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V:\SSD_PMR\BACKUP\PMR Webpage Webtool and simulator\webpage\changes XX_2023update_NOTDONEYET\For the 10 July\2023 PMR Questionnaire\"/>
    </mc:Choice>
  </mc:AlternateContent>
  <xr:revisionPtr revIDLastSave="0" documentId="13_ncr:1_{7C4C99AF-423D-4C6D-94A7-5E84117357BC}" xr6:coauthVersionLast="47" xr6:coauthVersionMax="47" xr10:uidLastSave="{00000000-0000-0000-0000-000000000000}"/>
  <workbookProtection workbookAlgorithmName="SHA-512" workbookHashValue="8pvG5gAFO2nC12SoRPkOqUdgnnm0LK0YEeoKdx0UDlJNzdyVrQ7zTguXAKVvHNnsjW8+b5uGqRp+nVEJXKwR/Q==" workbookSaltValue="aZPWGHv1hS/6M5g0wDgPaw==" workbookSpinCount="100000" lockStructure="1"/>
  <bookViews>
    <workbookView xWindow="-10" yWindow="-10" windowWidth="19220" windowHeight="11300" firstSheet="1" activeTab="3" xr2:uid="{00000000-000D-0000-FFFF-FFFF00000000}"/>
  </bookViews>
  <sheets>
    <sheet name="Country" sheetId="33" state="hidden" r:id="rId1"/>
    <sheet name="Sector classification " sheetId="35" r:id="rId2"/>
    <sheet name="READ ME" sheetId="68" state="hidden" r:id="rId3"/>
    <sheet name="1a-Electricity" sheetId="1" r:id="rId4"/>
    <sheet name="1b-NaturalGas" sheetId="66" r:id="rId5"/>
    <sheet name="1bis-Regulator" sheetId="67" state="hidden" r:id="rId6"/>
    <sheet name="Database_n" sheetId="50" state="hidden" r:id="rId7"/>
    <sheet name="Lists" sheetId="52" state="hidden" r:id="rId8"/>
    <sheet name="Conditions" sheetId="53" state="hidden" r:id="rId9"/>
  </sheets>
  <definedNames>
    <definedName name="_xlnm._FilterDatabase" localSheetId="3" hidden="1">'1a-Electricity'!$A$4:$AL$160</definedName>
    <definedName name="_xlnm._FilterDatabase" localSheetId="5" hidden="1">'1bis-Regulator'!$A$4:$AC$95</definedName>
    <definedName name="_xlnm._FilterDatabase" localSheetId="4" hidden="1">'1b-NaturalGas'!$A$4:$AL$182</definedName>
    <definedName name="_xlnm._FilterDatabase" localSheetId="6" hidden="1">Database_n!$A$1:$G$275</definedName>
    <definedName name="ECO_A">Lists!$A$2:$A$3</definedName>
    <definedName name="ECO_B">Lists!$B$2:$B$5</definedName>
    <definedName name="ECO_C">Lists!$C$2:$C$5</definedName>
    <definedName name="ECO_C_A">#REF!</definedName>
    <definedName name="ECO_C_B">#REF!</definedName>
    <definedName name="ECO_D">Lists!$D$2:$D$7</definedName>
    <definedName name="ECO_E">Lists!$E$2:$E$4</definedName>
    <definedName name="ECO_F">Lists!$F$2:$F$4</definedName>
    <definedName name="ECO_G">Lists!$G$2:$G$6</definedName>
    <definedName name="ECO_H">Lists!$H$2:$H$5</definedName>
    <definedName name="ECO_I">Lists!$I$2:$I$5</definedName>
    <definedName name="ECO_J">Lists!$J$2:$J$4</definedName>
    <definedName name="ECO_K">Lists!$K$2:$K$4</definedName>
    <definedName name="ECO_L">Lists!#REF!</definedName>
    <definedName name="REGA1">Lists!$X$2:$X$4</definedName>
    <definedName name="REGA10_2023">Lists!$AD$17:$AD$20</definedName>
    <definedName name="REGA11">Lists!$AF$2:$AF$5</definedName>
    <definedName name="REGA11_2023">Lists!$AF$17:$AF$20</definedName>
    <definedName name="REGA13">Lists!$AG$2:$AG$4</definedName>
    <definedName name="REGA13_2023">Lists!$AG$17:$AG$20</definedName>
    <definedName name="REGA14">Lists!$AH$2:$AH$3</definedName>
    <definedName name="REGA16">Lists!$AI$2:$AI$5</definedName>
    <definedName name="REGA17">Lists!$AJ$2:$AJ$5</definedName>
    <definedName name="REGA19">Lists!$AK$2:$AK$4</definedName>
    <definedName name="REGA2">Lists!$Y$2:$Y$4</definedName>
    <definedName name="REGA20">Lists!$AL$2:$AL$5</definedName>
    <definedName name="REGA21">Lists!$AM$2:$AM$4</definedName>
    <definedName name="REGA22_2023">Lists!$AN$18:$AN$20</definedName>
    <definedName name="REGA23">Lists!$AN$2:$AN$3</definedName>
    <definedName name="REGA3">Lists!$Z$2:$Z$4</definedName>
    <definedName name="REGA4">Lists!$AA$2:$AA$5</definedName>
    <definedName name="REGA4_2023">Lists!$AA$17:$AA$21</definedName>
    <definedName name="REGA5">Lists!$AB$2:$AB$5</definedName>
    <definedName name="REGA6">Lists!$AC$2:$AC$4</definedName>
    <definedName name="REGA7">Lists!$AD$2:$AD$4</definedName>
    <definedName name="REGA8">Lists!$AE$2:$AE$5</definedName>
    <definedName name="REGA9_2023">Lists!$AZ$17:$AZ$19</definedName>
    <definedName name="REGB1">Lists!$AO$2:$AO$3</definedName>
    <definedName name="REGB2">Lists!$AP$2:$AP$4</definedName>
    <definedName name="REGB3">Lists!$AQ$2:$AQ$4</definedName>
    <definedName name="REGB4">Lists!$AR$2:$AR$4</definedName>
    <definedName name="REGB6">Lists!$AS$2:$AS$4</definedName>
    <definedName name="REGB7">Lists!$AT$2:$AT$4</definedName>
    <definedName name="REGB8">Lists!$AU$2:$AU$3</definedName>
    <definedName name="REGB9_2023">Lists!$BA$17:$BA$21</definedName>
    <definedName name="REGC1">Lists!$AV$2:$AV$4</definedName>
    <definedName name="REGC11">Lists!$AZ$2:$AZ$4</definedName>
    <definedName name="REGC13">Lists!$BA$2:$BA$4</definedName>
    <definedName name="REGC2">Lists!$AW$2:$AW$4</definedName>
    <definedName name="REGC3">Lists!$AX$2:$AX$5</definedName>
    <definedName name="REGC4">Lists!$AY$2:$AY$4</definedName>
    <definedName name="REGD1_2023">Lists!$BB$17:$BB$21</definedName>
    <definedName name="REGD3_2023">Lists!$BC$17:$BC$20</definedName>
    <definedName name="REGD5_2023">Lists!$BD$17:$BD$20</definedName>
    <definedName name="REGD6_2023">Lists!$BE$17:$BE$20</definedName>
    <definedName name="REGD7_2023">Lists!$BF$17:$BF$19</definedName>
    <definedName name="REGNAME">Lists!$W$2:$W$4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 i="50" l="1"/>
  <c r="I4" i="50"/>
  <c r="I5" i="50"/>
  <c r="I6" i="50"/>
  <c r="I7" i="50"/>
  <c r="I8" i="50"/>
  <c r="I9" i="50"/>
  <c r="I10" i="50"/>
  <c r="I11" i="50"/>
  <c r="I12" i="50"/>
  <c r="I13" i="50"/>
  <c r="I14" i="50"/>
  <c r="I15" i="50"/>
  <c r="I16" i="50"/>
  <c r="I17" i="50"/>
  <c r="I18" i="50"/>
  <c r="I19" i="50"/>
  <c r="I20" i="50"/>
  <c r="I21" i="50"/>
  <c r="I22" i="50"/>
  <c r="I23" i="50"/>
  <c r="I24" i="50"/>
  <c r="I25" i="50"/>
  <c r="I26" i="50"/>
  <c r="I27" i="50"/>
  <c r="I28" i="50"/>
  <c r="I29" i="50"/>
  <c r="I30" i="50"/>
  <c r="I31" i="50"/>
  <c r="I32" i="50"/>
  <c r="I33" i="50"/>
  <c r="I34" i="50"/>
  <c r="I35" i="50"/>
  <c r="I36" i="50"/>
  <c r="I37" i="50"/>
  <c r="I38" i="50"/>
  <c r="I39" i="50"/>
  <c r="I40" i="50"/>
  <c r="I41" i="50"/>
  <c r="I42" i="50"/>
  <c r="I43" i="50"/>
  <c r="I44" i="50"/>
  <c r="I45" i="50"/>
  <c r="I46" i="50"/>
  <c r="I47" i="50"/>
  <c r="I48" i="50"/>
  <c r="I49" i="50"/>
  <c r="I50" i="50"/>
  <c r="I51" i="50"/>
  <c r="I52" i="50"/>
  <c r="I53" i="50"/>
  <c r="I54" i="50"/>
  <c r="I55" i="50"/>
  <c r="I56" i="50"/>
  <c r="I57" i="50"/>
  <c r="I58" i="50"/>
  <c r="I59" i="50"/>
  <c r="I60" i="50"/>
  <c r="I61" i="50"/>
  <c r="I62" i="50"/>
  <c r="I63" i="50"/>
  <c r="I64" i="50"/>
  <c r="I65" i="50"/>
  <c r="I66" i="50"/>
  <c r="I67" i="50"/>
  <c r="I68" i="50"/>
  <c r="I69" i="50"/>
  <c r="I70" i="50"/>
  <c r="I71" i="50"/>
  <c r="I72" i="50"/>
  <c r="I73" i="50"/>
  <c r="I74" i="50"/>
  <c r="I75" i="50"/>
  <c r="I76" i="50"/>
  <c r="I77" i="50"/>
  <c r="I78" i="50"/>
  <c r="I79" i="50"/>
  <c r="I80" i="50"/>
  <c r="I81" i="50"/>
  <c r="I82" i="50"/>
  <c r="I83" i="50"/>
  <c r="I84" i="50"/>
  <c r="I85" i="50"/>
  <c r="I86" i="50"/>
  <c r="I87" i="50"/>
  <c r="I88" i="50"/>
  <c r="I89" i="50"/>
  <c r="I90" i="50"/>
  <c r="I91" i="50"/>
  <c r="I92" i="50"/>
  <c r="I93" i="50"/>
  <c r="I94" i="50"/>
  <c r="I95" i="50"/>
  <c r="I96" i="50"/>
  <c r="I97" i="50"/>
  <c r="I98" i="50"/>
  <c r="I99" i="50"/>
  <c r="I100" i="50"/>
  <c r="I101" i="50"/>
  <c r="I102" i="50"/>
  <c r="I103" i="50"/>
  <c r="I104" i="50"/>
  <c r="I105" i="50"/>
  <c r="I106" i="50"/>
  <c r="I107" i="50"/>
  <c r="I108" i="50"/>
  <c r="I109" i="50"/>
  <c r="I110" i="50"/>
  <c r="I111" i="50"/>
  <c r="I112" i="50"/>
  <c r="I113" i="50"/>
  <c r="I114" i="50"/>
  <c r="I115" i="50"/>
  <c r="I116" i="50"/>
  <c r="I117" i="50"/>
  <c r="I118" i="50"/>
  <c r="I119" i="50"/>
  <c r="I120" i="50"/>
  <c r="I121" i="50"/>
  <c r="I122" i="50"/>
  <c r="I123" i="50"/>
  <c r="I124" i="50"/>
  <c r="I125" i="50"/>
  <c r="I126" i="50"/>
  <c r="I127" i="50"/>
  <c r="I128" i="50"/>
  <c r="I129" i="50"/>
  <c r="I130" i="50"/>
  <c r="I131" i="50"/>
  <c r="I132" i="50"/>
  <c r="I133" i="50"/>
  <c r="I134" i="50"/>
  <c r="I135" i="50"/>
  <c r="I136" i="50"/>
  <c r="I137" i="50"/>
  <c r="I138" i="50"/>
  <c r="I139" i="50"/>
  <c r="I140" i="50"/>
  <c r="I141" i="50"/>
  <c r="I142" i="50"/>
  <c r="I143" i="50"/>
  <c r="I144" i="50"/>
  <c r="I145" i="50"/>
  <c r="I146" i="50"/>
  <c r="I147" i="50"/>
  <c r="I148" i="50"/>
  <c r="I149" i="50"/>
  <c r="I150" i="50"/>
  <c r="I151" i="50"/>
  <c r="I152" i="50"/>
  <c r="I153" i="50"/>
  <c r="I154" i="50"/>
  <c r="I155" i="50"/>
  <c r="I156" i="50"/>
  <c r="I157" i="50"/>
  <c r="I158" i="50"/>
  <c r="I159" i="50"/>
  <c r="I160" i="50"/>
  <c r="I161" i="50"/>
  <c r="I162" i="50"/>
  <c r="I163" i="50"/>
  <c r="I164" i="50"/>
  <c r="I165" i="50"/>
  <c r="I166" i="50"/>
  <c r="I167" i="50"/>
  <c r="I168" i="50"/>
  <c r="I169" i="50"/>
  <c r="I170" i="50"/>
  <c r="I171" i="50"/>
  <c r="I172" i="50"/>
  <c r="I173" i="50"/>
  <c r="I174" i="50"/>
  <c r="I175" i="50"/>
  <c r="I176" i="50"/>
  <c r="I177" i="50"/>
  <c r="I178" i="50"/>
  <c r="I179" i="50"/>
  <c r="I180" i="50"/>
  <c r="I181" i="50"/>
  <c r="I182" i="50"/>
  <c r="I183" i="50"/>
  <c r="I184" i="50"/>
  <c r="I185" i="50"/>
  <c r="I186" i="50"/>
  <c r="I187" i="50"/>
  <c r="I188" i="50"/>
  <c r="I189" i="50"/>
  <c r="I190" i="50"/>
  <c r="I191" i="50"/>
  <c r="I192" i="50"/>
  <c r="I193" i="50"/>
  <c r="I194" i="50"/>
  <c r="I195" i="50"/>
  <c r="I196" i="50"/>
  <c r="I197" i="50"/>
  <c r="I198" i="50"/>
  <c r="I199" i="50"/>
  <c r="I200" i="50"/>
  <c r="I201" i="50"/>
  <c r="I202" i="50"/>
  <c r="I203" i="50"/>
  <c r="I204" i="50"/>
  <c r="I205" i="50"/>
  <c r="I206" i="50"/>
  <c r="I207" i="50"/>
  <c r="I208" i="50"/>
  <c r="I209" i="50"/>
  <c r="I210" i="50"/>
  <c r="I211" i="50"/>
  <c r="I212" i="50"/>
  <c r="I213" i="50"/>
  <c r="I214" i="50"/>
  <c r="I215" i="50"/>
  <c r="I216" i="50"/>
  <c r="I217" i="50"/>
  <c r="I218" i="50"/>
  <c r="I219" i="50"/>
  <c r="I220" i="50"/>
  <c r="I221" i="50"/>
  <c r="I222" i="50"/>
  <c r="I223" i="50"/>
  <c r="I224" i="50"/>
  <c r="I225" i="50"/>
  <c r="I226" i="50"/>
  <c r="I227" i="50"/>
  <c r="I228" i="50"/>
  <c r="I229" i="50"/>
  <c r="I230" i="50"/>
  <c r="I231" i="50"/>
  <c r="I232" i="50"/>
  <c r="I233" i="50"/>
  <c r="I234" i="50"/>
  <c r="I235" i="50"/>
  <c r="I236" i="50"/>
  <c r="I237" i="50"/>
  <c r="I238" i="50"/>
  <c r="I239" i="50"/>
  <c r="I240" i="50"/>
  <c r="I241" i="50"/>
  <c r="I242" i="50"/>
  <c r="I243" i="50"/>
  <c r="I244" i="50"/>
  <c r="I245" i="50"/>
  <c r="I246" i="50"/>
  <c r="I247" i="50"/>
  <c r="I248" i="50"/>
  <c r="I249" i="50"/>
  <c r="I250" i="50"/>
  <c r="I251" i="50"/>
  <c r="I252" i="50"/>
  <c r="I253" i="50"/>
  <c r="I254" i="50"/>
  <c r="I255" i="50"/>
  <c r="I256" i="50"/>
  <c r="I257" i="50"/>
  <c r="I258" i="50"/>
  <c r="I259" i="50"/>
  <c r="I260" i="50"/>
  <c r="I261" i="50"/>
  <c r="I262" i="50"/>
  <c r="I263" i="50"/>
  <c r="I264" i="50"/>
  <c r="I265" i="50"/>
  <c r="I266" i="50"/>
  <c r="I267" i="50"/>
  <c r="I268" i="50"/>
  <c r="I269" i="50"/>
  <c r="I270" i="50"/>
  <c r="I271" i="50"/>
  <c r="I272" i="50"/>
  <c r="I273" i="50"/>
  <c r="I274" i="50"/>
  <c r="I275" i="50"/>
  <c r="I276" i="50"/>
  <c r="I277" i="50"/>
  <c r="I278" i="50"/>
  <c r="I279" i="50"/>
  <c r="I280" i="50"/>
  <c r="I281" i="50"/>
  <c r="I282" i="50"/>
  <c r="I283" i="50"/>
  <c r="I284" i="50"/>
  <c r="I285" i="50"/>
  <c r="I286" i="50"/>
  <c r="I287" i="50"/>
  <c r="I288" i="50"/>
  <c r="I289" i="50"/>
  <c r="I290" i="50"/>
  <c r="I291" i="50"/>
  <c r="I292" i="50"/>
  <c r="I293" i="50"/>
  <c r="I294" i="50"/>
  <c r="I295" i="50"/>
  <c r="I296" i="50"/>
  <c r="I297" i="50"/>
  <c r="I298" i="50"/>
  <c r="I299" i="50"/>
  <c r="I300" i="50"/>
  <c r="I301" i="50"/>
  <c r="I302" i="50"/>
  <c r="I303" i="50"/>
  <c r="I304" i="50"/>
  <c r="I305" i="50"/>
  <c r="I306" i="50"/>
  <c r="I307" i="50"/>
  <c r="I308" i="50"/>
  <c r="I309" i="50"/>
  <c r="I310" i="50"/>
  <c r="I311" i="50"/>
  <c r="I312" i="50"/>
  <c r="I313" i="50"/>
  <c r="I314" i="50"/>
  <c r="I315" i="50"/>
  <c r="I316" i="50"/>
  <c r="I317" i="50"/>
  <c r="I318" i="50"/>
  <c r="I319" i="50"/>
  <c r="I320" i="50"/>
  <c r="I321" i="50"/>
  <c r="I322" i="50"/>
  <c r="I323" i="50"/>
  <c r="I324" i="50"/>
  <c r="I325" i="50"/>
  <c r="I326" i="50"/>
  <c r="I327" i="50"/>
  <c r="I328" i="50"/>
  <c r="I329" i="50"/>
  <c r="I330" i="50"/>
  <c r="I331" i="50"/>
  <c r="I332" i="50"/>
  <c r="I333" i="50"/>
  <c r="I334" i="50"/>
  <c r="I335" i="50"/>
  <c r="I336" i="50"/>
  <c r="I337" i="50"/>
  <c r="I338" i="50"/>
  <c r="I339" i="50"/>
  <c r="I340" i="50"/>
  <c r="I341" i="50"/>
  <c r="I342" i="50"/>
  <c r="I343" i="50"/>
  <c r="I344" i="50"/>
  <c r="I345" i="50"/>
  <c r="I346" i="50"/>
  <c r="I347" i="50"/>
  <c r="I348" i="50"/>
  <c r="I349" i="50"/>
  <c r="I350" i="50"/>
  <c r="I351" i="50"/>
  <c r="I352" i="50"/>
  <c r="I353" i="50"/>
  <c r="I354" i="50"/>
  <c r="I355" i="50"/>
  <c r="I356" i="50"/>
  <c r="I357" i="50"/>
  <c r="I358" i="50"/>
  <c r="I359" i="50"/>
  <c r="I360" i="50"/>
  <c r="I361" i="50"/>
  <c r="I362" i="50"/>
  <c r="I363" i="50"/>
  <c r="I364" i="50"/>
  <c r="I365" i="50"/>
  <c r="I366" i="50"/>
  <c r="I367" i="50"/>
  <c r="I368" i="50"/>
  <c r="I369" i="50"/>
  <c r="I370" i="50"/>
  <c r="I371" i="50"/>
  <c r="I372" i="50"/>
  <c r="I373" i="50"/>
  <c r="I374" i="50"/>
  <c r="I375" i="50"/>
  <c r="I376" i="50"/>
  <c r="I377" i="50"/>
  <c r="I378" i="50"/>
  <c r="I379" i="50"/>
  <c r="I380" i="50"/>
  <c r="I381" i="50"/>
  <c r="I382" i="50"/>
  <c r="I383" i="50"/>
  <c r="I384" i="50"/>
  <c r="I385" i="50"/>
  <c r="I386" i="50"/>
  <c r="I387" i="50"/>
  <c r="I388" i="50"/>
  <c r="I389" i="50"/>
  <c r="I390" i="50"/>
  <c r="I2" i="50"/>
  <c r="I1" i="50"/>
  <c r="H390" i="50"/>
  <c r="H389" i="50"/>
  <c r="H388" i="50"/>
  <c r="H387" i="50"/>
  <c r="H386" i="50"/>
  <c r="H385" i="50"/>
  <c r="H384" i="50"/>
  <c r="H383" i="50"/>
  <c r="H382" i="50"/>
  <c r="H381" i="50"/>
  <c r="H380" i="50"/>
  <c r="H379" i="50"/>
  <c r="H378" i="50"/>
  <c r="H377" i="50"/>
  <c r="H376" i="50"/>
  <c r="H375" i="50"/>
  <c r="H374" i="50"/>
  <c r="H373" i="50"/>
  <c r="H372" i="50"/>
  <c r="H371" i="50"/>
  <c r="H370" i="50"/>
  <c r="H369" i="50"/>
  <c r="H368" i="50"/>
  <c r="H367" i="50"/>
  <c r="H366" i="50"/>
  <c r="H365" i="50"/>
  <c r="H364" i="50"/>
  <c r="H363" i="50"/>
  <c r="H362" i="50"/>
  <c r="H361" i="50"/>
  <c r="H360" i="50"/>
  <c r="H359" i="50"/>
  <c r="H358" i="50"/>
  <c r="H357" i="50"/>
  <c r="H356" i="50"/>
  <c r="H355" i="50"/>
  <c r="H354" i="50"/>
  <c r="H353" i="50"/>
  <c r="H352" i="50"/>
  <c r="H351" i="50"/>
  <c r="H350" i="50"/>
  <c r="H349" i="50"/>
  <c r="H348" i="50"/>
  <c r="H347" i="50"/>
  <c r="H346" i="50"/>
  <c r="H345" i="50"/>
  <c r="H344" i="50"/>
  <c r="H343" i="50"/>
  <c r="H342" i="50"/>
  <c r="H341" i="50"/>
  <c r="H340" i="50"/>
  <c r="H339" i="50"/>
  <c r="H338" i="50"/>
  <c r="H337" i="50"/>
  <c r="H336" i="50"/>
  <c r="H335" i="50"/>
  <c r="H334" i="50"/>
  <c r="H333" i="50"/>
  <c r="H332" i="50"/>
  <c r="H331" i="50"/>
  <c r="H330" i="50"/>
  <c r="H329" i="50"/>
  <c r="H328" i="50"/>
  <c r="H327" i="50"/>
  <c r="H326" i="50"/>
  <c r="H325" i="50"/>
  <c r="H324" i="50"/>
  <c r="H323" i="50"/>
  <c r="H322" i="50"/>
  <c r="H321" i="50"/>
  <c r="H320" i="50"/>
  <c r="H319" i="50"/>
  <c r="H318" i="50"/>
  <c r="H317" i="50"/>
  <c r="H316" i="50"/>
  <c r="H315" i="50"/>
  <c r="H314" i="50"/>
  <c r="H313" i="50"/>
  <c r="H312" i="50"/>
  <c r="H311" i="50"/>
  <c r="H310" i="50"/>
  <c r="H309" i="50"/>
  <c r="H308" i="50"/>
  <c r="H307" i="50"/>
  <c r="H306" i="50"/>
  <c r="H305" i="50"/>
  <c r="H304" i="50"/>
  <c r="H303" i="50"/>
  <c r="H302" i="50"/>
  <c r="H301" i="50"/>
  <c r="H300" i="50"/>
  <c r="H299" i="50"/>
  <c r="H298" i="50"/>
  <c r="H297" i="50"/>
  <c r="H296" i="50"/>
  <c r="H295" i="50"/>
  <c r="H294" i="50"/>
  <c r="H293" i="50"/>
  <c r="H292" i="50"/>
  <c r="H291" i="50"/>
  <c r="H290" i="50"/>
  <c r="H289" i="50"/>
  <c r="H288" i="50"/>
  <c r="H287" i="50"/>
  <c r="H286" i="50"/>
  <c r="H285" i="50"/>
  <c r="H284" i="50"/>
  <c r="H283" i="50"/>
  <c r="H282" i="50"/>
  <c r="H281" i="50"/>
  <c r="H280" i="50"/>
  <c r="H279" i="50"/>
  <c r="H278" i="50"/>
  <c r="H277" i="50"/>
  <c r="H276" i="50"/>
  <c r="H275" i="50"/>
  <c r="H274" i="50"/>
  <c r="H273" i="50"/>
  <c r="H272" i="50"/>
  <c r="H271" i="50"/>
  <c r="H270" i="50"/>
  <c r="H269" i="50"/>
  <c r="H268" i="50"/>
  <c r="H267" i="50"/>
  <c r="H266" i="50"/>
  <c r="H265" i="50"/>
  <c r="H264" i="50"/>
  <c r="H263" i="50"/>
  <c r="H262" i="50"/>
  <c r="H261" i="50"/>
  <c r="H260" i="50"/>
  <c r="H259" i="50"/>
  <c r="H258" i="50"/>
  <c r="H257" i="50"/>
  <c r="H256" i="50"/>
  <c r="H255" i="50"/>
  <c r="H254" i="50"/>
  <c r="H253" i="50"/>
  <c r="H252" i="50"/>
  <c r="H251" i="50"/>
  <c r="H250" i="50"/>
  <c r="H249" i="50"/>
  <c r="H248" i="50"/>
  <c r="H247" i="50"/>
  <c r="H246" i="50"/>
  <c r="H245" i="50"/>
  <c r="H244" i="50"/>
  <c r="H243" i="50"/>
  <c r="H242" i="50"/>
  <c r="H241" i="50"/>
  <c r="H240" i="50"/>
  <c r="H239" i="50"/>
  <c r="H238" i="50"/>
  <c r="H237" i="50"/>
  <c r="H236" i="50"/>
  <c r="H235" i="50"/>
  <c r="H234" i="50"/>
  <c r="H233" i="50"/>
  <c r="H232" i="50"/>
  <c r="H231" i="50"/>
  <c r="H230" i="50"/>
  <c r="H229" i="50"/>
  <c r="H228" i="50"/>
  <c r="H227" i="50"/>
  <c r="H226" i="50"/>
  <c r="H225" i="50"/>
  <c r="H224" i="50"/>
  <c r="H223" i="50"/>
  <c r="H222" i="50"/>
  <c r="H221" i="50"/>
  <c r="H220" i="50"/>
  <c r="H219" i="50"/>
  <c r="H218" i="50"/>
  <c r="H217" i="50"/>
  <c r="H216" i="50"/>
  <c r="H215" i="50"/>
  <c r="H214" i="50"/>
  <c r="H213" i="50"/>
  <c r="H212" i="50"/>
  <c r="H211" i="50"/>
  <c r="H210" i="50"/>
  <c r="H209" i="50"/>
  <c r="H208" i="50"/>
  <c r="H207" i="50"/>
  <c r="H206" i="50"/>
  <c r="H205" i="50"/>
  <c r="H204" i="50"/>
  <c r="H203" i="50"/>
  <c r="H202" i="50"/>
  <c r="H201" i="50"/>
  <c r="H200" i="50"/>
  <c r="H199" i="50"/>
  <c r="H198" i="50"/>
  <c r="H197" i="50"/>
  <c r="H196" i="50"/>
  <c r="H195" i="50"/>
  <c r="H194" i="50"/>
  <c r="H193" i="50"/>
  <c r="H192" i="50"/>
  <c r="H191" i="50"/>
  <c r="H190" i="50"/>
  <c r="H189" i="50"/>
  <c r="H188" i="50"/>
  <c r="H187" i="50"/>
  <c r="H186" i="50"/>
  <c r="H185" i="50"/>
  <c r="H184" i="50"/>
  <c r="H183" i="50"/>
  <c r="H182" i="50"/>
  <c r="H181" i="50"/>
  <c r="H180" i="50"/>
  <c r="H179" i="50"/>
  <c r="H178" i="50"/>
  <c r="H177" i="50"/>
  <c r="H176" i="50"/>
  <c r="H175" i="50"/>
  <c r="H174" i="50"/>
  <c r="H173" i="50"/>
  <c r="H172" i="50"/>
  <c r="H171" i="50"/>
  <c r="H170" i="50"/>
  <c r="H169" i="50"/>
  <c r="H168" i="50"/>
  <c r="H167" i="50"/>
  <c r="H166" i="50"/>
  <c r="H165" i="50"/>
  <c r="H164" i="50"/>
  <c r="H163" i="50"/>
  <c r="H162" i="50"/>
  <c r="H161" i="50"/>
  <c r="H160" i="50"/>
  <c r="H159" i="50"/>
  <c r="H158" i="50"/>
  <c r="H157" i="50"/>
  <c r="H156" i="50"/>
  <c r="H155" i="50"/>
  <c r="H154" i="50"/>
  <c r="H153" i="50"/>
  <c r="H152" i="50"/>
  <c r="H151" i="50"/>
  <c r="H150" i="50"/>
  <c r="H149" i="50"/>
  <c r="H148" i="50"/>
  <c r="H147" i="50"/>
  <c r="H146" i="50"/>
  <c r="H145" i="50"/>
  <c r="H144" i="50"/>
  <c r="H143" i="50"/>
  <c r="H142" i="50"/>
  <c r="H141" i="50"/>
  <c r="H140" i="50"/>
  <c r="H139" i="50"/>
  <c r="H138" i="50"/>
  <c r="H137" i="50"/>
  <c r="H136" i="50"/>
  <c r="H135" i="50"/>
  <c r="H134" i="50"/>
  <c r="H133" i="50"/>
  <c r="H132" i="50"/>
  <c r="H131" i="50"/>
  <c r="H130" i="50"/>
  <c r="H129" i="50"/>
  <c r="H128" i="50"/>
  <c r="H127" i="50"/>
  <c r="H126" i="50"/>
  <c r="H125" i="50"/>
  <c r="H124" i="50"/>
  <c r="H123" i="50"/>
  <c r="H122" i="50"/>
  <c r="H121" i="50"/>
  <c r="H120" i="50"/>
  <c r="H119" i="50"/>
  <c r="H118" i="50"/>
  <c r="H117" i="50"/>
  <c r="H116" i="50"/>
  <c r="H115" i="50"/>
  <c r="H114" i="50"/>
  <c r="H113" i="50"/>
  <c r="H112" i="50"/>
  <c r="H111" i="50"/>
  <c r="H110" i="50"/>
  <c r="H109" i="50"/>
  <c r="H108" i="50"/>
  <c r="H107" i="50"/>
  <c r="H106" i="50"/>
  <c r="H105" i="50"/>
  <c r="H104" i="50"/>
  <c r="H103" i="50"/>
  <c r="H102" i="50"/>
  <c r="H101" i="50"/>
  <c r="H100" i="50"/>
  <c r="H99" i="50"/>
  <c r="H98" i="50"/>
  <c r="H97" i="50"/>
  <c r="H96" i="50"/>
  <c r="H95" i="50"/>
  <c r="H94" i="50"/>
  <c r="H93" i="50"/>
  <c r="H92" i="50"/>
  <c r="H91" i="50"/>
  <c r="H90" i="50"/>
  <c r="H89" i="50"/>
  <c r="H88" i="50"/>
  <c r="H87" i="50"/>
  <c r="H86" i="50"/>
  <c r="H85" i="50"/>
  <c r="H84" i="50"/>
  <c r="H83" i="50"/>
  <c r="H82" i="50"/>
  <c r="H81" i="50"/>
  <c r="H80" i="50"/>
  <c r="H79" i="50"/>
  <c r="H78" i="50"/>
  <c r="H77" i="50"/>
  <c r="H76" i="50"/>
  <c r="H75" i="50"/>
  <c r="H74" i="50"/>
  <c r="H73" i="50"/>
  <c r="H72" i="50"/>
  <c r="H71" i="50"/>
  <c r="H70" i="50"/>
  <c r="H69" i="50"/>
  <c r="H68" i="50"/>
  <c r="H67" i="50"/>
  <c r="H66" i="50"/>
  <c r="H65" i="50"/>
  <c r="H64" i="50"/>
  <c r="H63" i="50"/>
  <c r="H62" i="50"/>
  <c r="H61" i="50"/>
  <c r="H60" i="50"/>
  <c r="H59" i="50"/>
  <c r="H58" i="50"/>
  <c r="H57" i="50"/>
  <c r="H56" i="50"/>
  <c r="H55" i="50"/>
  <c r="H54" i="50"/>
  <c r="H53" i="50"/>
  <c r="H52" i="50"/>
  <c r="H51" i="50"/>
  <c r="H50" i="50"/>
  <c r="H49" i="50"/>
  <c r="H48" i="50"/>
  <c r="H47" i="50"/>
  <c r="H46" i="50"/>
  <c r="H45" i="50"/>
  <c r="H44" i="50"/>
  <c r="H43" i="50"/>
  <c r="H42"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H4" i="50"/>
  <c r="H3" i="50"/>
  <c r="H2" i="50"/>
  <c r="AP6" i="66"/>
  <c r="AK6" i="66"/>
  <c r="AF6" i="66"/>
  <c r="AP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BC7" i="53" l="1"/>
  <c r="BC17" i="53"/>
  <c r="BC29" i="53"/>
  <c r="BC41" i="53"/>
  <c r="BC53" i="53"/>
  <c r="BC65" i="53"/>
  <c r="BC77" i="53"/>
  <c r="BC90" i="53"/>
  <c r="BC103" i="53"/>
  <c r="O102" i="53"/>
  <c r="O90" i="53"/>
  <c r="O77" i="53"/>
  <c r="O65" i="53"/>
  <c r="O53" i="53"/>
  <c r="O41" i="53"/>
  <c r="O29" i="53"/>
  <c r="O17" i="53"/>
  <c r="O7" i="53"/>
  <c r="C149" i="50"/>
  <c r="C160" i="50"/>
  <c r="C161" i="50"/>
  <c r="C162" i="50"/>
  <c r="C163" i="50"/>
  <c r="C164" i="50"/>
  <c r="C165" i="50"/>
  <c r="C159" i="50"/>
  <c r="C153" i="50"/>
  <c r="C154" i="50"/>
  <c r="C155" i="50"/>
  <c r="C156" i="50"/>
  <c r="C157" i="50"/>
  <c r="C158" i="50"/>
  <c r="C152" i="50"/>
  <c r="CE24" i="53"/>
  <c r="D2" i="67"/>
  <c r="D2" i="66"/>
  <c r="D2" i="1"/>
  <c r="A69" i="67"/>
  <c r="C338" i="50"/>
  <c r="D338" i="50"/>
  <c r="AS185" i="66"/>
  <c r="B185" i="66"/>
  <c r="AS162" i="1"/>
  <c r="B162" i="1"/>
  <c r="AW103" i="53"/>
  <c r="AW90" i="53"/>
  <c r="AW77" i="53"/>
  <c r="AW65" i="53"/>
  <c r="AW53" i="53"/>
  <c r="AW41" i="53"/>
  <c r="AW29" i="53"/>
  <c r="AW17" i="53"/>
  <c r="AW7" i="53"/>
  <c r="I102" i="53"/>
  <c r="I90" i="53"/>
  <c r="I77" i="53"/>
  <c r="I65" i="53"/>
  <c r="I53" i="53"/>
  <c r="I41" i="53"/>
  <c r="I29" i="53"/>
  <c r="I17" i="53"/>
  <c r="AT185" i="66" l="1"/>
  <c r="AT162" i="1"/>
  <c r="I7" i="53"/>
  <c r="O10" i="66"/>
  <c r="I12" i="53"/>
  <c r="I24" i="53"/>
  <c r="I36" i="53"/>
  <c r="I48" i="53"/>
  <c r="I60" i="53"/>
  <c r="I72" i="53"/>
  <c r="I85" i="53"/>
  <c r="I97" i="53"/>
  <c r="AW98" i="53"/>
  <c r="AW85" i="53"/>
  <c r="AW72" i="53"/>
  <c r="AW60" i="53"/>
  <c r="AW48" i="53"/>
  <c r="AW36" i="53"/>
  <c r="AW24" i="53"/>
  <c r="AW12" i="53"/>
  <c r="AW2" i="53"/>
  <c r="I4" i="53"/>
  <c r="V12" i="1"/>
  <c r="F8" i="50" s="1"/>
  <c r="V13" i="1"/>
  <c r="F9" i="50" s="1"/>
  <c r="V133" i="1"/>
  <c r="F105" i="50" s="1"/>
  <c r="O49" i="66"/>
  <c r="O48" i="66"/>
  <c r="O47" i="66"/>
  <c r="O46" i="66"/>
  <c r="O45" i="66"/>
  <c r="O44" i="66"/>
  <c r="O43" i="66"/>
  <c r="O41" i="66"/>
  <c r="O40" i="66"/>
  <c r="O39" i="66"/>
  <c r="O38" i="66"/>
  <c r="O37" i="66"/>
  <c r="O36" i="66"/>
  <c r="O35" i="66"/>
  <c r="O32" i="66"/>
  <c r="O33" i="66"/>
  <c r="O28" i="66"/>
  <c r="O29" i="66"/>
  <c r="O30" i="66"/>
  <c r="O31" i="66"/>
  <c r="O27" i="66"/>
  <c r="O151" i="1"/>
  <c r="O26" i="1"/>
  <c r="O27" i="1"/>
  <c r="O28" i="1"/>
  <c r="O29" i="1"/>
  <c r="O30" i="1"/>
  <c r="O25" i="1"/>
  <c r="O40" i="1"/>
  <c r="O41" i="1"/>
  <c r="O42" i="1"/>
  <c r="O43" i="1"/>
  <c r="O44" i="1"/>
  <c r="O39" i="1"/>
  <c r="O33" i="1"/>
  <c r="O34" i="1"/>
  <c r="O35" i="1"/>
  <c r="O36" i="1"/>
  <c r="O37" i="1"/>
  <c r="O32" i="1"/>
  <c r="V119" i="66"/>
  <c r="V126" i="66"/>
  <c r="V131" i="66"/>
  <c r="V138" i="66"/>
  <c r="V143" i="66"/>
  <c r="V167" i="66"/>
  <c r="V15" i="66"/>
  <c r="X6" i="53"/>
  <c r="AF151" i="1"/>
  <c r="AA100" i="53"/>
  <c r="AA99" i="53"/>
  <c r="AA88" i="53"/>
  <c r="AA87" i="53"/>
  <c r="AA75" i="53"/>
  <c r="AA74" i="53"/>
  <c r="AA72" i="53" s="1"/>
  <c r="AA63" i="53"/>
  <c r="AA62" i="53"/>
  <c r="AA51" i="53"/>
  <c r="AA50" i="53"/>
  <c r="AA39" i="53"/>
  <c r="AA38" i="53"/>
  <c r="AA27" i="53"/>
  <c r="AA26" i="53"/>
  <c r="AA15" i="53"/>
  <c r="AA14" i="53"/>
  <c r="AA5" i="53"/>
  <c r="AA4" i="53"/>
  <c r="BF102" i="53"/>
  <c r="BF101" i="53"/>
  <c r="BF100" i="53"/>
  <c r="BF89" i="53"/>
  <c r="BF88" i="53"/>
  <c r="BF87" i="53"/>
  <c r="BF76" i="53"/>
  <c r="BF75" i="53"/>
  <c r="BF74" i="53"/>
  <c r="BF64" i="53"/>
  <c r="BF63" i="53"/>
  <c r="BF62" i="53"/>
  <c r="BF52" i="53"/>
  <c r="BF51" i="53"/>
  <c r="BF50" i="53"/>
  <c r="BF40" i="53"/>
  <c r="BF39" i="53"/>
  <c r="BF38" i="53"/>
  <c r="BF28" i="53"/>
  <c r="BF27" i="53"/>
  <c r="BF26" i="53"/>
  <c r="BF16" i="53"/>
  <c r="BF15" i="53"/>
  <c r="BF14" i="53"/>
  <c r="BF7" i="53"/>
  <c r="BF5" i="53"/>
  <c r="BF2" i="53" s="1"/>
  <c r="BF4" i="53"/>
  <c r="BI101" i="53"/>
  <c r="BI100" i="53"/>
  <c r="BI88" i="53"/>
  <c r="BI87" i="53"/>
  <c r="BI85" i="53" s="1"/>
  <c r="BI75" i="53"/>
  <c r="BI74" i="53"/>
  <c r="BI63" i="53"/>
  <c r="BI62" i="53"/>
  <c r="BI51" i="53"/>
  <c r="BI48" i="53" s="1"/>
  <c r="BI50" i="53"/>
  <c r="BI39" i="53"/>
  <c r="BI38" i="53"/>
  <c r="BI27" i="53"/>
  <c r="BI26" i="53"/>
  <c r="BI15" i="53"/>
  <c r="BI14" i="53"/>
  <c r="BI5" i="53"/>
  <c r="BI2" i="53" s="1"/>
  <c r="BI4" i="53"/>
  <c r="X101" i="53"/>
  <c r="X100" i="53"/>
  <c r="X99" i="53"/>
  <c r="X89" i="53"/>
  <c r="X88" i="53"/>
  <c r="X87" i="53"/>
  <c r="X85" i="53"/>
  <c r="X76" i="53"/>
  <c r="X75" i="53"/>
  <c r="X74" i="53"/>
  <c r="X72" i="53" s="1"/>
  <c r="X64" i="53"/>
  <c r="X63" i="53"/>
  <c r="X62" i="53"/>
  <c r="X52" i="53"/>
  <c r="X51" i="53"/>
  <c r="X50" i="53"/>
  <c r="X40" i="53"/>
  <c r="X39" i="53"/>
  <c r="X38" i="53"/>
  <c r="X28" i="53"/>
  <c r="X27" i="53"/>
  <c r="X26" i="53"/>
  <c r="X16" i="53"/>
  <c r="X15" i="53"/>
  <c r="X14" i="53"/>
  <c r="X5" i="53"/>
  <c r="X4" i="53"/>
  <c r="BQ8052" i="53"/>
  <c r="BP8052" i="53"/>
  <c r="BO8052" i="53"/>
  <c r="BN8052" i="53"/>
  <c r="BM8052" i="53"/>
  <c r="BQ7046" i="53"/>
  <c r="BP7046" i="53"/>
  <c r="BO7046" i="53"/>
  <c r="BN7046" i="53"/>
  <c r="BM7046" i="53"/>
  <c r="BL8053" i="53"/>
  <c r="BL7047" i="53"/>
  <c r="BQ7047" i="53"/>
  <c r="BC104" i="53"/>
  <c r="BC102" i="53"/>
  <c r="AZ102" i="53"/>
  <c r="AW102" i="53"/>
  <c r="BC101" i="53"/>
  <c r="AZ101" i="53"/>
  <c r="AW101" i="53"/>
  <c r="AT101" i="53"/>
  <c r="AT98" i="53"/>
  <c r="AS101" i="53"/>
  <c r="AR101" i="53"/>
  <c r="AQ101" i="53"/>
  <c r="AP101" i="53"/>
  <c r="BF98" i="53"/>
  <c r="BC100" i="53"/>
  <c r="AZ100" i="53"/>
  <c r="AZ98" i="53"/>
  <c r="AW100" i="53"/>
  <c r="AT100" i="53"/>
  <c r="AS100" i="53"/>
  <c r="AS98" i="53"/>
  <c r="AR100" i="53"/>
  <c r="AR98" i="53"/>
  <c r="AQ100" i="53"/>
  <c r="AQ98" i="53"/>
  <c r="AP100" i="53"/>
  <c r="BC91" i="53"/>
  <c r="BC89" i="53"/>
  <c r="AZ89" i="53"/>
  <c r="AW89" i="53"/>
  <c r="BC88" i="53"/>
  <c r="AZ88" i="53"/>
  <c r="AW88" i="53"/>
  <c r="AT88" i="53"/>
  <c r="AS88" i="53"/>
  <c r="AR88" i="53"/>
  <c r="AQ88" i="53"/>
  <c r="AP88" i="53"/>
  <c r="BC87" i="53"/>
  <c r="AZ87" i="53"/>
  <c r="AZ85" i="53"/>
  <c r="AW87" i="53"/>
  <c r="AT87" i="53"/>
  <c r="AT85" i="53"/>
  <c r="AS87" i="53"/>
  <c r="AS85" i="53"/>
  <c r="AR87" i="53"/>
  <c r="AQ87" i="53"/>
  <c r="AP87" i="53"/>
  <c r="AE8052" i="53"/>
  <c r="AG8051" i="53"/>
  <c r="AF8051" i="53"/>
  <c r="AE8051" i="53"/>
  <c r="AD8052" i="53"/>
  <c r="AD8053" i="53"/>
  <c r="AG7045" i="53"/>
  <c r="AF7045" i="53"/>
  <c r="AE7045" i="53"/>
  <c r="AD7046" i="53"/>
  <c r="AD7047" i="53"/>
  <c r="AG7047" i="53"/>
  <c r="O103" i="53"/>
  <c r="R101" i="53"/>
  <c r="O101" i="53"/>
  <c r="L101" i="53"/>
  <c r="I101" i="53"/>
  <c r="U100" i="53"/>
  <c r="R100" i="53"/>
  <c r="O100" i="53"/>
  <c r="L100" i="53"/>
  <c r="I100" i="53"/>
  <c r="F100" i="53"/>
  <c r="E100" i="53"/>
  <c r="D100" i="53"/>
  <c r="C100" i="53"/>
  <c r="X97" i="53"/>
  <c r="U99" i="53"/>
  <c r="R99" i="53"/>
  <c r="O99" i="53"/>
  <c r="O97" i="53"/>
  <c r="L99" i="53"/>
  <c r="I99" i="53"/>
  <c r="F99" i="53"/>
  <c r="E99" i="53"/>
  <c r="D99" i="53"/>
  <c r="D97" i="53"/>
  <c r="C99" i="53"/>
  <c r="O91" i="53"/>
  <c r="R89" i="53"/>
  <c r="O89" i="53"/>
  <c r="L89" i="53"/>
  <c r="I89" i="53"/>
  <c r="U88" i="53"/>
  <c r="R88" i="53"/>
  <c r="O88" i="53"/>
  <c r="L88" i="53"/>
  <c r="I88" i="53"/>
  <c r="F88" i="53"/>
  <c r="E88" i="53"/>
  <c r="D88" i="53"/>
  <c r="C88" i="53"/>
  <c r="AA85" i="53"/>
  <c r="U87" i="53"/>
  <c r="R87" i="53"/>
  <c r="O87" i="53"/>
  <c r="L87" i="53"/>
  <c r="I87" i="53"/>
  <c r="F87" i="53"/>
  <c r="F85" i="53"/>
  <c r="E87" i="53"/>
  <c r="D87" i="53"/>
  <c r="C87" i="53"/>
  <c r="O6" i="67"/>
  <c r="O8" i="67"/>
  <c r="O20" i="67"/>
  <c r="O96" i="67"/>
  <c r="O95" i="67"/>
  <c r="O94" i="67"/>
  <c r="O93" i="67"/>
  <c r="O92" i="67"/>
  <c r="O91" i="67"/>
  <c r="O90" i="67"/>
  <c r="O89" i="67"/>
  <c r="O88" i="67"/>
  <c r="O87" i="67"/>
  <c r="O86" i="67"/>
  <c r="O85" i="67"/>
  <c r="O84" i="67"/>
  <c r="O83" i="67"/>
  <c r="O82" i="67"/>
  <c r="O81" i="67"/>
  <c r="O80" i="67"/>
  <c r="O79" i="67"/>
  <c r="O78" i="67"/>
  <c r="O77" i="67"/>
  <c r="O76" i="67"/>
  <c r="O73" i="67"/>
  <c r="O72" i="67"/>
  <c r="O71" i="67"/>
  <c r="O69" i="67"/>
  <c r="O68" i="67"/>
  <c r="O67" i="67"/>
  <c r="O65" i="67"/>
  <c r="O64" i="67"/>
  <c r="O63" i="67"/>
  <c r="O62" i="67"/>
  <c r="O61" i="67"/>
  <c r="O60" i="67"/>
  <c r="O59" i="67"/>
  <c r="O57" i="67"/>
  <c r="O56" i="67"/>
  <c r="O55" i="67"/>
  <c r="O54" i="67"/>
  <c r="O53" i="67"/>
  <c r="O52" i="67"/>
  <c r="O51" i="67"/>
  <c r="O49" i="67"/>
  <c r="O48" i="67"/>
  <c r="O47" i="67"/>
  <c r="O46" i="67"/>
  <c r="O45" i="67"/>
  <c r="O44" i="67"/>
  <c r="O43" i="67"/>
  <c r="O42" i="67"/>
  <c r="O41" i="67"/>
  <c r="O38" i="67"/>
  <c r="O37" i="67"/>
  <c r="O35" i="67"/>
  <c r="O34" i="67"/>
  <c r="O33" i="67"/>
  <c r="O32" i="67"/>
  <c r="O31" i="67"/>
  <c r="O29" i="67"/>
  <c r="O28" i="67"/>
  <c r="O27" i="67"/>
  <c r="O26" i="67"/>
  <c r="O24" i="67"/>
  <c r="O23" i="67"/>
  <c r="O22" i="67"/>
  <c r="O19" i="67"/>
  <c r="O18" i="67"/>
  <c r="O17" i="67"/>
  <c r="O16" i="67"/>
  <c r="O15" i="67"/>
  <c r="O14" i="67"/>
  <c r="O13" i="67"/>
  <c r="O12" i="67"/>
  <c r="O11" i="67"/>
  <c r="O9" i="67"/>
  <c r="O182" i="66"/>
  <c r="O180" i="66"/>
  <c r="O178" i="66"/>
  <c r="O176" i="66"/>
  <c r="O174" i="66"/>
  <c r="O173" i="66"/>
  <c r="O172" i="66"/>
  <c r="O171" i="66"/>
  <c r="O170" i="66"/>
  <c r="O168" i="66"/>
  <c r="O166" i="66"/>
  <c r="O165" i="66"/>
  <c r="O164" i="66"/>
  <c r="O163" i="66"/>
  <c r="O162" i="66"/>
  <c r="O161" i="66"/>
  <c r="O160" i="66"/>
  <c r="O159" i="66"/>
  <c r="O158" i="66"/>
  <c r="O157" i="66"/>
  <c r="O156" i="66"/>
  <c r="O155" i="66"/>
  <c r="O154" i="66"/>
  <c r="O153" i="66"/>
  <c r="O152" i="66"/>
  <c r="O151" i="66"/>
  <c r="O150" i="66"/>
  <c r="O149" i="66"/>
  <c r="O148" i="66"/>
  <c r="O147" i="66"/>
  <c r="O146" i="66"/>
  <c r="O145" i="66"/>
  <c r="O144" i="66"/>
  <c r="O142" i="66"/>
  <c r="O141" i="66"/>
  <c r="O140" i="66"/>
  <c r="O139" i="66"/>
  <c r="O130" i="66"/>
  <c r="O129" i="66"/>
  <c r="O128" i="66"/>
  <c r="O127" i="66"/>
  <c r="O118" i="66"/>
  <c r="O117" i="66"/>
  <c r="O116" i="66"/>
  <c r="O115" i="66"/>
  <c r="O114" i="66"/>
  <c r="O113" i="66"/>
  <c r="O112" i="66"/>
  <c r="O111" i="66"/>
  <c r="O110" i="66"/>
  <c r="O109" i="66"/>
  <c r="O108" i="66"/>
  <c r="O107" i="66"/>
  <c r="O106" i="66"/>
  <c r="O105" i="66"/>
  <c r="O104" i="66"/>
  <c r="O103" i="66"/>
  <c r="O102" i="66"/>
  <c r="O100" i="66"/>
  <c r="O99" i="66"/>
  <c r="O97" i="66"/>
  <c r="O96" i="66"/>
  <c r="O95" i="66"/>
  <c r="O94" i="66"/>
  <c r="O93" i="66"/>
  <c r="O91" i="66"/>
  <c r="O90" i="66"/>
  <c r="O89" i="66"/>
  <c r="O88" i="66"/>
  <c r="O87" i="66"/>
  <c r="O85" i="66"/>
  <c r="O84" i="66"/>
  <c r="O83" i="66"/>
  <c r="O82" i="66"/>
  <c r="O81" i="66"/>
  <c r="O80" i="66"/>
  <c r="O78" i="66"/>
  <c r="O77" i="66"/>
  <c r="O76" i="66"/>
  <c r="O75" i="66"/>
  <c r="O74" i="66"/>
  <c r="O72" i="66"/>
  <c r="O71" i="66"/>
  <c r="O70" i="66"/>
  <c r="O69" i="66"/>
  <c r="O68" i="66"/>
  <c r="O67" i="66"/>
  <c r="O65" i="66"/>
  <c r="O64" i="66"/>
  <c r="O63" i="66"/>
  <c r="O62" i="66"/>
  <c r="O61" i="66"/>
  <c r="O60" i="66"/>
  <c r="O59" i="66"/>
  <c r="O57" i="66"/>
  <c r="O56" i="66"/>
  <c r="O55" i="66"/>
  <c r="O54" i="66"/>
  <c r="O53" i="66"/>
  <c r="O52" i="66"/>
  <c r="O50" i="66"/>
  <c r="O24" i="66"/>
  <c r="O23" i="66"/>
  <c r="O22" i="66"/>
  <c r="O21" i="66"/>
  <c r="O20" i="66"/>
  <c r="O19" i="66"/>
  <c r="O18" i="66"/>
  <c r="O12" i="66"/>
  <c r="O11" i="66"/>
  <c r="O9" i="66"/>
  <c r="O8" i="66"/>
  <c r="O7" i="66"/>
  <c r="O6" i="66"/>
  <c r="O160" i="1"/>
  <c r="O157" i="1"/>
  <c r="O156" i="1"/>
  <c r="O155" i="1"/>
  <c r="O154" i="1"/>
  <c r="O153" i="1"/>
  <c r="O152" i="1"/>
  <c r="O150" i="1"/>
  <c r="O149" i="1"/>
  <c r="O147" i="1"/>
  <c r="O146" i="1"/>
  <c r="O145" i="1"/>
  <c r="O144" i="1"/>
  <c r="O143" i="1"/>
  <c r="O142" i="1"/>
  <c r="O141" i="1"/>
  <c r="O140" i="1"/>
  <c r="O139" i="1"/>
  <c r="O138" i="1"/>
  <c r="O137" i="1"/>
  <c r="O136" i="1"/>
  <c r="O135" i="1"/>
  <c r="O134" i="1"/>
  <c r="O133" i="1"/>
  <c r="O132" i="1"/>
  <c r="O131" i="1"/>
  <c r="O130" i="1"/>
  <c r="O129" i="1"/>
  <c r="O128" i="1"/>
  <c r="O127" i="1"/>
  <c r="O125" i="1"/>
  <c r="O124" i="1"/>
  <c r="O123" i="1"/>
  <c r="O122" i="1"/>
  <c r="O121" i="1"/>
  <c r="O120" i="1"/>
  <c r="O118" i="1"/>
  <c r="O117" i="1"/>
  <c r="O116" i="1"/>
  <c r="O100" i="1"/>
  <c r="O99" i="1"/>
  <c r="O98" i="1"/>
  <c r="O97" i="1"/>
  <c r="O96" i="1"/>
  <c r="O95" i="1"/>
  <c r="O94" i="1"/>
  <c r="O93" i="1"/>
  <c r="O92" i="1"/>
  <c r="O91" i="1"/>
  <c r="O90" i="1"/>
  <c r="O89" i="1"/>
  <c r="O88" i="1"/>
  <c r="O87" i="1"/>
  <c r="O86" i="1"/>
  <c r="O83" i="1"/>
  <c r="O82" i="1"/>
  <c r="O81" i="1"/>
  <c r="O80"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24" i="1"/>
  <c r="O23" i="1"/>
  <c r="O22" i="1"/>
  <c r="O21" i="1"/>
  <c r="O20" i="1"/>
  <c r="O19" i="1"/>
  <c r="O18" i="1"/>
  <c r="O17" i="1"/>
  <c r="O16" i="1"/>
  <c r="O7" i="1"/>
  <c r="O8" i="1"/>
  <c r="O9" i="1"/>
  <c r="O10" i="1"/>
  <c r="O11" i="1"/>
  <c r="O6" i="1"/>
  <c r="O159" i="1"/>
  <c r="O158" i="1"/>
  <c r="O45" i="1"/>
  <c r="C383" i="50"/>
  <c r="C384" i="50"/>
  <c r="C385" i="50"/>
  <c r="C382" i="50"/>
  <c r="C374" i="50"/>
  <c r="C375" i="50"/>
  <c r="C376" i="50"/>
  <c r="C377" i="50"/>
  <c r="C378" i="50"/>
  <c r="C379" i="50"/>
  <c r="C380" i="50"/>
  <c r="C373" i="50"/>
  <c r="C367" i="50"/>
  <c r="C368" i="50"/>
  <c r="C369" i="50"/>
  <c r="C370" i="50"/>
  <c r="C371" i="50"/>
  <c r="C372" i="50"/>
  <c r="C366" i="50"/>
  <c r="C362" i="50"/>
  <c r="C357" i="50"/>
  <c r="C356" i="50"/>
  <c r="C354" i="50"/>
  <c r="C353" i="50"/>
  <c r="C351" i="50"/>
  <c r="C350" i="50"/>
  <c r="C348" i="50"/>
  <c r="C340" i="50"/>
  <c r="C341" i="50"/>
  <c r="C339" i="50"/>
  <c r="C337" i="50"/>
  <c r="C336" i="50"/>
  <c r="C330" i="50"/>
  <c r="C331" i="50"/>
  <c r="C332" i="50"/>
  <c r="C333" i="50"/>
  <c r="C334" i="50"/>
  <c r="C335" i="50"/>
  <c r="C329" i="50"/>
  <c r="C323" i="50"/>
  <c r="C324" i="50"/>
  <c r="C325" i="50"/>
  <c r="C326" i="50"/>
  <c r="C327" i="50"/>
  <c r="C328" i="50"/>
  <c r="C322" i="50"/>
  <c r="C285" i="50"/>
  <c r="C286" i="50"/>
  <c r="C287" i="50"/>
  <c r="C284" i="50"/>
  <c r="C247" i="50"/>
  <c r="C283" i="50"/>
  <c r="C288" i="50"/>
  <c r="C289" i="50"/>
  <c r="C290" i="50"/>
  <c r="C291" i="50"/>
  <c r="C292" i="50"/>
  <c r="C293" i="50"/>
  <c r="C294" i="50"/>
  <c r="C295" i="50"/>
  <c r="C296" i="50"/>
  <c r="C297" i="50"/>
  <c r="C298" i="50"/>
  <c r="C299" i="50"/>
  <c r="C300" i="50"/>
  <c r="C301" i="50"/>
  <c r="C302" i="50"/>
  <c r="C303" i="50"/>
  <c r="C304" i="50"/>
  <c r="C305" i="50"/>
  <c r="C306" i="50"/>
  <c r="C307" i="50"/>
  <c r="C308" i="50"/>
  <c r="C309" i="50"/>
  <c r="C310" i="50"/>
  <c r="C311" i="50"/>
  <c r="C312" i="50"/>
  <c r="C313" i="50"/>
  <c r="C314" i="50"/>
  <c r="C315" i="50"/>
  <c r="C316" i="50"/>
  <c r="C317" i="50"/>
  <c r="C318" i="50"/>
  <c r="C319" i="50"/>
  <c r="C320" i="50"/>
  <c r="C321" i="50"/>
  <c r="C342" i="50"/>
  <c r="C343" i="50"/>
  <c r="C344" i="50"/>
  <c r="C345" i="50"/>
  <c r="C346" i="50"/>
  <c r="C347" i="50"/>
  <c r="C349" i="50"/>
  <c r="C352" i="50"/>
  <c r="C355" i="50"/>
  <c r="C358" i="50"/>
  <c r="C359" i="50"/>
  <c r="C360" i="50"/>
  <c r="C361" i="50"/>
  <c r="C363" i="50"/>
  <c r="C364" i="50"/>
  <c r="C365" i="50"/>
  <c r="C381" i="50"/>
  <c r="C386" i="50"/>
  <c r="C387" i="50"/>
  <c r="C388" i="50"/>
  <c r="C389" i="50"/>
  <c r="C390" i="50"/>
  <c r="C282" i="50"/>
  <c r="AG7046" i="53"/>
  <c r="AE7047" i="53"/>
  <c r="AF7047" i="53"/>
  <c r="L85" i="53"/>
  <c r="AE7046" i="53"/>
  <c r="AF7046" i="53"/>
  <c r="AD8054" i="53"/>
  <c r="AF8053" i="53"/>
  <c r="AE8053" i="53"/>
  <c r="AG8053" i="53"/>
  <c r="AF8052" i="53"/>
  <c r="AG8052" i="53"/>
  <c r="BO8053" i="53"/>
  <c r="BN8053" i="53"/>
  <c r="BM8053" i="53"/>
  <c r="BP8053" i="53"/>
  <c r="BQ8053" i="53"/>
  <c r="BM7047" i="53"/>
  <c r="BL8054" i="53"/>
  <c r="BN7047" i="53"/>
  <c r="BO7047" i="53"/>
  <c r="BP7047" i="53"/>
  <c r="BC98" i="53"/>
  <c r="AP85" i="53"/>
  <c r="E97" i="53"/>
  <c r="C97" i="53"/>
  <c r="BC85" i="53"/>
  <c r="AR85" i="53"/>
  <c r="AQ85" i="53"/>
  <c r="AP98" i="53"/>
  <c r="BL7048" i="53"/>
  <c r="AA97" i="53"/>
  <c r="U85" i="53"/>
  <c r="R97" i="53"/>
  <c r="U97" i="53"/>
  <c r="R85" i="53"/>
  <c r="L97" i="53"/>
  <c r="O85" i="53"/>
  <c r="C85" i="53"/>
  <c r="D85" i="53"/>
  <c r="F97" i="53"/>
  <c r="E85" i="53"/>
  <c r="AD7048" i="53"/>
  <c r="V86" i="1"/>
  <c r="F65" i="50" s="1"/>
  <c r="V105" i="1"/>
  <c r="F81" i="50" s="1"/>
  <c r="V107" i="1"/>
  <c r="F82" i="50" s="1"/>
  <c r="V108" i="1"/>
  <c r="F83" i="50" s="1"/>
  <c r="V109" i="1"/>
  <c r="F84" i="50" s="1"/>
  <c r="V114" i="1"/>
  <c r="F88" i="50" s="1"/>
  <c r="V116" i="1"/>
  <c r="F89" i="50" s="1"/>
  <c r="V117" i="1"/>
  <c r="V118" i="1"/>
  <c r="F91" i="50" s="1"/>
  <c r="V126" i="1"/>
  <c r="F98" i="50" s="1"/>
  <c r="V134" i="1"/>
  <c r="F106" i="50" s="1"/>
  <c r="V138" i="1"/>
  <c r="F110" i="50" s="1"/>
  <c r="V139" i="1"/>
  <c r="F111" i="50" s="1"/>
  <c r="V144" i="1"/>
  <c r="F116" i="50" s="1"/>
  <c r="V145" i="1"/>
  <c r="F117" i="50" s="1"/>
  <c r="V146" i="1"/>
  <c r="F118" i="50" s="1"/>
  <c r="V147" i="1"/>
  <c r="F119" i="50" s="1"/>
  <c r="V152" i="1"/>
  <c r="F123" i="50" s="1"/>
  <c r="V157" i="1"/>
  <c r="F127" i="50" s="1"/>
  <c r="V158" i="1"/>
  <c r="V159" i="1"/>
  <c r="V160" i="1"/>
  <c r="F128" i="50" s="1"/>
  <c r="V75" i="1"/>
  <c r="F57" i="50" s="1"/>
  <c r="V57" i="1"/>
  <c r="V177" i="66"/>
  <c r="F275" i="50" s="1"/>
  <c r="V178" i="66"/>
  <c r="F276" i="50" s="1"/>
  <c r="V179" i="66"/>
  <c r="F277" i="50" s="1"/>
  <c r="V183" i="66"/>
  <c r="F281" i="50" s="1"/>
  <c r="V180" i="66"/>
  <c r="F278" i="50" s="1"/>
  <c r="V181" i="66"/>
  <c r="F279" i="50" s="1"/>
  <c r="AG8054" i="53"/>
  <c r="AF8054" i="53"/>
  <c r="AE8054" i="53"/>
  <c r="BM7048" i="53"/>
  <c r="BQ7048" i="53"/>
  <c r="BP7048" i="53"/>
  <c r="BO7048" i="53"/>
  <c r="BN7048" i="53"/>
  <c r="BQ8054" i="53"/>
  <c r="BP8054" i="53"/>
  <c r="BO8054" i="53"/>
  <c r="BN8054" i="53"/>
  <c r="BM8054" i="53"/>
  <c r="BL8055" i="53"/>
  <c r="AG7048" i="53"/>
  <c r="AF7048" i="53"/>
  <c r="AE7048" i="53"/>
  <c r="AD8055" i="53"/>
  <c r="BL7049" i="53"/>
  <c r="AD8056" i="53"/>
  <c r="AD7049" i="53"/>
  <c r="G1" i="50"/>
  <c r="F1" i="50"/>
  <c r="BL8056" i="53"/>
  <c r="BM8055" i="53"/>
  <c r="BQ8055" i="53"/>
  <c r="BP8055" i="53"/>
  <c r="BN8055" i="53"/>
  <c r="BO8055" i="53"/>
  <c r="AE7049" i="53"/>
  <c r="AG7049" i="53"/>
  <c r="AF7049" i="53"/>
  <c r="AE8056" i="53"/>
  <c r="AG8056" i="53"/>
  <c r="AF8056" i="53"/>
  <c r="BP7049" i="53"/>
  <c r="BO7049" i="53"/>
  <c r="BN7049" i="53"/>
  <c r="BM7049" i="53"/>
  <c r="BQ7049" i="53"/>
  <c r="AG8055" i="53"/>
  <c r="AF8055" i="53"/>
  <c r="AE8055" i="53"/>
  <c r="BL7050" i="53"/>
  <c r="AD8057" i="53"/>
  <c r="AD7050" i="53"/>
  <c r="V50" i="66"/>
  <c r="F166" i="50" s="1"/>
  <c r="D283" i="50"/>
  <c r="D284" i="50"/>
  <c r="D285" i="50"/>
  <c r="D286" i="50"/>
  <c r="D287" i="50"/>
  <c r="D288" i="50"/>
  <c r="D289" i="50"/>
  <c r="D290" i="50"/>
  <c r="D291" i="50"/>
  <c r="D292" i="50"/>
  <c r="D293" i="50"/>
  <c r="D294" i="50"/>
  <c r="D295" i="50"/>
  <c r="D296" i="50"/>
  <c r="D297" i="50"/>
  <c r="D298" i="50"/>
  <c r="D299" i="50"/>
  <c r="D300" i="50"/>
  <c r="D301" i="50"/>
  <c r="D302" i="50"/>
  <c r="D303" i="50"/>
  <c r="D304" i="50"/>
  <c r="D305" i="50"/>
  <c r="D306" i="50"/>
  <c r="D307" i="50"/>
  <c r="D308" i="50"/>
  <c r="D309" i="50"/>
  <c r="D310" i="50"/>
  <c r="D311" i="50"/>
  <c r="D312" i="50"/>
  <c r="D313" i="50"/>
  <c r="D314" i="50"/>
  <c r="D315" i="50"/>
  <c r="D316" i="50"/>
  <c r="D317" i="50"/>
  <c r="D318" i="50"/>
  <c r="D319" i="50"/>
  <c r="D320" i="50"/>
  <c r="D321" i="50"/>
  <c r="D322" i="50"/>
  <c r="D323" i="50"/>
  <c r="D324" i="50"/>
  <c r="D325" i="50"/>
  <c r="D326" i="50"/>
  <c r="D327" i="50"/>
  <c r="D328" i="50"/>
  <c r="D329" i="50"/>
  <c r="D330" i="50"/>
  <c r="D331" i="50"/>
  <c r="D332" i="50"/>
  <c r="D333" i="50"/>
  <c r="D334" i="50"/>
  <c r="D335" i="50"/>
  <c r="D336" i="50"/>
  <c r="D337" i="50"/>
  <c r="D339" i="50"/>
  <c r="D340" i="50"/>
  <c r="D341" i="50"/>
  <c r="D342" i="50"/>
  <c r="D343" i="50"/>
  <c r="D344" i="50"/>
  <c r="D345" i="50"/>
  <c r="D346" i="50"/>
  <c r="D347" i="50"/>
  <c r="D348" i="50"/>
  <c r="D349" i="50"/>
  <c r="D350" i="50"/>
  <c r="D351" i="50"/>
  <c r="D352" i="50"/>
  <c r="D353" i="50"/>
  <c r="D354" i="50"/>
  <c r="D355" i="50"/>
  <c r="D356" i="50"/>
  <c r="D357" i="50"/>
  <c r="D358" i="50"/>
  <c r="D359" i="50"/>
  <c r="D360" i="50"/>
  <c r="D361" i="50"/>
  <c r="D362" i="50"/>
  <c r="D363" i="50"/>
  <c r="D364" i="50"/>
  <c r="D365" i="50"/>
  <c r="D366" i="50"/>
  <c r="D367" i="50"/>
  <c r="D368" i="50"/>
  <c r="D369" i="50"/>
  <c r="D370" i="50"/>
  <c r="D371" i="50"/>
  <c r="D372" i="50"/>
  <c r="D373" i="50"/>
  <c r="D374" i="50"/>
  <c r="D375" i="50"/>
  <c r="D376" i="50"/>
  <c r="D377" i="50"/>
  <c r="D378" i="50"/>
  <c r="D379" i="50"/>
  <c r="D380" i="50"/>
  <c r="D381" i="50"/>
  <c r="D382" i="50"/>
  <c r="D383" i="50"/>
  <c r="D384" i="50"/>
  <c r="D385" i="50"/>
  <c r="D386" i="50"/>
  <c r="D387" i="50"/>
  <c r="D388" i="50"/>
  <c r="D389" i="50"/>
  <c r="D390" i="50"/>
  <c r="D282" i="50"/>
  <c r="A376" i="50"/>
  <c r="A377" i="50"/>
  <c r="A378" i="50"/>
  <c r="A379" i="50"/>
  <c r="A380" i="50"/>
  <c r="A381" i="50"/>
  <c r="A382" i="50"/>
  <c r="A383" i="50"/>
  <c r="A384" i="50"/>
  <c r="A385" i="50"/>
  <c r="A386" i="50"/>
  <c r="A387" i="50"/>
  <c r="A388" i="50"/>
  <c r="A389" i="50"/>
  <c r="A390" i="50"/>
  <c r="A283" i="50"/>
  <c r="A284" i="50"/>
  <c r="A285" i="50"/>
  <c r="A286" i="50"/>
  <c r="A287" i="50"/>
  <c r="A288" i="50"/>
  <c r="A289" i="50"/>
  <c r="A290" i="50"/>
  <c r="A291" i="50"/>
  <c r="A292" i="50"/>
  <c r="A293" i="50"/>
  <c r="A294" i="50"/>
  <c r="A295" i="50"/>
  <c r="A296" i="50"/>
  <c r="A297" i="50"/>
  <c r="A298" i="50"/>
  <c r="A299" i="50"/>
  <c r="A300" i="50"/>
  <c r="A301" i="50"/>
  <c r="A302" i="50"/>
  <c r="A303" i="50"/>
  <c r="A304" i="50"/>
  <c r="A305" i="50"/>
  <c r="A306" i="50"/>
  <c r="A307" i="50"/>
  <c r="A308" i="50"/>
  <c r="A309" i="50"/>
  <c r="A310" i="50"/>
  <c r="A311" i="50"/>
  <c r="A312" i="50"/>
  <c r="A313" i="50"/>
  <c r="A314" i="50"/>
  <c r="A315" i="50"/>
  <c r="A316" i="50"/>
  <c r="A317" i="50"/>
  <c r="A318" i="50"/>
  <c r="A319" i="50"/>
  <c r="A320" i="50"/>
  <c r="A321" i="50"/>
  <c r="A322" i="50"/>
  <c r="A323" i="50"/>
  <c r="A324" i="50"/>
  <c r="A325" i="50"/>
  <c r="A326" i="50"/>
  <c r="A327" i="50"/>
  <c r="A328" i="50"/>
  <c r="A329" i="50"/>
  <c r="A330" i="50"/>
  <c r="A331" i="50"/>
  <c r="A332" i="50"/>
  <c r="A333" i="50"/>
  <c r="A334" i="50"/>
  <c r="A335" i="50"/>
  <c r="A336" i="50"/>
  <c r="A337" i="50"/>
  <c r="A338" i="50"/>
  <c r="A339" i="50"/>
  <c r="A340" i="50"/>
  <c r="A341" i="50"/>
  <c r="A342" i="50"/>
  <c r="A343" i="50"/>
  <c r="A344" i="50"/>
  <c r="A345" i="50"/>
  <c r="A346" i="50"/>
  <c r="A347" i="50"/>
  <c r="A348" i="50"/>
  <c r="A349" i="50"/>
  <c r="A350" i="50"/>
  <c r="A351" i="50"/>
  <c r="A352" i="50"/>
  <c r="A353" i="50"/>
  <c r="A354" i="50"/>
  <c r="A355" i="50"/>
  <c r="A356" i="50"/>
  <c r="A357" i="50"/>
  <c r="A358" i="50"/>
  <c r="A359" i="50"/>
  <c r="A360" i="50"/>
  <c r="A361" i="50"/>
  <c r="A362" i="50"/>
  <c r="A363" i="50"/>
  <c r="A364" i="50"/>
  <c r="A365" i="50"/>
  <c r="A366" i="50"/>
  <c r="A367" i="50"/>
  <c r="A368" i="50"/>
  <c r="A369" i="50"/>
  <c r="A370" i="50"/>
  <c r="A371" i="50"/>
  <c r="A372" i="50"/>
  <c r="A373" i="50"/>
  <c r="A374" i="50"/>
  <c r="A375" i="50"/>
  <c r="A282" i="50"/>
  <c r="D281" i="50"/>
  <c r="A281" i="50"/>
  <c r="C281" i="50"/>
  <c r="C107" i="50"/>
  <c r="CL64" i="53"/>
  <c r="CK63" i="53"/>
  <c r="CL63" i="53"/>
  <c r="CJ63" i="53"/>
  <c r="CI63" i="53"/>
  <c r="CH63" i="53"/>
  <c r="CG63" i="53"/>
  <c r="CE63" i="53"/>
  <c r="CD63" i="53"/>
  <c r="CC63" i="53"/>
  <c r="CB63" i="53"/>
  <c r="CA63" i="53"/>
  <c r="BZ63" i="53"/>
  <c r="BY63" i="53"/>
  <c r="CL53" i="53"/>
  <c r="CK53" i="53"/>
  <c r="CJ53" i="53"/>
  <c r="CI53" i="53"/>
  <c r="CH53" i="53"/>
  <c r="CG53" i="53"/>
  <c r="CE53" i="53"/>
  <c r="CD53" i="53"/>
  <c r="CC53" i="53"/>
  <c r="CB53" i="53"/>
  <c r="CA53" i="53"/>
  <c r="BZ53" i="53"/>
  <c r="BY53" i="53"/>
  <c r="CL43" i="53"/>
  <c r="CK43" i="53"/>
  <c r="CJ43" i="53"/>
  <c r="CI43" i="53"/>
  <c r="CH43" i="53"/>
  <c r="CG43" i="53"/>
  <c r="CE43" i="53"/>
  <c r="CD43" i="53"/>
  <c r="CC43" i="53"/>
  <c r="CB43" i="53"/>
  <c r="CA43" i="53"/>
  <c r="BZ43" i="53"/>
  <c r="BY43" i="53"/>
  <c r="CL33" i="53"/>
  <c r="CK33" i="53"/>
  <c r="CJ33" i="53"/>
  <c r="CI33" i="53"/>
  <c r="CH33" i="53"/>
  <c r="CG33" i="53"/>
  <c r="CE33" i="53"/>
  <c r="CD33" i="53"/>
  <c r="CC33" i="53"/>
  <c r="CB33" i="53"/>
  <c r="CA33" i="53"/>
  <c r="BZ33" i="53"/>
  <c r="BY33" i="53"/>
  <c r="CL23" i="53"/>
  <c r="CK23" i="53"/>
  <c r="CJ23" i="53"/>
  <c r="CI23" i="53"/>
  <c r="CH23" i="53"/>
  <c r="CG23" i="53"/>
  <c r="CE23" i="53"/>
  <c r="CD23" i="53"/>
  <c r="CC23" i="53"/>
  <c r="CB23" i="53"/>
  <c r="CA23" i="53"/>
  <c r="BZ23" i="53"/>
  <c r="BY23" i="53"/>
  <c r="CL13" i="53"/>
  <c r="CK13" i="53"/>
  <c r="CJ13" i="53"/>
  <c r="CI13" i="53"/>
  <c r="CH13" i="53"/>
  <c r="CG13" i="53"/>
  <c r="CE13" i="53"/>
  <c r="CD13" i="53"/>
  <c r="CC13" i="53"/>
  <c r="CB13" i="53"/>
  <c r="CA13" i="53"/>
  <c r="BZ13" i="53"/>
  <c r="BY13" i="53"/>
  <c r="CL3" i="53"/>
  <c r="CK3" i="53"/>
  <c r="CJ3" i="53"/>
  <c r="CI3" i="53"/>
  <c r="CH3" i="53"/>
  <c r="CG3" i="53"/>
  <c r="CE3" i="53"/>
  <c r="CD3" i="53"/>
  <c r="CC3" i="53"/>
  <c r="CB3" i="53"/>
  <c r="CA3" i="53"/>
  <c r="BZ3" i="53"/>
  <c r="BY3" i="53"/>
  <c r="CK64" i="53"/>
  <c r="CJ64" i="53"/>
  <c r="CI64" i="53"/>
  <c r="CH64" i="53"/>
  <c r="CH61" i="53"/>
  <c r="CG64" i="53"/>
  <c r="CE64" i="53"/>
  <c r="CD64" i="53"/>
  <c r="CC64" i="53"/>
  <c r="CB64" i="53"/>
  <c r="CA64" i="53"/>
  <c r="BZ64" i="53"/>
  <c r="BY64" i="53"/>
  <c r="CL54" i="53"/>
  <c r="CK54" i="53"/>
  <c r="CJ54" i="53"/>
  <c r="CI54" i="53"/>
  <c r="CH54" i="53"/>
  <c r="CG54" i="53"/>
  <c r="CE54" i="53"/>
  <c r="CD54" i="53"/>
  <c r="CC54" i="53"/>
  <c r="CB54" i="53"/>
  <c r="CA54" i="53"/>
  <c r="BZ54" i="53"/>
  <c r="BY54" i="53"/>
  <c r="CL44" i="53"/>
  <c r="CK44" i="53"/>
  <c r="CJ44" i="53"/>
  <c r="CI44" i="53"/>
  <c r="CH44" i="53"/>
  <c r="CG44" i="53"/>
  <c r="CE44" i="53"/>
  <c r="CD44" i="53"/>
  <c r="CC44" i="53"/>
  <c r="CB44" i="53"/>
  <c r="CA44" i="53"/>
  <c r="BZ44" i="53"/>
  <c r="BY44" i="53"/>
  <c r="CL34" i="53"/>
  <c r="CK34" i="53"/>
  <c r="CJ34" i="53"/>
  <c r="CI34" i="53"/>
  <c r="CH34" i="53"/>
  <c r="CG34" i="53"/>
  <c r="CG31" i="53"/>
  <c r="CE34" i="53"/>
  <c r="CD34" i="53"/>
  <c r="CC34" i="53"/>
  <c r="CB34" i="53"/>
  <c r="CA34" i="53"/>
  <c r="BZ34" i="53"/>
  <c r="BY34" i="53"/>
  <c r="BY31" i="53"/>
  <c r="CL24" i="53"/>
  <c r="CK24" i="53"/>
  <c r="CJ24" i="53"/>
  <c r="CI24" i="53"/>
  <c r="CH24" i="53"/>
  <c r="CG24" i="53"/>
  <c r="CD24" i="53"/>
  <c r="CC24" i="53"/>
  <c r="CB24" i="53"/>
  <c r="CA24" i="53"/>
  <c r="BZ24" i="53"/>
  <c r="BY24" i="53"/>
  <c r="A84" i="67"/>
  <c r="B351" i="50"/>
  <c r="A83" i="67"/>
  <c r="B350" i="50"/>
  <c r="A81" i="67"/>
  <c r="B348" i="50"/>
  <c r="A62" i="67"/>
  <c r="B332" i="50"/>
  <c r="A127" i="67"/>
  <c r="B390" i="50"/>
  <c r="A126" i="67"/>
  <c r="B389" i="50"/>
  <c r="A125" i="67"/>
  <c r="B388" i="50"/>
  <c r="A124" i="67"/>
  <c r="B387" i="50"/>
  <c r="A123" i="67"/>
  <c r="B386" i="50"/>
  <c r="A122" i="67"/>
  <c r="B385" i="50"/>
  <c r="A121" i="67"/>
  <c r="B384" i="50"/>
  <c r="A120" i="67"/>
  <c r="B383" i="50"/>
  <c r="A119" i="67"/>
  <c r="B382" i="50"/>
  <c r="A117" i="67"/>
  <c r="B381" i="50"/>
  <c r="A116" i="67"/>
  <c r="B380" i="50"/>
  <c r="A115" i="67"/>
  <c r="B379" i="50"/>
  <c r="A114" i="67"/>
  <c r="B378" i="50"/>
  <c r="A113" i="67"/>
  <c r="B377" i="50"/>
  <c r="A112" i="67"/>
  <c r="B376" i="50"/>
  <c r="A111" i="67"/>
  <c r="B375" i="50"/>
  <c r="A110" i="67"/>
  <c r="B374" i="50"/>
  <c r="A109" i="67"/>
  <c r="B373" i="50"/>
  <c r="A107" i="67"/>
  <c r="B372" i="50"/>
  <c r="A106" i="67"/>
  <c r="B371" i="50"/>
  <c r="A105" i="67"/>
  <c r="B370" i="50"/>
  <c r="A104" i="67"/>
  <c r="B369" i="50"/>
  <c r="A103" i="67"/>
  <c r="B368" i="50"/>
  <c r="A102" i="67"/>
  <c r="B367" i="50"/>
  <c r="A101" i="67"/>
  <c r="B366" i="50"/>
  <c r="A99" i="67"/>
  <c r="B365" i="50"/>
  <c r="A98" i="67"/>
  <c r="B364" i="50"/>
  <c r="A96" i="67"/>
  <c r="B363" i="50"/>
  <c r="A95" i="67"/>
  <c r="B362" i="50"/>
  <c r="A94" i="67"/>
  <c r="B361" i="50"/>
  <c r="A93" i="67"/>
  <c r="B360" i="50"/>
  <c r="A91" i="67"/>
  <c r="B358" i="50"/>
  <c r="A92" i="67"/>
  <c r="B359" i="50"/>
  <c r="A90" i="67"/>
  <c r="B357" i="50"/>
  <c r="A89" i="67"/>
  <c r="B356" i="50"/>
  <c r="A88" i="67"/>
  <c r="B355" i="50"/>
  <c r="A87" i="67"/>
  <c r="B354" i="50"/>
  <c r="A86" i="67"/>
  <c r="B353" i="50"/>
  <c r="A85" i="67"/>
  <c r="B352" i="50"/>
  <c r="A82" i="67"/>
  <c r="B349" i="50"/>
  <c r="A80" i="67"/>
  <c r="B347" i="50"/>
  <c r="A79" i="67"/>
  <c r="B346" i="50"/>
  <c r="A78" i="67"/>
  <c r="B345" i="50"/>
  <c r="A77" i="67"/>
  <c r="B344" i="50"/>
  <c r="A76" i="67"/>
  <c r="B343" i="50"/>
  <c r="A74" i="67"/>
  <c r="B342" i="50"/>
  <c r="A73" i="67"/>
  <c r="B341" i="50"/>
  <c r="A72" i="67"/>
  <c r="B340" i="50"/>
  <c r="A71" i="67"/>
  <c r="B339" i="50"/>
  <c r="B338" i="50"/>
  <c r="A68" i="67"/>
  <c r="B337" i="50"/>
  <c r="A67" i="67"/>
  <c r="B336" i="50"/>
  <c r="A65" i="67"/>
  <c r="B335" i="50"/>
  <c r="A64" i="67"/>
  <c r="B334" i="50"/>
  <c r="A63" i="67"/>
  <c r="B333" i="50"/>
  <c r="A61" i="67"/>
  <c r="B331" i="50"/>
  <c r="A60" i="67"/>
  <c r="B330" i="50"/>
  <c r="A59" i="67"/>
  <c r="B329" i="50"/>
  <c r="A57" i="67"/>
  <c r="B328" i="50"/>
  <c r="A56" i="67"/>
  <c r="B327" i="50"/>
  <c r="A55" i="67"/>
  <c r="B326" i="50"/>
  <c r="A54" i="67"/>
  <c r="B325" i="50"/>
  <c r="A53" i="67"/>
  <c r="B324" i="50"/>
  <c r="A52" i="67"/>
  <c r="B323" i="50"/>
  <c r="A51" i="67"/>
  <c r="B322" i="50"/>
  <c r="A49" i="67"/>
  <c r="B321" i="50"/>
  <c r="A48" i="67"/>
  <c r="B320" i="50"/>
  <c r="A47" i="67"/>
  <c r="B319" i="50"/>
  <c r="A46" i="67"/>
  <c r="B318" i="50"/>
  <c r="A45" i="67"/>
  <c r="B317" i="50"/>
  <c r="A44" i="67"/>
  <c r="B316" i="50"/>
  <c r="A43" i="67"/>
  <c r="B315" i="50"/>
  <c r="A42" i="67"/>
  <c r="B314" i="50"/>
  <c r="A41" i="67"/>
  <c r="B313" i="50"/>
  <c r="A39" i="67"/>
  <c r="B312" i="50"/>
  <c r="A38" i="67"/>
  <c r="B311" i="50"/>
  <c r="A37" i="67"/>
  <c r="B310" i="50"/>
  <c r="A36" i="67"/>
  <c r="B309" i="50"/>
  <c r="A35" i="67"/>
  <c r="B308" i="50"/>
  <c r="A34" i="67"/>
  <c r="B307" i="50"/>
  <c r="A33" i="67"/>
  <c r="B306" i="50"/>
  <c r="A32" i="67"/>
  <c r="B305" i="50"/>
  <c r="A31" i="67"/>
  <c r="B304" i="50"/>
  <c r="A30" i="67"/>
  <c r="B303" i="50"/>
  <c r="A29" i="67"/>
  <c r="B302" i="50"/>
  <c r="A28" i="67"/>
  <c r="B301" i="50"/>
  <c r="A27" i="67"/>
  <c r="B300" i="50"/>
  <c r="A26" i="67"/>
  <c r="B299" i="50"/>
  <c r="A25" i="67"/>
  <c r="B298" i="50"/>
  <c r="A24" i="67"/>
  <c r="B297" i="50"/>
  <c r="A23" i="67"/>
  <c r="B296" i="50"/>
  <c r="A22" i="67"/>
  <c r="B295" i="50"/>
  <c r="A21" i="67"/>
  <c r="B294" i="50"/>
  <c r="A20" i="67"/>
  <c r="B293" i="50"/>
  <c r="A19" i="67"/>
  <c r="B292" i="50"/>
  <c r="A18" i="67"/>
  <c r="B291" i="50"/>
  <c r="A17" i="67"/>
  <c r="B290" i="50"/>
  <c r="A16" i="67"/>
  <c r="B289" i="50"/>
  <c r="A15" i="67"/>
  <c r="B288" i="50"/>
  <c r="A14" i="67"/>
  <c r="B287" i="50"/>
  <c r="A13" i="67"/>
  <c r="B286" i="50"/>
  <c r="A12" i="67"/>
  <c r="B285" i="50"/>
  <c r="A11" i="67"/>
  <c r="B284" i="50"/>
  <c r="A9" i="67"/>
  <c r="B283" i="50"/>
  <c r="A8" i="67"/>
  <c r="B282" i="50"/>
  <c r="CL14" i="53"/>
  <c r="CK14" i="53"/>
  <c r="CK11" i="53"/>
  <c r="CJ14" i="53"/>
  <c r="CJ11" i="53"/>
  <c r="CI14" i="53"/>
  <c r="CH14" i="53"/>
  <c r="CG14" i="53"/>
  <c r="CE14" i="53"/>
  <c r="CD14" i="53"/>
  <c r="CC14" i="53"/>
  <c r="CB14" i="53"/>
  <c r="CA14" i="53"/>
  <c r="BZ14" i="53"/>
  <c r="BY14" i="53"/>
  <c r="CL4" i="53"/>
  <c r="CK4" i="53"/>
  <c r="CJ4" i="53"/>
  <c r="CI4" i="53"/>
  <c r="CH4" i="53"/>
  <c r="CH1" i="53"/>
  <c r="CG4" i="53"/>
  <c r="CE4" i="53"/>
  <c r="CE1" i="53"/>
  <c r="CD4" i="53"/>
  <c r="CC4" i="53"/>
  <c r="CB4" i="53"/>
  <c r="CA4" i="53"/>
  <c r="BZ4" i="53"/>
  <c r="BY4" i="53"/>
  <c r="CE21" i="53"/>
  <c r="AF127" i="67"/>
  <c r="AK127" i="67"/>
  <c r="AP127" i="67"/>
  <c r="G390" i="50"/>
  <c r="V127" i="67"/>
  <c r="F390" i="50" s="1"/>
  <c r="AF126" i="67"/>
  <c r="AK126" i="67"/>
  <c r="AP126" i="67"/>
  <c r="G389" i="50"/>
  <c r="V126" i="67"/>
  <c r="F389" i="50" s="1"/>
  <c r="AF125" i="67"/>
  <c r="AK125" i="67"/>
  <c r="AP125" i="67"/>
  <c r="G388" i="50"/>
  <c r="V125" i="67"/>
  <c r="F388" i="50" s="1"/>
  <c r="AF124" i="67"/>
  <c r="AK124" i="67"/>
  <c r="AP124" i="67"/>
  <c r="G387" i="50"/>
  <c r="V124" i="67"/>
  <c r="F387" i="50" s="1"/>
  <c r="AF123" i="67"/>
  <c r="AK123" i="67"/>
  <c r="AP123" i="67"/>
  <c r="G386" i="50"/>
  <c r="V123" i="67"/>
  <c r="F386" i="50" s="1"/>
  <c r="AF122" i="67"/>
  <c r="AK122" i="67"/>
  <c r="AP122" i="67"/>
  <c r="G385" i="50"/>
  <c r="V122" i="67"/>
  <c r="F385" i="50" s="1"/>
  <c r="AF121" i="67"/>
  <c r="AK121" i="67"/>
  <c r="AP121" i="67"/>
  <c r="G384" i="50"/>
  <c r="V121" i="67"/>
  <c r="F384" i="50" s="1"/>
  <c r="AK120" i="67"/>
  <c r="AP120" i="67"/>
  <c r="G383" i="50"/>
  <c r="AF120" i="67"/>
  <c r="V120" i="67"/>
  <c r="F383" i="50" s="1"/>
  <c r="AF119" i="67"/>
  <c r="AK119" i="67"/>
  <c r="AP119" i="67"/>
  <c r="G382" i="50"/>
  <c r="V119" i="67"/>
  <c r="F382" i="50" s="1"/>
  <c r="AF117" i="67"/>
  <c r="AK117" i="67"/>
  <c r="AP117" i="67"/>
  <c r="G381" i="50"/>
  <c r="V117" i="67"/>
  <c r="F381" i="50" s="1"/>
  <c r="AF116" i="67"/>
  <c r="AK116" i="67"/>
  <c r="AP116" i="67"/>
  <c r="G380" i="50"/>
  <c r="V116" i="67"/>
  <c r="F380" i="50" s="1"/>
  <c r="AF115" i="67"/>
  <c r="AK115" i="67"/>
  <c r="AP115" i="67"/>
  <c r="G379" i="50"/>
  <c r="V115" i="67"/>
  <c r="F379" i="50" s="1"/>
  <c r="AF114" i="67"/>
  <c r="AK114" i="67"/>
  <c r="AP114" i="67"/>
  <c r="G378" i="50"/>
  <c r="V114" i="67"/>
  <c r="F378" i="50" s="1"/>
  <c r="AF113" i="67"/>
  <c r="AK113" i="67"/>
  <c r="AP113" i="67"/>
  <c r="G377" i="50"/>
  <c r="V113" i="67"/>
  <c r="F377" i="50" s="1"/>
  <c r="AF112" i="67"/>
  <c r="AK112" i="67"/>
  <c r="AP112" i="67"/>
  <c r="G376" i="50"/>
  <c r="V112" i="67"/>
  <c r="F376" i="50" s="1"/>
  <c r="AF111" i="67"/>
  <c r="AK111" i="67"/>
  <c r="AP111" i="67"/>
  <c r="G375" i="50"/>
  <c r="V111" i="67"/>
  <c r="F375" i="50" s="1"/>
  <c r="AF110" i="67"/>
  <c r="AK110" i="67"/>
  <c r="AP110" i="67"/>
  <c r="G374" i="50"/>
  <c r="V110" i="67"/>
  <c r="F374" i="50" s="1"/>
  <c r="AF109" i="67"/>
  <c r="AK109" i="67"/>
  <c r="AP109" i="67"/>
  <c r="G373" i="50"/>
  <c r="V109" i="67"/>
  <c r="F373" i="50" s="1"/>
  <c r="AF107" i="67"/>
  <c r="AK107" i="67"/>
  <c r="AP107" i="67"/>
  <c r="G372" i="50"/>
  <c r="V107" i="67"/>
  <c r="F372" i="50" s="1"/>
  <c r="AF106" i="67"/>
  <c r="AK106" i="67"/>
  <c r="AP106" i="67"/>
  <c r="G371" i="50"/>
  <c r="V106" i="67"/>
  <c r="F371" i="50" s="1"/>
  <c r="AF105" i="67"/>
  <c r="AK105" i="67"/>
  <c r="AP105" i="67"/>
  <c r="G370" i="50"/>
  <c r="V105" i="67"/>
  <c r="F370" i="50" s="1"/>
  <c r="AK104" i="67"/>
  <c r="AP104" i="67"/>
  <c r="G369" i="50"/>
  <c r="AF104" i="67"/>
  <c r="V104" i="67"/>
  <c r="F369" i="50" s="1"/>
  <c r="AF103" i="67"/>
  <c r="AK103" i="67"/>
  <c r="AP103" i="67"/>
  <c r="G368" i="50"/>
  <c r="V103" i="67"/>
  <c r="F368" i="50" s="1"/>
  <c r="AF102" i="67"/>
  <c r="AK102" i="67"/>
  <c r="AP102" i="67"/>
  <c r="G367" i="50"/>
  <c r="V102" i="67"/>
  <c r="F367" i="50" s="1"/>
  <c r="AF101" i="67"/>
  <c r="AK101" i="67"/>
  <c r="AP101" i="67"/>
  <c r="G366" i="50"/>
  <c r="V101" i="67"/>
  <c r="F366" i="50" s="1"/>
  <c r="AF99" i="67"/>
  <c r="AK99" i="67"/>
  <c r="AP99" i="67"/>
  <c r="G365" i="50"/>
  <c r="V99" i="67"/>
  <c r="F365" i="50" s="1"/>
  <c r="AF98" i="67"/>
  <c r="AK98" i="67"/>
  <c r="AP98" i="67"/>
  <c r="G364" i="50"/>
  <c r="V98" i="67"/>
  <c r="F364" i="50" s="1"/>
  <c r="AF96" i="67"/>
  <c r="AK96" i="67"/>
  <c r="AP96" i="67"/>
  <c r="G363" i="50"/>
  <c r="V96" i="67"/>
  <c r="F363" i="50" s="1"/>
  <c r="AF95" i="67"/>
  <c r="AK95" i="67"/>
  <c r="AP95" i="67"/>
  <c r="G362" i="50"/>
  <c r="AF94" i="67"/>
  <c r="AK94" i="67"/>
  <c r="AP94" i="67"/>
  <c r="G361" i="50"/>
  <c r="AF93" i="67"/>
  <c r="AK93" i="67"/>
  <c r="AP93" i="67"/>
  <c r="G360" i="50"/>
  <c r="AF92" i="67"/>
  <c r="AK92" i="67"/>
  <c r="AP92" i="67"/>
  <c r="G359" i="50"/>
  <c r="AF91" i="67"/>
  <c r="AK91" i="67"/>
  <c r="AP91" i="67"/>
  <c r="G358" i="50"/>
  <c r="AF90" i="67"/>
  <c r="AK90" i="67"/>
  <c r="AP90" i="67"/>
  <c r="G357" i="50"/>
  <c r="AF89" i="67"/>
  <c r="AK89" i="67"/>
  <c r="AP89" i="67"/>
  <c r="G356" i="50"/>
  <c r="AF88" i="67"/>
  <c r="AK88" i="67"/>
  <c r="AP88" i="67"/>
  <c r="G355" i="50"/>
  <c r="AF87" i="67"/>
  <c r="AK87" i="67"/>
  <c r="AP87" i="67"/>
  <c r="G354" i="50"/>
  <c r="AF86" i="67"/>
  <c r="AK86" i="67"/>
  <c r="AP86" i="67"/>
  <c r="G353" i="50"/>
  <c r="AF85" i="67"/>
  <c r="AK85" i="67"/>
  <c r="AP85" i="67"/>
  <c r="G352" i="50"/>
  <c r="AF84" i="67"/>
  <c r="AK84" i="67"/>
  <c r="AP84" i="67"/>
  <c r="G351" i="50"/>
  <c r="AF83" i="67"/>
  <c r="AK83" i="67"/>
  <c r="AP83" i="67"/>
  <c r="G350" i="50"/>
  <c r="AF82" i="67"/>
  <c r="AK82" i="67"/>
  <c r="AP82" i="67"/>
  <c r="G349" i="50"/>
  <c r="AF81" i="67"/>
  <c r="AK81" i="67"/>
  <c r="AP81" i="67"/>
  <c r="G348" i="50"/>
  <c r="AF80" i="67"/>
  <c r="AK80" i="67"/>
  <c r="AP80" i="67"/>
  <c r="G347" i="50"/>
  <c r="AF79" i="67"/>
  <c r="AK79" i="67"/>
  <c r="AP79" i="67"/>
  <c r="G346" i="50"/>
  <c r="AF78" i="67"/>
  <c r="AK78" i="67"/>
  <c r="AP78" i="67"/>
  <c r="G345" i="50"/>
  <c r="AF77" i="67"/>
  <c r="AK77" i="67"/>
  <c r="AP77" i="67"/>
  <c r="G344" i="50"/>
  <c r="AF76" i="67"/>
  <c r="AK76" i="67"/>
  <c r="AP76" i="67"/>
  <c r="G343" i="50"/>
  <c r="AF74" i="67"/>
  <c r="AK74" i="67"/>
  <c r="AP74" i="67"/>
  <c r="G342" i="50"/>
  <c r="V74" i="67"/>
  <c r="F342" i="50" s="1"/>
  <c r="AF73" i="67"/>
  <c r="AK73" i="67"/>
  <c r="AP73" i="67"/>
  <c r="G341" i="50"/>
  <c r="AF72" i="67"/>
  <c r="AK72" i="67"/>
  <c r="AP72" i="67"/>
  <c r="G340" i="50"/>
  <c r="AF71" i="67"/>
  <c r="AK71" i="67"/>
  <c r="AP71" i="67"/>
  <c r="G339" i="50"/>
  <c r="AF69" i="67"/>
  <c r="AK69" i="67"/>
  <c r="AP69" i="67"/>
  <c r="G338" i="50"/>
  <c r="AF68" i="67"/>
  <c r="AK68" i="67"/>
  <c r="AP68" i="67"/>
  <c r="G337" i="50"/>
  <c r="AF67" i="67"/>
  <c r="AK67" i="67"/>
  <c r="AP67" i="67"/>
  <c r="G336" i="50"/>
  <c r="AF65" i="67"/>
  <c r="AK65" i="67"/>
  <c r="AP65" i="67"/>
  <c r="G335" i="50"/>
  <c r="AF64" i="67"/>
  <c r="AK64" i="67"/>
  <c r="AP64" i="67"/>
  <c r="G334" i="50"/>
  <c r="AF63" i="67"/>
  <c r="AK63" i="67"/>
  <c r="AP63" i="67"/>
  <c r="G333" i="50"/>
  <c r="AF62" i="67"/>
  <c r="AK62" i="67"/>
  <c r="AP62" i="67"/>
  <c r="G332" i="50"/>
  <c r="AF61" i="67"/>
  <c r="AK61" i="67"/>
  <c r="AP61" i="67"/>
  <c r="G331" i="50"/>
  <c r="AF60" i="67"/>
  <c r="AK60" i="67"/>
  <c r="AP60" i="67"/>
  <c r="G330" i="50"/>
  <c r="AF59" i="67"/>
  <c r="AK59" i="67"/>
  <c r="AP59" i="67"/>
  <c r="G329" i="50"/>
  <c r="AF57" i="67"/>
  <c r="AK57" i="67"/>
  <c r="AP57" i="67"/>
  <c r="G328" i="50"/>
  <c r="AF56" i="67"/>
  <c r="AK56" i="67"/>
  <c r="AP56" i="67"/>
  <c r="G327" i="50"/>
  <c r="AF55" i="67"/>
  <c r="AK55" i="67"/>
  <c r="AP55" i="67"/>
  <c r="G326" i="50"/>
  <c r="AF54" i="67"/>
  <c r="AK54" i="67"/>
  <c r="AP54" i="67"/>
  <c r="G325" i="50"/>
  <c r="AF53" i="67"/>
  <c r="AK53" i="67"/>
  <c r="AP53" i="67"/>
  <c r="G324" i="50"/>
  <c r="AF52" i="67"/>
  <c r="AK52" i="67"/>
  <c r="AP52" i="67"/>
  <c r="G323" i="50"/>
  <c r="AF51" i="67"/>
  <c r="AK51" i="67"/>
  <c r="AP51" i="67"/>
  <c r="G322" i="50"/>
  <c r="AF49" i="67"/>
  <c r="AK49" i="67"/>
  <c r="AP49" i="67"/>
  <c r="G321" i="50"/>
  <c r="V49" i="67"/>
  <c r="F321" i="50" s="1"/>
  <c r="AF48" i="67"/>
  <c r="AK48" i="67"/>
  <c r="AP48" i="67"/>
  <c r="G320" i="50"/>
  <c r="AF47" i="67"/>
  <c r="AK47" i="67"/>
  <c r="AP47" i="67"/>
  <c r="G319" i="50"/>
  <c r="AF46" i="67"/>
  <c r="AK46" i="67"/>
  <c r="AP46" i="67"/>
  <c r="G318" i="50"/>
  <c r="AF45" i="67"/>
  <c r="AK45" i="67"/>
  <c r="AP45" i="67"/>
  <c r="G317" i="50"/>
  <c r="AF44" i="67"/>
  <c r="AK44" i="67"/>
  <c r="AP44" i="67"/>
  <c r="G316" i="50"/>
  <c r="AF43" i="67"/>
  <c r="AK43" i="67"/>
  <c r="AP43" i="67"/>
  <c r="G315" i="50"/>
  <c r="AF42" i="67"/>
  <c r="AK42" i="67"/>
  <c r="AP42" i="67"/>
  <c r="G314" i="50"/>
  <c r="AF41" i="67"/>
  <c r="AK41" i="67"/>
  <c r="AP41" i="67"/>
  <c r="G313" i="50"/>
  <c r="AF39" i="67"/>
  <c r="AK39" i="67"/>
  <c r="AP39" i="67"/>
  <c r="G312" i="50"/>
  <c r="V39" i="67"/>
  <c r="F312" i="50" s="1"/>
  <c r="AF38" i="67"/>
  <c r="AK38" i="67"/>
  <c r="AP38" i="67"/>
  <c r="G311" i="50"/>
  <c r="AF37" i="67"/>
  <c r="AK37" i="67"/>
  <c r="AP37" i="67"/>
  <c r="G310" i="50"/>
  <c r="AF36" i="67"/>
  <c r="AK36" i="67"/>
  <c r="AP36" i="67"/>
  <c r="G309" i="50"/>
  <c r="AF35" i="67"/>
  <c r="AK35" i="67"/>
  <c r="AP35" i="67"/>
  <c r="G308" i="50"/>
  <c r="AF34" i="67"/>
  <c r="AK34" i="67"/>
  <c r="AP34" i="67"/>
  <c r="G307" i="50"/>
  <c r="AF33" i="67"/>
  <c r="AK33" i="67"/>
  <c r="AP33" i="67"/>
  <c r="G306" i="50"/>
  <c r="V33" i="67"/>
  <c r="F306" i="50" s="1"/>
  <c r="AF32" i="67"/>
  <c r="AK32" i="67"/>
  <c r="AP32" i="67"/>
  <c r="G305" i="50"/>
  <c r="AF31" i="67"/>
  <c r="AK31" i="67"/>
  <c r="AP31" i="67"/>
  <c r="G304" i="50"/>
  <c r="AF30" i="67"/>
  <c r="AK30" i="67"/>
  <c r="AP30" i="67"/>
  <c r="G303" i="50"/>
  <c r="AF29" i="67"/>
  <c r="AK29" i="67"/>
  <c r="AP29" i="67"/>
  <c r="G302" i="50"/>
  <c r="AF28" i="67"/>
  <c r="AK28" i="67"/>
  <c r="AP28" i="67"/>
  <c r="G301" i="50"/>
  <c r="AF27" i="67"/>
  <c r="AK27" i="67"/>
  <c r="AP27" i="67"/>
  <c r="G300" i="50"/>
  <c r="AF26" i="67"/>
  <c r="AK26" i="67"/>
  <c r="AP26" i="67"/>
  <c r="G299" i="50"/>
  <c r="AF25" i="67"/>
  <c r="AK25" i="67"/>
  <c r="AP25" i="67"/>
  <c r="G298" i="50"/>
  <c r="AF24" i="67"/>
  <c r="AK24" i="67"/>
  <c r="AP24" i="67"/>
  <c r="G297" i="50"/>
  <c r="AF23" i="67"/>
  <c r="AK23" i="67"/>
  <c r="AP23" i="67"/>
  <c r="G296" i="50"/>
  <c r="AF22" i="67"/>
  <c r="AK22" i="67"/>
  <c r="AP22" i="67"/>
  <c r="G295" i="50"/>
  <c r="AF21" i="67"/>
  <c r="AK21" i="67"/>
  <c r="AP21" i="67"/>
  <c r="G294" i="50"/>
  <c r="AF20" i="67"/>
  <c r="AK20" i="67"/>
  <c r="AP20" i="67"/>
  <c r="G293" i="50"/>
  <c r="V20" i="67"/>
  <c r="F293" i="50" s="1"/>
  <c r="AF19" i="67"/>
  <c r="AK19" i="67"/>
  <c r="AP19" i="67"/>
  <c r="G292" i="50"/>
  <c r="AF18" i="67"/>
  <c r="AK18" i="67"/>
  <c r="AP18" i="67"/>
  <c r="G291" i="50"/>
  <c r="AF17" i="67"/>
  <c r="AK17" i="67"/>
  <c r="AP17" i="67"/>
  <c r="G290" i="50"/>
  <c r="AF16" i="67"/>
  <c r="AK16" i="67"/>
  <c r="AP16" i="67"/>
  <c r="G289" i="50"/>
  <c r="AF15" i="67"/>
  <c r="AK15" i="67"/>
  <c r="AP15" i="67"/>
  <c r="G288" i="50"/>
  <c r="AF14" i="67"/>
  <c r="AK14" i="67"/>
  <c r="AP14" i="67"/>
  <c r="G287" i="50"/>
  <c r="AF13" i="67"/>
  <c r="AK13" i="67"/>
  <c r="AP13" i="67"/>
  <c r="G286" i="50"/>
  <c r="AF12" i="67"/>
  <c r="AK12" i="67"/>
  <c r="AP12" i="67"/>
  <c r="G285" i="50"/>
  <c r="AF11" i="67"/>
  <c r="AK11" i="67"/>
  <c r="AP11" i="67"/>
  <c r="G284" i="50"/>
  <c r="AF9" i="67"/>
  <c r="AK9" i="67"/>
  <c r="AP9" i="67"/>
  <c r="G283" i="50"/>
  <c r="AF8" i="67"/>
  <c r="AK8" i="67"/>
  <c r="AP8" i="67"/>
  <c r="G282" i="50"/>
  <c r="AF6" i="67"/>
  <c r="AK6" i="67"/>
  <c r="AP6" i="67"/>
  <c r="V6" i="67"/>
  <c r="V89" i="67"/>
  <c r="F356" i="50" s="1"/>
  <c r="AG7050" i="53"/>
  <c r="AF7050" i="53"/>
  <c r="AE7050" i="53"/>
  <c r="AG8057" i="53"/>
  <c r="AF8057" i="53"/>
  <c r="AE8057" i="53"/>
  <c r="BQ7050" i="53"/>
  <c r="BP7050" i="53"/>
  <c r="BO7050" i="53"/>
  <c r="BN7050" i="53"/>
  <c r="BM7050" i="53"/>
  <c r="BY21" i="53"/>
  <c r="BP8056" i="53"/>
  <c r="BO8056" i="53"/>
  <c r="BN8056" i="53"/>
  <c r="BM8056" i="53"/>
  <c r="BQ8056" i="53"/>
  <c r="BL8057" i="53"/>
  <c r="CI41" i="53"/>
  <c r="CC51" i="53"/>
  <c r="CG51" i="53"/>
  <c r="CC31" i="53"/>
  <c r="CL31" i="53"/>
  <c r="CA51" i="53"/>
  <c r="CD31" i="53"/>
  <c r="BL7051" i="53"/>
  <c r="AD8058" i="53"/>
  <c r="AD7051" i="53"/>
  <c r="CB1" i="53"/>
  <c r="CK1" i="53"/>
  <c r="CJ51" i="53"/>
  <c r="CD1" i="53"/>
  <c r="CJ21" i="53"/>
  <c r="CB61" i="53"/>
  <c r="CD61" i="53"/>
  <c r="CC1" i="53"/>
  <c r="CL1" i="53"/>
  <c r="CH41" i="53"/>
  <c r="CB51" i="53"/>
  <c r="CE61" i="53"/>
  <c r="CK21" i="53"/>
  <c r="CE31" i="53"/>
  <c r="BZ41" i="53"/>
  <c r="CG61" i="53"/>
  <c r="CC21" i="53"/>
  <c r="CA41" i="53"/>
  <c r="CJ41" i="53"/>
  <c r="CD51" i="53"/>
  <c r="BY61" i="53"/>
  <c r="CA11" i="53"/>
  <c r="CH31" i="53"/>
  <c r="CE51" i="53"/>
  <c r="BZ61" i="53"/>
  <c r="CI61" i="53"/>
  <c r="BY1" i="53"/>
  <c r="BZ31" i="53"/>
  <c r="CI31" i="53"/>
  <c r="CC41" i="53"/>
  <c r="CA61" i="53"/>
  <c r="CG21" i="53"/>
  <c r="CD41" i="53"/>
  <c r="CH51" i="53"/>
  <c r="CB31" i="53"/>
  <c r="CE41" i="53"/>
  <c r="BZ51" i="53"/>
  <c r="CI51" i="53"/>
  <c r="CL21" i="53"/>
  <c r="CK51" i="53"/>
  <c r="CC11" i="53"/>
  <c r="CL61" i="53"/>
  <c r="BY51" i="53"/>
  <c r="CD21" i="53"/>
  <c r="CK61" i="53"/>
  <c r="CJ61" i="53"/>
  <c r="CC61" i="53"/>
  <c r="CL51" i="53"/>
  <c r="CL41" i="53"/>
  <c r="CK41" i="53"/>
  <c r="CG41" i="53"/>
  <c r="CB41" i="53"/>
  <c r="BY41" i="53"/>
  <c r="CK31" i="53"/>
  <c r="CJ31" i="53"/>
  <c r="CA31" i="53"/>
  <c r="CI21" i="53"/>
  <c r="CH21" i="53"/>
  <c r="CB21" i="53"/>
  <c r="CA21" i="53"/>
  <c r="BZ21" i="53"/>
  <c r="CL11" i="53"/>
  <c r="CI11" i="53"/>
  <c r="CG11" i="53"/>
  <c r="CE11" i="53"/>
  <c r="CD11" i="53"/>
  <c r="CB11" i="53"/>
  <c r="BZ11" i="53"/>
  <c r="CH11" i="53"/>
  <c r="BY11" i="53"/>
  <c r="CJ1" i="53"/>
  <c r="CI1" i="53"/>
  <c r="CA1" i="53"/>
  <c r="BZ1" i="53"/>
  <c r="CG1" i="53"/>
  <c r="AG7051" i="53"/>
  <c r="AF7051" i="53"/>
  <c r="AE7051" i="53"/>
  <c r="AG8058" i="53"/>
  <c r="AF8058" i="53"/>
  <c r="AE8058" i="53"/>
  <c r="BN7051" i="53"/>
  <c r="BM7051" i="53"/>
  <c r="BQ7051" i="53"/>
  <c r="BP7051" i="53"/>
  <c r="BO7051" i="53"/>
  <c r="BQ8057" i="53"/>
  <c r="BP8057" i="53"/>
  <c r="BO8057" i="53"/>
  <c r="BN8057" i="53"/>
  <c r="BM8057" i="53"/>
  <c r="BL8058" i="53"/>
  <c r="BL7052" i="53"/>
  <c r="AD8059" i="53"/>
  <c r="AD7052" i="53"/>
  <c r="BQ7052" i="53"/>
  <c r="BP7052" i="53"/>
  <c r="BO7052" i="53"/>
  <c r="BN7052" i="53"/>
  <c r="BM7052" i="53"/>
  <c r="AG7052" i="53"/>
  <c r="AF7052" i="53"/>
  <c r="AE7052" i="53"/>
  <c r="AG8059" i="53"/>
  <c r="AF8059" i="53"/>
  <c r="AE8059" i="53"/>
  <c r="BN8058" i="53"/>
  <c r="BM8058" i="53"/>
  <c r="BQ8058" i="53"/>
  <c r="BO8058" i="53"/>
  <c r="BP8058" i="53"/>
  <c r="BL8059" i="53"/>
  <c r="BL7053" i="53"/>
  <c r="AD8060" i="53"/>
  <c r="AD7053" i="53"/>
  <c r="A27" i="66"/>
  <c r="AG8060" i="53"/>
  <c r="AF8060" i="53"/>
  <c r="AE8060" i="53"/>
  <c r="AG7053" i="53"/>
  <c r="AF7053" i="53"/>
  <c r="AE7053" i="53"/>
  <c r="BQ7053" i="53"/>
  <c r="BP7053" i="53"/>
  <c r="BO7053" i="53"/>
  <c r="BN7053" i="53"/>
  <c r="BM7053" i="53"/>
  <c r="BQ8059" i="53"/>
  <c r="BP8059" i="53"/>
  <c r="BO8059" i="53"/>
  <c r="BN8059" i="53"/>
  <c r="BM8059" i="53"/>
  <c r="BL8060" i="53"/>
  <c r="BL7054" i="53"/>
  <c r="AD8061" i="53"/>
  <c r="AD7054" i="53"/>
  <c r="BC78" i="53"/>
  <c r="BC76" i="53"/>
  <c r="BC75" i="53"/>
  <c r="BC74" i="53"/>
  <c r="BC66" i="53"/>
  <c r="BC64" i="53"/>
  <c r="BC63" i="53"/>
  <c r="BC62" i="53"/>
  <c r="BC54" i="53"/>
  <c r="BC52" i="53"/>
  <c r="BC51" i="53"/>
  <c r="BC50" i="53"/>
  <c r="BC42" i="53"/>
  <c r="BC40" i="53"/>
  <c r="BC39" i="53"/>
  <c r="BC38" i="53"/>
  <c r="BC30" i="53"/>
  <c r="BC28" i="53"/>
  <c r="BC27" i="53"/>
  <c r="BC26" i="53"/>
  <c r="BC18" i="53"/>
  <c r="BC16" i="53"/>
  <c r="BC15" i="53"/>
  <c r="BC14" i="53"/>
  <c r="BC8" i="53"/>
  <c r="BC6" i="53"/>
  <c r="BC5" i="53"/>
  <c r="BC4" i="53"/>
  <c r="AZ6" i="53"/>
  <c r="AW76" i="53"/>
  <c r="AW75" i="53"/>
  <c r="AW74" i="53"/>
  <c r="AW64" i="53"/>
  <c r="AW63" i="53"/>
  <c r="AW62" i="53"/>
  <c r="AW52" i="53"/>
  <c r="AW51" i="53"/>
  <c r="AW50" i="53"/>
  <c r="AW40" i="53"/>
  <c r="AW39" i="53"/>
  <c r="AW38" i="53"/>
  <c r="AW28" i="53"/>
  <c r="AW27" i="53"/>
  <c r="AW26" i="53"/>
  <c r="AW16" i="53"/>
  <c r="AW15" i="53"/>
  <c r="AW14" i="53"/>
  <c r="AW6" i="53"/>
  <c r="AW5" i="53"/>
  <c r="AW4" i="53"/>
  <c r="AF7054" i="53"/>
  <c r="AE7054" i="53"/>
  <c r="AG7054" i="53"/>
  <c r="AF8061" i="53"/>
  <c r="AE8061" i="53"/>
  <c r="AG8061" i="53"/>
  <c r="BO7054" i="53"/>
  <c r="BN7054" i="53"/>
  <c r="BM7054" i="53"/>
  <c r="BQ7054" i="53"/>
  <c r="BP7054" i="53"/>
  <c r="BQ8060" i="53"/>
  <c r="BP8060" i="53"/>
  <c r="BO8060" i="53"/>
  <c r="BM8060" i="53"/>
  <c r="BN8060" i="53"/>
  <c r="BL8061" i="53"/>
  <c r="BL7055" i="53"/>
  <c r="AD8062" i="53"/>
  <c r="AD7055" i="53"/>
  <c r="AG6039" i="53"/>
  <c r="AF6039" i="53"/>
  <c r="AE6039" i="53"/>
  <c r="AG5033" i="53"/>
  <c r="AF5033" i="53"/>
  <c r="AE5033" i="53"/>
  <c r="AG4027" i="53"/>
  <c r="AF4027" i="53"/>
  <c r="AE4027" i="53"/>
  <c r="AG3021" i="53"/>
  <c r="AF3021" i="53"/>
  <c r="AE3021" i="53"/>
  <c r="AG2015" i="53"/>
  <c r="AF2015" i="53"/>
  <c r="AE2015" i="53"/>
  <c r="AG1010" i="53"/>
  <c r="AF1010" i="53"/>
  <c r="AE1010" i="53"/>
  <c r="O78" i="53"/>
  <c r="R76" i="53"/>
  <c r="O76" i="53"/>
  <c r="L76" i="53"/>
  <c r="I76" i="53"/>
  <c r="U75" i="53"/>
  <c r="R75" i="53"/>
  <c r="O75" i="53"/>
  <c r="L75" i="53"/>
  <c r="I75" i="53"/>
  <c r="F75" i="53"/>
  <c r="E75" i="53"/>
  <c r="D75" i="53"/>
  <c r="C75" i="53"/>
  <c r="U74" i="53"/>
  <c r="R74" i="53"/>
  <c r="O74" i="53"/>
  <c r="L74" i="53"/>
  <c r="I74" i="53"/>
  <c r="F74" i="53"/>
  <c r="E74" i="53"/>
  <c r="D74" i="53"/>
  <c r="C74" i="53"/>
  <c r="O66" i="53"/>
  <c r="R64" i="53"/>
  <c r="O64" i="53"/>
  <c r="L64" i="53"/>
  <c r="I64" i="53"/>
  <c r="U63" i="53"/>
  <c r="R63" i="53"/>
  <c r="O63" i="53"/>
  <c r="L63" i="53"/>
  <c r="I63" i="53"/>
  <c r="F63" i="53"/>
  <c r="E63" i="53"/>
  <c r="D63" i="53"/>
  <c r="C63" i="53"/>
  <c r="U62" i="53"/>
  <c r="R62" i="53"/>
  <c r="O62" i="53"/>
  <c r="L62" i="53"/>
  <c r="I62" i="53"/>
  <c r="F62" i="53"/>
  <c r="E62" i="53"/>
  <c r="D62" i="53"/>
  <c r="C62" i="53"/>
  <c r="O54" i="53"/>
  <c r="R52" i="53"/>
  <c r="O52" i="53"/>
  <c r="I52" i="53"/>
  <c r="U51" i="53"/>
  <c r="R51" i="53"/>
  <c r="O51" i="53"/>
  <c r="L51" i="53"/>
  <c r="I51" i="53"/>
  <c r="F51" i="53"/>
  <c r="E51" i="53"/>
  <c r="D51" i="53"/>
  <c r="C51" i="53"/>
  <c r="U50" i="53"/>
  <c r="R50" i="53"/>
  <c r="O50" i="53"/>
  <c r="L50" i="53"/>
  <c r="I50" i="53"/>
  <c r="F50" i="53"/>
  <c r="E50" i="53"/>
  <c r="D50" i="53"/>
  <c r="C50" i="53"/>
  <c r="O42" i="53"/>
  <c r="R40" i="53"/>
  <c r="O40" i="53"/>
  <c r="L40" i="53"/>
  <c r="I40" i="53"/>
  <c r="U39" i="53"/>
  <c r="R39" i="53"/>
  <c r="O39" i="53"/>
  <c r="L39" i="53"/>
  <c r="I39" i="53"/>
  <c r="F39" i="53"/>
  <c r="E39" i="53"/>
  <c r="D39" i="53"/>
  <c r="C39" i="53"/>
  <c r="U38" i="53"/>
  <c r="R38" i="53"/>
  <c r="O38" i="53"/>
  <c r="L38" i="53"/>
  <c r="I38" i="53"/>
  <c r="F38" i="53"/>
  <c r="E38" i="53"/>
  <c r="D38" i="53"/>
  <c r="C38" i="53"/>
  <c r="O30" i="53"/>
  <c r="R28" i="53"/>
  <c r="O28" i="53"/>
  <c r="L28" i="53"/>
  <c r="I28" i="53"/>
  <c r="U27" i="53"/>
  <c r="R27" i="53"/>
  <c r="O27" i="53"/>
  <c r="L27" i="53"/>
  <c r="I27" i="53"/>
  <c r="F27" i="53"/>
  <c r="E27" i="53"/>
  <c r="D27" i="53"/>
  <c r="C27" i="53"/>
  <c r="U26" i="53"/>
  <c r="R26" i="53"/>
  <c r="O26" i="53"/>
  <c r="L26" i="53"/>
  <c r="I26" i="53"/>
  <c r="F26" i="53"/>
  <c r="E26" i="53"/>
  <c r="D26" i="53"/>
  <c r="C26" i="53"/>
  <c r="O18" i="53"/>
  <c r="R16" i="53"/>
  <c r="O16" i="53"/>
  <c r="L16" i="53"/>
  <c r="I16" i="53"/>
  <c r="U15" i="53"/>
  <c r="R15" i="53"/>
  <c r="O15" i="53"/>
  <c r="L15" i="53"/>
  <c r="I15" i="53"/>
  <c r="F15" i="53"/>
  <c r="E15" i="53"/>
  <c r="D15" i="53"/>
  <c r="C15" i="53"/>
  <c r="U14" i="53"/>
  <c r="R14" i="53"/>
  <c r="O14" i="53"/>
  <c r="L14" i="53"/>
  <c r="I14" i="53"/>
  <c r="F14" i="53"/>
  <c r="E14" i="53"/>
  <c r="D14" i="53"/>
  <c r="C14" i="53"/>
  <c r="O8" i="53"/>
  <c r="R6" i="53"/>
  <c r="O6" i="53"/>
  <c r="L6" i="53"/>
  <c r="I6" i="53"/>
  <c r="U5" i="53"/>
  <c r="R5" i="53"/>
  <c r="O5" i="53"/>
  <c r="L5" i="53"/>
  <c r="I5" i="53"/>
  <c r="I2" i="53" s="1"/>
  <c r="F5" i="53"/>
  <c r="E5" i="53"/>
  <c r="D5" i="53"/>
  <c r="C5" i="53"/>
  <c r="AG4" i="53"/>
  <c r="AF4" i="53"/>
  <c r="AE4" i="53"/>
  <c r="U4" i="53"/>
  <c r="R4" i="53"/>
  <c r="O4" i="53"/>
  <c r="L4" i="53"/>
  <c r="F4" i="53"/>
  <c r="E4" i="53"/>
  <c r="D4" i="53"/>
  <c r="C4" i="53"/>
  <c r="AP14" i="1"/>
  <c r="AP15" i="1"/>
  <c r="AP16" i="1"/>
  <c r="AP23" i="1"/>
  <c r="AP24" i="1"/>
  <c r="AP31" i="1"/>
  <c r="AP38" i="1"/>
  <c r="AP46" i="1"/>
  <c r="AP51" i="1"/>
  <c r="AP52" i="1"/>
  <c r="AP59" i="1"/>
  <c r="AP60" i="1"/>
  <c r="AP65" i="1"/>
  <c r="AP70" i="1"/>
  <c r="AP76" i="1"/>
  <c r="AP80" i="1"/>
  <c r="AP84" i="1"/>
  <c r="AP87" i="1"/>
  <c r="AP94" i="1"/>
  <c r="AP101" i="1"/>
  <c r="AP106" i="1"/>
  <c r="AP110" i="1"/>
  <c r="AP115" i="1"/>
  <c r="AP119" i="1"/>
  <c r="AP5" i="1"/>
  <c r="AP148" i="1"/>
  <c r="AK15" i="66"/>
  <c r="AP15" i="66"/>
  <c r="AK16" i="66"/>
  <c r="AP16" i="66"/>
  <c r="AK17" i="66"/>
  <c r="AP17" i="66"/>
  <c r="AK25" i="66"/>
  <c r="AP25" i="66"/>
  <c r="AK26" i="66"/>
  <c r="AP26" i="66"/>
  <c r="AK34" i="66"/>
  <c r="AP34" i="66"/>
  <c r="AK42" i="66"/>
  <c r="AP42" i="66"/>
  <c r="AK50" i="66"/>
  <c r="AP50" i="66"/>
  <c r="G166" i="50"/>
  <c r="AK51" i="66"/>
  <c r="AK58" i="66"/>
  <c r="AP58" i="66"/>
  <c r="AK66" i="66"/>
  <c r="AP66" i="66"/>
  <c r="AK67" i="66"/>
  <c r="AP67" i="66"/>
  <c r="AK73" i="66"/>
  <c r="AP73" i="66"/>
  <c r="AK79" i="66"/>
  <c r="AP79" i="66"/>
  <c r="AK86" i="66"/>
  <c r="AP86" i="66"/>
  <c r="AK92" i="66"/>
  <c r="AP92" i="66"/>
  <c r="AK98" i="66"/>
  <c r="AP98" i="66"/>
  <c r="AK101" i="66"/>
  <c r="AP101" i="66"/>
  <c r="AK110" i="66"/>
  <c r="AP110" i="66"/>
  <c r="AK119" i="66"/>
  <c r="AP119" i="66"/>
  <c r="AK131" i="66"/>
  <c r="AP131" i="66"/>
  <c r="AK138" i="66"/>
  <c r="AP138" i="66"/>
  <c r="AK143" i="66"/>
  <c r="AP143" i="66"/>
  <c r="AK167" i="66"/>
  <c r="AP167" i="66"/>
  <c r="AK175" i="66"/>
  <c r="AP175" i="66"/>
  <c r="AK177" i="66"/>
  <c r="AP177" i="66"/>
  <c r="G275" i="50"/>
  <c r="AK179" i="66"/>
  <c r="AP179" i="66"/>
  <c r="G277" i="50"/>
  <c r="AK181" i="66"/>
  <c r="AP181" i="66"/>
  <c r="G279" i="50"/>
  <c r="AK183" i="66"/>
  <c r="AP183" i="66"/>
  <c r="G281" i="50"/>
  <c r="AK5" i="66"/>
  <c r="AP5" i="66"/>
  <c r="AP51" i="66"/>
  <c r="AG7055" i="53"/>
  <c r="AF7055" i="53"/>
  <c r="AE7055" i="53"/>
  <c r="AG8062" i="53"/>
  <c r="AF8062" i="53"/>
  <c r="AE8062" i="53"/>
  <c r="BQ7055" i="53"/>
  <c r="BP7055" i="53"/>
  <c r="BO7055" i="53"/>
  <c r="BN7055" i="53"/>
  <c r="BM7055" i="53"/>
  <c r="BO8061" i="53"/>
  <c r="BN8061" i="53"/>
  <c r="BM8061" i="53"/>
  <c r="BP8061" i="53"/>
  <c r="BQ8061" i="53"/>
  <c r="BL8062" i="53"/>
  <c r="BL7056" i="53"/>
  <c r="AD8063" i="53"/>
  <c r="AD7056" i="53"/>
  <c r="AG7056" i="53"/>
  <c r="AF7056" i="53"/>
  <c r="AE7056" i="53"/>
  <c r="AG8063" i="53"/>
  <c r="AF8063" i="53"/>
  <c r="AE8063" i="53"/>
  <c r="BM7056" i="53"/>
  <c r="BQ7056" i="53"/>
  <c r="BP7056" i="53"/>
  <c r="BO7056" i="53"/>
  <c r="BN7056" i="53"/>
  <c r="BQ8062" i="53"/>
  <c r="BP8062" i="53"/>
  <c r="BO8062" i="53"/>
  <c r="BN8062" i="53"/>
  <c r="BM8062" i="53"/>
  <c r="BL8063" i="53"/>
  <c r="BL7057" i="53"/>
  <c r="AD8064" i="53"/>
  <c r="AD7057" i="53"/>
  <c r="AE7057" i="53"/>
  <c r="AG7057" i="53"/>
  <c r="AF7057" i="53"/>
  <c r="AE8064" i="53"/>
  <c r="AG8064" i="53"/>
  <c r="AF8064" i="53"/>
  <c r="BP7057" i="53"/>
  <c r="BO7057" i="53"/>
  <c r="BN7057" i="53"/>
  <c r="BM7057" i="53"/>
  <c r="BQ7057" i="53"/>
  <c r="BM8063" i="53"/>
  <c r="BQ8063" i="53"/>
  <c r="BP8063" i="53"/>
  <c r="BN8063" i="53"/>
  <c r="BO8063" i="53"/>
  <c r="BL8064" i="53"/>
  <c r="BL7058" i="53"/>
  <c r="AD8065" i="53"/>
  <c r="AD7058" i="53"/>
  <c r="A183" i="66"/>
  <c r="B281" i="50"/>
  <c r="A151" i="66"/>
  <c r="A89" i="66"/>
  <c r="AG7058" i="53"/>
  <c r="AF7058" i="53"/>
  <c r="AE7058" i="53"/>
  <c r="AG8065" i="53"/>
  <c r="AF8065" i="53"/>
  <c r="AE8065" i="53"/>
  <c r="BQ7058" i="53"/>
  <c r="BP7058" i="53"/>
  <c r="BO7058" i="53"/>
  <c r="BN7058" i="53"/>
  <c r="BM7058" i="53"/>
  <c r="BP8064" i="53"/>
  <c r="BO8064" i="53"/>
  <c r="BN8064" i="53"/>
  <c r="BM8064" i="53"/>
  <c r="BQ8064" i="53"/>
  <c r="BL8065" i="53"/>
  <c r="BL7059" i="53"/>
  <c r="AD8066" i="53"/>
  <c r="AD7059" i="53"/>
  <c r="A126" i="1"/>
  <c r="AG7059" i="53"/>
  <c r="AF7059" i="53"/>
  <c r="AE7059" i="53"/>
  <c r="AG8066" i="53"/>
  <c r="AF8066" i="53"/>
  <c r="AE8066" i="53"/>
  <c r="BN7059" i="53"/>
  <c r="BM7059" i="53"/>
  <c r="BQ7059" i="53"/>
  <c r="BP7059" i="53"/>
  <c r="BO7059" i="53"/>
  <c r="BQ8065" i="53"/>
  <c r="BP8065" i="53"/>
  <c r="BO8065" i="53"/>
  <c r="BN8065" i="53"/>
  <c r="BM8065" i="53"/>
  <c r="BL8066" i="53"/>
  <c r="BL7060" i="53"/>
  <c r="AD8067" i="53"/>
  <c r="AD7060" i="53"/>
  <c r="A8" i="1"/>
  <c r="A9" i="1"/>
  <c r="A10" i="1"/>
  <c r="A11" i="1"/>
  <c r="AG8067" i="53"/>
  <c r="AF8067" i="53"/>
  <c r="AE8067" i="53"/>
  <c r="AG7060" i="53"/>
  <c r="AF7060" i="53"/>
  <c r="AE7060" i="53"/>
  <c r="BQ7060" i="53"/>
  <c r="BP7060" i="53"/>
  <c r="BO7060" i="53"/>
  <c r="BN7060" i="53"/>
  <c r="BM7060" i="53"/>
  <c r="BN8066" i="53"/>
  <c r="BM8066" i="53"/>
  <c r="BQ8066" i="53"/>
  <c r="BO8066" i="53"/>
  <c r="BP8066" i="53"/>
  <c r="BL8067" i="53"/>
  <c r="BL7061" i="53"/>
  <c r="AD8068" i="53"/>
  <c r="AD7061" i="53"/>
  <c r="BC2" i="53"/>
  <c r="BC36" i="53"/>
  <c r="BC12" i="53"/>
  <c r="BC72" i="53"/>
  <c r="BC24" i="53"/>
  <c r="BC60" i="53"/>
  <c r="BC48" i="53"/>
  <c r="AG8068" i="53"/>
  <c r="AF8068" i="53"/>
  <c r="AE8068" i="53"/>
  <c r="AG7061" i="53"/>
  <c r="AF7061" i="53"/>
  <c r="AE7061" i="53"/>
  <c r="BQ7061" i="53"/>
  <c r="BP7061" i="53"/>
  <c r="BO7061" i="53"/>
  <c r="BN7061" i="53"/>
  <c r="BM7061" i="53"/>
  <c r="BQ8067" i="53"/>
  <c r="BP8067" i="53"/>
  <c r="BO8067" i="53"/>
  <c r="BN8067" i="53"/>
  <c r="BM8067" i="53"/>
  <c r="BL8068" i="53"/>
  <c r="BL7062" i="53"/>
  <c r="AD8069" i="53"/>
  <c r="AD7062" i="53"/>
  <c r="D64" i="50"/>
  <c r="D63" i="50"/>
  <c r="D62" i="50"/>
  <c r="D61" i="50"/>
  <c r="D52" i="50"/>
  <c r="D51" i="50"/>
  <c r="D50" i="50"/>
  <c r="D7" i="50"/>
  <c r="D6" i="50"/>
  <c r="D5" i="50"/>
  <c r="D4" i="50"/>
  <c r="D3" i="50"/>
  <c r="D2" i="50"/>
  <c r="AF7062" i="53"/>
  <c r="AE7062" i="53"/>
  <c r="AG7062" i="53"/>
  <c r="BO7062" i="53"/>
  <c r="BN7062" i="53"/>
  <c r="BM7062" i="53"/>
  <c r="BQ7062" i="53"/>
  <c r="BP7062" i="53"/>
  <c r="AF8069" i="53"/>
  <c r="AE8069" i="53"/>
  <c r="AG8069" i="53"/>
  <c r="BQ8068" i="53"/>
  <c r="BP8068" i="53"/>
  <c r="BO8068" i="53"/>
  <c r="BM8068" i="53"/>
  <c r="BN8068" i="53"/>
  <c r="BL8069" i="53"/>
  <c r="BL7063" i="53"/>
  <c r="AD8070" i="53"/>
  <c r="AD7063" i="53"/>
  <c r="AF176" i="66"/>
  <c r="AK176" i="66"/>
  <c r="AP176" i="66"/>
  <c r="G274" i="50"/>
  <c r="AF182" i="66"/>
  <c r="AK182" i="66"/>
  <c r="AP182" i="66"/>
  <c r="G280" i="50"/>
  <c r="AF180" i="66"/>
  <c r="AK180" i="66"/>
  <c r="AP180" i="66"/>
  <c r="G278" i="50"/>
  <c r="AF178" i="66"/>
  <c r="AK178" i="66"/>
  <c r="AP178" i="66"/>
  <c r="G276" i="50"/>
  <c r="AF174" i="66"/>
  <c r="AK174" i="66"/>
  <c r="AP174" i="66"/>
  <c r="G273" i="50"/>
  <c r="AF173" i="66"/>
  <c r="AK173" i="66"/>
  <c r="AP173" i="66"/>
  <c r="G272" i="50" s="1"/>
  <c r="AF172" i="66"/>
  <c r="AK172" i="66"/>
  <c r="AP172" i="66"/>
  <c r="G271" i="50"/>
  <c r="AF170" i="66"/>
  <c r="AK170" i="66"/>
  <c r="AP170" i="66" s="1"/>
  <c r="G269" i="50" s="1"/>
  <c r="AF72" i="66"/>
  <c r="AK72" i="66"/>
  <c r="AP72" i="66"/>
  <c r="G184" i="50"/>
  <c r="A274" i="50"/>
  <c r="A277" i="50"/>
  <c r="A275" i="50"/>
  <c r="A276" i="50"/>
  <c r="A278" i="50"/>
  <c r="A279" i="50"/>
  <c r="A280" i="50"/>
  <c r="D275" i="50"/>
  <c r="D276" i="50"/>
  <c r="D277" i="50"/>
  <c r="D278" i="50"/>
  <c r="D279" i="50"/>
  <c r="D280" i="50"/>
  <c r="C275" i="50"/>
  <c r="C276" i="50"/>
  <c r="C277" i="50"/>
  <c r="C278" i="50"/>
  <c r="C279" i="50"/>
  <c r="C280" i="50"/>
  <c r="C274" i="50"/>
  <c r="A182" i="66"/>
  <c r="B280" i="50"/>
  <c r="A180" i="66"/>
  <c r="B278" i="50"/>
  <c r="A181" i="66"/>
  <c r="B279" i="50"/>
  <c r="A179" i="66"/>
  <c r="B277" i="50"/>
  <c r="A177" i="66"/>
  <c r="B275" i="50"/>
  <c r="A178" i="66"/>
  <c r="B276" i="50"/>
  <c r="A176" i="66"/>
  <c r="BQ7063" i="53"/>
  <c r="BP7063" i="53"/>
  <c r="BO7063" i="53"/>
  <c r="BN7063" i="53"/>
  <c r="BM7063" i="53"/>
  <c r="AG7063" i="53"/>
  <c r="AF7063" i="53"/>
  <c r="AE7063" i="53"/>
  <c r="AG8070" i="53"/>
  <c r="AF8070" i="53"/>
  <c r="AE8070" i="53"/>
  <c r="BO8069" i="53"/>
  <c r="BN8069" i="53"/>
  <c r="BM8069" i="53"/>
  <c r="BP8069" i="53"/>
  <c r="BQ8069" i="53"/>
  <c r="BL8070" i="53"/>
  <c r="BL7064" i="53"/>
  <c r="AD8071" i="53"/>
  <c r="AD7064" i="53"/>
  <c r="A160" i="1"/>
  <c r="A14" i="66"/>
  <c r="A13" i="66"/>
  <c r="A6" i="66"/>
  <c r="V13" i="66"/>
  <c r="F136" i="50" s="1"/>
  <c r="AG7064" i="53"/>
  <c r="AF7064" i="53"/>
  <c r="AE7064" i="53"/>
  <c r="AG8071" i="53"/>
  <c r="AF8071" i="53"/>
  <c r="AE8071" i="53"/>
  <c r="BM7064" i="53"/>
  <c r="BQ7064" i="53"/>
  <c r="BP7064" i="53"/>
  <c r="BO7064" i="53"/>
  <c r="BN7064" i="53"/>
  <c r="BQ8070" i="53"/>
  <c r="BP8070" i="53"/>
  <c r="BO8070" i="53"/>
  <c r="BN8070" i="53"/>
  <c r="BM8070" i="53"/>
  <c r="BL8071" i="53"/>
  <c r="BL7065" i="53"/>
  <c r="AD8072" i="53"/>
  <c r="AD7065" i="53"/>
  <c r="C191" i="50"/>
  <c r="C192" i="50"/>
  <c r="C193" i="50"/>
  <c r="C194" i="50"/>
  <c r="C190" i="50"/>
  <c r="C186" i="50"/>
  <c r="C187" i="50"/>
  <c r="C188" i="50"/>
  <c r="C189" i="50"/>
  <c r="C185" i="50"/>
  <c r="C180" i="50"/>
  <c r="C181" i="50"/>
  <c r="C182" i="50"/>
  <c r="C183" i="50"/>
  <c r="C184" i="50"/>
  <c r="D89" i="50"/>
  <c r="A112" i="1"/>
  <c r="AF112" i="1"/>
  <c r="AP112" i="1"/>
  <c r="G86" i="50"/>
  <c r="C230" i="50"/>
  <c r="C231" i="50"/>
  <c r="A133" i="66"/>
  <c r="B235" i="50"/>
  <c r="AF133" i="66"/>
  <c r="AK133" i="66"/>
  <c r="AP133" i="66"/>
  <c r="G235" i="50"/>
  <c r="A134" i="66"/>
  <c r="B236" i="50"/>
  <c r="AF134" i="66"/>
  <c r="AK134" i="66"/>
  <c r="AP134" i="66"/>
  <c r="G236" i="50"/>
  <c r="A235" i="50"/>
  <c r="C235" i="50"/>
  <c r="D235" i="50"/>
  <c r="A236" i="50"/>
  <c r="C236" i="50"/>
  <c r="D236" i="50"/>
  <c r="AE7065" i="53"/>
  <c r="AG7065" i="53"/>
  <c r="AF7065" i="53"/>
  <c r="AE8072" i="53"/>
  <c r="AG8072" i="53"/>
  <c r="AF8072" i="53"/>
  <c r="BP7065" i="53"/>
  <c r="BO7065" i="53"/>
  <c r="BN7065" i="53"/>
  <c r="BM7065" i="53"/>
  <c r="BQ7065" i="53"/>
  <c r="BM8071" i="53"/>
  <c r="BQ8071" i="53"/>
  <c r="BP8071" i="53"/>
  <c r="BN8071" i="53"/>
  <c r="BO8071" i="53"/>
  <c r="BL8072" i="53"/>
  <c r="BL7066" i="53"/>
  <c r="AD8073" i="53"/>
  <c r="AD7066" i="53"/>
  <c r="BN4" i="53"/>
  <c r="BQ6040" i="53"/>
  <c r="BP6040" i="53"/>
  <c r="BO6040" i="53"/>
  <c r="BN6040" i="53"/>
  <c r="BM6040" i="53"/>
  <c r="BQ5034" i="53"/>
  <c r="BP5034" i="53"/>
  <c r="BO5034" i="53"/>
  <c r="BN5034" i="53"/>
  <c r="BM5034" i="53"/>
  <c r="BQ4028" i="53"/>
  <c r="BP4028" i="53"/>
  <c r="BO4028" i="53"/>
  <c r="BN4028" i="53"/>
  <c r="BM4028" i="53"/>
  <c r="BQ3022" i="53"/>
  <c r="BP3022" i="53"/>
  <c r="BO3022" i="53"/>
  <c r="BN3022" i="53"/>
  <c r="BM3022" i="53"/>
  <c r="BQ2016" i="53"/>
  <c r="BP2016" i="53"/>
  <c r="BO2016" i="53"/>
  <c r="BN2016" i="53"/>
  <c r="BM2016" i="53"/>
  <c r="BQ1011" i="53"/>
  <c r="BP1011" i="53"/>
  <c r="BO1011" i="53"/>
  <c r="BN1011" i="53"/>
  <c r="BM1011" i="53"/>
  <c r="AZ74" i="53"/>
  <c r="AT74" i="53"/>
  <c r="AS74" i="53"/>
  <c r="AR74" i="53"/>
  <c r="AQ74" i="53"/>
  <c r="AP74" i="53"/>
  <c r="O72" i="53"/>
  <c r="AZ62" i="53"/>
  <c r="AT62" i="53"/>
  <c r="AS62" i="53"/>
  <c r="AR62" i="53"/>
  <c r="AQ62" i="53"/>
  <c r="AP62" i="53"/>
  <c r="AZ50" i="53"/>
  <c r="AT50" i="53"/>
  <c r="AS50" i="53"/>
  <c r="AR50" i="53"/>
  <c r="AQ50" i="53"/>
  <c r="AP50" i="53"/>
  <c r="AZ38" i="53"/>
  <c r="AT38" i="53"/>
  <c r="AS38" i="53"/>
  <c r="AR38" i="53"/>
  <c r="AQ38" i="53"/>
  <c r="AP38" i="53"/>
  <c r="AZ26" i="53"/>
  <c r="AT26" i="53"/>
  <c r="AS26" i="53"/>
  <c r="AR26" i="53"/>
  <c r="AQ26" i="53"/>
  <c r="AP26" i="53"/>
  <c r="AZ14" i="53"/>
  <c r="AT14" i="53"/>
  <c r="AS14" i="53"/>
  <c r="AR14" i="53"/>
  <c r="AQ14" i="53"/>
  <c r="AP14" i="53"/>
  <c r="BQ4" i="53"/>
  <c r="BP4" i="53"/>
  <c r="BO4" i="53"/>
  <c r="BM4" i="53"/>
  <c r="AZ4" i="53"/>
  <c r="AT4" i="53"/>
  <c r="AS4" i="53"/>
  <c r="AR4" i="53"/>
  <c r="AQ4" i="53"/>
  <c r="AP4" i="53"/>
  <c r="O48" i="53"/>
  <c r="O36" i="53"/>
  <c r="AZ76" i="53"/>
  <c r="AZ64" i="53"/>
  <c r="AZ40" i="53"/>
  <c r="AZ28" i="53"/>
  <c r="AZ16" i="53"/>
  <c r="AZ75" i="53"/>
  <c r="AZ63" i="53"/>
  <c r="L60" i="53"/>
  <c r="AZ51" i="53"/>
  <c r="R48" i="53"/>
  <c r="AZ39" i="53"/>
  <c r="AZ27" i="53"/>
  <c r="R24" i="53"/>
  <c r="AZ15" i="53"/>
  <c r="AZ5" i="53"/>
  <c r="AT75" i="53"/>
  <c r="AS75" i="53"/>
  <c r="AR75" i="53"/>
  <c r="AQ75" i="53"/>
  <c r="AP75" i="53"/>
  <c r="U72" i="53"/>
  <c r="D72" i="53"/>
  <c r="C72" i="53"/>
  <c r="AT63" i="53"/>
  <c r="AS63" i="53"/>
  <c r="AR63" i="53"/>
  <c r="AQ63" i="53"/>
  <c r="AP63" i="53"/>
  <c r="U60" i="53"/>
  <c r="D60" i="53"/>
  <c r="C60" i="53"/>
  <c r="AT51" i="53"/>
  <c r="AS51" i="53"/>
  <c r="AR51" i="53"/>
  <c r="AQ51" i="53"/>
  <c r="AP51" i="53"/>
  <c r="U48" i="53"/>
  <c r="D48" i="53"/>
  <c r="C48" i="53"/>
  <c r="AT39" i="53"/>
  <c r="AS39" i="53"/>
  <c r="AR39" i="53"/>
  <c r="AQ39" i="53"/>
  <c r="AP39" i="53"/>
  <c r="U36" i="53"/>
  <c r="C36" i="53"/>
  <c r="AT27" i="53"/>
  <c r="AS27" i="53"/>
  <c r="AR27" i="53"/>
  <c r="AQ27" i="53"/>
  <c r="AP27" i="53"/>
  <c r="U24" i="53"/>
  <c r="C24" i="53"/>
  <c r="BI12" i="53"/>
  <c r="AT15" i="53"/>
  <c r="AS15" i="53"/>
  <c r="AR15" i="53"/>
  <c r="AQ15" i="53"/>
  <c r="AP15" i="53"/>
  <c r="AT5" i="53"/>
  <c r="AS5" i="53"/>
  <c r="AR5" i="53"/>
  <c r="AQ5" i="53"/>
  <c r="AP5" i="53"/>
  <c r="AA2" i="53"/>
  <c r="AG7066" i="53"/>
  <c r="AF7066" i="53"/>
  <c r="AE7066" i="53"/>
  <c r="AG8073" i="53"/>
  <c r="AF8073" i="53"/>
  <c r="AE8073" i="53"/>
  <c r="BQ7066" i="53"/>
  <c r="BP7066" i="53"/>
  <c r="BO7066" i="53"/>
  <c r="BN7066" i="53"/>
  <c r="BM7066" i="53"/>
  <c r="BP8072" i="53"/>
  <c r="BO8072" i="53"/>
  <c r="BN8072" i="53"/>
  <c r="BM8072" i="53"/>
  <c r="BQ8072" i="53"/>
  <c r="BL8073" i="53"/>
  <c r="BL7067" i="53"/>
  <c r="AR12" i="53"/>
  <c r="AR24" i="53"/>
  <c r="AD8074" i="53"/>
  <c r="AD7067" i="53"/>
  <c r="AQ24" i="53"/>
  <c r="AQ36" i="53"/>
  <c r="AP36" i="53"/>
  <c r="AS12" i="53"/>
  <c r="AT24" i="53"/>
  <c r="AR48" i="53"/>
  <c r="BI24" i="53"/>
  <c r="AS48" i="53"/>
  <c r="AQ12" i="53"/>
  <c r="AT36" i="53"/>
  <c r="AS60" i="53"/>
  <c r="R36" i="53"/>
  <c r="AP24" i="53"/>
  <c r="AA24" i="53"/>
  <c r="R2" i="53"/>
  <c r="AP2" i="53"/>
  <c r="F36" i="53"/>
  <c r="AQ72" i="53"/>
  <c r="AR72" i="53"/>
  <c r="AQ2" i="53"/>
  <c r="F12" i="53"/>
  <c r="AR60" i="53"/>
  <c r="AA36" i="53"/>
  <c r="F72" i="53"/>
  <c r="AT48" i="53"/>
  <c r="E36" i="53"/>
  <c r="AS36" i="53"/>
  <c r="AP72" i="53"/>
  <c r="AQ60" i="53"/>
  <c r="D12" i="53"/>
  <c r="E24" i="53"/>
  <c r="BF72" i="53"/>
  <c r="BI36" i="53"/>
  <c r="AP48" i="53"/>
  <c r="D36" i="53"/>
  <c r="E48" i="53"/>
  <c r="D24" i="53"/>
  <c r="L72" i="53"/>
  <c r="C12" i="53"/>
  <c r="AA60" i="53"/>
  <c r="U12" i="53"/>
  <c r="AA48" i="53"/>
  <c r="E72" i="53"/>
  <c r="E60" i="53"/>
  <c r="L2" i="53"/>
  <c r="O2" i="53"/>
  <c r="L12" i="53"/>
  <c r="BF36" i="53"/>
  <c r="AZ72" i="53"/>
  <c r="R72" i="53"/>
  <c r="AZ60" i="53"/>
  <c r="AZ24" i="53"/>
  <c r="AZ2" i="53"/>
  <c r="BF48" i="53"/>
  <c r="AS72" i="53"/>
  <c r="AS2" i="53"/>
  <c r="BF12" i="53"/>
  <c r="AT60" i="53"/>
  <c r="AZ36" i="53"/>
  <c r="X48" i="53"/>
  <c r="X36" i="53"/>
  <c r="D2" i="53"/>
  <c r="X2" i="53"/>
  <c r="L36" i="53"/>
  <c r="X12" i="53"/>
  <c r="O12" i="53"/>
  <c r="U2" i="53"/>
  <c r="AP12" i="53"/>
  <c r="BF24" i="53"/>
  <c r="AZ12" i="53"/>
  <c r="AT72" i="53"/>
  <c r="AP60" i="53"/>
  <c r="BF60" i="53"/>
  <c r="AS24" i="53"/>
  <c r="AR36" i="53"/>
  <c r="AR2" i="53"/>
  <c r="C2" i="53"/>
  <c r="O24" i="53"/>
  <c r="X24" i="53"/>
  <c r="X60" i="53"/>
  <c r="AA12" i="53"/>
  <c r="F24" i="53"/>
  <c r="E12" i="53"/>
  <c r="O60" i="53"/>
  <c r="E2" i="53"/>
  <c r="BI72" i="53"/>
  <c r="AT12" i="53"/>
  <c r="R12" i="53"/>
  <c r="F60" i="53"/>
  <c r="AQ48" i="53"/>
  <c r="R60" i="53"/>
  <c r="L24" i="53"/>
  <c r="F2" i="53"/>
  <c r="BI60" i="53"/>
  <c r="F48" i="53"/>
  <c r="AT2" i="53"/>
  <c r="G129" i="50"/>
  <c r="AF171" i="66"/>
  <c r="AK171" i="66"/>
  <c r="AP171" i="66" s="1"/>
  <c r="G270" i="50" s="1"/>
  <c r="AF169" i="66"/>
  <c r="AK169" i="66"/>
  <c r="AP169" i="66"/>
  <c r="G268" i="50"/>
  <c r="AF168" i="66"/>
  <c r="AK168" i="66"/>
  <c r="AP168" i="66"/>
  <c r="G267" i="50"/>
  <c r="AF166" i="66"/>
  <c r="AK166" i="66"/>
  <c r="AP166" i="66"/>
  <c r="G266" i="50"/>
  <c r="AF165" i="66"/>
  <c r="AK165" i="66"/>
  <c r="AP165" i="66"/>
  <c r="G265" i="50"/>
  <c r="AF164" i="66"/>
  <c r="AK164" i="66"/>
  <c r="AP164" i="66"/>
  <c r="G264" i="50"/>
  <c r="AF163" i="66"/>
  <c r="AK163" i="66"/>
  <c r="AP163" i="66"/>
  <c r="G263" i="50"/>
  <c r="AF162" i="66"/>
  <c r="AK162" i="66"/>
  <c r="AP162" i="66"/>
  <c r="G262" i="50"/>
  <c r="AF161" i="66"/>
  <c r="AK161" i="66"/>
  <c r="AP161" i="66"/>
  <c r="G261" i="50"/>
  <c r="AF160" i="66"/>
  <c r="AK160" i="66"/>
  <c r="AP160" i="66"/>
  <c r="G260" i="50"/>
  <c r="AF159" i="66"/>
  <c r="AK159" i="66"/>
  <c r="AP159" i="66"/>
  <c r="G259" i="50"/>
  <c r="AF158" i="66"/>
  <c r="AK158" i="66"/>
  <c r="AP158" i="66"/>
  <c r="G258" i="50"/>
  <c r="AF157" i="66"/>
  <c r="AK157" i="66"/>
  <c r="AP157" i="66"/>
  <c r="G257" i="50"/>
  <c r="AF156" i="66"/>
  <c r="AK156" i="66"/>
  <c r="AP156" i="66"/>
  <c r="G256" i="50"/>
  <c r="AF155" i="66"/>
  <c r="AK155" i="66"/>
  <c r="AP155" i="66"/>
  <c r="G255" i="50"/>
  <c r="AF154" i="66"/>
  <c r="AK154" i="66"/>
  <c r="AP154" i="66"/>
  <c r="G254" i="50"/>
  <c r="AF153" i="66"/>
  <c r="AK153" i="66"/>
  <c r="AP153" i="66"/>
  <c r="G253" i="50"/>
  <c r="AF152" i="66"/>
  <c r="AK152" i="66"/>
  <c r="AP152" i="66"/>
  <c r="G252" i="50"/>
  <c r="AF151" i="66"/>
  <c r="AK151" i="66"/>
  <c r="AP151" i="66"/>
  <c r="G251" i="50"/>
  <c r="AF150" i="66"/>
  <c r="AK150" i="66"/>
  <c r="AP150" i="66"/>
  <c r="G250" i="50"/>
  <c r="AF149" i="66"/>
  <c r="AK149" i="66"/>
  <c r="AP149" i="66"/>
  <c r="G249" i="50"/>
  <c r="AF148" i="66"/>
  <c r="AK148" i="66"/>
  <c r="AP148" i="66"/>
  <c r="G248" i="50"/>
  <c r="AF147" i="66"/>
  <c r="AK147" i="66"/>
  <c r="AP147" i="66"/>
  <c r="G247" i="50"/>
  <c r="AF146" i="66"/>
  <c r="AK146" i="66"/>
  <c r="AP146" i="66"/>
  <c r="G246" i="50"/>
  <c r="AF145" i="66"/>
  <c r="AK145" i="66"/>
  <c r="AP145" i="66"/>
  <c r="G245" i="50"/>
  <c r="AF144" i="66"/>
  <c r="AK144" i="66"/>
  <c r="AP144" i="66"/>
  <c r="G244" i="50"/>
  <c r="AF142" i="66"/>
  <c r="AK142" i="66"/>
  <c r="AP142" i="66"/>
  <c r="G243" i="50"/>
  <c r="AF141" i="66"/>
  <c r="AK141" i="66"/>
  <c r="AP141" i="66"/>
  <c r="G242" i="50"/>
  <c r="AF140" i="66"/>
  <c r="AK140" i="66"/>
  <c r="AP140" i="66"/>
  <c r="G241" i="50"/>
  <c r="AF139" i="66"/>
  <c r="AK139" i="66"/>
  <c r="AP139" i="66"/>
  <c r="G240" i="50"/>
  <c r="AF137" i="66"/>
  <c r="AK137" i="66"/>
  <c r="AP137" i="66"/>
  <c r="G239" i="50"/>
  <c r="AF136" i="66"/>
  <c r="AK136" i="66"/>
  <c r="AP136" i="66"/>
  <c r="G238" i="50"/>
  <c r="AF135" i="66"/>
  <c r="AK135" i="66"/>
  <c r="AP135" i="66"/>
  <c r="G237" i="50"/>
  <c r="AF132" i="66"/>
  <c r="AK132" i="66"/>
  <c r="AP132" i="66"/>
  <c r="G234" i="50"/>
  <c r="AF130" i="66"/>
  <c r="AK130" i="66"/>
  <c r="AP130" i="66"/>
  <c r="G233" i="50"/>
  <c r="AF129" i="66"/>
  <c r="AK129" i="66"/>
  <c r="AP129" i="66"/>
  <c r="G232" i="50"/>
  <c r="AF128" i="66"/>
  <c r="AK128" i="66"/>
  <c r="AP128" i="66"/>
  <c r="G231" i="50"/>
  <c r="AF127" i="66"/>
  <c r="AK127" i="66"/>
  <c r="AP127" i="66"/>
  <c r="G230" i="50"/>
  <c r="AF126" i="66"/>
  <c r="AK126" i="66"/>
  <c r="AP126" i="66"/>
  <c r="AF125" i="66"/>
  <c r="AK125" i="66"/>
  <c r="AP125" i="66"/>
  <c r="G229" i="50"/>
  <c r="AF124" i="66"/>
  <c r="AK124" i="66"/>
  <c r="AP124" i="66"/>
  <c r="G228" i="50"/>
  <c r="AF123" i="66"/>
  <c r="AK123" i="66"/>
  <c r="AP123" i="66"/>
  <c r="G227" i="50"/>
  <c r="AF122" i="66"/>
  <c r="AK122" i="66"/>
  <c r="AP122" i="66"/>
  <c r="G226" i="50"/>
  <c r="AF121" i="66"/>
  <c r="AK121" i="66"/>
  <c r="AP121" i="66"/>
  <c r="G225" i="50"/>
  <c r="AF120" i="66"/>
  <c r="AK120" i="66"/>
  <c r="AP120" i="66"/>
  <c r="G224" i="50"/>
  <c r="AF118" i="66"/>
  <c r="AK118" i="66"/>
  <c r="AP118" i="66"/>
  <c r="G223" i="50"/>
  <c r="AF117" i="66"/>
  <c r="AK117" i="66"/>
  <c r="AP117" i="66"/>
  <c r="G222" i="50"/>
  <c r="AF116" i="66"/>
  <c r="AK116" i="66"/>
  <c r="AP116" i="66"/>
  <c r="G221" i="50"/>
  <c r="AF115" i="66"/>
  <c r="AK115" i="66"/>
  <c r="AP115" i="66"/>
  <c r="G220" i="50"/>
  <c r="AF114" i="66"/>
  <c r="AK114" i="66"/>
  <c r="AP114" i="66"/>
  <c r="G219" i="50"/>
  <c r="AF113" i="66"/>
  <c r="AK113" i="66"/>
  <c r="AP113" i="66"/>
  <c r="G218" i="50"/>
  <c r="AF112" i="66"/>
  <c r="AK112" i="66"/>
  <c r="AP112" i="66"/>
  <c r="G217" i="50"/>
  <c r="AF111" i="66"/>
  <c r="AK111" i="66"/>
  <c r="AP111" i="66"/>
  <c r="G216" i="50"/>
  <c r="AF109" i="66"/>
  <c r="AK109" i="66"/>
  <c r="AP109" i="66"/>
  <c r="G215" i="50"/>
  <c r="AF108" i="66"/>
  <c r="AK108" i="66"/>
  <c r="AP108" i="66"/>
  <c r="G214" i="50"/>
  <c r="AF107" i="66"/>
  <c r="AK107" i="66"/>
  <c r="AP107" i="66"/>
  <c r="G213" i="50"/>
  <c r="AF106" i="66"/>
  <c r="AK106" i="66"/>
  <c r="AP106" i="66"/>
  <c r="G212" i="50"/>
  <c r="AF105" i="66"/>
  <c r="AK105" i="66"/>
  <c r="AP105" i="66"/>
  <c r="G211" i="50"/>
  <c r="AF104" i="66"/>
  <c r="AK104" i="66"/>
  <c r="AP104" i="66"/>
  <c r="G210" i="50"/>
  <c r="AF103" i="66"/>
  <c r="AK103" i="66"/>
  <c r="AP103" i="66"/>
  <c r="G209" i="50"/>
  <c r="AF102" i="66"/>
  <c r="AK102" i="66"/>
  <c r="AP102" i="66"/>
  <c r="G208" i="50"/>
  <c r="AF100" i="66"/>
  <c r="AK100" i="66"/>
  <c r="AP100" i="66"/>
  <c r="G207" i="50"/>
  <c r="AF99" i="66"/>
  <c r="AK99" i="66"/>
  <c r="AP99" i="66"/>
  <c r="G206" i="50"/>
  <c r="AF97" i="66"/>
  <c r="AK97" i="66"/>
  <c r="AP97" i="66"/>
  <c r="G205" i="50"/>
  <c r="AF96" i="66"/>
  <c r="AK96" i="66"/>
  <c r="AP96" i="66"/>
  <c r="G204" i="50"/>
  <c r="AF95" i="66"/>
  <c r="AK95" i="66"/>
  <c r="AP95" i="66"/>
  <c r="G203" i="50"/>
  <c r="AF94" i="66"/>
  <c r="AK94" i="66"/>
  <c r="AP94" i="66"/>
  <c r="G202" i="50"/>
  <c r="AF93" i="66"/>
  <c r="AK93" i="66"/>
  <c r="AP93" i="66"/>
  <c r="G201" i="50"/>
  <c r="AF91" i="66"/>
  <c r="AK91" i="66"/>
  <c r="AP91" i="66"/>
  <c r="G200" i="50"/>
  <c r="AF90" i="66"/>
  <c r="AK90" i="66"/>
  <c r="AP90" i="66"/>
  <c r="G199" i="50"/>
  <c r="AF89" i="66"/>
  <c r="AK89" i="66"/>
  <c r="AP89" i="66"/>
  <c r="G198" i="50"/>
  <c r="AF88" i="66"/>
  <c r="AK88" i="66"/>
  <c r="AP88" i="66"/>
  <c r="G197" i="50"/>
  <c r="AF87" i="66"/>
  <c r="AK87" i="66"/>
  <c r="AP87" i="66"/>
  <c r="G196" i="50"/>
  <c r="AF85" i="66"/>
  <c r="AK85" i="66"/>
  <c r="AP85" i="66"/>
  <c r="G195" i="50"/>
  <c r="AF84" i="66"/>
  <c r="AK84" i="66"/>
  <c r="AP84" i="66"/>
  <c r="G194" i="50"/>
  <c r="AF83" i="66"/>
  <c r="AK83" i="66"/>
  <c r="AP83" i="66"/>
  <c r="G193" i="50"/>
  <c r="AF82" i="66"/>
  <c r="AK82" i="66"/>
  <c r="AP82" i="66"/>
  <c r="G192" i="50"/>
  <c r="AF81" i="66"/>
  <c r="AK81" i="66"/>
  <c r="AP81" i="66"/>
  <c r="G191" i="50"/>
  <c r="AF80" i="66"/>
  <c r="AK80" i="66"/>
  <c r="AP80" i="66"/>
  <c r="G190" i="50"/>
  <c r="AF78" i="66"/>
  <c r="AK78" i="66"/>
  <c r="AP78" i="66"/>
  <c r="G189" i="50"/>
  <c r="AF77" i="66"/>
  <c r="AK77" i="66"/>
  <c r="AP77" i="66"/>
  <c r="G188" i="50"/>
  <c r="AF76" i="66"/>
  <c r="AK76" i="66"/>
  <c r="AP76" i="66"/>
  <c r="G187" i="50"/>
  <c r="AF75" i="66"/>
  <c r="AK75" i="66"/>
  <c r="AP75" i="66"/>
  <c r="G186" i="50"/>
  <c r="AF74" i="66"/>
  <c r="AK74" i="66"/>
  <c r="AP74" i="66"/>
  <c r="G185" i="50"/>
  <c r="AF71" i="66"/>
  <c r="AK71" i="66"/>
  <c r="AP71" i="66"/>
  <c r="G183" i="50"/>
  <c r="AF70" i="66"/>
  <c r="AK70" i="66"/>
  <c r="AP70" i="66"/>
  <c r="G182" i="50"/>
  <c r="AF69" i="66"/>
  <c r="AK69" i="66"/>
  <c r="AP69" i="66"/>
  <c r="G181" i="50"/>
  <c r="AF68" i="66"/>
  <c r="AK68" i="66"/>
  <c r="AP68" i="66"/>
  <c r="G180" i="50"/>
  <c r="AF65" i="66"/>
  <c r="AK65" i="66"/>
  <c r="AP65" i="66"/>
  <c r="G179" i="50"/>
  <c r="AF64" i="66"/>
  <c r="AK64" i="66"/>
  <c r="AP64" i="66"/>
  <c r="G178" i="50"/>
  <c r="AF63" i="66"/>
  <c r="AK63" i="66"/>
  <c r="AP63" i="66"/>
  <c r="G177" i="50"/>
  <c r="AF62" i="66"/>
  <c r="AK62" i="66"/>
  <c r="AP62" i="66"/>
  <c r="G176" i="50"/>
  <c r="AF61" i="66"/>
  <c r="AK61" i="66"/>
  <c r="AP61" i="66"/>
  <c r="G175" i="50"/>
  <c r="AF60" i="66"/>
  <c r="AK60" i="66"/>
  <c r="AP60" i="66"/>
  <c r="G174" i="50"/>
  <c r="AF59" i="66"/>
  <c r="AK59" i="66"/>
  <c r="AP59" i="66"/>
  <c r="G173" i="50"/>
  <c r="AF57" i="66"/>
  <c r="AK57" i="66"/>
  <c r="AP57" i="66"/>
  <c r="G172" i="50"/>
  <c r="AF56" i="66"/>
  <c r="AK56" i="66"/>
  <c r="AP56" i="66"/>
  <c r="G171" i="50"/>
  <c r="AF55" i="66"/>
  <c r="AK55" i="66"/>
  <c r="AP55" i="66"/>
  <c r="G170" i="50"/>
  <c r="AF54" i="66"/>
  <c r="AK54" i="66"/>
  <c r="AP54" i="66"/>
  <c r="G169" i="50"/>
  <c r="AF53" i="66"/>
  <c r="AK53" i="66"/>
  <c r="AP53" i="66"/>
  <c r="G168" i="50"/>
  <c r="AF52" i="66"/>
  <c r="AK52" i="66"/>
  <c r="AP52" i="66"/>
  <c r="G167" i="50"/>
  <c r="AF49" i="66"/>
  <c r="AK49" i="66"/>
  <c r="AP49" i="66"/>
  <c r="G165" i="50"/>
  <c r="AF48" i="66"/>
  <c r="AK48" i="66"/>
  <c r="AP48" i="66"/>
  <c r="G164" i="50"/>
  <c r="AF47" i="66"/>
  <c r="AK47" i="66"/>
  <c r="AP47" i="66"/>
  <c r="G163" i="50"/>
  <c r="AF46" i="66"/>
  <c r="AK46" i="66"/>
  <c r="AP46" i="66"/>
  <c r="G162" i="50"/>
  <c r="AF45" i="66"/>
  <c r="AK45" i="66"/>
  <c r="AP45" i="66"/>
  <c r="G161" i="50"/>
  <c r="AF44" i="66"/>
  <c r="AK44" i="66"/>
  <c r="AP44" i="66"/>
  <c r="G160" i="50"/>
  <c r="AF43" i="66"/>
  <c r="AK43" i="66"/>
  <c r="AP43" i="66"/>
  <c r="G159" i="50"/>
  <c r="AF41" i="66"/>
  <c r="AK41" i="66"/>
  <c r="AP41" i="66"/>
  <c r="G158" i="50"/>
  <c r="AF40" i="66"/>
  <c r="AK40" i="66"/>
  <c r="AP40" i="66"/>
  <c r="G157" i="50"/>
  <c r="AF39" i="66"/>
  <c r="AK39" i="66"/>
  <c r="AP39" i="66"/>
  <c r="G156" i="50"/>
  <c r="AF38" i="66"/>
  <c r="AK38" i="66"/>
  <c r="AP38" i="66"/>
  <c r="G155" i="50"/>
  <c r="AF37" i="66"/>
  <c r="AK37" i="66"/>
  <c r="AP37" i="66"/>
  <c r="G154" i="50"/>
  <c r="AF36" i="66"/>
  <c r="AK36" i="66"/>
  <c r="AP36" i="66"/>
  <c r="G153" i="50"/>
  <c r="AF35" i="66"/>
  <c r="AK35" i="66"/>
  <c r="AP35" i="66"/>
  <c r="G152" i="50"/>
  <c r="AF33" i="66"/>
  <c r="AK33" i="66"/>
  <c r="AP33" i="66"/>
  <c r="G151" i="50"/>
  <c r="AF32" i="66"/>
  <c r="AK32" i="66"/>
  <c r="AP32" i="66"/>
  <c r="G150" i="50"/>
  <c r="AF31" i="66"/>
  <c r="AK31" i="66"/>
  <c r="AP31" i="66"/>
  <c r="G149" i="50"/>
  <c r="AF30" i="66"/>
  <c r="AK30" i="66"/>
  <c r="AP30" i="66"/>
  <c r="G148" i="50"/>
  <c r="AF29" i="66"/>
  <c r="AK29" i="66"/>
  <c r="AP29" i="66"/>
  <c r="G147" i="50"/>
  <c r="AF28" i="66"/>
  <c r="AK28" i="66"/>
  <c r="AP28" i="66"/>
  <c r="G146" i="50"/>
  <c r="AF27" i="66"/>
  <c r="AK27" i="66"/>
  <c r="AP27" i="66"/>
  <c r="G145" i="50"/>
  <c r="AF24" i="66"/>
  <c r="AK24" i="66"/>
  <c r="AP24" i="66"/>
  <c r="G144" i="50"/>
  <c r="AF23" i="66"/>
  <c r="AK23" i="66"/>
  <c r="AP23" i="66"/>
  <c r="G143" i="50"/>
  <c r="AF22" i="66"/>
  <c r="AK22" i="66"/>
  <c r="AP22" i="66"/>
  <c r="G142" i="50"/>
  <c r="AF21" i="66"/>
  <c r="AK21" i="66"/>
  <c r="AP21" i="66"/>
  <c r="G141" i="50"/>
  <c r="AF20" i="66"/>
  <c r="AK20" i="66"/>
  <c r="AP20" i="66"/>
  <c r="G140" i="50"/>
  <c r="AF19" i="66"/>
  <c r="AK19" i="66"/>
  <c r="AP19" i="66"/>
  <c r="G139" i="50"/>
  <c r="AF18" i="66"/>
  <c r="AK18" i="66"/>
  <c r="AP18" i="66"/>
  <c r="G138" i="50"/>
  <c r="AF14" i="66"/>
  <c r="AK14" i="66"/>
  <c r="AP14" i="66"/>
  <c r="G137" i="50"/>
  <c r="AF13" i="66"/>
  <c r="AK13" i="66"/>
  <c r="AP13" i="66"/>
  <c r="G136" i="50"/>
  <c r="AF12" i="66"/>
  <c r="AK12" i="66"/>
  <c r="AP12" i="66"/>
  <c r="G135" i="50"/>
  <c r="AF11" i="66"/>
  <c r="AK11" i="66"/>
  <c r="AP11" i="66"/>
  <c r="G134" i="50"/>
  <c r="AF10" i="66"/>
  <c r="AK10" i="66"/>
  <c r="AP10" i="66"/>
  <c r="G133" i="50"/>
  <c r="AF9" i="66"/>
  <c r="AK9" i="66"/>
  <c r="AP9" i="66"/>
  <c r="G132" i="50"/>
  <c r="AF8" i="66"/>
  <c r="AK8" i="66"/>
  <c r="AP8" i="66"/>
  <c r="G131" i="50"/>
  <c r="AF7" i="66"/>
  <c r="AK7" i="66"/>
  <c r="AP7" i="66"/>
  <c r="G130" i="50"/>
  <c r="V140" i="66"/>
  <c r="F241" i="50" s="1"/>
  <c r="V128" i="66"/>
  <c r="F231" i="50" s="1"/>
  <c r="D259" i="50"/>
  <c r="AF6" i="1"/>
  <c r="AK6" i="1" s="1"/>
  <c r="G2" i="50" s="1"/>
  <c r="AF160" i="1"/>
  <c r="AP160" i="1"/>
  <c r="G128" i="50"/>
  <c r="AF159" i="1"/>
  <c r="AP159" i="1"/>
  <c r="AF158" i="1"/>
  <c r="AP158" i="1"/>
  <c r="AF157" i="1"/>
  <c r="AP157" i="1"/>
  <c r="G127" i="50"/>
  <c r="AF156" i="1"/>
  <c r="AP156" i="1"/>
  <c r="AF155" i="1"/>
  <c r="AP155" i="1"/>
  <c r="G126" i="50"/>
  <c r="AF154" i="1"/>
  <c r="AP154" i="1"/>
  <c r="G125" i="50"/>
  <c r="AF153" i="1"/>
  <c r="AP153" i="1"/>
  <c r="G124" i="50"/>
  <c r="AF152" i="1"/>
  <c r="AP152" i="1"/>
  <c r="G123" i="50" s="1"/>
  <c r="AP151" i="1"/>
  <c r="G122" i="50" s="1"/>
  <c r="AF150" i="1"/>
  <c r="AP150" i="1"/>
  <c r="G121" i="50"/>
  <c r="AF149" i="1"/>
  <c r="AP149" i="1"/>
  <c r="G120" i="50" s="1"/>
  <c r="AF147" i="1"/>
  <c r="AP147" i="1"/>
  <c r="G119" i="50"/>
  <c r="AF146" i="1"/>
  <c r="AP146" i="1"/>
  <c r="G118" i="50" s="1"/>
  <c r="AF145" i="1"/>
  <c r="AP145" i="1"/>
  <c r="G117" i="50"/>
  <c r="AF144" i="1"/>
  <c r="AP144" i="1"/>
  <c r="G116" i="50" s="1"/>
  <c r="AF143" i="1"/>
  <c r="AP143" i="1"/>
  <c r="G115" i="50"/>
  <c r="AF142" i="1"/>
  <c r="AP142" i="1"/>
  <c r="G114" i="50"/>
  <c r="AF141" i="1"/>
  <c r="AF140" i="1"/>
  <c r="AF139" i="1"/>
  <c r="AF137" i="1"/>
  <c r="AF136" i="1"/>
  <c r="AF135" i="1"/>
  <c r="AF134" i="1"/>
  <c r="AF133" i="1"/>
  <c r="AF132" i="1"/>
  <c r="AF131" i="1"/>
  <c r="AF130" i="1"/>
  <c r="AF129" i="1"/>
  <c r="AF128" i="1"/>
  <c r="AF127" i="1"/>
  <c r="AF126" i="1"/>
  <c r="AF125" i="1"/>
  <c r="AF124" i="1"/>
  <c r="AF123" i="1"/>
  <c r="AF122" i="1"/>
  <c r="AF121" i="1"/>
  <c r="AF120" i="1"/>
  <c r="AF118" i="1"/>
  <c r="AF117" i="1"/>
  <c r="AF116" i="1"/>
  <c r="AF114" i="1"/>
  <c r="AF113" i="1"/>
  <c r="AF111" i="1"/>
  <c r="AF109" i="1"/>
  <c r="AF108" i="1"/>
  <c r="AF107" i="1"/>
  <c r="AF105" i="1"/>
  <c r="AF104" i="1"/>
  <c r="AF103" i="1"/>
  <c r="AF102" i="1"/>
  <c r="AF100" i="1"/>
  <c r="AF99" i="1"/>
  <c r="AF98" i="1"/>
  <c r="AF97" i="1"/>
  <c r="AF96" i="1"/>
  <c r="AF95" i="1"/>
  <c r="AF93" i="1"/>
  <c r="AF92" i="1"/>
  <c r="AF91" i="1"/>
  <c r="AF90" i="1"/>
  <c r="AF89" i="1"/>
  <c r="AF88" i="1"/>
  <c r="AF86" i="1"/>
  <c r="AF85" i="1"/>
  <c r="AF83" i="1"/>
  <c r="AF82" i="1"/>
  <c r="AF81" i="1"/>
  <c r="AF79" i="1"/>
  <c r="AF78" i="1"/>
  <c r="AF77" i="1"/>
  <c r="AF75" i="1"/>
  <c r="AF74" i="1"/>
  <c r="AF73" i="1"/>
  <c r="AF72" i="1"/>
  <c r="AF71" i="1"/>
  <c r="AF69" i="1"/>
  <c r="AF68" i="1"/>
  <c r="AF67" i="1"/>
  <c r="AF66" i="1"/>
  <c r="AF64" i="1"/>
  <c r="AF63" i="1"/>
  <c r="AF62" i="1"/>
  <c r="AF61" i="1"/>
  <c r="AF58" i="1"/>
  <c r="AF57" i="1"/>
  <c r="AF56" i="1"/>
  <c r="AF55" i="1"/>
  <c r="AF54" i="1"/>
  <c r="AF53" i="1"/>
  <c r="AF50" i="1"/>
  <c r="AF49" i="1"/>
  <c r="AF48" i="1"/>
  <c r="AF47" i="1"/>
  <c r="AF45" i="1"/>
  <c r="AF44" i="1"/>
  <c r="AF43" i="1"/>
  <c r="AF42" i="1"/>
  <c r="AF41" i="1"/>
  <c r="AF40" i="1"/>
  <c r="AF39" i="1"/>
  <c r="AF37" i="1"/>
  <c r="AF36" i="1"/>
  <c r="AF35" i="1"/>
  <c r="AF34" i="1"/>
  <c r="AF33" i="1"/>
  <c r="AF32" i="1"/>
  <c r="AF30" i="1"/>
  <c r="AF29" i="1"/>
  <c r="AF28" i="1"/>
  <c r="AF27" i="1"/>
  <c r="AF26" i="1"/>
  <c r="AF25" i="1"/>
  <c r="AF22" i="1"/>
  <c r="AF21" i="1"/>
  <c r="AF20" i="1"/>
  <c r="AF19" i="1"/>
  <c r="AF18" i="1"/>
  <c r="AF17" i="1"/>
  <c r="AF13" i="1"/>
  <c r="AF12" i="1"/>
  <c r="AF11" i="1"/>
  <c r="AF10" i="1"/>
  <c r="AF9" i="1"/>
  <c r="AF8" i="1"/>
  <c r="AF7" i="1"/>
  <c r="AP141" i="1"/>
  <c r="G113" i="50"/>
  <c r="AP140" i="1"/>
  <c r="G112" i="50"/>
  <c r="AP139" i="1"/>
  <c r="G111" i="50" s="1"/>
  <c r="AP138" i="1"/>
  <c r="G110" i="50"/>
  <c r="AP137" i="1"/>
  <c r="G109" i="50" s="1"/>
  <c r="AP136" i="1"/>
  <c r="G108" i="50"/>
  <c r="AP135" i="1"/>
  <c r="G107" i="50" s="1"/>
  <c r="AP134" i="1"/>
  <c r="G106" i="50" s="1"/>
  <c r="AP133" i="1"/>
  <c r="G105" i="50" s="1"/>
  <c r="AP132" i="1"/>
  <c r="G104" i="50"/>
  <c r="AP131" i="1"/>
  <c r="G103" i="50" s="1"/>
  <c r="AP130" i="1"/>
  <c r="G102" i="50" s="1"/>
  <c r="AP129" i="1"/>
  <c r="G101" i="50" s="1"/>
  <c r="AP128" i="1"/>
  <c r="G100" i="50"/>
  <c r="AP127" i="1"/>
  <c r="G99" i="50" s="1"/>
  <c r="AP126" i="1"/>
  <c r="G98" i="50" s="1"/>
  <c r="AP125" i="1"/>
  <c r="G97" i="50" s="1"/>
  <c r="AP124" i="1"/>
  <c r="G96" i="50"/>
  <c r="AP123" i="1"/>
  <c r="G95" i="50" s="1"/>
  <c r="AP122" i="1"/>
  <c r="G94" i="50" s="1"/>
  <c r="AP121" i="1"/>
  <c r="G93" i="50" s="1"/>
  <c r="AP120" i="1"/>
  <c r="G92" i="50"/>
  <c r="AP118" i="1"/>
  <c r="G91" i="50" s="1"/>
  <c r="AP117" i="1"/>
  <c r="G90" i="50" s="1"/>
  <c r="AP116" i="1"/>
  <c r="G89" i="50" s="1"/>
  <c r="AP114" i="1"/>
  <c r="G88" i="50"/>
  <c r="AP113" i="1"/>
  <c r="G87" i="50" s="1"/>
  <c r="AP111" i="1"/>
  <c r="G85" i="50" s="1"/>
  <c r="AP109" i="1"/>
  <c r="G84" i="50" s="1"/>
  <c r="AP108" i="1"/>
  <c r="G83" i="50"/>
  <c r="AP107" i="1"/>
  <c r="G82" i="50" s="1"/>
  <c r="AP105" i="1"/>
  <c r="G81" i="50" s="1"/>
  <c r="AP104" i="1"/>
  <c r="G80" i="50" s="1"/>
  <c r="AP103" i="1"/>
  <c r="G79" i="50"/>
  <c r="AP102" i="1"/>
  <c r="G78" i="50" s="1"/>
  <c r="AP100" i="1"/>
  <c r="G77" i="50" s="1"/>
  <c r="AP99" i="1"/>
  <c r="G76" i="50" s="1"/>
  <c r="AP98" i="1"/>
  <c r="G75" i="50"/>
  <c r="AP97" i="1"/>
  <c r="G74" i="50" s="1"/>
  <c r="AP96" i="1"/>
  <c r="G73" i="50" s="1"/>
  <c r="AP95" i="1"/>
  <c r="G72" i="50" s="1"/>
  <c r="AP93" i="1"/>
  <c r="G71" i="50"/>
  <c r="AP92" i="1"/>
  <c r="G70" i="50" s="1"/>
  <c r="AP91" i="1"/>
  <c r="G69" i="50" s="1"/>
  <c r="AP90" i="1"/>
  <c r="G68" i="50" s="1"/>
  <c r="AP89" i="1"/>
  <c r="G67" i="50"/>
  <c r="AP88" i="1"/>
  <c r="G66" i="50" s="1"/>
  <c r="AP86" i="1"/>
  <c r="G65" i="50" s="1"/>
  <c r="AP85" i="1"/>
  <c r="G64" i="50" s="1"/>
  <c r="AP83" i="1"/>
  <c r="G63" i="50"/>
  <c r="AP82" i="1"/>
  <c r="G62" i="50" s="1"/>
  <c r="AP81" i="1"/>
  <c r="G61" i="50" s="1"/>
  <c r="AP79" i="1"/>
  <c r="G60" i="50" s="1"/>
  <c r="AP78" i="1"/>
  <c r="G59" i="50"/>
  <c r="AP77" i="1"/>
  <c r="G58" i="50" s="1"/>
  <c r="AP75" i="1"/>
  <c r="G57" i="50" s="1"/>
  <c r="AP74" i="1"/>
  <c r="G56" i="50" s="1"/>
  <c r="AP73" i="1"/>
  <c r="G55" i="50"/>
  <c r="AP72" i="1"/>
  <c r="G54" i="50" s="1"/>
  <c r="AP71" i="1"/>
  <c r="G53" i="50" s="1"/>
  <c r="AP69" i="1"/>
  <c r="G52" i="50" s="1"/>
  <c r="AP68" i="1"/>
  <c r="G51" i="50"/>
  <c r="AP67" i="1"/>
  <c r="G50" i="50" s="1"/>
  <c r="AP66" i="1"/>
  <c r="G49" i="50" s="1"/>
  <c r="AP64" i="1"/>
  <c r="G48" i="50" s="1"/>
  <c r="AP63" i="1"/>
  <c r="G47" i="50"/>
  <c r="AP62" i="1"/>
  <c r="G46" i="50" s="1"/>
  <c r="AP61" i="1"/>
  <c r="G45" i="50" s="1"/>
  <c r="AP58" i="1"/>
  <c r="G44" i="50" s="1"/>
  <c r="AP57" i="1"/>
  <c r="G43" i="50"/>
  <c r="AP56" i="1"/>
  <c r="G42" i="50" s="1"/>
  <c r="AP55" i="1"/>
  <c r="G41" i="50" s="1"/>
  <c r="AP54" i="1"/>
  <c r="G40" i="50" s="1"/>
  <c r="AP53" i="1"/>
  <c r="G39" i="50"/>
  <c r="AP50" i="1"/>
  <c r="G38" i="50" s="1"/>
  <c r="AP49" i="1"/>
  <c r="G37" i="50" s="1"/>
  <c r="AP48" i="1"/>
  <c r="G36" i="50" s="1"/>
  <c r="AP47" i="1"/>
  <c r="G35" i="50"/>
  <c r="AP45" i="1"/>
  <c r="G34" i="50" s="1"/>
  <c r="AP44" i="1"/>
  <c r="G33" i="50" s="1"/>
  <c r="AP43" i="1"/>
  <c r="G32" i="50" s="1"/>
  <c r="AP42" i="1"/>
  <c r="G31" i="50"/>
  <c r="AP41" i="1"/>
  <c r="G30" i="50" s="1"/>
  <c r="AP40" i="1"/>
  <c r="G29" i="50" s="1"/>
  <c r="AP39" i="1"/>
  <c r="G28" i="50" s="1"/>
  <c r="AP37" i="1"/>
  <c r="G27" i="50"/>
  <c r="AP36" i="1"/>
  <c r="G26" i="50" s="1"/>
  <c r="AP35" i="1"/>
  <c r="G25" i="50" s="1"/>
  <c r="AP34" i="1"/>
  <c r="G24" i="50" s="1"/>
  <c r="AP33" i="1"/>
  <c r="G23" i="50"/>
  <c r="AP32" i="1"/>
  <c r="G22" i="50" s="1"/>
  <c r="AP30" i="1"/>
  <c r="G21" i="50" s="1"/>
  <c r="AP29" i="1"/>
  <c r="G20" i="50" s="1"/>
  <c r="AP28" i="1"/>
  <c r="G19" i="50"/>
  <c r="AP27" i="1"/>
  <c r="G18" i="50" s="1"/>
  <c r="AP26" i="1"/>
  <c r="G17" i="50" s="1"/>
  <c r="AP25" i="1"/>
  <c r="G16" i="50" s="1"/>
  <c r="AP22" i="1"/>
  <c r="G15" i="50"/>
  <c r="AP21" i="1"/>
  <c r="G14" i="50" s="1"/>
  <c r="AP20" i="1"/>
  <c r="G13" i="50" s="1"/>
  <c r="AP19" i="1"/>
  <c r="G12" i="50" s="1"/>
  <c r="AP18" i="1"/>
  <c r="G11" i="50"/>
  <c r="AP17" i="1"/>
  <c r="G10" i="50" s="1"/>
  <c r="AP13" i="1"/>
  <c r="G9" i="50" s="1"/>
  <c r="AP12" i="1"/>
  <c r="G8" i="50" s="1"/>
  <c r="AP11" i="1"/>
  <c r="G7" i="50"/>
  <c r="AP10" i="1"/>
  <c r="G6" i="50" s="1"/>
  <c r="AP9" i="1"/>
  <c r="G5" i="50" s="1"/>
  <c r="AP8" i="1"/>
  <c r="G4" i="50" s="1"/>
  <c r="AP7" i="1"/>
  <c r="G3" i="50"/>
  <c r="D94" i="50"/>
  <c r="C94" i="50"/>
  <c r="A94" i="50"/>
  <c r="A93" i="50"/>
  <c r="A122" i="1"/>
  <c r="B94" i="50"/>
  <c r="AG7067" i="53"/>
  <c r="AF7067" i="53"/>
  <c r="AE7067" i="53"/>
  <c r="AG8074" i="53"/>
  <c r="AF8074" i="53"/>
  <c r="AE8074" i="53"/>
  <c r="BN7067" i="53"/>
  <c r="BM7067" i="53"/>
  <c r="BQ7067" i="53"/>
  <c r="BP7067" i="53"/>
  <c r="BO7067" i="53"/>
  <c r="BQ8073" i="53"/>
  <c r="BP8073" i="53"/>
  <c r="BO8073" i="53"/>
  <c r="BN8073" i="53"/>
  <c r="BM8073" i="53"/>
  <c r="BL8074" i="53"/>
  <c r="BL7068" i="53"/>
  <c r="AD8075" i="53"/>
  <c r="AD7068" i="53"/>
  <c r="V130" i="66"/>
  <c r="F233" i="50" s="1"/>
  <c r="BL6041" i="53"/>
  <c r="BL5035" i="53"/>
  <c r="BL4029" i="53"/>
  <c r="BL3023" i="53"/>
  <c r="BL2017" i="53"/>
  <c r="BL1012" i="53"/>
  <c r="BL5" i="53"/>
  <c r="AG8075" i="53"/>
  <c r="AF8075" i="53"/>
  <c r="AE8075" i="53"/>
  <c r="BQ7068" i="53"/>
  <c r="BP7068" i="53"/>
  <c r="BO7068" i="53"/>
  <c r="BN7068" i="53"/>
  <c r="BM7068" i="53"/>
  <c r="AG7068" i="53"/>
  <c r="AF7068" i="53"/>
  <c r="AE7068" i="53"/>
  <c r="BN8074" i="53"/>
  <c r="BM8074" i="53"/>
  <c r="BQ8074" i="53"/>
  <c r="BO8074" i="53"/>
  <c r="BP8074" i="53"/>
  <c r="BL8075" i="53"/>
  <c r="BL7069" i="53"/>
  <c r="AD8076" i="53"/>
  <c r="AD7069" i="53"/>
  <c r="BP4029" i="53"/>
  <c r="BQ4029" i="53"/>
  <c r="BO4029" i="53"/>
  <c r="BN4029" i="53"/>
  <c r="BM4029" i="53"/>
  <c r="BQ1012" i="53"/>
  <c r="BP1012" i="53"/>
  <c r="BO1012" i="53"/>
  <c r="BN1012" i="53"/>
  <c r="BM1012" i="53"/>
  <c r="BQ2017" i="53"/>
  <c r="BP2017" i="53"/>
  <c r="BO2017" i="53"/>
  <c r="BN2017" i="53"/>
  <c r="BM2017" i="53"/>
  <c r="BP3023" i="53"/>
  <c r="BM3023" i="53"/>
  <c r="BQ3023" i="53"/>
  <c r="BO3023" i="53"/>
  <c r="BN3023" i="53"/>
  <c r="BP5035" i="53"/>
  <c r="BQ5035" i="53"/>
  <c r="BO5035" i="53"/>
  <c r="BN5035" i="53"/>
  <c r="BM5035" i="53"/>
  <c r="BQ6041" i="53"/>
  <c r="BP6041" i="53"/>
  <c r="BO6041" i="53"/>
  <c r="BN6041" i="53"/>
  <c r="BM6041" i="53"/>
  <c r="BN5" i="53"/>
  <c r="BQ5" i="53"/>
  <c r="BP5" i="53"/>
  <c r="BO5" i="53"/>
  <c r="BM5" i="53"/>
  <c r="BL2018" i="53"/>
  <c r="BL1013" i="53"/>
  <c r="BL4030" i="53"/>
  <c r="BL7" i="53"/>
  <c r="BL2019" i="53"/>
  <c r="BL3024" i="53"/>
  <c r="BL5036" i="53"/>
  <c r="BL6042" i="53"/>
  <c r="AD6040" i="53"/>
  <c r="AD5034" i="53"/>
  <c r="AD4028" i="53"/>
  <c r="AD3022" i="53"/>
  <c r="AD2016" i="53"/>
  <c r="AD1011" i="53"/>
  <c r="C273" i="50"/>
  <c r="C272" i="50"/>
  <c r="C271" i="50"/>
  <c r="C270" i="50"/>
  <c r="C269" i="50"/>
  <c r="C268" i="50"/>
  <c r="C267" i="50"/>
  <c r="C266" i="50"/>
  <c r="C265" i="50"/>
  <c r="C260" i="50"/>
  <c r="C257" i="50"/>
  <c r="C256" i="50"/>
  <c r="C255" i="50"/>
  <c r="C254" i="50"/>
  <c r="C253" i="50"/>
  <c r="C252" i="50"/>
  <c r="C251" i="50"/>
  <c r="C243" i="50"/>
  <c r="C239" i="50"/>
  <c r="C233" i="50"/>
  <c r="C229" i="50"/>
  <c r="C207" i="50"/>
  <c r="C206" i="50"/>
  <c r="C195" i="50"/>
  <c r="C179" i="50"/>
  <c r="C178" i="50"/>
  <c r="C172" i="50"/>
  <c r="C166" i="50"/>
  <c r="C137" i="50"/>
  <c r="C136" i="50"/>
  <c r="C128" i="50"/>
  <c r="C127" i="50"/>
  <c r="C126" i="50"/>
  <c r="C125" i="50"/>
  <c r="C124" i="50"/>
  <c r="C123" i="50"/>
  <c r="C122" i="50"/>
  <c r="C121" i="50"/>
  <c r="C120" i="50"/>
  <c r="C119" i="50"/>
  <c r="C118" i="50"/>
  <c r="C112" i="50"/>
  <c r="C104" i="50"/>
  <c r="C103" i="50"/>
  <c r="C102" i="50"/>
  <c r="C101" i="50"/>
  <c r="C100" i="50"/>
  <c r="C99" i="50"/>
  <c r="C98" i="50"/>
  <c r="C91" i="50"/>
  <c r="C88" i="50"/>
  <c r="C84" i="50"/>
  <c r="C81" i="50"/>
  <c r="C65" i="50"/>
  <c r="C64" i="50"/>
  <c r="C57" i="50"/>
  <c r="C44" i="50"/>
  <c r="C43" i="50"/>
  <c r="C42" i="50"/>
  <c r="C41" i="50"/>
  <c r="C40" i="50"/>
  <c r="C39" i="50"/>
  <c r="C38" i="50"/>
  <c r="C37" i="50"/>
  <c r="C36" i="50"/>
  <c r="C35" i="50"/>
  <c r="C34" i="50"/>
  <c r="C9" i="50"/>
  <c r="C8" i="50"/>
  <c r="C7" i="50"/>
  <c r="C6" i="50"/>
  <c r="C5" i="50"/>
  <c r="C4" i="50"/>
  <c r="C3" i="50"/>
  <c r="C2" i="50"/>
  <c r="AG7069" i="53"/>
  <c r="AF7069" i="53"/>
  <c r="AE7069" i="53"/>
  <c r="AG8076" i="53"/>
  <c r="AF8076" i="53"/>
  <c r="AE8076" i="53"/>
  <c r="BQ7069" i="53"/>
  <c r="BP7069" i="53"/>
  <c r="BO7069" i="53"/>
  <c r="BN7069" i="53"/>
  <c r="BM7069" i="53"/>
  <c r="BQ8075" i="53"/>
  <c r="BP8075" i="53"/>
  <c r="BO8075" i="53"/>
  <c r="BN8075" i="53"/>
  <c r="BM8075" i="53"/>
  <c r="BL8076" i="53"/>
  <c r="BL7070" i="53"/>
  <c r="AD8077" i="53"/>
  <c r="AD7070" i="53"/>
  <c r="AE5034" i="53"/>
  <c r="AF5034" i="53"/>
  <c r="AG5034" i="53"/>
  <c r="AG6040" i="53"/>
  <c r="AF6040" i="53"/>
  <c r="AE6040" i="53"/>
  <c r="AF1011" i="53"/>
  <c r="AE1011" i="53"/>
  <c r="AG1011" i="53"/>
  <c r="AF2016" i="53"/>
  <c r="AE2016" i="53"/>
  <c r="AG2016" i="53"/>
  <c r="AG3022" i="53"/>
  <c r="AF3022" i="53"/>
  <c r="AE3022" i="53"/>
  <c r="AG4028" i="53"/>
  <c r="AE4028" i="53"/>
  <c r="AF4028" i="53"/>
  <c r="BQ2019" i="53"/>
  <c r="BP2019" i="53"/>
  <c r="BM2019" i="53"/>
  <c r="BO2019" i="53"/>
  <c r="BN2019" i="53"/>
  <c r="BQ7" i="53"/>
  <c r="BP7" i="53"/>
  <c r="BO7" i="53"/>
  <c r="BN7" i="53"/>
  <c r="BM7" i="53"/>
  <c r="BP4030" i="53"/>
  <c r="BQ4030" i="53"/>
  <c r="BO4030" i="53"/>
  <c r="BN4030" i="53"/>
  <c r="BM4030" i="53"/>
  <c r="BL1014" i="53"/>
  <c r="BL1015" i="53"/>
  <c r="BQ1013" i="53"/>
  <c r="BP1013" i="53"/>
  <c r="BO1013" i="53"/>
  <c r="BN1013" i="53"/>
  <c r="BM1013" i="53"/>
  <c r="AD2017" i="53"/>
  <c r="BQ6042" i="53"/>
  <c r="BP6042" i="53"/>
  <c r="BN6042" i="53"/>
  <c r="BM6042" i="53"/>
  <c r="BO6042" i="53"/>
  <c r="BQ2018" i="53"/>
  <c r="BP2018" i="53"/>
  <c r="BO2018" i="53"/>
  <c r="BN2018" i="53"/>
  <c r="BM2018" i="53"/>
  <c r="BQ5036" i="53"/>
  <c r="BP5036" i="53"/>
  <c r="BO5036" i="53"/>
  <c r="BN5036" i="53"/>
  <c r="BM5036" i="53"/>
  <c r="BL4031" i="53"/>
  <c r="BL4032" i="53"/>
  <c r="BP3024" i="53"/>
  <c r="BN3024" i="53"/>
  <c r="BM3024" i="53"/>
  <c r="BQ3024" i="53"/>
  <c r="BO3024" i="53"/>
  <c r="AD5035" i="53"/>
  <c r="AD4029" i="53"/>
  <c r="AD1012" i="53"/>
  <c r="BL8" i="53"/>
  <c r="BL6043" i="53"/>
  <c r="BL3025" i="53"/>
  <c r="BL5037" i="53"/>
  <c r="BL2020" i="53"/>
  <c r="AD6041" i="53"/>
  <c r="AD3023" i="53"/>
  <c r="AF7070" i="53"/>
  <c r="AE7070" i="53"/>
  <c r="AG7070" i="53"/>
  <c r="AF8077" i="53"/>
  <c r="AE8077" i="53"/>
  <c r="AG8077" i="53"/>
  <c r="BO7070" i="53"/>
  <c r="BN7070" i="53"/>
  <c r="BM7070" i="53"/>
  <c r="BQ7070" i="53"/>
  <c r="BP7070" i="53"/>
  <c r="BQ8076" i="53"/>
  <c r="BP8076" i="53"/>
  <c r="BO8076" i="53"/>
  <c r="BM8076" i="53"/>
  <c r="BN8076" i="53"/>
  <c r="BL8077" i="53"/>
  <c r="BL7071" i="53"/>
  <c r="AD8078" i="53"/>
  <c r="AD7071" i="53"/>
  <c r="AG4029" i="53"/>
  <c r="AF4029" i="53"/>
  <c r="AE4029" i="53"/>
  <c r="AG2017" i="53"/>
  <c r="AF2017" i="53"/>
  <c r="AE2017" i="53"/>
  <c r="AG1012" i="53"/>
  <c r="AF1012" i="53"/>
  <c r="AE1012" i="53"/>
  <c r="AG6041" i="53"/>
  <c r="AF6041" i="53"/>
  <c r="AE6041" i="53"/>
  <c r="AF3023" i="53"/>
  <c r="AE3023" i="53"/>
  <c r="AG3023" i="53"/>
  <c r="AG5035" i="53"/>
  <c r="AF5035" i="53"/>
  <c r="AE5035" i="53"/>
  <c r="AD2018" i="53"/>
  <c r="BP1015" i="53"/>
  <c r="BQ1015" i="53"/>
  <c r="BN1015" i="53"/>
  <c r="BM1015" i="53"/>
  <c r="BO1015" i="53"/>
  <c r="BQ6043" i="53"/>
  <c r="BP6043" i="53"/>
  <c r="BO6043" i="53"/>
  <c r="BN6043" i="53"/>
  <c r="BM6043" i="53"/>
  <c r="BP8" i="53"/>
  <c r="BQ8" i="53"/>
  <c r="BN8" i="53"/>
  <c r="BM8" i="53"/>
  <c r="BO8" i="53"/>
  <c r="BQ2020" i="53"/>
  <c r="BP2020" i="53"/>
  <c r="BO2020" i="53"/>
  <c r="BN2020" i="53"/>
  <c r="BM2020" i="53"/>
  <c r="BQ1014" i="53"/>
  <c r="BP1014" i="53"/>
  <c r="BO1014" i="53"/>
  <c r="BN1014" i="53"/>
  <c r="BM1014" i="53"/>
  <c r="BP4032" i="53"/>
  <c r="BM4032" i="53"/>
  <c r="BQ4032" i="53"/>
  <c r="BO4032" i="53"/>
  <c r="BN4032" i="53"/>
  <c r="BP3025" i="53"/>
  <c r="BO3025" i="53"/>
  <c r="BN3025" i="53"/>
  <c r="BM3025" i="53"/>
  <c r="BQ3025" i="53"/>
  <c r="BP4031" i="53"/>
  <c r="BQ4031" i="53"/>
  <c r="BO4031" i="53"/>
  <c r="BN4031" i="53"/>
  <c r="BM4031" i="53"/>
  <c r="BQ5037" i="53"/>
  <c r="BP5037" i="53"/>
  <c r="BO5037" i="53"/>
  <c r="BN5037" i="53"/>
  <c r="BM5037" i="53"/>
  <c r="AD5036" i="53"/>
  <c r="AD4030" i="53"/>
  <c r="BL9" i="53"/>
  <c r="AD1013" i="53"/>
  <c r="BL2021" i="53"/>
  <c r="BL6044" i="53"/>
  <c r="BL1016" i="53"/>
  <c r="BL3026" i="53"/>
  <c r="BL4033" i="53"/>
  <c r="BL5038" i="53"/>
  <c r="AD6042" i="53"/>
  <c r="AD3024" i="53"/>
  <c r="AG7071" i="53"/>
  <c r="AF7071" i="53"/>
  <c r="AE7071" i="53"/>
  <c r="AG8078" i="53"/>
  <c r="AF8078" i="53"/>
  <c r="AE8078" i="53"/>
  <c r="BQ7071" i="53"/>
  <c r="BP7071" i="53"/>
  <c r="BO7071" i="53"/>
  <c r="BN7071" i="53"/>
  <c r="BM7071" i="53"/>
  <c r="BO8077" i="53"/>
  <c r="BN8077" i="53"/>
  <c r="BM8077" i="53"/>
  <c r="BP8077" i="53"/>
  <c r="BQ8077" i="53"/>
  <c r="BL8078" i="53"/>
  <c r="BL7072" i="53"/>
  <c r="AD8079" i="53"/>
  <c r="AD7072" i="53"/>
  <c r="AG2018" i="53"/>
  <c r="AF2018" i="53"/>
  <c r="AE2018" i="53"/>
  <c r="AG3024" i="53"/>
  <c r="AF3024" i="53"/>
  <c r="AE3024" i="53"/>
  <c r="AG1013" i="53"/>
  <c r="AF1013" i="53"/>
  <c r="AE1013" i="53"/>
  <c r="AG6042" i="53"/>
  <c r="AF6042" i="53"/>
  <c r="AE6042" i="53"/>
  <c r="AF4030" i="53"/>
  <c r="AE4030" i="53"/>
  <c r="AG4030" i="53"/>
  <c r="AG5036" i="53"/>
  <c r="AF5036" i="53"/>
  <c r="AE5036" i="53"/>
  <c r="AD2019" i="53"/>
  <c r="BP3026" i="53"/>
  <c r="BQ3026" i="53"/>
  <c r="BO3026" i="53"/>
  <c r="BN3026" i="53"/>
  <c r="BM3026" i="53"/>
  <c r="BQ6044" i="53"/>
  <c r="BP6044" i="53"/>
  <c r="BO6044" i="53"/>
  <c r="BN6044" i="53"/>
  <c r="BM6044" i="53"/>
  <c r="BQ2021" i="53"/>
  <c r="BP2021" i="53"/>
  <c r="BO2021" i="53"/>
  <c r="BN2021" i="53"/>
  <c r="BM2021" i="53"/>
  <c r="BQ1016" i="53"/>
  <c r="BP1016" i="53"/>
  <c r="BO1016" i="53"/>
  <c r="BN1016" i="53"/>
  <c r="BM1016" i="53"/>
  <c r="BP4033" i="53"/>
  <c r="BN4033" i="53"/>
  <c r="BM4033" i="53"/>
  <c r="BQ4033" i="53"/>
  <c r="BO4033" i="53"/>
  <c r="BN9" i="53"/>
  <c r="BQ9" i="53"/>
  <c r="BP9" i="53"/>
  <c r="BO9" i="53"/>
  <c r="BM9" i="53"/>
  <c r="BQ5038" i="53"/>
  <c r="BP5038" i="53"/>
  <c r="BM5038" i="53"/>
  <c r="BO5038" i="53"/>
  <c r="BN5038" i="53"/>
  <c r="AD5037" i="53"/>
  <c r="BL10" i="53"/>
  <c r="AD4031" i="53"/>
  <c r="AD1014" i="53"/>
  <c r="BL5039" i="53"/>
  <c r="BL3027" i="53"/>
  <c r="BL2022" i="53"/>
  <c r="BL1017" i="53"/>
  <c r="BL4034" i="53"/>
  <c r="BL6045" i="53"/>
  <c r="AD6043" i="53"/>
  <c r="AD3025" i="53"/>
  <c r="AG7072" i="53"/>
  <c r="AF7072" i="53"/>
  <c r="AE7072" i="53"/>
  <c r="AG8079" i="53"/>
  <c r="AF8079" i="53"/>
  <c r="AE8079" i="53"/>
  <c r="BM7072" i="53"/>
  <c r="BQ7072" i="53"/>
  <c r="BP7072" i="53"/>
  <c r="BO7072" i="53"/>
  <c r="BN7072" i="53"/>
  <c r="BQ8078" i="53"/>
  <c r="BP8078" i="53"/>
  <c r="BO8078" i="53"/>
  <c r="BN8078" i="53"/>
  <c r="BM8078" i="53"/>
  <c r="BL8079" i="53"/>
  <c r="BL7073" i="53"/>
  <c r="AD8080" i="53"/>
  <c r="AD7073" i="53"/>
  <c r="AG5037" i="53"/>
  <c r="AE5037" i="53"/>
  <c r="AF5037" i="53"/>
  <c r="AE2019" i="53"/>
  <c r="AF2019" i="53"/>
  <c r="AG2019" i="53"/>
  <c r="AG3025" i="53"/>
  <c r="AF3025" i="53"/>
  <c r="AE3025" i="53"/>
  <c r="AE1014" i="53"/>
  <c r="AG1014" i="53"/>
  <c r="AF1014" i="53"/>
  <c r="AG6043" i="53"/>
  <c r="AF6043" i="53"/>
  <c r="AE6043" i="53"/>
  <c r="AG4031" i="53"/>
  <c r="AF4031" i="53"/>
  <c r="AE4031" i="53"/>
  <c r="AD2020" i="53"/>
  <c r="BP5039" i="53"/>
  <c r="BQ5039" i="53"/>
  <c r="BO5039" i="53"/>
  <c r="BN5039" i="53"/>
  <c r="BM5039" i="53"/>
  <c r="BQ10" i="53"/>
  <c r="BP10" i="53"/>
  <c r="BM10" i="53"/>
  <c r="BN10" i="53"/>
  <c r="BO10" i="53"/>
  <c r="BQ6045" i="53"/>
  <c r="BP6045" i="53"/>
  <c r="BO6045" i="53"/>
  <c r="BN6045" i="53"/>
  <c r="BM6045" i="53"/>
  <c r="BP4034" i="53"/>
  <c r="BO4034" i="53"/>
  <c r="BN4034" i="53"/>
  <c r="BM4034" i="53"/>
  <c r="BQ4034" i="53"/>
  <c r="BQ1017" i="53"/>
  <c r="BP1017" i="53"/>
  <c r="BO1017" i="53"/>
  <c r="BN1017" i="53"/>
  <c r="BM1017" i="53"/>
  <c r="BQ2022" i="53"/>
  <c r="BP2022" i="53"/>
  <c r="BO2022" i="53"/>
  <c r="BN2022" i="53"/>
  <c r="BM2022" i="53"/>
  <c r="BP3027" i="53"/>
  <c r="BQ3027" i="53"/>
  <c r="BO3027" i="53"/>
  <c r="BN3027" i="53"/>
  <c r="BM3027" i="53"/>
  <c r="AD5038" i="53"/>
  <c r="AD4032" i="53"/>
  <c r="AD1015" i="53"/>
  <c r="BL11" i="53"/>
  <c r="BL6046" i="53"/>
  <c r="BL2023" i="53"/>
  <c r="BL1018" i="53"/>
  <c r="BL3028" i="53"/>
  <c r="BL4035" i="53"/>
  <c r="BL5040" i="53"/>
  <c r="AD6044" i="53"/>
  <c r="AD3026" i="53"/>
  <c r="AD2021" i="53"/>
  <c r="AE7073" i="53"/>
  <c r="AG7073" i="53"/>
  <c r="AF7073" i="53"/>
  <c r="AE8080" i="53"/>
  <c r="AG8080" i="53"/>
  <c r="AF8080" i="53"/>
  <c r="BP7073" i="53"/>
  <c r="BO7073" i="53"/>
  <c r="BN7073" i="53"/>
  <c r="BM7073" i="53"/>
  <c r="BQ7073" i="53"/>
  <c r="BM8079" i="53"/>
  <c r="BQ8079" i="53"/>
  <c r="BP8079" i="53"/>
  <c r="BN8079" i="53"/>
  <c r="BO8079" i="53"/>
  <c r="BL8080" i="53"/>
  <c r="BL7074" i="53"/>
  <c r="AD8081" i="53"/>
  <c r="AD7074" i="53"/>
  <c r="AG5038" i="53"/>
  <c r="AF5038" i="53"/>
  <c r="AE5038" i="53"/>
  <c r="AG4032" i="53"/>
  <c r="AF4032" i="53"/>
  <c r="AE4032" i="53"/>
  <c r="AG2020" i="53"/>
  <c r="AF2020" i="53"/>
  <c r="AE2020" i="53"/>
  <c r="AE3026" i="53"/>
  <c r="AF3026" i="53"/>
  <c r="AG3026" i="53"/>
  <c r="AG2021" i="53"/>
  <c r="AF2021" i="53"/>
  <c r="AE2021" i="53"/>
  <c r="AF6044" i="53"/>
  <c r="AE6044" i="53"/>
  <c r="AG6044" i="53"/>
  <c r="AG1015" i="53"/>
  <c r="AF1015" i="53"/>
  <c r="AE1015" i="53"/>
  <c r="BQ2023" i="53"/>
  <c r="BP2023" i="53"/>
  <c r="BM2023" i="53"/>
  <c r="BO2023" i="53"/>
  <c r="BN2023" i="53"/>
  <c r="BQ6046" i="53"/>
  <c r="BP6046" i="53"/>
  <c r="BN6046" i="53"/>
  <c r="BM6046" i="53"/>
  <c r="BO6046" i="53"/>
  <c r="BQ5040" i="53"/>
  <c r="BP5040" i="53"/>
  <c r="BO5040" i="53"/>
  <c r="BN5040" i="53"/>
  <c r="BM5040" i="53"/>
  <c r="BP4035" i="53"/>
  <c r="BQ4035" i="53"/>
  <c r="BO4035" i="53"/>
  <c r="BN4035" i="53"/>
  <c r="BM4035" i="53"/>
  <c r="BP3028" i="53"/>
  <c r="BQ3028" i="53"/>
  <c r="BO3028" i="53"/>
  <c r="BN3028" i="53"/>
  <c r="BM3028" i="53"/>
  <c r="BQ11" i="53"/>
  <c r="BP11" i="53"/>
  <c r="BM11" i="53"/>
  <c r="BO11" i="53"/>
  <c r="BN11" i="53"/>
  <c r="BQ1018" i="53"/>
  <c r="BP1018" i="53"/>
  <c r="BO1018" i="53"/>
  <c r="BN1018" i="53"/>
  <c r="BM1018" i="53"/>
  <c r="AD5039" i="53"/>
  <c r="AD1016" i="53"/>
  <c r="BL12" i="53"/>
  <c r="AD4033" i="53"/>
  <c r="BL3029" i="53"/>
  <c r="BL2024" i="53"/>
  <c r="BL4036" i="53"/>
  <c r="BL6047" i="53"/>
  <c r="BL5041" i="53"/>
  <c r="BL1019" i="53"/>
  <c r="AD6045" i="53"/>
  <c r="AD3027" i="53"/>
  <c r="AD2022" i="53"/>
  <c r="AG7074" i="53"/>
  <c r="AF7074" i="53"/>
  <c r="AE7074" i="53"/>
  <c r="AG8081" i="53"/>
  <c r="AF8081" i="53"/>
  <c r="AE8081" i="53"/>
  <c r="BQ7074" i="53"/>
  <c r="BP7074" i="53"/>
  <c r="BO7074" i="53"/>
  <c r="BN7074" i="53"/>
  <c r="BM7074" i="53"/>
  <c r="BP8080" i="53"/>
  <c r="BO8080" i="53"/>
  <c r="BN8080" i="53"/>
  <c r="BM8080" i="53"/>
  <c r="BQ8080" i="53"/>
  <c r="BL8081" i="53"/>
  <c r="BL7075" i="53"/>
  <c r="AD8082" i="53"/>
  <c r="AD7075" i="53"/>
  <c r="AG2022" i="53"/>
  <c r="AE2022" i="53"/>
  <c r="AF2022" i="53"/>
  <c r="AG3027" i="53"/>
  <c r="AF3027" i="53"/>
  <c r="AE3027" i="53"/>
  <c r="AG6045" i="53"/>
  <c r="AF6045" i="53"/>
  <c r="AE6045" i="53"/>
  <c r="AE4033" i="53"/>
  <c r="AF4033" i="53"/>
  <c r="AG4033" i="53"/>
  <c r="AG1016" i="53"/>
  <c r="AF1016" i="53"/>
  <c r="AE1016" i="53"/>
  <c r="AF5039" i="53"/>
  <c r="AE5039" i="53"/>
  <c r="AG5039" i="53"/>
  <c r="BQ5041" i="53"/>
  <c r="BP5041" i="53"/>
  <c r="BO5041" i="53"/>
  <c r="BN5041" i="53"/>
  <c r="BM5041" i="53"/>
  <c r="BP3029" i="53"/>
  <c r="BQ3029" i="53"/>
  <c r="BO3029" i="53"/>
  <c r="BN3029" i="53"/>
  <c r="BM3029" i="53"/>
  <c r="BQ6047" i="53"/>
  <c r="BP6047" i="53"/>
  <c r="BO6047" i="53"/>
  <c r="BN6047" i="53"/>
  <c r="BM6047" i="53"/>
  <c r="BP4036" i="53"/>
  <c r="BQ4036" i="53"/>
  <c r="BO4036" i="53"/>
  <c r="BN4036" i="53"/>
  <c r="BM4036" i="53"/>
  <c r="BQ2024" i="53"/>
  <c r="BP2024" i="53"/>
  <c r="BO2024" i="53"/>
  <c r="BN2024" i="53"/>
  <c r="BM2024" i="53"/>
  <c r="BP12" i="53"/>
  <c r="BQ12" i="53"/>
  <c r="BN12" i="53"/>
  <c r="BM12" i="53"/>
  <c r="BO12" i="53"/>
  <c r="BP1019" i="53"/>
  <c r="BQ1019" i="53"/>
  <c r="BN1019" i="53"/>
  <c r="BM1019" i="53"/>
  <c r="BO1019" i="53"/>
  <c r="AD5040" i="53"/>
  <c r="AD4034" i="53"/>
  <c r="BL13" i="53"/>
  <c r="AD1017" i="53"/>
  <c r="BL3030" i="53"/>
  <c r="BL5042" i="53"/>
  <c r="BL1020" i="53"/>
  <c r="BL4037" i="53"/>
  <c r="BL6048" i="53"/>
  <c r="BL2025" i="53"/>
  <c r="AD6046" i="53"/>
  <c r="AD3028" i="53"/>
  <c r="AD2023" i="53"/>
  <c r="AG7075" i="53"/>
  <c r="AF7075" i="53"/>
  <c r="AE7075" i="53"/>
  <c r="AG8082" i="53"/>
  <c r="AF8082" i="53"/>
  <c r="AE8082" i="53"/>
  <c r="BN7075" i="53"/>
  <c r="BM7075" i="53"/>
  <c r="BQ7075" i="53"/>
  <c r="BP7075" i="53"/>
  <c r="BO7075" i="53"/>
  <c r="BQ8081" i="53"/>
  <c r="BP8081" i="53"/>
  <c r="BO8081" i="53"/>
  <c r="BN8081" i="53"/>
  <c r="BM8081" i="53"/>
  <c r="BL8082" i="53"/>
  <c r="BL7076" i="53"/>
  <c r="AD8083" i="53"/>
  <c r="AD7076" i="53"/>
  <c r="AG4034" i="53"/>
  <c r="AF4034" i="53"/>
  <c r="AE4034" i="53"/>
  <c r="AG5040" i="53"/>
  <c r="AF5040" i="53"/>
  <c r="AE5040" i="53"/>
  <c r="AG6046" i="53"/>
  <c r="AF6046" i="53"/>
  <c r="AE6046" i="53"/>
  <c r="AG2023" i="53"/>
  <c r="AF2023" i="53"/>
  <c r="AE2023" i="53"/>
  <c r="AG3028" i="53"/>
  <c r="AF3028" i="53"/>
  <c r="AE3028" i="53"/>
  <c r="AG1017" i="53"/>
  <c r="AF1017" i="53"/>
  <c r="AE1017" i="53"/>
  <c r="BQ5042" i="53"/>
  <c r="BP5042" i="53"/>
  <c r="BM5042" i="53"/>
  <c r="BO5042" i="53"/>
  <c r="BN5042" i="53"/>
  <c r="BP3030" i="53"/>
  <c r="BQ3030" i="53"/>
  <c r="BO3030" i="53"/>
  <c r="BN3030" i="53"/>
  <c r="BM3030" i="53"/>
  <c r="BQ13" i="53"/>
  <c r="BP13" i="53"/>
  <c r="BO13" i="53"/>
  <c r="BN13" i="53"/>
  <c r="BM13" i="53"/>
  <c r="BQ2025" i="53"/>
  <c r="BP2025" i="53"/>
  <c r="BO2025" i="53"/>
  <c r="BN2025" i="53"/>
  <c r="BM2025" i="53"/>
  <c r="BQ6048" i="53"/>
  <c r="BP6048" i="53"/>
  <c r="BO6048" i="53"/>
  <c r="BN6048" i="53"/>
  <c r="BM6048" i="53"/>
  <c r="BP4037" i="53"/>
  <c r="BQ4037" i="53"/>
  <c r="BO4037" i="53"/>
  <c r="BN4037" i="53"/>
  <c r="BM4037" i="53"/>
  <c r="BQ1020" i="53"/>
  <c r="BP1020" i="53"/>
  <c r="BO1020" i="53"/>
  <c r="BN1020" i="53"/>
  <c r="BM1020" i="53"/>
  <c r="AD5041" i="53"/>
  <c r="BL14" i="53"/>
  <c r="AD1018" i="53"/>
  <c r="AD4035" i="53"/>
  <c r="BL2026" i="53"/>
  <c r="BL4038" i="53"/>
  <c r="BL5043" i="53"/>
  <c r="BL6049" i="53"/>
  <c r="BL1021" i="53"/>
  <c r="BL3031" i="53"/>
  <c r="AD6047" i="53"/>
  <c r="AD3029" i="53"/>
  <c r="AD2024" i="53"/>
  <c r="AG7076" i="53"/>
  <c r="AF7076" i="53"/>
  <c r="AE7076" i="53"/>
  <c r="AG8083" i="53"/>
  <c r="AF8083" i="53"/>
  <c r="AE8083" i="53"/>
  <c r="BQ7076" i="53"/>
  <c r="BP7076" i="53"/>
  <c r="BO7076" i="53"/>
  <c r="BN7076" i="53"/>
  <c r="BM7076" i="53"/>
  <c r="BN8082" i="53"/>
  <c r="BM8082" i="53"/>
  <c r="BQ8082" i="53"/>
  <c r="BO8082" i="53"/>
  <c r="BP8082" i="53"/>
  <c r="BL8083" i="53"/>
  <c r="BL7077" i="53"/>
  <c r="AD8084" i="53"/>
  <c r="AD7077" i="53"/>
  <c r="AE6047" i="53"/>
  <c r="AG6047" i="53"/>
  <c r="AF6047" i="53"/>
  <c r="AF2024" i="53"/>
  <c r="AE2024" i="53"/>
  <c r="AG2024" i="53"/>
  <c r="AG1018" i="53"/>
  <c r="AF1018" i="53"/>
  <c r="AE1018" i="53"/>
  <c r="AG5041" i="53"/>
  <c r="AF5041" i="53"/>
  <c r="AE5041" i="53"/>
  <c r="AG3029" i="53"/>
  <c r="AE3029" i="53"/>
  <c r="AF3029" i="53"/>
  <c r="AG4035" i="53"/>
  <c r="AF4035" i="53"/>
  <c r="AE4035" i="53"/>
  <c r="BQ14" i="53"/>
  <c r="BP14" i="53"/>
  <c r="BO14" i="53"/>
  <c r="BN14" i="53"/>
  <c r="BM14" i="53"/>
  <c r="BP3031" i="53"/>
  <c r="BM3031" i="53"/>
  <c r="BQ3031" i="53"/>
  <c r="BO3031" i="53"/>
  <c r="BN3031" i="53"/>
  <c r="BQ1021" i="53"/>
  <c r="BP1021" i="53"/>
  <c r="BO1021" i="53"/>
  <c r="BN1021" i="53"/>
  <c r="BM1021" i="53"/>
  <c r="BP5043" i="53"/>
  <c r="BQ5043" i="53"/>
  <c r="BO5043" i="53"/>
  <c r="BN5043" i="53"/>
  <c r="BM5043" i="53"/>
  <c r="BQ6049" i="53"/>
  <c r="BP6049" i="53"/>
  <c r="BO6049" i="53"/>
  <c r="BN6049" i="53"/>
  <c r="BM6049" i="53"/>
  <c r="BP4038" i="53"/>
  <c r="BQ4038" i="53"/>
  <c r="BO4038" i="53"/>
  <c r="BN4038" i="53"/>
  <c r="BM4038" i="53"/>
  <c r="BQ2026" i="53"/>
  <c r="BP2026" i="53"/>
  <c r="BO2026" i="53"/>
  <c r="BN2026" i="53"/>
  <c r="BM2026" i="53"/>
  <c r="AD5042" i="53"/>
  <c r="AD1019" i="53"/>
  <c r="BL15" i="53"/>
  <c r="AD4036" i="53"/>
  <c r="BL6050" i="53"/>
  <c r="BL4039" i="53"/>
  <c r="BL3032" i="53"/>
  <c r="BL2027" i="53"/>
  <c r="BL5044" i="53"/>
  <c r="BL1022" i="53"/>
  <c r="AD6048" i="53"/>
  <c r="AD3030" i="53"/>
  <c r="AD2025" i="53"/>
  <c r="AG7077" i="53"/>
  <c r="AF7077" i="53"/>
  <c r="AE7077" i="53"/>
  <c r="AG8084" i="53"/>
  <c r="AF8084" i="53"/>
  <c r="AE8084" i="53"/>
  <c r="BQ7077" i="53"/>
  <c r="BP7077" i="53"/>
  <c r="BO7077" i="53"/>
  <c r="BN7077" i="53"/>
  <c r="BM7077" i="53"/>
  <c r="BQ8083" i="53"/>
  <c r="BP8083" i="53"/>
  <c r="BO8083" i="53"/>
  <c r="BN8083" i="53"/>
  <c r="BM8083" i="53"/>
  <c r="BL8084" i="53"/>
  <c r="BL7078" i="53"/>
  <c r="AD8085" i="53"/>
  <c r="AD7078" i="53"/>
  <c r="AG6048" i="53"/>
  <c r="AF6048" i="53"/>
  <c r="AE6048" i="53"/>
  <c r="AF1019" i="53"/>
  <c r="AE1019" i="53"/>
  <c r="AG1019" i="53"/>
  <c r="AE5042" i="53"/>
  <c r="AF5042" i="53"/>
  <c r="AG5042" i="53"/>
  <c r="AG2025" i="53"/>
  <c r="AF2025" i="53"/>
  <c r="AE2025" i="53"/>
  <c r="AG3030" i="53"/>
  <c r="AF3030" i="53"/>
  <c r="AE3030" i="53"/>
  <c r="AG4036" i="53"/>
  <c r="AE4036" i="53"/>
  <c r="AF4036" i="53"/>
  <c r="BQ2027" i="53"/>
  <c r="BP2027" i="53"/>
  <c r="BM2027" i="53"/>
  <c r="BO2027" i="53"/>
  <c r="BN2027" i="53"/>
  <c r="BQ1022" i="53"/>
  <c r="BP1022" i="53"/>
  <c r="BO1022" i="53"/>
  <c r="BN1022" i="53"/>
  <c r="BM1022" i="53"/>
  <c r="BQ5044" i="53"/>
  <c r="BP5044" i="53"/>
  <c r="BO5044" i="53"/>
  <c r="BN5044" i="53"/>
  <c r="BM5044" i="53"/>
  <c r="BQ15" i="53"/>
  <c r="BP15" i="53"/>
  <c r="BM15" i="53"/>
  <c r="BO15" i="53"/>
  <c r="BN15" i="53"/>
  <c r="BQ6050" i="53"/>
  <c r="BP6050" i="53"/>
  <c r="BN6050" i="53"/>
  <c r="BM6050" i="53"/>
  <c r="BO6050" i="53"/>
  <c r="BP3032" i="53"/>
  <c r="BN3032" i="53"/>
  <c r="BM3032" i="53"/>
  <c r="BQ3032" i="53"/>
  <c r="BO3032" i="53"/>
  <c r="BP4039" i="53"/>
  <c r="BQ4039" i="53"/>
  <c r="BO4039" i="53"/>
  <c r="BN4039" i="53"/>
  <c r="BM4039" i="53"/>
  <c r="AD5043" i="53"/>
  <c r="AD1020" i="53"/>
  <c r="BL16" i="53"/>
  <c r="AD4037" i="53"/>
  <c r="BL5045" i="53"/>
  <c r="BL3033" i="53"/>
  <c r="BL6051" i="53"/>
  <c r="BL1023" i="53"/>
  <c r="BL2028" i="53"/>
  <c r="BL4040" i="53"/>
  <c r="AD6049" i="53"/>
  <c r="AD3031" i="53"/>
  <c r="AD2026" i="53"/>
  <c r="AF7078" i="53"/>
  <c r="AE7078" i="53"/>
  <c r="AG7078" i="53"/>
  <c r="AF8085" i="53"/>
  <c r="AE8085" i="53"/>
  <c r="AG8085" i="53"/>
  <c r="BO7078" i="53"/>
  <c r="BN7078" i="53"/>
  <c r="BM7078" i="53"/>
  <c r="BQ7078" i="53"/>
  <c r="BP7078" i="53"/>
  <c r="BQ8084" i="53"/>
  <c r="BP8084" i="53"/>
  <c r="BO8084" i="53"/>
  <c r="BM8084" i="53"/>
  <c r="BN8084" i="53"/>
  <c r="BL8085" i="53"/>
  <c r="BL7079" i="53"/>
  <c r="AD8086" i="53"/>
  <c r="AD7079" i="53"/>
  <c r="AG6049" i="53"/>
  <c r="AF6049" i="53"/>
  <c r="AE6049" i="53"/>
  <c r="AG1020" i="53"/>
  <c r="AF1020" i="53"/>
  <c r="AE1020" i="53"/>
  <c r="AG5043" i="53"/>
  <c r="AF5043" i="53"/>
  <c r="AE5043" i="53"/>
  <c r="AG2026" i="53"/>
  <c r="AF2026" i="53"/>
  <c r="AE2026" i="53"/>
  <c r="AF3031" i="53"/>
  <c r="AE3031" i="53"/>
  <c r="AG3031" i="53"/>
  <c r="AG4037" i="53"/>
  <c r="AF4037" i="53"/>
  <c r="AE4037" i="53"/>
  <c r="BQ2028" i="53"/>
  <c r="BP2028" i="53"/>
  <c r="BO2028" i="53"/>
  <c r="BN2028" i="53"/>
  <c r="BM2028" i="53"/>
  <c r="BP16" i="53"/>
  <c r="BQ16" i="53"/>
  <c r="BO16" i="53"/>
  <c r="BN16" i="53"/>
  <c r="BM16" i="53"/>
  <c r="BP1023" i="53"/>
  <c r="BQ1023" i="53"/>
  <c r="BN1023" i="53"/>
  <c r="BM1023" i="53"/>
  <c r="BO1023" i="53"/>
  <c r="BP3033" i="53"/>
  <c r="BO3033" i="53"/>
  <c r="BN3033" i="53"/>
  <c r="BM3033" i="53"/>
  <c r="BQ3033" i="53"/>
  <c r="BP4040" i="53"/>
  <c r="BM4040" i="53"/>
  <c r="BQ4040" i="53"/>
  <c r="BO4040" i="53"/>
  <c r="BN4040" i="53"/>
  <c r="BQ6051" i="53"/>
  <c r="BP6051" i="53"/>
  <c r="BO6051" i="53"/>
  <c r="BN6051" i="53"/>
  <c r="BM6051" i="53"/>
  <c r="BQ5045" i="53"/>
  <c r="BP5045" i="53"/>
  <c r="BO5045" i="53"/>
  <c r="BN5045" i="53"/>
  <c r="BM5045" i="53"/>
  <c r="AD5044" i="53"/>
  <c r="AD4038" i="53"/>
  <c r="AD1021" i="53"/>
  <c r="BL17" i="53"/>
  <c r="BL4041" i="53"/>
  <c r="BL3034" i="53"/>
  <c r="BL2029" i="53"/>
  <c r="BL6052" i="53"/>
  <c r="BL5046" i="53"/>
  <c r="BL1024" i="53"/>
  <c r="AD6050" i="53"/>
  <c r="AD3032" i="53"/>
  <c r="AD2027" i="53"/>
  <c r="AG7079" i="53"/>
  <c r="AF7079" i="53"/>
  <c r="AE7079" i="53"/>
  <c r="AG8086" i="53"/>
  <c r="AF8086" i="53"/>
  <c r="AE8086" i="53"/>
  <c r="BQ7079" i="53"/>
  <c r="BP7079" i="53"/>
  <c r="BO7079" i="53"/>
  <c r="BN7079" i="53"/>
  <c r="BM7079" i="53"/>
  <c r="BO8085" i="53"/>
  <c r="BN8085" i="53"/>
  <c r="BM8085" i="53"/>
  <c r="BP8085" i="53"/>
  <c r="BQ8085" i="53"/>
  <c r="BL8086" i="53"/>
  <c r="BL7080" i="53"/>
  <c r="AD8087" i="53"/>
  <c r="AD7080" i="53"/>
  <c r="AG1021" i="53"/>
  <c r="AF1021" i="53"/>
  <c r="AE1021" i="53"/>
  <c r="AF4038" i="53"/>
  <c r="AE4038" i="53"/>
  <c r="AG4038" i="53"/>
  <c r="AG6050" i="53"/>
  <c r="AF6050" i="53"/>
  <c r="AE6050" i="53"/>
  <c r="AG5044" i="53"/>
  <c r="AF5044" i="53"/>
  <c r="AE5044" i="53"/>
  <c r="AE2027" i="53"/>
  <c r="AF2027" i="53"/>
  <c r="AG2027" i="53"/>
  <c r="AG3032" i="53"/>
  <c r="AF3032" i="53"/>
  <c r="AE3032" i="53"/>
  <c r="BQ1024" i="53"/>
  <c r="BP1024" i="53"/>
  <c r="BO1024" i="53"/>
  <c r="BN1024" i="53"/>
  <c r="BM1024" i="53"/>
  <c r="BQ5046" i="53"/>
  <c r="BP5046" i="53"/>
  <c r="BM5046" i="53"/>
  <c r="BO5046" i="53"/>
  <c r="BN5046" i="53"/>
  <c r="BQ6052" i="53"/>
  <c r="BP6052" i="53"/>
  <c r="BO6052" i="53"/>
  <c r="BN6052" i="53"/>
  <c r="BM6052" i="53"/>
  <c r="BQ2029" i="53"/>
  <c r="BP2029" i="53"/>
  <c r="BO2029" i="53"/>
  <c r="BN2029" i="53"/>
  <c r="BM2029" i="53"/>
  <c r="BP3034" i="53"/>
  <c r="BQ3034" i="53"/>
  <c r="BO3034" i="53"/>
  <c r="BN3034" i="53"/>
  <c r="BM3034" i="53"/>
  <c r="BP4041" i="53"/>
  <c r="BN4041" i="53"/>
  <c r="BM4041" i="53"/>
  <c r="BQ4041" i="53"/>
  <c r="BO4041" i="53"/>
  <c r="BQ17" i="53"/>
  <c r="BP17" i="53"/>
  <c r="BO17" i="53"/>
  <c r="BN17" i="53"/>
  <c r="BM17" i="53"/>
  <c r="AD5045" i="53"/>
  <c r="AD1022" i="53"/>
  <c r="BL18" i="53"/>
  <c r="AD4039" i="53"/>
  <c r="BL5047" i="53"/>
  <c r="BL4042" i="53"/>
  <c r="BL1025" i="53"/>
  <c r="BL2030" i="53"/>
  <c r="BL6053" i="53"/>
  <c r="BL3035" i="53"/>
  <c r="AD6051" i="53"/>
  <c r="AD3033" i="53"/>
  <c r="AD2028" i="53"/>
  <c r="AG7080" i="53"/>
  <c r="AF7080" i="53"/>
  <c r="AE7080" i="53"/>
  <c r="AG8087" i="53"/>
  <c r="AF8087" i="53"/>
  <c r="AE8087" i="53"/>
  <c r="BM7080" i="53"/>
  <c r="BQ7080" i="53"/>
  <c r="BP7080" i="53"/>
  <c r="BO7080" i="53"/>
  <c r="BN7080" i="53"/>
  <c r="BQ8086" i="53"/>
  <c r="BP8086" i="53"/>
  <c r="BO8086" i="53"/>
  <c r="BN8086" i="53"/>
  <c r="BM8086" i="53"/>
  <c r="BL8087" i="53"/>
  <c r="BL7081" i="53"/>
  <c r="AD8088" i="53"/>
  <c r="AD7081" i="53"/>
  <c r="AG5045" i="53"/>
  <c r="AE5045" i="53"/>
  <c r="AF5045" i="53"/>
  <c r="AE1022" i="53"/>
  <c r="AG1022" i="53"/>
  <c r="AF1022" i="53"/>
  <c r="AG6051" i="53"/>
  <c r="AF6051" i="53"/>
  <c r="AE6051" i="53"/>
  <c r="AG2028" i="53"/>
  <c r="AF2028" i="53"/>
  <c r="AE2028" i="53"/>
  <c r="AG3033" i="53"/>
  <c r="AF3033" i="53"/>
  <c r="AE3033" i="53"/>
  <c r="AG4039" i="53"/>
  <c r="AF4039" i="53"/>
  <c r="AE4039" i="53"/>
  <c r="BP3035" i="53"/>
  <c r="BQ3035" i="53"/>
  <c r="BO3035" i="53"/>
  <c r="BN3035" i="53"/>
  <c r="BM3035" i="53"/>
  <c r="BQ1025" i="53"/>
  <c r="BP1025" i="53"/>
  <c r="BO1025" i="53"/>
  <c r="BN1025" i="53"/>
  <c r="BM1025" i="53"/>
  <c r="BQ6053" i="53"/>
  <c r="BP6053" i="53"/>
  <c r="BO6053" i="53"/>
  <c r="BN6053" i="53"/>
  <c r="BM6053" i="53"/>
  <c r="BQ18" i="53"/>
  <c r="BP18" i="53"/>
  <c r="BO18" i="53"/>
  <c r="BN18" i="53"/>
  <c r="BM18" i="53"/>
  <c r="BQ2030" i="53"/>
  <c r="BP2030" i="53"/>
  <c r="BO2030" i="53"/>
  <c r="BN2030" i="53"/>
  <c r="BM2030" i="53"/>
  <c r="BP4042" i="53"/>
  <c r="BO4042" i="53"/>
  <c r="BN4042" i="53"/>
  <c r="BM4042" i="53"/>
  <c r="BQ4042" i="53"/>
  <c r="BP5047" i="53"/>
  <c r="BQ5047" i="53"/>
  <c r="BO5047" i="53"/>
  <c r="BN5047" i="53"/>
  <c r="BM5047" i="53"/>
  <c r="AD5046" i="53"/>
  <c r="AD1023" i="53"/>
  <c r="BL19" i="53"/>
  <c r="AD4040" i="53"/>
  <c r="BL2031" i="53"/>
  <c r="BL4043" i="53"/>
  <c r="BL6054" i="53"/>
  <c r="BL3036" i="53"/>
  <c r="BL5048" i="53"/>
  <c r="BL1026" i="53"/>
  <c r="AD6052" i="53"/>
  <c r="AD3034" i="53"/>
  <c r="AD2029" i="53"/>
  <c r="AE7081" i="53"/>
  <c r="AG7081" i="53"/>
  <c r="AF7081" i="53"/>
  <c r="AE8088" i="53"/>
  <c r="AG8088" i="53"/>
  <c r="AF8088" i="53"/>
  <c r="BP7081" i="53"/>
  <c r="BO7081" i="53"/>
  <c r="BN7081" i="53"/>
  <c r="BM7081" i="53"/>
  <c r="BQ7081" i="53"/>
  <c r="BM8087" i="53"/>
  <c r="BQ8087" i="53"/>
  <c r="BP8087" i="53"/>
  <c r="BN8087" i="53"/>
  <c r="BO8087" i="53"/>
  <c r="BL8088" i="53"/>
  <c r="BL7082" i="53"/>
  <c r="AD8089" i="53"/>
  <c r="AD7082" i="53"/>
  <c r="AF6052" i="53"/>
  <c r="AE6052" i="53"/>
  <c r="AG6052" i="53"/>
  <c r="AG5046" i="53"/>
  <c r="AF5046" i="53"/>
  <c r="AE5046" i="53"/>
  <c r="AG1023" i="53"/>
  <c r="AF1023" i="53"/>
  <c r="AE1023" i="53"/>
  <c r="AG2029" i="53"/>
  <c r="AF2029" i="53"/>
  <c r="AE2029" i="53"/>
  <c r="AE3034" i="53"/>
  <c r="AF3034" i="53"/>
  <c r="AG3034" i="53"/>
  <c r="AG4040" i="53"/>
  <c r="AF4040" i="53"/>
  <c r="AE4040" i="53"/>
  <c r="BQ1026" i="53"/>
  <c r="BP1026" i="53"/>
  <c r="BO1026" i="53"/>
  <c r="BN1026" i="53"/>
  <c r="BM1026" i="53"/>
  <c r="BP4043" i="53"/>
  <c r="BQ4043" i="53"/>
  <c r="BO4043" i="53"/>
  <c r="BN4043" i="53"/>
  <c r="BM4043" i="53"/>
  <c r="BQ19" i="53"/>
  <c r="BP19" i="53"/>
  <c r="BM19" i="53"/>
  <c r="BO19" i="53"/>
  <c r="BN19" i="53"/>
  <c r="BQ5048" i="53"/>
  <c r="BP5048" i="53"/>
  <c r="BO5048" i="53"/>
  <c r="BN5048" i="53"/>
  <c r="BM5048" i="53"/>
  <c r="BQ6054" i="53"/>
  <c r="BP6054" i="53"/>
  <c r="BN6054" i="53"/>
  <c r="BM6054" i="53"/>
  <c r="BO6054" i="53"/>
  <c r="BP3036" i="53"/>
  <c r="BQ3036" i="53"/>
  <c r="BO3036" i="53"/>
  <c r="BN3036" i="53"/>
  <c r="BM3036" i="53"/>
  <c r="BQ2031" i="53"/>
  <c r="BP2031" i="53"/>
  <c r="BM2031" i="53"/>
  <c r="BO2031" i="53"/>
  <c r="BN2031" i="53"/>
  <c r="AD5047" i="53"/>
  <c r="AD4041" i="53"/>
  <c r="BL20" i="53"/>
  <c r="AD1024" i="53"/>
  <c r="BL3037" i="53"/>
  <c r="BL6055" i="53"/>
  <c r="BL1027" i="53"/>
  <c r="BL4044" i="53"/>
  <c r="BL5049" i="53"/>
  <c r="BL2032" i="53"/>
  <c r="AD6053" i="53"/>
  <c r="AD3035" i="53"/>
  <c r="AD2030" i="53"/>
  <c r="AG7082" i="53"/>
  <c r="AF7082" i="53"/>
  <c r="AE7082" i="53"/>
  <c r="AG8089" i="53"/>
  <c r="AF8089" i="53"/>
  <c r="AE8089" i="53"/>
  <c r="BQ7082" i="53"/>
  <c r="BP7082" i="53"/>
  <c r="BO7082" i="53"/>
  <c r="BN7082" i="53"/>
  <c r="BM7082" i="53"/>
  <c r="BP8088" i="53"/>
  <c r="BO8088" i="53"/>
  <c r="BN8088" i="53"/>
  <c r="BM8088" i="53"/>
  <c r="BQ8088" i="53"/>
  <c r="BL8089" i="53"/>
  <c r="BL7083" i="53"/>
  <c r="AD8090" i="53"/>
  <c r="AD7083" i="53"/>
  <c r="AG6053" i="53"/>
  <c r="AF6053" i="53"/>
  <c r="AE6053" i="53"/>
  <c r="AE4041" i="53"/>
  <c r="AF4041" i="53"/>
  <c r="AG4041" i="53"/>
  <c r="AF5047" i="53"/>
  <c r="AE5047" i="53"/>
  <c r="AG5047" i="53"/>
  <c r="AG2030" i="53"/>
  <c r="AE2030" i="53"/>
  <c r="AF2030" i="53"/>
  <c r="AG3035" i="53"/>
  <c r="AF3035" i="53"/>
  <c r="AE3035" i="53"/>
  <c r="AG1024" i="53"/>
  <c r="AF1024" i="53"/>
  <c r="AE1024" i="53"/>
  <c r="BQ2032" i="53"/>
  <c r="BP2032" i="53"/>
  <c r="BO2032" i="53"/>
  <c r="BN2032" i="53"/>
  <c r="BM2032" i="53"/>
  <c r="BQ5049" i="53"/>
  <c r="BP5049" i="53"/>
  <c r="BO5049" i="53"/>
  <c r="BN5049" i="53"/>
  <c r="BM5049" i="53"/>
  <c r="BP4044" i="53"/>
  <c r="BQ4044" i="53"/>
  <c r="BO4044" i="53"/>
  <c r="BN4044" i="53"/>
  <c r="BM4044" i="53"/>
  <c r="BQ6055" i="53"/>
  <c r="BP6055" i="53"/>
  <c r="BO6055" i="53"/>
  <c r="BN6055" i="53"/>
  <c r="BM6055" i="53"/>
  <c r="BP20" i="53"/>
  <c r="BQ20" i="53"/>
  <c r="BO20" i="53"/>
  <c r="BN20" i="53"/>
  <c r="BM20" i="53"/>
  <c r="BP1027" i="53"/>
  <c r="BQ1027" i="53"/>
  <c r="BN1027" i="53"/>
  <c r="BM1027" i="53"/>
  <c r="BO1027" i="53"/>
  <c r="BP3037" i="53"/>
  <c r="BQ3037" i="53"/>
  <c r="BO3037" i="53"/>
  <c r="BN3037" i="53"/>
  <c r="BM3037" i="53"/>
  <c r="AD5048" i="53"/>
  <c r="AD1025" i="53"/>
  <c r="AD4042" i="53"/>
  <c r="BL21" i="53"/>
  <c r="BL2033" i="53"/>
  <c r="BL4045" i="53"/>
  <c r="BL3038" i="53"/>
  <c r="BL6056" i="53"/>
  <c r="BL5050" i="53"/>
  <c r="BL1028" i="53"/>
  <c r="AD6054" i="53"/>
  <c r="AD3036" i="53"/>
  <c r="AD2031" i="53"/>
  <c r="AG7083" i="53"/>
  <c r="AF7083" i="53"/>
  <c r="AE7083" i="53"/>
  <c r="AG8090" i="53"/>
  <c r="AF8090" i="53"/>
  <c r="AE8090" i="53"/>
  <c r="BN7083" i="53"/>
  <c r="BM7083" i="53"/>
  <c r="BQ7083" i="53"/>
  <c r="BP7083" i="53"/>
  <c r="BO7083" i="53"/>
  <c r="BQ8089" i="53"/>
  <c r="BP8089" i="53"/>
  <c r="BO8089" i="53"/>
  <c r="BN8089" i="53"/>
  <c r="BM8089" i="53"/>
  <c r="BL8090" i="53"/>
  <c r="BL7084" i="53"/>
  <c r="AD8091" i="53"/>
  <c r="AD7084" i="53"/>
  <c r="AG4042" i="53"/>
  <c r="AF4042" i="53"/>
  <c r="AE4042" i="53"/>
  <c r="AG1025" i="53"/>
  <c r="AF1025" i="53"/>
  <c r="AE1025" i="53"/>
  <c r="AG5048" i="53"/>
  <c r="AF5048" i="53"/>
  <c r="AE5048" i="53"/>
  <c r="AG6054" i="53"/>
  <c r="AF6054" i="53"/>
  <c r="AE6054" i="53"/>
  <c r="AG2031" i="53"/>
  <c r="AF2031" i="53"/>
  <c r="AE2031" i="53"/>
  <c r="AG3036" i="53"/>
  <c r="AF3036" i="53"/>
  <c r="AE3036" i="53"/>
  <c r="BQ5050" i="53"/>
  <c r="BP5050" i="53"/>
  <c r="BM5050" i="53"/>
  <c r="BO5050" i="53"/>
  <c r="BN5050" i="53"/>
  <c r="BQ1028" i="53"/>
  <c r="BP1028" i="53"/>
  <c r="BO1028" i="53"/>
  <c r="BN1028" i="53"/>
  <c r="BM1028" i="53"/>
  <c r="BP3038" i="53"/>
  <c r="BQ3038" i="53"/>
  <c r="BO3038" i="53"/>
  <c r="BN3038" i="53"/>
  <c r="BM3038" i="53"/>
  <c r="BQ6056" i="53"/>
  <c r="BP6056" i="53"/>
  <c r="BO6056" i="53"/>
  <c r="BN6056" i="53"/>
  <c r="BM6056" i="53"/>
  <c r="BP4045" i="53"/>
  <c r="BQ4045" i="53"/>
  <c r="BO4045" i="53"/>
  <c r="BN4045" i="53"/>
  <c r="BM4045" i="53"/>
  <c r="BQ2033" i="53"/>
  <c r="BP2033" i="53"/>
  <c r="BO2033" i="53"/>
  <c r="BN2033" i="53"/>
  <c r="BM2033" i="53"/>
  <c r="BQ21" i="53"/>
  <c r="BP21" i="53"/>
  <c r="BO21" i="53"/>
  <c r="BN21" i="53"/>
  <c r="BM21" i="53"/>
  <c r="AD5049" i="53"/>
  <c r="AD1026" i="53"/>
  <c r="BL22" i="53"/>
  <c r="AD4043" i="53"/>
  <c r="BL5051" i="53"/>
  <c r="BL2034" i="53"/>
  <c r="BL1029" i="53"/>
  <c r="BL3039" i="53"/>
  <c r="BL6057" i="53"/>
  <c r="BL4046" i="53"/>
  <c r="AD6055" i="53"/>
  <c r="AD3037" i="53"/>
  <c r="AD2032" i="53"/>
  <c r="AG7084" i="53"/>
  <c r="AF7084" i="53"/>
  <c r="AE7084" i="53"/>
  <c r="AG8091" i="53"/>
  <c r="AF8091" i="53"/>
  <c r="AE8091" i="53"/>
  <c r="BQ7084" i="53"/>
  <c r="BP7084" i="53"/>
  <c r="BO7084" i="53"/>
  <c r="BN7084" i="53"/>
  <c r="BM7084" i="53"/>
  <c r="BN8090" i="53"/>
  <c r="BM8090" i="53"/>
  <c r="BQ8090" i="53"/>
  <c r="BO8090" i="53"/>
  <c r="BP8090" i="53"/>
  <c r="BL8091" i="53"/>
  <c r="BL7085" i="53"/>
  <c r="AD8092" i="53"/>
  <c r="AD7085" i="53"/>
  <c r="AG5049" i="53"/>
  <c r="AF5049" i="53"/>
  <c r="AE5049" i="53"/>
  <c r="AG1026" i="53"/>
  <c r="AF1026" i="53"/>
  <c r="AE1026" i="53"/>
  <c r="AE6055" i="53"/>
  <c r="AG6055" i="53"/>
  <c r="AF6055" i="53"/>
  <c r="AF2032" i="53"/>
  <c r="AE2032" i="53"/>
  <c r="AG2032" i="53"/>
  <c r="AG3037" i="53"/>
  <c r="AE3037" i="53"/>
  <c r="AF3037" i="53"/>
  <c r="AG4043" i="53"/>
  <c r="AF4043" i="53"/>
  <c r="AE4043" i="53"/>
  <c r="BP4046" i="53"/>
  <c r="BQ4046" i="53"/>
  <c r="BO4046" i="53"/>
  <c r="BN4046" i="53"/>
  <c r="BM4046" i="53"/>
  <c r="BP3039" i="53"/>
  <c r="BM3039" i="53"/>
  <c r="BQ3039" i="53"/>
  <c r="BO3039" i="53"/>
  <c r="BN3039" i="53"/>
  <c r="BQ1029" i="53"/>
  <c r="BP1029" i="53"/>
  <c r="BO1029" i="53"/>
  <c r="BN1029" i="53"/>
  <c r="BM1029" i="53"/>
  <c r="BQ22" i="53"/>
  <c r="BP22" i="53"/>
  <c r="BO22" i="53"/>
  <c r="BN22" i="53"/>
  <c r="BM22" i="53"/>
  <c r="BQ6057" i="53"/>
  <c r="BP6057" i="53"/>
  <c r="BO6057" i="53"/>
  <c r="BN6057" i="53"/>
  <c r="BM6057" i="53"/>
  <c r="BQ2034" i="53"/>
  <c r="BP2034" i="53"/>
  <c r="BO2034" i="53"/>
  <c r="BN2034" i="53"/>
  <c r="BM2034" i="53"/>
  <c r="BP5051" i="53"/>
  <c r="BQ5051" i="53"/>
  <c r="BO5051" i="53"/>
  <c r="BN5051" i="53"/>
  <c r="BM5051" i="53"/>
  <c r="AD5050" i="53"/>
  <c r="AD4044" i="53"/>
  <c r="BL23" i="53"/>
  <c r="AD1027" i="53"/>
  <c r="BL2035" i="53"/>
  <c r="BL3040" i="53"/>
  <c r="BL5052" i="53"/>
  <c r="BL6058" i="53"/>
  <c r="BL4047" i="53"/>
  <c r="BL1030" i="53"/>
  <c r="AD6056" i="53"/>
  <c r="AD3038" i="53"/>
  <c r="AD2033" i="53"/>
  <c r="AG7085" i="53"/>
  <c r="AF7085" i="53"/>
  <c r="AE7085" i="53"/>
  <c r="AG8092" i="53"/>
  <c r="AF8092" i="53"/>
  <c r="AE8092" i="53"/>
  <c r="BQ7085" i="53"/>
  <c r="BP7085" i="53"/>
  <c r="BO7085" i="53"/>
  <c r="BN7085" i="53"/>
  <c r="BM7085" i="53"/>
  <c r="BQ8091" i="53"/>
  <c r="BP8091" i="53"/>
  <c r="BO8091" i="53"/>
  <c r="BN8091" i="53"/>
  <c r="BM8091" i="53"/>
  <c r="BL8092" i="53"/>
  <c r="BL7086" i="53"/>
  <c r="AD8093" i="53"/>
  <c r="AD7086" i="53"/>
  <c r="AG4044" i="53"/>
  <c r="AE4044" i="53"/>
  <c r="AF4044" i="53"/>
  <c r="AG6056" i="53"/>
  <c r="AF6056" i="53"/>
  <c r="AE6056" i="53"/>
  <c r="AG5050" i="53"/>
  <c r="AF5050" i="53"/>
  <c r="AE5050" i="53"/>
  <c r="AG2033" i="53"/>
  <c r="AF2033" i="53"/>
  <c r="AE2033" i="53"/>
  <c r="AG3038" i="53"/>
  <c r="AF3038" i="53"/>
  <c r="AE3038" i="53"/>
  <c r="AF1027" i="53"/>
  <c r="AE1027" i="53"/>
  <c r="AG1027" i="53"/>
  <c r="BQ23" i="53"/>
  <c r="BP23" i="53"/>
  <c r="BM23" i="53"/>
  <c r="BO23" i="53"/>
  <c r="BN23" i="53"/>
  <c r="BP4047" i="53"/>
  <c r="BQ4047" i="53"/>
  <c r="BO4047" i="53"/>
  <c r="BN4047" i="53"/>
  <c r="BM4047" i="53"/>
  <c r="BQ5052" i="53"/>
  <c r="BP5052" i="53"/>
  <c r="BO5052" i="53"/>
  <c r="BN5052" i="53"/>
  <c r="BM5052" i="53"/>
  <c r="BQ2035" i="53"/>
  <c r="BP2035" i="53"/>
  <c r="BM2035" i="53"/>
  <c r="BO2035" i="53"/>
  <c r="BN2035" i="53"/>
  <c r="BQ1030" i="53"/>
  <c r="BP1030" i="53"/>
  <c r="BO1030" i="53"/>
  <c r="BN1030" i="53"/>
  <c r="BM1030" i="53"/>
  <c r="BQ6058" i="53"/>
  <c r="BP6058" i="53"/>
  <c r="BN6058" i="53"/>
  <c r="BM6058" i="53"/>
  <c r="BO6058" i="53"/>
  <c r="BP3040" i="53"/>
  <c r="BN3040" i="53"/>
  <c r="BM3040" i="53"/>
  <c r="BQ3040" i="53"/>
  <c r="BO3040" i="53"/>
  <c r="AD5051" i="53"/>
  <c r="AD4045" i="53"/>
  <c r="AD1028" i="53"/>
  <c r="BL24" i="53"/>
  <c r="BL5053" i="53"/>
  <c r="BL4048" i="53"/>
  <c r="BL3041" i="53"/>
  <c r="BL6059" i="53"/>
  <c r="BL1031" i="53"/>
  <c r="BL2036" i="53"/>
  <c r="AD6057" i="53"/>
  <c r="AD3039" i="53"/>
  <c r="AD2034" i="53"/>
  <c r="AF7086" i="53"/>
  <c r="AE7086" i="53"/>
  <c r="AG7086" i="53"/>
  <c r="AF8093" i="53"/>
  <c r="AE8093" i="53"/>
  <c r="AG8093" i="53"/>
  <c r="BO7086" i="53"/>
  <c r="BN7086" i="53"/>
  <c r="BM7086" i="53"/>
  <c r="BQ7086" i="53"/>
  <c r="BP7086" i="53"/>
  <c r="BQ8092" i="53"/>
  <c r="BP8092" i="53"/>
  <c r="BO8092" i="53"/>
  <c r="BM8092" i="53"/>
  <c r="BN8092" i="53"/>
  <c r="BL8093" i="53"/>
  <c r="BL7087" i="53"/>
  <c r="AD8094" i="53"/>
  <c r="AD7087" i="53"/>
  <c r="AG6057" i="53"/>
  <c r="AF6057" i="53"/>
  <c r="AE6057" i="53"/>
  <c r="AG4045" i="53"/>
  <c r="AF4045" i="53"/>
  <c r="AE4045" i="53"/>
  <c r="AG5051" i="53"/>
  <c r="AF5051" i="53"/>
  <c r="AE5051" i="53"/>
  <c r="AG1028" i="53"/>
  <c r="AF1028" i="53"/>
  <c r="AE1028" i="53"/>
  <c r="AG2034" i="53"/>
  <c r="AF2034" i="53"/>
  <c r="AE2034" i="53"/>
  <c r="AF3039" i="53"/>
  <c r="AE3039" i="53"/>
  <c r="AG3039" i="53"/>
  <c r="BQ6059" i="53"/>
  <c r="BP6059" i="53"/>
  <c r="BO6059" i="53"/>
  <c r="BN6059" i="53"/>
  <c r="BM6059" i="53"/>
  <c r="BQ2036" i="53"/>
  <c r="BP2036" i="53"/>
  <c r="BO2036" i="53"/>
  <c r="BN2036" i="53"/>
  <c r="BM2036" i="53"/>
  <c r="BP4048" i="53"/>
  <c r="BM4048" i="53"/>
  <c r="BQ4048" i="53"/>
  <c r="BO4048" i="53"/>
  <c r="BN4048" i="53"/>
  <c r="BP1031" i="53"/>
  <c r="BQ1031" i="53"/>
  <c r="BN1031" i="53"/>
  <c r="BM1031" i="53"/>
  <c r="BO1031" i="53"/>
  <c r="BP3041" i="53"/>
  <c r="BO3041" i="53"/>
  <c r="BN3041" i="53"/>
  <c r="BM3041" i="53"/>
  <c r="BQ3041" i="53"/>
  <c r="BQ5053" i="53"/>
  <c r="BP5053" i="53"/>
  <c r="BO5053" i="53"/>
  <c r="BN5053" i="53"/>
  <c r="BM5053" i="53"/>
  <c r="BP24" i="53"/>
  <c r="BQ24" i="53"/>
  <c r="BO24" i="53"/>
  <c r="BN24" i="53"/>
  <c r="BM24" i="53"/>
  <c r="AD5052" i="53"/>
  <c r="AD1029" i="53"/>
  <c r="BL25" i="53"/>
  <c r="AD4046" i="53"/>
  <c r="BL4049" i="53"/>
  <c r="BL6060" i="53"/>
  <c r="BL2037" i="53"/>
  <c r="BL5054" i="53"/>
  <c r="BL3042" i="53"/>
  <c r="BL1032" i="53"/>
  <c r="AD6058" i="53"/>
  <c r="AD3040" i="53"/>
  <c r="AD2035" i="53"/>
  <c r="AG7087" i="53"/>
  <c r="AF7087" i="53"/>
  <c r="AE7087" i="53"/>
  <c r="AG8094" i="53"/>
  <c r="AF8094" i="53"/>
  <c r="AE8094" i="53"/>
  <c r="BQ7087" i="53"/>
  <c r="BP7087" i="53"/>
  <c r="BO7087" i="53"/>
  <c r="BN7087" i="53"/>
  <c r="BM7087" i="53"/>
  <c r="BO8093" i="53"/>
  <c r="BN8093" i="53"/>
  <c r="BM8093" i="53"/>
  <c r="BP8093" i="53"/>
  <c r="BQ8093" i="53"/>
  <c r="BL8094" i="53"/>
  <c r="BL7088" i="53"/>
  <c r="AD8095" i="53"/>
  <c r="AD7088" i="53"/>
  <c r="AG1029" i="53"/>
  <c r="AF1029" i="53"/>
  <c r="AE1029" i="53"/>
  <c r="AG6058" i="53"/>
  <c r="AF6058" i="53"/>
  <c r="AE6058" i="53"/>
  <c r="AF5052" i="53"/>
  <c r="AE5052" i="53"/>
  <c r="AG5052" i="53"/>
  <c r="AE2035" i="53"/>
  <c r="AF2035" i="53"/>
  <c r="AG2035" i="53"/>
  <c r="AG3040" i="53"/>
  <c r="AF3040" i="53"/>
  <c r="AE3040" i="53"/>
  <c r="AF4046" i="53"/>
  <c r="AE4046" i="53"/>
  <c r="AG4046" i="53"/>
  <c r="BP3042" i="53"/>
  <c r="BQ3042" i="53"/>
  <c r="BO3042" i="53"/>
  <c r="BN3042" i="53"/>
  <c r="BM3042" i="53"/>
  <c r="BQ6060" i="53"/>
  <c r="BP6060" i="53"/>
  <c r="BO6060" i="53"/>
  <c r="BN6060" i="53"/>
  <c r="BM6060" i="53"/>
  <c r="BQ25" i="53"/>
  <c r="BP25" i="53"/>
  <c r="BO25" i="53"/>
  <c r="BN25" i="53"/>
  <c r="BM25" i="53"/>
  <c r="BQ1032" i="53"/>
  <c r="BP1032" i="53"/>
  <c r="BO1032" i="53"/>
  <c r="BN1032" i="53"/>
  <c r="BM1032" i="53"/>
  <c r="BQ5054" i="53"/>
  <c r="BP5054" i="53"/>
  <c r="BM5054" i="53"/>
  <c r="BO5054" i="53"/>
  <c r="BN5054" i="53"/>
  <c r="BQ2037" i="53"/>
  <c r="BP2037" i="53"/>
  <c r="BO2037" i="53"/>
  <c r="BN2037" i="53"/>
  <c r="BM2037" i="53"/>
  <c r="BP4049" i="53"/>
  <c r="BN4049" i="53"/>
  <c r="BM4049" i="53"/>
  <c r="BQ4049" i="53"/>
  <c r="BO4049" i="53"/>
  <c r="AD5053" i="53"/>
  <c r="AD4047" i="53"/>
  <c r="BL26" i="53"/>
  <c r="AD1030" i="53"/>
  <c r="BL5055" i="53"/>
  <c r="BL6061" i="53"/>
  <c r="BL1033" i="53"/>
  <c r="BL3043" i="53"/>
  <c r="BL2038" i="53"/>
  <c r="BL4050" i="53"/>
  <c r="AD6059" i="53"/>
  <c r="AD3041" i="53"/>
  <c r="AD2036" i="53"/>
  <c r="AG7088" i="53"/>
  <c r="AF7088" i="53"/>
  <c r="AE7088" i="53"/>
  <c r="AG8095" i="53"/>
  <c r="AF8095" i="53"/>
  <c r="AE8095" i="53"/>
  <c r="BM7088" i="53"/>
  <c r="BQ7088" i="53"/>
  <c r="BP7088" i="53"/>
  <c r="BO7088" i="53"/>
  <c r="BN7088" i="53"/>
  <c r="BQ8094" i="53"/>
  <c r="BP8094" i="53"/>
  <c r="BO8094" i="53"/>
  <c r="BN8094" i="53"/>
  <c r="BM8094" i="53"/>
  <c r="BL8095" i="53"/>
  <c r="BL7089" i="53"/>
  <c r="AD8096" i="53"/>
  <c r="AD7089" i="53"/>
  <c r="AG4047" i="53"/>
  <c r="AF4047" i="53"/>
  <c r="AE4047" i="53"/>
  <c r="AG6059" i="53"/>
  <c r="AF6059" i="53"/>
  <c r="AE6059" i="53"/>
  <c r="AG5053" i="53"/>
  <c r="AF5053" i="53"/>
  <c r="AE5053" i="53"/>
  <c r="AG2036" i="53"/>
  <c r="AF2036" i="53"/>
  <c r="AE2036" i="53"/>
  <c r="AG3041" i="53"/>
  <c r="AF3041" i="53"/>
  <c r="AE3041" i="53"/>
  <c r="AE1030" i="53"/>
  <c r="AG1030" i="53"/>
  <c r="AF1030" i="53"/>
  <c r="BQ26" i="53"/>
  <c r="BP26" i="53"/>
  <c r="BO26" i="53"/>
  <c r="BN26" i="53"/>
  <c r="BM26" i="53"/>
  <c r="BQ2038" i="53"/>
  <c r="BP2038" i="53"/>
  <c r="BO2038" i="53"/>
  <c r="BN2038" i="53"/>
  <c r="BM2038" i="53"/>
  <c r="BP3043" i="53"/>
  <c r="BQ3043" i="53"/>
  <c r="BO3043" i="53"/>
  <c r="BN3043" i="53"/>
  <c r="BM3043" i="53"/>
  <c r="BQ1033" i="53"/>
  <c r="BP1033" i="53"/>
  <c r="BO1033" i="53"/>
  <c r="BN1033" i="53"/>
  <c r="BM1033" i="53"/>
  <c r="BP4050" i="53"/>
  <c r="BO4050" i="53"/>
  <c r="BN4050" i="53"/>
  <c r="BM4050" i="53"/>
  <c r="BQ4050" i="53"/>
  <c r="BQ6061" i="53"/>
  <c r="BP6061" i="53"/>
  <c r="BO6061" i="53"/>
  <c r="BN6061" i="53"/>
  <c r="BM6061" i="53"/>
  <c r="BP5055" i="53"/>
  <c r="BQ5055" i="53"/>
  <c r="BO5055" i="53"/>
  <c r="BN5055" i="53"/>
  <c r="BM5055" i="53"/>
  <c r="AD5054" i="53"/>
  <c r="BL27" i="53"/>
  <c r="AD4048" i="53"/>
  <c r="AD1031" i="53"/>
  <c r="BL2039" i="53"/>
  <c r="BL3044" i="53"/>
  <c r="BL4051" i="53"/>
  <c r="BL6062" i="53"/>
  <c r="BL5056" i="53"/>
  <c r="BL1034" i="53"/>
  <c r="AD6060" i="53"/>
  <c r="AD3042" i="53"/>
  <c r="AD2037" i="53"/>
  <c r="AE7089" i="53"/>
  <c r="AG7089" i="53"/>
  <c r="AF7089" i="53"/>
  <c r="AE8096" i="53"/>
  <c r="AG8096" i="53"/>
  <c r="AF8096" i="53"/>
  <c r="BP7089" i="53"/>
  <c r="BO7089" i="53"/>
  <c r="BN7089" i="53"/>
  <c r="BM7089" i="53"/>
  <c r="BQ7089" i="53"/>
  <c r="BM8095" i="53"/>
  <c r="BQ8095" i="53"/>
  <c r="BP8095" i="53"/>
  <c r="BN8095" i="53"/>
  <c r="BO8095" i="53"/>
  <c r="BL8096" i="53"/>
  <c r="BL7090" i="53"/>
  <c r="AD8097" i="53"/>
  <c r="AD7090" i="53"/>
  <c r="AF6060" i="53"/>
  <c r="AE6060" i="53"/>
  <c r="AG6060" i="53"/>
  <c r="AG4048" i="53"/>
  <c r="AF4048" i="53"/>
  <c r="AE4048" i="53"/>
  <c r="AG5054" i="53"/>
  <c r="AF5054" i="53"/>
  <c r="AE5054" i="53"/>
  <c r="AG2037" i="53"/>
  <c r="AF2037" i="53"/>
  <c r="AE2037" i="53"/>
  <c r="AE3042" i="53"/>
  <c r="AF3042" i="53"/>
  <c r="AG3042" i="53"/>
  <c r="AG1031" i="53"/>
  <c r="AF1031" i="53"/>
  <c r="AE1031" i="53"/>
  <c r="BQ1034" i="53"/>
  <c r="BP1034" i="53"/>
  <c r="BO1034" i="53"/>
  <c r="BN1034" i="53"/>
  <c r="BM1034" i="53"/>
  <c r="BQ6062" i="53"/>
  <c r="BP6062" i="53"/>
  <c r="BN6062" i="53"/>
  <c r="BM6062" i="53"/>
  <c r="BO6062" i="53"/>
  <c r="BQ5056" i="53"/>
  <c r="BP5056" i="53"/>
  <c r="BO5056" i="53"/>
  <c r="BN5056" i="53"/>
  <c r="BM5056" i="53"/>
  <c r="BP3044" i="53"/>
  <c r="BQ3044" i="53"/>
  <c r="BO3044" i="53"/>
  <c r="BN3044" i="53"/>
  <c r="BM3044" i="53"/>
  <c r="BQ27" i="53"/>
  <c r="BP27" i="53"/>
  <c r="BN27" i="53"/>
  <c r="BM27" i="53"/>
  <c r="BO27" i="53"/>
  <c r="BP4051" i="53"/>
  <c r="BQ4051" i="53"/>
  <c r="BO4051" i="53"/>
  <c r="BN4051" i="53"/>
  <c r="BM4051" i="53"/>
  <c r="BQ2039" i="53"/>
  <c r="BP2039" i="53"/>
  <c r="BM2039" i="53"/>
  <c r="BO2039" i="53"/>
  <c r="BN2039" i="53"/>
  <c r="AD5055" i="53"/>
  <c r="AD4049" i="53"/>
  <c r="AD1032" i="53"/>
  <c r="BL28" i="53"/>
  <c r="BL5057" i="53"/>
  <c r="BL3045" i="53"/>
  <c r="BL6063" i="53"/>
  <c r="BL1035" i="53"/>
  <c r="BL4052" i="53"/>
  <c r="BL2040" i="53"/>
  <c r="AD6061" i="53"/>
  <c r="AD3043" i="53"/>
  <c r="AD2038" i="53"/>
  <c r="AG7090" i="53"/>
  <c r="AF7090" i="53"/>
  <c r="AE7090" i="53"/>
  <c r="AG8097" i="53"/>
  <c r="AF8097" i="53"/>
  <c r="AE8097" i="53"/>
  <c r="BQ7090" i="53"/>
  <c r="BP7090" i="53"/>
  <c r="BO7090" i="53"/>
  <c r="BN7090" i="53"/>
  <c r="BM7090" i="53"/>
  <c r="BP8096" i="53"/>
  <c r="BO8096" i="53"/>
  <c r="BN8096" i="53"/>
  <c r="BM8096" i="53"/>
  <c r="BQ8096" i="53"/>
  <c r="BL8097" i="53"/>
  <c r="BL7091" i="53"/>
  <c r="AD8098" i="53"/>
  <c r="AD7091" i="53"/>
  <c r="AE4049" i="53"/>
  <c r="AF4049" i="53"/>
  <c r="AG4049" i="53"/>
  <c r="AG6061" i="53"/>
  <c r="AF6061" i="53"/>
  <c r="AE6061" i="53"/>
  <c r="AE5055" i="53"/>
  <c r="AF5055" i="53"/>
  <c r="AG5055" i="53"/>
  <c r="AG1032" i="53"/>
  <c r="AF1032" i="53"/>
  <c r="AE1032" i="53"/>
  <c r="AG2038" i="53"/>
  <c r="AE2038" i="53"/>
  <c r="AF2038" i="53"/>
  <c r="AG3043" i="53"/>
  <c r="AF3043" i="53"/>
  <c r="AE3043" i="53"/>
  <c r="BP1035" i="53"/>
  <c r="BQ1035" i="53"/>
  <c r="BN1035" i="53"/>
  <c r="BM1035" i="53"/>
  <c r="BO1035" i="53"/>
  <c r="BQ6063" i="53"/>
  <c r="BP6063" i="53"/>
  <c r="BO6063" i="53"/>
  <c r="BN6063" i="53"/>
  <c r="BM6063" i="53"/>
  <c r="BQ2040" i="53"/>
  <c r="BP2040" i="53"/>
  <c r="BO2040" i="53"/>
  <c r="BN2040" i="53"/>
  <c r="BM2040" i="53"/>
  <c r="BP3045" i="53"/>
  <c r="BQ3045" i="53"/>
  <c r="BO3045" i="53"/>
  <c r="BN3045" i="53"/>
  <c r="BM3045" i="53"/>
  <c r="BP4052" i="53"/>
  <c r="BQ4052" i="53"/>
  <c r="BO4052" i="53"/>
  <c r="BN4052" i="53"/>
  <c r="BM4052" i="53"/>
  <c r="BQ5057" i="53"/>
  <c r="BP5057" i="53"/>
  <c r="BO5057" i="53"/>
  <c r="BN5057" i="53"/>
  <c r="BM5057" i="53"/>
  <c r="BQ28" i="53"/>
  <c r="BP28" i="53"/>
  <c r="BO28" i="53"/>
  <c r="BN28" i="53"/>
  <c r="BM28" i="53"/>
  <c r="AD5056" i="53"/>
  <c r="BL29" i="53"/>
  <c r="AD1033" i="53"/>
  <c r="AD4050" i="53"/>
  <c r="BL4053" i="53"/>
  <c r="BL2041" i="53"/>
  <c r="BL3046" i="53"/>
  <c r="BL5058" i="53"/>
  <c r="BL6064" i="53"/>
  <c r="BL1036" i="53"/>
  <c r="AD6062" i="53"/>
  <c r="AD3044" i="53"/>
  <c r="AD2039" i="53"/>
  <c r="AG7091" i="53"/>
  <c r="AF7091" i="53"/>
  <c r="AE7091" i="53"/>
  <c r="AG8098" i="53"/>
  <c r="AF8098" i="53"/>
  <c r="AE8098" i="53"/>
  <c r="BN7091" i="53"/>
  <c r="BM7091" i="53"/>
  <c r="BQ7091" i="53"/>
  <c r="BP7091" i="53"/>
  <c r="BO7091" i="53"/>
  <c r="BQ8097" i="53"/>
  <c r="BP8097" i="53"/>
  <c r="BO8097" i="53"/>
  <c r="BN8097" i="53"/>
  <c r="BM8097" i="53"/>
  <c r="BL8098" i="53"/>
  <c r="BL7092" i="53"/>
  <c r="AD8099" i="53"/>
  <c r="AD7092" i="53"/>
  <c r="AG6062" i="53"/>
  <c r="AF6062" i="53"/>
  <c r="AE6062" i="53"/>
  <c r="AG1033" i="53"/>
  <c r="AF1033" i="53"/>
  <c r="AE1033" i="53"/>
  <c r="AG5056" i="53"/>
  <c r="AF5056" i="53"/>
  <c r="AE5056" i="53"/>
  <c r="AG2039" i="53"/>
  <c r="AF2039" i="53"/>
  <c r="AE2039" i="53"/>
  <c r="AG3044" i="53"/>
  <c r="AF3044" i="53"/>
  <c r="AE3044" i="53"/>
  <c r="AG4050" i="53"/>
  <c r="AF4050" i="53"/>
  <c r="AE4050" i="53"/>
  <c r="BQ1036" i="53"/>
  <c r="BP1036" i="53"/>
  <c r="BO1036" i="53"/>
  <c r="BN1036" i="53"/>
  <c r="BM1036" i="53"/>
  <c r="BQ6064" i="53"/>
  <c r="BP6064" i="53"/>
  <c r="BO6064" i="53"/>
  <c r="BN6064" i="53"/>
  <c r="BM6064" i="53"/>
  <c r="BQ29" i="53"/>
  <c r="BP29" i="53"/>
  <c r="BO29" i="53"/>
  <c r="BN29" i="53"/>
  <c r="BM29" i="53"/>
  <c r="BQ2041" i="53"/>
  <c r="BP2041" i="53"/>
  <c r="BO2041" i="53"/>
  <c r="BN2041" i="53"/>
  <c r="BM2041" i="53"/>
  <c r="BQ5058" i="53"/>
  <c r="BP5058" i="53"/>
  <c r="BM5058" i="53"/>
  <c r="BO5058" i="53"/>
  <c r="BN5058" i="53"/>
  <c r="BP3046" i="53"/>
  <c r="BQ3046" i="53"/>
  <c r="BO3046" i="53"/>
  <c r="BN3046" i="53"/>
  <c r="BM3046" i="53"/>
  <c r="BP4053" i="53"/>
  <c r="BQ4053" i="53"/>
  <c r="BO4053" i="53"/>
  <c r="BN4053" i="53"/>
  <c r="BM4053" i="53"/>
  <c r="AD5057" i="53"/>
  <c r="BL30" i="53"/>
  <c r="AD1034" i="53"/>
  <c r="AD4051" i="53"/>
  <c r="BL5059" i="53"/>
  <c r="BL2042" i="53"/>
  <c r="BL6065" i="53"/>
  <c r="BL1037" i="53"/>
  <c r="BL3047" i="53"/>
  <c r="BL4054" i="53"/>
  <c r="AD6063" i="53"/>
  <c r="AD3045" i="53"/>
  <c r="AD2040" i="53"/>
  <c r="AG7092" i="53"/>
  <c r="AF7092" i="53"/>
  <c r="AE7092" i="53"/>
  <c r="AG8099" i="53"/>
  <c r="AF8099" i="53"/>
  <c r="AE8099" i="53"/>
  <c r="BQ7092" i="53"/>
  <c r="BP7092" i="53"/>
  <c r="BO7092" i="53"/>
  <c r="BN7092" i="53"/>
  <c r="BM7092" i="53"/>
  <c r="BN8098" i="53"/>
  <c r="BM8098" i="53"/>
  <c r="BQ8098" i="53"/>
  <c r="BO8098" i="53"/>
  <c r="BP8098" i="53"/>
  <c r="BL8099" i="53"/>
  <c r="BL7093" i="53"/>
  <c r="AD8100" i="53"/>
  <c r="AD7093" i="53"/>
  <c r="AG1034" i="53"/>
  <c r="AF1034" i="53"/>
  <c r="AE1034" i="53"/>
  <c r="AE6063" i="53"/>
  <c r="AG6063" i="53"/>
  <c r="AF6063" i="53"/>
  <c r="AG5057" i="53"/>
  <c r="AF5057" i="53"/>
  <c r="AE5057" i="53"/>
  <c r="AF2040" i="53"/>
  <c r="AE2040" i="53"/>
  <c r="AG2040" i="53"/>
  <c r="AG3045" i="53"/>
  <c r="AE3045" i="53"/>
  <c r="AF3045" i="53"/>
  <c r="AG4051" i="53"/>
  <c r="AF4051" i="53"/>
  <c r="AE4051" i="53"/>
  <c r="BQ30" i="53"/>
  <c r="BP30" i="53"/>
  <c r="BO30" i="53"/>
  <c r="BN30" i="53"/>
  <c r="BM30" i="53"/>
  <c r="BP4054" i="53"/>
  <c r="BQ4054" i="53"/>
  <c r="BO4054" i="53"/>
  <c r="BN4054" i="53"/>
  <c r="BM4054" i="53"/>
  <c r="BP3047" i="53"/>
  <c r="BM3047" i="53"/>
  <c r="BQ3047" i="53"/>
  <c r="BO3047" i="53"/>
  <c r="BN3047" i="53"/>
  <c r="BQ6065" i="53"/>
  <c r="BP6065" i="53"/>
  <c r="BO6065" i="53"/>
  <c r="BN6065" i="53"/>
  <c r="BM6065" i="53"/>
  <c r="BP5059" i="53"/>
  <c r="BQ5059" i="53"/>
  <c r="BO5059" i="53"/>
  <c r="BN5059" i="53"/>
  <c r="BM5059" i="53"/>
  <c r="BQ1037" i="53"/>
  <c r="BP1037" i="53"/>
  <c r="BO1037" i="53"/>
  <c r="BN1037" i="53"/>
  <c r="BM1037" i="53"/>
  <c r="BQ2042" i="53"/>
  <c r="BP2042" i="53"/>
  <c r="BO2042" i="53"/>
  <c r="BN2042" i="53"/>
  <c r="BM2042" i="53"/>
  <c r="AD5058" i="53"/>
  <c r="BL31" i="53"/>
  <c r="AD1035" i="53"/>
  <c r="AD4052" i="53"/>
  <c r="BL3048" i="53"/>
  <c r="BL6066" i="53"/>
  <c r="BL5060" i="53"/>
  <c r="BL4055" i="53"/>
  <c r="BL2043" i="53"/>
  <c r="BL1038" i="53"/>
  <c r="AD6064" i="53"/>
  <c r="AD3046" i="53"/>
  <c r="AD2041" i="53"/>
  <c r="AG7093" i="53"/>
  <c r="AF7093" i="53"/>
  <c r="AE7093" i="53"/>
  <c r="AG8100" i="53"/>
  <c r="AF8100" i="53"/>
  <c r="AE8100" i="53"/>
  <c r="BQ7093" i="53"/>
  <c r="BP7093" i="53"/>
  <c r="BO7093" i="53"/>
  <c r="BN7093" i="53"/>
  <c r="BM7093" i="53"/>
  <c r="BQ8099" i="53"/>
  <c r="BP8099" i="53"/>
  <c r="BO8099" i="53"/>
  <c r="BN8099" i="53"/>
  <c r="BM8099" i="53"/>
  <c r="BL8100" i="53"/>
  <c r="BL7094" i="53"/>
  <c r="AD8101" i="53"/>
  <c r="AD7094" i="53"/>
  <c r="AG6064" i="53"/>
  <c r="AF6064" i="53"/>
  <c r="AE6064" i="53"/>
  <c r="AF1035" i="53"/>
  <c r="AE1035" i="53"/>
  <c r="AG1035" i="53"/>
  <c r="AG2041" i="53"/>
  <c r="AF2041" i="53"/>
  <c r="AE2041" i="53"/>
  <c r="AG5058" i="53"/>
  <c r="AE5058" i="53"/>
  <c r="AF5058" i="53"/>
  <c r="AG3046" i="53"/>
  <c r="AF3046" i="53"/>
  <c r="AE3046" i="53"/>
  <c r="AG4052" i="53"/>
  <c r="AE4052" i="53"/>
  <c r="AF4052" i="53"/>
  <c r="BQ2043" i="53"/>
  <c r="BP2043" i="53"/>
  <c r="BM2043" i="53"/>
  <c r="BO2043" i="53"/>
  <c r="BN2043" i="53"/>
  <c r="BQ1038" i="53"/>
  <c r="BP1038" i="53"/>
  <c r="BO1038" i="53"/>
  <c r="BN1038" i="53"/>
  <c r="BM1038" i="53"/>
  <c r="BQ5060" i="53"/>
  <c r="BP5060" i="53"/>
  <c r="BO5060" i="53"/>
  <c r="BN5060" i="53"/>
  <c r="BM5060" i="53"/>
  <c r="BQ6066" i="53"/>
  <c r="BP6066" i="53"/>
  <c r="BN6066" i="53"/>
  <c r="BM6066" i="53"/>
  <c r="BO6066" i="53"/>
  <c r="BQ31" i="53"/>
  <c r="BP31" i="53"/>
  <c r="BN31" i="53"/>
  <c r="BM31" i="53"/>
  <c r="BO31" i="53"/>
  <c r="BP4055" i="53"/>
  <c r="BQ4055" i="53"/>
  <c r="BO4055" i="53"/>
  <c r="BN4055" i="53"/>
  <c r="BM4055" i="53"/>
  <c r="BP3048" i="53"/>
  <c r="BN3048" i="53"/>
  <c r="BM3048" i="53"/>
  <c r="BQ3048" i="53"/>
  <c r="BO3048" i="53"/>
  <c r="AD5059" i="53"/>
  <c r="AD1036" i="53"/>
  <c r="BL32" i="53"/>
  <c r="AD4053" i="53"/>
  <c r="BL2044" i="53"/>
  <c r="BL5061" i="53"/>
  <c r="BL1039" i="53"/>
  <c r="BL6067" i="53"/>
  <c r="BL4056" i="53"/>
  <c r="BL3049" i="53"/>
  <c r="AD6065" i="53"/>
  <c r="AD3047" i="53"/>
  <c r="AD2042" i="53"/>
  <c r="AF7094" i="53"/>
  <c r="AE7094" i="53"/>
  <c r="AG7094" i="53"/>
  <c r="AF8101" i="53"/>
  <c r="AE8101" i="53"/>
  <c r="AG8101" i="53"/>
  <c r="BO7094" i="53"/>
  <c r="BN7094" i="53"/>
  <c r="BM7094" i="53"/>
  <c r="BQ7094" i="53"/>
  <c r="BP7094" i="53"/>
  <c r="BQ8100" i="53"/>
  <c r="BP8100" i="53"/>
  <c r="BO8100" i="53"/>
  <c r="BM8100" i="53"/>
  <c r="BN8100" i="53"/>
  <c r="BL8101" i="53"/>
  <c r="BL7095" i="53"/>
  <c r="AD8102" i="53"/>
  <c r="AD7095" i="53"/>
  <c r="AG1036" i="53"/>
  <c r="AF1036" i="53"/>
  <c r="AE1036" i="53"/>
  <c r="AG5059" i="53"/>
  <c r="AF5059" i="53"/>
  <c r="AE5059" i="53"/>
  <c r="AG6065" i="53"/>
  <c r="AF6065" i="53"/>
  <c r="AE6065" i="53"/>
  <c r="AG2042" i="53"/>
  <c r="AF2042" i="53"/>
  <c r="AE2042" i="53"/>
  <c r="AF3047" i="53"/>
  <c r="AE3047" i="53"/>
  <c r="AG3047" i="53"/>
  <c r="AG4053" i="53"/>
  <c r="AF4053" i="53"/>
  <c r="AE4053" i="53"/>
  <c r="BP3049" i="53"/>
  <c r="BO3049" i="53"/>
  <c r="BN3049" i="53"/>
  <c r="BM3049" i="53"/>
  <c r="BQ3049" i="53"/>
  <c r="BQ32" i="53"/>
  <c r="BP32" i="53"/>
  <c r="BO32" i="53"/>
  <c r="BN32" i="53"/>
  <c r="BM32" i="53"/>
  <c r="BP4056" i="53"/>
  <c r="BM4056" i="53"/>
  <c r="BQ4056" i="53"/>
  <c r="BO4056" i="53"/>
  <c r="BN4056" i="53"/>
  <c r="BQ5061" i="53"/>
  <c r="BP5061" i="53"/>
  <c r="BO5061" i="53"/>
  <c r="BN5061" i="53"/>
  <c r="BM5061" i="53"/>
  <c r="BQ6067" i="53"/>
  <c r="BP6067" i="53"/>
  <c r="BO6067" i="53"/>
  <c r="BN6067" i="53"/>
  <c r="BM6067" i="53"/>
  <c r="BP1039" i="53"/>
  <c r="BQ1039" i="53"/>
  <c r="BN1039" i="53"/>
  <c r="BM1039" i="53"/>
  <c r="BO1039" i="53"/>
  <c r="BQ2044" i="53"/>
  <c r="BP2044" i="53"/>
  <c r="BO2044" i="53"/>
  <c r="BN2044" i="53"/>
  <c r="BM2044" i="53"/>
  <c r="AD5060" i="53"/>
  <c r="AD1037" i="53"/>
  <c r="BL33" i="53"/>
  <c r="AD4054" i="53"/>
  <c r="BL6068" i="53"/>
  <c r="BL3050" i="53"/>
  <c r="BL5062" i="53"/>
  <c r="BL2045" i="53"/>
  <c r="BL4057" i="53"/>
  <c r="BL1040" i="53"/>
  <c r="AD6066" i="53"/>
  <c r="AD3048" i="53"/>
  <c r="AD2043" i="53"/>
  <c r="AG7095" i="53"/>
  <c r="AF7095" i="53"/>
  <c r="AE7095" i="53"/>
  <c r="AG8102" i="53"/>
  <c r="AF8102" i="53"/>
  <c r="AE8102" i="53"/>
  <c r="BQ7095" i="53"/>
  <c r="BP7095" i="53"/>
  <c r="BO7095" i="53"/>
  <c r="BN7095" i="53"/>
  <c r="BM7095" i="53"/>
  <c r="BO8101" i="53"/>
  <c r="BN8101" i="53"/>
  <c r="BM8101" i="53"/>
  <c r="BP8101" i="53"/>
  <c r="BQ8101" i="53"/>
  <c r="BL8102" i="53"/>
  <c r="BL7096" i="53"/>
  <c r="AD8103" i="53"/>
  <c r="AD7096" i="53"/>
  <c r="AF5060" i="53"/>
  <c r="AE5060" i="53"/>
  <c r="AG5060" i="53"/>
  <c r="AG1037" i="53"/>
  <c r="AF1037" i="53"/>
  <c r="AE1037" i="53"/>
  <c r="AG6066" i="53"/>
  <c r="AF6066" i="53"/>
  <c r="AE6066" i="53"/>
  <c r="AE2043" i="53"/>
  <c r="AF2043" i="53"/>
  <c r="AG2043" i="53"/>
  <c r="AG3048" i="53"/>
  <c r="AF3048" i="53"/>
  <c r="AE3048" i="53"/>
  <c r="AF4054" i="53"/>
  <c r="AE4054" i="53"/>
  <c r="AG4054" i="53"/>
  <c r="BQ1040" i="53"/>
  <c r="BP1040" i="53"/>
  <c r="BO1040" i="53"/>
  <c r="BN1040" i="53"/>
  <c r="BM1040" i="53"/>
  <c r="BP4057" i="53"/>
  <c r="BN4057" i="53"/>
  <c r="BM4057" i="53"/>
  <c r="BQ4057" i="53"/>
  <c r="BO4057" i="53"/>
  <c r="BQ2045" i="53"/>
  <c r="BP2045" i="53"/>
  <c r="BO2045" i="53"/>
  <c r="BN2045" i="53"/>
  <c r="BM2045" i="53"/>
  <c r="BP3050" i="53"/>
  <c r="BQ3050" i="53"/>
  <c r="BO3050" i="53"/>
  <c r="BN3050" i="53"/>
  <c r="BM3050" i="53"/>
  <c r="BQ33" i="53"/>
  <c r="BP33" i="53"/>
  <c r="BO33" i="53"/>
  <c r="BN33" i="53"/>
  <c r="BM33" i="53"/>
  <c r="BQ5062" i="53"/>
  <c r="BP5062" i="53"/>
  <c r="BM5062" i="53"/>
  <c r="BO5062" i="53"/>
  <c r="BN5062" i="53"/>
  <c r="BQ6068" i="53"/>
  <c r="BP6068" i="53"/>
  <c r="BM6068" i="53"/>
  <c r="BN6068" i="53"/>
  <c r="BO6068" i="53"/>
  <c r="AD5061" i="53"/>
  <c r="AD4055" i="53"/>
  <c r="BL34" i="53"/>
  <c r="AD1038" i="53"/>
  <c r="BL4058" i="53"/>
  <c r="BL6069" i="53"/>
  <c r="BL5063" i="53"/>
  <c r="BL3051" i="53"/>
  <c r="BL1041" i="53"/>
  <c r="BL2046" i="53"/>
  <c r="AD6067" i="53"/>
  <c r="AD3049" i="53"/>
  <c r="AD2044" i="53"/>
  <c r="AG7096" i="53"/>
  <c r="AF7096" i="53"/>
  <c r="AE7096" i="53"/>
  <c r="AG8103" i="53"/>
  <c r="AF8103" i="53"/>
  <c r="AE8103" i="53"/>
  <c r="BM7096" i="53"/>
  <c r="BQ7096" i="53"/>
  <c r="BP7096" i="53"/>
  <c r="BO7096" i="53"/>
  <c r="BN7096" i="53"/>
  <c r="BQ8102" i="53"/>
  <c r="BP8102" i="53"/>
  <c r="BO8102" i="53"/>
  <c r="BN8102" i="53"/>
  <c r="BM8102" i="53"/>
  <c r="BL8103" i="53"/>
  <c r="BL7097" i="53"/>
  <c r="AD8104" i="53"/>
  <c r="AD7097" i="53"/>
  <c r="AG4055" i="53"/>
  <c r="AF4055" i="53"/>
  <c r="AE4055" i="53"/>
  <c r="AG6067" i="53"/>
  <c r="AF6067" i="53"/>
  <c r="AE6067" i="53"/>
  <c r="AG5061" i="53"/>
  <c r="AF5061" i="53"/>
  <c r="AE5061" i="53"/>
  <c r="AG2044" i="53"/>
  <c r="AF2044" i="53"/>
  <c r="AE2044" i="53"/>
  <c r="AG3049" i="53"/>
  <c r="AF3049" i="53"/>
  <c r="AE3049" i="53"/>
  <c r="AE1038" i="53"/>
  <c r="AG1038" i="53"/>
  <c r="AF1038" i="53"/>
  <c r="BQ1041" i="53"/>
  <c r="BP1041" i="53"/>
  <c r="BO1041" i="53"/>
  <c r="BN1041" i="53"/>
  <c r="BM1041" i="53"/>
  <c r="BQ2046" i="53"/>
  <c r="BP2046" i="53"/>
  <c r="BO2046" i="53"/>
  <c r="BN2046" i="53"/>
  <c r="BM2046" i="53"/>
  <c r="BQ34" i="53"/>
  <c r="BP34" i="53"/>
  <c r="BO34" i="53"/>
  <c r="BN34" i="53"/>
  <c r="BM34" i="53"/>
  <c r="BP3051" i="53"/>
  <c r="BQ3051" i="53"/>
  <c r="BO3051" i="53"/>
  <c r="BN3051" i="53"/>
  <c r="BM3051" i="53"/>
  <c r="BP5063" i="53"/>
  <c r="BQ5063" i="53"/>
  <c r="BO5063" i="53"/>
  <c r="BN5063" i="53"/>
  <c r="BM5063" i="53"/>
  <c r="BQ6069" i="53"/>
  <c r="BP6069" i="53"/>
  <c r="BO6069" i="53"/>
  <c r="BN6069" i="53"/>
  <c r="BM6069" i="53"/>
  <c r="BP4058" i="53"/>
  <c r="BO4058" i="53"/>
  <c r="BN4058" i="53"/>
  <c r="BM4058" i="53"/>
  <c r="BQ4058" i="53"/>
  <c r="AD5062" i="53"/>
  <c r="AD1039" i="53"/>
  <c r="BL35" i="53"/>
  <c r="AD4056" i="53"/>
  <c r="BL2047" i="53"/>
  <c r="BL3052" i="53"/>
  <c r="BL6070" i="53"/>
  <c r="BL5064" i="53"/>
  <c r="BL4059" i="53"/>
  <c r="BL1042" i="53"/>
  <c r="AD6068" i="53"/>
  <c r="AD3050" i="53"/>
  <c r="AD2045" i="53"/>
  <c r="AE7097" i="53"/>
  <c r="AG7097" i="53"/>
  <c r="AF7097" i="53"/>
  <c r="AE8104" i="53"/>
  <c r="AG8104" i="53"/>
  <c r="AF8104" i="53"/>
  <c r="BP7097" i="53"/>
  <c r="BO7097" i="53"/>
  <c r="BN7097" i="53"/>
  <c r="BM7097" i="53"/>
  <c r="BQ7097" i="53"/>
  <c r="BM8103" i="53"/>
  <c r="BQ8103" i="53"/>
  <c r="BP8103" i="53"/>
  <c r="BN8103" i="53"/>
  <c r="BO8103" i="53"/>
  <c r="BL8104" i="53"/>
  <c r="BL7098" i="53"/>
  <c r="AD8105" i="53"/>
  <c r="AD7098" i="53"/>
  <c r="AG1039" i="53"/>
  <c r="AF1039" i="53"/>
  <c r="AE1039" i="53"/>
  <c r="AF6068" i="53"/>
  <c r="AE6068" i="53"/>
  <c r="AG6068" i="53"/>
  <c r="AG5062" i="53"/>
  <c r="AF5062" i="53"/>
  <c r="AE5062" i="53"/>
  <c r="AG2045" i="53"/>
  <c r="AF2045" i="53"/>
  <c r="AE2045" i="53"/>
  <c r="AE3050" i="53"/>
  <c r="AF3050" i="53"/>
  <c r="AG3050" i="53"/>
  <c r="AG4056" i="53"/>
  <c r="AF4056" i="53"/>
  <c r="AE4056" i="53"/>
  <c r="BQ35" i="53"/>
  <c r="BP35" i="53"/>
  <c r="BN35" i="53"/>
  <c r="BM35" i="53"/>
  <c r="BO35" i="53"/>
  <c r="BP4059" i="53"/>
  <c r="BQ4059" i="53"/>
  <c r="BO4059" i="53"/>
  <c r="BN4059" i="53"/>
  <c r="BM4059" i="53"/>
  <c r="BQ5064" i="53"/>
  <c r="BP5064" i="53"/>
  <c r="BO5064" i="53"/>
  <c r="BN5064" i="53"/>
  <c r="BM5064" i="53"/>
  <c r="BQ6070" i="53"/>
  <c r="BP6070" i="53"/>
  <c r="BO6070" i="53"/>
  <c r="BN6070" i="53"/>
  <c r="BM6070" i="53"/>
  <c r="BP3052" i="53"/>
  <c r="BQ3052" i="53"/>
  <c r="BO3052" i="53"/>
  <c r="BN3052" i="53"/>
  <c r="BM3052" i="53"/>
  <c r="BQ1042" i="53"/>
  <c r="BP1042" i="53"/>
  <c r="BO1042" i="53"/>
  <c r="BN1042" i="53"/>
  <c r="BM1042" i="53"/>
  <c r="BQ2047" i="53"/>
  <c r="BP2047" i="53"/>
  <c r="BM2047" i="53"/>
  <c r="BO2047" i="53"/>
  <c r="BN2047" i="53"/>
  <c r="AD5063" i="53"/>
  <c r="AD4057" i="53"/>
  <c r="BL36" i="53"/>
  <c r="AD1040" i="53"/>
  <c r="BL3053" i="53"/>
  <c r="BL6071" i="53"/>
  <c r="BL4060" i="53"/>
  <c r="BL1043" i="53"/>
  <c r="BL5065" i="53"/>
  <c r="BL2048" i="53"/>
  <c r="AD6069" i="53"/>
  <c r="AD3051" i="53"/>
  <c r="AD2046" i="53"/>
  <c r="AG7098" i="53"/>
  <c r="AF7098" i="53"/>
  <c r="AE7098" i="53"/>
  <c r="AG8105" i="53"/>
  <c r="AF8105" i="53"/>
  <c r="AE8105" i="53"/>
  <c r="BQ7098" i="53"/>
  <c r="BP7098" i="53"/>
  <c r="BO7098" i="53"/>
  <c r="BN7098" i="53"/>
  <c r="BM7098" i="53"/>
  <c r="BP8104" i="53"/>
  <c r="BO8104" i="53"/>
  <c r="BN8104" i="53"/>
  <c r="BM8104" i="53"/>
  <c r="BQ8104" i="53"/>
  <c r="BL8105" i="53"/>
  <c r="BL7099" i="53"/>
  <c r="AD8106" i="53"/>
  <c r="AD7099" i="53"/>
  <c r="AE4057" i="53"/>
  <c r="AF4057" i="53"/>
  <c r="AG4057" i="53"/>
  <c r="AG6069" i="53"/>
  <c r="AF6069" i="53"/>
  <c r="AE6069" i="53"/>
  <c r="AE5063" i="53"/>
  <c r="AF5063" i="53"/>
  <c r="AG5063" i="53"/>
  <c r="AG2046" i="53"/>
  <c r="AE2046" i="53"/>
  <c r="AF2046" i="53"/>
  <c r="AG3051" i="53"/>
  <c r="AF3051" i="53"/>
  <c r="AE3051" i="53"/>
  <c r="AG1040" i="53"/>
  <c r="AF1040" i="53"/>
  <c r="AE1040" i="53"/>
  <c r="BP1043" i="53"/>
  <c r="BQ1043" i="53"/>
  <c r="BN1043" i="53"/>
  <c r="BM1043" i="53"/>
  <c r="BO1043" i="53"/>
  <c r="BQ36" i="53"/>
  <c r="BP36" i="53"/>
  <c r="BN36" i="53"/>
  <c r="BM36" i="53"/>
  <c r="BO36" i="53"/>
  <c r="BQ5065" i="53"/>
  <c r="BP5065" i="53"/>
  <c r="BO5065" i="53"/>
  <c r="BN5065" i="53"/>
  <c r="BM5065" i="53"/>
  <c r="BP4060" i="53"/>
  <c r="BQ4060" i="53"/>
  <c r="BO4060" i="53"/>
  <c r="BN4060" i="53"/>
  <c r="BM4060" i="53"/>
  <c r="BP3053" i="53"/>
  <c r="BQ3053" i="53"/>
  <c r="BO3053" i="53"/>
  <c r="BN3053" i="53"/>
  <c r="BM3053" i="53"/>
  <c r="BQ2048" i="53"/>
  <c r="BP2048" i="53"/>
  <c r="BO2048" i="53"/>
  <c r="BN2048" i="53"/>
  <c r="BM2048" i="53"/>
  <c r="BQ6071" i="53"/>
  <c r="BP6071" i="53"/>
  <c r="BO6071" i="53"/>
  <c r="BN6071" i="53"/>
  <c r="BM6071" i="53"/>
  <c r="AD5064" i="53"/>
  <c r="AD4058" i="53"/>
  <c r="AD1041" i="53"/>
  <c r="BL37" i="53"/>
  <c r="BL6072" i="53"/>
  <c r="BL5066" i="53"/>
  <c r="BL4061" i="53"/>
  <c r="BL1044" i="53"/>
  <c r="BL2049" i="53"/>
  <c r="BL3054" i="53"/>
  <c r="AD6070" i="53"/>
  <c r="AD3052" i="53"/>
  <c r="AD2047" i="53"/>
  <c r="AG7099" i="53"/>
  <c r="AF7099" i="53"/>
  <c r="AE7099" i="53"/>
  <c r="AG8106" i="53"/>
  <c r="AF8106" i="53"/>
  <c r="AE8106" i="53"/>
  <c r="BN7099" i="53"/>
  <c r="BM7099" i="53"/>
  <c r="BQ7099" i="53"/>
  <c r="BP7099" i="53"/>
  <c r="BO7099" i="53"/>
  <c r="BQ8105" i="53"/>
  <c r="BP8105" i="53"/>
  <c r="BO8105" i="53"/>
  <c r="BN8105" i="53"/>
  <c r="BM8105" i="53"/>
  <c r="BL8106" i="53"/>
  <c r="BL7100" i="53"/>
  <c r="AD8107" i="53"/>
  <c r="AD7100" i="53"/>
  <c r="AG4058" i="53"/>
  <c r="AF4058" i="53"/>
  <c r="AE4058" i="53"/>
  <c r="AG5064" i="53"/>
  <c r="AF5064" i="53"/>
  <c r="AE5064" i="53"/>
  <c r="AG1041" i="53"/>
  <c r="AF1041" i="53"/>
  <c r="AE1041" i="53"/>
  <c r="AG2047" i="53"/>
  <c r="AF2047" i="53"/>
  <c r="AE2047" i="53"/>
  <c r="AG6070" i="53"/>
  <c r="AF6070" i="53"/>
  <c r="AE6070" i="53"/>
  <c r="AG3052" i="53"/>
  <c r="AF3052" i="53"/>
  <c r="AE3052" i="53"/>
  <c r="BQ1044" i="53"/>
  <c r="BP1044" i="53"/>
  <c r="BO1044" i="53"/>
  <c r="BN1044" i="53"/>
  <c r="BM1044" i="53"/>
  <c r="BP4061" i="53"/>
  <c r="BQ4061" i="53"/>
  <c r="BO4061" i="53"/>
  <c r="BN4061" i="53"/>
  <c r="BM4061" i="53"/>
  <c r="BQ5066" i="53"/>
  <c r="BP5066" i="53"/>
  <c r="BM5066" i="53"/>
  <c r="BO5066" i="53"/>
  <c r="BN5066" i="53"/>
  <c r="BP3054" i="53"/>
  <c r="BQ3054" i="53"/>
  <c r="BO3054" i="53"/>
  <c r="BN3054" i="53"/>
  <c r="BM3054" i="53"/>
  <c r="BQ6072" i="53"/>
  <c r="BP6072" i="53"/>
  <c r="BM6072" i="53"/>
  <c r="BN6072" i="53"/>
  <c r="BO6072" i="53"/>
  <c r="BQ2049" i="53"/>
  <c r="BP2049" i="53"/>
  <c r="BO2049" i="53"/>
  <c r="BN2049" i="53"/>
  <c r="BM2049" i="53"/>
  <c r="BQ37" i="53"/>
  <c r="BP37" i="53"/>
  <c r="BO37" i="53"/>
  <c r="BN37" i="53"/>
  <c r="BM37" i="53"/>
  <c r="AD5065" i="53"/>
  <c r="AD4059" i="53"/>
  <c r="AD1042" i="53"/>
  <c r="BL38" i="53"/>
  <c r="BL2050" i="53"/>
  <c r="BL5067" i="53"/>
  <c r="BL1045" i="53"/>
  <c r="BL6073" i="53"/>
  <c r="BL3055" i="53"/>
  <c r="BL4062" i="53"/>
  <c r="AD6071" i="53"/>
  <c r="AD3053" i="53"/>
  <c r="AD2048" i="53"/>
  <c r="AG7100" i="53"/>
  <c r="AF7100" i="53"/>
  <c r="AE7100" i="53"/>
  <c r="AG8107" i="53"/>
  <c r="AF8107" i="53"/>
  <c r="AE8107" i="53"/>
  <c r="BQ7100" i="53"/>
  <c r="BP7100" i="53"/>
  <c r="BO7100" i="53"/>
  <c r="BN7100" i="53"/>
  <c r="BM7100" i="53"/>
  <c r="BN8106" i="53"/>
  <c r="BM8106" i="53"/>
  <c r="BQ8106" i="53"/>
  <c r="BO8106" i="53"/>
  <c r="BP8106" i="53"/>
  <c r="BL8107" i="53"/>
  <c r="BL7101" i="53"/>
  <c r="AD8108" i="53"/>
  <c r="AD7101" i="53"/>
  <c r="AE6071" i="53"/>
  <c r="AG6071" i="53"/>
  <c r="AF6071" i="53"/>
  <c r="AG4059" i="53"/>
  <c r="AF4059" i="53"/>
  <c r="AE4059" i="53"/>
  <c r="AG5065" i="53"/>
  <c r="AF5065" i="53"/>
  <c r="AE5065" i="53"/>
  <c r="AG1042" i="53"/>
  <c r="AF1042" i="53"/>
  <c r="AE1042" i="53"/>
  <c r="AF2048" i="53"/>
  <c r="AE2048" i="53"/>
  <c r="AG2048" i="53"/>
  <c r="AG3053" i="53"/>
  <c r="AE3053" i="53"/>
  <c r="AF3053" i="53"/>
  <c r="BQ1045" i="53"/>
  <c r="BP1045" i="53"/>
  <c r="BO1045" i="53"/>
  <c r="BN1045" i="53"/>
  <c r="BM1045" i="53"/>
  <c r="BP4062" i="53"/>
  <c r="BQ4062" i="53"/>
  <c r="BO4062" i="53"/>
  <c r="BN4062" i="53"/>
  <c r="BM4062" i="53"/>
  <c r="BP3055" i="53"/>
  <c r="BM3055" i="53"/>
  <c r="BQ3055" i="53"/>
  <c r="BO3055" i="53"/>
  <c r="BN3055" i="53"/>
  <c r="BQ6073" i="53"/>
  <c r="BP6073" i="53"/>
  <c r="BO6073" i="53"/>
  <c r="BN6073" i="53"/>
  <c r="BM6073" i="53"/>
  <c r="BP5067" i="53"/>
  <c r="BQ5067" i="53"/>
  <c r="BO5067" i="53"/>
  <c r="BN5067" i="53"/>
  <c r="BM5067" i="53"/>
  <c r="BQ2050" i="53"/>
  <c r="BP2050" i="53"/>
  <c r="BO2050" i="53"/>
  <c r="BN2050" i="53"/>
  <c r="BM2050" i="53"/>
  <c r="BQ38" i="53"/>
  <c r="BP38" i="53"/>
  <c r="BO38" i="53"/>
  <c r="BN38" i="53"/>
  <c r="BM38" i="53"/>
  <c r="AD5066" i="53"/>
  <c r="BL39" i="53"/>
  <c r="AD1043" i="53"/>
  <c r="AD4060" i="53"/>
  <c r="BL5068" i="53"/>
  <c r="BL4063" i="53"/>
  <c r="BL2051" i="53"/>
  <c r="BL3056" i="53"/>
  <c r="BL6074" i="53"/>
  <c r="BL1046" i="53"/>
  <c r="AD6072" i="53"/>
  <c r="AD3054" i="53"/>
  <c r="AD2049" i="53"/>
  <c r="AG7101" i="53"/>
  <c r="AF7101" i="53"/>
  <c r="AE7101" i="53"/>
  <c r="AG8108" i="53"/>
  <c r="AF8108" i="53"/>
  <c r="AE8108" i="53"/>
  <c r="BQ7101" i="53"/>
  <c r="BP7101" i="53"/>
  <c r="BO7101" i="53"/>
  <c r="BN7101" i="53"/>
  <c r="BM7101" i="53"/>
  <c r="BQ8107" i="53"/>
  <c r="BP8107" i="53"/>
  <c r="BO8107" i="53"/>
  <c r="BN8107" i="53"/>
  <c r="BM8107" i="53"/>
  <c r="BL8108" i="53"/>
  <c r="BL7102" i="53"/>
  <c r="AD8109" i="53"/>
  <c r="AD7102" i="53"/>
  <c r="AF1043" i="53"/>
  <c r="AE1043" i="53"/>
  <c r="AG1043" i="53"/>
  <c r="AG6072" i="53"/>
  <c r="AF6072" i="53"/>
  <c r="AE6072" i="53"/>
  <c r="AG5066" i="53"/>
  <c r="AE5066" i="53"/>
  <c r="AF5066" i="53"/>
  <c r="AG2049" i="53"/>
  <c r="AF2049" i="53"/>
  <c r="AE2049" i="53"/>
  <c r="AG3054" i="53"/>
  <c r="AF3054" i="53"/>
  <c r="AE3054" i="53"/>
  <c r="AG4060" i="53"/>
  <c r="AE4060" i="53"/>
  <c r="AF4060" i="53"/>
  <c r="BQ1046" i="53"/>
  <c r="BP1046" i="53"/>
  <c r="BO1046" i="53"/>
  <c r="BN1046" i="53"/>
  <c r="BM1046" i="53"/>
  <c r="BQ6074" i="53"/>
  <c r="BP6074" i="53"/>
  <c r="BO6074" i="53"/>
  <c r="BN6074" i="53"/>
  <c r="BM6074" i="53"/>
  <c r="BP3056" i="53"/>
  <c r="BN3056" i="53"/>
  <c r="BM3056" i="53"/>
  <c r="BQ3056" i="53"/>
  <c r="BO3056" i="53"/>
  <c r="BQ39" i="53"/>
  <c r="BP39" i="53"/>
  <c r="BO39" i="53"/>
  <c r="BN39" i="53"/>
  <c r="BM39" i="53"/>
  <c r="BQ2051" i="53"/>
  <c r="BP2051" i="53"/>
  <c r="BM2051" i="53"/>
  <c r="BO2051" i="53"/>
  <c r="BN2051" i="53"/>
  <c r="BP4063" i="53"/>
  <c r="BQ4063" i="53"/>
  <c r="BO4063" i="53"/>
  <c r="BN4063" i="53"/>
  <c r="BM4063" i="53"/>
  <c r="BQ5068" i="53"/>
  <c r="BP5068" i="53"/>
  <c r="BO5068" i="53"/>
  <c r="BN5068" i="53"/>
  <c r="BM5068" i="53"/>
  <c r="AD5067" i="53"/>
  <c r="AD4061" i="53"/>
  <c r="AD1044" i="53"/>
  <c r="BL40" i="53"/>
  <c r="BL1047" i="53"/>
  <c r="BL6075" i="53"/>
  <c r="BL2052" i="53"/>
  <c r="BL3057" i="53"/>
  <c r="BL4064" i="53"/>
  <c r="BL5069" i="53"/>
  <c r="AD6073" i="53"/>
  <c r="AD3055" i="53"/>
  <c r="AD2050" i="53"/>
  <c r="AF7102" i="53"/>
  <c r="AE7102" i="53"/>
  <c r="AG7102" i="53"/>
  <c r="AF8109" i="53"/>
  <c r="AE8109" i="53"/>
  <c r="AG8109" i="53"/>
  <c r="BO7102" i="53"/>
  <c r="BN7102" i="53"/>
  <c r="BM7102" i="53"/>
  <c r="BQ7102" i="53"/>
  <c r="BP7102" i="53"/>
  <c r="BQ8108" i="53"/>
  <c r="BP8108" i="53"/>
  <c r="BO8108" i="53"/>
  <c r="BM8108" i="53"/>
  <c r="BN8108" i="53"/>
  <c r="BL8109" i="53"/>
  <c r="BL7103" i="53"/>
  <c r="AD8110" i="53"/>
  <c r="AD7103" i="53"/>
  <c r="AG6073" i="53"/>
  <c r="AF6073" i="53"/>
  <c r="AE6073" i="53"/>
  <c r="AG5067" i="53"/>
  <c r="AF5067" i="53"/>
  <c r="AE5067" i="53"/>
  <c r="AG1044" i="53"/>
  <c r="AF1044" i="53"/>
  <c r="AE1044" i="53"/>
  <c r="AG4061" i="53"/>
  <c r="AF4061" i="53"/>
  <c r="AE4061" i="53"/>
  <c r="AG2050" i="53"/>
  <c r="AF2050" i="53"/>
  <c r="AE2050" i="53"/>
  <c r="AF3055" i="53"/>
  <c r="AE3055" i="53"/>
  <c r="AG3055" i="53"/>
  <c r="BQ5069" i="53"/>
  <c r="BP5069" i="53"/>
  <c r="BO5069" i="53"/>
  <c r="BN5069" i="53"/>
  <c r="BM5069" i="53"/>
  <c r="BP4064" i="53"/>
  <c r="BM4064" i="53"/>
  <c r="BQ4064" i="53"/>
  <c r="BO4064" i="53"/>
  <c r="BN4064" i="53"/>
  <c r="BP3057" i="53"/>
  <c r="BO3057" i="53"/>
  <c r="BN3057" i="53"/>
  <c r="BM3057" i="53"/>
  <c r="BQ3057" i="53"/>
  <c r="BQ2052" i="53"/>
  <c r="BP2052" i="53"/>
  <c r="BO2052" i="53"/>
  <c r="BN2052" i="53"/>
  <c r="BM2052" i="53"/>
  <c r="BP1047" i="53"/>
  <c r="BQ1047" i="53"/>
  <c r="BN1047" i="53"/>
  <c r="BM1047" i="53"/>
  <c r="BO1047" i="53"/>
  <c r="BQ6075" i="53"/>
  <c r="BP6075" i="53"/>
  <c r="BO6075" i="53"/>
  <c r="BN6075" i="53"/>
  <c r="BM6075" i="53"/>
  <c r="BQ40" i="53"/>
  <c r="BP40" i="53"/>
  <c r="BN40" i="53"/>
  <c r="BM40" i="53"/>
  <c r="BO40" i="53"/>
  <c r="AD5068" i="53"/>
  <c r="AD1045" i="53"/>
  <c r="BL41" i="53"/>
  <c r="AD4062" i="53"/>
  <c r="BL3058" i="53"/>
  <c r="BL2053" i="53"/>
  <c r="BL1048" i="53"/>
  <c r="BL4065" i="53"/>
  <c r="BL5070" i="53"/>
  <c r="BL6076" i="53"/>
  <c r="AD6074" i="53"/>
  <c r="AD3056" i="53"/>
  <c r="AD2051" i="53"/>
  <c r="AG7103" i="53"/>
  <c r="AF7103" i="53"/>
  <c r="AE7103" i="53"/>
  <c r="AG8110" i="53"/>
  <c r="AF8110" i="53"/>
  <c r="AE8110" i="53"/>
  <c r="BQ7103" i="53"/>
  <c r="BP7103" i="53"/>
  <c r="BO7103" i="53"/>
  <c r="BN7103" i="53"/>
  <c r="BM7103" i="53"/>
  <c r="BO8109" i="53"/>
  <c r="BN8109" i="53"/>
  <c r="BM8109" i="53"/>
  <c r="BP8109" i="53"/>
  <c r="BQ8109" i="53"/>
  <c r="BL8110" i="53"/>
  <c r="BL7104" i="53"/>
  <c r="AD8111" i="53"/>
  <c r="AD7104" i="53"/>
  <c r="AF5068" i="53"/>
  <c r="AE5068" i="53"/>
  <c r="AG5068" i="53"/>
  <c r="AG1045" i="53"/>
  <c r="AF1045" i="53"/>
  <c r="AE1045" i="53"/>
  <c r="AG6074" i="53"/>
  <c r="AF6074" i="53"/>
  <c r="AE6074" i="53"/>
  <c r="AE2051" i="53"/>
  <c r="AF2051" i="53"/>
  <c r="AG2051" i="53"/>
  <c r="AG3056" i="53"/>
  <c r="AF3056" i="53"/>
  <c r="AE3056" i="53"/>
  <c r="AF4062" i="53"/>
  <c r="AE4062" i="53"/>
  <c r="AG4062" i="53"/>
  <c r="BQ6076" i="53"/>
  <c r="BP6076" i="53"/>
  <c r="BM6076" i="53"/>
  <c r="BN6076" i="53"/>
  <c r="BO6076" i="53"/>
  <c r="BQ41" i="53"/>
  <c r="BP41" i="53"/>
  <c r="BO41" i="53"/>
  <c r="BN41" i="53"/>
  <c r="BM41" i="53"/>
  <c r="BQ5070" i="53"/>
  <c r="BP5070" i="53"/>
  <c r="BM5070" i="53"/>
  <c r="BO5070" i="53"/>
  <c r="BN5070" i="53"/>
  <c r="BQ1048" i="53"/>
  <c r="BP1048" i="53"/>
  <c r="BO1048" i="53"/>
  <c r="BN1048" i="53"/>
  <c r="BM1048" i="53"/>
  <c r="BQ2053" i="53"/>
  <c r="BP2053" i="53"/>
  <c r="BO2053" i="53"/>
  <c r="BN2053" i="53"/>
  <c r="BM2053" i="53"/>
  <c r="BP3058" i="53"/>
  <c r="BQ3058" i="53"/>
  <c r="BO3058" i="53"/>
  <c r="BN3058" i="53"/>
  <c r="BM3058" i="53"/>
  <c r="BP4065" i="53"/>
  <c r="BN4065" i="53"/>
  <c r="BM4065" i="53"/>
  <c r="BQ4065" i="53"/>
  <c r="BO4065" i="53"/>
  <c r="AD5069" i="53"/>
  <c r="AD1046" i="53"/>
  <c r="AD4063" i="53"/>
  <c r="BL42" i="53"/>
  <c r="BL2054" i="53"/>
  <c r="BL1049" i="53"/>
  <c r="BL5071" i="53"/>
  <c r="BL6077" i="53"/>
  <c r="BL4066" i="53"/>
  <c r="BL3059" i="53"/>
  <c r="AD6075" i="53"/>
  <c r="AD3057" i="53"/>
  <c r="AD2052" i="53"/>
  <c r="AG7104" i="53"/>
  <c r="AF7104" i="53"/>
  <c r="AE7104" i="53"/>
  <c r="AG8111" i="53"/>
  <c r="AF8111" i="53"/>
  <c r="AE8111" i="53"/>
  <c r="BM7104" i="53"/>
  <c r="BQ7104" i="53"/>
  <c r="BP7104" i="53"/>
  <c r="BO7104" i="53"/>
  <c r="BN7104" i="53"/>
  <c r="BQ8110" i="53"/>
  <c r="BP8110" i="53"/>
  <c r="BO8110" i="53"/>
  <c r="BN8110" i="53"/>
  <c r="BM8110" i="53"/>
  <c r="BL8111" i="53"/>
  <c r="BL7105" i="53"/>
  <c r="AD8112" i="53"/>
  <c r="AD7105" i="53"/>
  <c r="AE1046" i="53"/>
  <c r="AG1046" i="53"/>
  <c r="AF1046" i="53"/>
  <c r="AG5069" i="53"/>
  <c r="AF5069" i="53"/>
  <c r="AE5069" i="53"/>
  <c r="AG4063" i="53"/>
  <c r="AF4063" i="53"/>
  <c r="AE4063" i="53"/>
  <c r="AG6075" i="53"/>
  <c r="AF6075" i="53"/>
  <c r="AE6075" i="53"/>
  <c r="AG2052" i="53"/>
  <c r="AF2052" i="53"/>
  <c r="AE2052" i="53"/>
  <c r="AG3057" i="53"/>
  <c r="AF3057" i="53"/>
  <c r="AE3057" i="53"/>
  <c r="BP5071" i="53"/>
  <c r="BQ5071" i="53"/>
  <c r="BO5071" i="53"/>
  <c r="BN5071" i="53"/>
  <c r="BM5071" i="53"/>
  <c r="BP4066" i="53"/>
  <c r="BO4066" i="53"/>
  <c r="BN4066" i="53"/>
  <c r="BM4066" i="53"/>
  <c r="BQ4066" i="53"/>
  <c r="BQ6077" i="53"/>
  <c r="BP6077" i="53"/>
  <c r="BO6077" i="53"/>
  <c r="BN6077" i="53"/>
  <c r="BM6077" i="53"/>
  <c r="BQ1049" i="53"/>
  <c r="BP1049" i="53"/>
  <c r="BO1049" i="53"/>
  <c r="BN1049" i="53"/>
  <c r="BM1049" i="53"/>
  <c r="BQ2054" i="53"/>
  <c r="BP2054" i="53"/>
  <c r="BO2054" i="53"/>
  <c r="BN2054" i="53"/>
  <c r="BM2054" i="53"/>
  <c r="BP3059" i="53"/>
  <c r="BQ3059" i="53"/>
  <c r="BO3059" i="53"/>
  <c r="BN3059" i="53"/>
  <c r="BM3059" i="53"/>
  <c r="BQ42" i="53"/>
  <c r="BP42" i="53"/>
  <c r="BO42" i="53"/>
  <c r="BN42" i="53"/>
  <c r="BM42" i="53"/>
  <c r="AD5070" i="53"/>
  <c r="BL43" i="53"/>
  <c r="AD1047" i="53"/>
  <c r="AD4064" i="53"/>
  <c r="BL3060" i="53"/>
  <c r="BL6078" i="53"/>
  <c r="BL4067" i="53"/>
  <c r="BL5072" i="53"/>
  <c r="BL2055" i="53"/>
  <c r="BL1050" i="53"/>
  <c r="AD6076" i="53"/>
  <c r="AD3058" i="53"/>
  <c r="AD2053" i="53"/>
  <c r="AE8112" i="53"/>
  <c r="AG8112" i="53"/>
  <c r="AF8112" i="53"/>
  <c r="AE7105" i="53"/>
  <c r="AG7105" i="53"/>
  <c r="AF7105" i="53"/>
  <c r="BP7105" i="53"/>
  <c r="BO7105" i="53"/>
  <c r="BN7105" i="53"/>
  <c r="BM7105" i="53"/>
  <c r="BQ7105" i="53"/>
  <c r="BM8111" i="53"/>
  <c r="BQ8111" i="53"/>
  <c r="BP8111" i="53"/>
  <c r="BN8111" i="53"/>
  <c r="BO8111" i="53"/>
  <c r="BL8112" i="53"/>
  <c r="BL7106" i="53"/>
  <c r="AD8113" i="53"/>
  <c r="AD7106" i="53"/>
  <c r="AF6076" i="53"/>
  <c r="AE6076" i="53"/>
  <c r="AG6076" i="53"/>
  <c r="AG1047" i="53"/>
  <c r="AF1047" i="53"/>
  <c r="AE1047" i="53"/>
  <c r="AG5070" i="53"/>
  <c r="AF5070" i="53"/>
  <c r="AE5070" i="53"/>
  <c r="AG2053" i="53"/>
  <c r="AF2053" i="53"/>
  <c r="AE2053" i="53"/>
  <c r="AE3058" i="53"/>
  <c r="AF3058" i="53"/>
  <c r="AG3058" i="53"/>
  <c r="AG4064" i="53"/>
  <c r="AF4064" i="53"/>
  <c r="AE4064" i="53"/>
  <c r="BQ43" i="53"/>
  <c r="BP43" i="53"/>
  <c r="BO43" i="53"/>
  <c r="BN43" i="53"/>
  <c r="BM43" i="53"/>
  <c r="BQ5072" i="53"/>
  <c r="BP5072" i="53"/>
  <c r="BO5072" i="53"/>
  <c r="BN5072" i="53"/>
  <c r="BM5072" i="53"/>
  <c r="BP4067" i="53"/>
  <c r="BQ4067" i="53"/>
  <c r="BO4067" i="53"/>
  <c r="BN4067" i="53"/>
  <c r="BM4067" i="53"/>
  <c r="BQ6078" i="53"/>
  <c r="BP6078" i="53"/>
  <c r="BO6078" i="53"/>
  <c r="BN6078" i="53"/>
  <c r="BM6078" i="53"/>
  <c r="BP3060" i="53"/>
  <c r="BQ3060" i="53"/>
  <c r="BO3060" i="53"/>
  <c r="BN3060" i="53"/>
  <c r="BM3060" i="53"/>
  <c r="BQ1050" i="53"/>
  <c r="BP1050" i="53"/>
  <c r="BO1050" i="53"/>
  <c r="BN1050" i="53"/>
  <c r="BM1050" i="53"/>
  <c r="BQ2055" i="53"/>
  <c r="BP2055" i="53"/>
  <c r="BM2055" i="53"/>
  <c r="BO2055" i="53"/>
  <c r="BN2055" i="53"/>
  <c r="AD5071" i="53"/>
  <c r="BL44" i="53"/>
  <c r="AD1048" i="53"/>
  <c r="AD4065" i="53"/>
  <c r="BL4068" i="53"/>
  <c r="BL3061" i="53"/>
  <c r="BL2056" i="53"/>
  <c r="BL6079" i="53"/>
  <c r="BL1051" i="53"/>
  <c r="BL5073" i="53"/>
  <c r="AD6077" i="53"/>
  <c r="AD3059" i="53"/>
  <c r="AD2054" i="53"/>
  <c r="AG7106" i="53"/>
  <c r="AF7106" i="53"/>
  <c r="AE7106" i="53"/>
  <c r="AG8113" i="53"/>
  <c r="AF8113" i="53"/>
  <c r="AE8113" i="53"/>
  <c r="BQ7106" i="53"/>
  <c r="BP7106" i="53"/>
  <c r="BO7106" i="53"/>
  <c r="BN7106" i="53"/>
  <c r="BM7106" i="53"/>
  <c r="BP8112" i="53"/>
  <c r="BO8112" i="53"/>
  <c r="BN8112" i="53"/>
  <c r="BM8112" i="53"/>
  <c r="BQ8112" i="53"/>
  <c r="BL8113" i="53"/>
  <c r="BL7107" i="53"/>
  <c r="AD8114" i="53"/>
  <c r="AD7107" i="53"/>
  <c r="AE5071" i="53"/>
  <c r="AF5071" i="53"/>
  <c r="AG5071" i="53"/>
  <c r="AG1048" i="53"/>
  <c r="AF1048" i="53"/>
  <c r="AE1048" i="53"/>
  <c r="AG2054" i="53"/>
  <c r="AE2054" i="53"/>
  <c r="AF2054" i="53"/>
  <c r="AG6077" i="53"/>
  <c r="AF6077" i="53"/>
  <c r="AE6077" i="53"/>
  <c r="AG3059" i="53"/>
  <c r="AF3059" i="53"/>
  <c r="AE3059" i="53"/>
  <c r="AE4065" i="53"/>
  <c r="AF4065" i="53"/>
  <c r="AG4065" i="53"/>
  <c r="BQ2056" i="53"/>
  <c r="BP2056" i="53"/>
  <c r="BO2056" i="53"/>
  <c r="BN2056" i="53"/>
  <c r="BM2056" i="53"/>
  <c r="BP3061" i="53"/>
  <c r="BQ3061" i="53"/>
  <c r="BO3061" i="53"/>
  <c r="BN3061" i="53"/>
  <c r="BM3061" i="53"/>
  <c r="BQ44" i="53"/>
  <c r="BP44" i="53"/>
  <c r="BN44" i="53"/>
  <c r="BM44" i="53"/>
  <c r="BO44" i="53"/>
  <c r="BQ5073" i="53"/>
  <c r="BP5073" i="53"/>
  <c r="BO5073" i="53"/>
  <c r="BN5073" i="53"/>
  <c r="BM5073" i="53"/>
  <c r="BP1051" i="53"/>
  <c r="BQ1051" i="53"/>
  <c r="BN1051" i="53"/>
  <c r="BM1051" i="53"/>
  <c r="BO1051" i="53"/>
  <c r="BQ6079" i="53"/>
  <c r="BP6079" i="53"/>
  <c r="BO6079" i="53"/>
  <c r="BN6079" i="53"/>
  <c r="BM6079" i="53"/>
  <c r="BP4068" i="53"/>
  <c r="BQ4068" i="53"/>
  <c r="BO4068" i="53"/>
  <c r="BN4068" i="53"/>
  <c r="BM4068" i="53"/>
  <c r="AD5072" i="53"/>
  <c r="AD4066" i="53"/>
  <c r="BL45" i="53"/>
  <c r="AD1049" i="53"/>
  <c r="BL3062" i="53"/>
  <c r="BL5074" i="53"/>
  <c r="BL6080" i="53"/>
  <c r="BL2057" i="53"/>
  <c r="BL4069" i="53"/>
  <c r="BL1052" i="53"/>
  <c r="AD6078" i="53"/>
  <c r="AD3060" i="53"/>
  <c r="AD2055" i="53"/>
  <c r="AG7107" i="53"/>
  <c r="AF7107" i="53"/>
  <c r="AE7107" i="53"/>
  <c r="AG8114" i="53"/>
  <c r="AF8114" i="53"/>
  <c r="AE8114" i="53"/>
  <c r="BN7107" i="53"/>
  <c r="BM7107" i="53"/>
  <c r="BQ7107" i="53"/>
  <c r="BP7107" i="53"/>
  <c r="BO7107" i="53"/>
  <c r="BQ8113" i="53"/>
  <c r="BP8113" i="53"/>
  <c r="BO8113" i="53"/>
  <c r="BN8113" i="53"/>
  <c r="BM8113" i="53"/>
  <c r="BL8114" i="53"/>
  <c r="BL7108" i="53"/>
  <c r="AD8115" i="53"/>
  <c r="AD7108" i="53"/>
  <c r="AG4066" i="53"/>
  <c r="AF4066" i="53"/>
  <c r="AE4066" i="53"/>
  <c r="AG6078" i="53"/>
  <c r="AF6078" i="53"/>
  <c r="AE6078" i="53"/>
  <c r="AG5072" i="53"/>
  <c r="AF5072" i="53"/>
  <c r="AE5072" i="53"/>
  <c r="AG2055" i="53"/>
  <c r="AF2055" i="53"/>
  <c r="AE2055" i="53"/>
  <c r="AG3060" i="53"/>
  <c r="AF3060" i="53"/>
  <c r="AE3060" i="53"/>
  <c r="AG1049" i="53"/>
  <c r="AF1049" i="53"/>
  <c r="AE1049" i="53"/>
  <c r="BQ1052" i="53"/>
  <c r="BP1052" i="53"/>
  <c r="BO1052" i="53"/>
  <c r="BN1052" i="53"/>
  <c r="BM1052" i="53"/>
  <c r="BQ6080" i="53"/>
  <c r="BP6080" i="53"/>
  <c r="BM6080" i="53"/>
  <c r="BN6080" i="53"/>
  <c r="BO6080" i="53"/>
  <c r="BQ5074" i="53"/>
  <c r="BP5074" i="53"/>
  <c r="BM5074" i="53"/>
  <c r="BO5074" i="53"/>
  <c r="BN5074" i="53"/>
  <c r="BP3062" i="53"/>
  <c r="BQ3062" i="53"/>
  <c r="BO3062" i="53"/>
  <c r="BN3062" i="53"/>
  <c r="BM3062" i="53"/>
  <c r="BQ45" i="53"/>
  <c r="BP45" i="53"/>
  <c r="BO45" i="53"/>
  <c r="BN45" i="53"/>
  <c r="BM45" i="53"/>
  <c r="BP4069" i="53"/>
  <c r="BQ4069" i="53"/>
  <c r="BO4069" i="53"/>
  <c r="BN4069" i="53"/>
  <c r="BM4069" i="53"/>
  <c r="BQ2057" i="53"/>
  <c r="BP2057" i="53"/>
  <c r="BO2057" i="53"/>
  <c r="BN2057" i="53"/>
  <c r="BM2057" i="53"/>
  <c r="AD5073" i="53"/>
  <c r="AD1050" i="53"/>
  <c r="AD4067" i="53"/>
  <c r="BL46" i="53"/>
  <c r="BL2058" i="53"/>
  <c r="BL5075" i="53"/>
  <c r="BL6081" i="53"/>
  <c r="BL1053" i="53"/>
  <c r="BL4070" i="53"/>
  <c r="BL3063" i="53"/>
  <c r="AD6079" i="53"/>
  <c r="AD3061" i="53"/>
  <c r="AD2056" i="53"/>
  <c r="AG7108" i="53"/>
  <c r="AF7108" i="53"/>
  <c r="AE7108" i="53"/>
  <c r="AG8115" i="53"/>
  <c r="AF8115" i="53"/>
  <c r="AE8115" i="53"/>
  <c r="BQ7108" i="53"/>
  <c r="BP7108" i="53"/>
  <c r="BO7108" i="53"/>
  <c r="BN7108" i="53"/>
  <c r="BM7108" i="53"/>
  <c r="BN8114" i="53"/>
  <c r="BM8114" i="53"/>
  <c r="BQ8114" i="53"/>
  <c r="BO8114" i="53"/>
  <c r="BP8114" i="53"/>
  <c r="BL8115" i="53"/>
  <c r="BL7109" i="53"/>
  <c r="AD8116" i="53"/>
  <c r="AD7109" i="53"/>
  <c r="AG4067" i="53"/>
  <c r="AF4067" i="53"/>
  <c r="AE4067" i="53"/>
  <c r="AG1050" i="53"/>
  <c r="AF1050" i="53"/>
  <c r="AE1050" i="53"/>
  <c r="AE6079" i="53"/>
  <c r="AG6079" i="53"/>
  <c r="AF6079" i="53"/>
  <c r="AG5073" i="53"/>
  <c r="AF5073" i="53"/>
  <c r="AE5073" i="53"/>
  <c r="AF2056" i="53"/>
  <c r="AE2056" i="53"/>
  <c r="AG2056" i="53"/>
  <c r="AG3061" i="53"/>
  <c r="AE3061" i="53"/>
  <c r="AF3061" i="53"/>
  <c r="BP3063" i="53"/>
  <c r="BM3063" i="53"/>
  <c r="BQ3063" i="53"/>
  <c r="BO3063" i="53"/>
  <c r="BN3063" i="53"/>
  <c r="BQ1053" i="53"/>
  <c r="BP1053" i="53"/>
  <c r="BO1053" i="53"/>
  <c r="BN1053" i="53"/>
  <c r="BM1053" i="53"/>
  <c r="BQ6081" i="53"/>
  <c r="BP6081" i="53"/>
  <c r="BO6081" i="53"/>
  <c r="BN6081" i="53"/>
  <c r="BM6081" i="53"/>
  <c r="BP4070" i="53"/>
  <c r="BQ4070" i="53"/>
  <c r="BO4070" i="53"/>
  <c r="BN4070" i="53"/>
  <c r="BM4070" i="53"/>
  <c r="BQ2058" i="53"/>
  <c r="BP2058" i="53"/>
  <c r="BO2058" i="53"/>
  <c r="BN2058" i="53"/>
  <c r="BM2058" i="53"/>
  <c r="BP5075" i="53"/>
  <c r="BQ5075" i="53"/>
  <c r="BO5075" i="53"/>
  <c r="BN5075" i="53"/>
  <c r="BM5075" i="53"/>
  <c r="BQ46" i="53"/>
  <c r="BP46" i="53"/>
  <c r="BO46" i="53"/>
  <c r="BN46" i="53"/>
  <c r="BM46" i="53"/>
  <c r="AD5074" i="53"/>
  <c r="AD1051" i="53"/>
  <c r="AD4068" i="53"/>
  <c r="BL47" i="53"/>
  <c r="BL4071" i="53"/>
  <c r="BL3064" i="53"/>
  <c r="BL2059" i="53"/>
  <c r="BL6082" i="53"/>
  <c r="BL5076" i="53"/>
  <c r="BL1054" i="53"/>
  <c r="AD6080" i="53"/>
  <c r="AD3062" i="53"/>
  <c r="AD2057" i="53"/>
  <c r="AG7109" i="53"/>
  <c r="AF7109" i="53"/>
  <c r="AE7109" i="53"/>
  <c r="AG8116" i="53"/>
  <c r="AF8116" i="53"/>
  <c r="AE8116" i="53"/>
  <c r="BQ7109" i="53"/>
  <c r="BP7109" i="53"/>
  <c r="BO7109" i="53"/>
  <c r="BN7109" i="53"/>
  <c r="BM7109" i="53"/>
  <c r="BQ8115" i="53"/>
  <c r="BP8115" i="53"/>
  <c r="BO8115" i="53"/>
  <c r="BN8115" i="53"/>
  <c r="BM8115" i="53"/>
  <c r="BL8116" i="53"/>
  <c r="BL7110" i="53"/>
  <c r="AD8117" i="53"/>
  <c r="AD7110" i="53"/>
  <c r="AF1051" i="53"/>
  <c r="AE1051" i="53"/>
  <c r="AG1051" i="53"/>
  <c r="AG4068" i="53"/>
  <c r="AE4068" i="53"/>
  <c r="AF4068" i="53"/>
  <c r="AG6080" i="53"/>
  <c r="AF6080" i="53"/>
  <c r="AE6080" i="53"/>
  <c r="AG5074" i="53"/>
  <c r="AE5074" i="53"/>
  <c r="AF5074" i="53"/>
  <c r="AG2057" i="53"/>
  <c r="AF2057" i="53"/>
  <c r="AE2057" i="53"/>
  <c r="AG3062" i="53"/>
  <c r="AF3062" i="53"/>
  <c r="AE3062" i="53"/>
  <c r="BQ1054" i="53"/>
  <c r="BP1054" i="53"/>
  <c r="BO1054" i="53"/>
  <c r="BN1054" i="53"/>
  <c r="BM1054" i="53"/>
  <c r="BQ6082" i="53"/>
  <c r="BP6082" i="53"/>
  <c r="BO6082" i="53"/>
  <c r="BN6082" i="53"/>
  <c r="BM6082" i="53"/>
  <c r="BP3064" i="53"/>
  <c r="BN3064" i="53"/>
  <c r="BM3064" i="53"/>
  <c r="BQ3064" i="53"/>
  <c r="BO3064" i="53"/>
  <c r="BP4071" i="53"/>
  <c r="BQ4071" i="53"/>
  <c r="BO4071" i="53"/>
  <c r="BN4071" i="53"/>
  <c r="BM4071" i="53"/>
  <c r="BQ5076" i="53"/>
  <c r="BP5076" i="53"/>
  <c r="BO5076" i="53"/>
  <c r="BN5076" i="53"/>
  <c r="BM5076" i="53"/>
  <c r="BQ2059" i="53"/>
  <c r="BP2059" i="53"/>
  <c r="BM2059" i="53"/>
  <c r="BO2059" i="53"/>
  <c r="BN2059" i="53"/>
  <c r="BQ47" i="53"/>
  <c r="BP47" i="53"/>
  <c r="BO47" i="53"/>
  <c r="BN47" i="53"/>
  <c r="BM47" i="53"/>
  <c r="AD5075" i="53"/>
  <c r="AD1052" i="53"/>
  <c r="BL48" i="53"/>
  <c r="AD4069" i="53"/>
  <c r="BL5077" i="53"/>
  <c r="BL6083" i="53"/>
  <c r="BL4072" i="53"/>
  <c r="BL1055" i="53"/>
  <c r="BL2060" i="53"/>
  <c r="BL3065" i="53"/>
  <c r="AD6081" i="53"/>
  <c r="AD3063" i="53"/>
  <c r="AD2058" i="53"/>
  <c r="AF7110" i="53"/>
  <c r="AE7110" i="53"/>
  <c r="AG7110" i="53"/>
  <c r="AF8117" i="53"/>
  <c r="AE8117" i="53"/>
  <c r="AG8117" i="53"/>
  <c r="BO7110" i="53"/>
  <c r="BN7110" i="53"/>
  <c r="BM7110" i="53"/>
  <c r="BQ7110" i="53"/>
  <c r="BP7110" i="53"/>
  <c r="BQ8116" i="53"/>
  <c r="BP8116" i="53"/>
  <c r="BO8116" i="53"/>
  <c r="BM8116" i="53"/>
  <c r="BN8116" i="53"/>
  <c r="BL8117" i="53"/>
  <c r="BL7111" i="53"/>
  <c r="AD8118" i="53"/>
  <c r="AD7111" i="53"/>
  <c r="AG1052" i="53"/>
  <c r="AF1052" i="53"/>
  <c r="AE1052" i="53"/>
  <c r="AG6081" i="53"/>
  <c r="AF6081" i="53"/>
  <c r="AE6081" i="53"/>
  <c r="AG5075" i="53"/>
  <c r="AF5075" i="53"/>
  <c r="AE5075" i="53"/>
  <c r="AG2058" i="53"/>
  <c r="AF2058" i="53"/>
  <c r="AE2058" i="53"/>
  <c r="AF3063" i="53"/>
  <c r="AE3063" i="53"/>
  <c r="AG3063" i="53"/>
  <c r="AG4069" i="53"/>
  <c r="AF4069" i="53"/>
  <c r="AE4069" i="53"/>
  <c r="BP3065" i="53"/>
  <c r="BO3065" i="53"/>
  <c r="BN3065" i="53"/>
  <c r="BM3065" i="53"/>
  <c r="BQ3065" i="53"/>
  <c r="BP4072" i="53"/>
  <c r="BM4072" i="53"/>
  <c r="BQ4072" i="53"/>
  <c r="BO4072" i="53"/>
  <c r="BN4072" i="53"/>
  <c r="BQ48" i="53"/>
  <c r="BP48" i="53"/>
  <c r="BO48" i="53"/>
  <c r="BN48" i="53"/>
  <c r="BM48" i="53"/>
  <c r="BP1055" i="53"/>
  <c r="BQ1055" i="53"/>
  <c r="BN1055" i="53"/>
  <c r="BM1055" i="53"/>
  <c r="BO1055" i="53"/>
  <c r="BQ2060" i="53"/>
  <c r="BP2060" i="53"/>
  <c r="BO2060" i="53"/>
  <c r="BN2060" i="53"/>
  <c r="BM2060" i="53"/>
  <c r="BQ6083" i="53"/>
  <c r="BP6083" i="53"/>
  <c r="BO6083" i="53"/>
  <c r="BN6083" i="53"/>
  <c r="BM6083" i="53"/>
  <c r="BQ5077" i="53"/>
  <c r="BP5077" i="53"/>
  <c r="BO5077" i="53"/>
  <c r="BN5077" i="53"/>
  <c r="BM5077" i="53"/>
  <c r="AD5076" i="53"/>
  <c r="AD1053" i="53"/>
  <c r="AD4070" i="53"/>
  <c r="BL49" i="53"/>
  <c r="BL3066" i="53"/>
  <c r="BL5078" i="53"/>
  <c r="BL6084" i="53"/>
  <c r="BL1056" i="53"/>
  <c r="BL2061" i="53"/>
  <c r="BL4073" i="53"/>
  <c r="AD6082" i="53"/>
  <c r="AD3064" i="53"/>
  <c r="AD2059" i="53"/>
  <c r="AG7111" i="53"/>
  <c r="AF7111" i="53"/>
  <c r="AE7111" i="53"/>
  <c r="AG8118" i="53"/>
  <c r="AF8118" i="53"/>
  <c r="AE8118" i="53"/>
  <c r="BQ7111" i="53"/>
  <c r="BP7111" i="53"/>
  <c r="BO7111" i="53"/>
  <c r="BN7111" i="53"/>
  <c r="BM7111" i="53"/>
  <c r="BO8117" i="53"/>
  <c r="BN8117" i="53"/>
  <c r="BM8117" i="53"/>
  <c r="BP8117" i="53"/>
  <c r="BQ8117" i="53"/>
  <c r="BL8118" i="53"/>
  <c r="BL7112" i="53"/>
  <c r="AD8119" i="53"/>
  <c r="AD7112" i="53"/>
  <c r="AG1053" i="53"/>
  <c r="AF1053" i="53"/>
  <c r="AE1053" i="53"/>
  <c r="AG6082" i="53"/>
  <c r="AF6082" i="53"/>
  <c r="AE6082" i="53"/>
  <c r="AF4070" i="53"/>
  <c r="AE4070" i="53"/>
  <c r="AG4070" i="53"/>
  <c r="AF5076" i="53"/>
  <c r="AE5076" i="53"/>
  <c r="AG5076" i="53"/>
  <c r="AE2059" i="53"/>
  <c r="AF2059" i="53"/>
  <c r="AG2059" i="53"/>
  <c r="AG3064" i="53"/>
  <c r="AF3064" i="53"/>
  <c r="AE3064" i="53"/>
  <c r="BP4073" i="53"/>
  <c r="BN4073" i="53"/>
  <c r="BM4073" i="53"/>
  <c r="BQ4073" i="53"/>
  <c r="BO4073" i="53"/>
  <c r="BQ2061" i="53"/>
  <c r="BP2061" i="53"/>
  <c r="BO2061" i="53"/>
  <c r="BN2061" i="53"/>
  <c r="BM2061" i="53"/>
  <c r="BQ6084" i="53"/>
  <c r="BP6084" i="53"/>
  <c r="BM6084" i="53"/>
  <c r="BN6084" i="53"/>
  <c r="BO6084" i="53"/>
  <c r="BQ1056" i="53"/>
  <c r="BP1056" i="53"/>
  <c r="BO1056" i="53"/>
  <c r="BN1056" i="53"/>
  <c r="BM1056" i="53"/>
  <c r="BQ5078" i="53"/>
  <c r="BP5078" i="53"/>
  <c r="BM5078" i="53"/>
  <c r="BO5078" i="53"/>
  <c r="BN5078" i="53"/>
  <c r="BP3066" i="53"/>
  <c r="BQ3066" i="53"/>
  <c r="BO3066" i="53"/>
  <c r="BN3066" i="53"/>
  <c r="BM3066" i="53"/>
  <c r="BQ49" i="53"/>
  <c r="BP49" i="53"/>
  <c r="BN49" i="53"/>
  <c r="BM49" i="53"/>
  <c r="BO49" i="53"/>
  <c r="AD5077" i="53"/>
  <c r="BL50" i="53"/>
  <c r="AD4071" i="53"/>
  <c r="AD1054" i="53"/>
  <c r="BL2062" i="53"/>
  <c r="BL5079" i="53"/>
  <c r="BL1057" i="53"/>
  <c r="BL6085" i="53"/>
  <c r="BL4074" i="53"/>
  <c r="BL3067" i="53"/>
  <c r="AD6083" i="53"/>
  <c r="AD3065" i="53"/>
  <c r="AD2060" i="53"/>
  <c r="AG7112" i="53"/>
  <c r="AF7112" i="53"/>
  <c r="AE7112" i="53"/>
  <c r="AG8119" i="53"/>
  <c r="AF8119" i="53"/>
  <c r="AE8119" i="53"/>
  <c r="BM7112" i="53"/>
  <c r="BQ7112" i="53"/>
  <c r="BP7112" i="53"/>
  <c r="BO7112" i="53"/>
  <c r="BN7112" i="53"/>
  <c r="BQ8118" i="53"/>
  <c r="BP8118" i="53"/>
  <c r="BO8118" i="53"/>
  <c r="BN8118" i="53"/>
  <c r="BM8118" i="53"/>
  <c r="BL8119" i="53"/>
  <c r="BL7113" i="53"/>
  <c r="AD8120" i="53"/>
  <c r="AD7113" i="53"/>
  <c r="AG6083" i="53"/>
  <c r="AF6083" i="53"/>
  <c r="AE6083" i="53"/>
  <c r="AG5077" i="53"/>
  <c r="AF5077" i="53"/>
  <c r="AE5077" i="53"/>
  <c r="AG4071" i="53"/>
  <c r="AF4071" i="53"/>
  <c r="AE4071" i="53"/>
  <c r="AG2060" i="53"/>
  <c r="AF2060" i="53"/>
  <c r="AE2060" i="53"/>
  <c r="AG3065" i="53"/>
  <c r="AF3065" i="53"/>
  <c r="AE3065" i="53"/>
  <c r="AE1054" i="53"/>
  <c r="AG1054" i="53"/>
  <c r="AF1054" i="53"/>
  <c r="BP3067" i="53"/>
  <c r="BQ3067" i="53"/>
  <c r="BO3067" i="53"/>
  <c r="BN3067" i="53"/>
  <c r="BM3067" i="53"/>
  <c r="BQ50" i="53"/>
  <c r="BP50" i="53"/>
  <c r="BN50" i="53"/>
  <c r="BM50" i="53"/>
  <c r="BO50" i="53"/>
  <c r="BP4074" i="53"/>
  <c r="BO4074" i="53"/>
  <c r="BN4074" i="53"/>
  <c r="BM4074" i="53"/>
  <c r="BQ4074" i="53"/>
  <c r="BQ6085" i="53"/>
  <c r="BP6085" i="53"/>
  <c r="BO6085" i="53"/>
  <c r="BN6085" i="53"/>
  <c r="BM6085" i="53"/>
  <c r="BP5079" i="53"/>
  <c r="BQ5079" i="53"/>
  <c r="BO5079" i="53"/>
  <c r="BN5079" i="53"/>
  <c r="BM5079" i="53"/>
  <c r="BQ1057" i="53"/>
  <c r="BP1057" i="53"/>
  <c r="BO1057" i="53"/>
  <c r="BN1057" i="53"/>
  <c r="BM1057" i="53"/>
  <c r="BQ2062" i="53"/>
  <c r="BP2062" i="53"/>
  <c r="BO2062" i="53"/>
  <c r="BN2062" i="53"/>
  <c r="BM2062" i="53"/>
  <c r="AD5078" i="53"/>
  <c r="BL51" i="53"/>
  <c r="AD1055" i="53"/>
  <c r="AD4072" i="53"/>
  <c r="BL5080" i="53"/>
  <c r="BL4075" i="53"/>
  <c r="BL3068" i="53"/>
  <c r="BL2063" i="53"/>
  <c r="BL6086" i="53"/>
  <c r="BL1058" i="53"/>
  <c r="AD6084" i="53"/>
  <c r="AD3066" i="53"/>
  <c r="AD2061" i="53"/>
  <c r="AE7113" i="53"/>
  <c r="AG7113" i="53"/>
  <c r="AF7113" i="53"/>
  <c r="AE8120" i="53"/>
  <c r="AG8120" i="53"/>
  <c r="AF8120" i="53"/>
  <c r="BP7113" i="53"/>
  <c r="BO7113" i="53"/>
  <c r="BN7113" i="53"/>
  <c r="BM7113" i="53"/>
  <c r="BQ7113" i="53"/>
  <c r="BM8119" i="53"/>
  <c r="BQ8119" i="53"/>
  <c r="BP8119" i="53"/>
  <c r="BN8119" i="53"/>
  <c r="BO8119" i="53"/>
  <c r="BL8120" i="53"/>
  <c r="BL7114" i="53"/>
  <c r="AD8121" i="53"/>
  <c r="AD7114" i="53"/>
  <c r="AG1055" i="53"/>
  <c r="AF1055" i="53"/>
  <c r="AE1055" i="53"/>
  <c r="AF6084" i="53"/>
  <c r="AE6084" i="53"/>
  <c r="AG6084" i="53"/>
  <c r="AG5078" i="53"/>
  <c r="AF5078" i="53"/>
  <c r="AE5078" i="53"/>
  <c r="AG2061" i="53"/>
  <c r="AF2061" i="53"/>
  <c r="AE2061" i="53"/>
  <c r="AE3066" i="53"/>
  <c r="AF3066" i="53"/>
  <c r="AG3066" i="53"/>
  <c r="AG4072" i="53"/>
  <c r="AF4072" i="53"/>
  <c r="AE4072" i="53"/>
  <c r="BQ1058" i="53"/>
  <c r="BP1058" i="53"/>
  <c r="BO1058" i="53"/>
  <c r="BN1058" i="53"/>
  <c r="BM1058" i="53"/>
  <c r="BQ2063" i="53"/>
  <c r="BP2063" i="53"/>
  <c r="BM2063" i="53"/>
  <c r="BO2063" i="53"/>
  <c r="BN2063" i="53"/>
  <c r="BP3068" i="53"/>
  <c r="BQ3068" i="53"/>
  <c r="BO3068" i="53"/>
  <c r="BN3068" i="53"/>
  <c r="BM3068" i="53"/>
  <c r="BQ51" i="53"/>
  <c r="BP51" i="53"/>
  <c r="BO51" i="53"/>
  <c r="BN51" i="53"/>
  <c r="BM51" i="53"/>
  <c r="BQ6086" i="53"/>
  <c r="BP6086" i="53"/>
  <c r="BO6086" i="53"/>
  <c r="BN6086" i="53"/>
  <c r="BM6086" i="53"/>
  <c r="BQ5080" i="53"/>
  <c r="BP5080" i="53"/>
  <c r="BO5080" i="53"/>
  <c r="BN5080" i="53"/>
  <c r="BM5080" i="53"/>
  <c r="BP4075" i="53"/>
  <c r="BQ4075" i="53"/>
  <c r="BO4075" i="53"/>
  <c r="BN4075" i="53"/>
  <c r="BM4075" i="53"/>
  <c r="AD5079" i="53"/>
  <c r="AD4073" i="53"/>
  <c r="AD1056" i="53"/>
  <c r="BL52" i="53"/>
  <c r="BL4076" i="53"/>
  <c r="BL6087" i="53"/>
  <c r="BL3069" i="53"/>
  <c r="BL1059" i="53"/>
  <c r="BL2064" i="53"/>
  <c r="BL5081" i="53"/>
  <c r="AD6085" i="53"/>
  <c r="AD3067" i="53"/>
  <c r="AD2062" i="53"/>
  <c r="AG7114" i="53"/>
  <c r="AF7114" i="53"/>
  <c r="AE7114" i="53"/>
  <c r="AG8121" i="53"/>
  <c r="AF8121" i="53"/>
  <c r="AE8121" i="53"/>
  <c r="BQ7114" i="53"/>
  <c r="BP7114" i="53"/>
  <c r="BO7114" i="53"/>
  <c r="BN7114" i="53"/>
  <c r="BM7114" i="53"/>
  <c r="BP8120" i="53"/>
  <c r="BO8120" i="53"/>
  <c r="BN8120" i="53"/>
  <c r="BM8120" i="53"/>
  <c r="BQ8120" i="53"/>
  <c r="BL8121" i="53"/>
  <c r="BL7115" i="53"/>
  <c r="AD8122" i="53"/>
  <c r="AD7115" i="53"/>
  <c r="AE4073" i="53"/>
  <c r="AF4073" i="53"/>
  <c r="AG4073" i="53"/>
  <c r="AG1056" i="53"/>
  <c r="AF1056" i="53"/>
  <c r="AE1056" i="53"/>
  <c r="AG6085" i="53"/>
  <c r="AF6085" i="53"/>
  <c r="AE6085" i="53"/>
  <c r="AE5079" i="53"/>
  <c r="AF5079" i="53"/>
  <c r="AG5079" i="53"/>
  <c r="AG2062" i="53"/>
  <c r="AE2062" i="53"/>
  <c r="AF2062" i="53"/>
  <c r="AG3067" i="53"/>
  <c r="AF3067" i="53"/>
  <c r="AE3067" i="53"/>
  <c r="BP1059" i="53"/>
  <c r="BQ1059" i="53"/>
  <c r="BN1059" i="53"/>
  <c r="BM1059" i="53"/>
  <c r="BO1059" i="53"/>
  <c r="BP3069" i="53"/>
  <c r="BQ3069" i="53"/>
  <c r="BO3069" i="53"/>
  <c r="BN3069" i="53"/>
  <c r="BM3069" i="53"/>
  <c r="BQ6087" i="53"/>
  <c r="BP6087" i="53"/>
  <c r="BO6087" i="53"/>
  <c r="BN6087" i="53"/>
  <c r="BM6087" i="53"/>
  <c r="BP4076" i="53"/>
  <c r="BQ4076" i="53"/>
  <c r="BO4076" i="53"/>
  <c r="BN4076" i="53"/>
  <c r="BM4076" i="53"/>
  <c r="BQ5081" i="53"/>
  <c r="BP5081" i="53"/>
  <c r="BO5081" i="53"/>
  <c r="BN5081" i="53"/>
  <c r="BM5081" i="53"/>
  <c r="BQ2064" i="53"/>
  <c r="BP2064" i="53"/>
  <c r="BO2064" i="53"/>
  <c r="BN2064" i="53"/>
  <c r="BM2064" i="53"/>
  <c r="BQ52" i="53"/>
  <c r="BP52" i="53"/>
  <c r="BM52" i="53"/>
  <c r="BN52" i="53"/>
  <c r="BO52" i="53"/>
  <c r="AD5080" i="53"/>
  <c r="BL53" i="53"/>
  <c r="AD1057" i="53"/>
  <c r="AD4074" i="53"/>
  <c r="BL5082" i="53"/>
  <c r="BL2065" i="53"/>
  <c r="BL6088" i="53"/>
  <c r="BL1060" i="53"/>
  <c r="BL3070" i="53"/>
  <c r="BL4077" i="53"/>
  <c r="AD6086" i="53"/>
  <c r="AD3068" i="53"/>
  <c r="AD2063" i="53"/>
  <c r="AG7115" i="53"/>
  <c r="AF7115" i="53"/>
  <c r="AE7115" i="53"/>
  <c r="AG8122" i="53"/>
  <c r="AF8122" i="53"/>
  <c r="AE8122" i="53"/>
  <c r="BN7115" i="53"/>
  <c r="BM7115" i="53"/>
  <c r="BQ7115" i="53"/>
  <c r="BP7115" i="53"/>
  <c r="BO7115" i="53"/>
  <c r="BQ8121" i="53"/>
  <c r="BP8121" i="53"/>
  <c r="BO8121" i="53"/>
  <c r="BN8121" i="53"/>
  <c r="BM8121" i="53"/>
  <c r="BL8122" i="53"/>
  <c r="BL7116" i="53"/>
  <c r="AD8123" i="53"/>
  <c r="AD7116" i="53"/>
  <c r="AG1057" i="53"/>
  <c r="AF1057" i="53"/>
  <c r="AE1057" i="53"/>
  <c r="AG6086" i="53"/>
  <c r="AF6086" i="53"/>
  <c r="AE6086" i="53"/>
  <c r="AG5080" i="53"/>
  <c r="AF5080" i="53"/>
  <c r="AE5080" i="53"/>
  <c r="AG2063" i="53"/>
  <c r="AF2063" i="53"/>
  <c r="AE2063" i="53"/>
  <c r="AG3068" i="53"/>
  <c r="AF3068" i="53"/>
  <c r="AE3068" i="53"/>
  <c r="AG4074" i="53"/>
  <c r="AF4074" i="53"/>
  <c r="AE4074" i="53"/>
  <c r="BQ53" i="53"/>
  <c r="BP53" i="53"/>
  <c r="BO53" i="53"/>
  <c r="BN53" i="53"/>
  <c r="BM53" i="53"/>
  <c r="BP3070" i="53"/>
  <c r="BQ3070" i="53"/>
  <c r="BO3070" i="53"/>
  <c r="BN3070" i="53"/>
  <c r="BM3070" i="53"/>
  <c r="BQ1060" i="53"/>
  <c r="BP1060" i="53"/>
  <c r="BO1060" i="53"/>
  <c r="BN1060" i="53"/>
  <c r="BM1060" i="53"/>
  <c r="BQ6088" i="53"/>
  <c r="BP6088" i="53"/>
  <c r="BM6088" i="53"/>
  <c r="BN6088" i="53"/>
  <c r="BO6088" i="53"/>
  <c r="BP4077" i="53"/>
  <c r="BQ4077" i="53"/>
  <c r="BO4077" i="53"/>
  <c r="BN4077" i="53"/>
  <c r="BM4077" i="53"/>
  <c r="BQ2065" i="53"/>
  <c r="BP2065" i="53"/>
  <c r="BO2065" i="53"/>
  <c r="BN2065" i="53"/>
  <c r="BM2065" i="53"/>
  <c r="BQ5082" i="53"/>
  <c r="BP5082" i="53"/>
  <c r="BM5082" i="53"/>
  <c r="BO5082" i="53"/>
  <c r="BN5082" i="53"/>
  <c r="AD5081" i="53"/>
  <c r="BL54" i="53"/>
  <c r="AD4075" i="53"/>
  <c r="AD1058" i="53"/>
  <c r="BL6089" i="53"/>
  <c r="BL3071" i="53"/>
  <c r="BL1061" i="53"/>
  <c r="BL2066" i="53"/>
  <c r="BL4078" i="53"/>
  <c r="BL5083" i="53"/>
  <c r="AD6087" i="53"/>
  <c r="AD3069" i="53"/>
  <c r="AD2064" i="53"/>
  <c r="AG7116" i="53"/>
  <c r="AF7116" i="53"/>
  <c r="AE7116" i="53"/>
  <c r="AG8123" i="53"/>
  <c r="AF8123" i="53"/>
  <c r="AE8123" i="53"/>
  <c r="BQ7116" i="53"/>
  <c r="BP7116" i="53"/>
  <c r="BO7116" i="53"/>
  <c r="BN7116" i="53"/>
  <c r="BM7116" i="53"/>
  <c r="BN8122" i="53"/>
  <c r="BM8122" i="53"/>
  <c r="BQ8122" i="53"/>
  <c r="BO8122" i="53"/>
  <c r="BP8122" i="53"/>
  <c r="BL8123" i="53"/>
  <c r="BL7117" i="53"/>
  <c r="AD8124" i="53"/>
  <c r="AD7117" i="53"/>
  <c r="AE6087" i="53"/>
  <c r="AG6087" i="53"/>
  <c r="AF6087" i="53"/>
  <c r="AG5081" i="53"/>
  <c r="AF5081" i="53"/>
  <c r="AE5081" i="53"/>
  <c r="AF2064" i="53"/>
  <c r="AE2064" i="53"/>
  <c r="AG2064" i="53"/>
  <c r="AG4075" i="53"/>
  <c r="AF4075" i="53"/>
  <c r="AE4075" i="53"/>
  <c r="AG3069" i="53"/>
  <c r="AE3069" i="53"/>
  <c r="AF3069" i="53"/>
  <c r="AG1058" i="53"/>
  <c r="AF1058" i="53"/>
  <c r="AE1058" i="53"/>
  <c r="BP5083" i="53"/>
  <c r="BQ5083" i="53"/>
  <c r="BO5083" i="53"/>
  <c r="BN5083" i="53"/>
  <c r="BM5083" i="53"/>
  <c r="BP4078" i="53"/>
  <c r="BQ4078" i="53"/>
  <c r="BO4078" i="53"/>
  <c r="BN4078" i="53"/>
  <c r="BM4078" i="53"/>
  <c r="BQ2066" i="53"/>
  <c r="BP2066" i="53"/>
  <c r="BO2066" i="53"/>
  <c r="BN2066" i="53"/>
  <c r="BM2066" i="53"/>
  <c r="BQ54" i="53"/>
  <c r="BP54" i="53"/>
  <c r="BM54" i="53"/>
  <c r="BO54" i="53"/>
  <c r="BN54" i="53"/>
  <c r="BQ1061" i="53"/>
  <c r="BP1061" i="53"/>
  <c r="BO1061" i="53"/>
  <c r="BN1061" i="53"/>
  <c r="BM1061" i="53"/>
  <c r="BP3071" i="53"/>
  <c r="BM3071" i="53"/>
  <c r="BQ3071" i="53"/>
  <c r="BO3071" i="53"/>
  <c r="BN3071" i="53"/>
  <c r="BQ6089" i="53"/>
  <c r="BP6089" i="53"/>
  <c r="BO6089" i="53"/>
  <c r="BN6089" i="53"/>
  <c r="BM6089" i="53"/>
  <c r="AD5082" i="53"/>
  <c r="AD1059" i="53"/>
  <c r="AD4076" i="53"/>
  <c r="BL55" i="53"/>
  <c r="BL2067" i="53"/>
  <c r="BL4079" i="53"/>
  <c r="BL3072" i="53"/>
  <c r="BL5084" i="53"/>
  <c r="BL6090" i="53"/>
  <c r="BL1062" i="53"/>
  <c r="AD6088" i="53"/>
  <c r="AD3070" i="53"/>
  <c r="AD2065" i="53"/>
  <c r="AG8124" i="53"/>
  <c r="AF8124" i="53"/>
  <c r="AE8124" i="53"/>
  <c r="BQ7117" i="53"/>
  <c r="BP7117" i="53"/>
  <c r="BO7117" i="53"/>
  <c r="BN7117" i="53"/>
  <c r="BM7117" i="53"/>
  <c r="AG7117" i="53"/>
  <c r="AF7117" i="53"/>
  <c r="AE7117" i="53"/>
  <c r="BQ8123" i="53"/>
  <c r="BP8123" i="53"/>
  <c r="BO8123" i="53"/>
  <c r="BN8123" i="53"/>
  <c r="BM8123" i="53"/>
  <c r="BL8124" i="53"/>
  <c r="BL7118" i="53"/>
  <c r="AD8125" i="53"/>
  <c r="AD7118" i="53"/>
  <c r="AG6088" i="53"/>
  <c r="AF6088" i="53"/>
  <c r="AE6088" i="53"/>
  <c r="AF1059" i="53"/>
  <c r="AE1059" i="53"/>
  <c r="AG1059" i="53"/>
  <c r="AG4076" i="53"/>
  <c r="AE4076" i="53"/>
  <c r="AF4076" i="53"/>
  <c r="AG5082" i="53"/>
  <c r="AE5082" i="53"/>
  <c r="AF5082" i="53"/>
  <c r="AG2065" i="53"/>
  <c r="AF2065" i="53"/>
  <c r="AE2065" i="53"/>
  <c r="AG3070" i="53"/>
  <c r="AF3070" i="53"/>
  <c r="AE3070" i="53"/>
  <c r="BQ1062" i="53"/>
  <c r="BP1062" i="53"/>
  <c r="BO1062" i="53"/>
  <c r="BN1062" i="53"/>
  <c r="BM1062" i="53"/>
  <c r="BQ5084" i="53"/>
  <c r="BP5084" i="53"/>
  <c r="BO5084" i="53"/>
  <c r="BN5084" i="53"/>
  <c r="BM5084" i="53"/>
  <c r="BP4079" i="53"/>
  <c r="BQ4079" i="53"/>
  <c r="BO4079" i="53"/>
  <c r="BN4079" i="53"/>
  <c r="BM4079" i="53"/>
  <c r="BQ2067" i="53"/>
  <c r="BP2067" i="53"/>
  <c r="BM2067" i="53"/>
  <c r="BO2067" i="53"/>
  <c r="BN2067" i="53"/>
  <c r="BQ6090" i="53"/>
  <c r="BP6090" i="53"/>
  <c r="BO6090" i="53"/>
  <c r="BN6090" i="53"/>
  <c r="BM6090" i="53"/>
  <c r="BP3072" i="53"/>
  <c r="BN3072" i="53"/>
  <c r="BM3072" i="53"/>
  <c r="BQ3072" i="53"/>
  <c r="BO3072" i="53"/>
  <c r="BP55" i="53"/>
  <c r="BQ55" i="53"/>
  <c r="BO55" i="53"/>
  <c r="BN55" i="53"/>
  <c r="BM55" i="53"/>
  <c r="AD5083" i="53"/>
  <c r="AD4077" i="53"/>
  <c r="BL56" i="53"/>
  <c r="AD1060" i="53"/>
  <c r="BL4080" i="53"/>
  <c r="BL6091" i="53"/>
  <c r="BL3073" i="53"/>
  <c r="BL1063" i="53"/>
  <c r="BL5085" i="53"/>
  <c r="BL2068" i="53"/>
  <c r="AD6089" i="53"/>
  <c r="AD3071" i="53"/>
  <c r="AD2066" i="53"/>
  <c r="AF7118" i="53"/>
  <c r="AE7118" i="53"/>
  <c r="AG7118" i="53"/>
  <c r="AF8125" i="53"/>
  <c r="AE8125" i="53"/>
  <c r="AG8125" i="53"/>
  <c r="BO7118" i="53"/>
  <c r="BN7118" i="53"/>
  <c r="BM7118" i="53"/>
  <c r="BQ7118" i="53"/>
  <c r="BP7118" i="53"/>
  <c r="BQ8124" i="53"/>
  <c r="BP8124" i="53"/>
  <c r="BO8124" i="53"/>
  <c r="BM8124" i="53"/>
  <c r="BN8124" i="53"/>
  <c r="BL8125" i="53"/>
  <c r="BL7119" i="53"/>
  <c r="AD8126" i="53"/>
  <c r="AD7119" i="53"/>
  <c r="AG5083" i="53"/>
  <c r="AF5083" i="53"/>
  <c r="AE5083" i="53"/>
  <c r="AG6089" i="53"/>
  <c r="AF6089" i="53"/>
  <c r="AE6089" i="53"/>
  <c r="AG4077" i="53"/>
  <c r="AF4077" i="53"/>
  <c r="AE4077" i="53"/>
  <c r="AG2066" i="53"/>
  <c r="AF2066" i="53"/>
  <c r="AE2066" i="53"/>
  <c r="AF3071" i="53"/>
  <c r="AE3071" i="53"/>
  <c r="AG3071" i="53"/>
  <c r="AG1060" i="53"/>
  <c r="AF1060" i="53"/>
  <c r="AE1060" i="53"/>
  <c r="BQ56" i="53"/>
  <c r="BP56" i="53"/>
  <c r="BN56" i="53"/>
  <c r="BM56" i="53"/>
  <c r="BO56" i="53"/>
  <c r="BQ5085" i="53"/>
  <c r="BP5085" i="53"/>
  <c r="BO5085" i="53"/>
  <c r="BN5085" i="53"/>
  <c r="BM5085" i="53"/>
  <c r="BQ2068" i="53"/>
  <c r="BP2068" i="53"/>
  <c r="BO2068" i="53"/>
  <c r="BN2068" i="53"/>
  <c r="BM2068" i="53"/>
  <c r="BP3073" i="53"/>
  <c r="BO3073" i="53"/>
  <c r="BN3073" i="53"/>
  <c r="BM3073" i="53"/>
  <c r="BQ3073" i="53"/>
  <c r="BP1063" i="53"/>
  <c r="BQ1063" i="53"/>
  <c r="BN1063" i="53"/>
  <c r="BM1063" i="53"/>
  <c r="BO1063" i="53"/>
  <c r="BQ6091" i="53"/>
  <c r="BP6091" i="53"/>
  <c r="BO6091" i="53"/>
  <c r="BN6091" i="53"/>
  <c r="BM6091" i="53"/>
  <c r="BP4080" i="53"/>
  <c r="BM4080" i="53"/>
  <c r="BQ4080" i="53"/>
  <c r="BO4080" i="53"/>
  <c r="BN4080" i="53"/>
  <c r="AD5084" i="53"/>
  <c r="BL57" i="53"/>
  <c r="AD1061" i="53"/>
  <c r="AD4078" i="53"/>
  <c r="BL1064" i="53"/>
  <c r="BL2069" i="53"/>
  <c r="BL3074" i="53"/>
  <c r="BL5086" i="53"/>
  <c r="BL6092" i="53"/>
  <c r="BL4081" i="53"/>
  <c r="AD6090" i="53"/>
  <c r="AD3072" i="53"/>
  <c r="AD2067" i="53"/>
  <c r="AG7119" i="53"/>
  <c r="AF7119" i="53"/>
  <c r="AE7119" i="53"/>
  <c r="AG8126" i="53"/>
  <c r="AF8126" i="53"/>
  <c r="AE8126" i="53"/>
  <c r="BQ7119" i="53"/>
  <c r="BP7119" i="53"/>
  <c r="BO7119" i="53"/>
  <c r="BN7119" i="53"/>
  <c r="BM7119" i="53"/>
  <c r="BO8125" i="53"/>
  <c r="BN8125" i="53"/>
  <c r="BM8125" i="53"/>
  <c r="BP8125" i="53"/>
  <c r="BQ8125" i="53"/>
  <c r="BL8126" i="53"/>
  <c r="BL7120" i="53"/>
  <c r="AD8127" i="53"/>
  <c r="AD7120" i="53"/>
  <c r="AF5084" i="53"/>
  <c r="AE5084" i="53"/>
  <c r="AG5084" i="53"/>
  <c r="AG6090" i="53"/>
  <c r="AF6090" i="53"/>
  <c r="AE6090" i="53"/>
  <c r="AG1061" i="53"/>
  <c r="AF1061" i="53"/>
  <c r="AE1061" i="53"/>
  <c r="AE2067" i="53"/>
  <c r="AF2067" i="53"/>
  <c r="AG2067" i="53"/>
  <c r="AG3072" i="53"/>
  <c r="AF3072" i="53"/>
  <c r="AE3072" i="53"/>
  <c r="AF4078" i="53"/>
  <c r="AE4078" i="53"/>
  <c r="AG4078" i="53"/>
  <c r="BQ57" i="53"/>
  <c r="BP57" i="53"/>
  <c r="BO57" i="53"/>
  <c r="BN57" i="53"/>
  <c r="BM57" i="53"/>
  <c r="BQ6092" i="53"/>
  <c r="BP6092" i="53"/>
  <c r="BM6092" i="53"/>
  <c r="BN6092" i="53"/>
  <c r="BO6092" i="53"/>
  <c r="BQ5086" i="53"/>
  <c r="BP5086" i="53"/>
  <c r="BM5086" i="53"/>
  <c r="BO5086" i="53"/>
  <c r="BN5086" i="53"/>
  <c r="BP4081" i="53"/>
  <c r="BN4081" i="53"/>
  <c r="BM4081" i="53"/>
  <c r="BQ4081" i="53"/>
  <c r="BO4081" i="53"/>
  <c r="BP3074" i="53"/>
  <c r="BQ3074" i="53"/>
  <c r="BO3074" i="53"/>
  <c r="BN3074" i="53"/>
  <c r="BM3074" i="53"/>
  <c r="BQ2069" i="53"/>
  <c r="BP2069" i="53"/>
  <c r="BO2069" i="53"/>
  <c r="BN2069" i="53"/>
  <c r="BM2069" i="53"/>
  <c r="BQ1064" i="53"/>
  <c r="BP1064" i="53"/>
  <c r="BO1064" i="53"/>
  <c r="BN1064" i="53"/>
  <c r="BM1064" i="53"/>
  <c r="AD5085" i="53"/>
  <c r="AD1062" i="53"/>
  <c r="BL58" i="53"/>
  <c r="AD4079" i="53"/>
  <c r="BL6093" i="53"/>
  <c r="BL2070" i="53"/>
  <c r="BL5087" i="53"/>
  <c r="BL1065" i="53"/>
  <c r="BL4082" i="53"/>
  <c r="BL3075" i="53"/>
  <c r="AD6091" i="53"/>
  <c r="AD3073" i="53"/>
  <c r="AD2068" i="53"/>
  <c r="AG7120" i="53"/>
  <c r="AF7120" i="53"/>
  <c r="AE7120" i="53"/>
  <c r="AG8127" i="53"/>
  <c r="AF8127" i="53"/>
  <c r="AE8127" i="53"/>
  <c r="BM7120" i="53"/>
  <c r="BQ7120" i="53"/>
  <c r="BP7120" i="53"/>
  <c r="BO7120" i="53"/>
  <c r="BN7120" i="53"/>
  <c r="BQ8126" i="53"/>
  <c r="BP8126" i="53"/>
  <c r="BO8126" i="53"/>
  <c r="BN8126" i="53"/>
  <c r="BM8126" i="53"/>
  <c r="BL8127" i="53"/>
  <c r="BL7121" i="53"/>
  <c r="AD8128" i="53"/>
  <c r="AD7121" i="53"/>
  <c r="AE1062" i="53"/>
  <c r="AG1062" i="53"/>
  <c r="AF1062" i="53"/>
  <c r="AG6091" i="53"/>
  <c r="AF6091" i="53"/>
  <c r="AE6091" i="53"/>
  <c r="AG5085" i="53"/>
  <c r="AF5085" i="53"/>
  <c r="AE5085" i="53"/>
  <c r="AG2068" i="53"/>
  <c r="AF2068" i="53"/>
  <c r="AE2068" i="53"/>
  <c r="AG3073" i="53"/>
  <c r="AF3073" i="53"/>
  <c r="AE3073" i="53"/>
  <c r="AG4079" i="53"/>
  <c r="AF4079" i="53"/>
  <c r="AE4079" i="53"/>
  <c r="BP3075" i="53"/>
  <c r="BQ3075" i="53"/>
  <c r="BO3075" i="53"/>
  <c r="BN3075" i="53"/>
  <c r="BM3075" i="53"/>
  <c r="BQ58" i="53"/>
  <c r="BP58" i="53"/>
  <c r="BO58" i="53"/>
  <c r="BN58" i="53"/>
  <c r="BM58" i="53"/>
  <c r="BP4082" i="53"/>
  <c r="BO4082" i="53"/>
  <c r="BN4082" i="53"/>
  <c r="BM4082" i="53"/>
  <c r="BQ4082" i="53"/>
  <c r="BQ2070" i="53"/>
  <c r="BP2070" i="53"/>
  <c r="BO2070" i="53"/>
  <c r="BN2070" i="53"/>
  <c r="BM2070" i="53"/>
  <c r="BQ1065" i="53"/>
  <c r="BP1065" i="53"/>
  <c r="BO1065" i="53"/>
  <c r="BN1065" i="53"/>
  <c r="BM1065" i="53"/>
  <c r="BP5087" i="53"/>
  <c r="BQ5087" i="53"/>
  <c r="BO5087" i="53"/>
  <c r="BN5087" i="53"/>
  <c r="BM5087" i="53"/>
  <c r="BQ6093" i="53"/>
  <c r="BP6093" i="53"/>
  <c r="BO6093" i="53"/>
  <c r="BN6093" i="53"/>
  <c r="BM6093" i="53"/>
  <c r="AD5086" i="53"/>
  <c r="AD1063" i="53"/>
  <c r="AD4080" i="53"/>
  <c r="BL59" i="53"/>
  <c r="BL2071" i="53"/>
  <c r="BL4083" i="53"/>
  <c r="BL1066" i="53"/>
  <c r="BL3076" i="53"/>
  <c r="BL5088" i="53"/>
  <c r="BL6094" i="53"/>
  <c r="AD6092" i="53"/>
  <c r="AD3074" i="53"/>
  <c r="AD2069" i="53"/>
  <c r="AE7121" i="53"/>
  <c r="AG7121" i="53"/>
  <c r="AF7121" i="53"/>
  <c r="AE8128" i="53"/>
  <c r="AG8128" i="53"/>
  <c r="AF8128" i="53"/>
  <c r="BP7121" i="53"/>
  <c r="BO7121" i="53"/>
  <c r="BN7121" i="53"/>
  <c r="BM7121" i="53"/>
  <c r="BQ7121" i="53"/>
  <c r="BM8127" i="53"/>
  <c r="BQ8127" i="53"/>
  <c r="BP8127" i="53"/>
  <c r="BN8127" i="53"/>
  <c r="BO8127" i="53"/>
  <c r="BL8128" i="53"/>
  <c r="BL7122" i="53"/>
  <c r="AD8129" i="53"/>
  <c r="AD7122" i="53"/>
  <c r="AF6092" i="53"/>
  <c r="AE6092" i="53"/>
  <c r="AG6092" i="53"/>
  <c r="AG4080" i="53"/>
  <c r="AF4080" i="53"/>
  <c r="AE4080" i="53"/>
  <c r="AG1063" i="53"/>
  <c r="AF1063" i="53"/>
  <c r="AE1063" i="53"/>
  <c r="AG5086" i="53"/>
  <c r="AF5086" i="53"/>
  <c r="AE5086" i="53"/>
  <c r="AG2069" i="53"/>
  <c r="AF2069" i="53"/>
  <c r="AE2069" i="53"/>
  <c r="AE3074" i="53"/>
  <c r="AF3074" i="53"/>
  <c r="AG3074" i="53"/>
  <c r="BQ5088" i="53"/>
  <c r="BP5088" i="53"/>
  <c r="BO5088" i="53"/>
  <c r="BN5088" i="53"/>
  <c r="BM5088" i="53"/>
  <c r="BQ1066" i="53"/>
  <c r="BP1066" i="53"/>
  <c r="BO1066" i="53"/>
  <c r="BN1066" i="53"/>
  <c r="BM1066" i="53"/>
  <c r="BQ6094" i="53"/>
  <c r="BP6094" i="53"/>
  <c r="BO6094" i="53"/>
  <c r="BN6094" i="53"/>
  <c r="BM6094" i="53"/>
  <c r="BP4083" i="53"/>
  <c r="BQ4083" i="53"/>
  <c r="BO4083" i="53"/>
  <c r="BN4083" i="53"/>
  <c r="BM4083" i="53"/>
  <c r="BP3076" i="53"/>
  <c r="BQ3076" i="53"/>
  <c r="BO3076" i="53"/>
  <c r="BN3076" i="53"/>
  <c r="BM3076" i="53"/>
  <c r="BQ2071" i="53"/>
  <c r="BP2071" i="53"/>
  <c r="BM2071" i="53"/>
  <c r="BO2071" i="53"/>
  <c r="BN2071" i="53"/>
  <c r="BP59" i="53"/>
  <c r="BQ59" i="53"/>
  <c r="BN59" i="53"/>
  <c r="BM59" i="53"/>
  <c r="BO59" i="53"/>
  <c r="AD5087" i="53"/>
  <c r="AD1064" i="53"/>
  <c r="BL60" i="53"/>
  <c r="AD4081" i="53"/>
  <c r="BL5089" i="53"/>
  <c r="BL6095" i="53"/>
  <c r="BL1067" i="53"/>
  <c r="BL2072" i="53"/>
  <c r="BL3077" i="53"/>
  <c r="BL4084" i="53"/>
  <c r="AD6093" i="53"/>
  <c r="AD3075" i="53"/>
  <c r="AD2070" i="53"/>
  <c r="AG7122" i="53"/>
  <c r="AF7122" i="53"/>
  <c r="AE7122" i="53"/>
  <c r="AG8129" i="53"/>
  <c r="AF8129" i="53"/>
  <c r="AE8129" i="53"/>
  <c r="BQ7122" i="53"/>
  <c r="BP7122" i="53"/>
  <c r="BO7122" i="53"/>
  <c r="BN7122" i="53"/>
  <c r="BM7122" i="53"/>
  <c r="BP8128" i="53"/>
  <c r="BO8128" i="53"/>
  <c r="BN8128" i="53"/>
  <c r="BM8128" i="53"/>
  <c r="BQ8128" i="53"/>
  <c r="BL8129" i="53"/>
  <c r="BL7123" i="53"/>
  <c r="AD8130" i="53"/>
  <c r="AD7123" i="53"/>
  <c r="AG1064" i="53"/>
  <c r="AF1064" i="53"/>
  <c r="AE1064" i="53"/>
  <c r="AG6093" i="53"/>
  <c r="AF6093" i="53"/>
  <c r="AE6093" i="53"/>
  <c r="AE5087" i="53"/>
  <c r="AF5087" i="53"/>
  <c r="AG5087" i="53"/>
  <c r="AG2070" i="53"/>
  <c r="AE2070" i="53"/>
  <c r="AF2070" i="53"/>
  <c r="AG3075" i="53"/>
  <c r="AF3075" i="53"/>
  <c r="AE3075" i="53"/>
  <c r="AE4081" i="53"/>
  <c r="AF4081" i="53"/>
  <c r="AG4081" i="53"/>
  <c r="BQ60" i="53"/>
  <c r="BP60" i="53"/>
  <c r="BM60" i="53"/>
  <c r="BO60" i="53"/>
  <c r="BN60" i="53"/>
  <c r="BP4084" i="53"/>
  <c r="BQ4084" i="53"/>
  <c r="BO4084" i="53"/>
  <c r="BN4084" i="53"/>
  <c r="BM4084" i="53"/>
  <c r="BP3077" i="53"/>
  <c r="BQ3077" i="53"/>
  <c r="BO3077" i="53"/>
  <c r="BN3077" i="53"/>
  <c r="BM3077" i="53"/>
  <c r="BP1067" i="53"/>
  <c r="BQ1067" i="53"/>
  <c r="BN1067" i="53"/>
  <c r="BM1067" i="53"/>
  <c r="BO1067" i="53"/>
  <c r="BQ6095" i="53"/>
  <c r="BP6095" i="53"/>
  <c r="BO6095" i="53"/>
  <c r="BN6095" i="53"/>
  <c r="BM6095" i="53"/>
  <c r="BQ5089" i="53"/>
  <c r="BP5089" i="53"/>
  <c r="BO5089" i="53"/>
  <c r="BN5089" i="53"/>
  <c r="BM5089" i="53"/>
  <c r="BQ2072" i="53"/>
  <c r="BP2072" i="53"/>
  <c r="BO2072" i="53"/>
  <c r="BN2072" i="53"/>
  <c r="BM2072" i="53"/>
  <c r="AD5088" i="53"/>
  <c r="AD4082" i="53"/>
  <c r="AD1065" i="53"/>
  <c r="BL61" i="53"/>
  <c r="BL2073" i="53"/>
  <c r="BL4085" i="53"/>
  <c r="BL6096" i="53"/>
  <c r="BL3078" i="53"/>
  <c r="BL5090" i="53"/>
  <c r="BL1068" i="53"/>
  <c r="AD6094" i="53"/>
  <c r="AD3076" i="53"/>
  <c r="AD2071" i="53"/>
  <c r="AG7123" i="53"/>
  <c r="AF7123" i="53"/>
  <c r="AE7123" i="53"/>
  <c r="AG8130" i="53"/>
  <c r="AF8130" i="53"/>
  <c r="AE8130" i="53"/>
  <c r="BN7123" i="53"/>
  <c r="BM7123" i="53"/>
  <c r="BQ7123" i="53"/>
  <c r="BP7123" i="53"/>
  <c r="BO7123" i="53"/>
  <c r="BQ8129" i="53"/>
  <c r="BP8129" i="53"/>
  <c r="BO8129" i="53"/>
  <c r="BN8129" i="53"/>
  <c r="BM8129" i="53"/>
  <c r="BL8130" i="53"/>
  <c r="BL7124" i="53"/>
  <c r="AD8131" i="53"/>
  <c r="AD7124" i="53"/>
  <c r="AG4082" i="53"/>
  <c r="AF4082" i="53"/>
  <c r="AE4082" i="53"/>
  <c r="AG1065" i="53"/>
  <c r="AF1065" i="53"/>
  <c r="AE1065" i="53"/>
  <c r="AG5088" i="53"/>
  <c r="AF5088" i="53"/>
  <c r="AE5088" i="53"/>
  <c r="AG6094" i="53"/>
  <c r="AF6094" i="53"/>
  <c r="AE6094" i="53"/>
  <c r="AG2071" i="53"/>
  <c r="AF2071" i="53"/>
  <c r="AE2071" i="53"/>
  <c r="AG3076" i="53"/>
  <c r="AF3076" i="53"/>
  <c r="AE3076" i="53"/>
  <c r="BQ1068" i="53"/>
  <c r="BP1068" i="53"/>
  <c r="BO1068" i="53"/>
  <c r="BN1068" i="53"/>
  <c r="BM1068" i="53"/>
  <c r="BQ5090" i="53"/>
  <c r="BP5090" i="53"/>
  <c r="BM5090" i="53"/>
  <c r="BO5090" i="53"/>
  <c r="BN5090" i="53"/>
  <c r="BP3078" i="53"/>
  <c r="BQ3078" i="53"/>
  <c r="BO3078" i="53"/>
  <c r="BN3078" i="53"/>
  <c r="BM3078" i="53"/>
  <c r="BP4085" i="53"/>
  <c r="BQ4085" i="53"/>
  <c r="BO4085" i="53"/>
  <c r="BN4085" i="53"/>
  <c r="BM4085" i="53"/>
  <c r="BQ6096" i="53"/>
  <c r="BP6096" i="53"/>
  <c r="BM6096" i="53"/>
  <c r="BN6096" i="53"/>
  <c r="BO6096" i="53"/>
  <c r="BQ2073" i="53"/>
  <c r="BP2073" i="53"/>
  <c r="BO2073" i="53"/>
  <c r="BN2073" i="53"/>
  <c r="BM2073" i="53"/>
  <c r="BQ61" i="53"/>
  <c r="BP61" i="53"/>
  <c r="BO61" i="53"/>
  <c r="BN61" i="53"/>
  <c r="BM61" i="53"/>
  <c r="AD5089" i="53"/>
  <c r="AD4083" i="53"/>
  <c r="BL62" i="53"/>
  <c r="AD1066" i="53"/>
  <c r="BL4086" i="53"/>
  <c r="BL1069" i="53"/>
  <c r="BL3079" i="53"/>
  <c r="BL6097" i="53"/>
  <c r="BL5091" i="53"/>
  <c r="BL2074" i="53"/>
  <c r="AD6095" i="53"/>
  <c r="AD3077" i="53"/>
  <c r="AD2072" i="53"/>
  <c r="AG7124" i="53"/>
  <c r="AF7124" i="53"/>
  <c r="AE7124" i="53"/>
  <c r="AG8131" i="53"/>
  <c r="AF8131" i="53"/>
  <c r="AE8131" i="53"/>
  <c r="BQ7124" i="53"/>
  <c r="BP7124" i="53"/>
  <c r="BO7124" i="53"/>
  <c r="BN7124" i="53"/>
  <c r="BM7124" i="53"/>
  <c r="BN8130" i="53"/>
  <c r="BM8130" i="53"/>
  <c r="BQ8130" i="53"/>
  <c r="BO8130" i="53"/>
  <c r="BP8130" i="53"/>
  <c r="BL8131" i="53"/>
  <c r="BL7125" i="53"/>
  <c r="AD8132" i="53"/>
  <c r="AD7125" i="53"/>
  <c r="AG4083" i="53"/>
  <c r="AF4083" i="53"/>
  <c r="AE4083" i="53"/>
  <c r="AG5089" i="53"/>
  <c r="AF5089" i="53"/>
  <c r="AE5089" i="53"/>
  <c r="AE6095" i="53"/>
  <c r="AG6095" i="53"/>
  <c r="AF6095" i="53"/>
  <c r="AF2072" i="53"/>
  <c r="AE2072" i="53"/>
  <c r="AG2072" i="53"/>
  <c r="AG3077" i="53"/>
  <c r="AE3077" i="53"/>
  <c r="AF3077" i="53"/>
  <c r="AG1066" i="53"/>
  <c r="AF1066" i="53"/>
  <c r="AE1066" i="53"/>
  <c r="BQ62" i="53"/>
  <c r="BP62" i="53"/>
  <c r="BO62" i="53"/>
  <c r="BN62" i="53"/>
  <c r="BM62" i="53"/>
  <c r="BP5091" i="53"/>
  <c r="BQ5091" i="53"/>
  <c r="BO5091" i="53"/>
  <c r="BN5091" i="53"/>
  <c r="BM5091" i="53"/>
  <c r="BQ2074" i="53"/>
  <c r="BP2074" i="53"/>
  <c r="BO2074" i="53"/>
  <c r="BN2074" i="53"/>
  <c r="BM2074" i="53"/>
  <c r="BP3079" i="53"/>
  <c r="BM3079" i="53"/>
  <c r="BQ3079" i="53"/>
  <c r="BO3079" i="53"/>
  <c r="BN3079" i="53"/>
  <c r="BQ6097" i="53"/>
  <c r="BP6097" i="53"/>
  <c r="BO6097" i="53"/>
  <c r="BN6097" i="53"/>
  <c r="BM6097" i="53"/>
  <c r="BQ1069" i="53"/>
  <c r="BP1069" i="53"/>
  <c r="BO1069" i="53"/>
  <c r="BN1069" i="53"/>
  <c r="BM1069" i="53"/>
  <c r="BP4086" i="53"/>
  <c r="BQ4086" i="53"/>
  <c r="BO4086" i="53"/>
  <c r="BN4086" i="53"/>
  <c r="BM4086" i="53"/>
  <c r="AD5090" i="53"/>
  <c r="BL63" i="53"/>
  <c r="AD1067" i="53"/>
  <c r="AD4084" i="53"/>
  <c r="BL5092" i="53"/>
  <c r="BL6098" i="53"/>
  <c r="BL3080" i="53"/>
  <c r="BL2075" i="53"/>
  <c r="BL4087" i="53"/>
  <c r="BL1070" i="53"/>
  <c r="AD6096" i="53"/>
  <c r="AD3078" i="53"/>
  <c r="AD2073" i="53"/>
  <c r="AG7125" i="53"/>
  <c r="AF7125" i="53"/>
  <c r="AE7125" i="53"/>
  <c r="AG8132" i="53"/>
  <c r="AF8132" i="53"/>
  <c r="AE8132" i="53"/>
  <c r="BQ7125" i="53"/>
  <c r="BP7125" i="53"/>
  <c r="BO7125" i="53"/>
  <c r="BN7125" i="53"/>
  <c r="BM7125" i="53"/>
  <c r="BQ8131" i="53"/>
  <c r="BP8131" i="53"/>
  <c r="BO8131" i="53"/>
  <c r="BN8131" i="53"/>
  <c r="BM8131" i="53"/>
  <c r="BL8132" i="53"/>
  <c r="BL7126" i="53"/>
  <c r="AD8133" i="53"/>
  <c r="AD7126" i="53"/>
  <c r="AG6096" i="53"/>
  <c r="AF6096" i="53"/>
  <c r="AE6096" i="53"/>
  <c r="AG5090" i="53"/>
  <c r="AE5090" i="53"/>
  <c r="AF5090" i="53"/>
  <c r="AF1067" i="53"/>
  <c r="AE1067" i="53"/>
  <c r="AG1067" i="53"/>
  <c r="AG2073" i="53"/>
  <c r="AF2073" i="53"/>
  <c r="AE2073" i="53"/>
  <c r="AG3078" i="53"/>
  <c r="AF3078" i="53"/>
  <c r="AE3078" i="53"/>
  <c r="AG4084" i="53"/>
  <c r="AE4084" i="53"/>
  <c r="AF4084" i="53"/>
  <c r="BQ63" i="53"/>
  <c r="BP63" i="53"/>
  <c r="BM63" i="53"/>
  <c r="BO63" i="53"/>
  <c r="BN63" i="53"/>
  <c r="BQ1070" i="53"/>
  <c r="BP1070" i="53"/>
  <c r="BO1070" i="53"/>
  <c r="BN1070" i="53"/>
  <c r="BM1070" i="53"/>
  <c r="BP3080" i="53"/>
  <c r="BN3080" i="53"/>
  <c r="BM3080" i="53"/>
  <c r="BQ3080" i="53"/>
  <c r="BO3080" i="53"/>
  <c r="BQ2075" i="53"/>
  <c r="BP2075" i="53"/>
  <c r="BM2075" i="53"/>
  <c r="BO2075" i="53"/>
  <c r="BN2075" i="53"/>
  <c r="BQ5092" i="53"/>
  <c r="BP5092" i="53"/>
  <c r="BO5092" i="53"/>
  <c r="BN5092" i="53"/>
  <c r="BM5092" i="53"/>
  <c r="BP4087" i="53"/>
  <c r="BQ4087" i="53"/>
  <c r="BO4087" i="53"/>
  <c r="BN4087" i="53"/>
  <c r="BM4087" i="53"/>
  <c r="BQ6098" i="53"/>
  <c r="BP6098" i="53"/>
  <c r="BO6098" i="53"/>
  <c r="BN6098" i="53"/>
  <c r="BM6098" i="53"/>
  <c r="AD5091" i="53"/>
  <c r="AD4085" i="53"/>
  <c r="AD1068" i="53"/>
  <c r="BL64" i="53"/>
  <c r="BL4088" i="53"/>
  <c r="BL5093" i="53"/>
  <c r="BL3081" i="53"/>
  <c r="BL1071" i="53"/>
  <c r="BL6099" i="53"/>
  <c r="BL2076" i="53"/>
  <c r="AD6097" i="53"/>
  <c r="AD3079" i="53"/>
  <c r="AD2074" i="53"/>
  <c r="AF8133" i="53"/>
  <c r="AE8133" i="53"/>
  <c r="AG8133" i="53"/>
  <c r="AF7126" i="53"/>
  <c r="AE7126" i="53"/>
  <c r="AG7126" i="53"/>
  <c r="BO7126" i="53"/>
  <c r="BN7126" i="53"/>
  <c r="BM7126" i="53"/>
  <c r="BQ7126" i="53"/>
  <c r="BP7126" i="53"/>
  <c r="BQ8132" i="53"/>
  <c r="BP8132" i="53"/>
  <c r="BO8132" i="53"/>
  <c r="BM8132" i="53"/>
  <c r="BN8132" i="53"/>
  <c r="BL8133" i="53"/>
  <c r="BL7127" i="53"/>
  <c r="AD8134" i="53"/>
  <c r="AD7127" i="53"/>
  <c r="AG4085" i="53"/>
  <c r="AF4085" i="53"/>
  <c r="AE4085" i="53"/>
  <c r="AG5091" i="53"/>
  <c r="AF5091" i="53"/>
  <c r="AE5091" i="53"/>
  <c r="AG6097" i="53"/>
  <c r="AF6097" i="53"/>
  <c r="AE6097" i="53"/>
  <c r="AG2074" i="53"/>
  <c r="AF2074" i="53"/>
  <c r="AE2074" i="53"/>
  <c r="AG1068" i="53"/>
  <c r="AF1068" i="53"/>
  <c r="AE1068" i="53"/>
  <c r="AF3079" i="53"/>
  <c r="AE3079" i="53"/>
  <c r="AG3079" i="53"/>
  <c r="BP1071" i="53"/>
  <c r="BQ1071" i="53"/>
  <c r="BN1071" i="53"/>
  <c r="BM1071" i="53"/>
  <c r="BO1071" i="53"/>
  <c r="BP3081" i="53"/>
  <c r="BO3081" i="53"/>
  <c r="BN3081" i="53"/>
  <c r="BM3081" i="53"/>
  <c r="BQ3081" i="53"/>
  <c r="BQ5093" i="53"/>
  <c r="BP5093" i="53"/>
  <c r="BO5093" i="53"/>
  <c r="BN5093" i="53"/>
  <c r="BM5093" i="53"/>
  <c r="BP4088" i="53"/>
  <c r="BM4088" i="53"/>
  <c r="BQ4088" i="53"/>
  <c r="BO4088" i="53"/>
  <c r="BN4088" i="53"/>
  <c r="BQ2076" i="53"/>
  <c r="BP2076" i="53"/>
  <c r="BO2076" i="53"/>
  <c r="BN2076" i="53"/>
  <c r="BM2076" i="53"/>
  <c r="BQ6099" i="53"/>
  <c r="BP6099" i="53"/>
  <c r="BO6099" i="53"/>
  <c r="BN6099" i="53"/>
  <c r="BM6099" i="53"/>
  <c r="BQ64" i="53"/>
  <c r="BP64" i="53"/>
  <c r="BO64" i="53"/>
  <c r="BN64" i="53"/>
  <c r="BM64" i="53"/>
  <c r="AD5092" i="53"/>
  <c r="AD1069" i="53"/>
  <c r="AD4086" i="53"/>
  <c r="BL65" i="53"/>
  <c r="BL5094" i="53"/>
  <c r="BL2077" i="53"/>
  <c r="BL1072" i="53"/>
  <c r="BL4089" i="53"/>
  <c r="BL6100" i="53"/>
  <c r="BL3082" i="53"/>
  <c r="AD6098" i="53"/>
  <c r="AD3080" i="53"/>
  <c r="AD2075" i="53"/>
  <c r="AG7127" i="53"/>
  <c r="AF7127" i="53"/>
  <c r="AE7127" i="53"/>
  <c r="AG8134" i="53"/>
  <c r="AF8134" i="53"/>
  <c r="AE8134" i="53"/>
  <c r="BQ7127" i="53"/>
  <c r="BP7127" i="53"/>
  <c r="BO7127" i="53"/>
  <c r="BN7127" i="53"/>
  <c r="BM7127" i="53"/>
  <c r="BO8133" i="53"/>
  <c r="BN8133" i="53"/>
  <c r="BM8133" i="53"/>
  <c r="BP8133" i="53"/>
  <c r="BQ8133" i="53"/>
  <c r="BL8134" i="53"/>
  <c r="BL7128" i="53"/>
  <c r="AD8135" i="53"/>
  <c r="AD7128" i="53"/>
  <c r="AG6098" i="53"/>
  <c r="AF6098" i="53"/>
  <c r="AE6098" i="53"/>
  <c r="AF4086" i="53"/>
  <c r="AE4086" i="53"/>
  <c r="AG4086" i="53"/>
  <c r="AF5092" i="53"/>
  <c r="AE5092" i="53"/>
  <c r="AG5092" i="53"/>
  <c r="AE2075" i="53"/>
  <c r="AF2075" i="53"/>
  <c r="AG2075" i="53"/>
  <c r="AG1069" i="53"/>
  <c r="AF1069" i="53"/>
  <c r="AE1069" i="53"/>
  <c r="AG3080" i="53"/>
  <c r="AF3080" i="53"/>
  <c r="AE3080" i="53"/>
  <c r="BP4089" i="53"/>
  <c r="BN4089" i="53"/>
  <c r="BM4089" i="53"/>
  <c r="BQ4089" i="53"/>
  <c r="BO4089" i="53"/>
  <c r="BP3082" i="53"/>
  <c r="BQ3082" i="53"/>
  <c r="BO3082" i="53"/>
  <c r="BN3082" i="53"/>
  <c r="BM3082" i="53"/>
  <c r="BQ1072" i="53"/>
  <c r="BP1072" i="53"/>
  <c r="BO1072" i="53"/>
  <c r="BN1072" i="53"/>
  <c r="BM1072" i="53"/>
  <c r="BQ6100" i="53"/>
  <c r="BP6100" i="53"/>
  <c r="BM6100" i="53"/>
  <c r="BN6100" i="53"/>
  <c r="BO6100" i="53"/>
  <c r="BQ2077" i="53"/>
  <c r="BP2077" i="53"/>
  <c r="BO2077" i="53"/>
  <c r="BN2077" i="53"/>
  <c r="BM2077" i="53"/>
  <c r="BQ5094" i="53"/>
  <c r="BP5094" i="53"/>
  <c r="BM5094" i="53"/>
  <c r="BO5094" i="53"/>
  <c r="BN5094" i="53"/>
  <c r="BQ65" i="53"/>
  <c r="BP65" i="53"/>
  <c r="BO65" i="53"/>
  <c r="BN65" i="53"/>
  <c r="BM65" i="53"/>
  <c r="AD5093" i="53"/>
  <c r="AD4087" i="53"/>
  <c r="BL66" i="53"/>
  <c r="AD1070" i="53"/>
  <c r="BL6101" i="53"/>
  <c r="BL2078" i="53"/>
  <c r="BL4090" i="53"/>
  <c r="BL1073" i="53"/>
  <c r="BL3083" i="53"/>
  <c r="BL5095" i="53"/>
  <c r="AD6099" i="53"/>
  <c r="AD3081" i="53"/>
  <c r="AD2076" i="53"/>
  <c r="AG7128" i="53"/>
  <c r="AF7128" i="53"/>
  <c r="AE7128" i="53"/>
  <c r="AG8135" i="53"/>
  <c r="AF8135" i="53"/>
  <c r="AE8135" i="53"/>
  <c r="BM7128" i="53"/>
  <c r="BQ7128" i="53"/>
  <c r="BP7128" i="53"/>
  <c r="BO7128" i="53"/>
  <c r="BN7128" i="53"/>
  <c r="BQ8134" i="53"/>
  <c r="BP8134" i="53"/>
  <c r="BO8134" i="53"/>
  <c r="BN8134" i="53"/>
  <c r="BM8134" i="53"/>
  <c r="BL8135" i="53"/>
  <c r="BL7129" i="53"/>
  <c r="AD8136" i="53"/>
  <c r="AD7129" i="53"/>
  <c r="AG4087" i="53"/>
  <c r="AF4087" i="53"/>
  <c r="AE4087" i="53"/>
  <c r="AG6099" i="53"/>
  <c r="AF6099" i="53"/>
  <c r="AE6099" i="53"/>
  <c r="AG5093" i="53"/>
  <c r="AF5093" i="53"/>
  <c r="AE5093" i="53"/>
  <c r="AG2076" i="53"/>
  <c r="AF2076" i="53"/>
  <c r="AE2076" i="53"/>
  <c r="AG3081" i="53"/>
  <c r="AF3081" i="53"/>
  <c r="AE3081" i="53"/>
  <c r="AE1070" i="53"/>
  <c r="AG1070" i="53"/>
  <c r="AF1070" i="53"/>
  <c r="BQ66" i="53"/>
  <c r="BP66" i="53"/>
  <c r="BN66" i="53"/>
  <c r="BM66" i="53"/>
  <c r="BO66" i="53"/>
  <c r="BP5095" i="53"/>
  <c r="BQ5095" i="53"/>
  <c r="BO5095" i="53"/>
  <c r="BN5095" i="53"/>
  <c r="BM5095" i="53"/>
  <c r="BP3083" i="53"/>
  <c r="BQ3083" i="53"/>
  <c r="BO3083" i="53"/>
  <c r="BN3083" i="53"/>
  <c r="BM3083" i="53"/>
  <c r="BQ1073" i="53"/>
  <c r="BP1073" i="53"/>
  <c r="BO1073" i="53"/>
  <c r="BN1073" i="53"/>
  <c r="BM1073" i="53"/>
  <c r="BP4090" i="53"/>
  <c r="BO4090" i="53"/>
  <c r="BN4090" i="53"/>
  <c r="BM4090" i="53"/>
  <c r="BQ4090" i="53"/>
  <c r="BQ2078" i="53"/>
  <c r="BP2078" i="53"/>
  <c r="BO2078" i="53"/>
  <c r="BN2078" i="53"/>
  <c r="BM2078" i="53"/>
  <c r="BQ6101" i="53"/>
  <c r="BP6101" i="53"/>
  <c r="BO6101" i="53"/>
  <c r="BN6101" i="53"/>
  <c r="BM6101" i="53"/>
  <c r="AD5094" i="53"/>
  <c r="BL67" i="53"/>
  <c r="AD1071" i="53"/>
  <c r="AD4088" i="53"/>
  <c r="BL1074" i="53"/>
  <c r="BL5096" i="53"/>
  <c r="BL3084" i="53"/>
  <c r="BL4091" i="53"/>
  <c r="BL6102" i="53"/>
  <c r="BL2079" i="53"/>
  <c r="AD6100" i="53"/>
  <c r="AD3082" i="53"/>
  <c r="AD2077" i="53"/>
  <c r="AE7129" i="53"/>
  <c r="AG7129" i="53"/>
  <c r="AF7129" i="53"/>
  <c r="AE8136" i="53"/>
  <c r="AG8136" i="53"/>
  <c r="AF8136" i="53"/>
  <c r="BP7129" i="53"/>
  <c r="BO7129" i="53"/>
  <c r="BN7129" i="53"/>
  <c r="BM7129" i="53"/>
  <c r="BQ7129" i="53"/>
  <c r="BM8135" i="53"/>
  <c r="BQ8135" i="53"/>
  <c r="BP8135" i="53"/>
  <c r="BN8135" i="53"/>
  <c r="BO8135" i="53"/>
  <c r="BL8136" i="53"/>
  <c r="BL7130" i="53"/>
  <c r="AD8137" i="53"/>
  <c r="AD7130" i="53"/>
  <c r="AG1071" i="53"/>
  <c r="AF1071" i="53"/>
  <c r="AE1071" i="53"/>
  <c r="AF6100" i="53"/>
  <c r="AE6100" i="53"/>
  <c r="AG6100" i="53"/>
  <c r="AG5094" i="53"/>
  <c r="AF5094" i="53"/>
  <c r="AE5094" i="53"/>
  <c r="AG2077" i="53"/>
  <c r="AF2077" i="53"/>
  <c r="AE2077" i="53"/>
  <c r="AE3082" i="53"/>
  <c r="AF3082" i="53"/>
  <c r="AG3082" i="53"/>
  <c r="AG4088" i="53"/>
  <c r="AF4088" i="53"/>
  <c r="AE4088" i="53"/>
  <c r="BQ6102" i="53"/>
  <c r="BP6102" i="53"/>
  <c r="BO6102" i="53"/>
  <c r="BN6102" i="53"/>
  <c r="BM6102" i="53"/>
  <c r="BP4091" i="53"/>
  <c r="BQ4091" i="53"/>
  <c r="BO4091" i="53"/>
  <c r="BN4091" i="53"/>
  <c r="BM4091" i="53"/>
  <c r="BQ67" i="53"/>
  <c r="BP67" i="53"/>
  <c r="BM67" i="53"/>
  <c r="BO67" i="53"/>
  <c r="BN67" i="53"/>
  <c r="BQ2079" i="53"/>
  <c r="BP2079" i="53"/>
  <c r="BM2079" i="53"/>
  <c r="BO2079" i="53"/>
  <c r="BN2079" i="53"/>
  <c r="BP3084" i="53"/>
  <c r="BQ3084" i="53"/>
  <c r="BO3084" i="53"/>
  <c r="BN3084" i="53"/>
  <c r="BM3084" i="53"/>
  <c r="BQ5096" i="53"/>
  <c r="BP5096" i="53"/>
  <c r="BO5096" i="53"/>
  <c r="BN5096" i="53"/>
  <c r="BM5096" i="53"/>
  <c r="BQ1074" i="53"/>
  <c r="BP1074" i="53"/>
  <c r="BO1074" i="53"/>
  <c r="BN1074" i="53"/>
  <c r="BM1074" i="53"/>
  <c r="AD5095" i="53"/>
  <c r="AD4089" i="53"/>
  <c r="BL68" i="53"/>
  <c r="AD1072" i="53"/>
  <c r="BL4092" i="53"/>
  <c r="BL5097" i="53"/>
  <c r="BL1075" i="53"/>
  <c r="BL2080" i="53"/>
  <c r="BL6103" i="53"/>
  <c r="BL3085" i="53"/>
  <c r="AD6101" i="53"/>
  <c r="AD3083" i="53"/>
  <c r="AD2078" i="53"/>
  <c r="AG7130" i="53"/>
  <c r="AF7130" i="53"/>
  <c r="AE7130" i="53"/>
  <c r="AG8137" i="53"/>
  <c r="AF8137" i="53"/>
  <c r="AE8137" i="53"/>
  <c r="BQ7130" i="53"/>
  <c r="BP7130" i="53"/>
  <c r="BO7130" i="53"/>
  <c r="BN7130" i="53"/>
  <c r="BM7130" i="53"/>
  <c r="BP8136" i="53"/>
  <c r="BO8136" i="53"/>
  <c r="BN8136" i="53"/>
  <c r="BM8136" i="53"/>
  <c r="BQ8136" i="53"/>
  <c r="BL8137" i="53"/>
  <c r="BL7131" i="53"/>
  <c r="AD8138" i="53"/>
  <c r="AD7131" i="53"/>
  <c r="AE4089" i="53"/>
  <c r="AF4089" i="53"/>
  <c r="AG4089" i="53"/>
  <c r="AG6101" i="53"/>
  <c r="AF6101" i="53"/>
  <c r="AE6101" i="53"/>
  <c r="AE5095" i="53"/>
  <c r="AF5095" i="53"/>
  <c r="AG5095" i="53"/>
  <c r="AG2078" i="53"/>
  <c r="AE2078" i="53"/>
  <c r="AF2078" i="53"/>
  <c r="AG3083" i="53"/>
  <c r="AF3083" i="53"/>
  <c r="AE3083" i="53"/>
  <c r="AG1072" i="53"/>
  <c r="AF1072" i="53"/>
  <c r="AE1072" i="53"/>
  <c r="BQ6103" i="53"/>
  <c r="BP6103" i="53"/>
  <c r="BO6103" i="53"/>
  <c r="BN6103" i="53"/>
  <c r="BM6103" i="53"/>
  <c r="BQ5097" i="53"/>
  <c r="BP5097" i="53"/>
  <c r="BO5097" i="53"/>
  <c r="BN5097" i="53"/>
  <c r="BM5097" i="53"/>
  <c r="BP3085" i="53"/>
  <c r="BQ3085" i="53"/>
  <c r="BO3085" i="53"/>
  <c r="BN3085" i="53"/>
  <c r="BM3085" i="53"/>
  <c r="BQ2080" i="53"/>
  <c r="BP2080" i="53"/>
  <c r="BO2080" i="53"/>
  <c r="BN2080" i="53"/>
  <c r="BM2080" i="53"/>
  <c r="BP1075" i="53"/>
  <c r="BQ1075" i="53"/>
  <c r="BN1075" i="53"/>
  <c r="BM1075" i="53"/>
  <c r="BO1075" i="53"/>
  <c r="BQ68" i="53"/>
  <c r="BP68" i="53"/>
  <c r="BO68" i="53"/>
  <c r="BN68" i="53"/>
  <c r="BM68" i="53"/>
  <c r="BP4092" i="53"/>
  <c r="BQ4092" i="53"/>
  <c r="BO4092" i="53"/>
  <c r="BN4092" i="53"/>
  <c r="BM4092" i="53"/>
  <c r="AD5096" i="53"/>
  <c r="AD4090" i="53"/>
  <c r="BL69" i="53"/>
  <c r="AD1073" i="53"/>
  <c r="BL5098" i="53"/>
  <c r="BL3086" i="53"/>
  <c r="BL4093" i="53"/>
  <c r="BL6104" i="53"/>
  <c r="BL2081" i="53"/>
  <c r="BL1076" i="53"/>
  <c r="AD6102" i="53"/>
  <c r="AD3084" i="53"/>
  <c r="AD2079" i="53"/>
  <c r="AG7131" i="53"/>
  <c r="AF7131" i="53"/>
  <c r="AE7131" i="53"/>
  <c r="AG8138" i="53"/>
  <c r="AF8138" i="53"/>
  <c r="AE8138" i="53"/>
  <c r="BN7131" i="53"/>
  <c r="BM7131" i="53"/>
  <c r="BQ7131" i="53"/>
  <c r="BP7131" i="53"/>
  <c r="BO7131" i="53"/>
  <c r="BQ8137" i="53"/>
  <c r="BP8137" i="53"/>
  <c r="BO8137" i="53"/>
  <c r="BN8137" i="53"/>
  <c r="BM8137" i="53"/>
  <c r="BL8138" i="53"/>
  <c r="BL7132" i="53"/>
  <c r="AD8139" i="53"/>
  <c r="AD7132" i="53"/>
  <c r="AG6102" i="53"/>
  <c r="AF6102" i="53"/>
  <c r="AE6102" i="53"/>
  <c r="AG4090" i="53"/>
  <c r="AF4090" i="53"/>
  <c r="AE4090" i="53"/>
  <c r="AG5096" i="53"/>
  <c r="AF5096" i="53"/>
  <c r="AE5096" i="53"/>
  <c r="AG2079" i="53"/>
  <c r="AF2079" i="53"/>
  <c r="AE2079" i="53"/>
  <c r="AG3084" i="53"/>
  <c r="AF3084" i="53"/>
  <c r="AE3084" i="53"/>
  <c r="AG1073" i="53"/>
  <c r="AF1073" i="53"/>
  <c r="AE1073" i="53"/>
  <c r="BQ69" i="53"/>
  <c r="BP69" i="53"/>
  <c r="BO69" i="53"/>
  <c r="BN69" i="53"/>
  <c r="BM69" i="53"/>
  <c r="BQ2081" i="53"/>
  <c r="BP2081" i="53"/>
  <c r="BO2081" i="53"/>
  <c r="BN2081" i="53"/>
  <c r="BM2081" i="53"/>
  <c r="BQ1076" i="53"/>
  <c r="BP1076" i="53"/>
  <c r="BO1076" i="53"/>
  <c r="BN1076" i="53"/>
  <c r="BM1076" i="53"/>
  <c r="BQ6104" i="53"/>
  <c r="BP6104" i="53"/>
  <c r="BM6104" i="53"/>
  <c r="BN6104" i="53"/>
  <c r="BO6104" i="53"/>
  <c r="BP4093" i="53"/>
  <c r="BQ4093" i="53"/>
  <c r="BO4093" i="53"/>
  <c r="BN4093" i="53"/>
  <c r="BM4093" i="53"/>
  <c r="BP3086" i="53"/>
  <c r="BQ3086" i="53"/>
  <c r="BO3086" i="53"/>
  <c r="BN3086" i="53"/>
  <c r="BM3086" i="53"/>
  <c r="BQ5098" i="53"/>
  <c r="BP5098" i="53"/>
  <c r="BM5098" i="53"/>
  <c r="BO5098" i="53"/>
  <c r="BN5098" i="53"/>
  <c r="AD5097" i="53"/>
  <c r="BL70" i="53"/>
  <c r="AD1074" i="53"/>
  <c r="AD4091" i="53"/>
  <c r="BL2082" i="53"/>
  <c r="BL3087" i="53"/>
  <c r="BL6105" i="53"/>
  <c r="BL1077" i="53"/>
  <c r="BL4094" i="53"/>
  <c r="BL5099" i="53"/>
  <c r="AD6103" i="53"/>
  <c r="AD3085" i="53"/>
  <c r="AD2080" i="53"/>
  <c r="AG7132" i="53"/>
  <c r="AF7132" i="53"/>
  <c r="AE7132" i="53"/>
  <c r="AG8139" i="53"/>
  <c r="AF8139" i="53"/>
  <c r="AE8139" i="53"/>
  <c r="BQ7132" i="53"/>
  <c r="BP7132" i="53"/>
  <c r="BO7132" i="53"/>
  <c r="BN7132" i="53"/>
  <c r="BM7132" i="53"/>
  <c r="BN8138" i="53"/>
  <c r="BM8138" i="53"/>
  <c r="BQ8138" i="53"/>
  <c r="BO8138" i="53"/>
  <c r="BP8138" i="53"/>
  <c r="BL8139" i="53"/>
  <c r="BL7133" i="53"/>
  <c r="AD8140" i="53"/>
  <c r="AD7133" i="53"/>
  <c r="AG5097" i="53"/>
  <c r="AF5097" i="53"/>
  <c r="AE5097" i="53"/>
  <c r="AE6103" i="53"/>
  <c r="AG6103" i="53"/>
  <c r="AF6103" i="53"/>
  <c r="AG1074" i="53"/>
  <c r="AF1074" i="53"/>
  <c r="AE1074" i="53"/>
  <c r="AF2080" i="53"/>
  <c r="AE2080" i="53"/>
  <c r="AG2080" i="53"/>
  <c r="AG3085" i="53"/>
  <c r="AE3085" i="53"/>
  <c r="AF3085" i="53"/>
  <c r="AG4091" i="53"/>
  <c r="AF4091" i="53"/>
  <c r="AE4091" i="53"/>
  <c r="BP5099" i="53"/>
  <c r="BQ5099" i="53"/>
  <c r="BO5099" i="53"/>
  <c r="BN5099" i="53"/>
  <c r="BM5099" i="53"/>
  <c r="BQ1077" i="53"/>
  <c r="BP1077" i="53"/>
  <c r="BO1077" i="53"/>
  <c r="BN1077" i="53"/>
  <c r="BM1077" i="53"/>
  <c r="BQ70" i="53"/>
  <c r="BP70" i="53"/>
  <c r="BN70" i="53"/>
  <c r="BM70" i="53"/>
  <c r="BO70" i="53"/>
  <c r="BQ6105" i="53"/>
  <c r="BP6105" i="53"/>
  <c r="BO6105" i="53"/>
  <c r="BN6105" i="53"/>
  <c r="BM6105" i="53"/>
  <c r="BP4094" i="53"/>
  <c r="BQ4094" i="53"/>
  <c r="BO4094" i="53"/>
  <c r="BN4094" i="53"/>
  <c r="BM4094" i="53"/>
  <c r="BP3087" i="53"/>
  <c r="BM3087" i="53"/>
  <c r="BQ3087" i="53"/>
  <c r="BO3087" i="53"/>
  <c r="BN3087" i="53"/>
  <c r="BQ2082" i="53"/>
  <c r="BP2082" i="53"/>
  <c r="BO2082" i="53"/>
  <c r="BN2082" i="53"/>
  <c r="BM2082" i="53"/>
  <c r="AD5098" i="53"/>
  <c r="BL71" i="53"/>
  <c r="AD4092" i="53"/>
  <c r="AD1075" i="53"/>
  <c r="BL5100" i="53"/>
  <c r="BL4095" i="53"/>
  <c r="BL6106" i="53"/>
  <c r="BL2083" i="53"/>
  <c r="BL3088" i="53"/>
  <c r="BL1078" i="53"/>
  <c r="AD6104" i="53"/>
  <c r="AD3086" i="53"/>
  <c r="AD2081" i="53"/>
  <c r="AG7133" i="53"/>
  <c r="AF7133" i="53"/>
  <c r="AE7133" i="53"/>
  <c r="AG8140" i="53"/>
  <c r="AF8140" i="53"/>
  <c r="AE8140" i="53"/>
  <c r="BQ7133" i="53"/>
  <c r="BP7133" i="53"/>
  <c r="BO7133" i="53"/>
  <c r="BN7133" i="53"/>
  <c r="BM7133" i="53"/>
  <c r="BQ8139" i="53"/>
  <c r="BP8139" i="53"/>
  <c r="BO8139" i="53"/>
  <c r="BN8139" i="53"/>
  <c r="BM8139" i="53"/>
  <c r="BL8140" i="53"/>
  <c r="BL7134" i="53"/>
  <c r="AD8141" i="53"/>
  <c r="AD7134" i="53"/>
  <c r="AG6104" i="53"/>
  <c r="AF6104" i="53"/>
  <c r="AE6104" i="53"/>
  <c r="AG4092" i="53"/>
  <c r="AE4092" i="53"/>
  <c r="AF4092" i="53"/>
  <c r="AG5098" i="53"/>
  <c r="AE5098" i="53"/>
  <c r="AF5098" i="53"/>
  <c r="AG2081" i="53"/>
  <c r="AF2081" i="53"/>
  <c r="AE2081" i="53"/>
  <c r="AG3086" i="53"/>
  <c r="AF3086" i="53"/>
  <c r="AE3086" i="53"/>
  <c r="AF1075" i="53"/>
  <c r="AE1075" i="53"/>
  <c r="AG1075" i="53"/>
  <c r="BQ71" i="53"/>
  <c r="BP71" i="53"/>
  <c r="BM71" i="53"/>
  <c r="BO71" i="53"/>
  <c r="BN71" i="53"/>
  <c r="BP4095" i="53"/>
  <c r="BQ4095" i="53"/>
  <c r="BO4095" i="53"/>
  <c r="BN4095" i="53"/>
  <c r="BM4095" i="53"/>
  <c r="BQ6106" i="53"/>
  <c r="BP6106" i="53"/>
  <c r="BO6106" i="53"/>
  <c r="BN6106" i="53"/>
  <c r="BM6106" i="53"/>
  <c r="BQ1078" i="53"/>
  <c r="BP1078" i="53"/>
  <c r="BO1078" i="53"/>
  <c r="BN1078" i="53"/>
  <c r="BM1078" i="53"/>
  <c r="BP3088" i="53"/>
  <c r="BN3088" i="53"/>
  <c r="BM3088" i="53"/>
  <c r="BQ3088" i="53"/>
  <c r="BO3088" i="53"/>
  <c r="BQ2083" i="53"/>
  <c r="BP2083" i="53"/>
  <c r="BM2083" i="53"/>
  <c r="BO2083" i="53"/>
  <c r="BN2083" i="53"/>
  <c r="BQ5100" i="53"/>
  <c r="BP5100" i="53"/>
  <c r="BO5100" i="53"/>
  <c r="BN5100" i="53"/>
  <c r="BM5100" i="53"/>
  <c r="AD5099" i="53"/>
  <c r="AD1076" i="53"/>
  <c r="AD4093" i="53"/>
  <c r="BL72" i="53"/>
  <c r="BL3089" i="53"/>
  <c r="BL4096" i="53"/>
  <c r="BL6107" i="53"/>
  <c r="BL1079" i="53"/>
  <c r="BL2084" i="53"/>
  <c r="BL5101" i="53"/>
  <c r="AD6105" i="53"/>
  <c r="AD3087" i="53"/>
  <c r="AD2082" i="53"/>
  <c r="AF7134" i="53"/>
  <c r="AE7134" i="53"/>
  <c r="AG7134" i="53"/>
  <c r="AF8141" i="53"/>
  <c r="AE8141" i="53"/>
  <c r="AG8141" i="53"/>
  <c r="BO7134" i="53"/>
  <c r="BN7134" i="53"/>
  <c r="BM7134" i="53"/>
  <c r="BQ7134" i="53"/>
  <c r="BP7134" i="53"/>
  <c r="BQ8140" i="53"/>
  <c r="BP8140" i="53"/>
  <c r="BO8140" i="53"/>
  <c r="BM8140" i="53"/>
  <c r="BN8140" i="53"/>
  <c r="BL8141" i="53"/>
  <c r="BL7135" i="53"/>
  <c r="AD8142" i="53"/>
  <c r="AD7135" i="53"/>
  <c r="AG6105" i="53"/>
  <c r="AF6105" i="53"/>
  <c r="AE6105" i="53"/>
  <c r="AG4093" i="53"/>
  <c r="AF4093" i="53"/>
  <c r="AE4093" i="53"/>
  <c r="AG2082" i="53"/>
  <c r="AF2082" i="53"/>
  <c r="AE2082" i="53"/>
  <c r="AG1076" i="53"/>
  <c r="AF1076" i="53"/>
  <c r="AE1076" i="53"/>
  <c r="AG5099" i="53"/>
  <c r="AF5099" i="53"/>
  <c r="AE5099" i="53"/>
  <c r="AF3087" i="53"/>
  <c r="AE3087" i="53"/>
  <c r="AG3087" i="53"/>
  <c r="BQ6107" i="53"/>
  <c r="BP6107" i="53"/>
  <c r="BO6107" i="53"/>
  <c r="BN6107" i="53"/>
  <c r="BM6107" i="53"/>
  <c r="BQ5101" i="53"/>
  <c r="BP5101" i="53"/>
  <c r="BO5101" i="53"/>
  <c r="BN5101" i="53"/>
  <c r="BM5101" i="53"/>
  <c r="BQ2084" i="53"/>
  <c r="BP2084" i="53"/>
  <c r="BO2084" i="53"/>
  <c r="BN2084" i="53"/>
  <c r="BM2084" i="53"/>
  <c r="BP1079" i="53"/>
  <c r="BQ1079" i="53"/>
  <c r="BN1079" i="53"/>
  <c r="BM1079" i="53"/>
  <c r="BO1079" i="53"/>
  <c r="BP4096" i="53"/>
  <c r="BM4096" i="53"/>
  <c r="BQ4096" i="53"/>
  <c r="BO4096" i="53"/>
  <c r="BN4096" i="53"/>
  <c r="BP3089" i="53"/>
  <c r="BO3089" i="53"/>
  <c r="BN3089" i="53"/>
  <c r="BM3089" i="53"/>
  <c r="BQ3089" i="53"/>
  <c r="BQ72" i="53"/>
  <c r="BP72" i="53"/>
  <c r="BN72" i="53"/>
  <c r="BM72" i="53"/>
  <c r="BO72" i="53"/>
  <c r="AD5100" i="53"/>
  <c r="BL73" i="53"/>
  <c r="AD4094" i="53"/>
  <c r="AD1077" i="53"/>
  <c r="BL5102" i="53"/>
  <c r="BL6108" i="53"/>
  <c r="BL4097" i="53"/>
  <c r="BL1080" i="53"/>
  <c r="BL2085" i="53"/>
  <c r="BL3090" i="53"/>
  <c r="AD6106" i="53"/>
  <c r="AD3088" i="53"/>
  <c r="AD2083" i="53"/>
  <c r="AG7135" i="53"/>
  <c r="AF7135" i="53"/>
  <c r="AE7135" i="53"/>
  <c r="AG8142" i="53"/>
  <c r="AF8142" i="53"/>
  <c r="AE8142" i="53"/>
  <c r="BQ7135" i="53"/>
  <c r="BP7135" i="53"/>
  <c r="BO7135" i="53"/>
  <c r="BN7135" i="53"/>
  <c r="BM7135" i="53"/>
  <c r="BO8141" i="53"/>
  <c r="BN8141" i="53"/>
  <c r="BM8141" i="53"/>
  <c r="BP8141" i="53"/>
  <c r="BQ8141" i="53"/>
  <c r="BL8142" i="53"/>
  <c r="BL7136" i="53"/>
  <c r="AD8143" i="53"/>
  <c r="AD7136" i="53"/>
  <c r="AG6106" i="53"/>
  <c r="AF6106" i="53"/>
  <c r="AE6106" i="53"/>
  <c r="AF4094" i="53"/>
  <c r="AE4094" i="53"/>
  <c r="AG4094" i="53"/>
  <c r="AF5100" i="53"/>
  <c r="AE5100" i="53"/>
  <c r="AG5100" i="53"/>
  <c r="AE2083" i="53"/>
  <c r="AF2083" i="53"/>
  <c r="AG2083" i="53"/>
  <c r="AG3088" i="53"/>
  <c r="AF3088" i="53"/>
  <c r="AE3088" i="53"/>
  <c r="AG1077" i="53"/>
  <c r="AF1077" i="53"/>
  <c r="AE1077" i="53"/>
  <c r="BQ1080" i="53"/>
  <c r="BP1080" i="53"/>
  <c r="BO1080" i="53"/>
  <c r="BN1080" i="53"/>
  <c r="BM1080" i="53"/>
  <c r="BP3090" i="53"/>
  <c r="BQ3090" i="53"/>
  <c r="BO3090" i="53"/>
  <c r="BN3090" i="53"/>
  <c r="BM3090" i="53"/>
  <c r="BQ2085" i="53"/>
  <c r="BP2085" i="53"/>
  <c r="BO2085" i="53"/>
  <c r="BN2085" i="53"/>
  <c r="BM2085" i="53"/>
  <c r="BQ6108" i="53"/>
  <c r="BP6108" i="53"/>
  <c r="BM6108" i="53"/>
  <c r="BN6108" i="53"/>
  <c r="BO6108" i="53"/>
  <c r="BQ73" i="53"/>
  <c r="BP73" i="53"/>
  <c r="BO73" i="53"/>
  <c r="BN73" i="53"/>
  <c r="BM73" i="53"/>
  <c r="BP4097" i="53"/>
  <c r="BN4097" i="53"/>
  <c r="BM4097" i="53"/>
  <c r="BQ4097" i="53"/>
  <c r="BO4097" i="53"/>
  <c r="BQ5102" i="53"/>
  <c r="BP5102" i="53"/>
  <c r="BM5102" i="53"/>
  <c r="BO5102" i="53"/>
  <c r="BN5102" i="53"/>
  <c r="AD5101" i="53"/>
  <c r="BL74" i="53"/>
  <c r="AD4095" i="53"/>
  <c r="AD1078" i="53"/>
  <c r="BL1081" i="53"/>
  <c r="BL6109" i="53"/>
  <c r="BL2086" i="53"/>
  <c r="BL3091" i="53"/>
  <c r="BL4098" i="53"/>
  <c r="BL5103" i="53"/>
  <c r="AD6107" i="53"/>
  <c r="AD3089" i="53"/>
  <c r="AD2084" i="53"/>
  <c r="AG7136" i="53"/>
  <c r="AF7136" i="53"/>
  <c r="AE7136" i="53"/>
  <c r="AG8143" i="53"/>
  <c r="AF8143" i="53"/>
  <c r="AE8143" i="53"/>
  <c r="BM7136" i="53"/>
  <c r="BQ7136" i="53"/>
  <c r="BP7136" i="53"/>
  <c r="BO7136" i="53"/>
  <c r="BN7136" i="53"/>
  <c r="BQ8142" i="53"/>
  <c r="BP8142" i="53"/>
  <c r="BO8142" i="53"/>
  <c r="BN8142" i="53"/>
  <c r="BM8142" i="53"/>
  <c r="BL8143" i="53"/>
  <c r="BL7137" i="53"/>
  <c r="AD8144" i="53"/>
  <c r="AD7137" i="53"/>
  <c r="AG6107" i="53"/>
  <c r="AF6107" i="53"/>
  <c r="AE6107" i="53"/>
  <c r="AG4095" i="53"/>
  <c r="AF4095" i="53"/>
  <c r="AE4095" i="53"/>
  <c r="AG5101" i="53"/>
  <c r="AF5101" i="53"/>
  <c r="AE5101" i="53"/>
  <c r="AG2084" i="53"/>
  <c r="AF2084" i="53"/>
  <c r="AE2084" i="53"/>
  <c r="AG3089" i="53"/>
  <c r="AF3089" i="53"/>
  <c r="AE3089" i="53"/>
  <c r="AE1078" i="53"/>
  <c r="AG1078" i="53"/>
  <c r="AF1078" i="53"/>
  <c r="BQ74" i="53"/>
  <c r="BP74" i="53"/>
  <c r="BO74" i="53"/>
  <c r="BN74" i="53"/>
  <c r="BM74" i="53"/>
  <c r="BP4098" i="53"/>
  <c r="BO4098" i="53"/>
  <c r="BN4098" i="53"/>
  <c r="BM4098" i="53"/>
  <c r="BQ4098" i="53"/>
  <c r="BP3091" i="53"/>
  <c r="BQ3091" i="53"/>
  <c r="BO3091" i="53"/>
  <c r="BN3091" i="53"/>
  <c r="BM3091" i="53"/>
  <c r="BQ2086" i="53"/>
  <c r="BP2086" i="53"/>
  <c r="BO2086" i="53"/>
  <c r="BN2086" i="53"/>
  <c r="BM2086" i="53"/>
  <c r="BQ6109" i="53"/>
  <c r="BP6109" i="53"/>
  <c r="BO6109" i="53"/>
  <c r="BN6109" i="53"/>
  <c r="BM6109" i="53"/>
  <c r="BP5103" i="53"/>
  <c r="BQ5103" i="53"/>
  <c r="BO5103" i="53"/>
  <c r="BN5103" i="53"/>
  <c r="BM5103" i="53"/>
  <c r="BQ1081" i="53"/>
  <c r="BP1081" i="53"/>
  <c r="BO1081" i="53"/>
  <c r="BN1081" i="53"/>
  <c r="BM1081" i="53"/>
  <c r="AD5102" i="53"/>
  <c r="BL75" i="53"/>
  <c r="AD1079" i="53"/>
  <c r="AD4096" i="53"/>
  <c r="BL4099" i="53"/>
  <c r="BL1082" i="53"/>
  <c r="BL2087" i="53"/>
  <c r="BL5104" i="53"/>
  <c r="BL3092" i="53"/>
  <c r="BL6110" i="53"/>
  <c r="AD6108" i="53"/>
  <c r="AD3090" i="53"/>
  <c r="AD2085" i="53"/>
  <c r="AE7137" i="53"/>
  <c r="AG7137" i="53"/>
  <c r="AF7137" i="53"/>
  <c r="AE8144" i="53"/>
  <c r="AG8144" i="53"/>
  <c r="AF8144" i="53"/>
  <c r="BP7137" i="53"/>
  <c r="BO7137" i="53"/>
  <c r="BN7137" i="53"/>
  <c r="BM7137" i="53"/>
  <c r="BQ7137" i="53"/>
  <c r="BM8143" i="53"/>
  <c r="BQ8143" i="53"/>
  <c r="BP8143" i="53"/>
  <c r="BN8143" i="53"/>
  <c r="BO8143" i="53"/>
  <c r="BL8144" i="53"/>
  <c r="BL7138" i="53"/>
  <c r="AD8145" i="53"/>
  <c r="AD7138" i="53"/>
  <c r="AF6108" i="53"/>
  <c r="AE6108" i="53"/>
  <c r="AG6108" i="53"/>
  <c r="AG5102" i="53"/>
  <c r="AF5102" i="53"/>
  <c r="AE5102" i="53"/>
  <c r="AG1079" i="53"/>
  <c r="AF1079" i="53"/>
  <c r="AE1079" i="53"/>
  <c r="AG2085" i="53"/>
  <c r="AF2085" i="53"/>
  <c r="AE2085" i="53"/>
  <c r="AE3090" i="53"/>
  <c r="AF3090" i="53"/>
  <c r="AG3090" i="53"/>
  <c r="AG4096" i="53"/>
  <c r="AF4096" i="53"/>
  <c r="AE4096" i="53"/>
  <c r="BP3092" i="53"/>
  <c r="BQ3092" i="53"/>
  <c r="BO3092" i="53"/>
  <c r="BN3092" i="53"/>
  <c r="BM3092" i="53"/>
  <c r="BP75" i="53"/>
  <c r="BQ75" i="53"/>
  <c r="BO75" i="53"/>
  <c r="BN75" i="53"/>
  <c r="BM75" i="53"/>
  <c r="BQ2087" i="53"/>
  <c r="BP2087" i="53"/>
  <c r="BM2087" i="53"/>
  <c r="BO2087" i="53"/>
  <c r="BN2087" i="53"/>
  <c r="BQ5104" i="53"/>
  <c r="BP5104" i="53"/>
  <c r="BO5104" i="53"/>
  <c r="BN5104" i="53"/>
  <c r="BM5104" i="53"/>
  <c r="BQ1082" i="53"/>
  <c r="BP1082" i="53"/>
  <c r="BO1082" i="53"/>
  <c r="BN1082" i="53"/>
  <c r="BM1082" i="53"/>
  <c r="BQ6110" i="53"/>
  <c r="BP6110" i="53"/>
  <c r="BO6110" i="53"/>
  <c r="BN6110" i="53"/>
  <c r="BM6110" i="53"/>
  <c r="BP4099" i="53"/>
  <c r="BQ4099" i="53"/>
  <c r="BO4099" i="53"/>
  <c r="BN4099" i="53"/>
  <c r="BM4099" i="53"/>
  <c r="AD5103" i="53"/>
  <c r="BL76" i="53"/>
  <c r="AD1080" i="53"/>
  <c r="AD4097" i="53"/>
  <c r="BL1083" i="53"/>
  <c r="BL5105" i="53"/>
  <c r="BL6111" i="53"/>
  <c r="BL3093" i="53"/>
  <c r="BL2088" i="53"/>
  <c r="BL4100" i="53"/>
  <c r="AD6109" i="53"/>
  <c r="AD3091" i="53"/>
  <c r="AD2086" i="53"/>
  <c r="AG7138" i="53"/>
  <c r="AF7138" i="53"/>
  <c r="AE7138" i="53"/>
  <c r="AG8145" i="53"/>
  <c r="AF8145" i="53"/>
  <c r="AE8145" i="53"/>
  <c r="BQ7138" i="53"/>
  <c r="BP7138" i="53"/>
  <c r="BO7138" i="53"/>
  <c r="BN7138" i="53"/>
  <c r="BM7138" i="53"/>
  <c r="BP8144" i="53"/>
  <c r="BO8144" i="53"/>
  <c r="BN8144" i="53"/>
  <c r="BM8144" i="53"/>
  <c r="BQ8144" i="53"/>
  <c r="BL8145" i="53"/>
  <c r="BL7139" i="53"/>
  <c r="AD8146" i="53"/>
  <c r="AD7139" i="53"/>
  <c r="AG1080" i="53"/>
  <c r="AF1080" i="53"/>
  <c r="AE1080" i="53"/>
  <c r="AG6109" i="53"/>
  <c r="AF6109" i="53"/>
  <c r="AE6109" i="53"/>
  <c r="AE5103" i="53"/>
  <c r="AF5103" i="53"/>
  <c r="AG5103" i="53"/>
  <c r="AG2086" i="53"/>
  <c r="AE2086" i="53"/>
  <c r="AF2086" i="53"/>
  <c r="AG3091" i="53"/>
  <c r="AF3091" i="53"/>
  <c r="AE3091" i="53"/>
  <c r="AE4097" i="53"/>
  <c r="AF4097" i="53"/>
  <c r="AG4097" i="53"/>
  <c r="BP4100" i="53"/>
  <c r="BQ4100" i="53"/>
  <c r="BO4100" i="53"/>
  <c r="BN4100" i="53"/>
  <c r="BM4100" i="53"/>
  <c r="BQ2088" i="53"/>
  <c r="BP2088" i="53"/>
  <c r="BO2088" i="53"/>
  <c r="BN2088" i="53"/>
  <c r="BM2088" i="53"/>
  <c r="BP3093" i="53"/>
  <c r="BQ3093" i="53"/>
  <c r="BO3093" i="53"/>
  <c r="BN3093" i="53"/>
  <c r="BM3093" i="53"/>
  <c r="BQ5105" i="53"/>
  <c r="BP5105" i="53"/>
  <c r="BO5105" i="53"/>
  <c r="BN5105" i="53"/>
  <c r="BM5105" i="53"/>
  <c r="BQ76" i="53"/>
  <c r="BP76" i="53"/>
  <c r="BM76" i="53"/>
  <c r="BO76" i="53"/>
  <c r="BN76" i="53"/>
  <c r="BQ6111" i="53"/>
  <c r="BP6111" i="53"/>
  <c r="BO6111" i="53"/>
  <c r="BN6111" i="53"/>
  <c r="BM6111" i="53"/>
  <c r="BP1083" i="53"/>
  <c r="BQ1083" i="53"/>
  <c r="BN1083" i="53"/>
  <c r="BM1083" i="53"/>
  <c r="BO1083" i="53"/>
  <c r="AD5104" i="53"/>
  <c r="BL77" i="53"/>
  <c r="AD4098" i="53"/>
  <c r="AD1081" i="53"/>
  <c r="BL2089" i="53"/>
  <c r="BL5106" i="53"/>
  <c r="BL6112" i="53"/>
  <c r="BL3094" i="53"/>
  <c r="BL4101" i="53"/>
  <c r="BL1084" i="53"/>
  <c r="AD6110" i="53"/>
  <c r="AD3092" i="53"/>
  <c r="AD2087" i="53"/>
  <c r="AG7139" i="53"/>
  <c r="AF7139" i="53"/>
  <c r="AE7139" i="53"/>
  <c r="AG8146" i="53"/>
  <c r="AF8146" i="53"/>
  <c r="AE8146" i="53"/>
  <c r="BN7139" i="53"/>
  <c r="BM7139" i="53"/>
  <c r="BQ7139" i="53"/>
  <c r="BP7139" i="53"/>
  <c r="BO7139" i="53"/>
  <c r="BQ8145" i="53"/>
  <c r="BP8145" i="53"/>
  <c r="BO8145" i="53"/>
  <c r="BN8145" i="53"/>
  <c r="BM8145" i="53"/>
  <c r="BL8146" i="53"/>
  <c r="BL7140" i="53"/>
  <c r="AD8147" i="53"/>
  <c r="AD7140" i="53"/>
  <c r="AG4098" i="53"/>
  <c r="AF4098" i="53"/>
  <c r="AE4098" i="53"/>
  <c r="AG6110" i="53"/>
  <c r="AF6110" i="53"/>
  <c r="AE6110" i="53"/>
  <c r="AG5104" i="53"/>
  <c r="AF5104" i="53"/>
  <c r="AE5104" i="53"/>
  <c r="AG2087" i="53"/>
  <c r="AF2087" i="53"/>
  <c r="AE2087" i="53"/>
  <c r="AG3092" i="53"/>
  <c r="AF3092" i="53"/>
  <c r="AE3092" i="53"/>
  <c r="AG1081" i="53"/>
  <c r="AF1081" i="53"/>
  <c r="AE1081" i="53"/>
  <c r="BQ1084" i="53"/>
  <c r="BP1084" i="53"/>
  <c r="BO1084" i="53"/>
  <c r="BN1084" i="53"/>
  <c r="BM1084" i="53"/>
  <c r="BQ77" i="53"/>
  <c r="BP77" i="53"/>
  <c r="BO77" i="53"/>
  <c r="BN77" i="53"/>
  <c r="BM77" i="53"/>
  <c r="BP3094" i="53"/>
  <c r="BQ3094" i="53"/>
  <c r="BO3094" i="53"/>
  <c r="BN3094" i="53"/>
  <c r="BM3094" i="53"/>
  <c r="BP4101" i="53"/>
  <c r="BQ4101" i="53"/>
  <c r="BO4101" i="53"/>
  <c r="BN4101" i="53"/>
  <c r="BM4101" i="53"/>
  <c r="BQ6112" i="53"/>
  <c r="BP6112" i="53"/>
  <c r="BM6112" i="53"/>
  <c r="BN6112" i="53"/>
  <c r="BO6112" i="53"/>
  <c r="BQ5106" i="53"/>
  <c r="BP5106" i="53"/>
  <c r="BM5106" i="53"/>
  <c r="BO5106" i="53"/>
  <c r="BN5106" i="53"/>
  <c r="BQ2089" i="53"/>
  <c r="BP2089" i="53"/>
  <c r="BO2089" i="53"/>
  <c r="BN2089" i="53"/>
  <c r="BM2089" i="53"/>
  <c r="AD5105" i="53"/>
  <c r="AD1082" i="53"/>
  <c r="BL78" i="53"/>
  <c r="AD4099" i="53"/>
  <c r="BL4102" i="53"/>
  <c r="BL5107" i="53"/>
  <c r="BL1085" i="53"/>
  <c r="BL6113" i="53"/>
  <c r="BL3095" i="53"/>
  <c r="BL2090" i="53"/>
  <c r="AD6111" i="53"/>
  <c r="AD3093" i="53"/>
  <c r="AD2088" i="53"/>
  <c r="AG7140" i="53"/>
  <c r="AF7140" i="53"/>
  <c r="AE7140" i="53"/>
  <c r="AG8147" i="53"/>
  <c r="AF8147" i="53"/>
  <c r="AE8147" i="53"/>
  <c r="BQ7140" i="53"/>
  <c r="BP7140" i="53"/>
  <c r="BO7140" i="53"/>
  <c r="BN7140" i="53"/>
  <c r="BM7140" i="53"/>
  <c r="BN8146" i="53"/>
  <c r="BM8146" i="53"/>
  <c r="BQ8146" i="53"/>
  <c r="BO8146" i="53"/>
  <c r="BP8146" i="53"/>
  <c r="BL8147" i="53"/>
  <c r="BL7141" i="53"/>
  <c r="AD8148" i="53"/>
  <c r="AD7141" i="53"/>
  <c r="AE6111" i="53"/>
  <c r="AG6111" i="53"/>
  <c r="AF6111" i="53"/>
  <c r="AG1082" i="53"/>
  <c r="AF1082" i="53"/>
  <c r="AE1082" i="53"/>
  <c r="AF2088" i="53"/>
  <c r="AE2088" i="53"/>
  <c r="AG2088" i="53"/>
  <c r="AG5105" i="53"/>
  <c r="AF5105" i="53"/>
  <c r="AE5105" i="53"/>
  <c r="AG3093" i="53"/>
  <c r="AE3093" i="53"/>
  <c r="AF3093" i="53"/>
  <c r="AG4099" i="53"/>
  <c r="AF4099" i="53"/>
  <c r="AE4099" i="53"/>
  <c r="BQ6113" i="53"/>
  <c r="BP6113" i="53"/>
  <c r="BO6113" i="53"/>
  <c r="BN6113" i="53"/>
  <c r="BM6113" i="53"/>
  <c r="BP3095" i="53"/>
  <c r="BM3095" i="53"/>
  <c r="BQ3095" i="53"/>
  <c r="BO3095" i="53"/>
  <c r="BN3095" i="53"/>
  <c r="BQ1085" i="53"/>
  <c r="BP1085" i="53"/>
  <c r="BO1085" i="53"/>
  <c r="BN1085" i="53"/>
  <c r="BM1085" i="53"/>
  <c r="BP78" i="53"/>
  <c r="BQ78" i="53"/>
  <c r="BO78" i="53"/>
  <c r="BN78" i="53"/>
  <c r="BM78" i="53"/>
  <c r="BQ2090" i="53"/>
  <c r="BP2090" i="53"/>
  <c r="BO2090" i="53"/>
  <c r="BN2090" i="53"/>
  <c r="BM2090" i="53"/>
  <c r="BP5107" i="53"/>
  <c r="BQ5107" i="53"/>
  <c r="BO5107" i="53"/>
  <c r="BN5107" i="53"/>
  <c r="BM5107" i="53"/>
  <c r="BP4102" i="53"/>
  <c r="BQ4102" i="53"/>
  <c r="BO4102" i="53"/>
  <c r="BN4102" i="53"/>
  <c r="BM4102" i="53"/>
  <c r="AD5106" i="53"/>
  <c r="AD4100" i="53"/>
  <c r="BL79" i="53"/>
  <c r="AD1083" i="53"/>
  <c r="BL3096" i="53"/>
  <c r="BL5108" i="53"/>
  <c r="BL6114" i="53"/>
  <c r="BL2091" i="53"/>
  <c r="BL4103" i="53"/>
  <c r="BL1086" i="53"/>
  <c r="AD6112" i="53"/>
  <c r="AD3094" i="53"/>
  <c r="AD2089" i="53"/>
  <c r="AG7141" i="53"/>
  <c r="AF7141" i="53"/>
  <c r="AE7141" i="53"/>
  <c r="AG8148" i="53"/>
  <c r="AF8148" i="53"/>
  <c r="AE8148" i="53"/>
  <c r="BQ7141" i="53"/>
  <c r="BP7141" i="53"/>
  <c r="BO7141" i="53"/>
  <c r="BN7141" i="53"/>
  <c r="BM7141" i="53"/>
  <c r="BQ8147" i="53"/>
  <c r="BP8147" i="53"/>
  <c r="BO8147" i="53"/>
  <c r="BN8147" i="53"/>
  <c r="BM8147" i="53"/>
  <c r="BL8148" i="53"/>
  <c r="BL7142" i="53"/>
  <c r="AD8149" i="53"/>
  <c r="AD7142" i="53"/>
  <c r="AG6112" i="53"/>
  <c r="AF6112" i="53"/>
  <c r="AE6112" i="53"/>
  <c r="AG4100" i="53"/>
  <c r="AE4100" i="53"/>
  <c r="AF4100" i="53"/>
  <c r="AG2089" i="53"/>
  <c r="AF2089" i="53"/>
  <c r="AE2089" i="53"/>
  <c r="AG5106" i="53"/>
  <c r="AE5106" i="53"/>
  <c r="AF5106" i="53"/>
  <c r="AG3094" i="53"/>
  <c r="AF3094" i="53"/>
  <c r="AE3094" i="53"/>
  <c r="AF1083" i="53"/>
  <c r="AE1083" i="53"/>
  <c r="AG1083" i="53"/>
  <c r="BQ1086" i="53"/>
  <c r="BP1086" i="53"/>
  <c r="BO1086" i="53"/>
  <c r="BN1086" i="53"/>
  <c r="BM1086" i="53"/>
  <c r="BQ2091" i="53"/>
  <c r="BP2091" i="53"/>
  <c r="BM2091" i="53"/>
  <c r="BO2091" i="53"/>
  <c r="BN2091" i="53"/>
  <c r="BP4103" i="53"/>
  <c r="BQ4103" i="53"/>
  <c r="BO4103" i="53"/>
  <c r="BN4103" i="53"/>
  <c r="BM4103" i="53"/>
  <c r="BQ6114" i="53"/>
  <c r="BP6114" i="53"/>
  <c r="BO6114" i="53"/>
  <c r="BN6114" i="53"/>
  <c r="BM6114" i="53"/>
  <c r="BQ5108" i="53"/>
  <c r="BP5108" i="53"/>
  <c r="BO5108" i="53"/>
  <c r="BN5108" i="53"/>
  <c r="BM5108" i="53"/>
  <c r="BP3096" i="53"/>
  <c r="BN3096" i="53"/>
  <c r="BM3096" i="53"/>
  <c r="BQ3096" i="53"/>
  <c r="BO3096" i="53"/>
  <c r="BQ79" i="53"/>
  <c r="BP79" i="53"/>
  <c r="BO79" i="53"/>
  <c r="BN79" i="53"/>
  <c r="BM79" i="53"/>
  <c r="AD5107" i="53"/>
  <c r="BL80" i="53"/>
  <c r="AD1084" i="53"/>
  <c r="AD4101" i="53"/>
  <c r="BL4104" i="53"/>
  <c r="BL6115" i="53"/>
  <c r="BL3097" i="53"/>
  <c r="BL1087" i="53"/>
  <c r="BL2092" i="53"/>
  <c r="BL5109" i="53"/>
  <c r="AD6113" i="53"/>
  <c r="AD3095" i="53"/>
  <c r="AD2090" i="53"/>
  <c r="AF7142" i="53"/>
  <c r="AE7142" i="53"/>
  <c r="AG7142" i="53"/>
  <c r="AF8149" i="53"/>
  <c r="AE8149" i="53"/>
  <c r="AG8149" i="53"/>
  <c r="BO7142" i="53"/>
  <c r="BN7142" i="53"/>
  <c r="BM7142" i="53"/>
  <c r="BQ7142" i="53"/>
  <c r="BP7142" i="53"/>
  <c r="BQ8148" i="53"/>
  <c r="BP8148" i="53"/>
  <c r="BO8148" i="53"/>
  <c r="BM8148" i="53"/>
  <c r="BN8148" i="53"/>
  <c r="BL8149" i="53"/>
  <c r="BL7143" i="53"/>
  <c r="AD8150" i="53"/>
  <c r="AD7143" i="53"/>
  <c r="AG1084" i="53"/>
  <c r="AF1084" i="53"/>
  <c r="AE1084" i="53"/>
  <c r="AG6113" i="53"/>
  <c r="AF6113" i="53"/>
  <c r="AE6113" i="53"/>
  <c r="AG5107" i="53"/>
  <c r="AF5107" i="53"/>
  <c r="AE5107" i="53"/>
  <c r="AG2090" i="53"/>
  <c r="AF2090" i="53"/>
  <c r="AE2090" i="53"/>
  <c r="AF3095" i="53"/>
  <c r="AE3095" i="53"/>
  <c r="AG3095" i="53"/>
  <c r="AG4101" i="53"/>
  <c r="AF4101" i="53"/>
  <c r="AE4101" i="53"/>
  <c r="BQ80" i="53"/>
  <c r="BP80" i="53"/>
  <c r="BM80" i="53"/>
  <c r="BO80" i="53"/>
  <c r="BN80" i="53"/>
  <c r="BQ5109" i="53"/>
  <c r="BP5109" i="53"/>
  <c r="BO5109" i="53"/>
  <c r="BN5109" i="53"/>
  <c r="BM5109" i="53"/>
  <c r="BP1087" i="53"/>
  <c r="BQ1087" i="53"/>
  <c r="BN1087" i="53"/>
  <c r="BM1087" i="53"/>
  <c r="BO1087" i="53"/>
  <c r="BQ2092" i="53"/>
  <c r="BP2092" i="53"/>
  <c r="BO2092" i="53"/>
  <c r="BN2092" i="53"/>
  <c r="BM2092" i="53"/>
  <c r="BP3097" i="53"/>
  <c r="BO3097" i="53"/>
  <c r="BN3097" i="53"/>
  <c r="BM3097" i="53"/>
  <c r="BQ3097" i="53"/>
  <c r="BQ6115" i="53"/>
  <c r="BP6115" i="53"/>
  <c r="BO6115" i="53"/>
  <c r="BN6115" i="53"/>
  <c r="BM6115" i="53"/>
  <c r="BP4104" i="53"/>
  <c r="BM4104" i="53"/>
  <c r="BQ4104" i="53"/>
  <c r="BO4104" i="53"/>
  <c r="BN4104" i="53"/>
  <c r="AD5108" i="53"/>
  <c r="BL81" i="53"/>
  <c r="AD4102" i="53"/>
  <c r="AD1085" i="53"/>
  <c r="BL5110" i="53"/>
  <c r="BL3098" i="53"/>
  <c r="BL6116" i="53"/>
  <c r="BL1088" i="53"/>
  <c r="BL2093" i="53"/>
  <c r="BL4105" i="53"/>
  <c r="AD6114" i="53"/>
  <c r="AD3096" i="53"/>
  <c r="AD2091" i="53"/>
  <c r="AG7143" i="53"/>
  <c r="AF7143" i="53"/>
  <c r="AE7143" i="53"/>
  <c r="AG8150" i="53"/>
  <c r="AF8150" i="53"/>
  <c r="AE8150" i="53"/>
  <c r="BQ7143" i="53"/>
  <c r="BP7143" i="53"/>
  <c r="BO7143" i="53"/>
  <c r="BN7143" i="53"/>
  <c r="BM7143" i="53"/>
  <c r="BO8149" i="53"/>
  <c r="BN8149" i="53"/>
  <c r="BM8149" i="53"/>
  <c r="BP8149" i="53"/>
  <c r="BQ8149" i="53"/>
  <c r="BL8150" i="53"/>
  <c r="BL7144" i="53"/>
  <c r="AD8151" i="53"/>
  <c r="AD7144" i="53"/>
  <c r="AF5108" i="53"/>
  <c r="AE5108" i="53"/>
  <c r="AG5108" i="53"/>
  <c r="AF4102" i="53"/>
  <c r="AE4102" i="53"/>
  <c r="AG4102" i="53"/>
  <c r="AE2091" i="53"/>
  <c r="AF2091" i="53"/>
  <c r="AG2091" i="53"/>
  <c r="AG6114" i="53"/>
  <c r="AF6114" i="53"/>
  <c r="AE6114" i="53"/>
  <c r="AG3096" i="53"/>
  <c r="AF3096" i="53"/>
  <c r="AE3096" i="53"/>
  <c r="AG1085" i="53"/>
  <c r="AF1085" i="53"/>
  <c r="AE1085" i="53"/>
  <c r="BQ81" i="53"/>
  <c r="BP81" i="53"/>
  <c r="BO81" i="53"/>
  <c r="BN81" i="53"/>
  <c r="BM81" i="53"/>
  <c r="BP4105" i="53"/>
  <c r="BN4105" i="53"/>
  <c r="BM4105" i="53"/>
  <c r="BQ4105" i="53"/>
  <c r="BO4105" i="53"/>
  <c r="BQ6116" i="53"/>
  <c r="BP6116" i="53"/>
  <c r="BM6116" i="53"/>
  <c r="BN6116" i="53"/>
  <c r="BO6116" i="53"/>
  <c r="BQ2093" i="53"/>
  <c r="BP2093" i="53"/>
  <c r="BO2093" i="53"/>
  <c r="BN2093" i="53"/>
  <c r="BM2093" i="53"/>
  <c r="BQ1088" i="53"/>
  <c r="BP1088" i="53"/>
  <c r="BO1088" i="53"/>
  <c r="BN1088" i="53"/>
  <c r="BM1088" i="53"/>
  <c r="BP3098" i="53"/>
  <c r="BQ3098" i="53"/>
  <c r="BO3098" i="53"/>
  <c r="BN3098" i="53"/>
  <c r="BM3098" i="53"/>
  <c r="BQ5110" i="53"/>
  <c r="BP5110" i="53"/>
  <c r="BM5110" i="53"/>
  <c r="BO5110" i="53"/>
  <c r="BN5110" i="53"/>
  <c r="AD5109" i="53"/>
  <c r="BL82" i="53"/>
  <c r="AD4103" i="53"/>
  <c r="AD1086" i="53"/>
  <c r="BL6117" i="53"/>
  <c r="BL5111" i="53"/>
  <c r="BL2094" i="53"/>
  <c r="BL1089" i="53"/>
  <c r="BL4106" i="53"/>
  <c r="BL3099" i="53"/>
  <c r="AD6115" i="53"/>
  <c r="AD3097" i="53"/>
  <c r="AD2092" i="53"/>
  <c r="AG7144" i="53"/>
  <c r="AF7144" i="53"/>
  <c r="AE7144" i="53"/>
  <c r="AG8151" i="53"/>
  <c r="AF8151" i="53"/>
  <c r="AE8151" i="53"/>
  <c r="BM7144" i="53"/>
  <c r="BQ7144" i="53"/>
  <c r="BP7144" i="53"/>
  <c r="BO7144" i="53"/>
  <c r="BN7144" i="53"/>
  <c r="BQ8150" i="53"/>
  <c r="BP8150" i="53"/>
  <c r="BO8150" i="53"/>
  <c r="BN8150" i="53"/>
  <c r="BM8150" i="53"/>
  <c r="BL8151" i="53"/>
  <c r="BL7145" i="53"/>
  <c r="AD8152" i="53"/>
  <c r="AD7145" i="53"/>
  <c r="AG6115" i="53"/>
  <c r="AF6115" i="53"/>
  <c r="AE6115" i="53"/>
  <c r="AG4103" i="53"/>
  <c r="AF4103" i="53"/>
  <c r="AE4103" i="53"/>
  <c r="AG2092" i="53"/>
  <c r="AF2092" i="53"/>
  <c r="AE2092" i="53"/>
  <c r="AG5109" i="53"/>
  <c r="AF5109" i="53"/>
  <c r="AE5109" i="53"/>
  <c r="AG3097" i="53"/>
  <c r="AF3097" i="53"/>
  <c r="AE3097" i="53"/>
  <c r="AE1086" i="53"/>
  <c r="AG1086" i="53"/>
  <c r="AF1086" i="53"/>
  <c r="BP3099" i="53"/>
  <c r="BQ3099" i="53"/>
  <c r="BO3099" i="53"/>
  <c r="BN3099" i="53"/>
  <c r="BM3099" i="53"/>
  <c r="BP4106" i="53"/>
  <c r="BO4106" i="53"/>
  <c r="BN4106" i="53"/>
  <c r="BM4106" i="53"/>
  <c r="BQ4106" i="53"/>
  <c r="BP82" i="53"/>
  <c r="BQ82" i="53"/>
  <c r="BO82" i="53"/>
  <c r="BN82" i="53"/>
  <c r="BM82" i="53"/>
  <c r="BP5111" i="53"/>
  <c r="BQ5111" i="53"/>
  <c r="BO5111" i="53"/>
  <c r="BN5111" i="53"/>
  <c r="BM5111" i="53"/>
  <c r="BQ1089" i="53"/>
  <c r="BP1089" i="53"/>
  <c r="BO1089" i="53"/>
  <c r="BN1089" i="53"/>
  <c r="BM1089" i="53"/>
  <c r="BQ2094" i="53"/>
  <c r="BP2094" i="53"/>
  <c r="BO2094" i="53"/>
  <c r="BN2094" i="53"/>
  <c r="BM2094" i="53"/>
  <c r="BQ6117" i="53"/>
  <c r="BP6117" i="53"/>
  <c r="BO6117" i="53"/>
  <c r="BN6117" i="53"/>
  <c r="BM6117" i="53"/>
  <c r="AD5110" i="53"/>
  <c r="BL83" i="53"/>
  <c r="BL84" i="53"/>
  <c r="AD4104" i="53"/>
  <c r="AD1087" i="53"/>
  <c r="BL1090" i="53"/>
  <c r="BL6118" i="53"/>
  <c r="BL3100" i="53"/>
  <c r="BL5112" i="53"/>
  <c r="BL4107" i="53"/>
  <c r="BL2095" i="53"/>
  <c r="AD6116" i="53"/>
  <c r="AD3098" i="53"/>
  <c r="AD2093" i="53"/>
  <c r="AE7145" i="53"/>
  <c r="AG7145" i="53"/>
  <c r="AF7145" i="53"/>
  <c r="BP84" i="53"/>
  <c r="BQ84" i="53"/>
  <c r="BM84" i="53"/>
  <c r="BN84" i="53"/>
  <c r="BL85" i="53"/>
  <c r="BO84" i="53"/>
  <c r="AE8152" i="53"/>
  <c r="AG8152" i="53"/>
  <c r="AF8152" i="53"/>
  <c r="BP7145" i="53"/>
  <c r="BO7145" i="53"/>
  <c r="BN7145" i="53"/>
  <c r="BM7145" i="53"/>
  <c r="BQ7145" i="53"/>
  <c r="BM8151" i="53"/>
  <c r="BQ8151" i="53"/>
  <c r="BP8151" i="53"/>
  <c r="BN8151" i="53"/>
  <c r="BO8151" i="53"/>
  <c r="BL8152" i="53"/>
  <c r="BL7146" i="53"/>
  <c r="AD8153" i="53"/>
  <c r="AD7146" i="53"/>
  <c r="AF6116" i="53"/>
  <c r="AE6116" i="53"/>
  <c r="AG6116" i="53"/>
  <c r="AG5110" i="53"/>
  <c r="AF5110" i="53"/>
  <c r="AE5110" i="53"/>
  <c r="AG4104" i="53"/>
  <c r="AF4104" i="53"/>
  <c r="AE4104" i="53"/>
  <c r="AG2093" i="53"/>
  <c r="AF2093" i="53"/>
  <c r="AE2093" i="53"/>
  <c r="AE3098" i="53"/>
  <c r="AF3098" i="53"/>
  <c r="AG3098" i="53"/>
  <c r="AG1087" i="53"/>
  <c r="AF1087" i="53"/>
  <c r="AE1087" i="53"/>
  <c r="BQ5112" i="53"/>
  <c r="BP5112" i="53"/>
  <c r="BO5112" i="53"/>
  <c r="BN5112" i="53"/>
  <c r="BM5112" i="53"/>
  <c r="BQ2095" i="53"/>
  <c r="BP2095" i="53"/>
  <c r="BM2095" i="53"/>
  <c r="BO2095" i="53"/>
  <c r="BN2095" i="53"/>
  <c r="BQ83" i="53"/>
  <c r="BP83" i="53"/>
  <c r="BO83" i="53"/>
  <c r="BN83" i="53"/>
  <c r="BM83" i="53"/>
  <c r="BP4107" i="53"/>
  <c r="BQ4107" i="53"/>
  <c r="BO4107" i="53"/>
  <c r="BN4107" i="53"/>
  <c r="BM4107" i="53"/>
  <c r="BQ6118" i="53"/>
  <c r="BP6118" i="53"/>
  <c r="BO6118" i="53"/>
  <c r="BN6118" i="53"/>
  <c r="BM6118" i="53"/>
  <c r="BP3100" i="53"/>
  <c r="BQ3100" i="53"/>
  <c r="BO3100" i="53"/>
  <c r="BN3100" i="53"/>
  <c r="BM3100" i="53"/>
  <c r="BQ1090" i="53"/>
  <c r="BP1090" i="53"/>
  <c r="BO1090" i="53"/>
  <c r="BN1090" i="53"/>
  <c r="BM1090" i="53"/>
  <c r="AD5111" i="53"/>
  <c r="AD1088" i="53"/>
  <c r="AD4105" i="53"/>
  <c r="BL6119" i="53"/>
  <c r="BL2096" i="53"/>
  <c r="BL5113" i="53"/>
  <c r="BL1091" i="53"/>
  <c r="BL4108" i="53"/>
  <c r="BL3101" i="53"/>
  <c r="AD6117" i="53"/>
  <c r="AD3099" i="53"/>
  <c r="AD2094" i="53"/>
  <c r="BN85" i="53"/>
  <c r="BL86" i="53"/>
  <c r="BO85" i="53"/>
  <c r="BP85" i="53"/>
  <c r="BQ85" i="53"/>
  <c r="BM85" i="53"/>
  <c r="BP8152" i="53"/>
  <c r="BO8152" i="53"/>
  <c r="BN8152" i="53"/>
  <c r="BM8152" i="53"/>
  <c r="BQ8152" i="53"/>
  <c r="BL8153" i="53"/>
  <c r="AG7146" i="53"/>
  <c r="AF7146" i="53"/>
  <c r="AE7146" i="53"/>
  <c r="AG8153" i="53"/>
  <c r="AF8153" i="53"/>
  <c r="AE8153" i="53"/>
  <c r="BQ7146" i="53"/>
  <c r="BP7146" i="53"/>
  <c r="BO7146" i="53"/>
  <c r="BN7146" i="53"/>
  <c r="BM7146" i="53"/>
  <c r="BL7147" i="53"/>
  <c r="AD8154" i="53"/>
  <c r="AD7147" i="53"/>
  <c r="AE4105" i="53"/>
  <c r="AF4105" i="53"/>
  <c r="AG4105" i="53"/>
  <c r="AG1088" i="53"/>
  <c r="AF1088" i="53"/>
  <c r="AE1088" i="53"/>
  <c r="AG6117" i="53"/>
  <c r="AF6117" i="53"/>
  <c r="AE6117" i="53"/>
  <c r="AG2094" i="53"/>
  <c r="AE2094" i="53"/>
  <c r="AF2094" i="53"/>
  <c r="AE5111" i="53"/>
  <c r="AF5111" i="53"/>
  <c r="AG5111" i="53"/>
  <c r="AG3099" i="53"/>
  <c r="AF3099" i="53"/>
  <c r="AE3099" i="53"/>
  <c r="BP3101" i="53"/>
  <c r="BQ3101" i="53"/>
  <c r="BO3101" i="53"/>
  <c r="BN3101" i="53"/>
  <c r="BM3101" i="53"/>
  <c r="BP1091" i="53"/>
  <c r="BQ1091" i="53"/>
  <c r="BN1091" i="53"/>
  <c r="BM1091" i="53"/>
  <c r="BO1091" i="53"/>
  <c r="BQ5113" i="53"/>
  <c r="BP5113" i="53"/>
  <c r="BO5113" i="53"/>
  <c r="BN5113" i="53"/>
  <c r="BM5113" i="53"/>
  <c r="BP4108" i="53"/>
  <c r="BQ4108" i="53"/>
  <c r="BO4108" i="53"/>
  <c r="BN4108" i="53"/>
  <c r="BM4108" i="53"/>
  <c r="BQ2096" i="53"/>
  <c r="BP2096" i="53"/>
  <c r="BO2096" i="53"/>
  <c r="BN2096" i="53"/>
  <c r="BM2096" i="53"/>
  <c r="BQ6119" i="53"/>
  <c r="BP6119" i="53"/>
  <c r="BO6119" i="53"/>
  <c r="BN6119" i="53"/>
  <c r="BM6119" i="53"/>
  <c r="AD5112" i="53"/>
  <c r="AD4106" i="53"/>
  <c r="AD1089" i="53"/>
  <c r="BL4109" i="53"/>
  <c r="BL2097" i="53"/>
  <c r="BL6120" i="53"/>
  <c r="BL1092" i="53"/>
  <c r="BL3102" i="53"/>
  <c r="BL5114" i="53"/>
  <c r="AD6118" i="53"/>
  <c r="AD3100" i="53"/>
  <c r="AD2095" i="53"/>
  <c r="BQ8153" i="53"/>
  <c r="BP8153" i="53"/>
  <c r="BO8153" i="53"/>
  <c r="BN8153" i="53"/>
  <c r="BM8153" i="53"/>
  <c r="BL8154" i="53"/>
  <c r="AG7147" i="53"/>
  <c r="AF7147" i="53"/>
  <c r="AE7147" i="53"/>
  <c r="AG8154" i="53"/>
  <c r="AF8154" i="53"/>
  <c r="AE8154" i="53"/>
  <c r="BM86" i="53"/>
  <c r="BP86" i="53"/>
  <c r="BQ86" i="53"/>
  <c r="BL87" i="53"/>
  <c r="BO86" i="53"/>
  <c r="BN86" i="53"/>
  <c r="BN7147" i="53"/>
  <c r="BM7147" i="53"/>
  <c r="BQ7147" i="53"/>
  <c r="BP7147" i="53"/>
  <c r="BO7147" i="53"/>
  <c r="BL7148" i="53"/>
  <c r="AD8155" i="53"/>
  <c r="AD7148" i="53"/>
  <c r="AG6118" i="53"/>
  <c r="AF6118" i="53"/>
  <c r="AE6118" i="53"/>
  <c r="AG5112" i="53"/>
  <c r="AF5112" i="53"/>
  <c r="AE5112" i="53"/>
  <c r="AG4106" i="53"/>
  <c r="AF4106" i="53"/>
  <c r="AE4106" i="53"/>
  <c r="AG2095" i="53"/>
  <c r="AF2095" i="53"/>
  <c r="AE2095" i="53"/>
  <c r="AG3100" i="53"/>
  <c r="AF3100" i="53"/>
  <c r="AE3100" i="53"/>
  <c r="AG1089" i="53"/>
  <c r="AF1089" i="53"/>
  <c r="AE1089" i="53"/>
  <c r="BQ6120" i="53"/>
  <c r="BP6120" i="53"/>
  <c r="BM6120" i="53"/>
  <c r="BN6120" i="53"/>
  <c r="BO6120" i="53"/>
  <c r="BQ5114" i="53"/>
  <c r="BP5114" i="53"/>
  <c r="BM5114" i="53"/>
  <c r="BO5114" i="53"/>
  <c r="BN5114" i="53"/>
  <c r="BP3102" i="53"/>
  <c r="BQ3102" i="53"/>
  <c r="BO3102" i="53"/>
  <c r="BN3102" i="53"/>
  <c r="BM3102" i="53"/>
  <c r="BQ2097" i="53"/>
  <c r="BP2097" i="53"/>
  <c r="BO2097" i="53"/>
  <c r="BN2097" i="53"/>
  <c r="BM2097" i="53"/>
  <c r="BP4109" i="53"/>
  <c r="BQ4109" i="53"/>
  <c r="BO4109" i="53"/>
  <c r="BN4109" i="53"/>
  <c r="BM4109" i="53"/>
  <c r="BQ1092" i="53"/>
  <c r="BP1092" i="53"/>
  <c r="BO1092" i="53"/>
  <c r="BN1092" i="53"/>
  <c r="BM1092" i="53"/>
  <c r="AD5113" i="53"/>
  <c r="AD4107" i="53"/>
  <c r="AD1090" i="53"/>
  <c r="BL1093" i="53"/>
  <c r="BL5115" i="53"/>
  <c r="BL2098" i="53"/>
  <c r="BL6121" i="53"/>
  <c r="BL3103" i="53"/>
  <c r="BL4110" i="53"/>
  <c r="AD6119" i="53"/>
  <c r="AD3101" i="53"/>
  <c r="AD2096" i="53"/>
  <c r="BM87" i="53"/>
  <c r="BN87" i="53"/>
  <c r="BP87" i="53"/>
  <c r="BQ87" i="53"/>
  <c r="BL88" i="53"/>
  <c r="BO87" i="53"/>
  <c r="BN8154" i="53"/>
  <c r="BM8154" i="53"/>
  <c r="BQ8154" i="53"/>
  <c r="BO8154" i="53"/>
  <c r="BP8154" i="53"/>
  <c r="BL8155" i="53"/>
  <c r="AG7148" i="53"/>
  <c r="AF7148" i="53"/>
  <c r="AE7148" i="53"/>
  <c r="AG8155" i="53"/>
  <c r="AF8155" i="53"/>
  <c r="AE8155" i="53"/>
  <c r="BQ7148" i="53"/>
  <c r="BP7148" i="53"/>
  <c r="BO7148" i="53"/>
  <c r="BN7148" i="53"/>
  <c r="BM7148" i="53"/>
  <c r="BL7149" i="53"/>
  <c r="AD8156" i="53"/>
  <c r="AD7149" i="53"/>
  <c r="AG4107" i="53"/>
  <c r="AF4107" i="53"/>
  <c r="AE4107" i="53"/>
  <c r="AG5113" i="53"/>
  <c r="AF5113" i="53"/>
  <c r="AE5113" i="53"/>
  <c r="AE6119" i="53"/>
  <c r="AG6119" i="53"/>
  <c r="AF6119" i="53"/>
  <c r="AF2096" i="53"/>
  <c r="AE2096" i="53"/>
  <c r="AG2096" i="53"/>
  <c r="AG3101" i="53"/>
  <c r="AE3101" i="53"/>
  <c r="AF3101" i="53"/>
  <c r="AG1090" i="53"/>
  <c r="AF1090" i="53"/>
  <c r="AE1090" i="53"/>
  <c r="BP3103" i="53"/>
  <c r="BM3103" i="53"/>
  <c r="BQ3103" i="53"/>
  <c r="BO3103" i="53"/>
  <c r="BN3103" i="53"/>
  <c r="BP4110" i="53"/>
  <c r="BQ4110" i="53"/>
  <c r="BO4110" i="53"/>
  <c r="BN4110" i="53"/>
  <c r="BM4110" i="53"/>
  <c r="BQ2098" i="53"/>
  <c r="BP2098" i="53"/>
  <c r="BO2098" i="53"/>
  <c r="BN2098" i="53"/>
  <c r="BM2098" i="53"/>
  <c r="BP5115" i="53"/>
  <c r="BQ5115" i="53"/>
  <c r="BO5115" i="53"/>
  <c r="BN5115" i="53"/>
  <c r="BM5115" i="53"/>
  <c r="BQ1093" i="53"/>
  <c r="BP1093" i="53"/>
  <c r="BO1093" i="53"/>
  <c r="BN1093" i="53"/>
  <c r="BM1093" i="53"/>
  <c r="BQ6121" i="53"/>
  <c r="BP6121" i="53"/>
  <c r="BO6121" i="53"/>
  <c r="BN6121" i="53"/>
  <c r="BM6121" i="53"/>
  <c r="AD5114" i="53"/>
  <c r="AD4108" i="53"/>
  <c r="AD1091" i="53"/>
  <c r="BL3104" i="53"/>
  <c r="BL5116" i="53"/>
  <c r="BL6122" i="53"/>
  <c r="BL2099" i="53"/>
  <c r="BL4111" i="53"/>
  <c r="BL1094" i="53"/>
  <c r="AD6120" i="53"/>
  <c r="AD3102" i="53"/>
  <c r="AD2097" i="53"/>
  <c r="BP88" i="53"/>
  <c r="BN88" i="53"/>
  <c r="BO88" i="53"/>
  <c r="BL89" i="53"/>
  <c r="BM88" i="53"/>
  <c r="BQ88" i="53"/>
  <c r="BQ8155" i="53"/>
  <c r="BP8155" i="53"/>
  <c r="BO8155" i="53"/>
  <c r="BN8155" i="53"/>
  <c r="BM8155" i="53"/>
  <c r="BL8156" i="53"/>
  <c r="AG7149" i="53"/>
  <c r="AF7149" i="53"/>
  <c r="AE7149" i="53"/>
  <c r="AG8156" i="53"/>
  <c r="AF8156" i="53"/>
  <c r="AE8156" i="53"/>
  <c r="BQ7149" i="53"/>
  <c r="BP7149" i="53"/>
  <c r="BO7149" i="53"/>
  <c r="BN7149" i="53"/>
  <c r="BM7149" i="53"/>
  <c r="BL7150" i="53"/>
  <c r="AD8157" i="53"/>
  <c r="AD7150" i="53"/>
  <c r="AG6120" i="53"/>
  <c r="AF6120" i="53"/>
  <c r="AE6120" i="53"/>
  <c r="AG5114" i="53"/>
  <c r="AE5114" i="53"/>
  <c r="AF5114" i="53"/>
  <c r="AG4108" i="53"/>
  <c r="AE4108" i="53"/>
  <c r="AF4108" i="53"/>
  <c r="AF1091" i="53"/>
  <c r="AE1091" i="53"/>
  <c r="AG1091" i="53"/>
  <c r="AG2097" i="53"/>
  <c r="AF2097" i="53"/>
  <c r="AE2097" i="53"/>
  <c r="AG3102" i="53"/>
  <c r="AF3102" i="53"/>
  <c r="AE3102" i="53"/>
  <c r="BP4111" i="53"/>
  <c r="BQ4111" i="53"/>
  <c r="BO4111" i="53"/>
  <c r="BN4111" i="53"/>
  <c r="BM4111" i="53"/>
  <c r="BQ6122" i="53"/>
  <c r="BP6122" i="53"/>
  <c r="BO6122" i="53"/>
  <c r="BN6122" i="53"/>
  <c r="BM6122" i="53"/>
  <c r="BQ1094" i="53"/>
  <c r="BP1094" i="53"/>
  <c r="BO1094" i="53"/>
  <c r="BN1094" i="53"/>
  <c r="BM1094" i="53"/>
  <c r="BP3104" i="53"/>
  <c r="BN3104" i="53"/>
  <c r="BM3104" i="53"/>
  <c r="BQ3104" i="53"/>
  <c r="BO3104" i="53"/>
  <c r="BQ2099" i="53"/>
  <c r="BP2099" i="53"/>
  <c r="BM2099" i="53"/>
  <c r="BO2099" i="53"/>
  <c r="BN2099" i="53"/>
  <c r="BQ5116" i="53"/>
  <c r="BP5116" i="53"/>
  <c r="BO5116" i="53"/>
  <c r="BN5116" i="53"/>
  <c r="BM5116" i="53"/>
  <c r="AD5115" i="53"/>
  <c r="AD4109" i="53"/>
  <c r="AD1092" i="53"/>
  <c r="BL5117" i="53"/>
  <c r="BL4112" i="53"/>
  <c r="BL6123" i="53"/>
  <c r="BL1095" i="53"/>
  <c r="BL2100" i="53"/>
  <c r="BL3105" i="53"/>
  <c r="AD6121" i="53"/>
  <c r="AD3103" i="53"/>
  <c r="AD2098" i="53"/>
  <c r="BQ8156" i="53"/>
  <c r="BP8156" i="53"/>
  <c r="BO8156" i="53"/>
  <c r="BM8156" i="53"/>
  <c r="BN8156" i="53"/>
  <c r="BL8157" i="53"/>
  <c r="BN89" i="53"/>
  <c r="BM89" i="53"/>
  <c r="BO89" i="53"/>
  <c r="BQ89" i="53"/>
  <c r="BL90" i="53"/>
  <c r="BP89" i="53"/>
  <c r="AF7150" i="53"/>
  <c r="AE7150" i="53"/>
  <c r="AG7150" i="53"/>
  <c r="AF8157" i="53"/>
  <c r="AE8157" i="53"/>
  <c r="AG8157" i="53"/>
  <c r="BO7150" i="53"/>
  <c r="BN7150" i="53"/>
  <c r="BM7150" i="53"/>
  <c r="BQ7150" i="53"/>
  <c r="BP7150" i="53"/>
  <c r="BL7151" i="53"/>
  <c r="AD8158" i="53"/>
  <c r="AD7151" i="53"/>
  <c r="AG5115" i="53"/>
  <c r="AF5115" i="53"/>
  <c r="AE5115" i="53"/>
  <c r="AG6121" i="53"/>
  <c r="AF6121" i="53"/>
  <c r="AE6121" i="53"/>
  <c r="AG4109" i="53"/>
  <c r="AF4109" i="53"/>
  <c r="AE4109" i="53"/>
  <c r="AG2098" i="53"/>
  <c r="AF2098" i="53"/>
  <c r="AE2098" i="53"/>
  <c r="AF3103" i="53"/>
  <c r="AE3103" i="53"/>
  <c r="AG3103" i="53"/>
  <c r="AG1092" i="53"/>
  <c r="AF1092" i="53"/>
  <c r="AE1092" i="53"/>
  <c r="BQ2100" i="53"/>
  <c r="BP2100" i="53"/>
  <c r="BO2100" i="53"/>
  <c r="BN2100" i="53"/>
  <c r="BM2100" i="53"/>
  <c r="BP1095" i="53"/>
  <c r="BQ1095" i="53"/>
  <c r="BN1095" i="53"/>
  <c r="BM1095" i="53"/>
  <c r="BO1095" i="53"/>
  <c r="BP3105" i="53"/>
  <c r="BO3105" i="53"/>
  <c r="BN3105" i="53"/>
  <c r="BM3105" i="53"/>
  <c r="BQ3105" i="53"/>
  <c r="BQ5117" i="53"/>
  <c r="BP5117" i="53"/>
  <c r="BO5117" i="53"/>
  <c r="BN5117" i="53"/>
  <c r="BM5117" i="53"/>
  <c r="BQ6123" i="53"/>
  <c r="BP6123" i="53"/>
  <c r="BO6123" i="53"/>
  <c r="BN6123" i="53"/>
  <c r="BM6123" i="53"/>
  <c r="BP4112" i="53"/>
  <c r="BM4112" i="53"/>
  <c r="BQ4112" i="53"/>
  <c r="BO4112" i="53"/>
  <c r="BN4112" i="53"/>
  <c r="AD5116" i="53"/>
  <c r="AD4110" i="53"/>
  <c r="AD1093" i="53"/>
  <c r="BL3106" i="53"/>
  <c r="BL4113" i="53"/>
  <c r="BL2101" i="53"/>
  <c r="BL5118" i="53"/>
  <c r="BL6124" i="53"/>
  <c r="BL1096" i="53"/>
  <c r="AD6122" i="53"/>
  <c r="AD3104" i="53"/>
  <c r="AD2099" i="53"/>
  <c r="BO8157" i="53"/>
  <c r="BN8157" i="53"/>
  <c r="BM8157" i="53"/>
  <c r="BP8157" i="53"/>
  <c r="BQ8157" i="53"/>
  <c r="BL8158" i="53"/>
  <c r="AG7151" i="53"/>
  <c r="AF7151" i="53"/>
  <c r="AE7151" i="53"/>
  <c r="BP90" i="53"/>
  <c r="BQ90" i="53"/>
  <c r="BO90" i="53"/>
  <c r="BM90" i="53"/>
  <c r="BN90" i="53"/>
  <c r="AG8158" i="53"/>
  <c r="AF8158" i="53"/>
  <c r="AE8158" i="53"/>
  <c r="BQ7151" i="53"/>
  <c r="BP7151" i="53"/>
  <c r="BO7151" i="53"/>
  <c r="BN7151" i="53"/>
  <c r="BM7151" i="53"/>
  <c r="BL7152" i="53"/>
  <c r="AD8159" i="53"/>
  <c r="AD7152" i="53"/>
  <c r="AF4110" i="53"/>
  <c r="AE4110" i="53"/>
  <c r="AG4110" i="53"/>
  <c r="AG1093" i="53"/>
  <c r="AF1093" i="53"/>
  <c r="AE1093" i="53"/>
  <c r="AG6122" i="53"/>
  <c r="AF6122" i="53"/>
  <c r="AE6122" i="53"/>
  <c r="AF5116" i="53"/>
  <c r="AE5116" i="53"/>
  <c r="AG5116" i="53"/>
  <c r="AE2099" i="53"/>
  <c r="AF2099" i="53"/>
  <c r="AG2099" i="53"/>
  <c r="AG3104" i="53"/>
  <c r="AF3104" i="53"/>
  <c r="AE3104" i="53"/>
  <c r="BQ2101" i="53"/>
  <c r="BP2101" i="53"/>
  <c r="BO2101" i="53"/>
  <c r="BN2101" i="53"/>
  <c r="BM2101" i="53"/>
  <c r="BQ1096" i="53"/>
  <c r="BP1096" i="53"/>
  <c r="BO1096" i="53"/>
  <c r="BN1096" i="53"/>
  <c r="BM1096" i="53"/>
  <c r="BQ6124" i="53"/>
  <c r="BP6124" i="53"/>
  <c r="BM6124" i="53"/>
  <c r="BN6124" i="53"/>
  <c r="BO6124" i="53"/>
  <c r="BP4113" i="53"/>
  <c r="BN4113" i="53"/>
  <c r="BM4113" i="53"/>
  <c r="BQ4113" i="53"/>
  <c r="BO4113" i="53"/>
  <c r="BP3106" i="53"/>
  <c r="BQ3106" i="53"/>
  <c r="BO3106" i="53"/>
  <c r="BN3106" i="53"/>
  <c r="BM3106" i="53"/>
  <c r="BQ5118" i="53"/>
  <c r="BP5118" i="53"/>
  <c r="BM5118" i="53"/>
  <c r="BO5118" i="53"/>
  <c r="BN5118" i="53"/>
  <c r="AD5117" i="53"/>
  <c r="AD4111" i="53"/>
  <c r="AD1094" i="53"/>
  <c r="BL6125" i="53"/>
  <c r="BL2102" i="53"/>
  <c r="BL1097" i="53"/>
  <c r="BL3107" i="53"/>
  <c r="BL5119" i="53"/>
  <c r="BL4114" i="53"/>
  <c r="AD6123" i="53"/>
  <c r="AD3105" i="53"/>
  <c r="AD2100" i="53"/>
  <c r="BM7152" i="53"/>
  <c r="BQ7152" i="53"/>
  <c r="BP7152" i="53"/>
  <c r="BO7152" i="53"/>
  <c r="BN7152" i="53"/>
  <c r="BQ8158" i="53"/>
  <c r="BP8158" i="53"/>
  <c r="BO8158" i="53"/>
  <c r="BN8158" i="53"/>
  <c r="BM8158" i="53"/>
  <c r="BL8159" i="53"/>
  <c r="AG7152" i="53"/>
  <c r="AF7152" i="53"/>
  <c r="AE7152" i="53"/>
  <c r="AG8159" i="53"/>
  <c r="AF8159" i="53"/>
  <c r="AE8159" i="53"/>
  <c r="BL7153" i="53"/>
  <c r="AD8160" i="53"/>
  <c r="AD7153" i="53"/>
  <c r="AG4111" i="53"/>
  <c r="AF4111" i="53"/>
  <c r="AE4111" i="53"/>
  <c r="AG6123" i="53"/>
  <c r="AF6123" i="53"/>
  <c r="AE6123" i="53"/>
  <c r="AG5117" i="53"/>
  <c r="AF5117" i="53"/>
  <c r="AE5117" i="53"/>
  <c r="AE1094" i="53"/>
  <c r="AG1094" i="53"/>
  <c r="AF1094" i="53"/>
  <c r="AG2100" i="53"/>
  <c r="AF2100" i="53"/>
  <c r="AE2100" i="53"/>
  <c r="AG3105" i="53"/>
  <c r="AF3105" i="53"/>
  <c r="AE3105" i="53"/>
  <c r="BP3107" i="53"/>
  <c r="BQ3107" i="53"/>
  <c r="BO3107" i="53"/>
  <c r="BN3107" i="53"/>
  <c r="BM3107" i="53"/>
  <c r="BP4114" i="53"/>
  <c r="BO4114" i="53"/>
  <c r="BN4114" i="53"/>
  <c r="BM4114" i="53"/>
  <c r="BQ4114" i="53"/>
  <c r="BP5119" i="53"/>
  <c r="BQ5119" i="53"/>
  <c r="BO5119" i="53"/>
  <c r="BN5119" i="53"/>
  <c r="BM5119" i="53"/>
  <c r="BQ6125" i="53"/>
  <c r="BP6125" i="53"/>
  <c r="BO6125" i="53"/>
  <c r="BN6125" i="53"/>
  <c r="BM6125" i="53"/>
  <c r="BQ1097" i="53"/>
  <c r="BP1097" i="53"/>
  <c r="BO1097" i="53"/>
  <c r="BN1097" i="53"/>
  <c r="BM1097" i="53"/>
  <c r="BQ2102" i="53"/>
  <c r="BP2102" i="53"/>
  <c r="BO2102" i="53"/>
  <c r="BN2102" i="53"/>
  <c r="BM2102" i="53"/>
  <c r="AD5118" i="53"/>
  <c r="BL91" i="53"/>
  <c r="AD1095" i="53"/>
  <c r="AD4112" i="53"/>
  <c r="BL4115" i="53"/>
  <c r="BL3108" i="53"/>
  <c r="BL2103" i="53"/>
  <c r="BL5120" i="53"/>
  <c r="BL6126" i="53"/>
  <c r="BL1098" i="53"/>
  <c r="AD6124" i="53"/>
  <c r="AD3106" i="53"/>
  <c r="AD2101" i="53"/>
  <c r="AE8160" i="53"/>
  <c r="AG8160" i="53"/>
  <c r="AF8160" i="53"/>
  <c r="AE7153" i="53"/>
  <c r="AG7153" i="53"/>
  <c r="AF7153" i="53"/>
  <c r="BP7153" i="53"/>
  <c r="BO7153" i="53"/>
  <c r="BN7153" i="53"/>
  <c r="BM7153" i="53"/>
  <c r="BQ7153" i="53"/>
  <c r="BM8159" i="53"/>
  <c r="BQ8159" i="53"/>
  <c r="BP8159" i="53"/>
  <c r="BN8159" i="53"/>
  <c r="BO8159" i="53"/>
  <c r="BL8160" i="53"/>
  <c r="BL7154" i="53"/>
  <c r="AD8161" i="53"/>
  <c r="AD7154" i="53"/>
  <c r="AG1095" i="53"/>
  <c r="AF1095" i="53"/>
  <c r="AE1095" i="53"/>
  <c r="AF6124" i="53"/>
  <c r="AE6124" i="53"/>
  <c r="AG6124" i="53"/>
  <c r="AG5118" i="53"/>
  <c r="AF5118" i="53"/>
  <c r="AE5118" i="53"/>
  <c r="AG2101" i="53"/>
  <c r="AF2101" i="53"/>
  <c r="AE2101" i="53"/>
  <c r="AE3106" i="53"/>
  <c r="AF3106" i="53"/>
  <c r="AG3106" i="53"/>
  <c r="AG4112" i="53"/>
  <c r="AF4112" i="53"/>
  <c r="AE4112" i="53"/>
  <c r="BQ5120" i="53"/>
  <c r="BP5120" i="53"/>
  <c r="BO5120" i="53"/>
  <c r="BN5120" i="53"/>
  <c r="BM5120" i="53"/>
  <c r="BQ91" i="53"/>
  <c r="BP91" i="53"/>
  <c r="BO91" i="53"/>
  <c r="BN91" i="53"/>
  <c r="BM91" i="53"/>
  <c r="BQ2103" i="53"/>
  <c r="BP2103" i="53"/>
  <c r="BM2103" i="53"/>
  <c r="BO2103" i="53"/>
  <c r="BN2103" i="53"/>
  <c r="BQ1098" i="53"/>
  <c r="BP1098" i="53"/>
  <c r="BO1098" i="53"/>
  <c r="BN1098" i="53"/>
  <c r="BM1098" i="53"/>
  <c r="BQ6126" i="53"/>
  <c r="BP6126" i="53"/>
  <c r="BO6126" i="53"/>
  <c r="BN6126" i="53"/>
  <c r="BM6126" i="53"/>
  <c r="BP3108" i="53"/>
  <c r="BQ3108" i="53"/>
  <c r="BO3108" i="53"/>
  <c r="BN3108" i="53"/>
  <c r="BM3108" i="53"/>
  <c r="BP4115" i="53"/>
  <c r="BQ4115" i="53"/>
  <c r="BO4115" i="53"/>
  <c r="BN4115" i="53"/>
  <c r="BM4115" i="53"/>
  <c r="AD5119" i="53"/>
  <c r="AD4113" i="53"/>
  <c r="AD1096" i="53"/>
  <c r="BL92" i="53"/>
  <c r="BL3109" i="53"/>
  <c r="BL6127" i="53"/>
  <c r="BL1099" i="53"/>
  <c r="BL5121" i="53"/>
  <c r="BL2104" i="53"/>
  <c r="BL4116" i="53"/>
  <c r="AD6125" i="53"/>
  <c r="AD3107" i="53"/>
  <c r="AD2102" i="53"/>
  <c r="AG7154" i="53"/>
  <c r="AF7154" i="53"/>
  <c r="AE7154" i="53"/>
  <c r="AG8161" i="53"/>
  <c r="AF8161" i="53"/>
  <c r="AE8161" i="53"/>
  <c r="BQ7154" i="53"/>
  <c r="BP7154" i="53"/>
  <c r="BO7154" i="53"/>
  <c r="BN7154" i="53"/>
  <c r="BM7154" i="53"/>
  <c r="BP8160" i="53"/>
  <c r="BO8160" i="53"/>
  <c r="BN8160" i="53"/>
  <c r="BM8160" i="53"/>
  <c r="BQ8160" i="53"/>
  <c r="BL8161" i="53"/>
  <c r="BL7155" i="53"/>
  <c r="AD8162" i="53"/>
  <c r="AD7155" i="53"/>
  <c r="AE4113" i="53"/>
  <c r="AF4113" i="53"/>
  <c r="AG4113" i="53"/>
  <c r="AG6125" i="53"/>
  <c r="AF6125" i="53"/>
  <c r="AE6125" i="53"/>
  <c r="AG1096" i="53"/>
  <c r="AF1096" i="53"/>
  <c r="AE1096" i="53"/>
  <c r="AE5119" i="53"/>
  <c r="AF5119" i="53"/>
  <c r="AG5119" i="53"/>
  <c r="AG2102" i="53"/>
  <c r="AE2102" i="53"/>
  <c r="AF2102" i="53"/>
  <c r="AG3107" i="53"/>
  <c r="AF3107" i="53"/>
  <c r="AE3107" i="53"/>
  <c r="BP1099" i="53"/>
  <c r="BQ1099" i="53"/>
  <c r="BN1099" i="53"/>
  <c r="BM1099" i="53"/>
  <c r="BO1099" i="53"/>
  <c r="BQ2104" i="53"/>
  <c r="BP2104" i="53"/>
  <c r="BO2104" i="53"/>
  <c r="BN2104" i="53"/>
  <c r="BM2104" i="53"/>
  <c r="BQ5121" i="53"/>
  <c r="BP5121" i="53"/>
  <c r="BO5121" i="53"/>
  <c r="BN5121" i="53"/>
  <c r="BM5121" i="53"/>
  <c r="BQ6127" i="53"/>
  <c r="BP6127" i="53"/>
  <c r="BO6127" i="53"/>
  <c r="BN6127" i="53"/>
  <c r="BM6127" i="53"/>
  <c r="BP3109" i="53"/>
  <c r="BQ3109" i="53"/>
  <c r="BO3109" i="53"/>
  <c r="BN3109" i="53"/>
  <c r="BM3109" i="53"/>
  <c r="BP4116" i="53"/>
  <c r="BQ4116" i="53"/>
  <c r="BO4116" i="53"/>
  <c r="BN4116" i="53"/>
  <c r="BM4116" i="53"/>
  <c r="BQ92" i="53"/>
  <c r="BP92" i="53"/>
  <c r="BM92" i="53"/>
  <c r="BO92" i="53"/>
  <c r="BN92" i="53"/>
  <c r="AD5120" i="53"/>
  <c r="AD1097" i="53"/>
  <c r="AD4114" i="53"/>
  <c r="BL93" i="53"/>
  <c r="BL2105" i="53"/>
  <c r="BL1100" i="53"/>
  <c r="BL4117" i="53"/>
  <c r="BL3110" i="53"/>
  <c r="BL5122" i="53"/>
  <c r="BL6128" i="53"/>
  <c r="AD6126" i="53"/>
  <c r="AD3108" i="53"/>
  <c r="AD2103" i="53"/>
  <c r="AG7155" i="53"/>
  <c r="AF7155" i="53"/>
  <c r="AE7155" i="53"/>
  <c r="AG8162" i="53"/>
  <c r="AF8162" i="53"/>
  <c r="AE8162" i="53"/>
  <c r="BN7155" i="53"/>
  <c r="BM7155" i="53"/>
  <c r="BQ7155" i="53"/>
  <c r="BP7155" i="53"/>
  <c r="BO7155" i="53"/>
  <c r="BQ8161" i="53"/>
  <c r="BP8161" i="53"/>
  <c r="BO8161" i="53"/>
  <c r="BN8161" i="53"/>
  <c r="BM8161" i="53"/>
  <c r="BL8162" i="53"/>
  <c r="BL7156" i="53"/>
  <c r="AD8163" i="53"/>
  <c r="AD7156" i="53"/>
  <c r="AG6126" i="53"/>
  <c r="AF6126" i="53"/>
  <c r="AE6126" i="53"/>
  <c r="AG4114" i="53"/>
  <c r="AF4114" i="53"/>
  <c r="AE4114" i="53"/>
  <c r="AG1097" i="53"/>
  <c r="AF1097" i="53"/>
  <c r="AE1097" i="53"/>
  <c r="AG5120" i="53"/>
  <c r="AF5120" i="53"/>
  <c r="AE5120" i="53"/>
  <c r="AG2103" i="53"/>
  <c r="AF2103" i="53"/>
  <c r="AE2103" i="53"/>
  <c r="AG3108" i="53"/>
  <c r="AF3108" i="53"/>
  <c r="AE3108" i="53"/>
  <c r="BQ6128" i="53"/>
  <c r="BP6128" i="53"/>
  <c r="BM6128" i="53"/>
  <c r="BN6128" i="53"/>
  <c r="BO6128" i="53"/>
  <c r="BP3110" i="53"/>
  <c r="BQ3110" i="53"/>
  <c r="BO3110" i="53"/>
  <c r="BN3110" i="53"/>
  <c r="BM3110" i="53"/>
  <c r="BQ5122" i="53"/>
  <c r="BP5122" i="53"/>
  <c r="BM5122" i="53"/>
  <c r="BO5122" i="53"/>
  <c r="BN5122" i="53"/>
  <c r="BP4117" i="53"/>
  <c r="BQ4117" i="53"/>
  <c r="BO4117" i="53"/>
  <c r="BN4117" i="53"/>
  <c r="BM4117" i="53"/>
  <c r="BQ1100" i="53"/>
  <c r="BP1100" i="53"/>
  <c r="BO1100" i="53"/>
  <c r="BN1100" i="53"/>
  <c r="BM1100" i="53"/>
  <c r="BQ2105" i="53"/>
  <c r="BP2105" i="53"/>
  <c r="BO2105" i="53"/>
  <c r="BN2105" i="53"/>
  <c r="BM2105" i="53"/>
  <c r="BQ93" i="53"/>
  <c r="BP93" i="53"/>
  <c r="BO93" i="53"/>
  <c r="BN93" i="53"/>
  <c r="BM93" i="53"/>
  <c r="AD5121" i="53"/>
  <c r="BL94" i="53"/>
  <c r="AD1098" i="53"/>
  <c r="AD4115" i="53"/>
  <c r="BL5123" i="53"/>
  <c r="BL1101" i="53"/>
  <c r="BL4118" i="53"/>
  <c r="BL6129" i="53"/>
  <c r="BL3111" i="53"/>
  <c r="BL2106" i="53"/>
  <c r="AD6127" i="53"/>
  <c r="AD3109" i="53"/>
  <c r="AD2104" i="53"/>
  <c r="AG7156" i="53"/>
  <c r="AF7156" i="53"/>
  <c r="AE7156" i="53"/>
  <c r="AG8163" i="53"/>
  <c r="AF8163" i="53"/>
  <c r="AE8163" i="53"/>
  <c r="BQ7156" i="53"/>
  <c r="BP7156" i="53"/>
  <c r="BO7156" i="53"/>
  <c r="BN7156" i="53"/>
  <c r="BM7156" i="53"/>
  <c r="BN8162" i="53"/>
  <c r="BM8162" i="53"/>
  <c r="BQ8162" i="53"/>
  <c r="BO8162" i="53"/>
  <c r="BP8162" i="53"/>
  <c r="BL8163" i="53"/>
  <c r="BL7157" i="53"/>
  <c r="AD8164" i="53"/>
  <c r="AD7157" i="53"/>
  <c r="AE6127" i="53"/>
  <c r="AG6127" i="53"/>
  <c r="AF6127" i="53"/>
  <c r="AG1098" i="53"/>
  <c r="AF1098" i="53"/>
  <c r="AE1098" i="53"/>
  <c r="AG5121" i="53"/>
  <c r="AF5121" i="53"/>
  <c r="AE5121" i="53"/>
  <c r="AF2104" i="53"/>
  <c r="AE2104" i="53"/>
  <c r="AG2104" i="53"/>
  <c r="AG3109" i="53"/>
  <c r="AE3109" i="53"/>
  <c r="AF3109" i="53"/>
  <c r="AG4115" i="53"/>
  <c r="AF4115" i="53"/>
  <c r="AE4115" i="53"/>
  <c r="BP94" i="53"/>
  <c r="BQ94" i="53"/>
  <c r="BO94" i="53"/>
  <c r="BN94" i="53"/>
  <c r="BM94" i="53"/>
  <c r="BP3111" i="53"/>
  <c r="BM3111" i="53"/>
  <c r="BQ3111" i="53"/>
  <c r="BO3111" i="53"/>
  <c r="BN3111" i="53"/>
  <c r="BQ1101" i="53"/>
  <c r="BP1101" i="53"/>
  <c r="BO1101" i="53"/>
  <c r="BN1101" i="53"/>
  <c r="BM1101" i="53"/>
  <c r="BQ2106" i="53"/>
  <c r="BP2106" i="53"/>
  <c r="BO2106" i="53"/>
  <c r="BN2106" i="53"/>
  <c r="BM2106" i="53"/>
  <c r="BP4118" i="53"/>
  <c r="BQ4118" i="53"/>
  <c r="BO4118" i="53"/>
  <c r="BN4118" i="53"/>
  <c r="BM4118" i="53"/>
  <c r="BP5123" i="53"/>
  <c r="BQ5123" i="53"/>
  <c r="BO5123" i="53"/>
  <c r="BN5123" i="53"/>
  <c r="BM5123" i="53"/>
  <c r="BQ6129" i="53"/>
  <c r="BP6129" i="53"/>
  <c r="BO6129" i="53"/>
  <c r="BN6129" i="53"/>
  <c r="BM6129" i="53"/>
  <c r="AD5122" i="53"/>
  <c r="AD4116" i="53"/>
  <c r="AD1099" i="53"/>
  <c r="BL95" i="53"/>
  <c r="BL5124" i="53"/>
  <c r="BL1102" i="53"/>
  <c r="BL6130" i="53"/>
  <c r="BL4119" i="53"/>
  <c r="BL3112" i="53"/>
  <c r="BL2107" i="53"/>
  <c r="AD6128" i="53"/>
  <c r="AD3110" i="53"/>
  <c r="AD2105" i="53"/>
  <c r="AG7157" i="53"/>
  <c r="AF7157" i="53"/>
  <c r="AE7157" i="53"/>
  <c r="AG8164" i="53"/>
  <c r="AF8164" i="53"/>
  <c r="AE8164" i="53"/>
  <c r="BQ7157" i="53"/>
  <c r="BP7157" i="53"/>
  <c r="BO7157" i="53"/>
  <c r="BN7157" i="53"/>
  <c r="BM7157" i="53"/>
  <c r="BQ8163" i="53"/>
  <c r="BP8163" i="53"/>
  <c r="BO8163" i="53"/>
  <c r="BN8163" i="53"/>
  <c r="BM8163" i="53"/>
  <c r="BL8164" i="53"/>
  <c r="BL7158" i="53"/>
  <c r="AD8165" i="53"/>
  <c r="AD7158" i="53"/>
  <c r="AG6128" i="53"/>
  <c r="AF6128" i="53"/>
  <c r="AE6128" i="53"/>
  <c r="AG4116" i="53"/>
  <c r="AE4116" i="53"/>
  <c r="AF4116" i="53"/>
  <c r="AF1099" i="53"/>
  <c r="AE1099" i="53"/>
  <c r="AG1099" i="53"/>
  <c r="AG5122" i="53"/>
  <c r="AE5122" i="53"/>
  <c r="AF5122" i="53"/>
  <c r="AG2105" i="53"/>
  <c r="AF2105" i="53"/>
  <c r="AE2105" i="53"/>
  <c r="AG3110" i="53"/>
  <c r="AF3110" i="53"/>
  <c r="AE3110" i="53"/>
  <c r="BP3112" i="53"/>
  <c r="BN3112" i="53"/>
  <c r="BM3112" i="53"/>
  <c r="BQ3112" i="53"/>
  <c r="BO3112" i="53"/>
  <c r="BQ6130" i="53"/>
  <c r="BP6130" i="53"/>
  <c r="BO6130" i="53"/>
  <c r="BN6130" i="53"/>
  <c r="BM6130" i="53"/>
  <c r="BQ1102" i="53"/>
  <c r="BP1102" i="53"/>
  <c r="BO1102" i="53"/>
  <c r="BN1102" i="53"/>
  <c r="BM1102" i="53"/>
  <c r="BQ2107" i="53"/>
  <c r="BP2107" i="53"/>
  <c r="BM2107" i="53"/>
  <c r="BO2107" i="53"/>
  <c r="BN2107" i="53"/>
  <c r="BP4119" i="53"/>
  <c r="BQ4119" i="53"/>
  <c r="BO4119" i="53"/>
  <c r="BN4119" i="53"/>
  <c r="BM4119" i="53"/>
  <c r="BQ5124" i="53"/>
  <c r="BP5124" i="53"/>
  <c r="BO5124" i="53"/>
  <c r="BN5124" i="53"/>
  <c r="BM5124" i="53"/>
  <c r="BQ95" i="53"/>
  <c r="BP95" i="53"/>
  <c r="BO95" i="53"/>
  <c r="BN95" i="53"/>
  <c r="BM95" i="53"/>
  <c r="AD5123" i="53"/>
  <c r="AD4117" i="53"/>
  <c r="BL96" i="53"/>
  <c r="AD1100" i="53"/>
  <c r="BL5125" i="53"/>
  <c r="BL6131" i="53"/>
  <c r="BL1103" i="53"/>
  <c r="BL3113" i="53"/>
  <c r="BL2108" i="53"/>
  <c r="BL4120" i="53"/>
  <c r="AD6129" i="53"/>
  <c r="AD3111" i="53"/>
  <c r="AD2106" i="53"/>
  <c r="AF7158" i="53"/>
  <c r="AE7158" i="53"/>
  <c r="AG7158" i="53"/>
  <c r="AF8165" i="53"/>
  <c r="AE8165" i="53"/>
  <c r="AG8165" i="53"/>
  <c r="BO7158" i="53"/>
  <c r="BN7158" i="53"/>
  <c r="BM7158" i="53"/>
  <c r="BQ7158" i="53"/>
  <c r="BP7158" i="53"/>
  <c r="BQ8164" i="53"/>
  <c r="BP8164" i="53"/>
  <c r="BO8164" i="53"/>
  <c r="BM8164" i="53"/>
  <c r="BN8164" i="53"/>
  <c r="BL8165" i="53"/>
  <c r="BL7159" i="53"/>
  <c r="AD8166" i="53"/>
  <c r="AD7159" i="53"/>
  <c r="AG6129" i="53"/>
  <c r="AF6129" i="53"/>
  <c r="AE6129" i="53"/>
  <c r="AG4117" i="53"/>
  <c r="AF4117" i="53"/>
  <c r="AE4117" i="53"/>
  <c r="AG5123" i="53"/>
  <c r="AF5123" i="53"/>
  <c r="AE5123" i="53"/>
  <c r="AG2106" i="53"/>
  <c r="AF2106" i="53"/>
  <c r="AE2106" i="53"/>
  <c r="AF3111" i="53"/>
  <c r="AE3111" i="53"/>
  <c r="AG3111" i="53"/>
  <c r="AG1100" i="53"/>
  <c r="AF1100" i="53"/>
  <c r="AE1100" i="53"/>
  <c r="BQ96" i="53"/>
  <c r="BP96" i="53"/>
  <c r="BM96" i="53"/>
  <c r="BO96" i="53"/>
  <c r="BN96" i="53"/>
  <c r="BP4120" i="53"/>
  <c r="BM4120" i="53"/>
  <c r="BQ4120" i="53"/>
  <c r="BO4120" i="53"/>
  <c r="BN4120" i="53"/>
  <c r="BQ2108" i="53"/>
  <c r="BP2108" i="53"/>
  <c r="BO2108" i="53"/>
  <c r="BN2108" i="53"/>
  <c r="BM2108" i="53"/>
  <c r="BP1103" i="53"/>
  <c r="BQ1103" i="53"/>
  <c r="BN1103" i="53"/>
  <c r="BM1103" i="53"/>
  <c r="BO1103" i="53"/>
  <c r="BQ6131" i="53"/>
  <c r="BP6131" i="53"/>
  <c r="BO6131" i="53"/>
  <c r="BN6131" i="53"/>
  <c r="BM6131" i="53"/>
  <c r="BQ5125" i="53"/>
  <c r="BP5125" i="53"/>
  <c r="BO5125" i="53"/>
  <c r="BN5125" i="53"/>
  <c r="BM5125" i="53"/>
  <c r="BP3113" i="53"/>
  <c r="BO3113" i="53"/>
  <c r="BN3113" i="53"/>
  <c r="BM3113" i="53"/>
  <c r="BQ3113" i="53"/>
  <c r="AD5124" i="53"/>
  <c r="BL97" i="53"/>
  <c r="AD4118" i="53"/>
  <c r="AD1101" i="53"/>
  <c r="BL6132" i="53"/>
  <c r="BL2109" i="53"/>
  <c r="BL3114" i="53"/>
  <c r="BL4121" i="53"/>
  <c r="BL1104" i="53"/>
  <c r="BL5126" i="53"/>
  <c r="AD6130" i="53"/>
  <c r="AD3112" i="53"/>
  <c r="AD2107" i="53"/>
  <c r="AG7159" i="53"/>
  <c r="AF7159" i="53"/>
  <c r="AE7159" i="53"/>
  <c r="AG8166" i="53"/>
  <c r="AF8166" i="53"/>
  <c r="AE8166" i="53"/>
  <c r="BQ7159" i="53"/>
  <c r="BP7159" i="53"/>
  <c r="BO7159" i="53"/>
  <c r="BN7159" i="53"/>
  <c r="BM7159" i="53"/>
  <c r="BO8165" i="53"/>
  <c r="BN8165" i="53"/>
  <c r="BM8165" i="53"/>
  <c r="BP8165" i="53"/>
  <c r="BQ8165" i="53"/>
  <c r="BL8166" i="53"/>
  <c r="BL7160" i="53"/>
  <c r="AD8167" i="53"/>
  <c r="AD7160" i="53"/>
  <c r="AG6130" i="53"/>
  <c r="AF6130" i="53"/>
  <c r="AE6130" i="53"/>
  <c r="AF4118" i="53"/>
  <c r="AE4118" i="53"/>
  <c r="AG4118" i="53"/>
  <c r="AF5124" i="53"/>
  <c r="AE5124" i="53"/>
  <c r="AG5124" i="53"/>
  <c r="AE2107" i="53"/>
  <c r="AF2107" i="53"/>
  <c r="AG2107" i="53"/>
  <c r="AG3112" i="53"/>
  <c r="AF3112" i="53"/>
  <c r="AE3112" i="53"/>
  <c r="AG1101" i="53"/>
  <c r="AF1101" i="53"/>
  <c r="AE1101" i="53"/>
  <c r="BQ97" i="53"/>
  <c r="BP97" i="53"/>
  <c r="BO97" i="53"/>
  <c r="BN97" i="53"/>
  <c r="BM97" i="53"/>
  <c r="BQ1104" i="53"/>
  <c r="BP1104" i="53"/>
  <c r="BO1104" i="53"/>
  <c r="BN1104" i="53"/>
  <c r="BM1104" i="53"/>
  <c r="BP4121" i="53"/>
  <c r="BN4121" i="53"/>
  <c r="BM4121" i="53"/>
  <c r="BQ4121" i="53"/>
  <c r="BO4121" i="53"/>
  <c r="BQ2109" i="53"/>
  <c r="BP2109" i="53"/>
  <c r="BO2109" i="53"/>
  <c r="BN2109" i="53"/>
  <c r="BM2109" i="53"/>
  <c r="BQ5126" i="53"/>
  <c r="BP5126" i="53"/>
  <c r="BM5126" i="53"/>
  <c r="BO5126" i="53"/>
  <c r="BN5126" i="53"/>
  <c r="BQ6132" i="53"/>
  <c r="BP6132" i="53"/>
  <c r="BM6132" i="53"/>
  <c r="BN6132" i="53"/>
  <c r="BO6132" i="53"/>
  <c r="BP3114" i="53"/>
  <c r="BQ3114" i="53"/>
  <c r="BO3114" i="53"/>
  <c r="BN3114" i="53"/>
  <c r="BM3114" i="53"/>
  <c r="AD5125" i="53"/>
  <c r="AD1102" i="53"/>
  <c r="AD4119" i="53"/>
  <c r="BL98" i="53"/>
  <c r="BL1105" i="53"/>
  <c r="BL4122" i="53"/>
  <c r="BL2110" i="53"/>
  <c r="BL6133" i="53"/>
  <c r="BL5127" i="53"/>
  <c r="BL3115" i="53"/>
  <c r="AD6131" i="53"/>
  <c r="AD3113" i="53"/>
  <c r="AD2108" i="53"/>
  <c r="AG7160" i="53"/>
  <c r="AF7160" i="53"/>
  <c r="AE7160" i="53"/>
  <c r="AG8167" i="53"/>
  <c r="AF8167" i="53"/>
  <c r="AE8167" i="53"/>
  <c r="BM7160" i="53"/>
  <c r="BQ7160" i="53"/>
  <c r="BP7160" i="53"/>
  <c r="BO7160" i="53"/>
  <c r="BN7160" i="53"/>
  <c r="BQ8166" i="53"/>
  <c r="BP8166" i="53"/>
  <c r="BO8166" i="53"/>
  <c r="BN8166" i="53"/>
  <c r="BM8166" i="53"/>
  <c r="BL8167" i="53"/>
  <c r="BL7161" i="53"/>
  <c r="AD8168" i="53"/>
  <c r="AD7161" i="53"/>
  <c r="AG6131" i="53"/>
  <c r="AF6131" i="53"/>
  <c r="AE6131" i="53"/>
  <c r="AE1102" i="53"/>
  <c r="AG1102" i="53"/>
  <c r="AF1102" i="53"/>
  <c r="AG4119" i="53"/>
  <c r="AF4119" i="53"/>
  <c r="AE4119" i="53"/>
  <c r="AG5125" i="53"/>
  <c r="AF5125" i="53"/>
  <c r="AE5125" i="53"/>
  <c r="AG2108" i="53"/>
  <c r="AF2108" i="53"/>
  <c r="AE2108" i="53"/>
  <c r="AG3113" i="53"/>
  <c r="AF3113" i="53"/>
  <c r="AE3113" i="53"/>
  <c r="BQ6133" i="53"/>
  <c r="BP6133" i="53"/>
  <c r="BO6133" i="53"/>
  <c r="BN6133" i="53"/>
  <c r="BM6133" i="53"/>
  <c r="BP5127" i="53"/>
  <c r="BQ5127" i="53"/>
  <c r="BO5127" i="53"/>
  <c r="BN5127" i="53"/>
  <c r="BM5127" i="53"/>
  <c r="BQ2110" i="53"/>
  <c r="BP2110" i="53"/>
  <c r="BO2110" i="53"/>
  <c r="BN2110" i="53"/>
  <c r="BM2110" i="53"/>
  <c r="BP4122" i="53"/>
  <c r="BO4122" i="53"/>
  <c r="BN4122" i="53"/>
  <c r="BM4122" i="53"/>
  <c r="BQ4122" i="53"/>
  <c r="BQ1105" i="53"/>
  <c r="BP1105" i="53"/>
  <c r="BO1105" i="53"/>
  <c r="BN1105" i="53"/>
  <c r="BM1105" i="53"/>
  <c r="BP3115" i="53"/>
  <c r="BQ3115" i="53"/>
  <c r="BO3115" i="53"/>
  <c r="BN3115" i="53"/>
  <c r="BM3115" i="53"/>
  <c r="BP98" i="53"/>
  <c r="BQ98" i="53"/>
  <c r="BO98" i="53"/>
  <c r="BN98" i="53"/>
  <c r="BM98" i="53"/>
  <c r="AD5126" i="53"/>
  <c r="AD4120" i="53"/>
  <c r="BL99" i="53"/>
  <c r="AD1103" i="53"/>
  <c r="BL6134" i="53"/>
  <c r="BL3116" i="53"/>
  <c r="BL2111" i="53"/>
  <c r="BL4123" i="53"/>
  <c r="BL5128" i="53"/>
  <c r="BL1106" i="53"/>
  <c r="AD6132" i="53"/>
  <c r="AD3114" i="53"/>
  <c r="AD2109" i="53"/>
  <c r="AE7161" i="53"/>
  <c r="AG7161" i="53"/>
  <c r="AF7161" i="53"/>
  <c r="AE8168" i="53"/>
  <c r="AG8168" i="53"/>
  <c r="AF8168" i="53"/>
  <c r="BP7161" i="53"/>
  <c r="BO7161" i="53"/>
  <c r="BN7161" i="53"/>
  <c r="BM7161" i="53"/>
  <c r="BQ7161" i="53"/>
  <c r="BM8167" i="53"/>
  <c r="BQ8167" i="53"/>
  <c r="BP8167" i="53"/>
  <c r="BN8167" i="53"/>
  <c r="BO8167" i="53"/>
  <c r="BL8168" i="53"/>
  <c r="BL7162" i="53"/>
  <c r="AD8169" i="53"/>
  <c r="AD7162" i="53"/>
  <c r="AG4120" i="53"/>
  <c r="AF4120" i="53"/>
  <c r="AE4120" i="53"/>
  <c r="AF6132" i="53"/>
  <c r="AE6132" i="53"/>
  <c r="AG6132" i="53"/>
  <c r="AG5126" i="53"/>
  <c r="AF5126" i="53"/>
  <c r="AE5126" i="53"/>
  <c r="AG2109" i="53"/>
  <c r="AF2109" i="53"/>
  <c r="AE2109" i="53"/>
  <c r="AE3114" i="53"/>
  <c r="AF3114" i="53"/>
  <c r="AG3114" i="53"/>
  <c r="AG1103" i="53"/>
  <c r="AF1103" i="53"/>
  <c r="AE1103" i="53"/>
  <c r="BQ5128" i="53"/>
  <c r="BP5128" i="53"/>
  <c r="BO5128" i="53"/>
  <c r="BN5128" i="53"/>
  <c r="BM5128" i="53"/>
  <c r="BQ1106" i="53"/>
  <c r="BP1106" i="53"/>
  <c r="BO1106" i="53"/>
  <c r="BN1106" i="53"/>
  <c r="BM1106" i="53"/>
  <c r="BQ2111" i="53"/>
  <c r="BP2111" i="53"/>
  <c r="BM2111" i="53"/>
  <c r="BO2111" i="53"/>
  <c r="BN2111" i="53"/>
  <c r="BP3116" i="53"/>
  <c r="BQ3116" i="53"/>
  <c r="BO3116" i="53"/>
  <c r="BN3116" i="53"/>
  <c r="BM3116" i="53"/>
  <c r="BQ99" i="53"/>
  <c r="BP99" i="53"/>
  <c r="BO99" i="53"/>
  <c r="BN99" i="53"/>
  <c r="BM99" i="53"/>
  <c r="BQ6134" i="53"/>
  <c r="BP6134" i="53"/>
  <c r="BO6134" i="53"/>
  <c r="BN6134" i="53"/>
  <c r="BM6134" i="53"/>
  <c r="BP4123" i="53"/>
  <c r="BQ4123" i="53"/>
  <c r="BO4123" i="53"/>
  <c r="BN4123" i="53"/>
  <c r="BM4123" i="53"/>
  <c r="AD5127" i="53"/>
  <c r="AD4121" i="53"/>
  <c r="AD1104" i="53"/>
  <c r="BL100" i="53"/>
  <c r="BL3117" i="53"/>
  <c r="BL6135" i="53"/>
  <c r="BL5129" i="53"/>
  <c r="BL4124" i="53"/>
  <c r="BL1107" i="53"/>
  <c r="BL2112" i="53"/>
  <c r="AD6133" i="53"/>
  <c r="AD3115" i="53"/>
  <c r="AD2110" i="53"/>
  <c r="AG7162" i="53"/>
  <c r="AF7162" i="53"/>
  <c r="AE7162" i="53"/>
  <c r="AG8169" i="53"/>
  <c r="AF8169" i="53"/>
  <c r="AE8169" i="53"/>
  <c r="BQ7162" i="53"/>
  <c r="BP7162" i="53"/>
  <c r="BO7162" i="53"/>
  <c r="BN7162" i="53"/>
  <c r="BM7162" i="53"/>
  <c r="BP8168" i="53"/>
  <c r="BO8168" i="53"/>
  <c r="BN8168" i="53"/>
  <c r="BM8168" i="53"/>
  <c r="BQ8168" i="53"/>
  <c r="BL8169" i="53"/>
  <c r="BL7163" i="53"/>
  <c r="AD8170" i="53"/>
  <c r="AD7163" i="53"/>
  <c r="AG1104" i="53"/>
  <c r="AF1104" i="53"/>
  <c r="AE1104" i="53"/>
  <c r="AE4121" i="53"/>
  <c r="AF4121" i="53"/>
  <c r="AG4121" i="53"/>
  <c r="AG6133" i="53"/>
  <c r="AF6133" i="53"/>
  <c r="AE6133" i="53"/>
  <c r="AE5127" i="53"/>
  <c r="AF5127" i="53"/>
  <c r="AG5127" i="53"/>
  <c r="AG2110" i="53"/>
  <c r="AE2110" i="53"/>
  <c r="AF2110" i="53"/>
  <c r="AG3115" i="53"/>
  <c r="AF3115" i="53"/>
  <c r="AE3115" i="53"/>
  <c r="BQ2112" i="53"/>
  <c r="BP2112" i="53"/>
  <c r="BO2112" i="53"/>
  <c r="BN2112" i="53"/>
  <c r="BM2112" i="53"/>
  <c r="BP4124" i="53"/>
  <c r="BQ4124" i="53"/>
  <c r="BO4124" i="53"/>
  <c r="BN4124" i="53"/>
  <c r="BM4124" i="53"/>
  <c r="BQ6135" i="53"/>
  <c r="BP6135" i="53"/>
  <c r="BO6135" i="53"/>
  <c r="BN6135" i="53"/>
  <c r="BM6135" i="53"/>
  <c r="BP3117" i="53"/>
  <c r="BQ3117" i="53"/>
  <c r="BO3117" i="53"/>
  <c r="BN3117" i="53"/>
  <c r="BM3117" i="53"/>
  <c r="BP1107" i="53"/>
  <c r="BQ1107" i="53"/>
  <c r="BN1107" i="53"/>
  <c r="BM1107" i="53"/>
  <c r="BO1107" i="53"/>
  <c r="BQ5129" i="53"/>
  <c r="BP5129" i="53"/>
  <c r="BO5129" i="53"/>
  <c r="BN5129" i="53"/>
  <c r="BM5129" i="53"/>
  <c r="BQ100" i="53"/>
  <c r="BP100" i="53"/>
  <c r="BM100" i="53"/>
  <c r="BO100" i="53"/>
  <c r="BN100" i="53"/>
  <c r="AD5128" i="53"/>
  <c r="AD1105" i="53"/>
  <c r="BL101" i="53"/>
  <c r="AD4122" i="53"/>
  <c r="BL2113" i="53"/>
  <c r="BL6136" i="53"/>
  <c r="BL3118" i="53"/>
  <c r="BL4125" i="53"/>
  <c r="BL1108" i="53"/>
  <c r="BL5130" i="53"/>
  <c r="AD6134" i="53"/>
  <c r="AD3116" i="53"/>
  <c r="AD2111" i="53"/>
  <c r="AG7163" i="53"/>
  <c r="AF7163" i="53"/>
  <c r="AE7163" i="53"/>
  <c r="AG8170" i="53"/>
  <c r="AF8170" i="53"/>
  <c r="AE8170" i="53"/>
  <c r="BN7163" i="53"/>
  <c r="BM7163" i="53"/>
  <c r="BQ7163" i="53"/>
  <c r="BP7163" i="53"/>
  <c r="BO7163" i="53"/>
  <c r="BQ8169" i="53"/>
  <c r="BP8169" i="53"/>
  <c r="BO8169" i="53"/>
  <c r="BN8169" i="53"/>
  <c r="BM8169" i="53"/>
  <c r="BL8170" i="53"/>
  <c r="BL7164" i="53"/>
  <c r="AD8171" i="53"/>
  <c r="AD7164" i="53"/>
  <c r="AG6134" i="53"/>
  <c r="AF6134" i="53"/>
  <c r="AE6134" i="53"/>
  <c r="AG5128" i="53"/>
  <c r="AF5128" i="53"/>
  <c r="AE5128" i="53"/>
  <c r="AG1105" i="53"/>
  <c r="AF1105" i="53"/>
  <c r="AE1105" i="53"/>
  <c r="AG2111" i="53"/>
  <c r="AF2111" i="53"/>
  <c r="AE2111" i="53"/>
  <c r="AG3116" i="53"/>
  <c r="AF3116" i="53"/>
  <c r="AE3116" i="53"/>
  <c r="AG4122" i="53"/>
  <c r="AF4122" i="53"/>
  <c r="AE4122" i="53"/>
  <c r="BQ101" i="53"/>
  <c r="BP101" i="53"/>
  <c r="BO101" i="53"/>
  <c r="BN101" i="53"/>
  <c r="BM101" i="53"/>
  <c r="BQ1108" i="53"/>
  <c r="BP1108" i="53"/>
  <c r="BO1108" i="53"/>
  <c r="BN1108" i="53"/>
  <c r="BM1108" i="53"/>
  <c r="BP4125" i="53"/>
  <c r="BQ4125" i="53"/>
  <c r="BO4125" i="53"/>
  <c r="BN4125" i="53"/>
  <c r="BM4125" i="53"/>
  <c r="BP3118" i="53"/>
  <c r="BQ3118" i="53"/>
  <c r="BO3118" i="53"/>
  <c r="BN3118" i="53"/>
  <c r="BM3118" i="53"/>
  <c r="BQ5130" i="53"/>
  <c r="BP5130" i="53"/>
  <c r="BM5130" i="53"/>
  <c r="BO5130" i="53"/>
  <c r="BN5130" i="53"/>
  <c r="BQ2113" i="53"/>
  <c r="BP2113" i="53"/>
  <c r="BO2113" i="53"/>
  <c r="BN2113" i="53"/>
  <c r="BM2113" i="53"/>
  <c r="BQ6136" i="53"/>
  <c r="BP6136" i="53"/>
  <c r="BM6136" i="53"/>
  <c r="BN6136" i="53"/>
  <c r="BO6136" i="53"/>
  <c r="AD5129" i="53"/>
  <c r="AD1106" i="53"/>
  <c r="AD4123" i="53"/>
  <c r="BL102" i="53"/>
  <c r="BL1109" i="53"/>
  <c r="BL4126" i="53"/>
  <c r="BL6137" i="53"/>
  <c r="BL5131" i="53"/>
  <c r="BL3119" i="53"/>
  <c r="BL2114" i="53"/>
  <c r="AD6135" i="53"/>
  <c r="AD3117" i="53"/>
  <c r="AD2112" i="53"/>
  <c r="AG7164" i="53"/>
  <c r="AF7164" i="53"/>
  <c r="AE7164" i="53"/>
  <c r="AG8171" i="53"/>
  <c r="AF8171" i="53"/>
  <c r="AE8171" i="53"/>
  <c r="BQ7164" i="53"/>
  <c r="BP7164" i="53"/>
  <c r="BO7164" i="53"/>
  <c r="BN7164" i="53"/>
  <c r="BM7164" i="53"/>
  <c r="BN8170" i="53"/>
  <c r="BM8170" i="53"/>
  <c r="BQ8170" i="53"/>
  <c r="BO8170" i="53"/>
  <c r="BP8170" i="53"/>
  <c r="BL8171" i="53"/>
  <c r="BL7165" i="53"/>
  <c r="AD8172" i="53"/>
  <c r="AD7165" i="53"/>
  <c r="AG1106" i="53"/>
  <c r="AF1106" i="53"/>
  <c r="AE1106" i="53"/>
  <c r="AG4123" i="53"/>
  <c r="AF4123" i="53"/>
  <c r="AE4123" i="53"/>
  <c r="AG5129" i="53"/>
  <c r="AF5129" i="53"/>
  <c r="AE5129" i="53"/>
  <c r="AE6135" i="53"/>
  <c r="AG6135" i="53"/>
  <c r="AF6135" i="53"/>
  <c r="AF2112" i="53"/>
  <c r="AE2112" i="53"/>
  <c r="AG2112" i="53"/>
  <c r="AG3117" i="53"/>
  <c r="AE3117" i="53"/>
  <c r="AF3117" i="53"/>
  <c r="BQ2114" i="53"/>
  <c r="BP2114" i="53"/>
  <c r="BO2114" i="53"/>
  <c r="BN2114" i="53"/>
  <c r="BM2114" i="53"/>
  <c r="BP3119" i="53"/>
  <c r="BM3119" i="53"/>
  <c r="BQ3119" i="53"/>
  <c r="BO3119" i="53"/>
  <c r="BN3119" i="53"/>
  <c r="BQ6137" i="53"/>
  <c r="BP6137" i="53"/>
  <c r="BO6137" i="53"/>
  <c r="BN6137" i="53"/>
  <c r="BM6137" i="53"/>
  <c r="BP5131" i="53"/>
  <c r="BQ5131" i="53"/>
  <c r="BO5131" i="53"/>
  <c r="BN5131" i="53"/>
  <c r="BM5131" i="53"/>
  <c r="BP4126" i="53"/>
  <c r="BQ4126" i="53"/>
  <c r="BO4126" i="53"/>
  <c r="BN4126" i="53"/>
  <c r="BM4126" i="53"/>
  <c r="BQ1109" i="53"/>
  <c r="BP1109" i="53"/>
  <c r="BO1109" i="53"/>
  <c r="BN1109" i="53"/>
  <c r="BM1109" i="53"/>
  <c r="BP102" i="53"/>
  <c r="BQ102" i="53"/>
  <c r="BO102" i="53"/>
  <c r="BN102" i="53"/>
  <c r="BM102" i="53"/>
  <c r="AD5130" i="53"/>
  <c r="AD4124" i="53"/>
  <c r="BL103" i="53"/>
  <c r="AD1107" i="53"/>
  <c r="BL3120" i="53"/>
  <c r="BL4127" i="53"/>
  <c r="BL2115" i="53"/>
  <c r="BL5132" i="53"/>
  <c r="BL6138" i="53"/>
  <c r="BL1110" i="53"/>
  <c r="AD6136" i="53"/>
  <c r="AD3118" i="53"/>
  <c r="AD2113" i="53"/>
  <c r="AG7165" i="53"/>
  <c r="AF7165" i="53"/>
  <c r="AE7165" i="53"/>
  <c r="AG8172" i="53"/>
  <c r="AF8172" i="53"/>
  <c r="AE8172" i="53"/>
  <c r="BQ7165" i="53"/>
  <c r="BP7165" i="53"/>
  <c r="BO7165" i="53"/>
  <c r="BN7165" i="53"/>
  <c r="BM7165" i="53"/>
  <c r="BQ8171" i="53"/>
  <c r="BP8171" i="53"/>
  <c r="BO8171" i="53"/>
  <c r="BN8171" i="53"/>
  <c r="BM8171" i="53"/>
  <c r="BL8172" i="53"/>
  <c r="BL7166" i="53"/>
  <c r="AD8173" i="53"/>
  <c r="AD7166" i="53"/>
  <c r="AG4124" i="53"/>
  <c r="AE4124" i="53"/>
  <c r="AF4124" i="53"/>
  <c r="AG5130" i="53"/>
  <c r="AE5130" i="53"/>
  <c r="AF5130" i="53"/>
  <c r="AG6136" i="53"/>
  <c r="AF6136" i="53"/>
  <c r="AE6136" i="53"/>
  <c r="AG2113" i="53"/>
  <c r="AF2113" i="53"/>
  <c r="AE2113" i="53"/>
  <c r="AG3118" i="53"/>
  <c r="AF3118" i="53"/>
  <c r="AE3118" i="53"/>
  <c r="AF1107" i="53"/>
  <c r="AE1107" i="53"/>
  <c r="AG1107" i="53"/>
  <c r="BQ103" i="53"/>
  <c r="BP103" i="53"/>
  <c r="BO103" i="53"/>
  <c r="BN103" i="53"/>
  <c r="BM103" i="53"/>
  <c r="BQ6138" i="53"/>
  <c r="BP6138" i="53"/>
  <c r="BO6138" i="53"/>
  <c r="BN6138" i="53"/>
  <c r="BM6138" i="53"/>
  <c r="BQ5132" i="53"/>
  <c r="BP5132" i="53"/>
  <c r="BO5132" i="53"/>
  <c r="BN5132" i="53"/>
  <c r="BM5132" i="53"/>
  <c r="BQ1110" i="53"/>
  <c r="BP1110" i="53"/>
  <c r="BO1110" i="53"/>
  <c r="BN1110" i="53"/>
  <c r="BM1110" i="53"/>
  <c r="BQ2115" i="53"/>
  <c r="BP2115" i="53"/>
  <c r="BM2115" i="53"/>
  <c r="BO2115" i="53"/>
  <c r="BN2115" i="53"/>
  <c r="BP4127" i="53"/>
  <c r="BQ4127" i="53"/>
  <c r="BO4127" i="53"/>
  <c r="BN4127" i="53"/>
  <c r="BM4127" i="53"/>
  <c r="BP3120" i="53"/>
  <c r="BN3120" i="53"/>
  <c r="BM3120" i="53"/>
  <c r="BQ3120" i="53"/>
  <c r="BO3120" i="53"/>
  <c r="AD5131" i="53"/>
  <c r="AD1108" i="53"/>
  <c r="BL104" i="53"/>
  <c r="AD4125" i="53"/>
  <c r="BL4128" i="53"/>
  <c r="BL5133" i="53"/>
  <c r="BL1111" i="53"/>
  <c r="BL6139" i="53"/>
  <c r="BL2116" i="53"/>
  <c r="BL3121" i="53"/>
  <c r="AD6137" i="53"/>
  <c r="AD3119" i="53"/>
  <c r="AD2114" i="53"/>
  <c r="AF7166" i="53"/>
  <c r="AE7166" i="53"/>
  <c r="AG7166" i="53"/>
  <c r="AF8173" i="53"/>
  <c r="AE8173" i="53"/>
  <c r="AG8173" i="53"/>
  <c r="BP7166" i="53"/>
  <c r="BN7166" i="53"/>
  <c r="BQ7166" i="53"/>
  <c r="BO7166" i="53"/>
  <c r="BM7166" i="53"/>
  <c r="BQ8172" i="53"/>
  <c r="BP8172" i="53"/>
  <c r="BO8172" i="53"/>
  <c r="BM8172" i="53"/>
  <c r="BN8172" i="53"/>
  <c r="BL8173" i="53"/>
  <c r="BL7167" i="53"/>
  <c r="AD8174" i="53"/>
  <c r="AD7167" i="53"/>
  <c r="AG6137" i="53"/>
  <c r="AF6137" i="53"/>
  <c r="AE6137" i="53"/>
  <c r="AG1108" i="53"/>
  <c r="AF1108" i="53"/>
  <c r="AE1108" i="53"/>
  <c r="AG5131" i="53"/>
  <c r="AF5131" i="53"/>
  <c r="AE5131" i="53"/>
  <c r="AG2114" i="53"/>
  <c r="AF2114" i="53"/>
  <c r="AE2114" i="53"/>
  <c r="AF3119" i="53"/>
  <c r="AE3119" i="53"/>
  <c r="AG3119" i="53"/>
  <c r="AG4125" i="53"/>
  <c r="AF4125" i="53"/>
  <c r="AE4125" i="53"/>
  <c r="BQ104" i="53"/>
  <c r="BP104" i="53"/>
  <c r="BM104" i="53"/>
  <c r="BO104" i="53"/>
  <c r="BN104" i="53"/>
  <c r="BP3121" i="53"/>
  <c r="BO3121" i="53"/>
  <c r="BN3121" i="53"/>
  <c r="BM3121" i="53"/>
  <c r="BQ3121" i="53"/>
  <c r="BQ2116" i="53"/>
  <c r="BP2116" i="53"/>
  <c r="BO2116" i="53"/>
  <c r="BN2116" i="53"/>
  <c r="BM2116" i="53"/>
  <c r="BQ6139" i="53"/>
  <c r="BP6139" i="53"/>
  <c r="BO6139" i="53"/>
  <c r="BN6139" i="53"/>
  <c r="BM6139" i="53"/>
  <c r="BQ5133" i="53"/>
  <c r="BP5133" i="53"/>
  <c r="BO5133" i="53"/>
  <c r="BN5133" i="53"/>
  <c r="BM5133" i="53"/>
  <c r="BP1111" i="53"/>
  <c r="BQ1111" i="53"/>
  <c r="BN1111" i="53"/>
  <c r="BM1111" i="53"/>
  <c r="BO1111" i="53"/>
  <c r="BP4128" i="53"/>
  <c r="BM4128" i="53"/>
  <c r="BQ4128" i="53"/>
  <c r="BO4128" i="53"/>
  <c r="BN4128" i="53"/>
  <c r="AD5132" i="53"/>
  <c r="AD4126" i="53"/>
  <c r="BL105" i="53"/>
  <c r="AD1109" i="53"/>
  <c r="BL2117" i="53"/>
  <c r="BL6140" i="53"/>
  <c r="BL5134" i="53"/>
  <c r="BL3122" i="53"/>
  <c r="BL4129" i="53"/>
  <c r="BL1112" i="53"/>
  <c r="AD6138" i="53"/>
  <c r="AD3120" i="53"/>
  <c r="AD2115" i="53"/>
  <c r="AG7167" i="53"/>
  <c r="AF7167" i="53"/>
  <c r="AE7167" i="53"/>
  <c r="AG8174" i="53"/>
  <c r="AF8174" i="53"/>
  <c r="AE8174" i="53"/>
  <c r="BO7167" i="53"/>
  <c r="BN7167" i="53"/>
  <c r="BQ7167" i="53"/>
  <c r="BP7167" i="53"/>
  <c r="BM7167" i="53"/>
  <c r="BO8173" i="53"/>
  <c r="BN8173" i="53"/>
  <c r="BM8173" i="53"/>
  <c r="BP8173" i="53"/>
  <c r="BQ8173" i="53"/>
  <c r="BL8174" i="53"/>
  <c r="BL7168" i="53"/>
  <c r="AD8175" i="53"/>
  <c r="AD7168" i="53"/>
  <c r="AF4126" i="53"/>
  <c r="AE4126" i="53"/>
  <c r="AG4126" i="53"/>
  <c r="AE2115" i="53"/>
  <c r="AF2115" i="53"/>
  <c r="AG2115" i="53"/>
  <c r="AG6138" i="53"/>
  <c r="AF6138" i="53"/>
  <c r="AE6138" i="53"/>
  <c r="AF5132" i="53"/>
  <c r="AE5132" i="53"/>
  <c r="AG5132" i="53"/>
  <c r="AG3120" i="53"/>
  <c r="AF3120" i="53"/>
  <c r="AE3120" i="53"/>
  <c r="AG1109" i="53"/>
  <c r="AF1109" i="53"/>
  <c r="AE1109" i="53"/>
  <c r="BQ105" i="53"/>
  <c r="BP105" i="53"/>
  <c r="BO105" i="53"/>
  <c r="BN105" i="53"/>
  <c r="BM105" i="53"/>
  <c r="BP3122" i="53"/>
  <c r="BQ3122" i="53"/>
  <c r="BO3122" i="53"/>
  <c r="BN3122" i="53"/>
  <c r="BM3122" i="53"/>
  <c r="BQ6140" i="53"/>
  <c r="BP6140" i="53"/>
  <c r="BM6140" i="53"/>
  <c r="BN6140" i="53"/>
  <c r="BO6140" i="53"/>
  <c r="BQ1112" i="53"/>
  <c r="BP1112" i="53"/>
  <c r="BO1112" i="53"/>
  <c r="BN1112" i="53"/>
  <c r="BM1112" i="53"/>
  <c r="BP4129" i="53"/>
  <c r="BN4129" i="53"/>
  <c r="BM4129" i="53"/>
  <c r="BQ4129" i="53"/>
  <c r="BO4129" i="53"/>
  <c r="BQ5134" i="53"/>
  <c r="BP5134" i="53"/>
  <c r="BM5134" i="53"/>
  <c r="BO5134" i="53"/>
  <c r="BN5134" i="53"/>
  <c r="BQ2117" i="53"/>
  <c r="BP2117" i="53"/>
  <c r="BO2117" i="53"/>
  <c r="BN2117" i="53"/>
  <c r="BM2117" i="53"/>
  <c r="AD5133" i="53"/>
  <c r="AD1110" i="53"/>
  <c r="BL106" i="53"/>
  <c r="AD4127" i="53"/>
  <c r="BL6141" i="53"/>
  <c r="BL3123" i="53"/>
  <c r="BL5135" i="53"/>
  <c r="BL1113" i="53"/>
  <c r="BL4130" i="53"/>
  <c r="BL2118" i="53"/>
  <c r="AD6139" i="53"/>
  <c r="AD3121" i="53"/>
  <c r="AD2116" i="53"/>
  <c r="AG7168" i="53"/>
  <c r="AF7168" i="53"/>
  <c r="AE7168" i="53"/>
  <c r="AG8175" i="53"/>
  <c r="AF8175" i="53"/>
  <c r="AE8175" i="53"/>
  <c r="BQ7168" i="53"/>
  <c r="BP7168" i="53"/>
  <c r="BO7168" i="53"/>
  <c r="BN7168" i="53"/>
  <c r="BM7168" i="53"/>
  <c r="BQ8174" i="53"/>
  <c r="BP8174" i="53"/>
  <c r="BO8174" i="53"/>
  <c r="BN8174" i="53"/>
  <c r="BM8174" i="53"/>
  <c r="BL8175" i="53"/>
  <c r="BL7169" i="53"/>
  <c r="AD8176" i="53"/>
  <c r="AD7169" i="53"/>
  <c r="AG5133" i="53"/>
  <c r="AF5133" i="53"/>
  <c r="AE5133" i="53"/>
  <c r="AG6139" i="53"/>
  <c r="AF6139" i="53"/>
  <c r="AE6139" i="53"/>
  <c r="AE1110" i="53"/>
  <c r="AG1110" i="53"/>
  <c r="AF1110" i="53"/>
  <c r="AG2116" i="53"/>
  <c r="AF2116" i="53"/>
  <c r="AE2116" i="53"/>
  <c r="AG3121" i="53"/>
  <c r="AF3121" i="53"/>
  <c r="AE3121" i="53"/>
  <c r="AG4127" i="53"/>
  <c r="AF4127" i="53"/>
  <c r="AE4127" i="53"/>
  <c r="BP4130" i="53"/>
  <c r="BO4130" i="53"/>
  <c r="BN4130" i="53"/>
  <c r="BM4130" i="53"/>
  <c r="BQ4130" i="53"/>
  <c r="BQ1113" i="53"/>
  <c r="BP1113" i="53"/>
  <c r="BO1113" i="53"/>
  <c r="BN1113" i="53"/>
  <c r="BM1113" i="53"/>
  <c r="BP5135" i="53"/>
  <c r="BQ5135" i="53"/>
  <c r="BO5135" i="53"/>
  <c r="BN5135" i="53"/>
  <c r="BM5135" i="53"/>
  <c r="BP3123" i="53"/>
  <c r="BQ3123" i="53"/>
  <c r="BO3123" i="53"/>
  <c r="BN3123" i="53"/>
  <c r="BM3123" i="53"/>
  <c r="BP106" i="53"/>
  <c r="BQ106" i="53"/>
  <c r="BO106" i="53"/>
  <c r="BN106" i="53"/>
  <c r="BM106" i="53"/>
  <c r="BQ2118" i="53"/>
  <c r="BP2118" i="53"/>
  <c r="BO2118" i="53"/>
  <c r="BN2118" i="53"/>
  <c r="BM2118" i="53"/>
  <c r="BQ6141" i="53"/>
  <c r="BP6141" i="53"/>
  <c r="BO6141" i="53"/>
  <c r="BN6141" i="53"/>
  <c r="BM6141" i="53"/>
  <c r="AD5134" i="53"/>
  <c r="AD1111" i="53"/>
  <c r="BL107" i="53"/>
  <c r="AD4128" i="53"/>
  <c r="BL4131" i="53"/>
  <c r="BL5136" i="53"/>
  <c r="BL3124" i="53"/>
  <c r="BL6142" i="53"/>
  <c r="BL2119" i="53"/>
  <c r="BL1114" i="53"/>
  <c r="AD6140" i="53"/>
  <c r="AD3122" i="53"/>
  <c r="AD2117" i="53"/>
  <c r="AE7169" i="53"/>
  <c r="AG7169" i="53"/>
  <c r="AF7169" i="53"/>
  <c r="AE8176" i="53"/>
  <c r="AG8176" i="53"/>
  <c r="AF8176" i="53"/>
  <c r="BM7169" i="53"/>
  <c r="BQ7169" i="53"/>
  <c r="BP7169" i="53"/>
  <c r="BO7169" i="53"/>
  <c r="BN7169" i="53"/>
  <c r="BM8175" i="53"/>
  <c r="BQ8175" i="53"/>
  <c r="BP8175" i="53"/>
  <c r="BN8175" i="53"/>
  <c r="BO8175" i="53"/>
  <c r="BL8176" i="53"/>
  <c r="BL7170" i="53"/>
  <c r="AD8177" i="53"/>
  <c r="AD7170" i="53"/>
  <c r="AF6140" i="53"/>
  <c r="AE6140" i="53"/>
  <c r="AG6140" i="53"/>
  <c r="AG1111" i="53"/>
  <c r="AF1111" i="53"/>
  <c r="AE1111" i="53"/>
  <c r="AG5134" i="53"/>
  <c r="AF5134" i="53"/>
  <c r="AE5134" i="53"/>
  <c r="AG2117" i="53"/>
  <c r="AF2117" i="53"/>
  <c r="AE2117" i="53"/>
  <c r="AE3122" i="53"/>
  <c r="AF3122" i="53"/>
  <c r="AG3122" i="53"/>
  <c r="AG4128" i="53"/>
  <c r="AF4128" i="53"/>
  <c r="AE4128" i="53"/>
  <c r="BQ107" i="53"/>
  <c r="BP107" i="53"/>
  <c r="BO107" i="53"/>
  <c r="BN107" i="53"/>
  <c r="BM107" i="53"/>
  <c r="BQ6142" i="53"/>
  <c r="BP6142" i="53"/>
  <c r="BO6142" i="53"/>
  <c r="BN6142" i="53"/>
  <c r="BM6142" i="53"/>
  <c r="BQ1114" i="53"/>
  <c r="BP1114" i="53"/>
  <c r="BO1114" i="53"/>
  <c r="BN1114" i="53"/>
  <c r="BM1114" i="53"/>
  <c r="BQ5136" i="53"/>
  <c r="BP5136" i="53"/>
  <c r="BO5136" i="53"/>
  <c r="BN5136" i="53"/>
  <c r="BM5136" i="53"/>
  <c r="BQ2119" i="53"/>
  <c r="BP2119" i="53"/>
  <c r="BM2119" i="53"/>
  <c r="BO2119" i="53"/>
  <c r="BN2119" i="53"/>
  <c r="BP3124" i="53"/>
  <c r="BQ3124" i="53"/>
  <c r="BO3124" i="53"/>
  <c r="BN3124" i="53"/>
  <c r="BM3124" i="53"/>
  <c r="BP4131" i="53"/>
  <c r="BQ4131" i="53"/>
  <c r="BO4131" i="53"/>
  <c r="BN4131" i="53"/>
  <c r="BM4131" i="53"/>
  <c r="AD5135" i="53"/>
  <c r="BL108" i="53"/>
  <c r="AD4129" i="53"/>
  <c r="AD1112" i="53"/>
  <c r="BL5137" i="53"/>
  <c r="BL1115" i="53"/>
  <c r="BL2120" i="53"/>
  <c r="BL6143" i="53"/>
  <c r="BL3125" i="53"/>
  <c r="BL4132" i="53"/>
  <c r="AD6141" i="53"/>
  <c r="AD3123" i="53"/>
  <c r="AD2118" i="53"/>
  <c r="AG7170" i="53"/>
  <c r="AF7170" i="53"/>
  <c r="AE7170" i="53"/>
  <c r="AG8177" i="53"/>
  <c r="AF8177" i="53"/>
  <c r="AE8177" i="53"/>
  <c r="BP7170" i="53"/>
  <c r="BO7170" i="53"/>
  <c r="BN7170" i="53"/>
  <c r="BM7170" i="53"/>
  <c r="BQ7170" i="53"/>
  <c r="BP8176" i="53"/>
  <c r="BO8176" i="53"/>
  <c r="BN8176" i="53"/>
  <c r="BM8176" i="53"/>
  <c r="BQ8176" i="53"/>
  <c r="BL8177" i="53"/>
  <c r="BL7171" i="53"/>
  <c r="AD8178" i="53"/>
  <c r="AD7171" i="53"/>
  <c r="AG6141" i="53"/>
  <c r="AF6141" i="53"/>
  <c r="AE6141" i="53"/>
  <c r="AE4129" i="53"/>
  <c r="AF4129" i="53"/>
  <c r="AG4129" i="53"/>
  <c r="AE5135" i="53"/>
  <c r="AF5135" i="53"/>
  <c r="AG5135" i="53"/>
  <c r="AG2118" i="53"/>
  <c r="AE2118" i="53"/>
  <c r="AF2118" i="53"/>
  <c r="AG3123" i="53"/>
  <c r="AF3123" i="53"/>
  <c r="AE3123" i="53"/>
  <c r="AG1112" i="53"/>
  <c r="AF1112" i="53"/>
  <c r="AE1112" i="53"/>
  <c r="BQ6143" i="53"/>
  <c r="BP6143" i="53"/>
  <c r="BO6143" i="53"/>
  <c r="BN6143" i="53"/>
  <c r="BM6143" i="53"/>
  <c r="BP3125" i="53"/>
  <c r="BQ3125" i="53"/>
  <c r="BO3125" i="53"/>
  <c r="BN3125" i="53"/>
  <c r="BM3125" i="53"/>
  <c r="BP4132" i="53"/>
  <c r="BQ4132" i="53"/>
  <c r="BO4132" i="53"/>
  <c r="BN4132" i="53"/>
  <c r="BM4132" i="53"/>
  <c r="BQ2120" i="53"/>
  <c r="BP2120" i="53"/>
  <c r="BO2120" i="53"/>
  <c r="BN2120" i="53"/>
  <c r="BM2120" i="53"/>
  <c r="BQ5137" i="53"/>
  <c r="BP5137" i="53"/>
  <c r="BO5137" i="53"/>
  <c r="BN5137" i="53"/>
  <c r="BM5137" i="53"/>
  <c r="BQ108" i="53"/>
  <c r="BP108" i="53"/>
  <c r="BM108" i="53"/>
  <c r="BO108" i="53"/>
  <c r="BN108" i="53"/>
  <c r="BP1115" i="53"/>
  <c r="BQ1115" i="53"/>
  <c r="BN1115" i="53"/>
  <c r="BM1115" i="53"/>
  <c r="BO1115" i="53"/>
  <c r="AD5136" i="53"/>
  <c r="AD4130" i="53"/>
  <c r="AD1113" i="53"/>
  <c r="BL109" i="53"/>
  <c r="BL2121" i="53"/>
  <c r="BL4133" i="53"/>
  <c r="BL3126" i="53"/>
  <c r="BL6144" i="53"/>
  <c r="BL1116" i="53"/>
  <c r="BL5138" i="53"/>
  <c r="AD6142" i="53"/>
  <c r="AD3124" i="53"/>
  <c r="AD2119" i="53"/>
  <c r="AG7171" i="53"/>
  <c r="AF7171" i="53"/>
  <c r="AE7171" i="53"/>
  <c r="AG8178" i="53"/>
  <c r="AF8178" i="53"/>
  <c r="AE8178" i="53"/>
  <c r="BQ7171" i="53"/>
  <c r="BP7171" i="53"/>
  <c r="BO7171" i="53"/>
  <c r="BN7171" i="53"/>
  <c r="BM7171" i="53"/>
  <c r="BQ8177" i="53"/>
  <c r="BP8177" i="53"/>
  <c r="BO8177" i="53"/>
  <c r="BN8177" i="53"/>
  <c r="BM8177" i="53"/>
  <c r="BL8178" i="53"/>
  <c r="BL7172" i="53"/>
  <c r="AD8179" i="53"/>
  <c r="AD7172" i="53"/>
  <c r="AG4130" i="53"/>
  <c r="AF4130" i="53"/>
  <c r="AE4130" i="53"/>
  <c r="AG1113" i="53"/>
  <c r="AF1113" i="53"/>
  <c r="AE1113" i="53"/>
  <c r="AG5136" i="53"/>
  <c r="AF5136" i="53"/>
  <c r="AE5136" i="53"/>
  <c r="AG2119" i="53"/>
  <c r="AF2119" i="53"/>
  <c r="AE2119" i="53"/>
  <c r="AG6142" i="53"/>
  <c r="AF6142" i="53"/>
  <c r="AE6142" i="53"/>
  <c r="AG3124" i="53"/>
  <c r="AF3124" i="53"/>
  <c r="AE3124" i="53"/>
  <c r="BP3126" i="53"/>
  <c r="BQ3126" i="53"/>
  <c r="BO3126" i="53"/>
  <c r="BN3126" i="53"/>
  <c r="BM3126" i="53"/>
  <c r="BQ2121" i="53"/>
  <c r="BP2121" i="53"/>
  <c r="BO2121" i="53"/>
  <c r="BN2121" i="53"/>
  <c r="BM2121" i="53"/>
  <c r="BQ5138" i="53"/>
  <c r="BP5138" i="53"/>
  <c r="BM5138" i="53"/>
  <c r="BO5138" i="53"/>
  <c r="BN5138" i="53"/>
  <c r="BQ1116" i="53"/>
  <c r="BP1116" i="53"/>
  <c r="BO1116" i="53"/>
  <c r="BN1116" i="53"/>
  <c r="BM1116" i="53"/>
  <c r="BQ6144" i="53"/>
  <c r="BP6144" i="53"/>
  <c r="BM6144" i="53"/>
  <c r="BN6144" i="53"/>
  <c r="BO6144" i="53"/>
  <c r="BP4133" i="53"/>
  <c r="BQ4133" i="53"/>
  <c r="BO4133" i="53"/>
  <c r="BN4133" i="53"/>
  <c r="BM4133" i="53"/>
  <c r="BQ109" i="53"/>
  <c r="BP109" i="53"/>
  <c r="BO109" i="53"/>
  <c r="BN109" i="53"/>
  <c r="BM109" i="53"/>
  <c r="AD5137" i="53"/>
  <c r="AD1114" i="53"/>
  <c r="AD4131" i="53"/>
  <c r="BL110" i="53"/>
  <c r="BL1117" i="53"/>
  <c r="BL6145" i="53"/>
  <c r="BL3127" i="53"/>
  <c r="BL5139" i="53"/>
  <c r="BL4134" i="53"/>
  <c r="BL2122" i="53"/>
  <c r="AD6143" i="53"/>
  <c r="AD3125" i="53"/>
  <c r="AD2120" i="53"/>
  <c r="AG8179" i="53"/>
  <c r="AF8179" i="53"/>
  <c r="AE8179" i="53"/>
  <c r="AG7172" i="53"/>
  <c r="AF7172" i="53"/>
  <c r="AE7172" i="53"/>
  <c r="BN7172" i="53"/>
  <c r="BM7172" i="53"/>
  <c r="BQ7172" i="53"/>
  <c r="BP7172" i="53"/>
  <c r="BO7172" i="53"/>
  <c r="BN8178" i="53"/>
  <c r="BM8178" i="53"/>
  <c r="BQ8178" i="53"/>
  <c r="BO8178" i="53"/>
  <c r="BP8178" i="53"/>
  <c r="BL8179" i="53"/>
  <c r="BL7173" i="53"/>
  <c r="AD8180" i="53"/>
  <c r="AD7173" i="53"/>
  <c r="AG4131" i="53"/>
  <c r="AF4131" i="53"/>
  <c r="AE4131" i="53"/>
  <c r="AG1114" i="53"/>
  <c r="AF1114" i="53"/>
  <c r="AE1114" i="53"/>
  <c r="AE6143" i="53"/>
  <c r="AG6143" i="53"/>
  <c r="AF6143" i="53"/>
  <c r="AG5137" i="53"/>
  <c r="AF5137" i="53"/>
  <c r="AE5137" i="53"/>
  <c r="AF2120" i="53"/>
  <c r="AE2120" i="53"/>
  <c r="AG2120" i="53"/>
  <c r="AG3125" i="53"/>
  <c r="AE3125" i="53"/>
  <c r="AF3125" i="53"/>
  <c r="BP5139" i="53"/>
  <c r="BQ5139" i="53"/>
  <c r="BO5139" i="53"/>
  <c r="BN5139" i="53"/>
  <c r="BM5139" i="53"/>
  <c r="BQ2122" i="53"/>
  <c r="BP2122" i="53"/>
  <c r="BO2122" i="53"/>
  <c r="BN2122" i="53"/>
  <c r="BM2122" i="53"/>
  <c r="BP4134" i="53"/>
  <c r="BQ4134" i="53"/>
  <c r="BO4134" i="53"/>
  <c r="BN4134" i="53"/>
  <c r="BM4134" i="53"/>
  <c r="BQ1117" i="53"/>
  <c r="BP1117" i="53"/>
  <c r="BO1117" i="53"/>
  <c r="BN1117" i="53"/>
  <c r="BM1117" i="53"/>
  <c r="BP3127" i="53"/>
  <c r="BM3127" i="53"/>
  <c r="BQ3127" i="53"/>
  <c r="BO3127" i="53"/>
  <c r="BN3127" i="53"/>
  <c r="BQ6145" i="53"/>
  <c r="BP6145" i="53"/>
  <c r="BO6145" i="53"/>
  <c r="BN6145" i="53"/>
  <c r="BM6145" i="53"/>
  <c r="BP110" i="53"/>
  <c r="BQ110" i="53"/>
  <c r="BO110" i="53"/>
  <c r="BN110" i="53"/>
  <c r="BM110" i="53"/>
  <c r="AD5138" i="53"/>
  <c r="AD4132" i="53"/>
  <c r="AD1115" i="53"/>
  <c r="BL111" i="53"/>
  <c r="BL3128" i="53"/>
  <c r="BL4135" i="53"/>
  <c r="BL2123" i="53"/>
  <c r="BL6146" i="53"/>
  <c r="BL5140" i="53"/>
  <c r="BL1118" i="53"/>
  <c r="AD6144" i="53"/>
  <c r="AD3126" i="53"/>
  <c r="AD2121" i="53"/>
  <c r="AG7173" i="53"/>
  <c r="AF7173" i="53"/>
  <c r="AE7173" i="53"/>
  <c r="AG8180" i="53"/>
  <c r="AF8180" i="53"/>
  <c r="AE8180" i="53"/>
  <c r="BQ7173" i="53"/>
  <c r="BP7173" i="53"/>
  <c r="BO7173" i="53"/>
  <c r="BN7173" i="53"/>
  <c r="BM7173" i="53"/>
  <c r="BQ8179" i="53"/>
  <c r="BP8179" i="53"/>
  <c r="BO8179" i="53"/>
  <c r="BN8179" i="53"/>
  <c r="BM8179" i="53"/>
  <c r="BL8180" i="53"/>
  <c r="BL7174" i="53"/>
  <c r="AD8181" i="53"/>
  <c r="AD7174" i="53"/>
  <c r="AG4132" i="53"/>
  <c r="AE4132" i="53"/>
  <c r="AF4132" i="53"/>
  <c r="AF1115" i="53"/>
  <c r="AE1115" i="53"/>
  <c r="AG1115" i="53"/>
  <c r="AG5138" i="53"/>
  <c r="AE5138" i="53"/>
  <c r="AF5138" i="53"/>
  <c r="AG6144" i="53"/>
  <c r="AF6144" i="53"/>
  <c r="AE6144" i="53"/>
  <c r="AG2121" i="53"/>
  <c r="AF2121" i="53"/>
  <c r="AE2121" i="53"/>
  <c r="AG3126" i="53"/>
  <c r="AF3126" i="53"/>
  <c r="AE3126" i="53"/>
  <c r="BQ5140" i="53"/>
  <c r="BP5140" i="53"/>
  <c r="BO5140" i="53"/>
  <c r="BN5140" i="53"/>
  <c r="BM5140" i="53"/>
  <c r="BQ1118" i="53"/>
  <c r="BP1118" i="53"/>
  <c r="BO1118" i="53"/>
  <c r="BN1118" i="53"/>
  <c r="BM1118" i="53"/>
  <c r="BQ6146" i="53"/>
  <c r="BP6146" i="53"/>
  <c r="BO6146" i="53"/>
  <c r="BN6146" i="53"/>
  <c r="BM6146" i="53"/>
  <c r="BP4135" i="53"/>
  <c r="BQ4135" i="53"/>
  <c r="BO4135" i="53"/>
  <c r="BN4135" i="53"/>
  <c r="BM4135" i="53"/>
  <c r="BQ2123" i="53"/>
  <c r="BP2123" i="53"/>
  <c r="BM2123" i="53"/>
  <c r="BO2123" i="53"/>
  <c r="BN2123" i="53"/>
  <c r="BP3128" i="53"/>
  <c r="BN3128" i="53"/>
  <c r="BM3128" i="53"/>
  <c r="BQ3128" i="53"/>
  <c r="BO3128" i="53"/>
  <c r="BQ111" i="53"/>
  <c r="BP111" i="53"/>
  <c r="BO111" i="53"/>
  <c r="BN111" i="53"/>
  <c r="BM111" i="53"/>
  <c r="AD5139" i="53"/>
  <c r="AD1116" i="53"/>
  <c r="AD4133" i="53"/>
  <c r="BL112" i="53"/>
  <c r="BL3129" i="53"/>
  <c r="BL5141" i="53"/>
  <c r="BL6147" i="53"/>
  <c r="BL1119" i="53"/>
  <c r="BL2124" i="53"/>
  <c r="BL4136" i="53"/>
  <c r="AD6145" i="53"/>
  <c r="AD3127" i="53"/>
  <c r="AD2122" i="53"/>
  <c r="AF7174" i="53"/>
  <c r="AE7174" i="53"/>
  <c r="AG7174" i="53"/>
  <c r="AF8181" i="53"/>
  <c r="AE8181" i="53"/>
  <c r="AG8181" i="53"/>
  <c r="BQ7174" i="53"/>
  <c r="BP7174" i="53"/>
  <c r="BO7174" i="53"/>
  <c r="BN7174" i="53"/>
  <c r="BM7174" i="53"/>
  <c r="BQ8180" i="53"/>
  <c r="BP8180" i="53"/>
  <c r="BO8180" i="53"/>
  <c r="BM8180" i="53"/>
  <c r="BN8180" i="53"/>
  <c r="BL8181" i="53"/>
  <c r="BL7175" i="53"/>
  <c r="AD8182" i="53"/>
  <c r="AD7175" i="53"/>
  <c r="AG1116" i="53"/>
  <c r="AF1116" i="53"/>
  <c r="AE1116" i="53"/>
  <c r="AG4133" i="53"/>
  <c r="AF4133" i="53"/>
  <c r="AE4133" i="53"/>
  <c r="AG5139" i="53"/>
  <c r="AF5139" i="53"/>
  <c r="AE5139" i="53"/>
  <c r="AG6145" i="53"/>
  <c r="AF6145" i="53"/>
  <c r="AE6145" i="53"/>
  <c r="AG2122" i="53"/>
  <c r="AF2122" i="53"/>
  <c r="AE2122" i="53"/>
  <c r="AF3127" i="53"/>
  <c r="AE3127" i="53"/>
  <c r="AG3127" i="53"/>
  <c r="BQ2124" i="53"/>
  <c r="BP2124" i="53"/>
  <c r="BO2124" i="53"/>
  <c r="BN2124" i="53"/>
  <c r="BM2124" i="53"/>
  <c r="BP3129" i="53"/>
  <c r="BO3129" i="53"/>
  <c r="BN3129" i="53"/>
  <c r="BM3129" i="53"/>
  <c r="BQ3129" i="53"/>
  <c r="BP4136" i="53"/>
  <c r="BM4136" i="53"/>
  <c r="BQ4136" i="53"/>
  <c r="BO4136" i="53"/>
  <c r="BN4136" i="53"/>
  <c r="BP1119" i="53"/>
  <c r="BQ1119" i="53"/>
  <c r="BN1119" i="53"/>
  <c r="BM1119" i="53"/>
  <c r="BO1119" i="53"/>
  <c r="BQ6147" i="53"/>
  <c r="BP6147" i="53"/>
  <c r="BO6147" i="53"/>
  <c r="BN6147" i="53"/>
  <c r="BM6147" i="53"/>
  <c r="BQ5141" i="53"/>
  <c r="BP5141" i="53"/>
  <c r="BO5141" i="53"/>
  <c r="BN5141" i="53"/>
  <c r="BM5141" i="53"/>
  <c r="BQ112" i="53"/>
  <c r="BP112" i="53"/>
  <c r="BM112" i="53"/>
  <c r="BO112" i="53"/>
  <c r="BN112" i="53"/>
  <c r="AD5140" i="53"/>
  <c r="BL113" i="53"/>
  <c r="AD1117" i="53"/>
  <c r="AD4134" i="53"/>
  <c r="BL4137" i="53"/>
  <c r="BL1120" i="53"/>
  <c r="BL6148" i="53"/>
  <c r="BL5142" i="53"/>
  <c r="BL2125" i="53"/>
  <c r="BL3130" i="53"/>
  <c r="AD6146" i="53"/>
  <c r="AD3128" i="53"/>
  <c r="AD2123" i="53"/>
  <c r="AG7175" i="53"/>
  <c r="AF7175" i="53"/>
  <c r="AE7175" i="53"/>
  <c r="AG8182" i="53"/>
  <c r="AF8182" i="53"/>
  <c r="AE8182" i="53"/>
  <c r="BO7175" i="53"/>
  <c r="BN7175" i="53"/>
  <c r="BM7175" i="53"/>
  <c r="BQ7175" i="53"/>
  <c r="BP7175" i="53"/>
  <c r="BO8181" i="53"/>
  <c r="BN8181" i="53"/>
  <c r="BM8181" i="53"/>
  <c r="BP8181" i="53"/>
  <c r="BQ8181" i="53"/>
  <c r="BL8182" i="53"/>
  <c r="BL7176" i="53"/>
  <c r="AD8183" i="53"/>
  <c r="AD7176" i="53"/>
  <c r="AG6146" i="53"/>
  <c r="AF6146" i="53"/>
  <c r="AE6146" i="53"/>
  <c r="AG1117" i="53"/>
  <c r="AF1117" i="53"/>
  <c r="AE1117" i="53"/>
  <c r="AF5140" i="53"/>
  <c r="AE5140" i="53"/>
  <c r="AG5140" i="53"/>
  <c r="AE2123" i="53"/>
  <c r="AF2123" i="53"/>
  <c r="AG2123" i="53"/>
  <c r="AG3128" i="53"/>
  <c r="AF3128" i="53"/>
  <c r="AE3128" i="53"/>
  <c r="AF4134" i="53"/>
  <c r="AE4134" i="53"/>
  <c r="AG4134" i="53"/>
  <c r="BP3130" i="53"/>
  <c r="BQ3130" i="53"/>
  <c r="BO3130" i="53"/>
  <c r="BN3130" i="53"/>
  <c r="BM3130" i="53"/>
  <c r="BQ2125" i="53"/>
  <c r="BP2125" i="53"/>
  <c r="BO2125" i="53"/>
  <c r="BN2125" i="53"/>
  <c r="BM2125" i="53"/>
  <c r="BQ113" i="53"/>
  <c r="BP113" i="53"/>
  <c r="BO113" i="53"/>
  <c r="BN113" i="53"/>
  <c r="BM113" i="53"/>
  <c r="BQ5142" i="53"/>
  <c r="BP5142" i="53"/>
  <c r="BM5142" i="53"/>
  <c r="BO5142" i="53"/>
  <c r="BN5142" i="53"/>
  <c r="BQ1120" i="53"/>
  <c r="BP1120" i="53"/>
  <c r="BO1120" i="53"/>
  <c r="BN1120" i="53"/>
  <c r="BM1120" i="53"/>
  <c r="BP4137" i="53"/>
  <c r="BN4137" i="53"/>
  <c r="BM4137" i="53"/>
  <c r="BQ4137" i="53"/>
  <c r="BO4137" i="53"/>
  <c r="BQ6148" i="53"/>
  <c r="BP6148" i="53"/>
  <c r="BM6148" i="53"/>
  <c r="BN6148" i="53"/>
  <c r="BO6148" i="53"/>
  <c r="AD5141" i="53"/>
  <c r="BL114" i="53"/>
  <c r="AD4135" i="53"/>
  <c r="AD1118" i="53"/>
  <c r="BL3131" i="53"/>
  <c r="BL1121" i="53"/>
  <c r="BL6149" i="53"/>
  <c r="BL5143" i="53"/>
  <c r="BL2126" i="53"/>
  <c r="BL4138" i="53"/>
  <c r="AD6147" i="53"/>
  <c r="AD3129" i="53"/>
  <c r="AD2124" i="53"/>
  <c r="AG7176" i="53"/>
  <c r="AF7176" i="53"/>
  <c r="AE7176" i="53"/>
  <c r="AG8183" i="53"/>
  <c r="AF8183" i="53"/>
  <c r="AE8183" i="53"/>
  <c r="BQ7176" i="53"/>
  <c r="BP7176" i="53"/>
  <c r="BO7176" i="53"/>
  <c r="BN7176" i="53"/>
  <c r="BM7176" i="53"/>
  <c r="BQ8182" i="53"/>
  <c r="BP8182" i="53"/>
  <c r="BO8182" i="53"/>
  <c r="BN8182" i="53"/>
  <c r="BM8182" i="53"/>
  <c r="BL8183" i="53"/>
  <c r="BL7177" i="53"/>
  <c r="AD8184" i="53"/>
  <c r="AD7177" i="53"/>
  <c r="AG4135" i="53"/>
  <c r="AF4135" i="53"/>
  <c r="AE4135" i="53"/>
  <c r="AG6147" i="53"/>
  <c r="AF6147" i="53"/>
  <c r="AE6147" i="53"/>
  <c r="AG5141" i="53"/>
  <c r="AF5141" i="53"/>
  <c r="AE5141" i="53"/>
  <c r="AG2124" i="53"/>
  <c r="AF2124" i="53"/>
  <c r="AE2124" i="53"/>
  <c r="AG3129" i="53"/>
  <c r="AF3129" i="53"/>
  <c r="AE3129" i="53"/>
  <c r="AE1118" i="53"/>
  <c r="AG1118" i="53"/>
  <c r="AF1118" i="53"/>
  <c r="BQ6149" i="53"/>
  <c r="BP6149" i="53"/>
  <c r="BO6149" i="53"/>
  <c r="BN6149" i="53"/>
  <c r="BM6149" i="53"/>
  <c r="BP4138" i="53"/>
  <c r="BO4138" i="53"/>
  <c r="BN4138" i="53"/>
  <c r="BM4138" i="53"/>
  <c r="BQ4138" i="53"/>
  <c r="BQ2126" i="53"/>
  <c r="BP2126" i="53"/>
  <c r="BO2126" i="53"/>
  <c r="BN2126" i="53"/>
  <c r="BM2126" i="53"/>
  <c r="BQ1121" i="53"/>
  <c r="BP1121" i="53"/>
  <c r="BO1121" i="53"/>
  <c r="BN1121" i="53"/>
  <c r="BM1121" i="53"/>
  <c r="BP3131" i="53"/>
  <c r="BQ3131" i="53"/>
  <c r="BO3131" i="53"/>
  <c r="BN3131" i="53"/>
  <c r="BM3131" i="53"/>
  <c r="BP114" i="53"/>
  <c r="BQ114" i="53"/>
  <c r="BO114" i="53"/>
  <c r="BN114" i="53"/>
  <c r="BM114" i="53"/>
  <c r="BP5143" i="53"/>
  <c r="BQ5143" i="53"/>
  <c r="BO5143" i="53"/>
  <c r="BN5143" i="53"/>
  <c r="BM5143" i="53"/>
  <c r="AD5142" i="53"/>
  <c r="AD1119" i="53"/>
  <c r="BL115" i="53"/>
  <c r="AD4136" i="53"/>
  <c r="BL2127" i="53"/>
  <c r="BL4139" i="53"/>
  <c r="BL1122" i="53"/>
  <c r="BL6150" i="53"/>
  <c r="BL5144" i="53"/>
  <c r="BL3132" i="53"/>
  <c r="AD6148" i="53"/>
  <c r="AD3130" i="53"/>
  <c r="AD2125" i="53"/>
  <c r="AE7177" i="53"/>
  <c r="AG7177" i="53"/>
  <c r="AF7177" i="53"/>
  <c r="AE8184" i="53"/>
  <c r="AG8184" i="53"/>
  <c r="AF8184" i="53"/>
  <c r="BM7177" i="53"/>
  <c r="BQ7177" i="53"/>
  <c r="BP7177" i="53"/>
  <c r="BO7177" i="53"/>
  <c r="BN7177" i="53"/>
  <c r="BM8183" i="53"/>
  <c r="BQ8183" i="53"/>
  <c r="BP8183" i="53"/>
  <c r="BN8183" i="53"/>
  <c r="BO8183" i="53"/>
  <c r="BL8184" i="53"/>
  <c r="BL7178" i="53"/>
  <c r="AD8185" i="53"/>
  <c r="AD7178" i="53"/>
  <c r="AF6148" i="53"/>
  <c r="AE6148" i="53"/>
  <c r="AG6148" i="53"/>
  <c r="AG1119" i="53"/>
  <c r="AF1119" i="53"/>
  <c r="AE1119" i="53"/>
  <c r="AG5142" i="53"/>
  <c r="AF5142" i="53"/>
  <c r="AE5142" i="53"/>
  <c r="AG2125" i="53"/>
  <c r="AF2125" i="53"/>
  <c r="AE2125" i="53"/>
  <c r="AE3130" i="53"/>
  <c r="AF3130" i="53"/>
  <c r="AG3130" i="53"/>
  <c r="AG4136" i="53"/>
  <c r="AF4136" i="53"/>
  <c r="AE4136" i="53"/>
  <c r="BP3132" i="53"/>
  <c r="BQ3132" i="53"/>
  <c r="BO3132" i="53"/>
  <c r="BN3132" i="53"/>
  <c r="BM3132" i="53"/>
  <c r="BQ5144" i="53"/>
  <c r="BP5144" i="53"/>
  <c r="BO5144" i="53"/>
  <c r="BN5144" i="53"/>
  <c r="BM5144" i="53"/>
  <c r="BQ1122" i="53"/>
  <c r="BP1122" i="53"/>
  <c r="BO1122" i="53"/>
  <c r="BN1122" i="53"/>
  <c r="BM1122" i="53"/>
  <c r="BP4139" i="53"/>
  <c r="BQ4139" i="53"/>
  <c r="BO4139" i="53"/>
  <c r="BN4139" i="53"/>
  <c r="BM4139" i="53"/>
  <c r="BQ115" i="53"/>
  <c r="BP115" i="53"/>
  <c r="BO115" i="53"/>
  <c r="BN115" i="53"/>
  <c r="BM115" i="53"/>
  <c r="BQ6150" i="53"/>
  <c r="BP6150" i="53"/>
  <c r="BO6150" i="53"/>
  <c r="BN6150" i="53"/>
  <c r="BM6150" i="53"/>
  <c r="BQ2127" i="53"/>
  <c r="BP2127" i="53"/>
  <c r="BM2127" i="53"/>
  <c r="BO2127" i="53"/>
  <c r="BN2127" i="53"/>
  <c r="AD5143" i="53"/>
  <c r="AD1120" i="53"/>
  <c r="AD4137" i="53"/>
  <c r="BL116" i="53"/>
  <c r="BL5145" i="53"/>
  <c r="BL4140" i="53"/>
  <c r="BL6151" i="53"/>
  <c r="BL3133" i="53"/>
  <c r="BL1123" i="53"/>
  <c r="BL2128" i="53"/>
  <c r="AD6149" i="53"/>
  <c r="AD3131" i="53"/>
  <c r="AD2126" i="53"/>
  <c r="AG7178" i="53"/>
  <c r="AF7178" i="53"/>
  <c r="AE7178" i="53"/>
  <c r="AG8185" i="53"/>
  <c r="AF8185" i="53"/>
  <c r="AE8185" i="53"/>
  <c r="BP7178" i="53"/>
  <c r="BO7178" i="53"/>
  <c r="BN7178" i="53"/>
  <c r="BM7178" i="53"/>
  <c r="BQ7178" i="53"/>
  <c r="BP8184" i="53"/>
  <c r="BO8184" i="53"/>
  <c r="BN8184" i="53"/>
  <c r="BM8184" i="53"/>
  <c r="BQ8184" i="53"/>
  <c r="BL8185" i="53"/>
  <c r="BL7179" i="53"/>
  <c r="AD8186" i="53"/>
  <c r="AD7179" i="53"/>
  <c r="AG6149" i="53"/>
  <c r="AF6149" i="53"/>
  <c r="AE6149" i="53"/>
  <c r="AE4137" i="53"/>
  <c r="AF4137" i="53"/>
  <c r="AG4137" i="53"/>
  <c r="AE5143" i="53"/>
  <c r="AF5143" i="53"/>
  <c r="AG5143" i="53"/>
  <c r="AG1120" i="53"/>
  <c r="AF1120" i="53"/>
  <c r="AE1120" i="53"/>
  <c r="AG2126" i="53"/>
  <c r="AE2126" i="53"/>
  <c r="AF2126" i="53"/>
  <c r="AG3131" i="53"/>
  <c r="AF3131" i="53"/>
  <c r="AE3131" i="53"/>
  <c r="BP1123" i="53"/>
  <c r="BQ1123" i="53"/>
  <c r="BN1123" i="53"/>
  <c r="BM1123" i="53"/>
  <c r="BO1123" i="53"/>
  <c r="BP3133" i="53"/>
  <c r="BQ3133" i="53"/>
  <c r="BO3133" i="53"/>
  <c r="BN3133" i="53"/>
  <c r="BM3133" i="53"/>
  <c r="BP4140" i="53"/>
  <c r="BQ4140" i="53"/>
  <c r="BO4140" i="53"/>
  <c r="BN4140" i="53"/>
  <c r="BM4140" i="53"/>
  <c r="BQ2128" i="53"/>
  <c r="BP2128" i="53"/>
  <c r="BO2128" i="53"/>
  <c r="BN2128" i="53"/>
  <c r="BM2128" i="53"/>
  <c r="BQ6151" i="53"/>
  <c r="BP6151" i="53"/>
  <c r="BO6151" i="53"/>
  <c r="BN6151" i="53"/>
  <c r="BM6151" i="53"/>
  <c r="BQ5145" i="53"/>
  <c r="BP5145" i="53"/>
  <c r="BO5145" i="53"/>
  <c r="BN5145" i="53"/>
  <c r="BM5145" i="53"/>
  <c r="BQ116" i="53"/>
  <c r="BP116" i="53"/>
  <c r="BM116" i="53"/>
  <c r="BO116" i="53"/>
  <c r="BN116" i="53"/>
  <c r="AD5144" i="53"/>
  <c r="BL117" i="53"/>
  <c r="AD1121" i="53"/>
  <c r="AD4138" i="53"/>
  <c r="BL6152" i="53"/>
  <c r="BL4141" i="53"/>
  <c r="BL1124" i="53"/>
  <c r="BL2129" i="53"/>
  <c r="BL3134" i="53"/>
  <c r="BL5146" i="53"/>
  <c r="AD6150" i="53"/>
  <c r="AD3132" i="53"/>
  <c r="AD2127" i="53"/>
  <c r="AG7179" i="53"/>
  <c r="AF7179" i="53"/>
  <c r="AE7179" i="53"/>
  <c r="AG8186" i="53"/>
  <c r="AF8186" i="53"/>
  <c r="AE8186" i="53"/>
  <c r="BQ7179" i="53"/>
  <c r="BP7179" i="53"/>
  <c r="BO7179" i="53"/>
  <c r="BN7179" i="53"/>
  <c r="BM7179" i="53"/>
  <c r="BQ8185" i="53"/>
  <c r="BP8185" i="53"/>
  <c r="BO8185" i="53"/>
  <c r="BN8185" i="53"/>
  <c r="BM8185" i="53"/>
  <c r="BL8186" i="53"/>
  <c r="BL7180" i="53"/>
  <c r="AD8187" i="53"/>
  <c r="AD7180" i="53"/>
  <c r="AG1121" i="53"/>
  <c r="AF1121" i="53"/>
  <c r="AE1121" i="53"/>
  <c r="AG5144" i="53"/>
  <c r="AF5144" i="53"/>
  <c r="AE5144" i="53"/>
  <c r="AG6150" i="53"/>
  <c r="AF6150" i="53"/>
  <c r="AE6150" i="53"/>
  <c r="AG2127" i="53"/>
  <c r="AF2127" i="53"/>
  <c r="AE2127" i="53"/>
  <c r="AG3132" i="53"/>
  <c r="AF3132" i="53"/>
  <c r="AE3132" i="53"/>
  <c r="AG4138" i="53"/>
  <c r="AF4138" i="53"/>
  <c r="AE4138" i="53"/>
  <c r="BQ117" i="53"/>
  <c r="BP117" i="53"/>
  <c r="BO117" i="53"/>
  <c r="BN117" i="53"/>
  <c r="BM117" i="53"/>
  <c r="BP3134" i="53"/>
  <c r="BQ3134" i="53"/>
  <c r="BO3134" i="53"/>
  <c r="BN3134" i="53"/>
  <c r="BM3134" i="53"/>
  <c r="BQ1124" i="53"/>
  <c r="BP1124" i="53"/>
  <c r="BO1124" i="53"/>
  <c r="BN1124" i="53"/>
  <c r="BM1124" i="53"/>
  <c r="BQ5146" i="53"/>
  <c r="BP5146" i="53"/>
  <c r="BM5146" i="53"/>
  <c r="BO5146" i="53"/>
  <c r="BN5146" i="53"/>
  <c r="BQ2129" i="53"/>
  <c r="BP2129" i="53"/>
  <c r="BO2129" i="53"/>
  <c r="BN2129" i="53"/>
  <c r="BM2129" i="53"/>
  <c r="BP4141" i="53"/>
  <c r="BQ4141" i="53"/>
  <c r="BO4141" i="53"/>
  <c r="BN4141" i="53"/>
  <c r="BM4141" i="53"/>
  <c r="BQ6152" i="53"/>
  <c r="BP6152" i="53"/>
  <c r="BM6152" i="53"/>
  <c r="BN6152" i="53"/>
  <c r="BO6152" i="53"/>
  <c r="AD5145" i="53"/>
  <c r="AD4139" i="53"/>
  <c r="AD1122" i="53"/>
  <c r="BL118" i="53"/>
  <c r="BL3135" i="53"/>
  <c r="BL4142" i="53"/>
  <c r="BL2130" i="53"/>
  <c r="BL6153" i="53"/>
  <c r="BL5147" i="53"/>
  <c r="BL1125" i="53"/>
  <c r="AD6151" i="53"/>
  <c r="AD3133" i="53"/>
  <c r="AD2128" i="53"/>
  <c r="AG7180" i="53"/>
  <c r="AF7180" i="53"/>
  <c r="AE7180" i="53"/>
  <c r="AG8187" i="53"/>
  <c r="AF8187" i="53"/>
  <c r="AE8187" i="53"/>
  <c r="BN7180" i="53"/>
  <c r="BM7180" i="53"/>
  <c r="BQ7180" i="53"/>
  <c r="BP7180" i="53"/>
  <c r="BO7180" i="53"/>
  <c r="BN8186" i="53"/>
  <c r="BM8186" i="53"/>
  <c r="BQ8186" i="53"/>
  <c r="BO8186" i="53"/>
  <c r="BP8186" i="53"/>
  <c r="BL8187" i="53"/>
  <c r="BL7181" i="53"/>
  <c r="AD8188" i="53"/>
  <c r="AD7181" i="53"/>
  <c r="AG4139" i="53"/>
  <c r="AF4139" i="53"/>
  <c r="AE4139" i="53"/>
  <c r="AG1122" i="53"/>
  <c r="AF1122" i="53"/>
  <c r="AE1122" i="53"/>
  <c r="AG5145" i="53"/>
  <c r="AF5145" i="53"/>
  <c r="AE5145" i="53"/>
  <c r="AE6151" i="53"/>
  <c r="AG6151" i="53"/>
  <c r="AF6151" i="53"/>
  <c r="AF2128" i="53"/>
  <c r="AE2128" i="53"/>
  <c r="AG2128" i="53"/>
  <c r="AG3133" i="53"/>
  <c r="AE3133" i="53"/>
  <c r="AF3133" i="53"/>
  <c r="BQ6153" i="53"/>
  <c r="BP6153" i="53"/>
  <c r="BO6153" i="53"/>
  <c r="BN6153" i="53"/>
  <c r="BM6153" i="53"/>
  <c r="BQ2130" i="53"/>
  <c r="BP2130" i="53"/>
  <c r="BO2130" i="53"/>
  <c r="BN2130" i="53"/>
  <c r="BM2130" i="53"/>
  <c r="BP5147" i="53"/>
  <c r="BQ5147" i="53"/>
  <c r="BO5147" i="53"/>
  <c r="BN5147" i="53"/>
  <c r="BM5147" i="53"/>
  <c r="BQ1125" i="53"/>
  <c r="BP1125" i="53"/>
  <c r="BO1125" i="53"/>
  <c r="BN1125" i="53"/>
  <c r="BM1125" i="53"/>
  <c r="BP4142" i="53"/>
  <c r="BQ4142" i="53"/>
  <c r="BO4142" i="53"/>
  <c r="BN4142" i="53"/>
  <c r="BM4142" i="53"/>
  <c r="BP3135" i="53"/>
  <c r="BM3135" i="53"/>
  <c r="BQ3135" i="53"/>
  <c r="BO3135" i="53"/>
  <c r="BN3135" i="53"/>
  <c r="BP118" i="53"/>
  <c r="BQ118" i="53"/>
  <c r="BO118" i="53"/>
  <c r="BN118" i="53"/>
  <c r="BM118" i="53"/>
  <c r="AD5146" i="53"/>
  <c r="AD1123" i="53"/>
  <c r="BL119" i="53"/>
  <c r="AD4140" i="53"/>
  <c r="BL6154" i="53"/>
  <c r="BL4143" i="53"/>
  <c r="BL3136" i="53"/>
  <c r="BL2131" i="53"/>
  <c r="BL1126" i="53"/>
  <c r="BL5148" i="53"/>
  <c r="AD6152" i="53"/>
  <c r="AD3134" i="53"/>
  <c r="AD2129" i="53"/>
  <c r="AG7181" i="53"/>
  <c r="AF7181" i="53"/>
  <c r="AE7181" i="53"/>
  <c r="AG8188" i="53"/>
  <c r="AF8188" i="53"/>
  <c r="AE8188" i="53"/>
  <c r="BQ7181" i="53"/>
  <c r="BP7181" i="53"/>
  <c r="BO7181" i="53"/>
  <c r="BN7181" i="53"/>
  <c r="BM7181" i="53"/>
  <c r="BQ8187" i="53"/>
  <c r="BP8187" i="53"/>
  <c r="BO8187" i="53"/>
  <c r="BN8187" i="53"/>
  <c r="BM8187" i="53"/>
  <c r="BL8188" i="53"/>
  <c r="BL7182" i="53"/>
  <c r="AD8189" i="53"/>
  <c r="AD7182" i="53"/>
  <c r="AF1123" i="53"/>
  <c r="AE1123" i="53"/>
  <c r="AG1123" i="53"/>
  <c r="AG6152" i="53"/>
  <c r="AF6152" i="53"/>
  <c r="AE6152" i="53"/>
  <c r="AG5146" i="53"/>
  <c r="AE5146" i="53"/>
  <c r="AF5146" i="53"/>
  <c r="AG2129" i="53"/>
  <c r="AF2129" i="53"/>
  <c r="AE2129" i="53"/>
  <c r="AG3134" i="53"/>
  <c r="AF3134" i="53"/>
  <c r="AE3134" i="53"/>
  <c r="AG4140" i="53"/>
  <c r="AE4140" i="53"/>
  <c r="AF4140" i="53"/>
  <c r="BQ119" i="53"/>
  <c r="BP119" i="53"/>
  <c r="BO119" i="53"/>
  <c r="BN119" i="53"/>
  <c r="BM119" i="53"/>
  <c r="BQ5148" i="53"/>
  <c r="BP5148" i="53"/>
  <c r="BO5148" i="53"/>
  <c r="BN5148" i="53"/>
  <c r="BM5148" i="53"/>
  <c r="BQ1126" i="53"/>
  <c r="BP1126" i="53"/>
  <c r="BO1126" i="53"/>
  <c r="BN1126" i="53"/>
  <c r="BM1126" i="53"/>
  <c r="BP3136" i="53"/>
  <c r="BN3136" i="53"/>
  <c r="BM3136" i="53"/>
  <c r="BQ3136" i="53"/>
  <c r="BO3136" i="53"/>
  <c r="BQ2131" i="53"/>
  <c r="BP2131" i="53"/>
  <c r="BM2131" i="53"/>
  <c r="BO2131" i="53"/>
  <c r="BN2131" i="53"/>
  <c r="BQ6154" i="53"/>
  <c r="BP6154" i="53"/>
  <c r="BO6154" i="53"/>
  <c r="BN6154" i="53"/>
  <c r="BM6154" i="53"/>
  <c r="BP4143" i="53"/>
  <c r="BQ4143" i="53"/>
  <c r="BO4143" i="53"/>
  <c r="BN4143" i="53"/>
  <c r="BM4143" i="53"/>
  <c r="AD5147" i="53"/>
  <c r="BL120" i="53"/>
  <c r="AD1124" i="53"/>
  <c r="AD4141" i="53"/>
  <c r="BL1127" i="53"/>
  <c r="BL6155" i="53"/>
  <c r="BL4144" i="53"/>
  <c r="BL5149" i="53"/>
  <c r="BL2132" i="53"/>
  <c r="BL3137" i="53"/>
  <c r="AD6153" i="53"/>
  <c r="AD3135" i="53"/>
  <c r="AD2130" i="53"/>
  <c r="AF7182" i="53"/>
  <c r="AE7182" i="53"/>
  <c r="AG7182" i="53"/>
  <c r="AF8189" i="53"/>
  <c r="AE8189" i="53"/>
  <c r="AG8189" i="53"/>
  <c r="BQ7182" i="53"/>
  <c r="BP7182" i="53"/>
  <c r="BO7182" i="53"/>
  <c r="BN7182" i="53"/>
  <c r="BM7182" i="53"/>
  <c r="BQ8188" i="53"/>
  <c r="BP8188" i="53"/>
  <c r="BO8188" i="53"/>
  <c r="BM8188" i="53"/>
  <c r="BN8188" i="53"/>
  <c r="BL8189" i="53"/>
  <c r="BL7183" i="53"/>
  <c r="AD8190" i="53"/>
  <c r="AD7183" i="53"/>
  <c r="AG5147" i="53"/>
  <c r="AF5147" i="53"/>
  <c r="AE5147" i="53"/>
  <c r="AG6153" i="53"/>
  <c r="AF6153" i="53"/>
  <c r="AE6153" i="53"/>
  <c r="AG2130" i="53"/>
  <c r="AF2130" i="53"/>
  <c r="AE2130" i="53"/>
  <c r="AG1124" i="53"/>
  <c r="AF1124" i="53"/>
  <c r="AE1124" i="53"/>
  <c r="AF3135" i="53"/>
  <c r="AE3135" i="53"/>
  <c r="AG3135" i="53"/>
  <c r="AG4141" i="53"/>
  <c r="AF4141" i="53"/>
  <c r="AE4141" i="53"/>
  <c r="BP3137" i="53"/>
  <c r="BO3137" i="53"/>
  <c r="BN3137" i="53"/>
  <c r="BM3137" i="53"/>
  <c r="BQ3137" i="53"/>
  <c r="BQ5149" i="53"/>
  <c r="BP5149" i="53"/>
  <c r="BO5149" i="53"/>
  <c r="BN5149" i="53"/>
  <c r="BM5149" i="53"/>
  <c r="BQ120" i="53"/>
  <c r="BP120" i="53"/>
  <c r="BM120" i="53"/>
  <c r="BO120" i="53"/>
  <c r="BN120" i="53"/>
  <c r="BQ2132" i="53"/>
  <c r="BP2132" i="53"/>
  <c r="BO2132" i="53"/>
  <c r="BN2132" i="53"/>
  <c r="BM2132" i="53"/>
  <c r="BP4144" i="53"/>
  <c r="BM4144" i="53"/>
  <c r="BQ4144" i="53"/>
  <c r="BO4144" i="53"/>
  <c r="BN4144" i="53"/>
  <c r="BP1127" i="53"/>
  <c r="BQ1127" i="53"/>
  <c r="BN1127" i="53"/>
  <c r="BM1127" i="53"/>
  <c r="BO1127" i="53"/>
  <c r="BQ6155" i="53"/>
  <c r="BP6155" i="53"/>
  <c r="BO6155" i="53"/>
  <c r="BN6155" i="53"/>
  <c r="BM6155" i="53"/>
  <c r="AD5148" i="53"/>
  <c r="AD4142" i="53"/>
  <c r="AD1125" i="53"/>
  <c r="BL121" i="53"/>
  <c r="BL3138" i="53"/>
  <c r="BL2133" i="53"/>
  <c r="BL6156" i="53"/>
  <c r="BL4145" i="53"/>
  <c r="BL5150" i="53"/>
  <c r="BL1128" i="53"/>
  <c r="AD6154" i="53"/>
  <c r="AD3136" i="53"/>
  <c r="AD2131" i="53"/>
  <c r="AG7183" i="53"/>
  <c r="AF7183" i="53"/>
  <c r="AE7183" i="53"/>
  <c r="AG8190" i="53"/>
  <c r="AF8190" i="53"/>
  <c r="AE8190" i="53"/>
  <c r="BO7183" i="53"/>
  <c r="BN7183" i="53"/>
  <c r="BM7183" i="53"/>
  <c r="BQ7183" i="53"/>
  <c r="BP7183" i="53"/>
  <c r="BO8189" i="53"/>
  <c r="BN8189" i="53"/>
  <c r="BM8189" i="53"/>
  <c r="BP8189" i="53"/>
  <c r="BQ8189" i="53"/>
  <c r="BL8190" i="53"/>
  <c r="BL7184" i="53"/>
  <c r="AD8191" i="53"/>
  <c r="AD7184" i="53"/>
  <c r="AG6154" i="53"/>
  <c r="AF6154" i="53"/>
  <c r="AE6154" i="53"/>
  <c r="AF4142" i="53"/>
  <c r="AE4142" i="53"/>
  <c r="AG4142" i="53"/>
  <c r="AG1125" i="53"/>
  <c r="AF1125" i="53"/>
  <c r="AE1125" i="53"/>
  <c r="AF5148" i="53"/>
  <c r="AE5148" i="53"/>
  <c r="AG5148" i="53"/>
  <c r="AE2131" i="53"/>
  <c r="AF2131" i="53"/>
  <c r="AG2131" i="53"/>
  <c r="AG3136" i="53"/>
  <c r="AF3136" i="53"/>
  <c r="AE3136" i="53"/>
  <c r="BQ5150" i="53"/>
  <c r="BP5150" i="53"/>
  <c r="BM5150" i="53"/>
  <c r="BO5150" i="53"/>
  <c r="BN5150" i="53"/>
  <c r="BP4145" i="53"/>
  <c r="BN4145" i="53"/>
  <c r="BM4145" i="53"/>
  <c r="BQ4145" i="53"/>
  <c r="BO4145" i="53"/>
  <c r="BQ1128" i="53"/>
  <c r="BP1128" i="53"/>
  <c r="BO1128" i="53"/>
  <c r="BN1128" i="53"/>
  <c r="BM1128" i="53"/>
  <c r="BQ6156" i="53"/>
  <c r="BP6156" i="53"/>
  <c r="BM6156" i="53"/>
  <c r="BN6156" i="53"/>
  <c r="BO6156" i="53"/>
  <c r="BQ2133" i="53"/>
  <c r="BP2133" i="53"/>
  <c r="BO2133" i="53"/>
  <c r="BN2133" i="53"/>
  <c r="BM2133" i="53"/>
  <c r="BP3138" i="53"/>
  <c r="BQ3138" i="53"/>
  <c r="BO3138" i="53"/>
  <c r="BN3138" i="53"/>
  <c r="BM3138" i="53"/>
  <c r="BQ121" i="53"/>
  <c r="BP121" i="53"/>
  <c r="BO121" i="53"/>
  <c r="BN121" i="53"/>
  <c r="BM121" i="53"/>
  <c r="AD5149" i="53"/>
  <c r="AD1126" i="53"/>
  <c r="AD4143" i="53"/>
  <c r="BL122" i="53"/>
  <c r="BL5151" i="53"/>
  <c r="BL6157" i="53"/>
  <c r="BL2134" i="53"/>
  <c r="BL1129" i="53"/>
  <c r="BL4146" i="53"/>
  <c r="BL3139" i="53"/>
  <c r="AD6155" i="53"/>
  <c r="AD3137" i="53"/>
  <c r="AD2132" i="53"/>
  <c r="AG7184" i="53"/>
  <c r="AF7184" i="53"/>
  <c r="AE7184" i="53"/>
  <c r="AG8191" i="53"/>
  <c r="AF8191" i="53"/>
  <c r="AE8191" i="53"/>
  <c r="BQ7184" i="53"/>
  <c r="BP7184" i="53"/>
  <c r="BO7184" i="53"/>
  <c r="BN7184" i="53"/>
  <c r="BM7184" i="53"/>
  <c r="BQ8190" i="53"/>
  <c r="BP8190" i="53"/>
  <c r="BO8190" i="53"/>
  <c r="BN8190" i="53"/>
  <c r="BM8190" i="53"/>
  <c r="BL8191" i="53"/>
  <c r="BL7185" i="53"/>
  <c r="AD8192" i="53"/>
  <c r="AD7185" i="53"/>
  <c r="AE1126" i="53"/>
  <c r="AG1126" i="53"/>
  <c r="AF1126" i="53"/>
  <c r="AG6155" i="53"/>
  <c r="AF6155" i="53"/>
  <c r="AE6155" i="53"/>
  <c r="AG5149" i="53"/>
  <c r="AF5149" i="53"/>
  <c r="AE5149" i="53"/>
  <c r="AG4143" i="53"/>
  <c r="AF4143" i="53"/>
  <c r="AE4143" i="53"/>
  <c r="AG2132" i="53"/>
  <c r="AF2132" i="53"/>
  <c r="AE2132" i="53"/>
  <c r="AG3137" i="53"/>
  <c r="AF3137" i="53"/>
  <c r="AE3137" i="53"/>
  <c r="BP4146" i="53"/>
  <c r="BO4146" i="53"/>
  <c r="BN4146" i="53"/>
  <c r="BM4146" i="53"/>
  <c r="BQ4146" i="53"/>
  <c r="BQ2134" i="53"/>
  <c r="BP2134" i="53"/>
  <c r="BO2134" i="53"/>
  <c r="BN2134" i="53"/>
  <c r="BM2134" i="53"/>
  <c r="BQ6157" i="53"/>
  <c r="BP6157" i="53"/>
  <c r="BO6157" i="53"/>
  <c r="BN6157" i="53"/>
  <c r="BM6157" i="53"/>
  <c r="BQ1129" i="53"/>
  <c r="BP1129" i="53"/>
  <c r="BO1129" i="53"/>
  <c r="BN1129" i="53"/>
  <c r="BM1129" i="53"/>
  <c r="BP5151" i="53"/>
  <c r="BQ5151" i="53"/>
  <c r="BO5151" i="53"/>
  <c r="BN5151" i="53"/>
  <c r="BM5151" i="53"/>
  <c r="BP3139" i="53"/>
  <c r="BQ3139" i="53"/>
  <c r="BO3139" i="53"/>
  <c r="BN3139" i="53"/>
  <c r="BM3139" i="53"/>
  <c r="BP122" i="53"/>
  <c r="BQ122" i="53"/>
  <c r="BO122" i="53"/>
  <c r="BN122" i="53"/>
  <c r="BM122" i="53"/>
  <c r="AD5150" i="53"/>
  <c r="AD4144" i="53"/>
  <c r="BL123" i="53"/>
  <c r="AD1127" i="53"/>
  <c r="BL1130" i="53"/>
  <c r="BL2135" i="53"/>
  <c r="BL3140" i="53"/>
  <c r="BL5152" i="53"/>
  <c r="BL4147" i="53"/>
  <c r="BL6158" i="53"/>
  <c r="AD6156" i="53"/>
  <c r="AD3138" i="53"/>
  <c r="AD2133" i="53"/>
  <c r="AE7185" i="53"/>
  <c r="AG7185" i="53"/>
  <c r="AF7185" i="53"/>
  <c r="AE8192" i="53"/>
  <c r="AG8192" i="53"/>
  <c r="AF8192" i="53"/>
  <c r="BM7185" i="53"/>
  <c r="BQ7185" i="53"/>
  <c r="BP7185" i="53"/>
  <c r="BO7185" i="53"/>
  <c r="BN7185" i="53"/>
  <c r="BM8191" i="53"/>
  <c r="BQ8191" i="53"/>
  <c r="BP8191" i="53"/>
  <c r="BN8191" i="53"/>
  <c r="BO8191" i="53"/>
  <c r="BL8192" i="53"/>
  <c r="BL7186" i="53"/>
  <c r="AD8193" i="53"/>
  <c r="AD7186" i="53"/>
  <c r="AG4144" i="53"/>
  <c r="AF4144" i="53"/>
  <c r="AE4144" i="53"/>
  <c r="AG5150" i="53"/>
  <c r="AF5150" i="53"/>
  <c r="AE5150" i="53"/>
  <c r="AG2133" i="53"/>
  <c r="AF2133" i="53"/>
  <c r="AE2133" i="53"/>
  <c r="AF6156" i="53"/>
  <c r="AE6156" i="53"/>
  <c r="AG6156" i="53"/>
  <c r="AE3138" i="53"/>
  <c r="AF3138" i="53"/>
  <c r="AG3138" i="53"/>
  <c r="AG1127" i="53"/>
  <c r="AF1127" i="53"/>
  <c r="AE1127" i="53"/>
  <c r="BQ5152" i="53"/>
  <c r="BP5152" i="53"/>
  <c r="BO5152" i="53"/>
  <c r="BN5152" i="53"/>
  <c r="BM5152" i="53"/>
  <c r="BP3140" i="53"/>
  <c r="BQ3140" i="53"/>
  <c r="BO3140" i="53"/>
  <c r="BN3140" i="53"/>
  <c r="BM3140" i="53"/>
  <c r="BP4147" i="53"/>
  <c r="BQ4147" i="53"/>
  <c r="BO4147" i="53"/>
  <c r="BN4147" i="53"/>
  <c r="BM4147" i="53"/>
  <c r="BQ123" i="53"/>
  <c r="BP123" i="53"/>
  <c r="BO123" i="53"/>
  <c r="BN123" i="53"/>
  <c r="BM123" i="53"/>
  <c r="BQ6158" i="53"/>
  <c r="BP6158" i="53"/>
  <c r="BO6158" i="53"/>
  <c r="BN6158" i="53"/>
  <c r="BM6158" i="53"/>
  <c r="BQ2135" i="53"/>
  <c r="BP2135" i="53"/>
  <c r="BM2135" i="53"/>
  <c r="BO2135" i="53"/>
  <c r="BN2135" i="53"/>
  <c r="BQ1130" i="53"/>
  <c r="BP1130" i="53"/>
  <c r="BO1130" i="53"/>
  <c r="BN1130" i="53"/>
  <c r="BM1130" i="53"/>
  <c r="AD5151" i="53"/>
  <c r="BL124" i="53"/>
  <c r="AD4145" i="53"/>
  <c r="AD1128" i="53"/>
  <c r="BL1131" i="53"/>
  <c r="BL4148" i="53"/>
  <c r="BL3141" i="53"/>
  <c r="BL5153" i="53"/>
  <c r="BL2136" i="53"/>
  <c r="BL6159" i="53"/>
  <c r="AD6157" i="53"/>
  <c r="AD3139" i="53"/>
  <c r="AD2134" i="53"/>
  <c r="AG7186" i="53"/>
  <c r="AF7186" i="53"/>
  <c r="AE7186" i="53"/>
  <c r="AG8193" i="53"/>
  <c r="AF8193" i="53"/>
  <c r="AE8193" i="53"/>
  <c r="BP7186" i="53"/>
  <c r="BO7186" i="53"/>
  <c r="BN7186" i="53"/>
  <c r="BM7186" i="53"/>
  <c r="BQ7186" i="53"/>
  <c r="BP8192" i="53"/>
  <c r="BO8192" i="53"/>
  <c r="BN8192" i="53"/>
  <c r="BM8192" i="53"/>
  <c r="BQ8192" i="53"/>
  <c r="BL8193" i="53"/>
  <c r="BL7187" i="53"/>
  <c r="AD8194" i="53"/>
  <c r="AD7187" i="53"/>
  <c r="AG6157" i="53"/>
  <c r="AF6157" i="53"/>
  <c r="AE6157" i="53"/>
  <c r="AE5151" i="53"/>
  <c r="AF5151" i="53"/>
  <c r="AG5151" i="53"/>
  <c r="AE4145" i="53"/>
  <c r="AF4145" i="53"/>
  <c r="AG4145" i="53"/>
  <c r="AG2134" i="53"/>
  <c r="AE2134" i="53"/>
  <c r="AF2134" i="53"/>
  <c r="AG3139" i="53"/>
  <c r="AF3139" i="53"/>
  <c r="AE3139" i="53"/>
  <c r="AG1128" i="53"/>
  <c r="AF1128" i="53"/>
  <c r="AE1128" i="53"/>
  <c r="BQ124" i="53"/>
  <c r="BP124" i="53"/>
  <c r="BM124" i="53"/>
  <c r="BO124" i="53"/>
  <c r="BN124" i="53"/>
  <c r="BQ5153" i="53"/>
  <c r="BP5153" i="53"/>
  <c r="BO5153" i="53"/>
  <c r="BN5153" i="53"/>
  <c r="BM5153" i="53"/>
  <c r="BQ2136" i="53"/>
  <c r="BP2136" i="53"/>
  <c r="BO2136" i="53"/>
  <c r="BN2136" i="53"/>
  <c r="BM2136" i="53"/>
  <c r="BP3141" i="53"/>
  <c r="BQ3141" i="53"/>
  <c r="BO3141" i="53"/>
  <c r="BN3141" i="53"/>
  <c r="BM3141" i="53"/>
  <c r="BP4148" i="53"/>
  <c r="BQ4148" i="53"/>
  <c r="BO4148" i="53"/>
  <c r="BN4148" i="53"/>
  <c r="BM4148" i="53"/>
  <c r="BQ6159" i="53"/>
  <c r="BP6159" i="53"/>
  <c r="BO6159" i="53"/>
  <c r="BN6159" i="53"/>
  <c r="BM6159" i="53"/>
  <c r="BP1131" i="53"/>
  <c r="BQ1131" i="53"/>
  <c r="BN1131" i="53"/>
  <c r="BM1131" i="53"/>
  <c r="BO1131" i="53"/>
  <c r="AD5152" i="53"/>
  <c r="AD4146" i="53"/>
  <c r="AD1129" i="53"/>
  <c r="BL125" i="53"/>
  <c r="BL4149" i="53"/>
  <c r="BL3142" i="53"/>
  <c r="BL2137" i="53"/>
  <c r="BL5154" i="53"/>
  <c r="BL6160" i="53"/>
  <c r="BL1132" i="53"/>
  <c r="AD6158" i="53"/>
  <c r="AD3140" i="53"/>
  <c r="AD2135" i="53"/>
  <c r="AG7187" i="53"/>
  <c r="AF7187" i="53"/>
  <c r="AE7187" i="53"/>
  <c r="AG8194" i="53"/>
  <c r="AF8194" i="53"/>
  <c r="AE8194" i="53"/>
  <c r="BQ7187" i="53"/>
  <c r="BP7187" i="53"/>
  <c r="BO7187" i="53"/>
  <c r="BN7187" i="53"/>
  <c r="BM7187" i="53"/>
  <c r="BQ8193" i="53"/>
  <c r="BP8193" i="53"/>
  <c r="BO8193" i="53"/>
  <c r="BN8193" i="53"/>
  <c r="BM8193" i="53"/>
  <c r="BL8194" i="53"/>
  <c r="BL7188" i="53"/>
  <c r="AD8195" i="53"/>
  <c r="AD7188" i="53"/>
  <c r="AG4146" i="53"/>
  <c r="AF4146" i="53"/>
  <c r="AE4146" i="53"/>
  <c r="AG5152" i="53"/>
  <c r="AF5152" i="53"/>
  <c r="AE5152" i="53"/>
  <c r="AG6158" i="53"/>
  <c r="AF6158" i="53"/>
  <c r="AE6158" i="53"/>
  <c r="AG1129" i="53"/>
  <c r="AF1129" i="53"/>
  <c r="AE1129" i="53"/>
  <c r="AG2135" i="53"/>
  <c r="AF2135" i="53"/>
  <c r="AE2135" i="53"/>
  <c r="AG3140" i="53"/>
  <c r="AF3140" i="53"/>
  <c r="AE3140" i="53"/>
  <c r="BQ5154" i="53"/>
  <c r="BP5154" i="53"/>
  <c r="BM5154" i="53"/>
  <c r="BO5154" i="53"/>
  <c r="BN5154" i="53"/>
  <c r="BQ2137" i="53"/>
  <c r="BP2137" i="53"/>
  <c r="BO2137" i="53"/>
  <c r="BN2137" i="53"/>
  <c r="BM2137" i="53"/>
  <c r="BP3142" i="53"/>
  <c r="BQ3142" i="53"/>
  <c r="BO3142" i="53"/>
  <c r="BN3142" i="53"/>
  <c r="BM3142" i="53"/>
  <c r="BQ1132" i="53"/>
  <c r="BP1132" i="53"/>
  <c r="BO1132" i="53"/>
  <c r="BN1132" i="53"/>
  <c r="BM1132" i="53"/>
  <c r="BQ6160" i="53"/>
  <c r="BP6160" i="53"/>
  <c r="BM6160" i="53"/>
  <c r="BN6160" i="53"/>
  <c r="BO6160" i="53"/>
  <c r="BP4149" i="53"/>
  <c r="BQ4149" i="53"/>
  <c r="BO4149" i="53"/>
  <c r="BN4149" i="53"/>
  <c r="BM4149" i="53"/>
  <c r="BQ125" i="53"/>
  <c r="BP125" i="53"/>
  <c r="BO125" i="53"/>
  <c r="BN125" i="53"/>
  <c r="BM125" i="53"/>
  <c r="AD5153" i="53"/>
  <c r="BL126" i="53"/>
  <c r="AD4147" i="53"/>
  <c r="AD1130" i="53"/>
  <c r="BL3143" i="53"/>
  <c r="BL6161" i="53"/>
  <c r="BL5155" i="53"/>
  <c r="BL1133" i="53"/>
  <c r="BL2138" i="53"/>
  <c r="BL4150" i="53"/>
  <c r="AD6159" i="53"/>
  <c r="AD3141" i="53"/>
  <c r="AD2136" i="53"/>
  <c r="AG7188" i="53"/>
  <c r="AF7188" i="53"/>
  <c r="AE7188" i="53"/>
  <c r="AG8195" i="53"/>
  <c r="AF8195" i="53"/>
  <c r="AE8195" i="53"/>
  <c r="BN7188" i="53"/>
  <c r="BM7188" i="53"/>
  <c r="BQ7188" i="53"/>
  <c r="BP7188" i="53"/>
  <c r="BO7188" i="53"/>
  <c r="BN8194" i="53"/>
  <c r="BM8194" i="53"/>
  <c r="BQ8194" i="53"/>
  <c r="BO8194" i="53"/>
  <c r="BP8194" i="53"/>
  <c r="BL8195" i="53"/>
  <c r="BL7189" i="53"/>
  <c r="AD8196" i="53"/>
  <c r="AD7189" i="53"/>
  <c r="AE6159" i="53"/>
  <c r="AG6159" i="53"/>
  <c r="AF6159" i="53"/>
  <c r="AG4147" i="53"/>
  <c r="AF4147" i="53"/>
  <c r="AE4147" i="53"/>
  <c r="AG5153" i="53"/>
  <c r="AF5153" i="53"/>
  <c r="AE5153" i="53"/>
  <c r="AF2136" i="53"/>
  <c r="AE2136" i="53"/>
  <c r="AG2136" i="53"/>
  <c r="AG3141" i="53"/>
  <c r="AE3141" i="53"/>
  <c r="AF3141" i="53"/>
  <c r="AG1130" i="53"/>
  <c r="AF1130" i="53"/>
  <c r="AE1130" i="53"/>
  <c r="BP126" i="53"/>
  <c r="BQ126" i="53"/>
  <c r="BO126" i="53"/>
  <c r="BN126" i="53"/>
  <c r="BM126" i="53"/>
  <c r="BQ2138" i="53"/>
  <c r="BP2138" i="53"/>
  <c r="BO2138" i="53"/>
  <c r="BN2138" i="53"/>
  <c r="BM2138" i="53"/>
  <c r="BP5155" i="53"/>
  <c r="BQ5155" i="53"/>
  <c r="BO5155" i="53"/>
  <c r="BN5155" i="53"/>
  <c r="BM5155" i="53"/>
  <c r="BQ6161" i="53"/>
  <c r="BP6161" i="53"/>
  <c r="BO6161" i="53"/>
  <c r="BN6161" i="53"/>
  <c r="BM6161" i="53"/>
  <c r="BP3143" i="53"/>
  <c r="BM3143" i="53"/>
  <c r="BQ3143" i="53"/>
  <c r="BO3143" i="53"/>
  <c r="BN3143" i="53"/>
  <c r="BP4150" i="53"/>
  <c r="BQ4150" i="53"/>
  <c r="BO4150" i="53"/>
  <c r="BN4150" i="53"/>
  <c r="BM4150" i="53"/>
  <c r="BQ1133" i="53"/>
  <c r="BP1133" i="53"/>
  <c r="BO1133" i="53"/>
  <c r="BN1133" i="53"/>
  <c r="BM1133" i="53"/>
  <c r="AD5154" i="53"/>
  <c r="AD4148" i="53"/>
  <c r="AD1131" i="53"/>
  <c r="BL127" i="53"/>
  <c r="BL3144" i="53"/>
  <c r="BL2139" i="53"/>
  <c r="BL5156" i="53"/>
  <c r="BL4151" i="53"/>
  <c r="BL6162" i="53"/>
  <c r="BL1134" i="53"/>
  <c r="AD6160" i="53"/>
  <c r="AD3142" i="53"/>
  <c r="AD2137" i="53"/>
  <c r="AG7189" i="53"/>
  <c r="AF7189" i="53"/>
  <c r="AE7189" i="53"/>
  <c r="AG8196" i="53"/>
  <c r="AF8196" i="53"/>
  <c r="AE8196" i="53"/>
  <c r="BQ7189" i="53"/>
  <c r="BP7189" i="53"/>
  <c r="BO7189" i="53"/>
  <c r="BN7189" i="53"/>
  <c r="BM7189" i="53"/>
  <c r="BQ8195" i="53"/>
  <c r="BP8195" i="53"/>
  <c r="BO8195" i="53"/>
  <c r="BN8195" i="53"/>
  <c r="BM8195" i="53"/>
  <c r="BL8196" i="53"/>
  <c r="BL7190" i="53"/>
  <c r="AD8197" i="53"/>
  <c r="AD7190" i="53"/>
  <c r="AF1131" i="53"/>
  <c r="AE1131" i="53"/>
  <c r="AG1131" i="53"/>
  <c r="AG5154" i="53"/>
  <c r="AE5154" i="53"/>
  <c r="AF5154" i="53"/>
  <c r="AG4148" i="53"/>
  <c r="AE4148" i="53"/>
  <c r="AF4148" i="53"/>
  <c r="AG2137" i="53"/>
  <c r="AF2137" i="53"/>
  <c r="AE2137" i="53"/>
  <c r="AG6160" i="53"/>
  <c r="AF6160" i="53"/>
  <c r="AE6160" i="53"/>
  <c r="AG3142" i="53"/>
  <c r="AF3142" i="53"/>
  <c r="AE3142" i="53"/>
  <c r="BQ6162" i="53"/>
  <c r="BP6162" i="53"/>
  <c r="BO6162" i="53"/>
  <c r="BN6162" i="53"/>
  <c r="BM6162" i="53"/>
  <c r="BQ5156" i="53"/>
  <c r="BP5156" i="53"/>
  <c r="BO5156" i="53"/>
  <c r="BN5156" i="53"/>
  <c r="BM5156" i="53"/>
  <c r="BQ1134" i="53"/>
  <c r="BP1134" i="53"/>
  <c r="BO1134" i="53"/>
  <c r="BN1134" i="53"/>
  <c r="BM1134" i="53"/>
  <c r="BP4151" i="53"/>
  <c r="BQ4151" i="53"/>
  <c r="BO4151" i="53"/>
  <c r="BN4151" i="53"/>
  <c r="BM4151" i="53"/>
  <c r="BQ2139" i="53"/>
  <c r="BP2139" i="53"/>
  <c r="BM2139" i="53"/>
  <c r="BO2139" i="53"/>
  <c r="BN2139" i="53"/>
  <c r="BP3144" i="53"/>
  <c r="BN3144" i="53"/>
  <c r="BM3144" i="53"/>
  <c r="BQ3144" i="53"/>
  <c r="BO3144" i="53"/>
  <c r="BQ127" i="53"/>
  <c r="BP127" i="53"/>
  <c r="BO127" i="53"/>
  <c r="BN127" i="53"/>
  <c r="BM127" i="53"/>
  <c r="AD5155" i="53"/>
  <c r="BL128" i="53"/>
  <c r="AD4149" i="53"/>
  <c r="AD1132" i="53"/>
  <c r="BL2140" i="53"/>
  <c r="BL6163" i="53"/>
  <c r="BL5157" i="53"/>
  <c r="BL1135" i="53"/>
  <c r="BL4152" i="53"/>
  <c r="BL3145" i="53"/>
  <c r="AD6161" i="53"/>
  <c r="AD3143" i="53"/>
  <c r="AD2138" i="53"/>
  <c r="AF7190" i="53"/>
  <c r="AE7190" i="53"/>
  <c r="AG7190" i="53"/>
  <c r="AF8197" i="53"/>
  <c r="AE8197" i="53"/>
  <c r="AG8197" i="53"/>
  <c r="BQ7190" i="53"/>
  <c r="BP7190" i="53"/>
  <c r="BO7190" i="53"/>
  <c r="BN7190" i="53"/>
  <c r="BM7190" i="53"/>
  <c r="BQ8196" i="53"/>
  <c r="BP8196" i="53"/>
  <c r="BO8196" i="53"/>
  <c r="BM8196" i="53"/>
  <c r="BN8196" i="53"/>
  <c r="BL8197" i="53"/>
  <c r="BL7191" i="53"/>
  <c r="AD8198" i="53"/>
  <c r="AD7191" i="53"/>
  <c r="AG6161" i="53"/>
  <c r="AF6161" i="53"/>
  <c r="AE6161" i="53"/>
  <c r="AG5155" i="53"/>
  <c r="AF5155" i="53"/>
  <c r="AE5155" i="53"/>
  <c r="AG4149" i="53"/>
  <c r="AF4149" i="53"/>
  <c r="AE4149" i="53"/>
  <c r="AG2138" i="53"/>
  <c r="AF2138" i="53"/>
  <c r="AE2138" i="53"/>
  <c r="AF3143" i="53"/>
  <c r="AE3143" i="53"/>
  <c r="AG3143" i="53"/>
  <c r="AG1132" i="53"/>
  <c r="AF1132" i="53"/>
  <c r="AE1132" i="53"/>
  <c r="BP3145" i="53"/>
  <c r="BO3145" i="53"/>
  <c r="BN3145" i="53"/>
  <c r="BM3145" i="53"/>
  <c r="BQ3145" i="53"/>
  <c r="BQ128" i="53"/>
  <c r="BP128" i="53"/>
  <c r="BM128" i="53"/>
  <c r="BO128" i="53"/>
  <c r="BN128" i="53"/>
  <c r="BP4152" i="53"/>
  <c r="BM4152" i="53"/>
  <c r="BQ4152" i="53"/>
  <c r="BO4152" i="53"/>
  <c r="BN4152" i="53"/>
  <c r="BQ5157" i="53"/>
  <c r="BP5157" i="53"/>
  <c r="BO5157" i="53"/>
  <c r="BN5157" i="53"/>
  <c r="BM5157" i="53"/>
  <c r="BQ2140" i="53"/>
  <c r="BP2140" i="53"/>
  <c r="BO2140" i="53"/>
  <c r="BN2140" i="53"/>
  <c r="BM2140" i="53"/>
  <c r="BP1135" i="53"/>
  <c r="BQ1135" i="53"/>
  <c r="BN1135" i="53"/>
  <c r="BM1135" i="53"/>
  <c r="BO1135" i="53"/>
  <c r="BQ6163" i="53"/>
  <c r="BP6163" i="53"/>
  <c r="BO6163" i="53"/>
  <c r="BN6163" i="53"/>
  <c r="BM6163" i="53"/>
  <c r="AD5156" i="53"/>
  <c r="BL129" i="53"/>
  <c r="AD4150" i="53"/>
  <c r="AD1133" i="53"/>
  <c r="BL3146" i="53"/>
  <c r="BL6164" i="53"/>
  <c r="BL1136" i="53"/>
  <c r="BL2141" i="53"/>
  <c r="BL4153" i="53"/>
  <c r="BL5158" i="53"/>
  <c r="AD6162" i="53"/>
  <c r="AD3144" i="53"/>
  <c r="AD2139" i="53"/>
  <c r="AG7191" i="53"/>
  <c r="AF7191" i="53"/>
  <c r="AE7191" i="53"/>
  <c r="AG8198" i="53"/>
  <c r="AF8198" i="53"/>
  <c r="AE8198" i="53"/>
  <c r="BO7191" i="53"/>
  <c r="BN7191" i="53"/>
  <c r="BM7191" i="53"/>
  <c r="BQ7191" i="53"/>
  <c r="BP7191" i="53"/>
  <c r="BO8197" i="53"/>
  <c r="BN8197" i="53"/>
  <c r="BM8197" i="53"/>
  <c r="BP8197" i="53"/>
  <c r="BQ8197" i="53"/>
  <c r="BL8198" i="53"/>
  <c r="BL7192" i="53"/>
  <c r="AD8199" i="53"/>
  <c r="AD7192" i="53"/>
  <c r="AF4150" i="53"/>
  <c r="AE4150" i="53"/>
  <c r="AG4150" i="53"/>
  <c r="AG6162" i="53"/>
  <c r="AF6162" i="53"/>
  <c r="AE6162" i="53"/>
  <c r="AF5156" i="53"/>
  <c r="AE5156" i="53"/>
  <c r="AG5156" i="53"/>
  <c r="AE2139" i="53"/>
  <c r="AF2139" i="53"/>
  <c r="AG2139" i="53"/>
  <c r="AG3144" i="53"/>
  <c r="AF3144" i="53"/>
  <c r="AE3144" i="53"/>
  <c r="AG1133" i="53"/>
  <c r="AF1133" i="53"/>
  <c r="AE1133" i="53"/>
  <c r="BQ129" i="53"/>
  <c r="BP129" i="53"/>
  <c r="BO129" i="53"/>
  <c r="BN129" i="53"/>
  <c r="BM129" i="53"/>
  <c r="BP4153" i="53"/>
  <c r="BN4153" i="53"/>
  <c r="BM4153" i="53"/>
  <c r="BQ4153" i="53"/>
  <c r="BO4153" i="53"/>
  <c r="BQ2141" i="53"/>
  <c r="BP2141" i="53"/>
  <c r="BO2141" i="53"/>
  <c r="BN2141" i="53"/>
  <c r="BM2141" i="53"/>
  <c r="BQ5158" i="53"/>
  <c r="BP5158" i="53"/>
  <c r="BM5158" i="53"/>
  <c r="BO5158" i="53"/>
  <c r="BN5158" i="53"/>
  <c r="BQ6164" i="53"/>
  <c r="BP6164" i="53"/>
  <c r="BM6164" i="53"/>
  <c r="BN6164" i="53"/>
  <c r="BO6164" i="53"/>
  <c r="BP3146" i="53"/>
  <c r="BQ3146" i="53"/>
  <c r="BO3146" i="53"/>
  <c r="BN3146" i="53"/>
  <c r="BM3146" i="53"/>
  <c r="BQ1136" i="53"/>
  <c r="BP1136" i="53"/>
  <c r="BO1136" i="53"/>
  <c r="BN1136" i="53"/>
  <c r="BM1136" i="53"/>
  <c r="AD5157" i="53"/>
  <c r="AD1134" i="53"/>
  <c r="AD4151" i="53"/>
  <c r="BL130" i="53"/>
  <c r="BL4154" i="53"/>
  <c r="BL3147" i="53"/>
  <c r="BL1137" i="53"/>
  <c r="BL5159" i="53"/>
  <c r="BL6165" i="53"/>
  <c r="BL2142" i="53"/>
  <c r="AD6163" i="53"/>
  <c r="AD3145" i="53"/>
  <c r="AD2140" i="53"/>
  <c r="AG7192" i="53"/>
  <c r="AF7192" i="53"/>
  <c r="AE7192" i="53"/>
  <c r="AG8199" i="53"/>
  <c r="AF8199" i="53"/>
  <c r="AE8199" i="53"/>
  <c r="BQ7192" i="53"/>
  <c r="BP7192" i="53"/>
  <c r="BO7192" i="53"/>
  <c r="BN7192" i="53"/>
  <c r="BM7192" i="53"/>
  <c r="BQ8198" i="53"/>
  <c r="BP8198" i="53"/>
  <c r="BO8198" i="53"/>
  <c r="BN8198" i="53"/>
  <c r="BM8198" i="53"/>
  <c r="BL8199" i="53"/>
  <c r="BL7193" i="53"/>
  <c r="AD8200" i="53"/>
  <c r="AD7193" i="53"/>
  <c r="AG6163" i="53"/>
  <c r="AF6163" i="53"/>
  <c r="AE6163" i="53"/>
  <c r="AG4151" i="53"/>
  <c r="AF4151" i="53"/>
  <c r="AE4151" i="53"/>
  <c r="AE1134" i="53"/>
  <c r="AG1134" i="53"/>
  <c r="AF1134" i="53"/>
  <c r="AG5157" i="53"/>
  <c r="AF5157" i="53"/>
  <c r="AE5157" i="53"/>
  <c r="AG2140" i="53"/>
  <c r="AF2140" i="53"/>
  <c r="AE2140" i="53"/>
  <c r="AG3145" i="53"/>
  <c r="AF3145" i="53"/>
  <c r="AE3145" i="53"/>
  <c r="BQ2142" i="53"/>
  <c r="BP2142" i="53"/>
  <c r="BO2142" i="53"/>
  <c r="BN2142" i="53"/>
  <c r="BM2142" i="53"/>
  <c r="BP5159" i="53"/>
  <c r="BQ5159" i="53"/>
  <c r="BO5159" i="53"/>
  <c r="BN5159" i="53"/>
  <c r="BM5159" i="53"/>
  <c r="BQ1137" i="53"/>
  <c r="BP1137" i="53"/>
  <c r="BO1137" i="53"/>
  <c r="BN1137" i="53"/>
  <c r="BM1137" i="53"/>
  <c r="BP3147" i="53"/>
  <c r="BQ3147" i="53"/>
  <c r="BO3147" i="53"/>
  <c r="BN3147" i="53"/>
  <c r="BM3147" i="53"/>
  <c r="BQ6165" i="53"/>
  <c r="BP6165" i="53"/>
  <c r="BO6165" i="53"/>
  <c r="BN6165" i="53"/>
  <c r="BM6165" i="53"/>
  <c r="BP4154" i="53"/>
  <c r="BO4154" i="53"/>
  <c r="BN4154" i="53"/>
  <c r="BM4154" i="53"/>
  <c r="BQ4154" i="53"/>
  <c r="BP130" i="53"/>
  <c r="BQ130" i="53"/>
  <c r="BO130" i="53"/>
  <c r="BN130" i="53"/>
  <c r="BM130" i="53"/>
  <c r="AD5158" i="53"/>
  <c r="BL131" i="53"/>
  <c r="AD1135" i="53"/>
  <c r="AD4152" i="53"/>
  <c r="BL5160" i="53"/>
  <c r="BL2143" i="53"/>
  <c r="BL3148" i="53"/>
  <c r="BL6166" i="53"/>
  <c r="BL4155" i="53"/>
  <c r="BL1138" i="53"/>
  <c r="AD6164" i="53"/>
  <c r="AD3146" i="53"/>
  <c r="AD2141" i="53"/>
  <c r="AE7193" i="53"/>
  <c r="AG7193" i="53"/>
  <c r="AF7193" i="53"/>
  <c r="AE8200" i="53"/>
  <c r="AG8200" i="53"/>
  <c r="AF8200" i="53"/>
  <c r="BM7193" i="53"/>
  <c r="BQ7193" i="53"/>
  <c r="BP7193" i="53"/>
  <c r="BO7193" i="53"/>
  <c r="BN7193" i="53"/>
  <c r="BM8199" i="53"/>
  <c r="BQ8199" i="53"/>
  <c r="BP8199" i="53"/>
  <c r="BN8199" i="53"/>
  <c r="BO8199" i="53"/>
  <c r="BL8200" i="53"/>
  <c r="BL7194" i="53"/>
  <c r="AD8201" i="53"/>
  <c r="AD7194" i="53"/>
  <c r="AF6164" i="53"/>
  <c r="AE6164" i="53"/>
  <c r="AG6164" i="53"/>
  <c r="AG1135" i="53"/>
  <c r="AF1135" i="53"/>
  <c r="AE1135" i="53"/>
  <c r="AG5158" i="53"/>
  <c r="AF5158" i="53"/>
  <c r="AE5158" i="53"/>
  <c r="AG2141" i="53"/>
  <c r="AF2141" i="53"/>
  <c r="AE2141" i="53"/>
  <c r="AE3146" i="53"/>
  <c r="AF3146" i="53"/>
  <c r="AG3146" i="53"/>
  <c r="AG4152" i="53"/>
  <c r="AF4152" i="53"/>
  <c r="AE4152" i="53"/>
  <c r="BQ1138" i="53"/>
  <c r="BP1138" i="53"/>
  <c r="BO1138" i="53"/>
  <c r="BN1138" i="53"/>
  <c r="BM1138" i="53"/>
  <c r="BP3148" i="53"/>
  <c r="BQ3148" i="53"/>
  <c r="BO3148" i="53"/>
  <c r="BN3148" i="53"/>
  <c r="BM3148" i="53"/>
  <c r="BQ131" i="53"/>
  <c r="BP131" i="53"/>
  <c r="BO131" i="53"/>
  <c r="BN131" i="53"/>
  <c r="BM131" i="53"/>
  <c r="BP4155" i="53"/>
  <c r="BQ4155" i="53"/>
  <c r="BO4155" i="53"/>
  <c r="BN4155" i="53"/>
  <c r="BM4155" i="53"/>
  <c r="BQ6166" i="53"/>
  <c r="BP6166" i="53"/>
  <c r="BO6166" i="53"/>
  <c r="BN6166" i="53"/>
  <c r="BM6166" i="53"/>
  <c r="BQ2143" i="53"/>
  <c r="BP2143" i="53"/>
  <c r="BM2143" i="53"/>
  <c r="BO2143" i="53"/>
  <c r="BN2143" i="53"/>
  <c r="BQ5160" i="53"/>
  <c r="BP5160" i="53"/>
  <c r="BO5160" i="53"/>
  <c r="BN5160" i="53"/>
  <c r="BM5160" i="53"/>
  <c r="AD5159" i="53"/>
  <c r="AD1136" i="53"/>
  <c r="AD4153" i="53"/>
  <c r="BL132" i="53"/>
  <c r="BL5161" i="53"/>
  <c r="BL6167" i="53"/>
  <c r="BL2144" i="53"/>
  <c r="BL1139" i="53"/>
  <c r="BL4156" i="53"/>
  <c r="BL3149" i="53"/>
  <c r="AD6165" i="53"/>
  <c r="AD3147" i="53"/>
  <c r="AD2142" i="53"/>
  <c r="AG7194" i="53"/>
  <c r="AF7194" i="53"/>
  <c r="AE7194" i="53"/>
  <c r="AG8201" i="53"/>
  <c r="AF8201" i="53"/>
  <c r="AE8201" i="53"/>
  <c r="BP7194" i="53"/>
  <c r="BO7194" i="53"/>
  <c r="BN7194" i="53"/>
  <c r="BM7194" i="53"/>
  <c r="BQ7194" i="53"/>
  <c r="BP8200" i="53"/>
  <c r="BO8200" i="53"/>
  <c r="BN8200" i="53"/>
  <c r="BM8200" i="53"/>
  <c r="BQ8200" i="53"/>
  <c r="BL8201" i="53"/>
  <c r="BL7195" i="53"/>
  <c r="AD8202" i="53"/>
  <c r="AD7195" i="53"/>
  <c r="AE4153" i="53"/>
  <c r="AF4153" i="53"/>
  <c r="AG4153" i="53"/>
  <c r="AG1136" i="53"/>
  <c r="AF1136" i="53"/>
  <c r="AE1136" i="53"/>
  <c r="AG6165" i="53"/>
  <c r="AF6165" i="53"/>
  <c r="AE6165" i="53"/>
  <c r="AE5159" i="53"/>
  <c r="AF5159" i="53"/>
  <c r="AG5159" i="53"/>
  <c r="AG2142" i="53"/>
  <c r="AE2142" i="53"/>
  <c r="AF2142" i="53"/>
  <c r="AG3147" i="53"/>
  <c r="AF3147" i="53"/>
  <c r="AE3147" i="53"/>
  <c r="BP4156" i="53"/>
  <c r="BQ4156" i="53"/>
  <c r="BO4156" i="53"/>
  <c r="BN4156" i="53"/>
  <c r="BM4156" i="53"/>
  <c r="BP3149" i="53"/>
  <c r="BQ3149" i="53"/>
  <c r="BO3149" i="53"/>
  <c r="BN3149" i="53"/>
  <c r="BM3149" i="53"/>
  <c r="BP1139" i="53"/>
  <c r="BQ1139" i="53"/>
  <c r="BN1139" i="53"/>
  <c r="BM1139" i="53"/>
  <c r="BO1139" i="53"/>
  <c r="BQ6167" i="53"/>
  <c r="BP6167" i="53"/>
  <c r="BO6167" i="53"/>
  <c r="BN6167" i="53"/>
  <c r="BM6167" i="53"/>
  <c r="BQ5161" i="53"/>
  <c r="BP5161" i="53"/>
  <c r="BO5161" i="53"/>
  <c r="BN5161" i="53"/>
  <c r="BM5161" i="53"/>
  <c r="BQ2144" i="53"/>
  <c r="BP2144" i="53"/>
  <c r="BO2144" i="53"/>
  <c r="BN2144" i="53"/>
  <c r="BM2144" i="53"/>
  <c r="BQ132" i="53"/>
  <c r="BP132" i="53"/>
  <c r="BM132" i="53"/>
  <c r="BO132" i="53"/>
  <c r="BN132" i="53"/>
  <c r="AD5160" i="53"/>
  <c r="AD4154" i="53"/>
  <c r="BL133" i="53"/>
  <c r="AD1137" i="53"/>
  <c r="BL4157" i="53"/>
  <c r="BL6168" i="53"/>
  <c r="BL3150" i="53"/>
  <c r="BL2145" i="53"/>
  <c r="BL1140" i="53"/>
  <c r="BL5162" i="53"/>
  <c r="AD6166" i="53"/>
  <c r="AD3148" i="53"/>
  <c r="AD2143" i="53"/>
  <c r="AG7195" i="53"/>
  <c r="AF7195" i="53"/>
  <c r="AE7195" i="53"/>
  <c r="AG8202" i="53"/>
  <c r="AF8202" i="53"/>
  <c r="AE8202" i="53"/>
  <c r="BQ7195" i="53"/>
  <c r="BP7195" i="53"/>
  <c r="BO7195" i="53"/>
  <c r="BN7195" i="53"/>
  <c r="BM7195" i="53"/>
  <c r="BQ8201" i="53"/>
  <c r="BP8201" i="53"/>
  <c r="BO8201" i="53"/>
  <c r="BN8201" i="53"/>
  <c r="BM8201" i="53"/>
  <c r="BL8202" i="53"/>
  <c r="BL7196" i="53"/>
  <c r="AD8203" i="53"/>
  <c r="AD7196" i="53"/>
  <c r="AG4154" i="53"/>
  <c r="AF4154" i="53"/>
  <c r="AE4154" i="53"/>
  <c r="AG5160" i="53"/>
  <c r="AF5160" i="53"/>
  <c r="AE5160" i="53"/>
  <c r="AG6166" i="53"/>
  <c r="AF6166" i="53"/>
  <c r="AE6166" i="53"/>
  <c r="AG2143" i="53"/>
  <c r="AF2143" i="53"/>
  <c r="AE2143" i="53"/>
  <c r="AG3148" i="53"/>
  <c r="AF3148" i="53"/>
  <c r="AE3148" i="53"/>
  <c r="AG1137" i="53"/>
  <c r="AF1137" i="53"/>
  <c r="AE1137" i="53"/>
  <c r="BQ1140" i="53"/>
  <c r="BP1140" i="53"/>
  <c r="BO1140" i="53"/>
  <c r="BN1140" i="53"/>
  <c r="BM1140" i="53"/>
  <c r="BQ5162" i="53"/>
  <c r="BP5162" i="53"/>
  <c r="BM5162" i="53"/>
  <c r="BO5162" i="53"/>
  <c r="BN5162" i="53"/>
  <c r="BQ2145" i="53"/>
  <c r="BP2145" i="53"/>
  <c r="BO2145" i="53"/>
  <c r="BN2145" i="53"/>
  <c r="BM2145" i="53"/>
  <c r="BP3150" i="53"/>
  <c r="BQ3150" i="53"/>
  <c r="BO3150" i="53"/>
  <c r="BN3150" i="53"/>
  <c r="BM3150" i="53"/>
  <c r="BQ6168" i="53"/>
  <c r="BP6168" i="53"/>
  <c r="BM6168" i="53"/>
  <c r="BN6168" i="53"/>
  <c r="BO6168" i="53"/>
  <c r="BP4157" i="53"/>
  <c r="BQ4157" i="53"/>
  <c r="BO4157" i="53"/>
  <c r="BN4157" i="53"/>
  <c r="BM4157" i="53"/>
  <c r="BQ133" i="53"/>
  <c r="BP133" i="53"/>
  <c r="BO133" i="53"/>
  <c r="BN133" i="53"/>
  <c r="BM133" i="53"/>
  <c r="AD5161" i="53"/>
  <c r="AD1138" i="53"/>
  <c r="BL134" i="53"/>
  <c r="AD4155" i="53"/>
  <c r="BL6169" i="53"/>
  <c r="BL2146" i="53"/>
  <c r="BL5163" i="53"/>
  <c r="BL1141" i="53"/>
  <c r="BL3151" i="53"/>
  <c r="BL4158" i="53"/>
  <c r="AD6167" i="53"/>
  <c r="AD3149" i="53"/>
  <c r="AD2144" i="53"/>
  <c r="AG7196" i="53"/>
  <c r="AF7196" i="53"/>
  <c r="AE7196" i="53"/>
  <c r="AG8203" i="53"/>
  <c r="AF8203" i="53"/>
  <c r="AE8203" i="53"/>
  <c r="BN7196" i="53"/>
  <c r="BM7196" i="53"/>
  <c r="BQ7196" i="53"/>
  <c r="BP7196" i="53"/>
  <c r="BO7196" i="53"/>
  <c r="BN8202" i="53"/>
  <c r="BM8202" i="53"/>
  <c r="BQ8202" i="53"/>
  <c r="BO8202" i="53"/>
  <c r="BP8202" i="53"/>
  <c r="BL8203" i="53"/>
  <c r="BL7197" i="53"/>
  <c r="AD8204" i="53"/>
  <c r="AD7197" i="53"/>
  <c r="AG1138" i="53"/>
  <c r="AF1138" i="53"/>
  <c r="AE1138" i="53"/>
  <c r="AE6167" i="53"/>
  <c r="AG6167" i="53"/>
  <c r="AF6167" i="53"/>
  <c r="AG5161" i="53"/>
  <c r="AF5161" i="53"/>
  <c r="AE5161" i="53"/>
  <c r="AF2144" i="53"/>
  <c r="AE2144" i="53"/>
  <c r="AG2144" i="53"/>
  <c r="AG3149" i="53"/>
  <c r="AE3149" i="53"/>
  <c r="AF3149" i="53"/>
  <c r="AG4155" i="53"/>
  <c r="AF4155" i="53"/>
  <c r="AE4155" i="53"/>
  <c r="BP4158" i="53"/>
  <c r="BQ4158" i="53"/>
  <c r="BO4158" i="53"/>
  <c r="BN4158" i="53"/>
  <c r="BM4158" i="53"/>
  <c r="BP5163" i="53"/>
  <c r="BQ5163" i="53"/>
  <c r="BO5163" i="53"/>
  <c r="BN5163" i="53"/>
  <c r="BM5163" i="53"/>
  <c r="BQ6169" i="53"/>
  <c r="BP6169" i="53"/>
  <c r="BO6169" i="53"/>
  <c r="BN6169" i="53"/>
  <c r="BM6169" i="53"/>
  <c r="BP134" i="53"/>
  <c r="BQ134" i="53"/>
  <c r="BO134" i="53"/>
  <c r="BN134" i="53"/>
  <c r="BM134" i="53"/>
  <c r="BP3151" i="53"/>
  <c r="BM3151" i="53"/>
  <c r="BQ3151" i="53"/>
  <c r="BO3151" i="53"/>
  <c r="BN3151" i="53"/>
  <c r="BQ1141" i="53"/>
  <c r="BP1141" i="53"/>
  <c r="BO1141" i="53"/>
  <c r="BN1141" i="53"/>
  <c r="BM1141" i="53"/>
  <c r="BQ2146" i="53"/>
  <c r="BP2146" i="53"/>
  <c r="BO2146" i="53"/>
  <c r="BN2146" i="53"/>
  <c r="BM2146" i="53"/>
  <c r="AD5162" i="53"/>
  <c r="BL135" i="53"/>
  <c r="AD4156" i="53"/>
  <c r="AD1139" i="53"/>
  <c r="BL3152" i="53"/>
  <c r="BL2147" i="53"/>
  <c r="BL6170" i="53"/>
  <c r="BL5164" i="53"/>
  <c r="BL4159" i="53"/>
  <c r="BL1142" i="53"/>
  <c r="AD6168" i="53"/>
  <c r="AD3150" i="53"/>
  <c r="AD2145" i="53"/>
  <c r="AG7197" i="53"/>
  <c r="AF7197" i="53"/>
  <c r="AE7197" i="53"/>
  <c r="AG8204" i="53"/>
  <c r="AF8204" i="53"/>
  <c r="AE8204" i="53"/>
  <c r="BQ7197" i="53"/>
  <c r="BP7197" i="53"/>
  <c r="BO7197" i="53"/>
  <c r="BN7197" i="53"/>
  <c r="BM7197" i="53"/>
  <c r="BQ8203" i="53"/>
  <c r="BP8203" i="53"/>
  <c r="BO8203" i="53"/>
  <c r="BN8203" i="53"/>
  <c r="BM8203" i="53"/>
  <c r="BL8204" i="53"/>
  <c r="BL7198" i="53"/>
  <c r="AD8205" i="53"/>
  <c r="AD7198" i="53"/>
  <c r="AG4156" i="53"/>
  <c r="AE4156" i="53"/>
  <c r="AF4156" i="53"/>
  <c r="AG6168" i="53"/>
  <c r="AF6168" i="53"/>
  <c r="AE6168" i="53"/>
  <c r="AG5162" i="53"/>
  <c r="AE5162" i="53"/>
  <c r="AF5162" i="53"/>
  <c r="AG2145" i="53"/>
  <c r="AF2145" i="53"/>
  <c r="AE2145" i="53"/>
  <c r="AG3150" i="53"/>
  <c r="AF3150" i="53"/>
  <c r="AE3150" i="53"/>
  <c r="AF1139" i="53"/>
  <c r="AE1139" i="53"/>
  <c r="AG1139" i="53"/>
  <c r="BQ135" i="53"/>
  <c r="BP135" i="53"/>
  <c r="BO135" i="53"/>
  <c r="BN135" i="53"/>
  <c r="BM135" i="53"/>
  <c r="BP4159" i="53"/>
  <c r="BQ4159" i="53"/>
  <c r="BO4159" i="53"/>
  <c r="BN4159" i="53"/>
  <c r="BM4159" i="53"/>
  <c r="BQ6170" i="53"/>
  <c r="BP6170" i="53"/>
  <c r="BO6170" i="53"/>
  <c r="BN6170" i="53"/>
  <c r="BM6170" i="53"/>
  <c r="BQ1142" i="53"/>
  <c r="BP1142" i="53"/>
  <c r="BO1142" i="53"/>
  <c r="BN1142" i="53"/>
  <c r="BM1142" i="53"/>
  <c r="BQ5164" i="53"/>
  <c r="BP5164" i="53"/>
  <c r="BO5164" i="53"/>
  <c r="BN5164" i="53"/>
  <c r="BM5164" i="53"/>
  <c r="BQ2147" i="53"/>
  <c r="BP2147" i="53"/>
  <c r="BM2147" i="53"/>
  <c r="BO2147" i="53"/>
  <c r="BN2147" i="53"/>
  <c r="BP3152" i="53"/>
  <c r="BN3152" i="53"/>
  <c r="BM3152" i="53"/>
  <c r="BQ3152" i="53"/>
  <c r="BO3152" i="53"/>
  <c r="AD5163" i="53"/>
  <c r="AD4157" i="53"/>
  <c r="AD1140" i="53"/>
  <c r="BL136" i="53"/>
  <c r="BL5165" i="53"/>
  <c r="BL1143" i="53"/>
  <c r="BL2148" i="53"/>
  <c r="BL6171" i="53"/>
  <c r="BL4160" i="53"/>
  <c r="BL3153" i="53"/>
  <c r="AD6169" i="53"/>
  <c r="AD3151" i="53"/>
  <c r="AD2146" i="53"/>
  <c r="AF7198" i="53"/>
  <c r="AE7198" i="53"/>
  <c r="AG7198" i="53"/>
  <c r="AF8205" i="53"/>
  <c r="AE8205" i="53"/>
  <c r="AG8205" i="53"/>
  <c r="BQ7198" i="53"/>
  <c r="BP7198" i="53"/>
  <c r="BO7198" i="53"/>
  <c r="BN7198" i="53"/>
  <c r="BM7198" i="53"/>
  <c r="BQ8204" i="53"/>
  <c r="BP8204" i="53"/>
  <c r="BO8204" i="53"/>
  <c r="BM8204" i="53"/>
  <c r="BN8204" i="53"/>
  <c r="BL8205" i="53"/>
  <c r="BL7199" i="53"/>
  <c r="AD8206" i="53"/>
  <c r="AD7199" i="53"/>
  <c r="AG4157" i="53"/>
  <c r="AF4157" i="53"/>
  <c r="AE4157" i="53"/>
  <c r="AG6169" i="53"/>
  <c r="AF6169" i="53"/>
  <c r="AE6169" i="53"/>
  <c r="AG5163" i="53"/>
  <c r="AF5163" i="53"/>
  <c r="AE5163" i="53"/>
  <c r="AG1140" i="53"/>
  <c r="AF1140" i="53"/>
  <c r="AE1140" i="53"/>
  <c r="AG2146" i="53"/>
  <c r="AF2146" i="53"/>
  <c r="AE2146" i="53"/>
  <c r="AF3151" i="53"/>
  <c r="AE3151" i="53"/>
  <c r="AG3151" i="53"/>
  <c r="BP3153" i="53"/>
  <c r="BO3153" i="53"/>
  <c r="BN3153" i="53"/>
  <c r="BM3153" i="53"/>
  <c r="BQ3153" i="53"/>
  <c r="BP1143" i="53"/>
  <c r="BQ1143" i="53"/>
  <c r="BN1143" i="53"/>
  <c r="BM1143" i="53"/>
  <c r="BO1143" i="53"/>
  <c r="BQ2148" i="53"/>
  <c r="BP2148" i="53"/>
  <c r="BO2148" i="53"/>
  <c r="BN2148" i="53"/>
  <c r="BM2148" i="53"/>
  <c r="BQ5165" i="53"/>
  <c r="BP5165" i="53"/>
  <c r="BO5165" i="53"/>
  <c r="BN5165" i="53"/>
  <c r="BM5165" i="53"/>
  <c r="BP4160" i="53"/>
  <c r="BM4160" i="53"/>
  <c r="BQ4160" i="53"/>
  <c r="BO4160" i="53"/>
  <c r="BN4160" i="53"/>
  <c r="BQ6171" i="53"/>
  <c r="BP6171" i="53"/>
  <c r="BO6171" i="53"/>
  <c r="BN6171" i="53"/>
  <c r="BM6171" i="53"/>
  <c r="BQ136" i="53"/>
  <c r="BP136" i="53"/>
  <c r="BM136" i="53"/>
  <c r="BO136" i="53"/>
  <c r="BN136" i="53"/>
  <c r="AD5164" i="53"/>
  <c r="AD4158" i="53"/>
  <c r="AD1141" i="53"/>
  <c r="BL137" i="53"/>
  <c r="BL1144" i="53"/>
  <c r="BL3154" i="53"/>
  <c r="BL2149" i="53"/>
  <c r="BL6172" i="53"/>
  <c r="BL4161" i="53"/>
  <c r="BL5166" i="53"/>
  <c r="AD6170" i="53"/>
  <c r="AD3152" i="53"/>
  <c r="AD2147" i="53"/>
  <c r="AG7199" i="53"/>
  <c r="AF7199" i="53"/>
  <c r="AE7199" i="53"/>
  <c r="AG8206" i="53"/>
  <c r="AF8206" i="53"/>
  <c r="AE8206" i="53"/>
  <c r="BO7199" i="53"/>
  <c r="BN7199" i="53"/>
  <c r="BM7199" i="53"/>
  <c r="BQ7199" i="53"/>
  <c r="BP7199" i="53"/>
  <c r="BO8205" i="53"/>
  <c r="BN8205" i="53"/>
  <c r="BM8205" i="53"/>
  <c r="BP8205" i="53"/>
  <c r="BQ8205" i="53"/>
  <c r="BL8206" i="53"/>
  <c r="BL7200" i="53"/>
  <c r="AD8207" i="53"/>
  <c r="AD7200" i="53"/>
  <c r="AG6170" i="53"/>
  <c r="AF6170" i="53"/>
  <c r="AE6170" i="53"/>
  <c r="AG1141" i="53"/>
  <c r="AF1141" i="53"/>
  <c r="AE1141" i="53"/>
  <c r="AF4158" i="53"/>
  <c r="AE4158" i="53"/>
  <c r="AG4158" i="53"/>
  <c r="AF5164" i="53"/>
  <c r="AE5164" i="53"/>
  <c r="AG5164" i="53"/>
  <c r="AE2147" i="53"/>
  <c r="AF2147" i="53"/>
  <c r="AG2147" i="53"/>
  <c r="AG3152" i="53"/>
  <c r="AF3152" i="53"/>
  <c r="AE3152" i="53"/>
  <c r="BQ5166" i="53"/>
  <c r="BP5166" i="53"/>
  <c r="BM5166" i="53"/>
  <c r="BO5166" i="53"/>
  <c r="BN5166" i="53"/>
  <c r="BQ6172" i="53"/>
  <c r="BP6172" i="53"/>
  <c r="BM6172" i="53"/>
  <c r="BN6172" i="53"/>
  <c r="BO6172" i="53"/>
  <c r="BQ2149" i="53"/>
  <c r="BP2149" i="53"/>
  <c r="BO2149" i="53"/>
  <c r="BN2149" i="53"/>
  <c r="BM2149" i="53"/>
  <c r="BQ1144" i="53"/>
  <c r="BP1144" i="53"/>
  <c r="BO1144" i="53"/>
  <c r="BN1144" i="53"/>
  <c r="BM1144" i="53"/>
  <c r="BP4161" i="53"/>
  <c r="BN4161" i="53"/>
  <c r="BM4161" i="53"/>
  <c r="BQ4161" i="53"/>
  <c r="BO4161" i="53"/>
  <c r="BP3154" i="53"/>
  <c r="BQ3154" i="53"/>
  <c r="BO3154" i="53"/>
  <c r="BN3154" i="53"/>
  <c r="BM3154" i="53"/>
  <c r="BQ137" i="53"/>
  <c r="BP137" i="53"/>
  <c r="BO137" i="53"/>
  <c r="BN137" i="53"/>
  <c r="BM137" i="53"/>
  <c r="AD5165" i="53"/>
  <c r="AD4159" i="53"/>
  <c r="AD1142" i="53"/>
  <c r="BL138" i="53"/>
  <c r="BL4162" i="53"/>
  <c r="BL3155" i="53"/>
  <c r="BL5167" i="53"/>
  <c r="BL6173" i="53"/>
  <c r="BL2150" i="53"/>
  <c r="BL1145" i="53"/>
  <c r="AD6171" i="53"/>
  <c r="AD3153" i="53"/>
  <c r="AD2148" i="53"/>
  <c r="AG7200" i="53"/>
  <c r="AF7200" i="53"/>
  <c r="AE7200" i="53"/>
  <c r="AG8207" i="53"/>
  <c r="AF8207" i="53"/>
  <c r="AE8207" i="53"/>
  <c r="BQ7200" i="53"/>
  <c r="BP7200" i="53"/>
  <c r="BO7200" i="53"/>
  <c r="BN7200" i="53"/>
  <c r="BM7200" i="53"/>
  <c r="BQ8206" i="53"/>
  <c r="BP8206" i="53"/>
  <c r="BO8206" i="53"/>
  <c r="BN8206" i="53"/>
  <c r="BM8206" i="53"/>
  <c r="BL8207" i="53"/>
  <c r="BL7201" i="53"/>
  <c r="AD8208" i="53"/>
  <c r="AD7201" i="53"/>
  <c r="AG4159" i="53"/>
  <c r="AF4159" i="53"/>
  <c r="AE4159" i="53"/>
  <c r="AE1142" i="53"/>
  <c r="AG1142" i="53"/>
  <c r="AF1142" i="53"/>
  <c r="AG6171" i="53"/>
  <c r="AF6171" i="53"/>
  <c r="AE6171" i="53"/>
  <c r="AG5165" i="53"/>
  <c r="AF5165" i="53"/>
  <c r="AE5165" i="53"/>
  <c r="AG2148" i="53"/>
  <c r="AF2148" i="53"/>
  <c r="AE2148" i="53"/>
  <c r="AG3153" i="53"/>
  <c r="AF3153" i="53"/>
  <c r="AE3153" i="53"/>
  <c r="BQ6173" i="53"/>
  <c r="BP6173" i="53"/>
  <c r="BO6173" i="53"/>
  <c r="BN6173" i="53"/>
  <c r="BM6173" i="53"/>
  <c r="BQ2150" i="53"/>
  <c r="BP2150" i="53"/>
  <c r="BO2150" i="53"/>
  <c r="BN2150" i="53"/>
  <c r="BM2150" i="53"/>
  <c r="BP5167" i="53"/>
  <c r="BQ5167" i="53"/>
  <c r="BO5167" i="53"/>
  <c r="BN5167" i="53"/>
  <c r="BM5167" i="53"/>
  <c r="BP3155" i="53"/>
  <c r="BQ3155" i="53"/>
  <c r="BO3155" i="53"/>
  <c r="BN3155" i="53"/>
  <c r="BM3155" i="53"/>
  <c r="BP4162" i="53"/>
  <c r="BO4162" i="53"/>
  <c r="BN4162" i="53"/>
  <c r="BM4162" i="53"/>
  <c r="BQ4162" i="53"/>
  <c r="BQ1145" i="53"/>
  <c r="BP1145" i="53"/>
  <c r="BO1145" i="53"/>
  <c r="BN1145" i="53"/>
  <c r="BM1145" i="53"/>
  <c r="BP138" i="53"/>
  <c r="BQ138" i="53"/>
  <c r="BO138" i="53"/>
  <c r="BN138" i="53"/>
  <c r="BM138" i="53"/>
  <c r="AD5166" i="53"/>
  <c r="AD4160" i="53"/>
  <c r="AD1143" i="53"/>
  <c r="BL139" i="53"/>
  <c r="BL6174" i="53"/>
  <c r="BL3156" i="53"/>
  <c r="BL2151" i="53"/>
  <c r="BL4163" i="53"/>
  <c r="BL1146" i="53"/>
  <c r="BL5168" i="53"/>
  <c r="AD6172" i="53"/>
  <c r="AD3154" i="53"/>
  <c r="AD2149" i="53"/>
  <c r="AE7201" i="53"/>
  <c r="AG7201" i="53"/>
  <c r="AF7201" i="53"/>
  <c r="AE8208" i="53"/>
  <c r="AG8208" i="53"/>
  <c r="AF8208" i="53"/>
  <c r="BM7201" i="53"/>
  <c r="BQ7201" i="53"/>
  <c r="BP7201" i="53"/>
  <c r="BO7201" i="53"/>
  <c r="BN7201" i="53"/>
  <c r="BM8207" i="53"/>
  <c r="BQ8207" i="53"/>
  <c r="BP8207" i="53"/>
  <c r="BN8207" i="53"/>
  <c r="BO8207" i="53"/>
  <c r="BL8208" i="53"/>
  <c r="BL7202" i="53"/>
  <c r="AD8209" i="53"/>
  <c r="AD7202" i="53"/>
  <c r="AG1143" i="53"/>
  <c r="AF1143" i="53"/>
  <c r="AE1143" i="53"/>
  <c r="AG4160" i="53"/>
  <c r="AF4160" i="53"/>
  <c r="AE4160" i="53"/>
  <c r="AF6172" i="53"/>
  <c r="AE6172" i="53"/>
  <c r="AG6172" i="53"/>
  <c r="AG5166" i="53"/>
  <c r="AF5166" i="53"/>
  <c r="AE5166" i="53"/>
  <c r="AG2149" i="53"/>
  <c r="AF2149" i="53"/>
  <c r="AE2149" i="53"/>
  <c r="AE3154" i="53"/>
  <c r="AF3154" i="53"/>
  <c r="AG3154" i="53"/>
  <c r="BQ5168" i="53"/>
  <c r="BP5168" i="53"/>
  <c r="BO5168" i="53"/>
  <c r="BN5168" i="53"/>
  <c r="BM5168" i="53"/>
  <c r="BP4163" i="53"/>
  <c r="BQ4163" i="53"/>
  <c r="BO4163" i="53"/>
  <c r="BN4163" i="53"/>
  <c r="BM4163" i="53"/>
  <c r="BQ1146" i="53"/>
  <c r="BP1146" i="53"/>
  <c r="BO1146" i="53"/>
  <c r="BN1146" i="53"/>
  <c r="BM1146" i="53"/>
  <c r="BQ2151" i="53"/>
  <c r="BP2151" i="53"/>
  <c r="BM2151" i="53"/>
  <c r="BO2151" i="53"/>
  <c r="BN2151" i="53"/>
  <c r="BP3156" i="53"/>
  <c r="BQ3156" i="53"/>
  <c r="BO3156" i="53"/>
  <c r="BN3156" i="53"/>
  <c r="BM3156" i="53"/>
  <c r="BQ6174" i="53"/>
  <c r="BP6174" i="53"/>
  <c r="BO6174" i="53"/>
  <c r="BN6174" i="53"/>
  <c r="BM6174" i="53"/>
  <c r="BQ139" i="53"/>
  <c r="BP139" i="53"/>
  <c r="BO139" i="53"/>
  <c r="BN139" i="53"/>
  <c r="BM139" i="53"/>
  <c r="AD5167" i="53"/>
  <c r="BL140" i="53"/>
  <c r="AD4161" i="53"/>
  <c r="AD1144" i="53"/>
  <c r="BL3157" i="53"/>
  <c r="BL1147" i="53"/>
  <c r="BL5169" i="53"/>
  <c r="BL2152" i="53"/>
  <c r="BL6175" i="53"/>
  <c r="BL4164" i="53"/>
  <c r="AD6173" i="53"/>
  <c r="AD3155" i="53"/>
  <c r="AD2150" i="53"/>
  <c r="AG7202" i="53"/>
  <c r="AF7202" i="53"/>
  <c r="AE7202" i="53"/>
  <c r="AG8209" i="53"/>
  <c r="AF8209" i="53"/>
  <c r="AE8209" i="53"/>
  <c r="BP7202" i="53"/>
  <c r="BO7202" i="53"/>
  <c r="BN7202" i="53"/>
  <c r="BM7202" i="53"/>
  <c r="BQ7202" i="53"/>
  <c r="BP8208" i="53"/>
  <c r="BO8208" i="53"/>
  <c r="BN8208" i="53"/>
  <c r="BM8208" i="53"/>
  <c r="BQ8208" i="53"/>
  <c r="BL8209" i="53"/>
  <c r="BL7203" i="53"/>
  <c r="AD8210" i="53"/>
  <c r="AD7203" i="53"/>
  <c r="AG6173" i="53"/>
  <c r="AF6173" i="53"/>
  <c r="AE6173" i="53"/>
  <c r="AG5167" i="53"/>
  <c r="AF5167" i="53"/>
  <c r="AE5167" i="53"/>
  <c r="AG2150" i="53"/>
  <c r="AE2150" i="53"/>
  <c r="AF2150" i="53"/>
  <c r="AE4161" i="53"/>
  <c r="AF4161" i="53"/>
  <c r="AG4161" i="53"/>
  <c r="AG3155" i="53"/>
  <c r="AF3155" i="53"/>
  <c r="AE3155" i="53"/>
  <c r="AG1144" i="53"/>
  <c r="AF1144" i="53"/>
  <c r="AE1144" i="53"/>
  <c r="BQ140" i="53"/>
  <c r="BP140" i="53"/>
  <c r="BM140" i="53"/>
  <c r="BO140" i="53"/>
  <c r="BN140" i="53"/>
  <c r="BQ6175" i="53"/>
  <c r="BP6175" i="53"/>
  <c r="BO6175" i="53"/>
  <c r="BN6175" i="53"/>
  <c r="BM6175" i="53"/>
  <c r="BQ2152" i="53"/>
  <c r="BP2152" i="53"/>
  <c r="BO2152" i="53"/>
  <c r="BN2152" i="53"/>
  <c r="BM2152" i="53"/>
  <c r="BQ5169" i="53"/>
  <c r="BP5169" i="53"/>
  <c r="BO5169" i="53"/>
  <c r="BN5169" i="53"/>
  <c r="BM5169" i="53"/>
  <c r="BP1147" i="53"/>
  <c r="BQ1147" i="53"/>
  <c r="BN1147" i="53"/>
  <c r="BM1147" i="53"/>
  <c r="BO1147" i="53"/>
  <c r="BP4164" i="53"/>
  <c r="BQ4164" i="53"/>
  <c r="BO4164" i="53"/>
  <c r="BN4164" i="53"/>
  <c r="BM4164" i="53"/>
  <c r="BP3157" i="53"/>
  <c r="BQ3157" i="53"/>
  <c r="BO3157" i="53"/>
  <c r="BN3157" i="53"/>
  <c r="BM3157" i="53"/>
  <c r="AD5168" i="53"/>
  <c r="BL141" i="53"/>
  <c r="AD4162" i="53"/>
  <c r="AD1145" i="53"/>
  <c r="BL4165" i="53"/>
  <c r="BL2153" i="53"/>
  <c r="BL1148" i="53"/>
  <c r="BL6176" i="53"/>
  <c r="BL3158" i="53"/>
  <c r="BL5170" i="53"/>
  <c r="AD6174" i="53"/>
  <c r="AD3156" i="53"/>
  <c r="AD2151" i="53"/>
  <c r="AG7203" i="53"/>
  <c r="AF7203" i="53"/>
  <c r="AE7203" i="53"/>
  <c r="AG8210" i="53"/>
  <c r="AF8210" i="53"/>
  <c r="AE8210" i="53"/>
  <c r="BQ7203" i="53"/>
  <c r="BP7203" i="53"/>
  <c r="BO7203" i="53"/>
  <c r="BN7203" i="53"/>
  <c r="BM7203" i="53"/>
  <c r="BQ8209" i="53"/>
  <c r="BP8209" i="53"/>
  <c r="BO8209" i="53"/>
  <c r="BN8209" i="53"/>
  <c r="BM8209" i="53"/>
  <c r="BL8210" i="53"/>
  <c r="BL7204" i="53"/>
  <c r="AD8211" i="53"/>
  <c r="AD7204" i="53"/>
  <c r="AG6174" i="53"/>
  <c r="AF6174" i="53"/>
  <c r="AE6174" i="53"/>
  <c r="AG5168" i="53"/>
  <c r="AF5168" i="53"/>
  <c r="AE5168" i="53"/>
  <c r="AG4162" i="53"/>
  <c r="AF4162" i="53"/>
  <c r="AE4162" i="53"/>
  <c r="AG2151" i="53"/>
  <c r="AF2151" i="53"/>
  <c r="AE2151" i="53"/>
  <c r="AG3156" i="53"/>
  <c r="AF3156" i="53"/>
  <c r="AE3156" i="53"/>
  <c r="AG1145" i="53"/>
  <c r="AF1145" i="53"/>
  <c r="AE1145" i="53"/>
  <c r="BQ141" i="53"/>
  <c r="BP141" i="53"/>
  <c r="BO141" i="53"/>
  <c r="BN141" i="53"/>
  <c r="BM141" i="53"/>
  <c r="BP3158" i="53"/>
  <c r="BQ3158" i="53"/>
  <c r="BO3158" i="53"/>
  <c r="BN3158" i="53"/>
  <c r="BM3158" i="53"/>
  <c r="BQ1148" i="53"/>
  <c r="BP1148" i="53"/>
  <c r="BO1148" i="53"/>
  <c r="BN1148" i="53"/>
  <c r="BM1148" i="53"/>
  <c r="BQ6176" i="53"/>
  <c r="BP6176" i="53"/>
  <c r="BM6176" i="53"/>
  <c r="BN6176" i="53"/>
  <c r="BO6176" i="53"/>
  <c r="BQ5170" i="53"/>
  <c r="BP5170" i="53"/>
  <c r="BM5170" i="53"/>
  <c r="BO5170" i="53"/>
  <c r="BN5170" i="53"/>
  <c r="BQ2153" i="53"/>
  <c r="BP2153" i="53"/>
  <c r="BO2153" i="53"/>
  <c r="BN2153" i="53"/>
  <c r="BM2153" i="53"/>
  <c r="BP4165" i="53"/>
  <c r="BQ4165" i="53"/>
  <c r="BO4165" i="53"/>
  <c r="BN4165" i="53"/>
  <c r="BM4165" i="53"/>
  <c r="AD5169" i="53"/>
  <c r="AD1146" i="53"/>
  <c r="AD4163" i="53"/>
  <c r="BL142" i="53"/>
  <c r="BL3159" i="53"/>
  <c r="BL2154" i="53"/>
  <c r="BL6177" i="53"/>
  <c r="BL5171" i="53"/>
  <c r="BL1149" i="53"/>
  <c r="BL4166" i="53"/>
  <c r="AD6175" i="53"/>
  <c r="AD3157" i="53"/>
  <c r="AD2152" i="53"/>
  <c r="AG7204" i="53"/>
  <c r="AF7204" i="53"/>
  <c r="AE7204" i="53"/>
  <c r="AG8211" i="53"/>
  <c r="AF8211" i="53"/>
  <c r="AE8211" i="53"/>
  <c r="BN7204" i="53"/>
  <c r="BM7204" i="53"/>
  <c r="BQ7204" i="53"/>
  <c r="BP7204" i="53"/>
  <c r="BO7204" i="53"/>
  <c r="BQ8210" i="53"/>
  <c r="BP8210" i="53"/>
  <c r="BO8210" i="53"/>
  <c r="BN8210" i="53"/>
  <c r="BM8210" i="53"/>
  <c r="BL8211" i="53"/>
  <c r="BL7205" i="53"/>
  <c r="AD8212" i="53"/>
  <c r="AD7205" i="53"/>
  <c r="AE6175" i="53"/>
  <c r="AG6175" i="53"/>
  <c r="AF6175" i="53"/>
  <c r="AG1146" i="53"/>
  <c r="AF1146" i="53"/>
  <c r="AE1146" i="53"/>
  <c r="AF2152" i="53"/>
  <c r="AE2152" i="53"/>
  <c r="AG2152" i="53"/>
  <c r="AG4163" i="53"/>
  <c r="AF4163" i="53"/>
  <c r="AE4163" i="53"/>
  <c r="AE5169" i="53"/>
  <c r="AF5169" i="53"/>
  <c r="AG5169" i="53"/>
  <c r="AG3157" i="53"/>
  <c r="AE3157" i="53"/>
  <c r="AF3157" i="53"/>
  <c r="BQ1149" i="53"/>
  <c r="BP1149" i="53"/>
  <c r="BO1149" i="53"/>
  <c r="BN1149" i="53"/>
  <c r="BM1149" i="53"/>
  <c r="BP4166" i="53"/>
  <c r="BQ4166" i="53"/>
  <c r="BO4166" i="53"/>
  <c r="BN4166" i="53"/>
  <c r="BM4166" i="53"/>
  <c r="BP5171" i="53"/>
  <c r="BQ5171" i="53"/>
  <c r="BO5171" i="53"/>
  <c r="BN5171" i="53"/>
  <c r="BM5171" i="53"/>
  <c r="BQ2154" i="53"/>
  <c r="BP2154" i="53"/>
  <c r="BO2154" i="53"/>
  <c r="BN2154" i="53"/>
  <c r="BM2154" i="53"/>
  <c r="BP3159" i="53"/>
  <c r="BM3159" i="53"/>
  <c r="BQ3159" i="53"/>
  <c r="BO3159" i="53"/>
  <c r="BN3159" i="53"/>
  <c r="BQ6177" i="53"/>
  <c r="BP6177" i="53"/>
  <c r="BO6177" i="53"/>
  <c r="BN6177" i="53"/>
  <c r="BM6177" i="53"/>
  <c r="BP142" i="53"/>
  <c r="BQ142" i="53"/>
  <c r="BO142" i="53"/>
  <c r="BN142" i="53"/>
  <c r="BM142" i="53"/>
  <c r="AD5170" i="53"/>
  <c r="BL143" i="53"/>
  <c r="AD4164" i="53"/>
  <c r="AD1147" i="53"/>
  <c r="BL3160" i="53"/>
  <c r="BL1150" i="53"/>
  <c r="BL6178" i="53"/>
  <c r="BL2155" i="53"/>
  <c r="BL4167" i="53"/>
  <c r="BL5172" i="53"/>
  <c r="AD6176" i="53"/>
  <c r="AD3158" i="53"/>
  <c r="AD2153" i="53"/>
  <c r="AG7205" i="53"/>
  <c r="AF7205" i="53"/>
  <c r="AE7205" i="53"/>
  <c r="AG8212" i="53"/>
  <c r="AF8212" i="53"/>
  <c r="AE8212" i="53"/>
  <c r="BQ7205" i="53"/>
  <c r="BP7205" i="53"/>
  <c r="BO7205" i="53"/>
  <c r="BN7205" i="53"/>
  <c r="BM7205" i="53"/>
  <c r="BQ8211" i="53"/>
  <c r="BP8211" i="53"/>
  <c r="BN8211" i="53"/>
  <c r="BM8211" i="53"/>
  <c r="BO8211" i="53"/>
  <c r="BL8212" i="53"/>
  <c r="BL7206" i="53"/>
  <c r="AD8213" i="53"/>
  <c r="AD7206" i="53"/>
  <c r="AG6176" i="53"/>
  <c r="AF6176" i="53"/>
  <c r="AE6176" i="53"/>
  <c r="AG4164" i="53"/>
  <c r="AE4164" i="53"/>
  <c r="AF4164" i="53"/>
  <c r="AG5170" i="53"/>
  <c r="AF5170" i="53"/>
  <c r="AE5170" i="53"/>
  <c r="AG2153" i="53"/>
  <c r="AF2153" i="53"/>
  <c r="AE2153" i="53"/>
  <c r="AG3158" i="53"/>
  <c r="AF3158" i="53"/>
  <c r="AE3158" i="53"/>
  <c r="AF1147" i="53"/>
  <c r="AE1147" i="53"/>
  <c r="AG1147" i="53"/>
  <c r="BQ143" i="53"/>
  <c r="BP143" i="53"/>
  <c r="BO143" i="53"/>
  <c r="BN143" i="53"/>
  <c r="BM143" i="53"/>
  <c r="BQ6178" i="53"/>
  <c r="BP6178" i="53"/>
  <c r="BO6178" i="53"/>
  <c r="BN6178" i="53"/>
  <c r="BM6178" i="53"/>
  <c r="BP4167" i="53"/>
  <c r="BQ4167" i="53"/>
  <c r="BO4167" i="53"/>
  <c r="BN4167" i="53"/>
  <c r="BM4167" i="53"/>
  <c r="BQ2155" i="53"/>
  <c r="BP2155" i="53"/>
  <c r="BM2155" i="53"/>
  <c r="BO2155" i="53"/>
  <c r="BN2155" i="53"/>
  <c r="BQ5172" i="53"/>
  <c r="BP5172" i="53"/>
  <c r="BO5172" i="53"/>
  <c r="BN5172" i="53"/>
  <c r="BM5172" i="53"/>
  <c r="BQ1150" i="53"/>
  <c r="BP1150" i="53"/>
  <c r="BO1150" i="53"/>
  <c r="BN1150" i="53"/>
  <c r="BM1150" i="53"/>
  <c r="BP3160" i="53"/>
  <c r="BN3160" i="53"/>
  <c r="BM3160" i="53"/>
  <c r="BQ3160" i="53"/>
  <c r="BO3160" i="53"/>
  <c r="AD5171" i="53"/>
  <c r="AD4165" i="53"/>
  <c r="AD1148" i="53"/>
  <c r="BL144" i="53"/>
  <c r="BL6179" i="53"/>
  <c r="BL1151" i="53"/>
  <c r="BL4168" i="53"/>
  <c r="BL5173" i="53"/>
  <c r="BL2156" i="53"/>
  <c r="BL3161" i="53"/>
  <c r="AD6177" i="53"/>
  <c r="AD3159" i="53"/>
  <c r="AD2154" i="53"/>
  <c r="AF7206" i="53"/>
  <c r="AE7206" i="53"/>
  <c r="AG7206" i="53"/>
  <c r="AF8213" i="53"/>
  <c r="AE8213" i="53"/>
  <c r="AG8213" i="53"/>
  <c r="BQ7206" i="53"/>
  <c r="BP7206" i="53"/>
  <c r="BO7206" i="53"/>
  <c r="BN7206" i="53"/>
  <c r="BM7206" i="53"/>
  <c r="BO8212" i="53"/>
  <c r="BN8212" i="53"/>
  <c r="BM8212" i="53"/>
  <c r="BQ8212" i="53"/>
  <c r="BP8212" i="53"/>
  <c r="BL8213" i="53"/>
  <c r="BL7207" i="53"/>
  <c r="AD8214" i="53"/>
  <c r="AD7207" i="53"/>
  <c r="AG6177" i="53"/>
  <c r="AF6177" i="53"/>
  <c r="AE6177" i="53"/>
  <c r="AG1148" i="53"/>
  <c r="AF1148" i="53"/>
  <c r="AE1148" i="53"/>
  <c r="AG4165" i="53"/>
  <c r="AF4165" i="53"/>
  <c r="AE4165" i="53"/>
  <c r="AG2154" i="53"/>
  <c r="AF2154" i="53"/>
  <c r="AE2154" i="53"/>
  <c r="AG5171" i="53"/>
  <c r="AF5171" i="53"/>
  <c r="AE5171" i="53"/>
  <c r="AF3159" i="53"/>
  <c r="AE3159" i="53"/>
  <c r="AG3159" i="53"/>
  <c r="BP3161" i="53"/>
  <c r="BO3161" i="53"/>
  <c r="BN3161" i="53"/>
  <c r="BM3161" i="53"/>
  <c r="BQ3161" i="53"/>
  <c r="BP4168" i="53"/>
  <c r="BM4168" i="53"/>
  <c r="BQ4168" i="53"/>
  <c r="BO4168" i="53"/>
  <c r="BN4168" i="53"/>
  <c r="BP1151" i="53"/>
  <c r="BQ1151" i="53"/>
  <c r="BN1151" i="53"/>
  <c r="BM1151" i="53"/>
  <c r="BO1151" i="53"/>
  <c r="BQ6179" i="53"/>
  <c r="BP6179" i="53"/>
  <c r="BO6179" i="53"/>
  <c r="BN6179" i="53"/>
  <c r="BM6179" i="53"/>
  <c r="BQ2156" i="53"/>
  <c r="BP2156" i="53"/>
  <c r="BO2156" i="53"/>
  <c r="BN2156" i="53"/>
  <c r="BM2156" i="53"/>
  <c r="BQ5173" i="53"/>
  <c r="BP5173" i="53"/>
  <c r="BO5173" i="53"/>
  <c r="BN5173" i="53"/>
  <c r="BM5173" i="53"/>
  <c r="BQ144" i="53"/>
  <c r="BP144" i="53"/>
  <c r="BM144" i="53"/>
  <c r="BO144" i="53"/>
  <c r="BN144" i="53"/>
  <c r="AD5172" i="53"/>
  <c r="BL145" i="53"/>
  <c r="AD1149" i="53"/>
  <c r="AD4166" i="53"/>
  <c r="BL5174" i="53"/>
  <c r="BL3162" i="53"/>
  <c r="BL6180" i="53"/>
  <c r="BL1152" i="53"/>
  <c r="BL2157" i="53"/>
  <c r="BL4169" i="53"/>
  <c r="AD6178" i="53"/>
  <c r="AD3160" i="53"/>
  <c r="AD2155" i="53"/>
  <c r="AG7207" i="53"/>
  <c r="AF7207" i="53"/>
  <c r="AE7207" i="53"/>
  <c r="AG8214" i="53"/>
  <c r="AF8214" i="53"/>
  <c r="AE8214" i="53"/>
  <c r="BO7207" i="53"/>
  <c r="BN7207" i="53"/>
  <c r="BM7207" i="53"/>
  <c r="BQ7207" i="53"/>
  <c r="BP7207" i="53"/>
  <c r="BQ8213" i="53"/>
  <c r="BP8213" i="53"/>
  <c r="BO8213" i="53"/>
  <c r="BN8213" i="53"/>
  <c r="BM8213" i="53"/>
  <c r="BL8214" i="53"/>
  <c r="BL7208" i="53"/>
  <c r="AD8215" i="53"/>
  <c r="AD7208" i="53"/>
  <c r="AG1149" i="53"/>
  <c r="AF1149" i="53"/>
  <c r="AE1149" i="53"/>
  <c r="AG5172" i="53"/>
  <c r="AF5172" i="53"/>
  <c r="AE5172" i="53"/>
  <c r="AG6178" i="53"/>
  <c r="AF6178" i="53"/>
  <c r="AE6178" i="53"/>
  <c r="AE2155" i="53"/>
  <c r="AF2155" i="53"/>
  <c r="AG2155" i="53"/>
  <c r="AG3160" i="53"/>
  <c r="AF3160" i="53"/>
  <c r="AE3160" i="53"/>
  <c r="AF4166" i="53"/>
  <c r="AE4166" i="53"/>
  <c r="AG4166" i="53"/>
  <c r="BQ145" i="53"/>
  <c r="BP145" i="53"/>
  <c r="BO145" i="53"/>
  <c r="BN145" i="53"/>
  <c r="BM145" i="53"/>
  <c r="BQ2157" i="53"/>
  <c r="BP2157" i="53"/>
  <c r="BO2157" i="53"/>
  <c r="BN2157" i="53"/>
  <c r="BM2157" i="53"/>
  <c r="BP4169" i="53"/>
  <c r="BN4169" i="53"/>
  <c r="BM4169" i="53"/>
  <c r="BQ4169" i="53"/>
  <c r="BO4169" i="53"/>
  <c r="BQ6180" i="53"/>
  <c r="BP6180" i="53"/>
  <c r="BM6180" i="53"/>
  <c r="BN6180" i="53"/>
  <c r="BO6180" i="53"/>
  <c r="BP3162" i="53"/>
  <c r="BQ3162" i="53"/>
  <c r="BO3162" i="53"/>
  <c r="BN3162" i="53"/>
  <c r="BM3162" i="53"/>
  <c r="BQ1152" i="53"/>
  <c r="BP1152" i="53"/>
  <c r="BO1152" i="53"/>
  <c r="BN1152" i="53"/>
  <c r="BM1152" i="53"/>
  <c r="BQ5174" i="53"/>
  <c r="BP5174" i="53"/>
  <c r="BM5174" i="53"/>
  <c r="BO5174" i="53"/>
  <c r="BN5174" i="53"/>
  <c r="AD5173" i="53"/>
  <c r="BL146" i="53"/>
  <c r="AD4167" i="53"/>
  <c r="AD1150" i="53"/>
  <c r="BL2158" i="53"/>
  <c r="BL3163" i="53"/>
  <c r="BL6181" i="53"/>
  <c r="BL4170" i="53"/>
  <c r="BL1153" i="53"/>
  <c r="BL5175" i="53"/>
  <c r="AD6179" i="53"/>
  <c r="AD3161" i="53"/>
  <c r="AD2156" i="53"/>
  <c r="AG7208" i="53"/>
  <c r="AF7208" i="53"/>
  <c r="AE7208" i="53"/>
  <c r="AG8215" i="53"/>
  <c r="AF8215" i="53"/>
  <c r="AE8215" i="53"/>
  <c r="BQ7208" i="53"/>
  <c r="BP7208" i="53"/>
  <c r="BO7208" i="53"/>
  <c r="BN7208" i="53"/>
  <c r="BM7208" i="53"/>
  <c r="BM8214" i="53"/>
  <c r="BQ8214" i="53"/>
  <c r="BP8214" i="53"/>
  <c r="BO8214" i="53"/>
  <c r="BN8214" i="53"/>
  <c r="BL8215" i="53"/>
  <c r="BL7209" i="53"/>
  <c r="AD8216" i="53"/>
  <c r="AD7209" i="53"/>
  <c r="AG6179" i="53"/>
  <c r="AF6179" i="53"/>
  <c r="AE6179" i="53"/>
  <c r="AG4167" i="53"/>
  <c r="AF4167" i="53"/>
  <c r="AE4167" i="53"/>
  <c r="AG5173" i="53"/>
  <c r="AF5173" i="53"/>
  <c r="AE5173" i="53"/>
  <c r="AG2156" i="53"/>
  <c r="AF2156" i="53"/>
  <c r="AE2156" i="53"/>
  <c r="AG3161" i="53"/>
  <c r="AF3161" i="53"/>
  <c r="AE3161" i="53"/>
  <c r="AE1150" i="53"/>
  <c r="AG1150" i="53"/>
  <c r="AF1150" i="53"/>
  <c r="BP5175" i="53"/>
  <c r="BQ5175" i="53"/>
  <c r="BO5175" i="53"/>
  <c r="BN5175" i="53"/>
  <c r="BM5175" i="53"/>
  <c r="BQ1153" i="53"/>
  <c r="BP1153" i="53"/>
  <c r="BO1153" i="53"/>
  <c r="BN1153" i="53"/>
  <c r="BM1153" i="53"/>
  <c r="BQ6181" i="53"/>
  <c r="BP6181" i="53"/>
  <c r="BO6181" i="53"/>
  <c r="BN6181" i="53"/>
  <c r="BM6181" i="53"/>
  <c r="BP3163" i="53"/>
  <c r="BQ3163" i="53"/>
  <c r="BO3163" i="53"/>
  <c r="BN3163" i="53"/>
  <c r="BM3163" i="53"/>
  <c r="BQ2158" i="53"/>
  <c r="BP2158" i="53"/>
  <c r="BO2158" i="53"/>
  <c r="BN2158" i="53"/>
  <c r="BM2158" i="53"/>
  <c r="BP146" i="53"/>
  <c r="BQ146" i="53"/>
  <c r="BO146" i="53"/>
  <c r="BN146" i="53"/>
  <c r="BM146" i="53"/>
  <c r="BP4170" i="53"/>
  <c r="BO4170" i="53"/>
  <c r="BN4170" i="53"/>
  <c r="BM4170" i="53"/>
  <c r="BQ4170" i="53"/>
  <c r="AD5174" i="53"/>
  <c r="AD1151" i="53"/>
  <c r="BL147" i="53"/>
  <c r="AD4168" i="53"/>
  <c r="BL6182" i="53"/>
  <c r="BL1154" i="53"/>
  <c r="BL3164" i="53"/>
  <c r="BL4171" i="53"/>
  <c r="BL2159" i="53"/>
  <c r="BL5176" i="53"/>
  <c r="AD6180" i="53"/>
  <c r="AD3162" i="53"/>
  <c r="AD2157" i="53"/>
  <c r="AE7209" i="53"/>
  <c r="AG7209" i="53"/>
  <c r="AF7209" i="53"/>
  <c r="AE8216" i="53"/>
  <c r="AG8216" i="53"/>
  <c r="AF8216" i="53"/>
  <c r="BM7209" i="53"/>
  <c r="BQ7209" i="53"/>
  <c r="BP7209" i="53"/>
  <c r="BO7209" i="53"/>
  <c r="BN7209" i="53"/>
  <c r="BP8215" i="53"/>
  <c r="BO8215" i="53"/>
  <c r="BN8215" i="53"/>
  <c r="BM8215" i="53"/>
  <c r="BQ8215" i="53"/>
  <c r="BL8216" i="53"/>
  <c r="BL7210" i="53"/>
  <c r="AD8217" i="53"/>
  <c r="AD7210" i="53"/>
  <c r="AF6180" i="53"/>
  <c r="AE6180" i="53"/>
  <c r="AG6180" i="53"/>
  <c r="AG1151" i="53"/>
  <c r="AF1151" i="53"/>
  <c r="AE1151" i="53"/>
  <c r="AF5174" i="53"/>
  <c r="AE5174" i="53"/>
  <c r="AG5174" i="53"/>
  <c r="AG2157" i="53"/>
  <c r="AF2157" i="53"/>
  <c r="AE2157" i="53"/>
  <c r="AG3162" i="53"/>
  <c r="AE3162" i="53"/>
  <c r="AF3162" i="53"/>
  <c r="AG4168" i="53"/>
  <c r="AF4168" i="53"/>
  <c r="AE4168" i="53"/>
  <c r="BQ147" i="53"/>
  <c r="BP147" i="53"/>
  <c r="BO147" i="53"/>
  <c r="BN147" i="53"/>
  <c r="BM147" i="53"/>
  <c r="BQ2159" i="53"/>
  <c r="BP2159" i="53"/>
  <c r="BM2159" i="53"/>
  <c r="BO2159" i="53"/>
  <c r="BN2159" i="53"/>
  <c r="BP4171" i="53"/>
  <c r="BQ4171" i="53"/>
  <c r="BO4171" i="53"/>
  <c r="BN4171" i="53"/>
  <c r="BM4171" i="53"/>
  <c r="BQ5176" i="53"/>
  <c r="BP5176" i="53"/>
  <c r="BO5176" i="53"/>
  <c r="BN5176" i="53"/>
  <c r="BM5176" i="53"/>
  <c r="BQ1154" i="53"/>
  <c r="BP1154" i="53"/>
  <c r="BO1154" i="53"/>
  <c r="BN1154" i="53"/>
  <c r="BM1154" i="53"/>
  <c r="BQ6182" i="53"/>
  <c r="BP6182" i="53"/>
  <c r="BO6182" i="53"/>
  <c r="BN6182" i="53"/>
  <c r="BM6182" i="53"/>
  <c r="BP3164" i="53"/>
  <c r="BQ3164" i="53"/>
  <c r="BO3164" i="53"/>
  <c r="BN3164" i="53"/>
  <c r="BM3164" i="53"/>
  <c r="AD5175" i="53"/>
  <c r="BL148" i="53"/>
  <c r="AD4169" i="53"/>
  <c r="AD1152" i="53"/>
  <c r="BL6183" i="53"/>
  <c r="BL2160" i="53"/>
  <c r="BL1155" i="53"/>
  <c r="BL5177" i="53"/>
  <c r="BL4172" i="53"/>
  <c r="BL3165" i="53"/>
  <c r="AD6181" i="53"/>
  <c r="AD3163" i="53"/>
  <c r="AD2158" i="53"/>
  <c r="AG7210" i="53"/>
  <c r="AF7210" i="53"/>
  <c r="AE7210" i="53"/>
  <c r="AG8217" i="53"/>
  <c r="AF8217" i="53"/>
  <c r="AE8217" i="53"/>
  <c r="BP7210" i="53"/>
  <c r="BO7210" i="53"/>
  <c r="BN7210" i="53"/>
  <c r="BM7210" i="53"/>
  <c r="BQ7210" i="53"/>
  <c r="BQ8216" i="53"/>
  <c r="BP8216" i="53"/>
  <c r="BO8216" i="53"/>
  <c r="BN8216" i="53"/>
  <c r="BM8216" i="53"/>
  <c r="BL8217" i="53"/>
  <c r="BL7211" i="53"/>
  <c r="AD8218" i="53"/>
  <c r="AD7211" i="53"/>
  <c r="AG6181" i="53"/>
  <c r="AF6181" i="53"/>
  <c r="AE6181" i="53"/>
  <c r="AE4169" i="53"/>
  <c r="AF4169" i="53"/>
  <c r="AG4169" i="53"/>
  <c r="AG5175" i="53"/>
  <c r="AF5175" i="53"/>
  <c r="AE5175" i="53"/>
  <c r="AG2158" i="53"/>
  <c r="AE2158" i="53"/>
  <c r="AF2158" i="53"/>
  <c r="AG3163" i="53"/>
  <c r="AF3163" i="53"/>
  <c r="AE3163" i="53"/>
  <c r="AG1152" i="53"/>
  <c r="AF1152" i="53"/>
  <c r="AE1152" i="53"/>
  <c r="BQ148" i="53"/>
  <c r="BP148" i="53"/>
  <c r="BM148" i="53"/>
  <c r="BO148" i="53"/>
  <c r="BN148" i="53"/>
  <c r="BP4172" i="53"/>
  <c r="BQ4172" i="53"/>
  <c r="BO4172" i="53"/>
  <c r="BN4172" i="53"/>
  <c r="BM4172" i="53"/>
  <c r="BP3165" i="53"/>
  <c r="BQ3165" i="53"/>
  <c r="BO3165" i="53"/>
  <c r="BN3165" i="53"/>
  <c r="BM3165" i="53"/>
  <c r="BP1155" i="53"/>
  <c r="BQ1155" i="53"/>
  <c r="BN1155" i="53"/>
  <c r="BM1155" i="53"/>
  <c r="BO1155" i="53"/>
  <c r="BQ5177" i="53"/>
  <c r="BP5177" i="53"/>
  <c r="BO5177" i="53"/>
  <c r="BN5177" i="53"/>
  <c r="BM5177" i="53"/>
  <c r="BQ2160" i="53"/>
  <c r="BP2160" i="53"/>
  <c r="BO2160" i="53"/>
  <c r="BN2160" i="53"/>
  <c r="BM2160" i="53"/>
  <c r="BQ6183" i="53"/>
  <c r="BP6183" i="53"/>
  <c r="BO6183" i="53"/>
  <c r="BN6183" i="53"/>
  <c r="BM6183" i="53"/>
  <c r="AD5176" i="53"/>
  <c r="AD4170" i="53"/>
  <c r="AD1153" i="53"/>
  <c r="BL149" i="53"/>
  <c r="BL3166" i="53"/>
  <c r="BL6184" i="53"/>
  <c r="BL2161" i="53"/>
  <c r="BL4173" i="53"/>
  <c r="BL1156" i="53"/>
  <c r="BL5178" i="53"/>
  <c r="AD6182" i="53"/>
  <c r="AD3164" i="53"/>
  <c r="AD2159" i="53"/>
  <c r="AG7211" i="53"/>
  <c r="AF7211" i="53"/>
  <c r="AE7211" i="53"/>
  <c r="AG8218" i="53"/>
  <c r="AF8218" i="53"/>
  <c r="AE8218" i="53"/>
  <c r="BQ7211" i="53"/>
  <c r="BP7211" i="53"/>
  <c r="BO7211" i="53"/>
  <c r="BN7211" i="53"/>
  <c r="BM7211" i="53"/>
  <c r="BN8217" i="53"/>
  <c r="BM8217" i="53"/>
  <c r="BQ8217" i="53"/>
  <c r="BP8217" i="53"/>
  <c r="BO8217" i="53"/>
  <c r="BL8218" i="53"/>
  <c r="BL7212" i="53"/>
  <c r="AD8219" i="53"/>
  <c r="AD7212" i="53"/>
  <c r="AG4170" i="53"/>
  <c r="AF4170" i="53"/>
  <c r="AE4170" i="53"/>
  <c r="AG1153" i="53"/>
  <c r="AF1153" i="53"/>
  <c r="AE1153" i="53"/>
  <c r="AG5176" i="53"/>
  <c r="AF5176" i="53"/>
  <c r="AE5176" i="53"/>
  <c r="AG6182" i="53"/>
  <c r="AF6182" i="53"/>
  <c r="AE6182" i="53"/>
  <c r="AG2159" i="53"/>
  <c r="AF2159" i="53"/>
  <c r="AE2159" i="53"/>
  <c r="AE3164" i="53"/>
  <c r="AF3164" i="53"/>
  <c r="AG3164" i="53"/>
  <c r="BQ1156" i="53"/>
  <c r="BP1156" i="53"/>
  <c r="BO1156" i="53"/>
  <c r="BN1156" i="53"/>
  <c r="BM1156" i="53"/>
  <c r="BQ2161" i="53"/>
  <c r="BP2161" i="53"/>
  <c r="BO2161" i="53"/>
  <c r="BN2161" i="53"/>
  <c r="BM2161" i="53"/>
  <c r="BP4173" i="53"/>
  <c r="BQ4173" i="53"/>
  <c r="BO4173" i="53"/>
  <c r="BN4173" i="53"/>
  <c r="BM4173" i="53"/>
  <c r="BQ5178" i="53"/>
  <c r="BP5178" i="53"/>
  <c r="BM5178" i="53"/>
  <c r="BO5178" i="53"/>
  <c r="BN5178" i="53"/>
  <c r="BQ6184" i="53"/>
  <c r="BP6184" i="53"/>
  <c r="BM6184" i="53"/>
  <c r="BN6184" i="53"/>
  <c r="BO6184" i="53"/>
  <c r="BP3166" i="53"/>
  <c r="BQ3166" i="53"/>
  <c r="BO3166" i="53"/>
  <c r="BN3166" i="53"/>
  <c r="BM3166" i="53"/>
  <c r="BQ149" i="53"/>
  <c r="BP149" i="53"/>
  <c r="BO149" i="53"/>
  <c r="BN149" i="53"/>
  <c r="BM149" i="53"/>
  <c r="AD5177" i="53"/>
  <c r="BL150" i="53"/>
  <c r="AD4171" i="53"/>
  <c r="AD1154" i="53"/>
  <c r="BL5179" i="53"/>
  <c r="BL6185" i="53"/>
  <c r="BL4174" i="53"/>
  <c r="BL1157" i="53"/>
  <c r="BL2162" i="53"/>
  <c r="BL3167" i="53"/>
  <c r="AD6183" i="53"/>
  <c r="AD3165" i="53"/>
  <c r="AD2160" i="53"/>
  <c r="AG7212" i="53"/>
  <c r="AF7212" i="53"/>
  <c r="AE7212" i="53"/>
  <c r="AG8219" i="53"/>
  <c r="AF8219" i="53"/>
  <c r="AE8219" i="53"/>
  <c r="BN7212" i="53"/>
  <c r="BM7212" i="53"/>
  <c r="BQ7212" i="53"/>
  <c r="BP7212" i="53"/>
  <c r="BO7212" i="53"/>
  <c r="BQ8218" i="53"/>
  <c r="BP8218" i="53"/>
  <c r="BO8218" i="53"/>
  <c r="BN8218" i="53"/>
  <c r="BM8218" i="53"/>
  <c r="BL8219" i="53"/>
  <c r="BL7213" i="53"/>
  <c r="AD8220" i="53"/>
  <c r="AD7213" i="53"/>
  <c r="AE6183" i="53"/>
  <c r="AG6183" i="53"/>
  <c r="AF6183" i="53"/>
  <c r="AG4171" i="53"/>
  <c r="AF4171" i="53"/>
  <c r="AE4171" i="53"/>
  <c r="AE5177" i="53"/>
  <c r="AG5177" i="53"/>
  <c r="AF5177" i="53"/>
  <c r="AF2160" i="53"/>
  <c r="AE2160" i="53"/>
  <c r="AG2160" i="53"/>
  <c r="AG3165" i="53"/>
  <c r="AF3165" i="53"/>
  <c r="AE3165" i="53"/>
  <c r="AG1154" i="53"/>
  <c r="AF1154" i="53"/>
  <c r="AE1154" i="53"/>
  <c r="BQ2162" i="53"/>
  <c r="BP2162" i="53"/>
  <c r="BO2162" i="53"/>
  <c r="BN2162" i="53"/>
  <c r="BM2162" i="53"/>
  <c r="BQ1157" i="53"/>
  <c r="BP1157" i="53"/>
  <c r="BO1157" i="53"/>
  <c r="BN1157" i="53"/>
  <c r="BM1157" i="53"/>
  <c r="BP4174" i="53"/>
  <c r="BQ4174" i="53"/>
  <c r="BO4174" i="53"/>
  <c r="BN4174" i="53"/>
  <c r="BM4174" i="53"/>
  <c r="BP150" i="53"/>
  <c r="BQ150" i="53"/>
  <c r="BO150" i="53"/>
  <c r="BN150" i="53"/>
  <c r="BM150" i="53"/>
  <c r="BQ6185" i="53"/>
  <c r="BP6185" i="53"/>
  <c r="BO6185" i="53"/>
  <c r="BN6185" i="53"/>
  <c r="BM6185" i="53"/>
  <c r="BP5179" i="53"/>
  <c r="BQ5179" i="53"/>
  <c r="BO5179" i="53"/>
  <c r="BN5179" i="53"/>
  <c r="BM5179" i="53"/>
  <c r="BP3167" i="53"/>
  <c r="BM3167" i="53"/>
  <c r="BQ3167" i="53"/>
  <c r="BO3167" i="53"/>
  <c r="BN3167" i="53"/>
  <c r="AD5178" i="53"/>
  <c r="AD4172" i="53"/>
  <c r="AD1155" i="53"/>
  <c r="BL151" i="53"/>
  <c r="BL6186" i="53"/>
  <c r="BL3168" i="53"/>
  <c r="BL4175" i="53"/>
  <c r="BL2163" i="53"/>
  <c r="BL1158" i="53"/>
  <c r="BL5180" i="53"/>
  <c r="AD6184" i="53"/>
  <c r="AD3166" i="53"/>
  <c r="AD2161" i="53"/>
  <c r="AG7213" i="53"/>
  <c r="AF7213" i="53"/>
  <c r="AE7213" i="53"/>
  <c r="AG8220" i="53"/>
  <c r="AF8220" i="53"/>
  <c r="AE8220" i="53"/>
  <c r="BQ7213" i="53"/>
  <c r="BP7213" i="53"/>
  <c r="BO7213" i="53"/>
  <c r="BN7213" i="53"/>
  <c r="BM7213" i="53"/>
  <c r="BQ8219" i="53"/>
  <c r="BP8219" i="53"/>
  <c r="BO8219" i="53"/>
  <c r="BN8219" i="53"/>
  <c r="BM8219" i="53"/>
  <c r="BL8220" i="53"/>
  <c r="BL7214" i="53"/>
  <c r="AD8221" i="53"/>
  <c r="AD7214" i="53"/>
  <c r="AG4172" i="53"/>
  <c r="AE4172" i="53"/>
  <c r="AF4172" i="53"/>
  <c r="AF1155" i="53"/>
  <c r="AE1155" i="53"/>
  <c r="AG1155" i="53"/>
  <c r="AG6184" i="53"/>
  <c r="AF6184" i="53"/>
  <c r="AE6184" i="53"/>
  <c r="AG5178" i="53"/>
  <c r="AF5178" i="53"/>
  <c r="AE5178" i="53"/>
  <c r="AG2161" i="53"/>
  <c r="AF2161" i="53"/>
  <c r="AE2161" i="53"/>
  <c r="AG3166" i="53"/>
  <c r="AF3166" i="53"/>
  <c r="AE3166" i="53"/>
  <c r="BQ5180" i="53"/>
  <c r="BP5180" i="53"/>
  <c r="BO5180" i="53"/>
  <c r="BN5180" i="53"/>
  <c r="BM5180" i="53"/>
  <c r="BP4175" i="53"/>
  <c r="BQ4175" i="53"/>
  <c r="BO4175" i="53"/>
  <c r="BN4175" i="53"/>
  <c r="BM4175" i="53"/>
  <c r="BQ2163" i="53"/>
  <c r="BP2163" i="53"/>
  <c r="BM2163" i="53"/>
  <c r="BO2163" i="53"/>
  <c r="BN2163" i="53"/>
  <c r="BP3168" i="53"/>
  <c r="BN3168" i="53"/>
  <c r="BM3168" i="53"/>
  <c r="BQ3168" i="53"/>
  <c r="BO3168" i="53"/>
  <c r="BQ1158" i="53"/>
  <c r="BP1158" i="53"/>
  <c r="BO1158" i="53"/>
  <c r="BN1158" i="53"/>
  <c r="BM1158" i="53"/>
  <c r="BQ6186" i="53"/>
  <c r="BP6186" i="53"/>
  <c r="BO6186" i="53"/>
  <c r="BN6186" i="53"/>
  <c r="BM6186" i="53"/>
  <c r="BQ151" i="53"/>
  <c r="BP151" i="53"/>
  <c r="BO151" i="53"/>
  <c r="BN151" i="53"/>
  <c r="BM151" i="53"/>
  <c r="AD5179" i="53"/>
  <c r="AD1156" i="53"/>
  <c r="AD4173" i="53"/>
  <c r="BL152" i="53"/>
  <c r="BL6187" i="53"/>
  <c r="BL1159" i="53"/>
  <c r="BL4176" i="53"/>
  <c r="BL5181" i="53"/>
  <c r="BL2164" i="53"/>
  <c r="BL3169" i="53"/>
  <c r="AD6185" i="53"/>
  <c r="AD3167" i="53"/>
  <c r="AD2162" i="53"/>
  <c r="AF7214" i="53"/>
  <c r="AE7214" i="53"/>
  <c r="AG7214" i="53"/>
  <c r="AF8221" i="53"/>
  <c r="AE8221" i="53"/>
  <c r="AG8221" i="53"/>
  <c r="BQ7214" i="53"/>
  <c r="BP7214" i="53"/>
  <c r="BO7214" i="53"/>
  <c r="BN7214" i="53"/>
  <c r="BM7214" i="53"/>
  <c r="BO8220" i="53"/>
  <c r="BN8220" i="53"/>
  <c r="BM8220" i="53"/>
  <c r="BQ8220" i="53"/>
  <c r="BP8220" i="53"/>
  <c r="BL8221" i="53"/>
  <c r="BL7215" i="53"/>
  <c r="AD8222" i="53"/>
  <c r="AD7215" i="53"/>
  <c r="AG6185" i="53"/>
  <c r="AF6185" i="53"/>
  <c r="AE6185" i="53"/>
  <c r="AG4173" i="53"/>
  <c r="AF4173" i="53"/>
  <c r="AE4173" i="53"/>
  <c r="AG1156" i="53"/>
  <c r="AF1156" i="53"/>
  <c r="AE1156" i="53"/>
  <c r="AG5179" i="53"/>
  <c r="AF5179" i="53"/>
  <c r="AE5179" i="53"/>
  <c r="AG2162" i="53"/>
  <c r="AF2162" i="53"/>
  <c r="AE2162" i="53"/>
  <c r="AG3167" i="53"/>
  <c r="AE3167" i="53"/>
  <c r="AF3167" i="53"/>
  <c r="BP3169" i="53"/>
  <c r="BO3169" i="53"/>
  <c r="BN3169" i="53"/>
  <c r="BM3169" i="53"/>
  <c r="BQ3169" i="53"/>
  <c r="BQ5181" i="53"/>
  <c r="BP5181" i="53"/>
  <c r="BO5181" i="53"/>
  <c r="BN5181" i="53"/>
  <c r="BM5181" i="53"/>
  <c r="BQ2164" i="53"/>
  <c r="BP2164" i="53"/>
  <c r="BO2164" i="53"/>
  <c r="BN2164" i="53"/>
  <c r="BM2164" i="53"/>
  <c r="BP4176" i="53"/>
  <c r="BM4176" i="53"/>
  <c r="BQ4176" i="53"/>
  <c r="BO4176" i="53"/>
  <c r="BN4176" i="53"/>
  <c r="BP1159" i="53"/>
  <c r="BQ1159" i="53"/>
  <c r="BN1159" i="53"/>
  <c r="BM1159" i="53"/>
  <c r="BO1159" i="53"/>
  <c r="BQ6187" i="53"/>
  <c r="BP6187" i="53"/>
  <c r="BO6187" i="53"/>
  <c r="BN6187" i="53"/>
  <c r="BM6187" i="53"/>
  <c r="BQ152" i="53"/>
  <c r="BP152" i="53"/>
  <c r="BM152" i="53"/>
  <c r="BO152" i="53"/>
  <c r="BN152" i="53"/>
  <c r="AD5180" i="53"/>
  <c r="BL153" i="53"/>
  <c r="AD1157" i="53"/>
  <c r="AD4174" i="53"/>
  <c r="BL4177" i="53"/>
  <c r="BL6188" i="53"/>
  <c r="BL2165" i="53"/>
  <c r="BL3170" i="53"/>
  <c r="BL5182" i="53"/>
  <c r="BL1160" i="53"/>
  <c r="AD6186" i="53"/>
  <c r="AD3168" i="53"/>
  <c r="AD2163" i="53"/>
  <c r="AG7215" i="53"/>
  <c r="AF7215" i="53"/>
  <c r="AE7215" i="53"/>
  <c r="AG8222" i="53"/>
  <c r="AF8222" i="53"/>
  <c r="AE8222" i="53"/>
  <c r="BO7215" i="53"/>
  <c r="BN7215" i="53"/>
  <c r="BM7215" i="53"/>
  <c r="BQ7215" i="53"/>
  <c r="BP7215" i="53"/>
  <c r="BQ8221" i="53"/>
  <c r="BP8221" i="53"/>
  <c r="BO8221" i="53"/>
  <c r="BN8221" i="53"/>
  <c r="BM8221" i="53"/>
  <c r="BL8222" i="53"/>
  <c r="BL7216" i="53"/>
  <c r="AD8223" i="53"/>
  <c r="AD7216" i="53"/>
  <c r="AG6186" i="53"/>
  <c r="AE6186" i="53"/>
  <c r="AF6186" i="53"/>
  <c r="AE2163" i="53"/>
  <c r="AF2163" i="53"/>
  <c r="AG2163" i="53"/>
  <c r="AG1157" i="53"/>
  <c r="AF1157" i="53"/>
  <c r="AE1157" i="53"/>
  <c r="AG5180" i="53"/>
  <c r="AE5180" i="53"/>
  <c r="AF5180" i="53"/>
  <c r="AG3168" i="53"/>
  <c r="AF3168" i="53"/>
  <c r="AE3168" i="53"/>
  <c r="AF4174" i="53"/>
  <c r="AE4174" i="53"/>
  <c r="AG4174" i="53"/>
  <c r="BQ1160" i="53"/>
  <c r="BP1160" i="53"/>
  <c r="BO1160" i="53"/>
  <c r="BN1160" i="53"/>
  <c r="BM1160" i="53"/>
  <c r="BQ5182" i="53"/>
  <c r="BP5182" i="53"/>
  <c r="BM5182" i="53"/>
  <c r="BO5182" i="53"/>
  <c r="BN5182" i="53"/>
  <c r="BP3170" i="53"/>
  <c r="BQ3170" i="53"/>
  <c r="BO3170" i="53"/>
  <c r="BN3170" i="53"/>
  <c r="BM3170" i="53"/>
  <c r="BQ2165" i="53"/>
  <c r="BP2165" i="53"/>
  <c r="BO2165" i="53"/>
  <c r="BN2165" i="53"/>
  <c r="BM2165" i="53"/>
  <c r="BQ153" i="53"/>
  <c r="BP153" i="53"/>
  <c r="BO153" i="53"/>
  <c r="BN153" i="53"/>
  <c r="BM153" i="53"/>
  <c r="BQ6188" i="53"/>
  <c r="BP6188" i="53"/>
  <c r="BM6188" i="53"/>
  <c r="BN6188" i="53"/>
  <c r="BO6188" i="53"/>
  <c r="BP4177" i="53"/>
  <c r="BN4177" i="53"/>
  <c r="BM4177" i="53"/>
  <c r="BQ4177" i="53"/>
  <c r="BO4177" i="53"/>
  <c r="AD5181" i="53"/>
  <c r="AD1158" i="53"/>
  <c r="AD4175" i="53"/>
  <c r="BL154" i="53"/>
  <c r="BL6189" i="53"/>
  <c r="BL1161" i="53"/>
  <c r="BL3171" i="53"/>
  <c r="BL5183" i="53"/>
  <c r="BL2166" i="53"/>
  <c r="BL4178" i="53"/>
  <c r="AD6187" i="53"/>
  <c r="AD3169" i="53"/>
  <c r="AD2164" i="53"/>
  <c r="AG7216" i="53"/>
  <c r="AF7216" i="53"/>
  <c r="AE7216" i="53"/>
  <c r="AG8223" i="53"/>
  <c r="AF8223" i="53"/>
  <c r="AE8223" i="53"/>
  <c r="BQ7216" i="53"/>
  <c r="BP7216" i="53"/>
  <c r="BO7216" i="53"/>
  <c r="BN7216" i="53"/>
  <c r="BM7216" i="53"/>
  <c r="BM8222" i="53"/>
  <c r="BQ8222" i="53"/>
  <c r="BP8222" i="53"/>
  <c r="BO8222" i="53"/>
  <c r="BN8222" i="53"/>
  <c r="BL8223" i="53"/>
  <c r="BL7217" i="53"/>
  <c r="AD8224" i="53"/>
  <c r="AD7217" i="53"/>
  <c r="AG6187" i="53"/>
  <c r="AF6187" i="53"/>
  <c r="AE6187" i="53"/>
  <c r="AG4175" i="53"/>
  <c r="AF4175" i="53"/>
  <c r="AE4175" i="53"/>
  <c r="AE1158" i="53"/>
  <c r="AG1158" i="53"/>
  <c r="AF1158" i="53"/>
  <c r="AG2164" i="53"/>
  <c r="AF2164" i="53"/>
  <c r="AE2164" i="53"/>
  <c r="AG5181" i="53"/>
  <c r="AF5181" i="53"/>
  <c r="AE5181" i="53"/>
  <c r="AF3169" i="53"/>
  <c r="AE3169" i="53"/>
  <c r="AG3169" i="53"/>
  <c r="BP4178" i="53"/>
  <c r="BO4178" i="53"/>
  <c r="BN4178" i="53"/>
  <c r="BM4178" i="53"/>
  <c r="BQ4178" i="53"/>
  <c r="BQ2166" i="53"/>
  <c r="BP2166" i="53"/>
  <c r="BO2166" i="53"/>
  <c r="BN2166" i="53"/>
  <c r="BM2166" i="53"/>
  <c r="BQ1161" i="53"/>
  <c r="BP1161" i="53"/>
  <c r="BO1161" i="53"/>
  <c r="BN1161" i="53"/>
  <c r="BM1161" i="53"/>
  <c r="BP5183" i="53"/>
  <c r="BQ5183" i="53"/>
  <c r="BO5183" i="53"/>
  <c r="BN5183" i="53"/>
  <c r="BM5183" i="53"/>
  <c r="BP3171" i="53"/>
  <c r="BQ3171" i="53"/>
  <c r="BO3171" i="53"/>
  <c r="BN3171" i="53"/>
  <c r="BM3171" i="53"/>
  <c r="BQ6189" i="53"/>
  <c r="BP6189" i="53"/>
  <c r="BO6189" i="53"/>
  <c r="BN6189" i="53"/>
  <c r="BM6189" i="53"/>
  <c r="BP154" i="53"/>
  <c r="BQ154" i="53"/>
  <c r="BO154" i="53"/>
  <c r="BN154" i="53"/>
  <c r="BM154" i="53"/>
  <c r="AD5182" i="53"/>
  <c r="BL155" i="53"/>
  <c r="AD1159" i="53"/>
  <c r="AD4176" i="53"/>
  <c r="BL1162" i="53"/>
  <c r="BL2167" i="53"/>
  <c r="BL6190" i="53"/>
  <c r="BL5184" i="53"/>
  <c r="BL4179" i="53"/>
  <c r="BL3172" i="53"/>
  <c r="AD6188" i="53"/>
  <c r="AD3170" i="53"/>
  <c r="AD2165" i="53"/>
  <c r="AE7217" i="53"/>
  <c r="AG7217" i="53"/>
  <c r="AF7217" i="53"/>
  <c r="AE8224" i="53"/>
  <c r="AG8224" i="53"/>
  <c r="AF8224" i="53"/>
  <c r="BM7217" i="53"/>
  <c r="BQ7217" i="53"/>
  <c r="BP7217" i="53"/>
  <c r="BO7217" i="53"/>
  <c r="BN7217" i="53"/>
  <c r="BP8223" i="53"/>
  <c r="BO8223" i="53"/>
  <c r="BN8223" i="53"/>
  <c r="BM8223" i="53"/>
  <c r="BQ8223" i="53"/>
  <c r="BL8224" i="53"/>
  <c r="BL7218" i="53"/>
  <c r="AD8225" i="53"/>
  <c r="AD7218" i="53"/>
  <c r="AF6188" i="53"/>
  <c r="AE6188" i="53"/>
  <c r="AG6188" i="53"/>
  <c r="AF5182" i="53"/>
  <c r="AE5182" i="53"/>
  <c r="AG5182" i="53"/>
  <c r="AG1159" i="53"/>
  <c r="AF1159" i="53"/>
  <c r="AE1159" i="53"/>
  <c r="AG2165" i="53"/>
  <c r="AF2165" i="53"/>
  <c r="AE2165" i="53"/>
  <c r="AG3170" i="53"/>
  <c r="AF3170" i="53"/>
  <c r="AE3170" i="53"/>
  <c r="AG4176" i="53"/>
  <c r="AF4176" i="53"/>
  <c r="AE4176" i="53"/>
  <c r="BQ155" i="53"/>
  <c r="BP155" i="53"/>
  <c r="BO155" i="53"/>
  <c r="BN155" i="53"/>
  <c r="BM155" i="53"/>
  <c r="BP4179" i="53"/>
  <c r="BQ4179" i="53"/>
  <c r="BO4179" i="53"/>
  <c r="BN4179" i="53"/>
  <c r="BM4179" i="53"/>
  <c r="BQ6190" i="53"/>
  <c r="BP6190" i="53"/>
  <c r="BO6190" i="53"/>
  <c r="BN6190" i="53"/>
  <c r="BM6190" i="53"/>
  <c r="BP3172" i="53"/>
  <c r="BQ3172" i="53"/>
  <c r="BO3172" i="53"/>
  <c r="BN3172" i="53"/>
  <c r="BM3172" i="53"/>
  <c r="BQ5184" i="53"/>
  <c r="BP5184" i="53"/>
  <c r="BO5184" i="53"/>
  <c r="BN5184" i="53"/>
  <c r="BM5184" i="53"/>
  <c r="BQ2167" i="53"/>
  <c r="BP2167" i="53"/>
  <c r="BM2167" i="53"/>
  <c r="BO2167" i="53"/>
  <c r="BN2167" i="53"/>
  <c r="BQ1162" i="53"/>
  <c r="BP1162" i="53"/>
  <c r="BO1162" i="53"/>
  <c r="BN1162" i="53"/>
  <c r="BM1162" i="53"/>
  <c r="AD5183" i="53"/>
  <c r="AD4177" i="53"/>
  <c r="AD1160" i="53"/>
  <c r="BL156" i="53"/>
  <c r="BL4180" i="53"/>
  <c r="BL2168" i="53"/>
  <c r="BL6191" i="53"/>
  <c r="BL5185" i="53"/>
  <c r="BL3173" i="53"/>
  <c r="BL1163" i="53"/>
  <c r="AD6189" i="53"/>
  <c r="AD3171" i="53"/>
  <c r="AD2166" i="53"/>
  <c r="AG7218" i="53"/>
  <c r="AF7218" i="53"/>
  <c r="AE7218" i="53"/>
  <c r="AG8225" i="53"/>
  <c r="AF8225" i="53"/>
  <c r="AE8225" i="53"/>
  <c r="BP7218" i="53"/>
  <c r="BO7218" i="53"/>
  <c r="BN7218" i="53"/>
  <c r="BM7218" i="53"/>
  <c r="BQ7218" i="53"/>
  <c r="BQ8224" i="53"/>
  <c r="BP8224" i="53"/>
  <c r="BO8224" i="53"/>
  <c r="BN8224" i="53"/>
  <c r="BM8224" i="53"/>
  <c r="BL8225" i="53"/>
  <c r="BL7219" i="53"/>
  <c r="AD8226" i="53"/>
  <c r="AD7219" i="53"/>
  <c r="AG6189" i="53"/>
  <c r="AF6189" i="53"/>
  <c r="AE6189" i="53"/>
  <c r="AG1160" i="53"/>
  <c r="AF1160" i="53"/>
  <c r="AE1160" i="53"/>
  <c r="AE4177" i="53"/>
  <c r="AF4177" i="53"/>
  <c r="AG4177" i="53"/>
  <c r="AG5183" i="53"/>
  <c r="AF5183" i="53"/>
  <c r="AE5183" i="53"/>
  <c r="AG2166" i="53"/>
  <c r="AE2166" i="53"/>
  <c r="AF2166" i="53"/>
  <c r="AG3171" i="53"/>
  <c r="AF3171" i="53"/>
  <c r="AE3171" i="53"/>
  <c r="BQ6191" i="53"/>
  <c r="BP6191" i="53"/>
  <c r="BO6191" i="53"/>
  <c r="BN6191" i="53"/>
  <c r="BM6191" i="53"/>
  <c r="BQ5185" i="53"/>
  <c r="BP5185" i="53"/>
  <c r="BO5185" i="53"/>
  <c r="BN5185" i="53"/>
  <c r="BM5185" i="53"/>
  <c r="BQ2168" i="53"/>
  <c r="BP2168" i="53"/>
  <c r="BO2168" i="53"/>
  <c r="BN2168" i="53"/>
  <c r="BM2168" i="53"/>
  <c r="BP4180" i="53"/>
  <c r="BQ4180" i="53"/>
  <c r="BO4180" i="53"/>
  <c r="BN4180" i="53"/>
  <c r="BM4180" i="53"/>
  <c r="BP1163" i="53"/>
  <c r="BQ1163" i="53"/>
  <c r="BN1163" i="53"/>
  <c r="BM1163" i="53"/>
  <c r="BO1163" i="53"/>
  <c r="BP3173" i="53"/>
  <c r="BQ3173" i="53"/>
  <c r="BO3173" i="53"/>
  <c r="BN3173" i="53"/>
  <c r="BM3173" i="53"/>
  <c r="BQ156" i="53"/>
  <c r="BP156" i="53"/>
  <c r="BM156" i="53"/>
  <c r="BO156" i="53"/>
  <c r="BN156" i="53"/>
  <c r="AD5184" i="53"/>
  <c r="AD1161" i="53"/>
  <c r="BL157" i="53"/>
  <c r="AD4178" i="53"/>
  <c r="BL5186" i="53"/>
  <c r="BL6192" i="53"/>
  <c r="BL2169" i="53"/>
  <c r="BL3174" i="53"/>
  <c r="BL4181" i="53"/>
  <c r="BL1164" i="53"/>
  <c r="AD6190" i="53"/>
  <c r="AD3172" i="53"/>
  <c r="AD2167" i="53"/>
  <c r="AG7219" i="53"/>
  <c r="AF7219" i="53"/>
  <c r="AE7219" i="53"/>
  <c r="AG8226" i="53"/>
  <c r="AF8226" i="53"/>
  <c r="AE8226" i="53"/>
  <c r="BQ7219" i="53"/>
  <c r="BP7219" i="53"/>
  <c r="BO7219" i="53"/>
  <c r="BN7219" i="53"/>
  <c r="BM7219" i="53"/>
  <c r="BN8225" i="53"/>
  <c r="BM8225" i="53"/>
  <c r="BQ8225" i="53"/>
  <c r="BP8225" i="53"/>
  <c r="BO8225" i="53"/>
  <c r="BL8226" i="53"/>
  <c r="BL7220" i="53"/>
  <c r="AD8227" i="53"/>
  <c r="AD7220" i="53"/>
  <c r="AG6190" i="53"/>
  <c r="AF6190" i="53"/>
  <c r="AE6190" i="53"/>
  <c r="AG1161" i="53"/>
  <c r="AF1161" i="53"/>
  <c r="AE1161" i="53"/>
  <c r="AG5184" i="53"/>
  <c r="AF5184" i="53"/>
  <c r="AE5184" i="53"/>
  <c r="AG2167" i="53"/>
  <c r="AF2167" i="53"/>
  <c r="AE2167" i="53"/>
  <c r="AE3172" i="53"/>
  <c r="AF3172" i="53"/>
  <c r="AG3172" i="53"/>
  <c r="AG4178" i="53"/>
  <c r="AF4178" i="53"/>
  <c r="AE4178" i="53"/>
  <c r="BQ157" i="53"/>
  <c r="BP157" i="53"/>
  <c r="BO157" i="53"/>
  <c r="BN157" i="53"/>
  <c r="BM157" i="53"/>
  <c r="BP3174" i="53"/>
  <c r="BQ3174" i="53"/>
  <c r="BO3174" i="53"/>
  <c r="BN3174" i="53"/>
  <c r="BM3174" i="53"/>
  <c r="BP4181" i="53"/>
  <c r="BQ4181" i="53"/>
  <c r="BO4181" i="53"/>
  <c r="BN4181" i="53"/>
  <c r="BM4181" i="53"/>
  <c r="BQ2169" i="53"/>
  <c r="BP2169" i="53"/>
  <c r="BO2169" i="53"/>
  <c r="BN2169" i="53"/>
  <c r="BM2169" i="53"/>
  <c r="BQ1164" i="53"/>
  <c r="BP1164" i="53"/>
  <c r="BO1164" i="53"/>
  <c r="BN1164" i="53"/>
  <c r="BM1164" i="53"/>
  <c r="BQ6192" i="53"/>
  <c r="BP6192" i="53"/>
  <c r="BM6192" i="53"/>
  <c r="BN6192" i="53"/>
  <c r="BO6192" i="53"/>
  <c r="BQ5186" i="53"/>
  <c r="BP5186" i="53"/>
  <c r="BM5186" i="53"/>
  <c r="BO5186" i="53"/>
  <c r="BN5186" i="53"/>
  <c r="AD5185" i="53"/>
  <c r="AD4179" i="53"/>
  <c r="BL158" i="53"/>
  <c r="AD1162" i="53"/>
  <c r="BL4182" i="53"/>
  <c r="BL6193" i="53"/>
  <c r="BL1165" i="53"/>
  <c r="BL3175" i="53"/>
  <c r="BL2170" i="53"/>
  <c r="BL5187" i="53"/>
  <c r="AD6191" i="53"/>
  <c r="AD3173" i="53"/>
  <c r="AD2168" i="53"/>
  <c r="AG7220" i="53"/>
  <c r="AF7220" i="53"/>
  <c r="AE7220" i="53"/>
  <c r="AG8227" i="53"/>
  <c r="AF8227" i="53"/>
  <c r="AE8227" i="53"/>
  <c r="BN7220" i="53"/>
  <c r="BM7220" i="53"/>
  <c r="BQ7220" i="53"/>
  <c r="BP7220" i="53"/>
  <c r="BO7220" i="53"/>
  <c r="BQ8226" i="53"/>
  <c r="BP8226" i="53"/>
  <c r="BO8226" i="53"/>
  <c r="BN8226" i="53"/>
  <c r="BM8226" i="53"/>
  <c r="BL8227" i="53"/>
  <c r="BL7221" i="53"/>
  <c r="AD8228" i="53"/>
  <c r="AD7221" i="53"/>
  <c r="AE6191" i="53"/>
  <c r="AG6191" i="53"/>
  <c r="AF6191" i="53"/>
  <c r="AG4179" i="53"/>
  <c r="AF4179" i="53"/>
  <c r="AE4179" i="53"/>
  <c r="AE5185" i="53"/>
  <c r="AG5185" i="53"/>
  <c r="AF5185" i="53"/>
  <c r="AF2168" i="53"/>
  <c r="AE2168" i="53"/>
  <c r="AG2168" i="53"/>
  <c r="AG3173" i="53"/>
  <c r="AF3173" i="53"/>
  <c r="AE3173" i="53"/>
  <c r="AG1162" i="53"/>
  <c r="AF1162" i="53"/>
  <c r="AE1162" i="53"/>
  <c r="BP158" i="53"/>
  <c r="BQ158" i="53"/>
  <c r="BO158" i="53"/>
  <c r="BN158" i="53"/>
  <c r="BM158" i="53"/>
  <c r="BQ2170" i="53"/>
  <c r="BP2170" i="53"/>
  <c r="BO2170" i="53"/>
  <c r="BN2170" i="53"/>
  <c r="BM2170" i="53"/>
  <c r="BQ1165" i="53"/>
  <c r="BP1165" i="53"/>
  <c r="BO1165" i="53"/>
  <c r="BN1165" i="53"/>
  <c r="BM1165" i="53"/>
  <c r="BP3175" i="53"/>
  <c r="BM3175" i="53"/>
  <c r="BQ3175" i="53"/>
  <c r="BO3175" i="53"/>
  <c r="BN3175" i="53"/>
  <c r="BQ6193" i="53"/>
  <c r="BP6193" i="53"/>
  <c r="BO6193" i="53"/>
  <c r="BN6193" i="53"/>
  <c r="BM6193" i="53"/>
  <c r="BP5187" i="53"/>
  <c r="BQ5187" i="53"/>
  <c r="BO5187" i="53"/>
  <c r="BN5187" i="53"/>
  <c r="BM5187" i="53"/>
  <c r="BP4182" i="53"/>
  <c r="BQ4182" i="53"/>
  <c r="BO4182" i="53"/>
  <c r="BN4182" i="53"/>
  <c r="BM4182" i="53"/>
  <c r="AD5186" i="53"/>
  <c r="AD1163" i="53"/>
  <c r="BL159" i="53"/>
  <c r="AD4180" i="53"/>
  <c r="BL2171" i="53"/>
  <c r="BL1166" i="53"/>
  <c r="BL3176" i="53"/>
  <c r="BL6194" i="53"/>
  <c r="BL4183" i="53"/>
  <c r="BL5188" i="53"/>
  <c r="AD6192" i="53"/>
  <c r="AD3174" i="53"/>
  <c r="AD2169" i="53"/>
  <c r="AG7221" i="53"/>
  <c r="AF7221" i="53"/>
  <c r="AE7221" i="53"/>
  <c r="AG8228" i="53"/>
  <c r="AF8228" i="53"/>
  <c r="AE8228" i="53"/>
  <c r="BQ7221" i="53"/>
  <c r="BP7221" i="53"/>
  <c r="BO7221" i="53"/>
  <c r="BN7221" i="53"/>
  <c r="BM7221" i="53"/>
  <c r="BQ8227" i="53"/>
  <c r="BP8227" i="53"/>
  <c r="BO8227" i="53"/>
  <c r="BN8227" i="53"/>
  <c r="BM8227" i="53"/>
  <c r="BL8228" i="53"/>
  <c r="BL7222" i="53"/>
  <c r="AD8229" i="53"/>
  <c r="AD7222" i="53"/>
  <c r="AF1163" i="53"/>
  <c r="AE1163" i="53"/>
  <c r="AG1163" i="53"/>
  <c r="AG6192" i="53"/>
  <c r="AF6192" i="53"/>
  <c r="AE6192" i="53"/>
  <c r="AG5186" i="53"/>
  <c r="AF5186" i="53"/>
  <c r="AE5186" i="53"/>
  <c r="AG2169" i="53"/>
  <c r="AF2169" i="53"/>
  <c r="AE2169" i="53"/>
  <c r="AG3174" i="53"/>
  <c r="AF3174" i="53"/>
  <c r="AE3174" i="53"/>
  <c r="AG4180" i="53"/>
  <c r="AE4180" i="53"/>
  <c r="AF4180" i="53"/>
  <c r="BQ159" i="53"/>
  <c r="BP159" i="53"/>
  <c r="BO159" i="53"/>
  <c r="BN159" i="53"/>
  <c r="BM159" i="53"/>
  <c r="BQ5188" i="53"/>
  <c r="BP5188" i="53"/>
  <c r="BO5188" i="53"/>
  <c r="BN5188" i="53"/>
  <c r="BM5188" i="53"/>
  <c r="BP4183" i="53"/>
  <c r="BQ4183" i="53"/>
  <c r="BO4183" i="53"/>
  <c r="BN4183" i="53"/>
  <c r="BM4183" i="53"/>
  <c r="BQ6194" i="53"/>
  <c r="BP6194" i="53"/>
  <c r="BO6194" i="53"/>
  <c r="BN6194" i="53"/>
  <c r="BM6194" i="53"/>
  <c r="BP3176" i="53"/>
  <c r="BN3176" i="53"/>
  <c r="BM3176" i="53"/>
  <c r="BQ3176" i="53"/>
  <c r="BO3176" i="53"/>
  <c r="BQ1166" i="53"/>
  <c r="BP1166" i="53"/>
  <c r="BO1166" i="53"/>
  <c r="BN1166" i="53"/>
  <c r="BM1166" i="53"/>
  <c r="BQ2171" i="53"/>
  <c r="BP2171" i="53"/>
  <c r="BM2171" i="53"/>
  <c r="BO2171" i="53"/>
  <c r="BN2171" i="53"/>
  <c r="AD5187" i="53"/>
  <c r="BL160" i="53"/>
  <c r="AD4181" i="53"/>
  <c r="AD1164" i="53"/>
  <c r="BL6195" i="53"/>
  <c r="BL4184" i="53"/>
  <c r="BL1167" i="53"/>
  <c r="BL5189" i="53"/>
  <c r="BL3177" i="53"/>
  <c r="BL2172" i="53"/>
  <c r="AD6193" i="53"/>
  <c r="AD3175" i="53"/>
  <c r="AD2170" i="53"/>
  <c r="AF8229" i="53"/>
  <c r="AE8229" i="53"/>
  <c r="AG8229" i="53"/>
  <c r="AF7222" i="53"/>
  <c r="AE7222" i="53"/>
  <c r="AG7222" i="53"/>
  <c r="BQ7222" i="53"/>
  <c r="BP7222" i="53"/>
  <c r="BO7222" i="53"/>
  <c r="BN7222" i="53"/>
  <c r="BM7222" i="53"/>
  <c r="BO8228" i="53"/>
  <c r="BN8228" i="53"/>
  <c r="BM8228" i="53"/>
  <c r="BQ8228" i="53"/>
  <c r="BP8228" i="53"/>
  <c r="BL8229" i="53"/>
  <c r="BL7223" i="53"/>
  <c r="AD8230" i="53"/>
  <c r="AD7223" i="53"/>
  <c r="AG6193" i="53"/>
  <c r="AF6193" i="53"/>
  <c r="AE6193" i="53"/>
  <c r="AG5187" i="53"/>
  <c r="AF5187" i="53"/>
  <c r="AE5187" i="53"/>
  <c r="AG4181" i="53"/>
  <c r="AF4181" i="53"/>
  <c r="AE4181" i="53"/>
  <c r="AG2170" i="53"/>
  <c r="AF2170" i="53"/>
  <c r="AE2170" i="53"/>
  <c r="AG3175" i="53"/>
  <c r="AE3175" i="53"/>
  <c r="AF3175" i="53"/>
  <c r="AG1164" i="53"/>
  <c r="AF1164" i="53"/>
  <c r="AE1164" i="53"/>
  <c r="BP1167" i="53"/>
  <c r="BQ1167" i="53"/>
  <c r="BN1167" i="53"/>
  <c r="BM1167" i="53"/>
  <c r="BO1167" i="53"/>
  <c r="BQ160" i="53"/>
  <c r="BP160" i="53"/>
  <c r="BM160" i="53"/>
  <c r="BO160" i="53"/>
  <c r="BN160" i="53"/>
  <c r="BP4184" i="53"/>
  <c r="BM4184" i="53"/>
  <c r="BQ4184" i="53"/>
  <c r="BO4184" i="53"/>
  <c r="BN4184" i="53"/>
  <c r="BQ2172" i="53"/>
  <c r="BP2172" i="53"/>
  <c r="BO2172" i="53"/>
  <c r="BN2172" i="53"/>
  <c r="BM2172" i="53"/>
  <c r="BP3177" i="53"/>
  <c r="BO3177" i="53"/>
  <c r="BN3177" i="53"/>
  <c r="BM3177" i="53"/>
  <c r="BQ3177" i="53"/>
  <c r="BQ6195" i="53"/>
  <c r="BP6195" i="53"/>
  <c r="BO6195" i="53"/>
  <c r="BN6195" i="53"/>
  <c r="BM6195" i="53"/>
  <c r="BQ5189" i="53"/>
  <c r="BP5189" i="53"/>
  <c r="BO5189" i="53"/>
  <c r="BN5189" i="53"/>
  <c r="BM5189" i="53"/>
  <c r="AD5188" i="53"/>
  <c r="AD1165" i="53"/>
  <c r="AD4182" i="53"/>
  <c r="BL161" i="53"/>
  <c r="BL3178" i="53"/>
  <c r="BL1168" i="53"/>
  <c r="BL4185" i="53"/>
  <c r="BL6196" i="53"/>
  <c r="BL2173" i="53"/>
  <c r="BL5190" i="53"/>
  <c r="AD6194" i="53"/>
  <c r="AD3176" i="53"/>
  <c r="AD2171" i="53"/>
  <c r="AG7223" i="53"/>
  <c r="AF7223" i="53"/>
  <c r="AE7223" i="53"/>
  <c r="AG8230" i="53"/>
  <c r="AF8230" i="53"/>
  <c r="AE8230" i="53"/>
  <c r="BO7223" i="53"/>
  <c r="BN7223" i="53"/>
  <c r="BM7223" i="53"/>
  <c r="BQ7223" i="53"/>
  <c r="BP7223" i="53"/>
  <c r="BQ8229" i="53"/>
  <c r="BP8229" i="53"/>
  <c r="BO8229" i="53"/>
  <c r="BN8229" i="53"/>
  <c r="BM8229" i="53"/>
  <c r="BL8230" i="53"/>
  <c r="BL7224" i="53"/>
  <c r="AD8231" i="53"/>
  <c r="AD7224" i="53"/>
  <c r="AG6194" i="53"/>
  <c r="AF6194" i="53"/>
  <c r="AE6194" i="53"/>
  <c r="AG1165" i="53"/>
  <c r="AF1165" i="53"/>
  <c r="AE1165" i="53"/>
  <c r="AG5188" i="53"/>
  <c r="AF5188" i="53"/>
  <c r="AE5188" i="53"/>
  <c r="AF4182" i="53"/>
  <c r="AE4182" i="53"/>
  <c r="AG4182" i="53"/>
  <c r="AE2171" i="53"/>
  <c r="AF2171" i="53"/>
  <c r="AG2171" i="53"/>
  <c r="AG3176" i="53"/>
  <c r="AF3176" i="53"/>
  <c r="AE3176" i="53"/>
  <c r="BQ2173" i="53"/>
  <c r="BP2173" i="53"/>
  <c r="BO2173" i="53"/>
  <c r="BN2173" i="53"/>
  <c r="BM2173" i="53"/>
  <c r="BQ5190" i="53"/>
  <c r="BP5190" i="53"/>
  <c r="BM5190" i="53"/>
  <c r="BO5190" i="53"/>
  <c r="BN5190" i="53"/>
  <c r="BQ6196" i="53"/>
  <c r="BP6196" i="53"/>
  <c r="BM6196" i="53"/>
  <c r="BN6196" i="53"/>
  <c r="BO6196" i="53"/>
  <c r="BP4185" i="53"/>
  <c r="BN4185" i="53"/>
  <c r="BM4185" i="53"/>
  <c r="BQ4185" i="53"/>
  <c r="BO4185" i="53"/>
  <c r="BQ1168" i="53"/>
  <c r="BP1168" i="53"/>
  <c r="BO1168" i="53"/>
  <c r="BN1168" i="53"/>
  <c r="BM1168" i="53"/>
  <c r="BP3178" i="53"/>
  <c r="BQ3178" i="53"/>
  <c r="BO3178" i="53"/>
  <c r="BN3178" i="53"/>
  <c r="BM3178" i="53"/>
  <c r="BQ161" i="53"/>
  <c r="BP161" i="53"/>
  <c r="BO161" i="53"/>
  <c r="BN161" i="53"/>
  <c r="BM161" i="53"/>
  <c r="AD5189" i="53"/>
  <c r="BL162" i="53"/>
  <c r="AD4183" i="53"/>
  <c r="AD1166" i="53"/>
  <c r="BL2174" i="53"/>
  <c r="BL4186" i="53"/>
  <c r="BL6197" i="53"/>
  <c r="BL5191" i="53"/>
  <c r="BL1169" i="53"/>
  <c r="BL3179" i="53"/>
  <c r="AD6195" i="53"/>
  <c r="AD3177" i="53"/>
  <c r="AD2172" i="53"/>
  <c r="AG7224" i="53"/>
  <c r="AF7224" i="53"/>
  <c r="AE7224" i="53"/>
  <c r="AG8231" i="53"/>
  <c r="AF8231" i="53"/>
  <c r="AE8231" i="53"/>
  <c r="BQ7224" i="53"/>
  <c r="BP7224" i="53"/>
  <c r="BO7224" i="53"/>
  <c r="BN7224" i="53"/>
  <c r="BM7224" i="53"/>
  <c r="BM8230" i="53"/>
  <c r="BQ8230" i="53"/>
  <c r="BP8230" i="53"/>
  <c r="BO8230" i="53"/>
  <c r="BN8230" i="53"/>
  <c r="BL8231" i="53"/>
  <c r="BL7225" i="53"/>
  <c r="AD8232" i="53"/>
  <c r="AD7225" i="53"/>
  <c r="AG5189" i="53"/>
  <c r="AF5189" i="53"/>
  <c r="AE5189" i="53"/>
  <c r="AG6195" i="53"/>
  <c r="AF6195" i="53"/>
  <c r="AE6195" i="53"/>
  <c r="AG4183" i="53"/>
  <c r="AF4183" i="53"/>
  <c r="AE4183" i="53"/>
  <c r="AG2172" i="53"/>
  <c r="AF2172" i="53"/>
  <c r="AE2172" i="53"/>
  <c r="AF3177" i="53"/>
  <c r="AE3177" i="53"/>
  <c r="AG3177" i="53"/>
  <c r="AE1166" i="53"/>
  <c r="AG1166" i="53"/>
  <c r="AF1166" i="53"/>
  <c r="BP162" i="53"/>
  <c r="BQ162" i="53"/>
  <c r="BO162" i="53"/>
  <c r="BN162" i="53"/>
  <c r="BM162" i="53"/>
  <c r="BP5191" i="53"/>
  <c r="BQ5191" i="53"/>
  <c r="BO5191" i="53"/>
  <c r="BN5191" i="53"/>
  <c r="BM5191" i="53"/>
  <c r="BQ6197" i="53"/>
  <c r="BP6197" i="53"/>
  <c r="BO6197" i="53"/>
  <c r="BN6197" i="53"/>
  <c r="BM6197" i="53"/>
  <c r="BQ1169" i="53"/>
  <c r="BP1169" i="53"/>
  <c r="BO1169" i="53"/>
  <c r="BN1169" i="53"/>
  <c r="BM1169" i="53"/>
  <c r="BP4186" i="53"/>
  <c r="BO4186" i="53"/>
  <c r="BN4186" i="53"/>
  <c r="BM4186" i="53"/>
  <c r="BQ4186" i="53"/>
  <c r="BP3179" i="53"/>
  <c r="BQ3179" i="53"/>
  <c r="BO3179" i="53"/>
  <c r="BN3179" i="53"/>
  <c r="BM3179" i="53"/>
  <c r="BQ2174" i="53"/>
  <c r="BP2174" i="53"/>
  <c r="BO2174" i="53"/>
  <c r="BN2174" i="53"/>
  <c r="BM2174" i="53"/>
  <c r="AD5190" i="53"/>
  <c r="AD1167" i="53"/>
  <c r="AD4184" i="53"/>
  <c r="BL163" i="53"/>
  <c r="BL6198" i="53"/>
  <c r="BL1170" i="53"/>
  <c r="BL3180" i="53"/>
  <c r="BL2175" i="53"/>
  <c r="BL4187" i="53"/>
  <c r="BL5192" i="53"/>
  <c r="AD6196" i="53"/>
  <c r="AD3178" i="53"/>
  <c r="AD2173" i="53"/>
  <c r="AE7225" i="53"/>
  <c r="AG7225" i="53"/>
  <c r="AF7225" i="53"/>
  <c r="AE8232" i="53"/>
  <c r="AG8232" i="53"/>
  <c r="AF8232" i="53"/>
  <c r="BM7225" i="53"/>
  <c r="BQ7225" i="53"/>
  <c r="BP7225" i="53"/>
  <c r="BO7225" i="53"/>
  <c r="BN7225" i="53"/>
  <c r="BP8231" i="53"/>
  <c r="BO8231" i="53"/>
  <c r="BN8231" i="53"/>
  <c r="BM8231" i="53"/>
  <c r="BQ8231" i="53"/>
  <c r="BL8232" i="53"/>
  <c r="BL7226" i="53"/>
  <c r="AD8233" i="53"/>
  <c r="AD7226" i="53"/>
  <c r="AG1167" i="53"/>
  <c r="AF1167" i="53"/>
  <c r="AE1167" i="53"/>
  <c r="AF6196" i="53"/>
  <c r="AE6196" i="53"/>
  <c r="AG6196" i="53"/>
  <c r="AG4184" i="53"/>
  <c r="AF4184" i="53"/>
  <c r="AE4184" i="53"/>
  <c r="AF5190" i="53"/>
  <c r="AE5190" i="53"/>
  <c r="AG5190" i="53"/>
  <c r="AG2173" i="53"/>
  <c r="AF2173" i="53"/>
  <c r="AE2173" i="53"/>
  <c r="AG3178" i="53"/>
  <c r="AF3178" i="53"/>
  <c r="AE3178" i="53"/>
  <c r="BQ5192" i="53"/>
  <c r="BP5192" i="53"/>
  <c r="BO5192" i="53"/>
  <c r="BN5192" i="53"/>
  <c r="BM5192" i="53"/>
  <c r="BP4187" i="53"/>
  <c r="BQ4187" i="53"/>
  <c r="BO4187" i="53"/>
  <c r="BN4187" i="53"/>
  <c r="BM4187" i="53"/>
  <c r="BQ2175" i="53"/>
  <c r="BP2175" i="53"/>
  <c r="BM2175" i="53"/>
  <c r="BO2175" i="53"/>
  <c r="BN2175" i="53"/>
  <c r="BP3180" i="53"/>
  <c r="BQ3180" i="53"/>
  <c r="BO3180" i="53"/>
  <c r="BN3180" i="53"/>
  <c r="BM3180" i="53"/>
  <c r="BQ6198" i="53"/>
  <c r="BP6198" i="53"/>
  <c r="BO6198" i="53"/>
  <c r="BN6198" i="53"/>
  <c r="BM6198" i="53"/>
  <c r="BQ1170" i="53"/>
  <c r="BP1170" i="53"/>
  <c r="BO1170" i="53"/>
  <c r="BN1170" i="53"/>
  <c r="BM1170" i="53"/>
  <c r="BQ163" i="53"/>
  <c r="BP163" i="53"/>
  <c r="BO163" i="53"/>
  <c r="BN163" i="53"/>
  <c r="BM163" i="53"/>
  <c r="AD5191" i="53"/>
  <c r="AD1168" i="53"/>
  <c r="AD4185" i="53"/>
  <c r="BL164" i="53"/>
  <c r="BL4188" i="53"/>
  <c r="BL6199" i="53"/>
  <c r="BL1171" i="53"/>
  <c r="BL5193" i="53"/>
  <c r="BL2176" i="53"/>
  <c r="BL3181" i="53"/>
  <c r="AD6197" i="53"/>
  <c r="AD3179" i="53"/>
  <c r="AD2174" i="53"/>
  <c r="AG7226" i="53"/>
  <c r="AF7226" i="53"/>
  <c r="AE7226" i="53"/>
  <c r="AG8233" i="53"/>
  <c r="AF8233" i="53"/>
  <c r="AE8233" i="53"/>
  <c r="BP7226" i="53"/>
  <c r="BO7226" i="53"/>
  <c r="BN7226" i="53"/>
  <c r="BM7226" i="53"/>
  <c r="BQ7226" i="53"/>
  <c r="BQ8232" i="53"/>
  <c r="BP8232" i="53"/>
  <c r="BO8232" i="53"/>
  <c r="BN8232" i="53"/>
  <c r="BM8232" i="53"/>
  <c r="BL8233" i="53"/>
  <c r="BL7227" i="53"/>
  <c r="AD8234" i="53"/>
  <c r="AD7227" i="53"/>
  <c r="AG5191" i="53"/>
  <c r="AF5191" i="53"/>
  <c r="AE5191" i="53"/>
  <c r="AG6197" i="53"/>
  <c r="AF6197" i="53"/>
  <c r="AE6197" i="53"/>
  <c r="AE4185" i="53"/>
  <c r="AF4185" i="53"/>
  <c r="AG4185" i="53"/>
  <c r="AG1168" i="53"/>
  <c r="AF1168" i="53"/>
  <c r="AE1168" i="53"/>
  <c r="AG2174" i="53"/>
  <c r="AE2174" i="53"/>
  <c r="AF2174" i="53"/>
  <c r="AG3179" i="53"/>
  <c r="AF3179" i="53"/>
  <c r="AE3179" i="53"/>
  <c r="BP1171" i="53"/>
  <c r="BQ1171" i="53"/>
  <c r="BN1171" i="53"/>
  <c r="BM1171" i="53"/>
  <c r="BO1171" i="53"/>
  <c r="BP3181" i="53"/>
  <c r="BQ3181" i="53"/>
  <c r="BO3181" i="53"/>
  <c r="BN3181" i="53"/>
  <c r="BM3181" i="53"/>
  <c r="BQ2176" i="53"/>
  <c r="BP2176" i="53"/>
  <c r="BO2176" i="53"/>
  <c r="BN2176" i="53"/>
  <c r="BM2176" i="53"/>
  <c r="BQ5193" i="53"/>
  <c r="BP5193" i="53"/>
  <c r="BO5193" i="53"/>
  <c r="BN5193" i="53"/>
  <c r="BM5193" i="53"/>
  <c r="BQ6199" i="53"/>
  <c r="BP6199" i="53"/>
  <c r="BO6199" i="53"/>
  <c r="BN6199" i="53"/>
  <c r="BM6199" i="53"/>
  <c r="BP4188" i="53"/>
  <c r="BQ4188" i="53"/>
  <c r="BO4188" i="53"/>
  <c r="BN4188" i="53"/>
  <c r="BM4188" i="53"/>
  <c r="BQ164" i="53"/>
  <c r="BP164" i="53"/>
  <c r="BM164" i="53"/>
  <c r="BO164" i="53"/>
  <c r="BN164" i="53"/>
  <c r="AD5192" i="53"/>
  <c r="BL165" i="53"/>
  <c r="AD4186" i="53"/>
  <c r="AD1169" i="53"/>
  <c r="BL3182" i="53"/>
  <c r="BL6200" i="53"/>
  <c r="BL1172" i="53"/>
  <c r="BL2177" i="53"/>
  <c r="BL4189" i="53"/>
  <c r="BL5194" i="53"/>
  <c r="AD6198" i="53"/>
  <c r="AD3180" i="53"/>
  <c r="AD2175" i="53"/>
  <c r="AG7227" i="53"/>
  <c r="AF7227" i="53"/>
  <c r="AE7227" i="53"/>
  <c r="AG8234" i="53"/>
  <c r="AF8234" i="53"/>
  <c r="AE8234" i="53"/>
  <c r="BQ7227" i="53"/>
  <c r="BP7227" i="53"/>
  <c r="BO7227" i="53"/>
  <c r="BN7227" i="53"/>
  <c r="BM7227" i="53"/>
  <c r="BN8233" i="53"/>
  <c r="BM8233" i="53"/>
  <c r="BQ8233" i="53"/>
  <c r="BP8233" i="53"/>
  <c r="BO8233" i="53"/>
  <c r="BL8234" i="53"/>
  <c r="BL7228" i="53"/>
  <c r="AD8235" i="53"/>
  <c r="AD7228" i="53"/>
  <c r="AG6198" i="53"/>
  <c r="AF6198" i="53"/>
  <c r="AE6198" i="53"/>
  <c r="AG5192" i="53"/>
  <c r="AF5192" i="53"/>
  <c r="AE5192" i="53"/>
  <c r="AG4186" i="53"/>
  <c r="AF4186" i="53"/>
  <c r="AE4186" i="53"/>
  <c r="AG2175" i="53"/>
  <c r="AF2175" i="53"/>
  <c r="AE2175" i="53"/>
  <c r="AE3180" i="53"/>
  <c r="AF3180" i="53"/>
  <c r="AG3180" i="53"/>
  <c r="AG1169" i="53"/>
  <c r="AF1169" i="53"/>
  <c r="AE1169" i="53"/>
  <c r="BQ2177" i="53"/>
  <c r="BP2177" i="53"/>
  <c r="BO2177" i="53"/>
  <c r="BN2177" i="53"/>
  <c r="BM2177" i="53"/>
  <c r="BQ165" i="53"/>
  <c r="BP165" i="53"/>
  <c r="BO165" i="53"/>
  <c r="BN165" i="53"/>
  <c r="BM165" i="53"/>
  <c r="BQ1172" i="53"/>
  <c r="BP1172" i="53"/>
  <c r="BO1172" i="53"/>
  <c r="BN1172" i="53"/>
  <c r="BM1172" i="53"/>
  <c r="BQ6200" i="53"/>
  <c r="BP6200" i="53"/>
  <c r="BM6200" i="53"/>
  <c r="BN6200" i="53"/>
  <c r="BO6200" i="53"/>
  <c r="BP3182" i="53"/>
  <c r="BQ3182" i="53"/>
  <c r="BO3182" i="53"/>
  <c r="BN3182" i="53"/>
  <c r="BM3182" i="53"/>
  <c r="BQ5194" i="53"/>
  <c r="BP5194" i="53"/>
  <c r="BM5194" i="53"/>
  <c r="BO5194" i="53"/>
  <c r="BN5194" i="53"/>
  <c r="BP4189" i="53"/>
  <c r="BQ4189" i="53"/>
  <c r="BO4189" i="53"/>
  <c r="BN4189" i="53"/>
  <c r="BM4189" i="53"/>
  <c r="AD5193" i="53"/>
  <c r="AD1170" i="53"/>
  <c r="AD4187" i="53"/>
  <c r="BL166" i="53"/>
  <c r="BL6201" i="53"/>
  <c r="BL5195" i="53"/>
  <c r="BL2178" i="53"/>
  <c r="BL4190" i="53"/>
  <c r="BL1173" i="53"/>
  <c r="BL3183" i="53"/>
  <c r="AD6199" i="53"/>
  <c r="AD3181" i="53"/>
  <c r="AD2176" i="53"/>
  <c r="AG7228" i="53"/>
  <c r="AF7228" i="53"/>
  <c r="AE7228" i="53"/>
  <c r="AG8235" i="53"/>
  <c r="AF8235" i="53"/>
  <c r="AE8235" i="53"/>
  <c r="BN7228" i="53"/>
  <c r="BM7228" i="53"/>
  <c r="BQ7228" i="53"/>
  <c r="BP7228" i="53"/>
  <c r="BO7228" i="53"/>
  <c r="BQ8234" i="53"/>
  <c r="BP8234" i="53"/>
  <c r="BO8234" i="53"/>
  <c r="BN8234" i="53"/>
  <c r="BM8234" i="53"/>
  <c r="BL8235" i="53"/>
  <c r="BL7229" i="53"/>
  <c r="AD8236" i="53"/>
  <c r="AD7229" i="53"/>
  <c r="AG4187" i="53"/>
  <c r="AF4187" i="53"/>
  <c r="AE4187" i="53"/>
  <c r="AG1170" i="53"/>
  <c r="AF1170" i="53"/>
  <c r="AE1170" i="53"/>
  <c r="AE6199" i="53"/>
  <c r="AG6199" i="53"/>
  <c r="AF6199" i="53"/>
  <c r="AE5193" i="53"/>
  <c r="AG5193" i="53"/>
  <c r="AF5193" i="53"/>
  <c r="AF2176" i="53"/>
  <c r="AE2176" i="53"/>
  <c r="AG2176" i="53"/>
  <c r="AG3181" i="53"/>
  <c r="AF3181" i="53"/>
  <c r="AE3181" i="53"/>
  <c r="BP3183" i="53"/>
  <c r="BM3183" i="53"/>
  <c r="BQ3183" i="53"/>
  <c r="BO3183" i="53"/>
  <c r="BN3183" i="53"/>
  <c r="BQ2178" i="53"/>
  <c r="BP2178" i="53"/>
  <c r="BO2178" i="53"/>
  <c r="BN2178" i="53"/>
  <c r="BM2178" i="53"/>
  <c r="BQ1173" i="53"/>
  <c r="BP1173" i="53"/>
  <c r="BO1173" i="53"/>
  <c r="BN1173" i="53"/>
  <c r="BM1173" i="53"/>
  <c r="BP5195" i="53"/>
  <c r="BQ5195" i="53"/>
  <c r="BO5195" i="53"/>
  <c r="BN5195" i="53"/>
  <c r="BM5195" i="53"/>
  <c r="BP4190" i="53"/>
  <c r="BQ4190" i="53"/>
  <c r="BO4190" i="53"/>
  <c r="BN4190" i="53"/>
  <c r="BM4190" i="53"/>
  <c r="BQ6201" i="53"/>
  <c r="BP6201" i="53"/>
  <c r="BO6201" i="53"/>
  <c r="BN6201" i="53"/>
  <c r="BM6201" i="53"/>
  <c r="BP166" i="53"/>
  <c r="BQ166" i="53"/>
  <c r="BO166" i="53"/>
  <c r="BN166" i="53"/>
  <c r="BM166" i="53"/>
  <c r="AD5194" i="53"/>
  <c r="AD4188" i="53"/>
  <c r="BL167" i="53"/>
  <c r="AD1171" i="53"/>
  <c r="BL6202" i="53"/>
  <c r="BL1174" i="53"/>
  <c r="BL5196" i="53"/>
  <c r="BL3184" i="53"/>
  <c r="BL4191" i="53"/>
  <c r="BL2179" i="53"/>
  <c r="AD6200" i="53"/>
  <c r="AD3182" i="53"/>
  <c r="AD2177" i="53"/>
  <c r="AG7229" i="53"/>
  <c r="AF7229" i="53"/>
  <c r="AE7229" i="53"/>
  <c r="AG8236" i="53"/>
  <c r="AF8236" i="53"/>
  <c r="AE8236" i="53"/>
  <c r="BQ7229" i="53"/>
  <c r="BP7229" i="53"/>
  <c r="BO7229" i="53"/>
  <c r="BN7229" i="53"/>
  <c r="BM7229" i="53"/>
  <c r="BQ8235" i="53"/>
  <c r="BP8235" i="53"/>
  <c r="BO8235" i="53"/>
  <c r="BN8235" i="53"/>
  <c r="BM8235" i="53"/>
  <c r="BL8236" i="53"/>
  <c r="BL7230" i="53"/>
  <c r="AD8237" i="53"/>
  <c r="AD7230" i="53"/>
  <c r="AG6200" i="53"/>
  <c r="AF6200" i="53"/>
  <c r="AE6200" i="53"/>
  <c r="AG4188" i="53"/>
  <c r="AE4188" i="53"/>
  <c r="AF4188" i="53"/>
  <c r="AG5194" i="53"/>
  <c r="AF5194" i="53"/>
  <c r="AE5194" i="53"/>
  <c r="AG2177" i="53"/>
  <c r="AF2177" i="53"/>
  <c r="AE2177" i="53"/>
  <c r="AG3182" i="53"/>
  <c r="AF3182" i="53"/>
  <c r="AE3182" i="53"/>
  <c r="AF1171" i="53"/>
  <c r="AE1171" i="53"/>
  <c r="AG1171" i="53"/>
  <c r="BQ2179" i="53"/>
  <c r="BP2179" i="53"/>
  <c r="BM2179" i="53"/>
  <c r="BO2179" i="53"/>
  <c r="BN2179" i="53"/>
  <c r="BP3184" i="53"/>
  <c r="BN3184" i="53"/>
  <c r="BM3184" i="53"/>
  <c r="BQ3184" i="53"/>
  <c r="BO3184" i="53"/>
  <c r="BQ5196" i="53"/>
  <c r="BP5196" i="53"/>
  <c r="BO5196" i="53"/>
  <c r="BN5196" i="53"/>
  <c r="BM5196" i="53"/>
  <c r="BP4191" i="53"/>
  <c r="BQ4191" i="53"/>
  <c r="BO4191" i="53"/>
  <c r="BN4191" i="53"/>
  <c r="BM4191" i="53"/>
  <c r="BQ1174" i="53"/>
  <c r="BP1174" i="53"/>
  <c r="BO1174" i="53"/>
  <c r="BN1174" i="53"/>
  <c r="BM1174" i="53"/>
  <c r="BQ167" i="53"/>
  <c r="BP167" i="53"/>
  <c r="BO167" i="53"/>
  <c r="BN167" i="53"/>
  <c r="BM167" i="53"/>
  <c r="BQ6202" i="53"/>
  <c r="BP6202" i="53"/>
  <c r="BO6202" i="53"/>
  <c r="BN6202" i="53"/>
  <c r="BM6202" i="53"/>
  <c r="AD5195" i="53"/>
  <c r="AD4189" i="53"/>
  <c r="BL168" i="53"/>
  <c r="AD1172" i="53"/>
  <c r="BL5197" i="53"/>
  <c r="BL4192" i="53"/>
  <c r="BL6203" i="53"/>
  <c r="BL2180" i="53"/>
  <c r="BL3185" i="53"/>
  <c r="BL1175" i="53"/>
  <c r="AD6201" i="53"/>
  <c r="AD3183" i="53"/>
  <c r="AD2178" i="53"/>
  <c r="AF7230" i="53"/>
  <c r="AE7230" i="53"/>
  <c r="AG7230" i="53"/>
  <c r="AF8237" i="53"/>
  <c r="AE8237" i="53"/>
  <c r="AG8237" i="53"/>
  <c r="BQ7230" i="53"/>
  <c r="BP7230" i="53"/>
  <c r="BO7230" i="53"/>
  <c r="BN7230" i="53"/>
  <c r="BM7230" i="53"/>
  <c r="BO8236" i="53"/>
  <c r="BN8236" i="53"/>
  <c r="BM8236" i="53"/>
  <c r="BQ8236" i="53"/>
  <c r="BP8236" i="53"/>
  <c r="BL8237" i="53"/>
  <c r="BL7231" i="53"/>
  <c r="AD8238" i="53"/>
  <c r="AD7231" i="53"/>
  <c r="AG4189" i="53"/>
  <c r="AF4189" i="53"/>
  <c r="AE4189" i="53"/>
  <c r="AG5195" i="53"/>
  <c r="AF5195" i="53"/>
  <c r="AE5195" i="53"/>
  <c r="AG2178" i="53"/>
  <c r="AF2178" i="53"/>
  <c r="AE2178" i="53"/>
  <c r="AG6201" i="53"/>
  <c r="AF6201" i="53"/>
  <c r="AE6201" i="53"/>
  <c r="AG3183" i="53"/>
  <c r="AE3183" i="53"/>
  <c r="AF3183" i="53"/>
  <c r="AG1172" i="53"/>
  <c r="AF1172" i="53"/>
  <c r="AE1172" i="53"/>
  <c r="BP3185" i="53"/>
  <c r="BO3185" i="53"/>
  <c r="BN3185" i="53"/>
  <c r="BM3185" i="53"/>
  <c r="BQ3185" i="53"/>
  <c r="BQ6203" i="53"/>
  <c r="BP6203" i="53"/>
  <c r="BO6203" i="53"/>
  <c r="BN6203" i="53"/>
  <c r="BM6203" i="53"/>
  <c r="BQ2180" i="53"/>
  <c r="BP2180" i="53"/>
  <c r="BO2180" i="53"/>
  <c r="BN2180" i="53"/>
  <c r="BM2180" i="53"/>
  <c r="BP1175" i="53"/>
  <c r="BQ1175" i="53"/>
  <c r="BN1175" i="53"/>
  <c r="BM1175" i="53"/>
  <c r="BO1175" i="53"/>
  <c r="BP4192" i="53"/>
  <c r="BM4192" i="53"/>
  <c r="BQ4192" i="53"/>
  <c r="BO4192" i="53"/>
  <c r="BN4192" i="53"/>
  <c r="BQ168" i="53"/>
  <c r="BP168" i="53"/>
  <c r="BM168" i="53"/>
  <c r="BO168" i="53"/>
  <c r="BN168" i="53"/>
  <c r="BQ5197" i="53"/>
  <c r="BP5197" i="53"/>
  <c r="BO5197" i="53"/>
  <c r="BN5197" i="53"/>
  <c r="BM5197" i="53"/>
  <c r="AD5196" i="53"/>
  <c r="BL169" i="53"/>
  <c r="AD4190" i="53"/>
  <c r="AD1173" i="53"/>
  <c r="BL3186" i="53"/>
  <c r="BL1176" i="53"/>
  <c r="BL2181" i="53"/>
  <c r="BL4193" i="53"/>
  <c r="BL6204" i="53"/>
  <c r="BL5198" i="53"/>
  <c r="AD6202" i="53"/>
  <c r="AD3184" i="53"/>
  <c r="AD2179" i="53"/>
  <c r="AG7231" i="53"/>
  <c r="AF7231" i="53"/>
  <c r="AE7231" i="53"/>
  <c r="AG8238" i="53"/>
  <c r="AF8238" i="53"/>
  <c r="AE8238" i="53"/>
  <c r="BO7231" i="53"/>
  <c r="BN7231" i="53"/>
  <c r="BM7231" i="53"/>
  <c r="BQ7231" i="53"/>
  <c r="BP7231" i="53"/>
  <c r="BQ8237" i="53"/>
  <c r="BP8237" i="53"/>
  <c r="BO8237" i="53"/>
  <c r="BN8237" i="53"/>
  <c r="BM8237" i="53"/>
  <c r="BL8238" i="53"/>
  <c r="BL7232" i="53"/>
  <c r="AD8239" i="53"/>
  <c r="AD7232" i="53"/>
  <c r="AF4190" i="53"/>
  <c r="AE4190" i="53"/>
  <c r="AG4190" i="53"/>
  <c r="AG6202" i="53"/>
  <c r="AF6202" i="53"/>
  <c r="AE6202" i="53"/>
  <c r="AG5196" i="53"/>
  <c r="AF5196" i="53"/>
  <c r="AE5196" i="53"/>
  <c r="AE2179" i="53"/>
  <c r="AF2179" i="53"/>
  <c r="AG2179" i="53"/>
  <c r="AG3184" i="53"/>
  <c r="AF3184" i="53"/>
  <c r="AE3184" i="53"/>
  <c r="AG1173" i="53"/>
  <c r="AF1173" i="53"/>
  <c r="AE1173" i="53"/>
  <c r="BQ5198" i="53"/>
  <c r="BP5198" i="53"/>
  <c r="BM5198" i="53"/>
  <c r="BO5198" i="53"/>
  <c r="BN5198" i="53"/>
  <c r="BQ6204" i="53"/>
  <c r="BP6204" i="53"/>
  <c r="BM6204" i="53"/>
  <c r="BN6204" i="53"/>
  <c r="BO6204" i="53"/>
  <c r="BP4193" i="53"/>
  <c r="BN4193" i="53"/>
  <c r="BM4193" i="53"/>
  <c r="BQ4193" i="53"/>
  <c r="BO4193" i="53"/>
  <c r="BQ2181" i="53"/>
  <c r="BP2181" i="53"/>
  <c r="BO2181" i="53"/>
  <c r="BN2181" i="53"/>
  <c r="BM2181" i="53"/>
  <c r="BQ169" i="53"/>
  <c r="BP169" i="53"/>
  <c r="BO169" i="53"/>
  <c r="BN169" i="53"/>
  <c r="BM169" i="53"/>
  <c r="BQ1176" i="53"/>
  <c r="BP1176" i="53"/>
  <c r="BO1176" i="53"/>
  <c r="BN1176" i="53"/>
  <c r="BM1176" i="53"/>
  <c r="BP3186" i="53"/>
  <c r="BQ3186" i="53"/>
  <c r="BO3186" i="53"/>
  <c r="BN3186" i="53"/>
  <c r="BM3186" i="53"/>
  <c r="AD5197" i="53"/>
  <c r="AD4191" i="53"/>
  <c r="AD1174" i="53"/>
  <c r="BL170" i="53"/>
  <c r="BL6205" i="53"/>
  <c r="BL2182" i="53"/>
  <c r="BL1177" i="53"/>
  <c r="BL5199" i="53"/>
  <c r="BL4194" i="53"/>
  <c r="BL3187" i="53"/>
  <c r="AD6203" i="53"/>
  <c r="AD3185" i="53"/>
  <c r="AD2180" i="53"/>
  <c r="AG7232" i="53"/>
  <c r="AF7232" i="53"/>
  <c r="AE7232" i="53"/>
  <c r="AG8239" i="53"/>
  <c r="AF8239" i="53"/>
  <c r="AE8239" i="53"/>
  <c r="BQ7232" i="53"/>
  <c r="BP7232" i="53"/>
  <c r="BO7232" i="53"/>
  <c r="BN7232" i="53"/>
  <c r="BM7232" i="53"/>
  <c r="BM8238" i="53"/>
  <c r="BQ8238" i="53"/>
  <c r="BP8238" i="53"/>
  <c r="BO8238" i="53"/>
  <c r="BN8238" i="53"/>
  <c r="BL8239" i="53"/>
  <c r="BL7233" i="53"/>
  <c r="AD8240" i="53"/>
  <c r="AD7233" i="53"/>
  <c r="AG4191" i="53"/>
  <c r="AF4191" i="53"/>
  <c r="AE4191" i="53"/>
  <c r="AG6203" i="53"/>
  <c r="AF6203" i="53"/>
  <c r="AE6203" i="53"/>
  <c r="AE1174" i="53"/>
  <c r="AG1174" i="53"/>
  <c r="AF1174" i="53"/>
  <c r="AG5197" i="53"/>
  <c r="AF5197" i="53"/>
  <c r="AE5197" i="53"/>
  <c r="AG2180" i="53"/>
  <c r="AF2180" i="53"/>
  <c r="AE2180" i="53"/>
  <c r="AF3185" i="53"/>
  <c r="AE3185" i="53"/>
  <c r="AG3185" i="53"/>
  <c r="BP3187" i="53"/>
  <c r="BQ3187" i="53"/>
  <c r="BO3187" i="53"/>
  <c r="BN3187" i="53"/>
  <c r="BM3187" i="53"/>
  <c r="BP5199" i="53"/>
  <c r="BQ5199" i="53"/>
  <c r="BO5199" i="53"/>
  <c r="BN5199" i="53"/>
  <c r="BM5199" i="53"/>
  <c r="BQ1177" i="53"/>
  <c r="BP1177" i="53"/>
  <c r="BO1177" i="53"/>
  <c r="BN1177" i="53"/>
  <c r="BM1177" i="53"/>
  <c r="BQ2182" i="53"/>
  <c r="BP2182" i="53"/>
  <c r="BO2182" i="53"/>
  <c r="BN2182" i="53"/>
  <c r="BM2182" i="53"/>
  <c r="BP4194" i="53"/>
  <c r="BO4194" i="53"/>
  <c r="BN4194" i="53"/>
  <c r="BM4194" i="53"/>
  <c r="BQ4194" i="53"/>
  <c r="BQ6205" i="53"/>
  <c r="BP6205" i="53"/>
  <c r="BO6205" i="53"/>
  <c r="BN6205" i="53"/>
  <c r="BM6205" i="53"/>
  <c r="BP170" i="53"/>
  <c r="BQ170" i="53"/>
  <c r="BO170" i="53"/>
  <c r="BN170" i="53"/>
  <c r="BM170" i="53"/>
  <c r="AD5198" i="53"/>
  <c r="AD1175" i="53"/>
  <c r="AD4192" i="53"/>
  <c r="BL171" i="53"/>
  <c r="BL5200" i="53"/>
  <c r="BL3188" i="53"/>
  <c r="BL4195" i="53"/>
  <c r="BL6206" i="53"/>
  <c r="BL2183" i="53"/>
  <c r="BL1178" i="53"/>
  <c r="AD6204" i="53"/>
  <c r="AD3186" i="53"/>
  <c r="AD2181" i="53"/>
  <c r="AE7233" i="53"/>
  <c r="AG7233" i="53"/>
  <c r="AF7233" i="53"/>
  <c r="AE8240" i="53"/>
  <c r="AG8240" i="53"/>
  <c r="AF8240" i="53"/>
  <c r="BM7233" i="53"/>
  <c r="BQ7233" i="53"/>
  <c r="BP7233" i="53"/>
  <c r="BO7233" i="53"/>
  <c r="BN7233" i="53"/>
  <c r="BP8239" i="53"/>
  <c r="BO8239" i="53"/>
  <c r="BN8239" i="53"/>
  <c r="BM8239" i="53"/>
  <c r="BQ8239" i="53"/>
  <c r="BL8240" i="53"/>
  <c r="BL7234" i="53"/>
  <c r="AD8241" i="53"/>
  <c r="AD7234" i="53"/>
  <c r="AG1175" i="53"/>
  <c r="AF1175" i="53"/>
  <c r="AE1175" i="53"/>
  <c r="AG4192" i="53"/>
  <c r="AF4192" i="53"/>
  <c r="AE4192" i="53"/>
  <c r="AF6204" i="53"/>
  <c r="AE6204" i="53"/>
  <c r="AG6204" i="53"/>
  <c r="AF5198" i="53"/>
  <c r="AE5198" i="53"/>
  <c r="AG5198" i="53"/>
  <c r="AG2181" i="53"/>
  <c r="AF2181" i="53"/>
  <c r="AE2181" i="53"/>
  <c r="AG3186" i="53"/>
  <c r="AF3186" i="53"/>
  <c r="AE3186" i="53"/>
  <c r="BQ1178" i="53"/>
  <c r="BP1178" i="53"/>
  <c r="BO1178" i="53"/>
  <c r="BN1178" i="53"/>
  <c r="BM1178" i="53"/>
  <c r="BQ6206" i="53"/>
  <c r="BP6206" i="53"/>
  <c r="BO6206" i="53"/>
  <c r="BN6206" i="53"/>
  <c r="BM6206" i="53"/>
  <c r="BP4195" i="53"/>
  <c r="BQ4195" i="53"/>
  <c r="BO4195" i="53"/>
  <c r="BN4195" i="53"/>
  <c r="BM4195" i="53"/>
  <c r="BQ2183" i="53"/>
  <c r="BP2183" i="53"/>
  <c r="BM2183" i="53"/>
  <c r="BO2183" i="53"/>
  <c r="BN2183" i="53"/>
  <c r="BP3188" i="53"/>
  <c r="BQ3188" i="53"/>
  <c r="BO3188" i="53"/>
  <c r="BN3188" i="53"/>
  <c r="BM3188" i="53"/>
  <c r="BQ5200" i="53"/>
  <c r="BP5200" i="53"/>
  <c r="BO5200" i="53"/>
  <c r="BN5200" i="53"/>
  <c r="BM5200" i="53"/>
  <c r="BQ171" i="53"/>
  <c r="BP171" i="53"/>
  <c r="BO171" i="53"/>
  <c r="BN171" i="53"/>
  <c r="BM171" i="53"/>
  <c r="AD5199" i="53"/>
  <c r="AD4193" i="53"/>
  <c r="BL172" i="53"/>
  <c r="AD1176" i="53"/>
  <c r="BL2184" i="53"/>
  <c r="BL3189" i="53"/>
  <c r="BL6207" i="53"/>
  <c r="BL5201" i="53"/>
  <c r="BL4196" i="53"/>
  <c r="BL1179" i="53"/>
  <c r="AD6205" i="53"/>
  <c r="AD3187" i="53"/>
  <c r="AD2182" i="53"/>
  <c r="AG7234" i="53"/>
  <c r="AF7234" i="53"/>
  <c r="AE7234" i="53"/>
  <c r="AG8241" i="53"/>
  <c r="AF8241" i="53"/>
  <c r="AE8241" i="53"/>
  <c r="BP7234" i="53"/>
  <c r="BO7234" i="53"/>
  <c r="BN7234" i="53"/>
  <c r="BM7234" i="53"/>
  <c r="BQ7234" i="53"/>
  <c r="BQ8240" i="53"/>
  <c r="BP8240" i="53"/>
  <c r="BO8240" i="53"/>
  <c r="BN8240" i="53"/>
  <c r="BM8240" i="53"/>
  <c r="BL8241" i="53"/>
  <c r="BL7235" i="53"/>
  <c r="AD8242" i="53"/>
  <c r="AD7235" i="53"/>
  <c r="AG6205" i="53"/>
  <c r="AF6205" i="53"/>
  <c r="AE6205" i="53"/>
  <c r="AE4193" i="53"/>
  <c r="AF4193" i="53"/>
  <c r="AG4193" i="53"/>
  <c r="AG5199" i="53"/>
  <c r="AF5199" i="53"/>
  <c r="AE5199" i="53"/>
  <c r="AG2182" i="53"/>
  <c r="AE2182" i="53"/>
  <c r="AF2182" i="53"/>
  <c r="AG3187" i="53"/>
  <c r="AF3187" i="53"/>
  <c r="AE3187" i="53"/>
  <c r="AG1176" i="53"/>
  <c r="AF1176" i="53"/>
  <c r="AE1176" i="53"/>
  <c r="BQ172" i="53"/>
  <c r="BP172" i="53"/>
  <c r="BM172" i="53"/>
  <c r="BO172" i="53"/>
  <c r="BN172" i="53"/>
  <c r="BP4196" i="53"/>
  <c r="BQ4196" i="53"/>
  <c r="BO4196" i="53"/>
  <c r="BN4196" i="53"/>
  <c r="BM4196" i="53"/>
  <c r="BQ6207" i="53"/>
  <c r="BP6207" i="53"/>
  <c r="BO6207" i="53"/>
  <c r="BN6207" i="53"/>
  <c r="BM6207" i="53"/>
  <c r="BP1179" i="53"/>
  <c r="BQ1179" i="53"/>
  <c r="BN1179" i="53"/>
  <c r="BM1179" i="53"/>
  <c r="BO1179" i="53"/>
  <c r="BQ5201" i="53"/>
  <c r="BP5201" i="53"/>
  <c r="BO5201" i="53"/>
  <c r="BN5201" i="53"/>
  <c r="BM5201" i="53"/>
  <c r="BP3189" i="53"/>
  <c r="BQ3189" i="53"/>
  <c r="BO3189" i="53"/>
  <c r="BN3189" i="53"/>
  <c r="BM3189" i="53"/>
  <c r="BQ2184" i="53"/>
  <c r="BP2184" i="53"/>
  <c r="BO2184" i="53"/>
  <c r="BN2184" i="53"/>
  <c r="BM2184" i="53"/>
  <c r="AD5200" i="53"/>
  <c r="AD1177" i="53"/>
  <c r="AD4194" i="53"/>
  <c r="BL173" i="53"/>
  <c r="BL3190" i="53"/>
  <c r="BL1180" i="53"/>
  <c r="BL4197" i="53"/>
  <c r="BL2185" i="53"/>
  <c r="BL6208" i="53"/>
  <c r="BL5202" i="53"/>
  <c r="AD6206" i="53"/>
  <c r="AD3188" i="53"/>
  <c r="AD2183" i="53"/>
  <c r="AG8242" i="53"/>
  <c r="AF8242" i="53"/>
  <c r="AE8242" i="53"/>
  <c r="BQ7235" i="53"/>
  <c r="BP7235" i="53"/>
  <c r="BO7235" i="53"/>
  <c r="BN7235" i="53"/>
  <c r="BM7235" i="53"/>
  <c r="AG7235" i="53"/>
  <c r="AF7235" i="53"/>
  <c r="AE7235" i="53"/>
  <c r="BN8241" i="53"/>
  <c r="BM8241" i="53"/>
  <c r="BQ8241" i="53"/>
  <c r="BP8241" i="53"/>
  <c r="BO8241" i="53"/>
  <c r="BL8242" i="53"/>
  <c r="BL7236" i="53"/>
  <c r="AD8243" i="53"/>
  <c r="AD7236" i="53"/>
  <c r="AG1177" i="53"/>
  <c r="AF1177" i="53"/>
  <c r="AE1177" i="53"/>
  <c r="AG6206" i="53"/>
  <c r="AF6206" i="53"/>
  <c r="AE6206" i="53"/>
  <c r="AG4194" i="53"/>
  <c r="AF4194" i="53"/>
  <c r="AE4194" i="53"/>
  <c r="AG5200" i="53"/>
  <c r="AF5200" i="53"/>
  <c r="AE5200" i="53"/>
  <c r="AG2183" i="53"/>
  <c r="AF2183" i="53"/>
  <c r="AE2183" i="53"/>
  <c r="AE3188" i="53"/>
  <c r="AF3188" i="53"/>
  <c r="AG3188" i="53"/>
  <c r="BQ5202" i="53"/>
  <c r="BP5202" i="53"/>
  <c r="BM5202" i="53"/>
  <c r="BO5202" i="53"/>
  <c r="BN5202" i="53"/>
  <c r="BQ6208" i="53"/>
  <c r="BP6208" i="53"/>
  <c r="BM6208" i="53"/>
  <c r="BN6208" i="53"/>
  <c r="BO6208" i="53"/>
  <c r="BQ2185" i="53"/>
  <c r="BP2185" i="53"/>
  <c r="BO2185" i="53"/>
  <c r="BN2185" i="53"/>
  <c r="BM2185" i="53"/>
  <c r="BQ1180" i="53"/>
  <c r="BP1180" i="53"/>
  <c r="BO1180" i="53"/>
  <c r="BN1180" i="53"/>
  <c r="BM1180" i="53"/>
  <c r="BP3190" i="53"/>
  <c r="BQ3190" i="53"/>
  <c r="BO3190" i="53"/>
  <c r="BN3190" i="53"/>
  <c r="BM3190" i="53"/>
  <c r="BP4197" i="53"/>
  <c r="BQ4197" i="53"/>
  <c r="BO4197" i="53"/>
  <c r="BN4197" i="53"/>
  <c r="BM4197" i="53"/>
  <c r="BQ173" i="53"/>
  <c r="BP173" i="53"/>
  <c r="BO173" i="53"/>
  <c r="BN173" i="53"/>
  <c r="BM173" i="53"/>
  <c r="AD5201" i="53"/>
  <c r="AD4195" i="53"/>
  <c r="BL174" i="53"/>
  <c r="AD1178" i="53"/>
  <c r="BL6209" i="53"/>
  <c r="BL4198" i="53"/>
  <c r="BL1181" i="53"/>
  <c r="BL5203" i="53"/>
  <c r="BL2186" i="53"/>
  <c r="BL3191" i="53"/>
  <c r="AD6207" i="53"/>
  <c r="AD3189" i="53"/>
  <c r="AD2184" i="53"/>
  <c r="AG7236" i="53"/>
  <c r="AF7236" i="53"/>
  <c r="AE7236" i="53"/>
  <c r="AG8243" i="53"/>
  <c r="AF8243" i="53"/>
  <c r="AE8243" i="53"/>
  <c r="BN7236" i="53"/>
  <c r="BM7236" i="53"/>
  <c r="BQ7236" i="53"/>
  <c r="BP7236" i="53"/>
  <c r="BO7236" i="53"/>
  <c r="BQ8242" i="53"/>
  <c r="BP8242" i="53"/>
  <c r="BO8242" i="53"/>
  <c r="BN8242" i="53"/>
  <c r="BM8242" i="53"/>
  <c r="BL8243" i="53"/>
  <c r="BL7237" i="53"/>
  <c r="AD8244" i="53"/>
  <c r="AD7237" i="53"/>
  <c r="AG4195" i="53"/>
  <c r="AF4195" i="53"/>
  <c r="AE4195" i="53"/>
  <c r="AE6207" i="53"/>
  <c r="AG6207" i="53"/>
  <c r="AF6207" i="53"/>
  <c r="AF2184" i="53"/>
  <c r="AE2184" i="53"/>
  <c r="AG2184" i="53"/>
  <c r="AE5201" i="53"/>
  <c r="AF5201" i="53"/>
  <c r="AG5201" i="53"/>
  <c r="AG3189" i="53"/>
  <c r="AF3189" i="53"/>
  <c r="AE3189" i="53"/>
  <c r="AG1178" i="53"/>
  <c r="AF1178" i="53"/>
  <c r="AE1178" i="53"/>
  <c r="BP174" i="53"/>
  <c r="BQ174" i="53"/>
  <c r="BO174" i="53"/>
  <c r="BN174" i="53"/>
  <c r="BM174" i="53"/>
  <c r="BP3191" i="53"/>
  <c r="BM3191" i="53"/>
  <c r="BQ3191" i="53"/>
  <c r="BO3191" i="53"/>
  <c r="BN3191" i="53"/>
  <c r="BQ2186" i="53"/>
  <c r="BP2186" i="53"/>
  <c r="BO2186" i="53"/>
  <c r="BN2186" i="53"/>
  <c r="BM2186" i="53"/>
  <c r="BP5203" i="53"/>
  <c r="BQ5203" i="53"/>
  <c r="BO5203" i="53"/>
  <c r="BN5203" i="53"/>
  <c r="BM5203" i="53"/>
  <c r="BQ1181" i="53"/>
  <c r="BP1181" i="53"/>
  <c r="BO1181" i="53"/>
  <c r="BN1181" i="53"/>
  <c r="BM1181" i="53"/>
  <c r="BP4198" i="53"/>
  <c r="BQ4198" i="53"/>
  <c r="BO4198" i="53"/>
  <c r="BN4198" i="53"/>
  <c r="BM4198" i="53"/>
  <c r="BQ6209" i="53"/>
  <c r="BP6209" i="53"/>
  <c r="BO6209" i="53"/>
  <c r="BN6209" i="53"/>
  <c r="BM6209" i="53"/>
  <c r="AD5202" i="53"/>
  <c r="BL175" i="53"/>
  <c r="AD1179" i="53"/>
  <c r="AD4196" i="53"/>
  <c r="BL4199" i="53"/>
  <c r="BL3192" i="53"/>
  <c r="BL2187" i="53"/>
  <c r="BL6210" i="53"/>
  <c r="BL5204" i="53"/>
  <c r="BL1182" i="53"/>
  <c r="AD6208" i="53"/>
  <c r="AD3190" i="53"/>
  <c r="AD2185" i="53"/>
  <c r="AG7237" i="53"/>
  <c r="AF7237" i="53"/>
  <c r="AE7237" i="53"/>
  <c r="AG8244" i="53"/>
  <c r="AF8244" i="53"/>
  <c r="AE8244" i="53"/>
  <c r="BQ7237" i="53"/>
  <c r="BP7237" i="53"/>
  <c r="BO7237" i="53"/>
  <c r="BN7237" i="53"/>
  <c r="BM7237" i="53"/>
  <c r="BQ8243" i="53"/>
  <c r="BP8243" i="53"/>
  <c r="BO8243" i="53"/>
  <c r="BN8243" i="53"/>
  <c r="BM8243" i="53"/>
  <c r="BL8244" i="53"/>
  <c r="BL7238" i="53"/>
  <c r="AD8245" i="53"/>
  <c r="AD7238" i="53"/>
  <c r="AF1179" i="53"/>
  <c r="AE1179" i="53"/>
  <c r="AG1179" i="53"/>
  <c r="AG5202" i="53"/>
  <c r="AF5202" i="53"/>
  <c r="AE5202" i="53"/>
  <c r="AG6208" i="53"/>
  <c r="AF6208" i="53"/>
  <c r="AE6208" i="53"/>
  <c r="AG2185" i="53"/>
  <c r="AF2185" i="53"/>
  <c r="AE2185" i="53"/>
  <c r="AG3190" i="53"/>
  <c r="AF3190" i="53"/>
  <c r="AE3190" i="53"/>
  <c r="AG4196" i="53"/>
  <c r="AE4196" i="53"/>
  <c r="AF4196" i="53"/>
  <c r="BQ6210" i="53"/>
  <c r="BP6210" i="53"/>
  <c r="BO6210" i="53"/>
  <c r="BN6210" i="53"/>
  <c r="BM6210" i="53"/>
  <c r="BQ175" i="53"/>
  <c r="BP175" i="53"/>
  <c r="BO175" i="53"/>
  <c r="BN175" i="53"/>
  <c r="BM175" i="53"/>
  <c r="BQ5204" i="53"/>
  <c r="BP5204" i="53"/>
  <c r="BO5204" i="53"/>
  <c r="BN5204" i="53"/>
  <c r="BM5204" i="53"/>
  <c r="BP3192" i="53"/>
  <c r="BN3192" i="53"/>
  <c r="BM3192" i="53"/>
  <c r="BQ3192" i="53"/>
  <c r="BO3192" i="53"/>
  <c r="BQ1182" i="53"/>
  <c r="BP1182" i="53"/>
  <c r="BO1182" i="53"/>
  <c r="BN1182" i="53"/>
  <c r="BM1182" i="53"/>
  <c r="BQ2187" i="53"/>
  <c r="BP2187" i="53"/>
  <c r="BM2187" i="53"/>
  <c r="BO2187" i="53"/>
  <c r="BN2187" i="53"/>
  <c r="BP4199" i="53"/>
  <c r="BQ4199" i="53"/>
  <c r="BO4199" i="53"/>
  <c r="BN4199" i="53"/>
  <c r="BM4199" i="53"/>
  <c r="AD5203" i="53"/>
  <c r="AD1180" i="53"/>
  <c r="AD4197" i="53"/>
  <c r="BL176" i="53"/>
  <c r="BL3193" i="53"/>
  <c r="BL2188" i="53"/>
  <c r="BL5205" i="53"/>
  <c r="BL6211" i="53"/>
  <c r="BL1183" i="53"/>
  <c r="BL4200" i="53"/>
  <c r="AD6209" i="53"/>
  <c r="AD3191" i="53"/>
  <c r="AD2186" i="53"/>
  <c r="AF7238" i="53"/>
  <c r="AE7238" i="53"/>
  <c r="AG7238" i="53"/>
  <c r="AF8245" i="53"/>
  <c r="AE8245" i="53"/>
  <c r="AG8245" i="53"/>
  <c r="BQ7238" i="53"/>
  <c r="BP7238" i="53"/>
  <c r="BO7238" i="53"/>
  <c r="BN7238" i="53"/>
  <c r="BM7238" i="53"/>
  <c r="BO8244" i="53"/>
  <c r="BN8244" i="53"/>
  <c r="BM8244" i="53"/>
  <c r="BQ8244" i="53"/>
  <c r="BP8244" i="53"/>
  <c r="BL8245" i="53"/>
  <c r="BL7239" i="53"/>
  <c r="AD8246" i="53"/>
  <c r="AD7239" i="53"/>
  <c r="AG6209" i="53"/>
  <c r="AF6209" i="53"/>
  <c r="AE6209" i="53"/>
  <c r="AG1180" i="53"/>
  <c r="AF1180" i="53"/>
  <c r="AE1180" i="53"/>
  <c r="AG5203" i="53"/>
  <c r="AF5203" i="53"/>
  <c r="AE5203" i="53"/>
  <c r="AG2186" i="53"/>
  <c r="AF2186" i="53"/>
  <c r="AE2186" i="53"/>
  <c r="AG4197" i="53"/>
  <c r="AF4197" i="53"/>
  <c r="AE4197" i="53"/>
  <c r="AG3191" i="53"/>
  <c r="AE3191" i="53"/>
  <c r="AF3191" i="53"/>
  <c r="BP4200" i="53"/>
  <c r="BM4200" i="53"/>
  <c r="BQ4200" i="53"/>
  <c r="BO4200" i="53"/>
  <c r="BN4200" i="53"/>
  <c r="BP1183" i="53"/>
  <c r="BQ1183" i="53"/>
  <c r="BN1183" i="53"/>
  <c r="BM1183" i="53"/>
  <c r="BO1183" i="53"/>
  <c r="BQ6211" i="53"/>
  <c r="BP6211" i="53"/>
  <c r="BO6211" i="53"/>
  <c r="BN6211" i="53"/>
  <c r="BM6211" i="53"/>
  <c r="BQ5205" i="53"/>
  <c r="BP5205" i="53"/>
  <c r="BO5205" i="53"/>
  <c r="BN5205" i="53"/>
  <c r="BM5205" i="53"/>
  <c r="BQ2188" i="53"/>
  <c r="BP2188" i="53"/>
  <c r="BO2188" i="53"/>
  <c r="BN2188" i="53"/>
  <c r="BM2188" i="53"/>
  <c r="BP3193" i="53"/>
  <c r="BO3193" i="53"/>
  <c r="BN3193" i="53"/>
  <c r="BM3193" i="53"/>
  <c r="BQ3193" i="53"/>
  <c r="BQ176" i="53"/>
  <c r="BP176" i="53"/>
  <c r="BM176" i="53"/>
  <c r="BO176" i="53"/>
  <c r="BN176" i="53"/>
  <c r="AD5204" i="53"/>
  <c r="BL177" i="53"/>
  <c r="AD4198" i="53"/>
  <c r="AD1181" i="53"/>
  <c r="BL4201" i="53"/>
  <c r="BL6212" i="53"/>
  <c r="BL2189" i="53"/>
  <c r="BL3194" i="53"/>
  <c r="BL1184" i="53"/>
  <c r="BL5206" i="53"/>
  <c r="AD6210" i="53"/>
  <c r="AD3192" i="53"/>
  <c r="AD2187" i="53"/>
  <c r="AG7239" i="53"/>
  <c r="AF7239" i="53"/>
  <c r="AE7239" i="53"/>
  <c r="AG8246" i="53"/>
  <c r="AF8246" i="53"/>
  <c r="AE8246" i="53"/>
  <c r="BO7239" i="53"/>
  <c r="BN7239" i="53"/>
  <c r="BM7239" i="53"/>
  <c r="BQ7239" i="53"/>
  <c r="BP7239" i="53"/>
  <c r="BQ8245" i="53"/>
  <c r="BP8245" i="53"/>
  <c r="BO8245" i="53"/>
  <c r="BN8245" i="53"/>
  <c r="BM8245" i="53"/>
  <c r="BL8246" i="53"/>
  <c r="BL7240" i="53"/>
  <c r="AD8247" i="53"/>
  <c r="AD7240" i="53"/>
  <c r="AF4198" i="53"/>
  <c r="AE4198" i="53"/>
  <c r="AG4198" i="53"/>
  <c r="AG5204" i="53"/>
  <c r="AF5204" i="53"/>
  <c r="AE5204" i="53"/>
  <c r="AG6210" i="53"/>
  <c r="AF6210" i="53"/>
  <c r="AE6210" i="53"/>
  <c r="AE2187" i="53"/>
  <c r="AF2187" i="53"/>
  <c r="AG2187" i="53"/>
  <c r="AG3192" i="53"/>
  <c r="AF3192" i="53"/>
  <c r="AE3192" i="53"/>
  <c r="AG1181" i="53"/>
  <c r="AF1181" i="53"/>
  <c r="AE1181" i="53"/>
  <c r="BP3194" i="53"/>
  <c r="BQ3194" i="53"/>
  <c r="BO3194" i="53"/>
  <c r="BN3194" i="53"/>
  <c r="BM3194" i="53"/>
  <c r="BQ2189" i="53"/>
  <c r="BP2189" i="53"/>
  <c r="BO2189" i="53"/>
  <c r="BN2189" i="53"/>
  <c r="BM2189" i="53"/>
  <c r="BQ177" i="53"/>
  <c r="BP177" i="53"/>
  <c r="BO177" i="53"/>
  <c r="BN177" i="53"/>
  <c r="BM177" i="53"/>
  <c r="BQ1184" i="53"/>
  <c r="BP1184" i="53"/>
  <c r="BO1184" i="53"/>
  <c r="BN1184" i="53"/>
  <c r="BM1184" i="53"/>
  <c r="BQ6212" i="53"/>
  <c r="BP6212" i="53"/>
  <c r="BM6212" i="53"/>
  <c r="BN6212" i="53"/>
  <c r="BO6212" i="53"/>
  <c r="BQ5206" i="53"/>
  <c r="BP5206" i="53"/>
  <c r="BM5206" i="53"/>
  <c r="BN5206" i="53"/>
  <c r="BO5206" i="53"/>
  <c r="BP4201" i="53"/>
  <c r="BN4201" i="53"/>
  <c r="BM4201" i="53"/>
  <c r="BQ4201" i="53"/>
  <c r="BO4201" i="53"/>
  <c r="AD5205" i="53"/>
  <c r="AD4199" i="53"/>
  <c r="BL178" i="53"/>
  <c r="AD1182" i="53"/>
  <c r="BL6213" i="53"/>
  <c r="BL1185" i="53"/>
  <c r="BL5207" i="53"/>
  <c r="BL3195" i="53"/>
  <c r="BL2190" i="53"/>
  <c r="BL4202" i="53"/>
  <c r="AD6211" i="53"/>
  <c r="AD3193" i="53"/>
  <c r="AD2188" i="53"/>
  <c r="AG7240" i="53"/>
  <c r="AF7240" i="53"/>
  <c r="AE7240" i="53"/>
  <c r="AG8247" i="53"/>
  <c r="AF8247" i="53"/>
  <c r="AE8247" i="53"/>
  <c r="BQ7240" i="53"/>
  <c r="BP7240" i="53"/>
  <c r="BO7240" i="53"/>
  <c r="BN7240" i="53"/>
  <c r="BM7240" i="53"/>
  <c r="BM8246" i="53"/>
  <c r="BQ8246" i="53"/>
  <c r="BP8246" i="53"/>
  <c r="BO8246" i="53"/>
  <c r="BN8246" i="53"/>
  <c r="BL8247" i="53"/>
  <c r="BL7241" i="53"/>
  <c r="AD8248" i="53"/>
  <c r="AD7241" i="53"/>
  <c r="AG4199" i="53"/>
  <c r="AF4199" i="53"/>
  <c r="AE4199" i="53"/>
  <c r="AG6211" i="53"/>
  <c r="AF6211" i="53"/>
  <c r="AE6211" i="53"/>
  <c r="AG5205" i="53"/>
  <c r="AF5205" i="53"/>
  <c r="AE5205" i="53"/>
  <c r="AG2188" i="53"/>
  <c r="AF2188" i="53"/>
  <c r="AE2188" i="53"/>
  <c r="AF3193" i="53"/>
  <c r="AE3193" i="53"/>
  <c r="AG3193" i="53"/>
  <c r="AE1182" i="53"/>
  <c r="AG1182" i="53"/>
  <c r="AF1182" i="53"/>
  <c r="BP4202" i="53"/>
  <c r="BO4202" i="53"/>
  <c r="BN4202" i="53"/>
  <c r="BM4202" i="53"/>
  <c r="BQ4202" i="53"/>
  <c r="BQ2190" i="53"/>
  <c r="BP2190" i="53"/>
  <c r="BO2190" i="53"/>
  <c r="BN2190" i="53"/>
  <c r="BM2190" i="53"/>
  <c r="BP3195" i="53"/>
  <c r="BQ3195" i="53"/>
  <c r="BO3195" i="53"/>
  <c r="BN3195" i="53"/>
  <c r="BM3195" i="53"/>
  <c r="BP178" i="53"/>
  <c r="BQ178" i="53"/>
  <c r="BO178" i="53"/>
  <c r="BN178" i="53"/>
  <c r="BM178" i="53"/>
  <c r="BQ1185" i="53"/>
  <c r="BP1185" i="53"/>
  <c r="BO1185" i="53"/>
  <c r="BN1185" i="53"/>
  <c r="BM1185" i="53"/>
  <c r="BQ6213" i="53"/>
  <c r="BP6213" i="53"/>
  <c r="BO6213" i="53"/>
  <c r="BN6213" i="53"/>
  <c r="BM6213" i="53"/>
  <c r="BP5207" i="53"/>
  <c r="BQ5207" i="53"/>
  <c r="BO5207" i="53"/>
  <c r="BN5207" i="53"/>
  <c r="BM5207" i="53"/>
  <c r="AD5206" i="53"/>
  <c r="AD4200" i="53"/>
  <c r="BL179" i="53"/>
  <c r="AD1183" i="53"/>
  <c r="BL2191" i="53"/>
  <c r="BL6214" i="53"/>
  <c r="BL5208" i="53"/>
  <c r="BL4203" i="53"/>
  <c r="BL3196" i="53"/>
  <c r="BL1186" i="53"/>
  <c r="AD6212" i="53"/>
  <c r="AD3194" i="53"/>
  <c r="AD2189" i="53"/>
  <c r="AE7241" i="53"/>
  <c r="AG7241" i="53"/>
  <c r="AF7241" i="53"/>
  <c r="AE8248" i="53"/>
  <c r="AG8248" i="53"/>
  <c r="AF8248" i="53"/>
  <c r="BM7241" i="53"/>
  <c r="BQ7241" i="53"/>
  <c r="BP7241" i="53"/>
  <c r="BO7241" i="53"/>
  <c r="BN7241" i="53"/>
  <c r="BP8247" i="53"/>
  <c r="BO8247" i="53"/>
  <c r="BN8247" i="53"/>
  <c r="BM8247" i="53"/>
  <c r="BQ8247" i="53"/>
  <c r="BL8248" i="53"/>
  <c r="BL7242" i="53"/>
  <c r="AD8249" i="53"/>
  <c r="AD7242" i="53"/>
  <c r="AF6212" i="53"/>
  <c r="AE6212" i="53"/>
  <c r="AG6212" i="53"/>
  <c r="AG4200" i="53"/>
  <c r="AF4200" i="53"/>
  <c r="AE4200" i="53"/>
  <c r="AF5206" i="53"/>
  <c r="AE5206" i="53"/>
  <c r="AG5206" i="53"/>
  <c r="AG2189" i="53"/>
  <c r="AF2189" i="53"/>
  <c r="AE2189" i="53"/>
  <c r="AG3194" i="53"/>
  <c r="AF3194" i="53"/>
  <c r="AE3194" i="53"/>
  <c r="AG1183" i="53"/>
  <c r="AF1183" i="53"/>
  <c r="AE1183" i="53"/>
  <c r="BQ1186" i="53"/>
  <c r="BP1186" i="53"/>
  <c r="BO1186" i="53"/>
  <c r="BN1186" i="53"/>
  <c r="BM1186" i="53"/>
  <c r="BQ179" i="53"/>
  <c r="BP179" i="53"/>
  <c r="BO179" i="53"/>
  <c r="BN179" i="53"/>
  <c r="BM179" i="53"/>
  <c r="BP3196" i="53"/>
  <c r="BQ3196" i="53"/>
  <c r="BO3196" i="53"/>
  <c r="BN3196" i="53"/>
  <c r="BM3196" i="53"/>
  <c r="BP4203" i="53"/>
  <c r="BQ4203" i="53"/>
  <c r="BO4203" i="53"/>
  <c r="BN4203" i="53"/>
  <c r="BM4203" i="53"/>
  <c r="BQ5208" i="53"/>
  <c r="BP5208" i="53"/>
  <c r="BO5208" i="53"/>
  <c r="BN5208" i="53"/>
  <c r="BM5208" i="53"/>
  <c r="BQ6214" i="53"/>
  <c r="BP6214" i="53"/>
  <c r="BO6214" i="53"/>
  <c r="BN6214" i="53"/>
  <c r="BM6214" i="53"/>
  <c r="BQ2191" i="53"/>
  <c r="BP2191" i="53"/>
  <c r="BM2191" i="53"/>
  <c r="BO2191" i="53"/>
  <c r="BN2191" i="53"/>
  <c r="AD5207" i="53"/>
  <c r="BL180" i="53"/>
  <c r="AD4201" i="53"/>
  <c r="AD1184" i="53"/>
  <c r="BL6215" i="53"/>
  <c r="BL4204" i="53"/>
  <c r="BL1187" i="53"/>
  <c r="BL5209" i="53"/>
  <c r="BL3197" i="53"/>
  <c r="BL2192" i="53"/>
  <c r="AD6213" i="53"/>
  <c r="AD3195" i="53"/>
  <c r="AD2190" i="53"/>
  <c r="AG7242" i="53"/>
  <c r="AF7242" i="53"/>
  <c r="AE7242" i="53"/>
  <c r="AG8249" i="53"/>
  <c r="AF8249" i="53"/>
  <c r="AE8249" i="53"/>
  <c r="BP7242" i="53"/>
  <c r="BO7242" i="53"/>
  <c r="BN7242" i="53"/>
  <c r="BM7242" i="53"/>
  <c r="BQ7242" i="53"/>
  <c r="BQ8248" i="53"/>
  <c r="BP8248" i="53"/>
  <c r="BO8248" i="53"/>
  <c r="BN8248" i="53"/>
  <c r="BM8248" i="53"/>
  <c r="BL8249" i="53"/>
  <c r="BL7243" i="53"/>
  <c r="AD8250" i="53"/>
  <c r="AD7243" i="53"/>
  <c r="AE4201" i="53"/>
  <c r="AF4201" i="53"/>
  <c r="AG4201" i="53"/>
  <c r="AG5207" i="53"/>
  <c r="AF5207" i="53"/>
  <c r="AE5207" i="53"/>
  <c r="AG2190" i="53"/>
  <c r="AE2190" i="53"/>
  <c r="AF2190" i="53"/>
  <c r="AG6213" i="53"/>
  <c r="AF6213" i="53"/>
  <c r="AE6213" i="53"/>
  <c r="AG3195" i="53"/>
  <c r="AF3195" i="53"/>
  <c r="AE3195" i="53"/>
  <c r="AG1184" i="53"/>
  <c r="AF1184" i="53"/>
  <c r="AE1184" i="53"/>
  <c r="BP1187" i="53"/>
  <c r="BQ1187" i="53"/>
  <c r="BN1187" i="53"/>
  <c r="BM1187" i="53"/>
  <c r="BO1187" i="53"/>
  <c r="BQ2192" i="53"/>
  <c r="BP2192" i="53"/>
  <c r="BO2192" i="53"/>
  <c r="BN2192" i="53"/>
  <c r="BM2192" i="53"/>
  <c r="BP3197" i="53"/>
  <c r="BQ3197" i="53"/>
  <c r="BO3197" i="53"/>
  <c r="BN3197" i="53"/>
  <c r="BM3197" i="53"/>
  <c r="BQ5209" i="53"/>
  <c r="BP5209" i="53"/>
  <c r="BO5209" i="53"/>
  <c r="BN5209" i="53"/>
  <c r="BM5209" i="53"/>
  <c r="BP4204" i="53"/>
  <c r="BQ4204" i="53"/>
  <c r="BO4204" i="53"/>
  <c r="BN4204" i="53"/>
  <c r="BM4204" i="53"/>
  <c r="BQ180" i="53"/>
  <c r="BP180" i="53"/>
  <c r="BM180" i="53"/>
  <c r="BO180" i="53"/>
  <c r="BN180" i="53"/>
  <c r="BQ6215" i="53"/>
  <c r="BP6215" i="53"/>
  <c r="BO6215" i="53"/>
  <c r="BN6215" i="53"/>
  <c r="BM6215" i="53"/>
  <c r="AD5208" i="53"/>
  <c r="AD4202" i="53"/>
  <c r="AD1185" i="53"/>
  <c r="BL181" i="53"/>
  <c r="BL3198" i="53"/>
  <c r="BL6216" i="53"/>
  <c r="BL4205" i="53"/>
  <c r="BL1188" i="53"/>
  <c r="BL2193" i="53"/>
  <c r="BL5210" i="53"/>
  <c r="AD6214" i="53"/>
  <c r="AD3196" i="53"/>
  <c r="AD2191" i="53"/>
  <c r="AG7243" i="53"/>
  <c r="AF7243" i="53"/>
  <c r="AE7243" i="53"/>
  <c r="AG8250" i="53"/>
  <c r="AF8250" i="53"/>
  <c r="AE8250" i="53"/>
  <c r="BQ7243" i="53"/>
  <c r="BP7243" i="53"/>
  <c r="BO7243" i="53"/>
  <c r="BN7243" i="53"/>
  <c r="BM7243" i="53"/>
  <c r="BN8249" i="53"/>
  <c r="BM8249" i="53"/>
  <c r="BQ8249" i="53"/>
  <c r="BP8249" i="53"/>
  <c r="BO8249" i="53"/>
  <c r="BL8250" i="53"/>
  <c r="BL7244" i="53"/>
  <c r="AD8251" i="53"/>
  <c r="AD7244" i="53"/>
  <c r="AG6214" i="53"/>
  <c r="AF6214" i="53"/>
  <c r="AE6214" i="53"/>
  <c r="AG5208" i="53"/>
  <c r="AF5208" i="53"/>
  <c r="AE5208" i="53"/>
  <c r="AG4202" i="53"/>
  <c r="AF4202" i="53"/>
  <c r="AE4202" i="53"/>
  <c r="AG1185" i="53"/>
  <c r="AF1185" i="53"/>
  <c r="AE1185" i="53"/>
  <c r="AG2191" i="53"/>
  <c r="AF2191" i="53"/>
  <c r="AE2191" i="53"/>
  <c r="AE3196" i="53"/>
  <c r="AF3196" i="53"/>
  <c r="AG3196" i="53"/>
  <c r="BP3198" i="53"/>
  <c r="BQ3198" i="53"/>
  <c r="BO3198" i="53"/>
  <c r="BN3198" i="53"/>
  <c r="BM3198" i="53"/>
  <c r="BQ5210" i="53"/>
  <c r="BP5210" i="53"/>
  <c r="BM5210" i="53"/>
  <c r="BN5210" i="53"/>
  <c r="BO5210" i="53"/>
  <c r="BQ2193" i="53"/>
  <c r="BP2193" i="53"/>
  <c r="BO2193" i="53"/>
  <c r="BN2193" i="53"/>
  <c r="BM2193" i="53"/>
  <c r="BQ1188" i="53"/>
  <c r="BP1188" i="53"/>
  <c r="BO1188" i="53"/>
  <c r="BN1188" i="53"/>
  <c r="BM1188" i="53"/>
  <c r="BP4205" i="53"/>
  <c r="BQ4205" i="53"/>
  <c r="BO4205" i="53"/>
  <c r="BN4205" i="53"/>
  <c r="BM4205" i="53"/>
  <c r="BQ6216" i="53"/>
  <c r="BP6216" i="53"/>
  <c r="BM6216" i="53"/>
  <c r="BN6216" i="53"/>
  <c r="BO6216" i="53"/>
  <c r="BQ181" i="53"/>
  <c r="BP181" i="53"/>
  <c r="BO181" i="53"/>
  <c r="BN181" i="53"/>
  <c r="BM181" i="53"/>
  <c r="AD5209" i="53"/>
  <c r="BL182" i="53"/>
  <c r="AD4203" i="53"/>
  <c r="AD1186" i="53"/>
  <c r="BL6217" i="53"/>
  <c r="BL1189" i="53"/>
  <c r="BL5211" i="53"/>
  <c r="BL2194" i="53"/>
  <c r="BL4206" i="53"/>
  <c r="BL3199" i="53"/>
  <c r="AD6215" i="53"/>
  <c r="AD3197" i="53"/>
  <c r="AD2192" i="53"/>
  <c r="AG7244" i="53"/>
  <c r="AF7244" i="53"/>
  <c r="AE7244" i="53"/>
  <c r="AG8251" i="53"/>
  <c r="AF8251" i="53"/>
  <c r="AE8251" i="53"/>
  <c r="BN7244" i="53"/>
  <c r="BM7244" i="53"/>
  <c r="BQ7244" i="53"/>
  <c r="BP7244" i="53"/>
  <c r="BO7244" i="53"/>
  <c r="BQ8250" i="53"/>
  <c r="BP8250" i="53"/>
  <c r="BO8250" i="53"/>
  <c r="BN8250" i="53"/>
  <c r="BM8250" i="53"/>
  <c r="BL8251" i="53"/>
  <c r="BL7245" i="53"/>
  <c r="AD8252" i="53"/>
  <c r="AD7245" i="53"/>
  <c r="AG6215" i="53"/>
  <c r="AF6215" i="53"/>
  <c r="AE6215" i="53"/>
  <c r="AE5209" i="53"/>
  <c r="AG5209" i="53"/>
  <c r="AF5209" i="53"/>
  <c r="AG4203" i="53"/>
  <c r="AF4203" i="53"/>
  <c r="AE4203" i="53"/>
  <c r="AF2192" i="53"/>
  <c r="AE2192" i="53"/>
  <c r="AG2192" i="53"/>
  <c r="AG3197" i="53"/>
  <c r="AF3197" i="53"/>
  <c r="AE3197" i="53"/>
  <c r="AG1186" i="53"/>
  <c r="AF1186" i="53"/>
  <c r="AE1186" i="53"/>
  <c r="BP182" i="53"/>
  <c r="BQ182" i="53"/>
  <c r="BO182" i="53"/>
  <c r="BN182" i="53"/>
  <c r="BM182" i="53"/>
  <c r="BQ2194" i="53"/>
  <c r="BP2194" i="53"/>
  <c r="BO2194" i="53"/>
  <c r="BN2194" i="53"/>
  <c r="BM2194" i="53"/>
  <c r="BP5211" i="53"/>
  <c r="BQ5211" i="53"/>
  <c r="BO5211" i="53"/>
  <c r="BN5211" i="53"/>
  <c r="BM5211" i="53"/>
  <c r="BP3199" i="53"/>
  <c r="BM3199" i="53"/>
  <c r="BQ3199" i="53"/>
  <c r="BO3199" i="53"/>
  <c r="BN3199" i="53"/>
  <c r="BP4206" i="53"/>
  <c r="BQ4206" i="53"/>
  <c r="BO4206" i="53"/>
  <c r="BN4206" i="53"/>
  <c r="BM4206" i="53"/>
  <c r="BQ1189" i="53"/>
  <c r="BP1189" i="53"/>
  <c r="BO1189" i="53"/>
  <c r="BN1189" i="53"/>
  <c r="BM1189" i="53"/>
  <c r="BQ6217" i="53"/>
  <c r="BP6217" i="53"/>
  <c r="BO6217" i="53"/>
  <c r="BN6217" i="53"/>
  <c r="BM6217" i="53"/>
  <c r="AD5210" i="53"/>
  <c r="AD4204" i="53"/>
  <c r="AD1187" i="53"/>
  <c r="BL183" i="53"/>
  <c r="BL2195" i="53"/>
  <c r="BL4207" i="53"/>
  <c r="BL6218" i="53"/>
  <c r="BL5212" i="53"/>
  <c r="BL3200" i="53"/>
  <c r="BL1190" i="53"/>
  <c r="AD6216" i="53"/>
  <c r="AD3198" i="53"/>
  <c r="AD2193" i="53"/>
  <c r="AG7245" i="53"/>
  <c r="AF7245" i="53"/>
  <c r="AE7245" i="53"/>
  <c r="AG8252" i="53"/>
  <c r="AF8252" i="53"/>
  <c r="AE8252" i="53"/>
  <c r="BQ7245" i="53"/>
  <c r="BP7245" i="53"/>
  <c r="BO7245" i="53"/>
  <c r="BN7245" i="53"/>
  <c r="BM7245" i="53"/>
  <c r="BQ8251" i="53"/>
  <c r="BP8251" i="53"/>
  <c r="BO8251" i="53"/>
  <c r="BN8251" i="53"/>
  <c r="BM8251" i="53"/>
  <c r="BL8252" i="53"/>
  <c r="BL7246" i="53"/>
  <c r="AD8253" i="53"/>
  <c r="AD7246" i="53"/>
  <c r="AG4204" i="53"/>
  <c r="AE4204" i="53"/>
  <c r="AF4204" i="53"/>
  <c r="AG6216" i="53"/>
  <c r="AE6216" i="53"/>
  <c r="AF6216" i="53"/>
  <c r="AG5210" i="53"/>
  <c r="AF5210" i="53"/>
  <c r="AE5210" i="53"/>
  <c r="AF1187" i="53"/>
  <c r="AE1187" i="53"/>
  <c r="AG1187" i="53"/>
  <c r="AG2193" i="53"/>
  <c r="AF2193" i="53"/>
  <c r="AE2193" i="53"/>
  <c r="AG3198" i="53"/>
  <c r="AF3198" i="53"/>
  <c r="AE3198" i="53"/>
  <c r="BQ6218" i="53"/>
  <c r="BP6218" i="53"/>
  <c r="BO6218" i="53"/>
  <c r="BN6218" i="53"/>
  <c r="BM6218" i="53"/>
  <c r="BQ1190" i="53"/>
  <c r="BP1190" i="53"/>
  <c r="BO1190" i="53"/>
  <c r="BN1190" i="53"/>
  <c r="BM1190" i="53"/>
  <c r="BP3200" i="53"/>
  <c r="BN3200" i="53"/>
  <c r="BM3200" i="53"/>
  <c r="BQ3200" i="53"/>
  <c r="BO3200" i="53"/>
  <c r="BQ5212" i="53"/>
  <c r="BP5212" i="53"/>
  <c r="BO5212" i="53"/>
  <c r="BN5212" i="53"/>
  <c r="BM5212" i="53"/>
  <c r="BP4207" i="53"/>
  <c r="BQ4207" i="53"/>
  <c r="BO4207" i="53"/>
  <c r="BN4207" i="53"/>
  <c r="BM4207" i="53"/>
  <c r="BQ2195" i="53"/>
  <c r="BP2195" i="53"/>
  <c r="BM2195" i="53"/>
  <c r="BO2195" i="53"/>
  <c r="BN2195" i="53"/>
  <c r="BQ183" i="53"/>
  <c r="BP183" i="53"/>
  <c r="BO183" i="53"/>
  <c r="BN183" i="53"/>
  <c r="BM183" i="53"/>
  <c r="AD5211" i="53"/>
  <c r="BL184" i="53"/>
  <c r="AD1188" i="53"/>
  <c r="AD4205" i="53"/>
  <c r="BL4208" i="53"/>
  <c r="BL5213" i="53"/>
  <c r="BL3201" i="53"/>
  <c r="BL6219" i="53"/>
  <c r="BL1191" i="53"/>
  <c r="BL2196" i="53"/>
  <c r="AD6217" i="53"/>
  <c r="AD3199" i="53"/>
  <c r="AD2194" i="53"/>
  <c r="AF7246" i="53"/>
  <c r="AE7246" i="53"/>
  <c r="AG7246" i="53"/>
  <c r="AF8253" i="53"/>
  <c r="AE8253" i="53"/>
  <c r="AG8253" i="53"/>
  <c r="BQ7246" i="53"/>
  <c r="BP7246" i="53"/>
  <c r="BO7246" i="53"/>
  <c r="BN7246" i="53"/>
  <c r="BM7246" i="53"/>
  <c r="BO8252" i="53"/>
  <c r="BN8252" i="53"/>
  <c r="BM8252" i="53"/>
  <c r="BQ8252" i="53"/>
  <c r="BP8252" i="53"/>
  <c r="BL8253" i="53"/>
  <c r="BL7247" i="53"/>
  <c r="AD8254" i="53"/>
  <c r="AD7247" i="53"/>
  <c r="AG6217" i="53"/>
  <c r="AF6217" i="53"/>
  <c r="AE6217" i="53"/>
  <c r="AG1188" i="53"/>
  <c r="AF1188" i="53"/>
  <c r="AE1188" i="53"/>
  <c r="AG5211" i="53"/>
  <c r="AF5211" i="53"/>
  <c r="AE5211" i="53"/>
  <c r="AG2194" i="53"/>
  <c r="AF2194" i="53"/>
  <c r="AE2194" i="53"/>
  <c r="AG3199" i="53"/>
  <c r="AE3199" i="53"/>
  <c r="AF3199" i="53"/>
  <c r="AG4205" i="53"/>
  <c r="AF4205" i="53"/>
  <c r="AE4205" i="53"/>
  <c r="BQ2196" i="53"/>
  <c r="BP2196" i="53"/>
  <c r="BO2196" i="53"/>
  <c r="BN2196" i="53"/>
  <c r="BM2196" i="53"/>
  <c r="BQ6219" i="53"/>
  <c r="BP6219" i="53"/>
  <c r="BO6219" i="53"/>
  <c r="BN6219" i="53"/>
  <c r="BM6219" i="53"/>
  <c r="BP1191" i="53"/>
  <c r="BQ1191" i="53"/>
  <c r="BN1191" i="53"/>
  <c r="BM1191" i="53"/>
  <c r="BO1191" i="53"/>
  <c r="BP3201" i="53"/>
  <c r="BO3201" i="53"/>
  <c r="BN3201" i="53"/>
  <c r="BM3201" i="53"/>
  <c r="BQ3201" i="53"/>
  <c r="BQ5213" i="53"/>
  <c r="BP5213" i="53"/>
  <c r="BO5213" i="53"/>
  <c r="BN5213" i="53"/>
  <c r="BM5213" i="53"/>
  <c r="BP4208" i="53"/>
  <c r="BM4208" i="53"/>
  <c r="BQ4208" i="53"/>
  <c r="BO4208" i="53"/>
  <c r="BN4208" i="53"/>
  <c r="BQ184" i="53"/>
  <c r="BP184" i="53"/>
  <c r="BM184" i="53"/>
  <c r="BO184" i="53"/>
  <c r="BN184" i="53"/>
  <c r="AD5212" i="53"/>
  <c r="AD4206" i="53"/>
  <c r="AD1189" i="53"/>
  <c r="BL185" i="53"/>
  <c r="BL6220" i="53"/>
  <c r="BL5214" i="53"/>
  <c r="BL1192" i="53"/>
  <c r="BL2197" i="53"/>
  <c r="BL3202" i="53"/>
  <c r="BL4209" i="53"/>
  <c r="AD6218" i="53"/>
  <c r="AD3200" i="53"/>
  <c r="AD2195" i="53"/>
  <c r="AG7247" i="53"/>
  <c r="AF7247" i="53"/>
  <c r="AE7247" i="53"/>
  <c r="AG8254" i="53"/>
  <c r="AF8254" i="53"/>
  <c r="AE8254" i="53"/>
  <c r="BO7247" i="53"/>
  <c r="BN7247" i="53"/>
  <c r="BM7247" i="53"/>
  <c r="BQ7247" i="53"/>
  <c r="BP7247" i="53"/>
  <c r="BQ8253" i="53"/>
  <c r="BP8253" i="53"/>
  <c r="BO8253" i="53"/>
  <c r="BN8253" i="53"/>
  <c r="BM8253" i="53"/>
  <c r="BL8254" i="53"/>
  <c r="BL7248" i="53"/>
  <c r="AD8255" i="53"/>
  <c r="AD7248" i="53"/>
  <c r="AF4206" i="53"/>
  <c r="AE4206" i="53"/>
  <c r="AG4206" i="53"/>
  <c r="AG1189" i="53"/>
  <c r="AF1189" i="53"/>
  <c r="AE1189" i="53"/>
  <c r="AG5212" i="53"/>
  <c r="AE5212" i="53"/>
  <c r="AF5212" i="53"/>
  <c r="AE2195" i="53"/>
  <c r="AF2195" i="53"/>
  <c r="AG2195" i="53"/>
  <c r="AF6218" i="53"/>
  <c r="AE6218" i="53"/>
  <c r="AG6218" i="53"/>
  <c r="AG3200" i="53"/>
  <c r="AF3200" i="53"/>
  <c r="AE3200" i="53"/>
  <c r="BQ2197" i="53"/>
  <c r="BP2197" i="53"/>
  <c r="BO2197" i="53"/>
  <c r="BN2197" i="53"/>
  <c r="BM2197" i="53"/>
  <c r="BQ1192" i="53"/>
  <c r="BP1192" i="53"/>
  <c r="BO1192" i="53"/>
  <c r="BN1192" i="53"/>
  <c r="BM1192" i="53"/>
  <c r="BP3202" i="53"/>
  <c r="BQ3202" i="53"/>
  <c r="BO3202" i="53"/>
  <c r="BN3202" i="53"/>
  <c r="BM3202" i="53"/>
  <c r="BQ5214" i="53"/>
  <c r="BP5214" i="53"/>
  <c r="BM5214" i="53"/>
  <c r="BO5214" i="53"/>
  <c r="BN5214" i="53"/>
  <c r="BP4209" i="53"/>
  <c r="BN4209" i="53"/>
  <c r="BM4209" i="53"/>
  <c r="BQ4209" i="53"/>
  <c r="BO4209" i="53"/>
  <c r="BQ6220" i="53"/>
  <c r="BP6220" i="53"/>
  <c r="BM6220" i="53"/>
  <c r="BN6220" i="53"/>
  <c r="BO6220" i="53"/>
  <c r="BQ185" i="53"/>
  <c r="BP185" i="53"/>
  <c r="BO185" i="53"/>
  <c r="BN185" i="53"/>
  <c r="BM185" i="53"/>
  <c r="AD5213" i="53"/>
  <c r="AD4207" i="53"/>
  <c r="BL186" i="53"/>
  <c r="AD1190" i="53"/>
  <c r="BL5215" i="53"/>
  <c r="BL6221" i="53"/>
  <c r="BL3203" i="53"/>
  <c r="BL4210" i="53"/>
  <c r="BL2198" i="53"/>
  <c r="BL1193" i="53"/>
  <c r="AD6219" i="53"/>
  <c r="AD3201" i="53"/>
  <c r="AD2196" i="53"/>
  <c r="AG7248" i="53"/>
  <c r="AF7248" i="53"/>
  <c r="AE7248" i="53"/>
  <c r="AG8255" i="53"/>
  <c r="AF8255" i="53"/>
  <c r="AE8255" i="53"/>
  <c r="BQ7248" i="53"/>
  <c r="BP7248" i="53"/>
  <c r="BO7248" i="53"/>
  <c r="BN7248" i="53"/>
  <c r="BM7248" i="53"/>
  <c r="BM8254" i="53"/>
  <c r="BQ8254" i="53"/>
  <c r="BP8254" i="53"/>
  <c r="BO8254" i="53"/>
  <c r="BN8254" i="53"/>
  <c r="BL8255" i="53"/>
  <c r="BL7249" i="53"/>
  <c r="AD8256" i="53"/>
  <c r="AD7249" i="53"/>
  <c r="AG4207" i="53"/>
  <c r="AF4207" i="53"/>
  <c r="AE4207" i="53"/>
  <c r="AG5213" i="53"/>
  <c r="AF5213" i="53"/>
  <c r="AE5213" i="53"/>
  <c r="AF6219" i="53"/>
  <c r="AG6219" i="53"/>
  <c r="AE6219" i="53"/>
  <c r="AG2196" i="53"/>
  <c r="AF2196" i="53"/>
  <c r="AE2196" i="53"/>
  <c r="AF3201" i="53"/>
  <c r="AE3201" i="53"/>
  <c r="AG3201" i="53"/>
  <c r="AE1190" i="53"/>
  <c r="AG1190" i="53"/>
  <c r="AF1190" i="53"/>
  <c r="BP186" i="53"/>
  <c r="BQ186" i="53"/>
  <c r="BO186" i="53"/>
  <c r="BN186" i="53"/>
  <c r="BM186" i="53"/>
  <c r="BP4210" i="53"/>
  <c r="BO4210" i="53"/>
  <c r="BN4210" i="53"/>
  <c r="BM4210" i="53"/>
  <c r="BQ4210" i="53"/>
  <c r="BQ2198" i="53"/>
  <c r="BP2198" i="53"/>
  <c r="BO2198" i="53"/>
  <c r="BN2198" i="53"/>
  <c r="BM2198" i="53"/>
  <c r="BP3203" i="53"/>
  <c r="BQ3203" i="53"/>
  <c r="BO3203" i="53"/>
  <c r="BN3203" i="53"/>
  <c r="BM3203" i="53"/>
  <c r="BQ6221" i="53"/>
  <c r="BP6221" i="53"/>
  <c r="BO6221" i="53"/>
  <c r="BN6221" i="53"/>
  <c r="BM6221" i="53"/>
  <c r="BP5215" i="53"/>
  <c r="BQ5215" i="53"/>
  <c r="BO5215" i="53"/>
  <c r="BN5215" i="53"/>
  <c r="BM5215" i="53"/>
  <c r="BQ1193" i="53"/>
  <c r="BP1193" i="53"/>
  <c r="BO1193" i="53"/>
  <c r="BN1193" i="53"/>
  <c r="BM1193" i="53"/>
  <c r="AD5214" i="53"/>
  <c r="BL187" i="53"/>
  <c r="AD1191" i="53"/>
  <c r="AD4208" i="53"/>
  <c r="BL5216" i="53"/>
  <c r="BL4211" i="53"/>
  <c r="BL6222" i="53"/>
  <c r="BL2199" i="53"/>
  <c r="BL3204" i="53"/>
  <c r="BL1194" i="53"/>
  <c r="AD6220" i="53"/>
  <c r="AD3202" i="53"/>
  <c r="AD2197" i="53"/>
  <c r="AE7249" i="53"/>
  <c r="AG7249" i="53"/>
  <c r="AF7249" i="53"/>
  <c r="AE8256" i="53"/>
  <c r="AG8256" i="53"/>
  <c r="AF8256" i="53"/>
  <c r="BM7249" i="53"/>
  <c r="BQ7249" i="53"/>
  <c r="BP7249" i="53"/>
  <c r="BO7249" i="53"/>
  <c r="BN7249" i="53"/>
  <c r="BP8255" i="53"/>
  <c r="BO8255" i="53"/>
  <c r="BN8255" i="53"/>
  <c r="BM8255" i="53"/>
  <c r="BQ8255" i="53"/>
  <c r="BL8256" i="53"/>
  <c r="BL7250" i="53"/>
  <c r="AD8257" i="53"/>
  <c r="AD7250" i="53"/>
  <c r="AG1191" i="53"/>
  <c r="AF1191" i="53"/>
  <c r="AE1191" i="53"/>
  <c r="AG6220" i="53"/>
  <c r="AF6220" i="53"/>
  <c r="AE6220" i="53"/>
  <c r="AF5214" i="53"/>
  <c r="AE5214" i="53"/>
  <c r="AG5214" i="53"/>
  <c r="AG2197" i="53"/>
  <c r="AF2197" i="53"/>
  <c r="AE2197" i="53"/>
  <c r="AG3202" i="53"/>
  <c r="AF3202" i="53"/>
  <c r="AE3202" i="53"/>
  <c r="AG4208" i="53"/>
  <c r="AF4208" i="53"/>
  <c r="AE4208" i="53"/>
  <c r="BQ187" i="53"/>
  <c r="BP187" i="53"/>
  <c r="BO187" i="53"/>
  <c r="BN187" i="53"/>
  <c r="BM187" i="53"/>
  <c r="BQ6222" i="53"/>
  <c r="BP6222" i="53"/>
  <c r="BO6222" i="53"/>
  <c r="BN6222" i="53"/>
  <c r="BM6222" i="53"/>
  <c r="BQ1194" i="53"/>
  <c r="BP1194" i="53"/>
  <c r="BO1194" i="53"/>
  <c r="BN1194" i="53"/>
  <c r="BM1194" i="53"/>
  <c r="BQ2199" i="53"/>
  <c r="BP2199" i="53"/>
  <c r="BM2199" i="53"/>
  <c r="BO2199" i="53"/>
  <c r="BN2199" i="53"/>
  <c r="BP4211" i="53"/>
  <c r="BQ4211" i="53"/>
  <c r="BO4211" i="53"/>
  <c r="BN4211" i="53"/>
  <c r="BM4211" i="53"/>
  <c r="BP3204" i="53"/>
  <c r="BQ3204" i="53"/>
  <c r="BO3204" i="53"/>
  <c r="BN3204" i="53"/>
  <c r="BM3204" i="53"/>
  <c r="BQ5216" i="53"/>
  <c r="BP5216" i="53"/>
  <c r="BO5216" i="53"/>
  <c r="BN5216" i="53"/>
  <c r="BM5216" i="53"/>
  <c r="AD5215" i="53"/>
  <c r="AD1192" i="53"/>
  <c r="AD4209" i="53"/>
  <c r="BL188" i="53"/>
  <c r="BL4212" i="53"/>
  <c r="BL1195" i="53"/>
  <c r="BL5217" i="53"/>
  <c r="BL2200" i="53"/>
  <c r="BL6223" i="53"/>
  <c r="BL3205" i="53"/>
  <c r="AD6221" i="53"/>
  <c r="AD3203" i="53"/>
  <c r="AD2198" i="53"/>
  <c r="AG7250" i="53"/>
  <c r="AF7250" i="53"/>
  <c r="AE7250" i="53"/>
  <c r="AG8257" i="53"/>
  <c r="AF8257" i="53"/>
  <c r="AE8257" i="53"/>
  <c r="BP7250" i="53"/>
  <c r="BO7250" i="53"/>
  <c r="BN7250" i="53"/>
  <c r="BM7250" i="53"/>
  <c r="BQ7250" i="53"/>
  <c r="BQ8256" i="53"/>
  <c r="BP8256" i="53"/>
  <c r="BO8256" i="53"/>
  <c r="BN8256" i="53"/>
  <c r="BM8256" i="53"/>
  <c r="BL8257" i="53"/>
  <c r="BL7251" i="53"/>
  <c r="AD8258" i="53"/>
  <c r="AD7251" i="53"/>
  <c r="AE6221" i="53"/>
  <c r="AG6221" i="53"/>
  <c r="AF6221" i="53"/>
  <c r="AG1192" i="53"/>
  <c r="AF1192" i="53"/>
  <c r="AE1192" i="53"/>
  <c r="AE4209" i="53"/>
  <c r="AF4209" i="53"/>
  <c r="AG4209" i="53"/>
  <c r="AG5215" i="53"/>
  <c r="AF5215" i="53"/>
  <c r="AE5215" i="53"/>
  <c r="AG2198" i="53"/>
  <c r="AE2198" i="53"/>
  <c r="AF2198" i="53"/>
  <c r="AG3203" i="53"/>
  <c r="AF3203" i="53"/>
  <c r="AE3203" i="53"/>
  <c r="BP3205" i="53"/>
  <c r="BQ3205" i="53"/>
  <c r="BO3205" i="53"/>
  <c r="BN3205" i="53"/>
  <c r="BM3205" i="53"/>
  <c r="BQ2200" i="53"/>
  <c r="BP2200" i="53"/>
  <c r="BO2200" i="53"/>
  <c r="BN2200" i="53"/>
  <c r="BM2200" i="53"/>
  <c r="BQ5217" i="53"/>
  <c r="BP5217" i="53"/>
  <c r="BO5217" i="53"/>
  <c r="BN5217" i="53"/>
  <c r="BM5217" i="53"/>
  <c r="BQ6223" i="53"/>
  <c r="BP6223" i="53"/>
  <c r="BO6223" i="53"/>
  <c r="BN6223" i="53"/>
  <c r="BM6223" i="53"/>
  <c r="BP1195" i="53"/>
  <c r="BQ1195" i="53"/>
  <c r="BN1195" i="53"/>
  <c r="BM1195" i="53"/>
  <c r="BO1195" i="53"/>
  <c r="BP4212" i="53"/>
  <c r="BQ4212" i="53"/>
  <c r="BO4212" i="53"/>
  <c r="BN4212" i="53"/>
  <c r="BM4212" i="53"/>
  <c r="BQ188" i="53"/>
  <c r="BP188" i="53"/>
  <c r="BM188" i="53"/>
  <c r="BO188" i="53"/>
  <c r="BN188" i="53"/>
  <c r="AD5216" i="53"/>
  <c r="AD4210" i="53"/>
  <c r="BL189" i="53"/>
  <c r="AD1193" i="53"/>
  <c r="BL1196" i="53"/>
  <c r="BL3206" i="53"/>
  <c r="BL2201" i="53"/>
  <c r="BL4213" i="53"/>
  <c r="BL6224" i="53"/>
  <c r="BL5218" i="53"/>
  <c r="AD6222" i="53"/>
  <c r="AD3204" i="53"/>
  <c r="AD2199" i="53"/>
  <c r="AG7251" i="53"/>
  <c r="AF7251" i="53"/>
  <c r="AE7251" i="53"/>
  <c r="AG8258" i="53"/>
  <c r="AF8258" i="53"/>
  <c r="AE8258" i="53"/>
  <c r="BQ7251" i="53"/>
  <c r="BP7251" i="53"/>
  <c r="BO7251" i="53"/>
  <c r="BN7251" i="53"/>
  <c r="BM7251" i="53"/>
  <c r="BN8257" i="53"/>
  <c r="BM8257" i="53"/>
  <c r="BQ8257" i="53"/>
  <c r="BP8257" i="53"/>
  <c r="BO8257" i="53"/>
  <c r="BL8258" i="53"/>
  <c r="BL7252" i="53"/>
  <c r="AD8259" i="53"/>
  <c r="AD7252" i="53"/>
  <c r="AG4210" i="53"/>
  <c r="AF4210" i="53"/>
  <c r="AE4210" i="53"/>
  <c r="AG6222" i="53"/>
  <c r="AE6222" i="53"/>
  <c r="AF6222" i="53"/>
  <c r="AG5216" i="53"/>
  <c r="AF5216" i="53"/>
  <c r="AE5216" i="53"/>
  <c r="AG2199" i="53"/>
  <c r="AF2199" i="53"/>
  <c r="AE2199" i="53"/>
  <c r="AE3204" i="53"/>
  <c r="AF3204" i="53"/>
  <c r="AG3204" i="53"/>
  <c r="AG1193" i="53"/>
  <c r="AF1193" i="53"/>
  <c r="AE1193" i="53"/>
  <c r="BP4213" i="53"/>
  <c r="BQ4213" i="53"/>
  <c r="BO4213" i="53"/>
  <c r="BN4213" i="53"/>
  <c r="BM4213" i="53"/>
  <c r="BQ189" i="53"/>
  <c r="BP189" i="53"/>
  <c r="BO189" i="53"/>
  <c r="BN189" i="53"/>
  <c r="BM189" i="53"/>
  <c r="BQ5218" i="53"/>
  <c r="BP5218" i="53"/>
  <c r="BM5218" i="53"/>
  <c r="BO5218" i="53"/>
  <c r="BN5218" i="53"/>
  <c r="BQ6224" i="53"/>
  <c r="BP6224" i="53"/>
  <c r="BM6224" i="53"/>
  <c r="BN6224" i="53"/>
  <c r="BO6224" i="53"/>
  <c r="BQ2201" i="53"/>
  <c r="BP2201" i="53"/>
  <c r="BO2201" i="53"/>
  <c r="BN2201" i="53"/>
  <c r="BM2201" i="53"/>
  <c r="BP3206" i="53"/>
  <c r="BQ3206" i="53"/>
  <c r="BO3206" i="53"/>
  <c r="BN3206" i="53"/>
  <c r="BM3206" i="53"/>
  <c r="BQ1196" i="53"/>
  <c r="BP1196" i="53"/>
  <c r="BO1196" i="53"/>
  <c r="BN1196" i="53"/>
  <c r="BM1196" i="53"/>
  <c r="AD5217" i="53"/>
  <c r="AD1194" i="53"/>
  <c r="BL190" i="53"/>
  <c r="AD4211" i="53"/>
  <c r="BL6225" i="53"/>
  <c r="BL2202" i="53"/>
  <c r="BL5219" i="53"/>
  <c r="BL4214" i="53"/>
  <c r="BL3207" i="53"/>
  <c r="BL1197" i="53"/>
  <c r="AD6223" i="53"/>
  <c r="AD3205" i="53"/>
  <c r="AD2200" i="53"/>
  <c r="AG7252" i="53"/>
  <c r="AF7252" i="53"/>
  <c r="AE7252" i="53"/>
  <c r="AG8259" i="53"/>
  <c r="AF8259" i="53"/>
  <c r="AE8259" i="53"/>
  <c r="BN7252" i="53"/>
  <c r="BM7252" i="53"/>
  <c r="BQ7252" i="53"/>
  <c r="BP7252" i="53"/>
  <c r="BO7252" i="53"/>
  <c r="BQ8258" i="53"/>
  <c r="BP8258" i="53"/>
  <c r="BO8258" i="53"/>
  <c r="BN8258" i="53"/>
  <c r="BM8258" i="53"/>
  <c r="BL8259" i="53"/>
  <c r="BL7253" i="53"/>
  <c r="AD8260" i="53"/>
  <c r="AD7253" i="53"/>
  <c r="AG6223" i="53"/>
  <c r="AF6223" i="53"/>
  <c r="AE6223" i="53"/>
  <c r="AG1194" i="53"/>
  <c r="AF1194" i="53"/>
  <c r="AE1194" i="53"/>
  <c r="AE5217" i="53"/>
  <c r="AG5217" i="53"/>
  <c r="AF5217" i="53"/>
  <c r="AF2200" i="53"/>
  <c r="AE2200" i="53"/>
  <c r="AG2200" i="53"/>
  <c r="AG3205" i="53"/>
  <c r="AF3205" i="53"/>
  <c r="AE3205" i="53"/>
  <c r="AG4211" i="53"/>
  <c r="AF4211" i="53"/>
  <c r="AE4211" i="53"/>
  <c r="BP4214" i="53"/>
  <c r="BQ4214" i="53"/>
  <c r="BO4214" i="53"/>
  <c r="BN4214" i="53"/>
  <c r="BM4214" i="53"/>
  <c r="BP5219" i="53"/>
  <c r="BQ5219" i="53"/>
  <c r="BO5219" i="53"/>
  <c r="BN5219" i="53"/>
  <c r="BM5219" i="53"/>
  <c r="BQ2202" i="53"/>
  <c r="BP2202" i="53"/>
  <c r="BO2202" i="53"/>
  <c r="BN2202" i="53"/>
  <c r="BM2202" i="53"/>
  <c r="BP190" i="53"/>
  <c r="BQ190" i="53"/>
  <c r="BO190" i="53"/>
  <c r="BN190" i="53"/>
  <c r="BM190" i="53"/>
  <c r="BQ1197" i="53"/>
  <c r="BP1197" i="53"/>
  <c r="BO1197" i="53"/>
  <c r="BN1197" i="53"/>
  <c r="BM1197" i="53"/>
  <c r="BP3207" i="53"/>
  <c r="BM3207" i="53"/>
  <c r="BQ3207" i="53"/>
  <c r="BO3207" i="53"/>
  <c r="BN3207" i="53"/>
  <c r="BQ6225" i="53"/>
  <c r="BP6225" i="53"/>
  <c r="BO6225" i="53"/>
  <c r="BN6225" i="53"/>
  <c r="BM6225" i="53"/>
  <c r="AD5218" i="53"/>
  <c r="BL191" i="53"/>
  <c r="AD1195" i="53"/>
  <c r="AD4212" i="53"/>
  <c r="BL6226" i="53"/>
  <c r="BL2203" i="53"/>
  <c r="BL3208" i="53"/>
  <c r="BL5220" i="53"/>
  <c r="BL4215" i="53"/>
  <c r="BL1198" i="53"/>
  <c r="AD6224" i="53"/>
  <c r="AD3206" i="53"/>
  <c r="AD2201" i="53"/>
  <c r="AG7253" i="53"/>
  <c r="AF7253" i="53"/>
  <c r="AE7253" i="53"/>
  <c r="AG8260" i="53"/>
  <c r="AF8260" i="53"/>
  <c r="AE8260" i="53"/>
  <c r="BQ7253" i="53"/>
  <c r="BP7253" i="53"/>
  <c r="BO7253" i="53"/>
  <c r="BN7253" i="53"/>
  <c r="BM7253" i="53"/>
  <c r="BQ8259" i="53"/>
  <c r="BP8259" i="53"/>
  <c r="BO8259" i="53"/>
  <c r="BN8259" i="53"/>
  <c r="BM8259" i="53"/>
  <c r="BL8260" i="53"/>
  <c r="BL7254" i="53"/>
  <c r="AD8261" i="53"/>
  <c r="AD7254" i="53"/>
  <c r="AF1195" i="53"/>
  <c r="AE1195" i="53"/>
  <c r="AG1195" i="53"/>
  <c r="AG6224" i="53"/>
  <c r="AF6224" i="53"/>
  <c r="AE6224" i="53"/>
  <c r="AG5218" i="53"/>
  <c r="AF5218" i="53"/>
  <c r="AE5218" i="53"/>
  <c r="AG2201" i="53"/>
  <c r="AF2201" i="53"/>
  <c r="AE2201" i="53"/>
  <c r="AG3206" i="53"/>
  <c r="AF3206" i="53"/>
  <c r="AE3206" i="53"/>
  <c r="AG4212" i="53"/>
  <c r="AE4212" i="53"/>
  <c r="AF4212" i="53"/>
  <c r="BQ1198" i="53"/>
  <c r="BP1198" i="53"/>
  <c r="BO1198" i="53"/>
  <c r="BN1198" i="53"/>
  <c r="BM1198" i="53"/>
  <c r="BP4215" i="53"/>
  <c r="BQ4215" i="53"/>
  <c r="BO4215" i="53"/>
  <c r="BN4215" i="53"/>
  <c r="BM4215" i="53"/>
  <c r="BQ5220" i="53"/>
  <c r="BP5220" i="53"/>
  <c r="BO5220" i="53"/>
  <c r="BN5220" i="53"/>
  <c r="BM5220" i="53"/>
  <c r="BP3208" i="53"/>
  <c r="BN3208" i="53"/>
  <c r="BM3208" i="53"/>
  <c r="BQ3208" i="53"/>
  <c r="BO3208" i="53"/>
  <c r="BQ191" i="53"/>
  <c r="BP191" i="53"/>
  <c r="BO191" i="53"/>
  <c r="BN191" i="53"/>
  <c r="BM191" i="53"/>
  <c r="BQ6226" i="53"/>
  <c r="BP6226" i="53"/>
  <c r="BO6226" i="53"/>
  <c r="BN6226" i="53"/>
  <c r="BM6226" i="53"/>
  <c r="BQ2203" i="53"/>
  <c r="BP2203" i="53"/>
  <c r="BM2203" i="53"/>
  <c r="BO2203" i="53"/>
  <c r="BN2203" i="53"/>
  <c r="AD5219" i="53"/>
  <c r="AD4213" i="53"/>
  <c r="AD1196" i="53"/>
  <c r="BL192" i="53"/>
  <c r="BL6227" i="53"/>
  <c r="BL4216" i="53"/>
  <c r="BL3209" i="53"/>
  <c r="BL2204" i="53"/>
  <c r="BL1199" i="53"/>
  <c r="BL5221" i="53"/>
  <c r="AD6225" i="53"/>
  <c r="AD3207" i="53"/>
  <c r="AD2202" i="53"/>
  <c r="AF7254" i="53"/>
  <c r="AE7254" i="53"/>
  <c r="AG7254" i="53"/>
  <c r="AF8261" i="53"/>
  <c r="AE8261" i="53"/>
  <c r="AG8261" i="53"/>
  <c r="BQ7254" i="53"/>
  <c r="BP7254" i="53"/>
  <c r="BO7254" i="53"/>
  <c r="BN7254" i="53"/>
  <c r="BM7254" i="53"/>
  <c r="BO8260" i="53"/>
  <c r="BN8260" i="53"/>
  <c r="BM8260" i="53"/>
  <c r="BQ8260" i="53"/>
  <c r="BP8260" i="53"/>
  <c r="BL8261" i="53"/>
  <c r="BL7255" i="53"/>
  <c r="AD8262" i="53"/>
  <c r="AD7255" i="53"/>
  <c r="AG4213" i="53"/>
  <c r="AF4213" i="53"/>
  <c r="AE4213" i="53"/>
  <c r="AG6225" i="53"/>
  <c r="AF6225" i="53"/>
  <c r="AE6225" i="53"/>
  <c r="AG5219" i="53"/>
  <c r="AF5219" i="53"/>
  <c r="AE5219" i="53"/>
  <c r="AG1196" i="53"/>
  <c r="AF1196" i="53"/>
  <c r="AE1196" i="53"/>
  <c r="AG2202" i="53"/>
  <c r="AF2202" i="53"/>
  <c r="AE2202" i="53"/>
  <c r="AG3207" i="53"/>
  <c r="AE3207" i="53"/>
  <c r="AF3207" i="53"/>
  <c r="BP1199" i="53"/>
  <c r="BQ1199" i="53"/>
  <c r="BN1199" i="53"/>
  <c r="BM1199" i="53"/>
  <c r="BO1199" i="53"/>
  <c r="BP3209" i="53"/>
  <c r="BO3209" i="53"/>
  <c r="BN3209" i="53"/>
  <c r="BM3209" i="53"/>
  <c r="BQ3209" i="53"/>
  <c r="BQ5221" i="53"/>
  <c r="BP5221" i="53"/>
  <c r="BO5221" i="53"/>
  <c r="BN5221" i="53"/>
  <c r="BM5221" i="53"/>
  <c r="BP4216" i="53"/>
  <c r="BM4216" i="53"/>
  <c r="BQ4216" i="53"/>
  <c r="BO4216" i="53"/>
  <c r="BN4216" i="53"/>
  <c r="BQ2204" i="53"/>
  <c r="BP2204" i="53"/>
  <c r="BO2204" i="53"/>
  <c r="BN2204" i="53"/>
  <c r="BM2204" i="53"/>
  <c r="BQ6227" i="53"/>
  <c r="BP6227" i="53"/>
  <c r="BO6227" i="53"/>
  <c r="BN6227" i="53"/>
  <c r="BM6227" i="53"/>
  <c r="BQ192" i="53"/>
  <c r="BP192" i="53"/>
  <c r="BM192" i="53"/>
  <c r="BO192" i="53"/>
  <c r="BN192" i="53"/>
  <c r="AD5220" i="53"/>
  <c r="BL193" i="53"/>
  <c r="AD1197" i="53"/>
  <c r="AD4214" i="53"/>
  <c r="BL3210" i="53"/>
  <c r="BL1200" i="53"/>
  <c r="BL4217" i="53"/>
  <c r="BL6228" i="53"/>
  <c r="BL2205" i="53"/>
  <c r="BL5222" i="53"/>
  <c r="AD6226" i="53"/>
  <c r="AD3208" i="53"/>
  <c r="AD2203" i="53"/>
  <c r="AG7255" i="53"/>
  <c r="AF7255" i="53"/>
  <c r="AE7255" i="53"/>
  <c r="AG8262" i="53"/>
  <c r="AF8262" i="53"/>
  <c r="AE8262" i="53"/>
  <c r="BO7255" i="53"/>
  <c r="BN7255" i="53"/>
  <c r="BM7255" i="53"/>
  <c r="BQ7255" i="53"/>
  <c r="BP7255" i="53"/>
  <c r="BQ8261" i="53"/>
  <c r="BP8261" i="53"/>
  <c r="BO8261" i="53"/>
  <c r="BN8261" i="53"/>
  <c r="BM8261" i="53"/>
  <c r="BL8262" i="53"/>
  <c r="BL7256" i="53"/>
  <c r="AD8263" i="53"/>
  <c r="AD7256" i="53"/>
  <c r="AF6226" i="53"/>
  <c r="AE6226" i="53"/>
  <c r="AG6226" i="53"/>
  <c r="AG5220" i="53"/>
  <c r="AF5220" i="53"/>
  <c r="AE5220" i="53"/>
  <c r="AG1197" i="53"/>
  <c r="AF1197" i="53"/>
  <c r="AE1197" i="53"/>
  <c r="AE2203" i="53"/>
  <c r="AF2203" i="53"/>
  <c r="AG2203" i="53"/>
  <c r="AG3208" i="53"/>
  <c r="AF3208" i="53"/>
  <c r="AE3208" i="53"/>
  <c r="AF4214" i="53"/>
  <c r="AE4214" i="53"/>
  <c r="AG4214" i="53"/>
  <c r="BQ2205" i="53"/>
  <c r="BP2205" i="53"/>
  <c r="BO2205" i="53"/>
  <c r="BN2205" i="53"/>
  <c r="BM2205" i="53"/>
  <c r="BQ5222" i="53"/>
  <c r="BP5222" i="53"/>
  <c r="BM5222" i="53"/>
  <c r="BO5222" i="53"/>
  <c r="BN5222" i="53"/>
  <c r="BP4217" i="53"/>
  <c r="BN4217" i="53"/>
  <c r="BM4217" i="53"/>
  <c r="BQ4217" i="53"/>
  <c r="BO4217" i="53"/>
  <c r="BQ193" i="53"/>
  <c r="BP193" i="53"/>
  <c r="BO193" i="53"/>
  <c r="BN193" i="53"/>
  <c r="BM193" i="53"/>
  <c r="BQ6228" i="53"/>
  <c r="BP6228" i="53"/>
  <c r="BM6228" i="53"/>
  <c r="BN6228" i="53"/>
  <c r="BO6228" i="53"/>
  <c r="BQ1200" i="53"/>
  <c r="BP1200" i="53"/>
  <c r="BO1200" i="53"/>
  <c r="BN1200" i="53"/>
  <c r="BM1200" i="53"/>
  <c r="BP3210" i="53"/>
  <c r="BQ3210" i="53"/>
  <c r="BO3210" i="53"/>
  <c r="BN3210" i="53"/>
  <c r="BM3210" i="53"/>
  <c r="AD5221" i="53"/>
  <c r="AD4215" i="53"/>
  <c r="AD1198" i="53"/>
  <c r="BL194" i="53"/>
  <c r="BL4218" i="53"/>
  <c r="BL6229" i="53"/>
  <c r="BL2206" i="53"/>
  <c r="BL5223" i="53"/>
  <c r="BL1201" i="53"/>
  <c r="BL3211" i="53"/>
  <c r="AD6227" i="53"/>
  <c r="AD3209" i="53"/>
  <c r="AD2204" i="53"/>
  <c r="AG7256" i="53"/>
  <c r="AF7256" i="53"/>
  <c r="AE7256" i="53"/>
  <c r="AG8263" i="53"/>
  <c r="AF8263" i="53"/>
  <c r="AE8263" i="53"/>
  <c r="BQ7256" i="53"/>
  <c r="BP7256" i="53"/>
  <c r="BO7256" i="53"/>
  <c r="BN7256" i="53"/>
  <c r="BM7256" i="53"/>
  <c r="BM8262" i="53"/>
  <c r="BQ8262" i="53"/>
  <c r="BP8262" i="53"/>
  <c r="BO8262" i="53"/>
  <c r="BN8262" i="53"/>
  <c r="BL8263" i="53"/>
  <c r="BL7257" i="53"/>
  <c r="AD8264" i="53"/>
  <c r="AD7257" i="53"/>
  <c r="AG4215" i="53"/>
  <c r="AF4215" i="53"/>
  <c r="AE4215" i="53"/>
  <c r="AE1198" i="53"/>
  <c r="AG1198" i="53"/>
  <c r="AF1198" i="53"/>
  <c r="AG5221" i="53"/>
  <c r="AF5221" i="53"/>
  <c r="AE5221" i="53"/>
  <c r="AF6227" i="53"/>
  <c r="AG6227" i="53"/>
  <c r="AE6227" i="53"/>
  <c r="AG2204" i="53"/>
  <c r="AF2204" i="53"/>
  <c r="AE2204" i="53"/>
  <c r="AF3209" i="53"/>
  <c r="AE3209" i="53"/>
  <c r="AG3209" i="53"/>
  <c r="BQ1201" i="53"/>
  <c r="BP1201" i="53"/>
  <c r="BO1201" i="53"/>
  <c r="BN1201" i="53"/>
  <c r="BM1201" i="53"/>
  <c r="BP5223" i="53"/>
  <c r="BQ5223" i="53"/>
  <c r="BO5223" i="53"/>
  <c r="BN5223" i="53"/>
  <c r="BM5223" i="53"/>
  <c r="BQ2206" i="53"/>
  <c r="BP2206" i="53"/>
  <c r="BO2206" i="53"/>
  <c r="BN2206" i="53"/>
  <c r="BM2206" i="53"/>
  <c r="BP3211" i="53"/>
  <c r="BQ3211" i="53"/>
  <c r="BO3211" i="53"/>
  <c r="BN3211" i="53"/>
  <c r="BM3211" i="53"/>
  <c r="BQ6229" i="53"/>
  <c r="BP6229" i="53"/>
  <c r="BO6229" i="53"/>
  <c r="BN6229" i="53"/>
  <c r="BM6229" i="53"/>
  <c r="BP4218" i="53"/>
  <c r="BO4218" i="53"/>
  <c r="BN4218" i="53"/>
  <c r="BM4218" i="53"/>
  <c r="BQ4218" i="53"/>
  <c r="BP194" i="53"/>
  <c r="BQ194" i="53"/>
  <c r="BO194" i="53"/>
  <c r="BN194" i="53"/>
  <c r="BM194" i="53"/>
  <c r="AD5222" i="53"/>
  <c r="BL195" i="53"/>
  <c r="AD1199" i="53"/>
  <c r="AD4216" i="53"/>
  <c r="BL1202" i="53"/>
  <c r="BL3212" i="53"/>
  <c r="BL6230" i="53"/>
  <c r="BL2207" i="53"/>
  <c r="BL4219" i="53"/>
  <c r="BL5224" i="53"/>
  <c r="AD6228" i="53"/>
  <c r="AD3210" i="53"/>
  <c r="AD2205" i="53"/>
  <c r="AE7257" i="53"/>
  <c r="AG7257" i="53"/>
  <c r="AF7257" i="53"/>
  <c r="AE8264" i="53"/>
  <c r="AG8264" i="53"/>
  <c r="AF8264" i="53"/>
  <c r="BM7257" i="53"/>
  <c r="BQ7257" i="53"/>
  <c r="BP7257" i="53"/>
  <c r="BO7257" i="53"/>
  <c r="BN7257" i="53"/>
  <c r="BP8263" i="53"/>
  <c r="BO8263" i="53"/>
  <c r="BN8263" i="53"/>
  <c r="BM8263" i="53"/>
  <c r="BQ8263" i="53"/>
  <c r="BL8264" i="53"/>
  <c r="BL7258" i="53"/>
  <c r="AD8265" i="53"/>
  <c r="AD7258" i="53"/>
  <c r="AF5222" i="53"/>
  <c r="AE5222" i="53"/>
  <c r="AG5222" i="53"/>
  <c r="AG6228" i="53"/>
  <c r="AF6228" i="53"/>
  <c r="AE6228" i="53"/>
  <c r="AG1199" i="53"/>
  <c r="AF1199" i="53"/>
  <c r="AE1199" i="53"/>
  <c r="AG2205" i="53"/>
  <c r="AF2205" i="53"/>
  <c r="AE2205" i="53"/>
  <c r="AG3210" i="53"/>
  <c r="AF3210" i="53"/>
  <c r="AE3210" i="53"/>
  <c r="AG4216" i="53"/>
  <c r="AF4216" i="53"/>
  <c r="AE4216" i="53"/>
  <c r="BQ195" i="53"/>
  <c r="BP195" i="53"/>
  <c r="BO195" i="53"/>
  <c r="BN195" i="53"/>
  <c r="BM195" i="53"/>
  <c r="BQ5224" i="53"/>
  <c r="BP5224" i="53"/>
  <c r="BO5224" i="53"/>
  <c r="BN5224" i="53"/>
  <c r="BM5224" i="53"/>
  <c r="BQ2207" i="53"/>
  <c r="BP2207" i="53"/>
  <c r="BM2207" i="53"/>
  <c r="BO2207" i="53"/>
  <c r="BN2207" i="53"/>
  <c r="BQ6230" i="53"/>
  <c r="BP6230" i="53"/>
  <c r="BO6230" i="53"/>
  <c r="BN6230" i="53"/>
  <c r="BM6230" i="53"/>
  <c r="BP4219" i="53"/>
  <c r="BQ4219" i="53"/>
  <c r="BO4219" i="53"/>
  <c r="BN4219" i="53"/>
  <c r="BM4219" i="53"/>
  <c r="BP3212" i="53"/>
  <c r="BQ3212" i="53"/>
  <c r="BO3212" i="53"/>
  <c r="BN3212" i="53"/>
  <c r="BM3212" i="53"/>
  <c r="BQ1202" i="53"/>
  <c r="BP1202" i="53"/>
  <c r="BO1202" i="53"/>
  <c r="BN1202" i="53"/>
  <c r="BM1202" i="53"/>
  <c r="AD5223" i="53"/>
  <c r="AD1200" i="53"/>
  <c r="BL196" i="53"/>
  <c r="AD4217" i="53"/>
  <c r="BL4220" i="53"/>
  <c r="BL3213" i="53"/>
  <c r="BL5225" i="53"/>
  <c r="BL6231" i="53"/>
  <c r="BL2208" i="53"/>
  <c r="BL1203" i="53"/>
  <c r="AD6229" i="53"/>
  <c r="AD3211" i="53"/>
  <c r="AD2206" i="53"/>
  <c r="AG7258" i="53"/>
  <c r="AF7258" i="53"/>
  <c r="AE7258" i="53"/>
  <c r="AG8265" i="53"/>
  <c r="AF8265" i="53"/>
  <c r="AE8265" i="53"/>
  <c r="BP7258" i="53"/>
  <c r="BO7258" i="53"/>
  <c r="BN7258" i="53"/>
  <c r="BM7258" i="53"/>
  <c r="BQ7258" i="53"/>
  <c r="BQ8264" i="53"/>
  <c r="BP8264" i="53"/>
  <c r="BO8264" i="53"/>
  <c r="BN8264" i="53"/>
  <c r="BM8264" i="53"/>
  <c r="BL8265" i="53"/>
  <c r="BL7259" i="53"/>
  <c r="AD8266" i="53"/>
  <c r="AD7259" i="53"/>
  <c r="AG1200" i="53"/>
  <c r="AF1200" i="53"/>
  <c r="AE1200" i="53"/>
  <c r="AE6229" i="53"/>
  <c r="AG6229" i="53"/>
  <c r="AF6229" i="53"/>
  <c r="AG5223" i="53"/>
  <c r="AF5223" i="53"/>
  <c r="AE5223" i="53"/>
  <c r="AG2206" i="53"/>
  <c r="AE2206" i="53"/>
  <c r="AF2206" i="53"/>
  <c r="AG3211" i="53"/>
  <c r="AF3211" i="53"/>
  <c r="AE3211" i="53"/>
  <c r="AE4217" i="53"/>
  <c r="AF4217" i="53"/>
  <c r="AG4217" i="53"/>
  <c r="BQ196" i="53"/>
  <c r="BP196" i="53"/>
  <c r="BM196" i="53"/>
  <c r="BO196" i="53"/>
  <c r="BN196" i="53"/>
  <c r="BP1203" i="53"/>
  <c r="BQ1203" i="53"/>
  <c r="BN1203" i="53"/>
  <c r="BM1203" i="53"/>
  <c r="BO1203" i="53"/>
  <c r="BQ5225" i="53"/>
  <c r="BP5225" i="53"/>
  <c r="BO5225" i="53"/>
  <c r="BN5225" i="53"/>
  <c r="BM5225" i="53"/>
  <c r="BQ2208" i="53"/>
  <c r="BP2208" i="53"/>
  <c r="BO2208" i="53"/>
  <c r="BN2208" i="53"/>
  <c r="BM2208" i="53"/>
  <c r="BP3213" i="53"/>
  <c r="BQ3213" i="53"/>
  <c r="BO3213" i="53"/>
  <c r="BN3213" i="53"/>
  <c r="BM3213" i="53"/>
  <c r="BQ6231" i="53"/>
  <c r="BP6231" i="53"/>
  <c r="BO6231" i="53"/>
  <c r="BN6231" i="53"/>
  <c r="BM6231" i="53"/>
  <c r="BP4220" i="53"/>
  <c r="BQ4220" i="53"/>
  <c r="BO4220" i="53"/>
  <c r="BN4220" i="53"/>
  <c r="BM4220" i="53"/>
  <c r="AD5224" i="53"/>
  <c r="AD4218" i="53"/>
  <c r="BL197" i="53"/>
  <c r="AD1201" i="53"/>
  <c r="BL2209" i="53"/>
  <c r="BL5226" i="53"/>
  <c r="BL3214" i="53"/>
  <c r="BL4221" i="53"/>
  <c r="BL6232" i="53"/>
  <c r="BL1204" i="53"/>
  <c r="AD6230" i="53"/>
  <c r="AD3212" i="53"/>
  <c r="AD2207" i="53"/>
  <c r="AG7259" i="53"/>
  <c r="AF7259" i="53"/>
  <c r="AE7259" i="53"/>
  <c r="AG8266" i="53"/>
  <c r="AF8266" i="53"/>
  <c r="AE8266" i="53"/>
  <c r="BQ7259" i="53"/>
  <c r="BP7259" i="53"/>
  <c r="BO7259" i="53"/>
  <c r="BN7259" i="53"/>
  <c r="BM7259" i="53"/>
  <c r="BN8265" i="53"/>
  <c r="BM8265" i="53"/>
  <c r="BQ8265" i="53"/>
  <c r="BP8265" i="53"/>
  <c r="BO8265" i="53"/>
  <c r="BL8266" i="53"/>
  <c r="BL7260" i="53"/>
  <c r="AD8267" i="53"/>
  <c r="AD7260" i="53"/>
  <c r="AG6230" i="53"/>
  <c r="AE6230" i="53"/>
  <c r="AF6230" i="53"/>
  <c r="AG4218" i="53"/>
  <c r="AF4218" i="53"/>
  <c r="AE4218" i="53"/>
  <c r="AG5224" i="53"/>
  <c r="AF5224" i="53"/>
  <c r="AE5224" i="53"/>
  <c r="AG2207" i="53"/>
  <c r="AF2207" i="53"/>
  <c r="AE2207" i="53"/>
  <c r="AE3212" i="53"/>
  <c r="AF3212" i="53"/>
  <c r="AG3212" i="53"/>
  <c r="AG1201" i="53"/>
  <c r="AF1201" i="53"/>
  <c r="AE1201" i="53"/>
  <c r="BQ197" i="53"/>
  <c r="BP197" i="53"/>
  <c r="BO197" i="53"/>
  <c r="BN197" i="53"/>
  <c r="BM197" i="53"/>
  <c r="BQ1204" i="53"/>
  <c r="BP1204" i="53"/>
  <c r="BO1204" i="53"/>
  <c r="BN1204" i="53"/>
  <c r="BM1204" i="53"/>
  <c r="BP4221" i="53"/>
  <c r="BQ4221" i="53"/>
  <c r="BO4221" i="53"/>
  <c r="BN4221" i="53"/>
  <c r="BM4221" i="53"/>
  <c r="BQ6232" i="53"/>
  <c r="BP6232" i="53"/>
  <c r="BM6232" i="53"/>
  <c r="BN6232" i="53"/>
  <c r="BO6232" i="53"/>
  <c r="BP3214" i="53"/>
  <c r="BQ3214" i="53"/>
  <c r="BO3214" i="53"/>
  <c r="BN3214" i="53"/>
  <c r="BM3214" i="53"/>
  <c r="BQ5226" i="53"/>
  <c r="BP5226" i="53"/>
  <c r="BM5226" i="53"/>
  <c r="BO5226" i="53"/>
  <c r="BN5226" i="53"/>
  <c r="BQ2209" i="53"/>
  <c r="BP2209" i="53"/>
  <c r="BO2209" i="53"/>
  <c r="BN2209" i="53"/>
  <c r="BM2209" i="53"/>
  <c r="AD5225" i="53"/>
  <c r="AD1202" i="53"/>
  <c r="BL198" i="53"/>
  <c r="AD4219" i="53"/>
  <c r="BL6233" i="53"/>
  <c r="BL5227" i="53"/>
  <c r="BL1205" i="53"/>
  <c r="BL4222" i="53"/>
  <c r="BL3215" i="53"/>
  <c r="BL2210" i="53"/>
  <c r="AD6231" i="53"/>
  <c r="AD3213" i="53"/>
  <c r="AD2208" i="53"/>
  <c r="AG7260" i="53"/>
  <c r="AF7260" i="53"/>
  <c r="AE7260" i="53"/>
  <c r="AG8267" i="53"/>
  <c r="AF8267" i="53"/>
  <c r="AE8267" i="53"/>
  <c r="BN7260" i="53"/>
  <c r="BM7260" i="53"/>
  <c r="BQ7260" i="53"/>
  <c r="BP7260" i="53"/>
  <c r="BO7260" i="53"/>
  <c r="BQ8266" i="53"/>
  <c r="BP8266" i="53"/>
  <c r="BO8266" i="53"/>
  <c r="BN8266" i="53"/>
  <c r="BM8266" i="53"/>
  <c r="BL8267" i="53"/>
  <c r="BL7261" i="53"/>
  <c r="AD8268" i="53"/>
  <c r="AD7261" i="53"/>
  <c r="AG1202" i="53"/>
  <c r="AF1202" i="53"/>
  <c r="AE1202" i="53"/>
  <c r="AG6231" i="53"/>
  <c r="AF6231" i="53"/>
  <c r="AE6231" i="53"/>
  <c r="AE5225" i="53"/>
  <c r="AG5225" i="53"/>
  <c r="AF5225" i="53"/>
  <c r="AF2208" i="53"/>
  <c r="AE2208" i="53"/>
  <c r="AG2208" i="53"/>
  <c r="AG3213" i="53"/>
  <c r="AF3213" i="53"/>
  <c r="AE3213" i="53"/>
  <c r="AG4219" i="53"/>
  <c r="AF4219" i="53"/>
  <c r="AE4219" i="53"/>
  <c r="BQ2210" i="53"/>
  <c r="BP2210" i="53"/>
  <c r="BO2210" i="53"/>
  <c r="BN2210" i="53"/>
  <c r="BM2210" i="53"/>
  <c r="BP4222" i="53"/>
  <c r="BQ4222" i="53"/>
  <c r="BO4222" i="53"/>
  <c r="BN4222" i="53"/>
  <c r="BM4222" i="53"/>
  <c r="BQ1205" i="53"/>
  <c r="BP1205" i="53"/>
  <c r="BO1205" i="53"/>
  <c r="BN1205" i="53"/>
  <c r="BM1205" i="53"/>
  <c r="BP198" i="53"/>
  <c r="BQ198" i="53"/>
  <c r="BO198" i="53"/>
  <c r="BN198" i="53"/>
  <c r="BM198" i="53"/>
  <c r="BP3215" i="53"/>
  <c r="BM3215" i="53"/>
  <c r="BQ3215" i="53"/>
  <c r="BO3215" i="53"/>
  <c r="BN3215" i="53"/>
  <c r="BP5227" i="53"/>
  <c r="BQ5227" i="53"/>
  <c r="BO5227" i="53"/>
  <c r="BN5227" i="53"/>
  <c r="BM5227" i="53"/>
  <c r="BQ6233" i="53"/>
  <c r="BP6233" i="53"/>
  <c r="BO6233" i="53"/>
  <c r="BN6233" i="53"/>
  <c r="BM6233" i="53"/>
  <c r="AD5226" i="53"/>
  <c r="AD4220" i="53"/>
  <c r="BL199" i="53"/>
  <c r="AD1203" i="53"/>
  <c r="BL3216" i="53"/>
  <c r="BL1206" i="53"/>
  <c r="BL2211" i="53"/>
  <c r="BL6234" i="53"/>
  <c r="BL4223" i="53"/>
  <c r="BL5228" i="53"/>
  <c r="AD6232" i="53"/>
  <c r="AD3214" i="53"/>
  <c r="AD2209" i="53"/>
  <c r="AG7261" i="53"/>
  <c r="AF7261" i="53"/>
  <c r="AE7261" i="53"/>
  <c r="AG8268" i="53"/>
  <c r="AF8268" i="53"/>
  <c r="AE8268" i="53"/>
  <c r="BQ7261" i="53"/>
  <c r="BP7261" i="53"/>
  <c r="BO7261" i="53"/>
  <c r="BN7261" i="53"/>
  <c r="BM7261" i="53"/>
  <c r="BQ8267" i="53"/>
  <c r="BP8267" i="53"/>
  <c r="BO8267" i="53"/>
  <c r="BN8267" i="53"/>
  <c r="BM8267" i="53"/>
  <c r="BL8268" i="53"/>
  <c r="BL7262" i="53"/>
  <c r="AD8269" i="53"/>
  <c r="AD7262" i="53"/>
  <c r="AG4220" i="53"/>
  <c r="AE4220" i="53"/>
  <c r="AF4220" i="53"/>
  <c r="AG2209" i="53"/>
  <c r="AF2209" i="53"/>
  <c r="AE2209" i="53"/>
  <c r="AG6232" i="53"/>
  <c r="AF6232" i="53"/>
  <c r="AE6232" i="53"/>
  <c r="AG5226" i="53"/>
  <c r="AF5226" i="53"/>
  <c r="AE5226" i="53"/>
  <c r="AG3214" i="53"/>
  <c r="AF3214" i="53"/>
  <c r="AE3214" i="53"/>
  <c r="AF1203" i="53"/>
  <c r="AE1203" i="53"/>
  <c r="AG1203" i="53"/>
  <c r="BQ199" i="53"/>
  <c r="BP199" i="53"/>
  <c r="BO199" i="53"/>
  <c r="BN199" i="53"/>
  <c r="BM199" i="53"/>
  <c r="BQ2211" i="53"/>
  <c r="BP2211" i="53"/>
  <c r="BM2211" i="53"/>
  <c r="BO2211" i="53"/>
  <c r="BN2211" i="53"/>
  <c r="BQ6234" i="53"/>
  <c r="BP6234" i="53"/>
  <c r="BO6234" i="53"/>
  <c r="BN6234" i="53"/>
  <c r="BM6234" i="53"/>
  <c r="BQ5228" i="53"/>
  <c r="BP5228" i="53"/>
  <c r="BO5228" i="53"/>
  <c r="BN5228" i="53"/>
  <c r="BM5228" i="53"/>
  <c r="BP4223" i="53"/>
  <c r="BQ4223" i="53"/>
  <c r="BO4223" i="53"/>
  <c r="BN4223" i="53"/>
  <c r="BM4223" i="53"/>
  <c r="BP3216" i="53"/>
  <c r="BN3216" i="53"/>
  <c r="BM3216" i="53"/>
  <c r="BQ3216" i="53"/>
  <c r="BO3216" i="53"/>
  <c r="BQ1206" i="53"/>
  <c r="BP1206" i="53"/>
  <c r="BO1206" i="53"/>
  <c r="BN1206" i="53"/>
  <c r="BM1206" i="53"/>
  <c r="AD5227" i="53"/>
  <c r="BL200" i="53"/>
  <c r="AD1204" i="53"/>
  <c r="AD4221" i="53"/>
  <c r="BL6235" i="53"/>
  <c r="BL4224" i="53"/>
  <c r="BL1207" i="53"/>
  <c r="BL5229" i="53"/>
  <c r="BL2212" i="53"/>
  <c r="BL3217" i="53"/>
  <c r="AD6233" i="53"/>
  <c r="AD3215" i="53"/>
  <c r="AD2210" i="53"/>
  <c r="AF7262" i="53"/>
  <c r="AE7262" i="53"/>
  <c r="AG7262" i="53"/>
  <c r="AF8269" i="53"/>
  <c r="AE8269" i="53"/>
  <c r="AG8269" i="53"/>
  <c r="BQ7262" i="53"/>
  <c r="BP7262" i="53"/>
  <c r="BO7262" i="53"/>
  <c r="BN7262" i="53"/>
  <c r="BM7262" i="53"/>
  <c r="BO8268" i="53"/>
  <c r="BN8268" i="53"/>
  <c r="BM8268" i="53"/>
  <c r="BQ8268" i="53"/>
  <c r="BP8268" i="53"/>
  <c r="BL8269" i="53"/>
  <c r="BL7263" i="53"/>
  <c r="AD8270" i="53"/>
  <c r="AD7263" i="53"/>
  <c r="AG6233" i="53"/>
  <c r="AF6233" i="53"/>
  <c r="AE6233" i="53"/>
  <c r="AG5227" i="53"/>
  <c r="AF5227" i="53"/>
  <c r="AE5227" i="53"/>
  <c r="AG1204" i="53"/>
  <c r="AF1204" i="53"/>
  <c r="AE1204" i="53"/>
  <c r="AG2210" i="53"/>
  <c r="AF2210" i="53"/>
  <c r="AE2210" i="53"/>
  <c r="AG3215" i="53"/>
  <c r="AE3215" i="53"/>
  <c r="AF3215" i="53"/>
  <c r="AG4221" i="53"/>
  <c r="AF4221" i="53"/>
  <c r="AE4221" i="53"/>
  <c r="BP3217" i="53"/>
  <c r="BO3217" i="53"/>
  <c r="BN3217" i="53"/>
  <c r="BM3217" i="53"/>
  <c r="BQ3217" i="53"/>
  <c r="BP1207" i="53"/>
  <c r="BQ1207" i="53"/>
  <c r="BN1207" i="53"/>
  <c r="BM1207" i="53"/>
  <c r="BO1207" i="53"/>
  <c r="BQ200" i="53"/>
  <c r="BP200" i="53"/>
  <c r="BM200" i="53"/>
  <c r="BO200" i="53"/>
  <c r="BN200" i="53"/>
  <c r="BQ2212" i="53"/>
  <c r="BP2212" i="53"/>
  <c r="BO2212" i="53"/>
  <c r="BN2212" i="53"/>
  <c r="BM2212" i="53"/>
  <c r="BP4224" i="53"/>
  <c r="BM4224" i="53"/>
  <c r="BQ4224" i="53"/>
  <c r="BO4224" i="53"/>
  <c r="BN4224" i="53"/>
  <c r="BQ5229" i="53"/>
  <c r="BP5229" i="53"/>
  <c r="BO5229" i="53"/>
  <c r="BN5229" i="53"/>
  <c r="BM5229" i="53"/>
  <c r="BQ6235" i="53"/>
  <c r="BP6235" i="53"/>
  <c r="BO6235" i="53"/>
  <c r="BN6235" i="53"/>
  <c r="BM6235" i="53"/>
  <c r="AD5228" i="53"/>
  <c r="BL201" i="53"/>
  <c r="AD1205" i="53"/>
  <c r="AD4222" i="53"/>
  <c r="BL2213" i="53"/>
  <c r="BL4225" i="53"/>
  <c r="BL6236" i="53"/>
  <c r="BL3218" i="53"/>
  <c r="BL5230" i="53"/>
  <c r="BL1208" i="53"/>
  <c r="AD6234" i="53"/>
  <c r="AD3216" i="53"/>
  <c r="AD2211" i="53"/>
  <c r="AG7263" i="53"/>
  <c r="AF7263" i="53"/>
  <c r="AE7263" i="53"/>
  <c r="AG8270" i="53"/>
  <c r="AF8270" i="53"/>
  <c r="AE8270" i="53"/>
  <c r="BO7263" i="53"/>
  <c r="BN7263" i="53"/>
  <c r="BM7263" i="53"/>
  <c r="BQ7263" i="53"/>
  <c r="BP7263" i="53"/>
  <c r="BQ8269" i="53"/>
  <c r="BP8269" i="53"/>
  <c r="BO8269" i="53"/>
  <c r="BN8269" i="53"/>
  <c r="BM8269" i="53"/>
  <c r="BL8270" i="53"/>
  <c r="BL7264" i="53"/>
  <c r="AD8271" i="53"/>
  <c r="AD7264" i="53"/>
  <c r="AG1205" i="53"/>
  <c r="AF1205" i="53"/>
  <c r="AE1205" i="53"/>
  <c r="AF6234" i="53"/>
  <c r="AE6234" i="53"/>
  <c r="AG6234" i="53"/>
  <c r="AG5228" i="53"/>
  <c r="AF5228" i="53"/>
  <c r="AE5228" i="53"/>
  <c r="AE2211" i="53"/>
  <c r="AF2211" i="53"/>
  <c r="AG2211" i="53"/>
  <c r="AG3216" i="53"/>
  <c r="AF3216" i="53"/>
  <c r="AE3216" i="53"/>
  <c r="AF4222" i="53"/>
  <c r="AE4222" i="53"/>
  <c r="AG4222" i="53"/>
  <c r="BQ1208" i="53"/>
  <c r="BP1208" i="53"/>
  <c r="BO1208" i="53"/>
  <c r="BN1208" i="53"/>
  <c r="BM1208" i="53"/>
  <c r="BP3218" i="53"/>
  <c r="BQ3218" i="53"/>
  <c r="BO3218" i="53"/>
  <c r="BN3218" i="53"/>
  <c r="BM3218" i="53"/>
  <c r="BQ201" i="53"/>
  <c r="BP201" i="53"/>
  <c r="BO201" i="53"/>
  <c r="BN201" i="53"/>
  <c r="BM201" i="53"/>
  <c r="BQ6236" i="53"/>
  <c r="BP6236" i="53"/>
  <c r="BM6236" i="53"/>
  <c r="BN6236" i="53"/>
  <c r="BO6236" i="53"/>
  <c r="BQ2213" i="53"/>
  <c r="BP2213" i="53"/>
  <c r="BO2213" i="53"/>
  <c r="BN2213" i="53"/>
  <c r="BM2213" i="53"/>
  <c r="BQ5230" i="53"/>
  <c r="BP5230" i="53"/>
  <c r="BM5230" i="53"/>
  <c r="BO5230" i="53"/>
  <c r="BN5230" i="53"/>
  <c r="BP4225" i="53"/>
  <c r="BN4225" i="53"/>
  <c r="BM4225" i="53"/>
  <c r="BQ4225" i="53"/>
  <c r="BO4225" i="53"/>
  <c r="AD5229" i="53"/>
  <c r="AD4223" i="53"/>
  <c r="BL202" i="53"/>
  <c r="AD1206" i="53"/>
  <c r="BL4226" i="53"/>
  <c r="BL5231" i="53"/>
  <c r="BL6237" i="53"/>
  <c r="BL1209" i="53"/>
  <c r="BL3219" i="53"/>
  <c r="BL2214" i="53"/>
  <c r="AD6235" i="53"/>
  <c r="AD3217" i="53"/>
  <c r="AD2212" i="53"/>
  <c r="AG7264" i="53"/>
  <c r="AF7264" i="53"/>
  <c r="AE7264" i="53"/>
  <c r="AG8271" i="53"/>
  <c r="AF8271" i="53"/>
  <c r="AE8271" i="53"/>
  <c r="BQ7264" i="53"/>
  <c r="BP7264" i="53"/>
  <c r="BO7264" i="53"/>
  <c r="BN7264" i="53"/>
  <c r="BM7264" i="53"/>
  <c r="BM8270" i="53"/>
  <c r="BQ8270" i="53"/>
  <c r="BP8270" i="53"/>
  <c r="BO8270" i="53"/>
  <c r="BN8270" i="53"/>
  <c r="BL8271" i="53"/>
  <c r="BL7265" i="53"/>
  <c r="AD8272" i="53"/>
  <c r="AD7265" i="53"/>
  <c r="AG4223" i="53"/>
  <c r="AF4223" i="53"/>
  <c r="AE4223" i="53"/>
  <c r="AG5229" i="53"/>
  <c r="AF5229" i="53"/>
  <c r="AE5229" i="53"/>
  <c r="AF6235" i="53"/>
  <c r="AG6235" i="53"/>
  <c r="AE6235" i="53"/>
  <c r="AG2212" i="53"/>
  <c r="AF2212" i="53"/>
  <c r="AE2212" i="53"/>
  <c r="AF3217" i="53"/>
  <c r="AE3217" i="53"/>
  <c r="AG3217" i="53"/>
  <c r="AE1206" i="53"/>
  <c r="AG1206" i="53"/>
  <c r="AF1206" i="53"/>
  <c r="BP202" i="53"/>
  <c r="BQ202" i="53"/>
  <c r="BO202" i="53"/>
  <c r="BN202" i="53"/>
  <c r="BM202" i="53"/>
  <c r="BQ1209" i="53"/>
  <c r="BP1209" i="53"/>
  <c r="BO1209" i="53"/>
  <c r="BN1209" i="53"/>
  <c r="BM1209" i="53"/>
  <c r="BQ6237" i="53"/>
  <c r="BP6237" i="53"/>
  <c r="BO6237" i="53"/>
  <c r="BN6237" i="53"/>
  <c r="BM6237" i="53"/>
  <c r="BP3219" i="53"/>
  <c r="BQ3219" i="53"/>
  <c r="BO3219" i="53"/>
  <c r="BN3219" i="53"/>
  <c r="BM3219" i="53"/>
  <c r="BP5231" i="53"/>
  <c r="BQ5231" i="53"/>
  <c r="BO5231" i="53"/>
  <c r="BN5231" i="53"/>
  <c r="BM5231" i="53"/>
  <c r="BQ2214" i="53"/>
  <c r="BP2214" i="53"/>
  <c r="BO2214" i="53"/>
  <c r="BN2214" i="53"/>
  <c r="BM2214" i="53"/>
  <c r="BP4226" i="53"/>
  <c r="BO4226" i="53"/>
  <c r="BN4226" i="53"/>
  <c r="BM4226" i="53"/>
  <c r="BQ4226" i="53"/>
  <c r="AD5230" i="53"/>
  <c r="AD1207" i="53"/>
  <c r="BL203" i="53"/>
  <c r="AD4224" i="53"/>
  <c r="BL6238" i="53"/>
  <c r="BL2215" i="53"/>
  <c r="BL3220" i="53"/>
  <c r="BL5232" i="53"/>
  <c r="BL4227" i="53"/>
  <c r="BL1210" i="53"/>
  <c r="AD6236" i="53"/>
  <c r="AD3218" i="53"/>
  <c r="AD2213" i="53"/>
  <c r="AE7265" i="53"/>
  <c r="AG7265" i="53"/>
  <c r="AF7265" i="53"/>
  <c r="AE8272" i="53"/>
  <c r="AG8272" i="53"/>
  <c r="AF8272" i="53"/>
  <c r="BM7265" i="53"/>
  <c r="BQ7265" i="53"/>
  <c r="BP7265" i="53"/>
  <c r="BO7265" i="53"/>
  <c r="BN7265" i="53"/>
  <c r="BP8271" i="53"/>
  <c r="BO8271" i="53"/>
  <c r="BN8271" i="53"/>
  <c r="BM8271" i="53"/>
  <c r="BQ8271" i="53"/>
  <c r="BL8272" i="53"/>
  <c r="BL7266" i="53"/>
  <c r="AD8273" i="53"/>
  <c r="AD7266" i="53"/>
  <c r="AG1207" i="53"/>
  <c r="AF1207" i="53"/>
  <c r="AE1207" i="53"/>
  <c r="AG6236" i="53"/>
  <c r="AF6236" i="53"/>
  <c r="AE6236" i="53"/>
  <c r="AF5230" i="53"/>
  <c r="AE5230" i="53"/>
  <c r="AG5230" i="53"/>
  <c r="AG2213" i="53"/>
  <c r="AF2213" i="53"/>
  <c r="AE2213" i="53"/>
  <c r="AG3218" i="53"/>
  <c r="AF3218" i="53"/>
  <c r="AE3218" i="53"/>
  <c r="AG4224" i="53"/>
  <c r="AF4224" i="53"/>
  <c r="AE4224" i="53"/>
  <c r="BQ203" i="53"/>
  <c r="BP203" i="53"/>
  <c r="BO203" i="53"/>
  <c r="BN203" i="53"/>
  <c r="BM203" i="53"/>
  <c r="BQ1210" i="53"/>
  <c r="BP1210" i="53"/>
  <c r="BO1210" i="53"/>
  <c r="BN1210" i="53"/>
  <c r="BM1210" i="53"/>
  <c r="BP4227" i="53"/>
  <c r="BQ4227" i="53"/>
  <c r="BO4227" i="53"/>
  <c r="BN4227" i="53"/>
  <c r="BM4227" i="53"/>
  <c r="BQ5232" i="53"/>
  <c r="BP5232" i="53"/>
  <c r="BO5232" i="53"/>
  <c r="BN5232" i="53"/>
  <c r="BM5232" i="53"/>
  <c r="BQ6238" i="53"/>
  <c r="BP6238" i="53"/>
  <c r="BO6238" i="53"/>
  <c r="BN6238" i="53"/>
  <c r="BM6238" i="53"/>
  <c r="BP3220" i="53"/>
  <c r="BQ3220" i="53"/>
  <c r="BO3220" i="53"/>
  <c r="BN3220" i="53"/>
  <c r="BM3220" i="53"/>
  <c r="BQ2215" i="53"/>
  <c r="BP2215" i="53"/>
  <c r="BM2215" i="53"/>
  <c r="BO2215" i="53"/>
  <c r="BN2215" i="53"/>
  <c r="AD5231" i="53"/>
  <c r="AD4225" i="53"/>
  <c r="BL204" i="53"/>
  <c r="AD1208" i="53"/>
  <c r="BL2216" i="53"/>
  <c r="BL5233" i="53"/>
  <c r="BL6239" i="53"/>
  <c r="BL1211" i="53"/>
  <c r="BL4228" i="53"/>
  <c r="BL3221" i="53"/>
  <c r="AD6237" i="53"/>
  <c r="AD3219" i="53"/>
  <c r="AD2214" i="53"/>
  <c r="AG7266" i="53"/>
  <c r="AF7266" i="53"/>
  <c r="AE7266" i="53"/>
  <c r="AG8273" i="53"/>
  <c r="AF8273" i="53"/>
  <c r="AE8273" i="53"/>
  <c r="BP7266" i="53"/>
  <c r="BO7266" i="53"/>
  <c r="BN7266" i="53"/>
  <c r="BM7266" i="53"/>
  <c r="BQ7266" i="53"/>
  <c r="BQ8272" i="53"/>
  <c r="BP8272" i="53"/>
  <c r="BO8272" i="53"/>
  <c r="BN8272" i="53"/>
  <c r="BM8272" i="53"/>
  <c r="BL8273" i="53"/>
  <c r="BL7267" i="53"/>
  <c r="AD8274" i="53"/>
  <c r="AD7267" i="53"/>
  <c r="AG5231" i="53"/>
  <c r="AF5231" i="53"/>
  <c r="AE5231" i="53"/>
  <c r="AE6237" i="53"/>
  <c r="AF6237" i="53"/>
  <c r="AG6237" i="53"/>
  <c r="AG2214" i="53"/>
  <c r="AE2214" i="53"/>
  <c r="AF2214" i="53"/>
  <c r="AE4225" i="53"/>
  <c r="AF4225" i="53"/>
  <c r="AG4225" i="53"/>
  <c r="AG3219" i="53"/>
  <c r="AF3219" i="53"/>
  <c r="AE3219" i="53"/>
  <c r="AG1208" i="53"/>
  <c r="AF1208" i="53"/>
  <c r="AE1208" i="53"/>
  <c r="BP1211" i="53"/>
  <c r="BQ1211" i="53"/>
  <c r="BN1211" i="53"/>
  <c r="BM1211" i="53"/>
  <c r="BO1211" i="53"/>
  <c r="BQ204" i="53"/>
  <c r="BP204" i="53"/>
  <c r="BM204" i="53"/>
  <c r="BO204" i="53"/>
  <c r="BN204" i="53"/>
  <c r="BP3221" i="53"/>
  <c r="BQ3221" i="53"/>
  <c r="BO3221" i="53"/>
  <c r="BN3221" i="53"/>
  <c r="BM3221" i="53"/>
  <c r="BP4228" i="53"/>
  <c r="BQ4228" i="53"/>
  <c r="BO4228" i="53"/>
  <c r="BN4228" i="53"/>
  <c r="BM4228" i="53"/>
  <c r="BQ6239" i="53"/>
  <c r="BP6239" i="53"/>
  <c r="BO6239" i="53"/>
  <c r="BN6239" i="53"/>
  <c r="BM6239" i="53"/>
  <c r="BQ5233" i="53"/>
  <c r="BP5233" i="53"/>
  <c r="BO5233" i="53"/>
  <c r="BN5233" i="53"/>
  <c r="BM5233" i="53"/>
  <c r="BQ2216" i="53"/>
  <c r="BP2216" i="53"/>
  <c r="BO2216" i="53"/>
  <c r="BN2216" i="53"/>
  <c r="BM2216" i="53"/>
  <c r="AD5232" i="53"/>
  <c r="BL205" i="53"/>
  <c r="AD1209" i="53"/>
  <c r="AD4226" i="53"/>
  <c r="BL6240" i="53"/>
  <c r="BL4229" i="53"/>
  <c r="BL5234" i="53"/>
  <c r="BL3222" i="53"/>
  <c r="BL2217" i="53"/>
  <c r="BL1212" i="53"/>
  <c r="AD6238" i="53"/>
  <c r="AD3220" i="53"/>
  <c r="AD2215" i="53"/>
  <c r="AG7267" i="53"/>
  <c r="AF7267" i="53"/>
  <c r="AE7267" i="53"/>
  <c r="AG8274" i="53"/>
  <c r="AF8274" i="53"/>
  <c r="AE8274" i="53"/>
  <c r="BQ7267" i="53"/>
  <c r="BP7267" i="53"/>
  <c r="BO7267" i="53"/>
  <c r="BN7267" i="53"/>
  <c r="BM7267" i="53"/>
  <c r="BN8273" i="53"/>
  <c r="BM8273" i="53"/>
  <c r="BQ8273" i="53"/>
  <c r="BP8273" i="53"/>
  <c r="BO8273" i="53"/>
  <c r="BL8274" i="53"/>
  <c r="BL7268" i="53"/>
  <c r="AD8275" i="53"/>
  <c r="AD7268" i="53"/>
  <c r="AG6238" i="53"/>
  <c r="AE6238" i="53"/>
  <c r="AF6238" i="53"/>
  <c r="AG1209" i="53"/>
  <c r="AF1209" i="53"/>
  <c r="AE1209" i="53"/>
  <c r="AG2215" i="53"/>
  <c r="AF2215" i="53"/>
  <c r="AE2215" i="53"/>
  <c r="AG5232" i="53"/>
  <c r="AF5232" i="53"/>
  <c r="AE5232" i="53"/>
  <c r="AE3220" i="53"/>
  <c r="AF3220" i="53"/>
  <c r="AG3220" i="53"/>
  <c r="AG4226" i="53"/>
  <c r="AF4226" i="53"/>
  <c r="AE4226" i="53"/>
  <c r="BQ1212" i="53"/>
  <c r="BP1212" i="53"/>
  <c r="BO1212" i="53"/>
  <c r="BN1212" i="53"/>
  <c r="BM1212" i="53"/>
  <c r="BP3222" i="53"/>
  <c r="BQ3222" i="53"/>
  <c r="BO3222" i="53"/>
  <c r="BN3222" i="53"/>
  <c r="BM3222" i="53"/>
  <c r="BQ205" i="53"/>
  <c r="BP205" i="53"/>
  <c r="BO205" i="53"/>
  <c r="BN205" i="53"/>
  <c r="BM205" i="53"/>
  <c r="BQ2217" i="53"/>
  <c r="BP2217" i="53"/>
  <c r="BO2217" i="53"/>
  <c r="BN2217" i="53"/>
  <c r="BM2217" i="53"/>
  <c r="BQ5234" i="53"/>
  <c r="BP5234" i="53"/>
  <c r="BM5234" i="53"/>
  <c r="BO5234" i="53"/>
  <c r="BN5234" i="53"/>
  <c r="BP4229" i="53"/>
  <c r="BQ4229" i="53"/>
  <c r="BO4229" i="53"/>
  <c r="BN4229" i="53"/>
  <c r="BM4229" i="53"/>
  <c r="BQ6240" i="53"/>
  <c r="BP6240" i="53"/>
  <c r="BM6240" i="53"/>
  <c r="BN6240" i="53"/>
  <c r="BO6240" i="53"/>
  <c r="AD5233" i="53"/>
  <c r="BL206" i="53"/>
  <c r="AD4227" i="53"/>
  <c r="AD1210" i="53"/>
  <c r="BL6241" i="53"/>
  <c r="BL1213" i="53"/>
  <c r="BL4230" i="53"/>
  <c r="BL3223" i="53"/>
  <c r="BL2218" i="53"/>
  <c r="BL5235" i="53"/>
  <c r="AD6239" i="53"/>
  <c r="AD3221" i="53"/>
  <c r="AD2216" i="53"/>
  <c r="AG7268" i="53"/>
  <c r="AF7268" i="53"/>
  <c r="AE7268" i="53"/>
  <c r="AG8275" i="53"/>
  <c r="AF8275" i="53"/>
  <c r="AE8275" i="53"/>
  <c r="BN7268" i="53"/>
  <c r="BM7268" i="53"/>
  <c r="BQ7268" i="53"/>
  <c r="BP7268" i="53"/>
  <c r="BO7268" i="53"/>
  <c r="BQ8274" i="53"/>
  <c r="BP8274" i="53"/>
  <c r="BO8274" i="53"/>
  <c r="BN8274" i="53"/>
  <c r="BM8274" i="53"/>
  <c r="BL8275" i="53"/>
  <c r="BL7269" i="53"/>
  <c r="AD8276" i="53"/>
  <c r="AD7269" i="53"/>
  <c r="AE5233" i="53"/>
  <c r="AF5233" i="53"/>
  <c r="AG5233" i="53"/>
  <c r="AG6239" i="53"/>
  <c r="AF6239" i="53"/>
  <c r="AE6239" i="53"/>
  <c r="AG4227" i="53"/>
  <c r="AF4227" i="53"/>
  <c r="AE4227" i="53"/>
  <c r="AF2216" i="53"/>
  <c r="AE2216" i="53"/>
  <c r="AG2216" i="53"/>
  <c r="AG3221" i="53"/>
  <c r="AF3221" i="53"/>
  <c r="AE3221" i="53"/>
  <c r="AG1210" i="53"/>
  <c r="AF1210" i="53"/>
  <c r="AE1210" i="53"/>
  <c r="BP3223" i="53"/>
  <c r="BM3223" i="53"/>
  <c r="BQ3223" i="53"/>
  <c r="BO3223" i="53"/>
  <c r="BN3223" i="53"/>
  <c r="BP4230" i="53"/>
  <c r="BQ4230" i="53"/>
  <c r="BO4230" i="53"/>
  <c r="BN4230" i="53"/>
  <c r="BM4230" i="53"/>
  <c r="BP206" i="53"/>
  <c r="BQ206" i="53"/>
  <c r="BO206" i="53"/>
  <c r="BN206" i="53"/>
  <c r="BM206" i="53"/>
  <c r="BP5235" i="53"/>
  <c r="BQ5235" i="53"/>
  <c r="BO5235" i="53"/>
  <c r="BN5235" i="53"/>
  <c r="BM5235" i="53"/>
  <c r="BQ6241" i="53"/>
  <c r="BP6241" i="53"/>
  <c r="BO6241" i="53"/>
  <c r="BN6241" i="53"/>
  <c r="BM6241" i="53"/>
  <c r="BQ2218" i="53"/>
  <c r="BP2218" i="53"/>
  <c r="BO2218" i="53"/>
  <c r="BN2218" i="53"/>
  <c r="BM2218" i="53"/>
  <c r="BQ1213" i="53"/>
  <c r="BP1213" i="53"/>
  <c r="BO1213" i="53"/>
  <c r="BN1213" i="53"/>
  <c r="BM1213" i="53"/>
  <c r="AD5234" i="53"/>
  <c r="AD1211" i="53"/>
  <c r="AD4228" i="53"/>
  <c r="BL207" i="53"/>
  <c r="BL4231" i="53"/>
  <c r="BL6242" i="53"/>
  <c r="BL2219" i="53"/>
  <c r="BL3224" i="53"/>
  <c r="BL5236" i="53"/>
  <c r="BL1214" i="53"/>
  <c r="AD6240" i="53"/>
  <c r="AD3222" i="53"/>
  <c r="AD2217" i="53"/>
  <c r="AG7269" i="53"/>
  <c r="AF7269" i="53"/>
  <c r="AE7269" i="53"/>
  <c r="AG8276" i="53"/>
  <c r="AF8276" i="53"/>
  <c r="AE8276" i="53"/>
  <c r="BQ7269" i="53"/>
  <c r="BP7269" i="53"/>
  <c r="BO7269" i="53"/>
  <c r="BN7269" i="53"/>
  <c r="BM7269" i="53"/>
  <c r="BQ8275" i="53"/>
  <c r="BP8275" i="53"/>
  <c r="BO8275" i="53"/>
  <c r="BN8275" i="53"/>
  <c r="BM8275" i="53"/>
  <c r="BL8276" i="53"/>
  <c r="BL7270" i="53"/>
  <c r="AD8277" i="53"/>
  <c r="AD7270" i="53"/>
  <c r="AG5234" i="53"/>
  <c r="AF5234" i="53"/>
  <c r="AE5234" i="53"/>
  <c r="AG4228" i="53"/>
  <c r="AE4228" i="53"/>
  <c r="AF4228" i="53"/>
  <c r="AG6240" i="53"/>
  <c r="AF6240" i="53"/>
  <c r="AE6240" i="53"/>
  <c r="AF1211" i="53"/>
  <c r="AE1211" i="53"/>
  <c r="AG1211" i="53"/>
  <c r="AG2217" i="53"/>
  <c r="AF2217" i="53"/>
  <c r="AE2217" i="53"/>
  <c r="AG3222" i="53"/>
  <c r="AF3222" i="53"/>
  <c r="AE3222" i="53"/>
  <c r="BP3224" i="53"/>
  <c r="BN3224" i="53"/>
  <c r="BM3224" i="53"/>
  <c r="BQ3224" i="53"/>
  <c r="BO3224" i="53"/>
  <c r="BQ5236" i="53"/>
  <c r="BP5236" i="53"/>
  <c r="BO5236" i="53"/>
  <c r="BN5236" i="53"/>
  <c r="BM5236" i="53"/>
  <c r="BQ2219" i="53"/>
  <c r="BP2219" i="53"/>
  <c r="BM2219" i="53"/>
  <c r="BO2219" i="53"/>
  <c r="BN2219" i="53"/>
  <c r="BQ1214" i="53"/>
  <c r="BP1214" i="53"/>
  <c r="BO1214" i="53"/>
  <c r="BN1214" i="53"/>
  <c r="BM1214" i="53"/>
  <c r="BQ6242" i="53"/>
  <c r="BP6242" i="53"/>
  <c r="BO6242" i="53"/>
  <c r="BN6242" i="53"/>
  <c r="BM6242" i="53"/>
  <c r="BP4231" i="53"/>
  <c r="BQ4231" i="53"/>
  <c r="BO4231" i="53"/>
  <c r="BN4231" i="53"/>
  <c r="BM4231" i="53"/>
  <c r="BQ207" i="53"/>
  <c r="BP207" i="53"/>
  <c r="BO207" i="53"/>
  <c r="BN207" i="53"/>
  <c r="BM207" i="53"/>
  <c r="AD5235" i="53"/>
  <c r="AD4229" i="53"/>
  <c r="AD1212" i="53"/>
  <c r="BL208" i="53"/>
  <c r="BL6243" i="53"/>
  <c r="BL5237" i="53"/>
  <c r="BL2220" i="53"/>
  <c r="BL1215" i="53"/>
  <c r="BL3225" i="53"/>
  <c r="BL4232" i="53"/>
  <c r="AD6241" i="53"/>
  <c r="AD3223" i="53"/>
  <c r="AD2218" i="53"/>
  <c r="AF7270" i="53"/>
  <c r="AE7270" i="53"/>
  <c r="AG7270" i="53"/>
  <c r="AF8277" i="53"/>
  <c r="AE8277" i="53"/>
  <c r="AG8277" i="53"/>
  <c r="BQ7270" i="53"/>
  <c r="BP7270" i="53"/>
  <c r="BO7270" i="53"/>
  <c r="BN7270" i="53"/>
  <c r="BM7270" i="53"/>
  <c r="BO8276" i="53"/>
  <c r="BN8276" i="53"/>
  <c r="BM8276" i="53"/>
  <c r="BQ8276" i="53"/>
  <c r="BP8276" i="53"/>
  <c r="BL8277" i="53"/>
  <c r="BL7271" i="53"/>
  <c r="AD8278" i="53"/>
  <c r="AD7271" i="53"/>
  <c r="AG4229" i="53"/>
  <c r="AF4229" i="53"/>
  <c r="AE4229" i="53"/>
  <c r="AG6241" i="53"/>
  <c r="AF6241" i="53"/>
  <c r="AE6241" i="53"/>
  <c r="AG1212" i="53"/>
  <c r="AF1212" i="53"/>
  <c r="AE1212" i="53"/>
  <c r="AG5235" i="53"/>
  <c r="AF5235" i="53"/>
  <c r="AE5235" i="53"/>
  <c r="AG2218" i="53"/>
  <c r="AF2218" i="53"/>
  <c r="AE2218" i="53"/>
  <c r="AG3223" i="53"/>
  <c r="AE3223" i="53"/>
  <c r="AF3223" i="53"/>
  <c r="BP4232" i="53"/>
  <c r="BM4232" i="53"/>
  <c r="BQ4232" i="53"/>
  <c r="BO4232" i="53"/>
  <c r="BN4232" i="53"/>
  <c r="BP1215" i="53"/>
  <c r="BQ1215" i="53"/>
  <c r="BN1215" i="53"/>
  <c r="BM1215" i="53"/>
  <c r="BO1215" i="53"/>
  <c r="BP3225" i="53"/>
  <c r="BO3225" i="53"/>
  <c r="BN3225" i="53"/>
  <c r="BM3225" i="53"/>
  <c r="BQ3225" i="53"/>
  <c r="BQ2220" i="53"/>
  <c r="BP2220" i="53"/>
  <c r="BO2220" i="53"/>
  <c r="BN2220" i="53"/>
  <c r="BM2220" i="53"/>
  <c r="BQ5237" i="53"/>
  <c r="BP5237" i="53"/>
  <c r="BO5237" i="53"/>
  <c r="BN5237" i="53"/>
  <c r="BM5237" i="53"/>
  <c r="BQ6243" i="53"/>
  <c r="BP6243" i="53"/>
  <c r="BO6243" i="53"/>
  <c r="BN6243" i="53"/>
  <c r="BM6243" i="53"/>
  <c r="BQ208" i="53"/>
  <c r="BP208" i="53"/>
  <c r="BM208" i="53"/>
  <c r="BO208" i="53"/>
  <c r="BN208" i="53"/>
  <c r="AD5236" i="53"/>
  <c r="AD1213" i="53"/>
  <c r="BL209" i="53"/>
  <c r="AD4230" i="53"/>
  <c r="BL3226" i="53"/>
  <c r="BL5238" i="53"/>
  <c r="BL4233" i="53"/>
  <c r="BL6244" i="53"/>
  <c r="BL2221" i="53"/>
  <c r="BL1216" i="53"/>
  <c r="AD6242" i="53"/>
  <c r="AD3224" i="53"/>
  <c r="AD2219" i="53"/>
  <c r="AG7271" i="53"/>
  <c r="AF7271" i="53"/>
  <c r="AE7271" i="53"/>
  <c r="AG8278" i="53"/>
  <c r="AF8278" i="53"/>
  <c r="AE8278" i="53"/>
  <c r="BO7271" i="53"/>
  <c r="BN7271" i="53"/>
  <c r="BM7271" i="53"/>
  <c r="BQ7271" i="53"/>
  <c r="BP7271" i="53"/>
  <c r="BQ8277" i="53"/>
  <c r="BP8277" i="53"/>
  <c r="BO8277" i="53"/>
  <c r="BN8277" i="53"/>
  <c r="BM8277" i="53"/>
  <c r="BL8278" i="53"/>
  <c r="BL7272" i="53"/>
  <c r="AD8279" i="53"/>
  <c r="AD7272" i="53"/>
  <c r="AF6242" i="53"/>
  <c r="AE6242" i="53"/>
  <c r="AG6242" i="53"/>
  <c r="AG5236" i="53"/>
  <c r="AF5236" i="53"/>
  <c r="AE5236" i="53"/>
  <c r="AG1213" i="53"/>
  <c r="AF1213" i="53"/>
  <c r="AE1213" i="53"/>
  <c r="AE2219" i="53"/>
  <c r="AF2219" i="53"/>
  <c r="AG2219" i="53"/>
  <c r="AG3224" i="53"/>
  <c r="AF3224" i="53"/>
  <c r="AE3224" i="53"/>
  <c r="AF4230" i="53"/>
  <c r="AE4230" i="53"/>
  <c r="AG4230" i="53"/>
  <c r="BQ1216" i="53"/>
  <c r="BP1216" i="53"/>
  <c r="BO1216" i="53"/>
  <c r="BN1216" i="53"/>
  <c r="BM1216" i="53"/>
  <c r="BQ6244" i="53"/>
  <c r="BP6244" i="53"/>
  <c r="BM6244" i="53"/>
  <c r="BN6244" i="53"/>
  <c r="BO6244" i="53"/>
  <c r="BQ2221" i="53"/>
  <c r="BP2221" i="53"/>
  <c r="BO2221" i="53"/>
  <c r="BN2221" i="53"/>
  <c r="BM2221" i="53"/>
  <c r="BQ5238" i="53"/>
  <c r="BP5238" i="53"/>
  <c r="BM5238" i="53"/>
  <c r="BO5238" i="53"/>
  <c r="BN5238" i="53"/>
  <c r="BP4233" i="53"/>
  <c r="BN4233" i="53"/>
  <c r="BM4233" i="53"/>
  <c r="BQ4233" i="53"/>
  <c r="BO4233" i="53"/>
  <c r="BQ209" i="53"/>
  <c r="BP209" i="53"/>
  <c r="BO209" i="53"/>
  <c r="BN209" i="53"/>
  <c r="BM209" i="53"/>
  <c r="BP3226" i="53"/>
  <c r="BQ3226" i="53"/>
  <c r="BO3226" i="53"/>
  <c r="BN3226" i="53"/>
  <c r="BM3226" i="53"/>
  <c r="AD5237" i="53"/>
  <c r="AD4231" i="53"/>
  <c r="AD1214" i="53"/>
  <c r="BL210" i="53"/>
  <c r="BL2222" i="53"/>
  <c r="BL4234" i="53"/>
  <c r="BL6245" i="53"/>
  <c r="BL1217" i="53"/>
  <c r="BL5239" i="53"/>
  <c r="BL3227" i="53"/>
  <c r="AD6243" i="53"/>
  <c r="AD3225" i="53"/>
  <c r="AD2220" i="53"/>
  <c r="AG7272" i="53"/>
  <c r="AF7272" i="53"/>
  <c r="AE7272" i="53"/>
  <c r="AG8279" i="53"/>
  <c r="AF8279" i="53"/>
  <c r="AE8279" i="53"/>
  <c r="BQ7272" i="53"/>
  <c r="BP7272" i="53"/>
  <c r="BO7272" i="53"/>
  <c r="BN7272" i="53"/>
  <c r="BM7272" i="53"/>
  <c r="BM8278" i="53"/>
  <c r="BQ8278" i="53"/>
  <c r="BP8278" i="53"/>
  <c r="BO8278" i="53"/>
  <c r="BN8278" i="53"/>
  <c r="BL8279" i="53"/>
  <c r="BL7273" i="53"/>
  <c r="AD8280" i="53"/>
  <c r="AD7273" i="53"/>
  <c r="AE1214" i="53"/>
  <c r="AG1214" i="53"/>
  <c r="AF1214" i="53"/>
  <c r="AG4231" i="53"/>
  <c r="AF4231" i="53"/>
  <c r="AE4231" i="53"/>
  <c r="AF6243" i="53"/>
  <c r="AG6243" i="53"/>
  <c r="AE6243" i="53"/>
  <c r="AG5237" i="53"/>
  <c r="AF5237" i="53"/>
  <c r="AE5237" i="53"/>
  <c r="AG2220" i="53"/>
  <c r="AF2220" i="53"/>
  <c r="AE2220" i="53"/>
  <c r="AF3225" i="53"/>
  <c r="AE3225" i="53"/>
  <c r="AG3225" i="53"/>
  <c r="BP3227" i="53"/>
  <c r="BQ3227" i="53"/>
  <c r="BO3227" i="53"/>
  <c r="BN3227" i="53"/>
  <c r="BM3227" i="53"/>
  <c r="BQ6245" i="53"/>
  <c r="BP6245" i="53"/>
  <c r="BO6245" i="53"/>
  <c r="BN6245" i="53"/>
  <c r="BM6245" i="53"/>
  <c r="BP5239" i="53"/>
  <c r="BQ5239" i="53"/>
  <c r="BO5239" i="53"/>
  <c r="BN5239" i="53"/>
  <c r="BM5239" i="53"/>
  <c r="BP4234" i="53"/>
  <c r="BO4234" i="53"/>
  <c r="BN4234" i="53"/>
  <c r="BM4234" i="53"/>
  <c r="BQ4234" i="53"/>
  <c r="BQ2222" i="53"/>
  <c r="BP2222" i="53"/>
  <c r="BO2222" i="53"/>
  <c r="BN2222" i="53"/>
  <c r="BM2222" i="53"/>
  <c r="BQ1217" i="53"/>
  <c r="BP1217" i="53"/>
  <c r="BO1217" i="53"/>
  <c r="BN1217" i="53"/>
  <c r="BM1217" i="53"/>
  <c r="BP210" i="53"/>
  <c r="BQ210" i="53"/>
  <c r="BO210" i="53"/>
  <c r="BN210" i="53"/>
  <c r="BM210" i="53"/>
  <c r="AD5238" i="53"/>
  <c r="AD1215" i="53"/>
  <c r="AD4232" i="53"/>
  <c r="BL211" i="53"/>
  <c r="BL6246" i="53"/>
  <c r="BL2223" i="53"/>
  <c r="BL3228" i="53"/>
  <c r="BL4235" i="53"/>
  <c r="BL5240" i="53"/>
  <c r="BL1218" i="53"/>
  <c r="AD6244" i="53"/>
  <c r="AD3226" i="53"/>
  <c r="AD2221" i="53"/>
  <c r="AE7273" i="53"/>
  <c r="AG7273" i="53"/>
  <c r="AF7273" i="53"/>
  <c r="AE8280" i="53"/>
  <c r="AG8280" i="53"/>
  <c r="AF8280" i="53"/>
  <c r="BM7273" i="53"/>
  <c r="BQ7273" i="53"/>
  <c r="BP7273" i="53"/>
  <c r="BO7273" i="53"/>
  <c r="BN7273" i="53"/>
  <c r="BP8279" i="53"/>
  <c r="BO8279" i="53"/>
  <c r="BN8279" i="53"/>
  <c r="BM8279" i="53"/>
  <c r="BQ8279" i="53"/>
  <c r="BL8280" i="53"/>
  <c r="BL7274" i="53"/>
  <c r="AD8281" i="53"/>
  <c r="AD7274" i="53"/>
  <c r="AG6244" i="53"/>
  <c r="AF6244" i="53"/>
  <c r="AE6244" i="53"/>
  <c r="AG4232" i="53"/>
  <c r="AF4232" i="53"/>
  <c r="AE4232" i="53"/>
  <c r="AF5238" i="53"/>
  <c r="AE5238" i="53"/>
  <c r="AG5238" i="53"/>
  <c r="AG1215" i="53"/>
  <c r="AF1215" i="53"/>
  <c r="AE1215" i="53"/>
  <c r="AG2221" i="53"/>
  <c r="AF2221" i="53"/>
  <c r="AE2221" i="53"/>
  <c r="AG3226" i="53"/>
  <c r="AF3226" i="53"/>
  <c r="AE3226" i="53"/>
  <c r="BP3228" i="53"/>
  <c r="BQ3228" i="53"/>
  <c r="BO3228" i="53"/>
  <c r="BN3228" i="53"/>
  <c r="BM3228" i="53"/>
  <c r="BQ2223" i="53"/>
  <c r="BP2223" i="53"/>
  <c r="BM2223" i="53"/>
  <c r="BO2223" i="53"/>
  <c r="BN2223" i="53"/>
  <c r="BP4235" i="53"/>
  <c r="BQ4235" i="53"/>
  <c r="BO4235" i="53"/>
  <c r="BN4235" i="53"/>
  <c r="BM4235" i="53"/>
  <c r="BQ1218" i="53"/>
  <c r="BP1218" i="53"/>
  <c r="BO1218" i="53"/>
  <c r="BN1218" i="53"/>
  <c r="BM1218" i="53"/>
  <c r="BQ5240" i="53"/>
  <c r="BP5240" i="53"/>
  <c r="BO5240" i="53"/>
  <c r="BN5240" i="53"/>
  <c r="BM5240" i="53"/>
  <c r="BQ6246" i="53"/>
  <c r="BP6246" i="53"/>
  <c r="BO6246" i="53"/>
  <c r="BN6246" i="53"/>
  <c r="BM6246" i="53"/>
  <c r="BQ211" i="53"/>
  <c r="BP211" i="53"/>
  <c r="BO211" i="53"/>
  <c r="BN211" i="53"/>
  <c r="BM211" i="53"/>
  <c r="AD5239" i="53"/>
  <c r="AD4233" i="53"/>
  <c r="BL212" i="53"/>
  <c r="AD1216" i="53"/>
  <c r="BL4236" i="53"/>
  <c r="BL6247" i="53"/>
  <c r="BL1219" i="53"/>
  <c r="BL2224" i="53"/>
  <c r="BL5241" i="53"/>
  <c r="BL3229" i="53"/>
  <c r="AD6245" i="53"/>
  <c r="AD3227" i="53"/>
  <c r="AD2222" i="53"/>
  <c r="AG7274" i="53"/>
  <c r="AF7274" i="53"/>
  <c r="AE7274" i="53"/>
  <c r="AG8281" i="53"/>
  <c r="AF8281" i="53"/>
  <c r="AE8281" i="53"/>
  <c r="BP7274" i="53"/>
  <c r="BO7274" i="53"/>
  <c r="BN7274" i="53"/>
  <c r="BM7274" i="53"/>
  <c r="BQ7274" i="53"/>
  <c r="BQ8280" i="53"/>
  <c r="BP8280" i="53"/>
  <c r="BO8280" i="53"/>
  <c r="BN8280" i="53"/>
  <c r="BM8280" i="53"/>
  <c r="BL8281" i="53"/>
  <c r="BL7275" i="53"/>
  <c r="AD8282" i="53"/>
  <c r="AD7275" i="53"/>
  <c r="AE4233" i="53"/>
  <c r="AF4233" i="53"/>
  <c r="AG4233" i="53"/>
  <c r="AE6245" i="53"/>
  <c r="AG6245" i="53"/>
  <c r="AF6245" i="53"/>
  <c r="AG5239" i="53"/>
  <c r="AF5239" i="53"/>
  <c r="AE5239" i="53"/>
  <c r="AG2222" i="53"/>
  <c r="AE2222" i="53"/>
  <c r="AF2222" i="53"/>
  <c r="AG3227" i="53"/>
  <c r="AF3227" i="53"/>
  <c r="AE3227" i="53"/>
  <c r="AG1216" i="53"/>
  <c r="AF1216" i="53"/>
  <c r="AE1216" i="53"/>
  <c r="BQ212" i="53"/>
  <c r="BP212" i="53"/>
  <c r="BM212" i="53"/>
  <c r="BO212" i="53"/>
  <c r="BN212" i="53"/>
  <c r="BP3229" i="53"/>
  <c r="BQ3229" i="53"/>
  <c r="BO3229" i="53"/>
  <c r="BN3229" i="53"/>
  <c r="BM3229" i="53"/>
  <c r="BP1219" i="53"/>
  <c r="BQ1219" i="53"/>
  <c r="BN1219" i="53"/>
  <c r="BM1219" i="53"/>
  <c r="BO1219" i="53"/>
  <c r="BQ5241" i="53"/>
  <c r="BP5241" i="53"/>
  <c r="BO5241" i="53"/>
  <c r="BN5241" i="53"/>
  <c r="BM5241" i="53"/>
  <c r="BQ2224" i="53"/>
  <c r="BP2224" i="53"/>
  <c r="BO2224" i="53"/>
  <c r="BN2224" i="53"/>
  <c r="BM2224" i="53"/>
  <c r="BQ6247" i="53"/>
  <c r="BP6247" i="53"/>
  <c r="BO6247" i="53"/>
  <c r="BN6247" i="53"/>
  <c r="BM6247" i="53"/>
  <c r="BP4236" i="53"/>
  <c r="BQ4236" i="53"/>
  <c r="BO4236" i="53"/>
  <c r="BN4236" i="53"/>
  <c r="BM4236" i="53"/>
  <c r="AD5240" i="53"/>
  <c r="AD1217" i="53"/>
  <c r="BL213" i="53"/>
  <c r="AD4234" i="53"/>
  <c r="BL6248" i="53"/>
  <c r="BL5242" i="53"/>
  <c r="BL3230" i="53"/>
  <c r="BL1220" i="53"/>
  <c r="BL2225" i="53"/>
  <c r="BL4237" i="53"/>
  <c r="AD6246" i="53"/>
  <c r="AD3228" i="53"/>
  <c r="AD2223" i="53"/>
  <c r="AG7275" i="53"/>
  <c r="AF7275" i="53"/>
  <c r="AE7275" i="53"/>
  <c r="AG8282" i="53"/>
  <c r="AF8282" i="53"/>
  <c r="AE8282" i="53"/>
  <c r="BQ7275" i="53"/>
  <c r="BP7275" i="53"/>
  <c r="BO7275" i="53"/>
  <c r="BN7275" i="53"/>
  <c r="BM7275" i="53"/>
  <c r="BN8281" i="53"/>
  <c r="BM8281" i="53"/>
  <c r="BQ8281" i="53"/>
  <c r="BP8281" i="53"/>
  <c r="BO8281" i="53"/>
  <c r="BL8282" i="53"/>
  <c r="BL7276" i="53"/>
  <c r="AD8283" i="53"/>
  <c r="AD7276" i="53"/>
  <c r="AG6246" i="53"/>
  <c r="AE6246" i="53"/>
  <c r="AF6246" i="53"/>
  <c r="AG1217" i="53"/>
  <c r="AF1217" i="53"/>
  <c r="AE1217" i="53"/>
  <c r="AG5240" i="53"/>
  <c r="AF5240" i="53"/>
  <c r="AE5240" i="53"/>
  <c r="AG2223" i="53"/>
  <c r="AF2223" i="53"/>
  <c r="AE2223" i="53"/>
  <c r="AE3228" i="53"/>
  <c r="AF3228" i="53"/>
  <c r="AG3228" i="53"/>
  <c r="AG4234" i="53"/>
  <c r="AF4234" i="53"/>
  <c r="AE4234" i="53"/>
  <c r="BP4237" i="53"/>
  <c r="BQ4237" i="53"/>
  <c r="BO4237" i="53"/>
  <c r="BN4237" i="53"/>
  <c r="BM4237" i="53"/>
  <c r="BQ2225" i="53"/>
  <c r="BP2225" i="53"/>
  <c r="BO2225" i="53"/>
  <c r="BN2225" i="53"/>
  <c r="BM2225" i="53"/>
  <c r="BQ213" i="53"/>
  <c r="BP213" i="53"/>
  <c r="BO213" i="53"/>
  <c r="BN213" i="53"/>
  <c r="BM213" i="53"/>
  <c r="BQ1220" i="53"/>
  <c r="BP1220" i="53"/>
  <c r="BO1220" i="53"/>
  <c r="BN1220" i="53"/>
  <c r="BM1220" i="53"/>
  <c r="BQ5242" i="53"/>
  <c r="BP5242" i="53"/>
  <c r="BM5242" i="53"/>
  <c r="BO5242" i="53"/>
  <c r="BN5242" i="53"/>
  <c r="BP3230" i="53"/>
  <c r="BQ3230" i="53"/>
  <c r="BO3230" i="53"/>
  <c r="BN3230" i="53"/>
  <c r="BM3230" i="53"/>
  <c r="BQ6248" i="53"/>
  <c r="BP6248" i="53"/>
  <c r="BM6248" i="53"/>
  <c r="BN6248" i="53"/>
  <c r="BO6248" i="53"/>
  <c r="AD5241" i="53"/>
  <c r="AD4235" i="53"/>
  <c r="BL214" i="53"/>
  <c r="AD1218" i="53"/>
  <c r="BL5243" i="53"/>
  <c r="BL6249" i="53"/>
  <c r="BL4238" i="53"/>
  <c r="BL1221" i="53"/>
  <c r="BL2226" i="53"/>
  <c r="BL3231" i="53"/>
  <c r="AD6247" i="53"/>
  <c r="AD3229" i="53"/>
  <c r="AD2224" i="53"/>
  <c r="AG7276" i="53"/>
  <c r="AF7276" i="53"/>
  <c r="AE7276" i="53"/>
  <c r="AG8283" i="53"/>
  <c r="AF8283" i="53"/>
  <c r="AE8283" i="53"/>
  <c r="BN7276" i="53"/>
  <c r="BM7276" i="53"/>
  <c r="BQ7276" i="53"/>
  <c r="BP7276" i="53"/>
  <c r="BO7276" i="53"/>
  <c r="BQ8282" i="53"/>
  <c r="BP8282" i="53"/>
  <c r="BO8282" i="53"/>
  <c r="BN8282" i="53"/>
  <c r="BM8282" i="53"/>
  <c r="BL8283" i="53"/>
  <c r="BL7277" i="53"/>
  <c r="AD8284" i="53"/>
  <c r="AD7277" i="53"/>
  <c r="AG4235" i="53"/>
  <c r="AF4235" i="53"/>
  <c r="AE4235" i="53"/>
  <c r="AG6247" i="53"/>
  <c r="AF6247" i="53"/>
  <c r="AE6247" i="53"/>
  <c r="AE5241" i="53"/>
  <c r="AG5241" i="53"/>
  <c r="AF5241" i="53"/>
  <c r="AF2224" i="53"/>
  <c r="AE2224" i="53"/>
  <c r="AG2224" i="53"/>
  <c r="AG3229" i="53"/>
  <c r="AF3229" i="53"/>
  <c r="AE3229" i="53"/>
  <c r="AG1218" i="53"/>
  <c r="AF1218" i="53"/>
  <c r="AE1218" i="53"/>
  <c r="BP3231" i="53"/>
  <c r="BM3231" i="53"/>
  <c r="BQ3231" i="53"/>
  <c r="BO3231" i="53"/>
  <c r="BN3231" i="53"/>
  <c r="BQ1221" i="53"/>
  <c r="BP1221" i="53"/>
  <c r="BO1221" i="53"/>
  <c r="BN1221" i="53"/>
  <c r="BM1221" i="53"/>
  <c r="BP214" i="53"/>
  <c r="BQ214" i="53"/>
  <c r="BO214" i="53"/>
  <c r="BN214" i="53"/>
  <c r="BM214" i="53"/>
  <c r="BQ2226" i="53"/>
  <c r="BP2226" i="53"/>
  <c r="BO2226" i="53"/>
  <c r="BN2226" i="53"/>
  <c r="BM2226" i="53"/>
  <c r="BP4238" i="53"/>
  <c r="BQ4238" i="53"/>
  <c r="BO4238" i="53"/>
  <c r="BN4238" i="53"/>
  <c r="BM4238" i="53"/>
  <c r="BQ6249" i="53"/>
  <c r="BP6249" i="53"/>
  <c r="BO6249" i="53"/>
  <c r="BN6249" i="53"/>
  <c r="BM6249" i="53"/>
  <c r="BP5243" i="53"/>
  <c r="BQ5243" i="53"/>
  <c r="BO5243" i="53"/>
  <c r="BN5243" i="53"/>
  <c r="BM5243" i="53"/>
  <c r="AD5242" i="53"/>
  <c r="AD1219" i="53"/>
  <c r="BL215" i="53"/>
  <c r="AD4236" i="53"/>
  <c r="BL3232" i="53"/>
  <c r="BL2227" i="53"/>
  <c r="BL6250" i="53"/>
  <c r="BL1222" i="53"/>
  <c r="BL4239" i="53"/>
  <c r="BL5244" i="53"/>
  <c r="AD6248" i="53"/>
  <c r="AD3230" i="53"/>
  <c r="AD2225" i="53"/>
  <c r="AG7277" i="53"/>
  <c r="AF7277" i="53"/>
  <c r="AE7277" i="53"/>
  <c r="AG8284" i="53"/>
  <c r="AF8284" i="53"/>
  <c r="AE8284" i="53"/>
  <c r="BQ7277" i="53"/>
  <c r="BP7277" i="53"/>
  <c r="BO7277" i="53"/>
  <c r="BN7277" i="53"/>
  <c r="BM7277" i="53"/>
  <c r="BQ8283" i="53"/>
  <c r="BP8283" i="53"/>
  <c r="BO8283" i="53"/>
  <c r="BN8283" i="53"/>
  <c r="BM8283" i="53"/>
  <c r="BL8284" i="53"/>
  <c r="BL7278" i="53"/>
  <c r="AD8285" i="53"/>
  <c r="AD7278" i="53"/>
  <c r="AF1219" i="53"/>
  <c r="AE1219" i="53"/>
  <c r="AG1219" i="53"/>
  <c r="AG6248" i="53"/>
  <c r="AF6248" i="53"/>
  <c r="AE6248" i="53"/>
  <c r="AG2225" i="53"/>
  <c r="AF2225" i="53"/>
  <c r="AE2225" i="53"/>
  <c r="AG5242" i="53"/>
  <c r="AF5242" i="53"/>
  <c r="AE5242" i="53"/>
  <c r="AG3230" i="53"/>
  <c r="AF3230" i="53"/>
  <c r="AE3230" i="53"/>
  <c r="AG4236" i="53"/>
  <c r="AE4236" i="53"/>
  <c r="AF4236" i="53"/>
  <c r="BQ215" i="53"/>
  <c r="BP215" i="53"/>
  <c r="BO215" i="53"/>
  <c r="BN215" i="53"/>
  <c r="BM215" i="53"/>
  <c r="BQ1222" i="53"/>
  <c r="BP1222" i="53"/>
  <c r="BO1222" i="53"/>
  <c r="BN1222" i="53"/>
  <c r="BM1222" i="53"/>
  <c r="BQ5244" i="53"/>
  <c r="BP5244" i="53"/>
  <c r="BO5244" i="53"/>
  <c r="BN5244" i="53"/>
  <c r="BM5244" i="53"/>
  <c r="BQ6250" i="53"/>
  <c r="BP6250" i="53"/>
  <c r="BO6250" i="53"/>
  <c r="BN6250" i="53"/>
  <c r="BM6250" i="53"/>
  <c r="BP4239" i="53"/>
  <c r="BQ4239" i="53"/>
  <c r="BO4239" i="53"/>
  <c r="BN4239" i="53"/>
  <c r="BM4239" i="53"/>
  <c r="BQ2227" i="53"/>
  <c r="BP2227" i="53"/>
  <c r="BM2227" i="53"/>
  <c r="BO2227" i="53"/>
  <c r="BN2227" i="53"/>
  <c r="BP3232" i="53"/>
  <c r="BN3232" i="53"/>
  <c r="BM3232" i="53"/>
  <c r="BQ3232" i="53"/>
  <c r="BO3232" i="53"/>
  <c r="AD5243" i="53"/>
  <c r="BL216" i="53"/>
  <c r="AD4237" i="53"/>
  <c r="AD1220" i="53"/>
  <c r="BL2228" i="53"/>
  <c r="BL1223" i="53"/>
  <c r="BL5245" i="53"/>
  <c r="BL6251" i="53"/>
  <c r="BL4240" i="53"/>
  <c r="BL3233" i="53"/>
  <c r="AD6249" i="53"/>
  <c r="AD3231" i="53"/>
  <c r="AD2226" i="53"/>
  <c r="AF7278" i="53"/>
  <c r="AE7278" i="53"/>
  <c r="AG7278" i="53"/>
  <c r="AF8285" i="53"/>
  <c r="AE8285" i="53"/>
  <c r="AG8285" i="53"/>
  <c r="BQ7278" i="53"/>
  <c r="BP7278" i="53"/>
  <c r="BO7278" i="53"/>
  <c r="BN7278" i="53"/>
  <c r="BM7278" i="53"/>
  <c r="BO8284" i="53"/>
  <c r="BN8284" i="53"/>
  <c r="BM8284" i="53"/>
  <c r="BQ8284" i="53"/>
  <c r="BP8284" i="53"/>
  <c r="BL8285" i="53"/>
  <c r="BL7279" i="53"/>
  <c r="AD8286" i="53"/>
  <c r="AD7279" i="53"/>
  <c r="AG4237" i="53"/>
  <c r="AF4237" i="53"/>
  <c r="AE4237" i="53"/>
  <c r="AG6249" i="53"/>
  <c r="AF6249" i="53"/>
  <c r="AE6249" i="53"/>
  <c r="AG5243" i="53"/>
  <c r="AF5243" i="53"/>
  <c r="AE5243" i="53"/>
  <c r="AG2226" i="53"/>
  <c r="AF2226" i="53"/>
  <c r="AE2226" i="53"/>
  <c r="AG3231" i="53"/>
  <c r="AE3231" i="53"/>
  <c r="AF3231" i="53"/>
  <c r="AG1220" i="53"/>
  <c r="AF1220" i="53"/>
  <c r="AE1220" i="53"/>
  <c r="BP3233" i="53"/>
  <c r="BO3233" i="53"/>
  <c r="BN3233" i="53"/>
  <c r="BM3233" i="53"/>
  <c r="BQ3233" i="53"/>
  <c r="BQ6251" i="53"/>
  <c r="BP6251" i="53"/>
  <c r="BO6251" i="53"/>
  <c r="BN6251" i="53"/>
  <c r="BM6251" i="53"/>
  <c r="BQ5245" i="53"/>
  <c r="BP5245" i="53"/>
  <c r="BO5245" i="53"/>
  <c r="BN5245" i="53"/>
  <c r="BM5245" i="53"/>
  <c r="BP1223" i="53"/>
  <c r="BQ1223" i="53"/>
  <c r="BN1223" i="53"/>
  <c r="BM1223" i="53"/>
  <c r="BO1223" i="53"/>
  <c r="BQ216" i="53"/>
  <c r="BP216" i="53"/>
  <c r="BM216" i="53"/>
  <c r="BO216" i="53"/>
  <c r="BN216" i="53"/>
  <c r="BP4240" i="53"/>
  <c r="BM4240" i="53"/>
  <c r="BQ4240" i="53"/>
  <c r="BO4240" i="53"/>
  <c r="BN4240" i="53"/>
  <c r="BQ2228" i="53"/>
  <c r="BP2228" i="53"/>
  <c r="BO2228" i="53"/>
  <c r="BN2228" i="53"/>
  <c r="BM2228" i="53"/>
  <c r="AD5244" i="53"/>
  <c r="AD1221" i="53"/>
  <c r="AD4238" i="53"/>
  <c r="BL217" i="53"/>
  <c r="BL2229" i="53"/>
  <c r="BL4241" i="53"/>
  <c r="BL5246" i="53"/>
  <c r="BL3234" i="53"/>
  <c r="BL6252" i="53"/>
  <c r="BL1224" i="53"/>
  <c r="AD6250" i="53"/>
  <c r="AD3232" i="53"/>
  <c r="AD2227" i="53"/>
  <c r="AG7279" i="53"/>
  <c r="AF7279" i="53"/>
  <c r="AE7279" i="53"/>
  <c r="AG8286" i="53"/>
  <c r="AF8286" i="53"/>
  <c r="AE8286" i="53"/>
  <c r="BO7279" i="53"/>
  <c r="BN7279" i="53"/>
  <c r="BM7279" i="53"/>
  <c r="BQ7279" i="53"/>
  <c r="BP7279" i="53"/>
  <c r="BQ8285" i="53"/>
  <c r="BP8285" i="53"/>
  <c r="BO8285" i="53"/>
  <c r="BN8285" i="53"/>
  <c r="BM8285" i="53"/>
  <c r="BL8286" i="53"/>
  <c r="BL7280" i="53"/>
  <c r="AD8287" i="53"/>
  <c r="AD7280" i="53"/>
  <c r="AF6250" i="53"/>
  <c r="AE6250" i="53"/>
  <c r="AG6250" i="53"/>
  <c r="AF4238" i="53"/>
  <c r="AE4238" i="53"/>
  <c r="AG4238" i="53"/>
  <c r="AG1221" i="53"/>
  <c r="AF1221" i="53"/>
  <c r="AE1221" i="53"/>
  <c r="AE2227" i="53"/>
  <c r="AF2227" i="53"/>
  <c r="AG2227" i="53"/>
  <c r="AG5244" i="53"/>
  <c r="AE5244" i="53"/>
  <c r="AF5244" i="53"/>
  <c r="AG3232" i="53"/>
  <c r="AF3232" i="53"/>
  <c r="AE3232" i="53"/>
  <c r="BQ1224" i="53"/>
  <c r="BP1224" i="53"/>
  <c r="BO1224" i="53"/>
  <c r="BN1224" i="53"/>
  <c r="BM1224" i="53"/>
  <c r="BQ6252" i="53"/>
  <c r="BP6252" i="53"/>
  <c r="BM6252" i="53"/>
  <c r="BN6252" i="53"/>
  <c r="BO6252" i="53"/>
  <c r="BP3234" i="53"/>
  <c r="BQ3234" i="53"/>
  <c r="BO3234" i="53"/>
  <c r="BN3234" i="53"/>
  <c r="BM3234" i="53"/>
  <c r="BQ5246" i="53"/>
  <c r="BP5246" i="53"/>
  <c r="BM5246" i="53"/>
  <c r="BO5246" i="53"/>
  <c r="BN5246" i="53"/>
  <c r="BQ2229" i="53"/>
  <c r="BP2229" i="53"/>
  <c r="BO2229" i="53"/>
  <c r="BN2229" i="53"/>
  <c r="BM2229" i="53"/>
  <c r="BP4241" i="53"/>
  <c r="BN4241" i="53"/>
  <c r="BM4241" i="53"/>
  <c r="BQ4241" i="53"/>
  <c r="BO4241" i="53"/>
  <c r="BQ217" i="53"/>
  <c r="BP217" i="53"/>
  <c r="BO217" i="53"/>
  <c r="BN217" i="53"/>
  <c r="BM217" i="53"/>
  <c r="AD5245" i="53"/>
  <c r="BL218" i="53"/>
  <c r="AD4239" i="53"/>
  <c r="AD1222" i="53"/>
  <c r="BL4242" i="53"/>
  <c r="BL6253" i="53"/>
  <c r="BL5247" i="53"/>
  <c r="BL1225" i="53"/>
  <c r="BL3235" i="53"/>
  <c r="BL2230" i="53"/>
  <c r="AD6251" i="53"/>
  <c r="AD3233" i="53"/>
  <c r="AD2228" i="53"/>
  <c r="AG7280" i="53"/>
  <c r="AF7280" i="53"/>
  <c r="AE7280" i="53"/>
  <c r="AG8287" i="53"/>
  <c r="AF8287" i="53"/>
  <c r="AE8287" i="53"/>
  <c r="BQ7280" i="53"/>
  <c r="BP7280" i="53"/>
  <c r="BO7280" i="53"/>
  <c r="BN7280" i="53"/>
  <c r="BM7280" i="53"/>
  <c r="BM8286" i="53"/>
  <c r="BQ8286" i="53"/>
  <c r="BP8286" i="53"/>
  <c r="BO8286" i="53"/>
  <c r="BN8286" i="53"/>
  <c r="BL8287" i="53"/>
  <c r="BL7281" i="53"/>
  <c r="AD8288" i="53"/>
  <c r="AD7281" i="53"/>
  <c r="AF6251" i="53"/>
  <c r="AE6251" i="53"/>
  <c r="AG6251" i="53"/>
  <c r="AG5245" i="53"/>
  <c r="AF5245" i="53"/>
  <c r="AE5245" i="53"/>
  <c r="AG4239" i="53"/>
  <c r="AF4239" i="53"/>
  <c r="AE4239" i="53"/>
  <c r="AG2228" i="53"/>
  <c r="AF2228" i="53"/>
  <c r="AE2228" i="53"/>
  <c r="AF3233" i="53"/>
  <c r="AE3233" i="53"/>
  <c r="AG3233" i="53"/>
  <c r="AE1222" i="53"/>
  <c r="AG1222" i="53"/>
  <c r="AF1222" i="53"/>
  <c r="BP3235" i="53"/>
  <c r="BQ3235" i="53"/>
  <c r="BO3235" i="53"/>
  <c r="BN3235" i="53"/>
  <c r="BM3235" i="53"/>
  <c r="BQ1225" i="53"/>
  <c r="BP1225" i="53"/>
  <c r="BO1225" i="53"/>
  <c r="BN1225" i="53"/>
  <c r="BM1225" i="53"/>
  <c r="BQ2230" i="53"/>
  <c r="BP2230" i="53"/>
  <c r="BO2230" i="53"/>
  <c r="BN2230" i="53"/>
  <c r="BM2230" i="53"/>
  <c r="BP5247" i="53"/>
  <c r="BQ5247" i="53"/>
  <c r="BO5247" i="53"/>
  <c r="BN5247" i="53"/>
  <c r="BM5247" i="53"/>
  <c r="BP218" i="53"/>
  <c r="BQ218" i="53"/>
  <c r="BO218" i="53"/>
  <c r="BN218" i="53"/>
  <c r="BM218" i="53"/>
  <c r="BQ6253" i="53"/>
  <c r="BP6253" i="53"/>
  <c r="BO6253" i="53"/>
  <c r="BN6253" i="53"/>
  <c r="BM6253" i="53"/>
  <c r="BP4242" i="53"/>
  <c r="BO4242" i="53"/>
  <c r="BN4242" i="53"/>
  <c r="BM4242" i="53"/>
  <c r="BQ4242" i="53"/>
  <c r="AD5246" i="53"/>
  <c r="AD1223" i="53"/>
  <c r="AD4240" i="53"/>
  <c r="BL219" i="53"/>
  <c r="BL6254" i="53"/>
  <c r="BL5248" i="53"/>
  <c r="BL2231" i="53"/>
  <c r="BL3236" i="53"/>
  <c r="BL4243" i="53"/>
  <c r="BL1226" i="53"/>
  <c r="AD6252" i="53"/>
  <c r="AD3234" i="53"/>
  <c r="AD2229" i="53"/>
  <c r="AE7281" i="53"/>
  <c r="AG7281" i="53"/>
  <c r="AF7281" i="53"/>
  <c r="AE8288" i="53"/>
  <c r="AG8288" i="53"/>
  <c r="AF8288" i="53"/>
  <c r="BM7281" i="53"/>
  <c r="BQ7281" i="53"/>
  <c r="BP7281" i="53"/>
  <c r="BO7281" i="53"/>
  <c r="BN7281" i="53"/>
  <c r="BP8287" i="53"/>
  <c r="BO8287" i="53"/>
  <c r="BN8287" i="53"/>
  <c r="BM8287" i="53"/>
  <c r="BQ8287" i="53"/>
  <c r="BL8288" i="53"/>
  <c r="BL7282" i="53"/>
  <c r="AD8289" i="53"/>
  <c r="AD7282" i="53"/>
  <c r="AG4240" i="53"/>
  <c r="AF4240" i="53"/>
  <c r="AE4240" i="53"/>
  <c r="AF5246" i="53"/>
  <c r="AE5246" i="53"/>
  <c r="AG5246" i="53"/>
  <c r="AG6252" i="53"/>
  <c r="AF6252" i="53"/>
  <c r="AE6252" i="53"/>
  <c r="AG1223" i="53"/>
  <c r="AF1223" i="53"/>
  <c r="AE1223" i="53"/>
  <c r="AG2229" i="53"/>
  <c r="AF2229" i="53"/>
  <c r="AE2229" i="53"/>
  <c r="AG3234" i="53"/>
  <c r="AF3234" i="53"/>
  <c r="AE3234" i="53"/>
  <c r="BQ1226" i="53"/>
  <c r="BP1226" i="53"/>
  <c r="BO1226" i="53"/>
  <c r="BN1226" i="53"/>
  <c r="BM1226" i="53"/>
  <c r="BP3236" i="53"/>
  <c r="BQ3236" i="53"/>
  <c r="BO3236" i="53"/>
  <c r="BN3236" i="53"/>
  <c r="BM3236" i="53"/>
  <c r="BP4243" i="53"/>
  <c r="BQ4243" i="53"/>
  <c r="BO4243" i="53"/>
  <c r="BN4243" i="53"/>
  <c r="BM4243" i="53"/>
  <c r="BQ2231" i="53"/>
  <c r="BP2231" i="53"/>
  <c r="BM2231" i="53"/>
  <c r="BO2231" i="53"/>
  <c r="BN2231" i="53"/>
  <c r="BQ5248" i="53"/>
  <c r="BP5248" i="53"/>
  <c r="BO5248" i="53"/>
  <c r="BN5248" i="53"/>
  <c r="BM5248" i="53"/>
  <c r="BQ6254" i="53"/>
  <c r="BP6254" i="53"/>
  <c r="BO6254" i="53"/>
  <c r="BN6254" i="53"/>
  <c r="BM6254" i="53"/>
  <c r="BQ219" i="53"/>
  <c r="BP219" i="53"/>
  <c r="BO219" i="53"/>
  <c r="BN219" i="53"/>
  <c r="BM219" i="53"/>
  <c r="AD5247" i="53"/>
  <c r="BL220" i="53"/>
  <c r="AD4241" i="53"/>
  <c r="AD1224" i="53"/>
  <c r="BL5249" i="53"/>
  <c r="BL3237" i="53"/>
  <c r="BL1227" i="53"/>
  <c r="BL4244" i="53"/>
  <c r="BL2232" i="53"/>
  <c r="BL6255" i="53"/>
  <c r="AD6253" i="53"/>
  <c r="AD3235" i="53"/>
  <c r="AD2230" i="53"/>
  <c r="AG8289" i="53"/>
  <c r="AF8289" i="53"/>
  <c r="AE8289" i="53"/>
  <c r="BP7282" i="53"/>
  <c r="BO7282" i="53"/>
  <c r="BN7282" i="53"/>
  <c r="BM7282" i="53"/>
  <c r="BQ7282" i="53"/>
  <c r="AG7282" i="53"/>
  <c r="AF7282" i="53"/>
  <c r="AE7282" i="53"/>
  <c r="BQ8288" i="53"/>
  <c r="BP8288" i="53"/>
  <c r="BO8288" i="53"/>
  <c r="BN8288" i="53"/>
  <c r="BM8288" i="53"/>
  <c r="BL8289" i="53"/>
  <c r="BL7283" i="53"/>
  <c r="AD8290" i="53"/>
  <c r="AD7283" i="53"/>
  <c r="AE6253" i="53"/>
  <c r="AG6253" i="53"/>
  <c r="AF6253" i="53"/>
  <c r="AG5247" i="53"/>
  <c r="AF5247" i="53"/>
  <c r="AE5247" i="53"/>
  <c r="AE4241" i="53"/>
  <c r="AF4241" i="53"/>
  <c r="AG4241" i="53"/>
  <c r="AG2230" i="53"/>
  <c r="AE2230" i="53"/>
  <c r="AF2230" i="53"/>
  <c r="AG3235" i="53"/>
  <c r="AF3235" i="53"/>
  <c r="AE3235" i="53"/>
  <c r="AG1224" i="53"/>
  <c r="AF1224" i="53"/>
  <c r="AE1224" i="53"/>
  <c r="BQ6255" i="53"/>
  <c r="BP6255" i="53"/>
  <c r="BO6255" i="53"/>
  <c r="BN6255" i="53"/>
  <c r="BM6255" i="53"/>
  <c r="BQ220" i="53"/>
  <c r="BP220" i="53"/>
  <c r="BM220" i="53"/>
  <c r="BO220" i="53"/>
  <c r="BN220" i="53"/>
  <c r="BQ2232" i="53"/>
  <c r="BP2232" i="53"/>
  <c r="BO2232" i="53"/>
  <c r="BN2232" i="53"/>
  <c r="BM2232" i="53"/>
  <c r="BP4244" i="53"/>
  <c r="BQ4244" i="53"/>
  <c r="BO4244" i="53"/>
  <c r="BN4244" i="53"/>
  <c r="BM4244" i="53"/>
  <c r="BP1227" i="53"/>
  <c r="BQ1227" i="53"/>
  <c r="BN1227" i="53"/>
  <c r="BM1227" i="53"/>
  <c r="BO1227" i="53"/>
  <c r="BP3237" i="53"/>
  <c r="BQ3237" i="53"/>
  <c r="BO3237" i="53"/>
  <c r="BN3237" i="53"/>
  <c r="BM3237" i="53"/>
  <c r="BQ5249" i="53"/>
  <c r="BP5249" i="53"/>
  <c r="BO5249" i="53"/>
  <c r="BN5249" i="53"/>
  <c r="BM5249" i="53"/>
  <c r="AD5248" i="53"/>
  <c r="AD4242" i="53"/>
  <c r="AD1225" i="53"/>
  <c r="BL221" i="53"/>
  <c r="BL2233" i="53"/>
  <c r="BL4245" i="53"/>
  <c r="BL3238" i="53"/>
  <c r="BL6256" i="53"/>
  <c r="BL1228" i="53"/>
  <c r="BL5250" i="53"/>
  <c r="AD6254" i="53"/>
  <c r="AD3236" i="53"/>
  <c r="AD2231" i="53"/>
  <c r="AG8290" i="53"/>
  <c r="AF8290" i="53"/>
  <c r="AE8290" i="53"/>
  <c r="BQ7283" i="53"/>
  <c r="BP7283" i="53"/>
  <c r="BO7283" i="53"/>
  <c r="BN7283" i="53"/>
  <c r="BM7283" i="53"/>
  <c r="AG7283" i="53"/>
  <c r="AF7283" i="53"/>
  <c r="AE7283" i="53"/>
  <c r="BN8289" i="53"/>
  <c r="BM8289" i="53"/>
  <c r="BQ8289" i="53"/>
  <c r="BP8289" i="53"/>
  <c r="BO8289" i="53"/>
  <c r="BL8290" i="53"/>
  <c r="BL7284" i="53"/>
  <c r="AD8291" i="53"/>
  <c r="AD7284" i="53"/>
  <c r="AG4242" i="53"/>
  <c r="AF4242" i="53"/>
  <c r="AE4242" i="53"/>
  <c r="AG1225" i="53"/>
  <c r="AF1225" i="53"/>
  <c r="AE1225" i="53"/>
  <c r="AG5248" i="53"/>
  <c r="AF5248" i="53"/>
  <c r="AE5248" i="53"/>
  <c r="AG2231" i="53"/>
  <c r="AF2231" i="53"/>
  <c r="AE2231" i="53"/>
  <c r="AG6254" i="53"/>
  <c r="AE6254" i="53"/>
  <c r="AF6254" i="53"/>
  <c r="AE3236" i="53"/>
  <c r="AF3236" i="53"/>
  <c r="AG3236" i="53"/>
  <c r="BQ1228" i="53"/>
  <c r="BP1228" i="53"/>
  <c r="BO1228" i="53"/>
  <c r="BN1228" i="53"/>
  <c r="BM1228" i="53"/>
  <c r="BQ5250" i="53"/>
  <c r="BP5250" i="53"/>
  <c r="BM5250" i="53"/>
  <c r="BO5250" i="53"/>
  <c r="BN5250" i="53"/>
  <c r="BP4245" i="53"/>
  <c r="BQ4245" i="53"/>
  <c r="BO4245" i="53"/>
  <c r="BN4245" i="53"/>
  <c r="BM4245" i="53"/>
  <c r="BQ6256" i="53"/>
  <c r="BP6256" i="53"/>
  <c r="BM6256" i="53"/>
  <c r="BN6256" i="53"/>
  <c r="BO6256" i="53"/>
  <c r="BP3238" i="53"/>
  <c r="BQ3238" i="53"/>
  <c r="BO3238" i="53"/>
  <c r="BN3238" i="53"/>
  <c r="BM3238" i="53"/>
  <c r="BQ2233" i="53"/>
  <c r="BP2233" i="53"/>
  <c r="BO2233" i="53"/>
  <c r="BN2233" i="53"/>
  <c r="BM2233" i="53"/>
  <c r="BQ221" i="53"/>
  <c r="BP221" i="53"/>
  <c r="BO221" i="53"/>
  <c r="BN221" i="53"/>
  <c r="BM221" i="53"/>
  <c r="AD5249" i="53"/>
  <c r="BL222" i="53"/>
  <c r="AD1226" i="53"/>
  <c r="AD4243" i="53"/>
  <c r="BL1229" i="53"/>
  <c r="BL3239" i="53"/>
  <c r="BL5251" i="53"/>
  <c r="BL6257" i="53"/>
  <c r="BL4246" i="53"/>
  <c r="BL2234" i="53"/>
  <c r="AD6255" i="53"/>
  <c r="AD3237" i="53"/>
  <c r="AD2232" i="53"/>
  <c r="AG7284" i="53"/>
  <c r="AF7284" i="53"/>
  <c r="AE7284" i="53"/>
  <c r="AG8291" i="53"/>
  <c r="AF8291" i="53"/>
  <c r="AE8291" i="53"/>
  <c r="BN7284" i="53"/>
  <c r="BM7284" i="53"/>
  <c r="BQ7284" i="53"/>
  <c r="BP7284" i="53"/>
  <c r="BO7284" i="53"/>
  <c r="BQ8290" i="53"/>
  <c r="BP8290" i="53"/>
  <c r="BO8290" i="53"/>
  <c r="BN8290" i="53"/>
  <c r="BM8290" i="53"/>
  <c r="BL8291" i="53"/>
  <c r="BL7285" i="53"/>
  <c r="AD8292" i="53"/>
  <c r="AD7285" i="53"/>
  <c r="AG1226" i="53"/>
  <c r="AF1226" i="53"/>
  <c r="AE1226" i="53"/>
  <c r="AG6255" i="53"/>
  <c r="AF6255" i="53"/>
  <c r="AE6255" i="53"/>
  <c r="AF2232" i="53"/>
  <c r="AE2232" i="53"/>
  <c r="AG2232" i="53"/>
  <c r="AE5249" i="53"/>
  <c r="AG5249" i="53"/>
  <c r="AF5249" i="53"/>
  <c r="AG3237" i="53"/>
  <c r="AF3237" i="53"/>
  <c r="AE3237" i="53"/>
  <c r="AG4243" i="53"/>
  <c r="AF4243" i="53"/>
  <c r="AE4243" i="53"/>
  <c r="BP222" i="53"/>
  <c r="BQ222" i="53"/>
  <c r="BO222" i="53"/>
  <c r="BN222" i="53"/>
  <c r="BM222" i="53"/>
  <c r="BQ6257" i="53"/>
  <c r="BP6257" i="53"/>
  <c r="BO6257" i="53"/>
  <c r="BN6257" i="53"/>
  <c r="BM6257" i="53"/>
  <c r="BQ2234" i="53"/>
  <c r="BP2234" i="53"/>
  <c r="BO2234" i="53"/>
  <c r="BN2234" i="53"/>
  <c r="BM2234" i="53"/>
  <c r="BP4246" i="53"/>
  <c r="BQ4246" i="53"/>
  <c r="BO4246" i="53"/>
  <c r="BN4246" i="53"/>
  <c r="BM4246" i="53"/>
  <c r="BP3239" i="53"/>
  <c r="BM3239" i="53"/>
  <c r="BQ3239" i="53"/>
  <c r="BO3239" i="53"/>
  <c r="BN3239" i="53"/>
  <c r="BP5251" i="53"/>
  <c r="BQ5251" i="53"/>
  <c r="BO5251" i="53"/>
  <c r="BN5251" i="53"/>
  <c r="BM5251" i="53"/>
  <c r="BQ1229" i="53"/>
  <c r="BP1229" i="53"/>
  <c r="BO1229" i="53"/>
  <c r="BN1229" i="53"/>
  <c r="BM1229" i="53"/>
  <c r="AD5250" i="53"/>
  <c r="BL223" i="53"/>
  <c r="AD4244" i="53"/>
  <c r="AD1227" i="53"/>
  <c r="BL4247" i="53"/>
  <c r="BL1230" i="53"/>
  <c r="BL3240" i="53"/>
  <c r="BL6258" i="53"/>
  <c r="BL5252" i="53"/>
  <c r="BL2235" i="53"/>
  <c r="AD6256" i="53"/>
  <c r="AD3238" i="53"/>
  <c r="AD2233" i="53"/>
  <c r="BQ7285" i="53"/>
  <c r="BP7285" i="53"/>
  <c r="BO7285" i="53"/>
  <c r="BN7285" i="53"/>
  <c r="BM7285" i="53"/>
  <c r="AG8292" i="53"/>
  <c r="AF8292" i="53"/>
  <c r="AE8292" i="53"/>
  <c r="AG7285" i="53"/>
  <c r="AF7285" i="53"/>
  <c r="AE7285" i="53"/>
  <c r="BQ8291" i="53"/>
  <c r="BP8291" i="53"/>
  <c r="BO8291" i="53"/>
  <c r="BN8291" i="53"/>
  <c r="BM8291" i="53"/>
  <c r="BL8292" i="53"/>
  <c r="BL7286" i="53"/>
  <c r="AD8293" i="53"/>
  <c r="AD7286" i="53"/>
  <c r="AG4244" i="53"/>
  <c r="AE4244" i="53"/>
  <c r="AF4244" i="53"/>
  <c r="AG6256" i="53"/>
  <c r="AF6256" i="53"/>
  <c r="AE6256" i="53"/>
  <c r="AG5250" i="53"/>
  <c r="AF5250" i="53"/>
  <c r="AE5250" i="53"/>
  <c r="AG2233" i="53"/>
  <c r="AF2233" i="53"/>
  <c r="AE2233" i="53"/>
  <c r="AG3238" i="53"/>
  <c r="AF3238" i="53"/>
  <c r="AE3238" i="53"/>
  <c r="AG1227" i="53"/>
  <c r="AF1227" i="53"/>
  <c r="AE1227" i="53"/>
  <c r="BQ2235" i="53"/>
  <c r="BP2235" i="53"/>
  <c r="BM2235" i="53"/>
  <c r="BO2235" i="53"/>
  <c r="BN2235" i="53"/>
  <c r="BQ5252" i="53"/>
  <c r="BP5252" i="53"/>
  <c r="BO5252" i="53"/>
  <c r="BN5252" i="53"/>
  <c r="BM5252" i="53"/>
  <c r="BQ6258" i="53"/>
  <c r="BP6258" i="53"/>
  <c r="BO6258" i="53"/>
  <c r="BN6258" i="53"/>
  <c r="BM6258" i="53"/>
  <c r="BQ223" i="53"/>
  <c r="BP223" i="53"/>
  <c r="BO223" i="53"/>
  <c r="BN223" i="53"/>
  <c r="BM223" i="53"/>
  <c r="BP3240" i="53"/>
  <c r="BN3240" i="53"/>
  <c r="BM3240" i="53"/>
  <c r="BQ3240" i="53"/>
  <c r="BO3240" i="53"/>
  <c r="BQ1230" i="53"/>
  <c r="BP1230" i="53"/>
  <c r="BO1230" i="53"/>
  <c r="BN1230" i="53"/>
  <c r="BM1230" i="53"/>
  <c r="BP4247" i="53"/>
  <c r="BQ4247" i="53"/>
  <c r="BO4247" i="53"/>
  <c r="BN4247" i="53"/>
  <c r="BM4247" i="53"/>
  <c r="AD5251" i="53"/>
  <c r="AD1228" i="53"/>
  <c r="BL224" i="53"/>
  <c r="AD4245" i="53"/>
  <c r="BL5253" i="53"/>
  <c r="BL1231" i="53"/>
  <c r="BL6259" i="53"/>
  <c r="BL2236" i="53"/>
  <c r="BL3241" i="53"/>
  <c r="BL4248" i="53"/>
  <c r="AD6257" i="53"/>
  <c r="AD3239" i="53"/>
  <c r="AD2234" i="53"/>
  <c r="AF7286" i="53"/>
  <c r="AE7286" i="53"/>
  <c r="AG7286" i="53"/>
  <c r="AF8293" i="53"/>
  <c r="AE8293" i="53"/>
  <c r="AG8293" i="53"/>
  <c r="BQ7286" i="53"/>
  <c r="BP7286" i="53"/>
  <c r="BO7286" i="53"/>
  <c r="BN7286" i="53"/>
  <c r="BM7286" i="53"/>
  <c r="BO8292" i="53"/>
  <c r="BN8292" i="53"/>
  <c r="BM8292" i="53"/>
  <c r="BQ8292" i="53"/>
  <c r="BP8292" i="53"/>
  <c r="BL8293" i="53"/>
  <c r="BL7287" i="53"/>
  <c r="AD8294" i="53"/>
  <c r="AD7287" i="53"/>
  <c r="AF1228" i="53"/>
  <c r="AE1228" i="53"/>
  <c r="AG1228" i="53"/>
  <c r="AG6257" i="53"/>
  <c r="AF6257" i="53"/>
  <c r="AE6257" i="53"/>
  <c r="AG5251" i="53"/>
  <c r="AF5251" i="53"/>
  <c r="AE5251" i="53"/>
  <c r="AG2234" i="53"/>
  <c r="AF2234" i="53"/>
  <c r="AE2234" i="53"/>
  <c r="AG3239" i="53"/>
  <c r="AE3239" i="53"/>
  <c r="AF3239" i="53"/>
  <c r="AG4245" i="53"/>
  <c r="AF4245" i="53"/>
  <c r="AE4245" i="53"/>
  <c r="BQ224" i="53"/>
  <c r="BP224" i="53"/>
  <c r="BM224" i="53"/>
  <c r="BO224" i="53"/>
  <c r="BN224" i="53"/>
  <c r="BP1231" i="53"/>
  <c r="BQ1231" i="53"/>
  <c r="BN1231" i="53"/>
  <c r="BM1231" i="53"/>
  <c r="BO1231" i="53"/>
  <c r="BP3241" i="53"/>
  <c r="BO3241" i="53"/>
  <c r="BN3241" i="53"/>
  <c r="BM3241" i="53"/>
  <c r="BQ3241" i="53"/>
  <c r="BQ2236" i="53"/>
  <c r="BP2236" i="53"/>
  <c r="BO2236" i="53"/>
  <c r="BN2236" i="53"/>
  <c r="BM2236" i="53"/>
  <c r="BQ6259" i="53"/>
  <c r="BP6259" i="53"/>
  <c r="BO6259" i="53"/>
  <c r="BN6259" i="53"/>
  <c r="BM6259" i="53"/>
  <c r="BP4248" i="53"/>
  <c r="BM4248" i="53"/>
  <c r="BQ4248" i="53"/>
  <c r="BO4248" i="53"/>
  <c r="BN4248" i="53"/>
  <c r="BQ5253" i="53"/>
  <c r="BP5253" i="53"/>
  <c r="BO5253" i="53"/>
  <c r="BN5253" i="53"/>
  <c r="BM5253" i="53"/>
  <c r="AD5252" i="53"/>
  <c r="AD4246" i="53"/>
  <c r="BL225" i="53"/>
  <c r="AD1229" i="53"/>
  <c r="BL1232" i="53"/>
  <c r="BL3242" i="53"/>
  <c r="BL2237" i="53"/>
  <c r="BL4249" i="53"/>
  <c r="BL6260" i="53"/>
  <c r="BL5254" i="53"/>
  <c r="AD6258" i="53"/>
  <c r="AD3240" i="53"/>
  <c r="AD2235" i="53"/>
  <c r="AG8294" i="53"/>
  <c r="AF8294" i="53"/>
  <c r="AE8294" i="53"/>
  <c r="BO7287" i="53"/>
  <c r="BN7287" i="53"/>
  <c r="BM7287" i="53"/>
  <c r="BQ7287" i="53"/>
  <c r="BP7287" i="53"/>
  <c r="AG7287" i="53"/>
  <c r="AF7287" i="53"/>
  <c r="AE7287" i="53"/>
  <c r="BQ8293" i="53"/>
  <c r="BP8293" i="53"/>
  <c r="BO8293" i="53"/>
  <c r="BN8293" i="53"/>
  <c r="BM8293" i="53"/>
  <c r="BL8294" i="53"/>
  <c r="BL7288" i="53"/>
  <c r="AD8295" i="53"/>
  <c r="AD7288" i="53"/>
  <c r="AF4246" i="53"/>
  <c r="AE4246" i="53"/>
  <c r="AG4246" i="53"/>
  <c r="AF6258" i="53"/>
  <c r="AE6258" i="53"/>
  <c r="AG6258" i="53"/>
  <c r="AG5252" i="53"/>
  <c r="AF5252" i="53"/>
  <c r="AE5252" i="53"/>
  <c r="AE2235" i="53"/>
  <c r="AF2235" i="53"/>
  <c r="AG2235" i="53"/>
  <c r="AG3240" i="53"/>
  <c r="AF3240" i="53"/>
  <c r="AE3240" i="53"/>
  <c r="AG1229" i="53"/>
  <c r="AF1229" i="53"/>
  <c r="AE1229" i="53"/>
  <c r="BQ5254" i="53"/>
  <c r="BP5254" i="53"/>
  <c r="BM5254" i="53"/>
  <c r="BO5254" i="53"/>
  <c r="BN5254" i="53"/>
  <c r="BQ6260" i="53"/>
  <c r="BP6260" i="53"/>
  <c r="BM6260" i="53"/>
  <c r="BN6260" i="53"/>
  <c r="BO6260" i="53"/>
  <c r="BP4249" i="53"/>
  <c r="BN4249" i="53"/>
  <c r="BM4249" i="53"/>
  <c r="BQ4249" i="53"/>
  <c r="BO4249" i="53"/>
  <c r="BQ2237" i="53"/>
  <c r="BP2237" i="53"/>
  <c r="BO2237" i="53"/>
  <c r="BN2237" i="53"/>
  <c r="BM2237" i="53"/>
  <c r="BP3242" i="53"/>
  <c r="BQ3242" i="53"/>
  <c r="BO3242" i="53"/>
  <c r="BN3242" i="53"/>
  <c r="BM3242" i="53"/>
  <c r="BQ225" i="53"/>
  <c r="BP225" i="53"/>
  <c r="BO225" i="53"/>
  <c r="BN225" i="53"/>
  <c r="BM225" i="53"/>
  <c r="BQ1232" i="53"/>
  <c r="BP1232" i="53"/>
  <c r="BO1232" i="53"/>
  <c r="BN1232" i="53"/>
  <c r="BM1232" i="53"/>
  <c r="AD5253" i="53"/>
  <c r="BL226" i="53"/>
  <c r="AD4247" i="53"/>
  <c r="AD1230" i="53"/>
  <c r="BL6261" i="53"/>
  <c r="BL2238" i="53"/>
  <c r="BL1233" i="53"/>
  <c r="BL5255" i="53"/>
  <c r="BL4250" i="53"/>
  <c r="BL3243" i="53"/>
  <c r="AD6259" i="53"/>
  <c r="AD3241" i="53"/>
  <c r="AD2236" i="53"/>
  <c r="AG7288" i="53"/>
  <c r="AF7288" i="53"/>
  <c r="AE7288" i="53"/>
  <c r="AG8295" i="53"/>
  <c r="AF8295" i="53"/>
  <c r="AE8295" i="53"/>
  <c r="BQ7288" i="53"/>
  <c r="BP7288" i="53"/>
  <c r="BO7288" i="53"/>
  <c r="BN7288" i="53"/>
  <c r="BM7288" i="53"/>
  <c r="BM8294" i="53"/>
  <c r="BQ8294" i="53"/>
  <c r="BP8294" i="53"/>
  <c r="BO8294" i="53"/>
  <c r="BN8294" i="53"/>
  <c r="BL8295" i="53"/>
  <c r="BL7289" i="53"/>
  <c r="AD8296" i="53"/>
  <c r="AD7289" i="53"/>
  <c r="AF6259" i="53"/>
  <c r="AG6259" i="53"/>
  <c r="AE6259" i="53"/>
  <c r="AG4247" i="53"/>
  <c r="AF4247" i="53"/>
  <c r="AE4247" i="53"/>
  <c r="AG5253" i="53"/>
  <c r="AF5253" i="53"/>
  <c r="AE5253" i="53"/>
  <c r="AG2236" i="53"/>
  <c r="AF2236" i="53"/>
  <c r="AE2236" i="53"/>
  <c r="AF3241" i="53"/>
  <c r="AE3241" i="53"/>
  <c r="AG3241" i="53"/>
  <c r="AG1230" i="53"/>
  <c r="AF1230" i="53"/>
  <c r="AE1230" i="53"/>
  <c r="BP4250" i="53"/>
  <c r="BO4250" i="53"/>
  <c r="BN4250" i="53"/>
  <c r="BM4250" i="53"/>
  <c r="BQ4250" i="53"/>
  <c r="BP226" i="53"/>
  <c r="BQ226" i="53"/>
  <c r="BO226" i="53"/>
  <c r="BN226" i="53"/>
  <c r="BM226" i="53"/>
  <c r="BQ1233" i="53"/>
  <c r="BP1233" i="53"/>
  <c r="BO1233" i="53"/>
  <c r="BN1233" i="53"/>
  <c r="BM1233" i="53"/>
  <c r="BP5255" i="53"/>
  <c r="BQ5255" i="53"/>
  <c r="BO5255" i="53"/>
  <c r="BN5255" i="53"/>
  <c r="BM5255" i="53"/>
  <c r="BQ2238" i="53"/>
  <c r="BP2238" i="53"/>
  <c r="BO2238" i="53"/>
  <c r="BN2238" i="53"/>
  <c r="BM2238" i="53"/>
  <c r="BP3243" i="53"/>
  <c r="BQ3243" i="53"/>
  <c r="BO3243" i="53"/>
  <c r="BN3243" i="53"/>
  <c r="BM3243" i="53"/>
  <c r="BQ6261" i="53"/>
  <c r="BP6261" i="53"/>
  <c r="BO6261" i="53"/>
  <c r="BN6261" i="53"/>
  <c r="BM6261" i="53"/>
  <c r="AD5254" i="53"/>
  <c r="AD1231" i="53"/>
  <c r="AD4248" i="53"/>
  <c r="BL227" i="53"/>
  <c r="BL4251" i="53"/>
  <c r="BL1234" i="53"/>
  <c r="BL3244" i="53"/>
  <c r="BL2239" i="53"/>
  <c r="BL5256" i="53"/>
  <c r="BL6262" i="53"/>
  <c r="AD6260" i="53"/>
  <c r="AD3242" i="53"/>
  <c r="AD2237" i="53"/>
  <c r="AE7289" i="53"/>
  <c r="AG7289" i="53"/>
  <c r="AF7289" i="53"/>
  <c r="AE8296" i="53"/>
  <c r="AG8296" i="53"/>
  <c r="AF8296" i="53"/>
  <c r="BM7289" i="53"/>
  <c r="BQ7289" i="53"/>
  <c r="BP7289" i="53"/>
  <c r="BO7289" i="53"/>
  <c r="BN7289" i="53"/>
  <c r="BP8295" i="53"/>
  <c r="BO8295" i="53"/>
  <c r="BN8295" i="53"/>
  <c r="BM8295" i="53"/>
  <c r="BQ8295" i="53"/>
  <c r="BL8296" i="53"/>
  <c r="BL7290" i="53"/>
  <c r="AD8297" i="53"/>
  <c r="AD7290" i="53"/>
  <c r="AE1231" i="53"/>
  <c r="AG1231" i="53"/>
  <c r="AF1231" i="53"/>
  <c r="AF5254" i="53"/>
  <c r="AE5254" i="53"/>
  <c r="AG5254" i="53"/>
  <c r="AG6260" i="53"/>
  <c r="AF6260" i="53"/>
  <c r="AE6260" i="53"/>
  <c r="AG4248" i="53"/>
  <c r="AF4248" i="53"/>
  <c r="AE4248" i="53"/>
  <c r="AG2237" i="53"/>
  <c r="AF2237" i="53"/>
  <c r="AE2237" i="53"/>
  <c r="AG3242" i="53"/>
  <c r="AF3242" i="53"/>
  <c r="AE3242" i="53"/>
  <c r="BQ5256" i="53"/>
  <c r="BP5256" i="53"/>
  <c r="BO5256" i="53"/>
  <c r="BN5256" i="53"/>
  <c r="BM5256" i="53"/>
  <c r="BQ6262" i="53"/>
  <c r="BP6262" i="53"/>
  <c r="BO6262" i="53"/>
  <c r="BN6262" i="53"/>
  <c r="BM6262" i="53"/>
  <c r="BQ2239" i="53"/>
  <c r="BP2239" i="53"/>
  <c r="BM2239" i="53"/>
  <c r="BO2239" i="53"/>
  <c r="BN2239" i="53"/>
  <c r="BP3244" i="53"/>
  <c r="BQ3244" i="53"/>
  <c r="BO3244" i="53"/>
  <c r="BN3244" i="53"/>
  <c r="BM3244" i="53"/>
  <c r="BP4251" i="53"/>
  <c r="BQ4251" i="53"/>
  <c r="BO4251" i="53"/>
  <c r="BN4251" i="53"/>
  <c r="BM4251" i="53"/>
  <c r="BQ1234" i="53"/>
  <c r="BP1234" i="53"/>
  <c r="BO1234" i="53"/>
  <c r="BN1234" i="53"/>
  <c r="BM1234" i="53"/>
  <c r="BQ227" i="53"/>
  <c r="BP227" i="53"/>
  <c r="BO227" i="53"/>
  <c r="BN227" i="53"/>
  <c r="BM227" i="53"/>
  <c r="AD5255" i="53"/>
  <c r="AD1232" i="53"/>
  <c r="AD4249" i="53"/>
  <c r="BL228" i="53"/>
  <c r="BL1235" i="53"/>
  <c r="BL5257" i="53"/>
  <c r="BL2240" i="53"/>
  <c r="BL6263" i="53"/>
  <c r="BL3245" i="53"/>
  <c r="BL4252" i="53"/>
  <c r="AD6261" i="53"/>
  <c r="AD3243" i="53"/>
  <c r="AD2238" i="53"/>
  <c r="AG7290" i="53"/>
  <c r="AF7290" i="53"/>
  <c r="AE7290" i="53"/>
  <c r="AG8297" i="53"/>
  <c r="AF8297" i="53"/>
  <c r="AE8297" i="53"/>
  <c r="BP7290" i="53"/>
  <c r="BO7290" i="53"/>
  <c r="BN7290" i="53"/>
  <c r="BM7290" i="53"/>
  <c r="BQ7290" i="53"/>
  <c r="BQ8296" i="53"/>
  <c r="BP8296" i="53"/>
  <c r="BO8296" i="53"/>
  <c r="BN8296" i="53"/>
  <c r="BM8296" i="53"/>
  <c r="BL8297" i="53"/>
  <c r="BL7291" i="53"/>
  <c r="AD8298" i="53"/>
  <c r="AD7291" i="53"/>
  <c r="AG1232" i="53"/>
  <c r="AF1232" i="53"/>
  <c r="AE1232" i="53"/>
  <c r="AE4249" i="53"/>
  <c r="AF4249" i="53"/>
  <c r="AG4249" i="53"/>
  <c r="AE6261" i="53"/>
  <c r="AG6261" i="53"/>
  <c r="AF6261" i="53"/>
  <c r="AG5255" i="53"/>
  <c r="AF5255" i="53"/>
  <c r="AE5255" i="53"/>
  <c r="AG2238" i="53"/>
  <c r="AE2238" i="53"/>
  <c r="AF2238" i="53"/>
  <c r="AG3243" i="53"/>
  <c r="AF3243" i="53"/>
  <c r="AE3243" i="53"/>
  <c r="BQ6263" i="53"/>
  <c r="BP6263" i="53"/>
  <c r="BO6263" i="53"/>
  <c r="BN6263" i="53"/>
  <c r="BM6263" i="53"/>
  <c r="BP4252" i="53"/>
  <c r="BQ4252" i="53"/>
  <c r="BO4252" i="53"/>
  <c r="BN4252" i="53"/>
  <c r="BM4252" i="53"/>
  <c r="BP3245" i="53"/>
  <c r="BQ3245" i="53"/>
  <c r="BO3245" i="53"/>
  <c r="BN3245" i="53"/>
  <c r="BM3245" i="53"/>
  <c r="BQ2240" i="53"/>
  <c r="BP2240" i="53"/>
  <c r="BO2240" i="53"/>
  <c r="BN2240" i="53"/>
  <c r="BM2240" i="53"/>
  <c r="BP1235" i="53"/>
  <c r="BQ1235" i="53"/>
  <c r="BN1235" i="53"/>
  <c r="BM1235" i="53"/>
  <c r="BO1235" i="53"/>
  <c r="BQ5257" i="53"/>
  <c r="BP5257" i="53"/>
  <c r="BO5257" i="53"/>
  <c r="BN5257" i="53"/>
  <c r="BM5257" i="53"/>
  <c r="BQ228" i="53"/>
  <c r="BP228" i="53"/>
  <c r="BM228" i="53"/>
  <c r="BO228" i="53"/>
  <c r="BN228" i="53"/>
  <c r="AD5256" i="53"/>
  <c r="BL229" i="53"/>
  <c r="AD4250" i="53"/>
  <c r="AD1233" i="53"/>
  <c r="BL5258" i="53"/>
  <c r="BL4253" i="53"/>
  <c r="BL2241" i="53"/>
  <c r="BL3246" i="53"/>
  <c r="BL6264" i="53"/>
  <c r="BL1236" i="53"/>
  <c r="AD6262" i="53"/>
  <c r="AD3244" i="53"/>
  <c r="AD2239" i="53"/>
  <c r="AG7291" i="53"/>
  <c r="AF7291" i="53"/>
  <c r="AE7291" i="53"/>
  <c r="AG8298" i="53"/>
  <c r="AF8298" i="53"/>
  <c r="AE8298" i="53"/>
  <c r="BQ7291" i="53"/>
  <c r="BP7291" i="53"/>
  <c r="BO7291" i="53"/>
  <c r="BN7291" i="53"/>
  <c r="BM7291" i="53"/>
  <c r="BN8297" i="53"/>
  <c r="BM8297" i="53"/>
  <c r="BQ8297" i="53"/>
  <c r="BP8297" i="53"/>
  <c r="BO8297" i="53"/>
  <c r="BL8298" i="53"/>
  <c r="BL7292" i="53"/>
  <c r="AD8299" i="53"/>
  <c r="AD7292" i="53"/>
  <c r="AG6262" i="53"/>
  <c r="AE6262" i="53"/>
  <c r="AF6262" i="53"/>
  <c r="AG5256" i="53"/>
  <c r="AF5256" i="53"/>
  <c r="AE5256" i="53"/>
  <c r="AG4250" i="53"/>
  <c r="AF4250" i="53"/>
  <c r="AE4250" i="53"/>
  <c r="AG2239" i="53"/>
  <c r="AF2239" i="53"/>
  <c r="AE2239" i="53"/>
  <c r="AE3244" i="53"/>
  <c r="AF3244" i="53"/>
  <c r="AG3244" i="53"/>
  <c r="AG1233" i="53"/>
  <c r="AF1233" i="53"/>
  <c r="AE1233" i="53"/>
  <c r="BQ229" i="53"/>
  <c r="BP229" i="53"/>
  <c r="BO229" i="53"/>
  <c r="BN229" i="53"/>
  <c r="BM229" i="53"/>
  <c r="BP3246" i="53"/>
  <c r="BQ3246" i="53"/>
  <c r="BO3246" i="53"/>
  <c r="BN3246" i="53"/>
  <c r="BM3246" i="53"/>
  <c r="BQ2241" i="53"/>
  <c r="BP2241" i="53"/>
  <c r="BO2241" i="53"/>
  <c r="BN2241" i="53"/>
  <c r="BM2241" i="53"/>
  <c r="BQ5258" i="53"/>
  <c r="BP5258" i="53"/>
  <c r="BM5258" i="53"/>
  <c r="BO5258" i="53"/>
  <c r="BN5258" i="53"/>
  <c r="BQ1236" i="53"/>
  <c r="BP1236" i="53"/>
  <c r="BO1236" i="53"/>
  <c r="BN1236" i="53"/>
  <c r="BM1236" i="53"/>
  <c r="BQ6264" i="53"/>
  <c r="BP6264" i="53"/>
  <c r="BM6264" i="53"/>
  <c r="BN6264" i="53"/>
  <c r="BO6264" i="53"/>
  <c r="BP4253" i="53"/>
  <c r="BQ4253" i="53"/>
  <c r="BO4253" i="53"/>
  <c r="BN4253" i="53"/>
  <c r="BM4253" i="53"/>
  <c r="AD5257" i="53"/>
  <c r="BL230" i="53"/>
  <c r="AD1234" i="53"/>
  <c r="AD4251" i="53"/>
  <c r="BL2242" i="53"/>
  <c r="BL5259" i="53"/>
  <c r="BL6265" i="53"/>
  <c r="BL1237" i="53"/>
  <c r="BL3247" i="53"/>
  <c r="BL4254" i="53"/>
  <c r="AD6263" i="53"/>
  <c r="AD3245" i="53"/>
  <c r="AD2240" i="53"/>
  <c r="AG7292" i="53"/>
  <c r="AF7292" i="53"/>
  <c r="AE7292" i="53"/>
  <c r="AG8299" i="53"/>
  <c r="AF8299" i="53"/>
  <c r="AE8299" i="53"/>
  <c r="BN7292" i="53"/>
  <c r="BM7292" i="53"/>
  <c r="BQ7292" i="53"/>
  <c r="BP7292" i="53"/>
  <c r="BO7292" i="53"/>
  <c r="BQ8298" i="53"/>
  <c r="BP8298" i="53"/>
  <c r="BO8298" i="53"/>
  <c r="BN8298" i="53"/>
  <c r="BM8298" i="53"/>
  <c r="BL8299" i="53"/>
  <c r="BL7293" i="53"/>
  <c r="AD8300" i="53"/>
  <c r="AD7293" i="53"/>
  <c r="AE5257" i="53"/>
  <c r="AG5257" i="53"/>
  <c r="AF5257" i="53"/>
  <c r="AG1234" i="53"/>
  <c r="AF1234" i="53"/>
  <c r="AE1234" i="53"/>
  <c r="AG6263" i="53"/>
  <c r="AF6263" i="53"/>
  <c r="AE6263" i="53"/>
  <c r="AF2240" i="53"/>
  <c r="AE2240" i="53"/>
  <c r="AG2240" i="53"/>
  <c r="AG3245" i="53"/>
  <c r="AF3245" i="53"/>
  <c r="AE3245" i="53"/>
  <c r="AG4251" i="53"/>
  <c r="AF4251" i="53"/>
  <c r="AE4251" i="53"/>
  <c r="BP3247" i="53"/>
  <c r="BM3247" i="53"/>
  <c r="BQ3247" i="53"/>
  <c r="BO3247" i="53"/>
  <c r="BN3247" i="53"/>
  <c r="BP230" i="53"/>
  <c r="BQ230" i="53"/>
  <c r="BO230" i="53"/>
  <c r="BN230" i="53"/>
  <c r="BM230" i="53"/>
  <c r="BP4254" i="53"/>
  <c r="BQ4254" i="53"/>
  <c r="BO4254" i="53"/>
  <c r="BN4254" i="53"/>
  <c r="BM4254" i="53"/>
  <c r="BQ6265" i="53"/>
  <c r="BP6265" i="53"/>
  <c r="BO6265" i="53"/>
  <c r="BN6265" i="53"/>
  <c r="BM6265" i="53"/>
  <c r="BP5259" i="53"/>
  <c r="BQ5259" i="53"/>
  <c r="BO5259" i="53"/>
  <c r="BN5259" i="53"/>
  <c r="BM5259" i="53"/>
  <c r="BQ1237" i="53"/>
  <c r="BP1237" i="53"/>
  <c r="BO1237" i="53"/>
  <c r="BN1237" i="53"/>
  <c r="BM1237" i="53"/>
  <c r="BQ2242" i="53"/>
  <c r="BP2242" i="53"/>
  <c r="BO2242" i="53"/>
  <c r="BN2242" i="53"/>
  <c r="BM2242" i="53"/>
  <c r="AD5258" i="53"/>
  <c r="AD4252" i="53"/>
  <c r="BL231" i="53"/>
  <c r="AD1235" i="53"/>
  <c r="BL3248" i="53"/>
  <c r="BL6266" i="53"/>
  <c r="BL2243" i="53"/>
  <c r="BL4255" i="53"/>
  <c r="BL1238" i="53"/>
  <c r="BL5260" i="53"/>
  <c r="AD6264" i="53"/>
  <c r="AD3246" i="53"/>
  <c r="AD2241" i="53"/>
  <c r="AG7293" i="53"/>
  <c r="AF7293" i="53"/>
  <c r="AE7293" i="53"/>
  <c r="AG8300" i="53"/>
  <c r="AF8300" i="53"/>
  <c r="AE8300" i="53"/>
  <c r="BQ7293" i="53"/>
  <c r="BP7293" i="53"/>
  <c r="BO7293" i="53"/>
  <c r="BN7293" i="53"/>
  <c r="BM7293" i="53"/>
  <c r="BQ8299" i="53"/>
  <c r="BP8299" i="53"/>
  <c r="BO8299" i="53"/>
  <c r="BN8299" i="53"/>
  <c r="BM8299" i="53"/>
  <c r="BL8300" i="53"/>
  <c r="BL7294" i="53"/>
  <c r="AD8301" i="53"/>
  <c r="AD7294" i="53"/>
  <c r="AG6264" i="53"/>
  <c r="AF6264" i="53"/>
  <c r="AE6264" i="53"/>
  <c r="AG4252" i="53"/>
  <c r="AE4252" i="53"/>
  <c r="AF4252" i="53"/>
  <c r="AG5258" i="53"/>
  <c r="AF5258" i="53"/>
  <c r="AE5258" i="53"/>
  <c r="AG2241" i="53"/>
  <c r="AF2241" i="53"/>
  <c r="AE2241" i="53"/>
  <c r="AG3246" i="53"/>
  <c r="AF3246" i="53"/>
  <c r="AE3246" i="53"/>
  <c r="AG1235" i="53"/>
  <c r="AF1235" i="53"/>
  <c r="AE1235" i="53"/>
  <c r="BQ5260" i="53"/>
  <c r="BP5260" i="53"/>
  <c r="BO5260" i="53"/>
  <c r="BN5260" i="53"/>
  <c r="BM5260" i="53"/>
  <c r="BP4255" i="53"/>
  <c r="BQ4255" i="53"/>
  <c r="BO4255" i="53"/>
  <c r="BN4255" i="53"/>
  <c r="BM4255" i="53"/>
  <c r="BQ231" i="53"/>
  <c r="BP231" i="53"/>
  <c r="BO231" i="53"/>
  <c r="BN231" i="53"/>
  <c r="BM231" i="53"/>
  <c r="BQ2243" i="53"/>
  <c r="BP2243" i="53"/>
  <c r="BM2243" i="53"/>
  <c r="BO2243" i="53"/>
  <c r="BN2243" i="53"/>
  <c r="BQ1238" i="53"/>
  <c r="BP1238" i="53"/>
  <c r="BO1238" i="53"/>
  <c r="BN1238" i="53"/>
  <c r="BM1238" i="53"/>
  <c r="BQ6266" i="53"/>
  <c r="BP6266" i="53"/>
  <c r="BO6266" i="53"/>
  <c r="BN6266" i="53"/>
  <c r="BM6266" i="53"/>
  <c r="BP3248" i="53"/>
  <c r="BN3248" i="53"/>
  <c r="BM3248" i="53"/>
  <c r="BQ3248" i="53"/>
  <c r="BO3248" i="53"/>
  <c r="AD5259" i="53"/>
  <c r="AD1236" i="53"/>
  <c r="BL232" i="53"/>
  <c r="AD4253" i="53"/>
  <c r="BL6267" i="53"/>
  <c r="BL5261" i="53"/>
  <c r="BL1239" i="53"/>
  <c r="BL4256" i="53"/>
  <c r="BL2244" i="53"/>
  <c r="BL3249" i="53"/>
  <c r="AD6265" i="53"/>
  <c r="AD3247" i="53"/>
  <c r="AD2242" i="53"/>
  <c r="AF8301" i="53"/>
  <c r="AE8301" i="53"/>
  <c r="AG8301" i="53"/>
  <c r="BQ7294" i="53"/>
  <c r="BP7294" i="53"/>
  <c r="BO7294" i="53"/>
  <c r="BN7294" i="53"/>
  <c r="BM7294" i="53"/>
  <c r="AF7294" i="53"/>
  <c r="AE7294" i="53"/>
  <c r="AG7294" i="53"/>
  <c r="BO8300" i="53"/>
  <c r="BN8300" i="53"/>
  <c r="BM8300" i="53"/>
  <c r="BQ8300" i="53"/>
  <c r="BP8300" i="53"/>
  <c r="BL8301" i="53"/>
  <c r="BL7295" i="53"/>
  <c r="AD8302" i="53"/>
  <c r="AD7295" i="53"/>
  <c r="AF1236" i="53"/>
  <c r="AE1236" i="53"/>
  <c r="AG1236" i="53"/>
  <c r="AG6265" i="53"/>
  <c r="AF6265" i="53"/>
  <c r="AE6265" i="53"/>
  <c r="AG5259" i="53"/>
  <c r="AF5259" i="53"/>
  <c r="AE5259" i="53"/>
  <c r="AG2242" i="53"/>
  <c r="AF2242" i="53"/>
  <c r="AE2242" i="53"/>
  <c r="AG3247" i="53"/>
  <c r="AE3247" i="53"/>
  <c r="AF3247" i="53"/>
  <c r="AG4253" i="53"/>
  <c r="AF4253" i="53"/>
  <c r="AE4253" i="53"/>
  <c r="BQ232" i="53"/>
  <c r="BP232" i="53"/>
  <c r="BM232" i="53"/>
  <c r="BO232" i="53"/>
  <c r="BN232" i="53"/>
  <c r="BP4256" i="53"/>
  <c r="BM4256" i="53"/>
  <c r="BQ4256" i="53"/>
  <c r="BO4256" i="53"/>
  <c r="BN4256" i="53"/>
  <c r="BP3249" i="53"/>
  <c r="BO3249" i="53"/>
  <c r="BN3249" i="53"/>
  <c r="BM3249" i="53"/>
  <c r="BQ3249" i="53"/>
  <c r="BP1239" i="53"/>
  <c r="BQ1239" i="53"/>
  <c r="BN1239" i="53"/>
  <c r="BM1239" i="53"/>
  <c r="BO1239" i="53"/>
  <c r="BQ5261" i="53"/>
  <c r="BP5261" i="53"/>
  <c r="BO5261" i="53"/>
  <c r="BN5261" i="53"/>
  <c r="BM5261" i="53"/>
  <c r="BQ2244" i="53"/>
  <c r="BP2244" i="53"/>
  <c r="BO2244" i="53"/>
  <c r="BN2244" i="53"/>
  <c r="BM2244" i="53"/>
  <c r="BQ6267" i="53"/>
  <c r="BP6267" i="53"/>
  <c r="BO6267" i="53"/>
  <c r="BN6267" i="53"/>
  <c r="BM6267" i="53"/>
  <c r="AD5260" i="53"/>
  <c r="AD4254" i="53"/>
  <c r="AD1237" i="53"/>
  <c r="BL233" i="53"/>
  <c r="BL2245" i="53"/>
  <c r="BL5262" i="53"/>
  <c r="BL1240" i="53"/>
  <c r="BL3250" i="53"/>
  <c r="BL4257" i="53"/>
  <c r="BL6268" i="53"/>
  <c r="AD6266" i="53"/>
  <c r="AD3248" i="53"/>
  <c r="AD2243" i="53"/>
  <c r="AG7295" i="53"/>
  <c r="AF7295" i="53"/>
  <c r="AE7295" i="53"/>
  <c r="AG8302" i="53"/>
  <c r="AF8302" i="53"/>
  <c r="AE8302" i="53"/>
  <c r="BO7295" i="53"/>
  <c r="BN7295" i="53"/>
  <c r="BM7295" i="53"/>
  <c r="BQ7295" i="53"/>
  <c r="BP7295" i="53"/>
  <c r="BQ8301" i="53"/>
  <c r="BP8301" i="53"/>
  <c r="BO8301" i="53"/>
  <c r="BN8301" i="53"/>
  <c r="BM8301" i="53"/>
  <c r="BL8302" i="53"/>
  <c r="BL7296" i="53"/>
  <c r="AD8303" i="53"/>
  <c r="AD7296" i="53"/>
  <c r="AF6266" i="53"/>
  <c r="AE6266" i="53"/>
  <c r="AG6266" i="53"/>
  <c r="AF4254" i="53"/>
  <c r="AE4254" i="53"/>
  <c r="AG4254" i="53"/>
  <c r="AG1237" i="53"/>
  <c r="AF1237" i="53"/>
  <c r="AE1237" i="53"/>
  <c r="AG5260" i="53"/>
  <c r="AF5260" i="53"/>
  <c r="AE5260" i="53"/>
  <c r="AE2243" i="53"/>
  <c r="AF2243" i="53"/>
  <c r="AG2243" i="53"/>
  <c r="AG3248" i="53"/>
  <c r="AF3248" i="53"/>
  <c r="AE3248" i="53"/>
  <c r="BQ6268" i="53"/>
  <c r="BP6268" i="53"/>
  <c r="BM6268" i="53"/>
  <c r="BN6268" i="53"/>
  <c r="BO6268" i="53"/>
  <c r="BP4257" i="53"/>
  <c r="BN4257" i="53"/>
  <c r="BM4257" i="53"/>
  <c r="BQ4257" i="53"/>
  <c r="BO4257" i="53"/>
  <c r="BP3250" i="53"/>
  <c r="BQ3250" i="53"/>
  <c r="BO3250" i="53"/>
  <c r="BN3250" i="53"/>
  <c r="BM3250" i="53"/>
  <c r="BQ1240" i="53"/>
  <c r="BP1240" i="53"/>
  <c r="BO1240" i="53"/>
  <c r="BN1240" i="53"/>
  <c r="BM1240" i="53"/>
  <c r="BQ5262" i="53"/>
  <c r="BP5262" i="53"/>
  <c r="BM5262" i="53"/>
  <c r="BO5262" i="53"/>
  <c r="BN5262" i="53"/>
  <c r="BQ2245" i="53"/>
  <c r="BP2245" i="53"/>
  <c r="BO2245" i="53"/>
  <c r="BN2245" i="53"/>
  <c r="BM2245" i="53"/>
  <c r="BQ233" i="53"/>
  <c r="BP233" i="53"/>
  <c r="BO233" i="53"/>
  <c r="BN233" i="53"/>
  <c r="BM233" i="53"/>
  <c r="AD5261" i="53"/>
  <c r="AD1238" i="53"/>
  <c r="AD4255" i="53"/>
  <c r="BL234" i="53"/>
  <c r="BL5263" i="53"/>
  <c r="BL3251" i="53"/>
  <c r="BL6269" i="53"/>
  <c r="BL4258" i="53"/>
  <c r="BL1241" i="53"/>
  <c r="BL2246" i="53"/>
  <c r="AD6267" i="53"/>
  <c r="AD3249" i="53"/>
  <c r="AD2244" i="53"/>
  <c r="AG8303" i="53"/>
  <c r="AF8303" i="53"/>
  <c r="AE8303" i="53"/>
  <c r="BQ7296" i="53"/>
  <c r="BP7296" i="53"/>
  <c r="BO7296" i="53"/>
  <c r="BN7296" i="53"/>
  <c r="BM7296" i="53"/>
  <c r="AG7296" i="53"/>
  <c r="AF7296" i="53"/>
  <c r="AE7296" i="53"/>
  <c r="BM8302" i="53"/>
  <c r="BQ8302" i="53"/>
  <c r="BP8302" i="53"/>
  <c r="BO8302" i="53"/>
  <c r="BN8302" i="53"/>
  <c r="BL8303" i="53"/>
  <c r="BL7297" i="53"/>
  <c r="AD8304" i="53"/>
  <c r="AD7297" i="53"/>
  <c r="AG1238" i="53"/>
  <c r="AF1238" i="53"/>
  <c r="AE1238" i="53"/>
  <c r="AF6267" i="53"/>
  <c r="AG6267" i="53"/>
  <c r="AE6267" i="53"/>
  <c r="AG4255" i="53"/>
  <c r="AF4255" i="53"/>
  <c r="AE4255" i="53"/>
  <c r="AG5261" i="53"/>
  <c r="AF5261" i="53"/>
  <c r="AE5261" i="53"/>
  <c r="AG2244" i="53"/>
  <c r="AF2244" i="53"/>
  <c r="AE2244" i="53"/>
  <c r="AF3249" i="53"/>
  <c r="AE3249" i="53"/>
  <c r="AG3249" i="53"/>
  <c r="BQ1241" i="53"/>
  <c r="BP1241" i="53"/>
  <c r="BO1241" i="53"/>
  <c r="BN1241" i="53"/>
  <c r="BM1241" i="53"/>
  <c r="BP4258" i="53"/>
  <c r="BO4258" i="53"/>
  <c r="BN4258" i="53"/>
  <c r="BM4258" i="53"/>
  <c r="BQ4258" i="53"/>
  <c r="BP3251" i="53"/>
  <c r="BQ3251" i="53"/>
  <c r="BO3251" i="53"/>
  <c r="BN3251" i="53"/>
  <c r="BM3251" i="53"/>
  <c r="BQ2246" i="53"/>
  <c r="BP2246" i="53"/>
  <c r="BO2246" i="53"/>
  <c r="BN2246" i="53"/>
  <c r="BM2246" i="53"/>
  <c r="BQ6269" i="53"/>
  <c r="BP6269" i="53"/>
  <c r="BO6269" i="53"/>
  <c r="BN6269" i="53"/>
  <c r="BM6269" i="53"/>
  <c r="BP5263" i="53"/>
  <c r="BQ5263" i="53"/>
  <c r="BO5263" i="53"/>
  <c r="BN5263" i="53"/>
  <c r="BM5263" i="53"/>
  <c r="BP234" i="53"/>
  <c r="BQ234" i="53"/>
  <c r="BO234" i="53"/>
  <c r="BN234" i="53"/>
  <c r="BM234" i="53"/>
  <c r="AD5262" i="53"/>
  <c r="BL235" i="53"/>
  <c r="AD4256" i="53"/>
  <c r="AD1239" i="53"/>
  <c r="BL6270" i="53"/>
  <c r="BL5264" i="53"/>
  <c r="BL1242" i="53"/>
  <c r="BL4259" i="53"/>
  <c r="BL2247" i="53"/>
  <c r="BL3252" i="53"/>
  <c r="AD6268" i="53"/>
  <c r="AD3250" i="53"/>
  <c r="AD2245" i="53"/>
  <c r="AE7297" i="53"/>
  <c r="AG7297" i="53"/>
  <c r="AF7297" i="53"/>
  <c r="AE8304" i="53"/>
  <c r="AG8304" i="53"/>
  <c r="AF8304" i="53"/>
  <c r="BM7297" i="53"/>
  <c r="BQ7297" i="53"/>
  <c r="BP7297" i="53"/>
  <c r="BO7297" i="53"/>
  <c r="BN7297" i="53"/>
  <c r="BP8303" i="53"/>
  <c r="BO8303" i="53"/>
  <c r="BN8303" i="53"/>
  <c r="BM8303" i="53"/>
  <c r="BQ8303" i="53"/>
  <c r="BL8304" i="53"/>
  <c r="BL7298" i="53"/>
  <c r="AD8305" i="53"/>
  <c r="AD7298" i="53"/>
  <c r="AG6268" i="53"/>
  <c r="AF6268" i="53"/>
  <c r="AE6268" i="53"/>
  <c r="AG4256" i="53"/>
  <c r="AF4256" i="53"/>
  <c r="AE4256" i="53"/>
  <c r="AF5262" i="53"/>
  <c r="AE5262" i="53"/>
  <c r="AG5262" i="53"/>
  <c r="AG2245" i="53"/>
  <c r="AF2245" i="53"/>
  <c r="AE2245" i="53"/>
  <c r="AG3250" i="53"/>
  <c r="AF3250" i="53"/>
  <c r="AE3250" i="53"/>
  <c r="AE1239" i="53"/>
  <c r="AG1239" i="53"/>
  <c r="AF1239" i="53"/>
  <c r="BQ2247" i="53"/>
  <c r="BP2247" i="53"/>
  <c r="BM2247" i="53"/>
  <c r="BO2247" i="53"/>
  <c r="BN2247" i="53"/>
  <c r="BQ1242" i="53"/>
  <c r="BP1242" i="53"/>
  <c r="BO1242" i="53"/>
  <c r="BN1242" i="53"/>
  <c r="BM1242" i="53"/>
  <c r="BP3252" i="53"/>
  <c r="BQ3252" i="53"/>
  <c r="BO3252" i="53"/>
  <c r="BN3252" i="53"/>
  <c r="BM3252" i="53"/>
  <c r="BQ235" i="53"/>
  <c r="BP235" i="53"/>
  <c r="BO235" i="53"/>
  <c r="BN235" i="53"/>
  <c r="BM235" i="53"/>
  <c r="BP4259" i="53"/>
  <c r="BQ4259" i="53"/>
  <c r="BO4259" i="53"/>
  <c r="BN4259" i="53"/>
  <c r="BM4259" i="53"/>
  <c r="BQ5264" i="53"/>
  <c r="BP5264" i="53"/>
  <c r="BO5264" i="53"/>
  <c r="BN5264" i="53"/>
  <c r="BM5264" i="53"/>
  <c r="BQ6270" i="53"/>
  <c r="BP6270" i="53"/>
  <c r="BO6270" i="53"/>
  <c r="BN6270" i="53"/>
  <c r="BM6270" i="53"/>
  <c r="AD5263" i="53"/>
  <c r="AD4257" i="53"/>
  <c r="BL236" i="53"/>
  <c r="AD1240" i="53"/>
  <c r="BL5265" i="53"/>
  <c r="BL1243" i="53"/>
  <c r="BL2248" i="53"/>
  <c r="BL3253" i="53"/>
  <c r="BL4260" i="53"/>
  <c r="BL6271" i="53"/>
  <c r="AD6269" i="53"/>
  <c r="AD3251" i="53"/>
  <c r="AD2246" i="53"/>
  <c r="AG7298" i="53"/>
  <c r="AF7298" i="53"/>
  <c r="AE7298" i="53"/>
  <c r="AG8305" i="53"/>
  <c r="AF8305" i="53"/>
  <c r="AE8305" i="53"/>
  <c r="BP7298" i="53"/>
  <c r="BO7298" i="53"/>
  <c r="BN7298" i="53"/>
  <c r="BM7298" i="53"/>
  <c r="BQ7298" i="53"/>
  <c r="BQ8304" i="53"/>
  <c r="BP8304" i="53"/>
  <c r="BO8304" i="53"/>
  <c r="BN8304" i="53"/>
  <c r="BM8304" i="53"/>
  <c r="BL8305" i="53"/>
  <c r="BL7299" i="53"/>
  <c r="AD8306" i="53"/>
  <c r="AD7299" i="53"/>
  <c r="AE4257" i="53"/>
  <c r="AF4257" i="53"/>
  <c r="AG4257" i="53"/>
  <c r="AE6269" i="53"/>
  <c r="AG6269" i="53"/>
  <c r="AF6269" i="53"/>
  <c r="AG5263" i="53"/>
  <c r="AF5263" i="53"/>
  <c r="AE5263" i="53"/>
  <c r="AG2246" i="53"/>
  <c r="AE2246" i="53"/>
  <c r="AF2246" i="53"/>
  <c r="AG3251" i="53"/>
  <c r="AF3251" i="53"/>
  <c r="AE3251" i="53"/>
  <c r="AG1240" i="53"/>
  <c r="AF1240" i="53"/>
  <c r="AE1240" i="53"/>
  <c r="BQ236" i="53"/>
  <c r="BP236" i="53"/>
  <c r="BM236" i="53"/>
  <c r="BO236" i="53"/>
  <c r="BN236" i="53"/>
  <c r="BP4260" i="53"/>
  <c r="BQ4260" i="53"/>
  <c r="BO4260" i="53"/>
  <c r="BN4260" i="53"/>
  <c r="BM4260" i="53"/>
  <c r="BQ2248" i="53"/>
  <c r="BP2248" i="53"/>
  <c r="BO2248" i="53"/>
  <c r="BN2248" i="53"/>
  <c r="BM2248" i="53"/>
  <c r="BQ6271" i="53"/>
  <c r="BP6271" i="53"/>
  <c r="BO6271" i="53"/>
  <c r="BN6271" i="53"/>
  <c r="BM6271" i="53"/>
  <c r="BP1243" i="53"/>
  <c r="BQ1243" i="53"/>
  <c r="BN1243" i="53"/>
  <c r="BM1243" i="53"/>
  <c r="BO1243" i="53"/>
  <c r="BP3253" i="53"/>
  <c r="BQ3253" i="53"/>
  <c r="BO3253" i="53"/>
  <c r="BN3253" i="53"/>
  <c r="BM3253" i="53"/>
  <c r="BQ5265" i="53"/>
  <c r="BP5265" i="53"/>
  <c r="BO5265" i="53"/>
  <c r="BN5265" i="53"/>
  <c r="BM5265" i="53"/>
  <c r="AD5264" i="53"/>
  <c r="BL237" i="53"/>
  <c r="AD1241" i="53"/>
  <c r="AD4258" i="53"/>
  <c r="BL1244" i="53"/>
  <c r="BL4261" i="53"/>
  <c r="BL3254" i="53"/>
  <c r="BL6272" i="53"/>
  <c r="BL2249" i="53"/>
  <c r="BL5266" i="53"/>
  <c r="AD6270" i="53"/>
  <c r="AD3252" i="53"/>
  <c r="AD2247" i="53"/>
  <c r="AG7299" i="53"/>
  <c r="AF7299" i="53"/>
  <c r="AE7299" i="53"/>
  <c r="AG8306" i="53"/>
  <c r="AF8306" i="53"/>
  <c r="AE8306" i="53"/>
  <c r="BQ7299" i="53"/>
  <c r="BP7299" i="53"/>
  <c r="BO7299" i="53"/>
  <c r="BN7299" i="53"/>
  <c r="BM7299" i="53"/>
  <c r="BN8305" i="53"/>
  <c r="BM8305" i="53"/>
  <c r="BQ8305" i="53"/>
  <c r="BP8305" i="53"/>
  <c r="BO8305" i="53"/>
  <c r="BL8306" i="53"/>
  <c r="BL7300" i="53"/>
  <c r="AD8307" i="53"/>
  <c r="AD7300" i="53"/>
  <c r="AG1241" i="53"/>
  <c r="AF1241" i="53"/>
  <c r="AE1241" i="53"/>
  <c r="AG5264" i="53"/>
  <c r="AF5264" i="53"/>
  <c r="AE5264" i="53"/>
  <c r="AG6270" i="53"/>
  <c r="AE6270" i="53"/>
  <c r="AF6270" i="53"/>
  <c r="AG2247" i="53"/>
  <c r="AF2247" i="53"/>
  <c r="AE2247" i="53"/>
  <c r="AE3252" i="53"/>
  <c r="AF3252" i="53"/>
  <c r="AG3252" i="53"/>
  <c r="AG4258" i="53"/>
  <c r="AF4258" i="53"/>
  <c r="AE4258" i="53"/>
  <c r="BQ5266" i="53"/>
  <c r="BP5266" i="53"/>
  <c r="BM5266" i="53"/>
  <c r="BO5266" i="53"/>
  <c r="BN5266" i="53"/>
  <c r="BQ6272" i="53"/>
  <c r="BP6272" i="53"/>
  <c r="BM6272" i="53"/>
  <c r="BN6272" i="53"/>
  <c r="BO6272" i="53"/>
  <c r="BP4261" i="53"/>
  <c r="BQ4261" i="53"/>
  <c r="BO4261" i="53"/>
  <c r="BN4261" i="53"/>
  <c r="BM4261" i="53"/>
  <c r="BQ237" i="53"/>
  <c r="BP237" i="53"/>
  <c r="BO237" i="53"/>
  <c r="BN237" i="53"/>
  <c r="BM237" i="53"/>
  <c r="BQ1244" i="53"/>
  <c r="BP1244" i="53"/>
  <c r="BO1244" i="53"/>
  <c r="BN1244" i="53"/>
  <c r="BM1244" i="53"/>
  <c r="BQ2249" i="53"/>
  <c r="BP2249" i="53"/>
  <c r="BO2249" i="53"/>
  <c r="BN2249" i="53"/>
  <c r="BM2249" i="53"/>
  <c r="BP3254" i="53"/>
  <c r="BQ3254" i="53"/>
  <c r="BO3254" i="53"/>
  <c r="BN3254" i="53"/>
  <c r="BM3254" i="53"/>
  <c r="AD5265" i="53"/>
  <c r="AD4259" i="53"/>
  <c r="AD1242" i="53"/>
  <c r="BL238" i="53"/>
  <c r="BL4262" i="53"/>
  <c r="BL6273" i="53"/>
  <c r="BL5267" i="53"/>
  <c r="BL2250" i="53"/>
  <c r="BL3255" i="53"/>
  <c r="BL1245" i="53"/>
  <c r="AD6271" i="53"/>
  <c r="AD3253" i="53"/>
  <c r="AD2248" i="53"/>
  <c r="AG8307" i="53"/>
  <c r="AF8307" i="53"/>
  <c r="AE8307" i="53"/>
  <c r="BN7300" i="53"/>
  <c r="BM7300" i="53"/>
  <c r="BQ7300" i="53"/>
  <c r="BP7300" i="53"/>
  <c r="BO7300" i="53"/>
  <c r="AG7300" i="53"/>
  <c r="AF7300" i="53"/>
  <c r="AE7300" i="53"/>
  <c r="BQ8306" i="53"/>
  <c r="BP8306" i="53"/>
  <c r="BO8306" i="53"/>
  <c r="BN8306" i="53"/>
  <c r="BM8306" i="53"/>
  <c r="BL8307" i="53"/>
  <c r="BL7301" i="53"/>
  <c r="AD8308" i="53"/>
  <c r="AD7301" i="53"/>
  <c r="AG4259" i="53"/>
  <c r="AF4259" i="53"/>
  <c r="AE4259" i="53"/>
  <c r="AG1242" i="53"/>
  <c r="AF1242" i="53"/>
  <c r="AE1242" i="53"/>
  <c r="AE5265" i="53"/>
  <c r="AF5265" i="53"/>
  <c r="AG5265" i="53"/>
  <c r="AG6271" i="53"/>
  <c r="AF6271" i="53"/>
  <c r="AE6271" i="53"/>
  <c r="AF2248" i="53"/>
  <c r="AE2248" i="53"/>
  <c r="AG2248" i="53"/>
  <c r="AG3253" i="53"/>
  <c r="AF3253" i="53"/>
  <c r="AE3253" i="53"/>
  <c r="BQ1245" i="53"/>
  <c r="BP1245" i="53"/>
  <c r="BO1245" i="53"/>
  <c r="BN1245" i="53"/>
  <c r="BM1245" i="53"/>
  <c r="BP3255" i="53"/>
  <c r="BM3255" i="53"/>
  <c r="BQ3255" i="53"/>
  <c r="BO3255" i="53"/>
  <c r="BN3255" i="53"/>
  <c r="BP5267" i="53"/>
  <c r="BQ5267" i="53"/>
  <c r="BO5267" i="53"/>
  <c r="BN5267" i="53"/>
  <c r="BM5267" i="53"/>
  <c r="BQ2250" i="53"/>
  <c r="BP2250" i="53"/>
  <c r="BO2250" i="53"/>
  <c r="BN2250" i="53"/>
  <c r="BM2250" i="53"/>
  <c r="BQ6273" i="53"/>
  <c r="BP6273" i="53"/>
  <c r="BO6273" i="53"/>
  <c r="BN6273" i="53"/>
  <c r="BM6273" i="53"/>
  <c r="BP4262" i="53"/>
  <c r="BQ4262" i="53"/>
  <c r="BO4262" i="53"/>
  <c r="BN4262" i="53"/>
  <c r="BM4262" i="53"/>
  <c r="BP238" i="53"/>
  <c r="BQ238" i="53"/>
  <c r="BO238" i="53"/>
  <c r="BN238" i="53"/>
  <c r="BM238" i="53"/>
  <c r="AD5266" i="53"/>
  <c r="AD4260" i="53"/>
  <c r="AD1243" i="53"/>
  <c r="BL239" i="53"/>
  <c r="BL3256" i="53"/>
  <c r="BL5268" i="53"/>
  <c r="BL2251" i="53"/>
  <c r="BL4263" i="53"/>
  <c r="BL6274" i="53"/>
  <c r="BL1246" i="53"/>
  <c r="AD6272" i="53"/>
  <c r="AD3254" i="53"/>
  <c r="AD2249" i="53"/>
  <c r="AG7301" i="53"/>
  <c r="AF7301" i="53"/>
  <c r="AE7301" i="53"/>
  <c r="AG8308" i="53"/>
  <c r="AF8308" i="53"/>
  <c r="AE8308" i="53"/>
  <c r="BQ7301" i="53"/>
  <c r="BP7301" i="53"/>
  <c r="BO7301" i="53"/>
  <c r="BN7301" i="53"/>
  <c r="BM7301" i="53"/>
  <c r="BQ8307" i="53"/>
  <c r="BP8307" i="53"/>
  <c r="BO8307" i="53"/>
  <c r="BN8307" i="53"/>
  <c r="BM8307" i="53"/>
  <c r="BL8308" i="53"/>
  <c r="BL7302" i="53"/>
  <c r="AD8309" i="53"/>
  <c r="AD7302" i="53"/>
  <c r="AG5266" i="53"/>
  <c r="AF5266" i="53"/>
  <c r="AE5266" i="53"/>
  <c r="AG6272" i="53"/>
  <c r="AF6272" i="53"/>
  <c r="AE6272" i="53"/>
  <c r="AG1243" i="53"/>
  <c r="AF1243" i="53"/>
  <c r="AE1243" i="53"/>
  <c r="AG4260" i="53"/>
  <c r="AE4260" i="53"/>
  <c r="AF4260" i="53"/>
  <c r="AG2249" i="53"/>
  <c r="AF2249" i="53"/>
  <c r="AE2249" i="53"/>
  <c r="AG3254" i="53"/>
  <c r="AF3254" i="53"/>
  <c r="AE3254" i="53"/>
  <c r="BQ1246" i="53"/>
  <c r="BP1246" i="53"/>
  <c r="BO1246" i="53"/>
  <c r="BN1246" i="53"/>
  <c r="BM1246" i="53"/>
  <c r="BQ5268" i="53"/>
  <c r="BP5268" i="53"/>
  <c r="BO5268" i="53"/>
  <c r="BN5268" i="53"/>
  <c r="BM5268" i="53"/>
  <c r="BQ6274" i="53"/>
  <c r="BP6274" i="53"/>
  <c r="BO6274" i="53"/>
  <c r="BN6274" i="53"/>
  <c r="BM6274" i="53"/>
  <c r="BQ2251" i="53"/>
  <c r="BP2251" i="53"/>
  <c r="BM2251" i="53"/>
  <c r="BO2251" i="53"/>
  <c r="BN2251" i="53"/>
  <c r="BP4263" i="53"/>
  <c r="BQ4263" i="53"/>
  <c r="BO4263" i="53"/>
  <c r="BN4263" i="53"/>
  <c r="BM4263" i="53"/>
  <c r="BP3256" i="53"/>
  <c r="BN3256" i="53"/>
  <c r="BM3256" i="53"/>
  <c r="BQ3256" i="53"/>
  <c r="BO3256" i="53"/>
  <c r="BQ239" i="53"/>
  <c r="BP239" i="53"/>
  <c r="BO239" i="53"/>
  <c r="BN239" i="53"/>
  <c r="BM239" i="53"/>
  <c r="AD5267" i="53"/>
  <c r="AD1244" i="53"/>
  <c r="BL240" i="53"/>
  <c r="AD4261" i="53"/>
  <c r="BL6275" i="53"/>
  <c r="BL5269" i="53"/>
  <c r="BL1247" i="53"/>
  <c r="BL4264" i="53"/>
  <c r="BL2252" i="53"/>
  <c r="BL3257" i="53"/>
  <c r="AD6273" i="53"/>
  <c r="AD3255" i="53"/>
  <c r="AD2250" i="53"/>
  <c r="AF8309" i="53"/>
  <c r="AE8309" i="53"/>
  <c r="AG8309" i="53"/>
  <c r="BQ7302" i="53"/>
  <c r="BP7302" i="53"/>
  <c r="BO7302" i="53"/>
  <c r="BN7302" i="53"/>
  <c r="BM7302" i="53"/>
  <c r="AF7302" i="53"/>
  <c r="AE7302" i="53"/>
  <c r="AG7302" i="53"/>
  <c r="BO8308" i="53"/>
  <c r="BN8308" i="53"/>
  <c r="BM8308" i="53"/>
  <c r="BQ8308" i="53"/>
  <c r="BP8308" i="53"/>
  <c r="BL8309" i="53"/>
  <c r="BL7303" i="53"/>
  <c r="AD8310" i="53"/>
  <c r="AD7303" i="53"/>
  <c r="AG6273" i="53"/>
  <c r="AF6273" i="53"/>
  <c r="AE6273" i="53"/>
  <c r="AF1244" i="53"/>
  <c r="AE1244" i="53"/>
  <c r="AG1244" i="53"/>
  <c r="AG5267" i="53"/>
  <c r="AF5267" i="53"/>
  <c r="AE5267" i="53"/>
  <c r="AG2250" i="53"/>
  <c r="AF2250" i="53"/>
  <c r="AE2250" i="53"/>
  <c r="AG3255" i="53"/>
  <c r="AE3255" i="53"/>
  <c r="AF3255" i="53"/>
  <c r="AG4261" i="53"/>
  <c r="AF4261" i="53"/>
  <c r="AE4261" i="53"/>
  <c r="BQ2252" i="53"/>
  <c r="BP2252" i="53"/>
  <c r="BO2252" i="53"/>
  <c r="BN2252" i="53"/>
  <c r="BM2252" i="53"/>
  <c r="BP4264" i="53"/>
  <c r="BM4264" i="53"/>
  <c r="BQ4264" i="53"/>
  <c r="BO4264" i="53"/>
  <c r="BN4264" i="53"/>
  <c r="BQ5269" i="53"/>
  <c r="BP5269" i="53"/>
  <c r="BO5269" i="53"/>
  <c r="BN5269" i="53"/>
  <c r="BM5269" i="53"/>
  <c r="BQ6275" i="53"/>
  <c r="BP6275" i="53"/>
  <c r="BO6275" i="53"/>
  <c r="BN6275" i="53"/>
  <c r="BM6275" i="53"/>
  <c r="BQ240" i="53"/>
  <c r="BP240" i="53"/>
  <c r="BM240" i="53"/>
  <c r="BO240" i="53"/>
  <c r="BN240" i="53"/>
  <c r="BP3257" i="53"/>
  <c r="BO3257" i="53"/>
  <c r="BN3257" i="53"/>
  <c r="BM3257" i="53"/>
  <c r="BQ3257" i="53"/>
  <c r="BP1247" i="53"/>
  <c r="BQ1247" i="53"/>
  <c r="BN1247" i="53"/>
  <c r="BM1247" i="53"/>
  <c r="BO1247" i="53"/>
  <c r="AD5268" i="53"/>
  <c r="AD4262" i="53"/>
  <c r="BL241" i="53"/>
  <c r="AD1245" i="53"/>
  <c r="BL6276" i="53"/>
  <c r="BL1248" i="53"/>
  <c r="BL2253" i="53"/>
  <c r="BL3258" i="53"/>
  <c r="BL4265" i="53"/>
  <c r="BL5270" i="53"/>
  <c r="AD6274" i="53"/>
  <c r="AD3256" i="53"/>
  <c r="AD2251" i="53"/>
  <c r="AG7303" i="53"/>
  <c r="AF7303" i="53"/>
  <c r="AE7303" i="53"/>
  <c r="AG8310" i="53"/>
  <c r="AF8310" i="53"/>
  <c r="AE8310" i="53"/>
  <c r="BO7303" i="53"/>
  <c r="BN7303" i="53"/>
  <c r="BM7303" i="53"/>
  <c r="BQ7303" i="53"/>
  <c r="BP7303" i="53"/>
  <c r="BQ8309" i="53"/>
  <c r="BP8309" i="53"/>
  <c r="BO8309" i="53"/>
  <c r="BN8309" i="53"/>
  <c r="BM8309" i="53"/>
  <c r="BL8310" i="53"/>
  <c r="BL7304" i="53"/>
  <c r="AD8311" i="53"/>
  <c r="AD7304" i="53"/>
  <c r="AF6274" i="53"/>
  <c r="AE6274" i="53"/>
  <c r="AG6274" i="53"/>
  <c r="AG5268" i="53"/>
  <c r="AF5268" i="53"/>
  <c r="AE5268" i="53"/>
  <c r="AF4262" i="53"/>
  <c r="AE4262" i="53"/>
  <c r="AG4262" i="53"/>
  <c r="AE2251" i="53"/>
  <c r="AF2251" i="53"/>
  <c r="AG2251" i="53"/>
  <c r="AG3256" i="53"/>
  <c r="AF3256" i="53"/>
  <c r="AE3256" i="53"/>
  <c r="AG1245" i="53"/>
  <c r="AF1245" i="53"/>
  <c r="AE1245" i="53"/>
  <c r="BQ241" i="53"/>
  <c r="BP241" i="53"/>
  <c r="BO241" i="53"/>
  <c r="BN241" i="53"/>
  <c r="BM241" i="53"/>
  <c r="BQ2253" i="53"/>
  <c r="BP2253" i="53"/>
  <c r="BO2253" i="53"/>
  <c r="BN2253" i="53"/>
  <c r="BM2253" i="53"/>
  <c r="BQ5270" i="53"/>
  <c r="BP5270" i="53"/>
  <c r="BM5270" i="53"/>
  <c r="BO5270" i="53"/>
  <c r="BN5270" i="53"/>
  <c r="BP4265" i="53"/>
  <c r="BN4265" i="53"/>
  <c r="BM4265" i="53"/>
  <c r="BQ4265" i="53"/>
  <c r="BO4265" i="53"/>
  <c r="BP3258" i="53"/>
  <c r="BQ3258" i="53"/>
  <c r="BO3258" i="53"/>
  <c r="BN3258" i="53"/>
  <c r="BM3258" i="53"/>
  <c r="BQ1248" i="53"/>
  <c r="BP1248" i="53"/>
  <c r="BO1248" i="53"/>
  <c r="BN1248" i="53"/>
  <c r="BM1248" i="53"/>
  <c r="BQ6276" i="53"/>
  <c r="BP6276" i="53"/>
  <c r="BM6276" i="53"/>
  <c r="BN6276" i="53"/>
  <c r="BO6276" i="53"/>
  <c r="AD5269" i="53"/>
  <c r="AD4263" i="53"/>
  <c r="AD1246" i="53"/>
  <c r="BL242" i="53"/>
  <c r="BL6277" i="53"/>
  <c r="BL2254" i="53"/>
  <c r="BL4266" i="53"/>
  <c r="BL5271" i="53"/>
  <c r="BL3259" i="53"/>
  <c r="BL1249" i="53"/>
  <c r="AD6275" i="53"/>
  <c r="AD3257" i="53"/>
  <c r="AD2252" i="53"/>
  <c r="AG8311" i="53"/>
  <c r="AF8311" i="53"/>
  <c r="AE8311" i="53"/>
  <c r="BQ7304" i="53"/>
  <c r="BP7304" i="53"/>
  <c r="BO7304" i="53"/>
  <c r="BN7304" i="53"/>
  <c r="BM7304" i="53"/>
  <c r="AG7304" i="53"/>
  <c r="AF7304" i="53"/>
  <c r="AE7304" i="53"/>
  <c r="BM8310" i="53"/>
  <c r="BQ8310" i="53"/>
  <c r="BP8310" i="53"/>
  <c r="BO8310" i="53"/>
  <c r="BN8310" i="53"/>
  <c r="BL8311" i="53"/>
  <c r="BL7305" i="53"/>
  <c r="AD8312" i="53"/>
  <c r="AD7305" i="53"/>
  <c r="AG1246" i="53"/>
  <c r="AF1246" i="53"/>
  <c r="AE1246" i="53"/>
  <c r="AG4263" i="53"/>
  <c r="AF4263" i="53"/>
  <c r="AE4263" i="53"/>
  <c r="AG5269" i="53"/>
  <c r="AF5269" i="53"/>
  <c r="AE5269" i="53"/>
  <c r="AG2252" i="53"/>
  <c r="AF2252" i="53"/>
  <c r="AE2252" i="53"/>
  <c r="AF6275" i="53"/>
  <c r="AG6275" i="53"/>
  <c r="AE6275" i="53"/>
  <c r="AF3257" i="53"/>
  <c r="AE3257" i="53"/>
  <c r="AG3257" i="53"/>
  <c r="BQ1249" i="53"/>
  <c r="BP1249" i="53"/>
  <c r="BO1249" i="53"/>
  <c r="BN1249" i="53"/>
  <c r="BM1249" i="53"/>
  <c r="BP3259" i="53"/>
  <c r="BQ3259" i="53"/>
  <c r="BO3259" i="53"/>
  <c r="BN3259" i="53"/>
  <c r="BM3259" i="53"/>
  <c r="BP5271" i="53"/>
  <c r="BQ5271" i="53"/>
  <c r="BO5271" i="53"/>
  <c r="BN5271" i="53"/>
  <c r="BM5271" i="53"/>
  <c r="BP4266" i="53"/>
  <c r="BO4266" i="53"/>
  <c r="BN4266" i="53"/>
  <c r="BM4266" i="53"/>
  <c r="BQ4266" i="53"/>
  <c r="BQ6277" i="53"/>
  <c r="BP6277" i="53"/>
  <c r="BO6277" i="53"/>
  <c r="BN6277" i="53"/>
  <c r="BM6277" i="53"/>
  <c r="BQ2254" i="53"/>
  <c r="BP2254" i="53"/>
  <c r="BO2254" i="53"/>
  <c r="BN2254" i="53"/>
  <c r="BM2254" i="53"/>
  <c r="BP242" i="53"/>
  <c r="BQ242" i="53"/>
  <c r="BO242" i="53"/>
  <c r="BN242" i="53"/>
  <c r="BM242" i="53"/>
  <c r="AD5270" i="53"/>
  <c r="AD4264" i="53"/>
  <c r="AD1247" i="53"/>
  <c r="BL243" i="53"/>
  <c r="BL3260" i="53"/>
  <c r="BL4267" i="53"/>
  <c r="BL2255" i="53"/>
  <c r="BL1250" i="53"/>
  <c r="BL5272" i="53"/>
  <c r="BL6278" i="53"/>
  <c r="AD6276" i="53"/>
  <c r="AD3258" i="53"/>
  <c r="AD2253" i="53"/>
  <c r="AE7305" i="53"/>
  <c r="AG7305" i="53"/>
  <c r="AF7305" i="53"/>
  <c r="AE8312" i="53"/>
  <c r="AG8312" i="53"/>
  <c r="AF8312" i="53"/>
  <c r="BM7305" i="53"/>
  <c r="BQ7305" i="53"/>
  <c r="BP7305" i="53"/>
  <c r="BO7305" i="53"/>
  <c r="BN7305" i="53"/>
  <c r="BP8311" i="53"/>
  <c r="BO8311" i="53"/>
  <c r="BN8311" i="53"/>
  <c r="BM8311" i="53"/>
  <c r="BQ8311" i="53"/>
  <c r="BL8312" i="53"/>
  <c r="BL7306" i="53"/>
  <c r="AD8313" i="53"/>
  <c r="AD7306" i="53"/>
  <c r="AG6276" i="53"/>
  <c r="AF6276" i="53"/>
  <c r="AE6276" i="53"/>
  <c r="AF5270" i="53"/>
  <c r="AE5270" i="53"/>
  <c r="AG5270" i="53"/>
  <c r="AE1247" i="53"/>
  <c r="AG1247" i="53"/>
  <c r="AF1247" i="53"/>
  <c r="AG4264" i="53"/>
  <c r="AF4264" i="53"/>
  <c r="AE4264" i="53"/>
  <c r="AG2253" i="53"/>
  <c r="AF2253" i="53"/>
  <c r="AE2253" i="53"/>
  <c r="AG3258" i="53"/>
  <c r="AF3258" i="53"/>
  <c r="AE3258" i="53"/>
  <c r="BQ6278" i="53"/>
  <c r="BP6278" i="53"/>
  <c r="BO6278" i="53"/>
  <c r="BN6278" i="53"/>
  <c r="BM6278" i="53"/>
  <c r="BQ1250" i="53"/>
  <c r="BP1250" i="53"/>
  <c r="BO1250" i="53"/>
  <c r="BN1250" i="53"/>
  <c r="BM1250" i="53"/>
  <c r="BP4267" i="53"/>
  <c r="BQ4267" i="53"/>
  <c r="BO4267" i="53"/>
  <c r="BN4267" i="53"/>
  <c r="BM4267" i="53"/>
  <c r="BQ5272" i="53"/>
  <c r="BP5272" i="53"/>
  <c r="BO5272" i="53"/>
  <c r="BN5272" i="53"/>
  <c r="BM5272" i="53"/>
  <c r="BQ2255" i="53"/>
  <c r="BP2255" i="53"/>
  <c r="BM2255" i="53"/>
  <c r="BO2255" i="53"/>
  <c r="BN2255" i="53"/>
  <c r="BP3260" i="53"/>
  <c r="BQ3260" i="53"/>
  <c r="BO3260" i="53"/>
  <c r="BN3260" i="53"/>
  <c r="BM3260" i="53"/>
  <c r="BQ243" i="53"/>
  <c r="BP243" i="53"/>
  <c r="BO243" i="53"/>
  <c r="BN243" i="53"/>
  <c r="BM243" i="53"/>
  <c r="AD5271" i="53"/>
  <c r="AD1248" i="53"/>
  <c r="AD4265" i="53"/>
  <c r="BL244" i="53"/>
  <c r="BL5273" i="53"/>
  <c r="BL2256" i="53"/>
  <c r="BL4268" i="53"/>
  <c r="BL6279" i="53"/>
  <c r="BL1251" i="53"/>
  <c r="BL3261" i="53"/>
  <c r="AD6277" i="53"/>
  <c r="AD3259" i="53"/>
  <c r="AD2254" i="53"/>
  <c r="AG8313" i="53"/>
  <c r="AF8313" i="53"/>
  <c r="AE8313" i="53"/>
  <c r="BP7306" i="53"/>
  <c r="BO7306" i="53"/>
  <c r="BN7306" i="53"/>
  <c r="BM7306" i="53"/>
  <c r="BQ7306" i="53"/>
  <c r="AG7306" i="53"/>
  <c r="AF7306" i="53"/>
  <c r="AE7306" i="53"/>
  <c r="BQ8312" i="53"/>
  <c r="BP8312" i="53"/>
  <c r="BO8312" i="53"/>
  <c r="BN8312" i="53"/>
  <c r="BM8312" i="53"/>
  <c r="BL8313" i="53"/>
  <c r="BL7307" i="53"/>
  <c r="AD8314" i="53"/>
  <c r="AD7307" i="53"/>
  <c r="AG1248" i="53"/>
  <c r="AF1248" i="53"/>
  <c r="AE1248" i="53"/>
  <c r="AE6277" i="53"/>
  <c r="AG6277" i="53"/>
  <c r="AF6277" i="53"/>
  <c r="AE4265" i="53"/>
  <c r="AF4265" i="53"/>
  <c r="AG4265" i="53"/>
  <c r="AG5271" i="53"/>
  <c r="AF5271" i="53"/>
  <c r="AE5271" i="53"/>
  <c r="AG2254" i="53"/>
  <c r="AE2254" i="53"/>
  <c r="AF2254" i="53"/>
  <c r="AG3259" i="53"/>
  <c r="AF3259" i="53"/>
  <c r="AE3259" i="53"/>
  <c r="BP4268" i="53"/>
  <c r="BQ4268" i="53"/>
  <c r="BO4268" i="53"/>
  <c r="BN4268" i="53"/>
  <c r="BM4268" i="53"/>
  <c r="BP3261" i="53"/>
  <c r="BQ3261" i="53"/>
  <c r="BO3261" i="53"/>
  <c r="BN3261" i="53"/>
  <c r="BM3261" i="53"/>
  <c r="BQ6279" i="53"/>
  <c r="BP6279" i="53"/>
  <c r="BO6279" i="53"/>
  <c r="BN6279" i="53"/>
  <c r="BM6279" i="53"/>
  <c r="BQ2256" i="53"/>
  <c r="BP2256" i="53"/>
  <c r="BO2256" i="53"/>
  <c r="BN2256" i="53"/>
  <c r="BM2256" i="53"/>
  <c r="BQ5273" i="53"/>
  <c r="BP5273" i="53"/>
  <c r="BO5273" i="53"/>
  <c r="BN5273" i="53"/>
  <c r="BM5273" i="53"/>
  <c r="BP1251" i="53"/>
  <c r="BQ1251" i="53"/>
  <c r="BN1251" i="53"/>
  <c r="BM1251" i="53"/>
  <c r="BO1251" i="53"/>
  <c r="BQ244" i="53"/>
  <c r="BP244" i="53"/>
  <c r="BM244" i="53"/>
  <c r="BO244" i="53"/>
  <c r="BN244" i="53"/>
  <c r="AD5272" i="53"/>
  <c r="AD1249" i="53"/>
  <c r="BL245" i="53"/>
  <c r="AD4266" i="53"/>
  <c r="BL2257" i="53"/>
  <c r="BL3262" i="53"/>
  <c r="BL4269" i="53"/>
  <c r="BL1252" i="53"/>
  <c r="BL6280" i="53"/>
  <c r="BL5274" i="53"/>
  <c r="AD6278" i="53"/>
  <c r="AD3260" i="53"/>
  <c r="AD2255" i="53"/>
  <c r="AG7307" i="53"/>
  <c r="AF7307" i="53"/>
  <c r="AE7307" i="53"/>
  <c r="AG8314" i="53"/>
  <c r="AF8314" i="53"/>
  <c r="AE8314" i="53"/>
  <c r="BQ7307" i="53"/>
  <c r="BP7307" i="53"/>
  <c r="BO7307" i="53"/>
  <c r="BN7307" i="53"/>
  <c r="BM7307" i="53"/>
  <c r="BN8313" i="53"/>
  <c r="BM8313" i="53"/>
  <c r="BQ8313" i="53"/>
  <c r="BP8313" i="53"/>
  <c r="BO8313" i="53"/>
  <c r="BL8314" i="53"/>
  <c r="BL7308" i="53"/>
  <c r="AD8315" i="53"/>
  <c r="AD7308" i="53"/>
  <c r="AG1249" i="53"/>
  <c r="AF1249" i="53"/>
  <c r="AE1249" i="53"/>
  <c r="AG5272" i="53"/>
  <c r="AF5272" i="53"/>
  <c r="AE5272" i="53"/>
  <c r="AG6278" i="53"/>
  <c r="AE6278" i="53"/>
  <c r="AF6278" i="53"/>
  <c r="AG2255" i="53"/>
  <c r="AF2255" i="53"/>
  <c r="AE2255" i="53"/>
  <c r="AE3260" i="53"/>
  <c r="AF3260" i="53"/>
  <c r="AG3260" i="53"/>
  <c r="AG4266" i="53"/>
  <c r="AF4266" i="53"/>
  <c r="AE4266" i="53"/>
  <c r="BQ245" i="53"/>
  <c r="BP245" i="53"/>
  <c r="BO245" i="53"/>
  <c r="BN245" i="53"/>
  <c r="BM245" i="53"/>
  <c r="BP4269" i="53"/>
  <c r="BQ4269" i="53"/>
  <c r="BO4269" i="53"/>
  <c r="BN4269" i="53"/>
  <c r="BM4269" i="53"/>
  <c r="BQ1252" i="53"/>
  <c r="BP1252" i="53"/>
  <c r="BO1252" i="53"/>
  <c r="BN1252" i="53"/>
  <c r="BM1252" i="53"/>
  <c r="BQ5274" i="53"/>
  <c r="BP5274" i="53"/>
  <c r="BM5274" i="53"/>
  <c r="BO5274" i="53"/>
  <c r="BN5274" i="53"/>
  <c r="BQ6280" i="53"/>
  <c r="BP6280" i="53"/>
  <c r="BM6280" i="53"/>
  <c r="BN6280" i="53"/>
  <c r="BO6280" i="53"/>
  <c r="BP3262" i="53"/>
  <c r="BQ3262" i="53"/>
  <c r="BO3262" i="53"/>
  <c r="BN3262" i="53"/>
  <c r="BM3262" i="53"/>
  <c r="BQ2257" i="53"/>
  <c r="BP2257" i="53"/>
  <c r="BO2257" i="53"/>
  <c r="BN2257" i="53"/>
  <c r="BM2257" i="53"/>
  <c r="AD5273" i="53"/>
  <c r="AD4267" i="53"/>
  <c r="AD1250" i="53"/>
  <c r="BL246" i="53"/>
  <c r="BL6281" i="53"/>
  <c r="BL3263" i="53"/>
  <c r="BL5275" i="53"/>
  <c r="BL1253" i="53"/>
  <c r="BL4270" i="53"/>
  <c r="BL2258" i="53"/>
  <c r="AD6279" i="53"/>
  <c r="AD3261" i="53"/>
  <c r="AD2256" i="53"/>
  <c r="AG7308" i="53"/>
  <c r="AF7308" i="53"/>
  <c r="AE7308" i="53"/>
  <c r="AG8315" i="53"/>
  <c r="AF8315" i="53"/>
  <c r="AE8315" i="53"/>
  <c r="BN7308" i="53"/>
  <c r="BM7308" i="53"/>
  <c r="BQ7308" i="53"/>
  <c r="BP7308" i="53"/>
  <c r="BO7308" i="53"/>
  <c r="BQ8314" i="53"/>
  <c r="BP8314" i="53"/>
  <c r="BO8314" i="53"/>
  <c r="BN8314" i="53"/>
  <c r="BM8314" i="53"/>
  <c r="BL8315" i="53"/>
  <c r="BL7309" i="53"/>
  <c r="AD8316" i="53"/>
  <c r="AD7309" i="53"/>
  <c r="AG4267" i="53"/>
  <c r="AF4267" i="53"/>
  <c r="AE4267" i="53"/>
  <c r="AE5273" i="53"/>
  <c r="AG5273" i="53"/>
  <c r="AF5273" i="53"/>
  <c r="AE1250" i="53"/>
  <c r="AG1250" i="53"/>
  <c r="AF1250" i="53"/>
  <c r="AG6279" i="53"/>
  <c r="AF6279" i="53"/>
  <c r="AE6279" i="53"/>
  <c r="AF2256" i="53"/>
  <c r="AE2256" i="53"/>
  <c r="AG2256" i="53"/>
  <c r="AG3261" i="53"/>
  <c r="AF3261" i="53"/>
  <c r="AE3261" i="53"/>
  <c r="BQ2258" i="53"/>
  <c r="BP2258" i="53"/>
  <c r="BO2258" i="53"/>
  <c r="BN2258" i="53"/>
  <c r="BM2258" i="53"/>
  <c r="BQ1253" i="53"/>
  <c r="BP1253" i="53"/>
  <c r="BO1253" i="53"/>
  <c r="BN1253" i="53"/>
  <c r="BM1253" i="53"/>
  <c r="BP4270" i="53"/>
  <c r="BQ4270" i="53"/>
  <c r="BO4270" i="53"/>
  <c r="BN4270" i="53"/>
  <c r="BM4270" i="53"/>
  <c r="BP5275" i="53"/>
  <c r="BQ5275" i="53"/>
  <c r="BO5275" i="53"/>
  <c r="BN5275" i="53"/>
  <c r="BM5275" i="53"/>
  <c r="BP3263" i="53"/>
  <c r="BM3263" i="53"/>
  <c r="BQ3263" i="53"/>
  <c r="BO3263" i="53"/>
  <c r="BN3263" i="53"/>
  <c r="BQ6281" i="53"/>
  <c r="BP6281" i="53"/>
  <c r="BO6281" i="53"/>
  <c r="BN6281" i="53"/>
  <c r="BM6281" i="53"/>
  <c r="BP246" i="53"/>
  <c r="BQ246" i="53"/>
  <c r="BO246" i="53"/>
  <c r="BN246" i="53"/>
  <c r="BM246" i="53"/>
  <c r="AD5274" i="53"/>
  <c r="AD1251" i="53"/>
  <c r="AD4268" i="53"/>
  <c r="BL247" i="53"/>
  <c r="BL3264" i="53"/>
  <c r="BL4271" i="53"/>
  <c r="BL5276" i="53"/>
  <c r="BL2259" i="53"/>
  <c r="BL1254" i="53"/>
  <c r="BL6282" i="53"/>
  <c r="AD6280" i="53"/>
  <c r="AD3262" i="53"/>
  <c r="AD2257" i="53"/>
  <c r="AG7309" i="53"/>
  <c r="AF7309" i="53"/>
  <c r="AE7309" i="53"/>
  <c r="AG8316" i="53"/>
  <c r="AF8316" i="53"/>
  <c r="AE8316" i="53"/>
  <c r="BQ7309" i="53"/>
  <c r="BP7309" i="53"/>
  <c r="BO7309" i="53"/>
  <c r="BN7309" i="53"/>
  <c r="BM7309" i="53"/>
  <c r="BQ8315" i="53"/>
  <c r="BP8315" i="53"/>
  <c r="BO8315" i="53"/>
  <c r="BN8315" i="53"/>
  <c r="BM8315" i="53"/>
  <c r="BL8316" i="53"/>
  <c r="BL7310" i="53"/>
  <c r="AD8317" i="53"/>
  <c r="AD7310" i="53"/>
  <c r="AG1251" i="53"/>
  <c r="AF1251" i="53"/>
  <c r="AE1251" i="53"/>
  <c r="AG6280" i="53"/>
  <c r="AE6280" i="53"/>
  <c r="AF6280" i="53"/>
  <c r="AG5274" i="53"/>
  <c r="AF5274" i="53"/>
  <c r="AE5274" i="53"/>
  <c r="AG4268" i="53"/>
  <c r="AE4268" i="53"/>
  <c r="AF4268" i="53"/>
  <c r="AG2257" i="53"/>
  <c r="AF2257" i="53"/>
  <c r="AE2257" i="53"/>
  <c r="AG3262" i="53"/>
  <c r="AF3262" i="53"/>
  <c r="AE3262" i="53"/>
  <c r="BQ6282" i="53"/>
  <c r="BP6282" i="53"/>
  <c r="BO6282" i="53"/>
  <c r="BN6282" i="53"/>
  <c r="BM6282" i="53"/>
  <c r="BQ1254" i="53"/>
  <c r="BP1254" i="53"/>
  <c r="BO1254" i="53"/>
  <c r="BN1254" i="53"/>
  <c r="BM1254" i="53"/>
  <c r="BQ5276" i="53"/>
  <c r="BP5276" i="53"/>
  <c r="BO5276" i="53"/>
  <c r="BN5276" i="53"/>
  <c r="BM5276" i="53"/>
  <c r="BP4271" i="53"/>
  <c r="BQ4271" i="53"/>
  <c r="BO4271" i="53"/>
  <c r="BN4271" i="53"/>
  <c r="BM4271" i="53"/>
  <c r="BQ2259" i="53"/>
  <c r="BP2259" i="53"/>
  <c r="BM2259" i="53"/>
  <c r="BO2259" i="53"/>
  <c r="BN2259" i="53"/>
  <c r="BP3264" i="53"/>
  <c r="BN3264" i="53"/>
  <c r="BM3264" i="53"/>
  <c r="BQ3264" i="53"/>
  <c r="BO3264" i="53"/>
  <c r="BQ247" i="53"/>
  <c r="BP247" i="53"/>
  <c r="BO247" i="53"/>
  <c r="BN247" i="53"/>
  <c r="BM247" i="53"/>
  <c r="AD5275" i="53"/>
  <c r="BL248" i="53"/>
  <c r="AD4269" i="53"/>
  <c r="AD1252" i="53"/>
  <c r="BL4272" i="53"/>
  <c r="BL2260" i="53"/>
  <c r="BL5277" i="53"/>
  <c r="BL6283" i="53"/>
  <c r="BL1255" i="53"/>
  <c r="BL3265" i="53"/>
  <c r="AD6281" i="53"/>
  <c r="AD3263" i="53"/>
  <c r="AD2258" i="53"/>
  <c r="AF7310" i="53"/>
  <c r="AE7310" i="53"/>
  <c r="AG7310" i="53"/>
  <c r="AF8317" i="53"/>
  <c r="AE8317" i="53"/>
  <c r="AG8317" i="53"/>
  <c r="BQ7310" i="53"/>
  <c r="BP7310" i="53"/>
  <c r="BO7310" i="53"/>
  <c r="BN7310" i="53"/>
  <c r="BM7310" i="53"/>
  <c r="BO8316" i="53"/>
  <c r="BN8316" i="53"/>
  <c r="BM8316" i="53"/>
  <c r="BQ8316" i="53"/>
  <c r="BP8316" i="53"/>
  <c r="BL8317" i="53"/>
  <c r="BL7311" i="53"/>
  <c r="AD8318" i="53"/>
  <c r="AD7311" i="53"/>
  <c r="AG5275" i="53"/>
  <c r="AF5275" i="53"/>
  <c r="AE5275" i="53"/>
  <c r="AG2258" i="53"/>
  <c r="AF2258" i="53"/>
  <c r="AE2258" i="53"/>
  <c r="AG6281" i="53"/>
  <c r="AF6281" i="53"/>
  <c r="AE6281" i="53"/>
  <c r="AG4269" i="53"/>
  <c r="AF4269" i="53"/>
  <c r="AE4269" i="53"/>
  <c r="AG3263" i="53"/>
  <c r="AE3263" i="53"/>
  <c r="AF3263" i="53"/>
  <c r="AG1252" i="53"/>
  <c r="AF1252" i="53"/>
  <c r="AE1252" i="53"/>
  <c r="BQ248" i="53"/>
  <c r="BP248" i="53"/>
  <c r="BM248" i="53"/>
  <c r="BO248" i="53"/>
  <c r="BN248" i="53"/>
  <c r="BQ5277" i="53"/>
  <c r="BP5277" i="53"/>
  <c r="BO5277" i="53"/>
  <c r="BN5277" i="53"/>
  <c r="BM5277" i="53"/>
  <c r="BP1255" i="53"/>
  <c r="BQ1255" i="53"/>
  <c r="BN1255" i="53"/>
  <c r="BM1255" i="53"/>
  <c r="BO1255" i="53"/>
  <c r="BQ6283" i="53"/>
  <c r="BP6283" i="53"/>
  <c r="BO6283" i="53"/>
  <c r="BN6283" i="53"/>
  <c r="BM6283" i="53"/>
  <c r="BP4272" i="53"/>
  <c r="BM4272" i="53"/>
  <c r="BQ4272" i="53"/>
  <c r="BO4272" i="53"/>
  <c r="BN4272" i="53"/>
  <c r="BP3265" i="53"/>
  <c r="BO3265" i="53"/>
  <c r="BN3265" i="53"/>
  <c r="BM3265" i="53"/>
  <c r="BQ3265" i="53"/>
  <c r="BQ2260" i="53"/>
  <c r="BP2260" i="53"/>
  <c r="BO2260" i="53"/>
  <c r="BN2260" i="53"/>
  <c r="BM2260" i="53"/>
  <c r="AD5276" i="53"/>
  <c r="AD4270" i="53"/>
  <c r="AD1253" i="53"/>
  <c r="BL249" i="53"/>
  <c r="BL5278" i="53"/>
  <c r="BL3266" i="53"/>
  <c r="BL1256" i="53"/>
  <c r="BL6284" i="53"/>
  <c r="BL2261" i="53"/>
  <c r="BL4273" i="53"/>
  <c r="AD6282" i="53"/>
  <c r="AD3264" i="53"/>
  <c r="AD2259" i="53"/>
  <c r="AG7311" i="53"/>
  <c r="AF7311" i="53"/>
  <c r="AE7311" i="53"/>
  <c r="AG8318" i="53"/>
  <c r="AF8318" i="53"/>
  <c r="AE8318" i="53"/>
  <c r="BO7311" i="53"/>
  <c r="BN7311" i="53"/>
  <c r="BM7311" i="53"/>
  <c r="BQ7311" i="53"/>
  <c r="BP7311" i="53"/>
  <c r="BQ8317" i="53"/>
  <c r="BP8317" i="53"/>
  <c r="BO8317" i="53"/>
  <c r="BN8317" i="53"/>
  <c r="BM8317" i="53"/>
  <c r="BL8318" i="53"/>
  <c r="BL7312" i="53"/>
  <c r="AD8319" i="53"/>
  <c r="AD7312" i="53"/>
  <c r="AF4270" i="53"/>
  <c r="AE4270" i="53"/>
  <c r="AG4270" i="53"/>
  <c r="AG1253" i="53"/>
  <c r="AF1253" i="53"/>
  <c r="AE1253" i="53"/>
  <c r="AG5276" i="53"/>
  <c r="AE5276" i="53"/>
  <c r="AF5276" i="53"/>
  <c r="AF6282" i="53"/>
  <c r="AE6282" i="53"/>
  <c r="AG6282" i="53"/>
  <c r="AE2259" i="53"/>
  <c r="AF2259" i="53"/>
  <c r="AG2259" i="53"/>
  <c r="AG3264" i="53"/>
  <c r="AF3264" i="53"/>
  <c r="AE3264" i="53"/>
  <c r="BP4273" i="53"/>
  <c r="BN4273" i="53"/>
  <c r="BM4273" i="53"/>
  <c r="BQ4273" i="53"/>
  <c r="BO4273" i="53"/>
  <c r="BQ2261" i="53"/>
  <c r="BP2261" i="53"/>
  <c r="BO2261" i="53"/>
  <c r="BN2261" i="53"/>
  <c r="BM2261" i="53"/>
  <c r="BQ6284" i="53"/>
  <c r="BP6284" i="53"/>
  <c r="BM6284" i="53"/>
  <c r="BN6284" i="53"/>
  <c r="BO6284" i="53"/>
  <c r="BQ1256" i="53"/>
  <c r="BP1256" i="53"/>
  <c r="BO1256" i="53"/>
  <c r="BN1256" i="53"/>
  <c r="BM1256" i="53"/>
  <c r="BP3266" i="53"/>
  <c r="BQ3266" i="53"/>
  <c r="BO3266" i="53"/>
  <c r="BN3266" i="53"/>
  <c r="BM3266" i="53"/>
  <c r="BQ5278" i="53"/>
  <c r="BP5278" i="53"/>
  <c r="BM5278" i="53"/>
  <c r="BO5278" i="53"/>
  <c r="BN5278" i="53"/>
  <c r="BQ249" i="53"/>
  <c r="BP249" i="53"/>
  <c r="BO249" i="53"/>
  <c r="BN249" i="53"/>
  <c r="BM249" i="53"/>
  <c r="AD5277" i="53"/>
  <c r="BL250" i="53"/>
  <c r="AD4271" i="53"/>
  <c r="AD1254" i="53"/>
  <c r="BL5279" i="53"/>
  <c r="BL1257" i="53"/>
  <c r="BL2262" i="53"/>
  <c r="BL4274" i="53"/>
  <c r="BL6285" i="53"/>
  <c r="BL3267" i="53"/>
  <c r="AD6283" i="53"/>
  <c r="AD3265" i="53"/>
  <c r="AD2260" i="53"/>
  <c r="AG7312" i="53"/>
  <c r="AF7312" i="53"/>
  <c r="AE7312" i="53"/>
  <c r="AG8319" i="53"/>
  <c r="AF8319" i="53"/>
  <c r="AE8319" i="53"/>
  <c r="BQ7312" i="53"/>
  <c r="BP7312" i="53"/>
  <c r="BO7312" i="53"/>
  <c r="BN7312" i="53"/>
  <c r="BM7312" i="53"/>
  <c r="BM8318" i="53"/>
  <c r="BQ8318" i="53"/>
  <c r="BP8318" i="53"/>
  <c r="BO8318" i="53"/>
  <c r="BN8318" i="53"/>
  <c r="BL8319" i="53"/>
  <c r="BL7313" i="53"/>
  <c r="AD8320" i="53"/>
  <c r="AD7313" i="53"/>
  <c r="AF6283" i="53"/>
  <c r="AG6283" i="53"/>
  <c r="AE6283" i="53"/>
  <c r="AG4271" i="53"/>
  <c r="AF4271" i="53"/>
  <c r="AE4271" i="53"/>
  <c r="AG5277" i="53"/>
  <c r="AF5277" i="53"/>
  <c r="AE5277" i="53"/>
  <c r="AG2260" i="53"/>
  <c r="AF2260" i="53"/>
  <c r="AE2260" i="53"/>
  <c r="AF3265" i="53"/>
  <c r="AE3265" i="53"/>
  <c r="AG3265" i="53"/>
  <c r="AG1254" i="53"/>
  <c r="AF1254" i="53"/>
  <c r="AE1254" i="53"/>
  <c r="BQ6285" i="53"/>
  <c r="BP6285" i="53"/>
  <c r="BO6285" i="53"/>
  <c r="BN6285" i="53"/>
  <c r="BM6285" i="53"/>
  <c r="BP250" i="53"/>
  <c r="BQ250" i="53"/>
  <c r="BO250" i="53"/>
  <c r="BN250" i="53"/>
  <c r="BM250" i="53"/>
  <c r="BP4274" i="53"/>
  <c r="BO4274" i="53"/>
  <c r="BN4274" i="53"/>
  <c r="BM4274" i="53"/>
  <c r="BQ4274" i="53"/>
  <c r="BQ2262" i="53"/>
  <c r="BP2262" i="53"/>
  <c r="BO2262" i="53"/>
  <c r="BN2262" i="53"/>
  <c r="BM2262" i="53"/>
  <c r="BP3267" i="53"/>
  <c r="BQ3267" i="53"/>
  <c r="BO3267" i="53"/>
  <c r="BN3267" i="53"/>
  <c r="BM3267" i="53"/>
  <c r="BQ1257" i="53"/>
  <c r="BP1257" i="53"/>
  <c r="BO1257" i="53"/>
  <c r="BN1257" i="53"/>
  <c r="BM1257" i="53"/>
  <c r="BP5279" i="53"/>
  <c r="BQ5279" i="53"/>
  <c r="BO5279" i="53"/>
  <c r="BN5279" i="53"/>
  <c r="BM5279" i="53"/>
  <c r="AD5278" i="53"/>
  <c r="BL251" i="53"/>
  <c r="AD4272" i="53"/>
  <c r="AD1255" i="53"/>
  <c r="BL6286" i="53"/>
  <c r="BL3268" i="53"/>
  <c r="BL1258" i="53"/>
  <c r="BL4275" i="53"/>
  <c r="BL2263" i="53"/>
  <c r="BL5280" i="53"/>
  <c r="AD6284" i="53"/>
  <c r="AD3266" i="53"/>
  <c r="AD2261" i="53"/>
  <c r="AE7313" i="53"/>
  <c r="AG7313" i="53"/>
  <c r="AF7313" i="53"/>
  <c r="AE8320" i="53"/>
  <c r="AG8320" i="53"/>
  <c r="AF8320" i="53"/>
  <c r="BM7313" i="53"/>
  <c r="BQ7313" i="53"/>
  <c r="BP7313" i="53"/>
  <c r="BO7313" i="53"/>
  <c r="BN7313" i="53"/>
  <c r="BP8319" i="53"/>
  <c r="BO8319" i="53"/>
  <c r="BN8319" i="53"/>
  <c r="BM8319" i="53"/>
  <c r="BQ8319" i="53"/>
  <c r="BL8320" i="53"/>
  <c r="BL7314" i="53"/>
  <c r="AD8321" i="53"/>
  <c r="AD7314" i="53"/>
  <c r="AG6284" i="53"/>
  <c r="AF6284" i="53"/>
  <c r="AE6284" i="53"/>
  <c r="AF5278" i="53"/>
  <c r="AE5278" i="53"/>
  <c r="AG5278" i="53"/>
  <c r="AG4272" i="53"/>
  <c r="AF4272" i="53"/>
  <c r="AE4272" i="53"/>
  <c r="AG2261" i="53"/>
  <c r="AF2261" i="53"/>
  <c r="AE2261" i="53"/>
  <c r="AG3266" i="53"/>
  <c r="AF3266" i="53"/>
  <c r="AE3266" i="53"/>
  <c r="AF1255" i="53"/>
  <c r="AE1255" i="53"/>
  <c r="AG1255" i="53"/>
  <c r="BP4275" i="53"/>
  <c r="BQ4275" i="53"/>
  <c r="BO4275" i="53"/>
  <c r="BN4275" i="53"/>
  <c r="BM4275" i="53"/>
  <c r="BQ5280" i="53"/>
  <c r="BP5280" i="53"/>
  <c r="BO5280" i="53"/>
  <c r="BN5280" i="53"/>
  <c r="BM5280" i="53"/>
  <c r="BQ1258" i="53"/>
  <c r="BP1258" i="53"/>
  <c r="BO1258" i="53"/>
  <c r="BN1258" i="53"/>
  <c r="BM1258" i="53"/>
  <c r="BQ251" i="53"/>
  <c r="BP251" i="53"/>
  <c r="BO251" i="53"/>
  <c r="BN251" i="53"/>
  <c r="BM251" i="53"/>
  <c r="BQ2263" i="53"/>
  <c r="BP2263" i="53"/>
  <c r="BM2263" i="53"/>
  <c r="BO2263" i="53"/>
  <c r="BN2263" i="53"/>
  <c r="BP3268" i="53"/>
  <c r="BQ3268" i="53"/>
  <c r="BO3268" i="53"/>
  <c r="BN3268" i="53"/>
  <c r="BM3268" i="53"/>
  <c r="BQ6286" i="53"/>
  <c r="BP6286" i="53"/>
  <c r="BO6286" i="53"/>
  <c r="BN6286" i="53"/>
  <c r="BM6286" i="53"/>
  <c r="AD5279" i="53"/>
  <c r="AD1256" i="53"/>
  <c r="AD4273" i="53"/>
  <c r="BL252" i="53"/>
  <c r="BL2264" i="53"/>
  <c r="BL1259" i="53"/>
  <c r="BL5281" i="53"/>
  <c r="BL3269" i="53"/>
  <c r="BL4276" i="53"/>
  <c r="BL6287" i="53"/>
  <c r="AD6285" i="53"/>
  <c r="AD3267" i="53"/>
  <c r="AD2262" i="53"/>
  <c r="AG7314" i="53"/>
  <c r="AF7314" i="53"/>
  <c r="AE7314" i="53"/>
  <c r="AG8321" i="53"/>
  <c r="AF8321" i="53"/>
  <c r="AE8321" i="53"/>
  <c r="BP7314" i="53"/>
  <c r="BO7314" i="53"/>
  <c r="BN7314" i="53"/>
  <c r="BM7314" i="53"/>
  <c r="BQ7314" i="53"/>
  <c r="BQ8320" i="53"/>
  <c r="BP8320" i="53"/>
  <c r="BO8320" i="53"/>
  <c r="BN8320" i="53"/>
  <c r="BM8320" i="53"/>
  <c r="BL8321" i="53"/>
  <c r="BL7315" i="53"/>
  <c r="AD8322" i="53"/>
  <c r="AD7315" i="53"/>
  <c r="AG1256" i="53"/>
  <c r="AF1256" i="53"/>
  <c r="AE1256" i="53"/>
  <c r="AE4273" i="53"/>
  <c r="AF4273" i="53"/>
  <c r="AG4273" i="53"/>
  <c r="AE6285" i="53"/>
  <c r="AG6285" i="53"/>
  <c r="AF6285" i="53"/>
  <c r="AG5279" i="53"/>
  <c r="AF5279" i="53"/>
  <c r="AE5279" i="53"/>
  <c r="AG2262" i="53"/>
  <c r="AE2262" i="53"/>
  <c r="AF2262" i="53"/>
  <c r="AG3267" i="53"/>
  <c r="AF3267" i="53"/>
  <c r="AE3267" i="53"/>
  <c r="BQ6287" i="53"/>
  <c r="BP6287" i="53"/>
  <c r="BO6287" i="53"/>
  <c r="BN6287" i="53"/>
  <c r="BM6287" i="53"/>
  <c r="BQ5281" i="53"/>
  <c r="BP5281" i="53"/>
  <c r="BO5281" i="53"/>
  <c r="BN5281" i="53"/>
  <c r="BM5281" i="53"/>
  <c r="BP3269" i="53"/>
  <c r="BQ3269" i="53"/>
  <c r="BO3269" i="53"/>
  <c r="BN3269" i="53"/>
  <c r="BM3269" i="53"/>
  <c r="BP4276" i="53"/>
  <c r="BQ4276" i="53"/>
  <c r="BO4276" i="53"/>
  <c r="BN4276" i="53"/>
  <c r="BM4276" i="53"/>
  <c r="BP1259" i="53"/>
  <c r="BQ1259" i="53"/>
  <c r="BN1259" i="53"/>
  <c r="BM1259" i="53"/>
  <c r="BO1259" i="53"/>
  <c r="BQ2264" i="53"/>
  <c r="BP2264" i="53"/>
  <c r="BO2264" i="53"/>
  <c r="BN2264" i="53"/>
  <c r="BM2264" i="53"/>
  <c r="BQ252" i="53"/>
  <c r="BP252" i="53"/>
  <c r="BM252" i="53"/>
  <c r="BO252" i="53"/>
  <c r="BN252" i="53"/>
  <c r="AD5280" i="53"/>
  <c r="BL253" i="53"/>
  <c r="AD1257" i="53"/>
  <c r="AD4274" i="53"/>
  <c r="BL4277" i="53"/>
  <c r="BL1260" i="53"/>
  <c r="BL3270" i="53"/>
  <c r="BL2265" i="53"/>
  <c r="BL6288" i="53"/>
  <c r="BL5282" i="53"/>
  <c r="AD6286" i="53"/>
  <c r="AD3268" i="53"/>
  <c r="AD2263" i="53"/>
  <c r="AG7315" i="53"/>
  <c r="AF7315" i="53"/>
  <c r="AE7315" i="53"/>
  <c r="AG8322" i="53"/>
  <c r="AF8322" i="53"/>
  <c r="AE8322" i="53"/>
  <c r="BQ7315" i="53"/>
  <c r="BP7315" i="53"/>
  <c r="BO7315" i="53"/>
  <c r="BN7315" i="53"/>
  <c r="BM7315" i="53"/>
  <c r="BN8321" i="53"/>
  <c r="BM8321" i="53"/>
  <c r="BQ8321" i="53"/>
  <c r="BP8321" i="53"/>
  <c r="BO8321" i="53"/>
  <c r="BL8322" i="53"/>
  <c r="BL7316" i="53"/>
  <c r="AD8323" i="53"/>
  <c r="AD7316" i="53"/>
  <c r="AG6286" i="53"/>
  <c r="AE6286" i="53"/>
  <c r="AF6286" i="53"/>
  <c r="AG5280" i="53"/>
  <c r="AF5280" i="53"/>
  <c r="AE5280" i="53"/>
  <c r="AG1257" i="53"/>
  <c r="AF1257" i="53"/>
  <c r="AE1257" i="53"/>
  <c r="AG2263" i="53"/>
  <c r="AF2263" i="53"/>
  <c r="AE2263" i="53"/>
  <c r="AE3268" i="53"/>
  <c r="AF3268" i="53"/>
  <c r="AG3268" i="53"/>
  <c r="AG4274" i="53"/>
  <c r="AF4274" i="53"/>
  <c r="AE4274" i="53"/>
  <c r="BQ253" i="53"/>
  <c r="BP253" i="53"/>
  <c r="BO253" i="53"/>
  <c r="BN253" i="53"/>
  <c r="BM253" i="53"/>
  <c r="BP3270" i="53"/>
  <c r="BQ3270" i="53"/>
  <c r="BO3270" i="53"/>
  <c r="BN3270" i="53"/>
  <c r="BM3270" i="53"/>
  <c r="BQ6288" i="53"/>
  <c r="BP6288" i="53"/>
  <c r="BM6288" i="53"/>
  <c r="BN6288" i="53"/>
  <c r="BO6288" i="53"/>
  <c r="BQ1260" i="53"/>
  <c r="BP1260" i="53"/>
  <c r="BO1260" i="53"/>
  <c r="BN1260" i="53"/>
  <c r="BM1260" i="53"/>
  <c r="BQ5282" i="53"/>
  <c r="BP5282" i="53"/>
  <c r="BM5282" i="53"/>
  <c r="BO5282" i="53"/>
  <c r="BN5282" i="53"/>
  <c r="BQ2265" i="53"/>
  <c r="BP2265" i="53"/>
  <c r="BO2265" i="53"/>
  <c r="BN2265" i="53"/>
  <c r="BM2265" i="53"/>
  <c r="BP4277" i="53"/>
  <c r="BQ4277" i="53"/>
  <c r="BO4277" i="53"/>
  <c r="BN4277" i="53"/>
  <c r="BM4277" i="53"/>
  <c r="AD5281" i="53"/>
  <c r="AD1258" i="53"/>
  <c r="AD4275" i="53"/>
  <c r="BL254" i="53"/>
  <c r="BL6289" i="53"/>
  <c r="BL1261" i="53"/>
  <c r="BL5283" i="53"/>
  <c r="BL2266" i="53"/>
  <c r="BL3271" i="53"/>
  <c r="BL4278" i="53"/>
  <c r="AD6287" i="53"/>
  <c r="AD3269" i="53"/>
  <c r="AD2264" i="53"/>
  <c r="AE7316" i="53"/>
  <c r="AG7316" i="53"/>
  <c r="AF7316" i="53"/>
  <c r="AF8323" i="53"/>
  <c r="AE8323" i="53"/>
  <c r="AG8323" i="53"/>
  <c r="BN7316" i="53"/>
  <c r="BM7316" i="53"/>
  <c r="BQ7316" i="53"/>
  <c r="BP7316" i="53"/>
  <c r="BO7316" i="53"/>
  <c r="BQ8322" i="53"/>
  <c r="BP8322" i="53"/>
  <c r="BO8322" i="53"/>
  <c r="BN8322" i="53"/>
  <c r="BM8322" i="53"/>
  <c r="BL8323" i="53"/>
  <c r="BL7317" i="53"/>
  <c r="AD8324" i="53"/>
  <c r="AD7317" i="53"/>
  <c r="AG6287" i="53"/>
  <c r="AF6287" i="53"/>
  <c r="AE6287" i="53"/>
  <c r="AG4275" i="53"/>
  <c r="AF4275" i="53"/>
  <c r="AE4275" i="53"/>
  <c r="AE5281" i="53"/>
  <c r="AG5281" i="53"/>
  <c r="AF5281" i="53"/>
  <c r="AE1258" i="53"/>
  <c r="AG1258" i="53"/>
  <c r="AF1258" i="53"/>
  <c r="AF2264" i="53"/>
  <c r="AE2264" i="53"/>
  <c r="AG2264" i="53"/>
  <c r="AG3269" i="53"/>
  <c r="AF3269" i="53"/>
  <c r="AE3269" i="53"/>
  <c r="BP4278" i="53"/>
  <c r="BQ4278" i="53"/>
  <c r="BO4278" i="53"/>
  <c r="BN4278" i="53"/>
  <c r="BM4278" i="53"/>
  <c r="BP3271" i="53"/>
  <c r="BM3271" i="53"/>
  <c r="BQ3271" i="53"/>
  <c r="BO3271" i="53"/>
  <c r="BN3271" i="53"/>
  <c r="BQ2266" i="53"/>
  <c r="BP2266" i="53"/>
  <c r="BO2266" i="53"/>
  <c r="BN2266" i="53"/>
  <c r="BM2266" i="53"/>
  <c r="BP5283" i="53"/>
  <c r="BQ5283" i="53"/>
  <c r="BO5283" i="53"/>
  <c r="BN5283" i="53"/>
  <c r="BM5283" i="53"/>
  <c r="BQ1261" i="53"/>
  <c r="BP1261" i="53"/>
  <c r="BO1261" i="53"/>
  <c r="BN1261" i="53"/>
  <c r="BM1261" i="53"/>
  <c r="BQ6289" i="53"/>
  <c r="BP6289" i="53"/>
  <c r="BO6289" i="53"/>
  <c r="BN6289" i="53"/>
  <c r="BM6289" i="53"/>
  <c r="BP254" i="53"/>
  <c r="BQ254" i="53"/>
  <c r="BO254" i="53"/>
  <c r="BN254" i="53"/>
  <c r="BM254" i="53"/>
  <c r="AD5282" i="53"/>
  <c r="AD4276" i="53"/>
  <c r="BL255" i="53"/>
  <c r="AD1259" i="53"/>
  <c r="BL5284" i="53"/>
  <c r="BL6290" i="53"/>
  <c r="BL3272" i="53"/>
  <c r="BL4279" i="53"/>
  <c r="BL2267" i="53"/>
  <c r="BL1262" i="53"/>
  <c r="AD6288" i="53"/>
  <c r="AD3270" i="53"/>
  <c r="AD2265" i="53"/>
  <c r="AF7317" i="53"/>
  <c r="AG7317" i="53"/>
  <c r="AE7317" i="53"/>
  <c r="AG8324" i="53"/>
  <c r="AF8324" i="53"/>
  <c r="AE8324" i="53"/>
  <c r="BQ7317" i="53"/>
  <c r="BP7317" i="53"/>
  <c r="BO7317" i="53"/>
  <c r="BN7317" i="53"/>
  <c r="BM7317" i="53"/>
  <c r="BQ8323" i="53"/>
  <c r="BP8323" i="53"/>
  <c r="BO8323" i="53"/>
  <c r="BN8323" i="53"/>
  <c r="BM8323" i="53"/>
  <c r="BL8324" i="53"/>
  <c r="BL7318" i="53"/>
  <c r="AD8325" i="53"/>
  <c r="AD7318" i="53"/>
  <c r="AG6288" i="53"/>
  <c r="AF6288" i="53"/>
  <c r="AE6288" i="53"/>
  <c r="AG4276" i="53"/>
  <c r="AE4276" i="53"/>
  <c r="AF4276" i="53"/>
  <c r="AG5282" i="53"/>
  <c r="AF5282" i="53"/>
  <c r="AE5282" i="53"/>
  <c r="AG2265" i="53"/>
  <c r="AF2265" i="53"/>
  <c r="AE2265" i="53"/>
  <c r="AG3270" i="53"/>
  <c r="AF3270" i="53"/>
  <c r="AE3270" i="53"/>
  <c r="AG1259" i="53"/>
  <c r="AF1259" i="53"/>
  <c r="AE1259" i="53"/>
  <c r="BP4279" i="53"/>
  <c r="BQ4279" i="53"/>
  <c r="BO4279" i="53"/>
  <c r="BN4279" i="53"/>
  <c r="BM4279" i="53"/>
  <c r="BP3272" i="53"/>
  <c r="BN3272" i="53"/>
  <c r="BM3272" i="53"/>
  <c r="BQ3272" i="53"/>
  <c r="BO3272" i="53"/>
  <c r="BQ6290" i="53"/>
  <c r="BP6290" i="53"/>
  <c r="BO6290" i="53"/>
  <c r="BN6290" i="53"/>
  <c r="BM6290" i="53"/>
  <c r="BQ1262" i="53"/>
  <c r="BP1262" i="53"/>
  <c r="BO1262" i="53"/>
  <c r="BN1262" i="53"/>
  <c r="BM1262" i="53"/>
  <c r="BQ2267" i="53"/>
  <c r="BP2267" i="53"/>
  <c r="BM2267" i="53"/>
  <c r="BO2267" i="53"/>
  <c r="BN2267" i="53"/>
  <c r="BQ255" i="53"/>
  <c r="BP255" i="53"/>
  <c r="BO255" i="53"/>
  <c r="BN255" i="53"/>
  <c r="BM255" i="53"/>
  <c r="BQ5284" i="53"/>
  <c r="BP5284" i="53"/>
  <c r="BO5284" i="53"/>
  <c r="BN5284" i="53"/>
  <c r="BM5284" i="53"/>
  <c r="AD5283" i="53"/>
  <c r="AD4277" i="53"/>
  <c r="AD1260" i="53"/>
  <c r="BL256" i="53"/>
  <c r="BL5285" i="53"/>
  <c r="BL3273" i="53"/>
  <c r="BL2268" i="53"/>
  <c r="BL1263" i="53"/>
  <c r="BL4280" i="53"/>
  <c r="BL6291" i="53"/>
  <c r="AD6289" i="53"/>
  <c r="AD3271" i="53"/>
  <c r="AD2266" i="53"/>
  <c r="AG7318" i="53"/>
  <c r="AF7318" i="53"/>
  <c r="AE7318" i="53"/>
  <c r="AF8325" i="53"/>
  <c r="AE8325" i="53"/>
  <c r="AG8325" i="53"/>
  <c r="BQ7318" i="53"/>
  <c r="BP7318" i="53"/>
  <c r="BO7318" i="53"/>
  <c r="BN7318" i="53"/>
  <c r="BM7318" i="53"/>
  <c r="BO8324" i="53"/>
  <c r="BN8324" i="53"/>
  <c r="BM8324" i="53"/>
  <c r="BQ8324" i="53"/>
  <c r="BP8324" i="53"/>
  <c r="BL8325" i="53"/>
  <c r="BL7319" i="53"/>
  <c r="AD8326" i="53"/>
  <c r="AD7319" i="53"/>
  <c r="AG6289" i="53"/>
  <c r="AF6289" i="53"/>
  <c r="AE6289" i="53"/>
  <c r="AG4277" i="53"/>
  <c r="AF4277" i="53"/>
  <c r="AE4277" i="53"/>
  <c r="AG5283" i="53"/>
  <c r="AF5283" i="53"/>
  <c r="AE5283" i="53"/>
  <c r="AG1260" i="53"/>
  <c r="AF1260" i="53"/>
  <c r="AE1260" i="53"/>
  <c r="AG2266" i="53"/>
  <c r="AF2266" i="53"/>
  <c r="AE2266" i="53"/>
  <c r="AG3271" i="53"/>
  <c r="AE3271" i="53"/>
  <c r="AF3271" i="53"/>
  <c r="BP4280" i="53"/>
  <c r="BM4280" i="53"/>
  <c r="BQ4280" i="53"/>
  <c r="BO4280" i="53"/>
  <c r="BN4280" i="53"/>
  <c r="BQ5285" i="53"/>
  <c r="BP5285" i="53"/>
  <c r="BO5285" i="53"/>
  <c r="BN5285" i="53"/>
  <c r="BM5285" i="53"/>
  <c r="BQ6291" i="53"/>
  <c r="BP6291" i="53"/>
  <c r="BO6291" i="53"/>
  <c r="BN6291" i="53"/>
  <c r="BM6291" i="53"/>
  <c r="BP1263" i="53"/>
  <c r="BQ1263" i="53"/>
  <c r="BN1263" i="53"/>
  <c r="BM1263" i="53"/>
  <c r="BO1263" i="53"/>
  <c r="BQ2268" i="53"/>
  <c r="BP2268" i="53"/>
  <c r="BO2268" i="53"/>
  <c r="BN2268" i="53"/>
  <c r="BM2268" i="53"/>
  <c r="BP3273" i="53"/>
  <c r="BO3273" i="53"/>
  <c r="BN3273" i="53"/>
  <c r="BM3273" i="53"/>
  <c r="BQ3273" i="53"/>
  <c r="BQ256" i="53"/>
  <c r="BP256" i="53"/>
  <c r="BM256" i="53"/>
  <c r="BO256" i="53"/>
  <c r="BN256" i="53"/>
  <c r="AD5284" i="53"/>
  <c r="BL257" i="53"/>
  <c r="AD1261" i="53"/>
  <c r="AD4278" i="53"/>
  <c r="BL4281" i="53"/>
  <c r="BL2269" i="53"/>
  <c r="BL6292" i="53"/>
  <c r="BL3274" i="53"/>
  <c r="BL1264" i="53"/>
  <c r="BL5286" i="53"/>
  <c r="AD6290" i="53"/>
  <c r="AD3272" i="53"/>
  <c r="AD2267" i="53"/>
  <c r="AE7319" i="53"/>
  <c r="AG7319" i="53"/>
  <c r="AF7319" i="53"/>
  <c r="AG8326" i="53"/>
  <c r="AF8326" i="53"/>
  <c r="AE8326" i="53"/>
  <c r="BO7319" i="53"/>
  <c r="BN7319" i="53"/>
  <c r="BM7319" i="53"/>
  <c r="BQ7319" i="53"/>
  <c r="BP7319" i="53"/>
  <c r="BQ8325" i="53"/>
  <c r="BP8325" i="53"/>
  <c r="BO8325" i="53"/>
  <c r="BN8325" i="53"/>
  <c r="BM8325" i="53"/>
  <c r="BL8326" i="53"/>
  <c r="BL7320" i="53"/>
  <c r="AD8327" i="53"/>
  <c r="AD7320" i="53"/>
  <c r="AF6290" i="53"/>
  <c r="AE6290" i="53"/>
  <c r="AG6290" i="53"/>
  <c r="AG1261" i="53"/>
  <c r="AF1261" i="53"/>
  <c r="AE1261" i="53"/>
  <c r="AG5284" i="53"/>
  <c r="AF5284" i="53"/>
  <c r="AE5284" i="53"/>
  <c r="AE2267" i="53"/>
  <c r="AF2267" i="53"/>
  <c r="AG2267" i="53"/>
  <c r="AG3272" i="53"/>
  <c r="AF3272" i="53"/>
  <c r="AE3272" i="53"/>
  <c r="AF4278" i="53"/>
  <c r="AE4278" i="53"/>
  <c r="AG4278" i="53"/>
  <c r="BP3274" i="53"/>
  <c r="BQ3274" i="53"/>
  <c r="BO3274" i="53"/>
  <c r="BN3274" i="53"/>
  <c r="BM3274" i="53"/>
  <c r="BQ257" i="53"/>
  <c r="BP257" i="53"/>
  <c r="BO257" i="53"/>
  <c r="BN257" i="53"/>
  <c r="BM257" i="53"/>
  <c r="BQ1264" i="53"/>
  <c r="BP1264" i="53"/>
  <c r="BO1264" i="53"/>
  <c r="BN1264" i="53"/>
  <c r="BM1264" i="53"/>
  <c r="BQ6292" i="53"/>
  <c r="BP6292" i="53"/>
  <c r="BM6292" i="53"/>
  <c r="BN6292" i="53"/>
  <c r="BO6292" i="53"/>
  <c r="BQ5286" i="53"/>
  <c r="BP5286" i="53"/>
  <c r="BM5286" i="53"/>
  <c r="BO5286" i="53"/>
  <c r="BN5286" i="53"/>
  <c r="BQ2269" i="53"/>
  <c r="BP2269" i="53"/>
  <c r="BO2269" i="53"/>
  <c r="BN2269" i="53"/>
  <c r="BM2269" i="53"/>
  <c r="BP4281" i="53"/>
  <c r="BN4281" i="53"/>
  <c r="BM4281" i="53"/>
  <c r="BQ4281" i="53"/>
  <c r="BO4281" i="53"/>
  <c r="AD5285" i="53"/>
  <c r="AD4279" i="53"/>
  <c r="BL258" i="53"/>
  <c r="AD1262" i="53"/>
  <c r="BL1265" i="53"/>
  <c r="BL2270" i="53"/>
  <c r="BL5287" i="53"/>
  <c r="BL3275" i="53"/>
  <c r="BL6293" i="53"/>
  <c r="BL4282" i="53"/>
  <c r="AD6291" i="53"/>
  <c r="AD3273" i="53"/>
  <c r="AD2268" i="53"/>
  <c r="AE7320" i="53"/>
  <c r="AG7320" i="53"/>
  <c r="AF7320" i="53"/>
  <c r="AG8327" i="53"/>
  <c r="AF8327" i="53"/>
  <c r="AE8327" i="53"/>
  <c r="BQ7320" i="53"/>
  <c r="BP7320" i="53"/>
  <c r="BO7320" i="53"/>
  <c r="BN7320" i="53"/>
  <c r="BM7320" i="53"/>
  <c r="BM8326" i="53"/>
  <c r="BQ8326" i="53"/>
  <c r="BP8326" i="53"/>
  <c r="BO8326" i="53"/>
  <c r="BN8326" i="53"/>
  <c r="BL8327" i="53"/>
  <c r="BL7321" i="53"/>
  <c r="AD8328" i="53"/>
  <c r="AD7321" i="53"/>
  <c r="AF6291" i="53"/>
  <c r="AG6291" i="53"/>
  <c r="AE6291" i="53"/>
  <c r="AG4279" i="53"/>
  <c r="AF4279" i="53"/>
  <c r="AE4279" i="53"/>
  <c r="AG5285" i="53"/>
  <c r="AF5285" i="53"/>
  <c r="AE5285" i="53"/>
  <c r="AG2268" i="53"/>
  <c r="AF2268" i="53"/>
  <c r="AE2268" i="53"/>
  <c r="AF3273" i="53"/>
  <c r="AE3273" i="53"/>
  <c r="AG3273" i="53"/>
  <c r="AG1262" i="53"/>
  <c r="AF1262" i="53"/>
  <c r="AE1262" i="53"/>
  <c r="BQ6293" i="53"/>
  <c r="BP6293" i="53"/>
  <c r="BO6293" i="53"/>
  <c r="BN6293" i="53"/>
  <c r="BM6293" i="53"/>
  <c r="BP258" i="53"/>
  <c r="BQ258" i="53"/>
  <c r="BO258" i="53"/>
  <c r="BN258" i="53"/>
  <c r="BM258" i="53"/>
  <c r="BP3275" i="53"/>
  <c r="BQ3275" i="53"/>
  <c r="BO3275" i="53"/>
  <c r="BN3275" i="53"/>
  <c r="BM3275" i="53"/>
  <c r="BP5287" i="53"/>
  <c r="BQ5287" i="53"/>
  <c r="BO5287" i="53"/>
  <c r="BN5287" i="53"/>
  <c r="BM5287" i="53"/>
  <c r="BQ1265" i="53"/>
  <c r="BP1265" i="53"/>
  <c r="BO1265" i="53"/>
  <c r="BN1265" i="53"/>
  <c r="BM1265" i="53"/>
  <c r="BP4282" i="53"/>
  <c r="BO4282" i="53"/>
  <c r="BN4282" i="53"/>
  <c r="BM4282" i="53"/>
  <c r="BQ4282" i="53"/>
  <c r="BQ2270" i="53"/>
  <c r="BP2270" i="53"/>
  <c r="BO2270" i="53"/>
  <c r="BN2270" i="53"/>
  <c r="BM2270" i="53"/>
  <c r="AD5286" i="53"/>
  <c r="BL259" i="53"/>
  <c r="AD4280" i="53"/>
  <c r="AD1263" i="53"/>
  <c r="BL2271" i="53"/>
  <c r="BL6294" i="53"/>
  <c r="BL5288" i="53"/>
  <c r="BL4283" i="53"/>
  <c r="BL3276" i="53"/>
  <c r="BL1266" i="53"/>
  <c r="AD6292" i="53"/>
  <c r="AD3274" i="53"/>
  <c r="AD2269" i="53"/>
  <c r="AE8328" i="53"/>
  <c r="AG8328" i="53"/>
  <c r="AF8328" i="53"/>
  <c r="AG7321" i="53"/>
  <c r="AF7321" i="53"/>
  <c r="AE7321" i="53"/>
  <c r="BM7321" i="53"/>
  <c r="BQ7321" i="53"/>
  <c r="BP7321" i="53"/>
  <c r="BO7321" i="53"/>
  <c r="BN7321" i="53"/>
  <c r="BP8327" i="53"/>
  <c r="BO8327" i="53"/>
  <c r="BN8327" i="53"/>
  <c r="BM8327" i="53"/>
  <c r="BQ8327" i="53"/>
  <c r="BL8328" i="53"/>
  <c r="BL7322" i="53"/>
  <c r="AD8329" i="53"/>
  <c r="AD7322" i="53"/>
  <c r="AG6292" i="53"/>
  <c r="AF6292" i="53"/>
  <c r="AE6292" i="53"/>
  <c r="AF5286" i="53"/>
  <c r="AE5286" i="53"/>
  <c r="AG5286" i="53"/>
  <c r="AG2269" i="53"/>
  <c r="AF2269" i="53"/>
  <c r="AE2269" i="53"/>
  <c r="AG4280" i="53"/>
  <c r="AF4280" i="53"/>
  <c r="AE4280" i="53"/>
  <c r="AG3274" i="53"/>
  <c r="AF3274" i="53"/>
  <c r="AE3274" i="53"/>
  <c r="AF1263" i="53"/>
  <c r="AE1263" i="53"/>
  <c r="AG1263" i="53"/>
  <c r="BQ1266" i="53"/>
  <c r="BP1266" i="53"/>
  <c r="BO1266" i="53"/>
  <c r="BN1266" i="53"/>
  <c r="BM1266" i="53"/>
  <c r="BQ259" i="53"/>
  <c r="BP259" i="53"/>
  <c r="BO259" i="53"/>
  <c r="BN259" i="53"/>
  <c r="BM259" i="53"/>
  <c r="BP4283" i="53"/>
  <c r="BQ4283" i="53"/>
  <c r="BO4283" i="53"/>
  <c r="BN4283" i="53"/>
  <c r="BM4283" i="53"/>
  <c r="BQ6294" i="53"/>
  <c r="BP6294" i="53"/>
  <c r="BO6294" i="53"/>
  <c r="BN6294" i="53"/>
  <c r="BM6294" i="53"/>
  <c r="BP3276" i="53"/>
  <c r="BQ3276" i="53"/>
  <c r="BO3276" i="53"/>
  <c r="BN3276" i="53"/>
  <c r="BM3276" i="53"/>
  <c r="BQ5288" i="53"/>
  <c r="BP5288" i="53"/>
  <c r="BO5288" i="53"/>
  <c r="BN5288" i="53"/>
  <c r="BM5288" i="53"/>
  <c r="BQ2271" i="53"/>
  <c r="BP2271" i="53"/>
  <c r="BM2271" i="53"/>
  <c r="BO2271" i="53"/>
  <c r="BN2271" i="53"/>
  <c r="AD5287" i="53"/>
  <c r="AD1264" i="53"/>
  <c r="BL260" i="53"/>
  <c r="AD4281" i="53"/>
  <c r="BL6295" i="53"/>
  <c r="BL4284" i="53"/>
  <c r="BL5289" i="53"/>
  <c r="BL1267" i="53"/>
  <c r="BL3277" i="53"/>
  <c r="BL2272" i="53"/>
  <c r="AD6293" i="53"/>
  <c r="AD3275" i="53"/>
  <c r="AD2270" i="53"/>
  <c r="AG7322" i="53"/>
  <c r="AE7322" i="53"/>
  <c r="AF7322" i="53"/>
  <c r="AG8329" i="53"/>
  <c r="AF8329" i="53"/>
  <c r="AE8329" i="53"/>
  <c r="BP7322" i="53"/>
  <c r="BO7322" i="53"/>
  <c r="BN7322" i="53"/>
  <c r="BM7322" i="53"/>
  <c r="BQ7322" i="53"/>
  <c r="BQ8328" i="53"/>
  <c r="BP8328" i="53"/>
  <c r="BO8328" i="53"/>
  <c r="BN8328" i="53"/>
  <c r="BM8328" i="53"/>
  <c r="BL8329" i="53"/>
  <c r="BL7323" i="53"/>
  <c r="AD8330" i="53"/>
  <c r="AD7323" i="53"/>
  <c r="AG1264" i="53"/>
  <c r="AF1264" i="53"/>
  <c r="AE1264" i="53"/>
  <c r="AE6293" i="53"/>
  <c r="AG6293" i="53"/>
  <c r="AF6293" i="53"/>
  <c r="AG5287" i="53"/>
  <c r="AF5287" i="53"/>
  <c r="AE5287" i="53"/>
  <c r="AG2270" i="53"/>
  <c r="AE2270" i="53"/>
  <c r="AF2270" i="53"/>
  <c r="AG3275" i="53"/>
  <c r="AF3275" i="53"/>
  <c r="AE3275" i="53"/>
  <c r="AE4281" i="53"/>
  <c r="AF4281" i="53"/>
  <c r="AG4281" i="53"/>
  <c r="BQ260" i="53"/>
  <c r="BP260" i="53"/>
  <c r="BM260" i="53"/>
  <c r="BO260" i="53"/>
  <c r="BN260" i="53"/>
  <c r="BP3277" i="53"/>
  <c r="BQ3277" i="53"/>
  <c r="BO3277" i="53"/>
  <c r="BN3277" i="53"/>
  <c r="BM3277" i="53"/>
  <c r="BQ5289" i="53"/>
  <c r="BP5289" i="53"/>
  <c r="BO5289" i="53"/>
  <c r="BN5289" i="53"/>
  <c r="BM5289" i="53"/>
  <c r="BQ2272" i="53"/>
  <c r="BP2272" i="53"/>
  <c r="BO2272" i="53"/>
  <c r="BN2272" i="53"/>
  <c r="BM2272" i="53"/>
  <c r="BP1267" i="53"/>
  <c r="BQ1267" i="53"/>
  <c r="BN1267" i="53"/>
  <c r="BM1267" i="53"/>
  <c r="BO1267" i="53"/>
  <c r="BP4284" i="53"/>
  <c r="BQ4284" i="53"/>
  <c r="BO4284" i="53"/>
  <c r="BN4284" i="53"/>
  <c r="BM4284" i="53"/>
  <c r="BQ6295" i="53"/>
  <c r="BP6295" i="53"/>
  <c r="BO6295" i="53"/>
  <c r="BN6295" i="53"/>
  <c r="BM6295" i="53"/>
  <c r="AD5288" i="53"/>
  <c r="AD4282" i="53"/>
  <c r="BL261" i="53"/>
  <c r="AD1265" i="53"/>
  <c r="BL6296" i="53"/>
  <c r="BL3278" i="53"/>
  <c r="BL5290" i="53"/>
  <c r="BL2273" i="53"/>
  <c r="BL4285" i="53"/>
  <c r="BL1268" i="53"/>
  <c r="AD6294" i="53"/>
  <c r="AD3276" i="53"/>
  <c r="AD2271" i="53"/>
  <c r="AG7323" i="53"/>
  <c r="AF7323" i="53"/>
  <c r="AE7323" i="53"/>
  <c r="AG8330" i="53"/>
  <c r="AF8330" i="53"/>
  <c r="AE8330" i="53"/>
  <c r="BQ7323" i="53"/>
  <c r="BP7323" i="53"/>
  <c r="BO7323" i="53"/>
  <c r="BN7323" i="53"/>
  <c r="BM7323" i="53"/>
  <c r="BN8329" i="53"/>
  <c r="BM8329" i="53"/>
  <c r="BQ8329" i="53"/>
  <c r="BP8329" i="53"/>
  <c r="BO8329" i="53"/>
  <c r="BL8330" i="53"/>
  <c r="BL7324" i="53"/>
  <c r="AD8331" i="53"/>
  <c r="AD7324" i="53"/>
  <c r="AG4282" i="53"/>
  <c r="AF4282" i="53"/>
  <c r="AE4282" i="53"/>
  <c r="AG6294" i="53"/>
  <c r="AE6294" i="53"/>
  <c r="AF6294" i="53"/>
  <c r="AG5288" i="53"/>
  <c r="AF5288" i="53"/>
  <c r="AE5288" i="53"/>
  <c r="AG2271" i="53"/>
  <c r="AF2271" i="53"/>
  <c r="AE2271" i="53"/>
  <c r="AE3276" i="53"/>
  <c r="AF3276" i="53"/>
  <c r="AG3276" i="53"/>
  <c r="AG1265" i="53"/>
  <c r="AF1265" i="53"/>
  <c r="AE1265" i="53"/>
  <c r="BP4285" i="53"/>
  <c r="BQ4285" i="53"/>
  <c r="BO4285" i="53"/>
  <c r="BN4285" i="53"/>
  <c r="BM4285" i="53"/>
  <c r="BQ1268" i="53"/>
  <c r="BP1268" i="53"/>
  <c r="BO1268" i="53"/>
  <c r="BN1268" i="53"/>
  <c r="BM1268" i="53"/>
  <c r="BQ5290" i="53"/>
  <c r="BP5290" i="53"/>
  <c r="BM5290" i="53"/>
  <c r="BO5290" i="53"/>
  <c r="BN5290" i="53"/>
  <c r="BQ2273" i="53"/>
  <c r="BP2273" i="53"/>
  <c r="BO2273" i="53"/>
  <c r="BN2273" i="53"/>
  <c r="BM2273" i="53"/>
  <c r="BQ261" i="53"/>
  <c r="BP261" i="53"/>
  <c r="BO261" i="53"/>
  <c r="BN261" i="53"/>
  <c r="BM261" i="53"/>
  <c r="BP3278" i="53"/>
  <c r="BQ3278" i="53"/>
  <c r="BO3278" i="53"/>
  <c r="BN3278" i="53"/>
  <c r="BM3278" i="53"/>
  <c r="BQ6296" i="53"/>
  <c r="BP6296" i="53"/>
  <c r="BM6296" i="53"/>
  <c r="BN6296" i="53"/>
  <c r="BO6296" i="53"/>
  <c r="AD5289" i="53"/>
  <c r="AD1266" i="53"/>
  <c r="AD4283" i="53"/>
  <c r="BL262" i="53"/>
  <c r="BL2274" i="53"/>
  <c r="BL3279" i="53"/>
  <c r="BL1269" i="53"/>
  <c r="BL4286" i="53"/>
  <c r="BL5291" i="53"/>
  <c r="BL6297" i="53"/>
  <c r="AD6295" i="53"/>
  <c r="AD3277" i="53"/>
  <c r="AD2272" i="53"/>
  <c r="AG7324" i="53"/>
  <c r="AF7324" i="53"/>
  <c r="AE7324" i="53"/>
  <c r="AG8331" i="53"/>
  <c r="AF8331" i="53"/>
  <c r="AE8331" i="53"/>
  <c r="BN7324" i="53"/>
  <c r="BM7324" i="53"/>
  <c r="BQ7324" i="53"/>
  <c r="BP7324" i="53"/>
  <c r="BO7324" i="53"/>
  <c r="BP8330" i="53"/>
  <c r="BO8330" i="53"/>
  <c r="BQ8330" i="53"/>
  <c r="BN8330" i="53"/>
  <c r="BM8330" i="53"/>
  <c r="BL8331" i="53"/>
  <c r="BL7325" i="53"/>
  <c r="AD8332" i="53"/>
  <c r="AD7325" i="53"/>
  <c r="AG6295" i="53"/>
  <c r="AF6295" i="53"/>
  <c r="AE6295" i="53"/>
  <c r="AG4283" i="53"/>
  <c r="AF4283" i="53"/>
  <c r="AE4283" i="53"/>
  <c r="AE5289" i="53"/>
  <c r="AG5289" i="53"/>
  <c r="AF5289" i="53"/>
  <c r="AF2272" i="53"/>
  <c r="AE2272" i="53"/>
  <c r="AG2272" i="53"/>
  <c r="AE1266" i="53"/>
  <c r="AG1266" i="53"/>
  <c r="AF1266" i="53"/>
  <c r="AG3277" i="53"/>
  <c r="AF3277" i="53"/>
  <c r="AE3277" i="53"/>
  <c r="BQ6297" i="53"/>
  <c r="BP6297" i="53"/>
  <c r="BO6297" i="53"/>
  <c r="BN6297" i="53"/>
  <c r="BM6297" i="53"/>
  <c r="BQ1269" i="53"/>
  <c r="BP1269" i="53"/>
  <c r="BO1269" i="53"/>
  <c r="BN1269" i="53"/>
  <c r="BM1269" i="53"/>
  <c r="BP5291" i="53"/>
  <c r="BQ5291" i="53"/>
  <c r="BO5291" i="53"/>
  <c r="BN5291" i="53"/>
  <c r="BM5291" i="53"/>
  <c r="BP4286" i="53"/>
  <c r="BQ4286" i="53"/>
  <c r="BO4286" i="53"/>
  <c r="BN4286" i="53"/>
  <c r="BM4286" i="53"/>
  <c r="BP3279" i="53"/>
  <c r="BM3279" i="53"/>
  <c r="BQ3279" i="53"/>
  <c r="BO3279" i="53"/>
  <c r="BN3279" i="53"/>
  <c r="BQ2274" i="53"/>
  <c r="BP2274" i="53"/>
  <c r="BO2274" i="53"/>
  <c r="BN2274" i="53"/>
  <c r="BM2274" i="53"/>
  <c r="BP262" i="53"/>
  <c r="BQ262" i="53"/>
  <c r="BO262" i="53"/>
  <c r="BN262" i="53"/>
  <c r="BM262" i="53"/>
  <c r="AD5290" i="53"/>
  <c r="AD1267" i="53"/>
  <c r="BL263" i="53"/>
  <c r="AD4284" i="53"/>
  <c r="BL5292" i="53"/>
  <c r="BL2275" i="53"/>
  <c r="BL1270" i="53"/>
  <c r="BL4287" i="53"/>
  <c r="BL3280" i="53"/>
  <c r="BL6298" i="53"/>
  <c r="AD6296" i="53"/>
  <c r="AD3278" i="53"/>
  <c r="AD2273" i="53"/>
  <c r="AF7325" i="53"/>
  <c r="AE7325" i="53"/>
  <c r="AG7325" i="53"/>
  <c r="AG8332" i="53"/>
  <c r="AF8332" i="53"/>
  <c r="AE8332" i="53"/>
  <c r="BQ7325" i="53"/>
  <c r="BP7325" i="53"/>
  <c r="BO7325" i="53"/>
  <c r="BN7325" i="53"/>
  <c r="BM7325" i="53"/>
  <c r="BQ8331" i="53"/>
  <c r="BP8331" i="53"/>
  <c r="BN8331" i="53"/>
  <c r="BM8331" i="53"/>
  <c r="BO8331" i="53"/>
  <c r="BL8332" i="53"/>
  <c r="BL7326" i="53"/>
  <c r="AD8333" i="53"/>
  <c r="AD7326" i="53"/>
  <c r="AG5290" i="53"/>
  <c r="AF5290" i="53"/>
  <c r="AE5290" i="53"/>
  <c r="AG6296" i="53"/>
  <c r="AF6296" i="53"/>
  <c r="AE6296" i="53"/>
  <c r="AG1267" i="53"/>
  <c r="AF1267" i="53"/>
  <c r="AE1267" i="53"/>
  <c r="AG2273" i="53"/>
  <c r="AF2273" i="53"/>
  <c r="AE2273" i="53"/>
  <c r="AG3278" i="53"/>
  <c r="AF3278" i="53"/>
  <c r="AE3278" i="53"/>
  <c r="AG4284" i="53"/>
  <c r="AE4284" i="53"/>
  <c r="AF4284" i="53"/>
  <c r="BQ1270" i="53"/>
  <c r="BP1270" i="53"/>
  <c r="BO1270" i="53"/>
  <c r="BN1270" i="53"/>
  <c r="BM1270" i="53"/>
  <c r="BQ2275" i="53"/>
  <c r="BP2275" i="53"/>
  <c r="BM2275" i="53"/>
  <c r="BO2275" i="53"/>
  <c r="BN2275" i="53"/>
  <c r="BQ6298" i="53"/>
  <c r="BP6298" i="53"/>
  <c r="BO6298" i="53"/>
  <c r="BN6298" i="53"/>
  <c r="BM6298" i="53"/>
  <c r="BP4287" i="53"/>
  <c r="BQ4287" i="53"/>
  <c r="BO4287" i="53"/>
  <c r="BN4287" i="53"/>
  <c r="BM4287" i="53"/>
  <c r="BQ263" i="53"/>
  <c r="BP263" i="53"/>
  <c r="BO263" i="53"/>
  <c r="BN263" i="53"/>
  <c r="BM263" i="53"/>
  <c r="BP3280" i="53"/>
  <c r="BN3280" i="53"/>
  <c r="BM3280" i="53"/>
  <c r="BQ3280" i="53"/>
  <c r="BO3280" i="53"/>
  <c r="BQ5292" i="53"/>
  <c r="BP5292" i="53"/>
  <c r="BO5292" i="53"/>
  <c r="BN5292" i="53"/>
  <c r="BM5292" i="53"/>
  <c r="AD5291" i="53"/>
  <c r="AD1268" i="53"/>
  <c r="BL264" i="53"/>
  <c r="AD4285" i="53"/>
  <c r="BL2276" i="53"/>
  <c r="BL4288" i="53"/>
  <c r="BL5293" i="53"/>
  <c r="BL6299" i="53"/>
  <c r="BL3281" i="53"/>
  <c r="BL1271" i="53"/>
  <c r="AD6297" i="53"/>
  <c r="AD3279" i="53"/>
  <c r="AD2274" i="53"/>
  <c r="AG7326" i="53"/>
  <c r="AF7326" i="53"/>
  <c r="AE7326" i="53"/>
  <c r="AF8333" i="53"/>
  <c r="AE8333" i="53"/>
  <c r="AG8333" i="53"/>
  <c r="BQ7326" i="53"/>
  <c r="BP7326" i="53"/>
  <c r="BO7326" i="53"/>
  <c r="BN7326" i="53"/>
  <c r="BM7326" i="53"/>
  <c r="BO8332" i="53"/>
  <c r="BN8332" i="53"/>
  <c r="BM8332" i="53"/>
  <c r="BP8332" i="53"/>
  <c r="BQ8332" i="53"/>
  <c r="BL8333" i="53"/>
  <c r="BL7327" i="53"/>
  <c r="AD8334" i="53"/>
  <c r="AD7327" i="53"/>
  <c r="AG6297" i="53"/>
  <c r="AF6297" i="53"/>
  <c r="AE6297" i="53"/>
  <c r="AG1268" i="53"/>
  <c r="AF1268" i="53"/>
  <c r="AE1268" i="53"/>
  <c r="AG5291" i="53"/>
  <c r="AF5291" i="53"/>
  <c r="AE5291" i="53"/>
  <c r="AG2274" i="53"/>
  <c r="AF2274" i="53"/>
  <c r="AE2274" i="53"/>
  <c r="AG3279" i="53"/>
  <c r="AE3279" i="53"/>
  <c r="AF3279" i="53"/>
  <c r="AG4285" i="53"/>
  <c r="AF4285" i="53"/>
  <c r="AE4285" i="53"/>
  <c r="BP1271" i="53"/>
  <c r="BQ1271" i="53"/>
  <c r="BN1271" i="53"/>
  <c r="BM1271" i="53"/>
  <c r="BO1271" i="53"/>
  <c r="BQ6299" i="53"/>
  <c r="BP6299" i="53"/>
  <c r="BO6299" i="53"/>
  <c r="BN6299" i="53"/>
  <c r="BM6299" i="53"/>
  <c r="BQ5293" i="53"/>
  <c r="BP5293" i="53"/>
  <c r="BO5293" i="53"/>
  <c r="BN5293" i="53"/>
  <c r="BM5293" i="53"/>
  <c r="BQ2276" i="53"/>
  <c r="BP2276" i="53"/>
  <c r="BO2276" i="53"/>
  <c r="BN2276" i="53"/>
  <c r="BM2276" i="53"/>
  <c r="BQ264" i="53"/>
  <c r="BP264" i="53"/>
  <c r="BM264" i="53"/>
  <c r="BO264" i="53"/>
  <c r="BN264" i="53"/>
  <c r="BP3281" i="53"/>
  <c r="BO3281" i="53"/>
  <c r="BN3281" i="53"/>
  <c r="BM3281" i="53"/>
  <c r="BQ3281" i="53"/>
  <c r="BP4288" i="53"/>
  <c r="BM4288" i="53"/>
  <c r="BQ4288" i="53"/>
  <c r="BO4288" i="53"/>
  <c r="BN4288" i="53"/>
  <c r="AD5292" i="53"/>
  <c r="AD4286" i="53"/>
  <c r="BL265" i="53"/>
  <c r="AD1269" i="53"/>
  <c r="BL3282" i="53"/>
  <c r="BL4289" i="53"/>
  <c r="BL6300" i="53"/>
  <c r="BL2277" i="53"/>
  <c r="BL1272" i="53"/>
  <c r="BL5294" i="53"/>
  <c r="AD6298" i="53"/>
  <c r="AD3280" i="53"/>
  <c r="AD2275" i="53"/>
  <c r="AG7327" i="53"/>
  <c r="AF7327" i="53"/>
  <c r="AE7327" i="53"/>
  <c r="AE8334" i="53"/>
  <c r="AG8334" i="53"/>
  <c r="AF8334" i="53"/>
  <c r="BO7327" i="53"/>
  <c r="BN7327" i="53"/>
  <c r="BM7327" i="53"/>
  <c r="BQ7327" i="53"/>
  <c r="BP7327" i="53"/>
  <c r="BQ8333" i="53"/>
  <c r="BP8333" i="53"/>
  <c r="BO8333" i="53"/>
  <c r="BN8333" i="53"/>
  <c r="BM8333" i="53"/>
  <c r="BL8334" i="53"/>
  <c r="BL7328" i="53"/>
  <c r="AD8335" i="53"/>
  <c r="AD7328" i="53"/>
  <c r="AF6298" i="53"/>
  <c r="AE6298" i="53"/>
  <c r="AG6298" i="53"/>
  <c r="AG5292" i="53"/>
  <c r="AF5292" i="53"/>
  <c r="AE5292" i="53"/>
  <c r="AF4286" i="53"/>
  <c r="AE4286" i="53"/>
  <c r="AG4286" i="53"/>
  <c r="AE2275" i="53"/>
  <c r="AF2275" i="53"/>
  <c r="AG2275" i="53"/>
  <c r="AG3280" i="53"/>
  <c r="AF3280" i="53"/>
  <c r="AE3280" i="53"/>
  <c r="AG1269" i="53"/>
  <c r="AF1269" i="53"/>
  <c r="AE1269" i="53"/>
  <c r="BQ265" i="53"/>
  <c r="BP265" i="53"/>
  <c r="BO265" i="53"/>
  <c r="BN265" i="53"/>
  <c r="BM265" i="53"/>
  <c r="BQ5294" i="53"/>
  <c r="BP5294" i="53"/>
  <c r="BM5294" i="53"/>
  <c r="BO5294" i="53"/>
  <c r="BN5294" i="53"/>
  <c r="BQ1272" i="53"/>
  <c r="BP1272" i="53"/>
  <c r="BO1272" i="53"/>
  <c r="BN1272" i="53"/>
  <c r="BM1272" i="53"/>
  <c r="BQ2277" i="53"/>
  <c r="BP2277" i="53"/>
  <c r="BO2277" i="53"/>
  <c r="BN2277" i="53"/>
  <c r="BM2277" i="53"/>
  <c r="BP4289" i="53"/>
  <c r="BN4289" i="53"/>
  <c r="BM4289" i="53"/>
  <c r="BQ4289" i="53"/>
  <c r="BO4289" i="53"/>
  <c r="BQ6300" i="53"/>
  <c r="BP6300" i="53"/>
  <c r="BM6300" i="53"/>
  <c r="BN6300" i="53"/>
  <c r="BO6300" i="53"/>
  <c r="BP3282" i="53"/>
  <c r="BQ3282" i="53"/>
  <c r="BO3282" i="53"/>
  <c r="BN3282" i="53"/>
  <c r="BM3282" i="53"/>
  <c r="AD5293" i="53"/>
  <c r="AD1270" i="53"/>
  <c r="BL266" i="53"/>
  <c r="AD4287" i="53"/>
  <c r="BL4290" i="53"/>
  <c r="BL1273" i="53"/>
  <c r="BL2278" i="53"/>
  <c r="BL5295" i="53"/>
  <c r="BL6301" i="53"/>
  <c r="BL3283" i="53"/>
  <c r="AD6299" i="53"/>
  <c r="AD3281" i="53"/>
  <c r="AD2276" i="53"/>
  <c r="AE7328" i="53"/>
  <c r="AF7328" i="53"/>
  <c r="AG7328" i="53"/>
  <c r="AG8335" i="53"/>
  <c r="AF8335" i="53"/>
  <c r="AE8335" i="53"/>
  <c r="BQ7328" i="53"/>
  <c r="BP7328" i="53"/>
  <c r="BO7328" i="53"/>
  <c r="BN7328" i="53"/>
  <c r="BM7328" i="53"/>
  <c r="BM8334" i="53"/>
  <c r="BQ8334" i="53"/>
  <c r="BP8334" i="53"/>
  <c r="BN8334" i="53"/>
  <c r="BO8334" i="53"/>
  <c r="BL8335" i="53"/>
  <c r="BL7329" i="53"/>
  <c r="AD8336" i="53"/>
  <c r="AD7329" i="53"/>
  <c r="AG1270" i="53"/>
  <c r="AF1270" i="53"/>
  <c r="AE1270" i="53"/>
  <c r="AG5293" i="53"/>
  <c r="AF5293" i="53"/>
  <c r="AE5293" i="53"/>
  <c r="AF6299" i="53"/>
  <c r="AG6299" i="53"/>
  <c r="AE6299" i="53"/>
  <c r="AG2276" i="53"/>
  <c r="AF2276" i="53"/>
  <c r="AE2276" i="53"/>
  <c r="AF3281" i="53"/>
  <c r="AE3281" i="53"/>
  <c r="AG3281" i="53"/>
  <c r="AG4287" i="53"/>
  <c r="AF4287" i="53"/>
  <c r="AE4287" i="53"/>
  <c r="BP3283" i="53"/>
  <c r="BQ3283" i="53"/>
  <c r="BO3283" i="53"/>
  <c r="BN3283" i="53"/>
  <c r="BM3283" i="53"/>
  <c r="BQ6301" i="53"/>
  <c r="BP6301" i="53"/>
  <c r="BO6301" i="53"/>
  <c r="BN6301" i="53"/>
  <c r="BM6301" i="53"/>
  <c r="BQ2278" i="53"/>
  <c r="BP2278" i="53"/>
  <c r="BO2278" i="53"/>
  <c r="BN2278" i="53"/>
  <c r="BM2278" i="53"/>
  <c r="BQ1273" i="53"/>
  <c r="BP1273" i="53"/>
  <c r="BO1273" i="53"/>
  <c r="BN1273" i="53"/>
  <c r="BM1273" i="53"/>
  <c r="BP266" i="53"/>
  <c r="BQ266" i="53"/>
  <c r="BO266" i="53"/>
  <c r="BN266" i="53"/>
  <c r="BM266" i="53"/>
  <c r="BP5295" i="53"/>
  <c r="BQ5295" i="53"/>
  <c r="BO5295" i="53"/>
  <c r="BN5295" i="53"/>
  <c r="BM5295" i="53"/>
  <c r="BP4290" i="53"/>
  <c r="BO4290" i="53"/>
  <c r="BN4290" i="53"/>
  <c r="BM4290" i="53"/>
  <c r="BQ4290" i="53"/>
  <c r="AD5294" i="53"/>
  <c r="BL267" i="53"/>
  <c r="AD4288" i="53"/>
  <c r="AD1271" i="53"/>
  <c r="BL6302" i="53"/>
  <c r="BL5296" i="53"/>
  <c r="BL3284" i="53"/>
  <c r="BL1274" i="53"/>
  <c r="BL2279" i="53"/>
  <c r="BL4291" i="53"/>
  <c r="AD6300" i="53"/>
  <c r="AD3282" i="53"/>
  <c r="AD2277" i="53"/>
  <c r="AE8336" i="53"/>
  <c r="AG8336" i="53"/>
  <c r="AF8336" i="53"/>
  <c r="BM7329" i="53"/>
  <c r="BQ7329" i="53"/>
  <c r="BP7329" i="53"/>
  <c r="BO7329" i="53"/>
  <c r="BN7329" i="53"/>
  <c r="AG7329" i="53"/>
  <c r="AF7329" i="53"/>
  <c r="AE7329" i="53"/>
  <c r="BP8335" i="53"/>
  <c r="BO8335" i="53"/>
  <c r="BN8335" i="53"/>
  <c r="BM8335" i="53"/>
  <c r="BQ8335" i="53"/>
  <c r="BL8336" i="53"/>
  <c r="BL7330" i="53"/>
  <c r="AD8337" i="53"/>
  <c r="AD7330" i="53"/>
  <c r="AG6300" i="53"/>
  <c r="AF6300" i="53"/>
  <c r="AE6300" i="53"/>
  <c r="AG4288" i="53"/>
  <c r="AF4288" i="53"/>
  <c r="AE4288" i="53"/>
  <c r="AF5294" i="53"/>
  <c r="AE5294" i="53"/>
  <c r="AG5294" i="53"/>
  <c r="AG2277" i="53"/>
  <c r="AF2277" i="53"/>
  <c r="AE2277" i="53"/>
  <c r="AG3282" i="53"/>
  <c r="AF3282" i="53"/>
  <c r="AE3282" i="53"/>
  <c r="AF1271" i="53"/>
  <c r="AE1271" i="53"/>
  <c r="AG1271" i="53"/>
  <c r="BP4291" i="53"/>
  <c r="BQ4291" i="53"/>
  <c r="BO4291" i="53"/>
  <c r="BN4291" i="53"/>
  <c r="BM4291" i="53"/>
  <c r="BQ1274" i="53"/>
  <c r="BP1274" i="53"/>
  <c r="BO1274" i="53"/>
  <c r="BN1274" i="53"/>
  <c r="BM1274" i="53"/>
  <c r="BQ2279" i="53"/>
  <c r="BP2279" i="53"/>
  <c r="BM2279" i="53"/>
  <c r="BO2279" i="53"/>
  <c r="BN2279" i="53"/>
  <c r="BP3284" i="53"/>
  <c r="BQ3284" i="53"/>
  <c r="BO3284" i="53"/>
  <c r="BN3284" i="53"/>
  <c r="BM3284" i="53"/>
  <c r="BQ6302" i="53"/>
  <c r="BP6302" i="53"/>
  <c r="BO6302" i="53"/>
  <c r="BN6302" i="53"/>
  <c r="BM6302" i="53"/>
  <c r="BQ267" i="53"/>
  <c r="BP267" i="53"/>
  <c r="BO267" i="53"/>
  <c r="BN267" i="53"/>
  <c r="BM267" i="53"/>
  <c r="BQ5296" i="53"/>
  <c r="BP5296" i="53"/>
  <c r="BO5296" i="53"/>
  <c r="BN5296" i="53"/>
  <c r="BM5296" i="53"/>
  <c r="AD5295" i="53"/>
  <c r="AD1272" i="53"/>
  <c r="AD4289" i="53"/>
  <c r="BL268" i="53"/>
  <c r="BL5297" i="53"/>
  <c r="BL2280" i="53"/>
  <c r="BL4292" i="53"/>
  <c r="BL1275" i="53"/>
  <c r="BL3285" i="53"/>
  <c r="BL6303" i="53"/>
  <c r="AD6301" i="53"/>
  <c r="AD3283" i="53"/>
  <c r="AD2278" i="53"/>
  <c r="AG7330" i="53"/>
  <c r="AF7330" i="53"/>
  <c r="AE7330" i="53"/>
  <c r="AF8337" i="53"/>
  <c r="AE8337" i="53"/>
  <c r="AG8337" i="53"/>
  <c r="BP7330" i="53"/>
  <c r="BO7330" i="53"/>
  <c r="BN7330" i="53"/>
  <c r="BM7330" i="53"/>
  <c r="BQ7330" i="53"/>
  <c r="BQ8336" i="53"/>
  <c r="BP8336" i="53"/>
  <c r="BO8336" i="53"/>
  <c r="BN8336" i="53"/>
  <c r="BM8336" i="53"/>
  <c r="BL8337" i="53"/>
  <c r="BL7331" i="53"/>
  <c r="AD8338" i="53"/>
  <c r="AD7331" i="53"/>
  <c r="AE4289" i="53"/>
  <c r="AF4289" i="53"/>
  <c r="AG4289" i="53"/>
  <c r="AG5295" i="53"/>
  <c r="AF5295" i="53"/>
  <c r="AE5295" i="53"/>
  <c r="AG1272" i="53"/>
  <c r="AF1272" i="53"/>
  <c r="AE1272" i="53"/>
  <c r="AE6301" i="53"/>
  <c r="AF6301" i="53"/>
  <c r="AG6301" i="53"/>
  <c r="AG2278" i="53"/>
  <c r="AE2278" i="53"/>
  <c r="AF2278" i="53"/>
  <c r="AG3283" i="53"/>
  <c r="AF3283" i="53"/>
  <c r="AE3283" i="53"/>
  <c r="BP1275" i="53"/>
  <c r="BQ1275" i="53"/>
  <c r="BN1275" i="53"/>
  <c r="BM1275" i="53"/>
  <c r="BO1275" i="53"/>
  <c r="BQ6303" i="53"/>
  <c r="BP6303" i="53"/>
  <c r="BO6303" i="53"/>
  <c r="BN6303" i="53"/>
  <c r="BM6303" i="53"/>
  <c r="BP4292" i="53"/>
  <c r="BQ4292" i="53"/>
  <c r="BO4292" i="53"/>
  <c r="BN4292" i="53"/>
  <c r="BM4292" i="53"/>
  <c r="BQ2280" i="53"/>
  <c r="BP2280" i="53"/>
  <c r="BO2280" i="53"/>
  <c r="BN2280" i="53"/>
  <c r="BM2280" i="53"/>
  <c r="BQ5297" i="53"/>
  <c r="BP5297" i="53"/>
  <c r="BO5297" i="53"/>
  <c r="BN5297" i="53"/>
  <c r="BM5297" i="53"/>
  <c r="BP3285" i="53"/>
  <c r="BQ3285" i="53"/>
  <c r="BO3285" i="53"/>
  <c r="BN3285" i="53"/>
  <c r="BM3285" i="53"/>
  <c r="BQ268" i="53"/>
  <c r="BP268" i="53"/>
  <c r="BM268" i="53"/>
  <c r="BO268" i="53"/>
  <c r="BN268" i="53"/>
  <c r="AD5296" i="53"/>
  <c r="BL269" i="53"/>
  <c r="AD4290" i="53"/>
  <c r="AD1273" i="53"/>
  <c r="BL3286" i="53"/>
  <c r="BL4293" i="53"/>
  <c r="BL6304" i="53"/>
  <c r="BL1276" i="53"/>
  <c r="BL2281" i="53"/>
  <c r="BL5298" i="53"/>
  <c r="AD6302" i="53"/>
  <c r="AD3284" i="53"/>
  <c r="AD2279" i="53"/>
  <c r="AG8338" i="53"/>
  <c r="AF8338" i="53"/>
  <c r="AE8338" i="53"/>
  <c r="AF7331" i="53"/>
  <c r="AE7331" i="53"/>
  <c r="AG7331" i="53"/>
  <c r="BQ7331" i="53"/>
  <c r="BP7331" i="53"/>
  <c r="BO7331" i="53"/>
  <c r="BN7331" i="53"/>
  <c r="BM7331" i="53"/>
  <c r="BN8337" i="53"/>
  <c r="BM8337" i="53"/>
  <c r="BQ8337" i="53"/>
  <c r="BO8337" i="53"/>
  <c r="BP8337" i="53"/>
  <c r="BL8338" i="53"/>
  <c r="BL7332" i="53"/>
  <c r="AD8339" i="53"/>
  <c r="AD7332" i="53"/>
  <c r="AG6302" i="53"/>
  <c r="AE6302" i="53"/>
  <c r="AF6302" i="53"/>
  <c r="AG5296" i="53"/>
  <c r="AF5296" i="53"/>
  <c r="AE5296" i="53"/>
  <c r="AG4290" i="53"/>
  <c r="AF4290" i="53"/>
  <c r="AE4290" i="53"/>
  <c r="AG2279" i="53"/>
  <c r="AF2279" i="53"/>
  <c r="AE2279" i="53"/>
  <c r="AE3284" i="53"/>
  <c r="AF3284" i="53"/>
  <c r="AG3284" i="53"/>
  <c r="AG1273" i="53"/>
  <c r="AF1273" i="53"/>
  <c r="AE1273" i="53"/>
  <c r="BQ2281" i="53"/>
  <c r="BP2281" i="53"/>
  <c r="BO2281" i="53"/>
  <c r="BN2281" i="53"/>
  <c r="BM2281" i="53"/>
  <c r="BQ5298" i="53"/>
  <c r="BP5298" i="53"/>
  <c r="BM5298" i="53"/>
  <c r="BO5298" i="53"/>
  <c r="BN5298" i="53"/>
  <c r="BQ6304" i="53"/>
  <c r="BP6304" i="53"/>
  <c r="BM6304" i="53"/>
  <c r="BN6304" i="53"/>
  <c r="BO6304" i="53"/>
  <c r="BP4293" i="53"/>
  <c r="BQ4293" i="53"/>
  <c r="BO4293" i="53"/>
  <c r="BN4293" i="53"/>
  <c r="BM4293" i="53"/>
  <c r="BQ269" i="53"/>
  <c r="BP269" i="53"/>
  <c r="BO269" i="53"/>
  <c r="BN269" i="53"/>
  <c r="BM269" i="53"/>
  <c r="BQ1276" i="53"/>
  <c r="BP1276" i="53"/>
  <c r="BO1276" i="53"/>
  <c r="BN1276" i="53"/>
  <c r="BM1276" i="53"/>
  <c r="BP3286" i="53"/>
  <c r="BQ3286" i="53"/>
  <c r="BO3286" i="53"/>
  <c r="BN3286" i="53"/>
  <c r="BM3286" i="53"/>
  <c r="AD5297" i="53"/>
  <c r="AD4291" i="53"/>
  <c r="AD1274" i="53"/>
  <c r="BL270" i="53"/>
  <c r="BL2282" i="53"/>
  <c r="BL6305" i="53"/>
  <c r="BL5299" i="53"/>
  <c r="BL1277" i="53"/>
  <c r="BL4294" i="53"/>
  <c r="BL3287" i="53"/>
  <c r="AD6303" i="53"/>
  <c r="AD3285" i="53"/>
  <c r="AD2280" i="53"/>
  <c r="AG7332" i="53"/>
  <c r="AF7332" i="53"/>
  <c r="AE7332" i="53"/>
  <c r="AG8339" i="53"/>
  <c r="AF8339" i="53"/>
  <c r="AE8339" i="53"/>
  <c r="BN7332" i="53"/>
  <c r="BM7332" i="53"/>
  <c r="BQ7332" i="53"/>
  <c r="BP7332" i="53"/>
  <c r="BO7332" i="53"/>
  <c r="BQ8338" i="53"/>
  <c r="BP8338" i="53"/>
  <c r="BO8338" i="53"/>
  <c r="BN8338" i="53"/>
  <c r="BM8338" i="53"/>
  <c r="BL8339" i="53"/>
  <c r="BL7333" i="53"/>
  <c r="AD8340" i="53"/>
  <c r="AD7333" i="53"/>
  <c r="AE1274" i="53"/>
  <c r="AG1274" i="53"/>
  <c r="AF1274" i="53"/>
  <c r="AG4291" i="53"/>
  <c r="AF4291" i="53"/>
  <c r="AE4291" i="53"/>
  <c r="AE5297" i="53"/>
  <c r="AF5297" i="53"/>
  <c r="AG5297" i="53"/>
  <c r="AG6303" i="53"/>
  <c r="AF6303" i="53"/>
  <c r="AE6303" i="53"/>
  <c r="AF2280" i="53"/>
  <c r="AE2280" i="53"/>
  <c r="AG2280" i="53"/>
  <c r="AG3285" i="53"/>
  <c r="AF3285" i="53"/>
  <c r="AE3285" i="53"/>
  <c r="BP3287" i="53"/>
  <c r="BM3287" i="53"/>
  <c r="BQ3287" i="53"/>
  <c r="BO3287" i="53"/>
  <c r="BN3287" i="53"/>
  <c r="BQ6305" i="53"/>
  <c r="BP6305" i="53"/>
  <c r="BO6305" i="53"/>
  <c r="BN6305" i="53"/>
  <c r="BM6305" i="53"/>
  <c r="BP4294" i="53"/>
  <c r="BQ4294" i="53"/>
  <c r="BO4294" i="53"/>
  <c r="BN4294" i="53"/>
  <c r="BM4294" i="53"/>
  <c r="BP5299" i="53"/>
  <c r="BQ5299" i="53"/>
  <c r="BO5299" i="53"/>
  <c r="BN5299" i="53"/>
  <c r="BM5299" i="53"/>
  <c r="BQ1277" i="53"/>
  <c r="BP1277" i="53"/>
  <c r="BO1277" i="53"/>
  <c r="BN1277" i="53"/>
  <c r="BM1277" i="53"/>
  <c r="BQ2282" i="53"/>
  <c r="BP2282" i="53"/>
  <c r="BO2282" i="53"/>
  <c r="BN2282" i="53"/>
  <c r="BM2282" i="53"/>
  <c r="BQ270" i="53"/>
  <c r="BP270" i="53"/>
  <c r="BO270" i="53"/>
  <c r="BN270" i="53"/>
  <c r="BM270" i="53"/>
  <c r="AD5298" i="53"/>
  <c r="BL271" i="53"/>
  <c r="AD1275" i="53"/>
  <c r="AD4292" i="53"/>
  <c r="BL4295" i="53"/>
  <c r="BL5300" i="53"/>
  <c r="BL3288" i="53"/>
  <c r="BL6306" i="53"/>
  <c r="BL1278" i="53"/>
  <c r="BL2283" i="53"/>
  <c r="AD6304" i="53"/>
  <c r="AD3286" i="53"/>
  <c r="AD2281" i="53"/>
  <c r="AF7333" i="53"/>
  <c r="AG7333" i="53"/>
  <c r="AE7333" i="53"/>
  <c r="AG8340" i="53"/>
  <c r="AF8340" i="53"/>
  <c r="AE8340" i="53"/>
  <c r="BQ7333" i="53"/>
  <c r="BP7333" i="53"/>
  <c r="BO7333" i="53"/>
  <c r="BN7333" i="53"/>
  <c r="BM7333" i="53"/>
  <c r="BQ8339" i="53"/>
  <c r="BP8339" i="53"/>
  <c r="BO8339" i="53"/>
  <c r="BM8339" i="53"/>
  <c r="BN8339" i="53"/>
  <c r="BL8340" i="53"/>
  <c r="BL7334" i="53"/>
  <c r="AD8341" i="53"/>
  <c r="AD7334" i="53"/>
  <c r="AG6304" i="53"/>
  <c r="AF6304" i="53"/>
  <c r="AE6304" i="53"/>
  <c r="AG1275" i="53"/>
  <c r="AF1275" i="53"/>
  <c r="AE1275" i="53"/>
  <c r="AG5298" i="53"/>
  <c r="AF5298" i="53"/>
  <c r="AE5298" i="53"/>
  <c r="AG2281" i="53"/>
  <c r="AF2281" i="53"/>
  <c r="AE2281" i="53"/>
  <c r="AG3286" i="53"/>
  <c r="AF3286" i="53"/>
  <c r="AE3286" i="53"/>
  <c r="AG4292" i="53"/>
  <c r="AE4292" i="53"/>
  <c r="AF4292" i="53"/>
  <c r="BQ1278" i="53"/>
  <c r="BP1278" i="53"/>
  <c r="BO1278" i="53"/>
  <c r="BN1278" i="53"/>
  <c r="BM1278" i="53"/>
  <c r="BP271" i="53"/>
  <c r="BQ271" i="53"/>
  <c r="BO271" i="53"/>
  <c r="BN271" i="53"/>
  <c r="BM271" i="53"/>
  <c r="BQ6306" i="53"/>
  <c r="BP6306" i="53"/>
  <c r="BO6306" i="53"/>
  <c r="BN6306" i="53"/>
  <c r="BM6306" i="53"/>
  <c r="BQ5300" i="53"/>
  <c r="BP5300" i="53"/>
  <c r="BO5300" i="53"/>
  <c r="BN5300" i="53"/>
  <c r="BM5300" i="53"/>
  <c r="BQ2283" i="53"/>
  <c r="BP2283" i="53"/>
  <c r="BM2283" i="53"/>
  <c r="BO2283" i="53"/>
  <c r="BN2283" i="53"/>
  <c r="BP3288" i="53"/>
  <c r="BN3288" i="53"/>
  <c r="BM3288" i="53"/>
  <c r="BQ3288" i="53"/>
  <c r="BO3288" i="53"/>
  <c r="BP4295" i="53"/>
  <c r="BQ4295" i="53"/>
  <c r="BO4295" i="53"/>
  <c r="BN4295" i="53"/>
  <c r="BM4295" i="53"/>
  <c r="AD5299" i="53"/>
  <c r="AD4293" i="53"/>
  <c r="AD1276" i="53"/>
  <c r="BL272" i="53"/>
  <c r="BL4296" i="53"/>
  <c r="BL3289" i="53"/>
  <c r="BL1279" i="53"/>
  <c r="BL2284" i="53"/>
  <c r="BL6307" i="53"/>
  <c r="BL5301" i="53"/>
  <c r="AD6305" i="53"/>
  <c r="AD3287" i="53"/>
  <c r="AD2282" i="53"/>
  <c r="AF7334" i="53"/>
  <c r="AE7334" i="53"/>
  <c r="AG7334" i="53"/>
  <c r="AF8341" i="53"/>
  <c r="AE8341" i="53"/>
  <c r="AG8341" i="53"/>
  <c r="BQ7334" i="53"/>
  <c r="BP7334" i="53"/>
  <c r="BO7334" i="53"/>
  <c r="BN7334" i="53"/>
  <c r="BM7334" i="53"/>
  <c r="BO8340" i="53"/>
  <c r="BN8340" i="53"/>
  <c r="BM8340" i="53"/>
  <c r="BP8340" i="53"/>
  <c r="BQ8340" i="53"/>
  <c r="BL8341" i="53"/>
  <c r="BL7335" i="53"/>
  <c r="AD8342" i="53"/>
  <c r="AD7335" i="53"/>
  <c r="AG4293" i="53"/>
  <c r="AF4293" i="53"/>
  <c r="AE4293" i="53"/>
  <c r="AG6305" i="53"/>
  <c r="AF6305" i="53"/>
  <c r="AE6305" i="53"/>
  <c r="AG1276" i="53"/>
  <c r="AF1276" i="53"/>
  <c r="AE1276" i="53"/>
  <c r="AG5299" i="53"/>
  <c r="AF5299" i="53"/>
  <c r="AE5299" i="53"/>
  <c r="AG2282" i="53"/>
  <c r="AF2282" i="53"/>
  <c r="AE2282" i="53"/>
  <c r="AG3287" i="53"/>
  <c r="AE3287" i="53"/>
  <c r="AF3287" i="53"/>
  <c r="BQ6307" i="53"/>
  <c r="BP6307" i="53"/>
  <c r="BO6307" i="53"/>
  <c r="BN6307" i="53"/>
  <c r="BM6307" i="53"/>
  <c r="BQ2284" i="53"/>
  <c r="BP2284" i="53"/>
  <c r="BO2284" i="53"/>
  <c r="BN2284" i="53"/>
  <c r="BM2284" i="53"/>
  <c r="BP3289" i="53"/>
  <c r="BO3289" i="53"/>
  <c r="BN3289" i="53"/>
  <c r="BM3289" i="53"/>
  <c r="BQ3289" i="53"/>
  <c r="BQ5301" i="53"/>
  <c r="BP5301" i="53"/>
  <c r="BO5301" i="53"/>
  <c r="BN5301" i="53"/>
  <c r="BM5301" i="53"/>
  <c r="BP1279" i="53"/>
  <c r="BQ1279" i="53"/>
  <c r="BN1279" i="53"/>
  <c r="BM1279" i="53"/>
  <c r="BO1279" i="53"/>
  <c r="BP4296" i="53"/>
  <c r="BM4296" i="53"/>
  <c r="BQ4296" i="53"/>
  <c r="BO4296" i="53"/>
  <c r="BN4296" i="53"/>
  <c r="BQ272" i="53"/>
  <c r="BP272" i="53"/>
  <c r="BM272" i="53"/>
  <c r="BO272" i="53"/>
  <c r="BN272" i="53"/>
  <c r="AD5300" i="53"/>
  <c r="BL273" i="53"/>
  <c r="AD4294" i="53"/>
  <c r="AD1277" i="53"/>
  <c r="BL6308" i="53"/>
  <c r="BL1280" i="53"/>
  <c r="BL3290" i="53"/>
  <c r="BL5302" i="53"/>
  <c r="BL2285" i="53"/>
  <c r="BL4297" i="53"/>
  <c r="AD6306" i="53"/>
  <c r="AD3288" i="53"/>
  <c r="AD2283" i="53"/>
  <c r="AG7335" i="53"/>
  <c r="AF7335" i="53"/>
  <c r="AE7335" i="53"/>
  <c r="AE8342" i="53"/>
  <c r="AF8342" i="53"/>
  <c r="AG8342" i="53"/>
  <c r="BO7335" i="53"/>
  <c r="BN7335" i="53"/>
  <c r="BM7335" i="53"/>
  <c r="BQ7335" i="53"/>
  <c r="BP7335" i="53"/>
  <c r="BQ8341" i="53"/>
  <c r="BP8341" i="53"/>
  <c r="BO8341" i="53"/>
  <c r="BN8341" i="53"/>
  <c r="BM8341" i="53"/>
  <c r="BL8342" i="53"/>
  <c r="BL7336" i="53"/>
  <c r="AD8343" i="53"/>
  <c r="AD7336" i="53"/>
  <c r="AF6306" i="53"/>
  <c r="AE6306" i="53"/>
  <c r="AG6306" i="53"/>
  <c r="AG5300" i="53"/>
  <c r="AF5300" i="53"/>
  <c r="AE5300" i="53"/>
  <c r="AE2283" i="53"/>
  <c r="AF2283" i="53"/>
  <c r="AG2283" i="53"/>
  <c r="AF4294" i="53"/>
  <c r="AE4294" i="53"/>
  <c r="AG4294" i="53"/>
  <c r="AG3288" i="53"/>
  <c r="AF3288" i="53"/>
  <c r="AE3288" i="53"/>
  <c r="AG1277" i="53"/>
  <c r="AF1277" i="53"/>
  <c r="AE1277" i="53"/>
  <c r="BQ273" i="53"/>
  <c r="BP273" i="53"/>
  <c r="BO273" i="53"/>
  <c r="BN273" i="53"/>
  <c r="BM273" i="53"/>
  <c r="BQ2285" i="53"/>
  <c r="BP2285" i="53"/>
  <c r="BO2285" i="53"/>
  <c r="BN2285" i="53"/>
  <c r="BM2285" i="53"/>
  <c r="BQ1280" i="53"/>
  <c r="BP1280" i="53"/>
  <c r="BO1280" i="53"/>
  <c r="BN1280" i="53"/>
  <c r="BM1280" i="53"/>
  <c r="BP4297" i="53"/>
  <c r="BN4297" i="53"/>
  <c r="BM4297" i="53"/>
  <c r="BQ4297" i="53"/>
  <c r="BO4297" i="53"/>
  <c r="BP3290" i="53"/>
  <c r="BQ3290" i="53"/>
  <c r="BO3290" i="53"/>
  <c r="BN3290" i="53"/>
  <c r="BM3290" i="53"/>
  <c r="BQ5302" i="53"/>
  <c r="BP5302" i="53"/>
  <c r="BM5302" i="53"/>
  <c r="BO5302" i="53"/>
  <c r="BN5302" i="53"/>
  <c r="BQ6308" i="53"/>
  <c r="BP6308" i="53"/>
  <c r="BM6308" i="53"/>
  <c r="BN6308" i="53"/>
  <c r="BO6308" i="53"/>
  <c r="AD5301" i="53"/>
  <c r="AD1278" i="53"/>
  <c r="AD4295" i="53"/>
  <c r="BL274" i="53"/>
  <c r="BL1281" i="53"/>
  <c r="BL2286" i="53"/>
  <c r="BL3291" i="53"/>
  <c r="BL4298" i="53"/>
  <c r="BL5303" i="53"/>
  <c r="BL6309" i="53"/>
  <c r="AD6307" i="53"/>
  <c r="AD3289" i="53"/>
  <c r="AD2284" i="53"/>
  <c r="AE7336" i="53"/>
  <c r="AG7336" i="53"/>
  <c r="AF7336" i="53"/>
  <c r="AG8343" i="53"/>
  <c r="AF8343" i="53"/>
  <c r="AE8343" i="53"/>
  <c r="BQ7336" i="53"/>
  <c r="BP7336" i="53"/>
  <c r="BO7336" i="53"/>
  <c r="BN7336" i="53"/>
  <c r="BM7336" i="53"/>
  <c r="BM8342" i="53"/>
  <c r="BQ8342" i="53"/>
  <c r="BP8342" i="53"/>
  <c r="BN8342" i="53"/>
  <c r="BO8342" i="53"/>
  <c r="BL8343" i="53"/>
  <c r="BL7337" i="53"/>
  <c r="AD8344" i="53"/>
  <c r="AD7337" i="53"/>
  <c r="AG1278" i="53"/>
  <c r="AF1278" i="53"/>
  <c r="AE1278" i="53"/>
  <c r="AF6307" i="53"/>
  <c r="AG6307" i="53"/>
  <c r="AE6307" i="53"/>
  <c r="AG4295" i="53"/>
  <c r="AF4295" i="53"/>
  <c r="AE4295" i="53"/>
  <c r="AG5301" i="53"/>
  <c r="AF5301" i="53"/>
  <c r="AE5301" i="53"/>
  <c r="AG2284" i="53"/>
  <c r="AF2284" i="53"/>
  <c r="AE2284" i="53"/>
  <c r="AF3289" i="53"/>
  <c r="AE3289" i="53"/>
  <c r="AG3289" i="53"/>
  <c r="BP4298" i="53"/>
  <c r="BO4298" i="53"/>
  <c r="BN4298" i="53"/>
  <c r="BM4298" i="53"/>
  <c r="BQ4298" i="53"/>
  <c r="BQ6309" i="53"/>
  <c r="BP6309" i="53"/>
  <c r="BO6309" i="53"/>
  <c r="BN6309" i="53"/>
  <c r="BM6309" i="53"/>
  <c r="BP5303" i="53"/>
  <c r="BQ5303" i="53"/>
  <c r="BO5303" i="53"/>
  <c r="BN5303" i="53"/>
  <c r="BM5303" i="53"/>
  <c r="BQ2286" i="53"/>
  <c r="BP2286" i="53"/>
  <c r="BO2286" i="53"/>
  <c r="BN2286" i="53"/>
  <c r="BM2286" i="53"/>
  <c r="BP3291" i="53"/>
  <c r="BQ3291" i="53"/>
  <c r="BO3291" i="53"/>
  <c r="BN3291" i="53"/>
  <c r="BM3291" i="53"/>
  <c r="BQ1281" i="53"/>
  <c r="BP1281" i="53"/>
  <c r="BO1281" i="53"/>
  <c r="BN1281" i="53"/>
  <c r="BM1281" i="53"/>
  <c r="BQ274" i="53"/>
  <c r="BP274" i="53"/>
  <c r="BO274" i="53"/>
  <c r="BN274" i="53"/>
  <c r="BM274" i="53"/>
  <c r="AD5302" i="53"/>
  <c r="BL275" i="53"/>
  <c r="AD1279" i="53"/>
  <c r="AD4296" i="53"/>
  <c r="BL2287" i="53"/>
  <c r="BL5304" i="53"/>
  <c r="BL3292" i="53"/>
  <c r="BL6310" i="53"/>
  <c r="BL4299" i="53"/>
  <c r="BL1282" i="53"/>
  <c r="AD6308" i="53"/>
  <c r="AD3290" i="53"/>
  <c r="AD2285" i="53"/>
  <c r="AF7337" i="53"/>
  <c r="AE7337" i="53"/>
  <c r="AG7337" i="53"/>
  <c r="AG8344" i="53"/>
  <c r="AF8344" i="53"/>
  <c r="AE8344" i="53"/>
  <c r="BM7337" i="53"/>
  <c r="BQ7337" i="53"/>
  <c r="BP7337" i="53"/>
  <c r="BO7337" i="53"/>
  <c r="BN7337" i="53"/>
  <c r="BP8343" i="53"/>
  <c r="BO8343" i="53"/>
  <c r="BN8343" i="53"/>
  <c r="BM8343" i="53"/>
  <c r="BQ8343" i="53"/>
  <c r="BL8344" i="53"/>
  <c r="BL7338" i="53"/>
  <c r="AD8345" i="53"/>
  <c r="AD7338" i="53"/>
  <c r="AF5302" i="53"/>
  <c r="AE5302" i="53"/>
  <c r="AG5302" i="53"/>
  <c r="AG6308" i="53"/>
  <c r="AF6308" i="53"/>
  <c r="AE6308" i="53"/>
  <c r="AF1279" i="53"/>
  <c r="AE1279" i="53"/>
  <c r="AG1279" i="53"/>
  <c r="AG2285" i="53"/>
  <c r="AF2285" i="53"/>
  <c r="AE2285" i="53"/>
  <c r="AG3290" i="53"/>
  <c r="AF3290" i="53"/>
  <c r="AE3290" i="53"/>
  <c r="AG4296" i="53"/>
  <c r="AF4296" i="53"/>
  <c r="AE4296" i="53"/>
  <c r="BQ6310" i="53"/>
  <c r="BP6310" i="53"/>
  <c r="BO6310" i="53"/>
  <c r="BN6310" i="53"/>
  <c r="BM6310" i="53"/>
  <c r="BP3292" i="53"/>
  <c r="BQ3292" i="53"/>
  <c r="BO3292" i="53"/>
  <c r="BN3292" i="53"/>
  <c r="BM3292" i="53"/>
  <c r="BQ5304" i="53"/>
  <c r="BP5304" i="53"/>
  <c r="BO5304" i="53"/>
  <c r="BN5304" i="53"/>
  <c r="BM5304" i="53"/>
  <c r="BP275" i="53"/>
  <c r="BQ275" i="53"/>
  <c r="BO275" i="53"/>
  <c r="BN275" i="53"/>
  <c r="BM275" i="53"/>
  <c r="BQ1282" i="53"/>
  <c r="BP1282" i="53"/>
  <c r="BO1282" i="53"/>
  <c r="BN1282" i="53"/>
  <c r="BM1282" i="53"/>
  <c r="BP4299" i="53"/>
  <c r="BQ4299" i="53"/>
  <c r="BO4299" i="53"/>
  <c r="BN4299" i="53"/>
  <c r="BM4299" i="53"/>
  <c r="BQ2287" i="53"/>
  <c r="BP2287" i="53"/>
  <c r="BM2287" i="53"/>
  <c r="BO2287" i="53"/>
  <c r="BN2287" i="53"/>
  <c r="AD5303" i="53"/>
  <c r="AD4297" i="53"/>
  <c r="BL276" i="53"/>
  <c r="AD1280" i="53"/>
  <c r="BL4300" i="53"/>
  <c r="BL3293" i="53"/>
  <c r="BL5305" i="53"/>
  <c r="BL1283" i="53"/>
  <c r="BL6311" i="53"/>
  <c r="BL2288" i="53"/>
  <c r="AD6309" i="53"/>
  <c r="AD3291" i="53"/>
  <c r="AD2286" i="53"/>
  <c r="AG7338" i="53"/>
  <c r="AF7338" i="53"/>
  <c r="AE7338" i="53"/>
  <c r="AG8345" i="53"/>
  <c r="AF8345" i="53"/>
  <c r="AE8345" i="53"/>
  <c r="BP7338" i="53"/>
  <c r="BO7338" i="53"/>
  <c r="BN7338" i="53"/>
  <c r="BM7338" i="53"/>
  <c r="BQ7338" i="53"/>
  <c r="BQ8344" i="53"/>
  <c r="BP8344" i="53"/>
  <c r="BO8344" i="53"/>
  <c r="BN8344" i="53"/>
  <c r="BM8344" i="53"/>
  <c r="BL8345" i="53"/>
  <c r="BL7339" i="53"/>
  <c r="AD8346" i="53"/>
  <c r="AD7339" i="53"/>
  <c r="AE6309" i="53"/>
  <c r="AG6309" i="53"/>
  <c r="AF6309" i="53"/>
  <c r="AE4297" i="53"/>
  <c r="AF4297" i="53"/>
  <c r="AG4297" i="53"/>
  <c r="AG5303" i="53"/>
  <c r="AF5303" i="53"/>
  <c r="AE5303" i="53"/>
  <c r="AG2286" i="53"/>
  <c r="AE2286" i="53"/>
  <c r="AF2286" i="53"/>
  <c r="AG3291" i="53"/>
  <c r="AF3291" i="53"/>
  <c r="AE3291" i="53"/>
  <c r="AG1280" i="53"/>
  <c r="AF1280" i="53"/>
  <c r="AE1280" i="53"/>
  <c r="BQ276" i="53"/>
  <c r="BP276" i="53"/>
  <c r="BM276" i="53"/>
  <c r="BO276" i="53"/>
  <c r="BN276" i="53"/>
  <c r="BQ2288" i="53"/>
  <c r="BP2288" i="53"/>
  <c r="BO2288" i="53"/>
  <c r="BN2288" i="53"/>
  <c r="BM2288" i="53"/>
  <c r="BP1283" i="53"/>
  <c r="BQ1283" i="53"/>
  <c r="BN1283" i="53"/>
  <c r="BM1283" i="53"/>
  <c r="BO1283" i="53"/>
  <c r="BQ6311" i="53"/>
  <c r="BP6311" i="53"/>
  <c r="BO6311" i="53"/>
  <c r="BN6311" i="53"/>
  <c r="BM6311" i="53"/>
  <c r="BP4300" i="53"/>
  <c r="BQ4300" i="53"/>
  <c r="BO4300" i="53"/>
  <c r="BN4300" i="53"/>
  <c r="BM4300" i="53"/>
  <c r="BQ5305" i="53"/>
  <c r="BP5305" i="53"/>
  <c r="BO5305" i="53"/>
  <c r="BN5305" i="53"/>
  <c r="BM5305" i="53"/>
  <c r="BP3293" i="53"/>
  <c r="BQ3293" i="53"/>
  <c r="BO3293" i="53"/>
  <c r="BN3293" i="53"/>
  <c r="BM3293" i="53"/>
  <c r="AD5304" i="53"/>
  <c r="AD4298" i="53"/>
  <c r="BL277" i="53"/>
  <c r="AD1281" i="53"/>
  <c r="BL4301" i="53"/>
  <c r="BL3294" i="53"/>
  <c r="BL6312" i="53"/>
  <c r="BL2289" i="53"/>
  <c r="BL1284" i="53"/>
  <c r="BL5306" i="53"/>
  <c r="AD6310" i="53"/>
  <c r="AD3292" i="53"/>
  <c r="AD2287" i="53"/>
  <c r="AG7339" i="53"/>
  <c r="AF7339" i="53"/>
  <c r="AE7339" i="53"/>
  <c r="AG8346" i="53"/>
  <c r="AF8346" i="53"/>
  <c r="AE8346" i="53"/>
  <c r="BQ7339" i="53"/>
  <c r="BP7339" i="53"/>
  <c r="BO7339" i="53"/>
  <c r="BN7339" i="53"/>
  <c r="BM7339" i="53"/>
  <c r="BN8345" i="53"/>
  <c r="BM8345" i="53"/>
  <c r="BQ8345" i="53"/>
  <c r="BO8345" i="53"/>
  <c r="BP8345" i="53"/>
  <c r="BL8346" i="53"/>
  <c r="BL7340" i="53"/>
  <c r="AD8347" i="53"/>
  <c r="AD7340" i="53"/>
  <c r="AG6310" i="53"/>
  <c r="AE6310" i="53"/>
  <c r="AF6310" i="53"/>
  <c r="AG4298" i="53"/>
  <c r="AF4298" i="53"/>
  <c r="AE4298" i="53"/>
  <c r="AG5304" i="53"/>
  <c r="AF5304" i="53"/>
  <c r="AE5304" i="53"/>
  <c r="AG2287" i="53"/>
  <c r="AF2287" i="53"/>
  <c r="AE2287" i="53"/>
  <c r="AE3292" i="53"/>
  <c r="AF3292" i="53"/>
  <c r="AG3292" i="53"/>
  <c r="AG1281" i="53"/>
  <c r="AF1281" i="53"/>
  <c r="AE1281" i="53"/>
  <c r="BQ277" i="53"/>
  <c r="BP277" i="53"/>
  <c r="BO277" i="53"/>
  <c r="BN277" i="53"/>
  <c r="BM277" i="53"/>
  <c r="BQ2289" i="53"/>
  <c r="BP2289" i="53"/>
  <c r="BO2289" i="53"/>
  <c r="BN2289" i="53"/>
  <c r="BM2289" i="53"/>
  <c r="BQ5306" i="53"/>
  <c r="BP5306" i="53"/>
  <c r="BM5306" i="53"/>
  <c r="BO5306" i="53"/>
  <c r="BN5306" i="53"/>
  <c r="BQ1284" i="53"/>
  <c r="BP1284" i="53"/>
  <c r="BO1284" i="53"/>
  <c r="BN1284" i="53"/>
  <c r="BM1284" i="53"/>
  <c r="BP3294" i="53"/>
  <c r="BQ3294" i="53"/>
  <c r="BO3294" i="53"/>
  <c r="BN3294" i="53"/>
  <c r="BM3294" i="53"/>
  <c r="BQ6312" i="53"/>
  <c r="BP6312" i="53"/>
  <c r="BM6312" i="53"/>
  <c r="BN6312" i="53"/>
  <c r="BO6312" i="53"/>
  <c r="BP4301" i="53"/>
  <c r="BQ4301" i="53"/>
  <c r="BO4301" i="53"/>
  <c r="BN4301" i="53"/>
  <c r="BM4301" i="53"/>
  <c r="AD5305" i="53"/>
  <c r="AD1282" i="53"/>
  <c r="BL278" i="53"/>
  <c r="AD4299" i="53"/>
  <c r="BL6313" i="53"/>
  <c r="BL1285" i="53"/>
  <c r="BL4302" i="53"/>
  <c r="BL5307" i="53"/>
  <c r="BL2290" i="53"/>
  <c r="BL3295" i="53"/>
  <c r="AD6311" i="53"/>
  <c r="AD3293" i="53"/>
  <c r="AD2288" i="53"/>
  <c r="AF7340" i="53"/>
  <c r="AE7340" i="53"/>
  <c r="AG7340" i="53"/>
  <c r="AF8347" i="53"/>
  <c r="AE8347" i="53"/>
  <c r="AG8347" i="53"/>
  <c r="BN7340" i="53"/>
  <c r="BM7340" i="53"/>
  <c r="BQ7340" i="53"/>
  <c r="BP7340" i="53"/>
  <c r="BO7340" i="53"/>
  <c r="BQ8346" i="53"/>
  <c r="BP8346" i="53"/>
  <c r="BO8346" i="53"/>
  <c r="BN8346" i="53"/>
  <c r="BM8346" i="53"/>
  <c r="BL8347" i="53"/>
  <c r="BL7341" i="53"/>
  <c r="AD8348" i="53"/>
  <c r="AD7341" i="53"/>
  <c r="AE1282" i="53"/>
  <c r="AG1282" i="53"/>
  <c r="AF1282" i="53"/>
  <c r="AE5305" i="53"/>
  <c r="AG5305" i="53"/>
  <c r="AF5305" i="53"/>
  <c r="AG6311" i="53"/>
  <c r="AF6311" i="53"/>
  <c r="AE6311" i="53"/>
  <c r="AF2288" i="53"/>
  <c r="AE2288" i="53"/>
  <c r="AG2288" i="53"/>
  <c r="AG3293" i="53"/>
  <c r="AF3293" i="53"/>
  <c r="AE3293" i="53"/>
  <c r="AG4299" i="53"/>
  <c r="AF4299" i="53"/>
  <c r="AE4299" i="53"/>
  <c r="BQ278" i="53"/>
  <c r="BP278" i="53"/>
  <c r="BO278" i="53"/>
  <c r="BN278" i="53"/>
  <c r="BM278" i="53"/>
  <c r="BQ2290" i="53"/>
  <c r="BP2290" i="53"/>
  <c r="BO2290" i="53"/>
  <c r="BN2290" i="53"/>
  <c r="BM2290" i="53"/>
  <c r="BP3295" i="53"/>
  <c r="BM3295" i="53"/>
  <c r="BQ3295" i="53"/>
  <c r="BO3295" i="53"/>
  <c r="BN3295" i="53"/>
  <c r="BP5307" i="53"/>
  <c r="BQ5307" i="53"/>
  <c r="BO5307" i="53"/>
  <c r="BN5307" i="53"/>
  <c r="BM5307" i="53"/>
  <c r="BP4302" i="53"/>
  <c r="BQ4302" i="53"/>
  <c r="BO4302" i="53"/>
  <c r="BN4302" i="53"/>
  <c r="BM4302" i="53"/>
  <c r="BQ1285" i="53"/>
  <c r="BP1285" i="53"/>
  <c r="BO1285" i="53"/>
  <c r="BN1285" i="53"/>
  <c r="BM1285" i="53"/>
  <c r="BQ6313" i="53"/>
  <c r="BP6313" i="53"/>
  <c r="BO6313" i="53"/>
  <c r="BN6313" i="53"/>
  <c r="BM6313" i="53"/>
  <c r="AD5306" i="53"/>
  <c r="AD4300" i="53"/>
  <c r="BL279" i="53"/>
  <c r="AD1283" i="53"/>
  <c r="BL2291" i="53"/>
  <c r="BL3296" i="53"/>
  <c r="BL6314" i="53"/>
  <c r="BL4303" i="53"/>
  <c r="BL5308" i="53"/>
  <c r="BL1286" i="53"/>
  <c r="AD6312" i="53"/>
  <c r="AD3294" i="53"/>
  <c r="AD2289" i="53"/>
  <c r="AF7341" i="53"/>
  <c r="AG7341" i="53"/>
  <c r="AE7341" i="53"/>
  <c r="AG8348" i="53"/>
  <c r="AE8348" i="53"/>
  <c r="AF8348" i="53"/>
  <c r="BQ7341" i="53"/>
  <c r="BP7341" i="53"/>
  <c r="BO7341" i="53"/>
  <c r="BN7341" i="53"/>
  <c r="BM7341" i="53"/>
  <c r="BQ8347" i="53"/>
  <c r="BP8347" i="53"/>
  <c r="BO8347" i="53"/>
  <c r="BM8347" i="53"/>
  <c r="BN8347" i="53"/>
  <c r="BL8348" i="53"/>
  <c r="BL7342" i="53"/>
  <c r="AD8349" i="53"/>
  <c r="AD7342" i="53"/>
  <c r="AG4300" i="53"/>
  <c r="AE4300" i="53"/>
  <c r="AF4300" i="53"/>
  <c r="AG5306" i="53"/>
  <c r="AF5306" i="53"/>
  <c r="AE5306" i="53"/>
  <c r="AG6312" i="53"/>
  <c r="AF6312" i="53"/>
  <c r="AE6312" i="53"/>
  <c r="AG2289" i="53"/>
  <c r="AF2289" i="53"/>
  <c r="AE2289" i="53"/>
  <c r="AG3294" i="53"/>
  <c r="AF3294" i="53"/>
  <c r="AE3294" i="53"/>
  <c r="AG1283" i="53"/>
  <c r="AF1283" i="53"/>
  <c r="AE1283" i="53"/>
  <c r="BP279" i="53"/>
  <c r="BQ279" i="53"/>
  <c r="BO279" i="53"/>
  <c r="BN279" i="53"/>
  <c r="BM279" i="53"/>
  <c r="BP4303" i="53"/>
  <c r="BQ4303" i="53"/>
  <c r="BO4303" i="53"/>
  <c r="BN4303" i="53"/>
  <c r="BM4303" i="53"/>
  <c r="BQ6314" i="53"/>
  <c r="BP6314" i="53"/>
  <c r="BO6314" i="53"/>
  <c r="BN6314" i="53"/>
  <c r="BM6314" i="53"/>
  <c r="BP3296" i="53"/>
  <c r="BN3296" i="53"/>
  <c r="BM3296" i="53"/>
  <c r="BQ3296" i="53"/>
  <c r="BO3296" i="53"/>
  <c r="BQ2291" i="53"/>
  <c r="BP2291" i="53"/>
  <c r="BM2291" i="53"/>
  <c r="BO2291" i="53"/>
  <c r="BN2291" i="53"/>
  <c r="BQ1286" i="53"/>
  <c r="BP1286" i="53"/>
  <c r="BO1286" i="53"/>
  <c r="BN1286" i="53"/>
  <c r="BM1286" i="53"/>
  <c r="BQ5308" i="53"/>
  <c r="BP5308" i="53"/>
  <c r="BO5308" i="53"/>
  <c r="BN5308" i="53"/>
  <c r="BM5308" i="53"/>
  <c r="AD5307" i="53"/>
  <c r="AD1284" i="53"/>
  <c r="AD4301" i="53"/>
  <c r="BL280" i="53"/>
  <c r="BL5309" i="53"/>
  <c r="BL2292" i="53"/>
  <c r="BL6315" i="53"/>
  <c r="BL1287" i="53"/>
  <c r="BL4304" i="53"/>
  <c r="BL3297" i="53"/>
  <c r="AD6313" i="53"/>
  <c r="AD3295" i="53"/>
  <c r="AD2290" i="53"/>
  <c r="AG7342" i="53"/>
  <c r="AF7342" i="53"/>
  <c r="AE7342" i="53"/>
  <c r="AG8349" i="53"/>
  <c r="AF8349" i="53"/>
  <c r="AE8349" i="53"/>
  <c r="BQ7342" i="53"/>
  <c r="BP7342" i="53"/>
  <c r="BO7342" i="53"/>
  <c r="BN7342" i="53"/>
  <c r="BM7342" i="53"/>
  <c r="BO8348" i="53"/>
  <c r="BN8348" i="53"/>
  <c r="BM8348" i="53"/>
  <c r="BP8348" i="53"/>
  <c r="BQ8348" i="53"/>
  <c r="BL8349" i="53"/>
  <c r="BL7343" i="53"/>
  <c r="AD8350" i="53"/>
  <c r="AD7343" i="53"/>
  <c r="AG4301" i="53"/>
  <c r="AF4301" i="53"/>
  <c r="AE4301" i="53"/>
  <c r="AG5307" i="53"/>
  <c r="AF5307" i="53"/>
  <c r="AE5307" i="53"/>
  <c r="AG6313" i="53"/>
  <c r="AF6313" i="53"/>
  <c r="AE6313" i="53"/>
  <c r="AG1284" i="53"/>
  <c r="AF1284" i="53"/>
  <c r="AE1284" i="53"/>
  <c r="AG2290" i="53"/>
  <c r="AF2290" i="53"/>
  <c r="AE2290" i="53"/>
  <c r="AG3295" i="53"/>
  <c r="AE3295" i="53"/>
  <c r="AF3295" i="53"/>
  <c r="BP3297" i="53"/>
  <c r="BO3297" i="53"/>
  <c r="BN3297" i="53"/>
  <c r="BM3297" i="53"/>
  <c r="BQ3297" i="53"/>
  <c r="BP1287" i="53"/>
  <c r="BQ1287" i="53"/>
  <c r="BN1287" i="53"/>
  <c r="BM1287" i="53"/>
  <c r="BO1287" i="53"/>
  <c r="BQ6315" i="53"/>
  <c r="BP6315" i="53"/>
  <c r="BO6315" i="53"/>
  <c r="BN6315" i="53"/>
  <c r="BM6315" i="53"/>
  <c r="BP4304" i="53"/>
  <c r="BM4304" i="53"/>
  <c r="BQ4304" i="53"/>
  <c r="BO4304" i="53"/>
  <c r="BN4304" i="53"/>
  <c r="BQ2292" i="53"/>
  <c r="BP2292" i="53"/>
  <c r="BO2292" i="53"/>
  <c r="BN2292" i="53"/>
  <c r="BM2292" i="53"/>
  <c r="BQ5309" i="53"/>
  <c r="BP5309" i="53"/>
  <c r="BO5309" i="53"/>
  <c r="BN5309" i="53"/>
  <c r="BM5309" i="53"/>
  <c r="BQ280" i="53"/>
  <c r="BP280" i="53"/>
  <c r="BM280" i="53"/>
  <c r="BO280" i="53"/>
  <c r="BN280" i="53"/>
  <c r="AD5308" i="53"/>
  <c r="AD1285" i="53"/>
  <c r="AD4302" i="53"/>
  <c r="BL281" i="53"/>
  <c r="BL6316" i="53"/>
  <c r="BL4305" i="53"/>
  <c r="BL2293" i="53"/>
  <c r="BL3298" i="53"/>
  <c r="BL1288" i="53"/>
  <c r="BL5310" i="53"/>
  <c r="AD6314" i="53"/>
  <c r="AD3296" i="53"/>
  <c r="AD2291" i="53"/>
  <c r="AE8350" i="53"/>
  <c r="AG8350" i="53"/>
  <c r="AF8350" i="53"/>
  <c r="BO7343" i="53"/>
  <c r="BN7343" i="53"/>
  <c r="BM7343" i="53"/>
  <c r="BQ7343" i="53"/>
  <c r="BP7343" i="53"/>
  <c r="AF7343" i="53"/>
  <c r="AE7343" i="53"/>
  <c r="AG7343" i="53"/>
  <c r="BQ8349" i="53"/>
  <c r="BP8349" i="53"/>
  <c r="BO8349" i="53"/>
  <c r="BN8349" i="53"/>
  <c r="BM8349" i="53"/>
  <c r="BL8350" i="53"/>
  <c r="BL7344" i="53"/>
  <c r="AD8351" i="53"/>
  <c r="AD7344" i="53"/>
  <c r="AG1285" i="53"/>
  <c r="AF1285" i="53"/>
  <c r="AE1285" i="53"/>
  <c r="AG5308" i="53"/>
  <c r="AE5308" i="53"/>
  <c r="AF5308" i="53"/>
  <c r="AF6314" i="53"/>
  <c r="AE6314" i="53"/>
  <c r="AG6314" i="53"/>
  <c r="AF4302" i="53"/>
  <c r="AE4302" i="53"/>
  <c r="AG4302" i="53"/>
  <c r="AE2291" i="53"/>
  <c r="AF2291" i="53"/>
  <c r="AG2291" i="53"/>
  <c r="AG3296" i="53"/>
  <c r="AF3296" i="53"/>
  <c r="AE3296" i="53"/>
  <c r="BQ5310" i="53"/>
  <c r="BP5310" i="53"/>
  <c r="BM5310" i="53"/>
  <c r="BO5310" i="53"/>
  <c r="BN5310" i="53"/>
  <c r="BP3298" i="53"/>
  <c r="BQ3298" i="53"/>
  <c r="BO3298" i="53"/>
  <c r="BN3298" i="53"/>
  <c r="BM3298" i="53"/>
  <c r="BP4305" i="53"/>
  <c r="BN4305" i="53"/>
  <c r="BM4305" i="53"/>
  <c r="BQ4305" i="53"/>
  <c r="BO4305" i="53"/>
  <c r="BQ1288" i="53"/>
  <c r="BP1288" i="53"/>
  <c r="BO1288" i="53"/>
  <c r="BN1288" i="53"/>
  <c r="BM1288" i="53"/>
  <c r="BQ2293" i="53"/>
  <c r="BP2293" i="53"/>
  <c r="BO2293" i="53"/>
  <c r="BN2293" i="53"/>
  <c r="BM2293" i="53"/>
  <c r="BQ6316" i="53"/>
  <c r="BP6316" i="53"/>
  <c r="BM6316" i="53"/>
  <c r="BN6316" i="53"/>
  <c r="BO6316" i="53"/>
  <c r="BQ281" i="53"/>
  <c r="BP281" i="53"/>
  <c r="BO281" i="53"/>
  <c r="BN281" i="53"/>
  <c r="BM281" i="53"/>
  <c r="AD5309" i="53"/>
  <c r="BL282" i="53"/>
  <c r="AD1286" i="53"/>
  <c r="AD4303" i="53"/>
  <c r="BL4306" i="53"/>
  <c r="BL2294" i="53"/>
  <c r="BL5311" i="53"/>
  <c r="BL1289" i="53"/>
  <c r="BL3299" i="53"/>
  <c r="BL6317" i="53"/>
  <c r="AD6315" i="53"/>
  <c r="AD3297" i="53"/>
  <c r="AD2292" i="53"/>
  <c r="AG8351" i="53"/>
  <c r="AF8351" i="53"/>
  <c r="AE8351" i="53"/>
  <c r="AE7344" i="53"/>
  <c r="AG7344" i="53"/>
  <c r="AF7344" i="53"/>
  <c r="BQ7344" i="53"/>
  <c r="BP7344" i="53"/>
  <c r="BO7344" i="53"/>
  <c r="BN7344" i="53"/>
  <c r="BM7344" i="53"/>
  <c r="BM8350" i="53"/>
  <c r="BQ8350" i="53"/>
  <c r="BP8350" i="53"/>
  <c r="BN8350" i="53"/>
  <c r="BO8350" i="53"/>
  <c r="BL8351" i="53"/>
  <c r="BL7345" i="53"/>
  <c r="AD8352" i="53"/>
  <c r="AD7345" i="53"/>
  <c r="AG1286" i="53"/>
  <c r="AF1286" i="53"/>
  <c r="AE1286" i="53"/>
  <c r="AG5309" i="53"/>
  <c r="AF5309" i="53"/>
  <c r="AE5309" i="53"/>
  <c r="AF6315" i="53"/>
  <c r="AE6315" i="53"/>
  <c r="AG6315" i="53"/>
  <c r="AG2292" i="53"/>
  <c r="AF2292" i="53"/>
  <c r="AE2292" i="53"/>
  <c r="AF3297" i="53"/>
  <c r="AE3297" i="53"/>
  <c r="AG3297" i="53"/>
  <c r="AG4303" i="53"/>
  <c r="AF4303" i="53"/>
  <c r="AE4303" i="53"/>
  <c r="BQ282" i="53"/>
  <c r="BP282" i="53"/>
  <c r="BO282" i="53"/>
  <c r="BN282" i="53"/>
  <c r="BM282" i="53"/>
  <c r="BP3299" i="53"/>
  <c r="BQ3299" i="53"/>
  <c r="BO3299" i="53"/>
  <c r="BN3299" i="53"/>
  <c r="BM3299" i="53"/>
  <c r="BQ2294" i="53"/>
  <c r="BP2294" i="53"/>
  <c r="BO2294" i="53"/>
  <c r="BN2294" i="53"/>
  <c r="BM2294" i="53"/>
  <c r="BQ6317" i="53"/>
  <c r="BP6317" i="53"/>
  <c r="BO6317" i="53"/>
  <c r="BN6317" i="53"/>
  <c r="BM6317" i="53"/>
  <c r="BQ1289" i="53"/>
  <c r="BP1289" i="53"/>
  <c r="BO1289" i="53"/>
  <c r="BN1289" i="53"/>
  <c r="BM1289" i="53"/>
  <c r="BP5311" i="53"/>
  <c r="BQ5311" i="53"/>
  <c r="BO5311" i="53"/>
  <c r="BN5311" i="53"/>
  <c r="BM5311" i="53"/>
  <c r="BP4306" i="53"/>
  <c r="BO4306" i="53"/>
  <c r="BN4306" i="53"/>
  <c r="BM4306" i="53"/>
  <c r="BQ4306" i="53"/>
  <c r="AD5310" i="53"/>
  <c r="AD1287" i="53"/>
  <c r="BL283" i="53"/>
  <c r="AD4304" i="53"/>
  <c r="BL2295" i="53"/>
  <c r="BL3300" i="53"/>
  <c r="BL6318" i="53"/>
  <c r="BL1290" i="53"/>
  <c r="BL5312" i="53"/>
  <c r="BL4307" i="53"/>
  <c r="AD6316" i="53"/>
  <c r="AD3298" i="53"/>
  <c r="AD2293" i="53"/>
  <c r="AG7345" i="53"/>
  <c r="AF7345" i="53"/>
  <c r="AE7345" i="53"/>
  <c r="AG8352" i="53"/>
  <c r="AF8352" i="53"/>
  <c r="AE8352" i="53"/>
  <c r="BM7345" i="53"/>
  <c r="BQ7345" i="53"/>
  <c r="BP7345" i="53"/>
  <c r="BO7345" i="53"/>
  <c r="BN7345" i="53"/>
  <c r="BP8351" i="53"/>
  <c r="BO8351" i="53"/>
  <c r="BN8351" i="53"/>
  <c r="BM8351" i="53"/>
  <c r="BQ8351" i="53"/>
  <c r="BL8352" i="53"/>
  <c r="BL7346" i="53"/>
  <c r="AD8353" i="53"/>
  <c r="AD7346" i="53"/>
  <c r="AG6316" i="53"/>
  <c r="AF6316" i="53"/>
  <c r="AE6316" i="53"/>
  <c r="AF1287" i="53"/>
  <c r="AE1287" i="53"/>
  <c r="AG1287" i="53"/>
  <c r="AF5310" i="53"/>
  <c r="AE5310" i="53"/>
  <c r="AG5310" i="53"/>
  <c r="AG2293" i="53"/>
  <c r="AF2293" i="53"/>
  <c r="AE2293" i="53"/>
  <c r="AG3298" i="53"/>
  <c r="AF3298" i="53"/>
  <c r="AE3298" i="53"/>
  <c r="AG4304" i="53"/>
  <c r="AF4304" i="53"/>
  <c r="AE4304" i="53"/>
  <c r="BP283" i="53"/>
  <c r="BQ283" i="53"/>
  <c r="BO283" i="53"/>
  <c r="BN283" i="53"/>
  <c r="BM283" i="53"/>
  <c r="BP3300" i="53"/>
  <c r="BQ3300" i="53"/>
  <c r="BO3300" i="53"/>
  <c r="BN3300" i="53"/>
  <c r="BM3300" i="53"/>
  <c r="BP4307" i="53"/>
  <c r="BQ4307" i="53"/>
  <c r="BO4307" i="53"/>
  <c r="BN4307" i="53"/>
  <c r="BM4307" i="53"/>
  <c r="BQ5312" i="53"/>
  <c r="BP5312" i="53"/>
  <c r="BO5312" i="53"/>
  <c r="BN5312" i="53"/>
  <c r="BM5312" i="53"/>
  <c r="BQ1290" i="53"/>
  <c r="BP1290" i="53"/>
  <c r="BO1290" i="53"/>
  <c r="BN1290" i="53"/>
  <c r="BM1290" i="53"/>
  <c r="BQ6318" i="53"/>
  <c r="BP6318" i="53"/>
  <c r="BO6318" i="53"/>
  <c r="BN6318" i="53"/>
  <c r="BM6318" i="53"/>
  <c r="BQ2295" i="53"/>
  <c r="BP2295" i="53"/>
  <c r="BM2295" i="53"/>
  <c r="BO2295" i="53"/>
  <c r="BN2295" i="53"/>
  <c r="AD5311" i="53"/>
  <c r="BL284" i="53"/>
  <c r="AD4305" i="53"/>
  <c r="AD1288" i="53"/>
  <c r="BL5313" i="53"/>
  <c r="BL2296" i="53"/>
  <c r="BL6319" i="53"/>
  <c r="BL3301" i="53"/>
  <c r="BL4308" i="53"/>
  <c r="BL1291" i="53"/>
  <c r="AD6317" i="53"/>
  <c r="AD3299" i="53"/>
  <c r="AD2294" i="53"/>
  <c r="AG7346" i="53"/>
  <c r="AF7346" i="53"/>
  <c r="AE7346" i="53"/>
  <c r="AG8353" i="53"/>
  <c r="AF8353" i="53"/>
  <c r="AE8353" i="53"/>
  <c r="BP7346" i="53"/>
  <c r="BO7346" i="53"/>
  <c r="BN7346" i="53"/>
  <c r="BM7346" i="53"/>
  <c r="BQ7346" i="53"/>
  <c r="BQ8352" i="53"/>
  <c r="BP8352" i="53"/>
  <c r="BO8352" i="53"/>
  <c r="BN8352" i="53"/>
  <c r="BM8352" i="53"/>
  <c r="BL8353" i="53"/>
  <c r="BL7347" i="53"/>
  <c r="AD8354" i="53"/>
  <c r="AD7347" i="53"/>
  <c r="AE4305" i="53"/>
  <c r="AF4305" i="53"/>
  <c r="AG4305" i="53"/>
  <c r="AG5311" i="53"/>
  <c r="AF5311" i="53"/>
  <c r="AE5311" i="53"/>
  <c r="AE6317" i="53"/>
  <c r="AG6317" i="53"/>
  <c r="AF6317" i="53"/>
  <c r="AG2294" i="53"/>
  <c r="AE2294" i="53"/>
  <c r="AF2294" i="53"/>
  <c r="AG3299" i="53"/>
  <c r="AF3299" i="53"/>
  <c r="AE3299" i="53"/>
  <c r="AG1288" i="53"/>
  <c r="AF1288" i="53"/>
  <c r="AE1288" i="53"/>
  <c r="BP1291" i="53"/>
  <c r="BQ1291" i="53"/>
  <c r="BN1291" i="53"/>
  <c r="BM1291" i="53"/>
  <c r="BO1291" i="53"/>
  <c r="BP4308" i="53"/>
  <c r="BQ4308" i="53"/>
  <c r="BO4308" i="53"/>
  <c r="BN4308" i="53"/>
  <c r="BM4308" i="53"/>
  <c r="BQ284" i="53"/>
  <c r="BP284" i="53"/>
  <c r="BM284" i="53"/>
  <c r="BO284" i="53"/>
  <c r="BN284" i="53"/>
  <c r="BQ6319" i="53"/>
  <c r="BP6319" i="53"/>
  <c r="BO6319" i="53"/>
  <c r="BN6319" i="53"/>
  <c r="BM6319" i="53"/>
  <c r="BP3301" i="53"/>
  <c r="BQ3301" i="53"/>
  <c r="BO3301" i="53"/>
  <c r="BN3301" i="53"/>
  <c r="BM3301" i="53"/>
  <c r="BQ2296" i="53"/>
  <c r="BP2296" i="53"/>
  <c r="BO2296" i="53"/>
  <c r="BN2296" i="53"/>
  <c r="BM2296" i="53"/>
  <c r="BQ5313" i="53"/>
  <c r="BP5313" i="53"/>
  <c r="BO5313" i="53"/>
  <c r="BN5313" i="53"/>
  <c r="BM5313" i="53"/>
  <c r="AD5312" i="53"/>
  <c r="BL285" i="53"/>
  <c r="AD1289" i="53"/>
  <c r="AD4306" i="53"/>
  <c r="BL6320" i="53"/>
  <c r="BL4309" i="53"/>
  <c r="BL2297" i="53"/>
  <c r="BL3302" i="53"/>
  <c r="BL1292" i="53"/>
  <c r="BL5314" i="53"/>
  <c r="AD6318" i="53"/>
  <c r="AD3300" i="53"/>
  <c r="AD2295" i="53"/>
  <c r="AG7347" i="53"/>
  <c r="AF7347" i="53"/>
  <c r="AE7347" i="53"/>
  <c r="AG8354" i="53"/>
  <c r="AF8354" i="53"/>
  <c r="AE8354" i="53"/>
  <c r="BQ7347" i="53"/>
  <c r="BP7347" i="53"/>
  <c r="BO7347" i="53"/>
  <c r="BN7347" i="53"/>
  <c r="BM7347" i="53"/>
  <c r="BN8353" i="53"/>
  <c r="BM8353" i="53"/>
  <c r="BQ8353" i="53"/>
  <c r="BO8353" i="53"/>
  <c r="BP8353" i="53"/>
  <c r="BL8354" i="53"/>
  <c r="BL7348" i="53"/>
  <c r="AD8355" i="53"/>
  <c r="AD7348" i="53"/>
  <c r="AG6318" i="53"/>
  <c r="AE6318" i="53"/>
  <c r="AF6318" i="53"/>
  <c r="AG1289" i="53"/>
  <c r="AF1289" i="53"/>
  <c r="AE1289" i="53"/>
  <c r="AG5312" i="53"/>
  <c r="AF5312" i="53"/>
  <c r="AE5312" i="53"/>
  <c r="AG2295" i="53"/>
  <c r="AF2295" i="53"/>
  <c r="AE2295" i="53"/>
  <c r="AE3300" i="53"/>
  <c r="AF3300" i="53"/>
  <c r="AG3300" i="53"/>
  <c r="AG4306" i="53"/>
  <c r="AF4306" i="53"/>
  <c r="AE4306" i="53"/>
  <c r="BQ5314" i="53"/>
  <c r="BP5314" i="53"/>
  <c r="BM5314" i="53"/>
  <c r="BO5314" i="53"/>
  <c r="BN5314" i="53"/>
  <c r="BQ285" i="53"/>
  <c r="BP285" i="53"/>
  <c r="BO285" i="53"/>
  <c r="BN285" i="53"/>
  <c r="BM285" i="53"/>
  <c r="BQ1292" i="53"/>
  <c r="BP1292" i="53"/>
  <c r="BO1292" i="53"/>
  <c r="BN1292" i="53"/>
  <c r="BM1292" i="53"/>
  <c r="BP4309" i="53"/>
  <c r="BQ4309" i="53"/>
  <c r="BO4309" i="53"/>
  <c r="BN4309" i="53"/>
  <c r="BM4309" i="53"/>
  <c r="BQ6320" i="53"/>
  <c r="BP6320" i="53"/>
  <c r="BM6320" i="53"/>
  <c r="BN6320" i="53"/>
  <c r="BO6320" i="53"/>
  <c r="BP3302" i="53"/>
  <c r="BQ3302" i="53"/>
  <c r="BO3302" i="53"/>
  <c r="BN3302" i="53"/>
  <c r="BM3302" i="53"/>
  <c r="BQ2297" i="53"/>
  <c r="BP2297" i="53"/>
  <c r="BO2297" i="53"/>
  <c r="BN2297" i="53"/>
  <c r="BM2297" i="53"/>
  <c r="AD5313" i="53"/>
  <c r="AD4307" i="53"/>
  <c r="AD1290" i="53"/>
  <c r="BL286" i="53"/>
  <c r="BL4310" i="53"/>
  <c r="BL3303" i="53"/>
  <c r="BL2298" i="53"/>
  <c r="BL5315" i="53"/>
  <c r="BL1293" i="53"/>
  <c r="BL6321" i="53"/>
  <c r="AD6319" i="53"/>
  <c r="AD3301" i="53"/>
  <c r="AD2296" i="53"/>
  <c r="AG7348" i="53"/>
  <c r="AF7348" i="53"/>
  <c r="AE7348" i="53"/>
  <c r="AF8355" i="53"/>
  <c r="AE8355" i="53"/>
  <c r="AG8355" i="53"/>
  <c r="BN7348" i="53"/>
  <c r="BM7348" i="53"/>
  <c r="BQ7348" i="53"/>
  <c r="BP7348" i="53"/>
  <c r="BO7348" i="53"/>
  <c r="BQ8354" i="53"/>
  <c r="BP8354" i="53"/>
  <c r="BO8354" i="53"/>
  <c r="BN8354" i="53"/>
  <c r="BM8354" i="53"/>
  <c r="BL8355" i="53"/>
  <c r="BL7349" i="53"/>
  <c r="AD8356" i="53"/>
  <c r="AD7349" i="53"/>
  <c r="AG4307" i="53"/>
  <c r="AF4307" i="53"/>
  <c r="AE4307" i="53"/>
  <c r="AG6319" i="53"/>
  <c r="AF6319" i="53"/>
  <c r="AE6319" i="53"/>
  <c r="AE5313" i="53"/>
  <c r="AG5313" i="53"/>
  <c r="AF5313" i="53"/>
  <c r="AF2296" i="53"/>
  <c r="AE2296" i="53"/>
  <c r="AG2296" i="53"/>
  <c r="AE1290" i="53"/>
  <c r="AG1290" i="53"/>
  <c r="AF1290" i="53"/>
  <c r="AG3301" i="53"/>
  <c r="AF3301" i="53"/>
  <c r="AE3301" i="53"/>
  <c r="BP3303" i="53"/>
  <c r="BM3303" i="53"/>
  <c r="BQ3303" i="53"/>
  <c r="BO3303" i="53"/>
  <c r="BN3303" i="53"/>
  <c r="BQ1293" i="53"/>
  <c r="BP1293" i="53"/>
  <c r="BO1293" i="53"/>
  <c r="BN1293" i="53"/>
  <c r="BM1293" i="53"/>
  <c r="BQ2298" i="53"/>
  <c r="BP2298" i="53"/>
  <c r="BO2298" i="53"/>
  <c r="BN2298" i="53"/>
  <c r="BM2298" i="53"/>
  <c r="BQ6321" i="53"/>
  <c r="BP6321" i="53"/>
  <c r="BO6321" i="53"/>
  <c r="BN6321" i="53"/>
  <c r="BM6321" i="53"/>
  <c r="BP5315" i="53"/>
  <c r="BQ5315" i="53"/>
  <c r="BO5315" i="53"/>
  <c r="BN5315" i="53"/>
  <c r="BM5315" i="53"/>
  <c r="BP4310" i="53"/>
  <c r="BQ4310" i="53"/>
  <c r="BO4310" i="53"/>
  <c r="BN4310" i="53"/>
  <c r="BM4310" i="53"/>
  <c r="BQ286" i="53"/>
  <c r="BP286" i="53"/>
  <c r="BO286" i="53"/>
  <c r="BN286" i="53"/>
  <c r="BM286" i="53"/>
  <c r="AD5314" i="53"/>
  <c r="BL287" i="53"/>
  <c r="AD1291" i="53"/>
  <c r="AD4308" i="53"/>
  <c r="BL6322" i="53"/>
  <c r="BL1294" i="53"/>
  <c r="BL4311" i="53"/>
  <c r="BL3304" i="53"/>
  <c r="BL5316" i="53"/>
  <c r="BL2299" i="53"/>
  <c r="AD6320" i="53"/>
  <c r="AD3302" i="53"/>
  <c r="AD2297" i="53"/>
  <c r="AF7349" i="53"/>
  <c r="AG7349" i="53"/>
  <c r="AE7349" i="53"/>
  <c r="AG8356" i="53"/>
  <c r="AF8356" i="53"/>
  <c r="AE8356" i="53"/>
  <c r="BQ7349" i="53"/>
  <c r="BP7349" i="53"/>
  <c r="BO7349" i="53"/>
  <c r="BN7349" i="53"/>
  <c r="BM7349" i="53"/>
  <c r="BQ8355" i="53"/>
  <c r="BP8355" i="53"/>
  <c r="BO8355" i="53"/>
  <c r="BM8355" i="53"/>
  <c r="BN8355" i="53"/>
  <c r="BL8356" i="53"/>
  <c r="BL7350" i="53"/>
  <c r="AD8357" i="53"/>
  <c r="AD7350" i="53"/>
  <c r="AG1291" i="53"/>
  <c r="AF1291" i="53"/>
  <c r="AE1291" i="53"/>
  <c r="AG6320" i="53"/>
  <c r="AF6320" i="53"/>
  <c r="AE6320" i="53"/>
  <c r="AG5314" i="53"/>
  <c r="AF5314" i="53"/>
  <c r="AE5314" i="53"/>
  <c r="AG2297" i="53"/>
  <c r="AF2297" i="53"/>
  <c r="AE2297" i="53"/>
  <c r="AG3302" i="53"/>
  <c r="AF3302" i="53"/>
  <c r="AE3302" i="53"/>
  <c r="AG4308" i="53"/>
  <c r="AE4308" i="53"/>
  <c r="AF4308" i="53"/>
  <c r="BQ2299" i="53"/>
  <c r="BP2299" i="53"/>
  <c r="BM2299" i="53"/>
  <c r="BO2299" i="53"/>
  <c r="BN2299" i="53"/>
  <c r="BQ5316" i="53"/>
  <c r="BP5316" i="53"/>
  <c r="BO5316" i="53"/>
  <c r="BN5316" i="53"/>
  <c r="BM5316" i="53"/>
  <c r="BP4311" i="53"/>
  <c r="BQ4311" i="53"/>
  <c r="BO4311" i="53"/>
  <c r="BN4311" i="53"/>
  <c r="BM4311" i="53"/>
  <c r="BQ1294" i="53"/>
  <c r="BP1294" i="53"/>
  <c r="BO1294" i="53"/>
  <c r="BN1294" i="53"/>
  <c r="BM1294" i="53"/>
  <c r="BQ6322" i="53"/>
  <c r="BP6322" i="53"/>
  <c r="BO6322" i="53"/>
  <c r="BN6322" i="53"/>
  <c r="BM6322" i="53"/>
  <c r="BP287" i="53"/>
  <c r="BQ287" i="53"/>
  <c r="BO287" i="53"/>
  <c r="BN287" i="53"/>
  <c r="BM287" i="53"/>
  <c r="BP3304" i="53"/>
  <c r="BN3304" i="53"/>
  <c r="BM3304" i="53"/>
  <c r="BQ3304" i="53"/>
  <c r="BO3304" i="53"/>
  <c r="AD5315" i="53"/>
  <c r="BL288" i="53"/>
  <c r="AD1292" i="53"/>
  <c r="AD4309" i="53"/>
  <c r="BL2300" i="53"/>
  <c r="BL3305" i="53"/>
  <c r="BL1295" i="53"/>
  <c r="BL5317" i="53"/>
  <c r="BL4312" i="53"/>
  <c r="BL6323" i="53"/>
  <c r="AD6321" i="53"/>
  <c r="AD3303" i="53"/>
  <c r="AD2298" i="53"/>
  <c r="AG7350" i="53"/>
  <c r="AF7350" i="53"/>
  <c r="AE7350" i="53"/>
  <c r="AG8357" i="53"/>
  <c r="AF8357" i="53"/>
  <c r="AE8357" i="53"/>
  <c r="BQ7350" i="53"/>
  <c r="BP7350" i="53"/>
  <c r="BO7350" i="53"/>
  <c r="BN7350" i="53"/>
  <c r="BM7350" i="53"/>
  <c r="BO8356" i="53"/>
  <c r="BN8356" i="53"/>
  <c r="BM8356" i="53"/>
  <c r="BP8356" i="53"/>
  <c r="BQ8356" i="53"/>
  <c r="BL8357" i="53"/>
  <c r="BL7351" i="53"/>
  <c r="AD8358" i="53"/>
  <c r="AD7351" i="53"/>
  <c r="AG5315" i="53"/>
  <c r="AF5315" i="53"/>
  <c r="AE5315" i="53"/>
  <c r="AG6321" i="53"/>
  <c r="AF6321" i="53"/>
  <c r="AE6321" i="53"/>
  <c r="AG2298" i="53"/>
  <c r="AF2298" i="53"/>
  <c r="AE2298" i="53"/>
  <c r="AG1292" i="53"/>
  <c r="AF1292" i="53"/>
  <c r="AE1292" i="53"/>
  <c r="AG3303" i="53"/>
  <c r="AE3303" i="53"/>
  <c r="AF3303" i="53"/>
  <c r="AG4309" i="53"/>
  <c r="AF4309" i="53"/>
  <c r="AE4309" i="53"/>
  <c r="BQ5317" i="53"/>
  <c r="BP5317" i="53"/>
  <c r="BO5317" i="53"/>
  <c r="BN5317" i="53"/>
  <c r="BM5317" i="53"/>
  <c r="BQ288" i="53"/>
  <c r="BP288" i="53"/>
  <c r="BM288" i="53"/>
  <c r="BO288" i="53"/>
  <c r="BN288" i="53"/>
  <c r="BQ2300" i="53"/>
  <c r="BP2300" i="53"/>
  <c r="BO2300" i="53"/>
  <c r="BN2300" i="53"/>
  <c r="BM2300" i="53"/>
  <c r="BQ6323" i="53"/>
  <c r="BP6323" i="53"/>
  <c r="BO6323" i="53"/>
  <c r="BN6323" i="53"/>
  <c r="BM6323" i="53"/>
  <c r="BP4312" i="53"/>
  <c r="BM4312" i="53"/>
  <c r="BQ4312" i="53"/>
  <c r="BO4312" i="53"/>
  <c r="BN4312" i="53"/>
  <c r="BP1295" i="53"/>
  <c r="BQ1295" i="53"/>
  <c r="BN1295" i="53"/>
  <c r="BM1295" i="53"/>
  <c r="BO1295" i="53"/>
  <c r="BP3305" i="53"/>
  <c r="BO3305" i="53"/>
  <c r="BN3305" i="53"/>
  <c r="BM3305" i="53"/>
  <c r="BQ3305" i="53"/>
  <c r="AD5316" i="53"/>
  <c r="BL289" i="53"/>
  <c r="AD4310" i="53"/>
  <c r="AD1293" i="53"/>
  <c r="BL4313" i="53"/>
  <c r="BL3306" i="53"/>
  <c r="BL5318" i="53"/>
  <c r="BL6324" i="53"/>
  <c r="BL1296" i="53"/>
  <c r="BL2301" i="53"/>
  <c r="AD6322" i="53"/>
  <c r="AD3304" i="53"/>
  <c r="AD2299" i="53"/>
  <c r="AE8358" i="53"/>
  <c r="AG8358" i="53"/>
  <c r="AF8358" i="53"/>
  <c r="AG7351" i="53"/>
  <c r="AF7351" i="53"/>
  <c r="AE7351" i="53"/>
  <c r="BO7351" i="53"/>
  <c r="BN7351" i="53"/>
  <c r="BM7351" i="53"/>
  <c r="BQ7351" i="53"/>
  <c r="BP7351" i="53"/>
  <c r="BQ8357" i="53"/>
  <c r="BP8357" i="53"/>
  <c r="BO8357" i="53"/>
  <c r="BN8357" i="53"/>
  <c r="BM8357" i="53"/>
  <c r="BL8358" i="53"/>
  <c r="BL7352" i="53"/>
  <c r="AD8359" i="53"/>
  <c r="AD7352" i="53"/>
  <c r="AF4310" i="53"/>
  <c r="AE4310" i="53"/>
  <c r="AG4310" i="53"/>
  <c r="AG5316" i="53"/>
  <c r="AF5316" i="53"/>
  <c r="AE5316" i="53"/>
  <c r="AF6322" i="53"/>
  <c r="AE6322" i="53"/>
  <c r="AG6322" i="53"/>
  <c r="AE2299" i="53"/>
  <c r="AF2299" i="53"/>
  <c r="AG2299" i="53"/>
  <c r="AG3304" i="53"/>
  <c r="AF3304" i="53"/>
  <c r="AE3304" i="53"/>
  <c r="AG1293" i="53"/>
  <c r="AF1293" i="53"/>
  <c r="AE1293" i="53"/>
  <c r="BQ1296" i="53"/>
  <c r="BP1296" i="53"/>
  <c r="BO1296" i="53"/>
  <c r="BN1296" i="53"/>
  <c r="BM1296" i="53"/>
  <c r="BQ289" i="53"/>
  <c r="BP289" i="53"/>
  <c r="BO289" i="53"/>
  <c r="BN289" i="53"/>
  <c r="BM289" i="53"/>
  <c r="BQ6324" i="53"/>
  <c r="BP6324" i="53"/>
  <c r="BM6324" i="53"/>
  <c r="BN6324" i="53"/>
  <c r="BO6324" i="53"/>
  <c r="BQ2301" i="53"/>
  <c r="BP2301" i="53"/>
  <c r="BO2301" i="53"/>
  <c r="BN2301" i="53"/>
  <c r="BM2301" i="53"/>
  <c r="BP3306" i="53"/>
  <c r="BQ3306" i="53"/>
  <c r="BO3306" i="53"/>
  <c r="BN3306" i="53"/>
  <c r="BM3306" i="53"/>
  <c r="BQ5318" i="53"/>
  <c r="BP5318" i="53"/>
  <c r="BM5318" i="53"/>
  <c r="BO5318" i="53"/>
  <c r="BN5318" i="53"/>
  <c r="BP4313" i="53"/>
  <c r="BN4313" i="53"/>
  <c r="BM4313" i="53"/>
  <c r="BQ4313" i="53"/>
  <c r="BO4313" i="53"/>
  <c r="AD5317" i="53"/>
  <c r="BL290" i="53"/>
  <c r="AD1294" i="53"/>
  <c r="AD4311" i="53"/>
  <c r="BL1297" i="53"/>
  <c r="BL4314" i="53"/>
  <c r="BL2302" i="53"/>
  <c r="BL3307" i="53"/>
  <c r="BL5319" i="53"/>
  <c r="BL6325" i="53"/>
  <c r="AD6323" i="53"/>
  <c r="AD3305" i="53"/>
  <c r="AD2300" i="53"/>
  <c r="AE7352" i="53"/>
  <c r="AG7352" i="53"/>
  <c r="AF7352" i="53"/>
  <c r="AG8359" i="53"/>
  <c r="AF8359" i="53"/>
  <c r="AE8359" i="53"/>
  <c r="BQ7352" i="53"/>
  <c r="BP7352" i="53"/>
  <c r="BO7352" i="53"/>
  <c r="BN7352" i="53"/>
  <c r="BM7352" i="53"/>
  <c r="BM8358" i="53"/>
  <c r="BQ8358" i="53"/>
  <c r="BP8358" i="53"/>
  <c r="BN8358" i="53"/>
  <c r="BO8358" i="53"/>
  <c r="BL8359" i="53"/>
  <c r="BL7353" i="53"/>
  <c r="AD8360" i="53"/>
  <c r="AD7353" i="53"/>
  <c r="AG1294" i="53"/>
  <c r="AF1294" i="53"/>
  <c r="AE1294" i="53"/>
  <c r="AG5317" i="53"/>
  <c r="AF5317" i="53"/>
  <c r="AE5317" i="53"/>
  <c r="AF6323" i="53"/>
  <c r="AG6323" i="53"/>
  <c r="AE6323" i="53"/>
  <c r="AG2300" i="53"/>
  <c r="AF2300" i="53"/>
  <c r="AE2300" i="53"/>
  <c r="AF3305" i="53"/>
  <c r="AE3305" i="53"/>
  <c r="AG3305" i="53"/>
  <c r="AG4311" i="53"/>
  <c r="AF4311" i="53"/>
  <c r="AE4311" i="53"/>
  <c r="BQ290" i="53"/>
  <c r="BP290" i="53"/>
  <c r="BO290" i="53"/>
  <c r="BN290" i="53"/>
  <c r="BM290" i="53"/>
  <c r="BP3307" i="53"/>
  <c r="BQ3307" i="53"/>
  <c r="BO3307" i="53"/>
  <c r="BN3307" i="53"/>
  <c r="BM3307" i="53"/>
  <c r="BQ6325" i="53"/>
  <c r="BP6325" i="53"/>
  <c r="BO6325" i="53"/>
  <c r="BN6325" i="53"/>
  <c r="BM6325" i="53"/>
  <c r="BP5319" i="53"/>
  <c r="BQ5319" i="53"/>
  <c r="BO5319" i="53"/>
  <c r="BN5319" i="53"/>
  <c r="BM5319" i="53"/>
  <c r="BQ2302" i="53"/>
  <c r="BP2302" i="53"/>
  <c r="BO2302" i="53"/>
  <c r="BN2302" i="53"/>
  <c r="BM2302" i="53"/>
  <c r="BQ1297" i="53"/>
  <c r="BP1297" i="53"/>
  <c r="BO1297" i="53"/>
  <c r="BN1297" i="53"/>
  <c r="BM1297" i="53"/>
  <c r="BP4314" i="53"/>
  <c r="BO4314" i="53"/>
  <c r="BN4314" i="53"/>
  <c r="BM4314" i="53"/>
  <c r="BQ4314" i="53"/>
  <c r="AD5318" i="53"/>
  <c r="BL291" i="53"/>
  <c r="AD4312" i="53"/>
  <c r="AD1295" i="53"/>
  <c r="BL3308" i="53"/>
  <c r="BL6326" i="53"/>
  <c r="BL4315" i="53"/>
  <c r="BL5320" i="53"/>
  <c r="BL2303" i="53"/>
  <c r="BL1298" i="53"/>
  <c r="AD6324" i="53"/>
  <c r="AD3306" i="53"/>
  <c r="AD2301" i="53"/>
  <c r="AG7353" i="53"/>
  <c r="AF7353" i="53"/>
  <c r="AE7353" i="53"/>
  <c r="AG8360" i="53"/>
  <c r="AF8360" i="53"/>
  <c r="AE8360" i="53"/>
  <c r="BM7353" i="53"/>
  <c r="BQ7353" i="53"/>
  <c r="BP7353" i="53"/>
  <c r="BO7353" i="53"/>
  <c r="BN7353" i="53"/>
  <c r="BP8359" i="53"/>
  <c r="BO8359" i="53"/>
  <c r="BN8359" i="53"/>
  <c r="BM8359" i="53"/>
  <c r="BQ8359" i="53"/>
  <c r="BL8360" i="53"/>
  <c r="BL7354" i="53"/>
  <c r="AD8361" i="53"/>
  <c r="AD7354" i="53"/>
  <c r="AG4312" i="53"/>
  <c r="AF4312" i="53"/>
  <c r="AE4312" i="53"/>
  <c r="AG6324" i="53"/>
  <c r="AF6324" i="53"/>
  <c r="AE6324" i="53"/>
  <c r="AF5318" i="53"/>
  <c r="AE5318" i="53"/>
  <c r="AG5318" i="53"/>
  <c r="AG2301" i="53"/>
  <c r="AF2301" i="53"/>
  <c r="AE2301" i="53"/>
  <c r="AG3306" i="53"/>
  <c r="AF3306" i="53"/>
  <c r="AE3306" i="53"/>
  <c r="AF1295" i="53"/>
  <c r="AE1295" i="53"/>
  <c r="AG1295" i="53"/>
  <c r="BP291" i="53"/>
  <c r="BQ291" i="53"/>
  <c r="BO291" i="53"/>
  <c r="BN291" i="53"/>
  <c r="BM291" i="53"/>
  <c r="BP4315" i="53"/>
  <c r="BQ4315" i="53"/>
  <c r="BO4315" i="53"/>
  <c r="BN4315" i="53"/>
  <c r="BM4315" i="53"/>
  <c r="BQ6326" i="53"/>
  <c r="BP6326" i="53"/>
  <c r="BO6326" i="53"/>
  <c r="BN6326" i="53"/>
  <c r="BM6326" i="53"/>
  <c r="BQ2303" i="53"/>
  <c r="BP2303" i="53"/>
  <c r="BM2303" i="53"/>
  <c r="BO2303" i="53"/>
  <c r="BN2303" i="53"/>
  <c r="BP3308" i="53"/>
  <c r="BQ3308" i="53"/>
  <c r="BO3308" i="53"/>
  <c r="BN3308" i="53"/>
  <c r="BM3308" i="53"/>
  <c r="BQ1298" i="53"/>
  <c r="BP1298" i="53"/>
  <c r="BO1298" i="53"/>
  <c r="BN1298" i="53"/>
  <c r="BM1298" i="53"/>
  <c r="BQ5320" i="53"/>
  <c r="BP5320" i="53"/>
  <c r="BO5320" i="53"/>
  <c r="BN5320" i="53"/>
  <c r="BM5320" i="53"/>
  <c r="AD5319" i="53"/>
  <c r="BL292" i="53"/>
  <c r="AD4313" i="53"/>
  <c r="AD1296" i="53"/>
  <c r="BL4316" i="53"/>
  <c r="BL3309" i="53"/>
  <c r="BL2304" i="53"/>
  <c r="BL5321" i="53"/>
  <c r="BL1299" i="53"/>
  <c r="BL6327" i="53"/>
  <c r="AD6325" i="53"/>
  <c r="AD3307" i="53"/>
  <c r="AD2302" i="53"/>
  <c r="AG7354" i="53"/>
  <c r="AF7354" i="53"/>
  <c r="AE7354" i="53"/>
  <c r="AG8361" i="53"/>
  <c r="AF8361" i="53"/>
  <c r="AE8361" i="53"/>
  <c r="BP7354" i="53"/>
  <c r="BO7354" i="53"/>
  <c r="BN7354" i="53"/>
  <c r="BM7354" i="53"/>
  <c r="BQ7354" i="53"/>
  <c r="BQ8360" i="53"/>
  <c r="BP8360" i="53"/>
  <c r="BO8360" i="53"/>
  <c r="BN8360" i="53"/>
  <c r="BM8360" i="53"/>
  <c r="BL8361" i="53"/>
  <c r="BL7355" i="53"/>
  <c r="AD8362" i="53"/>
  <c r="AD7355" i="53"/>
  <c r="AE6325" i="53"/>
  <c r="AG6325" i="53"/>
  <c r="AF6325" i="53"/>
  <c r="AE4313" i="53"/>
  <c r="AF4313" i="53"/>
  <c r="AG4313" i="53"/>
  <c r="AG5319" i="53"/>
  <c r="AF5319" i="53"/>
  <c r="AE5319" i="53"/>
  <c r="AG2302" i="53"/>
  <c r="AE2302" i="53"/>
  <c r="AF2302" i="53"/>
  <c r="AG3307" i="53"/>
  <c r="AF3307" i="53"/>
  <c r="AE3307" i="53"/>
  <c r="AG1296" i="53"/>
  <c r="AF1296" i="53"/>
  <c r="AE1296" i="53"/>
  <c r="BQ6327" i="53"/>
  <c r="BP6327" i="53"/>
  <c r="BO6327" i="53"/>
  <c r="BN6327" i="53"/>
  <c r="BM6327" i="53"/>
  <c r="BQ292" i="53"/>
  <c r="BP292" i="53"/>
  <c r="BM292" i="53"/>
  <c r="BO292" i="53"/>
  <c r="BN292" i="53"/>
  <c r="BP1299" i="53"/>
  <c r="BQ1299" i="53"/>
  <c r="BN1299" i="53"/>
  <c r="BM1299" i="53"/>
  <c r="BO1299" i="53"/>
  <c r="BQ5321" i="53"/>
  <c r="BP5321" i="53"/>
  <c r="BO5321" i="53"/>
  <c r="BN5321" i="53"/>
  <c r="BM5321" i="53"/>
  <c r="BQ2304" i="53"/>
  <c r="BP2304" i="53"/>
  <c r="BO2304" i="53"/>
  <c r="BN2304" i="53"/>
  <c r="BM2304" i="53"/>
  <c r="BP4316" i="53"/>
  <c r="BQ4316" i="53"/>
  <c r="BO4316" i="53"/>
  <c r="BN4316" i="53"/>
  <c r="BM4316" i="53"/>
  <c r="BP3309" i="53"/>
  <c r="BQ3309" i="53"/>
  <c r="BO3309" i="53"/>
  <c r="BN3309" i="53"/>
  <c r="BM3309" i="53"/>
  <c r="AD5320" i="53"/>
  <c r="AD4314" i="53"/>
  <c r="BL293" i="53"/>
  <c r="AD1297" i="53"/>
  <c r="BL1300" i="53"/>
  <c r="BL4317" i="53"/>
  <c r="BL2305" i="53"/>
  <c r="BL3310" i="53"/>
  <c r="BL6328" i="53"/>
  <c r="BL5322" i="53"/>
  <c r="AD6326" i="53"/>
  <c r="AD3308" i="53"/>
  <c r="AD2303" i="53"/>
  <c r="AG7355" i="53"/>
  <c r="AF7355" i="53"/>
  <c r="AE7355" i="53"/>
  <c r="AG8362" i="53"/>
  <c r="AF8362" i="53"/>
  <c r="AE8362" i="53"/>
  <c r="BQ7355" i="53"/>
  <c r="BP7355" i="53"/>
  <c r="BO7355" i="53"/>
  <c r="BN7355" i="53"/>
  <c r="BM7355" i="53"/>
  <c r="BN8361" i="53"/>
  <c r="BM8361" i="53"/>
  <c r="BQ8361" i="53"/>
  <c r="BO8361" i="53"/>
  <c r="BP8361" i="53"/>
  <c r="BL8362" i="53"/>
  <c r="BL7356" i="53"/>
  <c r="AD8363" i="53"/>
  <c r="AD7356" i="53"/>
  <c r="AG6326" i="53"/>
  <c r="AE6326" i="53"/>
  <c r="AF6326" i="53"/>
  <c r="AG4314" i="53"/>
  <c r="AF4314" i="53"/>
  <c r="AE4314" i="53"/>
  <c r="AG5320" i="53"/>
  <c r="AF5320" i="53"/>
  <c r="AE5320" i="53"/>
  <c r="AG2303" i="53"/>
  <c r="AF2303" i="53"/>
  <c r="AE2303" i="53"/>
  <c r="AE3308" i="53"/>
  <c r="AF3308" i="53"/>
  <c r="AG3308" i="53"/>
  <c r="AG1297" i="53"/>
  <c r="AF1297" i="53"/>
  <c r="AE1297" i="53"/>
  <c r="BQ5322" i="53"/>
  <c r="BP5322" i="53"/>
  <c r="BM5322" i="53"/>
  <c r="BO5322" i="53"/>
  <c r="BN5322" i="53"/>
  <c r="BQ6328" i="53"/>
  <c r="BP6328" i="53"/>
  <c r="BM6328" i="53"/>
  <c r="BN6328" i="53"/>
  <c r="BO6328" i="53"/>
  <c r="BQ293" i="53"/>
  <c r="BP293" i="53"/>
  <c r="BO293" i="53"/>
  <c r="BN293" i="53"/>
  <c r="BM293" i="53"/>
  <c r="BQ2305" i="53"/>
  <c r="BP2305" i="53"/>
  <c r="BO2305" i="53"/>
  <c r="BN2305" i="53"/>
  <c r="BM2305" i="53"/>
  <c r="BP3310" i="53"/>
  <c r="BQ3310" i="53"/>
  <c r="BO3310" i="53"/>
  <c r="BN3310" i="53"/>
  <c r="BM3310" i="53"/>
  <c r="BP4317" i="53"/>
  <c r="BQ4317" i="53"/>
  <c r="BO4317" i="53"/>
  <c r="BN4317" i="53"/>
  <c r="BM4317" i="53"/>
  <c r="BQ1300" i="53"/>
  <c r="BP1300" i="53"/>
  <c r="BO1300" i="53"/>
  <c r="BN1300" i="53"/>
  <c r="BM1300" i="53"/>
  <c r="AD5321" i="53"/>
  <c r="AD1298" i="53"/>
  <c r="BL294" i="53"/>
  <c r="AD4315" i="53"/>
  <c r="BL4318" i="53"/>
  <c r="BL6329" i="53"/>
  <c r="BL2306" i="53"/>
  <c r="BL3311" i="53"/>
  <c r="BL5323" i="53"/>
  <c r="BL1301" i="53"/>
  <c r="AD6327" i="53"/>
  <c r="AD3309" i="53"/>
  <c r="AD2304" i="53"/>
  <c r="AG7356" i="53"/>
  <c r="AF7356" i="53"/>
  <c r="AE7356" i="53"/>
  <c r="AF8363" i="53"/>
  <c r="AE8363" i="53"/>
  <c r="AG8363" i="53"/>
  <c r="BN7356" i="53"/>
  <c r="BM7356" i="53"/>
  <c r="BQ7356" i="53"/>
  <c r="BP7356" i="53"/>
  <c r="BO7356" i="53"/>
  <c r="BQ8362" i="53"/>
  <c r="BP8362" i="53"/>
  <c r="BO8362" i="53"/>
  <c r="BN8362" i="53"/>
  <c r="BM8362" i="53"/>
  <c r="BL8363" i="53"/>
  <c r="BL7357" i="53"/>
  <c r="AD8364" i="53"/>
  <c r="AD7357" i="53"/>
  <c r="AE1298" i="53"/>
  <c r="AG1298" i="53"/>
  <c r="AF1298" i="53"/>
  <c r="AF2304" i="53"/>
  <c r="AE2304" i="53"/>
  <c r="AG2304" i="53"/>
  <c r="AG6327" i="53"/>
  <c r="AF6327" i="53"/>
  <c r="AE6327" i="53"/>
  <c r="AE5321" i="53"/>
  <c r="AG5321" i="53"/>
  <c r="AF5321" i="53"/>
  <c r="AG3309" i="53"/>
  <c r="AF3309" i="53"/>
  <c r="AE3309" i="53"/>
  <c r="AG4315" i="53"/>
  <c r="AF4315" i="53"/>
  <c r="AE4315" i="53"/>
  <c r="BQ1301" i="53"/>
  <c r="BP1301" i="53"/>
  <c r="BO1301" i="53"/>
  <c r="BN1301" i="53"/>
  <c r="BM1301" i="53"/>
  <c r="BQ294" i="53"/>
  <c r="BP294" i="53"/>
  <c r="BO294" i="53"/>
  <c r="BN294" i="53"/>
  <c r="BM294" i="53"/>
  <c r="BP5323" i="53"/>
  <c r="BQ5323" i="53"/>
  <c r="BO5323" i="53"/>
  <c r="BN5323" i="53"/>
  <c r="BM5323" i="53"/>
  <c r="BQ2306" i="53"/>
  <c r="BP2306" i="53"/>
  <c r="BO2306" i="53"/>
  <c r="BN2306" i="53"/>
  <c r="BM2306" i="53"/>
  <c r="BQ6329" i="53"/>
  <c r="BP6329" i="53"/>
  <c r="BO6329" i="53"/>
  <c r="BN6329" i="53"/>
  <c r="BM6329" i="53"/>
  <c r="BP4318" i="53"/>
  <c r="BQ4318" i="53"/>
  <c r="BO4318" i="53"/>
  <c r="BN4318" i="53"/>
  <c r="BM4318" i="53"/>
  <c r="BP3311" i="53"/>
  <c r="BM3311" i="53"/>
  <c r="BQ3311" i="53"/>
  <c r="BO3311" i="53"/>
  <c r="BN3311" i="53"/>
  <c r="AD5322" i="53"/>
  <c r="AD4316" i="53"/>
  <c r="AD1299" i="53"/>
  <c r="BL295" i="53"/>
  <c r="BL6330" i="53"/>
  <c r="BL4319" i="53"/>
  <c r="BL3312" i="53"/>
  <c r="BL5324" i="53"/>
  <c r="BL1302" i="53"/>
  <c r="BL2307" i="53"/>
  <c r="AD6328" i="53"/>
  <c r="AD3310" i="53"/>
  <c r="AD2305" i="53"/>
  <c r="AF7357" i="53"/>
  <c r="AG7357" i="53"/>
  <c r="AE7357" i="53"/>
  <c r="AG8364" i="53"/>
  <c r="AF8364" i="53"/>
  <c r="AE8364" i="53"/>
  <c r="BQ7357" i="53"/>
  <c r="BP7357" i="53"/>
  <c r="BO7357" i="53"/>
  <c r="BN7357" i="53"/>
  <c r="BM7357" i="53"/>
  <c r="BQ8363" i="53"/>
  <c r="BP8363" i="53"/>
  <c r="BO8363" i="53"/>
  <c r="BM8363" i="53"/>
  <c r="BN8363" i="53"/>
  <c r="BL8364" i="53"/>
  <c r="BL7358" i="53"/>
  <c r="AD8365" i="53"/>
  <c r="AD7358" i="53"/>
  <c r="AG1299" i="53"/>
  <c r="AF1299" i="53"/>
  <c r="AE1299" i="53"/>
  <c r="AG5322" i="53"/>
  <c r="AF5322" i="53"/>
  <c r="AE5322" i="53"/>
  <c r="AG4316" i="53"/>
  <c r="AE4316" i="53"/>
  <c r="AF4316" i="53"/>
  <c r="AG6328" i="53"/>
  <c r="AF6328" i="53"/>
  <c r="AE6328" i="53"/>
  <c r="AG2305" i="53"/>
  <c r="AF2305" i="53"/>
  <c r="AE2305" i="53"/>
  <c r="AG3310" i="53"/>
  <c r="AF3310" i="53"/>
  <c r="AE3310" i="53"/>
  <c r="BQ2307" i="53"/>
  <c r="BP2307" i="53"/>
  <c r="BM2307" i="53"/>
  <c r="BO2307" i="53"/>
  <c r="BN2307" i="53"/>
  <c r="BQ1302" i="53"/>
  <c r="BP1302" i="53"/>
  <c r="BO1302" i="53"/>
  <c r="BN1302" i="53"/>
  <c r="BM1302" i="53"/>
  <c r="BQ5324" i="53"/>
  <c r="BP5324" i="53"/>
  <c r="BO5324" i="53"/>
  <c r="BN5324" i="53"/>
  <c r="BM5324" i="53"/>
  <c r="BP3312" i="53"/>
  <c r="BN3312" i="53"/>
  <c r="BM3312" i="53"/>
  <c r="BQ3312" i="53"/>
  <c r="BO3312" i="53"/>
  <c r="BQ6330" i="53"/>
  <c r="BP6330" i="53"/>
  <c r="BO6330" i="53"/>
  <c r="BN6330" i="53"/>
  <c r="BM6330" i="53"/>
  <c r="BP4319" i="53"/>
  <c r="BQ4319" i="53"/>
  <c r="BO4319" i="53"/>
  <c r="BN4319" i="53"/>
  <c r="BM4319" i="53"/>
  <c r="BP295" i="53"/>
  <c r="BQ295" i="53"/>
  <c r="BO295" i="53"/>
  <c r="BN295" i="53"/>
  <c r="BM295" i="53"/>
  <c r="AD5323" i="53"/>
  <c r="BL296" i="53"/>
  <c r="AD4317" i="53"/>
  <c r="AD1300" i="53"/>
  <c r="BL4320" i="53"/>
  <c r="BL5325" i="53"/>
  <c r="BL3313" i="53"/>
  <c r="BL2308" i="53"/>
  <c r="BL1303" i="53"/>
  <c r="BL6331" i="53"/>
  <c r="AD6329" i="53"/>
  <c r="AD3311" i="53"/>
  <c r="AD2306" i="53"/>
  <c r="AG7358" i="53"/>
  <c r="AF7358" i="53"/>
  <c r="AE7358" i="53"/>
  <c r="AG8365" i="53"/>
  <c r="AF8365" i="53"/>
  <c r="AE8365" i="53"/>
  <c r="BQ7358" i="53"/>
  <c r="BP7358" i="53"/>
  <c r="BO7358" i="53"/>
  <c r="BN7358" i="53"/>
  <c r="BM7358" i="53"/>
  <c r="BO8364" i="53"/>
  <c r="BN8364" i="53"/>
  <c r="BM8364" i="53"/>
  <c r="BP8364" i="53"/>
  <c r="BQ8364" i="53"/>
  <c r="BL8365" i="53"/>
  <c r="BL7359" i="53"/>
  <c r="AD8366" i="53"/>
  <c r="AD7359" i="53"/>
  <c r="AG6329" i="53"/>
  <c r="AF6329" i="53"/>
  <c r="AE6329" i="53"/>
  <c r="AG5323" i="53"/>
  <c r="AF5323" i="53"/>
  <c r="AE5323" i="53"/>
  <c r="AG2306" i="53"/>
  <c r="AF2306" i="53"/>
  <c r="AE2306" i="53"/>
  <c r="AG4317" i="53"/>
  <c r="AF4317" i="53"/>
  <c r="AE4317" i="53"/>
  <c r="AG3311" i="53"/>
  <c r="AE3311" i="53"/>
  <c r="AF3311" i="53"/>
  <c r="AG1300" i="53"/>
  <c r="AF1300" i="53"/>
  <c r="AE1300" i="53"/>
  <c r="BQ6331" i="53"/>
  <c r="BP6331" i="53"/>
  <c r="BO6331" i="53"/>
  <c r="BN6331" i="53"/>
  <c r="BM6331" i="53"/>
  <c r="BQ2308" i="53"/>
  <c r="BP2308" i="53"/>
  <c r="BO2308" i="53"/>
  <c r="BN2308" i="53"/>
  <c r="BM2308" i="53"/>
  <c r="BQ5325" i="53"/>
  <c r="BP5325" i="53"/>
  <c r="BO5325" i="53"/>
  <c r="BN5325" i="53"/>
  <c r="BM5325" i="53"/>
  <c r="BQ296" i="53"/>
  <c r="BP296" i="53"/>
  <c r="BM296" i="53"/>
  <c r="BO296" i="53"/>
  <c r="BN296" i="53"/>
  <c r="BP1303" i="53"/>
  <c r="BQ1303" i="53"/>
  <c r="BN1303" i="53"/>
  <c r="BM1303" i="53"/>
  <c r="BO1303" i="53"/>
  <c r="BP3313" i="53"/>
  <c r="BO3313" i="53"/>
  <c r="BN3313" i="53"/>
  <c r="BM3313" i="53"/>
  <c r="BQ3313" i="53"/>
  <c r="BP4320" i="53"/>
  <c r="BM4320" i="53"/>
  <c r="BQ4320" i="53"/>
  <c r="BO4320" i="53"/>
  <c r="BN4320" i="53"/>
  <c r="AD5324" i="53"/>
  <c r="AD1301" i="53"/>
  <c r="AD4318" i="53"/>
  <c r="BL297" i="53"/>
  <c r="BL3314" i="53"/>
  <c r="BL4321" i="53"/>
  <c r="BL6332" i="53"/>
  <c r="BL1304" i="53"/>
  <c r="BL5326" i="53"/>
  <c r="BL2309" i="53"/>
  <c r="AD6330" i="53"/>
  <c r="AD3312" i="53"/>
  <c r="AD2307" i="53"/>
  <c r="AG7359" i="53"/>
  <c r="AF7359" i="53"/>
  <c r="AE7359" i="53"/>
  <c r="AE8366" i="53"/>
  <c r="AG8366" i="53"/>
  <c r="AF8366" i="53"/>
  <c r="BO7359" i="53"/>
  <c r="BN7359" i="53"/>
  <c r="BM7359" i="53"/>
  <c r="BQ7359" i="53"/>
  <c r="BP7359" i="53"/>
  <c r="BQ8365" i="53"/>
  <c r="BP8365" i="53"/>
  <c r="BO8365" i="53"/>
  <c r="BN8365" i="53"/>
  <c r="BM8365" i="53"/>
  <c r="BL8366" i="53"/>
  <c r="BL7360" i="53"/>
  <c r="AD8367" i="53"/>
  <c r="AD7360" i="53"/>
  <c r="AF4318" i="53"/>
  <c r="AE4318" i="53"/>
  <c r="AG4318" i="53"/>
  <c r="AG1301" i="53"/>
  <c r="AF1301" i="53"/>
  <c r="AE1301" i="53"/>
  <c r="AF6330" i="53"/>
  <c r="AE6330" i="53"/>
  <c r="AG6330" i="53"/>
  <c r="AG5324" i="53"/>
  <c r="AF5324" i="53"/>
  <c r="AE5324" i="53"/>
  <c r="AE2307" i="53"/>
  <c r="AF2307" i="53"/>
  <c r="AG2307" i="53"/>
  <c r="AG3312" i="53"/>
  <c r="AF3312" i="53"/>
  <c r="AE3312" i="53"/>
  <c r="BQ1304" i="53"/>
  <c r="BP1304" i="53"/>
  <c r="BO1304" i="53"/>
  <c r="BN1304" i="53"/>
  <c r="BM1304" i="53"/>
  <c r="BQ2309" i="53"/>
  <c r="BP2309" i="53"/>
  <c r="BO2309" i="53"/>
  <c r="BN2309" i="53"/>
  <c r="BM2309" i="53"/>
  <c r="BQ5326" i="53"/>
  <c r="BP5326" i="53"/>
  <c r="BM5326" i="53"/>
  <c r="BO5326" i="53"/>
  <c r="BN5326" i="53"/>
  <c r="BQ6332" i="53"/>
  <c r="BP6332" i="53"/>
  <c r="BM6332" i="53"/>
  <c r="BN6332" i="53"/>
  <c r="BO6332" i="53"/>
  <c r="BP4321" i="53"/>
  <c r="BN4321" i="53"/>
  <c r="BM4321" i="53"/>
  <c r="BQ4321" i="53"/>
  <c r="BO4321" i="53"/>
  <c r="BP3314" i="53"/>
  <c r="BQ3314" i="53"/>
  <c r="BO3314" i="53"/>
  <c r="BN3314" i="53"/>
  <c r="BM3314" i="53"/>
  <c r="BQ297" i="53"/>
  <c r="BP297" i="53"/>
  <c r="BO297" i="53"/>
  <c r="BN297" i="53"/>
  <c r="BM297" i="53"/>
  <c r="AD5325" i="53"/>
  <c r="AD4319" i="53"/>
  <c r="BL298" i="53"/>
  <c r="AD1302" i="53"/>
  <c r="BL4322" i="53"/>
  <c r="BL1305" i="53"/>
  <c r="BL3315" i="53"/>
  <c r="BL2310" i="53"/>
  <c r="BL5327" i="53"/>
  <c r="BL6333" i="53"/>
  <c r="AD6331" i="53"/>
  <c r="AD3313" i="53"/>
  <c r="AD2308" i="53"/>
  <c r="AE7360" i="53"/>
  <c r="AG7360" i="53"/>
  <c r="AF7360" i="53"/>
  <c r="AG8367" i="53"/>
  <c r="AF8367" i="53"/>
  <c r="AE8367" i="53"/>
  <c r="BQ7360" i="53"/>
  <c r="BP7360" i="53"/>
  <c r="BO7360" i="53"/>
  <c r="BN7360" i="53"/>
  <c r="BM7360" i="53"/>
  <c r="BM8366" i="53"/>
  <c r="BQ8366" i="53"/>
  <c r="BP8366" i="53"/>
  <c r="BN8366" i="53"/>
  <c r="BO8366" i="53"/>
  <c r="BL8367" i="53"/>
  <c r="BL7361" i="53"/>
  <c r="AD8368" i="53"/>
  <c r="AD7361" i="53"/>
  <c r="AF6331" i="53"/>
  <c r="AG6331" i="53"/>
  <c r="AE6331" i="53"/>
  <c r="AG4319" i="53"/>
  <c r="AF4319" i="53"/>
  <c r="AE4319" i="53"/>
  <c r="AG5325" i="53"/>
  <c r="AF5325" i="53"/>
  <c r="AE5325" i="53"/>
  <c r="AG2308" i="53"/>
  <c r="AF2308" i="53"/>
  <c r="AE2308" i="53"/>
  <c r="AF3313" i="53"/>
  <c r="AE3313" i="53"/>
  <c r="AG3313" i="53"/>
  <c r="AG1302" i="53"/>
  <c r="AF1302" i="53"/>
  <c r="AE1302" i="53"/>
  <c r="BQ298" i="53"/>
  <c r="BP298" i="53"/>
  <c r="BO298" i="53"/>
  <c r="BN298" i="53"/>
  <c r="BM298" i="53"/>
  <c r="BP5327" i="53"/>
  <c r="BQ5327" i="53"/>
  <c r="BO5327" i="53"/>
  <c r="BN5327" i="53"/>
  <c r="BM5327" i="53"/>
  <c r="BQ6333" i="53"/>
  <c r="BP6333" i="53"/>
  <c r="BO6333" i="53"/>
  <c r="BN6333" i="53"/>
  <c r="BM6333" i="53"/>
  <c r="BQ2310" i="53"/>
  <c r="BP2310" i="53"/>
  <c r="BO2310" i="53"/>
  <c r="BN2310" i="53"/>
  <c r="BM2310" i="53"/>
  <c r="BP3315" i="53"/>
  <c r="BQ3315" i="53"/>
  <c r="BO3315" i="53"/>
  <c r="BN3315" i="53"/>
  <c r="BM3315" i="53"/>
  <c r="BQ1305" i="53"/>
  <c r="BP1305" i="53"/>
  <c r="BO1305" i="53"/>
  <c r="BN1305" i="53"/>
  <c r="BM1305" i="53"/>
  <c r="BP4322" i="53"/>
  <c r="BO4322" i="53"/>
  <c r="BN4322" i="53"/>
  <c r="BM4322" i="53"/>
  <c r="BQ4322" i="53"/>
  <c r="AD5326" i="53"/>
  <c r="AD1303" i="53"/>
  <c r="BL299" i="53"/>
  <c r="AD4320" i="53"/>
  <c r="BL2311" i="53"/>
  <c r="BL5328" i="53"/>
  <c r="BL1306" i="53"/>
  <c r="BL3316" i="53"/>
  <c r="BL6334" i="53"/>
  <c r="BL4323" i="53"/>
  <c r="AD6332" i="53"/>
  <c r="AD3314" i="53"/>
  <c r="AD2309" i="53"/>
  <c r="AG7361" i="53"/>
  <c r="AF7361" i="53"/>
  <c r="AE7361" i="53"/>
  <c r="AG8368" i="53"/>
  <c r="AF8368" i="53"/>
  <c r="AE8368" i="53"/>
  <c r="BM7361" i="53"/>
  <c r="BQ7361" i="53"/>
  <c r="BP7361" i="53"/>
  <c r="BO7361" i="53"/>
  <c r="BN7361" i="53"/>
  <c r="BP8367" i="53"/>
  <c r="BO8367" i="53"/>
  <c r="BN8367" i="53"/>
  <c r="BM8367" i="53"/>
  <c r="BQ8367" i="53"/>
  <c r="BL8368" i="53"/>
  <c r="BL7362" i="53"/>
  <c r="AD8369" i="53"/>
  <c r="AD7362" i="53"/>
  <c r="AF1303" i="53"/>
  <c r="AE1303" i="53"/>
  <c r="AG1303" i="53"/>
  <c r="AG6332" i="53"/>
  <c r="AF6332" i="53"/>
  <c r="AE6332" i="53"/>
  <c r="AG2309" i="53"/>
  <c r="AF2309" i="53"/>
  <c r="AE2309" i="53"/>
  <c r="AF5326" i="53"/>
  <c r="AE5326" i="53"/>
  <c r="AG5326" i="53"/>
  <c r="AG3314" i="53"/>
  <c r="AF3314" i="53"/>
  <c r="AE3314" i="53"/>
  <c r="AG4320" i="53"/>
  <c r="AF4320" i="53"/>
  <c r="AE4320" i="53"/>
  <c r="BP299" i="53"/>
  <c r="BQ299" i="53"/>
  <c r="BO299" i="53"/>
  <c r="BN299" i="53"/>
  <c r="BM299" i="53"/>
  <c r="BP4323" i="53"/>
  <c r="BQ4323" i="53"/>
  <c r="BO4323" i="53"/>
  <c r="BN4323" i="53"/>
  <c r="BM4323" i="53"/>
  <c r="BQ6334" i="53"/>
  <c r="BP6334" i="53"/>
  <c r="BO6334" i="53"/>
  <c r="BN6334" i="53"/>
  <c r="BM6334" i="53"/>
  <c r="BP3316" i="53"/>
  <c r="BQ3316" i="53"/>
  <c r="BO3316" i="53"/>
  <c r="BN3316" i="53"/>
  <c r="BM3316" i="53"/>
  <c r="BQ1306" i="53"/>
  <c r="BP1306" i="53"/>
  <c r="BO1306" i="53"/>
  <c r="BN1306" i="53"/>
  <c r="BM1306" i="53"/>
  <c r="BQ5328" i="53"/>
  <c r="BP5328" i="53"/>
  <c r="BO5328" i="53"/>
  <c r="BN5328" i="53"/>
  <c r="BM5328" i="53"/>
  <c r="BQ2311" i="53"/>
  <c r="BP2311" i="53"/>
  <c r="BM2311" i="53"/>
  <c r="BO2311" i="53"/>
  <c r="BN2311" i="53"/>
  <c r="AD5327" i="53"/>
  <c r="AD1304" i="53"/>
  <c r="BL300" i="53"/>
  <c r="AD4321" i="53"/>
  <c r="BL5329" i="53"/>
  <c r="BL3317" i="53"/>
  <c r="BL6335" i="53"/>
  <c r="BL4324" i="53"/>
  <c r="BL1307" i="53"/>
  <c r="BL2312" i="53"/>
  <c r="AD6333" i="53"/>
  <c r="AD3315" i="53"/>
  <c r="AD2310" i="53"/>
  <c r="AG7362" i="53"/>
  <c r="AF7362" i="53"/>
  <c r="AE7362" i="53"/>
  <c r="AG8369" i="53"/>
  <c r="AF8369" i="53"/>
  <c r="AE8369" i="53"/>
  <c r="BP7362" i="53"/>
  <c r="BO7362" i="53"/>
  <c r="BN7362" i="53"/>
  <c r="BM7362" i="53"/>
  <c r="BQ7362" i="53"/>
  <c r="BQ8368" i="53"/>
  <c r="BP8368" i="53"/>
  <c r="BO8368" i="53"/>
  <c r="BN8368" i="53"/>
  <c r="BM8368" i="53"/>
  <c r="BL8369" i="53"/>
  <c r="BL7363" i="53"/>
  <c r="AD8370" i="53"/>
  <c r="AD7363" i="53"/>
  <c r="AG1304" i="53"/>
  <c r="AF1304" i="53"/>
  <c r="AE1304" i="53"/>
  <c r="AE6333" i="53"/>
  <c r="AG6333" i="53"/>
  <c r="AF6333" i="53"/>
  <c r="AG5327" i="53"/>
  <c r="AF5327" i="53"/>
  <c r="AE5327" i="53"/>
  <c r="AG2310" i="53"/>
  <c r="AE2310" i="53"/>
  <c r="AF2310" i="53"/>
  <c r="AG3315" i="53"/>
  <c r="AF3315" i="53"/>
  <c r="AE3315" i="53"/>
  <c r="AE4321" i="53"/>
  <c r="AF4321" i="53"/>
  <c r="AG4321" i="53"/>
  <c r="BQ300" i="53"/>
  <c r="BP300" i="53"/>
  <c r="BM300" i="53"/>
  <c r="BO300" i="53"/>
  <c r="BN300" i="53"/>
  <c r="BQ2312" i="53"/>
  <c r="BP2312" i="53"/>
  <c r="BO2312" i="53"/>
  <c r="BN2312" i="53"/>
  <c r="BM2312" i="53"/>
  <c r="BP1307" i="53"/>
  <c r="BQ1307" i="53"/>
  <c r="BN1307" i="53"/>
  <c r="BM1307" i="53"/>
  <c r="BO1307" i="53"/>
  <c r="BP4324" i="53"/>
  <c r="BQ4324" i="53"/>
  <c r="BO4324" i="53"/>
  <c r="BN4324" i="53"/>
  <c r="BM4324" i="53"/>
  <c r="BQ6335" i="53"/>
  <c r="BP6335" i="53"/>
  <c r="BO6335" i="53"/>
  <c r="BN6335" i="53"/>
  <c r="BM6335" i="53"/>
  <c r="BQ5329" i="53"/>
  <c r="BP5329" i="53"/>
  <c r="BO5329" i="53"/>
  <c r="BN5329" i="53"/>
  <c r="BM5329" i="53"/>
  <c r="BP3317" i="53"/>
  <c r="BQ3317" i="53"/>
  <c r="BO3317" i="53"/>
  <c r="BN3317" i="53"/>
  <c r="BM3317" i="53"/>
  <c r="AD5328" i="53"/>
  <c r="AD4322" i="53"/>
  <c r="AD1305" i="53"/>
  <c r="BL301" i="53"/>
  <c r="BL6336" i="53"/>
  <c r="BL1308" i="53"/>
  <c r="BL3318" i="53"/>
  <c r="BL2313" i="53"/>
  <c r="BL4325" i="53"/>
  <c r="BL5330" i="53"/>
  <c r="AD6334" i="53"/>
  <c r="AD3316" i="53"/>
  <c r="AD2311" i="53"/>
  <c r="AG7363" i="53"/>
  <c r="AF7363" i="53"/>
  <c r="AE7363" i="53"/>
  <c r="AG8370" i="53"/>
  <c r="AF8370" i="53"/>
  <c r="AE8370" i="53"/>
  <c r="BQ7363" i="53"/>
  <c r="BP7363" i="53"/>
  <c r="BO7363" i="53"/>
  <c r="BN7363" i="53"/>
  <c r="BM7363" i="53"/>
  <c r="BN8369" i="53"/>
  <c r="BM8369" i="53"/>
  <c r="BQ8369" i="53"/>
  <c r="BO8369" i="53"/>
  <c r="BP8369" i="53"/>
  <c r="BL8370" i="53"/>
  <c r="BL7364" i="53"/>
  <c r="AD8371" i="53"/>
  <c r="AD7364" i="53"/>
  <c r="AG1305" i="53"/>
  <c r="AF1305" i="53"/>
  <c r="AE1305" i="53"/>
  <c r="AG6334" i="53"/>
  <c r="AE6334" i="53"/>
  <c r="AF6334" i="53"/>
  <c r="AG4322" i="53"/>
  <c r="AF4322" i="53"/>
  <c r="AE4322" i="53"/>
  <c r="AG2311" i="53"/>
  <c r="AF2311" i="53"/>
  <c r="AE2311" i="53"/>
  <c r="AG5328" i="53"/>
  <c r="AF5328" i="53"/>
  <c r="AE5328" i="53"/>
  <c r="AE3316" i="53"/>
  <c r="AF3316" i="53"/>
  <c r="AG3316" i="53"/>
  <c r="BP4325" i="53"/>
  <c r="BQ4325" i="53"/>
  <c r="BO4325" i="53"/>
  <c r="BN4325" i="53"/>
  <c r="BM4325" i="53"/>
  <c r="BQ2313" i="53"/>
  <c r="BP2313" i="53"/>
  <c r="BO2313" i="53"/>
  <c r="BN2313" i="53"/>
  <c r="BM2313" i="53"/>
  <c r="BP3318" i="53"/>
  <c r="BQ3318" i="53"/>
  <c r="BO3318" i="53"/>
  <c r="BN3318" i="53"/>
  <c r="BM3318" i="53"/>
  <c r="BQ5330" i="53"/>
  <c r="BP5330" i="53"/>
  <c r="BM5330" i="53"/>
  <c r="BO5330" i="53"/>
  <c r="BN5330" i="53"/>
  <c r="BQ1308" i="53"/>
  <c r="BP1308" i="53"/>
  <c r="BO1308" i="53"/>
  <c r="BN1308" i="53"/>
  <c r="BM1308" i="53"/>
  <c r="BQ6336" i="53"/>
  <c r="BP6336" i="53"/>
  <c r="BM6336" i="53"/>
  <c r="BN6336" i="53"/>
  <c r="BO6336" i="53"/>
  <c r="BQ301" i="53"/>
  <c r="BP301" i="53"/>
  <c r="BO301" i="53"/>
  <c r="BN301" i="53"/>
  <c r="BM301" i="53"/>
  <c r="AD5329" i="53"/>
  <c r="AD4323" i="53"/>
  <c r="BL302" i="53"/>
  <c r="AD1306" i="53"/>
  <c r="BL3319" i="53"/>
  <c r="BL4326" i="53"/>
  <c r="BL1309" i="53"/>
  <c r="BL2314" i="53"/>
  <c r="BL5331" i="53"/>
  <c r="BL6337" i="53"/>
  <c r="AD6335" i="53"/>
  <c r="AD3317" i="53"/>
  <c r="AD2312" i="53"/>
  <c r="AG7364" i="53"/>
  <c r="AF7364" i="53"/>
  <c r="AE7364" i="53"/>
  <c r="AF8371" i="53"/>
  <c r="AE8371" i="53"/>
  <c r="AG8371" i="53"/>
  <c r="BN7364" i="53"/>
  <c r="BM7364" i="53"/>
  <c r="BQ7364" i="53"/>
  <c r="BP7364" i="53"/>
  <c r="BO7364" i="53"/>
  <c r="BQ8370" i="53"/>
  <c r="BP8370" i="53"/>
  <c r="BO8370" i="53"/>
  <c r="BN8370" i="53"/>
  <c r="BM8370" i="53"/>
  <c r="BL8371" i="53"/>
  <c r="BL7365" i="53"/>
  <c r="AD8372" i="53"/>
  <c r="AD7365" i="53"/>
  <c r="AG4323" i="53"/>
  <c r="AF4323" i="53"/>
  <c r="AE4323" i="53"/>
  <c r="AG6335" i="53"/>
  <c r="AF6335" i="53"/>
  <c r="AE6335" i="53"/>
  <c r="AE5329" i="53"/>
  <c r="AF5329" i="53"/>
  <c r="AG5329" i="53"/>
  <c r="AF2312" i="53"/>
  <c r="AE2312" i="53"/>
  <c r="AG2312" i="53"/>
  <c r="AG3317" i="53"/>
  <c r="AF3317" i="53"/>
  <c r="AE3317" i="53"/>
  <c r="AE1306" i="53"/>
  <c r="AG1306" i="53"/>
  <c r="AF1306" i="53"/>
  <c r="BQ302" i="53"/>
  <c r="BP302" i="53"/>
  <c r="BO302" i="53"/>
  <c r="BN302" i="53"/>
  <c r="BM302" i="53"/>
  <c r="BQ1309" i="53"/>
  <c r="BP1309" i="53"/>
  <c r="BO1309" i="53"/>
  <c r="BN1309" i="53"/>
  <c r="BM1309" i="53"/>
  <c r="BP5331" i="53"/>
  <c r="BQ5331" i="53"/>
  <c r="BO5331" i="53"/>
  <c r="BN5331" i="53"/>
  <c r="BM5331" i="53"/>
  <c r="BQ6337" i="53"/>
  <c r="BP6337" i="53"/>
  <c r="BO6337" i="53"/>
  <c r="BN6337" i="53"/>
  <c r="BM6337" i="53"/>
  <c r="BQ2314" i="53"/>
  <c r="BP2314" i="53"/>
  <c r="BO2314" i="53"/>
  <c r="BN2314" i="53"/>
  <c r="BM2314" i="53"/>
  <c r="BP4326" i="53"/>
  <c r="BQ4326" i="53"/>
  <c r="BO4326" i="53"/>
  <c r="BN4326" i="53"/>
  <c r="BM4326" i="53"/>
  <c r="BP3319" i="53"/>
  <c r="BM3319" i="53"/>
  <c r="BQ3319" i="53"/>
  <c r="BO3319" i="53"/>
  <c r="BN3319" i="53"/>
  <c r="AD5330" i="53"/>
  <c r="AD1307" i="53"/>
  <c r="BL303" i="53"/>
  <c r="AD4324" i="53"/>
  <c r="BL3320" i="53"/>
  <c r="BL5332" i="53"/>
  <c r="BL1310" i="53"/>
  <c r="BL6338" i="53"/>
  <c r="BL2315" i="53"/>
  <c r="BL4327" i="53"/>
  <c r="AD6336" i="53"/>
  <c r="AD3318" i="53"/>
  <c r="AD2313" i="53"/>
  <c r="AF7365" i="53"/>
  <c r="AG7365" i="53"/>
  <c r="AE7365" i="53"/>
  <c r="AG8372" i="53"/>
  <c r="AF8372" i="53"/>
  <c r="AE8372" i="53"/>
  <c r="BQ7365" i="53"/>
  <c r="BP7365" i="53"/>
  <c r="BO7365" i="53"/>
  <c r="BN7365" i="53"/>
  <c r="BM7365" i="53"/>
  <c r="BQ8371" i="53"/>
  <c r="BP8371" i="53"/>
  <c r="BO8371" i="53"/>
  <c r="BM8371" i="53"/>
  <c r="BN8371" i="53"/>
  <c r="BL8372" i="53"/>
  <c r="BL7366" i="53"/>
  <c r="AD8373" i="53"/>
  <c r="AD7366" i="53"/>
  <c r="AG6336" i="53"/>
  <c r="AF6336" i="53"/>
  <c r="AE6336" i="53"/>
  <c r="AG1307" i="53"/>
  <c r="AF1307" i="53"/>
  <c r="AE1307" i="53"/>
  <c r="AG5330" i="53"/>
  <c r="AF5330" i="53"/>
  <c r="AE5330" i="53"/>
  <c r="AG2313" i="53"/>
  <c r="AF2313" i="53"/>
  <c r="AE2313" i="53"/>
  <c r="AG3318" i="53"/>
  <c r="AF3318" i="53"/>
  <c r="AE3318" i="53"/>
  <c r="AG4324" i="53"/>
  <c r="AE4324" i="53"/>
  <c r="AF4324" i="53"/>
  <c r="BP303" i="53"/>
  <c r="BQ303" i="53"/>
  <c r="BO303" i="53"/>
  <c r="BN303" i="53"/>
  <c r="BM303" i="53"/>
  <c r="BQ2315" i="53"/>
  <c r="BP2315" i="53"/>
  <c r="BM2315" i="53"/>
  <c r="BO2315" i="53"/>
  <c r="BN2315" i="53"/>
  <c r="BQ6338" i="53"/>
  <c r="BP6338" i="53"/>
  <c r="BO6338" i="53"/>
  <c r="BN6338" i="53"/>
  <c r="BM6338" i="53"/>
  <c r="BQ1310" i="53"/>
  <c r="BP1310" i="53"/>
  <c r="BO1310" i="53"/>
  <c r="BN1310" i="53"/>
  <c r="BM1310" i="53"/>
  <c r="BP3320" i="53"/>
  <c r="BN3320" i="53"/>
  <c r="BM3320" i="53"/>
  <c r="BQ3320" i="53"/>
  <c r="BO3320" i="53"/>
  <c r="BP4327" i="53"/>
  <c r="BQ4327" i="53"/>
  <c r="BO4327" i="53"/>
  <c r="BN4327" i="53"/>
  <c r="BM4327" i="53"/>
  <c r="BQ5332" i="53"/>
  <c r="BP5332" i="53"/>
  <c r="BO5332" i="53"/>
  <c r="BN5332" i="53"/>
  <c r="BM5332" i="53"/>
  <c r="AD5331" i="53"/>
  <c r="BL304" i="53"/>
  <c r="AD4325" i="53"/>
  <c r="AD1308" i="53"/>
  <c r="BL5333" i="53"/>
  <c r="BL6339" i="53"/>
  <c r="BL3321" i="53"/>
  <c r="BL4328" i="53"/>
  <c r="BL2316" i="53"/>
  <c r="BL1311" i="53"/>
  <c r="AD6337" i="53"/>
  <c r="AD3319" i="53"/>
  <c r="AD2314" i="53"/>
  <c r="AG7366" i="53"/>
  <c r="AF7366" i="53"/>
  <c r="AE7366" i="53"/>
  <c r="AG8373" i="53"/>
  <c r="AF8373" i="53"/>
  <c r="AE8373" i="53"/>
  <c r="BQ7366" i="53"/>
  <c r="BP7366" i="53"/>
  <c r="BO7366" i="53"/>
  <c r="BN7366" i="53"/>
  <c r="BM7366" i="53"/>
  <c r="BO8372" i="53"/>
  <c r="BN8372" i="53"/>
  <c r="BM8372" i="53"/>
  <c r="BP8372" i="53"/>
  <c r="BQ8372" i="53"/>
  <c r="BL8373" i="53"/>
  <c r="BL7367" i="53"/>
  <c r="AD8374" i="53"/>
  <c r="AD7367" i="53"/>
  <c r="AG4325" i="53"/>
  <c r="AF4325" i="53"/>
  <c r="AE4325" i="53"/>
  <c r="AG6337" i="53"/>
  <c r="AF6337" i="53"/>
  <c r="AE6337" i="53"/>
  <c r="AG5331" i="53"/>
  <c r="AF5331" i="53"/>
  <c r="AE5331" i="53"/>
  <c r="AG2314" i="53"/>
  <c r="AF2314" i="53"/>
  <c r="AE2314" i="53"/>
  <c r="AG3319" i="53"/>
  <c r="AE3319" i="53"/>
  <c r="AF3319" i="53"/>
  <c r="AG1308" i="53"/>
  <c r="AF1308" i="53"/>
  <c r="AE1308" i="53"/>
  <c r="BP1311" i="53"/>
  <c r="BQ1311" i="53"/>
  <c r="BN1311" i="53"/>
  <c r="BM1311" i="53"/>
  <c r="BO1311" i="53"/>
  <c r="BP4328" i="53"/>
  <c r="BM4328" i="53"/>
  <c r="BQ4328" i="53"/>
  <c r="BO4328" i="53"/>
  <c r="BN4328" i="53"/>
  <c r="BQ2316" i="53"/>
  <c r="BP2316" i="53"/>
  <c r="BO2316" i="53"/>
  <c r="BN2316" i="53"/>
  <c r="BM2316" i="53"/>
  <c r="BQ304" i="53"/>
  <c r="BP304" i="53"/>
  <c r="BM304" i="53"/>
  <c r="BO304" i="53"/>
  <c r="BN304" i="53"/>
  <c r="BP3321" i="53"/>
  <c r="BO3321" i="53"/>
  <c r="BN3321" i="53"/>
  <c r="BM3321" i="53"/>
  <c r="BQ3321" i="53"/>
  <c r="BQ6339" i="53"/>
  <c r="BP6339" i="53"/>
  <c r="BO6339" i="53"/>
  <c r="BN6339" i="53"/>
  <c r="BM6339" i="53"/>
  <c r="BQ5333" i="53"/>
  <c r="BP5333" i="53"/>
  <c r="BO5333" i="53"/>
  <c r="BN5333" i="53"/>
  <c r="BM5333" i="53"/>
  <c r="AD5332" i="53"/>
  <c r="AD4326" i="53"/>
  <c r="AD1309" i="53"/>
  <c r="BL305" i="53"/>
  <c r="BL6340" i="53"/>
  <c r="BL2317" i="53"/>
  <c r="BL4329" i="53"/>
  <c r="BL3322" i="53"/>
  <c r="BL1312" i="53"/>
  <c r="BL5334" i="53"/>
  <c r="AD6338" i="53"/>
  <c r="AD3320" i="53"/>
  <c r="AD2315" i="53"/>
  <c r="AG7367" i="53"/>
  <c r="AF7367" i="53"/>
  <c r="AE7367" i="53"/>
  <c r="AE8374" i="53"/>
  <c r="AG8374" i="53"/>
  <c r="AF8374" i="53"/>
  <c r="BO7367" i="53"/>
  <c r="BN7367" i="53"/>
  <c r="BM7367" i="53"/>
  <c r="BQ7367" i="53"/>
  <c r="BP7367" i="53"/>
  <c r="BQ8373" i="53"/>
  <c r="BP8373" i="53"/>
  <c r="BO8373" i="53"/>
  <c r="BN8373" i="53"/>
  <c r="BM8373" i="53"/>
  <c r="BL8374" i="53"/>
  <c r="BL7368" i="53"/>
  <c r="AD8375" i="53"/>
  <c r="AD7368" i="53"/>
  <c r="AF6338" i="53"/>
  <c r="AE6338" i="53"/>
  <c r="AG6338" i="53"/>
  <c r="AG5332" i="53"/>
  <c r="AF5332" i="53"/>
  <c r="AE5332" i="53"/>
  <c r="AG1309" i="53"/>
  <c r="AF1309" i="53"/>
  <c r="AE1309" i="53"/>
  <c r="AF4326" i="53"/>
  <c r="AE4326" i="53"/>
  <c r="AG4326" i="53"/>
  <c r="AE2315" i="53"/>
  <c r="AF2315" i="53"/>
  <c r="AG2315" i="53"/>
  <c r="AG3320" i="53"/>
  <c r="AF3320" i="53"/>
  <c r="AE3320" i="53"/>
  <c r="BP3322" i="53"/>
  <c r="BQ3322" i="53"/>
  <c r="BO3322" i="53"/>
  <c r="BN3322" i="53"/>
  <c r="BM3322" i="53"/>
  <c r="BQ1312" i="53"/>
  <c r="BP1312" i="53"/>
  <c r="BO1312" i="53"/>
  <c r="BN1312" i="53"/>
  <c r="BM1312" i="53"/>
  <c r="BP4329" i="53"/>
  <c r="BN4329" i="53"/>
  <c r="BM4329" i="53"/>
  <c r="BQ4329" i="53"/>
  <c r="BO4329" i="53"/>
  <c r="BP2317" i="53"/>
  <c r="BQ2317" i="53"/>
  <c r="BO2317" i="53"/>
  <c r="BN2317" i="53"/>
  <c r="BM2317" i="53"/>
  <c r="BQ6340" i="53"/>
  <c r="BP6340" i="53"/>
  <c r="BM6340" i="53"/>
  <c r="BN6340" i="53"/>
  <c r="BO6340" i="53"/>
  <c r="BQ5334" i="53"/>
  <c r="BP5334" i="53"/>
  <c r="BM5334" i="53"/>
  <c r="BO5334" i="53"/>
  <c r="BN5334" i="53"/>
  <c r="BQ305" i="53"/>
  <c r="BP305" i="53"/>
  <c r="BO305" i="53"/>
  <c r="BN305" i="53"/>
  <c r="BM305" i="53"/>
  <c r="AD5333" i="53"/>
  <c r="AD4327" i="53"/>
  <c r="BL306" i="53"/>
  <c r="AD1310" i="53"/>
  <c r="BL1313" i="53"/>
  <c r="BL2318" i="53"/>
  <c r="BL3323" i="53"/>
  <c r="BL5335" i="53"/>
  <c r="BL4330" i="53"/>
  <c r="BL6341" i="53"/>
  <c r="AD6339" i="53"/>
  <c r="AD3321" i="53"/>
  <c r="AD2316" i="53"/>
  <c r="AE7368" i="53"/>
  <c r="AG7368" i="53"/>
  <c r="AF7368" i="53"/>
  <c r="AG8375" i="53"/>
  <c r="AF8375" i="53"/>
  <c r="AE8375" i="53"/>
  <c r="BQ7368" i="53"/>
  <c r="BP7368" i="53"/>
  <c r="BO7368" i="53"/>
  <c r="BN7368" i="53"/>
  <c r="BM7368" i="53"/>
  <c r="BM8374" i="53"/>
  <c r="BQ8374" i="53"/>
  <c r="BP8374" i="53"/>
  <c r="BN8374" i="53"/>
  <c r="BO8374" i="53"/>
  <c r="BL8375" i="53"/>
  <c r="BL7369" i="53"/>
  <c r="AD8376" i="53"/>
  <c r="AD7369" i="53"/>
  <c r="AF6339" i="53"/>
  <c r="AG6339" i="53"/>
  <c r="AE6339" i="53"/>
  <c r="AG5333" i="53"/>
  <c r="AF5333" i="53"/>
  <c r="AE5333" i="53"/>
  <c r="AG4327" i="53"/>
  <c r="AF4327" i="53"/>
  <c r="AE4327" i="53"/>
  <c r="AG2316" i="53"/>
  <c r="AF2316" i="53"/>
  <c r="AE2316" i="53"/>
  <c r="AF3321" i="53"/>
  <c r="AE3321" i="53"/>
  <c r="AG3321" i="53"/>
  <c r="AG1310" i="53"/>
  <c r="AF1310" i="53"/>
  <c r="AE1310" i="53"/>
  <c r="BQ6341" i="53"/>
  <c r="BP6341" i="53"/>
  <c r="BO6341" i="53"/>
  <c r="BN6341" i="53"/>
  <c r="BM6341" i="53"/>
  <c r="BP3323" i="53"/>
  <c r="BQ3323" i="53"/>
  <c r="BO3323" i="53"/>
  <c r="BN3323" i="53"/>
  <c r="BM3323" i="53"/>
  <c r="BP4330" i="53"/>
  <c r="BO4330" i="53"/>
  <c r="BN4330" i="53"/>
  <c r="BM4330" i="53"/>
  <c r="BQ4330" i="53"/>
  <c r="BQ306" i="53"/>
  <c r="BP306" i="53"/>
  <c r="BO306" i="53"/>
  <c r="BN306" i="53"/>
  <c r="BM306" i="53"/>
  <c r="BQ2318" i="53"/>
  <c r="BP2318" i="53"/>
  <c r="BO2318" i="53"/>
  <c r="BN2318" i="53"/>
  <c r="BM2318" i="53"/>
  <c r="BP5335" i="53"/>
  <c r="BQ5335" i="53"/>
  <c r="BO5335" i="53"/>
  <c r="BN5335" i="53"/>
  <c r="BM5335" i="53"/>
  <c r="BQ1313" i="53"/>
  <c r="BP1313" i="53"/>
  <c r="BO1313" i="53"/>
  <c r="BN1313" i="53"/>
  <c r="BM1313" i="53"/>
  <c r="AD5334" i="53"/>
  <c r="AD4328" i="53"/>
  <c r="BL307" i="53"/>
  <c r="AD1311" i="53"/>
  <c r="BL4331" i="53"/>
  <c r="BL2319" i="53"/>
  <c r="BL3324" i="53"/>
  <c r="BL6342" i="53"/>
  <c r="BL5336" i="53"/>
  <c r="BL1314" i="53"/>
  <c r="AD6340" i="53"/>
  <c r="AD3322" i="53"/>
  <c r="AD2317" i="53"/>
  <c r="AG7369" i="53"/>
  <c r="AF7369" i="53"/>
  <c r="AE7369" i="53"/>
  <c r="AG8376" i="53"/>
  <c r="AF8376" i="53"/>
  <c r="AE8376" i="53"/>
  <c r="BM7369" i="53"/>
  <c r="BQ7369" i="53"/>
  <c r="BP7369" i="53"/>
  <c r="BO7369" i="53"/>
  <c r="BN7369" i="53"/>
  <c r="BP8375" i="53"/>
  <c r="BO8375" i="53"/>
  <c r="BN8375" i="53"/>
  <c r="BM8375" i="53"/>
  <c r="BQ8375" i="53"/>
  <c r="BL8376" i="53"/>
  <c r="BL7370" i="53"/>
  <c r="AD8377" i="53"/>
  <c r="AD7370" i="53"/>
  <c r="AG4328" i="53"/>
  <c r="AF4328" i="53"/>
  <c r="AE4328" i="53"/>
  <c r="AG6340" i="53"/>
  <c r="AF6340" i="53"/>
  <c r="AE6340" i="53"/>
  <c r="AF5334" i="53"/>
  <c r="AE5334" i="53"/>
  <c r="AG5334" i="53"/>
  <c r="AG2317" i="53"/>
  <c r="AF2317" i="53"/>
  <c r="AE2317" i="53"/>
  <c r="AG3322" i="53"/>
  <c r="AF3322" i="53"/>
  <c r="AE3322" i="53"/>
  <c r="AF1311" i="53"/>
  <c r="AE1311" i="53"/>
  <c r="AG1311" i="53"/>
  <c r="BP307" i="53"/>
  <c r="BQ307" i="53"/>
  <c r="BO307" i="53"/>
  <c r="BN307" i="53"/>
  <c r="BM307" i="53"/>
  <c r="BQ1314" i="53"/>
  <c r="BP1314" i="53"/>
  <c r="BO1314" i="53"/>
  <c r="BN1314" i="53"/>
  <c r="BM1314" i="53"/>
  <c r="BQ5336" i="53"/>
  <c r="BP5336" i="53"/>
  <c r="BO5336" i="53"/>
  <c r="BN5336" i="53"/>
  <c r="BM5336" i="53"/>
  <c r="BQ6342" i="53"/>
  <c r="BP6342" i="53"/>
  <c r="BO6342" i="53"/>
  <c r="BN6342" i="53"/>
  <c r="BM6342" i="53"/>
  <c r="BP3324" i="53"/>
  <c r="BQ3324" i="53"/>
  <c r="BO3324" i="53"/>
  <c r="BN3324" i="53"/>
  <c r="BM3324" i="53"/>
  <c r="BQ2319" i="53"/>
  <c r="BP2319" i="53"/>
  <c r="BM2319" i="53"/>
  <c r="BO2319" i="53"/>
  <c r="BN2319" i="53"/>
  <c r="BP4331" i="53"/>
  <c r="BQ4331" i="53"/>
  <c r="BO4331" i="53"/>
  <c r="BN4331" i="53"/>
  <c r="BM4331" i="53"/>
  <c r="AD5335" i="53"/>
  <c r="BL308" i="53"/>
  <c r="AD4329" i="53"/>
  <c r="AD1312" i="53"/>
  <c r="BL3325" i="53"/>
  <c r="BL5337" i="53"/>
  <c r="BL4332" i="53"/>
  <c r="BL1315" i="53"/>
  <c r="BL6343" i="53"/>
  <c r="BL2320" i="53"/>
  <c r="AD6341" i="53"/>
  <c r="AD3323" i="53"/>
  <c r="AD2318" i="53"/>
  <c r="AG7370" i="53"/>
  <c r="AF7370" i="53"/>
  <c r="AE7370" i="53"/>
  <c r="AG8377" i="53"/>
  <c r="AF8377" i="53"/>
  <c r="AE8377" i="53"/>
  <c r="BP7370" i="53"/>
  <c r="BO7370" i="53"/>
  <c r="BN7370" i="53"/>
  <c r="BM7370" i="53"/>
  <c r="BQ7370" i="53"/>
  <c r="BQ8376" i="53"/>
  <c r="BP8376" i="53"/>
  <c r="BO8376" i="53"/>
  <c r="BN8376" i="53"/>
  <c r="BM8376" i="53"/>
  <c r="BL8377" i="53"/>
  <c r="BL7371" i="53"/>
  <c r="AD8378" i="53"/>
  <c r="AD7371" i="53"/>
  <c r="AG5335" i="53"/>
  <c r="AF5335" i="53"/>
  <c r="AE5335" i="53"/>
  <c r="AE4329" i="53"/>
  <c r="AF4329" i="53"/>
  <c r="AG4329" i="53"/>
  <c r="AE6341" i="53"/>
  <c r="AG6341" i="53"/>
  <c r="AF6341" i="53"/>
  <c r="AG2318" i="53"/>
  <c r="AE2318" i="53"/>
  <c r="AF2318" i="53"/>
  <c r="AG3323" i="53"/>
  <c r="AF3323" i="53"/>
  <c r="AE3323" i="53"/>
  <c r="AG1312" i="53"/>
  <c r="AF1312" i="53"/>
  <c r="AE1312" i="53"/>
  <c r="BP1315" i="53"/>
  <c r="BQ1315" i="53"/>
  <c r="BN1315" i="53"/>
  <c r="BM1315" i="53"/>
  <c r="BO1315" i="53"/>
  <c r="BQ2320" i="53"/>
  <c r="BP2320" i="53"/>
  <c r="BO2320" i="53"/>
  <c r="BN2320" i="53"/>
  <c r="BM2320" i="53"/>
  <c r="BP4332" i="53"/>
  <c r="BQ4332" i="53"/>
  <c r="BO4332" i="53"/>
  <c r="BN4332" i="53"/>
  <c r="BM4332" i="53"/>
  <c r="BP3325" i="53"/>
  <c r="BQ3325" i="53"/>
  <c r="BO3325" i="53"/>
  <c r="BN3325" i="53"/>
  <c r="BM3325" i="53"/>
  <c r="BQ308" i="53"/>
  <c r="BP308" i="53"/>
  <c r="BM308" i="53"/>
  <c r="BO308" i="53"/>
  <c r="BN308" i="53"/>
  <c r="BQ6343" i="53"/>
  <c r="BP6343" i="53"/>
  <c r="BO6343" i="53"/>
  <c r="BN6343" i="53"/>
  <c r="BM6343" i="53"/>
  <c r="BQ5337" i="53"/>
  <c r="BP5337" i="53"/>
  <c r="BO5337" i="53"/>
  <c r="BN5337" i="53"/>
  <c r="BM5337" i="53"/>
  <c r="AD5336" i="53"/>
  <c r="BL309" i="53"/>
  <c r="AD1313" i="53"/>
  <c r="AD4330" i="53"/>
  <c r="BL5338" i="53"/>
  <c r="BL3326" i="53"/>
  <c r="BL6344" i="53"/>
  <c r="BL4333" i="53"/>
  <c r="BL2321" i="53"/>
  <c r="BL1316" i="53"/>
  <c r="AD6342" i="53"/>
  <c r="AD3324" i="53"/>
  <c r="AD2319" i="53"/>
  <c r="AE7371" i="53"/>
  <c r="AG7371" i="53"/>
  <c r="AF7371" i="53"/>
  <c r="AG8378" i="53"/>
  <c r="AF8378" i="53"/>
  <c r="AE8378" i="53"/>
  <c r="BQ7371" i="53"/>
  <c r="BP7371" i="53"/>
  <c r="BO7371" i="53"/>
  <c r="BN7371" i="53"/>
  <c r="BM7371" i="53"/>
  <c r="BN8377" i="53"/>
  <c r="BM8377" i="53"/>
  <c r="BQ8377" i="53"/>
  <c r="BO8377" i="53"/>
  <c r="BP8377" i="53"/>
  <c r="BL8378" i="53"/>
  <c r="BL7372" i="53"/>
  <c r="AD8379" i="53"/>
  <c r="AD7372" i="53"/>
  <c r="AG1313" i="53"/>
  <c r="AF1313" i="53"/>
  <c r="AE1313" i="53"/>
  <c r="AG6342" i="53"/>
  <c r="AE6342" i="53"/>
  <c r="AF6342" i="53"/>
  <c r="AG5336" i="53"/>
  <c r="AF5336" i="53"/>
  <c r="AE5336" i="53"/>
  <c r="AG2319" i="53"/>
  <c r="AF2319" i="53"/>
  <c r="AE2319" i="53"/>
  <c r="AE3324" i="53"/>
  <c r="AF3324" i="53"/>
  <c r="AG3324" i="53"/>
  <c r="AG4330" i="53"/>
  <c r="AF4330" i="53"/>
  <c r="AE4330" i="53"/>
  <c r="BP2321" i="53"/>
  <c r="BQ2321" i="53"/>
  <c r="BO2321" i="53"/>
  <c r="BN2321" i="53"/>
  <c r="BM2321" i="53"/>
  <c r="BQ309" i="53"/>
  <c r="BP309" i="53"/>
  <c r="BO309" i="53"/>
  <c r="BN309" i="53"/>
  <c r="BM309" i="53"/>
  <c r="BQ1316" i="53"/>
  <c r="BP1316" i="53"/>
  <c r="BO1316" i="53"/>
  <c r="BN1316" i="53"/>
  <c r="BM1316" i="53"/>
  <c r="BQ6344" i="53"/>
  <c r="BP6344" i="53"/>
  <c r="BM6344" i="53"/>
  <c r="BN6344" i="53"/>
  <c r="BO6344" i="53"/>
  <c r="BP3326" i="53"/>
  <c r="BQ3326" i="53"/>
  <c r="BO3326" i="53"/>
  <c r="BN3326" i="53"/>
  <c r="BM3326" i="53"/>
  <c r="BP4333" i="53"/>
  <c r="BQ4333" i="53"/>
  <c r="BO4333" i="53"/>
  <c r="BN4333" i="53"/>
  <c r="BM4333" i="53"/>
  <c r="BQ5338" i="53"/>
  <c r="BP5338" i="53"/>
  <c r="BM5338" i="53"/>
  <c r="BO5338" i="53"/>
  <c r="BN5338" i="53"/>
  <c r="AD5337" i="53"/>
  <c r="AD1314" i="53"/>
  <c r="AD4331" i="53"/>
  <c r="BL310" i="53"/>
  <c r="BL5339" i="53"/>
  <c r="BL2322" i="53"/>
  <c r="BL3327" i="53"/>
  <c r="BL6345" i="53"/>
  <c r="BL1317" i="53"/>
  <c r="BL4334" i="53"/>
  <c r="AD6343" i="53"/>
  <c r="AD3325" i="53"/>
  <c r="AD2320" i="53"/>
  <c r="AG7372" i="53"/>
  <c r="AF7372" i="53"/>
  <c r="AE7372" i="53"/>
  <c r="AF8379" i="53"/>
  <c r="AE8379" i="53"/>
  <c r="AG8379" i="53"/>
  <c r="BN7372" i="53"/>
  <c r="BM7372" i="53"/>
  <c r="BQ7372" i="53"/>
  <c r="BP7372" i="53"/>
  <c r="BO7372" i="53"/>
  <c r="BQ8378" i="53"/>
  <c r="BP8378" i="53"/>
  <c r="BO8378" i="53"/>
  <c r="BN8378" i="53"/>
  <c r="BM8378" i="53"/>
  <c r="BL8379" i="53"/>
  <c r="BL7373" i="53"/>
  <c r="AD8380" i="53"/>
  <c r="AD7373" i="53"/>
  <c r="AG4331" i="53"/>
  <c r="AF4331" i="53"/>
  <c r="AE4331" i="53"/>
  <c r="AG6343" i="53"/>
  <c r="AF6343" i="53"/>
  <c r="AE6343" i="53"/>
  <c r="AE1314" i="53"/>
  <c r="AG1314" i="53"/>
  <c r="AF1314" i="53"/>
  <c r="AF2320" i="53"/>
  <c r="AE2320" i="53"/>
  <c r="AG2320" i="53"/>
  <c r="AE5337" i="53"/>
  <c r="AG5337" i="53"/>
  <c r="AF5337" i="53"/>
  <c r="AG3325" i="53"/>
  <c r="AF3325" i="53"/>
  <c r="AE3325" i="53"/>
  <c r="BP4334" i="53"/>
  <c r="BQ4334" i="53"/>
  <c r="BO4334" i="53"/>
  <c r="BN4334" i="53"/>
  <c r="BM4334" i="53"/>
  <c r="BQ2322" i="53"/>
  <c r="BP2322" i="53"/>
  <c r="BO2322" i="53"/>
  <c r="BN2322" i="53"/>
  <c r="BM2322" i="53"/>
  <c r="BQ1317" i="53"/>
  <c r="BP1317" i="53"/>
  <c r="BO1317" i="53"/>
  <c r="BN1317" i="53"/>
  <c r="BM1317" i="53"/>
  <c r="BP3327" i="53"/>
  <c r="BM3327" i="53"/>
  <c r="BQ3327" i="53"/>
  <c r="BO3327" i="53"/>
  <c r="BN3327" i="53"/>
  <c r="BQ6345" i="53"/>
  <c r="BP6345" i="53"/>
  <c r="BO6345" i="53"/>
  <c r="BN6345" i="53"/>
  <c r="BM6345" i="53"/>
  <c r="BP5339" i="53"/>
  <c r="BQ5339" i="53"/>
  <c r="BO5339" i="53"/>
  <c r="BN5339" i="53"/>
  <c r="BM5339" i="53"/>
  <c r="BQ310" i="53"/>
  <c r="BP310" i="53"/>
  <c r="BO310" i="53"/>
  <c r="BN310" i="53"/>
  <c r="BM310" i="53"/>
  <c r="AD5338" i="53"/>
  <c r="BL311" i="53"/>
  <c r="AD4332" i="53"/>
  <c r="AD1315" i="53"/>
  <c r="BL3328" i="53"/>
  <c r="BL2323" i="53"/>
  <c r="BL6346" i="53"/>
  <c r="BL1318" i="53"/>
  <c r="BL4335" i="53"/>
  <c r="BL5340" i="53"/>
  <c r="AD6344" i="53"/>
  <c r="AD3326" i="53"/>
  <c r="AD2321" i="53"/>
  <c r="AF7373" i="53"/>
  <c r="AE7373" i="53"/>
  <c r="AG7373" i="53"/>
  <c r="AG8380" i="53"/>
  <c r="AF8380" i="53"/>
  <c r="AE8380" i="53"/>
  <c r="BQ7373" i="53"/>
  <c r="BP7373" i="53"/>
  <c r="BO7373" i="53"/>
  <c r="BN7373" i="53"/>
  <c r="BM7373" i="53"/>
  <c r="BQ8379" i="53"/>
  <c r="BP8379" i="53"/>
  <c r="BO8379" i="53"/>
  <c r="BM8379" i="53"/>
  <c r="BN8379" i="53"/>
  <c r="BL8380" i="53"/>
  <c r="BL7374" i="53"/>
  <c r="AD8381" i="53"/>
  <c r="AD7374" i="53"/>
  <c r="AG4332" i="53"/>
  <c r="AE4332" i="53"/>
  <c r="AF4332" i="53"/>
  <c r="AG6344" i="53"/>
  <c r="AE6344" i="53"/>
  <c r="AF6344" i="53"/>
  <c r="AG5338" i="53"/>
  <c r="AF5338" i="53"/>
  <c r="AE5338" i="53"/>
  <c r="AG2321" i="53"/>
  <c r="AF2321" i="53"/>
  <c r="AE2321" i="53"/>
  <c r="AG3326" i="53"/>
  <c r="AF3326" i="53"/>
  <c r="AE3326" i="53"/>
  <c r="AG1315" i="53"/>
  <c r="AF1315" i="53"/>
  <c r="AE1315" i="53"/>
  <c r="BQ5340" i="53"/>
  <c r="BP5340" i="53"/>
  <c r="BO5340" i="53"/>
  <c r="BN5340" i="53"/>
  <c r="BM5340" i="53"/>
  <c r="BP4335" i="53"/>
  <c r="BQ4335" i="53"/>
  <c r="BO4335" i="53"/>
  <c r="BN4335" i="53"/>
  <c r="BM4335" i="53"/>
  <c r="BQ2323" i="53"/>
  <c r="BP2323" i="53"/>
  <c r="BM2323" i="53"/>
  <c r="BO2323" i="53"/>
  <c r="BN2323" i="53"/>
  <c r="BQ6346" i="53"/>
  <c r="BP6346" i="53"/>
  <c r="BO6346" i="53"/>
  <c r="BN6346" i="53"/>
  <c r="BM6346" i="53"/>
  <c r="BP311" i="53"/>
  <c r="BQ311" i="53"/>
  <c r="BO311" i="53"/>
  <c r="BN311" i="53"/>
  <c r="BM311" i="53"/>
  <c r="BQ1318" i="53"/>
  <c r="BP1318" i="53"/>
  <c r="BO1318" i="53"/>
  <c r="BN1318" i="53"/>
  <c r="BM1318" i="53"/>
  <c r="BP3328" i="53"/>
  <c r="BN3328" i="53"/>
  <c r="BM3328" i="53"/>
  <c r="BQ3328" i="53"/>
  <c r="BO3328" i="53"/>
  <c r="AD5339" i="53"/>
  <c r="AD4333" i="53"/>
  <c r="AD1316" i="53"/>
  <c r="BL312" i="53"/>
  <c r="BL2324" i="53"/>
  <c r="BL1319" i="53"/>
  <c r="BL3329" i="53"/>
  <c r="BL5341" i="53"/>
  <c r="BL4336" i="53"/>
  <c r="BL6347" i="53"/>
  <c r="AD6345" i="53"/>
  <c r="AD3327" i="53"/>
  <c r="AD2322" i="53"/>
  <c r="AG7374" i="53"/>
  <c r="AF7374" i="53"/>
  <c r="AE7374" i="53"/>
  <c r="AG8381" i="53"/>
  <c r="AF8381" i="53"/>
  <c r="AE8381" i="53"/>
  <c r="BQ7374" i="53"/>
  <c r="BP7374" i="53"/>
  <c r="BO7374" i="53"/>
  <c r="BN7374" i="53"/>
  <c r="BM7374" i="53"/>
  <c r="BO8380" i="53"/>
  <c r="BN8380" i="53"/>
  <c r="BM8380" i="53"/>
  <c r="BP8380" i="53"/>
  <c r="BQ8380" i="53"/>
  <c r="BL8381" i="53"/>
  <c r="BL7375" i="53"/>
  <c r="AD8382" i="53"/>
  <c r="AD7375" i="53"/>
  <c r="AG4333" i="53"/>
  <c r="AF4333" i="53"/>
  <c r="AE4333" i="53"/>
  <c r="AG5339" i="53"/>
  <c r="AF5339" i="53"/>
  <c r="AE5339" i="53"/>
  <c r="AG6345" i="53"/>
  <c r="AF6345" i="53"/>
  <c r="AE6345" i="53"/>
  <c r="AG1316" i="53"/>
  <c r="AF1316" i="53"/>
  <c r="AE1316" i="53"/>
  <c r="AG2322" i="53"/>
  <c r="AF2322" i="53"/>
  <c r="AE2322" i="53"/>
  <c r="AG3327" i="53"/>
  <c r="AE3327" i="53"/>
  <c r="AF3327" i="53"/>
  <c r="BQ6347" i="53"/>
  <c r="BP6347" i="53"/>
  <c r="BO6347" i="53"/>
  <c r="BN6347" i="53"/>
  <c r="BM6347" i="53"/>
  <c r="BP4336" i="53"/>
  <c r="BM4336" i="53"/>
  <c r="BQ4336" i="53"/>
  <c r="BO4336" i="53"/>
  <c r="BN4336" i="53"/>
  <c r="BP3329" i="53"/>
  <c r="BO3329" i="53"/>
  <c r="BN3329" i="53"/>
  <c r="BM3329" i="53"/>
  <c r="BQ3329" i="53"/>
  <c r="BP1319" i="53"/>
  <c r="BQ1319" i="53"/>
  <c r="BN1319" i="53"/>
  <c r="BM1319" i="53"/>
  <c r="BO1319" i="53"/>
  <c r="BQ5341" i="53"/>
  <c r="BP5341" i="53"/>
  <c r="BO5341" i="53"/>
  <c r="BN5341" i="53"/>
  <c r="BM5341" i="53"/>
  <c r="BQ2324" i="53"/>
  <c r="BP2324" i="53"/>
  <c r="BO2324" i="53"/>
  <c r="BN2324" i="53"/>
  <c r="BM2324" i="53"/>
  <c r="BQ312" i="53"/>
  <c r="BP312" i="53"/>
  <c r="BM312" i="53"/>
  <c r="BO312" i="53"/>
  <c r="BN312" i="53"/>
  <c r="AD5340" i="53"/>
  <c r="AD4334" i="53"/>
  <c r="AD1317" i="53"/>
  <c r="BL313" i="53"/>
  <c r="BL4337" i="53"/>
  <c r="BL3330" i="53"/>
  <c r="BL6348" i="53"/>
  <c r="BL2325" i="53"/>
  <c r="BL5342" i="53"/>
  <c r="BL1320" i="53"/>
  <c r="AD6346" i="53"/>
  <c r="AD3328" i="53"/>
  <c r="AD2323" i="53"/>
  <c r="AG7375" i="53"/>
  <c r="AF7375" i="53"/>
  <c r="AE7375" i="53"/>
  <c r="AE8382" i="53"/>
  <c r="AG8382" i="53"/>
  <c r="AF8382" i="53"/>
  <c r="BO7375" i="53"/>
  <c r="BN7375" i="53"/>
  <c r="BM7375" i="53"/>
  <c r="BQ7375" i="53"/>
  <c r="BP7375" i="53"/>
  <c r="BQ8381" i="53"/>
  <c r="BP8381" i="53"/>
  <c r="BO8381" i="53"/>
  <c r="BN8381" i="53"/>
  <c r="BM8381" i="53"/>
  <c r="BL8382" i="53"/>
  <c r="BL7376" i="53"/>
  <c r="AD8383" i="53"/>
  <c r="AD7376" i="53"/>
  <c r="AF6346" i="53"/>
  <c r="AE6346" i="53"/>
  <c r="AG6346" i="53"/>
  <c r="AG1317" i="53"/>
  <c r="AF1317" i="53"/>
  <c r="AE1317" i="53"/>
  <c r="AG5340" i="53"/>
  <c r="AE5340" i="53"/>
  <c r="AF5340" i="53"/>
  <c r="AE2323" i="53"/>
  <c r="AF2323" i="53"/>
  <c r="AG2323" i="53"/>
  <c r="AF4334" i="53"/>
  <c r="AE4334" i="53"/>
  <c r="AG4334" i="53"/>
  <c r="AG3328" i="53"/>
  <c r="AF3328" i="53"/>
  <c r="AE3328" i="53"/>
  <c r="BQ6348" i="53"/>
  <c r="BP6348" i="53"/>
  <c r="BM6348" i="53"/>
  <c r="BN6348" i="53"/>
  <c r="BO6348" i="53"/>
  <c r="BP3330" i="53"/>
  <c r="BQ3330" i="53"/>
  <c r="BO3330" i="53"/>
  <c r="BN3330" i="53"/>
  <c r="BM3330" i="53"/>
  <c r="BQ1320" i="53"/>
  <c r="BP1320" i="53"/>
  <c r="BO1320" i="53"/>
  <c r="BN1320" i="53"/>
  <c r="BM1320" i="53"/>
  <c r="BQ5342" i="53"/>
  <c r="BP5342" i="53"/>
  <c r="BM5342" i="53"/>
  <c r="BO5342" i="53"/>
  <c r="BN5342" i="53"/>
  <c r="BP2325" i="53"/>
  <c r="BQ2325" i="53"/>
  <c r="BO2325" i="53"/>
  <c r="BN2325" i="53"/>
  <c r="BM2325" i="53"/>
  <c r="BP4337" i="53"/>
  <c r="BN4337" i="53"/>
  <c r="BM4337" i="53"/>
  <c r="BQ4337" i="53"/>
  <c r="BO4337" i="53"/>
  <c r="BQ313" i="53"/>
  <c r="BP313" i="53"/>
  <c r="BO313" i="53"/>
  <c r="BN313" i="53"/>
  <c r="BM313" i="53"/>
  <c r="AD5341" i="53"/>
  <c r="AD4335" i="53"/>
  <c r="BL314" i="53"/>
  <c r="AD1318" i="53"/>
  <c r="BL1321" i="53"/>
  <c r="BL3331" i="53"/>
  <c r="BL2326" i="53"/>
  <c r="BL5343" i="53"/>
  <c r="BL6349" i="53"/>
  <c r="BL4338" i="53"/>
  <c r="AD6347" i="53"/>
  <c r="AD3329" i="53"/>
  <c r="AD2324" i="53"/>
  <c r="AE7376" i="53"/>
  <c r="AF7376" i="53"/>
  <c r="AG7376" i="53"/>
  <c r="AG8383" i="53"/>
  <c r="AF8383" i="53"/>
  <c r="AE8383" i="53"/>
  <c r="BQ7376" i="53"/>
  <c r="BP7376" i="53"/>
  <c r="BO7376" i="53"/>
  <c r="BN7376" i="53"/>
  <c r="BM7376" i="53"/>
  <c r="BM8382" i="53"/>
  <c r="BQ8382" i="53"/>
  <c r="BP8382" i="53"/>
  <c r="BN8382" i="53"/>
  <c r="BO8382" i="53"/>
  <c r="BL8383" i="53"/>
  <c r="BL7377" i="53"/>
  <c r="AD8384" i="53"/>
  <c r="AD7377" i="53"/>
  <c r="AG4335" i="53"/>
  <c r="AF4335" i="53"/>
  <c r="AE4335" i="53"/>
  <c r="AG5341" i="53"/>
  <c r="AF5341" i="53"/>
  <c r="AE5341" i="53"/>
  <c r="AF6347" i="53"/>
  <c r="AG6347" i="53"/>
  <c r="AE6347" i="53"/>
  <c r="AG2324" i="53"/>
  <c r="AF2324" i="53"/>
  <c r="AE2324" i="53"/>
  <c r="AF3329" i="53"/>
  <c r="AE3329" i="53"/>
  <c r="AG3329" i="53"/>
  <c r="AG1318" i="53"/>
  <c r="AF1318" i="53"/>
  <c r="AE1318" i="53"/>
  <c r="BQ314" i="53"/>
  <c r="BP314" i="53"/>
  <c r="BO314" i="53"/>
  <c r="BN314" i="53"/>
  <c r="BM314" i="53"/>
  <c r="BP4338" i="53"/>
  <c r="BO4338" i="53"/>
  <c r="BN4338" i="53"/>
  <c r="BM4338" i="53"/>
  <c r="BQ4338" i="53"/>
  <c r="BQ6349" i="53"/>
  <c r="BP6349" i="53"/>
  <c r="BO6349" i="53"/>
  <c r="BN6349" i="53"/>
  <c r="BM6349" i="53"/>
  <c r="BP3331" i="53"/>
  <c r="BQ3331" i="53"/>
  <c r="BO3331" i="53"/>
  <c r="BN3331" i="53"/>
  <c r="BM3331" i="53"/>
  <c r="BQ2326" i="53"/>
  <c r="BP2326" i="53"/>
  <c r="BO2326" i="53"/>
  <c r="BN2326" i="53"/>
  <c r="BM2326" i="53"/>
  <c r="BP5343" i="53"/>
  <c r="BQ5343" i="53"/>
  <c r="BO5343" i="53"/>
  <c r="BN5343" i="53"/>
  <c r="BM5343" i="53"/>
  <c r="BQ1321" i="53"/>
  <c r="BP1321" i="53"/>
  <c r="BO1321" i="53"/>
  <c r="BN1321" i="53"/>
  <c r="BM1321" i="53"/>
  <c r="AD5342" i="53"/>
  <c r="BL315" i="53"/>
  <c r="AD1319" i="53"/>
  <c r="AD4336" i="53"/>
  <c r="BL6350" i="53"/>
  <c r="BL3332" i="53"/>
  <c r="BL2327" i="53"/>
  <c r="BL4339" i="53"/>
  <c r="BL5344" i="53"/>
  <c r="BL1322" i="53"/>
  <c r="AD6348" i="53"/>
  <c r="AD3330" i="53"/>
  <c r="AD2325" i="53"/>
  <c r="AG7377" i="53"/>
  <c r="AF7377" i="53"/>
  <c r="AE7377" i="53"/>
  <c r="AG8384" i="53"/>
  <c r="AF8384" i="53"/>
  <c r="AE8384" i="53"/>
  <c r="BM7377" i="53"/>
  <c r="BQ7377" i="53"/>
  <c r="BP7377" i="53"/>
  <c r="BO7377" i="53"/>
  <c r="BN7377" i="53"/>
  <c r="BP8383" i="53"/>
  <c r="BO8383" i="53"/>
  <c r="BN8383" i="53"/>
  <c r="BM8383" i="53"/>
  <c r="BQ8383" i="53"/>
  <c r="BL8384" i="53"/>
  <c r="BL7378" i="53"/>
  <c r="AD8385" i="53"/>
  <c r="AD7378" i="53"/>
  <c r="AG6348" i="53"/>
  <c r="AF6348" i="53"/>
  <c r="AE6348" i="53"/>
  <c r="AF5342" i="53"/>
  <c r="AE5342" i="53"/>
  <c r="AG5342" i="53"/>
  <c r="AF1319" i="53"/>
  <c r="AE1319" i="53"/>
  <c r="AG1319" i="53"/>
  <c r="AG2325" i="53"/>
  <c r="AF2325" i="53"/>
  <c r="AE2325" i="53"/>
  <c r="AG3330" i="53"/>
  <c r="AF3330" i="53"/>
  <c r="AE3330" i="53"/>
  <c r="AG4336" i="53"/>
  <c r="AF4336" i="53"/>
  <c r="AE4336" i="53"/>
  <c r="BQ5344" i="53"/>
  <c r="BP5344" i="53"/>
  <c r="BO5344" i="53"/>
  <c r="BN5344" i="53"/>
  <c r="BM5344" i="53"/>
  <c r="BP4339" i="53"/>
  <c r="BQ4339" i="53"/>
  <c r="BO4339" i="53"/>
  <c r="BN4339" i="53"/>
  <c r="BM4339" i="53"/>
  <c r="BQ1322" i="53"/>
  <c r="BP1322" i="53"/>
  <c r="BO1322" i="53"/>
  <c r="BN1322" i="53"/>
  <c r="BM1322" i="53"/>
  <c r="BP315" i="53"/>
  <c r="BQ315" i="53"/>
  <c r="BO315" i="53"/>
  <c r="BN315" i="53"/>
  <c r="BM315" i="53"/>
  <c r="BQ2327" i="53"/>
  <c r="BP2327" i="53"/>
  <c r="BM2327" i="53"/>
  <c r="BO2327" i="53"/>
  <c r="BN2327" i="53"/>
  <c r="BQ6350" i="53"/>
  <c r="BP6350" i="53"/>
  <c r="BO6350" i="53"/>
  <c r="BN6350" i="53"/>
  <c r="BM6350" i="53"/>
  <c r="BP3332" i="53"/>
  <c r="BQ3332" i="53"/>
  <c r="BO3332" i="53"/>
  <c r="BN3332" i="53"/>
  <c r="BM3332" i="53"/>
  <c r="AD5343" i="53"/>
  <c r="AD4337" i="53"/>
  <c r="AD1320" i="53"/>
  <c r="BL316" i="53"/>
  <c r="BL5345" i="53"/>
  <c r="BL6351" i="53"/>
  <c r="BL3333" i="53"/>
  <c r="BL2328" i="53"/>
  <c r="BL1323" i="53"/>
  <c r="BL4340" i="53"/>
  <c r="AD6349" i="53"/>
  <c r="AD3331" i="53"/>
  <c r="AD2326" i="53"/>
  <c r="AG7378" i="53"/>
  <c r="AF7378" i="53"/>
  <c r="AE7378" i="53"/>
  <c r="AG8385" i="53"/>
  <c r="AF8385" i="53"/>
  <c r="AE8385" i="53"/>
  <c r="BP7378" i="53"/>
  <c r="BO7378" i="53"/>
  <c r="BN7378" i="53"/>
  <c r="BM7378" i="53"/>
  <c r="BQ7378" i="53"/>
  <c r="BQ8384" i="53"/>
  <c r="BP8384" i="53"/>
  <c r="BO8384" i="53"/>
  <c r="BN8384" i="53"/>
  <c r="BM8384" i="53"/>
  <c r="BL8385" i="53"/>
  <c r="BL7379" i="53"/>
  <c r="AD8386" i="53"/>
  <c r="AD7379" i="53"/>
  <c r="AF6349" i="53"/>
  <c r="AE6349" i="53"/>
  <c r="AG6349" i="53"/>
  <c r="AE4337" i="53"/>
  <c r="AF4337" i="53"/>
  <c r="AG4337" i="53"/>
  <c r="AG1320" i="53"/>
  <c r="AF1320" i="53"/>
  <c r="AE1320" i="53"/>
  <c r="AG5343" i="53"/>
  <c r="AF5343" i="53"/>
  <c r="AE5343" i="53"/>
  <c r="AG2326" i="53"/>
  <c r="AE2326" i="53"/>
  <c r="AF2326" i="53"/>
  <c r="AG3331" i="53"/>
  <c r="AF3331" i="53"/>
  <c r="AE3331" i="53"/>
  <c r="BP4340" i="53"/>
  <c r="BQ4340" i="53"/>
  <c r="BO4340" i="53"/>
  <c r="BN4340" i="53"/>
  <c r="BM4340" i="53"/>
  <c r="BP1323" i="53"/>
  <c r="BQ1323" i="53"/>
  <c r="BN1323" i="53"/>
  <c r="BM1323" i="53"/>
  <c r="BO1323" i="53"/>
  <c r="BQ2328" i="53"/>
  <c r="BP2328" i="53"/>
  <c r="BO2328" i="53"/>
  <c r="BN2328" i="53"/>
  <c r="BM2328" i="53"/>
  <c r="BP3333" i="53"/>
  <c r="BQ3333" i="53"/>
  <c r="BO3333" i="53"/>
  <c r="BN3333" i="53"/>
  <c r="BM3333" i="53"/>
  <c r="BQ5345" i="53"/>
  <c r="BP5345" i="53"/>
  <c r="BO5345" i="53"/>
  <c r="BN5345" i="53"/>
  <c r="BM5345" i="53"/>
  <c r="BQ6351" i="53"/>
  <c r="BP6351" i="53"/>
  <c r="BO6351" i="53"/>
  <c r="BN6351" i="53"/>
  <c r="BM6351" i="53"/>
  <c r="BQ316" i="53"/>
  <c r="BP316" i="53"/>
  <c r="BM316" i="53"/>
  <c r="BO316" i="53"/>
  <c r="BN316" i="53"/>
  <c r="AD5344" i="53"/>
  <c r="AD4338" i="53"/>
  <c r="BL317" i="53"/>
  <c r="AD1321" i="53"/>
  <c r="BL1324" i="53"/>
  <c r="BL3334" i="53"/>
  <c r="BL6352" i="53"/>
  <c r="BL4341" i="53"/>
  <c r="BL2329" i="53"/>
  <c r="BL5346" i="53"/>
  <c r="AD6350" i="53"/>
  <c r="AD3332" i="53"/>
  <c r="AD2327" i="53"/>
  <c r="AG7379" i="53"/>
  <c r="AF7379" i="53"/>
  <c r="AE7379" i="53"/>
  <c r="AG8386" i="53"/>
  <c r="AF8386" i="53"/>
  <c r="AE8386" i="53"/>
  <c r="BQ7379" i="53"/>
  <c r="BP7379" i="53"/>
  <c r="BO7379" i="53"/>
  <c r="BN7379" i="53"/>
  <c r="BM7379" i="53"/>
  <c r="BN8385" i="53"/>
  <c r="BM8385" i="53"/>
  <c r="BQ8385" i="53"/>
  <c r="BO8385" i="53"/>
  <c r="BP8385" i="53"/>
  <c r="BL8386" i="53"/>
  <c r="BL7380" i="53"/>
  <c r="AD8387" i="53"/>
  <c r="AD7380" i="53"/>
  <c r="AF6350" i="53"/>
  <c r="AG6350" i="53"/>
  <c r="AE6350" i="53"/>
  <c r="AG4338" i="53"/>
  <c r="AF4338" i="53"/>
  <c r="AE4338" i="53"/>
  <c r="AG5344" i="53"/>
  <c r="AF5344" i="53"/>
  <c r="AE5344" i="53"/>
  <c r="AG2327" i="53"/>
  <c r="AF2327" i="53"/>
  <c r="AE2327" i="53"/>
  <c r="AE3332" i="53"/>
  <c r="AF3332" i="53"/>
  <c r="AG3332" i="53"/>
  <c r="AG1321" i="53"/>
  <c r="AF1321" i="53"/>
  <c r="AE1321" i="53"/>
  <c r="BQ317" i="53"/>
  <c r="BP317" i="53"/>
  <c r="BO317" i="53"/>
  <c r="BN317" i="53"/>
  <c r="BM317" i="53"/>
  <c r="BP2329" i="53"/>
  <c r="BQ2329" i="53"/>
  <c r="BO2329" i="53"/>
  <c r="BN2329" i="53"/>
  <c r="BM2329" i="53"/>
  <c r="BP4341" i="53"/>
  <c r="BQ4341" i="53"/>
  <c r="BO4341" i="53"/>
  <c r="BN4341" i="53"/>
  <c r="BM4341" i="53"/>
  <c r="BQ6352" i="53"/>
  <c r="BP6352" i="53"/>
  <c r="BM6352" i="53"/>
  <c r="BN6352" i="53"/>
  <c r="BO6352" i="53"/>
  <c r="BP3334" i="53"/>
  <c r="BQ3334" i="53"/>
  <c r="BO3334" i="53"/>
  <c r="BN3334" i="53"/>
  <c r="BM3334" i="53"/>
  <c r="BQ1324" i="53"/>
  <c r="BP1324" i="53"/>
  <c r="BO1324" i="53"/>
  <c r="BN1324" i="53"/>
  <c r="BM1324" i="53"/>
  <c r="BQ5346" i="53"/>
  <c r="BP5346" i="53"/>
  <c r="BM5346" i="53"/>
  <c r="BO5346" i="53"/>
  <c r="BN5346" i="53"/>
  <c r="AD5345" i="53"/>
  <c r="BL318" i="53"/>
  <c r="AD4339" i="53"/>
  <c r="AD1322" i="53"/>
  <c r="BL2330" i="53"/>
  <c r="BL3335" i="53"/>
  <c r="BL4342" i="53"/>
  <c r="BL5347" i="53"/>
  <c r="BL6353" i="53"/>
  <c r="BL1325" i="53"/>
  <c r="AD6351" i="53"/>
  <c r="AD3333" i="53"/>
  <c r="AD2328" i="53"/>
  <c r="AG7380" i="53"/>
  <c r="AF7380" i="53"/>
  <c r="AE7380" i="53"/>
  <c r="AF8387" i="53"/>
  <c r="AE8387" i="53"/>
  <c r="AG8387" i="53"/>
  <c r="BN7380" i="53"/>
  <c r="BM7380" i="53"/>
  <c r="BQ7380" i="53"/>
  <c r="BP7380" i="53"/>
  <c r="BO7380" i="53"/>
  <c r="BQ8386" i="53"/>
  <c r="BP8386" i="53"/>
  <c r="BO8386" i="53"/>
  <c r="BN8386" i="53"/>
  <c r="BM8386" i="53"/>
  <c r="BL8387" i="53"/>
  <c r="BL7381" i="53"/>
  <c r="AD8388" i="53"/>
  <c r="AD7381" i="53"/>
  <c r="AF6351" i="53"/>
  <c r="AG6351" i="53"/>
  <c r="AE6351" i="53"/>
  <c r="AE5345" i="53"/>
  <c r="AG5345" i="53"/>
  <c r="AF5345" i="53"/>
  <c r="AG4339" i="53"/>
  <c r="AF4339" i="53"/>
  <c r="AE4339" i="53"/>
  <c r="AF2328" i="53"/>
  <c r="AE2328" i="53"/>
  <c r="AG2328" i="53"/>
  <c r="AG3333" i="53"/>
  <c r="AF3333" i="53"/>
  <c r="AE3333" i="53"/>
  <c r="AE1322" i="53"/>
  <c r="AG1322" i="53"/>
  <c r="AF1322" i="53"/>
  <c r="BQ1325" i="53"/>
  <c r="BP1325" i="53"/>
  <c r="BO1325" i="53"/>
  <c r="BN1325" i="53"/>
  <c r="BM1325" i="53"/>
  <c r="BQ6353" i="53"/>
  <c r="BP6353" i="53"/>
  <c r="BO6353" i="53"/>
  <c r="BN6353" i="53"/>
  <c r="BM6353" i="53"/>
  <c r="BQ318" i="53"/>
  <c r="BP318" i="53"/>
  <c r="BO318" i="53"/>
  <c r="BN318" i="53"/>
  <c r="BM318" i="53"/>
  <c r="BP5347" i="53"/>
  <c r="BQ5347" i="53"/>
  <c r="BO5347" i="53"/>
  <c r="BN5347" i="53"/>
  <c r="BM5347" i="53"/>
  <c r="BP3335" i="53"/>
  <c r="BM3335" i="53"/>
  <c r="BQ3335" i="53"/>
  <c r="BO3335" i="53"/>
  <c r="BN3335" i="53"/>
  <c r="BP4342" i="53"/>
  <c r="BQ4342" i="53"/>
  <c r="BO4342" i="53"/>
  <c r="BN4342" i="53"/>
  <c r="BM4342" i="53"/>
  <c r="BQ2330" i="53"/>
  <c r="BP2330" i="53"/>
  <c r="BO2330" i="53"/>
  <c r="BN2330" i="53"/>
  <c r="BM2330" i="53"/>
  <c r="AD5346" i="53"/>
  <c r="AD1323" i="53"/>
  <c r="BL319" i="53"/>
  <c r="AD4340" i="53"/>
  <c r="BL6354" i="53"/>
  <c r="BL2331" i="53"/>
  <c r="BL4343" i="53"/>
  <c r="BL3336" i="53"/>
  <c r="BL1326" i="53"/>
  <c r="BL5348" i="53"/>
  <c r="AD6352" i="53"/>
  <c r="AD3334" i="53"/>
  <c r="AD2329" i="53"/>
  <c r="AF7381" i="53"/>
  <c r="AE7381" i="53"/>
  <c r="AG7381" i="53"/>
  <c r="AG8388" i="53"/>
  <c r="AF8388" i="53"/>
  <c r="AE8388" i="53"/>
  <c r="BQ7381" i="53"/>
  <c r="BP7381" i="53"/>
  <c r="BO7381" i="53"/>
  <c r="BN7381" i="53"/>
  <c r="BM7381" i="53"/>
  <c r="BQ8387" i="53"/>
  <c r="BP8387" i="53"/>
  <c r="BO8387" i="53"/>
  <c r="BM8387" i="53"/>
  <c r="BN8387" i="53"/>
  <c r="BL8388" i="53"/>
  <c r="BL7382" i="53"/>
  <c r="AD8389" i="53"/>
  <c r="AD7382" i="53"/>
  <c r="AG6352" i="53"/>
  <c r="AF6352" i="53"/>
  <c r="AE6352" i="53"/>
  <c r="AG1323" i="53"/>
  <c r="AF1323" i="53"/>
  <c r="AE1323" i="53"/>
  <c r="AG5346" i="53"/>
  <c r="AF5346" i="53"/>
  <c r="AE5346" i="53"/>
  <c r="AG2329" i="53"/>
  <c r="AF2329" i="53"/>
  <c r="AE2329" i="53"/>
  <c r="AG3334" i="53"/>
  <c r="AF3334" i="53"/>
  <c r="AE3334" i="53"/>
  <c r="AG4340" i="53"/>
  <c r="AE4340" i="53"/>
  <c r="AF4340" i="53"/>
  <c r="BQ5348" i="53"/>
  <c r="BP5348" i="53"/>
  <c r="BO5348" i="53"/>
  <c r="BN5348" i="53"/>
  <c r="BM5348" i="53"/>
  <c r="BP319" i="53"/>
  <c r="BQ319" i="53"/>
  <c r="BO319" i="53"/>
  <c r="BN319" i="53"/>
  <c r="BM319" i="53"/>
  <c r="BP3336" i="53"/>
  <c r="BN3336" i="53"/>
  <c r="BM3336" i="53"/>
  <c r="BQ3336" i="53"/>
  <c r="BO3336" i="53"/>
  <c r="BQ1326" i="53"/>
  <c r="BP1326" i="53"/>
  <c r="BO1326" i="53"/>
  <c r="BN1326" i="53"/>
  <c r="BM1326" i="53"/>
  <c r="BP4343" i="53"/>
  <c r="BQ4343" i="53"/>
  <c r="BO4343" i="53"/>
  <c r="BN4343" i="53"/>
  <c r="BM4343" i="53"/>
  <c r="BQ2331" i="53"/>
  <c r="BP2331" i="53"/>
  <c r="BM2331" i="53"/>
  <c r="BO2331" i="53"/>
  <c r="BN2331" i="53"/>
  <c r="BQ6354" i="53"/>
  <c r="BP6354" i="53"/>
  <c r="BO6354" i="53"/>
  <c r="BN6354" i="53"/>
  <c r="BM6354" i="53"/>
  <c r="AD5347" i="53"/>
  <c r="AD1324" i="53"/>
  <c r="AD4341" i="53"/>
  <c r="BL320" i="53"/>
  <c r="BL2332" i="53"/>
  <c r="BL3337" i="53"/>
  <c r="BL5349" i="53"/>
  <c r="BL1327" i="53"/>
  <c r="BL4344" i="53"/>
  <c r="BL6355" i="53"/>
  <c r="AD6353" i="53"/>
  <c r="AD3335" i="53"/>
  <c r="AD2330" i="53"/>
  <c r="AG7382" i="53"/>
  <c r="AF7382" i="53"/>
  <c r="AE7382" i="53"/>
  <c r="AG8389" i="53"/>
  <c r="AF8389" i="53"/>
  <c r="AE8389" i="53"/>
  <c r="BQ7382" i="53"/>
  <c r="BP7382" i="53"/>
  <c r="BO7382" i="53"/>
  <c r="BN7382" i="53"/>
  <c r="BM7382" i="53"/>
  <c r="BO8388" i="53"/>
  <c r="BN8388" i="53"/>
  <c r="BM8388" i="53"/>
  <c r="BP8388" i="53"/>
  <c r="BQ8388" i="53"/>
  <c r="BL8389" i="53"/>
  <c r="BL7383" i="53"/>
  <c r="AD8390" i="53"/>
  <c r="AD7383" i="53"/>
  <c r="AG4341" i="53"/>
  <c r="AF4341" i="53"/>
  <c r="AE4341" i="53"/>
  <c r="AE6353" i="53"/>
  <c r="AG6353" i="53"/>
  <c r="AF6353" i="53"/>
  <c r="AG1324" i="53"/>
  <c r="AF1324" i="53"/>
  <c r="AE1324" i="53"/>
  <c r="AG5347" i="53"/>
  <c r="AF5347" i="53"/>
  <c r="AE5347" i="53"/>
  <c r="AG2330" i="53"/>
  <c r="AF2330" i="53"/>
  <c r="AE2330" i="53"/>
  <c r="AG3335" i="53"/>
  <c r="AE3335" i="53"/>
  <c r="AF3335" i="53"/>
  <c r="BQ5349" i="53"/>
  <c r="BP5349" i="53"/>
  <c r="BO5349" i="53"/>
  <c r="BN5349" i="53"/>
  <c r="BM5349" i="53"/>
  <c r="BP1327" i="53"/>
  <c r="BQ1327" i="53"/>
  <c r="BN1327" i="53"/>
  <c r="BM1327" i="53"/>
  <c r="BO1327" i="53"/>
  <c r="BP3337" i="53"/>
  <c r="BO3337" i="53"/>
  <c r="BN3337" i="53"/>
  <c r="BM3337" i="53"/>
  <c r="BQ3337" i="53"/>
  <c r="BP4344" i="53"/>
  <c r="BM4344" i="53"/>
  <c r="BQ4344" i="53"/>
  <c r="BO4344" i="53"/>
  <c r="BN4344" i="53"/>
  <c r="BQ6355" i="53"/>
  <c r="BP6355" i="53"/>
  <c r="BO6355" i="53"/>
  <c r="BN6355" i="53"/>
  <c r="BM6355" i="53"/>
  <c r="BQ2332" i="53"/>
  <c r="BP2332" i="53"/>
  <c r="BO2332" i="53"/>
  <c r="BN2332" i="53"/>
  <c r="BM2332" i="53"/>
  <c r="BQ320" i="53"/>
  <c r="BP320" i="53"/>
  <c r="BM320" i="53"/>
  <c r="BO320" i="53"/>
  <c r="BN320" i="53"/>
  <c r="AD5348" i="53"/>
  <c r="AD4342" i="53"/>
  <c r="AD1325" i="53"/>
  <c r="BL321" i="53"/>
  <c r="BL4345" i="53"/>
  <c r="BL3338" i="53"/>
  <c r="BL5350" i="53"/>
  <c r="BL6356" i="53"/>
  <c r="BL1328" i="53"/>
  <c r="BL2333" i="53"/>
  <c r="AD6354" i="53"/>
  <c r="AD3336" i="53"/>
  <c r="AD2331" i="53"/>
  <c r="AG7383" i="53"/>
  <c r="AF7383" i="53"/>
  <c r="AE7383" i="53"/>
  <c r="AE8390" i="53"/>
  <c r="AG8390" i="53"/>
  <c r="AF8390" i="53"/>
  <c r="BO7383" i="53"/>
  <c r="BN7383" i="53"/>
  <c r="BM7383" i="53"/>
  <c r="BQ7383" i="53"/>
  <c r="BP7383" i="53"/>
  <c r="BQ8389" i="53"/>
  <c r="BP8389" i="53"/>
  <c r="BO8389" i="53"/>
  <c r="BN8389" i="53"/>
  <c r="BM8389" i="53"/>
  <c r="BL8390" i="53"/>
  <c r="BL7384" i="53"/>
  <c r="AD8391" i="53"/>
  <c r="AD7384" i="53"/>
  <c r="AF4342" i="53"/>
  <c r="AE4342" i="53"/>
  <c r="AG4342" i="53"/>
  <c r="AE6354" i="53"/>
  <c r="AF6354" i="53"/>
  <c r="AG6354" i="53"/>
  <c r="AG1325" i="53"/>
  <c r="AF1325" i="53"/>
  <c r="AE1325" i="53"/>
  <c r="AG5348" i="53"/>
  <c r="AF5348" i="53"/>
  <c r="AE5348" i="53"/>
  <c r="AE2331" i="53"/>
  <c r="AF2331" i="53"/>
  <c r="AG2331" i="53"/>
  <c r="AG3336" i="53"/>
  <c r="AF3336" i="53"/>
  <c r="AE3336" i="53"/>
  <c r="BP2333" i="53"/>
  <c r="BQ2333" i="53"/>
  <c r="BO2333" i="53"/>
  <c r="BN2333" i="53"/>
  <c r="BM2333" i="53"/>
  <c r="BP3338" i="53"/>
  <c r="BQ3338" i="53"/>
  <c r="BO3338" i="53"/>
  <c r="BN3338" i="53"/>
  <c r="BM3338" i="53"/>
  <c r="BQ6356" i="53"/>
  <c r="BP6356" i="53"/>
  <c r="BM6356" i="53"/>
  <c r="BN6356" i="53"/>
  <c r="BO6356" i="53"/>
  <c r="BP4345" i="53"/>
  <c r="BN4345" i="53"/>
  <c r="BM4345" i="53"/>
  <c r="BQ4345" i="53"/>
  <c r="BO4345" i="53"/>
  <c r="BQ1328" i="53"/>
  <c r="BP1328" i="53"/>
  <c r="BO1328" i="53"/>
  <c r="BN1328" i="53"/>
  <c r="BM1328" i="53"/>
  <c r="BQ5350" i="53"/>
  <c r="BP5350" i="53"/>
  <c r="BM5350" i="53"/>
  <c r="BO5350" i="53"/>
  <c r="BN5350" i="53"/>
  <c r="BQ321" i="53"/>
  <c r="BP321" i="53"/>
  <c r="BO321" i="53"/>
  <c r="BN321" i="53"/>
  <c r="BM321" i="53"/>
  <c r="AD5349" i="53"/>
  <c r="AD1326" i="53"/>
  <c r="BL322" i="53"/>
  <c r="AD4343" i="53"/>
  <c r="BL5351" i="53"/>
  <c r="BL4346" i="53"/>
  <c r="BL2334" i="53"/>
  <c r="BL3339" i="53"/>
  <c r="BL1329" i="53"/>
  <c r="BL6357" i="53"/>
  <c r="AD6355" i="53"/>
  <c r="AD3337" i="53"/>
  <c r="AD2332" i="53"/>
  <c r="AE7384" i="53"/>
  <c r="AG7384" i="53"/>
  <c r="AF7384" i="53"/>
  <c r="AG8391" i="53"/>
  <c r="AF8391" i="53"/>
  <c r="AE8391" i="53"/>
  <c r="BQ7384" i="53"/>
  <c r="BP7384" i="53"/>
  <c r="BO7384" i="53"/>
  <c r="BN7384" i="53"/>
  <c r="BM7384" i="53"/>
  <c r="BM8390" i="53"/>
  <c r="BQ8390" i="53"/>
  <c r="BP8390" i="53"/>
  <c r="BN8390" i="53"/>
  <c r="BO8390" i="53"/>
  <c r="BL8391" i="53"/>
  <c r="BL7385" i="53"/>
  <c r="AD8392" i="53"/>
  <c r="AD7385" i="53"/>
  <c r="AG5349" i="53"/>
  <c r="AF5349" i="53"/>
  <c r="AE5349" i="53"/>
  <c r="AG6355" i="53"/>
  <c r="AF6355" i="53"/>
  <c r="AE6355" i="53"/>
  <c r="AG1326" i="53"/>
  <c r="AF1326" i="53"/>
  <c r="AE1326" i="53"/>
  <c r="AG2332" i="53"/>
  <c r="AF2332" i="53"/>
  <c r="AE2332" i="53"/>
  <c r="AF3337" i="53"/>
  <c r="AE3337" i="53"/>
  <c r="AG3337" i="53"/>
  <c r="AG4343" i="53"/>
  <c r="AF4343" i="53"/>
  <c r="AE4343" i="53"/>
  <c r="BQ1329" i="53"/>
  <c r="BP1329" i="53"/>
  <c r="BO1329" i="53"/>
  <c r="BN1329" i="53"/>
  <c r="BM1329" i="53"/>
  <c r="BQ322" i="53"/>
  <c r="BP322" i="53"/>
  <c r="BO322" i="53"/>
  <c r="BN322" i="53"/>
  <c r="BM322" i="53"/>
  <c r="BP3339" i="53"/>
  <c r="BQ3339" i="53"/>
  <c r="BO3339" i="53"/>
  <c r="BN3339" i="53"/>
  <c r="BM3339" i="53"/>
  <c r="BQ2334" i="53"/>
  <c r="BP2334" i="53"/>
  <c r="BO2334" i="53"/>
  <c r="BN2334" i="53"/>
  <c r="BM2334" i="53"/>
  <c r="BP4346" i="53"/>
  <c r="BO4346" i="53"/>
  <c r="BN4346" i="53"/>
  <c r="BM4346" i="53"/>
  <c r="BQ4346" i="53"/>
  <c r="BQ6357" i="53"/>
  <c r="BP6357" i="53"/>
  <c r="BO6357" i="53"/>
  <c r="BN6357" i="53"/>
  <c r="BM6357" i="53"/>
  <c r="BP5351" i="53"/>
  <c r="BQ5351" i="53"/>
  <c r="BO5351" i="53"/>
  <c r="BN5351" i="53"/>
  <c r="BM5351" i="53"/>
  <c r="AD5350" i="53"/>
  <c r="BL323" i="53"/>
  <c r="AD1327" i="53"/>
  <c r="AD4344" i="53"/>
  <c r="BL5352" i="53"/>
  <c r="BL2335" i="53"/>
  <c r="BL6358" i="53"/>
  <c r="BL3340" i="53"/>
  <c r="BL1330" i="53"/>
  <c r="BL4347" i="53"/>
  <c r="AD6356" i="53"/>
  <c r="AD3338" i="53"/>
  <c r="AD2333" i="53"/>
  <c r="AG7385" i="53"/>
  <c r="AF7385" i="53"/>
  <c r="AE7385" i="53"/>
  <c r="AG8392" i="53"/>
  <c r="AF8392" i="53"/>
  <c r="AE8392" i="53"/>
  <c r="BM7385" i="53"/>
  <c r="BQ7385" i="53"/>
  <c r="BP7385" i="53"/>
  <c r="BO7385" i="53"/>
  <c r="BN7385" i="53"/>
  <c r="BP8391" i="53"/>
  <c r="BO8391" i="53"/>
  <c r="BN8391" i="53"/>
  <c r="BM8391" i="53"/>
  <c r="BQ8391" i="53"/>
  <c r="BL8392" i="53"/>
  <c r="BL7386" i="53"/>
  <c r="AD8393" i="53"/>
  <c r="AD7386" i="53"/>
  <c r="AF1327" i="53"/>
  <c r="AE1327" i="53"/>
  <c r="AG1327" i="53"/>
  <c r="AG6356" i="53"/>
  <c r="AF6356" i="53"/>
  <c r="AE6356" i="53"/>
  <c r="AG2333" i="53"/>
  <c r="AF2333" i="53"/>
  <c r="AE2333" i="53"/>
  <c r="AF5350" i="53"/>
  <c r="AE5350" i="53"/>
  <c r="AG5350" i="53"/>
  <c r="AG3338" i="53"/>
  <c r="AF3338" i="53"/>
  <c r="AE3338" i="53"/>
  <c r="AG4344" i="53"/>
  <c r="AF4344" i="53"/>
  <c r="AE4344" i="53"/>
  <c r="BP4347" i="53"/>
  <c r="BQ4347" i="53"/>
  <c r="BO4347" i="53"/>
  <c r="BN4347" i="53"/>
  <c r="BM4347" i="53"/>
  <c r="BP3340" i="53"/>
  <c r="BQ3340" i="53"/>
  <c r="BO3340" i="53"/>
  <c r="BN3340" i="53"/>
  <c r="BM3340" i="53"/>
  <c r="BP323" i="53"/>
  <c r="BQ323" i="53"/>
  <c r="BO323" i="53"/>
  <c r="BN323" i="53"/>
  <c r="BM323" i="53"/>
  <c r="BQ1330" i="53"/>
  <c r="BP1330" i="53"/>
  <c r="BO1330" i="53"/>
  <c r="BN1330" i="53"/>
  <c r="BM1330" i="53"/>
  <c r="BQ6358" i="53"/>
  <c r="BP6358" i="53"/>
  <c r="BO6358" i="53"/>
  <c r="BN6358" i="53"/>
  <c r="BM6358" i="53"/>
  <c r="BQ2335" i="53"/>
  <c r="BP2335" i="53"/>
  <c r="BM2335" i="53"/>
  <c r="BO2335" i="53"/>
  <c r="BN2335" i="53"/>
  <c r="BQ5352" i="53"/>
  <c r="BP5352" i="53"/>
  <c r="BO5352" i="53"/>
  <c r="BN5352" i="53"/>
  <c r="BM5352" i="53"/>
  <c r="AD5351" i="53"/>
  <c r="AD1328" i="53"/>
  <c r="BL324" i="53"/>
  <c r="AD4345" i="53"/>
  <c r="BL3341" i="53"/>
  <c r="BL4348" i="53"/>
  <c r="BL2336" i="53"/>
  <c r="BL5353" i="53"/>
  <c r="BL1331" i="53"/>
  <c r="BL6359" i="53"/>
  <c r="AD6357" i="53"/>
  <c r="AD3339" i="53"/>
  <c r="AD2334" i="53"/>
  <c r="AG7386" i="53"/>
  <c r="AF7386" i="53"/>
  <c r="AE7386" i="53"/>
  <c r="AG8393" i="53"/>
  <c r="AF8393" i="53"/>
  <c r="AE8393" i="53"/>
  <c r="BP7386" i="53"/>
  <c r="BO7386" i="53"/>
  <c r="BN7386" i="53"/>
  <c r="BM7386" i="53"/>
  <c r="BQ7386" i="53"/>
  <c r="BQ8392" i="53"/>
  <c r="BP8392" i="53"/>
  <c r="BO8392" i="53"/>
  <c r="BN8392" i="53"/>
  <c r="BM8392" i="53"/>
  <c r="BL8393" i="53"/>
  <c r="BL7387" i="53"/>
  <c r="AD8394" i="53"/>
  <c r="AD7387" i="53"/>
  <c r="AG1328" i="53"/>
  <c r="AF1328" i="53"/>
  <c r="AE1328" i="53"/>
  <c r="AG5351" i="53"/>
  <c r="AF5351" i="53"/>
  <c r="AE5351" i="53"/>
  <c r="AG2334" i="53"/>
  <c r="AE2334" i="53"/>
  <c r="AF2334" i="53"/>
  <c r="AG6357" i="53"/>
  <c r="AF6357" i="53"/>
  <c r="AE6357" i="53"/>
  <c r="AG3339" i="53"/>
  <c r="AF3339" i="53"/>
  <c r="AE3339" i="53"/>
  <c r="AE4345" i="53"/>
  <c r="AF4345" i="53"/>
  <c r="AG4345" i="53"/>
  <c r="BQ6359" i="53"/>
  <c r="BP6359" i="53"/>
  <c r="BO6359" i="53"/>
  <c r="BN6359" i="53"/>
  <c r="BM6359" i="53"/>
  <c r="BQ5353" i="53"/>
  <c r="BP5353" i="53"/>
  <c r="BO5353" i="53"/>
  <c r="BN5353" i="53"/>
  <c r="BM5353" i="53"/>
  <c r="BQ324" i="53"/>
  <c r="BP324" i="53"/>
  <c r="BM324" i="53"/>
  <c r="BO324" i="53"/>
  <c r="BN324" i="53"/>
  <c r="BP1331" i="53"/>
  <c r="BQ1331" i="53"/>
  <c r="BN1331" i="53"/>
  <c r="BM1331" i="53"/>
  <c r="BO1331" i="53"/>
  <c r="BQ2336" i="53"/>
  <c r="BP2336" i="53"/>
  <c r="BO2336" i="53"/>
  <c r="BN2336" i="53"/>
  <c r="BM2336" i="53"/>
  <c r="BP4348" i="53"/>
  <c r="BQ4348" i="53"/>
  <c r="BO4348" i="53"/>
  <c r="BN4348" i="53"/>
  <c r="BM4348" i="53"/>
  <c r="BP3341" i="53"/>
  <c r="BQ3341" i="53"/>
  <c r="BO3341" i="53"/>
  <c r="BN3341" i="53"/>
  <c r="BM3341" i="53"/>
  <c r="AD5352" i="53"/>
  <c r="BL325" i="53"/>
  <c r="AD4346" i="53"/>
  <c r="AD1329" i="53"/>
  <c r="BL3342" i="53"/>
  <c r="BL6360" i="53"/>
  <c r="BL4349" i="53"/>
  <c r="BL1332" i="53"/>
  <c r="BL5354" i="53"/>
  <c r="BL2337" i="53"/>
  <c r="AD6358" i="53"/>
  <c r="AD3340" i="53"/>
  <c r="AD2335" i="53"/>
  <c r="AE7387" i="53"/>
  <c r="AG7387" i="53"/>
  <c r="AF7387" i="53"/>
  <c r="AG8394" i="53"/>
  <c r="AF8394" i="53"/>
  <c r="AE8394" i="53"/>
  <c r="BQ7387" i="53"/>
  <c r="BP7387" i="53"/>
  <c r="BO7387" i="53"/>
  <c r="BN7387" i="53"/>
  <c r="BM7387" i="53"/>
  <c r="BN8393" i="53"/>
  <c r="BM8393" i="53"/>
  <c r="BQ8393" i="53"/>
  <c r="BO8393" i="53"/>
  <c r="BP8393" i="53"/>
  <c r="BL8394" i="53"/>
  <c r="BL7388" i="53"/>
  <c r="AD8395" i="53"/>
  <c r="AD7388" i="53"/>
  <c r="AG6358" i="53"/>
  <c r="AF6358" i="53"/>
  <c r="AE6358" i="53"/>
  <c r="AG5352" i="53"/>
  <c r="AF5352" i="53"/>
  <c r="AE5352" i="53"/>
  <c r="AG4346" i="53"/>
  <c r="AF4346" i="53"/>
  <c r="AE4346" i="53"/>
  <c r="AG2335" i="53"/>
  <c r="AF2335" i="53"/>
  <c r="AE2335" i="53"/>
  <c r="AE3340" i="53"/>
  <c r="AF3340" i="53"/>
  <c r="AG3340" i="53"/>
  <c r="AG1329" i="53"/>
  <c r="AF1329" i="53"/>
  <c r="AE1329" i="53"/>
  <c r="BQ325" i="53"/>
  <c r="BP325" i="53"/>
  <c r="BO325" i="53"/>
  <c r="BN325" i="53"/>
  <c r="BM325" i="53"/>
  <c r="BQ1332" i="53"/>
  <c r="BP1332" i="53"/>
  <c r="BO1332" i="53"/>
  <c r="BN1332" i="53"/>
  <c r="BM1332" i="53"/>
  <c r="BP3342" i="53"/>
  <c r="BQ3342" i="53"/>
  <c r="BO3342" i="53"/>
  <c r="BN3342" i="53"/>
  <c r="BM3342" i="53"/>
  <c r="BP2337" i="53"/>
  <c r="BQ2337" i="53"/>
  <c r="BO2337" i="53"/>
  <c r="BN2337" i="53"/>
  <c r="BM2337" i="53"/>
  <c r="BQ5354" i="53"/>
  <c r="BP5354" i="53"/>
  <c r="BM5354" i="53"/>
  <c r="BO5354" i="53"/>
  <c r="BN5354" i="53"/>
  <c r="BP4349" i="53"/>
  <c r="BQ4349" i="53"/>
  <c r="BO4349" i="53"/>
  <c r="BN4349" i="53"/>
  <c r="BM4349" i="53"/>
  <c r="BQ6360" i="53"/>
  <c r="BP6360" i="53"/>
  <c r="BM6360" i="53"/>
  <c r="BN6360" i="53"/>
  <c r="BO6360" i="53"/>
  <c r="AD5353" i="53"/>
  <c r="AD1330" i="53"/>
  <c r="AD4347" i="53"/>
  <c r="BL326" i="53"/>
  <c r="BL3343" i="53"/>
  <c r="BL5355" i="53"/>
  <c r="BL4350" i="53"/>
  <c r="BL2338" i="53"/>
  <c r="BL1333" i="53"/>
  <c r="BL6361" i="53"/>
  <c r="AD6359" i="53"/>
  <c r="AD3341" i="53"/>
  <c r="AD2336" i="53"/>
  <c r="AG7388" i="53"/>
  <c r="AF7388" i="53"/>
  <c r="AE7388" i="53"/>
  <c r="AF8395" i="53"/>
  <c r="AE8395" i="53"/>
  <c r="AG8395" i="53"/>
  <c r="BN7388" i="53"/>
  <c r="BM7388" i="53"/>
  <c r="BQ7388" i="53"/>
  <c r="BP7388" i="53"/>
  <c r="BO7388" i="53"/>
  <c r="BQ8394" i="53"/>
  <c r="BP8394" i="53"/>
  <c r="BO8394" i="53"/>
  <c r="BN8394" i="53"/>
  <c r="BM8394" i="53"/>
  <c r="BL8395" i="53"/>
  <c r="BL7389" i="53"/>
  <c r="AD8396" i="53"/>
  <c r="AD7389" i="53"/>
  <c r="AE1330" i="53"/>
  <c r="AG1330" i="53"/>
  <c r="AF1330" i="53"/>
  <c r="AF6359" i="53"/>
  <c r="AE6359" i="53"/>
  <c r="AG6359" i="53"/>
  <c r="AE5353" i="53"/>
  <c r="AG5353" i="53"/>
  <c r="AF5353" i="53"/>
  <c r="AG4347" i="53"/>
  <c r="AF4347" i="53"/>
  <c r="AE4347" i="53"/>
  <c r="AF2336" i="53"/>
  <c r="AE2336" i="53"/>
  <c r="AG2336" i="53"/>
  <c r="AG3341" i="53"/>
  <c r="AF3341" i="53"/>
  <c r="AE3341" i="53"/>
  <c r="BP4350" i="53"/>
  <c r="BQ4350" i="53"/>
  <c r="BO4350" i="53"/>
  <c r="BN4350" i="53"/>
  <c r="BM4350" i="53"/>
  <c r="BQ6361" i="53"/>
  <c r="BP6361" i="53"/>
  <c r="BO6361" i="53"/>
  <c r="BN6361" i="53"/>
  <c r="BM6361" i="53"/>
  <c r="BQ1333" i="53"/>
  <c r="BP1333" i="53"/>
  <c r="BO1333" i="53"/>
  <c r="BN1333" i="53"/>
  <c r="BM1333" i="53"/>
  <c r="BQ2338" i="53"/>
  <c r="BP2338" i="53"/>
  <c r="BO2338" i="53"/>
  <c r="BN2338" i="53"/>
  <c r="BM2338" i="53"/>
  <c r="BP5355" i="53"/>
  <c r="BQ5355" i="53"/>
  <c r="BO5355" i="53"/>
  <c r="BN5355" i="53"/>
  <c r="BM5355" i="53"/>
  <c r="BP3343" i="53"/>
  <c r="BM3343" i="53"/>
  <c r="BQ3343" i="53"/>
  <c r="BO3343" i="53"/>
  <c r="BN3343" i="53"/>
  <c r="BQ326" i="53"/>
  <c r="BP326" i="53"/>
  <c r="BO326" i="53"/>
  <c r="BN326" i="53"/>
  <c r="BM326" i="53"/>
  <c r="AD5354" i="53"/>
  <c r="BL327" i="53"/>
  <c r="AD1331" i="53"/>
  <c r="AD4348" i="53"/>
  <c r="BL4351" i="53"/>
  <c r="BL5356" i="53"/>
  <c r="BL3344" i="53"/>
  <c r="BL1334" i="53"/>
  <c r="BL6362" i="53"/>
  <c r="BL2339" i="53"/>
  <c r="AD6360" i="53"/>
  <c r="AD3342" i="53"/>
  <c r="AD2337" i="53"/>
  <c r="AF7389" i="53"/>
  <c r="AE7389" i="53"/>
  <c r="AG7389" i="53"/>
  <c r="AG8396" i="53"/>
  <c r="AF8396" i="53"/>
  <c r="AE8396" i="53"/>
  <c r="BQ7389" i="53"/>
  <c r="BP7389" i="53"/>
  <c r="BO7389" i="53"/>
  <c r="BN7389" i="53"/>
  <c r="BM7389" i="53"/>
  <c r="BQ8395" i="53"/>
  <c r="BP8395" i="53"/>
  <c r="BO8395" i="53"/>
  <c r="BM8395" i="53"/>
  <c r="BN8395" i="53"/>
  <c r="BL8396" i="53"/>
  <c r="BL7390" i="53"/>
  <c r="AD8397" i="53"/>
  <c r="AD7390" i="53"/>
  <c r="AG1331" i="53"/>
  <c r="AF1331" i="53"/>
  <c r="AE1331" i="53"/>
  <c r="AG6360" i="53"/>
  <c r="AF6360" i="53"/>
  <c r="AE6360" i="53"/>
  <c r="AG5354" i="53"/>
  <c r="AF5354" i="53"/>
  <c r="AE5354" i="53"/>
  <c r="AG2337" i="53"/>
  <c r="AF2337" i="53"/>
  <c r="AE2337" i="53"/>
  <c r="AG3342" i="53"/>
  <c r="AF3342" i="53"/>
  <c r="AE3342" i="53"/>
  <c r="AG4348" i="53"/>
  <c r="AE4348" i="53"/>
  <c r="AF4348" i="53"/>
  <c r="BQ2339" i="53"/>
  <c r="BP2339" i="53"/>
  <c r="BM2339" i="53"/>
  <c r="BO2339" i="53"/>
  <c r="BN2339" i="53"/>
  <c r="BP327" i="53"/>
  <c r="BQ327" i="53"/>
  <c r="BO327" i="53"/>
  <c r="BN327" i="53"/>
  <c r="BM327" i="53"/>
  <c r="BQ1334" i="53"/>
  <c r="BP1334" i="53"/>
  <c r="BO1334" i="53"/>
  <c r="BN1334" i="53"/>
  <c r="BM1334" i="53"/>
  <c r="BQ5356" i="53"/>
  <c r="BP5356" i="53"/>
  <c r="BO5356" i="53"/>
  <c r="BN5356" i="53"/>
  <c r="BM5356" i="53"/>
  <c r="BP3344" i="53"/>
  <c r="BN3344" i="53"/>
  <c r="BM3344" i="53"/>
  <c r="BQ3344" i="53"/>
  <c r="BO3344" i="53"/>
  <c r="BP4351" i="53"/>
  <c r="BQ4351" i="53"/>
  <c r="BO4351" i="53"/>
  <c r="BN4351" i="53"/>
  <c r="BM4351" i="53"/>
  <c r="BQ6362" i="53"/>
  <c r="BP6362" i="53"/>
  <c r="BO6362" i="53"/>
  <c r="BN6362" i="53"/>
  <c r="BM6362" i="53"/>
  <c r="AD5355" i="53"/>
  <c r="AD1332" i="53"/>
  <c r="AD4349" i="53"/>
  <c r="BL328" i="53"/>
  <c r="BL5357" i="53"/>
  <c r="BL1335" i="53"/>
  <c r="BL2340" i="53"/>
  <c r="BL3345" i="53"/>
  <c r="BL6363" i="53"/>
  <c r="BL4352" i="53"/>
  <c r="AD6361" i="53"/>
  <c r="AD3343" i="53"/>
  <c r="AD2338" i="53"/>
  <c r="AG8397" i="53"/>
  <c r="AF8397" i="53"/>
  <c r="AE8397" i="53"/>
  <c r="BQ7390" i="53"/>
  <c r="BP7390" i="53"/>
  <c r="BO7390" i="53"/>
  <c r="BN7390" i="53"/>
  <c r="BM7390" i="53"/>
  <c r="AG7390" i="53"/>
  <c r="AF7390" i="53"/>
  <c r="AE7390" i="53"/>
  <c r="BO8396" i="53"/>
  <c r="BN8396" i="53"/>
  <c r="BM8396" i="53"/>
  <c r="BP8396" i="53"/>
  <c r="BQ8396" i="53"/>
  <c r="BL8397" i="53"/>
  <c r="BL7391" i="53"/>
  <c r="AD8398" i="53"/>
  <c r="AD7391" i="53"/>
  <c r="AG4349" i="53"/>
  <c r="AF4349" i="53"/>
  <c r="AE4349" i="53"/>
  <c r="AG6361" i="53"/>
  <c r="AF6361" i="53"/>
  <c r="AE6361" i="53"/>
  <c r="AG1332" i="53"/>
  <c r="AF1332" i="53"/>
  <c r="AE1332" i="53"/>
  <c r="AG5355" i="53"/>
  <c r="AF5355" i="53"/>
  <c r="AE5355" i="53"/>
  <c r="AG2338" i="53"/>
  <c r="AF2338" i="53"/>
  <c r="AE2338" i="53"/>
  <c r="AG3343" i="53"/>
  <c r="AE3343" i="53"/>
  <c r="AF3343" i="53"/>
  <c r="BP4352" i="53"/>
  <c r="BM4352" i="53"/>
  <c r="BQ4352" i="53"/>
  <c r="BO4352" i="53"/>
  <c r="BN4352" i="53"/>
  <c r="BQ6363" i="53"/>
  <c r="BP6363" i="53"/>
  <c r="BO6363" i="53"/>
  <c r="BN6363" i="53"/>
  <c r="BM6363" i="53"/>
  <c r="BQ2340" i="53"/>
  <c r="BP2340" i="53"/>
  <c r="BO2340" i="53"/>
  <c r="BN2340" i="53"/>
  <c r="BM2340" i="53"/>
  <c r="BP3345" i="53"/>
  <c r="BO3345" i="53"/>
  <c r="BN3345" i="53"/>
  <c r="BM3345" i="53"/>
  <c r="BQ3345" i="53"/>
  <c r="BP1335" i="53"/>
  <c r="BQ1335" i="53"/>
  <c r="BN1335" i="53"/>
  <c r="BM1335" i="53"/>
  <c r="BO1335" i="53"/>
  <c r="BQ5357" i="53"/>
  <c r="BP5357" i="53"/>
  <c r="BO5357" i="53"/>
  <c r="BN5357" i="53"/>
  <c r="BM5357" i="53"/>
  <c r="BQ328" i="53"/>
  <c r="BP328" i="53"/>
  <c r="BM328" i="53"/>
  <c r="BO328" i="53"/>
  <c r="BN328" i="53"/>
  <c r="AD5356" i="53"/>
  <c r="BL329" i="53"/>
  <c r="AD4350" i="53"/>
  <c r="AD1333" i="53"/>
  <c r="BL4353" i="53"/>
  <c r="BL6364" i="53"/>
  <c r="BL1336" i="53"/>
  <c r="BL3346" i="53"/>
  <c r="BL2341" i="53"/>
  <c r="BL5358" i="53"/>
  <c r="AD6362" i="53"/>
  <c r="AD3344" i="53"/>
  <c r="AD2339" i="53"/>
  <c r="AG7391" i="53"/>
  <c r="AF7391" i="53"/>
  <c r="AE7391" i="53"/>
  <c r="AE8398" i="53"/>
  <c r="AG8398" i="53"/>
  <c r="AF8398" i="53"/>
  <c r="BO7391" i="53"/>
  <c r="BN7391" i="53"/>
  <c r="BM7391" i="53"/>
  <c r="BQ7391" i="53"/>
  <c r="BP7391" i="53"/>
  <c r="BQ8397" i="53"/>
  <c r="BP8397" i="53"/>
  <c r="BO8397" i="53"/>
  <c r="BN8397" i="53"/>
  <c r="BM8397" i="53"/>
  <c r="BL8398" i="53"/>
  <c r="BL7392" i="53"/>
  <c r="AD8399" i="53"/>
  <c r="AD7392" i="53"/>
  <c r="AG5356" i="53"/>
  <c r="AF5356" i="53"/>
  <c r="AE5356" i="53"/>
  <c r="AE6362" i="53"/>
  <c r="AG6362" i="53"/>
  <c r="AF6362" i="53"/>
  <c r="AF4350" i="53"/>
  <c r="AE4350" i="53"/>
  <c r="AG4350" i="53"/>
  <c r="AE2339" i="53"/>
  <c r="AF2339" i="53"/>
  <c r="AG2339" i="53"/>
  <c r="AG3344" i="53"/>
  <c r="AF3344" i="53"/>
  <c r="AE3344" i="53"/>
  <c r="AG1333" i="53"/>
  <c r="AF1333" i="53"/>
  <c r="AE1333" i="53"/>
  <c r="BQ5358" i="53"/>
  <c r="BP5358" i="53"/>
  <c r="BM5358" i="53"/>
  <c r="BO5358" i="53"/>
  <c r="BN5358" i="53"/>
  <c r="BP2341" i="53"/>
  <c r="BQ2341" i="53"/>
  <c r="BO2341" i="53"/>
  <c r="BN2341" i="53"/>
  <c r="BM2341" i="53"/>
  <c r="BP3346" i="53"/>
  <c r="BQ3346" i="53"/>
  <c r="BO3346" i="53"/>
  <c r="BN3346" i="53"/>
  <c r="BM3346" i="53"/>
  <c r="BQ6364" i="53"/>
  <c r="BP6364" i="53"/>
  <c r="BM6364" i="53"/>
  <c r="BN6364" i="53"/>
  <c r="BO6364" i="53"/>
  <c r="BQ329" i="53"/>
  <c r="BP329" i="53"/>
  <c r="BO329" i="53"/>
  <c r="BN329" i="53"/>
  <c r="BM329" i="53"/>
  <c r="BQ1336" i="53"/>
  <c r="BP1336" i="53"/>
  <c r="BO1336" i="53"/>
  <c r="BN1336" i="53"/>
  <c r="BM1336" i="53"/>
  <c r="BP4353" i="53"/>
  <c r="BN4353" i="53"/>
  <c r="BM4353" i="53"/>
  <c r="BQ4353" i="53"/>
  <c r="BO4353" i="53"/>
  <c r="AD5357" i="53"/>
  <c r="BL330" i="53"/>
  <c r="AD4351" i="53"/>
  <c r="AD1334" i="53"/>
  <c r="BL2342" i="53"/>
  <c r="BL6365" i="53"/>
  <c r="BL5359" i="53"/>
  <c r="BL3347" i="53"/>
  <c r="BL1337" i="53"/>
  <c r="BL4354" i="53"/>
  <c r="AD6363" i="53"/>
  <c r="AD3345" i="53"/>
  <c r="AD2340" i="53"/>
  <c r="AE7392" i="53"/>
  <c r="AF7392" i="53"/>
  <c r="AG7392" i="53"/>
  <c r="AG8399" i="53"/>
  <c r="AF8399" i="53"/>
  <c r="AE8399" i="53"/>
  <c r="BQ7392" i="53"/>
  <c r="BP7392" i="53"/>
  <c r="BO7392" i="53"/>
  <c r="BN7392" i="53"/>
  <c r="BM7392" i="53"/>
  <c r="BM8398" i="53"/>
  <c r="BQ8398" i="53"/>
  <c r="BP8398" i="53"/>
  <c r="BN8398" i="53"/>
  <c r="BO8398" i="53"/>
  <c r="BL8399" i="53"/>
  <c r="BL7393" i="53"/>
  <c r="AD8400" i="53"/>
  <c r="AD7393" i="53"/>
  <c r="AG5357" i="53"/>
  <c r="AF5357" i="53"/>
  <c r="AE5357" i="53"/>
  <c r="AG6363" i="53"/>
  <c r="AE6363" i="53"/>
  <c r="AF6363" i="53"/>
  <c r="AG4351" i="53"/>
  <c r="AF4351" i="53"/>
  <c r="AE4351" i="53"/>
  <c r="AG2340" i="53"/>
  <c r="AF2340" i="53"/>
  <c r="AE2340" i="53"/>
  <c r="AF3345" i="53"/>
  <c r="AE3345" i="53"/>
  <c r="AG3345" i="53"/>
  <c r="AG1334" i="53"/>
  <c r="AF1334" i="53"/>
  <c r="AE1334" i="53"/>
  <c r="BQ330" i="53"/>
  <c r="BP330" i="53"/>
  <c r="BO330" i="53"/>
  <c r="BN330" i="53"/>
  <c r="BM330" i="53"/>
  <c r="BQ1337" i="53"/>
  <c r="BP1337" i="53"/>
  <c r="BO1337" i="53"/>
  <c r="BN1337" i="53"/>
  <c r="BM1337" i="53"/>
  <c r="BP3347" i="53"/>
  <c r="BQ3347" i="53"/>
  <c r="BO3347" i="53"/>
  <c r="BN3347" i="53"/>
  <c r="BM3347" i="53"/>
  <c r="BP5359" i="53"/>
  <c r="BQ5359" i="53"/>
  <c r="BO5359" i="53"/>
  <c r="BN5359" i="53"/>
  <c r="BM5359" i="53"/>
  <c r="BP4354" i="53"/>
  <c r="BO4354" i="53"/>
  <c r="BN4354" i="53"/>
  <c r="BM4354" i="53"/>
  <c r="BQ4354" i="53"/>
  <c r="BQ6365" i="53"/>
  <c r="BP6365" i="53"/>
  <c r="BO6365" i="53"/>
  <c r="BN6365" i="53"/>
  <c r="BM6365" i="53"/>
  <c r="BQ2342" i="53"/>
  <c r="BP2342" i="53"/>
  <c r="BO2342" i="53"/>
  <c r="BN2342" i="53"/>
  <c r="BM2342" i="53"/>
  <c r="AD5358" i="53"/>
  <c r="AD1335" i="53"/>
  <c r="AD4352" i="53"/>
  <c r="BL331" i="53"/>
  <c r="BL6366" i="53"/>
  <c r="BL1338" i="53"/>
  <c r="BL5360" i="53"/>
  <c r="BL3348" i="53"/>
  <c r="BL4355" i="53"/>
  <c r="BL2343" i="53"/>
  <c r="AD6364" i="53"/>
  <c r="AD3346" i="53"/>
  <c r="AD2341" i="53"/>
  <c r="AG7393" i="53"/>
  <c r="AF7393" i="53"/>
  <c r="AE7393" i="53"/>
  <c r="AG8400" i="53"/>
  <c r="AF8400" i="53"/>
  <c r="AE8400" i="53"/>
  <c r="BM7393" i="53"/>
  <c r="BQ7393" i="53"/>
  <c r="BP7393" i="53"/>
  <c r="BO7393" i="53"/>
  <c r="BN7393" i="53"/>
  <c r="BP8399" i="53"/>
  <c r="BO8399" i="53"/>
  <c r="BN8399" i="53"/>
  <c r="BM8399" i="53"/>
  <c r="BQ8399" i="53"/>
  <c r="BL8400" i="53"/>
  <c r="BL7394" i="53"/>
  <c r="AD8401" i="53"/>
  <c r="AD7394" i="53"/>
  <c r="AG4352" i="53"/>
  <c r="AF4352" i="53"/>
  <c r="AE4352" i="53"/>
  <c r="AG6364" i="53"/>
  <c r="AF6364" i="53"/>
  <c r="AE6364" i="53"/>
  <c r="AF5358" i="53"/>
  <c r="AE5358" i="53"/>
  <c r="AG5358" i="53"/>
  <c r="AF1335" i="53"/>
  <c r="AE1335" i="53"/>
  <c r="AG1335" i="53"/>
  <c r="AG2341" i="53"/>
  <c r="AF2341" i="53"/>
  <c r="AE2341" i="53"/>
  <c r="AG3346" i="53"/>
  <c r="AF3346" i="53"/>
  <c r="AE3346" i="53"/>
  <c r="BP4355" i="53"/>
  <c r="BQ4355" i="53"/>
  <c r="BO4355" i="53"/>
  <c r="BN4355" i="53"/>
  <c r="BM4355" i="53"/>
  <c r="BQ5360" i="53"/>
  <c r="BP5360" i="53"/>
  <c r="BO5360" i="53"/>
  <c r="BN5360" i="53"/>
  <c r="BM5360" i="53"/>
  <c r="BQ2343" i="53"/>
  <c r="BP2343" i="53"/>
  <c r="BM2343" i="53"/>
  <c r="BO2343" i="53"/>
  <c r="BN2343" i="53"/>
  <c r="BP3348" i="53"/>
  <c r="BQ3348" i="53"/>
  <c r="BO3348" i="53"/>
  <c r="BN3348" i="53"/>
  <c r="BM3348" i="53"/>
  <c r="BQ1338" i="53"/>
  <c r="BP1338" i="53"/>
  <c r="BO1338" i="53"/>
  <c r="BN1338" i="53"/>
  <c r="BM1338" i="53"/>
  <c r="BQ6366" i="53"/>
  <c r="BP6366" i="53"/>
  <c r="BO6366" i="53"/>
  <c r="BN6366" i="53"/>
  <c r="BM6366" i="53"/>
  <c r="BP331" i="53"/>
  <c r="BQ331" i="53"/>
  <c r="BO331" i="53"/>
  <c r="BN331" i="53"/>
  <c r="BM331" i="53"/>
  <c r="AD5359" i="53"/>
  <c r="AD1336" i="53"/>
  <c r="BL332" i="53"/>
  <c r="AD4353" i="53"/>
  <c r="BL3349" i="53"/>
  <c r="BL4356" i="53"/>
  <c r="BL1339" i="53"/>
  <c r="BL5361" i="53"/>
  <c r="BL2344" i="53"/>
  <c r="BL6367" i="53"/>
  <c r="AD6365" i="53"/>
  <c r="AD3347" i="53"/>
  <c r="AD2342" i="53"/>
  <c r="AG7394" i="53"/>
  <c r="AF7394" i="53"/>
  <c r="AE7394" i="53"/>
  <c r="AG8401" i="53"/>
  <c r="AF8401" i="53"/>
  <c r="AE8401" i="53"/>
  <c r="BP7394" i="53"/>
  <c r="BO7394" i="53"/>
  <c r="BN7394" i="53"/>
  <c r="BM7394" i="53"/>
  <c r="BQ7394" i="53"/>
  <c r="BQ8400" i="53"/>
  <c r="BP8400" i="53"/>
  <c r="BO8400" i="53"/>
  <c r="BN8400" i="53"/>
  <c r="BM8400" i="53"/>
  <c r="BL8401" i="53"/>
  <c r="BL7395" i="53"/>
  <c r="AD8402" i="53"/>
  <c r="AD7395" i="53"/>
  <c r="AG6365" i="53"/>
  <c r="AF6365" i="53"/>
  <c r="AE6365" i="53"/>
  <c r="AG1336" i="53"/>
  <c r="AF1336" i="53"/>
  <c r="AE1336" i="53"/>
  <c r="AG5359" i="53"/>
  <c r="AF5359" i="53"/>
  <c r="AE5359" i="53"/>
  <c r="AG2342" i="53"/>
  <c r="AE2342" i="53"/>
  <c r="AF2342" i="53"/>
  <c r="AG3347" i="53"/>
  <c r="AF3347" i="53"/>
  <c r="AE3347" i="53"/>
  <c r="AE4353" i="53"/>
  <c r="AF4353" i="53"/>
  <c r="AG4353" i="53"/>
  <c r="BQ332" i="53"/>
  <c r="BP332" i="53"/>
  <c r="BM332" i="53"/>
  <c r="BO332" i="53"/>
  <c r="BN332" i="53"/>
  <c r="BQ2344" i="53"/>
  <c r="BP2344" i="53"/>
  <c r="BO2344" i="53"/>
  <c r="BN2344" i="53"/>
  <c r="BM2344" i="53"/>
  <c r="BQ6367" i="53"/>
  <c r="BP6367" i="53"/>
  <c r="BO6367" i="53"/>
  <c r="BN6367" i="53"/>
  <c r="BM6367" i="53"/>
  <c r="BP4356" i="53"/>
  <c r="BQ4356" i="53"/>
  <c r="BO4356" i="53"/>
  <c r="BN4356" i="53"/>
  <c r="BM4356" i="53"/>
  <c r="BP1339" i="53"/>
  <c r="BQ1339" i="53"/>
  <c r="BN1339" i="53"/>
  <c r="BM1339" i="53"/>
  <c r="BO1339" i="53"/>
  <c r="BQ5361" i="53"/>
  <c r="BP5361" i="53"/>
  <c r="BO5361" i="53"/>
  <c r="BN5361" i="53"/>
  <c r="BM5361" i="53"/>
  <c r="BP3349" i="53"/>
  <c r="BQ3349" i="53"/>
  <c r="BO3349" i="53"/>
  <c r="BN3349" i="53"/>
  <c r="BM3349" i="53"/>
  <c r="AD5360" i="53"/>
  <c r="AD1337" i="53"/>
  <c r="BL333" i="53"/>
  <c r="AD4354" i="53"/>
  <c r="BL2345" i="53"/>
  <c r="BL5362" i="53"/>
  <c r="BL4357" i="53"/>
  <c r="BL6368" i="53"/>
  <c r="BL3350" i="53"/>
  <c r="BL1340" i="53"/>
  <c r="AD6366" i="53"/>
  <c r="AD3348" i="53"/>
  <c r="AD2343" i="53"/>
  <c r="AE7395" i="53"/>
  <c r="AG7395" i="53"/>
  <c r="AF7395" i="53"/>
  <c r="AG8402" i="53"/>
  <c r="AF8402" i="53"/>
  <c r="AE8402" i="53"/>
  <c r="BQ7395" i="53"/>
  <c r="BP7395" i="53"/>
  <c r="BO7395" i="53"/>
  <c r="BN7395" i="53"/>
  <c r="BM7395" i="53"/>
  <c r="BN8401" i="53"/>
  <c r="BM8401" i="53"/>
  <c r="BQ8401" i="53"/>
  <c r="BO8401" i="53"/>
  <c r="BP8401" i="53"/>
  <c r="BL8402" i="53"/>
  <c r="BL7396" i="53"/>
  <c r="AD8403" i="53"/>
  <c r="AD7396" i="53"/>
  <c r="AG6366" i="53"/>
  <c r="AF6366" i="53"/>
  <c r="AE6366" i="53"/>
  <c r="AG1337" i="53"/>
  <c r="AF1337" i="53"/>
  <c r="AE1337" i="53"/>
  <c r="AG5360" i="53"/>
  <c r="AF5360" i="53"/>
  <c r="AE5360" i="53"/>
  <c r="AG2343" i="53"/>
  <c r="AF2343" i="53"/>
  <c r="AE2343" i="53"/>
  <c r="AE3348" i="53"/>
  <c r="AF3348" i="53"/>
  <c r="AG3348" i="53"/>
  <c r="AG4354" i="53"/>
  <c r="AF4354" i="53"/>
  <c r="AE4354" i="53"/>
  <c r="BQ6368" i="53"/>
  <c r="BP6368" i="53"/>
  <c r="BM6368" i="53"/>
  <c r="BN6368" i="53"/>
  <c r="BO6368" i="53"/>
  <c r="BP3350" i="53"/>
  <c r="BQ3350" i="53"/>
  <c r="BO3350" i="53"/>
  <c r="BN3350" i="53"/>
  <c r="BM3350" i="53"/>
  <c r="BP4357" i="53"/>
  <c r="BQ4357" i="53"/>
  <c r="BO4357" i="53"/>
  <c r="BN4357" i="53"/>
  <c r="BM4357" i="53"/>
  <c r="BQ333" i="53"/>
  <c r="BP333" i="53"/>
  <c r="BO333" i="53"/>
  <c r="BN333" i="53"/>
  <c r="BM333" i="53"/>
  <c r="BQ1340" i="53"/>
  <c r="BP1340" i="53"/>
  <c r="BO1340" i="53"/>
  <c r="BN1340" i="53"/>
  <c r="BM1340" i="53"/>
  <c r="BQ5362" i="53"/>
  <c r="BP5362" i="53"/>
  <c r="BM5362" i="53"/>
  <c r="BO5362" i="53"/>
  <c r="BN5362" i="53"/>
  <c r="BP2345" i="53"/>
  <c r="BQ2345" i="53"/>
  <c r="BO2345" i="53"/>
  <c r="BN2345" i="53"/>
  <c r="BM2345" i="53"/>
  <c r="AD5361" i="53"/>
  <c r="AD1338" i="53"/>
  <c r="BL334" i="53"/>
  <c r="AD4355" i="53"/>
  <c r="BL1341" i="53"/>
  <c r="BL5363" i="53"/>
  <c r="BL6369" i="53"/>
  <c r="BL3351" i="53"/>
  <c r="BL2346" i="53"/>
  <c r="BL4358" i="53"/>
  <c r="AD6367" i="53"/>
  <c r="AD3349" i="53"/>
  <c r="AD2344" i="53"/>
  <c r="AG7396" i="53"/>
  <c r="AF7396" i="53"/>
  <c r="AE7396" i="53"/>
  <c r="AF8403" i="53"/>
  <c r="AE8403" i="53"/>
  <c r="AG8403" i="53"/>
  <c r="BN7396" i="53"/>
  <c r="BM7396" i="53"/>
  <c r="BQ7396" i="53"/>
  <c r="BP7396" i="53"/>
  <c r="BO7396" i="53"/>
  <c r="BQ8402" i="53"/>
  <c r="BP8402" i="53"/>
  <c r="BO8402" i="53"/>
  <c r="BN8402" i="53"/>
  <c r="BM8402" i="53"/>
  <c r="BL8403" i="53"/>
  <c r="BL7397" i="53"/>
  <c r="AD8404" i="53"/>
  <c r="AD7397" i="53"/>
  <c r="AF6367" i="53"/>
  <c r="AE6367" i="53"/>
  <c r="AG6367" i="53"/>
  <c r="AE5361" i="53"/>
  <c r="AF5361" i="53"/>
  <c r="AG5361" i="53"/>
  <c r="AE1338" i="53"/>
  <c r="AG1338" i="53"/>
  <c r="AF1338" i="53"/>
  <c r="AF2344" i="53"/>
  <c r="AE2344" i="53"/>
  <c r="AG2344" i="53"/>
  <c r="AG3349" i="53"/>
  <c r="AF3349" i="53"/>
  <c r="AE3349" i="53"/>
  <c r="AG4355" i="53"/>
  <c r="AF4355" i="53"/>
  <c r="AE4355" i="53"/>
  <c r="BP3351" i="53"/>
  <c r="BM3351" i="53"/>
  <c r="BQ3351" i="53"/>
  <c r="BO3351" i="53"/>
  <c r="BN3351" i="53"/>
  <c r="BQ2346" i="53"/>
  <c r="BP2346" i="53"/>
  <c r="BO2346" i="53"/>
  <c r="BN2346" i="53"/>
  <c r="BM2346" i="53"/>
  <c r="BQ6369" i="53"/>
  <c r="BP6369" i="53"/>
  <c r="BO6369" i="53"/>
  <c r="BN6369" i="53"/>
  <c r="BM6369" i="53"/>
  <c r="BQ334" i="53"/>
  <c r="BP334" i="53"/>
  <c r="BO334" i="53"/>
  <c r="BN334" i="53"/>
  <c r="BM334" i="53"/>
  <c r="BP5363" i="53"/>
  <c r="BQ5363" i="53"/>
  <c r="BO5363" i="53"/>
  <c r="BN5363" i="53"/>
  <c r="BM5363" i="53"/>
  <c r="BP4358" i="53"/>
  <c r="BQ4358" i="53"/>
  <c r="BO4358" i="53"/>
  <c r="BN4358" i="53"/>
  <c r="BM4358" i="53"/>
  <c r="BQ1341" i="53"/>
  <c r="BP1341" i="53"/>
  <c r="BO1341" i="53"/>
  <c r="BN1341" i="53"/>
  <c r="BM1341" i="53"/>
  <c r="AD5362" i="53"/>
  <c r="AD4356" i="53"/>
  <c r="BL335" i="53"/>
  <c r="AD1339" i="53"/>
  <c r="BL2347" i="53"/>
  <c r="BL5364" i="53"/>
  <c r="BL3352" i="53"/>
  <c r="BL6370" i="53"/>
  <c r="BL4359" i="53"/>
  <c r="BL1342" i="53"/>
  <c r="AD6368" i="53"/>
  <c r="AD3350" i="53"/>
  <c r="AD2345" i="53"/>
  <c r="AF7397" i="53"/>
  <c r="AE7397" i="53"/>
  <c r="AG7397" i="53"/>
  <c r="AG8404" i="53"/>
  <c r="AF8404" i="53"/>
  <c r="AE8404" i="53"/>
  <c r="BQ7397" i="53"/>
  <c r="BP7397" i="53"/>
  <c r="BO7397" i="53"/>
  <c r="BN7397" i="53"/>
  <c r="BM7397" i="53"/>
  <c r="BQ8403" i="53"/>
  <c r="BP8403" i="53"/>
  <c r="BO8403" i="53"/>
  <c r="BM8403" i="53"/>
  <c r="BN8403" i="53"/>
  <c r="BL8404" i="53"/>
  <c r="BL7398" i="53"/>
  <c r="AD8405" i="53"/>
  <c r="AD7398" i="53"/>
  <c r="AF6368" i="53"/>
  <c r="AG6368" i="53"/>
  <c r="AE6368" i="53"/>
  <c r="AG4356" i="53"/>
  <c r="AE4356" i="53"/>
  <c r="AF4356" i="53"/>
  <c r="AG5362" i="53"/>
  <c r="AF5362" i="53"/>
  <c r="AE5362" i="53"/>
  <c r="AG2345" i="53"/>
  <c r="AF2345" i="53"/>
  <c r="AE2345" i="53"/>
  <c r="AG3350" i="53"/>
  <c r="AF3350" i="53"/>
  <c r="AE3350" i="53"/>
  <c r="AG1339" i="53"/>
  <c r="AF1339" i="53"/>
  <c r="AE1339" i="53"/>
  <c r="BP335" i="53"/>
  <c r="BQ335" i="53"/>
  <c r="BO335" i="53"/>
  <c r="BN335" i="53"/>
  <c r="BM335" i="53"/>
  <c r="BP4359" i="53"/>
  <c r="BQ4359" i="53"/>
  <c r="BO4359" i="53"/>
  <c r="BN4359" i="53"/>
  <c r="BM4359" i="53"/>
  <c r="BQ6370" i="53"/>
  <c r="BP6370" i="53"/>
  <c r="BO6370" i="53"/>
  <c r="BN6370" i="53"/>
  <c r="BM6370" i="53"/>
  <c r="BP3352" i="53"/>
  <c r="BN3352" i="53"/>
  <c r="BM3352" i="53"/>
  <c r="BQ3352" i="53"/>
  <c r="BO3352" i="53"/>
  <c r="BQ5364" i="53"/>
  <c r="BP5364" i="53"/>
  <c r="BO5364" i="53"/>
  <c r="BN5364" i="53"/>
  <c r="BM5364" i="53"/>
  <c r="BQ1342" i="53"/>
  <c r="BP1342" i="53"/>
  <c r="BO1342" i="53"/>
  <c r="BN1342" i="53"/>
  <c r="BM1342" i="53"/>
  <c r="BQ2347" i="53"/>
  <c r="BP2347" i="53"/>
  <c r="BM2347" i="53"/>
  <c r="BO2347" i="53"/>
  <c r="BN2347" i="53"/>
  <c r="AD5363" i="53"/>
  <c r="AD1340" i="53"/>
  <c r="BL336" i="53"/>
  <c r="AD4357" i="53"/>
  <c r="BL3353" i="53"/>
  <c r="BL2348" i="53"/>
  <c r="BL4360" i="53"/>
  <c r="BL5365" i="53"/>
  <c r="BL1343" i="53"/>
  <c r="BL6371" i="53"/>
  <c r="AD6369" i="53"/>
  <c r="AD3351" i="53"/>
  <c r="AD2346" i="53"/>
  <c r="AG7398" i="53"/>
  <c r="AF7398" i="53"/>
  <c r="AE7398" i="53"/>
  <c r="AG8405" i="53"/>
  <c r="AF8405" i="53"/>
  <c r="AE8405" i="53"/>
  <c r="BQ7398" i="53"/>
  <c r="BP7398" i="53"/>
  <c r="BO7398" i="53"/>
  <c r="BN7398" i="53"/>
  <c r="BM7398" i="53"/>
  <c r="BO8404" i="53"/>
  <c r="BN8404" i="53"/>
  <c r="BM8404" i="53"/>
  <c r="BP8404" i="53"/>
  <c r="BQ8404" i="53"/>
  <c r="BL8405" i="53"/>
  <c r="BL7399" i="53"/>
  <c r="AD8406" i="53"/>
  <c r="AD7399" i="53"/>
  <c r="AG5363" i="53"/>
  <c r="AF5363" i="53"/>
  <c r="AE5363" i="53"/>
  <c r="AG6369" i="53"/>
  <c r="AF6369" i="53"/>
  <c r="AE6369" i="53"/>
  <c r="AG1340" i="53"/>
  <c r="AF1340" i="53"/>
  <c r="AE1340" i="53"/>
  <c r="AG2346" i="53"/>
  <c r="AF2346" i="53"/>
  <c r="AE2346" i="53"/>
  <c r="AG3351" i="53"/>
  <c r="AE3351" i="53"/>
  <c r="AF3351" i="53"/>
  <c r="AG4357" i="53"/>
  <c r="AF4357" i="53"/>
  <c r="AE4357" i="53"/>
  <c r="BQ336" i="53"/>
  <c r="BP336" i="53"/>
  <c r="BM336" i="53"/>
  <c r="BO336" i="53"/>
  <c r="BN336" i="53"/>
  <c r="BQ5365" i="53"/>
  <c r="BP5365" i="53"/>
  <c r="BO5365" i="53"/>
  <c r="BN5365" i="53"/>
  <c r="BM5365" i="53"/>
  <c r="BQ6371" i="53"/>
  <c r="BP6371" i="53"/>
  <c r="BO6371" i="53"/>
  <c r="BN6371" i="53"/>
  <c r="BM6371" i="53"/>
  <c r="BQ2348" i="53"/>
  <c r="BP2348" i="53"/>
  <c r="BO2348" i="53"/>
  <c r="BN2348" i="53"/>
  <c r="BM2348" i="53"/>
  <c r="BP3353" i="53"/>
  <c r="BO3353" i="53"/>
  <c r="BN3353" i="53"/>
  <c r="BM3353" i="53"/>
  <c r="BQ3353" i="53"/>
  <c r="BP1343" i="53"/>
  <c r="BQ1343" i="53"/>
  <c r="BN1343" i="53"/>
  <c r="BM1343" i="53"/>
  <c r="BO1343" i="53"/>
  <c r="BP4360" i="53"/>
  <c r="BM4360" i="53"/>
  <c r="BQ4360" i="53"/>
  <c r="BO4360" i="53"/>
  <c r="BN4360" i="53"/>
  <c r="AD5364" i="53"/>
  <c r="AD4358" i="53"/>
  <c r="BL337" i="53"/>
  <c r="AD1341" i="53"/>
  <c r="BL3354" i="53"/>
  <c r="BL5366" i="53"/>
  <c r="BL1344" i="53"/>
  <c r="BL2349" i="53"/>
  <c r="BL6372" i="53"/>
  <c r="BL4361" i="53"/>
  <c r="AD6370" i="53"/>
  <c r="AD3352" i="53"/>
  <c r="AD2347" i="53"/>
  <c r="AG7399" i="53"/>
  <c r="AF7399" i="53"/>
  <c r="AE7399" i="53"/>
  <c r="AE8406" i="53"/>
  <c r="AG8406" i="53"/>
  <c r="AF8406" i="53"/>
  <c r="BO7399" i="53"/>
  <c r="BN7399" i="53"/>
  <c r="BM7399" i="53"/>
  <c r="BQ7399" i="53"/>
  <c r="BP7399" i="53"/>
  <c r="BQ8405" i="53"/>
  <c r="BP8405" i="53"/>
  <c r="BO8405" i="53"/>
  <c r="BN8405" i="53"/>
  <c r="BM8405" i="53"/>
  <c r="BL8406" i="53"/>
  <c r="BL7400" i="53"/>
  <c r="AD8407" i="53"/>
  <c r="AD7400" i="53"/>
  <c r="AE6370" i="53"/>
  <c r="AG6370" i="53"/>
  <c r="AF6370" i="53"/>
  <c r="AF4358" i="53"/>
  <c r="AE4358" i="53"/>
  <c r="AG4358" i="53"/>
  <c r="AE2347" i="53"/>
  <c r="AF2347" i="53"/>
  <c r="AG2347" i="53"/>
  <c r="AG5364" i="53"/>
  <c r="AF5364" i="53"/>
  <c r="AE5364" i="53"/>
  <c r="AG3352" i="53"/>
  <c r="AF3352" i="53"/>
  <c r="AE3352" i="53"/>
  <c r="AG1341" i="53"/>
  <c r="AF1341" i="53"/>
  <c r="AE1341" i="53"/>
  <c r="BQ337" i="53"/>
  <c r="BP337" i="53"/>
  <c r="BO337" i="53"/>
  <c r="BN337" i="53"/>
  <c r="BM337" i="53"/>
  <c r="BP4361" i="53"/>
  <c r="BN4361" i="53"/>
  <c r="BM4361" i="53"/>
  <c r="BQ4361" i="53"/>
  <c r="BO4361" i="53"/>
  <c r="BQ6372" i="53"/>
  <c r="BP6372" i="53"/>
  <c r="BM6372" i="53"/>
  <c r="BN6372" i="53"/>
  <c r="BO6372" i="53"/>
  <c r="BQ5366" i="53"/>
  <c r="BP5366" i="53"/>
  <c r="BM5366" i="53"/>
  <c r="BO5366" i="53"/>
  <c r="BN5366" i="53"/>
  <c r="BP2349" i="53"/>
  <c r="BQ2349" i="53"/>
  <c r="BO2349" i="53"/>
  <c r="BN2349" i="53"/>
  <c r="BM2349" i="53"/>
  <c r="BQ1344" i="53"/>
  <c r="BP1344" i="53"/>
  <c r="BO1344" i="53"/>
  <c r="BN1344" i="53"/>
  <c r="BM1344" i="53"/>
  <c r="BP3354" i="53"/>
  <c r="BQ3354" i="53"/>
  <c r="BO3354" i="53"/>
  <c r="BN3354" i="53"/>
  <c r="BM3354" i="53"/>
  <c r="AD5365" i="53"/>
  <c r="AD1342" i="53"/>
  <c r="BL338" i="53"/>
  <c r="AD4359" i="53"/>
  <c r="BL1345" i="53"/>
  <c r="BL5367" i="53"/>
  <c r="BL6373" i="53"/>
  <c r="BL3355" i="53"/>
  <c r="BL2350" i="53"/>
  <c r="BL4362" i="53"/>
  <c r="AD6371" i="53"/>
  <c r="AD3353" i="53"/>
  <c r="AD2348" i="53"/>
  <c r="AE7400" i="53"/>
  <c r="AF7400" i="53"/>
  <c r="AG7400" i="53"/>
  <c r="AG8407" i="53"/>
  <c r="AF8407" i="53"/>
  <c r="AE8407" i="53"/>
  <c r="BQ7400" i="53"/>
  <c r="BP7400" i="53"/>
  <c r="BO7400" i="53"/>
  <c r="BN7400" i="53"/>
  <c r="BM7400" i="53"/>
  <c r="BM8406" i="53"/>
  <c r="BQ8406" i="53"/>
  <c r="BP8406" i="53"/>
  <c r="BN8406" i="53"/>
  <c r="BO8406" i="53"/>
  <c r="BL8407" i="53"/>
  <c r="BL7401" i="53"/>
  <c r="AD8408" i="53"/>
  <c r="AD7401" i="53"/>
  <c r="AG6371" i="53"/>
  <c r="AE6371" i="53"/>
  <c r="AF6371" i="53"/>
  <c r="AG5365" i="53"/>
  <c r="AF5365" i="53"/>
  <c r="AE5365" i="53"/>
  <c r="AG1342" i="53"/>
  <c r="AF1342" i="53"/>
  <c r="AE1342" i="53"/>
  <c r="AG2348" i="53"/>
  <c r="AF2348" i="53"/>
  <c r="AE2348" i="53"/>
  <c r="AF3353" i="53"/>
  <c r="AE3353" i="53"/>
  <c r="AG3353" i="53"/>
  <c r="AG4359" i="53"/>
  <c r="AF4359" i="53"/>
  <c r="AE4359" i="53"/>
  <c r="BQ338" i="53"/>
  <c r="BP338" i="53"/>
  <c r="BO338" i="53"/>
  <c r="BN338" i="53"/>
  <c r="BM338" i="53"/>
  <c r="BP4362" i="53"/>
  <c r="BO4362" i="53"/>
  <c r="BN4362" i="53"/>
  <c r="BM4362" i="53"/>
  <c r="BQ4362" i="53"/>
  <c r="BP3355" i="53"/>
  <c r="BQ3355" i="53"/>
  <c r="BO3355" i="53"/>
  <c r="BN3355" i="53"/>
  <c r="BM3355" i="53"/>
  <c r="BQ6373" i="53"/>
  <c r="BP6373" i="53"/>
  <c r="BO6373" i="53"/>
  <c r="BN6373" i="53"/>
  <c r="BM6373" i="53"/>
  <c r="BQ1345" i="53"/>
  <c r="BP1345" i="53"/>
  <c r="BO1345" i="53"/>
  <c r="BN1345" i="53"/>
  <c r="BM1345" i="53"/>
  <c r="BQ2350" i="53"/>
  <c r="BP2350" i="53"/>
  <c r="BO2350" i="53"/>
  <c r="BN2350" i="53"/>
  <c r="BM2350" i="53"/>
  <c r="BP5367" i="53"/>
  <c r="BQ5367" i="53"/>
  <c r="BO5367" i="53"/>
  <c r="BN5367" i="53"/>
  <c r="BM5367" i="53"/>
  <c r="AD5366" i="53"/>
  <c r="AD4360" i="53"/>
  <c r="AD1343" i="53"/>
  <c r="BL339" i="53"/>
  <c r="BL3356" i="53"/>
  <c r="BL5368" i="53"/>
  <c r="BL6374" i="53"/>
  <c r="BL4363" i="53"/>
  <c r="BL2351" i="53"/>
  <c r="BL1346" i="53"/>
  <c r="AD6372" i="53"/>
  <c r="AD3354" i="53"/>
  <c r="AD2349" i="53"/>
  <c r="AG7401" i="53"/>
  <c r="AF7401" i="53"/>
  <c r="AE7401" i="53"/>
  <c r="AG8408" i="53"/>
  <c r="AF8408" i="53"/>
  <c r="AE8408" i="53"/>
  <c r="BM7401" i="53"/>
  <c r="BQ7401" i="53"/>
  <c r="BP7401" i="53"/>
  <c r="BO7401" i="53"/>
  <c r="BN7401" i="53"/>
  <c r="BP8407" i="53"/>
  <c r="BO8407" i="53"/>
  <c r="BN8407" i="53"/>
  <c r="BM8407" i="53"/>
  <c r="BQ8407" i="53"/>
  <c r="BL8408" i="53"/>
  <c r="BL7402" i="53"/>
  <c r="AD8409" i="53"/>
  <c r="AD7402" i="53"/>
  <c r="AG6372" i="53"/>
  <c r="AF6372" i="53"/>
  <c r="AE6372" i="53"/>
  <c r="AF1343" i="53"/>
  <c r="AE1343" i="53"/>
  <c r="AG1343" i="53"/>
  <c r="AF5366" i="53"/>
  <c r="AE5366" i="53"/>
  <c r="AG5366" i="53"/>
  <c r="AG4360" i="53"/>
  <c r="AF4360" i="53"/>
  <c r="AE4360" i="53"/>
  <c r="AG2349" i="53"/>
  <c r="AF2349" i="53"/>
  <c r="AE2349" i="53"/>
  <c r="AG3354" i="53"/>
  <c r="AF3354" i="53"/>
  <c r="AE3354" i="53"/>
  <c r="BQ1346" i="53"/>
  <c r="BP1346" i="53"/>
  <c r="BO1346" i="53"/>
  <c r="BN1346" i="53"/>
  <c r="BM1346" i="53"/>
  <c r="BQ2351" i="53"/>
  <c r="BP2351" i="53"/>
  <c r="BM2351" i="53"/>
  <c r="BO2351" i="53"/>
  <c r="BN2351" i="53"/>
  <c r="BP4363" i="53"/>
  <c r="BQ4363" i="53"/>
  <c r="BO4363" i="53"/>
  <c r="BN4363" i="53"/>
  <c r="BM4363" i="53"/>
  <c r="BQ6374" i="53"/>
  <c r="BP6374" i="53"/>
  <c r="BO6374" i="53"/>
  <c r="BN6374" i="53"/>
  <c r="BM6374" i="53"/>
  <c r="BQ5368" i="53"/>
  <c r="BP5368" i="53"/>
  <c r="BO5368" i="53"/>
  <c r="BN5368" i="53"/>
  <c r="BM5368" i="53"/>
  <c r="BP3356" i="53"/>
  <c r="BQ3356" i="53"/>
  <c r="BO3356" i="53"/>
  <c r="BN3356" i="53"/>
  <c r="BM3356" i="53"/>
  <c r="BP339" i="53"/>
  <c r="BQ339" i="53"/>
  <c r="BO339" i="53"/>
  <c r="BN339" i="53"/>
  <c r="BM339" i="53"/>
  <c r="AD5367" i="53"/>
  <c r="BL340" i="53"/>
  <c r="AD4361" i="53"/>
  <c r="AD1344" i="53"/>
  <c r="BL2352" i="53"/>
  <c r="BL3357" i="53"/>
  <c r="BL5369" i="53"/>
  <c r="BL6375" i="53"/>
  <c r="BL1347" i="53"/>
  <c r="BL4364" i="53"/>
  <c r="AD6373" i="53"/>
  <c r="AD3355" i="53"/>
  <c r="AD2350" i="53"/>
  <c r="AG7402" i="53"/>
  <c r="AF7402" i="53"/>
  <c r="AE7402" i="53"/>
  <c r="AG8409" i="53"/>
  <c r="AF8409" i="53"/>
  <c r="AE8409" i="53"/>
  <c r="BP7402" i="53"/>
  <c r="BO7402" i="53"/>
  <c r="BN7402" i="53"/>
  <c r="BM7402" i="53"/>
  <c r="BQ7402" i="53"/>
  <c r="BQ8408" i="53"/>
  <c r="BP8408" i="53"/>
  <c r="BO8408" i="53"/>
  <c r="BN8408" i="53"/>
  <c r="BM8408" i="53"/>
  <c r="BL8409" i="53"/>
  <c r="BL7403" i="53"/>
  <c r="AD8410" i="53"/>
  <c r="AD7403" i="53"/>
  <c r="AG6373" i="53"/>
  <c r="AF6373" i="53"/>
  <c r="AE6373" i="53"/>
  <c r="AE4361" i="53"/>
  <c r="AF4361" i="53"/>
  <c r="AG4361" i="53"/>
  <c r="AG2350" i="53"/>
  <c r="AE2350" i="53"/>
  <c r="AF2350" i="53"/>
  <c r="AG5367" i="53"/>
  <c r="AF5367" i="53"/>
  <c r="AE5367" i="53"/>
  <c r="AG3355" i="53"/>
  <c r="AF3355" i="53"/>
  <c r="AE3355" i="53"/>
  <c r="AG1344" i="53"/>
  <c r="AF1344" i="53"/>
  <c r="AE1344" i="53"/>
  <c r="BP1347" i="53"/>
  <c r="BQ1347" i="53"/>
  <c r="BN1347" i="53"/>
  <c r="BM1347" i="53"/>
  <c r="BO1347" i="53"/>
  <c r="BQ6375" i="53"/>
  <c r="BP6375" i="53"/>
  <c r="BO6375" i="53"/>
  <c r="BN6375" i="53"/>
  <c r="BM6375" i="53"/>
  <c r="BP4364" i="53"/>
  <c r="BQ4364" i="53"/>
  <c r="BO4364" i="53"/>
  <c r="BN4364" i="53"/>
  <c r="BM4364" i="53"/>
  <c r="BQ5369" i="53"/>
  <c r="BP5369" i="53"/>
  <c r="BO5369" i="53"/>
  <c r="BN5369" i="53"/>
  <c r="BM5369" i="53"/>
  <c r="BQ340" i="53"/>
  <c r="BP340" i="53"/>
  <c r="BM340" i="53"/>
  <c r="BO340" i="53"/>
  <c r="BN340" i="53"/>
  <c r="BQ2352" i="53"/>
  <c r="BP2352" i="53"/>
  <c r="BO2352" i="53"/>
  <c r="BN2352" i="53"/>
  <c r="BM2352" i="53"/>
  <c r="BP3357" i="53"/>
  <c r="BQ3357" i="53"/>
  <c r="BO3357" i="53"/>
  <c r="BN3357" i="53"/>
  <c r="BM3357" i="53"/>
  <c r="AD5368" i="53"/>
  <c r="AD4362" i="53"/>
  <c r="AD1345" i="53"/>
  <c r="BL341" i="53"/>
  <c r="BL5370" i="53"/>
  <c r="BL6376" i="53"/>
  <c r="BL3358" i="53"/>
  <c r="BL4365" i="53"/>
  <c r="BL1348" i="53"/>
  <c r="BL2353" i="53"/>
  <c r="AD6374" i="53"/>
  <c r="AD3356" i="53"/>
  <c r="AD2351" i="53"/>
  <c r="AE7403" i="53"/>
  <c r="AG7403" i="53"/>
  <c r="AF7403" i="53"/>
  <c r="AG8410" i="53"/>
  <c r="AF8410" i="53"/>
  <c r="AE8410" i="53"/>
  <c r="BQ7403" i="53"/>
  <c r="BP7403" i="53"/>
  <c r="BO7403" i="53"/>
  <c r="BN7403" i="53"/>
  <c r="BM7403" i="53"/>
  <c r="BN8409" i="53"/>
  <c r="BM8409" i="53"/>
  <c r="BQ8409" i="53"/>
  <c r="BO8409" i="53"/>
  <c r="BP8409" i="53"/>
  <c r="BL8410" i="53"/>
  <c r="BL7404" i="53"/>
  <c r="AD8411" i="53"/>
  <c r="AD7404" i="53"/>
  <c r="AG4362" i="53"/>
  <c r="AF4362" i="53"/>
  <c r="AE4362" i="53"/>
  <c r="AG6374" i="53"/>
  <c r="AF6374" i="53"/>
  <c r="AE6374" i="53"/>
  <c r="AG1345" i="53"/>
  <c r="AF1345" i="53"/>
  <c r="AE1345" i="53"/>
  <c r="AG5368" i="53"/>
  <c r="AF5368" i="53"/>
  <c r="AE5368" i="53"/>
  <c r="AG2351" i="53"/>
  <c r="AF2351" i="53"/>
  <c r="AE2351" i="53"/>
  <c r="AE3356" i="53"/>
  <c r="AF3356" i="53"/>
  <c r="AG3356" i="53"/>
  <c r="BP2353" i="53"/>
  <c r="BQ2353" i="53"/>
  <c r="BO2353" i="53"/>
  <c r="BN2353" i="53"/>
  <c r="BM2353" i="53"/>
  <c r="BP4365" i="53"/>
  <c r="BQ4365" i="53"/>
  <c r="BO4365" i="53"/>
  <c r="BN4365" i="53"/>
  <c r="BM4365" i="53"/>
  <c r="BQ1348" i="53"/>
  <c r="BP1348" i="53"/>
  <c r="BO1348" i="53"/>
  <c r="BN1348" i="53"/>
  <c r="BM1348" i="53"/>
  <c r="BP3358" i="53"/>
  <c r="BQ3358" i="53"/>
  <c r="BO3358" i="53"/>
  <c r="BN3358" i="53"/>
  <c r="BM3358" i="53"/>
  <c r="BQ6376" i="53"/>
  <c r="BP6376" i="53"/>
  <c r="BM6376" i="53"/>
  <c r="BN6376" i="53"/>
  <c r="BO6376" i="53"/>
  <c r="BQ5370" i="53"/>
  <c r="BP5370" i="53"/>
  <c r="BM5370" i="53"/>
  <c r="BO5370" i="53"/>
  <c r="BN5370" i="53"/>
  <c r="BQ341" i="53"/>
  <c r="BP341" i="53"/>
  <c r="BO341" i="53"/>
  <c r="BN341" i="53"/>
  <c r="BM341" i="53"/>
  <c r="AD5369" i="53"/>
  <c r="AD1346" i="53"/>
  <c r="BL342" i="53"/>
  <c r="AD4363" i="53"/>
  <c r="BL3359" i="53"/>
  <c r="BL1349" i="53"/>
  <c r="BL5371" i="53"/>
  <c r="BL2354" i="53"/>
  <c r="BL4366" i="53"/>
  <c r="BL6377" i="53"/>
  <c r="AD6375" i="53"/>
  <c r="AD3357" i="53"/>
  <c r="AD2352" i="53"/>
  <c r="AG7404" i="53"/>
  <c r="AF7404" i="53"/>
  <c r="AE7404" i="53"/>
  <c r="AF8411" i="53"/>
  <c r="AE8411" i="53"/>
  <c r="AG8411" i="53"/>
  <c r="BN7404" i="53"/>
  <c r="BM7404" i="53"/>
  <c r="BQ7404" i="53"/>
  <c r="BP7404" i="53"/>
  <c r="BO7404" i="53"/>
  <c r="BQ8410" i="53"/>
  <c r="BP8410" i="53"/>
  <c r="BO8410" i="53"/>
  <c r="BN8410" i="53"/>
  <c r="BM8410" i="53"/>
  <c r="BL8411" i="53"/>
  <c r="BL7405" i="53"/>
  <c r="AD8412" i="53"/>
  <c r="AD7405" i="53"/>
  <c r="AF6375" i="53"/>
  <c r="AE6375" i="53"/>
  <c r="AG6375" i="53"/>
  <c r="AE1346" i="53"/>
  <c r="AG1346" i="53"/>
  <c r="AF1346" i="53"/>
  <c r="AE5369" i="53"/>
  <c r="AG5369" i="53"/>
  <c r="AF5369" i="53"/>
  <c r="AF2352" i="53"/>
  <c r="AE2352" i="53"/>
  <c r="AG2352" i="53"/>
  <c r="AG3357" i="53"/>
  <c r="AF3357" i="53"/>
  <c r="AE3357" i="53"/>
  <c r="AG4363" i="53"/>
  <c r="AF4363" i="53"/>
  <c r="AE4363" i="53"/>
  <c r="BP4366" i="53"/>
  <c r="BQ4366" i="53"/>
  <c r="BO4366" i="53"/>
  <c r="BN4366" i="53"/>
  <c r="BM4366" i="53"/>
  <c r="BQ2354" i="53"/>
  <c r="BP2354" i="53"/>
  <c r="BO2354" i="53"/>
  <c r="BN2354" i="53"/>
  <c r="BM2354" i="53"/>
  <c r="BQ342" i="53"/>
  <c r="BP342" i="53"/>
  <c r="BO342" i="53"/>
  <c r="BN342" i="53"/>
  <c r="BM342" i="53"/>
  <c r="BP5371" i="53"/>
  <c r="BQ5371" i="53"/>
  <c r="BO5371" i="53"/>
  <c r="BN5371" i="53"/>
  <c r="BM5371" i="53"/>
  <c r="BQ1349" i="53"/>
  <c r="BP1349" i="53"/>
  <c r="BO1349" i="53"/>
  <c r="BN1349" i="53"/>
  <c r="BM1349" i="53"/>
  <c r="BQ6377" i="53"/>
  <c r="BP6377" i="53"/>
  <c r="BO6377" i="53"/>
  <c r="BN6377" i="53"/>
  <c r="BM6377" i="53"/>
  <c r="BP3359" i="53"/>
  <c r="BM3359" i="53"/>
  <c r="BQ3359" i="53"/>
  <c r="BO3359" i="53"/>
  <c r="BN3359" i="53"/>
  <c r="AD5370" i="53"/>
  <c r="AD1347" i="53"/>
  <c r="BL343" i="53"/>
  <c r="AD4364" i="53"/>
  <c r="BL3360" i="53"/>
  <c r="BL6378" i="53"/>
  <c r="BL4367" i="53"/>
  <c r="BL5372" i="53"/>
  <c r="BL2355" i="53"/>
  <c r="BL1350" i="53"/>
  <c r="AD6376" i="53"/>
  <c r="AD3358" i="53"/>
  <c r="AD2353" i="53"/>
  <c r="AF7405" i="53"/>
  <c r="AE7405" i="53"/>
  <c r="AG7405" i="53"/>
  <c r="AG8412" i="53"/>
  <c r="AF8412" i="53"/>
  <c r="AE8412" i="53"/>
  <c r="BQ7405" i="53"/>
  <c r="BP7405" i="53"/>
  <c r="BO7405" i="53"/>
  <c r="BN7405" i="53"/>
  <c r="BM7405" i="53"/>
  <c r="BQ8411" i="53"/>
  <c r="BP8411" i="53"/>
  <c r="BO8411" i="53"/>
  <c r="BM8411" i="53"/>
  <c r="BN8411" i="53"/>
  <c r="BL8412" i="53"/>
  <c r="BL7406" i="53"/>
  <c r="AD8413" i="53"/>
  <c r="AD7406" i="53"/>
  <c r="AF6376" i="53"/>
  <c r="AE6376" i="53"/>
  <c r="AG6376" i="53"/>
  <c r="AG1347" i="53"/>
  <c r="AF1347" i="53"/>
  <c r="AE1347" i="53"/>
  <c r="AG5370" i="53"/>
  <c r="AF5370" i="53"/>
  <c r="AE5370" i="53"/>
  <c r="AG2353" i="53"/>
  <c r="AF2353" i="53"/>
  <c r="AE2353" i="53"/>
  <c r="AG3358" i="53"/>
  <c r="AF3358" i="53"/>
  <c r="AE3358" i="53"/>
  <c r="AG4364" i="53"/>
  <c r="AE4364" i="53"/>
  <c r="AF4364" i="53"/>
  <c r="BQ1350" i="53"/>
  <c r="BP1350" i="53"/>
  <c r="BO1350" i="53"/>
  <c r="BN1350" i="53"/>
  <c r="BM1350" i="53"/>
  <c r="BQ5372" i="53"/>
  <c r="BP5372" i="53"/>
  <c r="BO5372" i="53"/>
  <c r="BN5372" i="53"/>
  <c r="BM5372" i="53"/>
  <c r="BP343" i="53"/>
  <c r="BQ343" i="53"/>
  <c r="BO343" i="53"/>
  <c r="BN343" i="53"/>
  <c r="BM343" i="53"/>
  <c r="BQ2355" i="53"/>
  <c r="BP2355" i="53"/>
  <c r="BM2355" i="53"/>
  <c r="BO2355" i="53"/>
  <c r="BN2355" i="53"/>
  <c r="BQ6378" i="53"/>
  <c r="BP6378" i="53"/>
  <c r="BO6378" i="53"/>
  <c r="BN6378" i="53"/>
  <c r="BM6378" i="53"/>
  <c r="BP3360" i="53"/>
  <c r="BN3360" i="53"/>
  <c r="BM3360" i="53"/>
  <c r="BQ3360" i="53"/>
  <c r="BO3360" i="53"/>
  <c r="BP4367" i="53"/>
  <c r="BQ4367" i="53"/>
  <c r="BO4367" i="53"/>
  <c r="BN4367" i="53"/>
  <c r="BM4367" i="53"/>
  <c r="AD5371" i="53"/>
  <c r="AD4365" i="53"/>
  <c r="BL344" i="53"/>
  <c r="AD1348" i="53"/>
  <c r="BL6379" i="53"/>
  <c r="BL5373" i="53"/>
  <c r="BL1351" i="53"/>
  <c r="BL3361" i="53"/>
  <c r="BL2356" i="53"/>
  <c r="BL4368" i="53"/>
  <c r="AD6377" i="53"/>
  <c r="AD3359" i="53"/>
  <c r="AD2354" i="53"/>
  <c r="AG7406" i="53"/>
  <c r="AF7406" i="53"/>
  <c r="AE7406" i="53"/>
  <c r="AG8413" i="53"/>
  <c r="AF8413" i="53"/>
  <c r="AE8413" i="53"/>
  <c r="BQ7406" i="53"/>
  <c r="BP7406" i="53"/>
  <c r="BO7406" i="53"/>
  <c r="BN7406" i="53"/>
  <c r="BM7406" i="53"/>
  <c r="BO8412" i="53"/>
  <c r="BN8412" i="53"/>
  <c r="BM8412" i="53"/>
  <c r="BP8412" i="53"/>
  <c r="BQ8412" i="53"/>
  <c r="BL8413" i="53"/>
  <c r="BL7407" i="53"/>
  <c r="AD8414" i="53"/>
  <c r="AD7407" i="53"/>
  <c r="AG6377" i="53"/>
  <c r="AF6377" i="53"/>
  <c r="AE6377" i="53"/>
  <c r="AG4365" i="53"/>
  <c r="AF4365" i="53"/>
  <c r="AE4365" i="53"/>
  <c r="AG5371" i="53"/>
  <c r="AF5371" i="53"/>
  <c r="AE5371" i="53"/>
  <c r="AG2354" i="53"/>
  <c r="AF2354" i="53"/>
  <c r="AE2354" i="53"/>
  <c r="AG3359" i="53"/>
  <c r="AE3359" i="53"/>
  <c r="AF3359" i="53"/>
  <c r="AG1348" i="53"/>
  <c r="AF1348" i="53"/>
  <c r="AE1348" i="53"/>
  <c r="BP3361" i="53"/>
  <c r="BO3361" i="53"/>
  <c r="BN3361" i="53"/>
  <c r="BM3361" i="53"/>
  <c r="BQ3361" i="53"/>
  <c r="BQ344" i="53"/>
  <c r="BP344" i="53"/>
  <c r="BM344" i="53"/>
  <c r="BO344" i="53"/>
  <c r="BN344" i="53"/>
  <c r="BP4368" i="53"/>
  <c r="BM4368" i="53"/>
  <c r="BQ4368" i="53"/>
  <c r="BO4368" i="53"/>
  <c r="BN4368" i="53"/>
  <c r="BQ2356" i="53"/>
  <c r="BP2356" i="53"/>
  <c r="BO2356" i="53"/>
  <c r="BN2356" i="53"/>
  <c r="BM2356" i="53"/>
  <c r="BQ5373" i="53"/>
  <c r="BP5373" i="53"/>
  <c r="BO5373" i="53"/>
  <c r="BN5373" i="53"/>
  <c r="BM5373" i="53"/>
  <c r="BP1351" i="53"/>
  <c r="BQ1351" i="53"/>
  <c r="BN1351" i="53"/>
  <c r="BM1351" i="53"/>
  <c r="BO1351" i="53"/>
  <c r="BQ6379" i="53"/>
  <c r="BP6379" i="53"/>
  <c r="BO6379" i="53"/>
  <c r="BN6379" i="53"/>
  <c r="BM6379" i="53"/>
  <c r="AD5372" i="53"/>
  <c r="BL345" i="53"/>
  <c r="AD4366" i="53"/>
  <c r="AD1349" i="53"/>
  <c r="BL3362" i="53"/>
  <c r="BL6380" i="53"/>
  <c r="BL2357" i="53"/>
  <c r="BL4369" i="53"/>
  <c r="BL5374" i="53"/>
  <c r="BL1352" i="53"/>
  <c r="AD6378" i="53"/>
  <c r="AD3360" i="53"/>
  <c r="AD2355" i="53"/>
  <c r="AG7407" i="53"/>
  <c r="AF7407" i="53"/>
  <c r="AE7407" i="53"/>
  <c r="AE8414" i="53"/>
  <c r="AG8414" i="53"/>
  <c r="AF8414" i="53"/>
  <c r="BO7407" i="53"/>
  <c r="BN7407" i="53"/>
  <c r="BM7407" i="53"/>
  <c r="BQ7407" i="53"/>
  <c r="BP7407" i="53"/>
  <c r="BQ8413" i="53"/>
  <c r="BP8413" i="53"/>
  <c r="BO8413" i="53"/>
  <c r="BN8413" i="53"/>
  <c r="BM8413" i="53"/>
  <c r="BL8414" i="53"/>
  <c r="BL7408" i="53"/>
  <c r="AD8415" i="53"/>
  <c r="AD7408" i="53"/>
  <c r="AE6378" i="53"/>
  <c r="AG6378" i="53"/>
  <c r="AF6378" i="53"/>
  <c r="AG5372" i="53"/>
  <c r="AE5372" i="53"/>
  <c r="AF5372" i="53"/>
  <c r="AF4366" i="53"/>
  <c r="AE4366" i="53"/>
  <c r="AG4366" i="53"/>
  <c r="AE2355" i="53"/>
  <c r="AF2355" i="53"/>
  <c r="AG2355" i="53"/>
  <c r="AG3360" i="53"/>
  <c r="AF3360" i="53"/>
  <c r="AE3360" i="53"/>
  <c r="AG1349" i="53"/>
  <c r="AF1349" i="53"/>
  <c r="AE1349" i="53"/>
  <c r="BQ345" i="53"/>
  <c r="BP345" i="53"/>
  <c r="BO345" i="53"/>
  <c r="BN345" i="53"/>
  <c r="BM345" i="53"/>
  <c r="BP2357" i="53"/>
  <c r="BQ2357" i="53"/>
  <c r="BO2357" i="53"/>
  <c r="BN2357" i="53"/>
  <c r="BM2357" i="53"/>
  <c r="BQ1352" i="53"/>
  <c r="BP1352" i="53"/>
  <c r="BO1352" i="53"/>
  <c r="BN1352" i="53"/>
  <c r="BM1352" i="53"/>
  <c r="BQ5374" i="53"/>
  <c r="BP5374" i="53"/>
  <c r="BM5374" i="53"/>
  <c r="BO5374" i="53"/>
  <c r="BN5374" i="53"/>
  <c r="BP4369" i="53"/>
  <c r="BN4369" i="53"/>
  <c r="BM4369" i="53"/>
  <c r="BQ4369" i="53"/>
  <c r="BO4369" i="53"/>
  <c r="BQ6380" i="53"/>
  <c r="BP6380" i="53"/>
  <c r="BM6380" i="53"/>
  <c r="BN6380" i="53"/>
  <c r="BO6380" i="53"/>
  <c r="BP3362" i="53"/>
  <c r="BQ3362" i="53"/>
  <c r="BO3362" i="53"/>
  <c r="BN3362" i="53"/>
  <c r="BM3362" i="53"/>
  <c r="AD5373" i="53"/>
  <c r="BL346" i="53"/>
  <c r="AD4367" i="53"/>
  <c r="AD1350" i="53"/>
  <c r="BL6381" i="53"/>
  <c r="BL3363" i="53"/>
  <c r="BL5375" i="53"/>
  <c r="BL1353" i="53"/>
  <c r="BL4370" i="53"/>
  <c r="BL2358" i="53"/>
  <c r="AD6379" i="53"/>
  <c r="AD3361" i="53"/>
  <c r="AD2356" i="53"/>
  <c r="AE7408" i="53"/>
  <c r="AF7408" i="53"/>
  <c r="AG7408" i="53"/>
  <c r="AG8415" i="53"/>
  <c r="AF8415" i="53"/>
  <c r="AE8415" i="53"/>
  <c r="BQ7408" i="53"/>
  <c r="BP7408" i="53"/>
  <c r="BO7408" i="53"/>
  <c r="BN7408" i="53"/>
  <c r="BM7408" i="53"/>
  <c r="BM8414" i="53"/>
  <c r="BQ8414" i="53"/>
  <c r="BP8414" i="53"/>
  <c r="BN8414" i="53"/>
  <c r="BO8414" i="53"/>
  <c r="BL8415" i="53"/>
  <c r="BL7409" i="53"/>
  <c r="AD8416" i="53"/>
  <c r="AD7409" i="53"/>
  <c r="AG6379" i="53"/>
  <c r="AE6379" i="53"/>
  <c r="AF6379" i="53"/>
  <c r="AG5373" i="53"/>
  <c r="AF5373" i="53"/>
  <c r="AE5373" i="53"/>
  <c r="AG4367" i="53"/>
  <c r="AF4367" i="53"/>
  <c r="AE4367" i="53"/>
  <c r="AG2356" i="53"/>
  <c r="AF2356" i="53"/>
  <c r="AE2356" i="53"/>
  <c r="AF3361" i="53"/>
  <c r="AE3361" i="53"/>
  <c r="AG3361" i="53"/>
  <c r="AG1350" i="53"/>
  <c r="AF1350" i="53"/>
  <c r="AE1350" i="53"/>
  <c r="BQ346" i="53"/>
  <c r="BP346" i="53"/>
  <c r="BO346" i="53"/>
  <c r="BN346" i="53"/>
  <c r="BM346" i="53"/>
  <c r="BQ2358" i="53"/>
  <c r="BP2358" i="53"/>
  <c r="BO2358" i="53"/>
  <c r="BN2358" i="53"/>
  <c r="BM2358" i="53"/>
  <c r="BP4370" i="53"/>
  <c r="BO4370" i="53"/>
  <c r="BN4370" i="53"/>
  <c r="BM4370" i="53"/>
  <c r="BQ4370" i="53"/>
  <c r="BQ5375" i="53"/>
  <c r="BP5375" i="53"/>
  <c r="BO5375" i="53"/>
  <c r="BN5375" i="53"/>
  <c r="BM5375" i="53"/>
  <c r="BQ1353" i="53"/>
  <c r="BP1353" i="53"/>
  <c r="BO1353" i="53"/>
  <c r="BN1353" i="53"/>
  <c r="BM1353" i="53"/>
  <c r="BP3363" i="53"/>
  <c r="BQ3363" i="53"/>
  <c r="BO3363" i="53"/>
  <c r="BN3363" i="53"/>
  <c r="BM3363" i="53"/>
  <c r="BQ6381" i="53"/>
  <c r="BP6381" i="53"/>
  <c r="BO6381" i="53"/>
  <c r="BN6381" i="53"/>
  <c r="BM6381" i="53"/>
  <c r="AD5374" i="53"/>
  <c r="AD4368" i="53"/>
  <c r="BL347" i="53"/>
  <c r="AD1351" i="53"/>
  <c r="BL3364" i="53"/>
  <c r="BL4371" i="53"/>
  <c r="BL6382" i="53"/>
  <c r="BL5376" i="53"/>
  <c r="BL2359" i="53"/>
  <c r="BL1354" i="53"/>
  <c r="AD6380" i="53"/>
  <c r="AD3362" i="53"/>
  <c r="AD2357" i="53"/>
  <c r="AG7409" i="53"/>
  <c r="AF7409" i="53"/>
  <c r="AE7409" i="53"/>
  <c r="AG8416" i="53"/>
  <c r="AF8416" i="53"/>
  <c r="AE8416" i="53"/>
  <c r="BM7409" i="53"/>
  <c r="BQ7409" i="53"/>
  <c r="BP7409" i="53"/>
  <c r="BO7409" i="53"/>
  <c r="BN7409" i="53"/>
  <c r="BP8415" i="53"/>
  <c r="BO8415" i="53"/>
  <c r="BN8415" i="53"/>
  <c r="BM8415" i="53"/>
  <c r="BQ8415" i="53"/>
  <c r="BL8416" i="53"/>
  <c r="BL7410" i="53"/>
  <c r="AD8417" i="53"/>
  <c r="AD7410" i="53"/>
  <c r="AG4368" i="53"/>
  <c r="AF4368" i="53"/>
  <c r="AE4368" i="53"/>
  <c r="AF5374" i="53"/>
  <c r="AE5374" i="53"/>
  <c r="AG5374" i="53"/>
  <c r="AG6380" i="53"/>
  <c r="AF6380" i="53"/>
  <c r="AE6380" i="53"/>
  <c r="AG2357" i="53"/>
  <c r="AF2357" i="53"/>
  <c r="AE2357" i="53"/>
  <c r="AG3362" i="53"/>
  <c r="AF3362" i="53"/>
  <c r="AE3362" i="53"/>
  <c r="AF1351" i="53"/>
  <c r="AE1351" i="53"/>
  <c r="AG1351" i="53"/>
  <c r="BQ1354" i="53"/>
  <c r="BP1354" i="53"/>
  <c r="BO1354" i="53"/>
  <c r="BN1354" i="53"/>
  <c r="BM1354" i="53"/>
  <c r="BQ2359" i="53"/>
  <c r="BP2359" i="53"/>
  <c r="BM2359" i="53"/>
  <c r="BO2359" i="53"/>
  <c r="BN2359" i="53"/>
  <c r="BP347" i="53"/>
  <c r="BQ347" i="53"/>
  <c r="BO347" i="53"/>
  <c r="BN347" i="53"/>
  <c r="BM347" i="53"/>
  <c r="BP5376" i="53"/>
  <c r="BQ5376" i="53"/>
  <c r="BO5376" i="53"/>
  <c r="BN5376" i="53"/>
  <c r="BM5376" i="53"/>
  <c r="BP4371" i="53"/>
  <c r="BQ4371" i="53"/>
  <c r="BO4371" i="53"/>
  <c r="BN4371" i="53"/>
  <c r="BM4371" i="53"/>
  <c r="BQ6382" i="53"/>
  <c r="BP6382" i="53"/>
  <c r="BO6382" i="53"/>
  <c r="BN6382" i="53"/>
  <c r="BM6382" i="53"/>
  <c r="BP3364" i="53"/>
  <c r="BQ3364" i="53"/>
  <c r="BO3364" i="53"/>
  <c r="BN3364" i="53"/>
  <c r="BM3364" i="53"/>
  <c r="AD5375" i="53"/>
  <c r="BL348" i="53"/>
  <c r="AD4369" i="53"/>
  <c r="AD1352" i="53"/>
  <c r="BL6383" i="53"/>
  <c r="BL5377" i="53"/>
  <c r="BL3365" i="53"/>
  <c r="BL2360" i="53"/>
  <c r="BL4372" i="53"/>
  <c r="BL1355" i="53"/>
  <c r="AD6381" i="53"/>
  <c r="AD3363" i="53"/>
  <c r="AD2358" i="53"/>
  <c r="AG7410" i="53"/>
  <c r="AF7410" i="53"/>
  <c r="AE7410" i="53"/>
  <c r="AG8417" i="53"/>
  <c r="AF8417" i="53"/>
  <c r="AE8417" i="53"/>
  <c r="BP7410" i="53"/>
  <c r="BO7410" i="53"/>
  <c r="BN7410" i="53"/>
  <c r="BM7410" i="53"/>
  <c r="BQ7410" i="53"/>
  <c r="BQ8416" i="53"/>
  <c r="BP8416" i="53"/>
  <c r="BO8416" i="53"/>
  <c r="BN8416" i="53"/>
  <c r="BM8416" i="53"/>
  <c r="BL8417" i="53"/>
  <c r="BL7411" i="53"/>
  <c r="AD8418" i="53"/>
  <c r="AD7411" i="53"/>
  <c r="AG6381" i="53"/>
  <c r="AE6381" i="53"/>
  <c r="AF6381" i="53"/>
  <c r="AG5375" i="53"/>
  <c r="AF5375" i="53"/>
  <c r="AE5375" i="53"/>
  <c r="AE4369" i="53"/>
  <c r="AF4369" i="53"/>
  <c r="AG4369" i="53"/>
  <c r="AG2358" i="53"/>
  <c r="AE2358" i="53"/>
  <c r="AF2358" i="53"/>
  <c r="AG3363" i="53"/>
  <c r="AF3363" i="53"/>
  <c r="AE3363" i="53"/>
  <c r="AG1352" i="53"/>
  <c r="AF1352" i="53"/>
  <c r="AE1352" i="53"/>
  <c r="BP1355" i="53"/>
  <c r="BQ1355" i="53"/>
  <c r="BN1355" i="53"/>
  <c r="BM1355" i="53"/>
  <c r="BO1355" i="53"/>
  <c r="BQ2360" i="53"/>
  <c r="BP2360" i="53"/>
  <c r="BO2360" i="53"/>
  <c r="BN2360" i="53"/>
  <c r="BM2360" i="53"/>
  <c r="BQ348" i="53"/>
  <c r="BP348" i="53"/>
  <c r="BM348" i="53"/>
  <c r="BO348" i="53"/>
  <c r="BN348" i="53"/>
  <c r="BP4372" i="53"/>
  <c r="BQ4372" i="53"/>
  <c r="BO4372" i="53"/>
  <c r="BN4372" i="53"/>
  <c r="BM4372" i="53"/>
  <c r="BQ5377" i="53"/>
  <c r="BP5377" i="53"/>
  <c r="BO5377" i="53"/>
  <c r="BN5377" i="53"/>
  <c r="BM5377" i="53"/>
  <c r="BP3365" i="53"/>
  <c r="BQ3365" i="53"/>
  <c r="BO3365" i="53"/>
  <c r="BN3365" i="53"/>
  <c r="BM3365" i="53"/>
  <c r="BQ6383" i="53"/>
  <c r="BP6383" i="53"/>
  <c r="BO6383" i="53"/>
  <c r="BN6383" i="53"/>
  <c r="BM6383" i="53"/>
  <c r="AD5376" i="53"/>
  <c r="AD1353" i="53"/>
  <c r="AD4370" i="53"/>
  <c r="BL349" i="53"/>
  <c r="BL5378" i="53"/>
  <c r="BL3366" i="53"/>
  <c r="BL6384" i="53"/>
  <c r="BL2361" i="53"/>
  <c r="BL1356" i="53"/>
  <c r="BL4373" i="53"/>
  <c r="AD6382" i="53"/>
  <c r="AD3364" i="53"/>
  <c r="AD2359" i="53"/>
  <c r="AE7411" i="53"/>
  <c r="AG7411" i="53"/>
  <c r="AF7411" i="53"/>
  <c r="AG8418" i="53"/>
  <c r="AF8418" i="53"/>
  <c r="AE8418" i="53"/>
  <c r="BQ7411" i="53"/>
  <c r="BP7411" i="53"/>
  <c r="BO7411" i="53"/>
  <c r="BN7411" i="53"/>
  <c r="BM7411" i="53"/>
  <c r="BN8417" i="53"/>
  <c r="BM8417" i="53"/>
  <c r="BQ8417" i="53"/>
  <c r="BO8417" i="53"/>
  <c r="BP8417" i="53"/>
  <c r="BL8418" i="53"/>
  <c r="BL7412" i="53"/>
  <c r="AD8419" i="53"/>
  <c r="AD7412" i="53"/>
  <c r="AG1353" i="53"/>
  <c r="AF1353" i="53"/>
  <c r="AE1353" i="53"/>
  <c r="AG6382" i="53"/>
  <c r="AF6382" i="53"/>
  <c r="AE6382" i="53"/>
  <c r="AG4370" i="53"/>
  <c r="AF4370" i="53"/>
  <c r="AE4370" i="53"/>
  <c r="AG5376" i="53"/>
  <c r="AF5376" i="53"/>
  <c r="AE5376" i="53"/>
  <c r="AG2359" i="53"/>
  <c r="AF2359" i="53"/>
  <c r="AE2359" i="53"/>
  <c r="AE3364" i="53"/>
  <c r="AF3364" i="53"/>
  <c r="AG3364" i="53"/>
  <c r="BP4373" i="53"/>
  <c r="BQ4373" i="53"/>
  <c r="BO4373" i="53"/>
  <c r="BN4373" i="53"/>
  <c r="BM4373" i="53"/>
  <c r="BQ1356" i="53"/>
  <c r="BP1356" i="53"/>
  <c r="BO1356" i="53"/>
  <c r="BN1356" i="53"/>
  <c r="BM1356" i="53"/>
  <c r="BQ6384" i="53"/>
  <c r="BP6384" i="53"/>
  <c r="BM6384" i="53"/>
  <c r="BN6384" i="53"/>
  <c r="BO6384" i="53"/>
  <c r="BP2361" i="53"/>
  <c r="BQ2361" i="53"/>
  <c r="BO2361" i="53"/>
  <c r="BN2361" i="53"/>
  <c r="BM2361" i="53"/>
  <c r="BP3366" i="53"/>
  <c r="BQ3366" i="53"/>
  <c r="BO3366" i="53"/>
  <c r="BN3366" i="53"/>
  <c r="BM3366" i="53"/>
  <c r="BQ5378" i="53"/>
  <c r="BP5378" i="53"/>
  <c r="BM5378" i="53"/>
  <c r="BO5378" i="53"/>
  <c r="BN5378" i="53"/>
  <c r="BQ349" i="53"/>
  <c r="BP349" i="53"/>
  <c r="BO349" i="53"/>
  <c r="BN349" i="53"/>
  <c r="BM349" i="53"/>
  <c r="AD5377" i="53"/>
  <c r="AD4371" i="53"/>
  <c r="BL350" i="53"/>
  <c r="AD1354" i="53"/>
  <c r="BL2362" i="53"/>
  <c r="BL1357" i="53"/>
  <c r="BL3367" i="53"/>
  <c r="BL5379" i="53"/>
  <c r="BL4374" i="53"/>
  <c r="BL6385" i="53"/>
  <c r="AD6383" i="53"/>
  <c r="AD3365" i="53"/>
  <c r="AD2360" i="53"/>
  <c r="AG7412" i="53"/>
  <c r="AF7412" i="53"/>
  <c r="AE7412" i="53"/>
  <c r="AF8419" i="53"/>
  <c r="AE8419" i="53"/>
  <c r="AG8419" i="53"/>
  <c r="BN7412" i="53"/>
  <c r="BM7412" i="53"/>
  <c r="BQ7412" i="53"/>
  <c r="BP7412" i="53"/>
  <c r="BO7412" i="53"/>
  <c r="BQ8418" i="53"/>
  <c r="BP8418" i="53"/>
  <c r="BO8418" i="53"/>
  <c r="BN8418" i="53"/>
  <c r="BM8418" i="53"/>
  <c r="BL8419" i="53"/>
  <c r="BL7413" i="53"/>
  <c r="AD8420" i="53"/>
  <c r="AD7413" i="53"/>
  <c r="AG4371" i="53"/>
  <c r="AF4371" i="53"/>
  <c r="AE4371" i="53"/>
  <c r="AF6383" i="53"/>
  <c r="AE6383" i="53"/>
  <c r="AG6383" i="53"/>
  <c r="AE5377" i="53"/>
  <c r="AG5377" i="53"/>
  <c r="AF5377" i="53"/>
  <c r="AF2360" i="53"/>
  <c r="AE2360" i="53"/>
  <c r="AG2360" i="53"/>
  <c r="AG3365" i="53"/>
  <c r="AF3365" i="53"/>
  <c r="AE3365" i="53"/>
  <c r="AE1354" i="53"/>
  <c r="AG1354" i="53"/>
  <c r="AF1354" i="53"/>
  <c r="BQ350" i="53"/>
  <c r="BP350" i="53"/>
  <c r="BO350" i="53"/>
  <c r="BN350" i="53"/>
  <c r="BM350" i="53"/>
  <c r="BQ6385" i="53"/>
  <c r="BP6385" i="53"/>
  <c r="BO6385" i="53"/>
  <c r="BN6385" i="53"/>
  <c r="BM6385" i="53"/>
  <c r="BQ5379" i="53"/>
  <c r="BP5379" i="53"/>
  <c r="BO5379" i="53"/>
  <c r="BN5379" i="53"/>
  <c r="BM5379" i="53"/>
  <c r="BP3367" i="53"/>
  <c r="BM3367" i="53"/>
  <c r="BQ3367" i="53"/>
  <c r="BO3367" i="53"/>
  <c r="BN3367" i="53"/>
  <c r="BP4374" i="53"/>
  <c r="BQ4374" i="53"/>
  <c r="BO4374" i="53"/>
  <c r="BN4374" i="53"/>
  <c r="BM4374" i="53"/>
  <c r="BQ1357" i="53"/>
  <c r="BP1357" i="53"/>
  <c r="BO1357" i="53"/>
  <c r="BN1357" i="53"/>
  <c r="BM1357" i="53"/>
  <c r="BQ2362" i="53"/>
  <c r="BP2362" i="53"/>
  <c r="BO2362" i="53"/>
  <c r="BN2362" i="53"/>
  <c r="BM2362" i="53"/>
  <c r="AD5378" i="53"/>
  <c r="BL351" i="53"/>
  <c r="AD1355" i="53"/>
  <c r="AD4372" i="53"/>
  <c r="BL1358" i="53"/>
  <c r="BL4375" i="53"/>
  <c r="BL6386" i="53"/>
  <c r="BL3368" i="53"/>
  <c r="BL5380" i="53"/>
  <c r="BL2363" i="53"/>
  <c r="AD6384" i="53"/>
  <c r="AD3366" i="53"/>
  <c r="AD2361" i="53"/>
  <c r="AF7413" i="53"/>
  <c r="AE7413" i="53"/>
  <c r="AG7413" i="53"/>
  <c r="AG8420" i="53"/>
  <c r="AF8420" i="53"/>
  <c r="AE8420" i="53"/>
  <c r="BQ7413" i="53"/>
  <c r="BP7413" i="53"/>
  <c r="BO7413" i="53"/>
  <c r="BN7413" i="53"/>
  <c r="BM7413" i="53"/>
  <c r="BQ8419" i="53"/>
  <c r="BP8419" i="53"/>
  <c r="BO8419" i="53"/>
  <c r="BM8419" i="53"/>
  <c r="BN8419" i="53"/>
  <c r="BL8420" i="53"/>
  <c r="BL7414" i="53"/>
  <c r="AD8421" i="53"/>
  <c r="AD7414" i="53"/>
  <c r="AF6384" i="53"/>
  <c r="AG6384" i="53"/>
  <c r="AE6384" i="53"/>
  <c r="AG1355" i="53"/>
  <c r="AF1355" i="53"/>
  <c r="AE1355" i="53"/>
  <c r="AG2361" i="53"/>
  <c r="AF2361" i="53"/>
  <c r="AE2361" i="53"/>
  <c r="AG5378" i="53"/>
  <c r="AF5378" i="53"/>
  <c r="AE5378" i="53"/>
  <c r="AG3366" i="53"/>
  <c r="AF3366" i="53"/>
  <c r="AE3366" i="53"/>
  <c r="AG4372" i="53"/>
  <c r="AE4372" i="53"/>
  <c r="AF4372" i="53"/>
  <c r="BP351" i="53"/>
  <c r="BQ351" i="53"/>
  <c r="BO351" i="53"/>
  <c r="BN351" i="53"/>
  <c r="BM351" i="53"/>
  <c r="BQ2363" i="53"/>
  <c r="BP2363" i="53"/>
  <c r="BM2363" i="53"/>
  <c r="BO2363" i="53"/>
  <c r="BN2363" i="53"/>
  <c r="BP5380" i="53"/>
  <c r="BQ5380" i="53"/>
  <c r="BO5380" i="53"/>
  <c r="BN5380" i="53"/>
  <c r="BM5380" i="53"/>
  <c r="BQ6386" i="53"/>
  <c r="BP6386" i="53"/>
  <c r="BO6386" i="53"/>
  <c r="BN6386" i="53"/>
  <c r="BM6386" i="53"/>
  <c r="BQ1358" i="53"/>
  <c r="BP1358" i="53"/>
  <c r="BO1358" i="53"/>
  <c r="BN1358" i="53"/>
  <c r="BM1358" i="53"/>
  <c r="BP3368" i="53"/>
  <c r="BN3368" i="53"/>
  <c r="BM3368" i="53"/>
  <c r="BQ3368" i="53"/>
  <c r="BO3368" i="53"/>
  <c r="BP4375" i="53"/>
  <c r="BQ4375" i="53"/>
  <c r="BO4375" i="53"/>
  <c r="BN4375" i="53"/>
  <c r="BM4375" i="53"/>
  <c r="AD5379" i="53"/>
  <c r="AD1356" i="53"/>
  <c r="BL352" i="53"/>
  <c r="AD4373" i="53"/>
  <c r="BL2364" i="53"/>
  <c r="BL4376" i="53"/>
  <c r="BL6387" i="53"/>
  <c r="BL3369" i="53"/>
  <c r="BL5381" i="53"/>
  <c r="BL1359" i="53"/>
  <c r="AD6385" i="53"/>
  <c r="AD3367" i="53"/>
  <c r="AD2362" i="53"/>
  <c r="AG7414" i="53"/>
  <c r="AF7414" i="53"/>
  <c r="AE7414" i="53"/>
  <c r="AG8421" i="53"/>
  <c r="AF8421" i="53"/>
  <c r="AE8421" i="53"/>
  <c r="BQ7414" i="53"/>
  <c r="BP7414" i="53"/>
  <c r="BO7414" i="53"/>
  <c r="BN7414" i="53"/>
  <c r="BM7414" i="53"/>
  <c r="BO8420" i="53"/>
  <c r="BN8420" i="53"/>
  <c r="BM8420" i="53"/>
  <c r="BP8420" i="53"/>
  <c r="BQ8420" i="53"/>
  <c r="BL8421" i="53"/>
  <c r="BL7415" i="53"/>
  <c r="AD8422" i="53"/>
  <c r="AD7415" i="53"/>
  <c r="AG6385" i="53"/>
  <c r="AF6385" i="53"/>
  <c r="AE6385" i="53"/>
  <c r="AG1356" i="53"/>
  <c r="AF1356" i="53"/>
  <c r="AE1356" i="53"/>
  <c r="AG5379" i="53"/>
  <c r="AF5379" i="53"/>
  <c r="AE5379" i="53"/>
  <c r="AG2362" i="53"/>
  <c r="AF2362" i="53"/>
  <c r="AE2362" i="53"/>
  <c r="AG3367" i="53"/>
  <c r="AE3367" i="53"/>
  <c r="AF3367" i="53"/>
  <c r="AG4373" i="53"/>
  <c r="AF4373" i="53"/>
  <c r="AE4373" i="53"/>
  <c r="BP1359" i="53"/>
  <c r="BQ1359" i="53"/>
  <c r="BN1359" i="53"/>
  <c r="BM1359" i="53"/>
  <c r="BO1359" i="53"/>
  <c r="BQ5381" i="53"/>
  <c r="BP5381" i="53"/>
  <c r="BO5381" i="53"/>
  <c r="BN5381" i="53"/>
  <c r="BM5381" i="53"/>
  <c r="BQ6387" i="53"/>
  <c r="BP6387" i="53"/>
  <c r="BO6387" i="53"/>
  <c r="BN6387" i="53"/>
  <c r="BM6387" i="53"/>
  <c r="BP4376" i="53"/>
  <c r="BM4376" i="53"/>
  <c r="BQ4376" i="53"/>
  <c r="BO4376" i="53"/>
  <c r="BN4376" i="53"/>
  <c r="BQ352" i="53"/>
  <c r="BP352" i="53"/>
  <c r="BM352" i="53"/>
  <c r="BO352" i="53"/>
  <c r="BN352" i="53"/>
  <c r="BP3369" i="53"/>
  <c r="BO3369" i="53"/>
  <c r="BN3369" i="53"/>
  <c r="BM3369" i="53"/>
  <c r="BQ3369" i="53"/>
  <c r="BQ2364" i="53"/>
  <c r="BP2364" i="53"/>
  <c r="BO2364" i="53"/>
  <c r="BN2364" i="53"/>
  <c r="BM2364" i="53"/>
  <c r="AD5380" i="53"/>
  <c r="AD1357" i="53"/>
  <c r="BL353" i="53"/>
  <c r="AD4374" i="53"/>
  <c r="BL3370" i="53"/>
  <c r="BL4377" i="53"/>
  <c r="BL6388" i="53"/>
  <c r="BL1360" i="53"/>
  <c r="BL5382" i="53"/>
  <c r="BL2365" i="53"/>
  <c r="AD6386" i="53"/>
  <c r="AD3368" i="53"/>
  <c r="AD2363" i="53"/>
  <c r="AG7415" i="53"/>
  <c r="AF7415" i="53"/>
  <c r="AE7415" i="53"/>
  <c r="AE8422" i="53"/>
  <c r="AG8422" i="53"/>
  <c r="AF8422" i="53"/>
  <c r="BO7415" i="53"/>
  <c r="BN7415" i="53"/>
  <c r="BM7415" i="53"/>
  <c r="BQ7415" i="53"/>
  <c r="BP7415" i="53"/>
  <c r="BQ8421" i="53"/>
  <c r="BP8421" i="53"/>
  <c r="BO8421" i="53"/>
  <c r="BN8421" i="53"/>
  <c r="BM8421" i="53"/>
  <c r="BL8422" i="53"/>
  <c r="BL7416" i="53"/>
  <c r="AD8423" i="53"/>
  <c r="AD7416" i="53"/>
  <c r="AE6386" i="53"/>
  <c r="AG6386" i="53"/>
  <c r="AF6386" i="53"/>
  <c r="AG1357" i="53"/>
  <c r="AF1357" i="53"/>
  <c r="AE1357" i="53"/>
  <c r="AG5380" i="53"/>
  <c r="AF5380" i="53"/>
  <c r="AE5380" i="53"/>
  <c r="AG2363" i="53"/>
  <c r="AF2363" i="53"/>
  <c r="AE2363" i="53"/>
  <c r="AG3368" i="53"/>
  <c r="AF3368" i="53"/>
  <c r="AE3368" i="53"/>
  <c r="AF4374" i="53"/>
  <c r="AE4374" i="53"/>
  <c r="AG4374" i="53"/>
  <c r="BQ353" i="53"/>
  <c r="BP353" i="53"/>
  <c r="BO353" i="53"/>
  <c r="BN353" i="53"/>
  <c r="BM353" i="53"/>
  <c r="BQ1360" i="53"/>
  <c r="BP1360" i="53"/>
  <c r="BO1360" i="53"/>
  <c r="BN1360" i="53"/>
  <c r="BM1360" i="53"/>
  <c r="BP2365" i="53"/>
  <c r="BQ2365" i="53"/>
  <c r="BO2365" i="53"/>
  <c r="BN2365" i="53"/>
  <c r="BM2365" i="53"/>
  <c r="BQ5382" i="53"/>
  <c r="BP5382" i="53"/>
  <c r="BM5382" i="53"/>
  <c r="BO5382" i="53"/>
  <c r="BN5382" i="53"/>
  <c r="BQ6388" i="53"/>
  <c r="BP6388" i="53"/>
  <c r="BM6388" i="53"/>
  <c r="BN6388" i="53"/>
  <c r="BO6388" i="53"/>
  <c r="BP4377" i="53"/>
  <c r="BN4377" i="53"/>
  <c r="BM4377" i="53"/>
  <c r="BQ4377" i="53"/>
  <c r="BO4377" i="53"/>
  <c r="BP3370" i="53"/>
  <c r="BQ3370" i="53"/>
  <c r="BO3370" i="53"/>
  <c r="BN3370" i="53"/>
  <c r="BM3370" i="53"/>
  <c r="AD5381" i="53"/>
  <c r="BL354" i="53"/>
  <c r="AD1358" i="53"/>
  <c r="AD4375" i="53"/>
  <c r="BL5383" i="53"/>
  <c r="BL3371" i="53"/>
  <c r="BL6389" i="53"/>
  <c r="BL2366" i="53"/>
  <c r="BL1361" i="53"/>
  <c r="BL4378" i="53"/>
  <c r="AD6387" i="53"/>
  <c r="AD3369" i="53"/>
  <c r="AD2364" i="53"/>
  <c r="AE7416" i="53"/>
  <c r="AF7416" i="53"/>
  <c r="AG7416" i="53"/>
  <c r="AG8423" i="53"/>
  <c r="AF8423" i="53"/>
  <c r="AE8423" i="53"/>
  <c r="BQ7416" i="53"/>
  <c r="BP7416" i="53"/>
  <c r="BO7416" i="53"/>
  <c r="BN7416" i="53"/>
  <c r="BM7416" i="53"/>
  <c r="BM8422" i="53"/>
  <c r="BQ8422" i="53"/>
  <c r="BP8422" i="53"/>
  <c r="BN8422" i="53"/>
  <c r="BO8422" i="53"/>
  <c r="BL8423" i="53"/>
  <c r="BL7417" i="53"/>
  <c r="AD8424" i="53"/>
  <c r="AD7417" i="53"/>
  <c r="AG5381" i="53"/>
  <c r="AF5381" i="53"/>
  <c r="AE5381" i="53"/>
  <c r="AG1358" i="53"/>
  <c r="AF1358" i="53"/>
  <c r="AE1358" i="53"/>
  <c r="AG6387" i="53"/>
  <c r="AE6387" i="53"/>
  <c r="AF6387" i="53"/>
  <c r="AG2364" i="53"/>
  <c r="AF2364" i="53"/>
  <c r="AE2364" i="53"/>
  <c r="AF3369" i="53"/>
  <c r="AE3369" i="53"/>
  <c r="AG3369" i="53"/>
  <c r="AG4375" i="53"/>
  <c r="AF4375" i="53"/>
  <c r="AE4375" i="53"/>
  <c r="BQ354" i="53"/>
  <c r="BP354" i="53"/>
  <c r="BO354" i="53"/>
  <c r="BN354" i="53"/>
  <c r="BM354" i="53"/>
  <c r="BP4378" i="53"/>
  <c r="BO4378" i="53"/>
  <c r="BN4378" i="53"/>
  <c r="BM4378" i="53"/>
  <c r="BQ4378" i="53"/>
  <c r="BQ1361" i="53"/>
  <c r="BP1361" i="53"/>
  <c r="BO1361" i="53"/>
  <c r="BN1361" i="53"/>
  <c r="BM1361" i="53"/>
  <c r="BQ6389" i="53"/>
  <c r="BP6389" i="53"/>
  <c r="BO6389" i="53"/>
  <c r="BN6389" i="53"/>
  <c r="BM6389" i="53"/>
  <c r="BQ2366" i="53"/>
  <c r="BP2366" i="53"/>
  <c r="BO2366" i="53"/>
  <c r="BN2366" i="53"/>
  <c r="BM2366" i="53"/>
  <c r="BP3371" i="53"/>
  <c r="BQ3371" i="53"/>
  <c r="BO3371" i="53"/>
  <c r="BN3371" i="53"/>
  <c r="BM3371" i="53"/>
  <c r="BQ5383" i="53"/>
  <c r="BP5383" i="53"/>
  <c r="BO5383" i="53"/>
  <c r="BN5383" i="53"/>
  <c r="BM5383" i="53"/>
  <c r="AD5382" i="53"/>
  <c r="AD4376" i="53"/>
  <c r="AD1359" i="53"/>
  <c r="BL355" i="53"/>
  <c r="BL3372" i="53"/>
  <c r="BL1362" i="53"/>
  <c r="BL4379" i="53"/>
  <c r="BL6390" i="53"/>
  <c r="BL2367" i="53"/>
  <c r="BL5384" i="53"/>
  <c r="AD6388" i="53"/>
  <c r="AD3370" i="53"/>
  <c r="AD2365" i="53"/>
  <c r="AG7417" i="53"/>
  <c r="AF7417" i="53"/>
  <c r="AE7417" i="53"/>
  <c r="AG8424" i="53"/>
  <c r="AF8424" i="53"/>
  <c r="AE8424" i="53"/>
  <c r="BM7417" i="53"/>
  <c r="BQ7417" i="53"/>
  <c r="BP7417" i="53"/>
  <c r="BO7417" i="53"/>
  <c r="BN7417" i="53"/>
  <c r="BP8423" i="53"/>
  <c r="BO8423" i="53"/>
  <c r="BN8423" i="53"/>
  <c r="BM8423" i="53"/>
  <c r="BQ8423" i="53"/>
  <c r="BL8424" i="53"/>
  <c r="BL7418" i="53"/>
  <c r="AD8425" i="53"/>
  <c r="AD7418" i="53"/>
  <c r="AG4376" i="53"/>
  <c r="AF4376" i="53"/>
  <c r="AE4376" i="53"/>
  <c r="AF1359" i="53"/>
  <c r="AE1359" i="53"/>
  <c r="AG1359" i="53"/>
  <c r="AF5382" i="53"/>
  <c r="AE5382" i="53"/>
  <c r="AG5382" i="53"/>
  <c r="AG6388" i="53"/>
  <c r="AF6388" i="53"/>
  <c r="AE6388" i="53"/>
  <c r="AE2365" i="53"/>
  <c r="AF2365" i="53"/>
  <c r="AG2365" i="53"/>
  <c r="AG3370" i="53"/>
  <c r="AF3370" i="53"/>
  <c r="AE3370" i="53"/>
  <c r="BP5384" i="53"/>
  <c r="BQ5384" i="53"/>
  <c r="BO5384" i="53"/>
  <c r="BN5384" i="53"/>
  <c r="BM5384" i="53"/>
  <c r="BQ2367" i="53"/>
  <c r="BP2367" i="53"/>
  <c r="BM2367" i="53"/>
  <c r="BO2367" i="53"/>
  <c r="BN2367" i="53"/>
  <c r="BP4379" i="53"/>
  <c r="BQ4379" i="53"/>
  <c r="BO4379" i="53"/>
  <c r="BN4379" i="53"/>
  <c r="BM4379" i="53"/>
  <c r="BQ6390" i="53"/>
  <c r="BP6390" i="53"/>
  <c r="BO6390" i="53"/>
  <c r="BN6390" i="53"/>
  <c r="BM6390" i="53"/>
  <c r="BQ1362" i="53"/>
  <c r="BP1362" i="53"/>
  <c r="BO1362" i="53"/>
  <c r="BN1362" i="53"/>
  <c r="BM1362" i="53"/>
  <c r="BP3372" i="53"/>
  <c r="BQ3372" i="53"/>
  <c r="BO3372" i="53"/>
  <c r="BN3372" i="53"/>
  <c r="BM3372" i="53"/>
  <c r="BP355" i="53"/>
  <c r="BQ355" i="53"/>
  <c r="BO355" i="53"/>
  <c r="BN355" i="53"/>
  <c r="BM355" i="53"/>
  <c r="AD5383" i="53"/>
  <c r="BL356" i="53"/>
  <c r="AD4377" i="53"/>
  <c r="AD1360" i="53"/>
  <c r="BL4380" i="53"/>
  <c r="BL5385" i="53"/>
  <c r="BL1363" i="53"/>
  <c r="BL3373" i="53"/>
  <c r="BL2368" i="53"/>
  <c r="BL6391" i="53"/>
  <c r="AD6389" i="53"/>
  <c r="AD3371" i="53"/>
  <c r="AD2366" i="53"/>
  <c r="AG7418" i="53"/>
  <c r="AF7418" i="53"/>
  <c r="AE7418" i="53"/>
  <c r="AG8425" i="53"/>
  <c r="AF8425" i="53"/>
  <c r="AE8425" i="53"/>
  <c r="BP7418" i="53"/>
  <c r="BO7418" i="53"/>
  <c r="BN7418" i="53"/>
  <c r="BM7418" i="53"/>
  <c r="BQ7418" i="53"/>
  <c r="BQ8424" i="53"/>
  <c r="BP8424" i="53"/>
  <c r="BO8424" i="53"/>
  <c r="BN8424" i="53"/>
  <c r="BM8424" i="53"/>
  <c r="BL8425" i="53"/>
  <c r="BL7419" i="53"/>
  <c r="AD8426" i="53"/>
  <c r="AD7419" i="53"/>
  <c r="AE4377" i="53"/>
  <c r="AF4377" i="53"/>
  <c r="AG4377" i="53"/>
  <c r="AG6389" i="53"/>
  <c r="AF6389" i="53"/>
  <c r="AE6389" i="53"/>
  <c r="AG5383" i="53"/>
  <c r="AF5383" i="53"/>
  <c r="AE5383" i="53"/>
  <c r="AG2366" i="53"/>
  <c r="AF2366" i="53"/>
  <c r="AE2366" i="53"/>
  <c r="AG3371" i="53"/>
  <c r="AF3371" i="53"/>
  <c r="AE3371" i="53"/>
  <c r="AG1360" i="53"/>
  <c r="AF1360" i="53"/>
  <c r="AE1360" i="53"/>
  <c r="BQ356" i="53"/>
  <c r="BP356" i="53"/>
  <c r="BM356" i="53"/>
  <c r="BO356" i="53"/>
  <c r="BN356" i="53"/>
  <c r="BQ6391" i="53"/>
  <c r="BP6391" i="53"/>
  <c r="BO6391" i="53"/>
  <c r="BN6391" i="53"/>
  <c r="BM6391" i="53"/>
  <c r="BQ2368" i="53"/>
  <c r="BP2368" i="53"/>
  <c r="BO2368" i="53"/>
  <c r="BN2368" i="53"/>
  <c r="BM2368" i="53"/>
  <c r="BP3373" i="53"/>
  <c r="BQ3373" i="53"/>
  <c r="BO3373" i="53"/>
  <c r="BN3373" i="53"/>
  <c r="BM3373" i="53"/>
  <c r="BQ5385" i="53"/>
  <c r="BP5385" i="53"/>
  <c r="BO5385" i="53"/>
  <c r="BN5385" i="53"/>
  <c r="BM5385" i="53"/>
  <c r="BP4380" i="53"/>
  <c r="BQ4380" i="53"/>
  <c r="BO4380" i="53"/>
  <c r="BN4380" i="53"/>
  <c r="BM4380" i="53"/>
  <c r="BP1363" i="53"/>
  <c r="BQ1363" i="53"/>
  <c r="BN1363" i="53"/>
  <c r="BM1363" i="53"/>
  <c r="BO1363" i="53"/>
  <c r="AD5384" i="53"/>
  <c r="AD4378" i="53"/>
  <c r="AD1361" i="53"/>
  <c r="BL357" i="53"/>
  <c r="BL5386" i="53"/>
  <c r="BL6392" i="53"/>
  <c r="BL2369" i="53"/>
  <c r="BL3374" i="53"/>
  <c r="BL1364" i="53"/>
  <c r="BL4381" i="53"/>
  <c r="AD6390" i="53"/>
  <c r="AD3372" i="53"/>
  <c r="AD2367" i="53"/>
  <c r="AE7419" i="53"/>
  <c r="AG7419" i="53"/>
  <c r="AF7419" i="53"/>
  <c r="AG8426" i="53"/>
  <c r="AF8426" i="53"/>
  <c r="AE8426" i="53"/>
  <c r="BQ7419" i="53"/>
  <c r="BP7419" i="53"/>
  <c r="BO7419" i="53"/>
  <c r="BN7419" i="53"/>
  <c r="BM7419" i="53"/>
  <c r="BN8425" i="53"/>
  <c r="BM8425" i="53"/>
  <c r="BQ8425" i="53"/>
  <c r="BO8425" i="53"/>
  <c r="BP8425" i="53"/>
  <c r="BL8426" i="53"/>
  <c r="BL7420" i="53"/>
  <c r="AD8427" i="53"/>
  <c r="AD7420" i="53"/>
  <c r="AG4378" i="53"/>
  <c r="AF4378" i="53"/>
  <c r="AE4378" i="53"/>
  <c r="AG1361" i="53"/>
  <c r="AF1361" i="53"/>
  <c r="AE1361" i="53"/>
  <c r="AG5384" i="53"/>
  <c r="AF5384" i="53"/>
  <c r="AE5384" i="53"/>
  <c r="AG6390" i="53"/>
  <c r="AF6390" i="53"/>
  <c r="AE6390" i="53"/>
  <c r="AG2367" i="53"/>
  <c r="AF2367" i="53"/>
  <c r="AE2367" i="53"/>
  <c r="AE3372" i="53"/>
  <c r="AF3372" i="53"/>
  <c r="AG3372" i="53"/>
  <c r="BP4381" i="53"/>
  <c r="BQ4381" i="53"/>
  <c r="BO4381" i="53"/>
  <c r="BN4381" i="53"/>
  <c r="BM4381" i="53"/>
  <c r="BQ1364" i="53"/>
  <c r="BP1364" i="53"/>
  <c r="BO1364" i="53"/>
  <c r="BN1364" i="53"/>
  <c r="BM1364" i="53"/>
  <c r="BP2369" i="53"/>
  <c r="BQ2369" i="53"/>
  <c r="BO2369" i="53"/>
  <c r="BN2369" i="53"/>
  <c r="BM2369" i="53"/>
  <c r="BP3374" i="53"/>
  <c r="BQ3374" i="53"/>
  <c r="BO3374" i="53"/>
  <c r="BN3374" i="53"/>
  <c r="BM3374" i="53"/>
  <c r="BQ6392" i="53"/>
  <c r="BP6392" i="53"/>
  <c r="BM6392" i="53"/>
  <c r="BN6392" i="53"/>
  <c r="BO6392" i="53"/>
  <c r="BQ5386" i="53"/>
  <c r="BP5386" i="53"/>
  <c r="BM5386" i="53"/>
  <c r="BO5386" i="53"/>
  <c r="BN5386" i="53"/>
  <c r="BQ357" i="53"/>
  <c r="BP357" i="53"/>
  <c r="BO357" i="53"/>
  <c r="BN357" i="53"/>
  <c r="BM357" i="53"/>
  <c r="AD5385" i="53"/>
  <c r="BL358" i="53"/>
  <c r="AD1362" i="53"/>
  <c r="AD4379" i="53"/>
  <c r="BL5387" i="53"/>
  <c r="BL2370" i="53"/>
  <c r="BL3375" i="53"/>
  <c r="BL1365" i="53"/>
  <c r="BL4382" i="53"/>
  <c r="BL6393" i="53"/>
  <c r="AD6391" i="53"/>
  <c r="AD3373" i="53"/>
  <c r="AD2368" i="53"/>
  <c r="AG7420" i="53"/>
  <c r="AF7420" i="53"/>
  <c r="AE7420" i="53"/>
  <c r="AF8427" i="53"/>
  <c r="AE8427" i="53"/>
  <c r="AG8427" i="53"/>
  <c r="BN7420" i="53"/>
  <c r="BM7420" i="53"/>
  <c r="BQ7420" i="53"/>
  <c r="BP7420" i="53"/>
  <c r="BO7420" i="53"/>
  <c r="BQ8426" i="53"/>
  <c r="BP8426" i="53"/>
  <c r="BO8426" i="53"/>
  <c r="BN8426" i="53"/>
  <c r="BM8426" i="53"/>
  <c r="BL8427" i="53"/>
  <c r="BL7421" i="53"/>
  <c r="AD8428" i="53"/>
  <c r="AD7421" i="53"/>
  <c r="AE1362" i="53"/>
  <c r="AG1362" i="53"/>
  <c r="AF1362" i="53"/>
  <c r="AG2368" i="53"/>
  <c r="AE2368" i="53"/>
  <c r="AF2368" i="53"/>
  <c r="AF6391" i="53"/>
  <c r="AE6391" i="53"/>
  <c r="AG6391" i="53"/>
  <c r="AE5385" i="53"/>
  <c r="AG5385" i="53"/>
  <c r="AF5385" i="53"/>
  <c r="AG3373" i="53"/>
  <c r="AF3373" i="53"/>
  <c r="AE3373" i="53"/>
  <c r="AG4379" i="53"/>
  <c r="AF4379" i="53"/>
  <c r="AE4379" i="53"/>
  <c r="BQ358" i="53"/>
  <c r="BP358" i="53"/>
  <c r="BO358" i="53"/>
  <c r="BN358" i="53"/>
  <c r="BM358" i="53"/>
  <c r="BP4382" i="53"/>
  <c r="BQ4382" i="53"/>
  <c r="BO4382" i="53"/>
  <c r="BN4382" i="53"/>
  <c r="BM4382" i="53"/>
  <c r="BP3375" i="53"/>
  <c r="BM3375" i="53"/>
  <c r="BQ3375" i="53"/>
  <c r="BO3375" i="53"/>
  <c r="BN3375" i="53"/>
  <c r="BQ6393" i="53"/>
  <c r="BP6393" i="53"/>
  <c r="BO6393" i="53"/>
  <c r="BN6393" i="53"/>
  <c r="BM6393" i="53"/>
  <c r="BQ1365" i="53"/>
  <c r="BP1365" i="53"/>
  <c r="BO1365" i="53"/>
  <c r="BN1365" i="53"/>
  <c r="BM1365" i="53"/>
  <c r="BQ2370" i="53"/>
  <c r="BP2370" i="53"/>
  <c r="BO2370" i="53"/>
  <c r="BN2370" i="53"/>
  <c r="BM2370" i="53"/>
  <c r="BQ5387" i="53"/>
  <c r="BP5387" i="53"/>
  <c r="BO5387" i="53"/>
  <c r="BN5387" i="53"/>
  <c r="BM5387" i="53"/>
  <c r="AD5386" i="53"/>
  <c r="AD1363" i="53"/>
  <c r="AD4380" i="53"/>
  <c r="BL359" i="53"/>
  <c r="BL3376" i="53"/>
  <c r="BL6394" i="53"/>
  <c r="BL4383" i="53"/>
  <c r="BL1366" i="53"/>
  <c r="BL2371" i="53"/>
  <c r="BL5388" i="53"/>
  <c r="AD6392" i="53"/>
  <c r="AD3374" i="53"/>
  <c r="AD2369" i="53"/>
  <c r="AF7421" i="53"/>
  <c r="AE7421" i="53"/>
  <c r="AG7421" i="53"/>
  <c r="AG8428" i="53"/>
  <c r="AF8428" i="53"/>
  <c r="AE8428" i="53"/>
  <c r="BQ7421" i="53"/>
  <c r="BP7421" i="53"/>
  <c r="BO7421" i="53"/>
  <c r="BN7421" i="53"/>
  <c r="BM7421" i="53"/>
  <c r="BQ8427" i="53"/>
  <c r="BP8427" i="53"/>
  <c r="BO8427" i="53"/>
  <c r="BM8427" i="53"/>
  <c r="BN8427" i="53"/>
  <c r="BL8428" i="53"/>
  <c r="BL7422" i="53"/>
  <c r="AD8429" i="53"/>
  <c r="AD7422" i="53"/>
  <c r="AG1363" i="53"/>
  <c r="AF1363" i="53"/>
  <c r="AE1363" i="53"/>
  <c r="AG5386" i="53"/>
  <c r="AF5386" i="53"/>
  <c r="AE5386" i="53"/>
  <c r="AF6392" i="53"/>
  <c r="AG6392" i="53"/>
  <c r="AE6392" i="53"/>
  <c r="AG4380" i="53"/>
  <c r="AE4380" i="53"/>
  <c r="AF4380" i="53"/>
  <c r="AG2369" i="53"/>
  <c r="AF2369" i="53"/>
  <c r="AE2369" i="53"/>
  <c r="AG3374" i="53"/>
  <c r="AF3374" i="53"/>
  <c r="AE3374" i="53"/>
  <c r="BP5388" i="53"/>
  <c r="BQ5388" i="53"/>
  <c r="BO5388" i="53"/>
  <c r="BN5388" i="53"/>
  <c r="BM5388" i="53"/>
  <c r="BQ1366" i="53"/>
  <c r="BP1366" i="53"/>
  <c r="BO1366" i="53"/>
  <c r="BN1366" i="53"/>
  <c r="BM1366" i="53"/>
  <c r="BQ6394" i="53"/>
  <c r="BP6394" i="53"/>
  <c r="BO6394" i="53"/>
  <c r="BN6394" i="53"/>
  <c r="BM6394" i="53"/>
  <c r="BQ2371" i="53"/>
  <c r="BP2371" i="53"/>
  <c r="BM2371" i="53"/>
  <c r="BO2371" i="53"/>
  <c r="BN2371" i="53"/>
  <c r="BP4383" i="53"/>
  <c r="BQ4383" i="53"/>
  <c r="BO4383" i="53"/>
  <c r="BN4383" i="53"/>
  <c r="BM4383" i="53"/>
  <c r="BP3376" i="53"/>
  <c r="BN3376" i="53"/>
  <c r="BM3376" i="53"/>
  <c r="BQ3376" i="53"/>
  <c r="BO3376" i="53"/>
  <c r="BP359" i="53"/>
  <c r="BQ359" i="53"/>
  <c r="BO359" i="53"/>
  <c r="BN359" i="53"/>
  <c r="BM359" i="53"/>
  <c r="AD5387" i="53"/>
  <c r="BL360" i="53"/>
  <c r="AD1364" i="53"/>
  <c r="AD4381" i="53"/>
  <c r="BL2372" i="53"/>
  <c r="BL6395" i="53"/>
  <c r="BL3377" i="53"/>
  <c r="BL5389" i="53"/>
  <c r="BL1367" i="53"/>
  <c r="BL4384" i="53"/>
  <c r="AD6393" i="53"/>
  <c r="AD3375" i="53"/>
  <c r="AD2370" i="53"/>
  <c r="AG7422" i="53"/>
  <c r="AF7422" i="53"/>
  <c r="AE7422" i="53"/>
  <c r="AG8429" i="53"/>
  <c r="AF8429" i="53"/>
  <c r="AE8429" i="53"/>
  <c r="BQ7422" i="53"/>
  <c r="BP7422" i="53"/>
  <c r="BO7422" i="53"/>
  <c r="BN7422" i="53"/>
  <c r="BM7422" i="53"/>
  <c r="BO8428" i="53"/>
  <c r="BN8428" i="53"/>
  <c r="BM8428" i="53"/>
  <c r="BP8428" i="53"/>
  <c r="BQ8428" i="53"/>
  <c r="BL8429" i="53"/>
  <c r="BL7423" i="53"/>
  <c r="AD8430" i="53"/>
  <c r="AD7423" i="53"/>
  <c r="AG1364" i="53"/>
  <c r="AF1364" i="53"/>
  <c r="AE1364" i="53"/>
  <c r="AG6393" i="53"/>
  <c r="AF6393" i="53"/>
  <c r="AE6393" i="53"/>
  <c r="AF2370" i="53"/>
  <c r="AE2370" i="53"/>
  <c r="AG2370" i="53"/>
  <c r="AG5387" i="53"/>
  <c r="AF5387" i="53"/>
  <c r="AE5387" i="53"/>
  <c r="AG3375" i="53"/>
  <c r="AE3375" i="53"/>
  <c r="AF3375" i="53"/>
  <c r="AG4381" i="53"/>
  <c r="AF4381" i="53"/>
  <c r="AE4381" i="53"/>
  <c r="BP4384" i="53"/>
  <c r="BM4384" i="53"/>
  <c r="BQ4384" i="53"/>
  <c r="BO4384" i="53"/>
  <c r="BN4384" i="53"/>
  <c r="BP3377" i="53"/>
  <c r="BO3377" i="53"/>
  <c r="BN3377" i="53"/>
  <c r="BM3377" i="53"/>
  <c r="BQ3377" i="53"/>
  <c r="BQ360" i="53"/>
  <c r="BP360" i="53"/>
  <c r="BM360" i="53"/>
  <c r="BO360" i="53"/>
  <c r="BN360" i="53"/>
  <c r="BQ5389" i="53"/>
  <c r="BP5389" i="53"/>
  <c r="BO5389" i="53"/>
  <c r="BN5389" i="53"/>
  <c r="BM5389" i="53"/>
  <c r="BP1367" i="53"/>
  <c r="BQ1367" i="53"/>
  <c r="BN1367" i="53"/>
  <c r="BM1367" i="53"/>
  <c r="BO1367" i="53"/>
  <c r="BQ6395" i="53"/>
  <c r="BP6395" i="53"/>
  <c r="BO6395" i="53"/>
  <c r="BN6395" i="53"/>
  <c r="BM6395" i="53"/>
  <c r="BQ2372" i="53"/>
  <c r="BP2372" i="53"/>
  <c r="BO2372" i="53"/>
  <c r="BN2372" i="53"/>
  <c r="BM2372" i="53"/>
  <c r="AD5388" i="53"/>
  <c r="AD4382" i="53"/>
  <c r="AD1365" i="53"/>
  <c r="BL361" i="53"/>
  <c r="BL3378" i="53"/>
  <c r="BL6396" i="53"/>
  <c r="BL1368" i="53"/>
  <c r="BL4385" i="53"/>
  <c r="BL5390" i="53"/>
  <c r="BL2373" i="53"/>
  <c r="AD6394" i="53"/>
  <c r="AD3376" i="53"/>
  <c r="AD2371" i="53"/>
  <c r="AG7423" i="53"/>
  <c r="AF7423" i="53"/>
  <c r="AE7423" i="53"/>
  <c r="AE8430" i="53"/>
  <c r="AG8430" i="53"/>
  <c r="AF8430" i="53"/>
  <c r="BO7423" i="53"/>
  <c r="BN7423" i="53"/>
  <c r="BM7423" i="53"/>
  <c r="BQ7423" i="53"/>
  <c r="BP7423" i="53"/>
  <c r="BQ8429" i="53"/>
  <c r="BP8429" i="53"/>
  <c r="BO8429" i="53"/>
  <c r="BN8429" i="53"/>
  <c r="BM8429" i="53"/>
  <c r="BL8430" i="53"/>
  <c r="BL7424" i="53"/>
  <c r="AD8431" i="53"/>
  <c r="AD7424" i="53"/>
  <c r="AF4382" i="53"/>
  <c r="AE4382" i="53"/>
  <c r="AG4382" i="53"/>
  <c r="AE6394" i="53"/>
  <c r="AG6394" i="53"/>
  <c r="AF6394" i="53"/>
  <c r="AG5388" i="53"/>
  <c r="AF5388" i="53"/>
  <c r="AE5388" i="53"/>
  <c r="AG1365" i="53"/>
  <c r="AF1365" i="53"/>
  <c r="AE1365" i="53"/>
  <c r="AG2371" i="53"/>
  <c r="AF2371" i="53"/>
  <c r="AE2371" i="53"/>
  <c r="AG3376" i="53"/>
  <c r="AF3376" i="53"/>
  <c r="AE3376" i="53"/>
  <c r="BQ5390" i="53"/>
  <c r="BP5390" i="53"/>
  <c r="BM5390" i="53"/>
  <c r="BO5390" i="53"/>
  <c r="BN5390" i="53"/>
  <c r="BP2373" i="53"/>
  <c r="BQ2373" i="53"/>
  <c r="BO2373" i="53"/>
  <c r="BN2373" i="53"/>
  <c r="BM2373" i="53"/>
  <c r="BP4385" i="53"/>
  <c r="BN4385" i="53"/>
  <c r="BM4385" i="53"/>
  <c r="BQ4385" i="53"/>
  <c r="BO4385" i="53"/>
  <c r="BQ1368" i="53"/>
  <c r="BP1368" i="53"/>
  <c r="BO1368" i="53"/>
  <c r="BN1368" i="53"/>
  <c r="BM1368" i="53"/>
  <c r="BQ6396" i="53"/>
  <c r="BP6396" i="53"/>
  <c r="BM6396" i="53"/>
  <c r="BN6396" i="53"/>
  <c r="BO6396" i="53"/>
  <c r="BP3378" i="53"/>
  <c r="BQ3378" i="53"/>
  <c r="BO3378" i="53"/>
  <c r="BN3378" i="53"/>
  <c r="BM3378" i="53"/>
  <c r="BQ361" i="53"/>
  <c r="BP361" i="53"/>
  <c r="BO361" i="53"/>
  <c r="BN361" i="53"/>
  <c r="BM361" i="53"/>
  <c r="AD5389" i="53"/>
  <c r="BL362" i="53"/>
  <c r="AD1366" i="53"/>
  <c r="AD4383" i="53"/>
  <c r="BL1369" i="53"/>
  <c r="BL3379" i="53"/>
  <c r="BL5391" i="53"/>
  <c r="BL2374" i="53"/>
  <c r="BL4386" i="53"/>
  <c r="BL6397" i="53"/>
  <c r="AD6395" i="53"/>
  <c r="AD3377" i="53"/>
  <c r="AD2372" i="53"/>
  <c r="AE7424" i="53"/>
  <c r="AG7424" i="53"/>
  <c r="AF7424" i="53"/>
  <c r="AG8431" i="53"/>
  <c r="AF8431" i="53"/>
  <c r="AE8431" i="53"/>
  <c r="BQ7424" i="53"/>
  <c r="BP7424" i="53"/>
  <c r="BO7424" i="53"/>
  <c r="BN7424" i="53"/>
  <c r="BM7424" i="53"/>
  <c r="BM8430" i="53"/>
  <c r="BQ8430" i="53"/>
  <c r="BP8430" i="53"/>
  <c r="BN8430" i="53"/>
  <c r="BO8430" i="53"/>
  <c r="BL8431" i="53"/>
  <c r="BL7425" i="53"/>
  <c r="AD8432" i="53"/>
  <c r="AD7425" i="53"/>
  <c r="AG6395" i="53"/>
  <c r="AE6395" i="53"/>
  <c r="AF6395" i="53"/>
  <c r="AG5389" i="53"/>
  <c r="AF5389" i="53"/>
  <c r="AE5389" i="53"/>
  <c r="AG1366" i="53"/>
  <c r="AF1366" i="53"/>
  <c r="AE1366" i="53"/>
  <c r="AG2372" i="53"/>
  <c r="AF2372" i="53"/>
  <c r="AE2372" i="53"/>
  <c r="AF3377" i="53"/>
  <c r="AE3377" i="53"/>
  <c r="AG3377" i="53"/>
  <c r="AG4383" i="53"/>
  <c r="AF4383" i="53"/>
  <c r="AE4383" i="53"/>
  <c r="BP6397" i="53"/>
  <c r="BQ6397" i="53"/>
  <c r="BO6397" i="53"/>
  <c r="BN6397" i="53"/>
  <c r="BM6397" i="53"/>
  <c r="BP4386" i="53"/>
  <c r="BO4386" i="53"/>
  <c r="BN4386" i="53"/>
  <c r="BM4386" i="53"/>
  <c r="BQ4386" i="53"/>
  <c r="BQ362" i="53"/>
  <c r="BP362" i="53"/>
  <c r="BO362" i="53"/>
  <c r="BN362" i="53"/>
  <c r="BM362" i="53"/>
  <c r="BQ5391" i="53"/>
  <c r="BP5391" i="53"/>
  <c r="BO5391" i="53"/>
  <c r="BN5391" i="53"/>
  <c r="BM5391" i="53"/>
  <c r="BP3379" i="53"/>
  <c r="BQ3379" i="53"/>
  <c r="BO3379" i="53"/>
  <c r="BN3379" i="53"/>
  <c r="BM3379" i="53"/>
  <c r="BQ1369" i="53"/>
  <c r="BP1369" i="53"/>
  <c r="BO1369" i="53"/>
  <c r="BN1369" i="53"/>
  <c r="BM1369" i="53"/>
  <c r="BQ2374" i="53"/>
  <c r="BP2374" i="53"/>
  <c r="BO2374" i="53"/>
  <c r="BN2374" i="53"/>
  <c r="BM2374" i="53"/>
  <c r="AD5390" i="53"/>
  <c r="AD4384" i="53"/>
  <c r="BL363" i="53"/>
  <c r="AD1367" i="53"/>
  <c r="BL3380" i="53"/>
  <c r="BL4387" i="53"/>
  <c r="BL5392" i="53"/>
  <c r="BL6398" i="53"/>
  <c r="BL2375" i="53"/>
  <c r="BL1370" i="53"/>
  <c r="AD6396" i="53"/>
  <c r="AD3378" i="53"/>
  <c r="AD2373" i="53"/>
  <c r="AG7425" i="53"/>
  <c r="AF7425" i="53"/>
  <c r="AE7425" i="53"/>
  <c r="AG8432" i="53"/>
  <c r="AF8432" i="53"/>
  <c r="AE8432" i="53"/>
  <c r="BM7425" i="53"/>
  <c r="BQ7425" i="53"/>
  <c r="BP7425" i="53"/>
  <c r="BO7425" i="53"/>
  <c r="BN7425" i="53"/>
  <c r="BP8431" i="53"/>
  <c r="BO8431" i="53"/>
  <c r="BN8431" i="53"/>
  <c r="BM8431" i="53"/>
  <c r="BQ8431" i="53"/>
  <c r="BL8432" i="53"/>
  <c r="BL7426" i="53"/>
  <c r="AD8433" i="53"/>
  <c r="AD7426" i="53"/>
  <c r="AG6396" i="53"/>
  <c r="AF6396" i="53"/>
  <c r="AE6396" i="53"/>
  <c r="AF5390" i="53"/>
  <c r="AE5390" i="53"/>
  <c r="AG5390" i="53"/>
  <c r="AG4384" i="53"/>
  <c r="AF4384" i="53"/>
  <c r="AE4384" i="53"/>
  <c r="AE2373" i="53"/>
  <c r="AF2373" i="53"/>
  <c r="AG2373" i="53"/>
  <c r="AG3378" i="53"/>
  <c r="AF3378" i="53"/>
  <c r="AE3378" i="53"/>
  <c r="AF1367" i="53"/>
  <c r="AE1367" i="53"/>
  <c r="AG1367" i="53"/>
  <c r="BP363" i="53"/>
  <c r="BQ363" i="53"/>
  <c r="BO363" i="53"/>
  <c r="BN363" i="53"/>
  <c r="BM363" i="53"/>
  <c r="BQ2375" i="53"/>
  <c r="BP2375" i="53"/>
  <c r="BM2375" i="53"/>
  <c r="BO2375" i="53"/>
  <c r="BN2375" i="53"/>
  <c r="BQ1370" i="53"/>
  <c r="BP1370" i="53"/>
  <c r="BO1370" i="53"/>
  <c r="BN1370" i="53"/>
  <c r="BM1370" i="53"/>
  <c r="BP4387" i="53"/>
  <c r="BQ4387" i="53"/>
  <c r="BO4387" i="53"/>
  <c r="BN4387" i="53"/>
  <c r="BM4387" i="53"/>
  <c r="BQ6398" i="53"/>
  <c r="BP6398" i="53"/>
  <c r="BO6398" i="53"/>
  <c r="BN6398" i="53"/>
  <c r="BM6398" i="53"/>
  <c r="BP5392" i="53"/>
  <c r="BQ5392" i="53"/>
  <c r="BO5392" i="53"/>
  <c r="BN5392" i="53"/>
  <c r="BM5392" i="53"/>
  <c r="BP3380" i="53"/>
  <c r="BQ3380" i="53"/>
  <c r="BO3380" i="53"/>
  <c r="BN3380" i="53"/>
  <c r="BM3380" i="53"/>
  <c r="AD5391" i="53"/>
  <c r="AD1368" i="53"/>
  <c r="BL364" i="53"/>
  <c r="AD4385" i="53"/>
  <c r="BL4388" i="53"/>
  <c r="BL2376" i="53"/>
  <c r="BL3381" i="53"/>
  <c r="BL5393" i="53"/>
  <c r="BL1371" i="53"/>
  <c r="BL6399" i="53"/>
  <c r="AD6397" i="53"/>
  <c r="AD3379" i="53"/>
  <c r="AD2374" i="53"/>
  <c r="AG7426" i="53"/>
  <c r="AF7426" i="53"/>
  <c r="AE7426" i="53"/>
  <c r="AG8433" i="53"/>
  <c r="AF8433" i="53"/>
  <c r="AE8433" i="53"/>
  <c r="BP7426" i="53"/>
  <c r="BO7426" i="53"/>
  <c r="BN7426" i="53"/>
  <c r="BM7426" i="53"/>
  <c r="BQ7426" i="53"/>
  <c r="BQ8432" i="53"/>
  <c r="BP8432" i="53"/>
  <c r="BO8432" i="53"/>
  <c r="BN8432" i="53"/>
  <c r="BM8432" i="53"/>
  <c r="BL8433" i="53"/>
  <c r="BL7427" i="53"/>
  <c r="AD8434" i="53"/>
  <c r="AD7427" i="53"/>
  <c r="AG1368" i="53"/>
  <c r="AF1368" i="53"/>
  <c r="AE1368" i="53"/>
  <c r="AG5391" i="53"/>
  <c r="AF5391" i="53"/>
  <c r="AE5391" i="53"/>
  <c r="AG2374" i="53"/>
  <c r="AF2374" i="53"/>
  <c r="AE2374" i="53"/>
  <c r="AG6397" i="53"/>
  <c r="AF6397" i="53"/>
  <c r="AE6397" i="53"/>
  <c r="AG3379" i="53"/>
  <c r="AF3379" i="53"/>
  <c r="AE3379" i="53"/>
  <c r="AE4385" i="53"/>
  <c r="AF4385" i="53"/>
  <c r="AG4385" i="53"/>
  <c r="BQ364" i="53"/>
  <c r="BP364" i="53"/>
  <c r="BM364" i="53"/>
  <c r="BO364" i="53"/>
  <c r="BN364" i="53"/>
  <c r="BP6399" i="53"/>
  <c r="BQ6399" i="53"/>
  <c r="BO6399" i="53"/>
  <c r="BN6399" i="53"/>
  <c r="BM6399" i="53"/>
  <c r="BP1371" i="53"/>
  <c r="BQ1371" i="53"/>
  <c r="BN1371" i="53"/>
  <c r="BM1371" i="53"/>
  <c r="BO1371" i="53"/>
  <c r="BP3381" i="53"/>
  <c r="BQ3381" i="53"/>
  <c r="BO3381" i="53"/>
  <c r="BN3381" i="53"/>
  <c r="BM3381" i="53"/>
  <c r="BQ2376" i="53"/>
  <c r="BP2376" i="53"/>
  <c r="BO2376" i="53"/>
  <c r="BN2376" i="53"/>
  <c r="BM2376" i="53"/>
  <c r="BQ5393" i="53"/>
  <c r="BP5393" i="53"/>
  <c r="BO5393" i="53"/>
  <c r="BN5393" i="53"/>
  <c r="BM5393" i="53"/>
  <c r="BP4388" i="53"/>
  <c r="BQ4388" i="53"/>
  <c r="BO4388" i="53"/>
  <c r="BN4388" i="53"/>
  <c r="BM4388" i="53"/>
  <c r="AD5392" i="53"/>
  <c r="BL365" i="53"/>
  <c r="AD4386" i="53"/>
  <c r="AD1369" i="53"/>
  <c r="BL2377" i="53"/>
  <c r="BL4389" i="53"/>
  <c r="BL5394" i="53"/>
  <c r="BL6400" i="53"/>
  <c r="BL1372" i="53"/>
  <c r="BL3382" i="53"/>
  <c r="AD6398" i="53"/>
  <c r="AD3380" i="53"/>
  <c r="AD2375" i="53"/>
  <c r="AG7427" i="53"/>
  <c r="AF7427" i="53"/>
  <c r="AE7427" i="53"/>
  <c r="AG8434" i="53"/>
  <c r="AF8434" i="53"/>
  <c r="AE8434" i="53"/>
  <c r="BQ7427" i="53"/>
  <c r="BP7427" i="53"/>
  <c r="BO7427" i="53"/>
  <c r="BN7427" i="53"/>
  <c r="BM7427" i="53"/>
  <c r="BN8433" i="53"/>
  <c r="BM8433" i="53"/>
  <c r="BQ8433" i="53"/>
  <c r="BO8433" i="53"/>
  <c r="BP8433" i="53"/>
  <c r="BL8434" i="53"/>
  <c r="BL7428" i="53"/>
  <c r="AD8435" i="53"/>
  <c r="AD7428" i="53"/>
  <c r="AG5392" i="53"/>
  <c r="AF5392" i="53"/>
  <c r="AE5392" i="53"/>
  <c r="AG4386" i="53"/>
  <c r="AF4386" i="53"/>
  <c r="AE4386" i="53"/>
  <c r="AG2375" i="53"/>
  <c r="AF2375" i="53"/>
  <c r="AE2375" i="53"/>
  <c r="AG6398" i="53"/>
  <c r="AF6398" i="53"/>
  <c r="AE6398" i="53"/>
  <c r="AE3380" i="53"/>
  <c r="AF3380" i="53"/>
  <c r="AG3380" i="53"/>
  <c r="AG1369" i="53"/>
  <c r="AF1369" i="53"/>
  <c r="AE1369" i="53"/>
  <c r="BP3382" i="53"/>
  <c r="BQ3382" i="53"/>
  <c r="BO3382" i="53"/>
  <c r="BN3382" i="53"/>
  <c r="BM3382" i="53"/>
  <c r="BQ365" i="53"/>
  <c r="BP365" i="53"/>
  <c r="BO365" i="53"/>
  <c r="BN365" i="53"/>
  <c r="BM365" i="53"/>
  <c r="BQ6400" i="53"/>
  <c r="BP6400" i="53"/>
  <c r="BM6400" i="53"/>
  <c r="BN6400" i="53"/>
  <c r="BO6400" i="53"/>
  <c r="BQ5394" i="53"/>
  <c r="BP5394" i="53"/>
  <c r="BM5394" i="53"/>
  <c r="BO5394" i="53"/>
  <c r="BN5394" i="53"/>
  <c r="BP4389" i="53"/>
  <c r="BQ4389" i="53"/>
  <c r="BO4389" i="53"/>
  <c r="BN4389" i="53"/>
  <c r="BM4389" i="53"/>
  <c r="BQ1372" i="53"/>
  <c r="BP1372" i="53"/>
  <c r="BO1372" i="53"/>
  <c r="BN1372" i="53"/>
  <c r="BM1372" i="53"/>
  <c r="BP2377" i="53"/>
  <c r="BQ2377" i="53"/>
  <c r="BO2377" i="53"/>
  <c r="BN2377" i="53"/>
  <c r="BM2377" i="53"/>
  <c r="AD5393" i="53"/>
  <c r="BL366" i="53"/>
  <c r="AD1370" i="53"/>
  <c r="AD4387" i="53"/>
  <c r="BL4390" i="53"/>
  <c r="BL3383" i="53"/>
  <c r="BL5395" i="53"/>
  <c r="BL2378" i="53"/>
  <c r="BL6401" i="53"/>
  <c r="BL1373" i="53"/>
  <c r="AD6399" i="53"/>
  <c r="AD3381" i="53"/>
  <c r="AD2376" i="53"/>
  <c r="AG7428" i="53"/>
  <c r="AF7428" i="53"/>
  <c r="AE7428" i="53"/>
  <c r="AF8435" i="53"/>
  <c r="AE8435" i="53"/>
  <c r="AG8435" i="53"/>
  <c r="BN7428" i="53"/>
  <c r="BM7428" i="53"/>
  <c r="BQ7428" i="53"/>
  <c r="BP7428" i="53"/>
  <c r="BO7428" i="53"/>
  <c r="BQ8434" i="53"/>
  <c r="BP8434" i="53"/>
  <c r="BO8434" i="53"/>
  <c r="BN8434" i="53"/>
  <c r="BM8434" i="53"/>
  <c r="BL8435" i="53"/>
  <c r="BL7429" i="53"/>
  <c r="AD8436" i="53"/>
  <c r="AD7429" i="53"/>
  <c r="AE5393" i="53"/>
  <c r="AF5393" i="53"/>
  <c r="AG5393" i="53"/>
  <c r="AE1370" i="53"/>
  <c r="AG1370" i="53"/>
  <c r="AF1370" i="53"/>
  <c r="AF6399" i="53"/>
  <c r="AE6399" i="53"/>
  <c r="AG6399" i="53"/>
  <c r="AG2376" i="53"/>
  <c r="AE2376" i="53"/>
  <c r="AF2376" i="53"/>
  <c r="AG3381" i="53"/>
  <c r="AF3381" i="53"/>
  <c r="AE3381" i="53"/>
  <c r="AG4387" i="53"/>
  <c r="AF4387" i="53"/>
  <c r="AE4387" i="53"/>
  <c r="BQ366" i="53"/>
  <c r="BP366" i="53"/>
  <c r="BO366" i="53"/>
  <c r="BN366" i="53"/>
  <c r="BM366" i="53"/>
  <c r="BQ6401" i="53"/>
  <c r="BP6401" i="53"/>
  <c r="BO6401" i="53"/>
  <c r="BN6401" i="53"/>
  <c r="BM6401" i="53"/>
  <c r="BQ2378" i="53"/>
  <c r="BP2378" i="53"/>
  <c r="BO2378" i="53"/>
  <c r="BN2378" i="53"/>
  <c r="BM2378" i="53"/>
  <c r="BQ1373" i="53"/>
  <c r="BP1373" i="53"/>
  <c r="BO1373" i="53"/>
  <c r="BN1373" i="53"/>
  <c r="BM1373" i="53"/>
  <c r="BQ5395" i="53"/>
  <c r="BP5395" i="53"/>
  <c r="BO5395" i="53"/>
  <c r="BN5395" i="53"/>
  <c r="BM5395" i="53"/>
  <c r="BP3383" i="53"/>
  <c r="BM3383" i="53"/>
  <c r="BQ3383" i="53"/>
  <c r="BO3383" i="53"/>
  <c r="BN3383" i="53"/>
  <c r="BP4390" i="53"/>
  <c r="BQ4390" i="53"/>
  <c r="BO4390" i="53"/>
  <c r="BN4390" i="53"/>
  <c r="BM4390" i="53"/>
  <c r="AD5394" i="53"/>
  <c r="AD1371" i="53"/>
  <c r="AD4388" i="53"/>
  <c r="BL367" i="53"/>
  <c r="BL6402" i="53"/>
  <c r="BL5396" i="53"/>
  <c r="BL4391" i="53"/>
  <c r="BL1374" i="53"/>
  <c r="BL2379" i="53"/>
  <c r="BL3384" i="53"/>
  <c r="AD6400" i="53"/>
  <c r="AD3382" i="53"/>
  <c r="AD2377" i="53"/>
  <c r="AF7429" i="53"/>
  <c r="AE7429" i="53"/>
  <c r="AG7429" i="53"/>
  <c r="AG8436" i="53"/>
  <c r="AF8436" i="53"/>
  <c r="AE8436" i="53"/>
  <c r="BQ7429" i="53"/>
  <c r="BP7429" i="53"/>
  <c r="BO7429" i="53"/>
  <c r="BN7429" i="53"/>
  <c r="BM7429" i="53"/>
  <c r="BQ8435" i="53"/>
  <c r="BP8435" i="53"/>
  <c r="BO8435" i="53"/>
  <c r="BM8435" i="53"/>
  <c r="BN8435" i="53"/>
  <c r="BL8436" i="53"/>
  <c r="BL7430" i="53"/>
  <c r="AD8437" i="53"/>
  <c r="AD7430" i="53"/>
  <c r="AG1371" i="53"/>
  <c r="AF1371" i="53"/>
  <c r="AE1371" i="53"/>
  <c r="AF6400" i="53"/>
  <c r="AG6400" i="53"/>
  <c r="AE6400" i="53"/>
  <c r="AG4388" i="53"/>
  <c r="AE4388" i="53"/>
  <c r="AF4388" i="53"/>
  <c r="AG5394" i="53"/>
  <c r="AF5394" i="53"/>
  <c r="AE5394" i="53"/>
  <c r="AG2377" i="53"/>
  <c r="AF2377" i="53"/>
  <c r="AE2377" i="53"/>
  <c r="AG3382" i="53"/>
  <c r="AF3382" i="53"/>
  <c r="AE3382" i="53"/>
  <c r="BQ2379" i="53"/>
  <c r="BP2379" i="53"/>
  <c r="BM2379" i="53"/>
  <c r="BO2379" i="53"/>
  <c r="BN2379" i="53"/>
  <c r="BP3384" i="53"/>
  <c r="BN3384" i="53"/>
  <c r="BM3384" i="53"/>
  <c r="BQ3384" i="53"/>
  <c r="BO3384" i="53"/>
  <c r="BP4391" i="53"/>
  <c r="BQ4391" i="53"/>
  <c r="BO4391" i="53"/>
  <c r="BN4391" i="53"/>
  <c r="BM4391" i="53"/>
  <c r="BQ1374" i="53"/>
  <c r="BP1374" i="53"/>
  <c r="BO1374" i="53"/>
  <c r="BN1374" i="53"/>
  <c r="BM1374" i="53"/>
  <c r="BP5396" i="53"/>
  <c r="BQ5396" i="53"/>
  <c r="BO5396" i="53"/>
  <c r="BN5396" i="53"/>
  <c r="BM5396" i="53"/>
  <c r="BQ6402" i="53"/>
  <c r="BP6402" i="53"/>
  <c r="BO6402" i="53"/>
  <c r="BN6402" i="53"/>
  <c r="BM6402" i="53"/>
  <c r="BP367" i="53"/>
  <c r="BQ367" i="53"/>
  <c r="BO367" i="53"/>
  <c r="BN367" i="53"/>
  <c r="BM367" i="53"/>
  <c r="AD5395" i="53"/>
  <c r="BL368" i="53"/>
  <c r="AD1372" i="53"/>
  <c r="AD4389" i="53"/>
  <c r="BL3385" i="53"/>
  <c r="BL5397" i="53"/>
  <c r="BL2380" i="53"/>
  <c r="BL1375" i="53"/>
  <c r="BL4392" i="53"/>
  <c r="BL6403" i="53"/>
  <c r="AD6401" i="53"/>
  <c r="AD3383" i="53"/>
  <c r="AD2378" i="53"/>
  <c r="AG7430" i="53"/>
  <c r="AF7430" i="53"/>
  <c r="AE7430" i="53"/>
  <c r="AG8437" i="53"/>
  <c r="AF8437" i="53"/>
  <c r="AE8437" i="53"/>
  <c r="BQ7430" i="53"/>
  <c r="BP7430" i="53"/>
  <c r="BO7430" i="53"/>
  <c r="BN7430" i="53"/>
  <c r="BM7430" i="53"/>
  <c r="BO8436" i="53"/>
  <c r="BN8436" i="53"/>
  <c r="BM8436" i="53"/>
  <c r="BP8436" i="53"/>
  <c r="BQ8436" i="53"/>
  <c r="BL8437" i="53"/>
  <c r="BL7431" i="53"/>
  <c r="AD8438" i="53"/>
  <c r="AD7431" i="53"/>
  <c r="AG6401" i="53"/>
  <c r="AF6401" i="53"/>
  <c r="AE6401" i="53"/>
  <c r="AG5395" i="53"/>
  <c r="AF5395" i="53"/>
  <c r="AE5395" i="53"/>
  <c r="AG1372" i="53"/>
  <c r="AF1372" i="53"/>
  <c r="AE1372" i="53"/>
  <c r="AF2378" i="53"/>
  <c r="AE2378" i="53"/>
  <c r="AG2378" i="53"/>
  <c r="AG3383" i="53"/>
  <c r="AE3383" i="53"/>
  <c r="AF3383" i="53"/>
  <c r="AG4389" i="53"/>
  <c r="AF4389" i="53"/>
  <c r="AE4389" i="53"/>
  <c r="BQ368" i="53"/>
  <c r="BP368" i="53"/>
  <c r="BM368" i="53"/>
  <c r="BO368" i="53"/>
  <c r="BN368" i="53"/>
  <c r="BP4392" i="53"/>
  <c r="BM4392" i="53"/>
  <c r="BQ4392" i="53"/>
  <c r="BO4392" i="53"/>
  <c r="BN4392" i="53"/>
  <c r="BQ2380" i="53"/>
  <c r="BP2380" i="53"/>
  <c r="BO2380" i="53"/>
  <c r="BN2380" i="53"/>
  <c r="BM2380" i="53"/>
  <c r="BP1375" i="53"/>
  <c r="BQ1375" i="53"/>
  <c r="BN1375" i="53"/>
  <c r="BM1375" i="53"/>
  <c r="BO1375" i="53"/>
  <c r="BQ5397" i="53"/>
  <c r="BP5397" i="53"/>
  <c r="BO5397" i="53"/>
  <c r="BN5397" i="53"/>
  <c r="BM5397" i="53"/>
  <c r="BP6403" i="53"/>
  <c r="BQ6403" i="53"/>
  <c r="BO6403" i="53"/>
  <c r="BN6403" i="53"/>
  <c r="BM6403" i="53"/>
  <c r="BP3385" i="53"/>
  <c r="BO3385" i="53"/>
  <c r="BN3385" i="53"/>
  <c r="BM3385" i="53"/>
  <c r="BQ3385" i="53"/>
  <c r="AD5396" i="53"/>
  <c r="AD4390" i="53"/>
  <c r="BL369" i="53"/>
  <c r="AD1373" i="53"/>
  <c r="BL1376" i="53"/>
  <c r="BL4393" i="53"/>
  <c r="BL5398" i="53"/>
  <c r="BL6404" i="53"/>
  <c r="BL2381" i="53"/>
  <c r="BL3386" i="53"/>
  <c r="AD6402" i="53"/>
  <c r="AD3384" i="53"/>
  <c r="AD2379" i="53"/>
  <c r="AG7431" i="53"/>
  <c r="AF7431" i="53"/>
  <c r="AE7431" i="53"/>
  <c r="AE8438" i="53"/>
  <c r="AG8438" i="53"/>
  <c r="AF8438" i="53"/>
  <c r="BO7431" i="53"/>
  <c r="BN7431" i="53"/>
  <c r="BM7431" i="53"/>
  <c r="BQ7431" i="53"/>
  <c r="BP7431" i="53"/>
  <c r="BQ8437" i="53"/>
  <c r="BP8437" i="53"/>
  <c r="BO8437" i="53"/>
  <c r="BN8437" i="53"/>
  <c r="BM8437" i="53"/>
  <c r="BL8438" i="53"/>
  <c r="BL7432" i="53"/>
  <c r="AD8439" i="53"/>
  <c r="AD7432" i="53"/>
  <c r="AE6402" i="53"/>
  <c r="AF6402" i="53"/>
  <c r="AG6402" i="53"/>
  <c r="AF4390" i="53"/>
  <c r="AE4390" i="53"/>
  <c r="AG4390" i="53"/>
  <c r="AG5396" i="53"/>
  <c r="AF5396" i="53"/>
  <c r="AE5396" i="53"/>
  <c r="AG2379" i="53"/>
  <c r="AF2379" i="53"/>
  <c r="AE2379" i="53"/>
  <c r="AG3384" i="53"/>
  <c r="AF3384" i="53"/>
  <c r="AE3384" i="53"/>
  <c r="AG1373" i="53"/>
  <c r="AF1373" i="53"/>
  <c r="AE1373" i="53"/>
  <c r="BP3386" i="53"/>
  <c r="BQ3386" i="53"/>
  <c r="BO3386" i="53"/>
  <c r="BN3386" i="53"/>
  <c r="BM3386" i="53"/>
  <c r="BQ6404" i="53"/>
  <c r="BP6404" i="53"/>
  <c r="BM6404" i="53"/>
  <c r="BN6404" i="53"/>
  <c r="BO6404" i="53"/>
  <c r="BQ369" i="53"/>
  <c r="BP369" i="53"/>
  <c r="BO369" i="53"/>
  <c r="BN369" i="53"/>
  <c r="BM369" i="53"/>
  <c r="BQ5398" i="53"/>
  <c r="BP5398" i="53"/>
  <c r="BM5398" i="53"/>
  <c r="BO5398" i="53"/>
  <c r="BN5398" i="53"/>
  <c r="BP4393" i="53"/>
  <c r="BN4393" i="53"/>
  <c r="BM4393" i="53"/>
  <c r="BQ4393" i="53"/>
  <c r="BO4393" i="53"/>
  <c r="BP2381" i="53"/>
  <c r="BQ2381" i="53"/>
  <c r="BO2381" i="53"/>
  <c r="BN2381" i="53"/>
  <c r="BM2381" i="53"/>
  <c r="BQ1376" i="53"/>
  <c r="BP1376" i="53"/>
  <c r="BO1376" i="53"/>
  <c r="BN1376" i="53"/>
  <c r="BM1376" i="53"/>
  <c r="AD5397" i="53"/>
  <c r="BL370" i="53"/>
  <c r="AD4391" i="53"/>
  <c r="AD1374" i="53"/>
  <c r="BL5399" i="53"/>
  <c r="BL2382" i="53"/>
  <c r="BL3387" i="53"/>
  <c r="BL6405" i="53"/>
  <c r="BL4394" i="53"/>
  <c r="BL1377" i="53"/>
  <c r="AD6403" i="53"/>
  <c r="AD3385" i="53"/>
  <c r="AD2380" i="53"/>
  <c r="AE7432" i="53"/>
  <c r="AG7432" i="53"/>
  <c r="AF7432" i="53"/>
  <c r="AG8439" i="53"/>
  <c r="AF8439" i="53"/>
  <c r="AE8439" i="53"/>
  <c r="BQ7432" i="53"/>
  <c r="BP7432" i="53"/>
  <c r="BO7432" i="53"/>
  <c r="BN7432" i="53"/>
  <c r="BM7432" i="53"/>
  <c r="BM8438" i="53"/>
  <c r="BQ8438" i="53"/>
  <c r="BP8438" i="53"/>
  <c r="BN8438" i="53"/>
  <c r="BO8438" i="53"/>
  <c r="BL8439" i="53"/>
  <c r="BL7433" i="53"/>
  <c r="AD8440" i="53"/>
  <c r="AD7433" i="53"/>
  <c r="AG4391" i="53"/>
  <c r="AF4391" i="53"/>
  <c r="AE4391" i="53"/>
  <c r="AG6403" i="53"/>
  <c r="AE6403" i="53"/>
  <c r="AF6403" i="53"/>
  <c r="AG5397" i="53"/>
  <c r="AF5397" i="53"/>
  <c r="AE5397" i="53"/>
  <c r="AG2380" i="53"/>
  <c r="AF2380" i="53"/>
  <c r="AE2380" i="53"/>
  <c r="AF3385" i="53"/>
  <c r="AE3385" i="53"/>
  <c r="AG3385" i="53"/>
  <c r="AG1374" i="53"/>
  <c r="AF1374" i="53"/>
  <c r="AE1374" i="53"/>
  <c r="BQ1377" i="53"/>
  <c r="BP1377" i="53"/>
  <c r="BO1377" i="53"/>
  <c r="BN1377" i="53"/>
  <c r="BM1377" i="53"/>
  <c r="BQ370" i="53"/>
  <c r="BP370" i="53"/>
  <c r="BO370" i="53"/>
  <c r="BN370" i="53"/>
  <c r="BM370" i="53"/>
  <c r="BP4394" i="53"/>
  <c r="BQ4394" i="53"/>
  <c r="BO4394" i="53"/>
  <c r="BN4394" i="53"/>
  <c r="BM4394" i="53"/>
  <c r="BP3387" i="53"/>
  <c r="BQ3387" i="53"/>
  <c r="BO3387" i="53"/>
  <c r="BN3387" i="53"/>
  <c r="BM3387" i="53"/>
  <c r="BQ2382" i="53"/>
  <c r="BP2382" i="53"/>
  <c r="BO2382" i="53"/>
  <c r="BN2382" i="53"/>
  <c r="BM2382" i="53"/>
  <c r="BQ6405" i="53"/>
  <c r="BP6405" i="53"/>
  <c r="BO6405" i="53"/>
  <c r="BN6405" i="53"/>
  <c r="BM6405" i="53"/>
  <c r="BQ5399" i="53"/>
  <c r="BP5399" i="53"/>
  <c r="BO5399" i="53"/>
  <c r="BN5399" i="53"/>
  <c r="BM5399" i="53"/>
  <c r="AD5398" i="53"/>
  <c r="BL371" i="53"/>
  <c r="AD4392" i="53"/>
  <c r="AD1375" i="53"/>
  <c r="BL4395" i="53"/>
  <c r="BL5400" i="53"/>
  <c r="BL6406" i="53"/>
  <c r="BL3388" i="53"/>
  <c r="BL1378" i="53"/>
  <c r="BL2383" i="53"/>
  <c r="AD6404" i="53"/>
  <c r="AD3386" i="53"/>
  <c r="AD2381" i="53"/>
  <c r="AG7433" i="53"/>
  <c r="AF7433" i="53"/>
  <c r="AE7433" i="53"/>
  <c r="AG8440" i="53"/>
  <c r="AF8440" i="53"/>
  <c r="AE8440" i="53"/>
  <c r="BM7433" i="53"/>
  <c r="BQ7433" i="53"/>
  <c r="BP7433" i="53"/>
  <c r="BO7433" i="53"/>
  <c r="BN7433" i="53"/>
  <c r="BP8439" i="53"/>
  <c r="BO8439" i="53"/>
  <c r="BN8439" i="53"/>
  <c r="BM8439" i="53"/>
  <c r="BQ8439" i="53"/>
  <c r="BL8440" i="53"/>
  <c r="BL7434" i="53"/>
  <c r="AD8441" i="53"/>
  <c r="AD7434" i="53"/>
  <c r="AG4392" i="53"/>
  <c r="AF4392" i="53"/>
  <c r="AE4392" i="53"/>
  <c r="AE2381" i="53"/>
  <c r="AF2381" i="53"/>
  <c r="AG2381" i="53"/>
  <c r="AG6404" i="53"/>
  <c r="AF6404" i="53"/>
  <c r="AE6404" i="53"/>
  <c r="AF5398" i="53"/>
  <c r="AE5398" i="53"/>
  <c r="AG5398" i="53"/>
  <c r="AG3386" i="53"/>
  <c r="AF3386" i="53"/>
  <c r="AE3386" i="53"/>
  <c r="AF1375" i="53"/>
  <c r="AE1375" i="53"/>
  <c r="AG1375" i="53"/>
  <c r="BQ2383" i="53"/>
  <c r="BP2383" i="53"/>
  <c r="BM2383" i="53"/>
  <c r="BO2383" i="53"/>
  <c r="BN2383" i="53"/>
  <c r="BP3388" i="53"/>
  <c r="BQ3388" i="53"/>
  <c r="BO3388" i="53"/>
  <c r="BN3388" i="53"/>
  <c r="BM3388" i="53"/>
  <c r="BQ6406" i="53"/>
  <c r="BP6406" i="53"/>
  <c r="BO6406" i="53"/>
  <c r="BN6406" i="53"/>
  <c r="BM6406" i="53"/>
  <c r="BP371" i="53"/>
  <c r="BQ371" i="53"/>
  <c r="BO371" i="53"/>
  <c r="BN371" i="53"/>
  <c r="BM371" i="53"/>
  <c r="BQ1378" i="53"/>
  <c r="BP1378" i="53"/>
  <c r="BO1378" i="53"/>
  <c r="BN1378" i="53"/>
  <c r="BM1378" i="53"/>
  <c r="BP4395" i="53"/>
  <c r="BM4395" i="53"/>
  <c r="BQ4395" i="53"/>
  <c r="BN4395" i="53"/>
  <c r="BO4395" i="53"/>
  <c r="BP5400" i="53"/>
  <c r="BQ5400" i="53"/>
  <c r="BO5400" i="53"/>
  <c r="BN5400" i="53"/>
  <c r="BM5400" i="53"/>
  <c r="AD5399" i="53"/>
  <c r="AD1376" i="53"/>
  <c r="BL372" i="53"/>
  <c r="AD4393" i="53"/>
  <c r="BL3389" i="53"/>
  <c r="BL6407" i="53"/>
  <c r="BL5401" i="53"/>
  <c r="BL2384" i="53"/>
  <c r="BL1379" i="53"/>
  <c r="BL4396" i="53"/>
  <c r="AD6405" i="53"/>
  <c r="AD3387" i="53"/>
  <c r="AD2382" i="53"/>
  <c r="AG7434" i="53"/>
  <c r="AF7434" i="53"/>
  <c r="AE7434" i="53"/>
  <c r="AG8441" i="53"/>
  <c r="AF8441" i="53"/>
  <c r="AE8441" i="53"/>
  <c r="BP7434" i="53"/>
  <c r="BO7434" i="53"/>
  <c r="BN7434" i="53"/>
  <c r="BM7434" i="53"/>
  <c r="BQ7434" i="53"/>
  <c r="BQ8440" i="53"/>
  <c r="BP8440" i="53"/>
  <c r="BO8440" i="53"/>
  <c r="BN8440" i="53"/>
  <c r="BM8440" i="53"/>
  <c r="BL8441" i="53"/>
  <c r="BL7435" i="53"/>
  <c r="AD8442" i="53"/>
  <c r="AD7435" i="53"/>
  <c r="AG1376" i="53"/>
  <c r="AF1376" i="53"/>
  <c r="AE1376" i="53"/>
  <c r="AG5399" i="53"/>
  <c r="AF5399" i="53"/>
  <c r="AE5399" i="53"/>
  <c r="AG2382" i="53"/>
  <c r="AF2382" i="53"/>
  <c r="AE2382" i="53"/>
  <c r="AG6405" i="53"/>
  <c r="AE6405" i="53"/>
  <c r="AF6405" i="53"/>
  <c r="AG3387" i="53"/>
  <c r="AF3387" i="53"/>
  <c r="AE3387" i="53"/>
  <c r="AE4393" i="53"/>
  <c r="AF4393" i="53"/>
  <c r="AG4393" i="53"/>
  <c r="BP4396" i="53"/>
  <c r="BN4396" i="53"/>
  <c r="BM4396" i="53"/>
  <c r="BO4396" i="53"/>
  <c r="BQ4396" i="53"/>
  <c r="BP1379" i="53"/>
  <c r="BQ1379" i="53"/>
  <c r="BN1379" i="53"/>
  <c r="BM1379" i="53"/>
  <c r="BO1379" i="53"/>
  <c r="BQ2384" i="53"/>
  <c r="BP2384" i="53"/>
  <c r="BO2384" i="53"/>
  <c r="BN2384" i="53"/>
  <c r="BM2384" i="53"/>
  <c r="BQ372" i="53"/>
  <c r="BP372" i="53"/>
  <c r="BM372" i="53"/>
  <c r="BO372" i="53"/>
  <c r="BN372" i="53"/>
  <c r="BP6407" i="53"/>
  <c r="BQ6407" i="53"/>
  <c r="BO6407" i="53"/>
  <c r="BN6407" i="53"/>
  <c r="BM6407" i="53"/>
  <c r="BQ5401" i="53"/>
  <c r="BP5401" i="53"/>
  <c r="BO5401" i="53"/>
  <c r="BN5401" i="53"/>
  <c r="BM5401" i="53"/>
  <c r="BP3389" i="53"/>
  <c r="BQ3389" i="53"/>
  <c r="BO3389" i="53"/>
  <c r="BN3389" i="53"/>
  <c r="BM3389" i="53"/>
  <c r="AD5400" i="53"/>
  <c r="AD4394" i="53"/>
  <c r="BL373" i="53"/>
  <c r="AD1377" i="53"/>
  <c r="BL1380" i="53"/>
  <c r="BL5402" i="53"/>
  <c r="BL6408" i="53"/>
  <c r="BL4397" i="53"/>
  <c r="BL2385" i="53"/>
  <c r="BL3390" i="53"/>
  <c r="AD6406" i="53"/>
  <c r="AD3388" i="53"/>
  <c r="AD2383" i="53"/>
  <c r="AG7435" i="53"/>
  <c r="AF7435" i="53"/>
  <c r="AE7435" i="53"/>
  <c r="AG8442" i="53"/>
  <c r="AF8442" i="53"/>
  <c r="AE8442" i="53"/>
  <c r="BQ7435" i="53"/>
  <c r="BP7435" i="53"/>
  <c r="BO7435" i="53"/>
  <c r="BN7435" i="53"/>
  <c r="BM7435" i="53"/>
  <c r="BN8441" i="53"/>
  <c r="BM8441" i="53"/>
  <c r="BQ8441" i="53"/>
  <c r="BO8441" i="53"/>
  <c r="BP8441" i="53"/>
  <c r="BL8442" i="53"/>
  <c r="BL7436" i="53"/>
  <c r="AD8443" i="53"/>
  <c r="AD7436" i="53"/>
  <c r="AG4394" i="53"/>
  <c r="AF4394" i="53"/>
  <c r="AE4394" i="53"/>
  <c r="AG6406" i="53"/>
  <c r="AF6406" i="53"/>
  <c r="AE6406" i="53"/>
  <c r="AG5400" i="53"/>
  <c r="AF5400" i="53"/>
  <c r="AE5400" i="53"/>
  <c r="AG2383" i="53"/>
  <c r="AF2383" i="53"/>
  <c r="AE2383" i="53"/>
  <c r="AE3388" i="53"/>
  <c r="AF3388" i="53"/>
  <c r="AG3388" i="53"/>
  <c r="AG1377" i="53"/>
  <c r="AF1377" i="53"/>
  <c r="AE1377" i="53"/>
  <c r="BP3390" i="53"/>
  <c r="BQ3390" i="53"/>
  <c r="BO3390" i="53"/>
  <c r="BN3390" i="53"/>
  <c r="BM3390" i="53"/>
  <c r="BQ6408" i="53"/>
  <c r="BP6408" i="53"/>
  <c r="BM6408" i="53"/>
  <c r="BN6408" i="53"/>
  <c r="BO6408" i="53"/>
  <c r="BQ373" i="53"/>
  <c r="BP373" i="53"/>
  <c r="BO373" i="53"/>
  <c r="BN373" i="53"/>
  <c r="BM373" i="53"/>
  <c r="BQ5402" i="53"/>
  <c r="BP5402" i="53"/>
  <c r="BM5402" i="53"/>
  <c r="BO5402" i="53"/>
  <c r="BN5402" i="53"/>
  <c r="BP2385" i="53"/>
  <c r="BQ2385" i="53"/>
  <c r="BO2385" i="53"/>
  <c r="BN2385" i="53"/>
  <c r="BM2385" i="53"/>
  <c r="BP4397" i="53"/>
  <c r="BO4397" i="53"/>
  <c r="BN4397" i="53"/>
  <c r="BM4397" i="53"/>
  <c r="BQ4397" i="53"/>
  <c r="BQ1380" i="53"/>
  <c r="BP1380" i="53"/>
  <c r="BO1380" i="53"/>
  <c r="BN1380" i="53"/>
  <c r="BM1380" i="53"/>
  <c r="AD5401" i="53"/>
  <c r="AD1378" i="53"/>
  <c r="BL374" i="53"/>
  <c r="AD4395" i="53"/>
  <c r="BL2386" i="53"/>
  <c r="BL6409" i="53"/>
  <c r="BL5403" i="53"/>
  <c r="BL3391" i="53"/>
  <c r="BL4398" i="53"/>
  <c r="BL1381" i="53"/>
  <c r="AD6407" i="53"/>
  <c r="AD3389" i="53"/>
  <c r="AD2384" i="53"/>
  <c r="AG7436" i="53"/>
  <c r="AF7436" i="53"/>
  <c r="AE7436" i="53"/>
  <c r="AF8443" i="53"/>
  <c r="AE8443" i="53"/>
  <c r="AG8443" i="53"/>
  <c r="BN7436" i="53"/>
  <c r="BM7436" i="53"/>
  <c r="BQ7436" i="53"/>
  <c r="BP7436" i="53"/>
  <c r="BO7436" i="53"/>
  <c r="BQ8442" i="53"/>
  <c r="BP8442" i="53"/>
  <c r="BO8442" i="53"/>
  <c r="BN8442" i="53"/>
  <c r="BM8442" i="53"/>
  <c r="BL8443" i="53"/>
  <c r="BL7437" i="53"/>
  <c r="AD8444" i="53"/>
  <c r="AD7437" i="53"/>
  <c r="AE1378" i="53"/>
  <c r="AG1378" i="53"/>
  <c r="AF1378" i="53"/>
  <c r="AF6407" i="53"/>
  <c r="AE6407" i="53"/>
  <c r="AG6407" i="53"/>
  <c r="AE5401" i="53"/>
  <c r="AG5401" i="53"/>
  <c r="AF5401" i="53"/>
  <c r="AG2384" i="53"/>
  <c r="AE2384" i="53"/>
  <c r="AF2384" i="53"/>
  <c r="AG3389" i="53"/>
  <c r="AF3389" i="53"/>
  <c r="AE3389" i="53"/>
  <c r="AG4395" i="53"/>
  <c r="AF4395" i="53"/>
  <c r="AE4395" i="53"/>
  <c r="BP4398" i="53"/>
  <c r="BQ4398" i="53"/>
  <c r="BO4398" i="53"/>
  <c r="BN4398" i="53"/>
  <c r="BM4398" i="53"/>
  <c r="BQ1381" i="53"/>
  <c r="BP1381" i="53"/>
  <c r="BO1381" i="53"/>
  <c r="BN1381" i="53"/>
  <c r="BM1381" i="53"/>
  <c r="BP3391" i="53"/>
  <c r="BM3391" i="53"/>
  <c r="BQ3391" i="53"/>
  <c r="BO3391" i="53"/>
  <c r="BN3391" i="53"/>
  <c r="BQ5403" i="53"/>
  <c r="BP5403" i="53"/>
  <c r="BO5403" i="53"/>
  <c r="BN5403" i="53"/>
  <c r="BM5403" i="53"/>
  <c r="BQ6409" i="53"/>
  <c r="BP6409" i="53"/>
  <c r="BO6409" i="53"/>
  <c r="BN6409" i="53"/>
  <c r="BM6409" i="53"/>
  <c r="BQ374" i="53"/>
  <c r="BP374" i="53"/>
  <c r="BO374" i="53"/>
  <c r="BN374" i="53"/>
  <c r="BM374" i="53"/>
  <c r="BQ2386" i="53"/>
  <c r="BP2386" i="53"/>
  <c r="BO2386" i="53"/>
  <c r="BN2386" i="53"/>
  <c r="BM2386" i="53"/>
  <c r="AD5402" i="53"/>
  <c r="AD4396" i="53"/>
  <c r="BL375" i="53"/>
  <c r="AD1379" i="53"/>
  <c r="BL4399" i="53"/>
  <c r="BL2387" i="53"/>
  <c r="BL5404" i="53"/>
  <c r="BL6410" i="53"/>
  <c r="BL1382" i="53"/>
  <c r="BL3392" i="53"/>
  <c r="AD6408" i="53"/>
  <c r="AD3390" i="53"/>
  <c r="AD2385" i="53"/>
  <c r="AF7437" i="53"/>
  <c r="AE7437" i="53"/>
  <c r="AG7437" i="53"/>
  <c r="AG8444" i="53"/>
  <c r="AF8444" i="53"/>
  <c r="AE8444" i="53"/>
  <c r="BQ7437" i="53"/>
  <c r="BP7437" i="53"/>
  <c r="BO7437" i="53"/>
  <c r="BN7437" i="53"/>
  <c r="BM7437" i="53"/>
  <c r="BQ8443" i="53"/>
  <c r="BP8443" i="53"/>
  <c r="BO8443" i="53"/>
  <c r="BM8443" i="53"/>
  <c r="BN8443" i="53"/>
  <c r="BL8444" i="53"/>
  <c r="BL7438" i="53"/>
  <c r="AD8445" i="53"/>
  <c r="AD7438" i="53"/>
  <c r="AG4396" i="53"/>
  <c r="AE4396" i="53"/>
  <c r="AF4396" i="53"/>
  <c r="AF6408" i="53"/>
  <c r="AG6408" i="53"/>
  <c r="AE6408" i="53"/>
  <c r="AG5402" i="53"/>
  <c r="AF5402" i="53"/>
  <c r="AE5402" i="53"/>
  <c r="AG2385" i="53"/>
  <c r="AF2385" i="53"/>
  <c r="AE2385" i="53"/>
  <c r="AG3390" i="53"/>
  <c r="AF3390" i="53"/>
  <c r="AE3390" i="53"/>
  <c r="AG1379" i="53"/>
  <c r="AF1379" i="53"/>
  <c r="AE1379" i="53"/>
  <c r="BP3392" i="53"/>
  <c r="BN3392" i="53"/>
  <c r="BM3392" i="53"/>
  <c r="BQ3392" i="53"/>
  <c r="BO3392" i="53"/>
  <c r="BQ6410" i="53"/>
  <c r="BP6410" i="53"/>
  <c r="BO6410" i="53"/>
  <c r="BN6410" i="53"/>
  <c r="BM6410" i="53"/>
  <c r="BP5404" i="53"/>
  <c r="BQ5404" i="53"/>
  <c r="BO5404" i="53"/>
  <c r="BN5404" i="53"/>
  <c r="BM5404" i="53"/>
  <c r="BQ2387" i="53"/>
  <c r="BP2387" i="53"/>
  <c r="BM2387" i="53"/>
  <c r="BO2387" i="53"/>
  <c r="BN2387" i="53"/>
  <c r="BP375" i="53"/>
  <c r="BQ375" i="53"/>
  <c r="BO375" i="53"/>
  <c r="BN375" i="53"/>
  <c r="BM375" i="53"/>
  <c r="BQ1382" i="53"/>
  <c r="BP1382" i="53"/>
  <c r="BO1382" i="53"/>
  <c r="BN1382" i="53"/>
  <c r="BM1382" i="53"/>
  <c r="BP4399" i="53"/>
  <c r="BQ4399" i="53"/>
  <c r="BO4399" i="53"/>
  <c r="BN4399" i="53"/>
  <c r="BM4399" i="53"/>
  <c r="AD5403" i="53"/>
  <c r="AD1380" i="53"/>
  <c r="AD4397" i="53"/>
  <c r="BL376" i="53"/>
  <c r="BL3393" i="53"/>
  <c r="BL6411" i="53"/>
  <c r="BL5405" i="53"/>
  <c r="BL2388" i="53"/>
  <c r="BL1383" i="53"/>
  <c r="BL4400" i="53"/>
  <c r="AD6409" i="53"/>
  <c r="AD3391" i="53"/>
  <c r="AD2386" i="53"/>
  <c r="AG7438" i="53"/>
  <c r="AF7438" i="53"/>
  <c r="AE7438" i="53"/>
  <c r="AG8445" i="53"/>
  <c r="AF8445" i="53"/>
  <c r="AE8445" i="53"/>
  <c r="BQ7438" i="53"/>
  <c r="BP7438" i="53"/>
  <c r="BN7438" i="53"/>
  <c r="BM7438" i="53"/>
  <c r="BO7438" i="53"/>
  <c r="BO8444" i="53"/>
  <c r="BN8444" i="53"/>
  <c r="BM8444" i="53"/>
  <c r="BP8444" i="53"/>
  <c r="BQ8444" i="53"/>
  <c r="BL8445" i="53"/>
  <c r="BL7439" i="53"/>
  <c r="AD8446" i="53"/>
  <c r="AD7439" i="53"/>
  <c r="AG6409" i="53"/>
  <c r="AF6409" i="53"/>
  <c r="AE6409" i="53"/>
  <c r="AG1380" i="53"/>
  <c r="AF1380" i="53"/>
  <c r="AE1380" i="53"/>
  <c r="AG4397" i="53"/>
  <c r="AF4397" i="53"/>
  <c r="AE4397" i="53"/>
  <c r="AG5403" i="53"/>
  <c r="AF5403" i="53"/>
  <c r="AE5403" i="53"/>
  <c r="AF2386" i="53"/>
  <c r="AE2386" i="53"/>
  <c r="AG2386" i="53"/>
  <c r="AG3391" i="53"/>
  <c r="AE3391" i="53"/>
  <c r="AF3391" i="53"/>
  <c r="BP4400" i="53"/>
  <c r="BQ4400" i="53"/>
  <c r="BO4400" i="53"/>
  <c r="BN4400" i="53"/>
  <c r="BM4400" i="53"/>
  <c r="BP1383" i="53"/>
  <c r="BQ1383" i="53"/>
  <c r="BN1383" i="53"/>
  <c r="BM1383" i="53"/>
  <c r="BO1383" i="53"/>
  <c r="BQ2388" i="53"/>
  <c r="BP2388" i="53"/>
  <c r="BO2388" i="53"/>
  <c r="BN2388" i="53"/>
  <c r="BM2388" i="53"/>
  <c r="BQ5405" i="53"/>
  <c r="BP5405" i="53"/>
  <c r="BO5405" i="53"/>
  <c r="BN5405" i="53"/>
  <c r="BM5405" i="53"/>
  <c r="BP6411" i="53"/>
  <c r="BQ6411" i="53"/>
  <c r="BO6411" i="53"/>
  <c r="BN6411" i="53"/>
  <c r="BM6411" i="53"/>
  <c r="BP3393" i="53"/>
  <c r="BO3393" i="53"/>
  <c r="BN3393" i="53"/>
  <c r="BM3393" i="53"/>
  <c r="BQ3393" i="53"/>
  <c r="BQ376" i="53"/>
  <c r="BP376" i="53"/>
  <c r="BM376" i="53"/>
  <c r="BO376" i="53"/>
  <c r="BN376" i="53"/>
  <c r="AD5404" i="53"/>
  <c r="AD4398" i="53"/>
  <c r="AD1381" i="53"/>
  <c r="BL377" i="53"/>
  <c r="BL6412" i="53"/>
  <c r="BL4401" i="53"/>
  <c r="BL1384" i="53"/>
  <c r="BL5406" i="53"/>
  <c r="BL2389" i="53"/>
  <c r="BL3394" i="53"/>
  <c r="AD6410" i="53"/>
  <c r="AD3392" i="53"/>
  <c r="AD2387" i="53"/>
  <c r="AG7439" i="53"/>
  <c r="AF7439" i="53"/>
  <c r="AE7439" i="53"/>
  <c r="AE8446" i="53"/>
  <c r="AG8446" i="53"/>
  <c r="AF8446" i="53"/>
  <c r="BQ7439" i="53"/>
  <c r="BP7439" i="53"/>
  <c r="BO7439" i="53"/>
  <c r="BN7439" i="53"/>
  <c r="BM7439" i="53"/>
  <c r="BQ8445" i="53"/>
  <c r="BP8445" i="53"/>
  <c r="BO8445" i="53"/>
  <c r="BN8445" i="53"/>
  <c r="BM8445" i="53"/>
  <c r="BL8446" i="53"/>
  <c r="BL7440" i="53"/>
  <c r="AD8447" i="53"/>
  <c r="AD7440" i="53"/>
  <c r="AE6410" i="53"/>
  <c r="AG6410" i="53"/>
  <c r="AF6410" i="53"/>
  <c r="AF4398" i="53"/>
  <c r="AE4398" i="53"/>
  <c r="AG4398" i="53"/>
  <c r="AG1381" i="53"/>
  <c r="AF1381" i="53"/>
  <c r="AE1381" i="53"/>
  <c r="AG5404" i="53"/>
  <c r="AE5404" i="53"/>
  <c r="AF5404" i="53"/>
  <c r="AG2387" i="53"/>
  <c r="AF2387" i="53"/>
  <c r="AE2387" i="53"/>
  <c r="AG3392" i="53"/>
  <c r="AF3392" i="53"/>
  <c r="AE3392" i="53"/>
  <c r="BP3394" i="53"/>
  <c r="BQ3394" i="53"/>
  <c r="BO3394" i="53"/>
  <c r="BN3394" i="53"/>
  <c r="BM3394" i="53"/>
  <c r="BQ1384" i="53"/>
  <c r="BP1384" i="53"/>
  <c r="BO1384" i="53"/>
  <c r="BN1384" i="53"/>
  <c r="BM1384" i="53"/>
  <c r="BP4401" i="53"/>
  <c r="BQ4401" i="53"/>
  <c r="BO4401" i="53"/>
  <c r="BN4401" i="53"/>
  <c r="BM4401" i="53"/>
  <c r="BP2389" i="53"/>
  <c r="BQ2389" i="53"/>
  <c r="BO2389" i="53"/>
  <c r="BN2389" i="53"/>
  <c r="BM2389" i="53"/>
  <c r="BQ5406" i="53"/>
  <c r="BP5406" i="53"/>
  <c r="BM5406" i="53"/>
  <c r="BO5406" i="53"/>
  <c r="BN5406" i="53"/>
  <c r="BQ6412" i="53"/>
  <c r="BP6412" i="53"/>
  <c r="BM6412" i="53"/>
  <c r="BN6412" i="53"/>
  <c r="BO6412" i="53"/>
  <c r="BQ377" i="53"/>
  <c r="BP377" i="53"/>
  <c r="BO377" i="53"/>
  <c r="BN377" i="53"/>
  <c r="BM377" i="53"/>
  <c r="AD5405" i="53"/>
  <c r="AD1382" i="53"/>
  <c r="BL378" i="53"/>
  <c r="AD4399" i="53"/>
  <c r="BL5407" i="53"/>
  <c r="BL3395" i="53"/>
  <c r="BL6413" i="53"/>
  <c r="BL4402" i="53"/>
  <c r="BL2390" i="53"/>
  <c r="BL1385" i="53"/>
  <c r="AD6411" i="53"/>
  <c r="AD3393" i="53"/>
  <c r="AD2388" i="53"/>
  <c r="AE7440" i="53"/>
  <c r="AG7440" i="53"/>
  <c r="AF7440" i="53"/>
  <c r="AG8447" i="53"/>
  <c r="AF8447" i="53"/>
  <c r="AE8447" i="53"/>
  <c r="BQ7440" i="53"/>
  <c r="BP7440" i="53"/>
  <c r="BO7440" i="53"/>
  <c r="BN7440" i="53"/>
  <c r="BM7440" i="53"/>
  <c r="BM8446" i="53"/>
  <c r="BQ8446" i="53"/>
  <c r="BP8446" i="53"/>
  <c r="BN8446" i="53"/>
  <c r="BO8446" i="53"/>
  <c r="BL8447" i="53"/>
  <c r="BL7441" i="53"/>
  <c r="AD8448" i="53"/>
  <c r="AD7441" i="53"/>
  <c r="AG1382" i="53"/>
  <c r="AF1382" i="53"/>
  <c r="AE1382" i="53"/>
  <c r="AG5405" i="53"/>
  <c r="AF5405" i="53"/>
  <c r="AE5405" i="53"/>
  <c r="AG6411" i="53"/>
  <c r="AE6411" i="53"/>
  <c r="AF6411" i="53"/>
  <c r="AG2388" i="53"/>
  <c r="AF2388" i="53"/>
  <c r="AE2388" i="53"/>
  <c r="AF3393" i="53"/>
  <c r="AE3393" i="53"/>
  <c r="AG3393" i="53"/>
  <c r="AG4399" i="53"/>
  <c r="AF4399" i="53"/>
  <c r="AE4399" i="53"/>
  <c r="BQ378" i="53"/>
  <c r="BP378" i="53"/>
  <c r="BO378" i="53"/>
  <c r="BN378" i="53"/>
  <c r="BM378" i="53"/>
  <c r="BP3395" i="53"/>
  <c r="BQ3395" i="53"/>
  <c r="BO3395" i="53"/>
  <c r="BN3395" i="53"/>
  <c r="BM3395" i="53"/>
  <c r="BQ2390" i="53"/>
  <c r="BP2390" i="53"/>
  <c r="BO2390" i="53"/>
  <c r="BN2390" i="53"/>
  <c r="BM2390" i="53"/>
  <c r="BQ1385" i="53"/>
  <c r="BP1385" i="53"/>
  <c r="BO1385" i="53"/>
  <c r="BN1385" i="53"/>
  <c r="BM1385" i="53"/>
  <c r="BP4402" i="53"/>
  <c r="BQ4402" i="53"/>
  <c r="BO4402" i="53"/>
  <c r="BM4402" i="53"/>
  <c r="BN4402" i="53"/>
  <c r="BQ6413" i="53"/>
  <c r="BP6413" i="53"/>
  <c r="BO6413" i="53"/>
  <c r="BN6413" i="53"/>
  <c r="BM6413" i="53"/>
  <c r="BQ5407" i="53"/>
  <c r="BP5407" i="53"/>
  <c r="BO5407" i="53"/>
  <c r="BN5407" i="53"/>
  <c r="BM5407" i="53"/>
  <c r="AD5406" i="53"/>
  <c r="AD1383" i="53"/>
  <c r="BL379" i="53"/>
  <c r="AD4400" i="53"/>
  <c r="BL4403" i="53"/>
  <c r="BL6414" i="53"/>
  <c r="BL2391" i="53"/>
  <c r="BL1386" i="53"/>
  <c r="BL3396" i="53"/>
  <c r="BL5408" i="53"/>
  <c r="AD6412" i="53"/>
  <c r="AD3394" i="53"/>
  <c r="AD2389" i="53"/>
  <c r="AG7441" i="53"/>
  <c r="AF7441" i="53"/>
  <c r="AE7441" i="53"/>
  <c r="AG8448" i="53"/>
  <c r="AF8448" i="53"/>
  <c r="AE8448" i="53"/>
  <c r="BO7441" i="53"/>
  <c r="BN7441" i="53"/>
  <c r="BM7441" i="53"/>
  <c r="BQ7441" i="53"/>
  <c r="BP7441" i="53"/>
  <c r="BP8447" i="53"/>
  <c r="BO8447" i="53"/>
  <c r="BN8447" i="53"/>
  <c r="BM8447" i="53"/>
  <c r="BQ8447" i="53"/>
  <c r="BL8448" i="53"/>
  <c r="BL7442" i="53"/>
  <c r="AD8449" i="53"/>
  <c r="AD7442" i="53"/>
  <c r="AG6412" i="53"/>
  <c r="AF6412" i="53"/>
  <c r="AE6412" i="53"/>
  <c r="AF1383" i="53"/>
  <c r="AE1383" i="53"/>
  <c r="AG1383" i="53"/>
  <c r="AF5406" i="53"/>
  <c r="AE5406" i="53"/>
  <c r="AG5406" i="53"/>
  <c r="AE2389" i="53"/>
  <c r="AF2389" i="53"/>
  <c r="AG2389" i="53"/>
  <c r="AG3394" i="53"/>
  <c r="AF3394" i="53"/>
  <c r="AE3394" i="53"/>
  <c r="AG4400" i="53"/>
  <c r="AF4400" i="53"/>
  <c r="AE4400" i="53"/>
  <c r="BP379" i="53"/>
  <c r="BQ379" i="53"/>
  <c r="BO379" i="53"/>
  <c r="BN379" i="53"/>
  <c r="BM379" i="53"/>
  <c r="BQ1386" i="53"/>
  <c r="BP1386" i="53"/>
  <c r="BO1386" i="53"/>
  <c r="BN1386" i="53"/>
  <c r="BM1386" i="53"/>
  <c r="BQ2391" i="53"/>
  <c r="BP2391" i="53"/>
  <c r="BM2391" i="53"/>
  <c r="BO2391" i="53"/>
  <c r="BN2391" i="53"/>
  <c r="BQ6414" i="53"/>
  <c r="BP6414" i="53"/>
  <c r="BO6414" i="53"/>
  <c r="BN6414" i="53"/>
  <c r="BM6414" i="53"/>
  <c r="BP5408" i="53"/>
  <c r="BQ5408" i="53"/>
  <c r="BO5408" i="53"/>
  <c r="BN5408" i="53"/>
  <c r="BM5408" i="53"/>
  <c r="BP3396" i="53"/>
  <c r="BQ3396" i="53"/>
  <c r="BO3396" i="53"/>
  <c r="BN3396" i="53"/>
  <c r="BM3396" i="53"/>
  <c r="BP4403" i="53"/>
  <c r="BM4403" i="53"/>
  <c r="BQ4403" i="53"/>
  <c r="BN4403" i="53"/>
  <c r="BO4403" i="53"/>
  <c r="AD5407" i="53"/>
  <c r="AD1384" i="53"/>
  <c r="AD4401" i="53"/>
  <c r="BL380" i="53"/>
  <c r="BL3397" i="53"/>
  <c r="BL6415" i="53"/>
  <c r="BL4404" i="53"/>
  <c r="BL2392" i="53"/>
  <c r="BL5409" i="53"/>
  <c r="BL1387" i="53"/>
  <c r="AD6413" i="53"/>
  <c r="AD3395" i="53"/>
  <c r="AD2390" i="53"/>
  <c r="AG7442" i="53"/>
  <c r="AF7442" i="53"/>
  <c r="AE7442" i="53"/>
  <c r="AG8449" i="53"/>
  <c r="AF8449" i="53"/>
  <c r="AE8449" i="53"/>
  <c r="BQ7442" i="53"/>
  <c r="BP7442" i="53"/>
  <c r="BO7442" i="53"/>
  <c r="BN7442" i="53"/>
  <c r="BM7442" i="53"/>
  <c r="BQ8448" i="53"/>
  <c r="BP8448" i="53"/>
  <c r="BO8448" i="53"/>
  <c r="BN8448" i="53"/>
  <c r="BM8448" i="53"/>
  <c r="BL8449" i="53"/>
  <c r="BL7443" i="53"/>
  <c r="AD8450" i="53"/>
  <c r="AD7443" i="53"/>
  <c r="AG1384" i="53"/>
  <c r="AF1384" i="53"/>
  <c r="AE1384" i="53"/>
  <c r="AE4401" i="53"/>
  <c r="AF4401" i="53"/>
  <c r="AG4401" i="53"/>
  <c r="AG5407" i="53"/>
  <c r="AF5407" i="53"/>
  <c r="AE5407" i="53"/>
  <c r="AG6413" i="53"/>
  <c r="AF6413" i="53"/>
  <c r="AE6413" i="53"/>
  <c r="AG2390" i="53"/>
  <c r="AF2390" i="53"/>
  <c r="AE2390" i="53"/>
  <c r="AG3395" i="53"/>
  <c r="AF3395" i="53"/>
  <c r="AE3395" i="53"/>
  <c r="BP4404" i="53"/>
  <c r="BN4404" i="53"/>
  <c r="BM4404" i="53"/>
  <c r="BQ4404" i="53"/>
  <c r="BO4404" i="53"/>
  <c r="BP1387" i="53"/>
  <c r="BQ1387" i="53"/>
  <c r="BN1387" i="53"/>
  <c r="BM1387" i="53"/>
  <c r="BO1387" i="53"/>
  <c r="BQ5409" i="53"/>
  <c r="BP5409" i="53"/>
  <c r="BO5409" i="53"/>
  <c r="BN5409" i="53"/>
  <c r="BM5409" i="53"/>
  <c r="BQ2392" i="53"/>
  <c r="BP2392" i="53"/>
  <c r="BO2392" i="53"/>
  <c r="BN2392" i="53"/>
  <c r="BM2392" i="53"/>
  <c r="BP6415" i="53"/>
  <c r="BQ6415" i="53"/>
  <c r="BO6415" i="53"/>
  <c r="BN6415" i="53"/>
  <c r="BM6415" i="53"/>
  <c r="BP3397" i="53"/>
  <c r="BQ3397" i="53"/>
  <c r="BO3397" i="53"/>
  <c r="BN3397" i="53"/>
  <c r="BM3397" i="53"/>
  <c r="BQ380" i="53"/>
  <c r="BP380" i="53"/>
  <c r="BM380" i="53"/>
  <c r="BO380" i="53"/>
  <c r="BN380" i="53"/>
  <c r="AD5408" i="53"/>
  <c r="AD1385" i="53"/>
  <c r="AD4402" i="53"/>
  <c r="BL381" i="53"/>
  <c r="BL4405" i="53"/>
  <c r="BL6416" i="53"/>
  <c r="BL5410" i="53"/>
  <c r="BL1388" i="53"/>
  <c r="BL2393" i="53"/>
  <c r="BL3398" i="53"/>
  <c r="AD6414" i="53"/>
  <c r="AD3396" i="53"/>
  <c r="AD2391" i="53"/>
  <c r="AG8450" i="53"/>
  <c r="AF8450" i="53"/>
  <c r="AE8450" i="53"/>
  <c r="BM7443" i="53"/>
  <c r="BQ7443" i="53"/>
  <c r="BP7443" i="53"/>
  <c r="BO7443" i="53"/>
  <c r="BN7443" i="53"/>
  <c r="AG7443" i="53"/>
  <c r="AF7443" i="53"/>
  <c r="AE7443" i="53"/>
  <c r="BN8449" i="53"/>
  <c r="BM8449" i="53"/>
  <c r="BQ8449" i="53"/>
  <c r="BO8449" i="53"/>
  <c r="BP8449" i="53"/>
  <c r="BL8450" i="53"/>
  <c r="BL7444" i="53"/>
  <c r="AD8451" i="53"/>
  <c r="AD7444" i="53"/>
  <c r="AG1385" i="53"/>
  <c r="AF1385" i="53"/>
  <c r="AE1385" i="53"/>
  <c r="AG4402" i="53"/>
  <c r="AF4402" i="53"/>
  <c r="AE4402" i="53"/>
  <c r="AG6414" i="53"/>
  <c r="AF6414" i="53"/>
  <c r="AE6414" i="53"/>
  <c r="AG5408" i="53"/>
  <c r="AF5408" i="53"/>
  <c r="AE5408" i="53"/>
  <c r="AG2391" i="53"/>
  <c r="AF2391" i="53"/>
  <c r="AE2391" i="53"/>
  <c r="AE3396" i="53"/>
  <c r="AF3396" i="53"/>
  <c r="AG3396" i="53"/>
  <c r="BP3398" i="53"/>
  <c r="BQ3398" i="53"/>
  <c r="BO3398" i="53"/>
  <c r="BN3398" i="53"/>
  <c r="BM3398" i="53"/>
  <c r="BP2393" i="53"/>
  <c r="BQ2393" i="53"/>
  <c r="BO2393" i="53"/>
  <c r="BN2393" i="53"/>
  <c r="BM2393" i="53"/>
  <c r="BQ1388" i="53"/>
  <c r="BP1388" i="53"/>
  <c r="BO1388" i="53"/>
  <c r="BN1388" i="53"/>
  <c r="BM1388" i="53"/>
  <c r="BQ5410" i="53"/>
  <c r="BP5410" i="53"/>
  <c r="BM5410" i="53"/>
  <c r="BO5410" i="53"/>
  <c r="BN5410" i="53"/>
  <c r="BQ6416" i="53"/>
  <c r="BP6416" i="53"/>
  <c r="BM6416" i="53"/>
  <c r="BN6416" i="53"/>
  <c r="BO6416" i="53"/>
  <c r="BP4405" i="53"/>
  <c r="BO4405" i="53"/>
  <c r="BN4405" i="53"/>
  <c r="BM4405" i="53"/>
  <c r="BQ4405" i="53"/>
  <c r="BQ381" i="53"/>
  <c r="BP381" i="53"/>
  <c r="BO381" i="53"/>
  <c r="BN381" i="53"/>
  <c r="BM381" i="53"/>
  <c r="AD5409" i="53"/>
  <c r="BL382" i="53"/>
  <c r="AD1386" i="53"/>
  <c r="AD4403" i="53"/>
  <c r="BL6417" i="53"/>
  <c r="BL1389" i="53"/>
  <c r="BL3399" i="53"/>
  <c r="BL2394" i="53"/>
  <c r="BL5411" i="53"/>
  <c r="BL4406" i="53"/>
  <c r="AD6415" i="53"/>
  <c r="AD3397" i="53"/>
  <c r="AD2392" i="53"/>
  <c r="AG7444" i="53"/>
  <c r="AF7444" i="53"/>
  <c r="AE7444" i="53"/>
  <c r="AF8451" i="53"/>
  <c r="AE8451" i="53"/>
  <c r="AG8451" i="53"/>
  <c r="BP7444" i="53"/>
  <c r="BO7444" i="53"/>
  <c r="BN7444" i="53"/>
  <c r="BM7444" i="53"/>
  <c r="BQ7444" i="53"/>
  <c r="BQ8450" i="53"/>
  <c r="BP8450" i="53"/>
  <c r="BO8450" i="53"/>
  <c r="BN8450" i="53"/>
  <c r="BM8450" i="53"/>
  <c r="BL8451" i="53"/>
  <c r="BL7445" i="53"/>
  <c r="AD8452" i="53"/>
  <c r="AD7445" i="53"/>
  <c r="AF6415" i="53"/>
  <c r="AE6415" i="53"/>
  <c r="AG6415" i="53"/>
  <c r="AE1386" i="53"/>
  <c r="AG1386" i="53"/>
  <c r="AF1386" i="53"/>
  <c r="AE5409" i="53"/>
  <c r="AG5409" i="53"/>
  <c r="AF5409" i="53"/>
  <c r="AG2392" i="53"/>
  <c r="AE2392" i="53"/>
  <c r="AF2392" i="53"/>
  <c r="AG3397" i="53"/>
  <c r="AF3397" i="53"/>
  <c r="AE3397" i="53"/>
  <c r="AG4403" i="53"/>
  <c r="AF4403" i="53"/>
  <c r="AE4403" i="53"/>
  <c r="BQ382" i="53"/>
  <c r="BP382" i="53"/>
  <c r="BO382" i="53"/>
  <c r="BN382" i="53"/>
  <c r="BM382" i="53"/>
  <c r="BP3399" i="53"/>
  <c r="BM3399" i="53"/>
  <c r="BQ3399" i="53"/>
  <c r="BO3399" i="53"/>
  <c r="BN3399" i="53"/>
  <c r="BQ1389" i="53"/>
  <c r="BP1389" i="53"/>
  <c r="BO1389" i="53"/>
  <c r="BN1389" i="53"/>
  <c r="BM1389" i="53"/>
  <c r="BQ5411" i="53"/>
  <c r="BP5411" i="53"/>
  <c r="BO5411" i="53"/>
  <c r="BN5411" i="53"/>
  <c r="BM5411" i="53"/>
  <c r="BQ2394" i="53"/>
  <c r="BP2394" i="53"/>
  <c r="BO2394" i="53"/>
  <c r="BN2394" i="53"/>
  <c r="BM2394" i="53"/>
  <c r="BP4406" i="53"/>
  <c r="BQ4406" i="53"/>
  <c r="BO4406" i="53"/>
  <c r="BN4406" i="53"/>
  <c r="BM4406" i="53"/>
  <c r="BQ6417" i="53"/>
  <c r="BP6417" i="53"/>
  <c r="BO6417" i="53"/>
  <c r="BN6417" i="53"/>
  <c r="BM6417" i="53"/>
  <c r="AD5410" i="53"/>
  <c r="AD1387" i="53"/>
  <c r="BL383" i="53"/>
  <c r="AD4404" i="53"/>
  <c r="BL6418" i="53"/>
  <c r="BL5412" i="53"/>
  <c r="BL4407" i="53"/>
  <c r="BL3400" i="53"/>
  <c r="BL2395" i="53"/>
  <c r="BL1390" i="53"/>
  <c r="AD6416" i="53"/>
  <c r="AD3398" i="53"/>
  <c r="AD2393" i="53"/>
  <c r="AF7445" i="53"/>
  <c r="AE7445" i="53"/>
  <c r="AG7445" i="53"/>
  <c r="AG8452" i="53"/>
  <c r="AF8452" i="53"/>
  <c r="AE8452" i="53"/>
  <c r="BQ7445" i="53"/>
  <c r="BP7445" i="53"/>
  <c r="BO7445" i="53"/>
  <c r="BN7445" i="53"/>
  <c r="BM7445" i="53"/>
  <c r="BP8451" i="53"/>
  <c r="BO8451" i="53"/>
  <c r="BN8451" i="53"/>
  <c r="BM8451" i="53"/>
  <c r="BQ8451" i="53"/>
  <c r="BL8452" i="53"/>
  <c r="BL7446" i="53"/>
  <c r="AD8453" i="53"/>
  <c r="AD7446" i="53"/>
  <c r="AF6416" i="53"/>
  <c r="AE6416" i="53"/>
  <c r="AG6416" i="53"/>
  <c r="AG2393" i="53"/>
  <c r="AF2393" i="53"/>
  <c r="AE2393" i="53"/>
  <c r="AG1387" i="53"/>
  <c r="AF1387" i="53"/>
  <c r="AE1387" i="53"/>
  <c r="AG5410" i="53"/>
  <c r="AF5410" i="53"/>
  <c r="AE5410" i="53"/>
  <c r="AG3398" i="53"/>
  <c r="AF3398" i="53"/>
  <c r="AE3398" i="53"/>
  <c r="AG4404" i="53"/>
  <c r="AE4404" i="53"/>
  <c r="AF4404" i="53"/>
  <c r="BQ2395" i="53"/>
  <c r="BP2395" i="53"/>
  <c r="BM2395" i="53"/>
  <c r="BO2395" i="53"/>
  <c r="BN2395" i="53"/>
  <c r="BP383" i="53"/>
  <c r="BQ383" i="53"/>
  <c r="BO383" i="53"/>
  <c r="BN383" i="53"/>
  <c r="BM383" i="53"/>
  <c r="BP4407" i="53"/>
  <c r="BQ4407" i="53"/>
  <c r="BO4407" i="53"/>
  <c r="BN4407" i="53"/>
  <c r="BM4407" i="53"/>
  <c r="BQ6418" i="53"/>
  <c r="BP6418" i="53"/>
  <c r="BO6418" i="53"/>
  <c r="BN6418" i="53"/>
  <c r="BM6418" i="53"/>
  <c r="BQ1390" i="53"/>
  <c r="BP1390" i="53"/>
  <c r="BO1390" i="53"/>
  <c r="BN1390" i="53"/>
  <c r="BM1390" i="53"/>
  <c r="BP3400" i="53"/>
  <c r="BN3400" i="53"/>
  <c r="BM3400" i="53"/>
  <c r="BQ3400" i="53"/>
  <c r="BO3400" i="53"/>
  <c r="BP5412" i="53"/>
  <c r="BQ5412" i="53"/>
  <c r="BO5412" i="53"/>
  <c r="BN5412" i="53"/>
  <c r="BM5412" i="53"/>
  <c r="AD5411" i="53"/>
  <c r="AD1388" i="53"/>
  <c r="AD4405" i="53"/>
  <c r="BL384" i="53"/>
  <c r="BL5413" i="53"/>
  <c r="BL1391" i="53"/>
  <c r="BL2396" i="53"/>
  <c r="BL6419" i="53"/>
  <c r="BL3401" i="53"/>
  <c r="BL4408" i="53"/>
  <c r="AD6417" i="53"/>
  <c r="AD3399" i="53"/>
  <c r="AD2394" i="53"/>
  <c r="AG7446" i="53"/>
  <c r="AF7446" i="53"/>
  <c r="AE7446" i="53"/>
  <c r="AG8453" i="53"/>
  <c r="AF8453" i="53"/>
  <c r="AE8453" i="53"/>
  <c r="BN7446" i="53"/>
  <c r="BM7446" i="53"/>
  <c r="BQ7446" i="53"/>
  <c r="BP7446" i="53"/>
  <c r="BO7446" i="53"/>
  <c r="BQ8452" i="53"/>
  <c r="BP8452" i="53"/>
  <c r="BO8452" i="53"/>
  <c r="BM8452" i="53"/>
  <c r="BN8452" i="53"/>
  <c r="BL8453" i="53"/>
  <c r="BL7447" i="53"/>
  <c r="AD8454" i="53"/>
  <c r="AD7447" i="53"/>
  <c r="AG1388" i="53"/>
  <c r="AF1388" i="53"/>
  <c r="AE1388" i="53"/>
  <c r="AG6417" i="53"/>
  <c r="AF6417" i="53"/>
  <c r="AE6417" i="53"/>
  <c r="AG4405" i="53"/>
  <c r="AF4405" i="53"/>
  <c r="AE4405" i="53"/>
  <c r="AG5411" i="53"/>
  <c r="AF5411" i="53"/>
  <c r="AE5411" i="53"/>
  <c r="AF2394" i="53"/>
  <c r="AE2394" i="53"/>
  <c r="AG2394" i="53"/>
  <c r="AG3399" i="53"/>
  <c r="AE3399" i="53"/>
  <c r="AF3399" i="53"/>
  <c r="BP4408" i="53"/>
  <c r="BQ4408" i="53"/>
  <c r="BO4408" i="53"/>
  <c r="BN4408" i="53"/>
  <c r="BM4408" i="53"/>
  <c r="BP3401" i="53"/>
  <c r="BO3401" i="53"/>
  <c r="BN3401" i="53"/>
  <c r="BM3401" i="53"/>
  <c r="BQ3401" i="53"/>
  <c r="BQ2396" i="53"/>
  <c r="BP2396" i="53"/>
  <c r="BO2396" i="53"/>
  <c r="BN2396" i="53"/>
  <c r="BM2396" i="53"/>
  <c r="BQ5413" i="53"/>
  <c r="BP5413" i="53"/>
  <c r="BO5413" i="53"/>
  <c r="BN5413" i="53"/>
  <c r="BM5413" i="53"/>
  <c r="BP6419" i="53"/>
  <c r="BQ6419" i="53"/>
  <c r="BO6419" i="53"/>
  <c r="BN6419" i="53"/>
  <c r="BM6419" i="53"/>
  <c r="BP1391" i="53"/>
  <c r="BQ1391" i="53"/>
  <c r="BN1391" i="53"/>
  <c r="BM1391" i="53"/>
  <c r="BO1391" i="53"/>
  <c r="BQ384" i="53"/>
  <c r="BP384" i="53"/>
  <c r="BM384" i="53"/>
  <c r="BO384" i="53"/>
  <c r="BN384" i="53"/>
  <c r="AD5412" i="53"/>
  <c r="AD4406" i="53"/>
  <c r="BL385" i="53"/>
  <c r="AD1389" i="53"/>
  <c r="BL3402" i="53"/>
  <c r="BL1392" i="53"/>
  <c r="BL4409" i="53"/>
  <c r="BL6420" i="53"/>
  <c r="BL2397" i="53"/>
  <c r="BL5414" i="53"/>
  <c r="AD6418" i="53"/>
  <c r="AD3400" i="53"/>
  <c r="AD2395" i="53"/>
  <c r="AG7447" i="53"/>
  <c r="AF7447" i="53"/>
  <c r="AE7447" i="53"/>
  <c r="AE8454" i="53"/>
  <c r="AG8454" i="53"/>
  <c r="AF8454" i="53"/>
  <c r="BQ7447" i="53"/>
  <c r="BP7447" i="53"/>
  <c r="BO7447" i="53"/>
  <c r="BN7447" i="53"/>
  <c r="BM7447" i="53"/>
  <c r="BN8453" i="53"/>
  <c r="BM8453" i="53"/>
  <c r="BP8453" i="53"/>
  <c r="BQ8453" i="53"/>
  <c r="BO8453" i="53"/>
  <c r="BL8454" i="53"/>
  <c r="BL7448" i="53"/>
  <c r="AD8455" i="53"/>
  <c r="AD7448" i="53"/>
  <c r="AE6418" i="53"/>
  <c r="AG6418" i="53"/>
  <c r="AF6418" i="53"/>
  <c r="AG5412" i="53"/>
  <c r="AF5412" i="53"/>
  <c r="AE5412" i="53"/>
  <c r="AG2395" i="53"/>
  <c r="AF2395" i="53"/>
  <c r="AE2395" i="53"/>
  <c r="AF4406" i="53"/>
  <c r="AE4406" i="53"/>
  <c r="AG4406" i="53"/>
  <c r="AG3400" i="53"/>
  <c r="AF3400" i="53"/>
  <c r="AE3400" i="53"/>
  <c r="AG1389" i="53"/>
  <c r="AF1389" i="53"/>
  <c r="AE1389" i="53"/>
  <c r="BQ385" i="53"/>
  <c r="BP385" i="53"/>
  <c r="BO385" i="53"/>
  <c r="BN385" i="53"/>
  <c r="BM385" i="53"/>
  <c r="BQ5414" i="53"/>
  <c r="BP5414" i="53"/>
  <c r="BM5414" i="53"/>
  <c r="BO5414" i="53"/>
  <c r="BN5414" i="53"/>
  <c r="BQ6420" i="53"/>
  <c r="BP6420" i="53"/>
  <c r="BM6420" i="53"/>
  <c r="BN6420" i="53"/>
  <c r="BO6420" i="53"/>
  <c r="BP4409" i="53"/>
  <c r="BQ4409" i="53"/>
  <c r="BO4409" i="53"/>
  <c r="BN4409" i="53"/>
  <c r="BM4409" i="53"/>
  <c r="BP2397" i="53"/>
  <c r="BQ2397" i="53"/>
  <c r="BO2397" i="53"/>
  <c r="BN2397" i="53"/>
  <c r="BM2397" i="53"/>
  <c r="BQ1392" i="53"/>
  <c r="BP1392" i="53"/>
  <c r="BO1392" i="53"/>
  <c r="BN1392" i="53"/>
  <c r="BM1392" i="53"/>
  <c r="BP3402" i="53"/>
  <c r="BQ3402" i="53"/>
  <c r="BO3402" i="53"/>
  <c r="BN3402" i="53"/>
  <c r="BM3402" i="53"/>
  <c r="AD5413" i="53"/>
  <c r="AD1390" i="53"/>
  <c r="BL386" i="53"/>
  <c r="AD4407" i="53"/>
  <c r="BL6421" i="53"/>
  <c r="BL1393" i="53"/>
  <c r="BL5415" i="53"/>
  <c r="BL3403" i="53"/>
  <c r="BL2398" i="53"/>
  <c r="BL4410" i="53"/>
  <c r="AD6419" i="53"/>
  <c r="AD3401" i="53"/>
  <c r="AD2396" i="53"/>
  <c r="AE7448" i="53"/>
  <c r="AG7448" i="53"/>
  <c r="AF7448" i="53"/>
  <c r="AG8455" i="53"/>
  <c r="AF8455" i="53"/>
  <c r="AE8455" i="53"/>
  <c r="BQ7448" i="53"/>
  <c r="BP7448" i="53"/>
  <c r="BO7448" i="53"/>
  <c r="BN7448" i="53"/>
  <c r="BM7448" i="53"/>
  <c r="BQ8454" i="53"/>
  <c r="BP8454" i="53"/>
  <c r="BO8454" i="53"/>
  <c r="BN8454" i="53"/>
  <c r="BM8454" i="53"/>
  <c r="BL8455" i="53"/>
  <c r="BL7449" i="53"/>
  <c r="AD8456" i="53"/>
  <c r="AD7449" i="53"/>
  <c r="AG5413" i="53"/>
  <c r="AF5413" i="53"/>
  <c r="AE5413" i="53"/>
  <c r="AG6419" i="53"/>
  <c r="AE6419" i="53"/>
  <c r="AF6419" i="53"/>
  <c r="AG1390" i="53"/>
  <c r="AF1390" i="53"/>
  <c r="AE1390" i="53"/>
  <c r="AG2396" i="53"/>
  <c r="AF2396" i="53"/>
  <c r="AE2396" i="53"/>
  <c r="AF3401" i="53"/>
  <c r="AE3401" i="53"/>
  <c r="AG3401" i="53"/>
  <c r="AG4407" i="53"/>
  <c r="AF4407" i="53"/>
  <c r="AE4407" i="53"/>
  <c r="BP4410" i="53"/>
  <c r="BQ4410" i="53"/>
  <c r="BO4410" i="53"/>
  <c r="BN4410" i="53"/>
  <c r="BM4410" i="53"/>
  <c r="BP3403" i="53"/>
  <c r="BQ3403" i="53"/>
  <c r="BO3403" i="53"/>
  <c r="BN3403" i="53"/>
  <c r="BM3403" i="53"/>
  <c r="BQ386" i="53"/>
  <c r="BP386" i="53"/>
  <c r="BO386" i="53"/>
  <c r="BN386" i="53"/>
  <c r="BM386" i="53"/>
  <c r="BQ1393" i="53"/>
  <c r="BP1393" i="53"/>
  <c r="BO1393" i="53"/>
  <c r="BN1393" i="53"/>
  <c r="BM1393" i="53"/>
  <c r="BQ2398" i="53"/>
  <c r="BP2398" i="53"/>
  <c r="BO2398" i="53"/>
  <c r="BN2398" i="53"/>
  <c r="BM2398" i="53"/>
  <c r="BQ5415" i="53"/>
  <c r="BP5415" i="53"/>
  <c r="BO5415" i="53"/>
  <c r="BN5415" i="53"/>
  <c r="BM5415" i="53"/>
  <c r="BQ6421" i="53"/>
  <c r="BP6421" i="53"/>
  <c r="BO6421" i="53"/>
  <c r="BN6421" i="53"/>
  <c r="BM6421" i="53"/>
  <c r="AD5414" i="53"/>
  <c r="AD1391" i="53"/>
  <c r="AD4408" i="53"/>
  <c r="BL387" i="53"/>
  <c r="BL5416" i="53"/>
  <c r="BL6422" i="53"/>
  <c r="BL2399" i="53"/>
  <c r="BL4411" i="53"/>
  <c r="BL3404" i="53"/>
  <c r="BL1394" i="53"/>
  <c r="AD6420" i="53"/>
  <c r="AD3402" i="53"/>
  <c r="AD2397" i="53"/>
  <c r="AG7449" i="53"/>
  <c r="AF7449" i="53"/>
  <c r="AE7449" i="53"/>
  <c r="AG8456" i="53"/>
  <c r="AF8456" i="53"/>
  <c r="AE8456" i="53"/>
  <c r="BO7449" i="53"/>
  <c r="BN7449" i="53"/>
  <c r="BM7449" i="53"/>
  <c r="BQ7449" i="53"/>
  <c r="BP7449" i="53"/>
  <c r="BQ8455" i="53"/>
  <c r="BP8455" i="53"/>
  <c r="BO8455" i="53"/>
  <c r="BN8455" i="53"/>
  <c r="BM8455" i="53"/>
  <c r="BL8456" i="53"/>
  <c r="BL7450" i="53"/>
  <c r="AD8457" i="53"/>
  <c r="AD7450" i="53"/>
  <c r="AG4408" i="53"/>
  <c r="AF4408" i="53"/>
  <c r="AE4408" i="53"/>
  <c r="AG6420" i="53"/>
  <c r="AF6420" i="53"/>
  <c r="AE6420" i="53"/>
  <c r="AF5414" i="53"/>
  <c r="AE5414" i="53"/>
  <c r="AG5414" i="53"/>
  <c r="AF1391" i="53"/>
  <c r="AE1391" i="53"/>
  <c r="AG1391" i="53"/>
  <c r="AE2397" i="53"/>
  <c r="AF2397" i="53"/>
  <c r="AG2397" i="53"/>
  <c r="AG3402" i="53"/>
  <c r="AF3402" i="53"/>
  <c r="AE3402" i="53"/>
  <c r="BQ1394" i="53"/>
  <c r="BP1394" i="53"/>
  <c r="BO1394" i="53"/>
  <c r="BN1394" i="53"/>
  <c r="BM1394" i="53"/>
  <c r="BP4411" i="53"/>
  <c r="BM4411" i="53"/>
  <c r="BQ4411" i="53"/>
  <c r="BO4411" i="53"/>
  <c r="BN4411" i="53"/>
  <c r="BQ2399" i="53"/>
  <c r="BP2399" i="53"/>
  <c r="BM2399" i="53"/>
  <c r="BO2399" i="53"/>
  <c r="BN2399" i="53"/>
  <c r="BP3404" i="53"/>
  <c r="BQ3404" i="53"/>
  <c r="BO3404" i="53"/>
  <c r="BN3404" i="53"/>
  <c r="BM3404" i="53"/>
  <c r="BQ6422" i="53"/>
  <c r="BP6422" i="53"/>
  <c r="BO6422" i="53"/>
  <c r="BN6422" i="53"/>
  <c r="BM6422" i="53"/>
  <c r="BP5416" i="53"/>
  <c r="BQ5416" i="53"/>
  <c r="BO5416" i="53"/>
  <c r="BN5416" i="53"/>
  <c r="BM5416" i="53"/>
  <c r="BP387" i="53"/>
  <c r="BQ387" i="53"/>
  <c r="BO387" i="53"/>
  <c r="BN387" i="53"/>
  <c r="BM387" i="53"/>
  <c r="AD5415" i="53"/>
  <c r="BL388" i="53"/>
  <c r="AD4409" i="53"/>
  <c r="AD1392" i="53"/>
  <c r="BL3405" i="53"/>
  <c r="BL6423" i="53"/>
  <c r="BL5417" i="53"/>
  <c r="BL1395" i="53"/>
  <c r="BL4412" i="53"/>
  <c r="BL2400" i="53"/>
  <c r="AD6421" i="53"/>
  <c r="AD3403" i="53"/>
  <c r="AD2398" i="53"/>
  <c r="AG7450" i="53"/>
  <c r="AF7450" i="53"/>
  <c r="AE7450" i="53"/>
  <c r="AG8457" i="53"/>
  <c r="AF8457" i="53"/>
  <c r="AE8457" i="53"/>
  <c r="BQ7450" i="53"/>
  <c r="BP7450" i="53"/>
  <c r="BO7450" i="53"/>
  <c r="BN7450" i="53"/>
  <c r="BM7450" i="53"/>
  <c r="BO8456" i="53"/>
  <c r="BN8456" i="53"/>
  <c r="BM8456" i="53"/>
  <c r="BQ8456" i="53"/>
  <c r="BP8456" i="53"/>
  <c r="BL8457" i="53"/>
  <c r="BL7451" i="53"/>
  <c r="AD8458" i="53"/>
  <c r="AD7451" i="53"/>
  <c r="AG6421" i="53"/>
  <c r="AF6421" i="53"/>
  <c r="AE6421" i="53"/>
  <c r="AE4409" i="53"/>
  <c r="AF4409" i="53"/>
  <c r="AG4409" i="53"/>
  <c r="AG2398" i="53"/>
  <c r="AF2398" i="53"/>
  <c r="AE2398" i="53"/>
  <c r="AG5415" i="53"/>
  <c r="AF5415" i="53"/>
  <c r="AE5415" i="53"/>
  <c r="AG3403" i="53"/>
  <c r="AF3403" i="53"/>
  <c r="AE3403" i="53"/>
  <c r="AG1392" i="53"/>
  <c r="AF1392" i="53"/>
  <c r="AE1392" i="53"/>
  <c r="BQ388" i="53"/>
  <c r="BP388" i="53"/>
  <c r="BM388" i="53"/>
  <c r="BO388" i="53"/>
  <c r="BN388" i="53"/>
  <c r="BP4412" i="53"/>
  <c r="BN4412" i="53"/>
  <c r="BM4412" i="53"/>
  <c r="BQ4412" i="53"/>
  <c r="BO4412" i="53"/>
  <c r="BP6423" i="53"/>
  <c r="BQ6423" i="53"/>
  <c r="BO6423" i="53"/>
  <c r="BN6423" i="53"/>
  <c r="BM6423" i="53"/>
  <c r="BQ2400" i="53"/>
  <c r="BP2400" i="53"/>
  <c r="BO2400" i="53"/>
  <c r="BN2400" i="53"/>
  <c r="BM2400" i="53"/>
  <c r="BP1395" i="53"/>
  <c r="BQ1395" i="53"/>
  <c r="BN1395" i="53"/>
  <c r="BM1395" i="53"/>
  <c r="BO1395" i="53"/>
  <c r="BQ5417" i="53"/>
  <c r="BP5417" i="53"/>
  <c r="BO5417" i="53"/>
  <c r="BN5417" i="53"/>
  <c r="BM5417" i="53"/>
  <c r="BP3405" i="53"/>
  <c r="BQ3405" i="53"/>
  <c r="BO3405" i="53"/>
  <c r="BN3405" i="53"/>
  <c r="BM3405" i="53"/>
  <c r="AD5416" i="53"/>
  <c r="AD4410" i="53"/>
  <c r="BL389" i="53"/>
  <c r="AD1393" i="53"/>
  <c r="BL6424" i="53"/>
  <c r="BL4413" i="53"/>
  <c r="BL5418" i="53"/>
  <c r="BL2401" i="53"/>
  <c r="BL1396" i="53"/>
  <c r="BL3406" i="53"/>
  <c r="AD6422" i="53"/>
  <c r="AD3404" i="53"/>
  <c r="AD2399" i="53"/>
  <c r="AG7451" i="53"/>
  <c r="AF7451" i="53"/>
  <c r="AE7451" i="53"/>
  <c r="AG8458" i="53"/>
  <c r="AF8458" i="53"/>
  <c r="AE8458" i="53"/>
  <c r="BM7451" i="53"/>
  <c r="BQ7451" i="53"/>
  <c r="BP7451" i="53"/>
  <c r="BO7451" i="53"/>
  <c r="BN7451" i="53"/>
  <c r="BQ8457" i="53"/>
  <c r="BP8457" i="53"/>
  <c r="BO8457" i="53"/>
  <c r="BN8457" i="53"/>
  <c r="BM8457" i="53"/>
  <c r="BL8458" i="53"/>
  <c r="BL7452" i="53"/>
  <c r="AD8459" i="53"/>
  <c r="AD7452" i="53"/>
  <c r="AG5416" i="53"/>
  <c r="AF5416" i="53"/>
  <c r="AE5416" i="53"/>
  <c r="AG6422" i="53"/>
  <c r="AF6422" i="53"/>
  <c r="AE6422" i="53"/>
  <c r="AG2399" i="53"/>
  <c r="AF2399" i="53"/>
  <c r="AE2399" i="53"/>
  <c r="AG4410" i="53"/>
  <c r="AF4410" i="53"/>
  <c r="AE4410" i="53"/>
  <c r="AE3404" i="53"/>
  <c r="AF3404" i="53"/>
  <c r="AG3404" i="53"/>
  <c r="AG1393" i="53"/>
  <c r="AF1393" i="53"/>
  <c r="AE1393" i="53"/>
  <c r="BP3406" i="53"/>
  <c r="BQ3406" i="53"/>
  <c r="BO3406" i="53"/>
  <c r="BN3406" i="53"/>
  <c r="BM3406" i="53"/>
  <c r="BQ1396" i="53"/>
  <c r="BP1396" i="53"/>
  <c r="BO1396" i="53"/>
  <c r="BN1396" i="53"/>
  <c r="BM1396" i="53"/>
  <c r="BQ389" i="53"/>
  <c r="BP389" i="53"/>
  <c r="BO389" i="53"/>
  <c r="BN389" i="53"/>
  <c r="BM389" i="53"/>
  <c r="BP2401" i="53"/>
  <c r="BQ2401" i="53"/>
  <c r="BO2401" i="53"/>
  <c r="BN2401" i="53"/>
  <c r="BM2401" i="53"/>
  <c r="BQ6424" i="53"/>
  <c r="BP6424" i="53"/>
  <c r="BM6424" i="53"/>
  <c r="BN6424" i="53"/>
  <c r="BO6424" i="53"/>
  <c r="BQ5418" i="53"/>
  <c r="BP5418" i="53"/>
  <c r="BM5418" i="53"/>
  <c r="BO5418" i="53"/>
  <c r="BN5418" i="53"/>
  <c r="BP4413" i="53"/>
  <c r="BO4413" i="53"/>
  <c r="BN4413" i="53"/>
  <c r="BM4413" i="53"/>
  <c r="BQ4413" i="53"/>
  <c r="AD5417" i="53"/>
  <c r="AD1394" i="53"/>
  <c r="BL390" i="53"/>
  <c r="AD4411" i="53"/>
  <c r="BL6425" i="53"/>
  <c r="BL1397" i="53"/>
  <c r="BL4414" i="53"/>
  <c r="BL3407" i="53"/>
  <c r="BL5419" i="53"/>
  <c r="BL2402" i="53"/>
  <c r="AD6423" i="53"/>
  <c r="AD3405" i="53"/>
  <c r="AD2400" i="53"/>
  <c r="AG7452" i="53"/>
  <c r="AF7452" i="53"/>
  <c r="AE7452" i="53"/>
  <c r="AF8459" i="53"/>
  <c r="AE8459" i="53"/>
  <c r="AG8459" i="53"/>
  <c r="BP7452" i="53"/>
  <c r="BO7452" i="53"/>
  <c r="BN7452" i="53"/>
  <c r="BM7452" i="53"/>
  <c r="BQ7452" i="53"/>
  <c r="BM8458" i="53"/>
  <c r="BQ8458" i="53"/>
  <c r="BP8458" i="53"/>
  <c r="BO8458" i="53"/>
  <c r="BN8458" i="53"/>
  <c r="BL8459" i="53"/>
  <c r="BL7453" i="53"/>
  <c r="AD8460" i="53"/>
  <c r="AD7453" i="53"/>
  <c r="AF6423" i="53"/>
  <c r="AE6423" i="53"/>
  <c r="AG6423" i="53"/>
  <c r="AE1394" i="53"/>
  <c r="AG1394" i="53"/>
  <c r="AF1394" i="53"/>
  <c r="AE5417" i="53"/>
  <c r="AG5417" i="53"/>
  <c r="AF5417" i="53"/>
  <c r="AG2400" i="53"/>
  <c r="AE2400" i="53"/>
  <c r="AF2400" i="53"/>
  <c r="AG3405" i="53"/>
  <c r="AF3405" i="53"/>
  <c r="AE3405" i="53"/>
  <c r="AG4411" i="53"/>
  <c r="AF4411" i="53"/>
  <c r="AE4411" i="53"/>
  <c r="BQ2402" i="53"/>
  <c r="BP2402" i="53"/>
  <c r="BO2402" i="53"/>
  <c r="BN2402" i="53"/>
  <c r="BM2402" i="53"/>
  <c r="BQ5419" i="53"/>
  <c r="BP5419" i="53"/>
  <c r="BO5419" i="53"/>
  <c r="BN5419" i="53"/>
  <c r="BM5419" i="53"/>
  <c r="BP3407" i="53"/>
  <c r="BM3407" i="53"/>
  <c r="BQ3407" i="53"/>
  <c r="BO3407" i="53"/>
  <c r="BN3407" i="53"/>
  <c r="BQ1397" i="53"/>
  <c r="BP1397" i="53"/>
  <c r="BO1397" i="53"/>
  <c r="BN1397" i="53"/>
  <c r="BM1397" i="53"/>
  <c r="BQ6425" i="53"/>
  <c r="BP6425" i="53"/>
  <c r="BO6425" i="53"/>
  <c r="BN6425" i="53"/>
  <c r="BM6425" i="53"/>
  <c r="BQ390" i="53"/>
  <c r="BP390" i="53"/>
  <c r="BO390" i="53"/>
  <c r="BN390" i="53"/>
  <c r="BM390" i="53"/>
  <c r="BP4414" i="53"/>
  <c r="BQ4414" i="53"/>
  <c r="BO4414" i="53"/>
  <c r="BN4414" i="53"/>
  <c r="BM4414" i="53"/>
  <c r="AD5418" i="53"/>
  <c r="AD4412" i="53"/>
  <c r="AD1395" i="53"/>
  <c r="BL391" i="53"/>
  <c r="BL6426" i="53"/>
  <c r="BL4415" i="53"/>
  <c r="BL5420" i="53"/>
  <c r="BL2403" i="53"/>
  <c r="BL3408" i="53"/>
  <c r="BL1398" i="53"/>
  <c r="AD6424" i="53"/>
  <c r="AD3406" i="53"/>
  <c r="AD2401" i="53"/>
  <c r="AF7453" i="53"/>
  <c r="AE7453" i="53"/>
  <c r="AG7453" i="53"/>
  <c r="AG8460" i="53"/>
  <c r="AF8460" i="53"/>
  <c r="AE8460" i="53"/>
  <c r="BQ7453" i="53"/>
  <c r="BP7453" i="53"/>
  <c r="BO7453" i="53"/>
  <c r="BN7453" i="53"/>
  <c r="BM7453" i="53"/>
  <c r="BP8459" i="53"/>
  <c r="BO8459" i="53"/>
  <c r="BN8459" i="53"/>
  <c r="BM8459" i="53"/>
  <c r="BQ8459" i="53"/>
  <c r="BL8460" i="53"/>
  <c r="BL7454" i="53"/>
  <c r="AD8461" i="53"/>
  <c r="AD7454" i="53"/>
  <c r="AG5418" i="53"/>
  <c r="AF5418" i="53"/>
  <c r="AE5418" i="53"/>
  <c r="AF6424" i="53"/>
  <c r="AG6424" i="53"/>
  <c r="AE6424" i="53"/>
  <c r="AG1395" i="53"/>
  <c r="AF1395" i="53"/>
  <c r="AE1395" i="53"/>
  <c r="AG4412" i="53"/>
  <c r="AE4412" i="53"/>
  <c r="AF4412" i="53"/>
  <c r="AG2401" i="53"/>
  <c r="AF2401" i="53"/>
  <c r="AE2401" i="53"/>
  <c r="AG3406" i="53"/>
  <c r="AF3406" i="53"/>
  <c r="AE3406" i="53"/>
  <c r="BQ1398" i="53"/>
  <c r="BP1398" i="53"/>
  <c r="BO1398" i="53"/>
  <c r="BN1398" i="53"/>
  <c r="BM1398" i="53"/>
  <c r="BP5420" i="53"/>
  <c r="BQ5420" i="53"/>
  <c r="BO5420" i="53"/>
  <c r="BN5420" i="53"/>
  <c r="BM5420" i="53"/>
  <c r="BP4415" i="53"/>
  <c r="BQ4415" i="53"/>
  <c r="BO4415" i="53"/>
  <c r="BN4415" i="53"/>
  <c r="BM4415" i="53"/>
  <c r="BP3408" i="53"/>
  <c r="BN3408" i="53"/>
  <c r="BM3408" i="53"/>
  <c r="BQ3408" i="53"/>
  <c r="BO3408" i="53"/>
  <c r="BQ2403" i="53"/>
  <c r="BP2403" i="53"/>
  <c r="BM2403" i="53"/>
  <c r="BO2403" i="53"/>
  <c r="BN2403" i="53"/>
  <c r="BQ6426" i="53"/>
  <c r="BP6426" i="53"/>
  <c r="BO6426" i="53"/>
  <c r="BN6426" i="53"/>
  <c r="BM6426" i="53"/>
  <c r="BP391" i="53"/>
  <c r="BQ391" i="53"/>
  <c r="BO391" i="53"/>
  <c r="BN391" i="53"/>
  <c r="BM391" i="53"/>
  <c r="AD5419" i="53"/>
  <c r="AD4413" i="53"/>
  <c r="BL392" i="53"/>
  <c r="AD1396" i="53"/>
  <c r="BL2404" i="53"/>
  <c r="BL3409" i="53"/>
  <c r="BL5421" i="53"/>
  <c r="BL6427" i="53"/>
  <c r="BL1399" i="53"/>
  <c r="BL4416" i="53"/>
  <c r="AD6425" i="53"/>
  <c r="AD3407" i="53"/>
  <c r="AD2402" i="53"/>
  <c r="AG7454" i="53"/>
  <c r="AF7454" i="53"/>
  <c r="AE7454" i="53"/>
  <c r="AG8461" i="53"/>
  <c r="AF8461" i="53"/>
  <c r="AE8461" i="53"/>
  <c r="BN7454" i="53"/>
  <c r="BM7454" i="53"/>
  <c r="BQ7454" i="53"/>
  <c r="BP7454" i="53"/>
  <c r="BO7454" i="53"/>
  <c r="BQ8460" i="53"/>
  <c r="BP8460" i="53"/>
  <c r="BO8460" i="53"/>
  <c r="BN8460" i="53"/>
  <c r="BM8460" i="53"/>
  <c r="BL8461" i="53"/>
  <c r="BL7455" i="53"/>
  <c r="AD8462" i="53"/>
  <c r="AD7455" i="53"/>
  <c r="AG5419" i="53"/>
  <c r="AF5419" i="53"/>
  <c r="AE5419" i="53"/>
  <c r="AG6425" i="53"/>
  <c r="AF6425" i="53"/>
  <c r="AE6425" i="53"/>
  <c r="AG4413" i="53"/>
  <c r="AF4413" i="53"/>
  <c r="AE4413" i="53"/>
  <c r="AF2402" i="53"/>
  <c r="AE2402" i="53"/>
  <c r="AG2402" i="53"/>
  <c r="AG3407" i="53"/>
  <c r="AE3407" i="53"/>
  <c r="AF3407" i="53"/>
  <c r="AG1396" i="53"/>
  <c r="AF1396" i="53"/>
  <c r="AE1396" i="53"/>
  <c r="BQ392" i="53"/>
  <c r="BP392" i="53"/>
  <c r="BM392" i="53"/>
  <c r="BO392" i="53"/>
  <c r="BN392" i="53"/>
  <c r="BP4416" i="53"/>
  <c r="BQ4416" i="53"/>
  <c r="BO4416" i="53"/>
  <c r="BN4416" i="53"/>
  <c r="BM4416" i="53"/>
  <c r="BP6427" i="53"/>
  <c r="BQ6427" i="53"/>
  <c r="BO6427" i="53"/>
  <c r="BN6427" i="53"/>
  <c r="BM6427" i="53"/>
  <c r="BQ5421" i="53"/>
  <c r="BP5421" i="53"/>
  <c r="BO5421" i="53"/>
  <c r="BN5421" i="53"/>
  <c r="BM5421" i="53"/>
  <c r="BQ2404" i="53"/>
  <c r="BP2404" i="53"/>
  <c r="BO2404" i="53"/>
  <c r="BN2404" i="53"/>
  <c r="BM2404" i="53"/>
  <c r="BP1399" i="53"/>
  <c r="BQ1399" i="53"/>
  <c r="BN1399" i="53"/>
  <c r="BM1399" i="53"/>
  <c r="BO1399" i="53"/>
  <c r="BP3409" i="53"/>
  <c r="BO3409" i="53"/>
  <c r="BN3409" i="53"/>
  <c r="BM3409" i="53"/>
  <c r="BQ3409" i="53"/>
  <c r="AD5420" i="53"/>
  <c r="BL393" i="53"/>
  <c r="AD1397" i="53"/>
  <c r="AD4414" i="53"/>
  <c r="BL1400" i="53"/>
  <c r="BL6428" i="53"/>
  <c r="BL5422" i="53"/>
  <c r="BL4417" i="53"/>
  <c r="BL3410" i="53"/>
  <c r="BL2405" i="53"/>
  <c r="AD6426" i="53"/>
  <c r="AD3408" i="53"/>
  <c r="AD2403" i="53"/>
  <c r="AG7455" i="53"/>
  <c r="AF7455" i="53"/>
  <c r="AE7455" i="53"/>
  <c r="AE8462" i="53"/>
  <c r="AG8462" i="53"/>
  <c r="AF8462" i="53"/>
  <c r="BQ7455" i="53"/>
  <c r="BP7455" i="53"/>
  <c r="BO7455" i="53"/>
  <c r="BN7455" i="53"/>
  <c r="BM7455" i="53"/>
  <c r="BN8461" i="53"/>
  <c r="BM8461" i="53"/>
  <c r="BQ8461" i="53"/>
  <c r="BP8461" i="53"/>
  <c r="BO8461" i="53"/>
  <c r="BL8462" i="53"/>
  <c r="BL7456" i="53"/>
  <c r="AD8463" i="53"/>
  <c r="AD7456" i="53"/>
  <c r="AF6426" i="53"/>
  <c r="AE6426" i="53"/>
  <c r="AG6426" i="53"/>
  <c r="AG1397" i="53"/>
  <c r="AF1397" i="53"/>
  <c r="AE1397" i="53"/>
  <c r="AG5420" i="53"/>
  <c r="AF5420" i="53"/>
  <c r="AE5420" i="53"/>
  <c r="AG2403" i="53"/>
  <c r="AF2403" i="53"/>
  <c r="AE2403" i="53"/>
  <c r="AG3408" i="53"/>
  <c r="AF3408" i="53"/>
  <c r="AE3408" i="53"/>
  <c r="AF4414" i="53"/>
  <c r="AE4414" i="53"/>
  <c r="AG4414" i="53"/>
  <c r="BQ393" i="53"/>
  <c r="BP393" i="53"/>
  <c r="BO393" i="53"/>
  <c r="BN393" i="53"/>
  <c r="BM393" i="53"/>
  <c r="BP2405" i="53"/>
  <c r="BQ2405" i="53"/>
  <c r="BO2405" i="53"/>
  <c r="BN2405" i="53"/>
  <c r="BM2405" i="53"/>
  <c r="BP3410" i="53"/>
  <c r="BQ3410" i="53"/>
  <c r="BO3410" i="53"/>
  <c r="BN3410" i="53"/>
  <c r="BM3410" i="53"/>
  <c r="BQ6428" i="53"/>
  <c r="BP6428" i="53"/>
  <c r="BM6428" i="53"/>
  <c r="BN6428" i="53"/>
  <c r="BO6428" i="53"/>
  <c r="BQ5422" i="53"/>
  <c r="BP5422" i="53"/>
  <c r="BM5422" i="53"/>
  <c r="BO5422" i="53"/>
  <c r="BN5422" i="53"/>
  <c r="BQ1400" i="53"/>
  <c r="BP1400" i="53"/>
  <c r="BO1400" i="53"/>
  <c r="BN1400" i="53"/>
  <c r="BM1400" i="53"/>
  <c r="BP4417" i="53"/>
  <c r="BQ4417" i="53"/>
  <c r="BO4417" i="53"/>
  <c r="BN4417" i="53"/>
  <c r="BM4417" i="53"/>
  <c r="AD5421" i="53"/>
  <c r="AD1398" i="53"/>
  <c r="AD4415" i="53"/>
  <c r="BL394" i="53"/>
  <c r="BL3411" i="53"/>
  <c r="BL5423" i="53"/>
  <c r="BL6429" i="53"/>
  <c r="BL2406" i="53"/>
  <c r="BL4418" i="53"/>
  <c r="BL1401" i="53"/>
  <c r="AD6427" i="53"/>
  <c r="AD3409" i="53"/>
  <c r="AD2404" i="53"/>
  <c r="AE7456" i="53"/>
  <c r="AG7456" i="53"/>
  <c r="AF7456" i="53"/>
  <c r="AG8463" i="53"/>
  <c r="AF8463" i="53"/>
  <c r="AE8463" i="53"/>
  <c r="BQ7456" i="53"/>
  <c r="BP7456" i="53"/>
  <c r="BO7456" i="53"/>
  <c r="BN7456" i="53"/>
  <c r="BM7456" i="53"/>
  <c r="BQ8462" i="53"/>
  <c r="BP8462" i="53"/>
  <c r="BO8462" i="53"/>
  <c r="BN8462" i="53"/>
  <c r="BM8462" i="53"/>
  <c r="BL8463" i="53"/>
  <c r="BL7457" i="53"/>
  <c r="AD8464" i="53"/>
  <c r="AD7457" i="53"/>
  <c r="AF6427" i="53"/>
  <c r="AE6427" i="53"/>
  <c r="AG6427" i="53"/>
  <c r="AG1398" i="53"/>
  <c r="AF1398" i="53"/>
  <c r="AE1398" i="53"/>
  <c r="AG4415" i="53"/>
  <c r="AF4415" i="53"/>
  <c r="AE4415" i="53"/>
  <c r="AG5421" i="53"/>
  <c r="AF5421" i="53"/>
  <c r="AE5421" i="53"/>
  <c r="AG2404" i="53"/>
  <c r="AF2404" i="53"/>
  <c r="AE2404" i="53"/>
  <c r="AF3409" i="53"/>
  <c r="AE3409" i="53"/>
  <c r="AG3409" i="53"/>
  <c r="BQ2406" i="53"/>
  <c r="BP2406" i="53"/>
  <c r="BO2406" i="53"/>
  <c r="BN2406" i="53"/>
  <c r="BM2406" i="53"/>
  <c r="BQ1401" i="53"/>
  <c r="BP1401" i="53"/>
  <c r="BO1401" i="53"/>
  <c r="BN1401" i="53"/>
  <c r="BM1401" i="53"/>
  <c r="BP4418" i="53"/>
  <c r="BQ4418" i="53"/>
  <c r="BO4418" i="53"/>
  <c r="BN4418" i="53"/>
  <c r="BM4418" i="53"/>
  <c r="BQ6429" i="53"/>
  <c r="BP6429" i="53"/>
  <c r="BO6429" i="53"/>
  <c r="BN6429" i="53"/>
  <c r="BM6429" i="53"/>
  <c r="BQ5423" i="53"/>
  <c r="BP5423" i="53"/>
  <c r="BO5423" i="53"/>
  <c r="BN5423" i="53"/>
  <c r="BM5423" i="53"/>
  <c r="BP3411" i="53"/>
  <c r="BQ3411" i="53"/>
  <c r="BO3411" i="53"/>
  <c r="BN3411" i="53"/>
  <c r="BM3411" i="53"/>
  <c r="BQ394" i="53"/>
  <c r="BP394" i="53"/>
  <c r="BO394" i="53"/>
  <c r="BN394" i="53"/>
  <c r="BM394" i="53"/>
  <c r="AD5422" i="53"/>
  <c r="AD1399" i="53"/>
  <c r="BL395" i="53"/>
  <c r="AD4416" i="53"/>
  <c r="BL4419" i="53"/>
  <c r="BL5424" i="53"/>
  <c r="BL6430" i="53"/>
  <c r="BL1402" i="53"/>
  <c r="BL2407" i="53"/>
  <c r="BL3412" i="53"/>
  <c r="AD6428" i="53"/>
  <c r="AD3410" i="53"/>
  <c r="AD2405" i="53"/>
  <c r="AG7457" i="53"/>
  <c r="AF7457" i="53"/>
  <c r="AE7457" i="53"/>
  <c r="AG8464" i="53"/>
  <c r="AF8464" i="53"/>
  <c r="AE8464" i="53"/>
  <c r="BO7457" i="53"/>
  <c r="BN7457" i="53"/>
  <c r="BM7457" i="53"/>
  <c r="BQ7457" i="53"/>
  <c r="BP7457" i="53"/>
  <c r="BQ8463" i="53"/>
  <c r="BP8463" i="53"/>
  <c r="BO8463" i="53"/>
  <c r="BN8463" i="53"/>
  <c r="BM8463" i="53"/>
  <c r="BL8464" i="53"/>
  <c r="BL7458" i="53"/>
  <c r="AD8465" i="53"/>
  <c r="AD7458" i="53"/>
  <c r="AF6428" i="53"/>
  <c r="AE6428" i="53"/>
  <c r="AG6428" i="53"/>
  <c r="AF5422" i="53"/>
  <c r="AE5422" i="53"/>
  <c r="AG5422" i="53"/>
  <c r="AF1399" i="53"/>
  <c r="AE1399" i="53"/>
  <c r="AG1399" i="53"/>
  <c r="AE2405" i="53"/>
  <c r="AF2405" i="53"/>
  <c r="AG2405" i="53"/>
  <c r="AG3410" i="53"/>
  <c r="AF3410" i="53"/>
  <c r="AE3410" i="53"/>
  <c r="AG4416" i="53"/>
  <c r="AF4416" i="53"/>
  <c r="AE4416" i="53"/>
  <c r="BP3412" i="53"/>
  <c r="BQ3412" i="53"/>
  <c r="BO3412" i="53"/>
  <c r="BN3412" i="53"/>
  <c r="BM3412" i="53"/>
  <c r="BP395" i="53"/>
  <c r="BQ395" i="53"/>
  <c r="BO395" i="53"/>
  <c r="BN395" i="53"/>
  <c r="BM395" i="53"/>
  <c r="BQ2407" i="53"/>
  <c r="BP2407" i="53"/>
  <c r="BM2407" i="53"/>
  <c r="BO2407" i="53"/>
  <c r="BN2407" i="53"/>
  <c r="BQ1402" i="53"/>
  <c r="BP1402" i="53"/>
  <c r="BO1402" i="53"/>
  <c r="BN1402" i="53"/>
  <c r="BM1402" i="53"/>
  <c r="BP5424" i="53"/>
  <c r="BQ5424" i="53"/>
  <c r="BO5424" i="53"/>
  <c r="BN5424" i="53"/>
  <c r="BM5424" i="53"/>
  <c r="BQ6430" i="53"/>
  <c r="BP6430" i="53"/>
  <c r="BO6430" i="53"/>
  <c r="BN6430" i="53"/>
  <c r="BM6430" i="53"/>
  <c r="BP4419" i="53"/>
  <c r="BM4419" i="53"/>
  <c r="BQ4419" i="53"/>
  <c r="BO4419" i="53"/>
  <c r="BN4419" i="53"/>
  <c r="AD5423" i="53"/>
  <c r="BL396" i="53"/>
  <c r="AD4417" i="53"/>
  <c r="AD1400" i="53"/>
  <c r="BL2408" i="53"/>
  <c r="BL5425" i="53"/>
  <c r="BL3413" i="53"/>
  <c r="BL6431" i="53"/>
  <c r="BL4420" i="53"/>
  <c r="BL1403" i="53"/>
  <c r="AD6429" i="53"/>
  <c r="AD3411" i="53"/>
  <c r="AD2406" i="53"/>
  <c r="AG7458" i="53"/>
  <c r="AF7458" i="53"/>
  <c r="AE7458" i="53"/>
  <c r="AG8465" i="53"/>
  <c r="AF8465" i="53"/>
  <c r="AE8465" i="53"/>
  <c r="BQ7458" i="53"/>
  <c r="BP7458" i="53"/>
  <c r="BO7458" i="53"/>
  <c r="BN7458" i="53"/>
  <c r="BM7458" i="53"/>
  <c r="BO8464" i="53"/>
  <c r="BN8464" i="53"/>
  <c r="BM8464" i="53"/>
  <c r="BQ8464" i="53"/>
  <c r="BP8464" i="53"/>
  <c r="BL8465" i="53"/>
  <c r="BL7459" i="53"/>
  <c r="AD8466" i="53"/>
  <c r="AD7459" i="53"/>
  <c r="AE4417" i="53"/>
  <c r="AF4417" i="53"/>
  <c r="AG4417" i="53"/>
  <c r="AG6429" i="53"/>
  <c r="AF6429" i="53"/>
  <c r="AE6429" i="53"/>
  <c r="AG5423" i="53"/>
  <c r="AF5423" i="53"/>
  <c r="AE5423" i="53"/>
  <c r="AG2406" i="53"/>
  <c r="AF2406" i="53"/>
  <c r="AE2406" i="53"/>
  <c r="AG3411" i="53"/>
  <c r="AF3411" i="53"/>
  <c r="AE3411" i="53"/>
  <c r="AG1400" i="53"/>
  <c r="AF1400" i="53"/>
  <c r="AE1400" i="53"/>
  <c r="BP6431" i="53"/>
  <c r="BQ6431" i="53"/>
  <c r="BO6431" i="53"/>
  <c r="BN6431" i="53"/>
  <c r="BM6431" i="53"/>
  <c r="BQ396" i="53"/>
  <c r="BP396" i="53"/>
  <c r="BM396" i="53"/>
  <c r="BO396" i="53"/>
  <c r="BN396" i="53"/>
  <c r="BP4420" i="53"/>
  <c r="BN4420" i="53"/>
  <c r="BM4420" i="53"/>
  <c r="BQ4420" i="53"/>
  <c r="BO4420" i="53"/>
  <c r="BP3413" i="53"/>
  <c r="BQ3413" i="53"/>
  <c r="BO3413" i="53"/>
  <c r="BN3413" i="53"/>
  <c r="BM3413" i="53"/>
  <c r="BP1403" i="53"/>
  <c r="BQ1403" i="53"/>
  <c r="BN1403" i="53"/>
  <c r="BM1403" i="53"/>
  <c r="BO1403" i="53"/>
  <c r="BQ5425" i="53"/>
  <c r="BP5425" i="53"/>
  <c r="BO5425" i="53"/>
  <c r="BN5425" i="53"/>
  <c r="BM5425" i="53"/>
  <c r="BQ2408" i="53"/>
  <c r="BP2408" i="53"/>
  <c r="BO2408" i="53"/>
  <c r="BN2408" i="53"/>
  <c r="BM2408" i="53"/>
  <c r="AD5424" i="53"/>
  <c r="AD4418" i="53"/>
  <c r="BL397" i="53"/>
  <c r="AD1401" i="53"/>
  <c r="BL4421" i="53"/>
  <c r="BL6432" i="53"/>
  <c r="BL3414" i="53"/>
  <c r="BL1404" i="53"/>
  <c r="BL5426" i="53"/>
  <c r="BL2409" i="53"/>
  <c r="AD6430" i="53"/>
  <c r="AD3412" i="53"/>
  <c r="AD2407" i="53"/>
  <c r="AG7459" i="53"/>
  <c r="AF7459" i="53"/>
  <c r="AE7459" i="53"/>
  <c r="AG8466" i="53"/>
  <c r="AF8466" i="53"/>
  <c r="AE8466" i="53"/>
  <c r="BM7459" i="53"/>
  <c r="BQ7459" i="53"/>
  <c r="BP7459" i="53"/>
  <c r="BO7459" i="53"/>
  <c r="BN7459" i="53"/>
  <c r="BQ8465" i="53"/>
  <c r="BP8465" i="53"/>
  <c r="BO8465" i="53"/>
  <c r="BN8465" i="53"/>
  <c r="BM8465" i="53"/>
  <c r="BL8466" i="53"/>
  <c r="BL7460" i="53"/>
  <c r="AD8467" i="53"/>
  <c r="AD7460" i="53"/>
  <c r="AG4418" i="53"/>
  <c r="AF4418" i="53"/>
  <c r="AE4418" i="53"/>
  <c r="AE6430" i="53"/>
  <c r="AG6430" i="53"/>
  <c r="AF6430" i="53"/>
  <c r="AG5424" i="53"/>
  <c r="AF5424" i="53"/>
  <c r="AE5424" i="53"/>
  <c r="AG2407" i="53"/>
  <c r="AF2407" i="53"/>
  <c r="AE2407" i="53"/>
  <c r="AE3412" i="53"/>
  <c r="AF3412" i="53"/>
  <c r="AG3412" i="53"/>
  <c r="AG1401" i="53"/>
  <c r="AF1401" i="53"/>
  <c r="AE1401" i="53"/>
  <c r="BQ1404" i="53"/>
  <c r="BP1404" i="53"/>
  <c r="BO1404" i="53"/>
  <c r="BN1404" i="53"/>
  <c r="BM1404" i="53"/>
  <c r="BQ397" i="53"/>
  <c r="BP397" i="53"/>
  <c r="BO397" i="53"/>
  <c r="BN397" i="53"/>
  <c r="BM397" i="53"/>
  <c r="BQ5426" i="53"/>
  <c r="BP5426" i="53"/>
  <c r="BM5426" i="53"/>
  <c r="BO5426" i="53"/>
  <c r="BN5426" i="53"/>
  <c r="BP2409" i="53"/>
  <c r="BQ2409" i="53"/>
  <c r="BO2409" i="53"/>
  <c r="BN2409" i="53"/>
  <c r="BM2409" i="53"/>
  <c r="BQ6432" i="53"/>
  <c r="BP6432" i="53"/>
  <c r="BM6432" i="53"/>
  <c r="BN6432" i="53"/>
  <c r="BO6432" i="53"/>
  <c r="BP3414" i="53"/>
  <c r="BQ3414" i="53"/>
  <c r="BO3414" i="53"/>
  <c r="BN3414" i="53"/>
  <c r="BM3414" i="53"/>
  <c r="BP4421" i="53"/>
  <c r="BO4421" i="53"/>
  <c r="BN4421" i="53"/>
  <c r="BM4421" i="53"/>
  <c r="BQ4421" i="53"/>
  <c r="AD5425" i="53"/>
  <c r="AD4419" i="53"/>
  <c r="AD1402" i="53"/>
  <c r="BL398" i="53"/>
  <c r="BL5427" i="53"/>
  <c r="BL6433" i="53"/>
  <c r="BL3415" i="53"/>
  <c r="BL2410" i="53"/>
  <c r="BL1405" i="53"/>
  <c r="BL4422" i="53"/>
  <c r="AD6431" i="53"/>
  <c r="AD3413" i="53"/>
  <c r="AD2408" i="53"/>
  <c r="AF8467" i="53"/>
  <c r="AE8467" i="53"/>
  <c r="AG8467" i="53"/>
  <c r="BP7460" i="53"/>
  <c r="BO7460" i="53"/>
  <c r="BN7460" i="53"/>
  <c r="BM7460" i="53"/>
  <c r="BQ7460" i="53"/>
  <c r="AG7460" i="53"/>
  <c r="AF7460" i="53"/>
  <c r="AE7460" i="53"/>
  <c r="BM8466" i="53"/>
  <c r="BQ8466" i="53"/>
  <c r="BP8466" i="53"/>
  <c r="BO8466" i="53"/>
  <c r="BN8466" i="53"/>
  <c r="BL8467" i="53"/>
  <c r="BL7461" i="53"/>
  <c r="AD8468" i="53"/>
  <c r="AD7461" i="53"/>
  <c r="AE1402" i="53"/>
  <c r="AG1402" i="53"/>
  <c r="AF1402" i="53"/>
  <c r="AE6431" i="53"/>
  <c r="AG6431" i="53"/>
  <c r="AF6431" i="53"/>
  <c r="AG4419" i="53"/>
  <c r="AF4419" i="53"/>
  <c r="AE4419" i="53"/>
  <c r="AE5425" i="53"/>
  <c r="AF5425" i="53"/>
  <c r="AG5425" i="53"/>
  <c r="AG2408" i="53"/>
  <c r="AE2408" i="53"/>
  <c r="AF2408" i="53"/>
  <c r="AG3413" i="53"/>
  <c r="AF3413" i="53"/>
  <c r="AE3413" i="53"/>
  <c r="BP4422" i="53"/>
  <c r="BQ4422" i="53"/>
  <c r="BO4422" i="53"/>
  <c r="BN4422" i="53"/>
  <c r="BM4422" i="53"/>
  <c r="BQ1405" i="53"/>
  <c r="BP1405" i="53"/>
  <c r="BO1405" i="53"/>
  <c r="BN1405" i="53"/>
  <c r="BM1405" i="53"/>
  <c r="BQ2410" i="53"/>
  <c r="BP2410" i="53"/>
  <c r="BO2410" i="53"/>
  <c r="BN2410" i="53"/>
  <c r="BM2410" i="53"/>
  <c r="BQ5427" i="53"/>
  <c r="BP5427" i="53"/>
  <c r="BO5427" i="53"/>
  <c r="BN5427" i="53"/>
  <c r="BM5427" i="53"/>
  <c r="BP3415" i="53"/>
  <c r="BM3415" i="53"/>
  <c r="BQ3415" i="53"/>
  <c r="BO3415" i="53"/>
  <c r="BN3415" i="53"/>
  <c r="BQ6433" i="53"/>
  <c r="BP6433" i="53"/>
  <c r="BO6433" i="53"/>
  <c r="BN6433" i="53"/>
  <c r="BM6433" i="53"/>
  <c r="BQ398" i="53"/>
  <c r="BP398" i="53"/>
  <c r="BO398" i="53"/>
  <c r="BN398" i="53"/>
  <c r="BM398" i="53"/>
  <c r="AD5426" i="53"/>
  <c r="AD1403" i="53"/>
  <c r="BL399" i="53"/>
  <c r="AD4420" i="53"/>
  <c r="BL1406" i="53"/>
  <c r="BL3416" i="53"/>
  <c r="BL6434" i="53"/>
  <c r="BL4423" i="53"/>
  <c r="BL2411" i="53"/>
  <c r="BL5428" i="53"/>
  <c r="AD6432" i="53"/>
  <c r="AD3414" i="53"/>
  <c r="AD2409" i="53"/>
  <c r="AF7461" i="53"/>
  <c r="AE7461" i="53"/>
  <c r="AG7461" i="53"/>
  <c r="AG8468" i="53"/>
  <c r="AF8468" i="53"/>
  <c r="AE8468" i="53"/>
  <c r="BQ7461" i="53"/>
  <c r="BP7461" i="53"/>
  <c r="BO7461" i="53"/>
  <c r="BN7461" i="53"/>
  <c r="BM7461" i="53"/>
  <c r="BP8467" i="53"/>
  <c r="BO8467" i="53"/>
  <c r="BN8467" i="53"/>
  <c r="BM8467" i="53"/>
  <c r="BQ8467" i="53"/>
  <c r="BL8468" i="53"/>
  <c r="BL7462" i="53"/>
  <c r="AD8469" i="53"/>
  <c r="AD7462" i="53"/>
  <c r="AG6432" i="53"/>
  <c r="AF6432" i="53"/>
  <c r="AE6432" i="53"/>
  <c r="AG1403" i="53"/>
  <c r="AF1403" i="53"/>
  <c r="AE1403" i="53"/>
  <c r="AG5426" i="53"/>
  <c r="AF5426" i="53"/>
  <c r="AE5426" i="53"/>
  <c r="AG2409" i="53"/>
  <c r="AF2409" i="53"/>
  <c r="AE2409" i="53"/>
  <c r="AG3414" i="53"/>
  <c r="AF3414" i="53"/>
  <c r="AE3414" i="53"/>
  <c r="AG4420" i="53"/>
  <c r="AE4420" i="53"/>
  <c r="AF4420" i="53"/>
  <c r="BP4423" i="53"/>
  <c r="BQ4423" i="53"/>
  <c r="BO4423" i="53"/>
  <c r="BN4423" i="53"/>
  <c r="BM4423" i="53"/>
  <c r="BP5428" i="53"/>
  <c r="BQ5428" i="53"/>
  <c r="BO5428" i="53"/>
  <c r="BN5428" i="53"/>
  <c r="BM5428" i="53"/>
  <c r="BP399" i="53"/>
  <c r="BQ399" i="53"/>
  <c r="BO399" i="53"/>
  <c r="BN399" i="53"/>
  <c r="BM399" i="53"/>
  <c r="BQ2411" i="53"/>
  <c r="BP2411" i="53"/>
  <c r="BM2411" i="53"/>
  <c r="BO2411" i="53"/>
  <c r="BN2411" i="53"/>
  <c r="BP3416" i="53"/>
  <c r="BN3416" i="53"/>
  <c r="BM3416" i="53"/>
  <c r="BQ3416" i="53"/>
  <c r="BO3416" i="53"/>
  <c r="BQ6434" i="53"/>
  <c r="BP6434" i="53"/>
  <c r="BO6434" i="53"/>
  <c r="BN6434" i="53"/>
  <c r="BM6434" i="53"/>
  <c r="BQ1406" i="53"/>
  <c r="BP1406" i="53"/>
  <c r="BO1406" i="53"/>
  <c r="BN1406" i="53"/>
  <c r="BM1406" i="53"/>
  <c r="AD5427" i="53"/>
  <c r="BL400" i="53"/>
  <c r="AD4421" i="53"/>
  <c r="AD1404" i="53"/>
  <c r="BL2412" i="53"/>
  <c r="BL1407" i="53"/>
  <c r="BL5429" i="53"/>
  <c r="BL3417" i="53"/>
  <c r="BL6435" i="53"/>
  <c r="BL4424" i="53"/>
  <c r="AD6433" i="53"/>
  <c r="AD3415" i="53"/>
  <c r="AD2410" i="53"/>
  <c r="AG7462" i="53"/>
  <c r="AF7462" i="53"/>
  <c r="AE7462" i="53"/>
  <c r="AG8469" i="53"/>
  <c r="AF8469" i="53"/>
  <c r="AE8469" i="53"/>
  <c r="BN7462" i="53"/>
  <c r="BM7462" i="53"/>
  <c r="BQ7462" i="53"/>
  <c r="BP7462" i="53"/>
  <c r="BO7462" i="53"/>
  <c r="BQ8468" i="53"/>
  <c r="BP8468" i="53"/>
  <c r="BO8468" i="53"/>
  <c r="BN8468" i="53"/>
  <c r="BM8468" i="53"/>
  <c r="BL8469" i="53"/>
  <c r="BL7463" i="53"/>
  <c r="AD8470" i="53"/>
  <c r="AD7463" i="53"/>
  <c r="AG4421" i="53"/>
  <c r="AF4421" i="53"/>
  <c r="AE4421" i="53"/>
  <c r="AG6433" i="53"/>
  <c r="AF6433" i="53"/>
  <c r="AE6433" i="53"/>
  <c r="AG5427" i="53"/>
  <c r="AF5427" i="53"/>
  <c r="AE5427" i="53"/>
  <c r="AF2410" i="53"/>
  <c r="AE2410" i="53"/>
  <c r="AG2410" i="53"/>
  <c r="AG3415" i="53"/>
  <c r="AE3415" i="53"/>
  <c r="AF3415" i="53"/>
  <c r="AG1404" i="53"/>
  <c r="AF1404" i="53"/>
  <c r="AE1404" i="53"/>
  <c r="BQ400" i="53"/>
  <c r="BP400" i="53"/>
  <c r="BM400" i="53"/>
  <c r="BO400" i="53"/>
  <c r="BN400" i="53"/>
  <c r="BP4424" i="53"/>
  <c r="BQ4424" i="53"/>
  <c r="BO4424" i="53"/>
  <c r="BN4424" i="53"/>
  <c r="BM4424" i="53"/>
  <c r="BQ5429" i="53"/>
  <c r="BP5429" i="53"/>
  <c r="BO5429" i="53"/>
  <c r="BN5429" i="53"/>
  <c r="BM5429" i="53"/>
  <c r="BP6435" i="53"/>
  <c r="BQ6435" i="53"/>
  <c r="BO6435" i="53"/>
  <c r="BN6435" i="53"/>
  <c r="BM6435" i="53"/>
  <c r="BP1407" i="53"/>
  <c r="BQ1407" i="53"/>
  <c r="BN1407" i="53"/>
  <c r="BM1407" i="53"/>
  <c r="BO1407" i="53"/>
  <c r="BQ2412" i="53"/>
  <c r="BP2412" i="53"/>
  <c r="BO2412" i="53"/>
  <c r="BN2412" i="53"/>
  <c r="BM2412" i="53"/>
  <c r="BP3417" i="53"/>
  <c r="BO3417" i="53"/>
  <c r="BN3417" i="53"/>
  <c r="BM3417" i="53"/>
  <c r="BQ3417" i="53"/>
  <c r="AD5428" i="53"/>
  <c r="AD4422" i="53"/>
  <c r="AD1405" i="53"/>
  <c r="BL401" i="53"/>
  <c r="BL5430" i="53"/>
  <c r="BL6436" i="53"/>
  <c r="BL4425" i="53"/>
  <c r="BL3418" i="53"/>
  <c r="BL1408" i="53"/>
  <c r="BL2413" i="53"/>
  <c r="AD6434" i="53"/>
  <c r="AD3416" i="53"/>
  <c r="AD2411" i="53"/>
  <c r="AG7463" i="53"/>
  <c r="AF7463" i="53"/>
  <c r="AE7463" i="53"/>
  <c r="AE8470" i="53"/>
  <c r="AG8470" i="53"/>
  <c r="AF8470" i="53"/>
  <c r="BQ7463" i="53"/>
  <c r="BP7463" i="53"/>
  <c r="BO7463" i="53"/>
  <c r="BN7463" i="53"/>
  <c r="BM7463" i="53"/>
  <c r="BN8469" i="53"/>
  <c r="BM8469" i="53"/>
  <c r="BQ8469" i="53"/>
  <c r="BP8469" i="53"/>
  <c r="BO8469" i="53"/>
  <c r="BL8470" i="53"/>
  <c r="BL7464" i="53"/>
  <c r="AD8471" i="53"/>
  <c r="AD7464" i="53"/>
  <c r="AG5428" i="53"/>
  <c r="AF5428" i="53"/>
  <c r="AE5428" i="53"/>
  <c r="AF4422" i="53"/>
  <c r="AE4422" i="53"/>
  <c r="AG4422" i="53"/>
  <c r="AG6434" i="53"/>
  <c r="AF6434" i="53"/>
  <c r="AE6434" i="53"/>
  <c r="AG1405" i="53"/>
  <c r="AF1405" i="53"/>
  <c r="AE1405" i="53"/>
  <c r="AG2411" i="53"/>
  <c r="AF2411" i="53"/>
  <c r="AE2411" i="53"/>
  <c r="AG3416" i="53"/>
  <c r="AF3416" i="53"/>
  <c r="AE3416" i="53"/>
  <c r="BP2413" i="53"/>
  <c r="BQ2413" i="53"/>
  <c r="BO2413" i="53"/>
  <c r="BN2413" i="53"/>
  <c r="BM2413" i="53"/>
  <c r="BQ1408" i="53"/>
  <c r="BP1408" i="53"/>
  <c r="BO1408" i="53"/>
  <c r="BN1408" i="53"/>
  <c r="BM1408" i="53"/>
  <c r="BP3418" i="53"/>
  <c r="BQ3418" i="53"/>
  <c r="BO3418" i="53"/>
  <c r="BN3418" i="53"/>
  <c r="BM3418" i="53"/>
  <c r="BP4425" i="53"/>
  <c r="BQ4425" i="53"/>
  <c r="BO4425" i="53"/>
  <c r="BN4425" i="53"/>
  <c r="BM4425" i="53"/>
  <c r="BQ6436" i="53"/>
  <c r="BP6436" i="53"/>
  <c r="BM6436" i="53"/>
  <c r="BN6436" i="53"/>
  <c r="BO6436" i="53"/>
  <c r="BQ5430" i="53"/>
  <c r="BP5430" i="53"/>
  <c r="BM5430" i="53"/>
  <c r="BO5430" i="53"/>
  <c r="BN5430" i="53"/>
  <c r="BQ401" i="53"/>
  <c r="BP401" i="53"/>
  <c r="BO401" i="53"/>
  <c r="BN401" i="53"/>
  <c r="BM401" i="53"/>
  <c r="AD5429" i="53"/>
  <c r="AD4423" i="53"/>
  <c r="AD1406" i="53"/>
  <c r="BL402" i="53"/>
  <c r="BL6437" i="53"/>
  <c r="BL4426" i="53"/>
  <c r="BL1409" i="53"/>
  <c r="BL2414" i="53"/>
  <c r="BL3419" i="53"/>
  <c r="BL5431" i="53"/>
  <c r="AD6435" i="53"/>
  <c r="AD3417" i="53"/>
  <c r="AD2412" i="53"/>
  <c r="AE7464" i="53"/>
  <c r="AG7464" i="53"/>
  <c r="AF7464" i="53"/>
  <c r="AG8471" i="53"/>
  <c r="AF8471" i="53"/>
  <c r="AE8471" i="53"/>
  <c r="BQ7464" i="53"/>
  <c r="BP7464" i="53"/>
  <c r="BO7464" i="53"/>
  <c r="BN7464" i="53"/>
  <c r="BM7464" i="53"/>
  <c r="BQ8470" i="53"/>
  <c r="BP8470" i="53"/>
  <c r="BO8470" i="53"/>
  <c r="BN8470" i="53"/>
  <c r="BM8470" i="53"/>
  <c r="BL8471" i="53"/>
  <c r="BL7465" i="53"/>
  <c r="AD8472" i="53"/>
  <c r="AD7465" i="53"/>
  <c r="AF6435" i="53"/>
  <c r="AE6435" i="53"/>
  <c r="AG6435" i="53"/>
  <c r="AG4423" i="53"/>
  <c r="AF4423" i="53"/>
  <c r="AE4423" i="53"/>
  <c r="AG1406" i="53"/>
  <c r="AF1406" i="53"/>
  <c r="AE1406" i="53"/>
  <c r="AG5429" i="53"/>
  <c r="AF5429" i="53"/>
  <c r="AE5429" i="53"/>
  <c r="AG2412" i="53"/>
  <c r="AF2412" i="53"/>
  <c r="AE2412" i="53"/>
  <c r="AF3417" i="53"/>
  <c r="AE3417" i="53"/>
  <c r="AG3417" i="53"/>
  <c r="BQ5431" i="53"/>
  <c r="BP5431" i="53"/>
  <c r="BO5431" i="53"/>
  <c r="BN5431" i="53"/>
  <c r="BM5431" i="53"/>
  <c r="BQ2414" i="53"/>
  <c r="BP2414" i="53"/>
  <c r="BO2414" i="53"/>
  <c r="BN2414" i="53"/>
  <c r="BM2414" i="53"/>
  <c r="BP3419" i="53"/>
  <c r="BQ3419" i="53"/>
  <c r="BO3419" i="53"/>
  <c r="BN3419" i="53"/>
  <c r="BM3419" i="53"/>
  <c r="BP4426" i="53"/>
  <c r="BQ4426" i="53"/>
  <c r="BO4426" i="53"/>
  <c r="BN4426" i="53"/>
  <c r="BM4426" i="53"/>
  <c r="BQ6437" i="53"/>
  <c r="BP6437" i="53"/>
  <c r="BO6437" i="53"/>
  <c r="BN6437" i="53"/>
  <c r="BM6437" i="53"/>
  <c r="BQ1409" i="53"/>
  <c r="BP1409" i="53"/>
  <c r="BO1409" i="53"/>
  <c r="BN1409" i="53"/>
  <c r="BM1409" i="53"/>
  <c r="BQ402" i="53"/>
  <c r="BP402" i="53"/>
  <c r="BO402" i="53"/>
  <c r="BN402" i="53"/>
  <c r="BM402" i="53"/>
  <c r="AD5430" i="53"/>
  <c r="BL403" i="53"/>
  <c r="AD4424" i="53"/>
  <c r="AD1407" i="53"/>
  <c r="BL4427" i="53"/>
  <c r="BL3420" i="53"/>
  <c r="BL6438" i="53"/>
  <c r="BL5432" i="53"/>
  <c r="BL2415" i="53"/>
  <c r="BL1410" i="53"/>
  <c r="AD6436" i="53"/>
  <c r="AD3418" i="53"/>
  <c r="AD2413" i="53"/>
  <c r="AG7465" i="53"/>
  <c r="AF7465" i="53"/>
  <c r="AE7465" i="53"/>
  <c r="AG8472" i="53"/>
  <c r="AF8472" i="53"/>
  <c r="AE8472" i="53"/>
  <c r="BO7465" i="53"/>
  <c r="BN7465" i="53"/>
  <c r="BM7465" i="53"/>
  <c r="BQ7465" i="53"/>
  <c r="BP7465" i="53"/>
  <c r="BQ8471" i="53"/>
  <c r="BP8471" i="53"/>
  <c r="BO8471" i="53"/>
  <c r="BN8471" i="53"/>
  <c r="BM8471" i="53"/>
  <c r="BL8472" i="53"/>
  <c r="BL7466" i="53"/>
  <c r="AD8473" i="53"/>
  <c r="AD7466" i="53"/>
  <c r="AF6436" i="53"/>
  <c r="AG6436" i="53"/>
  <c r="AE6436" i="53"/>
  <c r="AG4424" i="53"/>
  <c r="AF4424" i="53"/>
  <c r="AE4424" i="53"/>
  <c r="AE2413" i="53"/>
  <c r="AF2413" i="53"/>
  <c r="AG2413" i="53"/>
  <c r="AF5430" i="53"/>
  <c r="AE5430" i="53"/>
  <c r="AG5430" i="53"/>
  <c r="AG3418" i="53"/>
  <c r="AF3418" i="53"/>
  <c r="AE3418" i="53"/>
  <c r="AF1407" i="53"/>
  <c r="AE1407" i="53"/>
  <c r="AG1407" i="53"/>
  <c r="BQ1410" i="53"/>
  <c r="BP1410" i="53"/>
  <c r="BO1410" i="53"/>
  <c r="BN1410" i="53"/>
  <c r="BM1410" i="53"/>
  <c r="BP403" i="53"/>
  <c r="BQ403" i="53"/>
  <c r="BO403" i="53"/>
  <c r="BN403" i="53"/>
  <c r="BM403" i="53"/>
  <c r="BQ6438" i="53"/>
  <c r="BP6438" i="53"/>
  <c r="BO6438" i="53"/>
  <c r="BN6438" i="53"/>
  <c r="BM6438" i="53"/>
  <c r="BP3420" i="53"/>
  <c r="BQ3420" i="53"/>
  <c r="BO3420" i="53"/>
  <c r="BN3420" i="53"/>
  <c r="BM3420" i="53"/>
  <c r="BP4427" i="53"/>
  <c r="BM4427" i="53"/>
  <c r="BQ4427" i="53"/>
  <c r="BO4427" i="53"/>
  <c r="BN4427" i="53"/>
  <c r="BQ2415" i="53"/>
  <c r="BP2415" i="53"/>
  <c r="BM2415" i="53"/>
  <c r="BO2415" i="53"/>
  <c r="BN2415" i="53"/>
  <c r="BP5432" i="53"/>
  <c r="BQ5432" i="53"/>
  <c r="BO5432" i="53"/>
  <c r="BN5432" i="53"/>
  <c r="BM5432" i="53"/>
  <c r="AD5431" i="53"/>
  <c r="BL404" i="53"/>
  <c r="AD4425" i="53"/>
  <c r="AD1408" i="53"/>
  <c r="BL6439" i="53"/>
  <c r="BL2416" i="53"/>
  <c r="BL5433" i="53"/>
  <c r="BL3421" i="53"/>
  <c r="BL1411" i="53"/>
  <c r="BL4428" i="53"/>
  <c r="AD6437" i="53"/>
  <c r="AD3419" i="53"/>
  <c r="AD2414" i="53"/>
  <c r="AG7466" i="53"/>
  <c r="AF7466" i="53"/>
  <c r="AE7466" i="53"/>
  <c r="AG8473" i="53"/>
  <c r="AF8473" i="53"/>
  <c r="AE8473" i="53"/>
  <c r="BQ7466" i="53"/>
  <c r="BP7466" i="53"/>
  <c r="BO7466" i="53"/>
  <c r="BN7466" i="53"/>
  <c r="BM7466" i="53"/>
  <c r="BO8472" i="53"/>
  <c r="BN8472" i="53"/>
  <c r="BM8472" i="53"/>
  <c r="BQ8472" i="53"/>
  <c r="BP8472" i="53"/>
  <c r="BL8473" i="53"/>
  <c r="BL7467" i="53"/>
  <c r="AD8474" i="53"/>
  <c r="AD7467" i="53"/>
  <c r="AG6437" i="53"/>
  <c r="AF6437" i="53"/>
  <c r="AE6437" i="53"/>
  <c r="AE4425" i="53"/>
  <c r="AF4425" i="53"/>
  <c r="AG4425" i="53"/>
  <c r="AG2414" i="53"/>
  <c r="AF2414" i="53"/>
  <c r="AE2414" i="53"/>
  <c r="AG5431" i="53"/>
  <c r="AF5431" i="53"/>
  <c r="AE5431" i="53"/>
  <c r="AG3419" i="53"/>
  <c r="AF3419" i="53"/>
  <c r="AE3419" i="53"/>
  <c r="AG1408" i="53"/>
  <c r="AF1408" i="53"/>
  <c r="AE1408" i="53"/>
  <c r="BP4428" i="53"/>
  <c r="BN4428" i="53"/>
  <c r="BM4428" i="53"/>
  <c r="BQ4428" i="53"/>
  <c r="BO4428" i="53"/>
  <c r="BP1411" i="53"/>
  <c r="BQ1411" i="53"/>
  <c r="BN1411" i="53"/>
  <c r="BM1411" i="53"/>
  <c r="BO1411" i="53"/>
  <c r="BQ2416" i="53"/>
  <c r="BP2416" i="53"/>
  <c r="BO2416" i="53"/>
  <c r="BN2416" i="53"/>
  <c r="BM2416" i="53"/>
  <c r="BQ404" i="53"/>
  <c r="BP404" i="53"/>
  <c r="BM404" i="53"/>
  <c r="BO404" i="53"/>
  <c r="BN404" i="53"/>
  <c r="BP3421" i="53"/>
  <c r="BQ3421" i="53"/>
  <c r="BO3421" i="53"/>
  <c r="BN3421" i="53"/>
  <c r="BM3421" i="53"/>
  <c r="BQ5433" i="53"/>
  <c r="BP5433" i="53"/>
  <c r="BO5433" i="53"/>
  <c r="BN5433" i="53"/>
  <c r="BM5433" i="53"/>
  <c r="BP6439" i="53"/>
  <c r="BQ6439" i="53"/>
  <c r="BO6439" i="53"/>
  <c r="BN6439" i="53"/>
  <c r="BM6439" i="53"/>
  <c r="AD5432" i="53"/>
  <c r="BL405" i="53"/>
  <c r="AD1409" i="53"/>
  <c r="AD4426" i="53"/>
  <c r="BL1412" i="53"/>
  <c r="BL2417" i="53"/>
  <c r="BL6440" i="53"/>
  <c r="BL3422" i="53"/>
  <c r="BL4429" i="53"/>
  <c r="BL5434" i="53"/>
  <c r="AD6438" i="53"/>
  <c r="AD3420" i="53"/>
  <c r="AD2415" i="53"/>
  <c r="AG7467" i="53"/>
  <c r="AF7467" i="53"/>
  <c r="AE7467" i="53"/>
  <c r="AG8474" i="53"/>
  <c r="AF8474" i="53"/>
  <c r="AE8474" i="53"/>
  <c r="BM7467" i="53"/>
  <c r="BQ7467" i="53"/>
  <c r="BP7467" i="53"/>
  <c r="BO7467" i="53"/>
  <c r="BN7467" i="53"/>
  <c r="BQ8473" i="53"/>
  <c r="BP8473" i="53"/>
  <c r="BO8473" i="53"/>
  <c r="BN8473" i="53"/>
  <c r="BM8473" i="53"/>
  <c r="BL8474" i="53"/>
  <c r="BL7468" i="53"/>
  <c r="AD8475" i="53"/>
  <c r="AD7468" i="53"/>
  <c r="AE6438" i="53"/>
  <c r="AG6438" i="53"/>
  <c r="AF6438" i="53"/>
  <c r="AG5432" i="53"/>
  <c r="AF5432" i="53"/>
  <c r="AE5432" i="53"/>
  <c r="AG1409" i="53"/>
  <c r="AF1409" i="53"/>
  <c r="AE1409" i="53"/>
  <c r="AG2415" i="53"/>
  <c r="AF2415" i="53"/>
  <c r="AE2415" i="53"/>
  <c r="AE3420" i="53"/>
  <c r="AF3420" i="53"/>
  <c r="AG3420" i="53"/>
  <c r="AG4426" i="53"/>
  <c r="AF4426" i="53"/>
  <c r="AE4426" i="53"/>
  <c r="BQ5434" i="53"/>
  <c r="BP5434" i="53"/>
  <c r="BM5434" i="53"/>
  <c r="BO5434" i="53"/>
  <c r="BN5434" i="53"/>
  <c r="BP4429" i="53"/>
  <c r="BO4429" i="53"/>
  <c r="BN4429" i="53"/>
  <c r="BM4429" i="53"/>
  <c r="BQ4429" i="53"/>
  <c r="BQ405" i="53"/>
  <c r="BP405" i="53"/>
  <c r="BO405" i="53"/>
  <c r="BN405" i="53"/>
  <c r="BM405" i="53"/>
  <c r="BP3422" i="53"/>
  <c r="BQ3422" i="53"/>
  <c r="BO3422" i="53"/>
  <c r="BN3422" i="53"/>
  <c r="BM3422" i="53"/>
  <c r="BQ6440" i="53"/>
  <c r="BP6440" i="53"/>
  <c r="BM6440" i="53"/>
  <c r="BN6440" i="53"/>
  <c r="BO6440" i="53"/>
  <c r="BP2417" i="53"/>
  <c r="BQ2417" i="53"/>
  <c r="BO2417" i="53"/>
  <c r="BN2417" i="53"/>
  <c r="BM2417" i="53"/>
  <c r="BQ1412" i="53"/>
  <c r="BP1412" i="53"/>
  <c r="BO1412" i="53"/>
  <c r="BN1412" i="53"/>
  <c r="BM1412" i="53"/>
  <c r="AD5433" i="53"/>
  <c r="AD4427" i="53"/>
  <c r="BL406" i="53"/>
  <c r="AD1410" i="53"/>
  <c r="BL2418" i="53"/>
  <c r="BL5435" i="53"/>
  <c r="BL3423" i="53"/>
  <c r="BL4430" i="53"/>
  <c r="BL6441" i="53"/>
  <c r="BL1413" i="53"/>
  <c r="AD6439" i="53"/>
  <c r="AD3421" i="53"/>
  <c r="AD2416" i="53"/>
  <c r="AG7468" i="53"/>
  <c r="AF7468" i="53"/>
  <c r="AE7468" i="53"/>
  <c r="AF8475" i="53"/>
  <c r="AE8475" i="53"/>
  <c r="AG8475" i="53"/>
  <c r="BP7468" i="53"/>
  <c r="BO7468" i="53"/>
  <c r="BN7468" i="53"/>
  <c r="BM7468" i="53"/>
  <c r="BQ7468" i="53"/>
  <c r="BM8474" i="53"/>
  <c r="BQ8474" i="53"/>
  <c r="BP8474" i="53"/>
  <c r="BO8474" i="53"/>
  <c r="BN8474" i="53"/>
  <c r="BL8475" i="53"/>
  <c r="BL7469" i="53"/>
  <c r="AD8476" i="53"/>
  <c r="AD7469" i="53"/>
  <c r="AE5433" i="53"/>
  <c r="AG5433" i="53"/>
  <c r="AF5433" i="53"/>
  <c r="AG3421" i="53"/>
  <c r="AF3421" i="53"/>
  <c r="AE3421" i="53"/>
  <c r="AE6439" i="53"/>
  <c r="AF6439" i="53"/>
  <c r="AG6439" i="53"/>
  <c r="AG4427" i="53"/>
  <c r="AF4427" i="53"/>
  <c r="AE4427" i="53"/>
  <c r="AE1410" i="53"/>
  <c r="AG1410" i="53"/>
  <c r="AF1410" i="53"/>
  <c r="AG2416" i="53"/>
  <c r="AE2416" i="53"/>
  <c r="AF2416" i="53"/>
  <c r="BQ1413" i="53"/>
  <c r="BP1413" i="53"/>
  <c r="BO1413" i="53"/>
  <c r="BN1413" i="53"/>
  <c r="BM1413" i="53"/>
  <c r="BQ406" i="53"/>
  <c r="BP406" i="53"/>
  <c r="BO406" i="53"/>
  <c r="BN406" i="53"/>
  <c r="BM406" i="53"/>
  <c r="BQ6441" i="53"/>
  <c r="BP6441" i="53"/>
  <c r="BO6441" i="53"/>
  <c r="BN6441" i="53"/>
  <c r="BM6441" i="53"/>
  <c r="BP4430" i="53"/>
  <c r="BQ4430" i="53"/>
  <c r="BO4430" i="53"/>
  <c r="BN4430" i="53"/>
  <c r="BM4430" i="53"/>
  <c r="BP3423" i="53"/>
  <c r="BM3423" i="53"/>
  <c r="BQ3423" i="53"/>
  <c r="BO3423" i="53"/>
  <c r="BN3423" i="53"/>
  <c r="BQ2418" i="53"/>
  <c r="BP2418" i="53"/>
  <c r="BO2418" i="53"/>
  <c r="BN2418" i="53"/>
  <c r="BM2418" i="53"/>
  <c r="BQ5435" i="53"/>
  <c r="BP5435" i="53"/>
  <c r="BO5435" i="53"/>
  <c r="BN5435" i="53"/>
  <c r="BM5435" i="53"/>
  <c r="AD5434" i="53"/>
  <c r="BL407" i="53"/>
  <c r="AD1411" i="53"/>
  <c r="AD4428" i="53"/>
  <c r="BL6442" i="53"/>
  <c r="BL5436" i="53"/>
  <c r="BL4431" i="53"/>
  <c r="BL1414" i="53"/>
  <c r="BL3424" i="53"/>
  <c r="BL2419" i="53"/>
  <c r="AD6440" i="53"/>
  <c r="AD3422" i="53"/>
  <c r="AD2417" i="53"/>
  <c r="AF7469" i="53"/>
  <c r="AE7469" i="53"/>
  <c r="AG7469" i="53"/>
  <c r="AG8476" i="53"/>
  <c r="AF8476" i="53"/>
  <c r="AE8476" i="53"/>
  <c r="BQ7469" i="53"/>
  <c r="BP7469" i="53"/>
  <c r="BO7469" i="53"/>
  <c r="BN7469" i="53"/>
  <c r="BM7469" i="53"/>
  <c r="BP8475" i="53"/>
  <c r="BO8475" i="53"/>
  <c r="BN8475" i="53"/>
  <c r="BM8475" i="53"/>
  <c r="BQ8475" i="53"/>
  <c r="BL8476" i="53"/>
  <c r="BL7470" i="53"/>
  <c r="AD8477" i="53"/>
  <c r="AD7470" i="53"/>
  <c r="AG6440" i="53"/>
  <c r="AF6440" i="53"/>
  <c r="AE6440" i="53"/>
  <c r="AG1411" i="53"/>
  <c r="AF1411" i="53"/>
  <c r="AE1411" i="53"/>
  <c r="AG5434" i="53"/>
  <c r="AF5434" i="53"/>
  <c r="AE5434" i="53"/>
  <c r="AG2417" i="53"/>
  <c r="AF2417" i="53"/>
  <c r="AE2417" i="53"/>
  <c r="AG3422" i="53"/>
  <c r="AF3422" i="53"/>
  <c r="AE3422" i="53"/>
  <c r="AG4428" i="53"/>
  <c r="AE4428" i="53"/>
  <c r="AF4428" i="53"/>
  <c r="BQ2419" i="53"/>
  <c r="BP2419" i="53"/>
  <c r="BM2419" i="53"/>
  <c r="BO2419" i="53"/>
  <c r="BN2419" i="53"/>
  <c r="BQ1414" i="53"/>
  <c r="BP1414" i="53"/>
  <c r="BO1414" i="53"/>
  <c r="BN1414" i="53"/>
  <c r="BM1414" i="53"/>
  <c r="BP3424" i="53"/>
  <c r="BN3424" i="53"/>
  <c r="BM3424" i="53"/>
  <c r="BQ3424" i="53"/>
  <c r="BO3424" i="53"/>
  <c r="BP407" i="53"/>
  <c r="BQ407" i="53"/>
  <c r="BO407" i="53"/>
  <c r="BN407" i="53"/>
  <c r="BM407" i="53"/>
  <c r="BP4431" i="53"/>
  <c r="BQ4431" i="53"/>
  <c r="BO4431" i="53"/>
  <c r="BN4431" i="53"/>
  <c r="BM4431" i="53"/>
  <c r="BP5436" i="53"/>
  <c r="BQ5436" i="53"/>
  <c r="BO5436" i="53"/>
  <c r="BN5436" i="53"/>
  <c r="BM5436" i="53"/>
  <c r="BQ6442" i="53"/>
  <c r="BP6442" i="53"/>
  <c r="BO6442" i="53"/>
  <c r="BN6442" i="53"/>
  <c r="BM6442" i="53"/>
  <c r="AD5435" i="53"/>
  <c r="AD1412" i="53"/>
  <c r="BL408" i="53"/>
  <c r="AD4429" i="53"/>
  <c r="BL3425" i="53"/>
  <c r="BL6443" i="53"/>
  <c r="BL5437" i="53"/>
  <c r="BL1415" i="53"/>
  <c r="BL2420" i="53"/>
  <c r="BL4432" i="53"/>
  <c r="AD6441" i="53"/>
  <c r="AD3423" i="53"/>
  <c r="AD2418" i="53"/>
  <c r="AG7470" i="53"/>
  <c r="AF7470" i="53"/>
  <c r="AE7470" i="53"/>
  <c r="AG8477" i="53"/>
  <c r="AF8477" i="53"/>
  <c r="AE8477" i="53"/>
  <c r="BN7470" i="53"/>
  <c r="BM7470" i="53"/>
  <c r="BQ7470" i="53"/>
  <c r="BP7470" i="53"/>
  <c r="BO7470" i="53"/>
  <c r="BQ8476" i="53"/>
  <c r="BP8476" i="53"/>
  <c r="BO8476" i="53"/>
  <c r="BN8476" i="53"/>
  <c r="BM8476" i="53"/>
  <c r="BL8477" i="53"/>
  <c r="BL7471" i="53"/>
  <c r="AD8478" i="53"/>
  <c r="AD7471" i="53"/>
  <c r="AG5435" i="53"/>
  <c r="AF5435" i="53"/>
  <c r="AE5435" i="53"/>
  <c r="AG6441" i="53"/>
  <c r="AE6441" i="53"/>
  <c r="AF6441" i="53"/>
  <c r="AG1412" i="53"/>
  <c r="AF1412" i="53"/>
  <c r="AE1412" i="53"/>
  <c r="AF2418" i="53"/>
  <c r="AE2418" i="53"/>
  <c r="AG2418" i="53"/>
  <c r="AG3423" i="53"/>
  <c r="AE3423" i="53"/>
  <c r="AF3423" i="53"/>
  <c r="AG4429" i="53"/>
  <c r="AF4429" i="53"/>
  <c r="AE4429" i="53"/>
  <c r="BP4432" i="53"/>
  <c r="BQ4432" i="53"/>
  <c r="BO4432" i="53"/>
  <c r="BN4432" i="53"/>
  <c r="BM4432" i="53"/>
  <c r="BP1415" i="53"/>
  <c r="BQ1415" i="53"/>
  <c r="BN1415" i="53"/>
  <c r="BM1415" i="53"/>
  <c r="BO1415" i="53"/>
  <c r="BQ408" i="53"/>
  <c r="BP408" i="53"/>
  <c r="BM408" i="53"/>
  <c r="BO408" i="53"/>
  <c r="BN408" i="53"/>
  <c r="BQ2420" i="53"/>
  <c r="BP2420" i="53"/>
  <c r="BO2420" i="53"/>
  <c r="BN2420" i="53"/>
  <c r="BM2420" i="53"/>
  <c r="BQ5437" i="53"/>
  <c r="BP5437" i="53"/>
  <c r="BO5437" i="53"/>
  <c r="BN5437" i="53"/>
  <c r="BM5437" i="53"/>
  <c r="BP6443" i="53"/>
  <c r="BQ6443" i="53"/>
  <c r="BO6443" i="53"/>
  <c r="BN6443" i="53"/>
  <c r="BM6443" i="53"/>
  <c r="BP3425" i="53"/>
  <c r="BO3425" i="53"/>
  <c r="BN3425" i="53"/>
  <c r="BM3425" i="53"/>
  <c r="BQ3425" i="53"/>
  <c r="AD5436" i="53"/>
  <c r="BL409" i="53"/>
  <c r="AD1413" i="53"/>
  <c r="AD4430" i="53"/>
  <c r="BL5438" i="53"/>
  <c r="BL2421" i="53"/>
  <c r="BL6444" i="53"/>
  <c r="BL4433" i="53"/>
  <c r="BL1416" i="53"/>
  <c r="BL3426" i="53"/>
  <c r="AD6442" i="53"/>
  <c r="AD3424" i="53"/>
  <c r="AD2419" i="53"/>
  <c r="AG7471" i="53"/>
  <c r="AF7471" i="53"/>
  <c r="AE7471" i="53"/>
  <c r="AE8478" i="53"/>
  <c r="AG8478" i="53"/>
  <c r="AF8478" i="53"/>
  <c r="BQ7471" i="53"/>
  <c r="BP7471" i="53"/>
  <c r="BO7471" i="53"/>
  <c r="BN7471" i="53"/>
  <c r="BM7471" i="53"/>
  <c r="BN8477" i="53"/>
  <c r="BM8477" i="53"/>
  <c r="BQ8477" i="53"/>
  <c r="BP8477" i="53"/>
  <c r="BO8477" i="53"/>
  <c r="BL8478" i="53"/>
  <c r="BL7472" i="53"/>
  <c r="AD8479" i="53"/>
  <c r="AD7472" i="53"/>
  <c r="AG6442" i="53"/>
  <c r="AF6442" i="53"/>
  <c r="AE6442" i="53"/>
  <c r="AG1413" i="53"/>
  <c r="AF1413" i="53"/>
  <c r="AE1413" i="53"/>
  <c r="AG5436" i="53"/>
  <c r="AE5436" i="53"/>
  <c r="AF5436" i="53"/>
  <c r="AG2419" i="53"/>
  <c r="AF2419" i="53"/>
  <c r="AE2419" i="53"/>
  <c r="AG3424" i="53"/>
  <c r="AF3424" i="53"/>
  <c r="AE3424" i="53"/>
  <c r="AF4430" i="53"/>
  <c r="AE4430" i="53"/>
  <c r="AG4430" i="53"/>
  <c r="BQ1416" i="53"/>
  <c r="BP1416" i="53"/>
  <c r="BO1416" i="53"/>
  <c r="BN1416" i="53"/>
  <c r="BM1416" i="53"/>
  <c r="BQ6444" i="53"/>
  <c r="BP6444" i="53"/>
  <c r="BM6444" i="53"/>
  <c r="BN6444" i="53"/>
  <c r="BO6444" i="53"/>
  <c r="BP3426" i="53"/>
  <c r="BQ3426" i="53"/>
  <c r="BO3426" i="53"/>
  <c r="BN3426" i="53"/>
  <c r="BM3426" i="53"/>
  <c r="BQ409" i="53"/>
  <c r="BP409" i="53"/>
  <c r="BO409" i="53"/>
  <c r="BN409" i="53"/>
  <c r="BM409" i="53"/>
  <c r="BP4433" i="53"/>
  <c r="BQ4433" i="53"/>
  <c r="BO4433" i="53"/>
  <c r="BN4433" i="53"/>
  <c r="BM4433" i="53"/>
  <c r="BP2421" i="53"/>
  <c r="BQ2421" i="53"/>
  <c r="BO2421" i="53"/>
  <c r="BN2421" i="53"/>
  <c r="BM2421" i="53"/>
  <c r="BQ5438" i="53"/>
  <c r="BP5438" i="53"/>
  <c r="BM5438" i="53"/>
  <c r="BO5438" i="53"/>
  <c r="BN5438" i="53"/>
  <c r="AD5437" i="53"/>
  <c r="AD4431" i="53"/>
  <c r="AD1414" i="53"/>
  <c r="BL410" i="53"/>
  <c r="BL2422" i="53"/>
  <c r="BL6445" i="53"/>
  <c r="BL1417" i="53"/>
  <c r="BL3427" i="53"/>
  <c r="BL5439" i="53"/>
  <c r="BL4434" i="53"/>
  <c r="AD6443" i="53"/>
  <c r="AD3425" i="53"/>
  <c r="AD2420" i="53"/>
  <c r="AE7472" i="53"/>
  <c r="AG7472" i="53"/>
  <c r="AF7472" i="53"/>
  <c r="AG8479" i="53"/>
  <c r="AF8479" i="53"/>
  <c r="AE8479" i="53"/>
  <c r="BQ7472" i="53"/>
  <c r="BP7472" i="53"/>
  <c r="BO7472" i="53"/>
  <c r="BN7472" i="53"/>
  <c r="BM7472" i="53"/>
  <c r="BQ8478" i="53"/>
  <c r="BP8478" i="53"/>
  <c r="BO8478" i="53"/>
  <c r="BN8478" i="53"/>
  <c r="BM8478" i="53"/>
  <c r="BL8479" i="53"/>
  <c r="BL7473" i="53"/>
  <c r="AD8480" i="53"/>
  <c r="AD7473" i="53"/>
  <c r="AG5437" i="53"/>
  <c r="AF5437" i="53"/>
  <c r="AE5437" i="53"/>
  <c r="AF6443" i="53"/>
  <c r="AE6443" i="53"/>
  <c r="AG6443" i="53"/>
  <c r="AG4431" i="53"/>
  <c r="AF4431" i="53"/>
  <c r="AE4431" i="53"/>
  <c r="AG1414" i="53"/>
  <c r="AF1414" i="53"/>
  <c r="AE1414" i="53"/>
  <c r="AG2420" i="53"/>
  <c r="AF2420" i="53"/>
  <c r="AE2420" i="53"/>
  <c r="AF3425" i="53"/>
  <c r="AE3425" i="53"/>
  <c r="AG3425" i="53"/>
  <c r="BP4434" i="53"/>
  <c r="BQ4434" i="53"/>
  <c r="BO4434" i="53"/>
  <c r="BN4434" i="53"/>
  <c r="BM4434" i="53"/>
  <c r="BQ5439" i="53"/>
  <c r="BP5439" i="53"/>
  <c r="BO5439" i="53"/>
  <c r="BN5439" i="53"/>
  <c r="BM5439" i="53"/>
  <c r="BP3427" i="53"/>
  <c r="BQ3427" i="53"/>
  <c r="BO3427" i="53"/>
  <c r="BN3427" i="53"/>
  <c r="BM3427" i="53"/>
  <c r="BQ6445" i="53"/>
  <c r="BP6445" i="53"/>
  <c r="BO6445" i="53"/>
  <c r="BN6445" i="53"/>
  <c r="BM6445" i="53"/>
  <c r="BQ2422" i="53"/>
  <c r="BP2422" i="53"/>
  <c r="BO2422" i="53"/>
  <c r="BN2422" i="53"/>
  <c r="BM2422" i="53"/>
  <c r="BQ1417" i="53"/>
  <c r="BP1417" i="53"/>
  <c r="BO1417" i="53"/>
  <c r="BN1417" i="53"/>
  <c r="BM1417" i="53"/>
  <c r="BQ410" i="53"/>
  <c r="BP410" i="53"/>
  <c r="BO410" i="53"/>
  <c r="BN410" i="53"/>
  <c r="BM410" i="53"/>
  <c r="AD5438" i="53"/>
  <c r="BL411" i="53"/>
  <c r="AD4432" i="53"/>
  <c r="AD1415" i="53"/>
  <c r="BL6446" i="53"/>
  <c r="BL5440" i="53"/>
  <c r="BL4435" i="53"/>
  <c r="BL3428" i="53"/>
  <c r="BL1418" i="53"/>
  <c r="BL2423" i="53"/>
  <c r="AD6444" i="53"/>
  <c r="AD3426" i="53"/>
  <c r="AD2421" i="53"/>
  <c r="AG7473" i="53"/>
  <c r="AF7473" i="53"/>
  <c r="AE7473" i="53"/>
  <c r="AG8480" i="53"/>
  <c r="AF8480" i="53"/>
  <c r="AE8480" i="53"/>
  <c r="BO7473" i="53"/>
  <c r="BN7473" i="53"/>
  <c r="BM7473" i="53"/>
  <c r="BQ7473" i="53"/>
  <c r="BP7473" i="53"/>
  <c r="BQ8479" i="53"/>
  <c r="BP8479" i="53"/>
  <c r="BO8479" i="53"/>
  <c r="BN8479" i="53"/>
  <c r="BM8479" i="53"/>
  <c r="BL8480" i="53"/>
  <c r="BL7474" i="53"/>
  <c r="AD8481" i="53"/>
  <c r="AD7474" i="53"/>
  <c r="AF5438" i="53"/>
  <c r="AE5438" i="53"/>
  <c r="AG5438" i="53"/>
  <c r="AG4432" i="53"/>
  <c r="AF4432" i="53"/>
  <c r="AE4432" i="53"/>
  <c r="AF6444" i="53"/>
  <c r="AG6444" i="53"/>
  <c r="AE6444" i="53"/>
  <c r="AE2421" i="53"/>
  <c r="AF2421" i="53"/>
  <c r="AG2421" i="53"/>
  <c r="AG3426" i="53"/>
  <c r="AF3426" i="53"/>
  <c r="AE3426" i="53"/>
  <c r="AF1415" i="53"/>
  <c r="AE1415" i="53"/>
  <c r="AG1415" i="53"/>
  <c r="BP411" i="53"/>
  <c r="BQ411" i="53"/>
  <c r="BO411" i="53"/>
  <c r="BN411" i="53"/>
  <c r="BM411" i="53"/>
  <c r="BQ2423" i="53"/>
  <c r="BP2423" i="53"/>
  <c r="BM2423" i="53"/>
  <c r="BO2423" i="53"/>
  <c r="BN2423" i="53"/>
  <c r="BQ1418" i="53"/>
  <c r="BP1418" i="53"/>
  <c r="BO1418" i="53"/>
  <c r="BN1418" i="53"/>
  <c r="BM1418" i="53"/>
  <c r="BP3428" i="53"/>
  <c r="BQ3428" i="53"/>
  <c r="BO3428" i="53"/>
  <c r="BN3428" i="53"/>
  <c r="BM3428" i="53"/>
  <c r="BP5440" i="53"/>
  <c r="BQ5440" i="53"/>
  <c r="BO5440" i="53"/>
  <c r="BN5440" i="53"/>
  <c r="BM5440" i="53"/>
  <c r="BP4435" i="53"/>
  <c r="BM4435" i="53"/>
  <c r="BQ4435" i="53"/>
  <c r="BO4435" i="53"/>
  <c r="BN4435" i="53"/>
  <c r="BQ6446" i="53"/>
  <c r="BP6446" i="53"/>
  <c r="BO6446" i="53"/>
  <c r="BN6446" i="53"/>
  <c r="BM6446" i="53"/>
  <c r="AD5439" i="53"/>
  <c r="AD4433" i="53"/>
  <c r="BL412" i="53"/>
  <c r="AD1416" i="53"/>
  <c r="BL6447" i="53"/>
  <c r="BL4436" i="53"/>
  <c r="BL2424" i="53"/>
  <c r="BL3429" i="53"/>
  <c r="BL1419" i="53"/>
  <c r="BL5441" i="53"/>
  <c r="AD6445" i="53"/>
  <c r="AD3427" i="53"/>
  <c r="AD2422" i="53"/>
  <c r="AG8481" i="53"/>
  <c r="AF8481" i="53"/>
  <c r="AE8481" i="53"/>
  <c r="BQ7474" i="53"/>
  <c r="BP7474" i="53"/>
  <c r="BO7474" i="53"/>
  <c r="BN7474" i="53"/>
  <c r="BM7474" i="53"/>
  <c r="AG7474" i="53"/>
  <c r="AF7474" i="53"/>
  <c r="AE7474" i="53"/>
  <c r="BO8480" i="53"/>
  <c r="BN8480" i="53"/>
  <c r="BM8480" i="53"/>
  <c r="BQ8480" i="53"/>
  <c r="BP8480" i="53"/>
  <c r="BL8481" i="53"/>
  <c r="BL7475" i="53"/>
  <c r="AD8482" i="53"/>
  <c r="AD7475" i="53"/>
  <c r="AG6445" i="53"/>
  <c r="AE6445" i="53"/>
  <c r="AF6445" i="53"/>
  <c r="AG5439" i="53"/>
  <c r="AF5439" i="53"/>
  <c r="AE5439" i="53"/>
  <c r="AE4433" i="53"/>
  <c r="AF4433" i="53"/>
  <c r="AG4433" i="53"/>
  <c r="AG2422" i="53"/>
  <c r="AF2422" i="53"/>
  <c r="AE2422" i="53"/>
  <c r="AG3427" i="53"/>
  <c r="AF3427" i="53"/>
  <c r="AE3427" i="53"/>
  <c r="AG1416" i="53"/>
  <c r="AF1416" i="53"/>
  <c r="AE1416" i="53"/>
  <c r="BP1419" i="53"/>
  <c r="BQ1419" i="53"/>
  <c r="BN1419" i="53"/>
  <c r="BM1419" i="53"/>
  <c r="BO1419" i="53"/>
  <c r="BP3429" i="53"/>
  <c r="BQ3429" i="53"/>
  <c r="BO3429" i="53"/>
  <c r="BN3429" i="53"/>
  <c r="BM3429" i="53"/>
  <c r="BQ5441" i="53"/>
  <c r="BP5441" i="53"/>
  <c r="BO5441" i="53"/>
  <c r="BN5441" i="53"/>
  <c r="BM5441" i="53"/>
  <c r="BQ2424" i="53"/>
  <c r="BP2424" i="53"/>
  <c r="BO2424" i="53"/>
  <c r="BN2424" i="53"/>
  <c r="BM2424" i="53"/>
  <c r="BQ412" i="53"/>
  <c r="BP412" i="53"/>
  <c r="BM412" i="53"/>
  <c r="BO412" i="53"/>
  <c r="BN412" i="53"/>
  <c r="BP4436" i="53"/>
  <c r="BN4436" i="53"/>
  <c r="BM4436" i="53"/>
  <c r="BQ4436" i="53"/>
  <c r="BO4436" i="53"/>
  <c r="BP6447" i="53"/>
  <c r="BQ6447" i="53"/>
  <c r="BO6447" i="53"/>
  <c r="BN6447" i="53"/>
  <c r="BM6447" i="53"/>
  <c r="AD5440" i="53"/>
  <c r="AD1417" i="53"/>
  <c r="AD4434" i="53"/>
  <c r="BL413" i="53"/>
  <c r="BL6448" i="53"/>
  <c r="BL2425" i="53"/>
  <c r="BL1420" i="53"/>
  <c r="BL5442" i="53"/>
  <c r="BL3430" i="53"/>
  <c r="BL4437" i="53"/>
  <c r="AD6446" i="53"/>
  <c r="AD3428" i="53"/>
  <c r="AD2423" i="53"/>
  <c r="AG7475" i="53"/>
  <c r="AF7475" i="53"/>
  <c r="AE7475" i="53"/>
  <c r="AG8482" i="53"/>
  <c r="AF8482" i="53"/>
  <c r="AE8482" i="53"/>
  <c r="BM7475" i="53"/>
  <c r="BQ7475" i="53"/>
  <c r="BP7475" i="53"/>
  <c r="BO7475" i="53"/>
  <c r="BN7475" i="53"/>
  <c r="BQ8481" i="53"/>
  <c r="BP8481" i="53"/>
  <c r="BO8481" i="53"/>
  <c r="BN8481" i="53"/>
  <c r="BM8481" i="53"/>
  <c r="BL8482" i="53"/>
  <c r="BL7476" i="53"/>
  <c r="AD8483" i="53"/>
  <c r="AD7476" i="53"/>
  <c r="AG1417" i="53"/>
  <c r="AF1417" i="53"/>
  <c r="AE1417" i="53"/>
  <c r="AE6446" i="53"/>
  <c r="AG6446" i="53"/>
  <c r="AF6446" i="53"/>
  <c r="AG5440" i="53"/>
  <c r="AF5440" i="53"/>
  <c r="AE5440" i="53"/>
  <c r="AG4434" i="53"/>
  <c r="AF4434" i="53"/>
  <c r="AE4434" i="53"/>
  <c r="AG2423" i="53"/>
  <c r="AF2423" i="53"/>
  <c r="AE2423" i="53"/>
  <c r="AE3428" i="53"/>
  <c r="AF3428" i="53"/>
  <c r="AG3428" i="53"/>
  <c r="BQ5442" i="53"/>
  <c r="BP5442" i="53"/>
  <c r="BM5442" i="53"/>
  <c r="BO5442" i="53"/>
  <c r="BN5442" i="53"/>
  <c r="BP4437" i="53"/>
  <c r="BO4437" i="53"/>
  <c r="BN4437" i="53"/>
  <c r="BM4437" i="53"/>
  <c r="BQ4437" i="53"/>
  <c r="BP3430" i="53"/>
  <c r="BQ3430" i="53"/>
  <c r="BO3430" i="53"/>
  <c r="BN3430" i="53"/>
  <c r="BM3430" i="53"/>
  <c r="BQ1420" i="53"/>
  <c r="BP1420" i="53"/>
  <c r="BO1420" i="53"/>
  <c r="BN1420" i="53"/>
  <c r="BM1420" i="53"/>
  <c r="BP2425" i="53"/>
  <c r="BQ2425" i="53"/>
  <c r="BO2425" i="53"/>
  <c r="BN2425" i="53"/>
  <c r="BM2425" i="53"/>
  <c r="BQ6448" i="53"/>
  <c r="BP6448" i="53"/>
  <c r="BM6448" i="53"/>
  <c r="BN6448" i="53"/>
  <c r="BO6448" i="53"/>
  <c r="BQ413" i="53"/>
  <c r="BP413" i="53"/>
  <c r="BO413" i="53"/>
  <c r="BN413" i="53"/>
  <c r="BM413" i="53"/>
  <c r="AD5441" i="53"/>
  <c r="AD1418" i="53"/>
  <c r="AD4435" i="53"/>
  <c r="BL414" i="53"/>
  <c r="BL5443" i="53"/>
  <c r="BL3431" i="53"/>
  <c r="BL6449" i="53"/>
  <c r="BL2426" i="53"/>
  <c r="BL4438" i="53"/>
  <c r="BL1421" i="53"/>
  <c r="AD6447" i="53"/>
  <c r="AD3429" i="53"/>
  <c r="AD2424" i="53"/>
  <c r="AG7476" i="53"/>
  <c r="AF7476" i="53"/>
  <c r="AE7476" i="53"/>
  <c r="AF8483" i="53"/>
  <c r="AE8483" i="53"/>
  <c r="AG8483" i="53"/>
  <c r="BP7476" i="53"/>
  <c r="BO7476" i="53"/>
  <c r="BN7476" i="53"/>
  <c r="BM7476" i="53"/>
  <c r="BQ7476" i="53"/>
  <c r="BM8482" i="53"/>
  <c r="BQ8482" i="53"/>
  <c r="BP8482" i="53"/>
  <c r="BO8482" i="53"/>
  <c r="BN8482" i="53"/>
  <c r="BL8483" i="53"/>
  <c r="BL7477" i="53"/>
  <c r="AD8484" i="53"/>
  <c r="AD7477" i="53"/>
  <c r="AE1418" i="53"/>
  <c r="AG1418" i="53"/>
  <c r="AF1418" i="53"/>
  <c r="AG4435" i="53"/>
  <c r="AF4435" i="53"/>
  <c r="AE4435" i="53"/>
  <c r="AE6447" i="53"/>
  <c r="AG6447" i="53"/>
  <c r="AF6447" i="53"/>
  <c r="AE5441" i="53"/>
  <c r="AG5441" i="53"/>
  <c r="AF5441" i="53"/>
  <c r="AG2424" i="53"/>
  <c r="AE2424" i="53"/>
  <c r="AF2424" i="53"/>
  <c r="AG3429" i="53"/>
  <c r="AF3429" i="53"/>
  <c r="AE3429" i="53"/>
  <c r="BQ1421" i="53"/>
  <c r="BP1421" i="53"/>
  <c r="BO1421" i="53"/>
  <c r="BN1421" i="53"/>
  <c r="BM1421" i="53"/>
  <c r="BP4438" i="53"/>
  <c r="BQ4438" i="53"/>
  <c r="BO4438" i="53"/>
  <c r="BN4438" i="53"/>
  <c r="BM4438" i="53"/>
  <c r="BQ6449" i="53"/>
  <c r="BP6449" i="53"/>
  <c r="BO6449" i="53"/>
  <c r="BN6449" i="53"/>
  <c r="BM6449" i="53"/>
  <c r="BP3431" i="53"/>
  <c r="BM3431" i="53"/>
  <c r="BQ3431" i="53"/>
  <c r="BO3431" i="53"/>
  <c r="BN3431" i="53"/>
  <c r="BQ2426" i="53"/>
  <c r="BP2426" i="53"/>
  <c r="BO2426" i="53"/>
  <c r="BN2426" i="53"/>
  <c r="BM2426" i="53"/>
  <c r="BQ5443" i="53"/>
  <c r="BP5443" i="53"/>
  <c r="BO5443" i="53"/>
  <c r="BN5443" i="53"/>
  <c r="BM5443" i="53"/>
  <c r="BQ414" i="53"/>
  <c r="BP414" i="53"/>
  <c r="BO414" i="53"/>
  <c r="BN414" i="53"/>
  <c r="BM414" i="53"/>
  <c r="AD5442" i="53"/>
  <c r="AD4436" i="53"/>
  <c r="BL415" i="53"/>
  <c r="AD1419" i="53"/>
  <c r="BL6450" i="53"/>
  <c r="BL4439" i="53"/>
  <c r="BL1422" i="53"/>
  <c r="BL2427" i="53"/>
  <c r="BL3432" i="53"/>
  <c r="BL5444" i="53"/>
  <c r="AD6448" i="53"/>
  <c r="AD3430" i="53"/>
  <c r="AD2425" i="53"/>
  <c r="AF7477" i="53"/>
  <c r="AE7477" i="53"/>
  <c r="AG7477" i="53"/>
  <c r="AG8484" i="53"/>
  <c r="AF8484" i="53"/>
  <c r="AE8484" i="53"/>
  <c r="BQ7477" i="53"/>
  <c r="BP7477" i="53"/>
  <c r="BO7477" i="53"/>
  <c r="BN7477" i="53"/>
  <c r="BM7477" i="53"/>
  <c r="BP8483" i="53"/>
  <c r="BO8483" i="53"/>
  <c r="BN8483" i="53"/>
  <c r="BM8483" i="53"/>
  <c r="BQ8483" i="53"/>
  <c r="BL8484" i="53"/>
  <c r="BL7478" i="53"/>
  <c r="AD8485" i="53"/>
  <c r="AD7478" i="53"/>
  <c r="AG4436" i="53"/>
  <c r="AE4436" i="53"/>
  <c r="AF4436" i="53"/>
  <c r="AG6448" i="53"/>
  <c r="AF6448" i="53"/>
  <c r="AE6448" i="53"/>
  <c r="AG5442" i="53"/>
  <c r="AF5442" i="53"/>
  <c r="AE5442" i="53"/>
  <c r="AG2425" i="53"/>
  <c r="AF2425" i="53"/>
  <c r="AE2425" i="53"/>
  <c r="AG3430" i="53"/>
  <c r="AF3430" i="53"/>
  <c r="AE3430" i="53"/>
  <c r="AG1419" i="53"/>
  <c r="AF1419" i="53"/>
  <c r="AE1419" i="53"/>
  <c r="BP5444" i="53"/>
  <c r="BQ5444" i="53"/>
  <c r="BO5444" i="53"/>
  <c r="BN5444" i="53"/>
  <c r="BM5444" i="53"/>
  <c r="BQ2427" i="53"/>
  <c r="BP2427" i="53"/>
  <c r="BM2427" i="53"/>
  <c r="BO2427" i="53"/>
  <c r="BN2427" i="53"/>
  <c r="BP415" i="53"/>
  <c r="BQ415" i="53"/>
  <c r="BO415" i="53"/>
  <c r="BN415" i="53"/>
  <c r="BM415" i="53"/>
  <c r="BP4439" i="53"/>
  <c r="BQ4439" i="53"/>
  <c r="BO4439" i="53"/>
  <c r="BN4439" i="53"/>
  <c r="BM4439" i="53"/>
  <c r="BP3432" i="53"/>
  <c r="BN3432" i="53"/>
  <c r="BM3432" i="53"/>
  <c r="BQ3432" i="53"/>
  <c r="BO3432" i="53"/>
  <c r="BQ1422" i="53"/>
  <c r="BP1422" i="53"/>
  <c r="BO1422" i="53"/>
  <c r="BN1422" i="53"/>
  <c r="BM1422" i="53"/>
  <c r="BQ6450" i="53"/>
  <c r="BP6450" i="53"/>
  <c r="BO6450" i="53"/>
  <c r="BN6450" i="53"/>
  <c r="BM6450" i="53"/>
  <c r="AD5443" i="53"/>
  <c r="AD4437" i="53"/>
  <c r="BL416" i="53"/>
  <c r="AD1420" i="53"/>
  <c r="BL4440" i="53"/>
  <c r="BL2428" i="53"/>
  <c r="BL6451" i="53"/>
  <c r="BL3433" i="53"/>
  <c r="BL1423" i="53"/>
  <c r="BL5445" i="53"/>
  <c r="AD6449" i="53"/>
  <c r="AD3431" i="53"/>
  <c r="AD2426" i="53"/>
  <c r="AG7478" i="53"/>
  <c r="AF7478" i="53"/>
  <c r="AE7478" i="53"/>
  <c r="AG8485" i="53"/>
  <c r="AF8485" i="53"/>
  <c r="AE8485" i="53"/>
  <c r="BN7478" i="53"/>
  <c r="BM7478" i="53"/>
  <c r="BQ7478" i="53"/>
  <c r="BP7478" i="53"/>
  <c r="BO7478" i="53"/>
  <c r="BQ8484" i="53"/>
  <c r="BP8484" i="53"/>
  <c r="BO8484" i="53"/>
  <c r="BN8484" i="53"/>
  <c r="BM8484" i="53"/>
  <c r="BL8485" i="53"/>
  <c r="BL7479" i="53"/>
  <c r="AD8486" i="53"/>
  <c r="AD7479" i="53"/>
  <c r="AG6449" i="53"/>
  <c r="AF6449" i="53"/>
  <c r="AE6449" i="53"/>
  <c r="AG4437" i="53"/>
  <c r="AF4437" i="53"/>
  <c r="AE4437" i="53"/>
  <c r="AG5443" i="53"/>
  <c r="AF5443" i="53"/>
  <c r="AE5443" i="53"/>
  <c r="AF2426" i="53"/>
  <c r="AE2426" i="53"/>
  <c r="AG2426" i="53"/>
  <c r="AG3431" i="53"/>
  <c r="AE3431" i="53"/>
  <c r="AF3431" i="53"/>
  <c r="AG1420" i="53"/>
  <c r="AF1420" i="53"/>
  <c r="AE1420" i="53"/>
  <c r="BP1423" i="53"/>
  <c r="BQ1423" i="53"/>
  <c r="BN1423" i="53"/>
  <c r="BM1423" i="53"/>
  <c r="BO1423" i="53"/>
  <c r="BP3433" i="53"/>
  <c r="BO3433" i="53"/>
  <c r="BN3433" i="53"/>
  <c r="BM3433" i="53"/>
  <c r="BQ3433" i="53"/>
  <c r="BQ416" i="53"/>
  <c r="BP416" i="53"/>
  <c r="BM416" i="53"/>
  <c r="BO416" i="53"/>
  <c r="BN416" i="53"/>
  <c r="BQ2428" i="53"/>
  <c r="BP2428" i="53"/>
  <c r="BO2428" i="53"/>
  <c r="BN2428" i="53"/>
  <c r="BM2428" i="53"/>
  <c r="BQ5445" i="53"/>
  <c r="BP5445" i="53"/>
  <c r="BO5445" i="53"/>
  <c r="BN5445" i="53"/>
  <c r="BM5445" i="53"/>
  <c r="BP6451" i="53"/>
  <c r="BQ6451" i="53"/>
  <c r="BO6451" i="53"/>
  <c r="BN6451" i="53"/>
  <c r="BM6451" i="53"/>
  <c r="BP4440" i="53"/>
  <c r="BQ4440" i="53"/>
  <c r="BO4440" i="53"/>
  <c r="BN4440" i="53"/>
  <c r="BM4440" i="53"/>
  <c r="AD5444" i="53"/>
  <c r="AD4438" i="53"/>
  <c r="BL417" i="53"/>
  <c r="AD1421" i="53"/>
  <c r="BL1424" i="53"/>
  <c r="BL2429" i="53"/>
  <c r="BL6452" i="53"/>
  <c r="BL5446" i="53"/>
  <c r="BL3434" i="53"/>
  <c r="BL4441" i="53"/>
  <c r="AD6450" i="53"/>
  <c r="AD3432" i="53"/>
  <c r="AD2427" i="53"/>
  <c r="AG7479" i="53"/>
  <c r="AF7479" i="53"/>
  <c r="AE7479" i="53"/>
  <c r="AE8486" i="53"/>
  <c r="AG8486" i="53"/>
  <c r="AF8486" i="53"/>
  <c r="BQ7479" i="53"/>
  <c r="BP7479" i="53"/>
  <c r="BO7479" i="53"/>
  <c r="BN7479" i="53"/>
  <c r="BM7479" i="53"/>
  <c r="BN8485" i="53"/>
  <c r="BM8485" i="53"/>
  <c r="BQ8485" i="53"/>
  <c r="BP8485" i="53"/>
  <c r="BO8485" i="53"/>
  <c r="BL8486" i="53"/>
  <c r="BL7480" i="53"/>
  <c r="AD8487" i="53"/>
  <c r="AD7480" i="53"/>
  <c r="AG6450" i="53"/>
  <c r="AF6450" i="53"/>
  <c r="AE6450" i="53"/>
  <c r="AF4438" i="53"/>
  <c r="AE4438" i="53"/>
  <c r="AG4438" i="53"/>
  <c r="AG5444" i="53"/>
  <c r="AF5444" i="53"/>
  <c r="AE5444" i="53"/>
  <c r="AG2427" i="53"/>
  <c r="AF2427" i="53"/>
  <c r="AE2427" i="53"/>
  <c r="AG3432" i="53"/>
  <c r="AF3432" i="53"/>
  <c r="AE3432" i="53"/>
  <c r="AG1421" i="53"/>
  <c r="AF1421" i="53"/>
  <c r="AE1421" i="53"/>
  <c r="BP4441" i="53"/>
  <c r="BQ4441" i="53"/>
  <c r="BO4441" i="53"/>
  <c r="BN4441" i="53"/>
  <c r="BM4441" i="53"/>
  <c r="BQ5446" i="53"/>
  <c r="BP5446" i="53"/>
  <c r="BM5446" i="53"/>
  <c r="BO5446" i="53"/>
  <c r="BN5446" i="53"/>
  <c r="BQ417" i="53"/>
  <c r="BP417" i="53"/>
  <c r="BO417" i="53"/>
  <c r="BN417" i="53"/>
  <c r="BM417" i="53"/>
  <c r="BQ6452" i="53"/>
  <c r="BP6452" i="53"/>
  <c r="BM6452" i="53"/>
  <c r="BN6452" i="53"/>
  <c r="BO6452" i="53"/>
  <c r="BP3434" i="53"/>
  <c r="BQ3434" i="53"/>
  <c r="BO3434" i="53"/>
  <c r="BN3434" i="53"/>
  <c r="BM3434" i="53"/>
  <c r="BP2429" i="53"/>
  <c r="BQ2429" i="53"/>
  <c r="BO2429" i="53"/>
  <c r="BN2429" i="53"/>
  <c r="BM2429" i="53"/>
  <c r="BQ1424" i="53"/>
  <c r="BP1424" i="53"/>
  <c r="BO1424" i="53"/>
  <c r="BN1424" i="53"/>
  <c r="BM1424" i="53"/>
  <c r="AD5445" i="53"/>
  <c r="AD4439" i="53"/>
  <c r="BL418" i="53"/>
  <c r="AD1422" i="53"/>
  <c r="BL2430" i="53"/>
  <c r="BL6453" i="53"/>
  <c r="BL3435" i="53"/>
  <c r="BL5447" i="53"/>
  <c r="BL4442" i="53"/>
  <c r="BL1425" i="53"/>
  <c r="AD6451" i="53"/>
  <c r="AD3433" i="53"/>
  <c r="AD2428" i="53"/>
  <c r="AE7480" i="53"/>
  <c r="AG7480" i="53"/>
  <c r="AF7480" i="53"/>
  <c r="AG8487" i="53"/>
  <c r="AF8487" i="53"/>
  <c r="AE8487" i="53"/>
  <c r="BQ7480" i="53"/>
  <c r="BP7480" i="53"/>
  <c r="BO7480" i="53"/>
  <c r="BN7480" i="53"/>
  <c r="BM7480" i="53"/>
  <c r="BQ8486" i="53"/>
  <c r="BP8486" i="53"/>
  <c r="BO8486" i="53"/>
  <c r="BN8486" i="53"/>
  <c r="BM8486" i="53"/>
  <c r="BL8487" i="53"/>
  <c r="BL7481" i="53"/>
  <c r="AD8488" i="53"/>
  <c r="AD7481" i="53"/>
  <c r="AF6451" i="53"/>
  <c r="AE6451" i="53"/>
  <c r="AG6451" i="53"/>
  <c r="AG5445" i="53"/>
  <c r="AF5445" i="53"/>
  <c r="AE5445" i="53"/>
  <c r="AG4439" i="53"/>
  <c r="AF4439" i="53"/>
  <c r="AE4439" i="53"/>
  <c r="AG2428" i="53"/>
  <c r="AF2428" i="53"/>
  <c r="AE2428" i="53"/>
  <c r="AF3433" i="53"/>
  <c r="AE3433" i="53"/>
  <c r="AG3433" i="53"/>
  <c r="AG1422" i="53"/>
  <c r="AF1422" i="53"/>
  <c r="AE1422" i="53"/>
  <c r="BQ1425" i="53"/>
  <c r="BP1425" i="53"/>
  <c r="BO1425" i="53"/>
  <c r="BN1425" i="53"/>
  <c r="BM1425" i="53"/>
  <c r="BQ5447" i="53"/>
  <c r="BP5447" i="53"/>
  <c r="BO5447" i="53"/>
  <c r="BN5447" i="53"/>
  <c r="BM5447" i="53"/>
  <c r="BQ418" i="53"/>
  <c r="BP418" i="53"/>
  <c r="BO418" i="53"/>
  <c r="BN418" i="53"/>
  <c r="BM418" i="53"/>
  <c r="BP4442" i="53"/>
  <c r="BQ4442" i="53"/>
  <c r="BO4442" i="53"/>
  <c r="BN4442" i="53"/>
  <c r="BM4442" i="53"/>
  <c r="BP3435" i="53"/>
  <c r="BQ3435" i="53"/>
  <c r="BO3435" i="53"/>
  <c r="BN3435" i="53"/>
  <c r="BM3435" i="53"/>
  <c r="BQ6453" i="53"/>
  <c r="BP6453" i="53"/>
  <c r="BO6453" i="53"/>
  <c r="BN6453" i="53"/>
  <c r="BM6453" i="53"/>
  <c r="BQ2430" i="53"/>
  <c r="BP2430" i="53"/>
  <c r="BO2430" i="53"/>
  <c r="BN2430" i="53"/>
  <c r="BM2430" i="53"/>
  <c r="AD5446" i="53"/>
  <c r="AD4440" i="53"/>
  <c r="BL419" i="53"/>
  <c r="AD1423" i="53"/>
  <c r="BL6454" i="53"/>
  <c r="BL4443" i="53"/>
  <c r="BL1426" i="53"/>
  <c r="BL5448" i="53"/>
  <c r="BL3436" i="53"/>
  <c r="BL2431" i="53"/>
  <c r="AD6452" i="53"/>
  <c r="AD3434" i="53"/>
  <c r="AD2429" i="53"/>
  <c r="AG7481" i="53"/>
  <c r="AF7481" i="53"/>
  <c r="AE7481" i="53"/>
  <c r="AG8488" i="53"/>
  <c r="AF8488" i="53"/>
  <c r="AE8488" i="53"/>
  <c r="BO7481" i="53"/>
  <c r="BN7481" i="53"/>
  <c r="BM7481" i="53"/>
  <c r="BQ7481" i="53"/>
  <c r="BP7481" i="53"/>
  <c r="BQ8487" i="53"/>
  <c r="BP8487" i="53"/>
  <c r="BO8487" i="53"/>
  <c r="BN8487" i="53"/>
  <c r="BM8487" i="53"/>
  <c r="BL8488" i="53"/>
  <c r="BL7482" i="53"/>
  <c r="AD8489" i="53"/>
  <c r="AD7482" i="53"/>
  <c r="AF6452" i="53"/>
  <c r="AE6452" i="53"/>
  <c r="AG6452" i="53"/>
  <c r="AG4440" i="53"/>
  <c r="AF4440" i="53"/>
  <c r="AE4440" i="53"/>
  <c r="AF5446" i="53"/>
  <c r="AE5446" i="53"/>
  <c r="AG5446" i="53"/>
  <c r="AE2429" i="53"/>
  <c r="AF2429" i="53"/>
  <c r="AG2429" i="53"/>
  <c r="AG3434" i="53"/>
  <c r="AF3434" i="53"/>
  <c r="AE3434" i="53"/>
  <c r="AF1423" i="53"/>
  <c r="AE1423" i="53"/>
  <c r="AG1423" i="53"/>
  <c r="BP3436" i="53"/>
  <c r="BQ3436" i="53"/>
  <c r="BO3436" i="53"/>
  <c r="BN3436" i="53"/>
  <c r="BM3436" i="53"/>
  <c r="BP5448" i="53"/>
  <c r="BQ5448" i="53"/>
  <c r="BO5448" i="53"/>
  <c r="BN5448" i="53"/>
  <c r="BM5448" i="53"/>
  <c r="BP4443" i="53"/>
  <c r="BM4443" i="53"/>
  <c r="BQ4443" i="53"/>
  <c r="BO4443" i="53"/>
  <c r="BN4443" i="53"/>
  <c r="BP419" i="53"/>
  <c r="BQ419" i="53"/>
  <c r="BO419" i="53"/>
  <c r="BN419" i="53"/>
  <c r="BM419" i="53"/>
  <c r="BQ1426" i="53"/>
  <c r="BP1426" i="53"/>
  <c r="BO1426" i="53"/>
  <c r="BN1426" i="53"/>
  <c r="BM1426" i="53"/>
  <c r="BQ2431" i="53"/>
  <c r="BP2431" i="53"/>
  <c r="BM2431" i="53"/>
  <c r="BO2431" i="53"/>
  <c r="BN2431" i="53"/>
  <c r="BQ6454" i="53"/>
  <c r="BP6454" i="53"/>
  <c r="BO6454" i="53"/>
  <c r="BN6454" i="53"/>
  <c r="BM6454" i="53"/>
  <c r="AD5447" i="53"/>
  <c r="BL420" i="53"/>
  <c r="AD4441" i="53"/>
  <c r="AD1424" i="53"/>
  <c r="BL4444" i="53"/>
  <c r="BL3437" i="53"/>
  <c r="BL1427" i="53"/>
  <c r="BL2432" i="53"/>
  <c r="BL5449" i="53"/>
  <c r="BL6455" i="53"/>
  <c r="AD6453" i="53"/>
  <c r="AD3435" i="53"/>
  <c r="AD2430" i="53"/>
  <c r="AG8489" i="53"/>
  <c r="AF8489" i="53"/>
  <c r="AE8489" i="53"/>
  <c r="BQ7482" i="53"/>
  <c r="BP7482" i="53"/>
  <c r="BO7482" i="53"/>
  <c r="BN7482" i="53"/>
  <c r="BM7482" i="53"/>
  <c r="AG7482" i="53"/>
  <c r="AF7482" i="53"/>
  <c r="AE7482" i="53"/>
  <c r="BO8488" i="53"/>
  <c r="BN8488" i="53"/>
  <c r="BM8488" i="53"/>
  <c r="BQ8488" i="53"/>
  <c r="BP8488" i="53"/>
  <c r="BL8489" i="53"/>
  <c r="BL7483" i="53"/>
  <c r="AD8490" i="53"/>
  <c r="AD7483" i="53"/>
  <c r="AG6453" i="53"/>
  <c r="AF6453" i="53"/>
  <c r="AE6453" i="53"/>
  <c r="AE4441" i="53"/>
  <c r="AF4441" i="53"/>
  <c r="AG4441" i="53"/>
  <c r="AG5447" i="53"/>
  <c r="AF5447" i="53"/>
  <c r="AE5447" i="53"/>
  <c r="AG2430" i="53"/>
  <c r="AF2430" i="53"/>
  <c r="AE2430" i="53"/>
  <c r="AG3435" i="53"/>
  <c r="AF3435" i="53"/>
  <c r="AE3435" i="53"/>
  <c r="AG1424" i="53"/>
  <c r="AF1424" i="53"/>
  <c r="AE1424" i="53"/>
  <c r="BQ420" i="53"/>
  <c r="BP420" i="53"/>
  <c r="BM420" i="53"/>
  <c r="BO420" i="53"/>
  <c r="BN420" i="53"/>
  <c r="BQ2432" i="53"/>
  <c r="BP2432" i="53"/>
  <c r="BO2432" i="53"/>
  <c r="BN2432" i="53"/>
  <c r="BM2432" i="53"/>
  <c r="BP6455" i="53"/>
  <c r="BQ6455" i="53"/>
  <c r="BO6455" i="53"/>
  <c r="BN6455" i="53"/>
  <c r="BM6455" i="53"/>
  <c r="BQ5449" i="53"/>
  <c r="BP5449" i="53"/>
  <c r="BO5449" i="53"/>
  <c r="BN5449" i="53"/>
  <c r="BM5449" i="53"/>
  <c r="BP1427" i="53"/>
  <c r="BQ1427" i="53"/>
  <c r="BN1427" i="53"/>
  <c r="BM1427" i="53"/>
  <c r="BO1427" i="53"/>
  <c r="BP4444" i="53"/>
  <c r="BN4444" i="53"/>
  <c r="BM4444" i="53"/>
  <c r="BQ4444" i="53"/>
  <c r="BO4444" i="53"/>
  <c r="BP3437" i="53"/>
  <c r="BQ3437" i="53"/>
  <c r="BO3437" i="53"/>
  <c r="BN3437" i="53"/>
  <c r="BM3437" i="53"/>
  <c r="AD5448" i="53"/>
  <c r="BL421" i="53"/>
  <c r="AD4442" i="53"/>
  <c r="AD1425" i="53"/>
  <c r="BL6456" i="53"/>
  <c r="BL5450" i="53"/>
  <c r="BL3438" i="53"/>
  <c r="BL2433" i="53"/>
  <c r="BL1428" i="53"/>
  <c r="BL4445" i="53"/>
  <c r="AD6454" i="53"/>
  <c r="AD3436" i="53"/>
  <c r="AD2431" i="53"/>
  <c r="AG7483" i="53"/>
  <c r="AF7483" i="53"/>
  <c r="AE7483" i="53"/>
  <c r="AG8490" i="53"/>
  <c r="AF8490" i="53"/>
  <c r="AE8490" i="53"/>
  <c r="BM7483" i="53"/>
  <c r="BQ7483" i="53"/>
  <c r="BP7483" i="53"/>
  <c r="BO7483" i="53"/>
  <c r="BN7483" i="53"/>
  <c r="BQ8489" i="53"/>
  <c r="BP8489" i="53"/>
  <c r="BO8489" i="53"/>
  <c r="BN8489" i="53"/>
  <c r="BM8489" i="53"/>
  <c r="BL8490" i="53"/>
  <c r="BL7484" i="53"/>
  <c r="AD8491" i="53"/>
  <c r="AD7484" i="53"/>
  <c r="AE6454" i="53"/>
  <c r="AG6454" i="53"/>
  <c r="AF6454" i="53"/>
  <c r="AG4442" i="53"/>
  <c r="AF4442" i="53"/>
  <c r="AE4442" i="53"/>
  <c r="AG5448" i="53"/>
  <c r="AF5448" i="53"/>
  <c r="AE5448" i="53"/>
  <c r="AG2431" i="53"/>
  <c r="AF2431" i="53"/>
  <c r="AE2431" i="53"/>
  <c r="AE3436" i="53"/>
  <c r="AF3436" i="53"/>
  <c r="AG3436" i="53"/>
  <c r="AG1425" i="53"/>
  <c r="AF1425" i="53"/>
  <c r="AE1425" i="53"/>
  <c r="BQ421" i="53"/>
  <c r="BP421" i="53"/>
  <c r="BO421" i="53"/>
  <c r="BN421" i="53"/>
  <c r="BM421" i="53"/>
  <c r="BP4445" i="53"/>
  <c r="BO4445" i="53"/>
  <c r="BN4445" i="53"/>
  <c r="BM4445" i="53"/>
  <c r="BQ4445" i="53"/>
  <c r="BP3438" i="53"/>
  <c r="BQ3438" i="53"/>
  <c r="BO3438" i="53"/>
  <c r="BN3438" i="53"/>
  <c r="BM3438" i="53"/>
  <c r="BP2433" i="53"/>
  <c r="BQ2433" i="53"/>
  <c r="BO2433" i="53"/>
  <c r="BN2433" i="53"/>
  <c r="BM2433" i="53"/>
  <c r="BQ1428" i="53"/>
  <c r="BP1428" i="53"/>
  <c r="BO1428" i="53"/>
  <c r="BN1428" i="53"/>
  <c r="BM1428" i="53"/>
  <c r="BQ5450" i="53"/>
  <c r="BP5450" i="53"/>
  <c r="BM5450" i="53"/>
  <c r="BO5450" i="53"/>
  <c r="BN5450" i="53"/>
  <c r="BQ6456" i="53"/>
  <c r="BP6456" i="53"/>
  <c r="BM6456" i="53"/>
  <c r="BN6456" i="53"/>
  <c r="BO6456" i="53"/>
  <c r="AD5449" i="53"/>
  <c r="AD1426" i="53"/>
  <c r="BL422" i="53"/>
  <c r="AD4443" i="53"/>
  <c r="BL3439" i="53"/>
  <c r="BL1429" i="53"/>
  <c r="BL5451" i="53"/>
  <c r="BL2434" i="53"/>
  <c r="BL6457" i="53"/>
  <c r="BL4446" i="53"/>
  <c r="AD6455" i="53"/>
  <c r="AD3437" i="53"/>
  <c r="AD2432" i="53"/>
  <c r="AF8491" i="53"/>
  <c r="AE8491" i="53"/>
  <c r="AG8491" i="53"/>
  <c r="BP7484" i="53"/>
  <c r="BO7484" i="53"/>
  <c r="BN7484" i="53"/>
  <c r="BM7484" i="53"/>
  <c r="BQ7484" i="53"/>
  <c r="AG7484" i="53"/>
  <c r="AF7484" i="53"/>
  <c r="AE7484" i="53"/>
  <c r="BM8490" i="53"/>
  <c r="BQ8490" i="53"/>
  <c r="BP8490" i="53"/>
  <c r="BO8490" i="53"/>
  <c r="BN8490" i="53"/>
  <c r="BL8491" i="53"/>
  <c r="BL7485" i="53"/>
  <c r="AD8492" i="53"/>
  <c r="AD7485" i="53"/>
  <c r="AE6455" i="53"/>
  <c r="AG6455" i="53"/>
  <c r="AF6455" i="53"/>
  <c r="AE1426" i="53"/>
  <c r="AG1426" i="53"/>
  <c r="AF1426" i="53"/>
  <c r="AE5449" i="53"/>
  <c r="AG5449" i="53"/>
  <c r="AF5449" i="53"/>
  <c r="AG2432" i="53"/>
  <c r="AE2432" i="53"/>
  <c r="AF2432" i="53"/>
  <c r="AG3437" i="53"/>
  <c r="AF3437" i="53"/>
  <c r="AE3437" i="53"/>
  <c r="AG4443" i="53"/>
  <c r="AF4443" i="53"/>
  <c r="AE4443" i="53"/>
  <c r="BQ6457" i="53"/>
  <c r="BP6457" i="53"/>
  <c r="BO6457" i="53"/>
  <c r="BN6457" i="53"/>
  <c r="BM6457" i="53"/>
  <c r="BQ5451" i="53"/>
  <c r="BP5451" i="53"/>
  <c r="BO5451" i="53"/>
  <c r="BN5451" i="53"/>
  <c r="BM5451" i="53"/>
  <c r="BQ2434" i="53"/>
  <c r="BP2434" i="53"/>
  <c r="BO2434" i="53"/>
  <c r="BN2434" i="53"/>
  <c r="BM2434" i="53"/>
  <c r="BQ422" i="53"/>
  <c r="BP422" i="53"/>
  <c r="BO422" i="53"/>
  <c r="BN422" i="53"/>
  <c r="BM422" i="53"/>
  <c r="BQ1429" i="53"/>
  <c r="BP1429" i="53"/>
  <c r="BO1429" i="53"/>
  <c r="BN1429" i="53"/>
  <c r="BM1429" i="53"/>
  <c r="BP3439" i="53"/>
  <c r="BM3439" i="53"/>
  <c r="BQ3439" i="53"/>
  <c r="BO3439" i="53"/>
  <c r="BN3439" i="53"/>
  <c r="BP4446" i="53"/>
  <c r="BQ4446" i="53"/>
  <c r="BO4446" i="53"/>
  <c r="BN4446" i="53"/>
  <c r="BM4446" i="53"/>
  <c r="AD5450" i="53"/>
  <c r="AD4444" i="53"/>
  <c r="BL423" i="53"/>
  <c r="AD1427" i="53"/>
  <c r="BL6458" i="53"/>
  <c r="BL1430" i="53"/>
  <c r="BL4447" i="53"/>
  <c r="BL2435" i="53"/>
  <c r="BL5452" i="53"/>
  <c r="BL3440" i="53"/>
  <c r="AD6456" i="53"/>
  <c r="AD3438" i="53"/>
  <c r="AD2433" i="53"/>
  <c r="AF7485" i="53"/>
  <c r="AE7485" i="53"/>
  <c r="AG7485" i="53"/>
  <c r="AG8492" i="53"/>
  <c r="AF8492" i="53"/>
  <c r="AE8492" i="53"/>
  <c r="BQ7485" i="53"/>
  <c r="BP7485" i="53"/>
  <c r="BO7485" i="53"/>
  <c r="BN7485" i="53"/>
  <c r="BM7485" i="53"/>
  <c r="BP8491" i="53"/>
  <c r="BO8491" i="53"/>
  <c r="BN8491" i="53"/>
  <c r="BM8491" i="53"/>
  <c r="BQ8491" i="53"/>
  <c r="BL8492" i="53"/>
  <c r="BL7486" i="53"/>
  <c r="AD8493" i="53"/>
  <c r="AD7486" i="53"/>
  <c r="AG5450" i="53"/>
  <c r="AF5450" i="53"/>
  <c r="AE5450" i="53"/>
  <c r="AG6456" i="53"/>
  <c r="AF6456" i="53"/>
  <c r="AE6456" i="53"/>
  <c r="AG4444" i="53"/>
  <c r="AE4444" i="53"/>
  <c r="AF4444" i="53"/>
  <c r="AG2433" i="53"/>
  <c r="AF2433" i="53"/>
  <c r="AE2433" i="53"/>
  <c r="AG3438" i="53"/>
  <c r="AF3438" i="53"/>
  <c r="AE3438" i="53"/>
  <c r="AG1427" i="53"/>
  <c r="AF1427" i="53"/>
  <c r="AE1427" i="53"/>
  <c r="BQ2435" i="53"/>
  <c r="BP2435" i="53"/>
  <c r="BM2435" i="53"/>
  <c r="BO2435" i="53"/>
  <c r="BN2435" i="53"/>
  <c r="BP3440" i="53"/>
  <c r="BN3440" i="53"/>
  <c r="BM3440" i="53"/>
  <c r="BQ3440" i="53"/>
  <c r="BO3440" i="53"/>
  <c r="BP423" i="53"/>
  <c r="BQ423" i="53"/>
  <c r="BO423" i="53"/>
  <c r="BN423" i="53"/>
  <c r="BM423" i="53"/>
  <c r="BP5452" i="53"/>
  <c r="BQ5452" i="53"/>
  <c r="BO5452" i="53"/>
  <c r="BN5452" i="53"/>
  <c r="BM5452" i="53"/>
  <c r="BP4447" i="53"/>
  <c r="BQ4447" i="53"/>
  <c r="BO4447" i="53"/>
  <c r="BN4447" i="53"/>
  <c r="BM4447" i="53"/>
  <c r="BQ1430" i="53"/>
  <c r="BP1430" i="53"/>
  <c r="BO1430" i="53"/>
  <c r="BN1430" i="53"/>
  <c r="BM1430" i="53"/>
  <c r="BQ6458" i="53"/>
  <c r="BP6458" i="53"/>
  <c r="BO6458" i="53"/>
  <c r="BN6458" i="53"/>
  <c r="BM6458" i="53"/>
  <c r="AD5451" i="53"/>
  <c r="BL424" i="53"/>
  <c r="AD4445" i="53"/>
  <c r="AD1428" i="53"/>
  <c r="BL4448" i="53"/>
  <c r="BL5453" i="53"/>
  <c r="BL1431" i="53"/>
  <c r="BL3441" i="53"/>
  <c r="BL2436" i="53"/>
  <c r="BL6459" i="53"/>
  <c r="AD6457" i="53"/>
  <c r="AD3439" i="53"/>
  <c r="AD2434" i="53"/>
  <c r="AG7486" i="53"/>
  <c r="AF7486" i="53"/>
  <c r="AE7486" i="53"/>
  <c r="AG8493" i="53"/>
  <c r="AF8493" i="53"/>
  <c r="AE8493" i="53"/>
  <c r="BN7486" i="53"/>
  <c r="BM7486" i="53"/>
  <c r="BQ7486" i="53"/>
  <c r="BP7486" i="53"/>
  <c r="BO7486" i="53"/>
  <c r="BQ8492" i="53"/>
  <c r="BP8492" i="53"/>
  <c r="BO8492" i="53"/>
  <c r="BN8492" i="53"/>
  <c r="BM8492" i="53"/>
  <c r="BL8493" i="53"/>
  <c r="BL7487" i="53"/>
  <c r="AD8494" i="53"/>
  <c r="AD7487" i="53"/>
  <c r="AG6457" i="53"/>
  <c r="AE6457" i="53"/>
  <c r="AF6457" i="53"/>
  <c r="AG5451" i="53"/>
  <c r="AF5451" i="53"/>
  <c r="AE5451" i="53"/>
  <c r="AG4445" i="53"/>
  <c r="AF4445" i="53"/>
  <c r="AE4445" i="53"/>
  <c r="AF2434" i="53"/>
  <c r="AE2434" i="53"/>
  <c r="AG2434" i="53"/>
  <c r="AG3439" i="53"/>
  <c r="AE3439" i="53"/>
  <c r="AF3439" i="53"/>
  <c r="AG1428" i="53"/>
  <c r="AF1428" i="53"/>
  <c r="AE1428" i="53"/>
  <c r="BQ424" i="53"/>
  <c r="BP424" i="53"/>
  <c r="BM424" i="53"/>
  <c r="BO424" i="53"/>
  <c r="BN424" i="53"/>
  <c r="BP6459" i="53"/>
  <c r="BQ6459" i="53"/>
  <c r="BO6459" i="53"/>
  <c r="BN6459" i="53"/>
  <c r="BM6459" i="53"/>
  <c r="BQ2436" i="53"/>
  <c r="BP2436" i="53"/>
  <c r="BO2436" i="53"/>
  <c r="BN2436" i="53"/>
  <c r="BM2436" i="53"/>
  <c r="BP3441" i="53"/>
  <c r="BO3441" i="53"/>
  <c r="BN3441" i="53"/>
  <c r="BM3441" i="53"/>
  <c r="BQ3441" i="53"/>
  <c r="BQ5453" i="53"/>
  <c r="BP5453" i="53"/>
  <c r="BO5453" i="53"/>
  <c r="BN5453" i="53"/>
  <c r="BM5453" i="53"/>
  <c r="BP4448" i="53"/>
  <c r="BQ4448" i="53"/>
  <c r="BO4448" i="53"/>
  <c r="BN4448" i="53"/>
  <c r="BM4448" i="53"/>
  <c r="BP1431" i="53"/>
  <c r="BQ1431" i="53"/>
  <c r="BN1431" i="53"/>
  <c r="BM1431" i="53"/>
  <c r="BO1431" i="53"/>
  <c r="AD5452" i="53"/>
  <c r="AD4446" i="53"/>
  <c r="AD1429" i="53"/>
  <c r="BL425" i="53"/>
  <c r="BL2437" i="53"/>
  <c r="BL5454" i="53"/>
  <c r="BL6460" i="53"/>
  <c r="BL3442" i="53"/>
  <c r="BL1432" i="53"/>
  <c r="BL4449" i="53"/>
  <c r="AD6458" i="53"/>
  <c r="AD3440" i="53"/>
  <c r="AD2435" i="53"/>
  <c r="AG7487" i="53"/>
  <c r="AF7487" i="53"/>
  <c r="AE7487" i="53"/>
  <c r="AE8494" i="53"/>
  <c r="AG8494" i="53"/>
  <c r="AF8494" i="53"/>
  <c r="BQ7487" i="53"/>
  <c r="BP7487" i="53"/>
  <c r="BO7487" i="53"/>
  <c r="BN7487" i="53"/>
  <c r="BM7487" i="53"/>
  <c r="BN8493" i="53"/>
  <c r="BM8493" i="53"/>
  <c r="BQ8493" i="53"/>
  <c r="BP8493" i="53"/>
  <c r="BO8493" i="53"/>
  <c r="BL8494" i="53"/>
  <c r="BL7488" i="53"/>
  <c r="AD8495" i="53"/>
  <c r="AD7488" i="53"/>
  <c r="AF4446" i="53"/>
  <c r="AE4446" i="53"/>
  <c r="AG4446" i="53"/>
  <c r="AG5452" i="53"/>
  <c r="AF5452" i="53"/>
  <c r="AE5452" i="53"/>
  <c r="AG6458" i="53"/>
  <c r="AE6458" i="53"/>
  <c r="AF6458" i="53"/>
  <c r="AG1429" i="53"/>
  <c r="AF1429" i="53"/>
  <c r="AE1429" i="53"/>
  <c r="AG2435" i="53"/>
  <c r="AF2435" i="53"/>
  <c r="AE2435" i="53"/>
  <c r="AG3440" i="53"/>
  <c r="AF3440" i="53"/>
  <c r="AE3440" i="53"/>
  <c r="BP4449" i="53"/>
  <c r="BQ4449" i="53"/>
  <c r="BO4449" i="53"/>
  <c r="BN4449" i="53"/>
  <c r="BM4449" i="53"/>
  <c r="BQ1432" i="53"/>
  <c r="BP1432" i="53"/>
  <c r="BO1432" i="53"/>
  <c r="BN1432" i="53"/>
  <c r="BM1432" i="53"/>
  <c r="BP3442" i="53"/>
  <c r="BQ3442" i="53"/>
  <c r="BO3442" i="53"/>
  <c r="BN3442" i="53"/>
  <c r="BM3442" i="53"/>
  <c r="BQ6460" i="53"/>
  <c r="BP6460" i="53"/>
  <c r="BM6460" i="53"/>
  <c r="BN6460" i="53"/>
  <c r="BO6460" i="53"/>
  <c r="BQ5454" i="53"/>
  <c r="BP5454" i="53"/>
  <c r="BM5454" i="53"/>
  <c r="BO5454" i="53"/>
  <c r="BN5454" i="53"/>
  <c r="BP2437" i="53"/>
  <c r="BQ2437" i="53"/>
  <c r="BO2437" i="53"/>
  <c r="BN2437" i="53"/>
  <c r="BM2437" i="53"/>
  <c r="BQ425" i="53"/>
  <c r="BP425" i="53"/>
  <c r="BO425" i="53"/>
  <c r="BN425" i="53"/>
  <c r="BM425" i="53"/>
  <c r="AD5453" i="53"/>
  <c r="BL426" i="53"/>
  <c r="AD4447" i="53"/>
  <c r="AD1430" i="53"/>
  <c r="BL5455" i="53"/>
  <c r="BL1433" i="53"/>
  <c r="BL2438" i="53"/>
  <c r="BL3443" i="53"/>
  <c r="BL6461" i="53"/>
  <c r="BL4450" i="53"/>
  <c r="AD6459" i="53"/>
  <c r="AD3441" i="53"/>
  <c r="AD2436" i="53"/>
  <c r="AE7488" i="53"/>
  <c r="AG7488" i="53"/>
  <c r="AF7488" i="53"/>
  <c r="AG8495" i="53"/>
  <c r="AF8495" i="53"/>
  <c r="AE8495" i="53"/>
  <c r="BQ7488" i="53"/>
  <c r="BP7488" i="53"/>
  <c r="BO7488" i="53"/>
  <c r="BN7488" i="53"/>
  <c r="BM7488" i="53"/>
  <c r="BQ8494" i="53"/>
  <c r="BP8494" i="53"/>
  <c r="BO8494" i="53"/>
  <c r="BN8494" i="53"/>
  <c r="BM8494" i="53"/>
  <c r="BL8495" i="53"/>
  <c r="BL7489" i="53"/>
  <c r="AD8496" i="53"/>
  <c r="AD7489" i="53"/>
  <c r="AF6459" i="53"/>
  <c r="AE6459" i="53"/>
  <c r="AG6459" i="53"/>
  <c r="AG4447" i="53"/>
  <c r="AF4447" i="53"/>
  <c r="AE4447" i="53"/>
  <c r="AG5453" i="53"/>
  <c r="AF5453" i="53"/>
  <c r="AE5453" i="53"/>
  <c r="AG2436" i="53"/>
  <c r="AF2436" i="53"/>
  <c r="AE2436" i="53"/>
  <c r="AF3441" i="53"/>
  <c r="AE3441" i="53"/>
  <c r="AG3441" i="53"/>
  <c r="AG1430" i="53"/>
  <c r="AF1430" i="53"/>
  <c r="AE1430" i="53"/>
  <c r="BP4450" i="53"/>
  <c r="BQ4450" i="53"/>
  <c r="BO4450" i="53"/>
  <c r="BN4450" i="53"/>
  <c r="BM4450" i="53"/>
  <c r="BQ426" i="53"/>
  <c r="BP426" i="53"/>
  <c r="BO426" i="53"/>
  <c r="BN426" i="53"/>
  <c r="BM426" i="53"/>
  <c r="BQ6461" i="53"/>
  <c r="BP6461" i="53"/>
  <c r="BO6461" i="53"/>
  <c r="BN6461" i="53"/>
  <c r="BM6461" i="53"/>
  <c r="BP3443" i="53"/>
  <c r="BQ3443" i="53"/>
  <c r="BO3443" i="53"/>
  <c r="BN3443" i="53"/>
  <c r="BM3443" i="53"/>
  <c r="BQ2438" i="53"/>
  <c r="BP2438" i="53"/>
  <c r="BO2438" i="53"/>
  <c r="BN2438" i="53"/>
  <c r="BM2438" i="53"/>
  <c r="BQ5455" i="53"/>
  <c r="BP5455" i="53"/>
  <c r="BO5455" i="53"/>
  <c r="BN5455" i="53"/>
  <c r="BM5455" i="53"/>
  <c r="BQ1433" i="53"/>
  <c r="BP1433" i="53"/>
  <c r="BO1433" i="53"/>
  <c r="BN1433" i="53"/>
  <c r="BM1433" i="53"/>
  <c r="AD5454" i="53"/>
  <c r="AD1431" i="53"/>
  <c r="AD4448" i="53"/>
  <c r="BL427" i="53"/>
  <c r="BL2439" i="53"/>
  <c r="BL6462" i="53"/>
  <c r="BL1434" i="53"/>
  <c r="BL4451" i="53"/>
  <c r="BL3444" i="53"/>
  <c r="BL5456" i="53"/>
  <c r="AD6460" i="53"/>
  <c r="AD3442" i="53"/>
  <c r="AD2437" i="53"/>
  <c r="AG7489" i="53"/>
  <c r="AF7489" i="53"/>
  <c r="AE7489" i="53"/>
  <c r="AG8496" i="53"/>
  <c r="AF8496" i="53"/>
  <c r="AE8496" i="53"/>
  <c r="BO7489" i="53"/>
  <c r="BN7489" i="53"/>
  <c r="BM7489" i="53"/>
  <c r="BQ7489" i="53"/>
  <c r="BP7489" i="53"/>
  <c r="BQ8495" i="53"/>
  <c r="BP8495" i="53"/>
  <c r="BO8495" i="53"/>
  <c r="BN8495" i="53"/>
  <c r="BM8495" i="53"/>
  <c r="BL8496" i="53"/>
  <c r="BL7490" i="53"/>
  <c r="AD8497" i="53"/>
  <c r="AD7490" i="53"/>
  <c r="AG4448" i="53"/>
  <c r="AF4448" i="53"/>
  <c r="AE4448" i="53"/>
  <c r="AF6460" i="53"/>
  <c r="AG6460" i="53"/>
  <c r="AE6460" i="53"/>
  <c r="AF1431" i="53"/>
  <c r="AE1431" i="53"/>
  <c r="AG1431" i="53"/>
  <c r="AE2437" i="53"/>
  <c r="AF2437" i="53"/>
  <c r="AG2437" i="53"/>
  <c r="AF5454" i="53"/>
  <c r="AE5454" i="53"/>
  <c r="AG5454" i="53"/>
  <c r="AG3442" i="53"/>
  <c r="AF3442" i="53"/>
  <c r="AE3442" i="53"/>
  <c r="BP5456" i="53"/>
  <c r="BQ5456" i="53"/>
  <c r="BO5456" i="53"/>
  <c r="BN5456" i="53"/>
  <c r="BM5456" i="53"/>
  <c r="BP3444" i="53"/>
  <c r="BQ3444" i="53"/>
  <c r="BO3444" i="53"/>
  <c r="BN3444" i="53"/>
  <c r="BM3444" i="53"/>
  <c r="BP4451" i="53"/>
  <c r="BM4451" i="53"/>
  <c r="BQ4451" i="53"/>
  <c r="BO4451" i="53"/>
  <c r="BN4451" i="53"/>
  <c r="BQ1434" i="53"/>
  <c r="BP1434" i="53"/>
  <c r="BO1434" i="53"/>
  <c r="BN1434" i="53"/>
  <c r="BM1434" i="53"/>
  <c r="BQ6462" i="53"/>
  <c r="BP6462" i="53"/>
  <c r="BO6462" i="53"/>
  <c r="BN6462" i="53"/>
  <c r="BM6462" i="53"/>
  <c r="BQ2439" i="53"/>
  <c r="BP2439" i="53"/>
  <c r="BM2439" i="53"/>
  <c r="BO2439" i="53"/>
  <c r="BN2439" i="53"/>
  <c r="BP427" i="53"/>
  <c r="BQ427" i="53"/>
  <c r="BO427" i="53"/>
  <c r="BN427" i="53"/>
  <c r="BM427" i="53"/>
  <c r="AD5455" i="53"/>
  <c r="AD4449" i="53"/>
  <c r="AD1432" i="53"/>
  <c r="BL428" i="53"/>
  <c r="BL4452" i="53"/>
  <c r="BL6463" i="53"/>
  <c r="BL5457" i="53"/>
  <c r="BL3445" i="53"/>
  <c r="BL2440" i="53"/>
  <c r="BL1435" i="53"/>
  <c r="AD6461" i="53"/>
  <c r="AD3443" i="53"/>
  <c r="AD2438" i="53"/>
  <c r="AG7490" i="53"/>
  <c r="AF7490" i="53"/>
  <c r="AE7490" i="53"/>
  <c r="AG8497" i="53"/>
  <c r="AF8497" i="53"/>
  <c r="AE8497" i="53"/>
  <c r="BQ7490" i="53"/>
  <c r="BP7490" i="53"/>
  <c r="BO7490" i="53"/>
  <c r="BN7490" i="53"/>
  <c r="BM7490" i="53"/>
  <c r="BO8496" i="53"/>
  <c r="BN8496" i="53"/>
  <c r="BM8496" i="53"/>
  <c r="BQ8496" i="53"/>
  <c r="BP8496" i="53"/>
  <c r="BL8497" i="53"/>
  <c r="BL7491" i="53"/>
  <c r="AD8498" i="53"/>
  <c r="AD7491" i="53"/>
  <c r="AG1432" i="53"/>
  <c r="AF1432" i="53"/>
  <c r="AE1432" i="53"/>
  <c r="AG6461" i="53"/>
  <c r="AE6461" i="53"/>
  <c r="AF6461" i="53"/>
  <c r="AF4449" i="53"/>
  <c r="AE4449" i="53"/>
  <c r="AG4449" i="53"/>
  <c r="AG5455" i="53"/>
  <c r="AF5455" i="53"/>
  <c r="AE5455" i="53"/>
  <c r="AG2438" i="53"/>
  <c r="AF2438" i="53"/>
  <c r="AE2438" i="53"/>
  <c r="AG3443" i="53"/>
  <c r="AF3443" i="53"/>
  <c r="AE3443" i="53"/>
  <c r="BP1435" i="53"/>
  <c r="BQ1435" i="53"/>
  <c r="BN1435" i="53"/>
  <c r="BM1435" i="53"/>
  <c r="BO1435" i="53"/>
  <c r="BP3445" i="53"/>
  <c r="BQ3445" i="53"/>
  <c r="BO3445" i="53"/>
  <c r="BN3445" i="53"/>
  <c r="BM3445" i="53"/>
  <c r="BQ2440" i="53"/>
  <c r="BP2440" i="53"/>
  <c r="BO2440" i="53"/>
  <c r="BN2440" i="53"/>
  <c r="BM2440" i="53"/>
  <c r="BP6463" i="53"/>
  <c r="BQ6463" i="53"/>
  <c r="BO6463" i="53"/>
  <c r="BN6463" i="53"/>
  <c r="BM6463" i="53"/>
  <c r="BP4452" i="53"/>
  <c r="BN4452" i="53"/>
  <c r="BM4452" i="53"/>
  <c r="BQ4452" i="53"/>
  <c r="BO4452" i="53"/>
  <c r="BQ5457" i="53"/>
  <c r="BP5457" i="53"/>
  <c r="BO5457" i="53"/>
  <c r="BN5457" i="53"/>
  <c r="BM5457" i="53"/>
  <c r="BQ428" i="53"/>
  <c r="BP428" i="53"/>
  <c r="BM428" i="53"/>
  <c r="BO428" i="53"/>
  <c r="BN428" i="53"/>
  <c r="AD5456" i="53"/>
  <c r="AD1433" i="53"/>
  <c r="AD4450" i="53"/>
  <c r="BL429" i="53"/>
  <c r="BL6464" i="53"/>
  <c r="BL2441" i="53"/>
  <c r="BL1436" i="53"/>
  <c r="BL3446" i="53"/>
  <c r="BL5458" i="53"/>
  <c r="BL4453" i="53"/>
  <c r="AD6462" i="53"/>
  <c r="AD3444" i="53"/>
  <c r="AD2439" i="53"/>
  <c r="AG7491" i="53"/>
  <c r="AF7491" i="53"/>
  <c r="AE7491" i="53"/>
  <c r="AG8498" i="53"/>
  <c r="AF8498" i="53"/>
  <c r="AE8498" i="53"/>
  <c r="BM7491" i="53"/>
  <c r="BQ7491" i="53"/>
  <c r="BP7491" i="53"/>
  <c r="BO7491" i="53"/>
  <c r="BN7491" i="53"/>
  <c r="BQ8497" i="53"/>
  <c r="BP8497" i="53"/>
  <c r="BO8497" i="53"/>
  <c r="BN8497" i="53"/>
  <c r="BM8497" i="53"/>
  <c r="BL8498" i="53"/>
  <c r="BL7492" i="53"/>
  <c r="AD8499" i="53"/>
  <c r="AD7492" i="53"/>
  <c r="AE6462" i="53"/>
  <c r="AF6462" i="53"/>
  <c r="AG6462" i="53"/>
  <c r="AG4450" i="53"/>
  <c r="AF4450" i="53"/>
  <c r="AE4450" i="53"/>
  <c r="AG1433" i="53"/>
  <c r="AF1433" i="53"/>
  <c r="AE1433" i="53"/>
  <c r="AG5456" i="53"/>
  <c r="AF5456" i="53"/>
  <c r="AE5456" i="53"/>
  <c r="AG2439" i="53"/>
  <c r="AF2439" i="53"/>
  <c r="AE2439" i="53"/>
  <c r="AE3444" i="53"/>
  <c r="AF3444" i="53"/>
  <c r="AG3444" i="53"/>
  <c r="BP4453" i="53"/>
  <c r="BO4453" i="53"/>
  <c r="BN4453" i="53"/>
  <c r="BM4453" i="53"/>
  <c r="BQ4453" i="53"/>
  <c r="BP3446" i="53"/>
  <c r="BQ3446" i="53"/>
  <c r="BO3446" i="53"/>
  <c r="BN3446" i="53"/>
  <c r="BM3446" i="53"/>
  <c r="BP2441" i="53"/>
  <c r="BQ2441" i="53"/>
  <c r="BO2441" i="53"/>
  <c r="BN2441" i="53"/>
  <c r="BM2441" i="53"/>
  <c r="BQ5458" i="53"/>
  <c r="BP5458" i="53"/>
  <c r="BM5458" i="53"/>
  <c r="BO5458" i="53"/>
  <c r="BN5458" i="53"/>
  <c r="BQ1436" i="53"/>
  <c r="BP1436" i="53"/>
  <c r="BO1436" i="53"/>
  <c r="BN1436" i="53"/>
  <c r="BM1436" i="53"/>
  <c r="BQ6464" i="53"/>
  <c r="BP6464" i="53"/>
  <c r="BM6464" i="53"/>
  <c r="BN6464" i="53"/>
  <c r="BO6464" i="53"/>
  <c r="BQ429" i="53"/>
  <c r="BP429" i="53"/>
  <c r="BO429" i="53"/>
  <c r="BN429" i="53"/>
  <c r="BM429" i="53"/>
  <c r="AD5457" i="53"/>
  <c r="AD4451" i="53"/>
  <c r="AD1434" i="53"/>
  <c r="BL430" i="53"/>
  <c r="BL2442" i="53"/>
  <c r="BL5459" i="53"/>
  <c r="BL1437" i="53"/>
  <c r="BL3447" i="53"/>
  <c r="BL6465" i="53"/>
  <c r="BL4454" i="53"/>
  <c r="AD6463" i="53"/>
  <c r="AD3445" i="53"/>
  <c r="AD2440" i="53"/>
  <c r="AG7492" i="53"/>
  <c r="AF7492" i="53"/>
  <c r="AE7492" i="53"/>
  <c r="AF8499" i="53"/>
  <c r="AE8499" i="53"/>
  <c r="AG8499" i="53"/>
  <c r="BP7492" i="53"/>
  <c r="BO7492" i="53"/>
  <c r="BN7492" i="53"/>
  <c r="BM7492" i="53"/>
  <c r="BQ7492" i="53"/>
  <c r="BM8498" i="53"/>
  <c r="BQ8498" i="53"/>
  <c r="BP8498" i="53"/>
  <c r="BO8498" i="53"/>
  <c r="BN8498" i="53"/>
  <c r="BL8499" i="53"/>
  <c r="BL7493" i="53"/>
  <c r="AD8500" i="53"/>
  <c r="AD7493" i="53"/>
  <c r="AE6463" i="53"/>
  <c r="AG6463" i="53"/>
  <c r="AF6463" i="53"/>
  <c r="AE1434" i="53"/>
  <c r="AG1434" i="53"/>
  <c r="AF1434" i="53"/>
  <c r="AG4451" i="53"/>
  <c r="AF4451" i="53"/>
  <c r="AE4451" i="53"/>
  <c r="AE5457" i="53"/>
  <c r="AF5457" i="53"/>
  <c r="AG5457" i="53"/>
  <c r="AG2440" i="53"/>
  <c r="AE2440" i="53"/>
  <c r="AF2440" i="53"/>
  <c r="AG3445" i="53"/>
  <c r="AF3445" i="53"/>
  <c r="AE3445" i="53"/>
  <c r="BP4454" i="53"/>
  <c r="BQ4454" i="53"/>
  <c r="BO4454" i="53"/>
  <c r="BN4454" i="53"/>
  <c r="BM4454" i="53"/>
  <c r="BP3447" i="53"/>
  <c r="BM3447" i="53"/>
  <c r="BQ3447" i="53"/>
  <c r="BO3447" i="53"/>
  <c r="BN3447" i="53"/>
  <c r="BQ5459" i="53"/>
  <c r="BP5459" i="53"/>
  <c r="BO5459" i="53"/>
  <c r="BN5459" i="53"/>
  <c r="BM5459" i="53"/>
  <c r="BQ6465" i="53"/>
  <c r="BP6465" i="53"/>
  <c r="BO6465" i="53"/>
  <c r="BN6465" i="53"/>
  <c r="BM6465" i="53"/>
  <c r="BQ1437" i="53"/>
  <c r="BP1437" i="53"/>
  <c r="BO1437" i="53"/>
  <c r="BN1437" i="53"/>
  <c r="BM1437" i="53"/>
  <c r="BQ2442" i="53"/>
  <c r="BP2442" i="53"/>
  <c r="BO2442" i="53"/>
  <c r="BN2442" i="53"/>
  <c r="BM2442" i="53"/>
  <c r="BQ430" i="53"/>
  <c r="BP430" i="53"/>
  <c r="BO430" i="53"/>
  <c r="BN430" i="53"/>
  <c r="BM430" i="53"/>
  <c r="AD5458" i="53"/>
  <c r="BL431" i="53"/>
  <c r="AD4452" i="53"/>
  <c r="AD1435" i="53"/>
  <c r="BL6466" i="53"/>
  <c r="BL5460" i="53"/>
  <c r="BL4455" i="53"/>
  <c r="BL3448" i="53"/>
  <c r="BL1438" i="53"/>
  <c r="BL2443" i="53"/>
  <c r="AD6464" i="53"/>
  <c r="AD3446" i="53"/>
  <c r="AD2441" i="53"/>
  <c r="AF7493" i="53"/>
  <c r="AE7493" i="53"/>
  <c r="AG7493" i="53"/>
  <c r="AG8500" i="53"/>
  <c r="AF8500" i="53"/>
  <c r="AE8500" i="53"/>
  <c r="BQ7493" i="53"/>
  <c r="BP7493" i="53"/>
  <c r="BO7493" i="53"/>
  <c r="BN7493" i="53"/>
  <c r="BM7493" i="53"/>
  <c r="BP8499" i="53"/>
  <c r="BO8499" i="53"/>
  <c r="BN8499" i="53"/>
  <c r="BM8499" i="53"/>
  <c r="BQ8499" i="53"/>
  <c r="BL8500" i="53"/>
  <c r="BL7494" i="53"/>
  <c r="AD8501" i="53"/>
  <c r="AD7494" i="53"/>
  <c r="AG5458" i="53"/>
  <c r="AF5458" i="53"/>
  <c r="AE5458" i="53"/>
  <c r="AG6464" i="53"/>
  <c r="AF6464" i="53"/>
  <c r="AE6464" i="53"/>
  <c r="AE4452" i="53"/>
  <c r="AG4452" i="53"/>
  <c r="AF4452" i="53"/>
  <c r="AG2441" i="53"/>
  <c r="AF2441" i="53"/>
  <c r="AE2441" i="53"/>
  <c r="AG3446" i="53"/>
  <c r="AF3446" i="53"/>
  <c r="AE3446" i="53"/>
  <c r="AG1435" i="53"/>
  <c r="AF1435" i="53"/>
  <c r="AE1435" i="53"/>
  <c r="BQ2443" i="53"/>
  <c r="BP2443" i="53"/>
  <c r="BM2443" i="53"/>
  <c r="BO2443" i="53"/>
  <c r="BN2443" i="53"/>
  <c r="BP3448" i="53"/>
  <c r="BN3448" i="53"/>
  <c r="BM3448" i="53"/>
  <c r="BQ3448" i="53"/>
  <c r="BO3448" i="53"/>
  <c r="BQ1438" i="53"/>
  <c r="BP1438" i="53"/>
  <c r="BO1438" i="53"/>
  <c r="BN1438" i="53"/>
  <c r="BM1438" i="53"/>
  <c r="BP4455" i="53"/>
  <c r="BQ4455" i="53"/>
  <c r="BO4455" i="53"/>
  <c r="BN4455" i="53"/>
  <c r="BM4455" i="53"/>
  <c r="BP5460" i="53"/>
  <c r="BQ5460" i="53"/>
  <c r="BO5460" i="53"/>
  <c r="BN5460" i="53"/>
  <c r="BM5460" i="53"/>
  <c r="BP431" i="53"/>
  <c r="BQ431" i="53"/>
  <c r="BO431" i="53"/>
  <c r="BN431" i="53"/>
  <c r="BM431" i="53"/>
  <c r="BQ6466" i="53"/>
  <c r="BP6466" i="53"/>
  <c r="BO6466" i="53"/>
  <c r="BN6466" i="53"/>
  <c r="BM6466" i="53"/>
  <c r="AD5459" i="53"/>
  <c r="AD1436" i="53"/>
  <c r="BL432" i="53"/>
  <c r="AD4453" i="53"/>
  <c r="BL2444" i="53"/>
  <c r="BL1439" i="53"/>
  <c r="BL4456" i="53"/>
  <c r="BL6467" i="53"/>
  <c r="BL3449" i="53"/>
  <c r="BL5461" i="53"/>
  <c r="AD6465" i="53"/>
  <c r="AD3447" i="53"/>
  <c r="AD2442" i="53"/>
  <c r="AG7494" i="53"/>
  <c r="AF7494" i="53"/>
  <c r="AE7494" i="53"/>
  <c r="AG8501" i="53"/>
  <c r="AF8501" i="53"/>
  <c r="AE8501" i="53"/>
  <c r="BN7494" i="53"/>
  <c r="BM7494" i="53"/>
  <c r="BQ7494" i="53"/>
  <c r="BP7494" i="53"/>
  <c r="BO7494" i="53"/>
  <c r="BQ8500" i="53"/>
  <c r="BP8500" i="53"/>
  <c r="BO8500" i="53"/>
  <c r="BN8500" i="53"/>
  <c r="BM8500" i="53"/>
  <c r="BL8501" i="53"/>
  <c r="BL7495" i="53"/>
  <c r="AD8502" i="53"/>
  <c r="AD7495" i="53"/>
  <c r="AG1436" i="53"/>
  <c r="AF1436" i="53"/>
  <c r="AE1436" i="53"/>
  <c r="AG5459" i="53"/>
  <c r="AF5459" i="53"/>
  <c r="AE5459" i="53"/>
  <c r="AG6465" i="53"/>
  <c r="AE6465" i="53"/>
  <c r="AF6465" i="53"/>
  <c r="AF2442" i="53"/>
  <c r="AE2442" i="53"/>
  <c r="AG2442" i="53"/>
  <c r="AG3447" i="53"/>
  <c r="AE3447" i="53"/>
  <c r="AF3447" i="53"/>
  <c r="AG4453" i="53"/>
  <c r="AF4453" i="53"/>
  <c r="AE4453" i="53"/>
  <c r="BP6467" i="53"/>
  <c r="BQ6467" i="53"/>
  <c r="BO6467" i="53"/>
  <c r="BN6467" i="53"/>
  <c r="BM6467" i="53"/>
  <c r="BQ432" i="53"/>
  <c r="BP432" i="53"/>
  <c r="BM432" i="53"/>
  <c r="BO432" i="53"/>
  <c r="BN432" i="53"/>
  <c r="BP3449" i="53"/>
  <c r="BO3449" i="53"/>
  <c r="BN3449" i="53"/>
  <c r="BM3449" i="53"/>
  <c r="BQ3449" i="53"/>
  <c r="BP1439" i="53"/>
  <c r="BQ1439" i="53"/>
  <c r="BN1439" i="53"/>
  <c r="BM1439" i="53"/>
  <c r="BO1439" i="53"/>
  <c r="BQ5461" i="53"/>
  <c r="BP5461" i="53"/>
  <c r="BO5461" i="53"/>
  <c r="BN5461" i="53"/>
  <c r="BM5461" i="53"/>
  <c r="BP4456" i="53"/>
  <c r="BQ4456" i="53"/>
  <c r="BO4456" i="53"/>
  <c r="BN4456" i="53"/>
  <c r="BM4456" i="53"/>
  <c r="BQ2444" i="53"/>
  <c r="BP2444" i="53"/>
  <c r="BO2444" i="53"/>
  <c r="BN2444" i="53"/>
  <c r="BM2444" i="53"/>
  <c r="AD5460" i="53"/>
  <c r="AD1437" i="53"/>
  <c r="AD4454" i="53"/>
  <c r="BL433" i="53"/>
  <c r="BL4457" i="53"/>
  <c r="BL6468" i="53"/>
  <c r="BL3450" i="53"/>
  <c r="BL5462" i="53"/>
  <c r="BL1440" i="53"/>
  <c r="BL2445" i="53"/>
  <c r="AD6466" i="53"/>
  <c r="AD3448" i="53"/>
  <c r="AD2443" i="53"/>
  <c r="AG7495" i="53"/>
  <c r="AF7495" i="53"/>
  <c r="AE7495" i="53"/>
  <c r="AE8502" i="53"/>
  <c r="AG8502" i="53"/>
  <c r="AF8502" i="53"/>
  <c r="BQ7495" i="53"/>
  <c r="BP7495" i="53"/>
  <c r="BO7495" i="53"/>
  <c r="BN7495" i="53"/>
  <c r="BM7495" i="53"/>
  <c r="BN8501" i="53"/>
  <c r="BM8501" i="53"/>
  <c r="BQ8501" i="53"/>
  <c r="BP8501" i="53"/>
  <c r="BO8501" i="53"/>
  <c r="BL8502" i="53"/>
  <c r="BL7496" i="53"/>
  <c r="AD8503" i="53"/>
  <c r="AD7496" i="53"/>
  <c r="AG4454" i="53"/>
  <c r="AF4454" i="53"/>
  <c r="AE4454" i="53"/>
  <c r="AG1437" i="53"/>
  <c r="AF1437" i="53"/>
  <c r="AE1437" i="53"/>
  <c r="AG5460" i="53"/>
  <c r="AF5460" i="53"/>
  <c r="AE5460" i="53"/>
  <c r="AF6466" i="53"/>
  <c r="AG6466" i="53"/>
  <c r="AE6466" i="53"/>
  <c r="AG2443" i="53"/>
  <c r="AF2443" i="53"/>
  <c r="AE2443" i="53"/>
  <c r="AG3448" i="53"/>
  <c r="AF3448" i="53"/>
  <c r="AE3448" i="53"/>
  <c r="BQ5462" i="53"/>
  <c r="BP5462" i="53"/>
  <c r="BM5462" i="53"/>
  <c r="BO5462" i="53"/>
  <c r="BN5462" i="53"/>
  <c r="BQ1440" i="53"/>
  <c r="BP1440" i="53"/>
  <c r="BO1440" i="53"/>
  <c r="BN1440" i="53"/>
  <c r="BM1440" i="53"/>
  <c r="BP3450" i="53"/>
  <c r="BQ3450" i="53"/>
  <c r="BO3450" i="53"/>
  <c r="BN3450" i="53"/>
  <c r="BM3450" i="53"/>
  <c r="BP4457" i="53"/>
  <c r="BQ4457" i="53"/>
  <c r="BO4457" i="53"/>
  <c r="BN4457" i="53"/>
  <c r="BM4457" i="53"/>
  <c r="BP2445" i="53"/>
  <c r="BQ2445" i="53"/>
  <c r="BO2445" i="53"/>
  <c r="BN2445" i="53"/>
  <c r="BM2445" i="53"/>
  <c r="BQ6468" i="53"/>
  <c r="BP6468" i="53"/>
  <c r="BM6468" i="53"/>
  <c r="BN6468" i="53"/>
  <c r="BO6468" i="53"/>
  <c r="BQ433" i="53"/>
  <c r="BP433" i="53"/>
  <c r="BO433" i="53"/>
  <c r="BN433" i="53"/>
  <c r="BM433" i="53"/>
  <c r="AD5461" i="53"/>
  <c r="AD4455" i="53"/>
  <c r="AD1438" i="53"/>
  <c r="BL434" i="53"/>
  <c r="BL1441" i="53"/>
  <c r="BL3451" i="53"/>
  <c r="BL6469" i="53"/>
  <c r="BL2446" i="53"/>
  <c r="BL5463" i="53"/>
  <c r="BL4458" i="53"/>
  <c r="AD6467" i="53"/>
  <c r="AD3449" i="53"/>
  <c r="AD2444" i="53"/>
  <c r="AE7496" i="53"/>
  <c r="AG7496" i="53"/>
  <c r="AF7496" i="53"/>
  <c r="AG8503" i="53"/>
  <c r="AF8503" i="53"/>
  <c r="AE8503" i="53"/>
  <c r="BQ7496" i="53"/>
  <c r="BP7496" i="53"/>
  <c r="BO7496" i="53"/>
  <c r="BN7496" i="53"/>
  <c r="BM7496" i="53"/>
  <c r="BQ8502" i="53"/>
  <c r="BP8502" i="53"/>
  <c r="BO8502" i="53"/>
  <c r="BN8502" i="53"/>
  <c r="BM8502" i="53"/>
  <c r="BL8503" i="53"/>
  <c r="BL7497" i="53"/>
  <c r="AD8504" i="53"/>
  <c r="AD7497" i="53"/>
  <c r="AG1438" i="53"/>
  <c r="AF1438" i="53"/>
  <c r="AE1438" i="53"/>
  <c r="AG5461" i="53"/>
  <c r="AF5461" i="53"/>
  <c r="AE5461" i="53"/>
  <c r="AF6467" i="53"/>
  <c r="AE6467" i="53"/>
  <c r="AG6467" i="53"/>
  <c r="AG4455" i="53"/>
  <c r="AF4455" i="53"/>
  <c r="AE4455" i="53"/>
  <c r="AG2444" i="53"/>
  <c r="AF2444" i="53"/>
  <c r="AE2444" i="53"/>
  <c r="AF3449" i="53"/>
  <c r="AE3449" i="53"/>
  <c r="AG3449" i="53"/>
  <c r="BQ2446" i="53"/>
  <c r="BP2446" i="53"/>
  <c r="BO2446" i="53"/>
  <c r="BN2446" i="53"/>
  <c r="BM2446" i="53"/>
  <c r="BP4458" i="53"/>
  <c r="BQ4458" i="53"/>
  <c r="BO4458" i="53"/>
  <c r="BN4458" i="53"/>
  <c r="BM4458" i="53"/>
  <c r="BQ5463" i="53"/>
  <c r="BP5463" i="53"/>
  <c r="BO5463" i="53"/>
  <c r="BN5463" i="53"/>
  <c r="BM5463" i="53"/>
  <c r="BQ6469" i="53"/>
  <c r="BP6469" i="53"/>
  <c r="BO6469" i="53"/>
  <c r="BN6469" i="53"/>
  <c r="BM6469" i="53"/>
  <c r="BP3451" i="53"/>
  <c r="BQ3451" i="53"/>
  <c r="BO3451" i="53"/>
  <c r="BN3451" i="53"/>
  <c r="BM3451" i="53"/>
  <c r="BQ1441" i="53"/>
  <c r="BP1441" i="53"/>
  <c r="BO1441" i="53"/>
  <c r="BN1441" i="53"/>
  <c r="BM1441" i="53"/>
  <c r="BQ434" i="53"/>
  <c r="BP434" i="53"/>
  <c r="BO434" i="53"/>
  <c r="BN434" i="53"/>
  <c r="BM434" i="53"/>
  <c r="AD5462" i="53"/>
  <c r="AD1439" i="53"/>
  <c r="BL435" i="53"/>
  <c r="AD4456" i="53"/>
  <c r="BL6470" i="53"/>
  <c r="BL5464" i="53"/>
  <c r="BL4459" i="53"/>
  <c r="BL2447" i="53"/>
  <c r="BL3452" i="53"/>
  <c r="BL1442" i="53"/>
  <c r="AD6468" i="53"/>
  <c r="AD3450" i="53"/>
  <c r="AD2445" i="53"/>
  <c r="AG7497" i="53"/>
  <c r="AF7497" i="53"/>
  <c r="AE7497" i="53"/>
  <c r="AG8504" i="53"/>
  <c r="AF8504" i="53"/>
  <c r="AE8504" i="53"/>
  <c r="BO7497" i="53"/>
  <c r="BN7497" i="53"/>
  <c r="BM7497" i="53"/>
  <c r="BQ7497" i="53"/>
  <c r="BP7497" i="53"/>
  <c r="BQ8503" i="53"/>
  <c r="BP8503" i="53"/>
  <c r="BO8503" i="53"/>
  <c r="BN8503" i="53"/>
  <c r="BM8503" i="53"/>
  <c r="BL8504" i="53"/>
  <c r="BL7498" i="53"/>
  <c r="AD8505" i="53"/>
  <c r="AD7498" i="53"/>
  <c r="AF6468" i="53"/>
  <c r="AG6468" i="53"/>
  <c r="AE6468" i="53"/>
  <c r="AF1439" i="53"/>
  <c r="AE1439" i="53"/>
  <c r="AG1439" i="53"/>
  <c r="AF5462" i="53"/>
  <c r="AE5462" i="53"/>
  <c r="AG5462" i="53"/>
  <c r="AE2445" i="53"/>
  <c r="AF2445" i="53"/>
  <c r="AG2445" i="53"/>
  <c r="AG3450" i="53"/>
  <c r="AF3450" i="53"/>
  <c r="AE3450" i="53"/>
  <c r="AG4456" i="53"/>
  <c r="AF4456" i="53"/>
  <c r="AE4456" i="53"/>
  <c r="BP435" i="53"/>
  <c r="BQ435" i="53"/>
  <c r="BO435" i="53"/>
  <c r="BN435" i="53"/>
  <c r="BM435" i="53"/>
  <c r="BQ2447" i="53"/>
  <c r="BP2447" i="53"/>
  <c r="BM2447" i="53"/>
  <c r="BO2447" i="53"/>
  <c r="BN2447" i="53"/>
  <c r="BQ1442" i="53"/>
  <c r="BP1442" i="53"/>
  <c r="BO1442" i="53"/>
  <c r="BN1442" i="53"/>
  <c r="BM1442" i="53"/>
  <c r="BP3452" i="53"/>
  <c r="BQ3452" i="53"/>
  <c r="BO3452" i="53"/>
  <c r="BN3452" i="53"/>
  <c r="BM3452" i="53"/>
  <c r="BP4459" i="53"/>
  <c r="BM4459" i="53"/>
  <c r="BQ4459" i="53"/>
  <c r="BO4459" i="53"/>
  <c r="BN4459" i="53"/>
  <c r="BP5464" i="53"/>
  <c r="BQ5464" i="53"/>
  <c r="BO5464" i="53"/>
  <c r="BN5464" i="53"/>
  <c r="BM5464" i="53"/>
  <c r="BQ6470" i="53"/>
  <c r="BP6470" i="53"/>
  <c r="BM6470" i="53"/>
  <c r="BO6470" i="53"/>
  <c r="BN6470" i="53"/>
  <c r="AD5463" i="53"/>
  <c r="BL436" i="53"/>
  <c r="AD1440" i="53"/>
  <c r="AD4457" i="53"/>
  <c r="BL3453" i="53"/>
  <c r="BL5465" i="53"/>
  <c r="BL4460" i="53"/>
  <c r="BL2448" i="53"/>
  <c r="BL6471" i="53"/>
  <c r="BL1443" i="53"/>
  <c r="AD6469" i="53"/>
  <c r="AD3451" i="53"/>
  <c r="AD2446" i="53"/>
  <c r="AG7498" i="53"/>
  <c r="AF7498" i="53"/>
  <c r="AE7498" i="53"/>
  <c r="AG8505" i="53"/>
  <c r="AF8505" i="53"/>
  <c r="AE8505" i="53"/>
  <c r="BQ7498" i="53"/>
  <c r="BP7498" i="53"/>
  <c r="BO7498" i="53"/>
  <c r="BN7498" i="53"/>
  <c r="BM7498" i="53"/>
  <c r="BO8504" i="53"/>
  <c r="BN8504" i="53"/>
  <c r="BM8504" i="53"/>
  <c r="BQ8504" i="53"/>
  <c r="BP8504" i="53"/>
  <c r="BL8505" i="53"/>
  <c r="BL7499" i="53"/>
  <c r="AD8506" i="53"/>
  <c r="AD7499" i="53"/>
  <c r="AG1440" i="53"/>
  <c r="AF1440" i="53"/>
  <c r="AE1440" i="53"/>
  <c r="AG6469" i="53"/>
  <c r="AE6469" i="53"/>
  <c r="AF6469" i="53"/>
  <c r="AG5463" i="53"/>
  <c r="AF5463" i="53"/>
  <c r="AE5463" i="53"/>
  <c r="AG2446" i="53"/>
  <c r="AF2446" i="53"/>
  <c r="AE2446" i="53"/>
  <c r="AG3451" i="53"/>
  <c r="AF3451" i="53"/>
  <c r="AE3451" i="53"/>
  <c r="AF4457" i="53"/>
  <c r="AE4457" i="53"/>
  <c r="AG4457" i="53"/>
  <c r="BQ436" i="53"/>
  <c r="BP436" i="53"/>
  <c r="BM436" i="53"/>
  <c r="BO436" i="53"/>
  <c r="BN436" i="53"/>
  <c r="BP6471" i="53"/>
  <c r="BQ6471" i="53"/>
  <c r="BO6471" i="53"/>
  <c r="BN6471" i="53"/>
  <c r="BM6471" i="53"/>
  <c r="BQ2448" i="53"/>
  <c r="BP2448" i="53"/>
  <c r="BO2448" i="53"/>
  <c r="BN2448" i="53"/>
  <c r="BM2448" i="53"/>
  <c r="BP4460" i="53"/>
  <c r="BN4460" i="53"/>
  <c r="BM4460" i="53"/>
  <c r="BQ4460" i="53"/>
  <c r="BO4460" i="53"/>
  <c r="BQ5465" i="53"/>
  <c r="BP5465" i="53"/>
  <c r="BO5465" i="53"/>
  <c r="BN5465" i="53"/>
  <c r="BM5465" i="53"/>
  <c r="BP1443" i="53"/>
  <c r="BQ1443" i="53"/>
  <c r="BN1443" i="53"/>
  <c r="BM1443" i="53"/>
  <c r="BO1443" i="53"/>
  <c r="BP3453" i="53"/>
  <c r="BQ3453" i="53"/>
  <c r="BO3453" i="53"/>
  <c r="BN3453" i="53"/>
  <c r="BM3453" i="53"/>
  <c r="AD5464" i="53"/>
  <c r="AD4458" i="53"/>
  <c r="AD1441" i="53"/>
  <c r="BL437" i="53"/>
  <c r="BL6472" i="53"/>
  <c r="BL5466" i="53"/>
  <c r="BL1444" i="53"/>
  <c r="BL2449" i="53"/>
  <c r="BL4461" i="53"/>
  <c r="BL3454" i="53"/>
  <c r="AD6470" i="53"/>
  <c r="AD3452" i="53"/>
  <c r="AD2447" i="53"/>
  <c r="AG7499" i="53"/>
  <c r="AF7499" i="53"/>
  <c r="AE7499" i="53"/>
  <c r="AG8506" i="53"/>
  <c r="AF8506" i="53"/>
  <c r="AE8506" i="53"/>
  <c r="BM7499" i="53"/>
  <c r="BQ7499" i="53"/>
  <c r="BP7499" i="53"/>
  <c r="BO7499" i="53"/>
  <c r="BN7499" i="53"/>
  <c r="BQ8505" i="53"/>
  <c r="BP8505" i="53"/>
  <c r="BO8505" i="53"/>
  <c r="BN8505" i="53"/>
  <c r="BM8505" i="53"/>
  <c r="BL8506" i="53"/>
  <c r="BL7500" i="53"/>
  <c r="AD8507" i="53"/>
  <c r="AD7500" i="53"/>
  <c r="AG4458" i="53"/>
  <c r="AF4458" i="53"/>
  <c r="AE4458" i="53"/>
  <c r="AG1441" i="53"/>
  <c r="AF1441" i="53"/>
  <c r="AE1441" i="53"/>
  <c r="AG5464" i="53"/>
  <c r="AF5464" i="53"/>
  <c r="AE5464" i="53"/>
  <c r="AG2447" i="53"/>
  <c r="AF2447" i="53"/>
  <c r="AE2447" i="53"/>
  <c r="AE6470" i="53"/>
  <c r="AG6470" i="53"/>
  <c r="AF6470" i="53"/>
  <c r="AE3452" i="53"/>
  <c r="AF3452" i="53"/>
  <c r="AG3452" i="53"/>
  <c r="BP3454" i="53"/>
  <c r="BQ3454" i="53"/>
  <c r="BO3454" i="53"/>
  <c r="BN3454" i="53"/>
  <c r="BM3454" i="53"/>
  <c r="BP4461" i="53"/>
  <c r="BO4461" i="53"/>
  <c r="BN4461" i="53"/>
  <c r="BM4461" i="53"/>
  <c r="BQ4461" i="53"/>
  <c r="BQ1444" i="53"/>
  <c r="BP1444" i="53"/>
  <c r="BO1444" i="53"/>
  <c r="BN1444" i="53"/>
  <c r="BM1444" i="53"/>
  <c r="BP2449" i="53"/>
  <c r="BQ2449" i="53"/>
  <c r="BO2449" i="53"/>
  <c r="BN2449" i="53"/>
  <c r="BM2449" i="53"/>
  <c r="BQ5466" i="53"/>
  <c r="BP5466" i="53"/>
  <c r="BM5466" i="53"/>
  <c r="BO5466" i="53"/>
  <c r="BN5466" i="53"/>
  <c r="BQ6472" i="53"/>
  <c r="BP6472" i="53"/>
  <c r="BO6472" i="53"/>
  <c r="BN6472" i="53"/>
  <c r="BM6472" i="53"/>
  <c r="BQ437" i="53"/>
  <c r="BP437" i="53"/>
  <c r="BO437" i="53"/>
  <c r="BN437" i="53"/>
  <c r="BM437" i="53"/>
  <c r="AD5465" i="53"/>
  <c r="AD4459" i="53"/>
  <c r="BL438" i="53"/>
  <c r="AD1442" i="53"/>
  <c r="BL4462" i="53"/>
  <c r="BL6473" i="53"/>
  <c r="BL5467" i="53"/>
  <c r="BL1445" i="53"/>
  <c r="BL3455" i="53"/>
  <c r="BL2450" i="53"/>
  <c r="AD6471" i="53"/>
  <c r="AD3453" i="53"/>
  <c r="AD2448" i="53"/>
  <c r="AG7500" i="53"/>
  <c r="AF7500" i="53"/>
  <c r="AE7500" i="53"/>
  <c r="AF8507" i="53"/>
  <c r="AE8507" i="53"/>
  <c r="AG8507" i="53"/>
  <c r="BP7500" i="53"/>
  <c r="BO7500" i="53"/>
  <c r="BN7500" i="53"/>
  <c r="BM7500" i="53"/>
  <c r="BQ7500" i="53"/>
  <c r="BM8506" i="53"/>
  <c r="BQ8506" i="53"/>
  <c r="BP8506" i="53"/>
  <c r="BO8506" i="53"/>
  <c r="BN8506" i="53"/>
  <c r="BL8507" i="53"/>
  <c r="BL7501" i="53"/>
  <c r="AD8508" i="53"/>
  <c r="AD7501" i="53"/>
  <c r="AE6471" i="53"/>
  <c r="AG6471" i="53"/>
  <c r="AF6471" i="53"/>
  <c r="AG4459" i="53"/>
  <c r="AF4459" i="53"/>
  <c r="AE4459" i="53"/>
  <c r="AE5465" i="53"/>
  <c r="AG5465" i="53"/>
  <c r="AF5465" i="53"/>
  <c r="AG2448" i="53"/>
  <c r="AE2448" i="53"/>
  <c r="AF2448" i="53"/>
  <c r="AG3453" i="53"/>
  <c r="AF3453" i="53"/>
  <c r="AE3453" i="53"/>
  <c r="AE1442" i="53"/>
  <c r="AG1442" i="53"/>
  <c r="AF1442" i="53"/>
  <c r="BQ2450" i="53"/>
  <c r="BP2450" i="53"/>
  <c r="BO2450" i="53"/>
  <c r="BN2450" i="53"/>
  <c r="BM2450" i="53"/>
  <c r="BP3455" i="53"/>
  <c r="BM3455" i="53"/>
  <c r="BQ3455" i="53"/>
  <c r="BO3455" i="53"/>
  <c r="BN3455" i="53"/>
  <c r="BQ1445" i="53"/>
  <c r="BP1445" i="53"/>
  <c r="BO1445" i="53"/>
  <c r="BN1445" i="53"/>
  <c r="BM1445" i="53"/>
  <c r="BQ438" i="53"/>
  <c r="BP438" i="53"/>
  <c r="BO438" i="53"/>
  <c r="BN438" i="53"/>
  <c r="BM438" i="53"/>
  <c r="BQ6473" i="53"/>
  <c r="BP6473" i="53"/>
  <c r="BN6473" i="53"/>
  <c r="BO6473" i="53"/>
  <c r="BM6473" i="53"/>
  <c r="BP4462" i="53"/>
  <c r="BQ4462" i="53"/>
  <c r="BO4462" i="53"/>
  <c r="BN4462" i="53"/>
  <c r="BM4462" i="53"/>
  <c r="BQ5467" i="53"/>
  <c r="BP5467" i="53"/>
  <c r="BO5467" i="53"/>
  <c r="BN5467" i="53"/>
  <c r="BM5467" i="53"/>
  <c r="AD5466" i="53"/>
  <c r="AD1443" i="53"/>
  <c r="BL439" i="53"/>
  <c r="AD4460" i="53"/>
  <c r="BL3456" i="53"/>
  <c r="BL6474" i="53"/>
  <c r="BL5468" i="53"/>
  <c r="BL2451" i="53"/>
  <c r="BL1446" i="53"/>
  <c r="BL4463" i="53"/>
  <c r="AD6472" i="53"/>
  <c r="AD3454" i="53"/>
  <c r="AD2449" i="53"/>
  <c r="AF7501" i="53"/>
  <c r="AE7501" i="53"/>
  <c r="AG7501" i="53"/>
  <c r="AG8508" i="53"/>
  <c r="AF8508" i="53"/>
  <c r="AE8508" i="53"/>
  <c r="BQ7501" i="53"/>
  <c r="BP7501" i="53"/>
  <c r="BO7501" i="53"/>
  <c r="BN7501" i="53"/>
  <c r="BM7501" i="53"/>
  <c r="BP8507" i="53"/>
  <c r="BO8507" i="53"/>
  <c r="BN8507" i="53"/>
  <c r="BM8507" i="53"/>
  <c r="BQ8507" i="53"/>
  <c r="BL8508" i="53"/>
  <c r="BL7502" i="53"/>
  <c r="AD8509" i="53"/>
  <c r="AD7502" i="53"/>
  <c r="AG1443" i="53"/>
  <c r="AF1443" i="53"/>
  <c r="AE1443" i="53"/>
  <c r="AG5466" i="53"/>
  <c r="AF5466" i="53"/>
  <c r="AE5466" i="53"/>
  <c r="AG6472" i="53"/>
  <c r="AF6472" i="53"/>
  <c r="AE6472" i="53"/>
  <c r="AG2449" i="53"/>
  <c r="AF2449" i="53"/>
  <c r="AE2449" i="53"/>
  <c r="AG3454" i="53"/>
  <c r="AF3454" i="53"/>
  <c r="AE3454" i="53"/>
  <c r="AE4460" i="53"/>
  <c r="AG4460" i="53"/>
  <c r="AF4460" i="53"/>
  <c r="BQ2451" i="53"/>
  <c r="BP2451" i="53"/>
  <c r="BM2451" i="53"/>
  <c r="BO2451" i="53"/>
  <c r="BN2451" i="53"/>
  <c r="BP4463" i="53"/>
  <c r="BQ4463" i="53"/>
  <c r="BO4463" i="53"/>
  <c r="BN4463" i="53"/>
  <c r="BM4463" i="53"/>
  <c r="BP5468" i="53"/>
  <c r="BQ5468" i="53"/>
  <c r="BO5468" i="53"/>
  <c r="BN5468" i="53"/>
  <c r="BM5468" i="53"/>
  <c r="BQ6474" i="53"/>
  <c r="BP6474" i="53"/>
  <c r="BM6474" i="53"/>
  <c r="BO6474" i="53"/>
  <c r="BN6474" i="53"/>
  <c r="BP3456" i="53"/>
  <c r="BN3456" i="53"/>
  <c r="BM3456" i="53"/>
  <c r="BQ3456" i="53"/>
  <c r="BO3456" i="53"/>
  <c r="BP439" i="53"/>
  <c r="BQ439" i="53"/>
  <c r="BO439" i="53"/>
  <c r="BN439" i="53"/>
  <c r="BM439" i="53"/>
  <c r="BQ1446" i="53"/>
  <c r="BP1446" i="53"/>
  <c r="BO1446" i="53"/>
  <c r="BN1446" i="53"/>
  <c r="BM1446" i="53"/>
  <c r="AD5467" i="53"/>
  <c r="BL440" i="53"/>
  <c r="AD1444" i="53"/>
  <c r="AD4461" i="53"/>
  <c r="BL5469" i="53"/>
  <c r="BL1447" i="53"/>
  <c r="BL2452" i="53"/>
  <c r="BL6475" i="53"/>
  <c r="BL3457" i="53"/>
  <c r="BL4464" i="53"/>
  <c r="AD6473" i="53"/>
  <c r="AD3455" i="53"/>
  <c r="AD2450" i="53"/>
  <c r="AG7502" i="53"/>
  <c r="AF7502" i="53"/>
  <c r="AE7502" i="53"/>
  <c r="AG8509" i="53"/>
  <c r="AF8509" i="53"/>
  <c r="AE8509" i="53"/>
  <c r="BN7502" i="53"/>
  <c r="BM7502" i="53"/>
  <c r="BQ7502" i="53"/>
  <c r="BP7502" i="53"/>
  <c r="BO7502" i="53"/>
  <c r="BQ8508" i="53"/>
  <c r="BP8508" i="53"/>
  <c r="BO8508" i="53"/>
  <c r="BN8508" i="53"/>
  <c r="BM8508" i="53"/>
  <c r="BL8509" i="53"/>
  <c r="BL7503" i="53"/>
  <c r="AD8510" i="53"/>
  <c r="AD7503" i="53"/>
  <c r="AG1444" i="53"/>
  <c r="AF1444" i="53"/>
  <c r="AE1444" i="53"/>
  <c r="AG6473" i="53"/>
  <c r="AF6473" i="53"/>
  <c r="AE6473" i="53"/>
  <c r="AG5467" i="53"/>
  <c r="AF5467" i="53"/>
  <c r="AE5467" i="53"/>
  <c r="AF2450" i="53"/>
  <c r="AE2450" i="53"/>
  <c r="AG2450" i="53"/>
  <c r="AG3455" i="53"/>
  <c r="AE3455" i="53"/>
  <c r="AF3455" i="53"/>
  <c r="AG4461" i="53"/>
  <c r="AF4461" i="53"/>
  <c r="AE4461" i="53"/>
  <c r="BP4464" i="53"/>
  <c r="BQ4464" i="53"/>
  <c r="BO4464" i="53"/>
  <c r="BN4464" i="53"/>
  <c r="BM4464" i="53"/>
  <c r="BQ440" i="53"/>
  <c r="BP440" i="53"/>
  <c r="BM440" i="53"/>
  <c r="BO440" i="53"/>
  <c r="BN440" i="53"/>
  <c r="BP3457" i="53"/>
  <c r="BO3457" i="53"/>
  <c r="BN3457" i="53"/>
  <c r="BM3457" i="53"/>
  <c r="BQ3457" i="53"/>
  <c r="BQ2452" i="53"/>
  <c r="BP2452" i="53"/>
  <c r="BO2452" i="53"/>
  <c r="BN2452" i="53"/>
  <c r="BM2452" i="53"/>
  <c r="BP1447" i="53"/>
  <c r="BQ1447" i="53"/>
  <c r="BN1447" i="53"/>
  <c r="BM1447" i="53"/>
  <c r="BO1447" i="53"/>
  <c r="BP6475" i="53"/>
  <c r="BQ6475" i="53"/>
  <c r="BO6475" i="53"/>
  <c r="BN6475" i="53"/>
  <c r="BM6475" i="53"/>
  <c r="BQ5469" i="53"/>
  <c r="BP5469" i="53"/>
  <c r="BO5469" i="53"/>
  <c r="BN5469" i="53"/>
  <c r="BM5469" i="53"/>
  <c r="AD5468" i="53"/>
  <c r="AD1445" i="53"/>
  <c r="AD4462" i="53"/>
  <c r="BL441" i="53"/>
  <c r="BL3458" i="53"/>
  <c r="BL2453" i="53"/>
  <c r="BL5470" i="53"/>
  <c r="BL6476" i="53"/>
  <c r="BL4465" i="53"/>
  <c r="BL1448" i="53"/>
  <c r="AD6474" i="53"/>
  <c r="AD3456" i="53"/>
  <c r="AD2451" i="53"/>
  <c r="AG7503" i="53"/>
  <c r="AF7503" i="53"/>
  <c r="AE7503" i="53"/>
  <c r="AE8510" i="53"/>
  <c r="AG8510" i="53"/>
  <c r="AF8510" i="53"/>
  <c r="BQ7503" i="53"/>
  <c r="BP7503" i="53"/>
  <c r="BO7503" i="53"/>
  <c r="BN7503" i="53"/>
  <c r="BM7503" i="53"/>
  <c r="BN8509" i="53"/>
  <c r="BM8509" i="53"/>
  <c r="BQ8509" i="53"/>
  <c r="BP8509" i="53"/>
  <c r="BO8509" i="53"/>
  <c r="BL8510" i="53"/>
  <c r="BL7504" i="53"/>
  <c r="AD8511" i="53"/>
  <c r="AD7504" i="53"/>
  <c r="AG4462" i="53"/>
  <c r="AF4462" i="53"/>
  <c r="AE4462" i="53"/>
  <c r="AG6474" i="53"/>
  <c r="AF6474" i="53"/>
  <c r="AE6474" i="53"/>
  <c r="AG1445" i="53"/>
  <c r="AF1445" i="53"/>
  <c r="AE1445" i="53"/>
  <c r="AG5468" i="53"/>
  <c r="AE5468" i="53"/>
  <c r="AF5468" i="53"/>
  <c r="AG2451" i="53"/>
  <c r="AF2451" i="53"/>
  <c r="AE2451" i="53"/>
  <c r="AG3456" i="53"/>
  <c r="AF3456" i="53"/>
  <c r="AE3456" i="53"/>
  <c r="BQ1448" i="53"/>
  <c r="BP1448" i="53"/>
  <c r="BO1448" i="53"/>
  <c r="BN1448" i="53"/>
  <c r="BM1448" i="53"/>
  <c r="BQ6476" i="53"/>
  <c r="BP6476" i="53"/>
  <c r="BO6476" i="53"/>
  <c r="BN6476" i="53"/>
  <c r="BM6476" i="53"/>
  <c r="BP2453" i="53"/>
  <c r="BQ2453" i="53"/>
  <c r="BO2453" i="53"/>
  <c r="BN2453" i="53"/>
  <c r="BM2453" i="53"/>
  <c r="BP4465" i="53"/>
  <c r="BQ4465" i="53"/>
  <c r="BO4465" i="53"/>
  <c r="BN4465" i="53"/>
  <c r="BM4465" i="53"/>
  <c r="BQ5470" i="53"/>
  <c r="BP5470" i="53"/>
  <c r="BM5470" i="53"/>
  <c r="BO5470" i="53"/>
  <c r="BN5470" i="53"/>
  <c r="BP3458" i="53"/>
  <c r="BQ3458" i="53"/>
  <c r="BO3458" i="53"/>
  <c r="BN3458" i="53"/>
  <c r="BM3458" i="53"/>
  <c r="BQ441" i="53"/>
  <c r="BP441" i="53"/>
  <c r="BO441" i="53"/>
  <c r="BN441" i="53"/>
  <c r="BM441" i="53"/>
  <c r="AD5469" i="53"/>
  <c r="AD4463" i="53"/>
  <c r="BL442" i="53"/>
  <c r="AD1446" i="53"/>
  <c r="BL6477" i="53"/>
  <c r="BL1449" i="53"/>
  <c r="BL2454" i="53"/>
  <c r="BL5471" i="53"/>
  <c r="BL3459" i="53"/>
  <c r="BL4466" i="53"/>
  <c r="AD6475" i="53"/>
  <c r="AD3457" i="53"/>
  <c r="AD2452" i="53"/>
  <c r="AE7504" i="53"/>
  <c r="AG7504" i="53"/>
  <c r="AF7504" i="53"/>
  <c r="AG8511" i="53"/>
  <c r="AF8511" i="53"/>
  <c r="AE8511" i="53"/>
  <c r="BQ7504" i="53"/>
  <c r="BP7504" i="53"/>
  <c r="BO7504" i="53"/>
  <c r="BN7504" i="53"/>
  <c r="BM7504" i="53"/>
  <c r="BQ8510" i="53"/>
  <c r="BP8510" i="53"/>
  <c r="BO8510" i="53"/>
  <c r="BN8510" i="53"/>
  <c r="BM8510" i="53"/>
  <c r="BL8511" i="53"/>
  <c r="BL7505" i="53"/>
  <c r="AD8512" i="53"/>
  <c r="AD7505" i="53"/>
  <c r="AF6475" i="53"/>
  <c r="AE6475" i="53"/>
  <c r="AG6475" i="53"/>
  <c r="AG5469" i="53"/>
  <c r="AF5469" i="53"/>
  <c r="AE5469" i="53"/>
  <c r="AG4463" i="53"/>
  <c r="AF4463" i="53"/>
  <c r="AE4463" i="53"/>
  <c r="AG2452" i="53"/>
  <c r="AF2452" i="53"/>
  <c r="AE2452" i="53"/>
  <c r="AF3457" i="53"/>
  <c r="AE3457" i="53"/>
  <c r="AG3457" i="53"/>
  <c r="AG1446" i="53"/>
  <c r="AF1446" i="53"/>
  <c r="AE1446" i="53"/>
  <c r="BQ442" i="53"/>
  <c r="BP442" i="53"/>
  <c r="BO442" i="53"/>
  <c r="BN442" i="53"/>
  <c r="BM442" i="53"/>
  <c r="BP4466" i="53"/>
  <c r="BQ4466" i="53"/>
  <c r="BO4466" i="53"/>
  <c r="BN4466" i="53"/>
  <c r="BM4466" i="53"/>
  <c r="BQ2454" i="53"/>
  <c r="BP2454" i="53"/>
  <c r="BO2454" i="53"/>
  <c r="BN2454" i="53"/>
  <c r="BM2454" i="53"/>
  <c r="BP3459" i="53"/>
  <c r="BQ3459" i="53"/>
  <c r="BO3459" i="53"/>
  <c r="BN3459" i="53"/>
  <c r="BM3459" i="53"/>
  <c r="BQ6477" i="53"/>
  <c r="BP6477" i="53"/>
  <c r="BN6477" i="53"/>
  <c r="BO6477" i="53"/>
  <c r="BM6477" i="53"/>
  <c r="BQ5471" i="53"/>
  <c r="BP5471" i="53"/>
  <c r="BO5471" i="53"/>
  <c r="BN5471" i="53"/>
  <c r="BM5471" i="53"/>
  <c r="BQ1449" i="53"/>
  <c r="BP1449" i="53"/>
  <c r="BO1449" i="53"/>
  <c r="BN1449" i="53"/>
  <c r="BM1449" i="53"/>
  <c r="AD5470" i="53"/>
  <c r="AD4464" i="53"/>
  <c r="BL443" i="53"/>
  <c r="AD1447" i="53"/>
  <c r="BL3460" i="53"/>
  <c r="BL6478" i="53"/>
  <c r="BL1450" i="53"/>
  <c r="BL4467" i="53"/>
  <c r="BL5472" i="53"/>
  <c r="BL2455" i="53"/>
  <c r="AD6476" i="53"/>
  <c r="AD3458" i="53"/>
  <c r="AD2453" i="53"/>
  <c r="AG7505" i="53"/>
  <c r="AF7505" i="53"/>
  <c r="AE7505" i="53"/>
  <c r="AG8512" i="53"/>
  <c r="AF8512" i="53"/>
  <c r="AE8512" i="53"/>
  <c r="BO7505" i="53"/>
  <c r="BN7505" i="53"/>
  <c r="BM7505" i="53"/>
  <c r="BQ7505" i="53"/>
  <c r="BP7505" i="53"/>
  <c r="BQ8511" i="53"/>
  <c r="BP8511" i="53"/>
  <c r="BO8511" i="53"/>
  <c r="BN8511" i="53"/>
  <c r="BM8511" i="53"/>
  <c r="BL8512" i="53"/>
  <c r="BL7506" i="53"/>
  <c r="AD8513" i="53"/>
  <c r="AD7506" i="53"/>
  <c r="AF6476" i="53"/>
  <c r="AG6476" i="53"/>
  <c r="AE6476" i="53"/>
  <c r="AG4464" i="53"/>
  <c r="AF4464" i="53"/>
  <c r="AE4464" i="53"/>
  <c r="AF5470" i="53"/>
  <c r="AE5470" i="53"/>
  <c r="AG5470" i="53"/>
  <c r="AE2453" i="53"/>
  <c r="AF2453" i="53"/>
  <c r="AG2453" i="53"/>
  <c r="AG3458" i="53"/>
  <c r="AF3458" i="53"/>
  <c r="AE3458" i="53"/>
  <c r="AF1447" i="53"/>
  <c r="AE1447" i="53"/>
  <c r="AG1447" i="53"/>
  <c r="BP443" i="53"/>
  <c r="BQ443" i="53"/>
  <c r="BO443" i="53"/>
  <c r="BN443" i="53"/>
  <c r="BM443" i="53"/>
  <c r="BQ2455" i="53"/>
  <c r="BP2455" i="53"/>
  <c r="BM2455" i="53"/>
  <c r="BO2455" i="53"/>
  <c r="BN2455" i="53"/>
  <c r="BQ1450" i="53"/>
  <c r="BP1450" i="53"/>
  <c r="BO1450" i="53"/>
  <c r="BN1450" i="53"/>
  <c r="BM1450" i="53"/>
  <c r="BP5472" i="53"/>
  <c r="BQ5472" i="53"/>
  <c r="BO5472" i="53"/>
  <c r="BN5472" i="53"/>
  <c r="BM5472" i="53"/>
  <c r="BP4467" i="53"/>
  <c r="BM4467" i="53"/>
  <c r="BQ4467" i="53"/>
  <c r="BO4467" i="53"/>
  <c r="BN4467" i="53"/>
  <c r="BP3460" i="53"/>
  <c r="BQ3460" i="53"/>
  <c r="BO3460" i="53"/>
  <c r="BN3460" i="53"/>
  <c r="BM3460" i="53"/>
  <c r="BQ6478" i="53"/>
  <c r="BP6478" i="53"/>
  <c r="BM6478" i="53"/>
  <c r="BO6478" i="53"/>
  <c r="BN6478" i="53"/>
  <c r="AD5471" i="53"/>
  <c r="BL444" i="53"/>
  <c r="AD1448" i="53"/>
  <c r="AD4465" i="53"/>
  <c r="BL6479" i="53"/>
  <c r="BL1451" i="53"/>
  <c r="BL2456" i="53"/>
  <c r="BL3461" i="53"/>
  <c r="BL5473" i="53"/>
  <c r="BL4468" i="53"/>
  <c r="AD6477" i="53"/>
  <c r="AD3459" i="53"/>
  <c r="AD2454" i="53"/>
  <c r="AG7506" i="53"/>
  <c r="AF7506" i="53"/>
  <c r="AE7506" i="53"/>
  <c r="AG8513" i="53"/>
  <c r="AF8513" i="53"/>
  <c r="AE8513" i="53"/>
  <c r="BQ7506" i="53"/>
  <c r="BP7506" i="53"/>
  <c r="BO7506" i="53"/>
  <c r="BN7506" i="53"/>
  <c r="BM7506" i="53"/>
  <c r="BO8512" i="53"/>
  <c r="BN8512" i="53"/>
  <c r="BM8512" i="53"/>
  <c r="BQ8512" i="53"/>
  <c r="BP8512" i="53"/>
  <c r="BL8513" i="53"/>
  <c r="BL7507" i="53"/>
  <c r="AD8514" i="53"/>
  <c r="AD7507" i="53"/>
  <c r="AG6477" i="53"/>
  <c r="AF6477" i="53"/>
  <c r="AE6477" i="53"/>
  <c r="AG1448" i="53"/>
  <c r="AF1448" i="53"/>
  <c r="AE1448" i="53"/>
  <c r="AG2454" i="53"/>
  <c r="AF2454" i="53"/>
  <c r="AE2454" i="53"/>
  <c r="AG5471" i="53"/>
  <c r="AF5471" i="53"/>
  <c r="AE5471" i="53"/>
  <c r="AG3459" i="53"/>
  <c r="AF3459" i="53"/>
  <c r="AE3459" i="53"/>
  <c r="AF4465" i="53"/>
  <c r="AE4465" i="53"/>
  <c r="AG4465" i="53"/>
  <c r="BP4468" i="53"/>
  <c r="BN4468" i="53"/>
  <c r="BM4468" i="53"/>
  <c r="BQ4468" i="53"/>
  <c r="BO4468" i="53"/>
  <c r="BQ5473" i="53"/>
  <c r="BP5473" i="53"/>
  <c r="BO5473" i="53"/>
  <c r="BN5473" i="53"/>
  <c r="BM5473" i="53"/>
  <c r="BQ444" i="53"/>
  <c r="BP444" i="53"/>
  <c r="BM444" i="53"/>
  <c r="BO444" i="53"/>
  <c r="BN444" i="53"/>
  <c r="BQ2456" i="53"/>
  <c r="BP2456" i="53"/>
  <c r="BO2456" i="53"/>
  <c r="BN2456" i="53"/>
  <c r="BM2456" i="53"/>
  <c r="BP6479" i="53"/>
  <c r="BQ6479" i="53"/>
  <c r="BO6479" i="53"/>
  <c r="BN6479" i="53"/>
  <c r="BM6479" i="53"/>
  <c r="BP3461" i="53"/>
  <c r="BQ3461" i="53"/>
  <c r="BO3461" i="53"/>
  <c r="BN3461" i="53"/>
  <c r="BM3461" i="53"/>
  <c r="BP1451" i="53"/>
  <c r="BQ1451" i="53"/>
  <c r="BN1451" i="53"/>
  <c r="BM1451" i="53"/>
  <c r="BO1451" i="53"/>
  <c r="AD5472" i="53"/>
  <c r="AD4466" i="53"/>
  <c r="BL445" i="53"/>
  <c r="AD1449" i="53"/>
  <c r="BL5474" i="53"/>
  <c r="BL6480" i="53"/>
  <c r="BL2457" i="53"/>
  <c r="BL4469" i="53"/>
  <c r="BL3462" i="53"/>
  <c r="BL1452" i="53"/>
  <c r="AD6478" i="53"/>
  <c r="AD3460" i="53"/>
  <c r="AD2455" i="53"/>
  <c r="AG7507" i="53"/>
  <c r="AF7507" i="53"/>
  <c r="AE7507" i="53"/>
  <c r="AG8514" i="53"/>
  <c r="AF8514" i="53"/>
  <c r="AE8514" i="53"/>
  <c r="BM7507" i="53"/>
  <c r="BQ7507" i="53"/>
  <c r="BP7507" i="53"/>
  <c r="BO7507" i="53"/>
  <c r="BN7507" i="53"/>
  <c r="BQ8513" i="53"/>
  <c r="BP8513" i="53"/>
  <c r="BO8513" i="53"/>
  <c r="BN8513" i="53"/>
  <c r="BM8513" i="53"/>
  <c r="BL8514" i="53"/>
  <c r="BL7508" i="53"/>
  <c r="AD8515" i="53"/>
  <c r="AD7508" i="53"/>
  <c r="AG4466" i="53"/>
  <c r="AF4466" i="53"/>
  <c r="AE4466" i="53"/>
  <c r="AE6478" i="53"/>
  <c r="AG6478" i="53"/>
  <c r="AF6478" i="53"/>
  <c r="AG5472" i="53"/>
  <c r="AF5472" i="53"/>
  <c r="AE5472" i="53"/>
  <c r="AG2455" i="53"/>
  <c r="AF2455" i="53"/>
  <c r="AE2455" i="53"/>
  <c r="AE3460" i="53"/>
  <c r="AF3460" i="53"/>
  <c r="AG3460" i="53"/>
  <c r="AG1449" i="53"/>
  <c r="AF1449" i="53"/>
  <c r="AE1449" i="53"/>
  <c r="BQ445" i="53"/>
  <c r="BP445" i="53"/>
  <c r="BO445" i="53"/>
  <c r="BN445" i="53"/>
  <c r="BM445" i="53"/>
  <c r="BP3462" i="53"/>
  <c r="BQ3462" i="53"/>
  <c r="BO3462" i="53"/>
  <c r="BN3462" i="53"/>
  <c r="BM3462" i="53"/>
  <c r="BP4469" i="53"/>
  <c r="BO4469" i="53"/>
  <c r="BN4469" i="53"/>
  <c r="BM4469" i="53"/>
  <c r="BQ4469" i="53"/>
  <c r="BQ1452" i="53"/>
  <c r="BP1452" i="53"/>
  <c r="BO1452" i="53"/>
  <c r="BN1452" i="53"/>
  <c r="BM1452" i="53"/>
  <c r="BP2457" i="53"/>
  <c r="BQ2457" i="53"/>
  <c r="BO2457" i="53"/>
  <c r="BN2457" i="53"/>
  <c r="BM2457" i="53"/>
  <c r="BQ6480" i="53"/>
  <c r="BP6480" i="53"/>
  <c r="BO6480" i="53"/>
  <c r="BN6480" i="53"/>
  <c r="BM6480" i="53"/>
  <c r="BQ5474" i="53"/>
  <c r="BP5474" i="53"/>
  <c r="BM5474" i="53"/>
  <c r="BO5474" i="53"/>
  <c r="BN5474" i="53"/>
  <c r="AD5473" i="53"/>
  <c r="AD4467" i="53"/>
  <c r="AD1450" i="53"/>
  <c r="BL446" i="53"/>
  <c r="BL2458" i="53"/>
  <c r="BL6481" i="53"/>
  <c r="BL5475" i="53"/>
  <c r="BL3463" i="53"/>
  <c r="BL1453" i="53"/>
  <c r="BL4470" i="53"/>
  <c r="AD6479" i="53"/>
  <c r="AD3461" i="53"/>
  <c r="AD2456" i="53"/>
  <c r="AG7508" i="53"/>
  <c r="AF7508" i="53"/>
  <c r="AE7508" i="53"/>
  <c r="AF8515" i="53"/>
  <c r="AE8515" i="53"/>
  <c r="AG8515" i="53"/>
  <c r="BP7508" i="53"/>
  <c r="BO7508" i="53"/>
  <c r="BN7508" i="53"/>
  <c r="BM7508" i="53"/>
  <c r="BQ7508" i="53"/>
  <c r="BM8514" i="53"/>
  <c r="BQ8514" i="53"/>
  <c r="BP8514" i="53"/>
  <c r="BO8514" i="53"/>
  <c r="BN8514" i="53"/>
  <c r="BL8515" i="53"/>
  <c r="BL7509" i="53"/>
  <c r="AD8516" i="53"/>
  <c r="AD7509" i="53"/>
  <c r="AG4467" i="53"/>
  <c r="AF4467" i="53"/>
  <c r="AE4467" i="53"/>
  <c r="AE6479" i="53"/>
  <c r="AF6479" i="53"/>
  <c r="AG6479" i="53"/>
  <c r="AE5473" i="53"/>
  <c r="AG5473" i="53"/>
  <c r="AF5473" i="53"/>
  <c r="AE1450" i="53"/>
  <c r="AG1450" i="53"/>
  <c r="AF1450" i="53"/>
  <c r="AG2456" i="53"/>
  <c r="AE2456" i="53"/>
  <c r="AF2456" i="53"/>
  <c r="AG3461" i="53"/>
  <c r="AF3461" i="53"/>
  <c r="AE3461" i="53"/>
  <c r="BP4470" i="53"/>
  <c r="BQ4470" i="53"/>
  <c r="BO4470" i="53"/>
  <c r="BN4470" i="53"/>
  <c r="BM4470" i="53"/>
  <c r="BQ6481" i="53"/>
  <c r="BP6481" i="53"/>
  <c r="BO6481" i="53"/>
  <c r="BN6481" i="53"/>
  <c r="BM6481" i="53"/>
  <c r="BQ1453" i="53"/>
  <c r="BP1453" i="53"/>
  <c r="BO1453" i="53"/>
  <c r="BN1453" i="53"/>
  <c r="BM1453" i="53"/>
  <c r="BP3463" i="53"/>
  <c r="BM3463" i="53"/>
  <c r="BQ3463" i="53"/>
  <c r="BO3463" i="53"/>
  <c r="BN3463" i="53"/>
  <c r="BQ5475" i="53"/>
  <c r="BP5475" i="53"/>
  <c r="BO5475" i="53"/>
  <c r="BN5475" i="53"/>
  <c r="BM5475" i="53"/>
  <c r="BQ2458" i="53"/>
  <c r="BP2458" i="53"/>
  <c r="BO2458" i="53"/>
  <c r="BN2458" i="53"/>
  <c r="BM2458" i="53"/>
  <c r="BQ446" i="53"/>
  <c r="BP446" i="53"/>
  <c r="BO446" i="53"/>
  <c r="BN446" i="53"/>
  <c r="BM446" i="53"/>
  <c r="AD5474" i="53"/>
  <c r="AD4468" i="53"/>
  <c r="AD1451" i="53"/>
  <c r="BL447" i="53"/>
  <c r="BL1454" i="53"/>
  <c r="BL6482" i="53"/>
  <c r="BL2459" i="53"/>
  <c r="BL5476" i="53"/>
  <c r="BL4471" i="53"/>
  <c r="BL3464" i="53"/>
  <c r="AD6480" i="53"/>
  <c r="AD3462" i="53"/>
  <c r="AD2457" i="53"/>
  <c r="AF7509" i="53"/>
  <c r="AE7509" i="53"/>
  <c r="AG7509" i="53"/>
  <c r="AG8516" i="53"/>
  <c r="AF8516" i="53"/>
  <c r="AE8516" i="53"/>
  <c r="BQ7509" i="53"/>
  <c r="BP7509" i="53"/>
  <c r="BO7509" i="53"/>
  <c r="BN7509" i="53"/>
  <c r="BM7509" i="53"/>
  <c r="BP8515" i="53"/>
  <c r="BO8515" i="53"/>
  <c r="BN8515" i="53"/>
  <c r="BM8515" i="53"/>
  <c r="BQ8515" i="53"/>
  <c r="BL8516" i="53"/>
  <c r="BL7510" i="53"/>
  <c r="AD8517" i="53"/>
  <c r="AD7510" i="53"/>
  <c r="AG1451" i="53"/>
  <c r="AF1451" i="53"/>
  <c r="AE1451" i="53"/>
  <c r="AE4468" i="53"/>
  <c r="AG4468" i="53"/>
  <c r="AF4468" i="53"/>
  <c r="AG6480" i="53"/>
  <c r="AF6480" i="53"/>
  <c r="AE6480" i="53"/>
  <c r="AG5474" i="53"/>
  <c r="AF5474" i="53"/>
  <c r="AE5474" i="53"/>
  <c r="AG2457" i="53"/>
  <c r="AF2457" i="53"/>
  <c r="AE2457" i="53"/>
  <c r="AG3462" i="53"/>
  <c r="AF3462" i="53"/>
  <c r="AE3462" i="53"/>
  <c r="BP3464" i="53"/>
  <c r="BN3464" i="53"/>
  <c r="BM3464" i="53"/>
  <c r="BQ3464" i="53"/>
  <c r="BO3464" i="53"/>
  <c r="BP4471" i="53"/>
  <c r="BQ4471" i="53"/>
  <c r="BO4471" i="53"/>
  <c r="BN4471" i="53"/>
  <c r="BM4471" i="53"/>
  <c r="BP5476" i="53"/>
  <c r="BQ5476" i="53"/>
  <c r="BO5476" i="53"/>
  <c r="BN5476" i="53"/>
  <c r="BM5476" i="53"/>
  <c r="BQ2459" i="53"/>
  <c r="BP2459" i="53"/>
  <c r="BM2459" i="53"/>
  <c r="BO2459" i="53"/>
  <c r="BN2459" i="53"/>
  <c r="BQ1454" i="53"/>
  <c r="BP1454" i="53"/>
  <c r="BO1454" i="53"/>
  <c r="BN1454" i="53"/>
  <c r="BM1454" i="53"/>
  <c r="BQ6482" i="53"/>
  <c r="BP6482" i="53"/>
  <c r="BM6482" i="53"/>
  <c r="BO6482" i="53"/>
  <c r="BN6482" i="53"/>
  <c r="BP447" i="53"/>
  <c r="BQ447" i="53"/>
  <c r="BO447" i="53"/>
  <c r="BN447" i="53"/>
  <c r="BM447" i="53"/>
  <c r="AD5475" i="53"/>
  <c r="BL448" i="53"/>
  <c r="AD1452" i="53"/>
  <c r="AD4469" i="53"/>
  <c r="BL3465" i="53"/>
  <c r="BL2460" i="53"/>
  <c r="BL6483" i="53"/>
  <c r="BL5477" i="53"/>
  <c r="BL4472" i="53"/>
  <c r="BL1455" i="53"/>
  <c r="AD6481" i="53"/>
  <c r="AD3463" i="53"/>
  <c r="AD2458" i="53"/>
  <c r="AG7510" i="53"/>
  <c r="AF7510" i="53"/>
  <c r="AE7510" i="53"/>
  <c r="AG8517" i="53"/>
  <c r="AF8517" i="53"/>
  <c r="AE8517" i="53"/>
  <c r="BN7510" i="53"/>
  <c r="BM7510" i="53"/>
  <c r="BQ7510" i="53"/>
  <c r="BP7510" i="53"/>
  <c r="BO7510" i="53"/>
  <c r="BQ8516" i="53"/>
  <c r="BP8516" i="53"/>
  <c r="BO8516" i="53"/>
  <c r="BN8516" i="53"/>
  <c r="BM8516" i="53"/>
  <c r="BL8517" i="53"/>
  <c r="BL7511" i="53"/>
  <c r="AD8518" i="53"/>
  <c r="AD7511" i="53"/>
  <c r="AG1452" i="53"/>
  <c r="AF1452" i="53"/>
  <c r="AE1452" i="53"/>
  <c r="AG5475" i="53"/>
  <c r="AF5475" i="53"/>
  <c r="AE5475" i="53"/>
  <c r="AG6481" i="53"/>
  <c r="AF6481" i="53"/>
  <c r="AE6481" i="53"/>
  <c r="AF2458" i="53"/>
  <c r="AE2458" i="53"/>
  <c r="AG2458" i="53"/>
  <c r="AG3463" i="53"/>
  <c r="AE3463" i="53"/>
  <c r="AF3463" i="53"/>
  <c r="AG4469" i="53"/>
  <c r="AF4469" i="53"/>
  <c r="AE4469" i="53"/>
  <c r="BQ448" i="53"/>
  <c r="BP448" i="53"/>
  <c r="BM448" i="53"/>
  <c r="BO448" i="53"/>
  <c r="BN448" i="53"/>
  <c r="BP1455" i="53"/>
  <c r="BQ1455" i="53"/>
  <c r="BN1455" i="53"/>
  <c r="BM1455" i="53"/>
  <c r="BO1455" i="53"/>
  <c r="BP6483" i="53"/>
  <c r="BQ6483" i="53"/>
  <c r="BO6483" i="53"/>
  <c r="BN6483" i="53"/>
  <c r="BM6483" i="53"/>
  <c r="BQ2460" i="53"/>
  <c r="BP2460" i="53"/>
  <c r="BO2460" i="53"/>
  <c r="BN2460" i="53"/>
  <c r="BM2460" i="53"/>
  <c r="BP3465" i="53"/>
  <c r="BO3465" i="53"/>
  <c r="BN3465" i="53"/>
  <c r="BM3465" i="53"/>
  <c r="BQ3465" i="53"/>
  <c r="BP4472" i="53"/>
  <c r="BQ4472" i="53"/>
  <c r="BO4472" i="53"/>
  <c r="BN4472" i="53"/>
  <c r="BM4472" i="53"/>
  <c r="BQ5477" i="53"/>
  <c r="BP5477" i="53"/>
  <c r="BO5477" i="53"/>
  <c r="BN5477" i="53"/>
  <c r="BM5477" i="53"/>
  <c r="AD5476" i="53"/>
  <c r="AD1453" i="53"/>
  <c r="AD4470" i="53"/>
  <c r="BL449" i="53"/>
  <c r="BL5478" i="53"/>
  <c r="BL6484" i="53"/>
  <c r="BL4473" i="53"/>
  <c r="BL2461" i="53"/>
  <c r="BL1456" i="53"/>
  <c r="BL3466" i="53"/>
  <c r="AD6482" i="53"/>
  <c r="AD3464" i="53"/>
  <c r="AD2459" i="53"/>
  <c r="AG7511" i="53"/>
  <c r="AF7511" i="53"/>
  <c r="AE7511" i="53"/>
  <c r="AE8518" i="53"/>
  <c r="AG8518" i="53"/>
  <c r="AF8518" i="53"/>
  <c r="BQ7511" i="53"/>
  <c r="BP7511" i="53"/>
  <c r="BO7511" i="53"/>
  <c r="BN7511" i="53"/>
  <c r="BM7511" i="53"/>
  <c r="BN8517" i="53"/>
  <c r="BM8517" i="53"/>
  <c r="BQ8517" i="53"/>
  <c r="BP8517" i="53"/>
  <c r="BO8517" i="53"/>
  <c r="BL8518" i="53"/>
  <c r="BL7512" i="53"/>
  <c r="AD8519" i="53"/>
  <c r="AD7512" i="53"/>
  <c r="AG1453" i="53"/>
  <c r="AF1453" i="53"/>
  <c r="AE1453" i="53"/>
  <c r="AE6482" i="53"/>
  <c r="AG6482" i="53"/>
  <c r="AF6482" i="53"/>
  <c r="AG5476" i="53"/>
  <c r="AF5476" i="53"/>
  <c r="AE5476" i="53"/>
  <c r="AG4470" i="53"/>
  <c r="AF4470" i="53"/>
  <c r="AE4470" i="53"/>
  <c r="AG2459" i="53"/>
  <c r="AF2459" i="53"/>
  <c r="AE2459" i="53"/>
  <c r="AG3464" i="53"/>
  <c r="AF3464" i="53"/>
  <c r="AE3464" i="53"/>
  <c r="BP3466" i="53"/>
  <c r="BQ3466" i="53"/>
  <c r="BO3466" i="53"/>
  <c r="BN3466" i="53"/>
  <c r="BM3466" i="53"/>
  <c r="BQ1456" i="53"/>
  <c r="BP1456" i="53"/>
  <c r="BO1456" i="53"/>
  <c r="BN1456" i="53"/>
  <c r="BM1456" i="53"/>
  <c r="BP2461" i="53"/>
  <c r="BQ2461" i="53"/>
  <c r="BO2461" i="53"/>
  <c r="BN2461" i="53"/>
  <c r="BM2461" i="53"/>
  <c r="BP4473" i="53"/>
  <c r="BQ4473" i="53"/>
  <c r="BO4473" i="53"/>
  <c r="BN4473" i="53"/>
  <c r="BM4473" i="53"/>
  <c r="BQ6484" i="53"/>
  <c r="BP6484" i="53"/>
  <c r="BO6484" i="53"/>
  <c r="BN6484" i="53"/>
  <c r="BM6484" i="53"/>
  <c r="BQ5478" i="53"/>
  <c r="BP5478" i="53"/>
  <c r="BM5478" i="53"/>
  <c r="BO5478" i="53"/>
  <c r="BN5478" i="53"/>
  <c r="BQ449" i="53"/>
  <c r="BP449" i="53"/>
  <c r="BO449" i="53"/>
  <c r="BN449" i="53"/>
  <c r="BM449" i="53"/>
  <c r="AD5477" i="53"/>
  <c r="BL450" i="53"/>
  <c r="AD1454" i="53"/>
  <c r="AD4471" i="53"/>
  <c r="BL2462" i="53"/>
  <c r="BL6485" i="53"/>
  <c r="BL3467" i="53"/>
  <c r="BL5479" i="53"/>
  <c r="BL1457" i="53"/>
  <c r="BL4474" i="53"/>
  <c r="AD6483" i="53"/>
  <c r="AD3465" i="53"/>
  <c r="AD2460" i="53"/>
  <c r="AE7512" i="53"/>
  <c r="AG7512" i="53"/>
  <c r="AF7512" i="53"/>
  <c r="AG8519" i="53"/>
  <c r="AF8519" i="53"/>
  <c r="AE8519" i="53"/>
  <c r="BQ7512" i="53"/>
  <c r="BP7512" i="53"/>
  <c r="BO7512" i="53"/>
  <c r="BN7512" i="53"/>
  <c r="BM7512" i="53"/>
  <c r="BQ8518" i="53"/>
  <c r="BP8518" i="53"/>
  <c r="BO8518" i="53"/>
  <c r="BN8518" i="53"/>
  <c r="BM8518" i="53"/>
  <c r="BL8519" i="53"/>
  <c r="BL7513" i="53"/>
  <c r="AD8520" i="53"/>
  <c r="AD7513" i="53"/>
  <c r="AF6483" i="53"/>
  <c r="AE6483" i="53"/>
  <c r="AG6483" i="53"/>
  <c r="AG1454" i="53"/>
  <c r="AF1454" i="53"/>
  <c r="AE1454" i="53"/>
  <c r="AG5477" i="53"/>
  <c r="AF5477" i="53"/>
  <c r="AE5477" i="53"/>
  <c r="AG2460" i="53"/>
  <c r="AF2460" i="53"/>
  <c r="AE2460" i="53"/>
  <c r="AF3465" i="53"/>
  <c r="AE3465" i="53"/>
  <c r="AG3465" i="53"/>
  <c r="AG4471" i="53"/>
  <c r="AF4471" i="53"/>
  <c r="AE4471" i="53"/>
  <c r="BQ450" i="53"/>
  <c r="BP450" i="53"/>
  <c r="BO450" i="53"/>
  <c r="BN450" i="53"/>
  <c r="BM450" i="53"/>
  <c r="BQ1457" i="53"/>
  <c r="BP1457" i="53"/>
  <c r="BO1457" i="53"/>
  <c r="BN1457" i="53"/>
  <c r="BM1457" i="53"/>
  <c r="BP3467" i="53"/>
  <c r="BQ3467" i="53"/>
  <c r="BO3467" i="53"/>
  <c r="BN3467" i="53"/>
  <c r="BM3467" i="53"/>
  <c r="BQ6485" i="53"/>
  <c r="BP6485" i="53"/>
  <c r="BO6485" i="53"/>
  <c r="BN6485" i="53"/>
  <c r="BM6485" i="53"/>
  <c r="BP4474" i="53"/>
  <c r="BQ4474" i="53"/>
  <c r="BO4474" i="53"/>
  <c r="BN4474" i="53"/>
  <c r="BM4474" i="53"/>
  <c r="BQ5479" i="53"/>
  <c r="BP5479" i="53"/>
  <c r="BO5479" i="53"/>
  <c r="BN5479" i="53"/>
  <c r="BM5479" i="53"/>
  <c r="BQ2462" i="53"/>
  <c r="BP2462" i="53"/>
  <c r="BO2462" i="53"/>
  <c r="BN2462" i="53"/>
  <c r="BM2462" i="53"/>
  <c r="AD5478" i="53"/>
  <c r="AD1455" i="53"/>
  <c r="AD4472" i="53"/>
  <c r="BL451" i="53"/>
  <c r="BL6486" i="53"/>
  <c r="BL3468" i="53"/>
  <c r="BL1458" i="53"/>
  <c r="BL4475" i="53"/>
  <c r="BL5480" i="53"/>
  <c r="BL2463" i="53"/>
  <c r="AD6484" i="53"/>
  <c r="AD3466" i="53"/>
  <c r="AD2461" i="53"/>
  <c r="AG7513" i="53"/>
  <c r="AF7513" i="53"/>
  <c r="AE7513" i="53"/>
  <c r="AG8520" i="53"/>
  <c r="AF8520" i="53"/>
  <c r="AE8520" i="53"/>
  <c r="BO7513" i="53"/>
  <c r="BN7513" i="53"/>
  <c r="BM7513" i="53"/>
  <c r="BQ7513" i="53"/>
  <c r="BP7513" i="53"/>
  <c r="BQ8519" i="53"/>
  <c r="BP8519" i="53"/>
  <c r="BO8519" i="53"/>
  <c r="BN8519" i="53"/>
  <c r="BM8519" i="53"/>
  <c r="BL8520" i="53"/>
  <c r="BL7514" i="53"/>
  <c r="AD8521" i="53"/>
  <c r="AD7514" i="53"/>
  <c r="AF1455" i="53"/>
  <c r="AE1455" i="53"/>
  <c r="AG1455" i="53"/>
  <c r="AF6484" i="53"/>
  <c r="AG6484" i="53"/>
  <c r="AE6484" i="53"/>
  <c r="AF5478" i="53"/>
  <c r="AE5478" i="53"/>
  <c r="AG5478" i="53"/>
  <c r="AG4472" i="53"/>
  <c r="AF4472" i="53"/>
  <c r="AE4472" i="53"/>
  <c r="AE2461" i="53"/>
  <c r="AF2461" i="53"/>
  <c r="AG2461" i="53"/>
  <c r="AG3466" i="53"/>
  <c r="AF3466" i="53"/>
  <c r="AE3466" i="53"/>
  <c r="BQ2463" i="53"/>
  <c r="BP2463" i="53"/>
  <c r="BM2463" i="53"/>
  <c r="BO2463" i="53"/>
  <c r="BN2463" i="53"/>
  <c r="BP4475" i="53"/>
  <c r="BM4475" i="53"/>
  <c r="BQ4475" i="53"/>
  <c r="BO4475" i="53"/>
  <c r="BN4475" i="53"/>
  <c r="BP5480" i="53"/>
  <c r="BQ5480" i="53"/>
  <c r="BO5480" i="53"/>
  <c r="BN5480" i="53"/>
  <c r="BM5480" i="53"/>
  <c r="BQ1458" i="53"/>
  <c r="BP1458" i="53"/>
  <c r="BO1458" i="53"/>
  <c r="BN1458" i="53"/>
  <c r="BM1458" i="53"/>
  <c r="BP3468" i="53"/>
  <c r="BQ3468" i="53"/>
  <c r="BO3468" i="53"/>
  <c r="BN3468" i="53"/>
  <c r="BM3468" i="53"/>
  <c r="BQ6486" i="53"/>
  <c r="BP6486" i="53"/>
  <c r="BM6486" i="53"/>
  <c r="BN6486" i="53"/>
  <c r="BO6486" i="53"/>
  <c r="BP451" i="53"/>
  <c r="BQ451" i="53"/>
  <c r="BO451" i="53"/>
  <c r="BN451" i="53"/>
  <c r="BM451" i="53"/>
  <c r="AD5479" i="53"/>
  <c r="BL452" i="53"/>
  <c r="AD4473" i="53"/>
  <c r="AD1456" i="53"/>
  <c r="BL4476" i="53"/>
  <c r="BL6487" i="53"/>
  <c r="BL3469" i="53"/>
  <c r="BL2464" i="53"/>
  <c r="BL5481" i="53"/>
  <c r="BL1459" i="53"/>
  <c r="AD6485" i="53"/>
  <c r="AD3467" i="53"/>
  <c r="AD2462" i="53"/>
  <c r="AG7514" i="53"/>
  <c r="AF7514" i="53"/>
  <c r="AE7514" i="53"/>
  <c r="AG8521" i="53"/>
  <c r="AF8521" i="53"/>
  <c r="AE8521" i="53"/>
  <c r="BQ7514" i="53"/>
  <c r="BP7514" i="53"/>
  <c r="BO7514" i="53"/>
  <c r="BN7514" i="53"/>
  <c r="BM7514" i="53"/>
  <c r="BO8520" i="53"/>
  <c r="BN8520" i="53"/>
  <c r="BM8520" i="53"/>
  <c r="BQ8520" i="53"/>
  <c r="BP8520" i="53"/>
  <c r="BL8521" i="53"/>
  <c r="BL7515" i="53"/>
  <c r="AD8522" i="53"/>
  <c r="AD7515" i="53"/>
  <c r="AF4473" i="53"/>
  <c r="AE4473" i="53"/>
  <c r="AG4473" i="53"/>
  <c r="AG6485" i="53"/>
  <c r="AF6485" i="53"/>
  <c r="AE6485" i="53"/>
  <c r="AG5479" i="53"/>
  <c r="AF5479" i="53"/>
  <c r="AE5479" i="53"/>
  <c r="AG2462" i="53"/>
  <c r="AF2462" i="53"/>
  <c r="AE2462" i="53"/>
  <c r="AG3467" i="53"/>
  <c r="AF3467" i="53"/>
  <c r="AE3467" i="53"/>
  <c r="AG1456" i="53"/>
  <c r="AF1456" i="53"/>
  <c r="AE1456" i="53"/>
  <c r="BQ452" i="53"/>
  <c r="BP452" i="53"/>
  <c r="BM452" i="53"/>
  <c r="BO452" i="53"/>
  <c r="BN452" i="53"/>
  <c r="BP1459" i="53"/>
  <c r="BQ1459" i="53"/>
  <c r="BN1459" i="53"/>
  <c r="BM1459" i="53"/>
  <c r="BO1459" i="53"/>
  <c r="BQ5481" i="53"/>
  <c r="BP5481" i="53"/>
  <c r="BO5481" i="53"/>
  <c r="BN5481" i="53"/>
  <c r="BM5481" i="53"/>
  <c r="BP3469" i="53"/>
  <c r="BQ3469" i="53"/>
  <c r="BO3469" i="53"/>
  <c r="BN3469" i="53"/>
  <c r="BM3469" i="53"/>
  <c r="BP6487" i="53"/>
  <c r="BQ6487" i="53"/>
  <c r="BO6487" i="53"/>
  <c r="BN6487" i="53"/>
  <c r="BM6487" i="53"/>
  <c r="BQ2464" i="53"/>
  <c r="BP2464" i="53"/>
  <c r="BO2464" i="53"/>
  <c r="BN2464" i="53"/>
  <c r="BM2464" i="53"/>
  <c r="BP4476" i="53"/>
  <c r="BN4476" i="53"/>
  <c r="BM4476" i="53"/>
  <c r="BQ4476" i="53"/>
  <c r="BO4476" i="53"/>
  <c r="AD5480" i="53"/>
  <c r="AD1457" i="53"/>
  <c r="AD4474" i="53"/>
  <c r="BL453" i="53"/>
  <c r="BL6488" i="53"/>
  <c r="BL2465" i="53"/>
  <c r="BL1460" i="53"/>
  <c r="BL5482" i="53"/>
  <c r="BL3470" i="53"/>
  <c r="BL4477" i="53"/>
  <c r="AD6486" i="53"/>
  <c r="AD3468" i="53"/>
  <c r="AD2463" i="53"/>
  <c r="AG7515" i="53"/>
  <c r="AF7515" i="53"/>
  <c r="AE7515" i="53"/>
  <c r="AG8522" i="53"/>
  <c r="AF8522" i="53"/>
  <c r="AE8522" i="53"/>
  <c r="BM7515" i="53"/>
  <c r="BQ7515" i="53"/>
  <c r="BP7515" i="53"/>
  <c r="BO7515" i="53"/>
  <c r="BN7515" i="53"/>
  <c r="BQ8521" i="53"/>
  <c r="BP8521" i="53"/>
  <c r="BO8521" i="53"/>
  <c r="BN8521" i="53"/>
  <c r="BM8521" i="53"/>
  <c r="BL8522" i="53"/>
  <c r="BL7516" i="53"/>
  <c r="AD8523" i="53"/>
  <c r="AD7516" i="53"/>
  <c r="AG1457" i="53"/>
  <c r="AF1457" i="53"/>
  <c r="AE1457" i="53"/>
  <c r="AG4474" i="53"/>
  <c r="AF4474" i="53"/>
  <c r="AE4474" i="53"/>
  <c r="AE6486" i="53"/>
  <c r="AF6486" i="53"/>
  <c r="AG6486" i="53"/>
  <c r="AG5480" i="53"/>
  <c r="AF5480" i="53"/>
  <c r="AE5480" i="53"/>
  <c r="AG2463" i="53"/>
  <c r="AF2463" i="53"/>
  <c r="AE2463" i="53"/>
  <c r="AE3468" i="53"/>
  <c r="AF3468" i="53"/>
  <c r="AG3468" i="53"/>
  <c r="BQ5482" i="53"/>
  <c r="BP5482" i="53"/>
  <c r="BM5482" i="53"/>
  <c r="BO5482" i="53"/>
  <c r="BN5482" i="53"/>
  <c r="BQ1460" i="53"/>
  <c r="BP1460" i="53"/>
  <c r="BO1460" i="53"/>
  <c r="BN1460" i="53"/>
  <c r="BM1460" i="53"/>
  <c r="BP2465" i="53"/>
  <c r="BQ2465" i="53"/>
  <c r="BO2465" i="53"/>
  <c r="BN2465" i="53"/>
  <c r="BM2465" i="53"/>
  <c r="BP3470" i="53"/>
  <c r="BQ3470" i="53"/>
  <c r="BO3470" i="53"/>
  <c r="BN3470" i="53"/>
  <c r="BM3470" i="53"/>
  <c r="BQ6488" i="53"/>
  <c r="BP6488" i="53"/>
  <c r="BO6488" i="53"/>
  <c r="BN6488" i="53"/>
  <c r="BM6488" i="53"/>
  <c r="BP4477" i="53"/>
  <c r="BO4477" i="53"/>
  <c r="BN4477" i="53"/>
  <c r="BM4477" i="53"/>
  <c r="BQ4477" i="53"/>
  <c r="BQ453" i="53"/>
  <c r="BP453" i="53"/>
  <c r="BO453" i="53"/>
  <c r="BN453" i="53"/>
  <c r="BM453" i="53"/>
  <c r="AD5481" i="53"/>
  <c r="AD4475" i="53"/>
  <c r="BL454" i="53"/>
  <c r="AD1458" i="53"/>
  <c r="BL6489" i="53"/>
  <c r="BL3471" i="53"/>
  <c r="BL1461" i="53"/>
  <c r="BL5483" i="53"/>
  <c r="BL2466" i="53"/>
  <c r="BL4478" i="53"/>
  <c r="AD6487" i="53"/>
  <c r="AD3469" i="53"/>
  <c r="AD2464" i="53"/>
  <c r="AG7516" i="53"/>
  <c r="AF7516" i="53"/>
  <c r="AE7516" i="53"/>
  <c r="AF8523" i="53"/>
  <c r="AE8523" i="53"/>
  <c r="AG8523" i="53"/>
  <c r="BP7516" i="53"/>
  <c r="BO7516" i="53"/>
  <c r="BN7516" i="53"/>
  <c r="BM7516" i="53"/>
  <c r="BQ7516" i="53"/>
  <c r="BM8522" i="53"/>
  <c r="BQ8522" i="53"/>
  <c r="BP8522" i="53"/>
  <c r="BO8522" i="53"/>
  <c r="BN8522" i="53"/>
  <c r="BL8523" i="53"/>
  <c r="BL7517" i="53"/>
  <c r="AD8524" i="53"/>
  <c r="AD7517" i="53"/>
  <c r="AG4475" i="53"/>
  <c r="AF4475" i="53"/>
  <c r="AE4475" i="53"/>
  <c r="AE5481" i="53"/>
  <c r="AG5481" i="53"/>
  <c r="AF5481" i="53"/>
  <c r="AE6487" i="53"/>
  <c r="AG6487" i="53"/>
  <c r="AF6487" i="53"/>
  <c r="AG2464" i="53"/>
  <c r="AE2464" i="53"/>
  <c r="AF2464" i="53"/>
  <c r="AG3469" i="53"/>
  <c r="AF3469" i="53"/>
  <c r="AE3469" i="53"/>
  <c r="AE1458" i="53"/>
  <c r="AG1458" i="53"/>
  <c r="AF1458" i="53"/>
  <c r="BP4478" i="53"/>
  <c r="BQ4478" i="53"/>
  <c r="BO4478" i="53"/>
  <c r="BN4478" i="53"/>
  <c r="BM4478" i="53"/>
  <c r="BQ454" i="53"/>
  <c r="BP454" i="53"/>
  <c r="BO454" i="53"/>
  <c r="BN454" i="53"/>
  <c r="BM454" i="53"/>
  <c r="BQ1461" i="53"/>
  <c r="BP1461" i="53"/>
  <c r="BO1461" i="53"/>
  <c r="BN1461" i="53"/>
  <c r="BM1461" i="53"/>
  <c r="BQ2466" i="53"/>
  <c r="BP2466" i="53"/>
  <c r="BO2466" i="53"/>
  <c r="BN2466" i="53"/>
  <c r="BM2466" i="53"/>
  <c r="BP3471" i="53"/>
  <c r="BM3471" i="53"/>
  <c r="BQ3471" i="53"/>
  <c r="BO3471" i="53"/>
  <c r="BN3471" i="53"/>
  <c r="BQ6489" i="53"/>
  <c r="BP6489" i="53"/>
  <c r="BO6489" i="53"/>
  <c r="BN6489" i="53"/>
  <c r="BM6489" i="53"/>
  <c r="BQ5483" i="53"/>
  <c r="BP5483" i="53"/>
  <c r="BO5483" i="53"/>
  <c r="BN5483" i="53"/>
  <c r="BM5483" i="53"/>
  <c r="AD5482" i="53"/>
  <c r="BL455" i="53"/>
  <c r="AD4476" i="53"/>
  <c r="AD1459" i="53"/>
  <c r="BL6490" i="53"/>
  <c r="BL3472" i="53"/>
  <c r="BL2467" i="53"/>
  <c r="BL4479" i="53"/>
  <c r="BL5484" i="53"/>
  <c r="BL1462" i="53"/>
  <c r="AD6488" i="53"/>
  <c r="AD3470" i="53"/>
  <c r="AD2465" i="53"/>
  <c r="AF7517" i="53"/>
  <c r="AE7517" i="53"/>
  <c r="AG7517" i="53"/>
  <c r="AG8524" i="53"/>
  <c r="AF8524" i="53"/>
  <c r="AE8524" i="53"/>
  <c r="BQ7517" i="53"/>
  <c r="BP7517" i="53"/>
  <c r="BO7517" i="53"/>
  <c r="BN7517" i="53"/>
  <c r="BM7517" i="53"/>
  <c r="BP8523" i="53"/>
  <c r="BO8523" i="53"/>
  <c r="BN8523" i="53"/>
  <c r="BM8523" i="53"/>
  <c r="BQ8523" i="53"/>
  <c r="BL8524" i="53"/>
  <c r="BL7518" i="53"/>
  <c r="AD8525" i="53"/>
  <c r="AD7518" i="53"/>
  <c r="AG6488" i="53"/>
  <c r="AF6488" i="53"/>
  <c r="AE6488" i="53"/>
  <c r="AG5482" i="53"/>
  <c r="AF5482" i="53"/>
  <c r="AE5482" i="53"/>
  <c r="AE4476" i="53"/>
  <c r="AG4476" i="53"/>
  <c r="AF4476" i="53"/>
  <c r="AG2465" i="53"/>
  <c r="AF2465" i="53"/>
  <c r="AE2465" i="53"/>
  <c r="AG3470" i="53"/>
  <c r="AF3470" i="53"/>
  <c r="AE3470" i="53"/>
  <c r="AG1459" i="53"/>
  <c r="AF1459" i="53"/>
  <c r="AE1459" i="53"/>
  <c r="BQ1462" i="53"/>
  <c r="BP1462" i="53"/>
  <c r="BO1462" i="53"/>
  <c r="BN1462" i="53"/>
  <c r="BM1462" i="53"/>
  <c r="BP455" i="53"/>
  <c r="BQ455" i="53"/>
  <c r="BO455" i="53"/>
  <c r="BN455" i="53"/>
  <c r="BM455" i="53"/>
  <c r="BP4479" i="53"/>
  <c r="BQ4479" i="53"/>
  <c r="BO4479" i="53"/>
  <c r="BN4479" i="53"/>
  <c r="BM4479" i="53"/>
  <c r="BP3472" i="53"/>
  <c r="BN3472" i="53"/>
  <c r="BM3472" i="53"/>
  <c r="BQ3472" i="53"/>
  <c r="BO3472" i="53"/>
  <c r="BQ2467" i="53"/>
  <c r="BP2467" i="53"/>
  <c r="BM2467" i="53"/>
  <c r="BO2467" i="53"/>
  <c r="BN2467" i="53"/>
  <c r="BQ6490" i="53"/>
  <c r="BP6490" i="53"/>
  <c r="BM6490" i="53"/>
  <c r="BO6490" i="53"/>
  <c r="BN6490" i="53"/>
  <c r="BP5484" i="53"/>
  <c r="BQ5484" i="53"/>
  <c r="BO5484" i="53"/>
  <c r="BN5484" i="53"/>
  <c r="BM5484" i="53"/>
  <c r="AD5483" i="53"/>
  <c r="BL456" i="53"/>
  <c r="AD1460" i="53"/>
  <c r="AD4477" i="53"/>
  <c r="BL5485" i="53"/>
  <c r="BL2468" i="53"/>
  <c r="BL6491" i="53"/>
  <c r="BL3473" i="53"/>
  <c r="BL1463" i="53"/>
  <c r="BL4480" i="53"/>
  <c r="AD6489" i="53"/>
  <c r="AD3471" i="53"/>
  <c r="AD2466" i="53"/>
  <c r="AG7518" i="53"/>
  <c r="AF7518" i="53"/>
  <c r="AE7518" i="53"/>
  <c r="AG8525" i="53"/>
  <c r="AF8525" i="53"/>
  <c r="AE8525" i="53"/>
  <c r="BN7518" i="53"/>
  <c r="BM7518" i="53"/>
  <c r="BQ7518" i="53"/>
  <c r="BP7518" i="53"/>
  <c r="BO7518" i="53"/>
  <c r="BQ8524" i="53"/>
  <c r="BP8524" i="53"/>
  <c r="BO8524" i="53"/>
  <c r="BN8524" i="53"/>
  <c r="BM8524" i="53"/>
  <c r="BL8525" i="53"/>
  <c r="BL7519" i="53"/>
  <c r="AD8526" i="53"/>
  <c r="AD7519" i="53"/>
  <c r="AG1460" i="53"/>
  <c r="AF1460" i="53"/>
  <c r="AE1460" i="53"/>
  <c r="AG5483" i="53"/>
  <c r="AF5483" i="53"/>
  <c r="AE5483" i="53"/>
  <c r="AG6489" i="53"/>
  <c r="AF6489" i="53"/>
  <c r="AE6489" i="53"/>
  <c r="AF2466" i="53"/>
  <c r="AE2466" i="53"/>
  <c r="AG2466" i="53"/>
  <c r="AG3471" i="53"/>
  <c r="AE3471" i="53"/>
  <c r="AF3471" i="53"/>
  <c r="AG4477" i="53"/>
  <c r="AF4477" i="53"/>
  <c r="AE4477" i="53"/>
  <c r="BP3473" i="53"/>
  <c r="BO3473" i="53"/>
  <c r="BN3473" i="53"/>
  <c r="BM3473" i="53"/>
  <c r="BQ3473" i="53"/>
  <c r="BQ2468" i="53"/>
  <c r="BP2468" i="53"/>
  <c r="BO2468" i="53"/>
  <c r="BN2468" i="53"/>
  <c r="BM2468" i="53"/>
  <c r="BQ456" i="53"/>
  <c r="BP456" i="53"/>
  <c r="BM456" i="53"/>
  <c r="BO456" i="53"/>
  <c r="BN456" i="53"/>
  <c r="BP6491" i="53"/>
  <c r="BQ6491" i="53"/>
  <c r="BO6491" i="53"/>
  <c r="BN6491" i="53"/>
  <c r="BM6491" i="53"/>
  <c r="BP4480" i="53"/>
  <c r="BQ4480" i="53"/>
  <c r="BO4480" i="53"/>
  <c r="BN4480" i="53"/>
  <c r="BM4480" i="53"/>
  <c r="BP1463" i="53"/>
  <c r="BQ1463" i="53"/>
  <c r="BN1463" i="53"/>
  <c r="BM1463" i="53"/>
  <c r="BO1463" i="53"/>
  <c r="BQ5485" i="53"/>
  <c r="BP5485" i="53"/>
  <c r="BO5485" i="53"/>
  <c r="BN5485" i="53"/>
  <c r="BM5485" i="53"/>
  <c r="AD5484" i="53"/>
  <c r="AD4478" i="53"/>
  <c r="AD1461" i="53"/>
  <c r="BL457" i="53"/>
  <c r="BL6492" i="53"/>
  <c r="BL5486" i="53"/>
  <c r="BL1464" i="53"/>
  <c r="BL4481" i="53"/>
  <c r="BL3474" i="53"/>
  <c r="BL2469" i="53"/>
  <c r="AD6490" i="53"/>
  <c r="AD3472" i="53"/>
  <c r="AD2467" i="53"/>
  <c r="AG7519" i="53"/>
  <c r="AF7519" i="53"/>
  <c r="AE7519" i="53"/>
  <c r="AE8526" i="53"/>
  <c r="AG8526" i="53"/>
  <c r="AF8526" i="53"/>
  <c r="BQ7519" i="53"/>
  <c r="BP7519" i="53"/>
  <c r="BO7519" i="53"/>
  <c r="BN7519" i="53"/>
  <c r="BM7519" i="53"/>
  <c r="BN8525" i="53"/>
  <c r="BM8525" i="53"/>
  <c r="BQ8525" i="53"/>
  <c r="BP8525" i="53"/>
  <c r="BO8525" i="53"/>
  <c r="BL8526" i="53"/>
  <c r="BL7520" i="53"/>
  <c r="AD8527" i="53"/>
  <c r="AD7520" i="53"/>
  <c r="AG4478" i="53"/>
  <c r="AF4478" i="53"/>
  <c r="AE4478" i="53"/>
  <c r="AG1461" i="53"/>
  <c r="AF1461" i="53"/>
  <c r="AE1461" i="53"/>
  <c r="AF6490" i="53"/>
  <c r="AE6490" i="53"/>
  <c r="AG6490" i="53"/>
  <c r="AG5484" i="53"/>
  <c r="AF5484" i="53"/>
  <c r="AE5484" i="53"/>
  <c r="AG2467" i="53"/>
  <c r="AF2467" i="53"/>
  <c r="AE2467" i="53"/>
  <c r="AG3472" i="53"/>
  <c r="AF3472" i="53"/>
  <c r="AE3472" i="53"/>
  <c r="BP2469" i="53"/>
  <c r="BQ2469" i="53"/>
  <c r="BO2469" i="53"/>
  <c r="BN2469" i="53"/>
  <c r="BM2469" i="53"/>
  <c r="BP3474" i="53"/>
  <c r="BQ3474" i="53"/>
  <c r="BO3474" i="53"/>
  <c r="BN3474" i="53"/>
  <c r="BM3474" i="53"/>
  <c r="BQ1464" i="53"/>
  <c r="BP1464" i="53"/>
  <c r="BO1464" i="53"/>
  <c r="BN1464" i="53"/>
  <c r="BM1464" i="53"/>
  <c r="BP4481" i="53"/>
  <c r="BQ4481" i="53"/>
  <c r="BO4481" i="53"/>
  <c r="BN4481" i="53"/>
  <c r="BM4481" i="53"/>
  <c r="BQ5486" i="53"/>
  <c r="BP5486" i="53"/>
  <c r="BM5486" i="53"/>
  <c r="BO5486" i="53"/>
  <c r="BN5486" i="53"/>
  <c r="BQ6492" i="53"/>
  <c r="BP6492" i="53"/>
  <c r="BO6492" i="53"/>
  <c r="BN6492" i="53"/>
  <c r="BM6492" i="53"/>
  <c r="BQ457" i="53"/>
  <c r="BP457" i="53"/>
  <c r="BO457" i="53"/>
  <c r="BN457" i="53"/>
  <c r="BM457" i="53"/>
  <c r="AD5485" i="53"/>
  <c r="BL458" i="53"/>
  <c r="AD4479" i="53"/>
  <c r="AD1462" i="53"/>
  <c r="BL6493" i="53"/>
  <c r="BL2470" i="53"/>
  <c r="BL5487" i="53"/>
  <c r="BL4482" i="53"/>
  <c r="BL3475" i="53"/>
  <c r="BL1465" i="53"/>
  <c r="AD6491" i="53"/>
  <c r="AD3473" i="53"/>
  <c r="AD2468" i="53"/>
  <c r="AG8527" i="53"/>
  <c r="AF8527" i="53"/>
  <c r="AE8527" i="53"/>
  <c r="AE7520" i="53"/>
  <c r="AG7520" i="53"/>
  <c r="AF7520" i="53"/>
  <c r="BQ7520" i="53"/>
  <c r="BP7520" i="53"/>
  <c r="BO7520" i="53"/>
  <c r="BN7520" i="53"/>
  <c r="BM7520" i="53"/>
  <c r="BQ8526" i="53"/>
  <c r="BP8526" i="53"/>
  <c r="BO8526" i="53"/>
  <c r="BN8526" i="53"/>
  <c r="BM8526" i="53"/>
  <c r="BL8527" i="53"/>
  <c r="BL7521" i="53"/>
  <c r="AD8528" i="53"/>
  <c r="AD7521" i="53"/>
  <c r="AG4479" i="53"/>
  <c r="AF4479" i="53"/>
  <c r="AE4479" i="53"/>
  <c r="AF6491" i="53"/>
  <c r="AE6491" i="53"/>
  <c r="AG6491" i="53"/>
  <c r="AG5485" i="53"/>
  <c r="AF5485" i="53"/>
  <c r="AE5485" i="53"/>
  <c r="AG2468" i="53"/>
  <c r="AF2468" i="53"/>
  <c r="AE2468" i="53"/>
  <c r="AF3473" i="53"/>
  <c r="AE3473" i="53"/>
  <c r="AG3473" i="53"/>
  <c r="AG1462" i="53"/>
  <c r="AF1462" i="53"/>
  <c r="AE1462" i="53"/>
  <c r="BQ458" i="53"/>
  <c r="BP458" i="53"/>
  <c r="BO458" i="53"/>
  <c r="BN458" i="53"/>
  <c r="BM458" i="53"/>
  <c r="BQ2470" i="53"/>
  <c r="BP2470" i="53"/>
  <c r="BO2470" i="53"/>
  <c r="BN2470" i="53"/>
  <c r="BM2470" i="53"/>
  <c r="BP4482" i="53"/>
  <c r="BQ4482" i="53"/>
  <c r="BO4482" i="53"/>
  <c r="BN4482" i="53"/>
  <c r="BM4482" i="53"/>
  <c r="BQ1465" i="53"/>
  <c r="BP1465" i="53"/>
  <c r="BO1465" i="53"/>
  <c r="BN1465" i="53"/>
  <c r="BM1465" i="53"/>
  <c r="BP3475" i="53"/>
  <c r="BQ3475" i="53"/>
  <c r="BO3475" i="53"/>
  <c r="BN3475" i="53"/>
  <c r="BM3475" i="53"/>
  <c r="BQ5487" i="53"/>
  <c r="BP5487" i="53"/>
  <c r="BO5487" i="53"/>
  <c r="BN5487" i="53"/>
  <c r="BM5487" i="53"/>
  <c r="BQ6493" i="53"/>
  <c r="BP6493" i="53"/>
  <c r="BO6493" i="53"/>
  <c r="BN6493" i="53"/>
  <c r="BM6493" i="53"/>
  <c r="AD5486" i="53"/>
  <c r="AD4480" i="53"/>
  <c r="AD1463" i="53"/>
  <c r="BL459" i="53"/>
  <c r="BL6494" i="53"/>
  <c r="BL5488" i="53"/>
  <c r="BL3476" i="53"/>
  <c r="BL1466" i="53"/>
  <c r="BL4483" i="53"/>
  <c r="BL2471" i="53"/>
  <c r="AD6492" i="53"/>
  <c r="AD3474" i="53"/>
  <c r="AD2469" i="53"/>
  <c r="AG7521" i="53"/>
  <c r="AF7521" i="53"/>
  <c r="AE7521" i="53"/>
  <c r="AG8528" i="53"/>
  <c r="AF8528" i="53"/>
  <c r="AE8528" i="53"/>
  <c r="BO7521" i="53"/>
  <c r="BN7521" i="53"/>
  <c r="BM7521" i="53"/>
  <c r="BQ7521" i="53"/>
  <c r="BP7521" i="53"/>
  <c r="BQ8527" i="53"/>
  <c r="BP8527" i="53"/>
  <c r="BO8527" i="53"/>
  <c r="BN8527" i="53"/>
  <c r="BM8527" i="53"/>
  <c r="BL8528" i="53"/>
  <c r="BL7522" i="53"/>
  <c r="AD8529" i="53"/>
  <c r="AD7522" i="53"/>
  <c r="AF6492" i="53"/>
  <c r="AE6492" i="53"/>
  <c r="AG6492" i="53"/>
  <c r="AG4480" i="53"/>
  <c r="AF4480" i="53"/>
  <c r="AE4480" i="53"/>
  <c r="AF5486" i="53"/>
  <c r="AE5486" i="53"/>
  <c r="AG5486" i="53"/>
  <c r="AE2469" i="53"/>
  <c r="AF2469" i="53"/>
  <c r="AG2469" i="53"/>
  <c r="AF1463" i="53"/>
  <c r="AE1463" i="53"/>
  <c r="AG1463" i="53"/>
  <c r="AG3474" i="53"/>
  <c r="AF3474" i="53"/>
  <c r="AE3474" i="53"/>
  <c r="BP4483" i="53"/>
  <c r="BM4483" i="53"/>
  <c r="BQ4483" i="53"/>
  <c r="BO4483" i="53"/>
  <c r="BN4483" i="53"/>
  <c r="BQ1466" i="53"/>
  <c r="BP1466" i="53"/>
  <c r="BO1466" i="53"/>
  <c r="BN1466" i="53"/>
  <c r="BM1466" i="53"/>
  <c r="BQ2471" i="53"/>
  <c r="BP2471" i="53"/>
  <c r="BM2471" i="53"/>
  <c r="BO2471" i="53"/>
  <c r="BN2471" i="53"/>
  <c r="BP5488" i="53"/>
  <c r="BQ5488" i="53"/>
  <c r="BO5488" i="53"/>
  <c r="BN5488" i="53"/>
  <c r="BM5488" i="53"/>
  <c r="BQ6494" i="53"/>
  <c r="BP6494" i="53"/>
  <c r="BM6494" i="53"/>
  <c r="BO6494" i="53"/>
  <c r="BN6494" i="53"/>
  <c r="BP3476" i="53"/>
  <c r="BQ3476" i="53"/>
  <c r="BO3476" i="53"/>
  <c r="BN3476" i="53"/>
  <c r="BM3476" i="53"/>
  <c r="BP459" i="53"/>
  <c r="BQ459" i="53"/>
  <c r="BO459" i="53"/>
  <c r="BN459" i="53"/>
  <c r="BM459" i="53"/>
  <c r="AD5487" i="53"/>
  <c r="BL460" i="53"/>
  <c r="AD1464" i="53"/>
  <c r="AD4481" i="53"/>
  <c r="BL2472" i="53"/>
  <c r="BL5489" i="53"/>
  <c r="BL6495" i="53"/>
  <c r="BL3477" i="53"/>
  <c r="BL1467" i="53"/>
  <c r="BL4484" i="53"/>
  <c r="AD6493" i="53"/>
  <c r="AD3475" i="53"/>
  <c r="AD2470" i="53"/>
  <c r="AG7522" i="53"/>
  <c r="AF7522" i="53"/>
  <c r="AE7522" i="53"/>
  <c r="AG8529" i="53"/>
  <c r="AF8529" i="53"/>
  <c r="AE8529" i="53"/>
  <c r="BQ7522" i="53"/>
  <c r="BP7522" i="53"/>
  <c r="BO7522" i="53"/>
  <c r="BN7522" i="53"/>
  <c r="BM7522" i="53"/>
  <c r="BO8528" i="53"/>
  <c r="BN8528" i="53"/>
  <c r="BM8528" i="53"/>
  <c r="BQ8528" i="53"/>
  <c r="BP8528" i="53"/>
  <c r="BL8529" i="53"/>
  <c r="BL7523" i="53"/>
  <c r="AD8530" i="53"/>
  <c r="AD7523" i="53"/>
  <c r="AG1464" i="53"/>
  <c r="AF1464" i="53"/>
  <c r="AE1464" i="53"/>
  <c r="AG5487" i="53"/>
  <c r="AF5487" i="53"/>
  <c r="AE5487" i="53"/>
  <c r="AG6493" i="53"/>
  <c r="AF6493" i="53"/>
  <c r="AE6493" i="53"/>
  <c r="AG2470" i="53"/>
  <c r="AF2470" i="53"/>
  <c r="AE2470" i="53"/>
  <c r="AG3475" i="53"/>
  <c r="AF3475" i="53"/>
  <c r="AE3475" i="53"/>
  <c r="AF4481" i="53"/>
  <c r="AE4481" i="53"/>
  <c r="AG4481" i="53"/>
  <c r="BP1467" i="53"/>
  <c r="BQ1467" i="53"/>
  <c r="BN1467" i="53"/>
  <c r="BM1467" i="53"/>
  <c r="BO1467" i="53"/>
  <c r="BP4484" i="53"/>
  <c r="BN4484" i="53"/>
  <c r="BM4484" i="53"/>
  <c r="BQ4484" i="53"/>
  <c r="BO4484" i="53"/>
  <c r="BP6495" i="53"/>
  <c r="BQ6495" i="53"/>
  <c r="BO6495" i="53"/>
  <c r="BN6495" i="53"/>
  <c r="BM6495" i="53"/>
  <c r="BQ460" i="53"/>
  <c r="BP460" i="53"/>
  <c r="BM460" i="53"/>
  <c r="BO460" i="53"/>
  <c r="BN460" i="53"/>
  <c r="BP3477" i="53"/>
  <c r="BQ3477" i="53"/>
  <c r="BO3477" i="53"/>
  <c r="BN3477" i="53"/>
  <c r="BM3477" i="53"/>
  <c r="BQ5489" i="53"/>
  <c r="BP5489" i="53"/>
  <c r="BO5489" i="53"/>
  <c r="BN5489" i="53"/>
  <c r="BM5489" i="53"/>
  <c r="BQ2472" i="53"/>
  <c r="BP2472" i="53"/>
  <c r="BO2472" i="53"/>
  <c r="BN2472" i="53"/>
  <c r="BM2472" i="53"/>
  <c r="AD5488" i="53"/>
  <c r="AD4482" i="53"/>
  <c r="AD1465" i="53"/>
  <c r="BL461" i="53"/>
  <c r="BL6496" i="53"/>
  <c r="BL1468" i="53"/>
  <c r="BL5490" i="53"/>
  <c r="BL4485" i="53"/>
  <c r="BL3478" i="53"/>
  <c r="BL2473" i="53"/>
  <c r="AD6494" i="53"/>
  <c r="AD3476" i="53"/>
  <c r="AD2471" i="53"/>
  <c r="AG7523" i="53"/>
  <c r="AF7523" i="53"/>
  <c r="AE7523" i="53"/>
  <c r="AG8530" i="53"/>
  <c r="AF8530" i="53"/>
  <c r="AE8530" i="53"/>
  <c r="BM7523" i="53"/>
  <c r="BQ7523" i="53"/>
  <c r="BP7523" i="53"/>
  <c r="BO7523" i="53"/>
  <c r="BN7523" i="53"/>
  <c r="BQ8529" i="53"/>
  <c r="BP8529" i="53"/>
  <c r="BO8529" i="53"/>
  <c r="BN8529" i="53"/>
  <c r="BM8529" i="53"/>
  <c r="BL8530" i="53"/>
  <c r="BL7524" i="53"/>
  <c r="AD8531" i="53"/>
  <c r="AD7524" i="53"/>
  <c r="AE6494" i="53"/>
  <c r="AG6494" i="53"/>
  <c r="AF6494" i="53"/>
  <c r="AG1465" i="53"/>
  <c r="AF1465" i="53"/>
  <c r="AE1465" i="53"/>
  <c r="AG4482" i="53"/>
  <c r="AF4482" i="53"/>
  <c r="AE4482" i="53"/>
  <c r="AG5488" i="53"/>
  <c r="AF5488" i="53"/>
  <c r="AE5488" i="53"/>
  <c r="AG2471" i="53"/>
  <c r="AF2471" i="53"/>
  <c r="AE2471" i="53"/>
  <c r="AE3476" i="53"/>
  <c r="AF3476" i="53"/>
  <c r="AG3476" i="53"/>
  <c r="BP2473" i="53"/>
  <c r="BQ2473" i="53"/>
  <c r="BO2473" i="53"/>
  <c r="BN2473" i="53"/>
  <c r="BM2473" i="53"/>
  <c r="BP3478" i="53"/>
  <c r="BQ3478" i="53"/>
  <c r="BO3478" i="53"/>
  <c r="BN3478" i="53"/>
  <c r="BM3478" i="53"/>
  <c r="BQ5490" i="53"/>
  <c r="BP5490" i="53"/>
  <c r="BM5490" i="53"/>
  <c r="BO5490" i="53"/>
  <c r="BN5490" i="53"/>
  <c r="BQ1468" i="53"/>
  <c r="BP1468" i="53"/>
  <c r="BO1468" i="53"/>
  <c r="BN1468" i="53"/>
  <c r="BM1468" i="53"/>
  <c r="BQ6496" i="53"/>
  <c r="BP6496" i="53"/>
  <c r="BO6496" i="53"/>
  <c r="BN6496" i="53"/>
  <c r="BM6496" i="53"/>
  <c r="BP4485" i="53"/>
  <c r="BO4485" i="53"/>
  <c r="BN4485" i="53"/>
  <c r="BM4485" i="53"/>
  <c r="BQ4485" i="53"/>
  <c r="BQ461" i="53"/>
  <c r="BP461" i="53"/>
  <c r="BO461" i="53"/>
  <c r="BN461" i="53"/>
  <c r="BM461" i="53"/>
  <c r="AD5489" i="53"/>
  <c r="AD4483" i="53"/>
  <c r="BL462" i="53"/>
  <c r="AD1466" i="53"/>
  <c r="BL1469" i="53"/>
  <c r="BL4486" i="53"/>
  <c r="BL2474" i="53"/>
  <c r="BL5491" i="53"/>
  <c r="BL6497" i="53"/>
  <c r="BL3479" i="53"/>
  <c r="AD6495" i="53"/>
  <c r="AD3477" i="53"/>
  <c r="AD2472" i="53"/>
  <c r="AG7524" i="53"/>
  <c r="AF7524" i="53"/>
  <c r="AE7524" i="53"/>
  <c r="AF8531" i="53"/>
  <c r="AE8531" i="53"/>
  <c r="AG8531" i="53"/>
  <c r="BP7524" i="53"/>
  <c r="BO7524" i="53"/>
  <c r="BN7524" i="53"/>
  <c r="BM7524" i="53"/>
  <c r="BQ7524" i="53"/>
  <c r="BM8530" i="53"/>
  <c r="BQ8530" i="53"/>
  <c r="BP8530" i="53"/>
  <c r="BO8530" i="53"/>
  <c r="BN8530" i="53"/>
  <c r="BL8531" i="53"/>
  <c r="BL7525" i="53"/>
  <c r="AD8532" i="53"/>
  <c r="AD7525" i="53"/>
  <c r="AG4483" i="53"/>
  <c r="AF4483" i="53"/>
  <c r="AE4483" i="53"/>
  <c r="AE6495" i="53"/>
  <c r="AF6495" i="53"/>
  <c r="AG6495" i="53"/>
  <c r="AE5489" i="53"/>
  <c r="AF5489" i="53"/>
  <c r="AG5489" i="53"/>
  <c r="AG2472" i="53"/>
  <c r="AE2472" i="53"/>
  <c r="AF2472" i="53"/>
  <c r="AG3477" i="53"/>
  <c r="AF3477" i="53"/>
  <c r="AE3477" i="53"/>
  <c r="AE1466" i="53"/>
  <c r="AG1466" i="53"/>
  <c r="AF1466" i="53"/>
  <c r="BQ462" i="53"/>
  <c r="BP462" i="53"/>
  <c r="BO462" i="53"/>
  <c r="BN462" i="53"/>
  <c r="BM462" i="53"/>
  <c r="BP3479" i="53"/>
  <c r="BM3479" i="53"/>
  <c r="BQ3479" i="53"/>
  <c r="BO3479" i="53"/>
  <c r="BN3479" i="53"/>
  <c r="BQ5491" i="53"/>
  <c r="BP5491" i="53"/>
  <c r="BO5491" i="53"/>
  <c r="BN5491" i="53"/>
  <c r="BM5491" i="53"/>
  <c r="BP4486" i="53"/>
  <c r="BQ4486" i="53"/>
  <c r="BO4486" i="53"/>
  <c r="BN4486" i="53"/>
  <c r="BM4486" i="53"/>
  <c r="BQ6497" i="53"/>
  <c r="BP6497" i="53"/>
  <c r="BO6497" i="53"/>
  <c r="BN6497" i="53"/>
  <c r="BM6497" i="53"/>
  <c r="BQ2474" i="53"/>
  <c r="BP2474" i="53"/>
  <c r="BO2474" i="53"/>
  <c r="BN2474" i="53"/>
  <c r="BM2474" i="53"/>
  <c r="BQ1469" i="53"/>
  <c r="BP1469" i="53"/>
  <c r="BO1469" i="53"/>
  <c r="BN1469" i="53"/>
  <c r="BM1469" i="53"/>
  <c r="AD5490" i="53"/>
  <c r="AD1467" i="53"/>
  <c r="BL463" i="53"/>
  <c r="AD4484" i="53"/>
  <c r="BL2475" i="53"/>
  <c r="BL6498" i="53"/>
  <c r="BL1470" i="53"/>
  <c r="BL3480" i="53"/>
  <c r="BL5492" i="53"/>
  <c r="BL4487" i="53"/>
  <c r="AD6496" i="53"/>
  <c r="AD3478" i="53"/>
  <c r="AD2473" i="53"/>
  <c r="AF7525" i="53"/>
  <c r="AE7525" i="53"/>
  <c r="AG7525" i="53"/>
  <c r="AG8532" i="53"/>
  <c r="AF8532" i="53"/>
  <c r="AE8532" i="53"/>
  <c r="BQ7525" i="53"/>
  <c r="BP7525" i="53"/>
  <c r="BO7525" i="53"/>
  <c r="BN7525" i="53"/>
  <c r="BM7525" i="53"/>
  <c r="BP8531" i="53"/>
  <c r="BO8531" i="53"/>
  <c r="BN8531" i="53"/>
  <c r="BM8531" i="53"/>
  <c r="BQ8531" i="53"/>
  <c r="BL8532" i="53"/>
  <c r="BL7526" i="53"/>
  <c r="AD8533" i="53"/>
  <c r="AD7526" i="53"/>
  <c r="AG6496" i="53"/>
  <c r="AF6496" i="53"/>
  <c r="AE6496" i="53"/>
  <c r="AG1467" i="53"/>
  <c r="AF1467" i="53"/>
  <c r="AE1467" i="53"/>
  <c r="AG5490" i="53"/>
  <c r="AF5490" i="53"/>
  <c r="AE5490" i="53"/>
  <c r="AG2473" i="53"/>
  <c r="AF2473" i="53"/>
  <c r="AE2473" i="53"/>
  <c r="AG3478" i="53"/>
  <c r="AF3478" i="53"/>
  <c r="AE3478" i="53"/>
  <c r="AE4484" i="53"/>
  <c r="AG4484" i="53"/>
  <c r="AF4484" i="53"/>
  <c r="BP5492" i="53"/>
  <c r="BQ5492" i="53"/>
  <c r="BO5492" i="53"/>
  <c r="BN5492" i="53"/>
  <c r="BM5492" i="53"/>
  <c r="BQ1470" i="53"/>
  <c r="BP1470" i="53"/>
  <c r="BO1470" i="53"/>
  <c r="BN1470" i="53"/>
  <c r="BM1470" i="53"/>
  <c r="BP463" i="53"/>
  <c r="BQ463" i="53"/>
  <c r="BO463" i="53"/>
  <c r="BN463" i="53"/>
  <c r="BM463" i="53"/>
  <c r="BQ6498" i="53"/>
  <c r="BP6498" i="53"/>
  <c r="BM6498" i="53"/>
  <c r="BO6498" i="53"/>
  <c r="BN6498" i="53"/>
  <c r="BQ2475" i="53"/>
  <c r="BP2475" i="53"/>
  <c r="BM2475" i="53"/>
  <c r="BO2475" i="53"/>
  <c r="BN2475" i="53"/>
  <c r="BP4487" i="53"/>
  <c r="BQ4487" i="53"/>
  <c r="BO4487" i="53"/>
  <c r="BN4487" i="53"/>
  <c r="BM4487" i="53"/>
  <c r="BP3480" i="53"/>
  <c r="BN3480" i="53"/>
  <c r="BM3480" i="53"/>
  <c r="BQ3480" i="53"/>
  <c r="BO3480" i="53"/>
  <c r="AD5491" i="53"/>
  <c r="AD4485" i="53"/>
  <c r="BL464" i="53"/>
  <c r="AD1468" i="53"/>
  <c r="BL6499" i="53"/>
  <c r="BL2476" i="53"/>
  <c r="BL5493" i="53"/>
  <c r="BL3481" i="53"/>
  <c r="BL4488" i="53"/>
  <c r="BL1471" i="53"/>
  <c r="AD6497" i="53"/>
  <c r="AD3479" i="53"/>
  <c r="AD2474" i="53"/>
  <c r="AG7526" i="53"/>
  <c r="AF7526" i="53"/>
  <c r="AE7526" i="53"/>
  <c r="AG8533" i="53"/>
  <c r="AF8533" i="53"/>
  <c r="AE8533" i="53"/>
  <c r="BN7526" i="53"/>
  <c r="BM7526" i="53"/>
  <c r="BQ7526" i="53"/>
  <c r="BP7526" i="53"/>
  <c r="BO7526" i="53"/>
  <c r="BQ8532" i="53"/>
  <c r="BP8532" i="53"/>
  <c r="BO8532" i="53"/>
  <c r="BN8532" i="53"/>
  <c r="BM8532" i="53"/>
  <c r="BL8533" i="53"/>
  <c r="BL7527" i="53"/>
  <c r="AD8534" i="53"/>
  <c r="AD7527" i="53"/>
  <c r="AG5491" i="53"/>
  <c r="AF5491" i="53"/>
  <c r="AE5491" i="53"/>
  <c r="AG4485" i="53"/>
  <c r="AF4485" i="53"/>
  <c r="AE4485" i="53"/>
  <c r="AG6497" i="53"/>
  <c r="AF6497" i="53"/>
  <c r="AE6497" i="53"/>
  <c r="AF2474" i="53"/>
  <c r="AE2474" i="53"/>
  <c r="AG2474" i="53"/>
  <c r="AG3479" i="53"/>
  <c r="AE3479" i="53"/>
  <c r="AF3479" i="53"/>
  <c r="AG1468" i="53"/>
  <c r="AF1468" i="53"/>
  <c r="AE1468" i="53"/>
  <c r="BP3481" i="53"/>
  <c r="BO3481" i="53"/>
  <c r="BN3481" i="53"/>
  <c r="BM3481" i="53"/>
  <c r="BQ3481" i="53"/>
  <c r="BP1471" i="53"/>
  <c r="BQ1471" i="53"/>
  <c r="BN1471" i="53"/>
  <c r="BM1471" i="53"/>
  <c r="BO1471" i="53"/>
  <c r="BQ5493" i="53"/>
  <c r="BP5493" i="53"/>
  <c r="BO5493" i="53"/>
  <c r="BN5493" i="53"/>
  <c r="BM5493" i="53"/>
  <c r="BQ464" i="53"/>
  <c r="BP464" i="53"/>
  <c r="BM464" i="53"/>
  <c r="BO464" i="53"/>
  <c r="BN464" i="53"/>
  <c r="BP4488" i="53"/>
  <c r="BQ4488" i="53"/>
  <c r="BO4488" i="53"/>
  <c r="BN4488" i="53"/>
  <c r="BM4488" i="53"/>
  <c r="BQ2476" i="53"/>
  <c r="BP2476" i="53"/>
  <c r="BO2476" i="53"/>
  <c r="BN2476" i="53"/>
  <c r="BM2476" i="53"/>
  <c r="BP6499" i="53"/>
  <c r="BQ6499" i="53"/>
  <c r="BO6499" i="53"/>
  <c r="BN6499" i="53"/>
  <c r="BM6499" i="53"/>
  <c r="AD5492" i="53"/>
  <c r="AD1469" i="53"/>
  <c r="BL465" i="53"/>
  <c r="AD4486" i="53"/>
  <c r="BL4489" i="53"/>
  <c r="BL6500" i="53"/>
  <c r="BL5494" i="53"/>
  <c r="BL1472" i="53"/>
  <c r="BL3482" i="53"/>
  <c r="BL2477" i="53"/>
  <c r="AD6498" i="53"/>
  <c r="AD3480" i="53"/>
  <c r="AD2475" i="53"/>
  <c r="AG7527" i="53"/>
  <c r="AF7527" i="53"/>
  <c r="AE7527" i="53"/>
  <c r="AE8534" i="53"/>
  <c r="AG8534" i="53"/>
  <c r="AF8534" i="53"/>
  <c r="BQ7527" i="53"/>
  <c r="BP7527" i="53"/>
  <c r="BO7527" i="53"/>
  <c r="BN7527" i="53"/>
  <c r="BM7527" i="53"/>
  <c r="BN8533" i="53"/>
  <c r="BM8533" i="53"/>
  <c r="BQ8533" i="53"/>
  <c r="BP8533" i="53"/>
  <c r="BO8533" i="53"/>
  <c r="BL8534" i="53"/>
  <c r="BL7528" i="53"/>
  <c r="AD8535" i="53"/>
  <c r="AD7528" i="53"/>
  <c r="AG6498" i="53"/>
  <c r="AF6498" i="53"/>
  <c r="AE6498" i="53"/>
  <c r="AG5492" i="53"/>
  <c r="AF5492" i="53"/>
  <c r="AE5492" i="53"/>
  <c r="AG1469" i="53"/>
  <c r="AF1469" i="53"/>
  <c r="AE1469" i="53"/>
  <c r="AG2475" i="53"/>
  <c r="AF2475" i="53"/>
  <c r="AE2475" i="53"/>
  <c r="AG3480" i="53"/>
  <c r="AF3480" i="53"/>
  <c r="AE3480" i="53"/>
  <c r="AG4486" i="53"/>
  <c r="AF4486" i="53"/>
  <c r="AE4486" i="53"/>
  <c r="BQ465" i="53"/>
  <c r="BP465" i="53"/>
  <c r="BO465" i="53"/>
  <c r="BN465" i="53"/>
  <c r="BM465" i="53"/>
  <c r="BQ1472" i="53"/>
  <c r="BP1472" i="53"/>
  <c r="BO1472" i="53"/>
  <c r="BN1472" i="53"/>
  <c r="BM1472" i="53"/>
  <c r="BQ5494" i="53"/>
  <c r="BP5494" i="53"/>
  <c r="BM5494" i="53"/>
  <c r="BO5494" i="53"/>
  <c r="BN5494" i="53"/>
  <c r="BP2477" i="53"/>
  <c r="BQ2477" i="53"/>
  <c r="BO2477" i="53"/>
  <c r="BN2477" i="53"/>
  <c r="BM2477" i="53"/>
  <c r="BQ6500" i="53"/>
  <c r="BP6500" i="53"/>
  <c r="BO6500" i="53"/>
  <c r="BN6500" i="53"/>
  <c r="BM6500" i="53"/>
  <c r="BP4489" i="53"/>
  <c r="BQ4489" i="53"/>
  <c r="BO4489" i="53"/>
  <c r="BN4489" i="53"/>
  <c r="BM4489" i="53"/>
  <c r="BP3482" i="53"/>
  <c r="BQ3482" i="53"/>
  <c r="BO3482" i="53"/>
  <c r="BN3482" i="53"/>
  <c r="BM3482" i="53"/>
  <c r="AD5493" i="53"/>
  <c r="AD4487" i="53"/>
  <c r="BL466" i="53"/>
  <c r="AD1470" i="53"/>
  <c r="BL3483" i="53"/>
  <c r="BL5495" i="53"/>
  <c r="BL6501" i="53"/>
  <c r="BL2478" i="53"/>
  <c r="BL1473" i="53"/>
  <c r="BL4490" i="53"/>
  <c r="AD6499" i="53"/>
  <c r="AD3481" i="53"/>
  <c r="AD2476" i="53"/>
  <c r="AE7528" i="53"/>
  <c r="AG7528" i="53"/>
  <c r="AF7528" i="53"/>
  <c r="AG8535" i="53"/>
  <c r="AF8535" i="53"/>
  <c r="AE8535" i="53"/>
  <c r="BQ7528" i="53"/>
  <c r="BP7528" i="53"/>
  <c r="BO7528" i="53"/>
  <c r="BN7528" i="53"/>
  <c r="BM7528" i="53"/>
  <c r="BQ8534" i="53"/>
  <c r="BP8534" i="53"/>
  <c r="BO8534" i="53"/>
  <c r="BN8534" i="53"/>
  <c r="BM8534" i="53"/>
  <c r="BL8535" i="53"/>
  <c r="BL7529" i="53"/>
  <c r="AD8536" i="53"/>
  <c r="AD7529" i="53"/>
  <c r="AF6499" i="53"/>
  <c r="AE6499" i="53"/>
  <c r="AG6499" i="53"/>
  <c r="AG4487" i="53"/>
  <c r="AF4487" i="53"/>
  <c r="AE4487" i="53"/>
  <c r="AG5493" i="53"/>
  <c r="AF5493" i="53"/>
  <c r="AE5493" i="53"/>
  <c r="AG2476" i="53"/>
  <c r="AF2476" i="53"/>
  <c r="AE2476" i="53"/>
  <c r="AF3481" i="53"/>
  <c r="AE3481" i="53"/>
  <c r="AG3481" i="53"/>
  <c r="AG1470" i="53"/>
  <c r="AF1470" i="53"/>
  <c r="AE1470" i="53"/>
  <c r="BQ466" i="53"/>
  <c r="BP466" i="53"/>
  <c r="BO466" i="53"/>
  <c r="BN466" i="53"/>
  <c r="BM466" i="53"/>
  <c r="BQ1473" i="53"/>
  <c r="BP1473" i="53"/>
  <c r="BO1473" i="53"/>
  <c r="BN1473" i="53"/>
  <c r="BM1473" i="53"/>
  <c r="BQ2478" i="53"/>
  <c r="BP2478" i="53"/>
  <c r="BO2478" i="53"/>
  <c r="BN2478" i="53"/>
  <c r="BM2478" i="53"/>
  <c r="BQ6501" i="53"/>
  <c r="BP6501" i="53"/>
  <c r="BO6501" i="53"/>
  <c r="BN6501" i="53"/>
  <c r="BM6501" i="53"/>
  <c r="BQ5495" i="53"/>
  <c r="BP5495" i="53"/>
  <c r="BO5495" i="53"/>
  <c r="BN5495" i="53"/>
  <c r="BM5495" i="53"/>
  <c r="BP4490" i="53"/>
  <c r="BQ4490" i="53"/>
  <c r="BO4490" i="53"/>
  <c r="BN4490" i="53"/>
  <c r="BM4490" i="53"/>
  <c r="BP3483" i="53"/>
  <c r="BQ3483" i="53"/>
  <c r="BO3483" i="53"/>
  <c r="BN3483" i="53"/>
  <c r="BM3483" i="53"/>
  <c r="AD5494" i="53"/>
  <c r="AD1471" i="53"/>
  <c r="BL467" i="53"/>
  <c r="AD4488" i="53"/>
  <c r="BL1474" i="53"/>
  <c r="BL5496" i="53"/>
  <c r="BL6502" i="53"/>
  <c r="BL2479" i="53"/>
  <c r="BL4491" i="53"/>
  <c r="BL3484" i="53"/>
  <c r="AD6500" i="53"/>
  <c r="AD3482" i="53"/>
  <c r="AD2477" i="53"/>
  <c r="AG7529" i="53"/>
  <c r="AF7529" i="53"/>
  <c r="AE7529" i="53"/>
  <c r="AG8536" i="53"/>
  <c r="AF8536" i="53"/>
  <c r="AE8536" i="53"/>
  <c r="BO7529" i="53"/>
  <c r="BN7529" i="53"/>
  <c r="BM7529" i="53"/>
  <c r="BQ7529" i="53"/>
  <c r="BP7529" i="53"/>
  <c r="BQ8535" i="53"/>
  <c r="BP8535" i="53"/>
  <c r="BO8535" i="53"/>
  <c r="BN8535" i="53"/>
  <c r="BM8535" i="53"/>
  <c r="BL8536" i="53"/>
  <c r="BL7530" i="53"/>
  <c r="AD8537" i="53"/>
  <c r="AD7530" i="53"/>
  <c r="AF6500" i="53"/>
  <c r="AG6500" i="53"/>
  <c r="AE6500" i="53"/>
  <c r="AF1471" i="53"/>
  <c r="AE1471" i="53"/>
  <c r="AG1471" i="53"/>
  <c r="AF5494" i="53"/>
  <c r="AE5494" i="53"/>
  <c r="AG5494" i="53"/>
  <c r="AE2477" i="53"/>
  <c r="AF2477" i="53"/>
  <c r="AG2477" i="53"/>
  <c r="AG3482" i="53"/>
  <c r="AF3482" i="53"/>
  <c r="AE3482" i="53"/>
  <c r="AG4488" i="53"/>
  <c r="AF4488" i="53"/>
  <c r="AE4488" i="53"/>
  <c r="BP4491" i="53"/>
  <c r="BM4491" i="53"/>
  <c r="BQ4491" i="53"/>
  <c r="BO4491" i="53"/>
  <c r="BN4491" i="53"/>
  <c r="BP467" i="53"/>
  <c r="BQ467" i="53"/>
  <c r="BO467" i="53"/>
  <c r="BN467" i="53"/>
  <c r="BM467" i="53"/>
  <c r="BP5496" i="53"/>
  <c r="BQ5496" i="53"/>
  <c r="BO5496" i="53"/>
  <c r="BN5496" i="53"/>
  <c r="BM5496" i="53"/>
  <c r="BP3484" i="53"/>
  <c r="BQ3484" i="53"/>
  <c r="BO3484" i="53"/>
  <c r="BN3484" i="53"/>
  <c r="BM3484" i="53"/>
  <c r="BQ2479" i="53"/>
  <c r="BP2479" i="53"/>
  <c r="BM2479" i="53"/>
  <c r="BO2479" i="53"/>
  <c r="BN2479" i="53"/>
  <c r="BQ6502" i="53"/>
  <c r="BP6502" i="53"/>
  <c r="BM6502" i="53"/>
  <c r="BN6502" i="53"/>
  <c r="BO6502" i="53"/>
  <c r="BQ1474" i="53"/>
  <c r="BP1474" i="53"/>
  <c r="BO1474" i="53"/>
  <c r="BN1474" i="53"/>
  <c r="BM1474" i="53"/>
  <c r="AD5495" i="53"/>
  <c r="BL468" i="53"/>
  <c r="AD1472" i="53"/>
  <c r="AD4489" i="53"/>
  <c r="BL2480" i="53"/>
  <c r="BL3485" i="53"/>
  <c r="BL5497" i="53"/>
  <c r="BL6503" i="53"/>
  <c r="BL4492" i="53"/>
  <c r="BL1475" i="53"/>
  <c r="AD6501" i="53"/>
  <c r="AD3483" i="53"/>
  <c r="AD2478" i="53"/>
  <c r="AG7530" i="53"/>
  <c r="AF7530" i="53"/>
  <c r="AE7530" i="53"/>
  <c r="AG8537" i="53"/>
  <c r="AF8537" i="53"/>
  <c r="AE8537" i="53"/>
  <c r="BQ7530" i="53"/>
  <c r="BP7530" i="53"/>
  <c r="BO7530" i="53"/>
  <c r="BN7530" i="53"/>
  <c r="BM7530" i="53"/>
  <c r="BO8536" i="53"/>
  <c r="BN8536" i="53"/>
  <c r="BM8536" i="53"/>
  <c r="BQ8536" i="53"/>
  <c r="BP8536" i="53"/>
  <c r="BL8537" i="53"/>
  <c r="BL7531" i="53"/>
  <c r="AD8538" i="53"/>
  <c r="AD7531" i="53"/>
  <c r="AG6501" i="53"/>
  <c r="AF6501" i="53"/>
  <c r="AE6501" i="53"/>
  <c r="AG1472" i="53"/>
  <c r="AF1472" i="53"/>
  <c r="AE1472" i="53"/>
  <c r="AG2478" i="53"/>
  <c r="AF2478" i="53"/>
  <c r="AE2478" i="53"/>
  <c r="AG5495" i="53"/>
  <c r="AF5495" i="53"/>
  <c r="AE5495" i="53"/>
  <c r="AG3483" i="53"/>
  <c r="AF3483" i="53"/>
  <c r="AE3483" i="53"/>
  <c r="AF4489" i="53"/>
  <c r="AE4489" i="53"/>
  <c r="AG4489" i="53"/>
  <c r="BQ468" i="53"/>
  <c r="BP468" i="53"/>
  <c r="BM468" i="53"/>
  <c r="BO468" i="53"/>
  <c r="BN468" i="53"/>
  <c r="BP4492" i="53"/>
  <c r="BN4492" i="53"/>
  <c r="BM4492" i="53"/>
  <c r="BQ4492" i="53"/>
  <c r="BO4492" i="53"/>
  <c r="BQ5497" i="53"/>
  <c r="BP5497" i="53"/>
  <c r="BO5497" i="53"/>
  <c r="BN5497" i="53"/>
  <c r="BM5497" i="53"/>
  <c r="BP1475" i="53"/>
  <c r="BQ1475" i="53"/>
  <c r="BN1475" i="53"/>
  <c r="BM1475" i="53"/>
  <c r="BO1475" i="53"/>
  <c r="BP6503" i="53"/>
  <c r="BQ6503" i="53"/>
  <c r="BO6503" i="53"/>
  <c r="BN6503" i="53"/>
  <c r="BM6503" i="53"/>
  <c r="BP3485" i="53"/>
  <c r="BQ3485" i="53"/>
  <c r="BO3485" i="53"/>
  <c r="BN3485" i="53"/>
  <c r="BM3485" i="53"/>
  <c r="BQ2480" i="53"/>
  <c r="BP2480" i="53"/>
  <c r="BO2480" i="53"/>
  <c r="BN2480" i="53"/>
  <c r="BM2480" i="53"/>
  <c r="AD5496" i="53"/>
  <c r="BL469" i="53"/>
  <c r="AD4490" i="53"/>
  <c r="AD1473" i="53"/>
  <c r="BL4493" i="53"/>
  <c r="BL2481" i="53"/>
  <c r="BL6504" i="53"/>
  <c r="BL5498" i="53"/>
  <c r="BL1476" i="53"/>
  <c r="BL3486" i="53"/>
  <c r="AD6502" i="53"/>
  <c r="AD3484" i="53"/>
  <c r="AD2479" i="53"/>
  <c r="AG7531" i="53"/>
  <c r="AF7531" i="53"/>
  <c r="AE7531" i="53"/>
  <c r="AG8538" i="53"/>
  <c r="AF8538" i="53"/>
  <c r="AE8538" i="53"/>
  <c r="BM7531" i="53"/>
  <c r="BQ7531" i="53"/>
  <c r="BP7531" i="53"/>
  <c r="BO7531" i="53"/>
  <c r="BN7531" i="53"/>
  <c r="BQ8537" i="53"/>
  <c r="BP8537" i="53"/>
  <c r="BO8537" i="53"/>
  <c r="BN8537" i="53"/>
  <c r="BM8537" i="53"/>
  <c r="BL8538" i="53"/>
  <c r="BL7532" i="53"/>
  <c r="AD8539" i="53"/>
  <c r="AD7532" i="53"/>
  <c r="AG5496" i="53"/>
  <c r="AF5496" i="53"/>
  <c r="AE5496" i="53"/>
  <c r="AG4490" i="53"/>
  <c r="AF4490" i="53"/>
  <c r="AE4490" i="53"/>
  <c r="AE6502" i="53"/>
  <c r="AG6502" i="53"/>
  <c r="AF6502" i="53"/>
  <c r="AG2479" i="53"/>
  <c r="AF2479" i="53"/>
  <c r="AE2479" i="53"/>
  <c r="AE3484" i="53"/>
  <c r="AF3484" i="53"/>
  <c r="AG3484" i="53"/>
  <c r="AG1473" i="53"/>
  <c r="AF1473" i="53"/>
  <c r="AE1473" i="53"/>
  <c r="BQ469" i="53"/>
  <c r="BP469" i="53"/>
  <c r="BO469" i="53"/>
  <c r="BN469" i="53"/>
  <c r="BM469" i="53"/>
  <c r="BQ1476" i="53"/>
  <c r="BP1476" i="53"/>
  <c r="BO1476" i="53"/>
  <c r="BN1476" i="53"/>
  <c r="BM1476" i="53"/>
  <c r="BP3486" i="53"/>
  <c r="BQ3486" i="53"/>
  <c r="BO3486" i="53"/>
  <c r="BN3486" i="53"/>
  <c r="BM3486" i="53"/>
  <c r="BP2481" i="53"/>
  <c r="BQ2481" i="53"/>
  <c r="BO2481" i="53"/>
  <c r="BN2481" i="53"/>
  <c r="BM2481" i="53"/>
  <c r="BQ5498" i="53"/>
  <c r="BP5498" i="53"/>
  <c r="BM5498" i="53"/>
  <c r="BO5498" i="53"/>
  <c r="BN5498" i="53"/>
  <c r="BQ6504" i="53"/>
  <c r="BP6504" i="53"/>
  <c r="BO6504" i="53"/>
  <c r="BN6504" i="53"/>
  <c r="BM6504" i="53"/>
  <c r="BP4493" i="53"/>
  <c r="BO4493" i="53"/>
  <c r="BN4493" i="53"/>
  <c r="BM4493" i="53"/>
  <c r="BQ4493" i="53"/>
  <c r="AD5497" i="53"/>
  <c r="AD4491" i="53"/>
  <c r="AD1474" i="53"/>
  <c r="BL470" i="53"/>
  <c r="BL3487" i="53"/>
  <c r="BL5499" i="53"/>
  <c r="BL6505" i="53"/>
  <c r="BL2482" i="53"/>
  <c r="BL1477" i="53"/>
  <c r="BL4494" i="53"/>
  <c r="AD6503" i="53"/>
  <c r="AD3485" i="53"/>
  <c r="AD2480" i="53"/>
  <c r="AG7532" i="53"/>
  <c r="AF7532" i="53"/>
  <c r="AE7532" i="53"/>
  <c r="AF8539" i="53"/>
  <c r="AE8539" i="53"/>
  <c r="AG8539" i="53"/>
  <c r="BP7532" i="53"/>
  <c r="BO7532" i="53"/>
  <c r="BN7532" i="53"/>
  <c r="BM7532" i="53"/>
  <c r="BQ7532" i="53"/>
  <c r="BM8538" i="53"/>
  <c r="BQ8538" i="53"/>
  <c r="BP8538" i="53"/>
  <c r="BO8538" i="53"/>
  <c r="BN8538" i="53"/>
  <c r="BL8539" i="53"/>
  <c r="BL7533" i="53"/>
  <c r="AD8540" i="53"/>
  <c r="AD7533" i="53"/>
  <c r="AE1474" i="53"/>
  <c r="AG1474" i="53"/>
  <c r="AF1474" i="53"/>
  <c r="AG4491" i="53"/>
  <c r="AF4491" i="53"/>
  <c r="AE4491" i="53"/>
  <c r="AE6503" i="53"/>
  <c r="AF6503" i="53"/>
  <c r="AG6503" i="53"/>
  <c r="AG2480" i="53"/>
  <c r="AE2480" i="53"/>
  <c r="AF2480" i="53"/>
  <c r="AE5497" i="53"/>
  <c r="AG5497" i="53"/>
  <c r="AF5497" i="53"/>
  <c r="AG3485" i="53"/>
  <c r="AF3485" i="53"/>
  <c r="AE3485" i="53"/>
  <c r="BQ1477" i="53"/>
  <c r="BP1477" i="53"/>
  <c r="BO1477" i="53"/>
  <c r="BN1477" i="53"/>
  <c r="BM1477" i="53"/>
  <c r="BQ2482" i="53"/>
  <c r="BP2482" i="53"/>
  <c r="BO2482" i="53"/>
  <c r="BN2482" i="53"/>
  <c r="BM2482" i="53"/>
  <c r="BP4494" i="53"/>
  <c r="BQ4494" i="53"/>
  <c r="BO4494" i="53"/>
  <c r="BN4494" i="53"/>
  <c r="BM4494" i="53"/>
  <c r="BP3487" i="53"/>
  <c r="BM3487" i="53"/>
  <c r="BQ3487" i="53"/>
  <c r="BO3487" i="53"/>
  <c r="BN3487" i="53"/>
  <c r="BQ6505" i="53"/>
  <c r="BP6505" i="53"/>
  <c r="BO6505" i="53"/>
  <c r="BN6505" i="53"/>
  <c r="BM6505" i="53"/>
  <c r="BQ5499" i="53"/>
  <c r="BP5499" i="53"/>
  <c r="BO5499" i="53"/>
  <c r="BN5499" i="53"/>
  <c r="BM5499" i="53"/>
  <c r="BQ470" i="53"/>
  <c r="BP470" i="53"/>
  <c r="BO470" i="53"/>
  <c r="BN470" i="53"/>
  <c r="BM470" i="53"/>
  <c r="AD5498" i="53"/>
  <c r="BL471" i="53"/>
  <c r="AD1475" i="53"/>
  <c r="AD4492" i="53"/>
  <c r="BL6506" i="53"/>
  <c r="BL1478" i="53"/>
  <c r="BL5500" i="53"/>
  <c r="BL4495" i="53"/>
  <c r="BL2483" i="53"/>
  <c r="BL3488" i="53"/>
  <c r="AD6504" i="53"/>
  <c r="AD3486" i="53"/>
  <c r="AD2481" i="53"/>
  <c r="AF7533" i="53"/>
  <c r="AE7533" i="53"/>
  <c r="AG7533" i="53"/>
  <c r="AG8540" i="53"/>
  <c r="AF8540" i="53"/>
  <c r="AE8540" i="53"/>
  <c r="BQ7533" i="53"/>
  <c r="BP7533" i="53"/>
  <c r="BO7533" i="53"/>
  <c r="BN7533" i="53"/>
  <c r="BM7533" i="53"/>
  <c r="BP8539" i="53"/>
  <c r="BO8539" i="53"/>
  <c r="BN8539" i="53"/>
  <c r="BM8539" i="53"/>
  <c r="BQ8539" i="53"/>
  <c r="BL8540" i="53"/>
  <c r="BL7534" i="53"/>
  <c r="AD8541" i="53"/>
  <c r="AD7534" i="53"/>
  <c r="AG6504" i="53"/>
  <c r="AF6504" i="53"/>
  <c r="AE6504" i="53"/>
  <c r="AG5498" i="53"/>
  <c r="AF5498" i="53"/>
  <c r="AE5498" i="53"/>
  <c r="AG1475" i="53"/>
  <c r="AF1475" i="53"/>
  <c r="AE1475" i="53"/>
  <c r="AG2481" i="53"/>
  <c r="AF2481" i="53"/>
  <c r="AE2481" i="53"/>
  <c r="AG3486" i="53"/>
  <c r="AF3486" i="53"/>
  <c r="AE3486" i="53"/>
  <c r="AE4492" i="53"/>
  <c r="AG4492" i="53"/>
  <c r="AF4492" i="53"/>
  <c r="BP471" i="53"/>
  <c r="BQ471" i="53"/>
  <c r="BO471" i="53"/>
  <c r="BN471" i="53"/>
  <c r="BM471" i="53"/>
  <c r="BQ2483" i="53"/>
  <c r="BP2483" i="53"/>
  <c r="BM2483" i="53"/>
  <c r="BO2483" i="53"/>
  <c r="BN2483" i="53"/>
  <c r="BP3488" i="53"/>
  <c r="BN3488" i="53"/>
  <c r="BM3488" i="53"/>
  <c r="BQ3488" i="53"/>
  <c r="BO3488" i="53"/>
  <c r="BP5500" i="53"/>
  <c r="BQ5500" i="53"/>
  <c r="BO5500" i="53"/>
  <c r="BN5500" i="53"/>
  <c r="BM5500" i="53"/>
  <c r="BP4495" i="53"/>
  <c r="BQ4495" i="53"/>
  <c r="BO4495" i="53"/>
  <c r="BN4495" i="53"/>
  <c r="BM4495" i="53"/>
  <c r="BQ1478" i="53"/>
  <c r="BP1478" i="53"/>
  <c r="BO1478" i="53"/>
  <c r="BN1478" i="53"/>
  <c r="BM1478" i="53"/>
  <c r="BQ6506" i="53"/>
  <c r="BP6506" i="53"/>
  <c r="BM6506" i="53"/>
  <c r="BO6506" i="53"/>
  <c r="BN6506" i="53"/>
  <c r="AD5499" i="53"/>
  <c r="AD4493" i="53"/>
  <c r="BL472" i="53"/>
  <c r="AD1476" i="53"/>
  <c r="BL1479" i="53"/>
  <c r="BL4496" i="53"/>
  <c r="BL3489" i="53"/>
  <c r="BL2484" i="53"/>
  <c r="BL5501" i="53"/>
  <c r="BL6507" i="53"/>
  <c r="AD6505" i="53"/>
  <c r="AD3487" i="53"/>
  <c r="AD2482" i="53"/>
  <c r="AG7534" i="53"/>
  <c r="AF7534" i="53"/>
  <c r="AE7534" i="53"/>
  <c r="AG8541" i="53"/>
  <c r="AF8541" i="53"/>
  <c r="AE8541" i="53"/>
  <c r="BN7534" i="53"/>
  <c r="BM7534" i="53"/>
  <c r="BQ7534" i="53"/>
  <c r="BP7534" i="53"/>
  <c r="BO7534" i="53"/>
  <c r="BQ8540" i="53"/>
  <c r="BP8540" i="53"/>
  <c r="BO8540" i="53"/>
  <c r="BN8540" i="53"/>
  <c r="BM8540" i="53"/>
  <c r="BL8541" i="53"/>
  <c r="BL7535" i="53"/>
  <c r="AD8542" i="53"/>
  <c r="AD7535" i="53"/>
  <c r="AG6505" i="53"/>
  <c r="AE6505" i="53"/>
  <c r="AF6505" i="53"/>
  <c r="AG4493" i="53"/>
  <c r="AF4493" i="53"/>
  <c r="AE4493" i="53"/>
  <c r="AG5499" i="53"/>
  <c r="AF5499" i="53"/>
  <c r="AE5499" i="53"/>
  <c r="AF2482" i="53"/>
  <c r="AE2482" i="53"/>
  <c r="AG2482" i="53"/>
  <c r="AG3487" i="53"/>
  <c r="AE3487" i="53"/>
  <c r="AF3487" i="53"/>
  <c r="AG1476" i="53"/>
  <c r="AF1476" i="53"/>
  <c r="AE1476" i="53"/>
  <c r="BQ5501" i="53"/>
  <c r="BP5501" i="53"/>
  <c r="BO5501" i="53"/>
  <c r="BN5501" i="53"/>
  <c r="BM5501" i="53"/>
  <c r="BQ472" i="53"/>
  <c r="BP472" i="53"/>
  <c r="BM472" i="53"/>
  <c r="BO472" i="53"/>
  <c r="BN472" i="53"/>
  <c r="BP4496" i="53"/>
  <c r="BQ4496" i="53"/>
  <c r="BO4496" i="53"/>
  <c r="BN4496" i="53"/>
  <c r="BM4496" i="53"/>
  <c r="BP6507" i="53"/>
  <c r="BQ6507" i="53"/>
  <c r="BO6507" i="53"/>
  <c r="BN6507" i="53"/>
  <c r="BM6507" i="53"/>
  <c r="BQ2484" i="53"/>
  <c r="BP2484" i="53"/>
  <c r="BO2484" i="53"/>
  <c r="BN2484" i="53"/>
  <c r="BM2484" i="53"/>
  <c r="BP3489" i="53"/>
  <c r="BO3489" i="53"/>
  <c r="BN3489" i="53"/>
  <c r="BM3489" i="53"/>
  <c r="BQ3489" i="53"/>
  <c r="BP1479" i="53"/>
  <c r="BQ1479" i="53"/>
  <c r="BN1479" i="53"/>
  <c r="BM1479" i="53"/>
  <c r="BO1479" i="53"/>
  <c r="AD5500" i="53"/>
  <c r="AD1477" i="53"/>
  <c r="BL473" i="53"/>
  <c r="AD4494" i="53"/>
  <c r="BL5502" i="53"/>
  <c r="BL1480" i="53"/>
  <c r="BL6508" i="53"/>
  <c r="BL3490" i="53"/>
  <c r="BL2485" i="53"/>
  <c r="BL4497" i="53"/>
  <c r="AD6506" i="53"/>
  <c r="AD3488" i="53"/>
  <c r="AD2483" i="53"/>
  <c r="AG7535" i="53"/>
  <c r="AF7535" i="53"/>
  <c r="AE7535" i="53"/>
  <c r="AE8542" i="53"/>
  <c r="AG8542" i="53"/>
  <c r="AF8542" i="53"/>
  <c r="BQ7535" i="53"/>
  <c r="BP7535" i="53"/>
  <c r="BO7535" i="53"/>
  <c r="BN7535" i="53"/>
  <c r="BM7535" i="53"/>
  <c r="BN8541" i="53"/>
  <c r="BM8541" i="53"/>
  <c r="BQ8541" i="53"/>
  <c r="BP8541" i="53"/>
  <c r="BO8541" i="53"/>
  <c r="BL8542" i="53"/>
  <c r="BL7536" i="53"/>
  <c r="AD8543" i="53"/>
  <c r="AD7536" i="53"/>
  <c r="AG1477" i="53"/>
  <c r="AF1477" i="53"/>
  <c r="AE1477" i="53"/>
  <c r="AG6506" i="53"/>
  <c r="AF6506" i="53"/>
  <c r="AE6506" i="53"/>
  <c r="AG5500" i="53"/>
  <c r="AE5500" i="53"/>
  <c r="AF5500" i="53"/>
  <c r="AG2483" i="53"/>
  <c r="AF2483" i="53"/>
  <c r="AE2483" i="53"/>
  <c r="AG3488" i="53"/>
  <c r="AF3488" i="53"/>
  <c r="AE3488" i="53"/>
  <c r="AG4494" i="53"/>
  <c r="AF4494" i="53"/>
  <c r="AE4494" i="53"/>
  <c r="BQ473" i="53"/>
  <c r="BP473" i="53"/>
  <c r="BO473" i="53"/>
  <c r="BN473" i="53"/>
  <c r="BM473" i="53"/>
  <c r="BP3490" i="53"/>
  <c r="BQ3490" i="53"/>
  <c r="BO3490" i="53"/>
  <c r="BN3490" i="53"/>
  <c r="BM3490" i="53"/>
  <c r="BP2485" i="53"/>
  <c r="BQ2485" i="53"/>
  <c r="BO2485" i="53"/>
  <c r="BN2485" i="53"/>
  <c r="BM2485" i="53"/>
  <c r="BQ5502" i="53"/>
  <c r="BP5502" i="53"/>
  <c r="BM5502" i="53"/>
  <c r="BO5502" i="53"/>
  <c r="BN5502" i="53"/>
  <c r="BP4497" i="53"/>
  <c r="BQ4497" i="53"/>
  <c r="BO4497" i="53"/>
  <c r="BN4497" i="53"/>
  <c r="BM4497" i="53"/>
  <c r="BQ6508" i="53"/>
  <c r="BP6508" i="53"/>
  <c r="BO6508" i="53"/>
  <c r="BN6508" i="53"/>
  <c r="BM6508" i="53"/>
  <c r="BQ1480" i="53"/>
  <c r="BP1480" i="53"/>
  <c r="BO1480" i="53"/>
  <c r="BN1480" i="53"/>
  <c r="BM1480" i="53"/>
  <c r="AD5501" i="53"/>
  <c r="AD1478" i="53"/>
  <c r="AD4495" i="53"/>
  <c r="BL474" i="53"/>
  <c r="BL4498" i="53"/>
  <c r="BL2486" i="53"/>
  <c r="BL6509" i="53"/>
  <c r="BL5503" i="53"/>
  <c r="BL3491" i="53"/>
  <c r="BL1481" i="53"/>
  <c r="AD6507" i="53"/>
  <c r="AD3489" i="53"/>
  <c r="AD2484" i="53"/>
  <c r="AE7536" i="53"/>
  <c r="AG7536" i="53"/>
  <c r="AF7536" i="53"/>
  <c r="AG8543" i="53"/>
  <c r="AF8543" i="53"/>
  <c r="AE8543" i="53"/>
  <c r="BQ7536" i="53"/>
  <c r="BP7536" i="53"/>
  <c r="BO7536" i="53"/>
  <c r="BN7536" i="53"/>
  <c r="BM7536" i="53"/>
  <c r="BQ8542" i="53"/>
  <c r="BP8542" i="53"/>
  <c r="BO8542" i="53"/>
  <c r="BN8542" i="53"/>
  <c r="BM8542" i="53"/>
  <c r="BL8543" i="53"/>
  <c r="BL7537" i="53"/>
  <c r="AD8544" i="53"/>
  <c r="AD7537" i="53"/>
  <c r="AG1478" i="53"/>
  <c r="AF1478" i="53"/>
  <c r="AE1478" i="53"/>
  <c r="AG5501" i="53"/>
  <c r="AF5501" i="53"/>
  <c r="AE5501" i="53"/>
  <c r="AF6507" i="53"/>
  <c r="AE6507" i="53"/>
  <c r="AG6507" i="53"/>
  <c r="AG4495" i="53"/>
  <c r="AF4495" i="53"/>
  <c r="AE4495" i="53"/>
  <c r="AG2484" i="53"/>
  <c r="AF2484" i="53"/>
  <c r="AE2484" i="53"/>
  <c r="AF3489" i="53"/>
  <c r="AE3489" i="53"/>
  <c r="AG3489" i="53"/>
  <c r="BQ6509" i="53"/>
  <c r="BP6509" i="53"/>
  <c r="BO6509" i="53"/>
  <c r="BN6509" i="53"/>
  <c r="BM6509" i="53"/>
  <c r="BQ2486" i="53"/>
  <c r="BP2486" i="53"/>
  <c r="BO2486" i="53"/>
  <c r="BN2486" i="53"/>
  <c r="BM2486" i="53"/>
  <c r="BP3491" i="53"/>
  <c r="BQ3491" i="53"/>
  <c r="BO3491" i="53"/>
  <c r="BN3491" i="53"/>
  <c r="BM3491" i="53"/>
  <c r="BP4498" i="53"/>
  <c r="BQ4498" i="53"/>
  <c r="BO4498" i="53"/>
  <c r="BN4498" i="53"/>
  <c r="BM4498" i="53"/>
  <c r="BQ1481" i="53"/>
  <c r="BP1481" i="53"/>
  <c r="BO1481" i="53"/>
  <c r="BN1481" i="53"/>
  <c r="BM1481" i="53"/>
  <c r="BQ5503" i="53"/>
  <c r="BP5503" i="53"/>
  <c r="BO5503" i="53"/>
  <c r="BN5503" i="53"/>
  <c r="BM5503" i="53"/>
  <c r="BQ474" i="53"/>
  <c r="BP474" i="53"/>
  <c r="BO474" i="53"/>
  <c r="BN474" i="53"/>
  <c r="BM474" i="53"/>
  <c r="AD5502" i="53"/>
  <c r="AD4496" i="53"/>
  <c r="AD1479" i="53"/>
  <c r="BL475" i="53"/>
  <c r="BL6510" i="53"/>
  <c r="BL3492" i="53"/>
  <c r="BL1482" i="53"/>
  <c r="BL5504" i="53"/>
  <c r="BL2487" i="53"/>
  <c r="BL4499" i="53"/>
  <c r="AD6508" i="53"/>
  <c r="AD3490" i="53"/>
  <c r="AD2485" i="53"/>
  <c r="AG7537" i="53"/>
  <c r="AF7537" i="53"/>
  <c r="AE7537" i="53"/>
  <c r="AG8544" i="53"/>
  <c r="AF8544" i="53"/>
  <c r="AE8544" i="53"/>
  <c r="BO7537" i="53"/>
  <c r="BN7537" i="53"/>
  <c r="BM7537" i="53"/>
  <c r="BQ7537" i="53"/>
  <c r="BP7537" i="53"/>
  <c r="BQ8543" i="53"/>
  <c r="BP8543" i="53"/>
  <c r="BO8543" i="53"/>
  <c r="BN8543" i="53"/>
  <c r="BM8543" i="53"/>
  <c r="BL8544" i="53"/>
  <c r="BL7538" i="53"/>
  <c r="AD8545" i="53"/>
  <c r="AD7538" i="53"/>
  <c r="AG4496" i="53"/>
  <c r="AF4496" i="53"/>
  <c r="AE4496" i="53"/>
  <c r="AF6508" i="53"/>
  <c r="AG6508" i="53"/>
  <c r="AE6508" i="53"/>
  <c r="AF1479" i="53"/>
  <c r="AE1479" i="53"/>
  <c r="AG1479" i="53"/>
  <c r="AF5502" i="53"/>
  <c r="AE5502" i="53"/>
  <c r="AG5502" i="53"/>
  <c r="AE2485" i="53"/>
  <c r="AF2485" i="53"/>
  <c r="AG2485" i="53"/>
  <c r="AG3490" i="53"/>
  <c r="AF3490" i="53"/>
  <c r="AE3490" i="53"/>
  <c r="BQ2487" i="53"/>
  <c r="BP2487" i="53"/>
  <c r="BM2487" i="53"/>
  <c r="BO2487" i="53"/>
  <c r="BN2487" i="53"/>
  <c r="BP5504" i="53"/>
  <c r="BQ5504" i="53"/>
  <c r="BO5504" i="53"/>
  <c r="BN5504" i="53"/>
  <c r="BM5504" i="53"/>
  <c r="BQ1482" i="53"/>
  <c r="BP1482" i="53"/>
  <c r="BO1482" i="53"/>
  <c r="BN1482" i="53"/>
  <c r="BM1482" i="53"/>
  <c r="BP4499" i="53"/>
  <c r="BM4499" i="53"/>
  <c r="BQ4499" i="53"/>
  <c r="BO4499" i="53"/>
  <c r="BN4499" i="53"/>
  <c r="BP3492" i="53"/>
  <c r="BQ3492" i="53"/>
  <c r="BO3492" i="53"/>
  <c r="BN3492" i="53"/>
  <c r="BM3492" i="53"/>
  <c r="BQ6510" i="53"/>
  <c r="BP6510" i="53"/>
  <c r="BM6510" i="53"/>
  <c r="BO6510" i="53"/>
  <c r="BN6510" i="53"/>
  <c r="BP475" i="53"/>
  <c r="BQ475" i="53"/>
  <c r="BO475" i="53"/>
  <c r="BN475" i="53"/>
  <c r="BM475" i="53"/>
  <c r="AD5503" i="53"/>
  <c r="AD1480" i="53"/>
  <c r="AD4497" i="53"/>
  <c r="BL476" i="53"/>
  <c r="BL2488" i="53"/>
  <c r="BL6511" i="53"/>
  <c r="BL5505" i="53"/>
  <c r="BL1483" i="53"/>
  <c r="BL3493" i="53"/>
  <c r="BL4500" i="53"/>
  <c r="AD6509" i="53"/>
  <c r="AD3491" i="53"/>
  <c r="AD2486" i="53"/>
  <c r="AG7538" i="53"/>
  <c r="AF7538" i="53"/>
  <c r="AE7538" i="53"/>
  <c r="AG8545" i="53"/>
  <c r="AF8545" i="53"/>
  <c r="AE8545" i="53"/>
  <c r="BQ7538" i="53"/>
  <c r="BP7538" i="53"/>
  <c r="BO7538" i="53"/>
  <c r="BN7538" i="53"/>
  <c r="BM7538" i="53"/>
  <c r="BO8544" i="53"/>
  <c r="BN8544" i="53"/>
  <c r="BM8544" i="53"/>
  <c r="BQ8544" i="53"/>
  <c r="BP8544" i="53"/>
  <c r="BL8545" i="53"/>
  <c r="BL7539" i="53"/>
  <c r="AD8546" i="53"/>
  <c r="AD7539" i="53"/>
  <c r="AG1480" i="53"/>
  <c r="AF1480" i="53"/>
  <c r="AE1480" i="53"/>
  <c r="AG6509" i="53"/>
  <c r="AE6509" i="53"/>
  <c r="AF6509" i="53"/>
  <c r="AF4497" i="53"/>
  <c r="AE4497" i="53"/>
  <c r="AG4497" i="53"/>
  <c r="AG5503" i="53"/>
  <c r="AF5503" i="53"/>
  <c r="AE5503" i="53"/>
  <c r="AG2486" i="53"/>
  <c r="AF2486" i="53"/>
  <c r="AE2486" i="53"/>
  <c r="AG3491" i="53"/>
  <c r="AF3491" i="53"/>
  <c r="AE3491" i="53"/>
  <c r="BP4500" i="53"/>
  <c r="BN4500" i="53"/>
  <c r="BM4500" i="53"/>
  <c r="BQ4500" i="53"/>
  <c r="BO4500" i="53"/>
  <c r="BP3493" i="53"/>
  <c r="BQ3493" i="53"/>
  <c r="BO3493" i="53"/>
  <c r="BN3493" i="53"/>
  <c r="BM3493" i="53"/>
  <c r="BP1483" i="53"/>
  <c r="BQ1483" i="53"/>
  <c r="BN1483" i="53"/>
  <c r="BM1483" i="53"/>
  <c r="BO1483" i="53"/>
  <c r="BQ5505" i="53"/>
  <c r="BP5505" i="53"/>
  <c r="BO5505" i="53"/>
  <c r="BN5505" i="53"/>
  <c r="BM5505" i="53"/>
  <c r="BP6511" i="53"/>
  <c r="BQ6511" i="53"/>
  <c r="BO6511" i="53"/>
  <c r="BN6511" i="53"/>
  <c r="BM6511" i="53"/>
  <c r="BQ2488" i="53"/>
  <c r="BP2488" i="53"/>
  <c r="BO2488" i="53"/>
  <c r="BN2488" i="53"/>
  <c r="BM2488" i="53"/>
  <c r="BQ476" i="53"/>
  <c r="BP476" i="53"/>
  <c r="BM476" i="53"/>
  <c r="BO476" i="53"/>
  <c r="BN476" i="53"/>
  <c r="AD5504" i="53"/>
  <c r="AD4498" i="53"/>
  <c r="BL477" i="53"/>
  <c r="AD1481" i="53"/>
  <c r="BL5506" i="53"/>
  <c r="BL2489" i="53"/>
  <c r="BL3494" i="53"/>
  <c r="BL6512" i="53"/>
  <c r="BL4501" i="53"/>
  <c r="BL1484" i="53"/>
  <c r="AD6510" i="53"/>
  <c r="AD3492" i="53"/>
  <c r="AD2487" i="53"/>
  <c r="AG7539" i="53"/>
  <c r="AF7539" i="53"/>
  <c r="AE7539" i="53"/>
  <c r="AG8546" i="53"/>
  <c r="AF8546" i="53"/>
  <c r="AE8546" i="53"/>
  <c r="BM7539" i="53"/>
  <c r="BQ7539" i="53"/>
  <c r="BP7539" i="53"/>
  <c r="BO7539" i="53"/>
  <c r="BN7539" i="53"/>
  <c r="BQ8545" i="53"/>
  <c r="BP8545" i="53"/>
  <c r="BO8545" i="53"/>
  <c r="BN8545" i="53"/>
  <c r="BM8545" i="53"/>
  <c r="BL8546" i="53"/>
  <c r="BL7540" i="53"/>
  <c r="AD8547" i="53"/>
  <c r="AD7540" i="53"/>
  <c r="AG4498" i="53"/>
  <c r="AF4498" i="53"/>
  <c r="AE4498" i="53"/>
  <c r="AE6510" i="53"/>
  <c r="AG6510" i="53"/>
  <c r="AF6510" i="53"/>
  <c r="AG5504" i="53"/>
  <c r="AF5504" i="53"/>
  <c r="AE5504" i="53"/>
  <c r="AG2487" i="53"/>
  <c r="AF2487" i="53"/>
  <c r="AE2487" i="53"/>
  <c r="AE3492" i="53"/>
  <c r="AF3492" i="53"/>
  <c r="AG3492" i="53"/>
  <c r="AG1481" i="53"/>
  <c r="AF1481" i="53"/>
  <c r="AE1481" i="53"/>
  <c r="BQ477" i="53"/>
  <c r="BP477" i="53"/>
  <c r="BO477" i="53"/>
  <c r="BN477" i="53"/>
  <c r="BM477" i="53"/>
  <c r="BQ6512" i="53"/>
  <c r="BP6512" i="53"/>
  <c r="BO6512" i="53"/>
  <c r="BN6512" i="53"/>
  <c r="BM6512" i="53"/>
  <c r="BQ1484" i="53"/>
  <c r="BP1484" i="53"/>
  <c r="BO1484" i="53"/>
  <c r="BN1484" i="53"/>
  <c r="BM1484" i="53"/>
  <c r="BP4501" i="53"/>
  <c r="BO4501" i="53"/>
  <c r="BN4501" i="53"/>
  <c r="BM4501" i="53"/>
  <c r="BQ4501" i="53"/>
  <c r="BP3494" i="53"/>
  <c r="BQ3494" i="53"/>
  <c r="BO3494" i="53"/>
  <c r="BN3494" i="53"/>
  <c r="BM3494" i="53"/>
  <c r="BQ5506" i="53"/>
  <c r="BP5506" i="53"/>
  <c r="BM5506" i="53"/>
  <c r="BO5506" i="53"/>
  <c r="BN5506" i="53"/>
  <c r="BP2489" i="53"/>
  <c r="BQ2489" i="53"/>
  <c r="BO2489" i="53"/>
  <c r="BN2489" i="53"/>
  <c r="BM2489" i="53"/>
  <c r="AD5505" i="53"/>
  <c r="BL478" i="53"/>
  <c r="AD1482" i="53"/>
  <c r="AD4499" i="53"/>
  <c r="BL3495" i="53"/>
  <c r="BL2490" i="53"/>
  <c r="BL6513" i="53"/>
  <c r="BL5507" i="53"/>
  <c r="BL1485" i="53"/>
  <c r="BL4502" i="53"/>
  <c r="AD6511" i="53"/>
  <c r="AD3493" i="53"/>
  <c r="AD2488" i="53"/>
  <c r="AG7540" i="53"/>
  <c r="AF7540" i="53"/>
  <c r="AE7540" i="53"/>
  <c r="AF8547" i="53"/>
  <c r="AE8547" i="53"/>
  <c r="AG8547" i="53"/>
  <c r="BP7540" i="53"/>
  <c r="BO7540" i="53"/>
  <c r="BN7540" i="53"/>
  <c r="BM7540" i="53"/>
  <c r="BQ7540" i="53"/>
  <c r="BM8546" i="53"/>
  <c r="BQ8546" i="53"/>
  <c r="BP8546" i="53"/>
  <c r="BO8546" i="53"/>
  <c r="BN8546" i="53"/>
  <c r="BL8547" i="53"/>
  <c r="BL7541" i="53"/>
  <c r="AD8548" i="53"/>
  <c r="AD7541" i="53"/>
  <c r="AE1482" i="53"/>
  <c r="AG1482" i="53"/>
  <c r="AF1482" i="53"/>
  <c r="AE6511" i="53"/>
  <c r="AG6511" i="53"/>
  <c r="AF6511" i="53"/>
  <c r="AE5505" i="53"/>
  <c r="AG5505" i="53"/>
  <c r="AF5505" i="53"/>
  <c r="AG2488" i="53"/>
  <c r="AE2488" i="53"/>
  <c r="AF2488" i="53"/>
  <c r="AG3493" i="53"/>
  <c r="AF3493" i="53"/>
  <c r="AE3493" i="53"/>
  <c r="AG4499" i="53"/>
  <c r="AF4499" i="53"/>
  <c r="AE4499" i="53"/>
  <c r="BQ6513" i="53"/>
  <c r="BP6513" i="53"/>
  <c r="BO6513" i="53"/>
  <c r="BN6513" i="53"/>
  <c r="BM6513" i="53"/>
  <c r="BQ5507" i="53"/>
  <c r="BP5507" i="53"/>
  <c r="BO5507" i="53"/>
  <c r="BN5507" i="53"/>
  <c r="BM5507" i="53"/>
  <c r="BQ478" i="53"/>
  <c r="BP478" i="53"/>
  <c r="BO478" i="53"/>
  <c r="BN478" i="53"/>
  <c r="BM478" i="53"/>
  <c r="BQ1485" i="53"/>
  <c r="BP1485" i="53"/>
  <c r="BO1485" i="53"/>
  <c r="BN1485" i="53"/>
  <c r="BM1485" i="53"/>
  <c r="BQ2490" i="53"/>
  <c r="BP2490" i="53"/>
  <c r="BO2490" i="53"/>
  <c r="BN2490" i="53"/>
  <c r="BM2490" i="53"/>
  <c r="BP4502" i="53"/>
  <c r="BQ4502" i="53"/>
  <c r="BO4502" i="53"/>
  <c r="BN4502" i="53"/>
  <c r="BM4502" i="53"/>
  <c r="BP3495" i="53"/>
  <c r="BM3495" i="53"/>
  <c r="BQ3495" i="53"/>
  <c r="BO3495" i="53"/>
  <c r="BN3495" i="53"/>
  <c r="AD5506" i="53"/>
  <c r="AD4500" i="53"/>
  <c r="AD1483" i="53"/>
  <c r="BL479" i="53"/>
  <c r="BL1486" i="53"/>
  <c r="BL2491" i="53"/>
  <c r="BL4503" i="53"/>
  <c r="BL5508" i="53"/>
  <c r="BL6514" i="53"/>
  <c r="BL3496" i="53"/>
  <c r="AD6512" i="53"/>
  <c r="AD3494" i="53"/>
  <c r="AD2489" i="53"/>
  <c r="AF7541" i="53"/>
  <c r="AE7541" i="53"/>
  <c r="AG7541" i="53"/>
  <c r="AG8548" i="53"/>
  <c r="AF8548" i="53"/>
  <c r="AE8548" i="53"/>
  <c r="BQ7541" i="53"/>
  <c r="BP7541" i="53"/>
  <c r="BO7541" i="53"/>
  <c r="BN7541" i="53"/>
  <c r="BM7541" i="53"/>
  <c r="BP8547" i="53"/>
  <c r="BO8547" i="53"/>
  <c r="BN8547" i="53"/>
  <c r="BM8547" i="53"/>
  <c r="BQ8547" i="53"/>
  <c r="BL8548" i="53"/>
  <c r="BL7542" i="53"/>
  <c r="AD8549" i="53"/>
  <c r="AD7542" i="53"/>
  <c r="AG6512" i="53"/>
  <c r="AF6512" i="53"/>
  <c r="AE6512" i="53"/>
  <c r="AG1483" i="53"/>
  <c r="AF1483" i="53"/>
  <c r="AE1483" i="53"/>
  <c r="AE4500" i="53"/>
  <c r="AG4500" i="53"/>
  <c r="AF4500" i="53"/>
  <c r="AG2489" i="53"/>
  <c r="AF2489" i="53"/>
  <c r="AE2489" i="53"/>
  <c r="AG5506" i="53"/>
  <c r="AF5506" i="53"/>
  <c r="AE5506" i="53"/>
  <c r="AG3494" i="53"/>
  <c r="AF3494" i="53"/>
  <c r="AE3494" i="53"/>
  <c r="BP3496" i="53"/>
  <c r="BN3496" i="53"/>
  <c r="BM3496" i="53"/>
  <c r="BQ3496" i="53"/>
  <c r="BO3496" i="53"/>
  <c r="BQ6514" i="53"/>
  <c r="BP6514" i="53"/>
  <c r="BM6514" i="53"/>
  <c r="BO6514" i="53"/>
  <c r="BN6514" i="53"/>
  <c r="BP5508" i="53"/>
  <c r="BQ5508" i="53"/>
  <c r="BO5508" i="53"/>
  <c r="BN5508" i="53"/>
  <c r="BM5508" i="53"/>
  <c r="BP4503" i="53"/>
  <c r="BQ4503" i="53"/>
  <c r="BO4503" i="53"/>
  <c r="BN4503" i="53"/>
  <c r="BM4503" i="53"/>
  <c r="BQ2491" i="53"/>
  <c r="BP2491" i="53"/>
  <c r="BM2491" i="53"/>
  <c r="BO2491" i="53"/>
  <c r="BN2491" i="53"/>
  <c r="BQ1486" i="53"/>
  <c r="BP1486" i="53"/>
  <c r="BO1486" i="53"/>
  <c r="BN1486" i="53"/>
  <c r="BM1486" i="53"/>
  <c r="BP479" i="53"/>
  <c r="BQ479" i="53"/>
  <c r="BO479" i="53"/>
  <c r="BN479" i="53"/>
  <c r="BM479" i="53"/>
  <c r="AD5507" i="53"/>
  <c r="AD4501" i="53"/>
  <c r="BL480" i="53"/>
  <c r="AD1484" i="53"/>
  <c r="BL2492" i="53"/>
  <c r="BL4504" i="53"/>
  <c r="BL6515" i="53"/>
  <c r="BL5509" i="53"/>
  <c r="BL3497" i="53"/>
  <c r="BL1487" i="53"/>
  <c r="AD6513" i="53"/>
  <c r="AD3495" i="53"/>
  <c r="AD2490" i="53"/>
  <c r="AG7542" i="53"/>
  <c r="AF7542" i="53"/>
  <c r="AE7542" i="53"/>
  <c r="AG8549" i="53"/>
  <c r="AF8549" i="53"/>
  <c r="AE8549" i="53"/>
  <c r="BN7542" i="53"/>
  <c r="BM7542" i="53"/>
  <c r="BQ7542" i="53"/>
  <c r="BP7542" i="53"/>
  <c r="BO7542" i="53"/>
  <c r="BQ8548" i="53"/>
  <c r="BP8548" i="53"/>
  <c r="BO8548" i="53"/>
  <c r="BN8548" i="53"/>
  <c r="BM8548" i="53"/>
  <c r="BL8549" i="53"/>
  <c r="BL7543" i="53"/>
  <c r="AD8550" i="53"/>
  <c r="AD7543" i="53"/>
  <c r="AG6513" i="53"/>
  <c r="AF6513" i="53"/>
  <c r="AE6513" i="53"/>
  <c r="AG4501" i="53"/>
  <c r="AF4501" i="53"/>
  <c r="AE4501" i="53"/>
  <c r="AG5507" i="53"/>
  <c r="AF5507" i="53"/>
  <c r="AE5507" i="53"/>
  <c r="AF2490" i="53"/>
  <c r="AE2490" i="53"/>
  <c r="AG2490" i="53"/>
  <c r="AG3495" i="53"/>
  <c r="AE3495" i="53"/>
  <c r="AF3495" i="53"/>
  <c r="AG1484" i="53"/>
  <c r="AF1484" i="53"/>
  <c r="AE1484" i="53"/>
  <c r="BQ480" i="53"/>
  <c r="BP480" i="53"/>
  <c r="BM480" i="53"/>
  <c r="BO480" i="53"/>
  <c r="BN480" i="53"/>
  <c r="BP3497" i="53"/>
  <c r="BO3497" i="53"/>
  <c r="BN3497" i="53"/>
  <c r="BM3497" i="53"/>
  <c r="BQ3497" i="53"/>
  <c r="BQ5509" i="53"/>
  <c r="BP5509" i="53"/>
  <c r="BO5509" i="53"/>
  <c r="BN5509" i="53"/>
  <c r="BM5509" i="53"/>
  <c r="BP6515" i="53"/>
  <c r="BQ6515" i="53"/>
  <c r="BO6515" i="53"/>
  <c r="BN6515" i="53"/>
  <c r="BM6515" i="53"/>
  <c r="BP1487" i="53"/>
  <c r="BQ1487" i="53"/>
  <c r="BN1487" i="53"/>
  <c r="BM1487" i="53"/>
  <c r="BO1487" i="53"/>
  <c r="BQ2492" i="53"/>
  <c r="BP2492" i="53"/>
  <c r="BO2492" i="53"/>
  <c r="BN2492" i="53"/>
  <c r="BM2492" i="53"/>
  <c r="BP4504" i="53"/>
  <c r="BQ4504" i="53"/>
  <c r="BO4504" i="53"/>
  <c r="BN4504" i="53"/>
  <c r="BM4504" i="53"/>
  <c r="AD5508" i="53"/>
  <c r="AD4502" i="53"/>
  <c r="AD1485" i="53"/>
  <c r="BL481" i="53"/>
  <c r="BL4505" i="53"/>
  <c r="BL5510" i="53"/>
  <c r="BL1488" i="53"/>
  <c r="BL3498" i="53"/>
  <c r="BL6516" i="53"/>
  <c r="BL2493" i="53"/>
  <c r="AD6514" i="53"/>
  <c r="AD3496" i="53"/>
  <c r="AD2491" i="53"/>
  <c r="AG7543" i="53"/>
  <c r="AF7543" i="53"/>
  <c r="AE7543" i="53"/>
  <c r="AE8550" i="53"/>
  <c r="AG8550" i="53"/>
  <c r="AF8550" i="53"/>
  <c r="BQ7543" i="53"/>
  <c r="BP7543" i="53"/>
  <c r="BO7543" i="53"/>
  <c r="BN7543" i="53"/>
  <c r="BM7543" i="53"/>
  <c r="BN8549" i="53"/>
  <c r="BM8549" i="53"/>
  <c r="BQ8549" i="53"/>
  <c r="BP8549" i="53"/>
  <c r="BO8549" i="53"/>
  <c r="BL8550" i="53"/>
  <c r="BL7544" i="53"/>
  <c r="AD8551" i="53"/>
  <c r="AD7544" i="53"/>
  <c r="AG6514" i="53"/>
  <c r="AF6514" i="53"/>
  <c r="AE6514" i="53"/>
  <c r="AG5508" i="53"/>
  <c r="AF5508" i="53"/>
  <c r="AE5508" i="53"/>
  <c r="AG1485" i="53"/>
  <c r="AF1485" i="53"/>
  <c r="AE1485" i="53"/>
  <c r="AG4502" i="53"/>
  <c r="AF4502" i="53"/>
  <c r="AE4502" i="53"/>
  <c r="AG2491" i="53"/>
  <c r="AF2491" i="53"/>
  <c r="AE2491" i="53"/>
  <c r="AG3496" i="53"/>
  <c r="AF3496" i="53"/>
  <c r="AE3496" i="53"/>
  <c r="BP2493" i="53"/>
  <c r="BQ2493" i="53"/>
  <c r="BO2493" i="53"/>
  <c r="BN2493" i="53"/>
  <c r="BM2493" i="53"/>
  <c r="BQ6516" i="53"/>
  <c r="BP6516" i="53"/>
  <c r="BO6516" i="53"/>
  <c r="BN6516" i="53"/>
  <c r="BM6516" i="53"/>
  <c r="BP3498" i="53"/>
  <c r="BQ3498" i="53"/>
  <c r="BO3498" i="53"/>
  <c r="BN3498" i="53"/>
  <c r="BM3498" i="53"/>
  <c r="BQ1488" i="53"/>
  <c r="BP1488" i="53"/>
  <c r="BO1488" i="53"/>
  <c r="BN1488" i="53"/>
  <c r="BM1488" i="53"/>
  <c r="BQ5510" i="53"/>
  <c r="BP5510" i="53"/>
  <c r="BM5510" i="53"/>
  <c r="BO5510" i="53"/>
  <c r="BN5510" i="53"/>
  <c r="BP4505" i="53"/>
  <c r="BQ4505" i="53"/>
  <c r="BO4505" i="53"/>
  <c r="BN4505" i="53"/>
  <c r="BM4505" i="53"/>
  <c r="BQ481" i="53"/>
  <c r="BP481" i="53"/>
  <c r="BO481" i="53"/>
  <c r="BN481" i="53"/>
  <c r="BM481" i="53"/>
  <c r="AD5509" i="53"/>
  <c r="AD1486" i="53"/>
  <c r="BL482" i="53"/>
  <c r="AD4503" i="53"/>
  <c r="BL6517" i="53"/>
  <c r="BL4506" i="53"/>
  <c r="BL2494" i="53"/>
  <c r="BL5511" i="53"/>
  <c r="BL1489" i="53"/>
  <c r="BL3499" i="53"/>
  <c r="AD6515" i="53"/>
  <c r="AD3497" i="53"/>
  <c r="AD2492" i="53"/>
  <c r="AE7544" i="53"/>
  <c r="AG7544" i="53"/>
  <c r="AF7544" i="53"/>
  <c r="AG8551" i="53"/>
  <c r="AF8551" i="53"/>
  <c r="AE8551" i="53"/>
  <c r="BQ7544" i="53"/>
  <c r="BP7544" i="53"/>
  <c r="BO7544" i="53"/>
  <c r="BN7544" i="53"/>
  <c r="BM7544" i="53"/>
  <c r="BQ8550" i="53"/>
  <c r="BP8550" i="53"/>
  <c r="BO8550" i="53"/>
  <c r="BN8550" i="53"/>
  <c r="BM8550" i="53"/>
  <c r="BL8551" i="53"/>
  <c r="BL7545" i="53"/>
  <c r="AD8552" i="53"/>
  <c r="AD7545" i="53"/>
  <c r="AF6515" i="53"/>
  <c r="AE6515" i="53"/>
  <c r="AG6515" i="53"/>
  <c r="AG1486" i="53"/>
  <c r="AF1486" i="53"/>
  <c r="AE1486" i="53"/>
  <c r="AG5509" i="53"/>
  <c r="AF5509" i="53"/>
  <c r="AE5509" i="53"/>
  <c r="AG2492" i="53"/>
  <c r="AF2492" i="53"/>
  <c r="AE2492" i="53"/>
  <c r="AF3497" i="53"/>
  <c r="AE3497" i="53"/>
  <c r="AG3497" i="53"/>
  <c r="AG4503" i="53"/>
  <c r="AF4503" i="53"/>
  <c r="AE4503" i="53"/>
  <c r="BQ1489" i="53"/>
  <c r="BP1489" i="53"/>
  <c r="BO1489" i="53"/>
  <c r="BN1489" i="53"/>
  <c r="BM1489" i="53"/>
  <c r="BQ5511" i="53"/>
  <c r="BP5511" i="53"/>
  <c r="BO5511" i="53"/>
  <c r="BN5511" i="53"/>
  <c r="BM5511" i="53"/>
  <c r="BQ482" i="53"/>
  <c r="BP482" i="53"/>
  <c r="BO482" i="53"/>
  <c r="BN482" i="53"/>
  <c r="BM482" i="53"/>
  <c r="BP3499" i="53"/>
  <c r="BQ3499" i="53"/>
  <c r="BO3499" i="53"/>
  <c r="BN3499" i="53"/>
  <c r="BM3499" i="53"/>
  <c r="BP4506" i="53"/>
  <c r="BQ4506" i="53"/>
  <c r="BO4506" i="53"/>
  <c r="BN4506" i="53"/>
  <c r="BM4506" i="53"/>
  <c r="BQ2494" i="53"/>
  <c r="BP2494" i="53"/>
  <c r="BO2494" i="53"/>
  <c r="BN2494" i="53"/>
  <c r="BM2494" i="53"/>
  <c r="BQ6517" i="53"/>
  <c r="BP6517" i="53"/>
  <c r="BO6517" i="53"/>
  <c r="BN6517" i="53"/>
  <c r="BM6517" i="53"/>
  <c r="AD5510" i="53"/>
  <c r="AD1487" i="53"/>
  <c r="AD4504" i="53"/>
  <c r="BL483" i="53"/>
  <c r="BL5512" i="53"/>
  <c r="BL4507" i="53"/>
  <c r="BL3500" i="53"/>
  <c r="BL1490" i="53"/>
  <c r="BL2495" i="53"/>
  <c r="BL6518" i="53"/>
  <c r="AD6516" i="53"/>
  <c r="AD3498" i="53"/>
  <c r="AD2493" i="53"/>
  <c r="AG8552" i="53"/>
  <c r="AF8552" i="53"/>
  <c r="AE8552" i="53"/>
  <c r="AG7545" i="53"/>
  <c r="AF7545" i="53"/>
  <c r="AE7545" i="53"/>
  <c r="BO7545" i="53"/>
  <c r="BN7545" i="53"/>
  <c r="BM7545" i="53"/>
  <c r="BQ7545" i="53"/>
  <c r="BP7545" i="53"/>
  <c r="BQ8551" i="53"/>
  <c r="BP8551" i="53"/>
  <c r="BO8551" i="53"/>
  <c r="BN8551" i="53"/>
  <c r="BM8551" i="53"/>
  <c r="BL8552" i="53"/>
  <c r="BL7546" i="53"/>
  <c r="AD8553" i="53"/>
  <c r="AD7546" i="53"/>
  <c r="AF1487" i="53"/>
  <c r="AE1487" i="53"/>
  <c r="AG1487" i="53"/>
  <c r="AG5510" i="53"/>
  <c r="AF5510" i="53"/>
  <c r="AE5510" i="53"/>
  <c r="AG4504" i="53"/>
  <c r="AF4504" i="53"/>
  <c r="AE4504" i="53"/>
  <c r="AF6516" i="53"/>
  <c r="AG6516" i="53"/>
  <c r="AE6516" i="53"/>
  <c r="AE2493" i="53"/>
  <c r="AF2493" i="53"/>
  <c r="AG2493" i="53"/>
  <c r="AG3498" i="53"/>
  <c r="AF3498" i="53"/>
  <c r="AE3498" i="53"/>
  <c r="BQ6518" i="53"/>
  <c r="BP6518" i="53"/>
  <c r="BM6518" i="53"/>
  <c r="BO6518" i="53"/>
  <c r="BN6518" i="53"/>
  <c r="BQ1490" i="53"/>
  <c r="BP1490" i="53"/>
  <c r="BO1490" i="53"/>
  <c r="BN1490" i="53"/>
  <c r="BM1490" i="53"/>
  <c r="BP4507" i="53"/>
  <c r="BM4507" i="53"/>
  <c r="BQ4507" i="53"/>
  <c r="BO4507" i="53"/>
  <c r="BN4507" i="53"/>
  <c r="BQ2495" i="53"/>
  <c r="BP2495" i="53"/>
  <c r="BM2495" i="53"/>
  <c r="BO2495" i="53"/>
  <c r="BN2495" i="53"/>
  <c r="BP3500" i="53"/>
  <c r="BQ3500" i="53"/>
  <c r="BO3500" i="53"/>
  <c r="BN3500" i="53"/>
  <c r="BM3500" i="53"/>
  <c r="BP5512" i="53"/>
  <c r="BQ5512" i="53"/>
  <c r="BO5512" i="53"/>
  <c r="BN5512" i="53"/>
  <c r="BM5512" i="53"/>
  <c r="BP483" i="53"/>
  <c r="BQ483" i="53"/>
  <c r="BO483" i="53"/>
  <c r="BN483" i="53"/>
  <c r="BM483" i="53"/>
  <c r="AD5511" i="53"/>
  <c r="BL484" i="53"/>
  <c r="AD1488" i="53"/>
  <c r="AD4505" i="53"/>
  <c r="BL3501" i="53"/>
  <c r="BL1491" i="53"/>
  <c r="BL4508" i="53"/>
  <c r="BL2496" i="53"/>
  <c r="BL5513" i="53"/>
  <c r="BL6519" i="53"/>
  <c r="AD6517" i="53"/>
  <c r="AD3499" i="53"/>
  <c r="AD2494" i="53"/>
  <c r="AG7546" i="53"/>
  <c r="AF7546" i="53"/>
  <c r="AE7546" i="53"/>
  <c r="AG8553" i="53"/>
  <c r="AF8553" i="53"/>
  <c r="AE8553" i="53"/>
  <c r="BQ7546" i="53"/>
  <c r="BP7546" i="53"/>
  <c r="BO7546" i="53"/>
  <c r="BN7546" i="53"/>
  <c r="BM7546" i="53"/>
  <c r="BO8552" i="53"/>
  <c r="BN8552" i="53"/>
  <c r="BM8552" i="53"/>
  <c r="BQ8552" i="53"/>
  <c r="BP8552" i="53"/>
  <c r="BL8553" i="53"/>
  <c r="BL7547" i="53"/>
  <c r="AD8554" i="53"/>
  <c r="AD7547" i="53"/>
  <c r="AG6517" i="53"/>
  <c r="AF6517" i="53"/>
  <c r="AE6517" i="53"/>
  <c r="AG1488" i="53"/>
  <c r="AF1488" i="53"/>
  <c r="AE1488" i="53"/>
  <c r="AF5511" i="53"/>
  <c r="AE5511" i="53"/>
  <c r="AG5511" i="53"/>
  <c r="AG2494" i="53"/>
  <c r="AF2494" i="53"/>
  <c r="AE2494" i="53"/>
  <c r="AG3499" i="53"/>
  <c r="AF3499" i="53"/>
  <c r="AE3499" i="53"/>
  <c r="AF4505" i="53"/>
  <c r="AE4505" i="53"/>
  <c r="AG4505" i="53"/>
  <c r="BQ484" i="53"/>
  <c r="BP484" i="53"/>
  <c r="BM484" i="53"/>
  <c r="BO484" i="53"/>
  <c r="BN484" i="53"/>
  <c r="BQ2496" i="53"/>
  <c r="BP2496" i="53"/>
  <c r="BO2496" i="53"/>
  <c r="BN2496" i="53"/>
  <c r="BM2496" i="53"/>
  <c r="BP4508" i="53"/>
  <c r="BN4508" i="53"/>
  <c r="BM4508" i="53"/>
  <c r="BQ4508" i="53"/>
  <c r="BO4508" i="53"/>
  <c r="BP1491" i="53"/>
  <c r="BQ1491" i="53"/>
  <c r="BN1491" i="53"/>
  <c r="BM1491" i="53"/>
  <c r="BO1491" i="53"/>
  <c r="BP6519" i="53"/>
  <c r="BQ6519" i="53"/>
  <c r="BO6519" i="53"/>
  <c r="BN6519" i="53"/>
  <c r="BM6519" i="53"/>
  <c r="BQ5513" i="53"/>
  <c r="BP5513" i="53"/>
  <c r="BO5513" i="53"/>
  <c r="BN5513" i="53"/>
  <c r="BM5513" i="53"/>
  <c r="BP3501" i="53"/>
  <c r="BQ3501" i="53"/>
  <c r="BO3501" i="53"/>
  <c r="BN3501" i="53"/>
  <c r="BM3501" i="53"/>
  <c r="AD5512" i="53"/>
  <c r="AD1489" i="53"/>
  <c r="AD4506" i="53"/>
  <c r="BL485" i="53"/>
  <c r="BL5514" i="53"/>
  <c r="BL4509" i="53"/>
  <c r="BL6520" i="53"/>
  <c r="BL2497" i="53"/>
  <c r="BL1492" i="53"/>
  <c r="BL3502" i="53"/>
  <c r="AD6518" i="53"/>
  <c r="AD3500" i="53"/>
  <c r="AD2495" i="53"/>
  <c r="AG7547" i="53"/>
  <c r="AF7547" i="53"/>
  <c r="AE7547" i="53"/>
  <c r="AG8554" i="53"/>
  <c r="AF8554" i="53"/>
  <c r="AE8554" i="53"/>
  <c r="BM7547" i="53"/>
  <c r="BQ7547" i="53"/>
  <c r="BP7547" i="53"/>
  <c r="BO7547" i="53"/>
  <c r="BN7547" i="53"/>
  <c r="BQ8553" i="53"/>
  <c r="BP8553" i="53"/>
  <c r="BO8553" i="53"/>
  <c r="BN8553" i="53"/>
  <c r="BM8553" i="53"/>
  <c r="BL8554" i="53"/>
  <c r="BL7548" i="53"/>
  <c r="AD8555" i="53"/>
  <c r="AD7548" i="53"/>
  <c r="AE6518" i="53"/>
  <c r="AF6518" i="53"/>
  <c r="AG6518" i="53"/>
  <c r="AG4506" i="53"/>
  <c r="AF4506" i="53"/>
  <c r="AE4506" i="53"/>
  <c r="AG1489" i="53"/>
  <c r="AF1489" i="53"/>
  <c r="AE1489" i="53"/>
  <c r="AG5512" i="53"/>
  <c r="AF5512" i="53"/>
  <c r="AE5512" i="53"/>
  <c r="AG2495" i="53"/>
  <c r="AF2495" i="53"/>
  <c r="AE2495" i="53"/>
  <c r="AE3500" i="53"/>
  <c r="AF3500" i="53"/>
  <c r="AG3500" i="53"/>
  <c r="BP3502" i="53"/>
  <c r="BQ3502" i="53"/>
  <c r="BO3502" i="53"/>
  <c r="BN3502" i="53"/>
  <c r="BM3502" i="53"/>
  <c r="BP2497" i="53"/>
  <c r="BQ2497" i="53"/>
  <c r="BO2497" i="53"/>
  <c r="BN2497" i="53"/>
  <c r="BM2497" i="53"/>
  <c r="BQ1492" i="53"/>
  <c r="BP1492" i="53"/>
  <c r="BO1492" i="53"/>
  <c r="BN1492" i="53"/>
  <c r="BM1492" i="53"/>
  <c r="BQ6520" i="53"/>
  <c r="BP6520" i="53"/>
  <c r="BO6520" i="53"/>
  <c r="BN6520" i="53"/>
  <c r="BM6520" i="53"/>
  <c r="BP4509" i="53"/>
  <c r="BO4509" i="53"/>
  <c r="BN4509" i="53"/>
  <c r="BM4509" i="53"/>
  <c r="BQ4509" i="53"/>
  <c r="BQ5514" i="53"/>
  <c r="BP5514" i="53"/>
  <c r="BM5514" i="53"/>
  <c r="BO5514" i="53"/>
  <c r="BN5514" i="53"/>
  <c r="BQ485" i="53"/>
  <c r="BP485" i="53"/>
  <c r="BO485" i="53"/>
  <c r="BN485" i="53"/>
  <c r="BM485" i="53"/>
  <c r="AD5513" i="53"/>
  <c r="BL486" i="53"/>
  <c r="AD1490" i="53"/>
  <c r="AD4507" i="53"/>
  <c r="BL4510" i="53"/>
  <c r="BL3503" i="53"/>
  <c r="BL5515" i="53"/>
  <c r="BL1493" i="53"/>
  <c r="BL6521" i="53"/>
  <c r="BL2498" i="53"/>
  <c r="AD6519" i="53"/>
  <c r="AD3501" i="53"/>
  <c r="AD2496" i="53"/>
  <c r="AG7548" i="53"/>
  <c r="AF7548" i="53"/>
  <c r="AE7548" i="53"/>
  <c r="AF8555" i="53"/>
  <c r="AE8555" i="53"/>
  <c r="AG8555" i="53"/>
  <c r="BP7548" i="53"/>
  <c r="BO7548" i="53"/>
  <c r="BN7548" i="53"/>
  <c r="BM7548" i="53"/>
  <c r="BQ7548" i="53"/>
  <c r="BM8554" i="53"/>
  <c r="BQ8554" i="53"/>
  <c r="BP8554" i="53"/>
  <c r="BO8554" i="53"/>
  <c r="BN8554" i="53"/>
  <c r="BL8555" i="53"/>
  <c r="BL7549" i="53"/>
  <c r="AD8556" i="53"/>
  <c r="AD7549" i="53"/>
  <c r="AE1490" i="53"/>
  <c r="AG1490" i="53"/>
  <c r="AF1490" i="53"/>
  <c r="AG5513" i="53"/>
  <c r="AF5513" i="53"/>
  <c r="AE5513" i="53"/>
  <c r="AE6519" i="53"/>
  <c r="AG6519" i="53"/>
  <c r="AF6519" i="53"/>
  <c r="AG2496" i="53"/>
  <c r="AE2496" i="53"/>
  <c r="AF2496" i="53"/>
  <c r="AG3501" i="53"/>
  <c r="AF3501" i="53"/>
  <c r="AE3501" i="53"/>
  <c r="AG4507" i="53"/>
  <c r="AF4507" i="53"/>
  <c r="AE4507" i="53"/>
  <c r="BQ1493" i="53"/>
  <c r="BP1493" i="53"/>
  <c r="BO1493" i="53"/>
  <c r="BN1493" i="53"/>
  <c r="BM1493" i="53"/>
  <c r="BQ2498" i="53"/>
  <c r="BP2498" i="53"/>
  <c r="BO2498" i="53"/>
  <c r="BN2498" i="53"/>
  <c r="BM2498" i="53"/>
  <c r="BQ486" i="53"/>
  <c r="BP486" i="53"/>
  <c r="BO486" i="53"/>
  <c r="BN486" i="53"/>
  <c r="BM486" i="53"/>
  <c r="BQ5515" i="53"/>
  <c r="BP5515" i="53"/>
  <c r="BO5515" i="53"/>
  <c r="BN5515" i="53"/>
  <c r="BM5515" i="53"/>
  <c r="BQ6521" i="53"/>
  <c r="BP6521" i="53"/>
  <c r="BO6521" i="53"/>
  <c r="BN6521" i="53"/>
  <c r="BM6521" i="53"/>
  <c r="BP3503" i="53"/>
  <c r="BM3503" i="53"/>
  <c r="BQ3503" i="53"/>
  <c r="BO3503" i="53"/>
  <c r="BN3503" i="53"/>
  <c r="BP4510" i="53"/>
  <c r="BQ4510" i="53"/>
  <c r="BO4510" i="53"/>
  <c r="BN4510" i="53"/>
  <c r="BM4510" i="53"/>
  <c r="AD5514" i="53"/>
  <c r="AD4508" i="53"/>
  <c r="AD1491" i="53"/>
  <c r="BL487" i="53"/>
  <c r="BL6522" i="53"/>
  <c r="BL5516" i="53"/>
  <c r="BL3504" i="53"/>
  <c r="BL2499" i="53"/>
  <c r="BL1494" i="53"/>
  <c r="BL4511" i="53"/>
  <c r="AD6520" i="53"/>
  <c r="AD3502" i="53"/>
  <c r="AD2497" i="53"/>
  <c r="AF7549" i="53"/>
  <c r="AE7549" i="53"/>
  <c r="AG7549" i="53"/>
  <c r="AG8556" i="53"/>
  <c r="AF8556" i="53"/>
  <c r="AE8556" i="53"/>
  <c r="BQ7549" i="53"/>
  <c r="BP7549" i="53"/>
  <c r="BO7549" i="53"/>
  <c r="BN7549" i="53"/>
  <c r="BM7549" i="53"/>
  <c r="BQ8555" i="53"/>
  <c r="BP8555" i="53"/>
  <c r="BO8555" i="53"/>
  <c r="BN8555" i="53"/>
  <c r="BM8555" i="53"/>
  <c r="BL8556" i="53"/>
  <c r="BL7550" i="53"/>
  <c r="AD8557" i="53"/>
  <c r="AD7550" i="53"/>
  <c r="AG6520" i="53"/>
  <c r="AF6520" i="53"/>
  <c r="AE6520" i="53"/>
  <c r="AE5514" i="53"/>
  <c r="AG5514" i="53"/>
  <c r="AF5514" i="53"/>
  <c r="AG1491" i="53"/>
  <c r="AF1491" i="53"/>
  <c r="AE1491" i="53"/>
  <c r="AE4508" i="53"/>
  <c r="AG4508" i="53"/>
  <c r="AF4508" i="53"/>
  <c r="AG2497" i="53"/>
  <c r="AF2497" i="53"/>
  <c r="AE2497" i="53"/>
  <c r="AG3502" i="53"/>
  <c r="AF3502" i="53"/>
  <c r="AE3502" i="53"/>
  <c r="BQ1494" i="53"/>
  <c r="BP1494" i="53"/>
  <c r="BO1494" i="53"/>
  <c r="BN1494" i="53"/>
  <c r="BM1494" i="53"/>
  <c r="BP4511" i="53"/>
  <c r="BQ4511" i="53"/>
  <c r="BO4511" i="53"/>
  <c r="BN4511" i="53"/>
  <c r="BM4511" i="53"/>
  <c r="BQ2499" i="53"/>
  <c r="BP2499" i="53"/>
  <c r="BM2499" i="53"/>
  <c r="BO2499" i="53"/>
  <c r="BN2499" i="53"/>
  <c r="BP3504" i="53"/>
  <c r="BN3504" i="53"/>
  <c r="BM3504" i="53"/>
  <c r="BQ3504" i="53"/>
  <c r="BO3504" i="53"/>
  <c r="BP5516" i="53"/>
  <c r="BQ5516" i="53"/>
  <c r="BO5516" i="53"/>
  <c r="BN5516" i="53"/>
  <c r="BM5516" i="53"/>
  <c r="BQ6522" i="53"/>
  <c r="BP6522" i="53"/>
  <c r="BM6522" i="53"/>
  <c r="BO6522" i="53"/>
  <c r="BN6522" i="53"/>
  <c r="BP487" i="53"/>
  <c r="BQ487" i="53"/>
  <c r="BO487" i="53"/>
  <c r="BN487" i="53"/>
  <c r="BM487" i="53"/>
  <c r="AD5515" i="53"/>
  <c r="BL488" i="53"/>
  <c r="AD1492" i="53"/>
  <c r="AD4509" i="53"/>
  <c r="BL5517" i="53"/>
  <c r="BL3505" i="53"/>
  <c r="BL2500" i="53"/>
  <c r="BL4512" i="53"/>
  <c r="BL1495" i="53"/>
  <c r="BL6523" i="53"/>
  <c r="AD6521" i="53"/>
  <c r="AD3503" i="53"/>
  <c r="AD2498" i="53"/>
  <c r="AG7550" i="53"/>
  <c r="AF7550" i="53"/>
  <c r="AE7550" i="53"/>
  <c r="AG8557" i="53"/>
  <c r="AF8557" i="53"/>
  <c r="AE8557" i="53"/>
  <c r="BN7550" i="53"/>
  <c r="BM7550" i="53"/>
  <c r="BQ7550" i="53"/>
  <c r="BP7550" i="53"/>
  <c r="BO7550" i="53"/>
  <c r="BM8556" i="53"/>
  <c r="BQ8556" i="53"/>
  <c r="BN8556" i="53"/>
  <c r="BP8556" i="53"/>
  <c r="BO8556" i="53"/>
  <c r="BL8557" i="53"/>
  <c r="BL7551" i="53"/>
  <c r="AD8558" i="53"/>
  <c r="AD7551" i="53"/>
  <c r="AG6521" i="53"/>
  <c r="AE6521" i="53"/>
  <c r="AF6521" i="53"/>
  <c r="AF2498" i="53"/>
  <c r="AE2498" i="53"/>
  <c r="AG2498" i="53"/>
  <c r="AG1492" i="53"/>
  <c r="AF1492" i="53"/>
  <c r="AE1492" i="53"/>
  <c r="AG5515" i="53"/>
  <c r="AF5515" i="53"/>
  <c r="AE5515" i="53"/>
  <c r="AG3503" i="53"/>
  <c r="AE3503" i="53"/>
  <c r="AF3503" i="53"/>
  <c r="AG4509" i="53"/>
  <c r="AF4509" i="53"/>
  <c r="AE4509" i="53"/>
  <c r="BQ488" i="53"/>
  <c r="BP488" i="53"/>
  <c r="BM488" i="53"/>
  <c r="BO488" i="53"/>
  <c r="BN488" i="53"/>
  <c r="BP4512" i="53"/>
  <c r="BQ4512" i="53"/>
  <c r="BO4512" i="53"/>
  <c r="BN4512" i="53"/>
  <c r="BM4512" i="53"/>
  <c r="BQ2500" i="53"/>
  <c r="BP2500" i="53"/>
  <c r="BO2500" i="53"/>
  <c r="BN2500" i="53"/>
  <c r="BM2500" i="53"/>
  <c r="BP3505" i="53"/>
  <c r="BO3505" i="53"/>
  <c r="BN3505" i="53"/>
  <c r="BM3505" i="53"/>
  <c r="BQ3505" i="53"/>
  <c r="BP6523" i="53"/>
  <c r="BQ6523" i="53"/>
  <c r="BO6523" i="53"/>
  <c r="BN6523" i="53"/>
  <c r="BM6523" i="53"/>
  <c r="BP1495" i="53"/>
  <c r="BQ1495" i="53"/>
  <c r="BN1495" i="53"/>
  <c r="BM1495" i="53"/>
  <c r="BO1495" i="53"/>
  <c r="BQ5517" i="53"/>
  <c r="BP5517" i="53"/>
  <c r="BO5517" i="53"/>
  <c r="BN5517" i="53"/>
  <c r="BM5517" i="53"/>
  <c r="AD5516" i="53"/>
  <c r="BL489" i="53"/>
  <c r="AD4510" i="53"/>
  <c r="AD1493" i="53"/>
  <c r="BL5518" i="53"/>
  <c r="BL2501" i="53"/>
  <c r="BL6524" i="53"/>
  <c r="BL1496" i="53"/>
  <c r="BL4513" i="53"/>
  <c r="BL3506" i="53"/>
  <c r="AD6522" i="53"/>
  <c r="AD3504" i="53"/>
  <c r="AD2499" i="53"/>
  <c r="AG7551" i="53"/>
  <c r="AF7551" i="53"/>
  <c r="AE7551" i="53"/>
  <c r="AE8558" i="53"/>
  <c r="AG8558" i="53"/>
  <c r="AF8558" i="53"/>
  <c r="BQ7551" i="53"/>
  <c r="BP7551" i="53"/>
  <c r="BO7551" i="53"/>
  <c r="BN7551" i="53"/>
  <c r="BM7551" i="53"/>
  <c r="BP8557" i="53"/>
  <c r="BO8557" i="53"/>
  <c r="BN8557" i="53"/>
  <c r="BM8557" i="53"/>
  <c r="BQ8557" i="53"/>
  <c r="BL8558" i="53"/>
  <c r="BL7552" i="53"/>
  <c r="AD8559" i="53"/>
  <c r="AD7552" i="53"/>
  <c r="AG4510" i="53"/>
  <c r="AF4510" i="53"/>
  <c r="AE4510" i="53"/>
  <c r="AE6522" i="53"/>
  <c r="AG6522" i="53"/>
  <c r="AF6522" i="53"/>
  <c r="AG2499" i="53"/>
  <c r="AF2499" i="53"/>
  <c r="AE2499" i="53"/>
  <c r="AG5516" i="53"/>
  <c r="AF5516" i="53"/>
  <c r="AE5516" i="53"/>
  <c r="AG3504" i="53"/>
  <c r="AF3504" i="53"/>
  <c r="AE3504" i="53"/>
  <c r="AG1493" i="53"/>
  <c r="AF1493" i="53"/>
  <c r="AE1493" i="53"/>
  <c r="BQ489" i="53"/>
  <c r="BP489" i="53"/>
  <c r="BO489" i="53"/>
  <c r="BN489" i="53"/>
  <c r="BM489" i="53"/>
  <c r="BP4513" i="53"/>
  <c r="BQ4513" i="53"/>
  <c r="BO4513" i="53"/>
  <c r="BN4513" i="53"/>
  <c r="BM4513" i="53"/>
  <c r="BQ1496" i="53"/>
  <c r="BP1496" i="53"/>
  <c r="BO1496" i="53"/>
  <c r="BN1496" i="53"/>
  <c r="BM1496" i="53"/>
  <c r="BQ6524" i="53"/>
  <c r="BP6524" i="53"/>
  <c r="BO6524" i="53"/>
  <c r="BN6524" i="53"/>
  <c r="BM6524" i="53"/>
  <c r="BP3506" i="53"/>
  <c r="BQ3506" i="53"/>
  <c r="BO3506" i="53"/>
  <c r="BN3506" i="53"/>
  <c r="BM3506" i="53"/>
  <c r="BP2501" i="53"/>
  <c r="BQ2501" i="53"/>
  <c r="BO2501" i="53"/>
  <c r="BN2501" i="53"/>
  <c r="BM2501" i="53"/>
  <c r="BQ5518" i="53"/>
  <c r="BP5518" i="53"/>
  <c r="BM5518" i="53"/>
  <c r="BO5518" i="53"/>
  <c r="BN5518" i="53"/>
  <c r="AD5517" i="53"/>
  <c r="BL490" i="53"/>
  <c r="AD4511" i="53"/>
  <c r="AD1494" i="53"/>
  <c r="BL1497" i="53"/>
  <c r="BL5519" i="53"/>
  <c r="BL3507" i="53"/>
  <c r="BL2502" i="53"/>
  <c r="BL4514" i="53"/>
  <c r="BL6525" i="53"/>
  <c r="AD6523" i="53"/>
  <c r="AD3505" i="53"/>
  <c r="AD2500" i="53"/>
  <c r="AG8559" i="53"/>
  <c r="AF8559" i="53"/>
  <c r="AE8559" i="53"/>
  <c r="BQ7552" i="53"/>
  <c r="BP7552" i="53"/>
  <c r="BO7552" i="53"/>
  <c r="BN7552" i="53"/>
  <c r="BM7552" i="53"/>
  <c r="AE7552" i="53"/>
  <c r="AG7552" i="53"/>
  <c r="AF7552" i="53"/>
  <c r="BQ8558" i="53"/>
  <c r="BP8558" i="53"/>
  <c r="BO8558" i="53"/>
  <c r="BM8558" i="53"/>
  <c r="BN8558" i="53"/>
  <c r="BL8559" i="53"/>
  <c r="BL7553" i="53"/>
  <c r="AD8560" i="53"/>
  <c r="AD7553" i="53"/>
  <c r="AG5517" i="53"/>
  <c r="AF5517" i="53"/>
  <c r="AE5517" i="53"/>
  <c r="AF6523" i="53"/>
  <c r="AE6523" i="53"/>
  <c r="AG6523" i="53"/>
  <c r="AG4511" i="53"/>
  <c r="AF4511" i="53"/>
  <c r="AE4511" i="53"/>
  <c r="AG2500" i="53"/>
  <c r="AF2500" i="53"/>
  <c r="AE2500" i="53"/>
  <c r="AF3505" i="53"/>
  <c r="AE3505" i="53"/>
  <c r="AG3505" i="53"/>
  <c r="AG1494" i="53"/>
  <c r="AF1494" i="53"/>
  <c r="AE1494" i="53"/>
  <c r="BQ2502" i="53"/>
  <c r="BP2502" i="53"/>
  <c r="BO2502" i="53"/>
  <c r="BN2502" i="53"/>
  <c r="BM2502" i="53"/>
  <c r="BQ490" i="53"/>
  <c r="BP490" i="53"/>
  <c r="BO490" i="53"/>
  <c r="BN490" i="53"/>
  <c r="BM490" i="53"/>
  <c r="BP4514" i="53"/>
  <c r="BQ4514" i="53"/>
  <c r="BO4514" i="53"/>
  <c r="BN4514" i="53"/>
  <c r="BM4514" i="53"/>
  <c r="BP3507" i="53"/>
  <c r="BQ3507" i="53"/>
  <c r="BO3507" i="53"/>
  <c r="BN3507" i="53"/>
  <c r="BM3507" i="53"/>
  <c r="BQ1497" i="53"/>
  <c r="BP1497" i="53"/>
  <c r="BO1497" i="53"/>
  <c r="BN1497" i="53"/>
  <c r="BM1497" i="53"/>
  <c r="BQ6525" i="53"/>
  <c r="BP6525" i="53"/>
  <c r="BO6525" i="53"/>
  <c r="BN6525" i="53"/>
  <c r="BM6525" i="53"/>
  <c r="BQ5519" i="53"/>
  <c r="BP5519" i="53"/>
  <c r="BO5519" i="53"/>
  <c r="BN5519" i="53"/>
  <c r="BM5519" i="53"/>
  <c r="AD5518" i="53"/>
  <c r="BL491" i="53"/>
  <c r="AD1495" i="53"/>
  <c r="AD4512" i="53"/>
  <c r="BL2503" i="53"/>
  <c r="BL4515" i="53"/>
  <c r="BL5520" i="53"/>
  <c r="BL6526" i="53"/>
  <c r="BL3508" i="53"/>
  <c r="BL1498" i="53"/>
  <c r="AD6524" i="53"/>
  <c r="AD3506" i="53"/>
  <c r="AD2501" i="53"/>
  <c r="AG7553" i="53"/>
  <c r="AF7553" i="53"/>
  <c r="AE7553" i="53"/>
  <c r="AG8560" i="53"/>
  <c r="AF8560" i="53"/>
  <c r="AE8560" i="53"/>
  <c r="BO7553" i="53"/>
  <c r="BN7553" i="53"/>
  <c r="BM7553" i="53"/>
  <c r="BQ7553" i="53"/>
  <c r="BP7553" i="53"/>
  <c r="BN8559" i="53"/>
  <c r="BM8559" i="53"/>
  <c r="BO8559" i="53"/>
  <c r="BQ8559" i="53"/>
  <c r="BP8559" i="53"/>
  <c r="BL8560" i="53"/>
  <c r="BL7554" i="53"/>
  <c r="AD8561" i="53"/>
  <c r="AD7554" i="53"/>
  <c r="AF6524" i="53"/>
  <c r="AE6524" i="53"/>
  <c r="AG6524" i="53"/>
  <c r="AF1495" i="53"/>
  <c r="AE1495" i="53"/>
  <c r="AG1495" i="53"/>
  <c r="AG5518" i="53"/>
  <c r="AF5518" i="53"/>
  <c r="AE5518" i="53"/>
  <c r="AE2501" i="53"/>
  <c r="AF2501" i="53"/>
  <c r="AG2501" i="53"/>
  <c r="AG3506" i="53"/>
  <c r="AF3506" i="53"/>
  <c r="AE3506" i="53"/>
  <c r="AG4512" i="53"/>
  <c r="AF4512" i="53"/>
  <c r="AE4512" i="53"/>
  <c r="BP3508" i="53"/>
  <c r="BQ3508" i="53"/>
  <c r="BO3508" i="53"/>
  <c r="BN3508" i="53"/>
  <c r="BM3508" i="53"/>
  <c r="BQ1498" i="53"/>
  <c r="BP1498" i="53"/>
  <c r="BO1498" i="53"/>
  <c r="BN1498" i="53"/>
  <c r="BM1498" i="53"/>
  <c r="BP491" i="53"/>
  <c r="BQ491" i="53"/>
  <c r="BO491" i="53"/>
  <c r="BN491" i="53"/>
  <c r="BM491" i="53"/>
  <c r="BQ6526" i="53"/>
  <c r="BP6526" i="53"/>
  <c r="BM6526" i="53"/>
  <c r="BO6526" i="53"/>
  <c r="BN6526" i="53"/>
  <c r="BP4515" i="53"/>
  <c r="BM4515" i="53"/>
  <c r="BQ4515" i="53"/>
  <c r="BO4515" i="53"/>
  <c r="BN4515" i="53"/>
  <c r="BP5520" i="53"/>
  <c r="BQ5520" i="53"/>
  <c r="BO5520" i="53"/>
  <c r="BN5520" i="53"/>
  <c r="BM5520" i="53"/>
  <c r="BQ2503" i="53"/>
  <c r="BP2503" i="53"/>
  <c r="BM2503" i="53"/>
  <c r="BO2503" i="53"/>
  <c r="BN2503" i="53"/>
  <c r="AD5519" i="53"/>
  <c r="AD4513" i="53"/>
  <c r="AD1496" i="53"/>
  <c r="BL492" i="53"/>
  <c r="BL4516" i="53"/>
  <c r="BL5521" i="53"/>
  <c r="BL2504" i="53"/>
  <c r="BL3509" i="53"/>
  <c r="BL6527" i="53"/>
  <c r="BL1499" i="53"/>
  <c r="AD6525" i="53"/>
  <c r="AD3507" i="53"/>
  <c r="AD2502" i="53"/>
  <c r="AG7554" i="53"/>
  <c r="AF7554" i="53"/>
  <c r="AE7554" i="53"/>
  <c r="AG8561" i="53"/>
  <c r="AF8561" i="53"/>
  <c r="AE8561" i="53"/>
  <c r="BQ7554" i="53"/>
  <c r="BP7554" i="53"/>
  <c r="BO7554" i="53"/>
  <c r="BN7554" i="53"/>
  <c r="BM7554" i="53"/>
  <c r="BQ8560" i="53"/>
  <c r="BP8560" i="53"/>
  <c r="BO8560" i="53"/>
  <c r="BN8560" i="53"/>
  <c r="BM8560" i="53"/>
  <c r="BL8561" i="53"/>
  <c r="BL7555" i="53"/>
  <c r="AD8562" i="53"/>
  <c r="AD7555" i="53"/>
  <c r="AG1496" i="53"/>
  <c r="AF1496" i="53"/>
  <c r="AE1496" i="53"/>
  <c r="AF5519" i="53"/>
  <c r="AE5519" i="53"/>
  <c r="AG5519" i="53"/>
  <c r="AG6525" i="53"/>
  <c r="AE6525" i="53"/>
  <c r="AF6525" i="53"/>
  <c r="AF4513" i="53"/>
  <c r="AE4513" i="53"/>
  <c r="AG4513" i="53"/>
  <c r="AG2502" i="53"/>
  <c r="AF2502" i="53"/>
  <c r="AE2502" i="53"/>
  <c r="AG3507" i="53"/>
  <c r="AF3507" i="53"/>
  <c r="AE3507" i="53"/>
  <c r="BP1499" i="53"/>
  <c r="BQ1499" i="53"/>
  <c r="BN1499" i="53"/>
  <c r="BM1499" i="53"/>
  <c r="BO1499" i="53"/>
  <c r="BP6527" i="53"/>
  <c r="BQ6527" i="53"/>
  <c r="BO6527" i="53"/>
  <c r="BN6527" i="53"/>
  <c r="BM6527" i="53"/>
  <c r="BP3509" i="53"/>
  <c r="BQ3509" i="53"/>
  <c r="BO3509" i="53"/>
  <c r="BN3509" i="53"/>
  <c r="BM3509" i="53"/>
  <c r="BQ5521" i="53"/>
  <c r="BP5521" i="53"/>
  <c r="BO5521" i="53"/>
  <c r="BN5521" i="53"/>
  <c r="BM5521" i="53"/>
  <c r="BQ2504" i="53"/>
  <c r="BP2504" i="53"/>
  <c r="BO2504" i="53"/>
  <c r="BN2504" i="53"/>
  <c r="BM2504" i="53"/>
  <c r="BP4516" i="53"/>
  <c r="BN4516" i="53"/>
  <c r="BM4516" i="53"/>
  <c r="BQ4516" i="53"/>
  <c r="BO4516" i="53"/>
  <c r="BQ492" i="53"/>
  <c r="BP492" i="53"/>
  <c r="BM492" i="53"/>
  <c r="BO492" i="53"/>
  <c r="BN492" i="53"/>
  <c r="AD5520" i="53"/>
  <c r="BL493" i="53"/>
  <c r="AD1497" i="53"/>
  <c r="AD4514" i="53"/>
  <c r="BL6528" i="53"/>
  <c r="BL5522" i="53"/>
  <c r="BL2505" i="53"/>
  <c r="BL1500" i="53"/>
  <c r="BL3510" i="53"/>
  <c r="BL4517" i="53"/>
  <c r="AD6526" i="53"/>
  <c r="AD3508" i="53"/>
  <c r="AD2503" i="53"/>
  <c r="AG7555" i="53"/>
  <c r="AF7555" i="53"/>
  <c r="AE7555" i="53"/>
  <c r="AG8562" i="53"/>
  <c r="AF8562" i="53"/>
  <c r="AE8562" i="53"/>
  <c r="BM7555" i="53"/>
  <c r="BQ7555" i="53"/>
  <c r="BP7555" i="53"/>
  <c r="BO7555" i="53"/>
  <c r="BN7555" i="53"/>
  <c r="BQ8561" i="53"/>
  <c r="BP8561" i="53"/>
  <c r="BM8561" i="53"/>
  <c r="BO8561" i="53"/>
  <c r="BN8561" i="53"/>
  <c r="BL8562" i="53"/>
  <c r="BL7556" i="53"/>
  <c r="AD8563" i="53"/>
  <c r="AD7556" i="53"/>
  <c r="AE6526" i="53"/>
  <c r="AG6526" i="53"/>
  <c r="AF6526" i="53"/>
  <c r="AG1497" i="53"/>
  <c r="AF1497" i="53"/>
  <c r="AE1497" i="53"/>
  <c r="AG2503" i="53"/>
  <c r="AF2503" i="53"/>
  <c r="AE2503" i="53"/>
  <c r="AG5520" i="53"/>
  <c r="AF5520" i="53"/>
  <c r="AE5520" i="53"/>
  <c r="AE3508" i="53"/>
  <c r="AF3508" i="53"/>
  <c r="AG3508" i="53"/>
  <c r="AG4514" i="53"/>
  <c r="AF4514" i="53"/>
  <c r="AE4514" i="53"/>
  <c r="BP4517" i="53"/>
  <c r="BO4517" i="53"/>
  <c r="BN4517" i="53"/>
  <c r="BM4517" i="53"/>
  <c r="BQ4517" i="53"/>
  <c r="BP3510" i="53"/>
  <c r="BQ3510" i="53"/>
  <c r="BO3510" i="53"/>
  <c r="BN3510" i="53"/>
  <c r="BM3510" i="53"/>
  <c r="BQ1500" i="53"/>
  <c r="BP1500" i="53"/>
  <c r="BO1500" i="53"/>
  <c r="BN1500" i="53"/>
  <c r="BM1500" i="53"/>
  <c r="BQ493" i="53"/>
  <c r="BP493" i="53"/>
  <c r="BO493" i="53"/>
  <c r="BN493" i="53"/>
  <c r="BM493" i="53"/>
  <c r="BQ5522" i="53"/>
  <c r="BP5522" i="53"/>
  <c r="BM5522" i="53"/>
  <c r="BO5522" i="53"/>
  <c r="BN5522" i="53"/>
  <c r="BQ6528" i="53"/>
  <c r="BP6528" i="53"/>
  <c r="BO6528" i="53"/>
  <c r="BN6528" i="53"/>
  <c r="BM6528" i="53"/>
  <c r="BP2505" i="53"/>
  <c r="BQ2505" i="53"/>
  <c r="BO2505" i="53"/>
  <c r="BN2505" i="53"/>
  <c r="BM2505" i="53"/>
  <c r="AD5521" i="53"/>
  <c r="BL494" i="53"/>
  <c r="AD1498" i="53"/>
  <c r="AD4515" i="53"/>
  <c r="BL5523" i="53"/>
  <c r="BL1501" i="53"/>
  <c r="BL3511" i="53"/>
  <c r="BL2506" i="53"/>
  <c r="BL4518" i="53"/>
  <c r="BL6529" i="53"/>
  <c r="AD6527" i="53"/>
  <c r="AD3509" i="53"/>
  <c r="AD2504" i="53"/>
  <c r="AG7556" i="53"/>
  <c r="AF7556" i="53"/>
  <c r="AE7556" i="53"/>
  <c r="AF8563" i="53"/>
  <c r="AE8563" i="53"/>
  <c r="AG8563" i="53"/>
  <c r="BP7556" i="53"/>
  <c r="BO7556" i="53"/>
  <c r="BN7556" i="53"/>
  <c r="BM7556" i="53"/>
  <c r="BQ7556" i="53"/>
  <c r="BO8562" i="53"/>
  <c r="BN8562" i="53"/>
  <c r="BM8562" i="53"/>
  <c r="BP8562" i="53"/>
  <c r="BQ8562" i="53"/>
  <c r="BL8563" i="53"/>
  <c r="BL7557" i="53"/>
  <c r="AD8564" i="53"/>
  <c r="AD7557" i="53"/>
  <c r="AE6527" i="53"/>
  <c r="AF6527" i="53"/>
  <c r="AG6527" i="53"/>
  <c r="AG5521" i="53"/>
  <c r="AF5521" i="53"/>
  <c r="AE5521" i="53"/>
  <c r="AG2504" i="53"/>
  <c r="AE2504" i="53"/>
  <c r="AF2504" i="53"/>
  <c r="AE1498" i="53"/>
  <c r="AG1498" i="53"/>
  <c r="AF1498" i="53"/>
  <c r="AG3509" i="53"/>
  <c r="AF3509" i="53"/>
  <c r="AE3509" i="53"/>
  <c r="AG4515" i="53"/>
  <c r="AF4515" i="53"/>
  <c r="AE4515" i="53"/>
  <c r="BQ6529" i="53"/>
  <c r="BP6529" i="53"/>
  <c r="BO6529" i="53"/>
  <c r="BN6529" i="53"/>
  <c r="BM6529" i="53"/>
  <c r="BP4518" i="53"/>
  <c r="BQ4518" i="53"/>
  <c r="BO4518" i="53"/>
  <c r="BN4518" i="53"/>
  <c r="BM4518" i="53"/>
  <c r="BQ494" i="53"/>
  <c r="BP494" i="53"/>
  <c r="BO494" i="53"/>
  <c r="BN494" i="53"/>
  <c r="BM494" i="53"/>
  <c r="BP3511" i="53"/>
  <c r="BM3511" i="53"/>
  <c r="BQ3511" i="53"/>
  <c r="BO3511" i="53"/>
  <c r="BN3511" i="53"/>
  <c r="BQ1501" i="53"/>
  <c r="BP1501" i="53"/>
  <c r="BO1501" i="53"/>
  <c r="BN1501" i="53"/>
  <c r="BM1501" i="53"/>
  <c r="BQ2506" i="53"/>
  <c r="BP2506" i="53"/>
  <c r="BO2506" i="53"/>
  <c r="BN2506" i="53"/>
  <c r="BM2506" i="53"/>
  <c r="BQ5523" i="53"/>
  <c r="BP5523" i="53"/>
  <c r="BO5523" i="53"/>
  <c r="BN5523" i="53"/>
  <c r="BM5523" i="53"/>
  <c r="AD5522" i="53"/>
  <c r="AD1499" i="53"/>
  <c r="AD4516" i="53"/>
  <c r="BL495" i="53"/>
  <c r="BL5524" i="53"/>
  <c r="BL3512" i="53"/>
  <c r="BL4519" i="53"/>
  <c r="BL6530" i="53"/>
  <c r="BL2507" i="53"/>
  <c r="BL1502" i="53"/>
  <c r="AD6528" i="53"/>
  <c r="AD3510" i="53"/>
  <c r="AD2505" i="53"/>
  <c r="AF7557" i="53"/>
  <c r="AE7557" i="53"/>
  <c r="AG7557" i="53"/>
  <c r="AG8564" i="53"/>
  <c r="AF8564" i="53"/>
  <c r="AE8564" i="53"/>
  <c r="BQ7557" i="53"/>
  <c r="BP7557" i="53"/>
  <c r="BO7557" i="53"/>
  <c r="BN7557" i="53"/>
  <c r="BM7557" i="53"/>
  <c r="BQ8563" i="53"/>
  <c r="BP8563" i="53"/>
  <c r="BO8563" i="53"/>
  <c r="BN8563" i="53"/>
  <c r="BM8563" i="53"/>
  <c r="BL8564" i="53"/>
  <c r="BL7558" i="53"/>
  <c r="AD8565" i="53"/>
  <c r="AD7558" i="53"/>
  <c r="AE4516" i="53"/>
  <c r="AG4516" i="53"/>
  <c r="AF4516" i="53"/>
  <c r="AG1499" i="53"/>
  <c r="AF1499" i="53"/>
  <c r="AE1499" i="53"/>
  <c r="AG6528" i="53"/>
  <c r="AF6528" i="53"/>
  <c r="AE6528" i="53"/>
  <c r="AE5522" i="53"/>
  <c r="AG5522" i="53"/>
  <c r="AF5522" i="53"/>
  <c r="AG2505" i="53"/>
  <c r="AF2505" i="53"/>
  <c r="AE2505" i="53"/>
  <c r="AG3510" i="53"/>
  <c r="AF3510" i="53"/>
  <c r="AE3510" i="53"/>
  <c r="BQ1502" i="53"/>
  <c r="BP1502" i="53"/>
  <c r="BO1502" i="53"/>
  <c r="BN1502" i="53"/>
  <c r="BM1502" i="53"/>
  <c r="BQ6530" i="53"/>
  <c r="BP6530" i="53"/>
  <c r="BM6530" i="53"/>
  <c r="BO6530" i="53"/>
  <c r="BN6530" i="53"/>
  <c r="BP5524" i="53"/>
  <c r="BQ5524" i="53"/>
  <c r="BO5524" i="53"/>
  <c r="BN5524" i="53"/>
  <c r="BM5524" i="53"/>
  <c r="BQ2507" i="53"/>
  <c r="BP2507" i="53"/>
  <c r="BM2507" i="53"/>
  <c r="BO2507" i="53"/>
  <c r="BN2507" i="53"/>
  <c r="BP4519" i="53"/>
  <c r="BQ4519" i="53"/>
  <c r="BO4519" i="53"/>
  <c r="BN4519" i="53"/>
  <c r="BM4519" i="53"/>
  <c r="BP3512" i="53"/>
  <c r="BN3512" i="53"/>
  <c r="BM3512" i="53"/>
  <c r="BQ3512" i="53"/>
  <c r="BO3512" i="53"/>
  <c r="BP495" i="53"/>
  <c r="BQ495" i="53"/>
  <c r="BO495" i="53"/>
  <c r="BN495" i="53"/>
  <c r="BM495" i="53"/>
  <c r="AD5523" i="53"/>
  <c r="AD4517" i="53"/>
  <c r="BL496" i="53"/>
  <c r="AD1500" i="53"/>
  <c r="BL3513" i="53"/>
  <c r="BL6531" i="53"/>
  <c r="BL2508" i="53"/>
  <c r="BL4520" i="53"/>
  <c r="BL5525" i="53"/>
  <c r="BL1503" i="53"/>
  <c r="AD6529" i="53"/>
  <c r="AD3511" i="53"/>
  <c r="AD2506" i="53"/>
  <c r="AG7558" i="53"/>
  <c r="AF7558" i="53"/>
  <c r="AE7558" i="53"/>
  <c r="AG8565" i="53"/>
  <c r="AF8565" i="53"/>
  <c r="AE8565" i="53"/>
  <c r="BN7558" i="53"/>
  <c r="BM7558" i="53"/>
  <c r="BQ7558" i="53"/>
  <c r="BP7558" i="53"/>
  <c r="BO7558" i="53"/>
  <c r="BM8564" i="53"/>
  <c r="BQ8564" i="53"/>
  <c r="BN8564" i="53"/>
  <c r="BO8564" i="53"/>
  <c r="BP8564" i="53"/>
  <c r="BL8565" i="53"/>
  <c r="BL7559" i="53"/>
  <c r="AD8566" i="53"/>
  <c r="AD7559" i="53"/>
  <c r="AG4517" i="53"/>
  <c r="AF4517" i="53"/>
  <c r="AE4517" i="53"/>
  <c r="AG5523" i="53"/>
  <c r="AF5523" i="53"/>
  <c r="AE5523" i="53"/>
  <c r="AG6529" i="53"/>
  <c r="AF6529" i="53"/>
  <c r="AE6529" i="53"/>
  <c r="AF2506" i="53"/>
  <c r="AE2506" i="53"/>
  <c r="AG2506" i="53"/>
  <c r="AG3511" i="53"/>
  <c r="AE3511" i="53"/>
  <c r="AF3511" i="53"/>
  <c r="AG1500" i="53"/>
  <c r="AF1500" i="53"/>
  <c r="AE1500" i="53"/>
  <c r="BQ496" i="53"/>
  <c r="BP496" i="53"/>
  <c r="BM496" i="53"/>
  <c r="BO496" i="53"/>
  <c r="BN496" i="53"/>
  <c r="BP1503" i="53"/>
  <c r="BQ1503" i="53"/>
  <c r="BN1503" i="53"/>
  <c r="BM1503" i="53"/>
  <c r="BO1503" i="53"/>
  <c r="BQ5525" i="53"/>
  <c r="BP5525" i="53"/>
  <c r="BO5525" i="53"/>
  <c r="BN5525" i="53"/>
  <c r="BM5525" i="53"/>
  <c r="BP4520" i="53"/>
  <c r="BQ4520" i="53"/>
  <c r="BO4520" i="53"/>
  <c r="BN4520" i="53"/>
  <c r="BM4520" i="53"/>
  <c r="BQ2508" i="53"/>
  <c r="BP2508" i="53"/>
  <c r="BO2508" i="53"/>
  <c r="BN2508" i="53"/>
  <c r="BM2508" i="53"/>
  <c r="BP6531" i="53"/>
  <c r="BQ6531" i="53"/>
  <c r="BO6531" i="53"/>
  <c r="BN6531" i="53"/>
  <c r="BM6531" i="53"/>
  <c r="BP3513" i="53"/>
  <c r="BO3513" i="53"/>
  <c r="BN3513" i="53"/>
  <c r="BM3513" i="53"/>
  <c r="BQ3513" i="53"/>
  <c r="AD5524" i="53"/>
  <c r="AD1501" i="53"/>
  <c r="AD4518" i="53"/>
  <c r="BL497" i="53"/>
  <c r="BL4521" i="53"/>
  <c r="BL1504" i="53"/>
  <c r="BL6532" i="53"/>
  <c r="BL5526" i="53"/>
  <c r="BL2509" i="53"/>
  <c r="BL3514" i="53"/>
  <c r="AD6530" i="53"/>
  <c r="AD3512" i="53"/>
  <c r="AD2507" i="53"/>
  <c r="AG7559" i="53"/>
  <c r="AF7559" i="53"/>
  <c r="AE7559" i="53"/>
  <c r="AE8566" i="53"/>
  <c r="AG8566" i="53"/>
  <c r="AF8566" i="53"/>
  <c r="BQ7559" i="53"/>
  <c r="BP7559" i="53"/>
  <c r="BO7559" i="53"/>
  <c r="BN7559" i="53"/>
  <c r="BM7559" i="53"/>
  <c r="BP8565" i="53"/>
  <c r="BO8565" i="53"/>
  <c r="BN8565" i="53"/>
  <c r="BM8565" i="53"/>
  <c r="BQ8565" i="53"/>
  <c r="BL8566" i="53"/>
  <c r="BL7560" i="53"/>
  <c r="AD8567" i="53"/>
  <c r="AD7560" i="53"/>
  <c r="AG6530" i="53"/>
  <c r="AE6530" i="53"/>
  <c r="AF6530" i="53"/>
  <c r="AG4518" i="53"/>
  <c r="AF4518" i="53"/>
  <c r="AE4518" i="53"/>
  <c r="AG1501" i="53"/>
  <c r="AF1501" i="53"/>
  <c r="AE1501" i="53"/>
  <c r="AG5524" i="53"/>
  <c r="AF5524" i="53"/>
  <c r="AE5524" i="53"/>
  <c r="AG2507" i="53"/>
  <c r="AF2507" i="53"/>
  <c r="AE2507" i="53"/>
  <c r="AG3512" i="53"/>
  <c r="AF3512" i="53"/>
  <c r="AE3512" i="53"/>
  <c r="BP2509" i="53"/>
  <c r="BQ2509" i="53"/>
  <c r="BO2509" i="53"/>
  <c r="BN2509" i="53"/>
  <c r="BM2509" i="53"/>
  <c r="BP3514" i="53"/>
  <c r="BQ3514" i="53"/>
  <c r="BO3514" i="53"/>
  <c r="BN3514" i="53"/>
  <c r="BM3514" i="53"/>
  <c r="BQ6532" i="53"/>
  <c r="BP6532" i="53"/>
  <c r="BO6532" i="53"/>
  <c r="BN6532" i="53"/>
  <c r="BM6532" i="53"/>
  <c r="BQ1504" i="53"/>
  <c r="BP1504" i="53"/>
  <c r="BO1504" i="53"/>
  <c r="BN1504" i="53"/>
  <c r="BM1504" i="53"/>
  <c r="BQ5526" i="53"/>
  <c r="BP5526" i="53"/>
  <c r="BM5526" i="53"/>
  <c r="BO5526" i="53"/>
  <c r="BN5526" i="53"/>
  <c r="BP4521" i="53"/>
  <c r="BQ4521" i="53"/>
  <c r="BO4521" i="53"/>
  <c r="BN4521" i="53"/>
  <c r="BM4521" i="53"/>
  <c r="BQ497" i="53"/>
  <c r="BP497" i="53"/>
  <c r="BO497" i="53"/>
  <c r="BN497" i="53"/>
  <c r="BM497" i="53"/>
  <c r="AD5525" i="53"/>
  <c r="BL498" i="53"/>
  <c r="AD4519" i="53"/>
  <c r="AD1502" i="53"/>
  <c r="BL1505" i="53"/>
  <c r="BL4522" i="53"/>
  <c r="BL3515" i="53"/>
  <c r="BL5527" i="53"/>
  <c r="BL2510" i="53"/>
  <c r="BL6533" i="53"/>
  <c r="AD6531" i="53"/>
  <c r="AD3513" i="53"/>
  <c r="AD2508" i="53"/>
  <c r="AE7560" i="53"/>
  <c r="AG7560" i="53"/>
  <c r="AF7560" i="53"/>
  <c r="AG8567" i="53"/>
  <c r="AF8567" i="53"/>
  <c r="AE8567" i="53"/>
  <c r="BQ7560" i="53"/>
  <c r="BP7560" i="53"/>
  <c r="BO7560" i="53"/>
  <c r="BN7560" i="53"/>
  <c r="BM7560" i="53"/>
  <c r="BQ8566" i="53"/>
  <c r="BP8566" i="53"/>
  <c r="BO8566" i="53"/>
  <c r="BN8566" i="53"/>
  <c r="BM8566" i="53"/>
  <c r="BL8567" i="53"/>
  <c r="BL7561" i="53"/>
  <c r="AD8568" i="53"/>
  <c r="AD7561" i="53"/>
  <c r="AF6531" i="53"/>
  <c r="AE6531" i="53"/>
  <c r="AG6531" i="53"/>
  <c r="AG2508" i="53"/>
  <c r="AF2508" i="53"/>
  <c r="AE2508" i="53"/>
  <c r="AG4519" i="53"/>
  <c r="AF4519" i="53"/>
  <c r="AE4519" i="53"/>
  <c r="AG5525" i="53"/>
  <c r="AF5525" i="53"/>
  <c r="AE5525" i="53"/>
  <c r="AF3513" i="53"/>
  <c r="AE3513" i="53"/>
  <c r="AG3513" i="53"/>
  <c r="AG1502" i="53"/>
  <c r="AF1502" i="53"/>
  <c r="AE1502" i="53"/>
  <c r="BQ498" i="53"/>
  <c r="BP498" i="53"/>
  <c r="BO498" i="53"/>
  <c r="BN498" i="53"/>
  <c r="BM498" i="53"/>
  <c r="BQ6533" i="53"/>
  <c r="BP6533" i="53"/>
  <c r="BO6533" i="53"/>
  <c r="BN6533" i="53"/>
  <c r="BM6533" i="53"/>
  <c r="BQ5527" i="53"/>
  <c r="BP5527" i="53"/>
  <c r="BO5527" i="53"/>
  <c r="BN5527" i="53"/>
  <c r="BM5527" i="53"/>
  <c r="BP4522" i="53"/>
  <c r="BQ4522" i="53"/>
  <c r="BO4522" i="53"/>
  <c r="BN4522" i="53"/>
  <c r="BM4522" i="53"/>
  <c r="BQ1505" i="53"/>
  <c r="BP1505" i="53"/>
  <c r="BO1505" i="53"/>
  <c r="BN1505" i="53"/>
  <c r="BM1505" i="53"/>
  <c r="BQ2510" i="53"/>
  <c r="BP2510" i="53"/>
  <c r="BO2510" i="53"/>
  <c r="BN2510" i="53"/>
  <c r="BM2510" i="53"/>
  <c r="BP3515" i="53"/>
  <c r="BQ3515" i="53"/>
  <c r="BO3515" i="53"/>
  <c r="BN3515" i="53"/>
  <c r="BM3515" i="53"/>
  <c r="AD5526" i="53"/>
  <c r="AD4520" i="53"/>
  <c r="BL499" i="53"/>
  <c r="AD1503" i="53"/>
  <c r="BL3516" i="53"/>
  <c r="BL4523" i="53"/>
  <c r="BL6534" i="53"/>
  <c r="BL2511" i="53"/>
  <c r="BL5528" i="53"/>
  <c r="BL1506" i="53"/>
  <c r="AD6532" i="53"/>
  <c r="AD3514" i="53"/>
  <c r="AD2509" i="53"/>
  <c r="AG7561" i="53"/>
  <c r="AF7561" i="53"/>
  <c r="AE7561" i="53"/>
  <c r="AG8568" i="53"/>
  <c r="AF8568" i="53"/>
  <c r="AE8568" i="53"/>
  <c r="BO7561" i="53"/>
  <c r="BN7561" i="53"/>
  <c r="BM7561" i="53"/>
  <c r="BQ7561" i="53"/>
  <c r="BP7561" i="53"/>
  <c r="BN8567" i="53"/>
  <c r="BM8567" i="53"/>
  <c r="BO8567" i="53"/>
  <c r="BQ8567" i="53"/>
  <c r="BP8567" i="53"/>
  <c r="BL8568" i="53"/>
  <c r="BL7562" i="53"/>
  <c r="AD8569" i="53"/>
  <c r="AD7562" i="53"/>
  <c r="AF6532" i="53"/>
  <c r="AG6532" i="53"/>
  <c r="AE6532" i="53"/>
  <c r="AG5526" i="53"/>
  <c r="AF5526" i="53"/>
  <c r="AE5526" i="53"/>
  <c r="AG4520" i="53"/>
  <c r="AF4520" i="53"/>
  <c r="AE4520" i="53"/>
  <c r="AE2509" i="53"/>
  <c r="AF2509" i="53"/>
  <c r="AG2509" i="53"/>
  <c r="AG3514" i="53"/>
  <c r="AF3514" i="53"/>
  <c r="AE3514" i="53"/>
  <c r="AF1503" i="53"/>
  <c r="AE1503" i="53"/>
  <c r="AG1503" i="53"/>
  <c r="BP499" i="53"/>
  <c r="BQ499" i="53"/>
  <c r="BO499" i="53"/>
  <c r="BN499" i="53"/>
  <c r="BM499" i="53"/>
  <c r="BQ1506" i="53"/>
  <c r="BP1506" i="53"/>
  <c r="BO1506" i="53"/>
  <c r="BN1506" i="53"/>
  <c r="BM1506" i="53"/>
  <c r="BP5528" i="53"/>
  <c r="BQ5528" i="53"/>
  <c r="BO5528" i="53"/>
  <c r="BN5528" i="53"/>
  <c r="BM5528" i="53"/>
  <c r="BQ6534" i="53"/>
  <c r="BP6534" i="53"/>
  <c r="BM6534" i="53"/>
  <c r="BO6534" i="53"/>
  <c r="BN6534" i="53"/>
  <c r="BQ2511" i="53"/>
  <c r="BP2511" i="53"/>
  <c r="BM2511" i="53"/>
  <c r="BO2511" i="53"/>
  <c r="BN2511" i="53"/>
  <c r="BP4523" i="53"/>
  <c r="BM4523" i="53"/>
  <c r="BQ4523" i="53"/>
  <c r="BO4523" i="53"/>
  <c r="BN4523" i="53"/>
  <c r="BP3516" i="53"/>
  <c r="BQ3516" i="53"/>
  <c r="BO3516" i="53"/>
  <c r="BN3516" i="53"/>
  <c r="BM3516" i="53"/>
  <c r="AD5527" i="53"/>
  <c r="AD1504" i="53"/>
  <c r="BL500" i="53"/>
  <c r="AD4521" i="53"/>
  <c r="BL4524" i="53"/>
  <c r="BL2512" i="53"/>
  <c r="BL5529" i="53"/>
  <c r="BL3517" i="53"/>
  <c r="BL1507" i="53"/>
  <c r="BL6535" i="53"/>
  <c r="AD6533" i="53"/>
  <c r="AD3515" i="53"/>
  <c r="AD2510" i="53"/>
  <c r="AG7562" i="53"/>
  <c r="AF7562" i="53"/>
  <c r="AE7562" i="53"/>
  <c r="AG8569" i="53"/>
  <c r="AF8569" i="53"/>
  <c r="AE8569" i="53"/>
  <c r="BQ7562" i="53"/>
  <c r="BP7562" i="53"/>
  <c r="BO7562" i="53"/>
  <c r="BN7562" i="53"/>
  <c r="BM7562" i="53"/>
  <c r="BQ8568" i="53"/>
  <c r="BP8568" i="53"/>
  <c r="BO8568" i="53"/>
  <c r="BN8568" i="53"/>
  <c r="BM8568" i="53"/>
  <c r="BL8569" i="53"/>
  <c r="BL7563" i="53"/>
  <c r="AD8570" i="53"/>
  <c r="AD7563" i="53"/>
  <c r="AG1504" i="53"/>
  <c r="AF1504" i="53"/>
  <c r="AE1504" i="53"/>
  <c r="AG6533" i="53"/>
  <c r="AF6533" i="53"/>
  <c r="AE6533" i="53"/>
  <c r="AF5527" i="53"/>
  <c r="AE5527" i="53"/>
  <c r="AG5527" i="53"/>
  <c r="AG2510" i="53"/>
  <c r="AF2510" i="53"/>
  <c r="AE2510" i="53"/>
  <c r="AG3515" i="53"/>
  <c r="AF3515" i="53"/>
  <c r="AE3515" i="53"/>
  <c r="AF4521" i="53"/>
  <c r="AE4521" i="53"/>
  <c r="AG4521" i="53"/>
  <c r="BP1507" i="53"/>
  <c r="BQ1507" i="53"/>
  <c r="BN1507" i="53"/>
  <c r="BM1507" i="53"/>
  <c r="BO1507" i="53"/>
  <c r="BP6535" i="53"/>
  <c r="BQ6535" i="53"/>
  <c r="BO6535" i="53"/>
  <c r="BN6535" i="53"/>
  <c r="BM6535" i="53"/>
  <c r="BQ5529" i="53"/>
  <c r="BP5529" i="53"/>
  <c r="BO5529" i="53"/>
  <c r="BN5529" i="53"/>
  <c r="BM5529" i="53"/>
  <c r="BQ500" i="53"/>
  <c r="BP500" i="53"/>
  <c r="BM500" i="53"/>
  <c r="BO500" i="53"/>
  <c r="BN500" i="53"/>
  <c r="BP3517" i="53"/>
  <c r="BQ3517" i="53"/>
  <c r="BO3517" i="53"/>
  <c r="BN3517" i="53"/>
  <c r="BM3517" i="53"/>
  <c r="BQ2512" i="53"/>
  <c r="BP2512" i="53"/>
  <c r="BO2512" i="53"/>
  <c r="BN2512" i="53"/>
  <c r="BM2512" i="53"/>
  <c r="BP4524" i="53"/>
  <c r="BN4524" i="53"/>
  <c r="BM4524" i="53"/>
  <c r="BQ4524" i="53"/>
  <c r="BO4524" i="53"/>
  <c r="AD5528" i="53"/>
  <c r="AD4522" i="53"/>
  <c r="AD1505" i="53"/>
  <c r="BL501" i="53"/>
  <c r="BL1508" i="53"/>
  <c r="BL6536" i="53"/>
  <c r="BL5530" i="53"/>
  <c r="BL3518" i="53"/>
  <c r="BL2513" i="53"/>
  <c r="BL4525" i="53"/>
  <c r="AD6534" i="53"/>
  <c r="AD3516" i="53"/>
  <c r="AD2511" i="53"/>
  <c r="AG7563" i="53"/>
  <c r="AF7563" i="53"/>
  <c r="AE7563" i="53"/>
  <c r="AG8570" i="53"/>
  <c r="AF8570" i="53"/>
  <c r="AE8570" i="53"/>
  <c r="BM7563" i="53"/>
  <c r="BQ7563" i="53"/>
  <c r="BP7563" i="53"/>
  <c r="BO7563" i="53"/>
  <c r="BN7563" i="53"/>
  <c r="BQ8569" i="53"/>
  <c r="BP8569" i="53"/>
  <c r="BM8569" i="53"/>
  <c r="BO8569" i="53"/>
  <c r="BN8569" i="53"/>
  <c r="BL8570" i="53"/>
  <c r="BL7564" i="53"/>
  <c r="AD8571" i="53"/>
  <c r="AD7564" i="53"/>
  <c r="AG1505" i="53"/>
  <c r="AF1505" i="53"/>
  <c r="AE1505" i="53"/>
  <c r="AG4522" i="53"/>
  <c r="AF4522" i="53"/>
  <c r="AE4522" i="53"/>
  <c r="AE6534" i="53"/>
  <c r="AF6534" i="53"/>
  <c r="AG6534" i="53"/>
  <c r="AG5528" i="53"/>
  <c r="AF5528" i="53"/>
  <c r="AE5528" i="53"/>
  <c r="AG2511" i="53"/>
  <c r="AF2511" i="53"/>
  <c r="AE2511" i="53"/>
  <c r="AE3516" i="53"/>
  <c r="AF3516" i="53"/>
  <c r="AG3516" i="53"/>
  <c r="BQ5530" i="53"/>
  <c r="BP5530" i="53"/>
  <c r="BM5530" i="53"/>
  <c r="BO5530" i="53"/>
  <c r="BN5530" i="53"/>
  <c r="BQ6536" i="53"/>
  <c r="BP6536" i="53"/>
  <c r="BO6536" i="53"/>
  <c r="BN6536" i="53"/>
  <c r="BM6536" i="53"/>
  <c r="BP2513" i="53"/>
  <c r="BQ2513" i="53"/>
  <c r="BO2513" i="53"/>
  <c r="BN2513" i="53"/>
  <c r="BM2513" i="53"/>
  <c r="BP4525" i="53"/>
  <c r="BO4525" i="53"/>
  <c r="BN4525" i="53"/>
  <c r="BM4525" i="53"/>
  <c r="BQ4525" i="53"/>
  <c r="BP3518" i="53"/>
  <c r="BQ3518" i="53"/>
  <c r="BO3518" i="53"/>
  <c r="BN3518" i="53"/>
  <c r="BM3518" i="53"/>
  <c r="BQ1508" i="53"/>
  <c r="BP1508" i="53"/>
  <c r="BO1508" i="53"/>
  <c r="BN1508" i="53"/>
  <c r="BM1508" i="53"/>
  <c r="BQ501" i="53"/>
  <c r="BP501" i="53"/>
  <c r="BO501" i="53"/>
  <c r="BN501" i="53"/>
  <c r="BM501" i="53"/>
  <c r="AD5529" i="53"/>
  <c r="AD4523" i="53"/>
  <c r="AD1506" i="53"/>
  <c r="BL502" i="53"/>
  <c r="BL5531" i="53"/>
  <c r="BL2514" i="53"/>
  <c r="BL1509" i="53"/>
  <c r="BL3519" i="53"/>
  <c r="BL4526" i="53"/>
  <c r="BL6537" i="53"/>
  <c r="AD6535" i="53"/>
  <c r="AD3517" i="53"/>
  <c r="AD2512" i="53"/>
  <c r="AG7564" i="53"/>
  <c r="AF7564" i="53"/>
  <c r="AE7564" i="53"/>
  <c r="AF8571" i="53"/>
  <c r="AE8571" i="53"/>
  <c r="AG8571" i="53"/>
  <c r="BP7564" i="53"/>
  <c r="BO7564" i="53"/>
  <c r="BN7564" i="53"/>
  <c r="BM7564" i="53"/>
  <c r="BQ7564" i="53"/>
  <c r="BO8570" i="53"/>
  <c r="BN8570" i="53"/>
  <c r="BM8570" i="53"/>
  <c r="BP8570" i="53"/>
  <c r="BQ8570" i="53"/>
  <c r="BL8571" i="53"/>
  <c r="BL7565" i="53"/>
  <c r="AD8572" i="53"/>
  <c r="AD7565" i="53"/>
  <c r="AG4523" i="53"/>
  <c r="AF4523" i="53"/>
  <c r="AE4523" i="53"/>
  <c r="AE1506" i="53"/>
  <c r="AG1506" i="53"/>
  <c r="AF1506" i="53"/>
  <c r="AG5529" i="53"/>
  <c r="AF5529" i="53"/>
  <c r="AE5529" i="53"/>
  <c r="AE6535" i="53"/>
  <c r="AF6535" i="53"/>
  <c r="AG6535" i="53"/>
  <c r="AG2512" i="53"/>
  <c r="AE2512" i="53"/>
  <c r="AF2512" i="53"/>
  <c r="AG3517" i="53"/>
  <c r="AF3517" i="53"/>
  <c r="AE3517" i="53"/>
  <c r="BP3519" i="53"/>
  <c r="BM3519" i="53"/>
  <c r="BQ3519" i="53"/>
  <c r="BO3519" i="53"/>
  <c r="BN3519" i="53"/>
  <c r="BQ1509" i="53"/>
  <c r="BP1509" i="53"/>
  <c r="BO1509" i="53"/>
  <c r="BN1509" i="53"/>
  <c r="BM1509" i="53"/>
  <c r="BQ2514" i="53"/>
  <c r="BP2514" i="53"/>
  <c r="BO2514" i="53"/>
  <c r="BN2514" i="53"/>
  <c r="BM2514" i="53"/>
  <c r="BQ5531" i="53"/>
  <c r="BP5531" i="53"/>
  <c r="BO5531" i="53"/>
  <c r="BN5531" i="53"/>
  <c r="BM5531" i="53"/>
  <c r="BQ6537" i="53"/>
  <c r="BP6537" i="53"/>
  <c r="BO6537" i="53"/>
  <c r="BN6537" i="53"/>
  <c r="BM6537" i="53"/>
  <c r="BP4526" i="53"/>
  <c r="BQ4526" i="53"/>
  <c r="BO4526" i="53"/>
  <c r="BN4526" i="53"/>
  <c r="BM4526" i="53"/>
  <c r="BQ502" i="53"/>
  <c r="BP502" i="53"/>
  <c r="BO502" i="53"/>
  <c r="BN502" i="53"/>
  <c r="BM502" i="53"/>
  <c r="AD5530" i="53"/>
  <c r="BL503" i="53"/>
  <c r="AD4524" i="53"/>
  <c r="AD1507" i="53"/>
  <c r="BL4527" i="53"/>
  <c r="BL2515" i="53"/>
  <c r="BL6538" i="53"/>
  <c r="BL3520" i="53"/>
  <c r="BL1510" i="53"/>
  <c r="BL5532" i="53"/>
  <c r="AD6536" i="53"/>
  <c r="AD3518" i="53"/>
  <c r="AD2513" i="53"/>
  <c r="AF7565" i="53"/>
  <c r="AE7565" i="53"/>
  <c r="AG7565" i="53"/>
  <c r="AG8572" i="53"/>
  <c r="AF8572" i="53"/>
  <c r="AE8572" i="53"/>
  <c r="BQ7565" i="53"/>
  <c r="BP7565" i="53"/>
  <c r="BO7565" i="53"/>
  <c r="BN7565" i="53"/>
  <c r="BM7565" i="53"/>
  <c r="BQ8571" i="53"/>
  <c r="BP8571" i="53"/>
  <c r="BO8571" i="53"/>
  <c r="BN8571" i="53"/>
  <c r="BM8571" i="53"/>
  <c r="BL8572" i="53"/>
  <c r="BL7566" i="53"/>
  <c r="AD8573" i="53"/>
  <c r="AD7566" i="53"/>
  <c r="AG6536" i="53"/>
  <c r="AF6536" i="53"/>
  <c r="AE6536" i="53"/>
  <c r="AE5530" i="53"/>
  <c r="AG5530" i="53"/>
  <c r="AF5530" i="53"/>
  <c r="AE4524" i="53"/>
  <c r="AG4524" i="53"/>
  <c r="AF4524" i="53"/>
  <c r="AG2513" i="53"/>
  <c r="AF2513" i="53"/>
  <c r="AE2513" i="53"/>
  <c r="AG3518" i="53"/>
  <c r="AF3518" i="53"/>
  <c r="AE3518" i="53"/>
  <c r="AG1507" i="53"/>
  <c r="AF1507" i="53"/>
  <c r="AE1507" i="53"/>
  <c r="BP503" i="53"/>
  <c r="BQ503" i="53"/>
  <c r="BO503" i="53"/>
  <c r="BN503" i="53"/>
  <c r="BM503" i="53"/>
  <c r="BP5532" i="53"/>
  <c r="BQ5532" i="53"/>
  <c r="BO5532" i="53"/>
  <c r="BN5532" i="53"/>
  <c r="BM5532" i="53"/>
  <c r="BQ1510" i="53"/>
  <c r="BP1510" i="53"/>
  <c r="BO1510" i="53"/>
  <c r="BN1510" i="53"/>
  <c r="BM1510" i="53"/>
  <c r="BQ6538" i="53"/>
  <c r="BP6538" i="53"/>
  <c r="BM6538" i="53"/>
  <c r="BO6538" i="53"/>
  <c r="BN6538" i="53"/>
  <c r="BP3520" i="53"/>
  <c r="BN3520" i="53"/>
  <c r="BM3520" i="53"/>
  <c r="BQ3520" i="53"/>
  <c r="BO3520" i="53"/>
  <c r="BQ2515" i="53"/>
  <c r="BP2515" i="53"/>
  <c r="BM2515" i="53"/>
  <c r="BO2515" i="53"/>
  <c r="BN2515" i="53"/>
  <c r="BP4527" i="53"/>
  <c r="BQ4527" i="53"/>
  <c r="BO4527" i="53"/>
  <c r="BN4527" i="53"/>
  <c r="BM4527" i="53"/>
  <c r="AD5531" i="53"/>
  <c r="AD1508" i="53"/>
  <c r="AD4525" i="53"/>
  <c r="BL504" i="53"/>
  <c r="BL6539" i="53"/>
  <c r="BL1511" i="53"/>
  <c r="BL3521" i="53"/>
  <c r="BL2516" i="53"/>
  <c r="BL4528" i="53"/>
  <c r="BL5533" i="53"/>
  <c r="AD6537" i="53"/>
  <c r="AD3519" i="53"/>
  <c r="AD2514" i="53"/>
  <c r="AG7566" i="53"/>
  <c r="AF7566" i="53"/>
  <c r="AE7566" i="53"/>
  <c r="AG8573" i="53"/>
  <c r="AF8573" i="53"/>
  <c r="AE8573" i="53"/>
  <c r="BN7566" i="53"/>
  <c r="BM7566" i="53"/>
  <c r="BQ7566" i="53"/>
  <c r="BP7566" i="53"/>
  <c r="BO7566" i="53"/>
  <c r="BM8572" i="53"/>
  <c r="BQ8572" i="53"/>
  <c r="BN8572" i="53"/>
  <c r="BP8572" i="53"/>
  <c r="BO8572" i="53"/>
  <c r="BL8573" i="53"/>
  <c r="BL7567" i="53"/>
  <c r="AD8574" i="53"/>
  <c r="AD7567" i="53"/>
  <c r="AG1508" i="53"/>
  <c r="AF1508" i="53"/>
  <c r="AE1508" i="53"/>
  <c r="AG6537" i="53"/>
  <c r="AE6537" i="53"/>
  <c r="AF6537" i="53"/>
  <c r="AG4525" i="53"/>
  <c r="AF4525" i="53"/>
  <c r="AE4525" i="53"/>
  <c r="AG5531" i="53"/>
  <c r="AF5531" i="53"/>
  <c r="AE5531" i="53"/>
  <c r="AF2514" i="53"/>
  <c r="AE2514" i="53"/>
  <c r="AG2514" i="53"/>
  <c r="AG3519" i="53"/>
  <c r="AE3519" i="53"/>
  <c r="AF3519" i="53"/>
  <c r="BQ5533" i="53"/>
  <c r="BP5533" i="53"/>
  <c r="BO5533" i="53"/>
  <c r="BN5533" i="53"/>
  <c r="BM5533" i="53"/>
  <c r="BP4528" i="53"/>
  <c r="BQ4528" i="53"/>
  <c r="BO4528" i="53"/>
  <c r="BN4528" i="53"/>
  <c r="BM4528" i="53"/>
  <c r="BP3521" i="53"/>
  <c r="BO3521" i="53"/>
  <c r="BN3521" i="53"/>
  <c r="BM3521" i="53"/>
  <c r="BQ3521" i="53"/>
  <c r="BP1511" i="53"/>
  <c r="BQ1511" i="53"/>
  <c r="BN1511" i="53"/>
  <c r="BM1511" i="53"/>
  <c r="BO1511" i="53"/>
  <c r="BQ2516" i="53"/>
  <c r="BP2516" i="53"/>
  <c r="BO2516" i="53"/>
  <c r="BN2516" i="53"/>
  <c r="BM2516" i="53"/>
  <c r="BP6539" i="53"/>
  <c r="BQ6539" i="53"/>
  <c r="BO6539" i="53"/>
  <c r="BN6539" i="53"/>
  <c r="BM6539" i="53"/>
  <c r="BQ504" i="53"/>
  <c r="BP504" i="53"/>
  <c r="BM504" i="53"/>
  <c r="BO504" i="53"/>
  <c r="BN504" i="53"/>
  <c r="AD5532" i="53"/>
  <c r="BL505" i="53"/>
  <c r="AD1509" i="53"/>
  <c r="AD4526" i="53"/>
  <c r="BL1512" i="53"/>
  <c r="BL2517" i="53"/>
  <c r="BL6540" i="53"/>
  <c r="BL5534" i="53"/>
  <c r="BL4529" i="53"/>
  <c r="BL3522" i="53"/>
  <c r="AD6538" i="53"/>
  <c r="AD3520" i="53"/>
  <c r="AD2515" i="53"/>
  <c r="AG7567" i="53"/>
  <c r="AF7567" i="53"/>
  <c r="AE7567" i="53"/>
  <c r="AE8574" i="53"/>
  <c r="AG8574" i="53"/>
  <c r="AF8574" i="53"/>
  <c r="BQ7567" i="53"/>
  <c r="BP7567" i="53"/>
  <c r="BO7567" i="53"/>
  <c r="BN7567" i="53"/>
  <c r="BM7567" i="53"/>
  <c r="BP8573" i="53"/>
  <c r="BO8573" i="53"/>
  <c r="BN8573" i="53"/>
  <c r="BM8573" i="53"/>
  <c r="BQ8573" i="53"/>
  <c r="BL8574" i="53"/>
  <c r="BL7568" i="53"/>
  <c r="AD8575" i="53"/>
  <c r="AD7568" i="53"/>
  <c r="AG5532" i="53"/>
  <c r="AF5532" i="53"/>
  <c r="AE5532" i="53"/>
  <c r="AG1509" i="53"/>
  <c r="AF1509" i="53"/>
  <c r="AE1509" i="53"/>
  <c r="AE6538" i="53"/>
  <c r="AG6538" i="53"/>
  <c r="AF6538" i="53"/>
  <c r="AG2515" i="53"/>
  <c r="AF2515" i="53"/>
  <c r="AE2515" i="53"/>
  <c r="AG3520" i="53"/>
  <c r="AF3520" i="53"/>
  <c r="AE3520" i="53"/>
  <c r="AG4526" i="53"/>
  <c r="AF4526" i="53"/>
  <c r="AE4526" i="53"/>
  <c r="BQ505" i="53"/>
  <c r="BP505" i="53"/>
  <c r="BO505" i="53"/>
  <c r="BN505" i="53"/>
  <c r="BM505" i="53"/>
  <c r="BP3522" i="53"/>
  <c r="BQ3522" i="53"/>
  <c r="BO3522" i="53"/>
  <c r="BN3522" i="53"/>
  <c r="BM3522" i="53"/>
  <c r="BP4529" i="53"/>
  <c r="BQ4529" i="53"/>
  <c r="BO4529" i="53"/>
  <c r="BN4529" i="53"/>
  <c r="BM4529" i="53"/>
  <c r="BQ6540" i="53"/>
  <c r="BP6540" i="53"/>
  <c r="BO6540" i="53"/>
  <c r="BN6540" i="53"/>
  <c r="BM6540" i="53"/>
  <c r="BQ5534" i="53"/>
  <c r="BP5534" i="53"/>
  <c r="BM5534" i="53"/>
  <c r="BO5534" i="53"/>
  <c r="BN5534" i="53"/>
  <c r="BP2517" i="53"/>
  <c r="BQ2517" i="53"/>
  <c r="BO2517" i="53"/>
  <c r="BN2517" i="53"/>
  <c r="BM2517" i="53"/>
  <c r="BQ1512" i="53"/>
  <c r="BP1512" i="53"/>
  <c r="BO1512" i="53"/>
  <c r="BN1512" i="53"/>
  <c r="BM1512" i="53"/>
  <c r="AD5533" i="53"/>
  <c r="AD4527" i="53"/>
  <c r="AD1510" i="53"/>
  <c r="BL506" i="53"/>
  <c r="BL1513" i="53"/>
  <c r="BL2518" i="53"/>
  <c r="BL5535" i="53"/>
  <c r="BL4530" i="53"/>
  <c r="BL6541" i="53"/>
  <c r="BL3523" i="53"/>
  <c r="AD6539" i="53"/>
  <c r="AD3521" i="53"/>
  <c r="AD2516" i="53"/>
  <c r="AE7568" i="53"/>
  <c r="AG7568" i="53"/>
  <c r="AF7568" i="53"/>
  <c r="AG8575" i="53"/>
  <c r="AF8575" i="53"/>
  <c r="AE8575" i="53"/>
  <c r="BQ7568" i="53"/>
  <c r="BP7568" i="53"/>
  <c r="BO7568" i="53"/>
  <c r="BN7568" i="53"/>
  <c r="BM7568" i="53"/>
  <c r="BQ8574" i="53"/>
  <c r="BP8574" i="53"/>
  <c r="BO8574" i="53"/>
  <c r="BN8574" i="53"/>
  <c r="BM8574" i="53"/>
  <c r="BL8575" i="53"/>
  <c r="BL7569" i="53"/>
  <c r="AD8576" i="53"/>
  <c r="AD7569" i="53"/>
  <c r="AG1510" i="53"/>
  <c r="AF1510" i="53"/>
  <c r="AE1510" i="53"/>
  <c r="AG5533" i="53"/>
  <c r="AF5533" i="53"/>
  <c r="AE5533" i="53"/>
  <c r="AF6539" i="53"/>
  <c r="AE6539" i="53"/>
  <c r="AG6539" i="53"/>
  <c r="AG4527" i="53"/>
  <c r="AF4527" i="53"/>
  <c r="AE4527" i="53"/>
  <c r="AG2516" i="53"/>
  <c r="AF2516" i="53"/>
  <c r="AE2516" i="53"/>
  <c r="AF3521" i="53"/>
  <c r="AE3521" i="53"/>
  <c r="AG3521" i="53"/>
  <c r="BP4530" i="53"/>
  <c r="BQ4530" i="53"/>
  <c r="BO4530" i="53"/>
  <c r="BN4530" i="53"/>
  <c r="BM4530" i="53"/>
  <c r="BQ2518" i="53"/>
  <c r="BP2518" i="53"/>
  <c r="BO2518" i="53"/>
  <c r="BN2518" i="53"/>
  <c r="BM2518" i="53"/>
  <c r="BQ1513" i="53"/>
  <c r="BP1513" i="53"/>
  <c r="BO1513" i="53"/>
  <c r="BN1513" i="53"/>
  <c r="BM1513" i="53"/>
  <c r="BP3523" i="53"/>
  <c r="BQ3523" i="53"/>
  <c r="BO3523" i="53"/>
  <c r="BN3523" i="53"/>
  <c r="BM3523" i="53"/>
  <c r="BQ6541" i="53"/>
  <c r="BP6541" i="53"/>
  <c r="BO6541" i="53"/>
  <c r="BN6541" i="53"/>
  <c r="BM6541" i="53"/>
  <c r="BQ5535" i="53"/>
  <c r="BP5535" i="53"/>
  <c r="BO5535" i="53"/>
  <c r="BN5535" i="53"/>
  <c r="BM5535" i="53"/>
  <c r="BQ506" i="53"/>
  <c r="BP506" i="53"/>
  <c r="BO506" i="53"/>
  <c r="BN506" i="53"/>
  <c r="BM506" i="53"/>
  <c r="AD5534" i="53"/>
  <c r="AD4528" i="53"/>
  <c r="BL507" i="53"/>
  <c r="AD1511" i="53"/>
  <c r="BL6542" i="53"/>
  <c r="BL5536" i="53"/>
  <c r="BL1514" i="53"/>
  <c r="BL3524" i="53"/>
  <c r="BL4531" i="53"/>
  <c r="BL2519" i="53"/>
  <c r="AD6540" i="53"/>
  <c r="AD3522" i="53"/>
  <c r="AD2517" i="53"/>
  <c r="AG7569" i="53"/>
  <c r="AF7569" i="53"/>
  <c r="AE7569" i="53"/>
  <c r="AG8576" i="53"/>
  <c r="AF8576" i="53"/>
  <c r="AE8576" i="53"/>
  <c r="BO7569" i="53"/>
  <c r="BN7569" i="53"/>
  <c r="BM7569" i="53"/>
  <c r="BQ7569" i="53"/>
  <c r="BP7569" i="53"/>
  <c r="BN8575" i="53"/>
  <c r="BM8575" i="53"/>
  <c r="BO8575" i="53"/>
  <c r="BQ8575" i="53"/>
  <c r="BP8575" i="53"/>
  <c r="BL8576" i="53"/>
  <c r="BL7570" i="53"/>
  <c r="AD8577" i="53"/>
  <c r="AD7570" i="53"/>
  <c r="AG4528" i="53"/>
  <c r="AF4528" i="53"/>
  <c r="AE4528" i="53"/>
  <c r="AG5534" i="53"/>
  <c r="AF5534" i="53"/>
  <c r="AE5534" i="53"/>
  <c r="AF6540" i="53"/>
  <c r="AG6540" i="53"/>
  <c r="AE6540" i="53"/>
  <c r="AE2517" i="53"/>
  <c r="AF2517" i="53"/>
  <c r="AG2517" i="53"/>
  <c r="AG3522" i="53"/>
  <c r="AF3522" i="53"/>
  <c r="AE3522" i="53"/>
  <c r="AF1511" i="53"/>
  <c r="AE1511" i="53"/>
  <c r="AG1511" i="53"/>
  <c r="BP507" i="53"/>
  <c r="BQ507" i="53"/>
  <c r="BO507" i="53"/>
  <c r="BN507" i="53"/>
  <c r="BM507" i="53"/>
  <c r="BQ2519" i="53"/>
  <c r="BP2519" i="53"/>
  <c r="BM2519" i="53"/>
  <c r="BO2519" i="53"/>
  <c r="BN2519" i="53"/>
  <c r="BP5536" i="53"/>
  <c r="BQ5536" i="53"/>
  <c r="BO5536" i="53"/>
  <c r="BN5536" i="53"/>
  <c r="BM5536" i="53"/>
  <c r="BP4531" i="53"/>
  <c r="BM4531" i="53"/>
  <c r="BQ4531" i="53"/>
  <c r="BO4531" i="53"/>
  <c r="BN4531" i="53"/>
  <c r="BQ1514" i="53"/>
  <c r="BP1514" i="53"/>
  <c r="BO1514" i="53"/>
  <c r="BN1514" i="53"/>
  <c r="BM1514" i="53"/>
  <c r="BP3524" i="53"/>
  <c r="BQ3524" i="53"/>
  <c r="BO3524" i="53"/>
  <c r="BN3524" i="53"/>
  <c r="BM3524" i="53"/>
  <c r="BQ6542" i="53"/>
  <c r="BP6542" i="53"/>
  <c r="BM6542" i="53"/>
  <c r="BO6542" i="53"/>
  <c r="BN6542" i="53"/>
  <c r="AD5535" i="53"/>
  <c r="AD1512" i="53"/>
  <c r="BL508" i="53"/>
  <c r="AD4529" i="53"/>
  <c r="BL5537" i="53"/>
  <c r="BL2520" i="53"/>
  <c r="BL3525" i="53"/>
  <c r="BL4532" i="53"/>
  <c r="BL1515" i="53"/>
  <c r="BL6543" i="53"/>
  <c r="AD6541" i="53"/>
  <c r="AD3523" i="53"/>
  <c r="AD2518" i="53"/>
  <c r="AG7570" i="53"/>
  <c r="AF7570" i="53"/>
  <c r="AE7570" i="53"/>
  <c r="AG8577" i="53"/>
  <c r="AF8577" i="53"/>
  <c r="AE8577" i="53"/>
  <c r="BQ7570" i="53"/>
  <c r="BP7570" i="53"/>
  <c r="BO7570" i="53"/>
  <c r="BN7570" i="53"/>
  <c r="BM7570" i="53"/>
  <c r="BQ8576" i="53"/>
  <c r="BP8576" i="53"/>
  <c r="BO8576" i="53"/>
  <c r="BN8576" i="53"/>
  <c r="BM8576" i="53"/>
  <c r="BL8577" i="53"/>
  <c r="BL7571" i="53"/>
  <c r="AD8578" i="53"/>
  <c r="AD7571" i="53"/>
  <c r="AG6541" i="53"/>
  <c r="AE6541" i="53"/>
  <c r="AF6541" i="53"/>
  <c r="AG1512" i="53"/>
  <c r="AF1512" i="53"/>
  <c r="AE1512" i="53"/>
  <c r="AF5535" i="53"/>
  <c r="AE5535" i="53"/>
  <c r="AG5535" i="53"/>
  <c r="AG2518" i="53"/>
  <c r="AF2518" i="53"/>
  <c r="AE2518" i="53"/>
  <c r="AG3523" i="53"/>
  <c r="AF3523" i="53"/>
  <c r="AE3523" i="53"/>
  <c r="AF4529" i="53"/>
  <c r="AE4529" i="53"/>
  <c r="AG4529" i="53"/>
  <c r="BQ508" i="53"/>
  <c r="BP508" i="53"/>
  <c r="BM508" i="53"/>
  <c r="BO508" i="53"/>
  <c r="BN508" i="53"/>
  <c r="BP6543" i="53"/>
  <c r="BQ6543" i="53"/>
  <c r="BO6543" i="53"/>
  <c r="BN6543" i="53"/>
  <c r="BM6543" i="53"/>
  <c r="BQ2520" i="53"/>
  <c r="BP2520" i="53"/>
  <c r="BO2520" i="53"/>
  <c r="BN2520" i="53"/>
  <c r="BM2520" i="53"/>
  <c r="BP1515" i="53"/>
  <c r="BQ1515" i="53"/>
  <c r="BN1515" i="53"/>
  <c r="BM1515" i="53"/>
  <c r="BO1515" i="53"/>
  <c r="BP4532" i="53"/>
  <c r="BN4532" i="53"/>
  <c r="BM4532" i="53"/>
  <c r="BQ4532" i="53"/>
  <c r="BO4532" i="53"/>
  <c r="BP3525" i="53"/>
  <c r="BQ3525" i="53"/>
  <c r="BO3525" i="53"/>
  <c r="BN3525" i="53"/>
  <c r="BM3525" i="53"/>
  <c r="BQ5537" i="53"/>
  <c r="BP5537" i="53"/>
  <c r="BO5537" i="53"/>
  <c r="BN5537" i="53"/>
  <c r="BM5537" i="53"/>
  <c r="AD5536" i="53"/>
  <c r="BL509" i="53"/>
  <c r="AD1513" i="53"/>
  <c r="AD4530" i="53"/>
  <c r="BL1516" i="53"/>
  <c r="BL6544" i="53"/>
  <c r="BL2521" i="53"/>
  <c r="BL3526" i="53"/>
  <c r="BL4533" i="53"/>
  <c r="BL5538" i="53"/>
  <c r="AD6542" i="53"/>
  <c r="AD3524" i="53"/>
  <c r="AD2519" i="53"/>
  <c r="AG7571" i="53"/>
  <c r="AF7571" i="53"/>
  <c r="AE7571" i="53"/>
  <c r="AG8578" i="53"/>
  <c r="AF8578" i="53"/>
  <c r="AE8578" i="53"/>
  <c r="BM7571" i="53"/>
  <c r="BQ7571" i="53"/>
  <c r="BP7571" i="53"/>
  <c r="BO7571" i="53"/>
  <c r="BN7571" i="53"/>
  <c r="BQ8577" i="53"/>
  <c r="BP8577" i="53"/>
  <c r="BM8577" i="53"/>
  <c r="BN8577" i="53"/>
  <c r="BO8577" i="53"/>
  <c r="BL8578" i="53"/>
  <c r="BL7572" i="53"/>
  <c r="AD8579" i="53"/>
  <c r="AD7572" i="53"/>
  <c r="AG5536" i="53"/>
  <c r="AF5536" i="53"/>
  <c r="AE5536" i="53"/>
  <c r="AE6542" i="53"/>
  <c r="AF6542" i="53"/>
  <c r="AG6542" i="53"/>
  <c r="AG1513" i="53"/>
  <c r="AF1513" i="53"/>
  <c r="AE1513" i="53"/>
  <c r="AG2519" i="53"/>
  <c r="AF2519" i="53"/>
  <c r="AE2519" i="53"/>
  <c r="AE3524" i="53"/>
  <c r="AF3524" i="53"/>
  <c r="AG3524" i="53"/>
  <c r="AG4530" i="53"/>
  <c r="AF4530" i="53"/>
  <c r="AE4530" i="53"/>
  <c r="BP2521" i="53"/>
  <c r="BQ2521" i="53"/>
  <c r="BO2521" i="53"/>
  <c r="BN2521" i="53"/>
  <c r="BM2521" i="53"/>
  <c r="BQ509" i="53"/>
  <c r="BP509" i="53"/>
  <c r="BO509" i="53"/>
  <c r="BN509" i="53"/>
  <c r="BM509" i="53"/>
  <c r="BQ5538" i="53"/>
  <c r="BP5538" i="53"/>
  <c r="BM5538" i="53"/>
  <c r="BO5538" i="53"/>
  <c r="BN5538" i="53"/>
  <c r="BP4533" i="53"/>
  <c r="BO4533" i="53"/>
  <c r="BN4533" i="53"/>
  <c r="BM4533" i="53"/>
  <c r="BQ4533" i="53"/>
  <c r="BQ6544" i="53"/>
  <c r="BP6544" i="53"/>
  <c r="BO6544" i="53"/>
  <c r="BN6544" i="53"/>
  <c r="BM6544" i="53"/>
  <c r="BP3526" i="53"/>
  <c r="BQ3526" i="53"/>
  <c r="BO3526" i="53"/>
  <c r="BN3526" i="53"/>
  <c r="BM3526" i="53"/>
  <c r="BQ1516" i="53"/>
  <c r="BP1516" i="53"/>
  <c r="BO1516" i="53"/>
  <c r="BN1516" i="53"/>
  <c r="BM1516" i="53"/>
  <c r="AD5537" i="53"/>
  <c r="BL510" i="53"/>
  <c r="AD1514" i="53"/>
  <c r="AD4531" i="53"/>
  <c r="BL3527" i="53"/>
  <c r="BL6545" i="53"/>
  <c r="BL5539" i="53"/>
  <c r="BL2522" i="53"/>
  <c r="BL4534" i="53"/>
  <c r="BL1517" i="53"/>
  <c r="AD6543" i="53"/>
  <c r="AD3525" i="53"/>
  <c r="AD2520" i="53"/>
  <c r="AG7572" i="53"/>
  <c r="AF7572" i="53"/>
  <c r="AE7572" i="53"/>
  <c r="AF8579" i="53"/>
  <c r="AE8579" i="53"/>
  <c r="AG8579" i="53"/>
  <c r="BP7572" i="53"/>
  <c r="BO7572" i="53"/>
  <c r="BN7572" i="53"/>
  <c r="BM7572" i="53"/>
  <c r="BQ7572" i="53"/>
  <c r="BO8578" i="53"/>
  <c r="BN8578" i="53"/>
  <c r="BM8578" i="53"/>
  <c r="BP8578" i="53"/>
  <c r="BQ8578" i="53"/>
  <c r="BL8579" i="53"/>
  <c r="BL7573" i="53"/>
  <c r="AD8580" i="53"/>
  <c r="AD7573" i="53"/>
  <c r="AE1514" i="53"/>
  <c r="AG1514" i="53"/>
  <c r="AF1514" i="53"/>
  <c r="AG5537" i="53"/>
  <c r="AF5537" i="53"/>
  <c r="AE5537" i="53"/>
  <c r="AE6543" i="53"/>
  <c r="AG6543" i="53"/>
  <c r="AF6543" i="53"/>
  <c r="AG2520" i="53"/>
  <c r="AE2520" i="53"/>
  <c r="AF2520" i="53"/>
  <c r="AG3525" i="53"/>
  <c r="AF3525" i="53"/>
  <c r="AE3525" i="53"/>
  <c r="AG4531" i="53"/>
  <c r="AF4531" i="53"/>
  <c r="AE4531" i="53"/>
  <c r="BQ2522" i="53"/>
  <c r="BP2522" i="53"/>
  <c r="BO2522" i="53"/>
  <c r="BN2522" i="53"/>
  <c r="BM2522" i="53"/>
  <c r="BQ510" i="53"/>
  <c r="BP510" i="53"/>
  <c r="BO510" i="53"/>
  <c r="BN510" i="53"/>
  <c r="BM510" i="53"/>
  <c r="BQ1517" i="53"/>
  <c r="BP1517" i="53"/>
  <c r="BO1517" i="53"/>
  <c r="BN1517" i="53"/>
  <c r="BM1517" i="53"/>
  <c r="BQ6545" i="53"/>
  <c r="BP6545" i="53"/>
  <c r="BO6545" i="53"/>
  <c r="BN6545" i="53"/>
  <c r="BM6545" i="53"/>
  <c r="BP4534" i="53"/>
  <c r="BQ4534" i="53"/>
  <c r="BO4534" i="53"/>
  <c r="BN4534" i="53"/>
  <c r="BM4534" i="53"/>
  <c r="BQ5539" i="53"/>
  <c r="BP5539" i="53"/>
  <c r="BO5539" i="53"/>
  <c r="BN5539" i="53"/>
  <c r="BM5539" i="53"/>
  <c r="BP3527" i="53"/>
  <c r="BM3527" i="53"/>
  <c r="BQ3527" i="53"/>
  <c r="BO3527" i="53"/>
  <c r="BN3527" i="53"/>
  <c r="AD5538" i="53"/>
  <c r="AD4532" i="53"/>
  <c r="BL511" i="53"/>
  <c r="AD1515" i="53"/>
  <c r="BL5540" i="53"/>
  <c r="BL4535" i="53"/>
  <c r="BL3528" i="53"/>
  <c r="BL1518" i="53"/>
  <c r="BL2523" i="53"/>
  <c r="BL6546" i="53"/>
  <c r="AD6544" i="53"/>
  <c r="AD3526" i="53"/>
  <c r="AD2521" i="53"/>
  <c r="AF7573" i="53"/>
  <c r="AE7573" i="53"/>
  <c r="AG7573" i="53"/>
  <c r="AG8580" i="53"/>
  <c r="AF8580" i="53"/>
  <c r="AE8580" i="53"/>
  <c r="BQ7573" i="53"/>
  <c r="BP7573" i="53"/>
  <c r="BO7573" i="53"/>
  <c r="BN7573" i="53"/>
  <c r="BM7573" i="53"/>
  <c r="BQ8579" i="53"/>
  <c r="BP8579" i="53"/>
  <c r="BO8579" i="53"/>
  <c r="BN8579" i="53"/>
  <c r="BM8579" i="53"/>
  <c r="BL8580" i="53"/>
  <c r="BL7574" i="53"/>
  <c r="AD8581" i="53"/>
  <c r="AD7574" i="53"/>
  <c r="AE4532" i="53"/>
  <c r="AG4532" i="53"/>
  <c r="AF4532" i="53"/>
  <c r="AE5538" i="53"/>
  <c r="AG5538" i="53"/>
  <c r="AF5538" i="53"/>
  <c r="AG6544" i="53"/>
  <c r="AF6544" i="53"/>
  <c r="AE6544" i="53"/>
  <c r="AG2521" i="53"/>
  <c r="AF2521" i="53"/>
  <c r="AE2521" i="53"/>
  <c r="AG3526" i="53"/>
  <c r="AF3526" i="53"/>
  <c r="AE3526" i="53"/>
  <c r="AG1515" i="53"/>
  <c r="AF1515" i="53"/>
  <c r="AE1515" i="53"/>
  <c r="BP511" i="53"/>
  <c r="BQ511" i="53"/>
  <c r="BO511" i="53"/>
  <c r="BN511" i="53"/>
  <c r="BM511" i="53"/>
  <c r="BQ6546" i="53"/>
  <c r="BP6546" i="53"/>
  <c r="BM6546" i="53"/>
  <c r="BO6546" i="53"/>
  <c r="BN6546" i="53"/>
  <c r="BQ2523" i="53"/>
  <c r="BP2523" i="53"/>
  <c r="BM2523" i="53"/>
  <c r="BO2523" i="53"/>
  <c r="BN2523" i="53"/>
  <c r="BQ1518" i="53"/>
  <c r="BP1518" i="53"/>
  <c r="BO1518" i="53"/>
  <c r="BN1518" i="53"/>
  <c r="BM1518" i="53"/>
  <c r="BP3528" i="53"/>
  <c r="BN3528" i="53"/>
  <c r="BM3528" i="53"/>
  <c r="BQ3528" i="53"/>
  <c r="BO3528" i="53"/>
  <c r="BP5540" i="53"/>
  <c r="BQ5540" i="53"/>
  <c r="BO5540" i="53"/>
  <c r="BN5540" i="53"/>
  <c r="BM5540" i="53"/>
  <c r="BP4535" i="53"/>
  <c r="BQ4535" i="53"/>
  <c r="BO4535" i="53"/>
  <c r="BN4535" i="53"/>
  <c r="BM4535" i="53"/>
  <c r="AD5539" i="53"/>
  <c r="AD4533" i="53"/>
  <c r="AD1516" i="53"/>
  <c r="BL512" i="53"/>
  <c r="BL4536" i="53"/>
  <c r="BL1519" i="53"/>
  <c r="BL5541" i="53"/>
  <c r="BL6547" i="53"/>
  <c r="BL2524" i="53"/>
  <c r="BL3529" i="53"/>
  <c r="AD6545" i="53"/>
  <c r="AD3527" i="53"/>
  <c r="AD2522" i="53"/>
  <c r="AG7574" i="53"/>
  <c r="AF7574" i="53"/>
  <c r="AE7574" i="53"/>
  <c r="AG8581" i="53"/>
  <c r="AF8581" i="53"/>
  <c r="AE8581" i="53"/>
  <c r="BN7574" i="53"/>
  <c r="BM7574" i="53"/>
  <c r="BQ7574" i="53"/>
  <c r="BP7574" i="53"/>
  <c r="BO7574" i="53"/>
  <c r="BM8580" i="53"/>
  <c r="BQ8580" i="53"/>
  <c r="BN8580" i="53"/>
  <c r="BP8580" i="53"/>
  <c r="BO8580" i="53"/>
  <c r="BL8581" i="53"/>
  <c r="BL7575" i="53"/>
  <c r="AD8582" i="53"/>
  <c r="AD7575" i="53"/>
  <c r="AG1516" i="53"/>
  <c r="AF1516" i="53"/>
  <c r="AE1516" i="53"/>
  <c r="AG4533" i="53"/>
  <c r="AF4533" i="53"/>
  <c r="AE4533" i="53"/>
  <c r="AG6545" i="53"/>
  <c r="AF6545" i="53"/>
  <c r="AE6545" i="53"/>
  <c r="AG5539" i="53"/>
  <c r="AF5539" i="53"/>
  <c r="AE5539" i="53"/>
  <c r="AF2522" i="53"/>
  <c r="AE2522" i="53"/>
  <c r="AG2522" i="53"/>
  <c r="AG3527" i="53"/>
  <c r="AE3527" i="53"/>
  <c r="AF3527" i="53"/>
  <c r="BP3529" i="53"/>
  <c r="BO3529" i="53"/>
  <c r="BN3529" i="53"/>
  <c r="BM3529" i="53"/>
  <c r="BQ3529" i="53"/>
  <c r="BP6547" i="53"/>
  <c r="BQ6547" i="53"/>
  <c r="BO6547" i="53"/>
  <c r="BN6547" i="53"/>
  <c r="BM6547" i="53"/>
  <c r="BQ5541" i="53"/>
  <c r="BP5541" i="53"/>
  <c r="BO5541" i="53"/>
  <c r="BN5541" i="53"/>
  <c r="BM5541" i="53"/>
  <c r="BQ2524" i="53"/>
  <c r="BP2524" i="53"/>
  <c r="BO2524" i="53"/>
  <c r="BN2524" i="53"/>
  <c r="BM2524" i="53"/>
  <c r="BP1519" i="53"/>
  <c r="BQ1519" i="53"/>
  <c r="BN1519" i="53"/>
  <c r="BM1519" i="53"/>
  <c r="BO1519" i="53"/>
  <c r="BP4536" i="53"/>
  <c r="BQ4536" i="53"/>
  <c r="BO4536" i="53"/>
  <c r="BN4536" i="53"/>
  <c r="BM4536" i="53"/>
  <c r="BQ512" i="53"/>
  <c r="BP512" i="53"/>
  <c r="BM512" i="53"/>
  <c r="BO512" i="53"/>
  <c r="BN512" i="53"/>
  <c r="AD5540" i="53"/>
  <c r="BL513" i="53"/>
  <c r="AD1517" i="53"/>
  <c r="AD4534" i="53"/>
  <c r="BL1520" i="53"/>
  <c r="BL6548" i="53"/>
  <c r="BL3530" i="53"/>
  <c r="BL2525" i="53"/>
  <c r="BL5542" i="53"/>
  <c r="BL4537" i="53"/>
  <c r="AD6546" i="53"/>
  <c r="AD3528" i="53"/>
  <c r="AD2523" i="53"/>
  <c r="AG7575" i="53"/>
  <c r="AF7575" i="53"/>
  <c r="AE7575" i="53"/>
  <c r="AE8582" i="53"/>
  <c r="AG8582" i="53"/>
  <c r="AF8582" i="53"/>
  <c r="BQ7575" i="53"/>
  <c r="BP7575" i="53"/>
  <c r="BO7575" i="53"/>
  <c r="BN7575" i="53"/>
  <c r="BM7575" i="53"/>
  <c r="BP8581" i="53"/>
  <c r="BO8581" i="53"/>
  <c r="BN8581" i="53"/>
  <c r="BM8581" i="53"/>
  <c r="BQ8581" i="53"/>
  <c r="BL8582" i="53"/>
  <c r="BL7576" i="53"/>
  <c r="AD8583" i="53"/>
  <c r="AD7576" i="53"/>
  <c r="AF6546" i="53"/>
  <c r="AG6546" i="53"/>
  <c r="AE6546" i="53"/>
  <c r="AG2523" i="53"/>
  <c r="AF2523" i="53"/>
  <c r="AE2523" i="53"/>
  <c r="AG1517" i="53"/>
  <c r="AF1517" i="53"/>
  <c r="AE1517" i="53"/>
  <c r="AG5540" i="53"/>
  <c r="AF5540" i="53"/>
  <c r="AE5540" i="53"/>
  <c r="AG3528" i="53"/>
  <c r="AF3528" i="53"/>
  <c r="AE3528" i="53"/>
  <c r="AG4534" i="53"/>
  <c r="AF4534" i="53"/>
  <c r="AE4534" i="53"/>
  <c r="BP2525" i="53"/>
  <c r="BQ2525" i="53"/>
  <c r="BO2525" i="53"/>
  <c r="BN2525" i="53"/>
  <c r="BM2525" i="53"/>
  <c r="BP4537" i="53"/>
  <c r="BQ4537" i="53"/>
  <c r="BO4537" i="53"/>
  <c r="BN4537" i="53"/>
  <c r="BM4537" i="53"/>
  <c r="BQ5542" i="53"/>
  <c r="BP5542" i="53"/>
  <c r="BM5542" i="53"/>
  <c r="BO5542" i="53"/>
  <c r="BN5542" i="53"/>
  <c r="BQ513" i="53"/>
  <c r="BP513" i="53"/>
  <c r="BO513" i="53"/>
  <c r="BN513" i="53"/>
  <c r="BM513" i="53"/>
  <c r="BQ6548" i="53"/>
  <c r="BP6548" i="53"/>
  <c r="BO6548" i="53"/>
  <c r="BN6548" i="53"/>
  <c r="BM6548" i="53"/>
  <c r="BQ1520" i="53"/>
  <c r="BP1520" i="53"/>
  <c r="BO1520" i="53"/>
  <c r="BN1520" i="53"/>
  <c r="BM1520" i="53"/>
  <c r="BP3530" i="53"/>
  <c r="BQ3530" i="53"/>
  <c r="BO3530" i="53"/>
  <c r="BN3530" i="53"/>
  <c r="BM3530" i="53"/>
  <c r="AD5541" i="53"/>
  <c r="AD1518" i="53"/>
  <c r="BL514" i="53"/>
  <c r="AD4535" i="53"/>
  <c r="BL4538" i="53"/>
  <c r="BL2526" i="53"/>
  <c r="BL3531" i="53"/>
  <c r="BL5543" i="53"/>
  <c r="BL6549" i="53"/>
  <c r="BL1521" i="53"/>
  <c r="AD6547" i="53"/>
  <c r="AD3529" i="53"/>
  <c r="AD2524" i="53"/>
  <c r="AE7576" i="53"/>
  <c r="AG7576" i="53"/>
  <c r="AF7576" i="53"/>
  <c r="AG8583" i="53"/>
  <c r="AF8583" i="53"/>
  <c r="AE8583" i="53"/>
  <c r="BQ7576" i="53"/>
  <c r="BP7576" i="53"/>
  <c r="BO7576" i="53"/>
  <c r="BN7576" i="53"/>
  <c r="BM7576" i="53"/>
  <c r="BQ8582" i="53"/>
  <c r="BP8582" i="53"/>
  <c r="BO8582" i="53"/>
  <c r="BN8582" i="53"/>
  <c r="BM8582" i="53"/>
  <c r="BL8583" i="53"/>
  <c r="BL7577" i="53"/>
  <c r="AD8584" i="53"/>
  <c r="AD7577" i="53"/>
  <c r="AF6547" i="53"/>
  <c r="AE6547" i="53"/>
  <c r="AG6547" i="53"/>
  <c r="AG1518" i="53"/>
  <c r="AF1518" i="53"/>
  <c r="AE1518" i="53"/>
  <c r="AG5541" i="53"/>
  <c r="AF5541" i="53"/>
  <c r="AE5541" i="53"/>
  <c r="AG2524" i="53"/>
  <c r="AF2524" i="53"/>
  <c r="AE2524" i="53"/>
  <c r="AF3529" i="53"/>
  <c r="AE3529" i="53"/>
  <c r="AG3529" i="53"/>
  <c r="AG4535" i="53"/>
  <c r="AF4535" i="53"/>
  <c r="AE4535" i="53"/>
  <c r="BQ1521" i="53"/>
  <c r="BP1521" i="53"/>
  <c r="BO1521" i="53"/>
  <c r="BN1521" i="53"/>
  <c r="BM1521" i="53"/>
  <c r="BQ514" i="53"/>
  <c r="BP514" i="53"/>
  <c r="BO514" i="53"/>
  <c r="BN514" i="53"/>
  <c r="BM514" i="53"/>
  <c r="BQ6549" i="53"/>
  <c r="BP6549" i="53"/>
  <c r="BO6549" i="53"/>
  <c r="BN6549" i="53"/>
  <c r="BM6549" i="53"/>
  <c r="BQ5543" i="53"/>
  <c r="BP5543" i="53"/>
  <c r="BO5543" i="53"/>
  <c r="BN5543" i="53"/>
  <c r="BM5543" i="53"/>
  <c r="BP3531" i="53"/>
  <c r="BQ3531" i="53"/>
  <c r="BO3531" i="53"/>
  <c r="BN3531" i="53"/>
  <c r="BM3531" i="53"/>
  <c r="BQ2526" i="53"/>
  <c r="BP2526" i="53"/>
  <c r="BO2526" i="53"/>
  <c r="BN2526" i="53"/>
  <c r="BM2526" i="53"/>
  <c r="BP4538" i="53"/>
  <c r="BQ4538" i="53"/>
  <c r="BO4538" i="53"/>
  <c r="BN4538" i="53"/>
  <c r="BM4538" i="53"/>
  <c r="AD5542" i="53"/>
  <c r="BL515" i="53"/>
  <c r="AD4536" i="53"/>
  <c r="AD1519" i="53"/>
  <c r="BL6550" i="53"/>
  <c r="BL3532" i="53"/>
  <c r="BL4539" i="53"/>
  <c r="BL1522" i="53"/>
  <c r="BL5544" i="53"/>
  <c r="BL2527" i="53"/>
  <c r="AD6548" i="53"/>
  <c r="AD3530" i="53"/>
  <c r="AD2525" i="53"/>
  <c r="AG7577" i="53"/>
  <c r="AF7577" i="53"/>
  <c r="AE7577" i="53"/>
  <c r="AG8584" i="53"/>
  <c r="AF8584" i="53"/>
  <c r="AE8584" i="53"/>
  <c r="BO7577" i="53"/>
  <c r="BN7577" i="53"/>
  <c r="BM7577" i="53"/>
  <c r="BQ7577" i="53"/>
  <c r="BP7577" i="53"/>
  <c r="BN8583" i="53"/>
  <c r="BM8583" i="53"/>
  <c r="BO8583" i="53"/>
  <c r="BP8583" i="53"/>
  <c r="BQ8583" i="53"/>
  <c r="BL8584" i="53"/>
  <c r="BL7578" i="53"/>
  <c r="AD8585" i="53"/>
  <c r="AD7578" i="53"/>
  <c r="AF6548" i="53"/>
  <c r="AG6548" i="53"/>
  <c r="AE6548" i="53"/>
  <c r="AG5542" i="53"/>
  <c r="AF5542" i="53"/>
  <c r="AE5542" i="53"/>
  <c r="AG4536" i="53"/>
  <c r="AF4536" i="53"/>
  <c r="AE4536" i="53"/>
  <c r="AE2525" i="53"/>
  <c r="AF2525" i="53"/>
  <c r="AG2525" i="53"/>
  <c r="AG3530" i="53"/>
  <c r="AF3530" i="53"/>
  <c r="AE3530" i="53"/>
  <c r="AF1519" i="53"/>
  <c r="AE1519" i="53"/>
  <c r="AG1519" i="53"/>
  <c r="BP515" i="53"/>
  <c r="BQ515" i="53"/>
  <c r="BO515" i="53"/>
  <c r="BN515" i="53"/>
  <c r="BM515" i="53"/>
  <c r="BP5544" i="53"/>
  <c r="BQ5544" i="53"/>
  <c r="BO5544" i="53"/>
  <c r="BN5544" i="53"/>
  <c r="BM5544" i="53"/>
  <c r="BP4539" i="53"/>
  <c r="BM4539" i="53"/>
  <c r="BQ4539" i="53"/>
  <c r="BO4539" i="53"/>
  <c r="BN4539" i="53"/>
  <c r="BQ2527" i="53"/>
  <c r="BP2527" i="53"/>
  <c r="BM2527" i="53"/>
  <c r="BO2527" i="53"/>
  <c r="BN2527" i="53"/>
  <c r="BQ1522" i="53"/>
  <c r="BP1522" i="53"/>
  <c r="BO1522" i="53"/>
  <c r="BN1522" i="53"/>
  <c r="BM1522" i="53"/>
  <c r="BP3532" i="53"/>
  <c r="BQ3532" i="53"/>
  <c r="BO3532" i="53"/>
  <c r="BN3532" i="53"/>
  <c r="BM3532" i="53"/>
  <c r="BQ6550" i="53"/>
  <c r="BP6550" i="53"/>
  <c r="BM6550" i="53"/>
  <c r="BO6550" i="53"/>
  <c r="BN6550" i="53"/>
  <c r="AD5543" i="53"/>
  <c r="AD1520" i="53"/>
  <c r="BL516" i="53"/>
  <c r="AD4537" i="53"/>
  <c r="BL2528" i="53"/>
  <c r="BL3533" i="53"/>
  <c r="BL1523" i="53"/>
  <c r="BL4540" i="53"/>
  <c r="BL5545" i="53"/>
  <c r="BL6551" i="53"/>
  <c r="AD6549" i="53"/>
  <c r="AD3531" i="53"/>
  <c r="AD2526" i="53"/>
  <c r="AG7578" i="53"/>
  <c r="AF7578" i="53"/>
  <c r="AE7578" i="53"/>
  <c r="AG8585" i="53"/>
  <c r="AF8585" i="53"/>
  <c r="AE8585" i="53"/>
  <c r="BQ7578" i="53"/>
  <c r="BP7578" i="53"/>
  <c r="BO7578" i="53"/>
  <c r="BN7578" i="53"/>
  <c r="BM7578" i="53"/>
  <c r="BQ8584" i="53"/>
  <c r="BP8584" i="53"/>
  <c r="BO8584" i="53"/>
  <c r="BN8584" i="53"/>
  <c r="BM8584" i="53"/>
  <c r="BL8585" i="53"/>
  <c r="BL7579" i="53"/>
  <c r="AD8586" i="53"/>
  <c r="AD7579" i="53"/>
  <c r="AG6549" i="53"/>
  <c r="AF6549" i="53"/>
  <c r="AE6549" i="53"/>
  <c r="AG1520" i="53"/>
  <c r="AF1520" i="53"/>
  <c r="AE1520" i="53"/>
  <c r="AF5543" i="53"/>
  <c r="AE5543" i="53"/>
  <c r="AG5543" i="53"/>
  <c r="AG2526" i="53"/>
  <c r="AF2526" i="53"/>
  <c r="AE2526" i="53"/>
  <c r="AG3531" i="53"/>
  <c r="AF3531" i="53"/>
  <c r="AE3531" i="53"/>
  <c r="AF4537" i="53"/>
  <c r="AE4537" i="53"/>
  <c r="AG4537" i="53"/>
  <c r="BP6551" i="53"/>
  <c r="BQ6551" i="53"/>
  <c r="BO6551" i="53"/>
  <c r="BN6551" i="53"/>
  <c r="BM6551" i="53"/>
  <c r="BQ516" i="53"/>
  <c r="BP516" i="53"/>
  <c r="BM516" i="53"/>
  <c r="BO516" i="53"/>
  <c r="BN516" i="53"/>
  <c r="BQ5545" i="53"/>
  <c r="BP5545" i="53"/>
  <c r="BO5545" i="53"/>
  <c r="BN5545" i="53"/>
  <c r="BM5545" i="53"/>
  <c r="BP4540" i="53"/>
  <c r="BN4540" i="53"/>
  <c r="BM4540" i="53"/>
  <c r="BQ4540" i="53"/>
  <c r="BO4540" i="53"/>
  <c r="BP3533" i="53"/>
  <c r="BQ3533" i="53"/>
  <c r="BO3533" i="53"/>
  <c r="BN3533" i="53"/>
  <c r="BM3533" i="53"/>
  <c r="BQ2528" i="53"/>
  <c r="BP2528" i="53"/>
  <c r="BO2528" i="53"/>
  <c r="BN2528" i="53"/>
  <c r="BM2528" i="53"/>
  <c r="BP1523" i="53"/>
  <c r="BQ1523" i="53"/>
  <c r="BN1523" i="53"/>
  <c r="BM1523" i="53"/>
  <c r="BO1523" i="53"/>
  <c r="AD5544" i="53"/>
  <c r="AD4538" i="53"/>
  <c r="BL517" i="53"/>
  <c r="AD1521" i="53"/>
  <c r="BL3534" i="53"/>
  <c r="BL4541" i="53"/>
  <c r="BL6552" i="53"/>
  <c r="BL5546" i="53"/>
  <c r="BL1524" i="53"/>
  <c r="BL2529" i="53"/>
  <c r="AD6550" i="53"/>
  <c r="AD3532" i="53"/>
  <c r="AD2527" i="53"/>
  <c r="AG7579" i="53"/>
  <c r="AF7579" i="53"/>
  <c r="AE7579" i="53"/>
  <c r="AG8586" i="53"/>
  <c r="AF8586" i="53"/>
  <c r="AE8586" i="53"/>
  <c r="BM7579" i="53"/>
  <c r="BQ7579" i="53"/>
  <c r="BP7579" i="53"/>
  <c r="BO7579" i="53"/>
  <c r="BN7579" i="53"/>
  <c r="BQ8585" i="53"/>
  <c r="BP8585" i="53"/>
  <c r="BM8585" i="53"/>
  <c r="BO8585" i="53"/>
  <c r="BN8585" i="53"/>
  <c r="BL8586" i="53"/>
  <c r="BL7580" i="53"/>
  <c r="AD8587" i="53"/>
  <c r="AD7580" i="53"/>
  <c r="AE6550" i="53"/>
  <c r="AG6550" i="53"/>
  <c r="AF6550" i="53"/>
  <c r="AG4538" i="53"/>
  <c r="AF4538" i="53"/>
  <c r="AE4538" i="53"/>
  <c r="AG5544" i="53"/>
  <c r="AF5544" i="53"/>
  <c r="AE5544" i="53"/>
  <c r="AG2527" i="53"/>
  <c r="AF2527" i="53"/>
  <c r="AE2527" i="53"/>
  <c r="AE3532" i="53"/>
  <c r="AF3532" i="53"/>
  <c r="AG3532" i="53"/>
  <c r="AG1521" i="53"/>
  <c r="AF1521" i="53"/>
  <c r="AE1521" i="53"/>
  <c r="BQ517" i="53"/>
  <c r="BP517" i="53"/>
  <c r="BO517" i="53"/>
  <c r="BN517" i="53"/>
  <c r="BM517" i="53"/>
  <c r="BP2529" i="53"/>
  <c r="BQ2529" i="53"/>
  <c r="BO2529" i="53"/>
  <c r="BN2529" i="53"/>
  <c r="BM2529" i="53"/>
  <c r="BQ5546" i="53"/>
  <c r="BP5546" i="53"/>
  <c r="BM5546" i="53"/>
  <c r="BO5546" i="53"/>
  <c r="BN5546" i="53"/>
  <c r="BQ6552" i="53"/>
  <c r="BP6552" i="53"/>
  <c r="BO6552" i="53"/>
  <c r="BN6552" i="53"/>
  <c r="BM6552" i="53"/>
  <c r="BP3534" i="53"/>
  <c r="BQ3534" i="53"/>
  <c r="BO3534" i="53"/>
  <c r="BN3534" i="53"/>
  <c r="BM3534" i="53"/>
  <c r="BQ1524" i="53"/>
  <c r="BP1524" i="53"/>
  <c r="BO1524" i="53"/>
  <c r="BN1524" i="53"/>
  <c r="BM1524" i="53"/>
  <c r="BP4541" i="53"/>
  <c r="BO4541" i="53"/>
  <c r="BN4541" i="53"/>
  <c r="BM4541" i="53"/>
  <c r="BQ4541" i="53"/>
  <c r="AD5545" i="53"/>
  <c r="BL518" i="53"/>
  <c r="AD1522" i="53"/>
  <c r="AD4539" i="53"/>
  <c r="BL3535" i="53"/>
  <c r="BL6553" i="53"/>
  <c r="BL2530" i="53"/>
  <c r="BL1525" i="53"/>
  <c r="BL5547" i="53"/>
  <c r="BL4542" i="53"/>
  <c r="AD6551" i="53"/>
  <c r="AD3533" i="53"/>
  <c r="AD2528" i="53"/>
  <c r="AG7580" i="53"/>
  <c r="AF7580" i="53"/>
  <c r="AE7580" i="53"/>
  <c r="AF8587" i="53"/>
  <c r="AE8587" i="53"/>
  <c r="AG8587" i="53"/>
  <c r="BP7580" i="53"/>
  <c r="BO7580" i="53"/>
  <c r="BN7580" i="53"/>
  <c r="BM7580" i="53"/>
  <c r="BQ7580" i="53"/>
  <c r="BO8586" i="53"/>
  <c r="BN8586" i="53"/>
  <c r="BM8586" i="53"/>
  <c r="BP8586" i="53"/>
  <c r="BQ8586" i="53"/>
  <c r="BL8587" i="53"/>
  <c r="BL7581" i="53"/>
  <c r="AD8588" i="53"/>
  <c r="AD7581" i="53"/>
  <c r="AG5545" i="53"/>
  <c r="AF5545" i="53"/>
  <c r="AE5545" i="53"/>
  <c r="AE1522" i="53"/>
  <c r="AG1522" i="53"/>
  <c r="AF1522" i="53"/>
  <c r="AE6551" i="53"/>
  <c r="AG6551" i="53"/>
  <c r="AF6551" i="53"/>
  <c r="AG2528" i="53"/>
  <c r="AE2528" i="53"/>
  <c r="AF2528" i="53"/>
  <c r="AG3533" i="53"/>
  <c r="AF3533" i="53"/>
  <c r="AE3533" i="53"/>
  <c r="AG4539" i="53"/>
  <c r="AF4539" i="53"/>
  <c r="AE4539" i="53"/>
  <c r="BP4542" i="53"/>
  <c r="BQ4542" i="53"/>
  <c r="BO4542" i="53"/>
  <c r="BN4542" i="53"/>
  <c r="BM4542" i="53"/>
  <c r="BQ518" i="53"/>
  <c r="BP518" i="53"/>
  <c r="BO518" i="53"/>
  <c r="BN518" i="53"/>
  <c r="BM518" i="53"/>
  <c r="BQ5547" i="53"/>
  <c r="BP5547" i="53"/>
  <c r="BO5547" i="53"/>
  <c r="BN5547" i="53"/>
  <c r="BM5547" i="53"/>
  <c r="BQ1525" i="53"/>
  <c r="BP1525" i="53"/>
  <c r="BO1525" i="53"/>
  <c r="BN1525" i="53"/>
  <c r="BM1525" i="53"/>
  <c r="BQ2530" i="53"/>
  <c r="BP2530" i="53"/>
  <c r="BO2530" i="53"/>
  <c r="BN2530" i="53"/>
  <c r="BM2530" i="53"/>
  <c r="BQ6553" i="53"/>
  <c r="BP6553" i="53"/>
  <c r="BO6553" i="53"/>
  <c r="BN6553" i="53"/>
  <c r="BM6553" i="53"/>
  <c r="BP3535" i="53"/>
  <c r="BM3535" i="53"/>
  <c r="BQ3535" i="53"/>
  <c r="BO3535" i="53"/>
  <c r="BN3535" i="53"/>
  <c r="AD5546" i="53"/>
  <c r="AD4540" i="53"/>
  <c r="BL519" i="53"/>
  <c r="AD1523" i="53"/>
  <c r="BL6554" i="53"/>
  <c r="BL2531" i="53"/>
  <c r="BL5548" i="53"/>
  <c r="BL4543" i="53"/>
  <c r="BL1526" i="53"/>
  <c r="BL3536" i="53"/>
  <c r="AD6552" i="53"/>
  <c r="AD3534" i="53"/>
  <c r="AD2529" i="53"/>
  <c r="AF7581" i="53"/>
  <c r="AE7581" i="53"/>
  <c r="AG7581" i="53"/>
  <c r="AG8588" i="53"/>
  <c r="AF8588" i="53"/>
  <c r="AE8588" i="53"/>
  <c r="BQ7581" i="53"/>
  <c r="BP7581" i="53"/>
  <c r="BO7581" i="53"/>
  <c r="BN7581" i="53"/>
  <c r="BM7581" i="53"/>
  <c r="BQ8587" i="53"/>
  <c r="BP8587" i="53"/>
  <c r="BO8587" i="53"/>
  <c r="BN8587" i="53"/>
  <c r="BM8587" i="53"/>
  <c r="BL8588" i="53"/>
  <c r="BL7582" i="53"/>
  <c r="AD8589" i="53"/>
  <c r="AD7582" i="53"/>
  <c r="AG6552" i="53"/>
  <c r="AF6552" i="53"/>
  <c r="AE6552" i="53"/>
  <c r="AE4540" i="53"/>
  <c r="AG4540" i="53"/>
  <c r="AF4540" i="53"/>
  <c r="AE5546" i="53"/>
  <c r="AG5546" i="53"/>
  <c r="AF5546" i="53"/>
  <c r="AG2529" i="53"/>
  <c r="AF2529" i="53"/>
  <c r="AE2529" i="53"/>
  <c r="AG3534" i="53"/>
  <c r="AF3534" i="53"/>
  <c r="AE3534" i="53"/>
  <c r="AG1523" i="53"/>
  <c r="AF1523" i="53"/>
  <c r="AE1523" i="53"/>
  <c r="BP519" i="53"/>
  <c r="BQ519" i="53"/>
  <c r="BO519" i="53"/>
  <c r="BN519" i="53"/>
  <c r="BM519" i="53"/>
  <c r="BP4543" i="53"/>
  <c r="BQ4543" i="53"/>
  <c r="BO4543" i="53"/>
  <c r="BN4543" i="53"/>
  <c r="BM4543" i="53"/>
  <c r="BQ1526" i="53"/>
  <c r="BP1526" i="53"/>
  <c r="BO1526" i="53"/>
  <c r="BN1526" i="53"/>
  <c r="BM1526" i="53"/>
  <c r="BP5548" i="53"/>
  <c r="BQ5548" i="53"/>
  <c r="BO5548" i="53"/>
  <c r="BN5548" i="53"/>
  <c r="BM5548" i="53"/>
  <c r="BP3536" i="53"/>
  <c r="BN3536" i="53"/>
  <c r="BM3536" i="53"/>
  <c r="BQ3536" i="53"/>
  <c r="BO3536" i="53"/>
  <c r="BQ2531" i="53"/>
  <c r="BP2531" i="53"/>
  <c r="BM2531" i="53"/>
  <c r="BO2531" i="53"/>
  <c r="BN2531" i="53"/>
  <c r="BQ6554" i="53"/>
  <c r="BP6554" i="53"/>
  <c r="BM6554" i="53"/>
  <c r="BO6554" i="53"/>
  <c r="BN6554" i="53"/>
  <c r="AD5547" i="53"/>
  <c r="AD4541" i="53"/>
  <c r="AD1524" i="53"/>
  <c r="BL520" i="53"/>
  <c r="BL2532" i="53"/>
  <c r="BL4544" i="53"/>
  <c r="BL5549" i="53"/>
  <c r="BL3537" i="53"/>
  <c r="BL1527" i="53"/>
  <c r="BL6555" i="53"/>
  <c r="AD6553" i="53"/>
  <c r="AD3535" i="53"/>
  <c r="AD2530" i="53"/>
  <c r="AG7582" i="53"/>
  <c r="AF7582" i="53"/>
  <c r="AE7582" i="53"/>
  <c r="AG8589" i="53"/>
  <c r="AF8589" i="53"/>
  <c r="AE8589" i="53"/>
  <c r="BN7582" i="53"/>
  <c r="BM7582" i="53"/>
  <c r="BQ7582" i="53"/>
  <c r="BP7582" i="53"/>
  <c r="BO7582" i="53"/>
  <c r="BM8588" i="53"/>
  <c r="BQ8588" i="53"/>
  <c r="BN8588" i="53"/>
  <c r="BP8588" i="53"/>
  <c r="BO8588" i="53"/>
  <c r="BL8589" i="53"/>
  <c r="BL7583" i="53"/>
  <c r="AD8590" i="53"/>
  <c r="AD7583" i="53"/>
  <c r="AG4541" i="53"/>
  <c r="AF4541" i="53"/>
  <c r="AE4541" i="53"/>
  <c r="AG1524" i="53"/>
  <c r="AF1524" i="53"/>
  <c r="AE1524" i="53"/>
  <c r="AG6553" i="53"/>
  <c r="AF6553" i="53"/>
  <c r="AE6553" i="53"/>
  <c r="AG5547" i="53"/>
  <c r="AF5547" i="53"/>
  <c r="AE5547" i="53"/>
  <c r="AF2530" i="53"/>
  <c r="AE2530" i="53"/>
  <c r="AG2530" i="53"/>
  <c r="AG3535" i="53"/>
  <c r="AE3535" i="53"/>
  <c r="AF3535" i="53"/>
  <c r="BP1527" i="53"/>
  <c r="BQ1527" i="53"/>
  <c r="BN1527" i="53"/>
  <c r="BM1527" i="53"/>
  <c r="BO1527" i="53"/>
  <c r="BP3537" i="53"/>
  <c r="BO3537" i="53"/>
  <c r="BN3537" i="53"/>
  <c r="BM3537" i="53"/>
  <c r="BQ3537" i="53"/>
  <c r="BQ5549" i="53"/>
  <c r="BP5549" i="53"/>
  <c r="BO5549" i="53"/>
  <c r="BN5549" i="53"/>
  <c r="BM5549" i="53"/>
  <c r="BP6555" i="53"/>
  <c r="BQ6555" i="53"/>
  <c r="BO6555" i="53"/>
  <c r="BN6555" i="53"/>
  <c r="BM6555" i="53"/>
  <c r="BP4544" i="53"/>
  <c r="BQ4544" i="53"/>
  <c r="BO4544" i="53"/>
  <c r="BN4544" i="53"/>
  <c r="BM4544" i="53"/>
  <c r="BQ2532" i="53"/>
  <c r="BP2532" i="53"/>
  <c r="BO2532" i="53"/>
  <c r="BN2532" i="53"/>
  <c r="BM2532" i="53"/>
  <c r="BQ520" i="53"/>
  <c r="BP520" i="53"/>
  <c r="BM520" i="53"/>
  <c r="BO520" i="53"/>
  <c r="BN520" i="53"/>
  <c r="AD5548" i="53"/>
  <c r="BL521" i="53"/>
  <c r="AD1525" i="53"/>
  <c r="AD4542" i="53"/>
  <c r="BL4545" i="53"/>
  <c r="BL1528" i="53"/>
  <c r="BL6556" i="53"/>
  <c r="BL3538" i="53"/>
  <c r="BL5550" i="53"/>
  <c r="BL2533" i="53"/>
  <c r="AD6554" i="53"/>
  <c r="AD3536" i="53"/>
  <c r="AD2531" i="53"/>
  <c r="AG7583" i="53"/>
  <c r="AF7583" i="53"/>
  <c r="AE7583" i="53"/>
  <c r="AE8590" i="53"/>
  <c r="AG8590" i="53"/>
  <c r="AF8590" i="53"/>
  <c r="BQ7583" i="53"/>
  <c r="BP7583" i="53"/>
  <c r="BO7583" i="53"/>
  <c r="BN7583" i="53"/>
  <c r="BM7583" i="53"/>
  <c r="BP8589" i="53"/>
  <c r="BO8589" i="53"/>
  <c r="BN8589" i="53"/>
  <c r="BM8589" i="53"/>
  <c r="BQ8589" i="53"/>
  <c r="BL8590" i="53"/>
  <c r="BL7584" i="53"/>
  <c r="AD8591" i="53"/>
  <c r="AD7584" i="53"/>
  <c r="AG1525" i="53"/>
  <c r="AF1525" i="53"/>
  <c r="AE1525" i="53"/>
  <c r="AG6554" i="53"/>
  <c r="AE6554" i="53"/>
  <c r="AF6554" i="53"/>
  <c r="AG5548" i="53"/>
  <c r="AF5548" i="53"/>
  <c r="AE5548" i="53"/>
  <c r="AG2531" i="53"/>
  <c r="AF2531" i="53"/>
  <c r="AE2531" i="53"/>
  <c r="AG3536" i="53"/>
  <c r="AF3536" i="53"/>
  <c r="AE3536" i="53"/>
  <c r="AG4542" i="53"/>
  <c r="AF4542" i="53"/>
  <c r="AE4542" i="53"/>
  <c r="BP2533" i="53"/>
  <c r="BQ2533" i="53"/>
  <c r="BO2533" i="53"/>
  <c r="BN2533" i="53"/>
  <c r="BM2533" i="53"/>
  <c r="BQ5550" i="53"/>
  <c r="BP5550" i="53"/>
  <c r="BM5550" i="53"/>
  <c r="BO5550" i="53"/>
  <c r="BN5550" i="53"/>
  <c r="BQ6556" i="53"/>
  <c r="BP6556" i="53"/>
  <c r="BO6556" i="53"/>
  <c r="BN6556" i="53"/>
  <c r="BM6556" i="53"/>
  <c r="BQ521" i="53"/>
  <c r="BP521" i="53"/>
  <c r="BO521" i="53"/>
  <c r="BN521" i="53"/>
  <c r="BM521" i="53"/>
  <c r="BQ1528" i="53"/>
  <c r="BP1528" i="53"/>
  <c r="BO1528" i="53"/>
  <c r="BN1528" i="53"/>
  <c r="BM1528" i="53"/>
  <c r="BP3538" i="53"/>
  <c r="BQ3538" i="53"/>
  <c r="BO3538" i="53"/>
  <c r="BN3538" i="53"/>
  <c r="BM3538" i="53"/>
  <c r="BP4545" i="53"/>
  <c r="BQ4545" i="53"/>
  <c r="BO4545" i="53"/>
  <c r="BN4545" i="53"/>
  <c r="BM4545" i="53"/>
  <c r="AD5549" i="53"/>
  <c r="AD4543" i="53"/>
  <c r="AD1526" i="53"/>
  <c r="BL522" i="53"/>
  <c r="BL5551" i="53"/>
  <c r="BL1529" i="53"/>
  <c r="BL3539" i="53"/>
  <c r="BL2534" i="53"/>
  <c r="BL6557" i="53"/>
  <c r="BL4546" i="53"/>
  <c r="AD6555" i="53"/>
  <c r="AD3537" i="53"/>
  <c r="AD2532" i="53"/>
  <c r="AE7584" i="53"/>
  <c r="AG7584" i="53"/>
  <c r="AF7584" i="53"/>
  <c r="AG8591" i="53"/>
  <c r="AF8591" i="53"/>
  <c r="AE8591" i="53"/>
  <c r="BQ7584" i="53"/>
  <c r="BP7584" i="53"/>
  <c r="BO7584" i="53"/>
  <c r="BN7584" i="53"/>
  <c r="BM7584" i="53"/>
  <c r="BQ8590" i="53"/>
  <c r="BP8590" i="53"/>
  <c r="BO8590" i="53"/>
  <c r="BM8590" i="53"/>
  <c r="BN8590" i="53"/>
  <c r="BL8591" i="53"/>
  <c r="BL7585" i="53"/>
  <c r="AD8592" i="53"/>
  <c r="AD7585" i="53"/>
  <c r="AF6555" i="53"/>
  <c r="AE6555" i="53"/>
  <c r="AG6555" i="53"/>
  <c r="AG4543" i="53"/>
  <c r="AF4543" i="53"/>
  <c r="AE4543" i="53"/>
  <c r="AG5549" i="53"/>
  <c r="AF5549" i="53"/>
  <c r="AE5549" i="53"/>
  <c r="AG1526" i="53"/>
  <c r="AF1526" i="53"/>
  <c r="AE1526" i="53"/>
  <c r="AG2532" i="53"/>
  <c r="AF2532" i="53"/>
  <c r="AE2532" i="53"/>
  <c r="AF3537" i="53"/>
  <c r="AE3537" i="53"/>
  <c r="AG3537" i="53"/>
  <c r="BP4546" i="53"/>
  <c r="BQ4546" i="53"/>
  <c r="BO4546" i="53"/>
  <c r="BN4546" i="53"/>
  <c r="BM4546" i="53"/>
  <c r="BP3539" i="53"/>
  <c r="BQ3539" i="53"/>
  <c r="BO3539" i="53"/>
  <c r="BN3539" i="53"/>
  <c r="BM3539" i="53"/>
  <c r="BQ1529" i="53"/>
  <c r="BP1529" i="53"/>
  <c r="BO1529" i="53"/>
  <c r="BN1529" i="53"/>
  <c r="BM1529" i="53"/>
  <c r="BQ6557" i="53"/>
  <c r="BP6557" i="53"/>
  <c r="BO6557" i="53"/>
  <c r="BN6557" i="53"/>
  <c r="BM6557" i="53"/>
  <c r="BQ2534" i="53"/>
  <c r="BP2534" i="53"/>
  <c r="BO2534" i="53"/>
  <c r="BN2534" i="53"/>
  <c r="BM2534" i="53"/>
  <c r="BQ5551" i="53"/>
  <c r="BP5551" i="53"/>
  <c r="BO5551" i="53"/>
  <c r="BN5551" i="53"/>
  <c r="BM5551" i="53"/>
  <c r="BQ522" i="53"/>
  <c r="BP522" i="53"/>
  <c r="BO522" i="53"/>
  <c r="BN522" i="53"/>
  <c r="BM522" i="53"/>
  <c r="AD5550" i="53"/>
  <c r="AD1527" i="53"/>
  <c r="BL523" i="53"/>
  <c r="AD4544" i="53"/>
  <c r="BL6558" i="53"/>
  <c r="BL1530" i="53"/>
  <c r="BL4547" i="53"/>
  <c r="BL2535" i="53"/>
  <c r="BL3540" i="53"/>
  <c r="BL5552" i="53"/>
  <c r="AD6556" i="53"/>
  <c r="AD3538" i="53"/>
  <c r="AD2533" i="53"/>
  <c r="AG7585" i="53"/>
  <c r="AF7585" i="53"/>
  <c r="AE7585" i="53"/>
  <c r="AG8592" i="53"/>
  <c r="AF8592" i="53"/>
  <c r="AE8592" i="53"/>
  <c r="BO7585" i="53"/>
  <c r="BN7585" i="53"/>
  <c r="BM7585" i="53"/>
  <c r="BQ7585" i="53"/>
  <c r="BP7585" i="53"/>
  <c r="BN8591" i="53"/>
  <c r="BM8591" i="53"/>
  <c r="BO8591" i="53"/>
  <c r="BQ8591" i="53"/>
  <c r="BP8591" i="53"/>
  <c r="BL8592" i="53"/>
  <c r="BL7586" i="53"/>
  <c r="AD8593" i="53"/>
  <c r="AD7586" i="53"/>
  <c r="AF6556" i="53"/>
  <c r="AE6556" i="53"/>
  <c r="AG6556" i="53"/>
  <c r="AF1527" i="53"/>
  <c r="AE1527" i="53"/>
  <c r="AG1527" i="53"/>
  <c r="AG5550" i="53"/>
  <c r="AF5550" i="53"/>
  <c r="AE5550" i="53"/>
  <c r="AE2533" i="53"/>
  <c r="AF2533" i="53"/>
  <c r="AG2533" i="53"/>
  <c r="AG3538" i="53"/>
  <c r="AF3538" i="53"/>
  <c r="AE3538" i="53"/>
  <c r="AG4544" i="53"/>
  <c r="AF4544" i="53"/>
  <c r="AE4544" i="53"/>
  <c r="BP523" i="53"/>
  <c r="BQ523" i="53"/>
  <c r="BO523" i="53"/>
  <c r="BN523" i="53"/>
  <c r="BM523" i="53"/>
  <c r="BQ2535" i="53"/>
  <c r="BP2535" i="53"/>
  <c r="BM2535" i="53"/>
  <c r="BO2535" i="53"/>
  <c r="BN2535" i="53"/>
  <c r="BP3540" i="53"/>
  <c r="BQ3540" i="53"/>
  <c r="BO3540" i="53"/>
  <c r="BN3540" i="53"/>
  <c r="BM3540" i="53"/>
  <c r="BP4547" i="53"/>
  <c r="BM4547" i="53"/>
  <c r="BQ4547" i="53"/>
  <c r="BO4547" i="53"/>
  <c r="BN4547" i="53"/>
  <c r="BP5552" i="53"/>
  <c r="BQ5552" i="53"/>
  <c r="BO5552" i="53"/>
  <c r="BN5552" i="53"/>
  <c r="BM5552" i="53"/>
  <c r="BQ1530" i="53"/>
  <c r="BP1530" i="53"/>
  <c r="BO1530" i="53"/>
  <c r="BN1530" i="53"/>
  <c r="BM1530" i="53"/>
  <c r="BQ6558" i="53"/>
  <c r="BP6558" i="53"/>
  <c r="BM6558" i="53"/>
  <c r="BO6558" i="53"/>
  <c r="BN6558" i="53"/>
  <c r="AD5551" i="53"/>
  <c r="AD4545" i="53"/>
  <c r="AD1528" i="53"/>
  <c r="BL524" i="53"/>
  <c r="BL3541" i="53"/>
  <c r="BL4548" i="53"/>
  <c r="BL5553" i="53"/>
  <c r="BL2536" i="53"/>
  <c r="BL1531" i="53"/>
  <c r="BL6559" i="53"/>
  <c r="AD6557" i="53"/>
  <c r="AD3539" i="53"/>
  <c r="AD2534" i="53"/>
  <c r="AG7586" i="53"/>
  <c r="AF7586" i="53"/>
  <c r="AE7586" i="53"/>
  <c r="AG8593" i="53"/>
  <c r="AF8593" i="53"/>
  <c r="AE8593" i="53"/>
  <c r="BQ7586" i="53"/>
  <c r="BP7586" i="53"/>
  <c r="BO7586" i="53"/>
  <c r="BN7586" i="53"/>
  <c r="BM7586" i="53"/>
  <c r="BQ8592" i="53"/>
  <c r="BP8592" i="53"/>
  <c r="BO8592" i="53"/>
  <c r="BN8592" i="53"/>
  <c r="BM8592" i="53"/>
  <c r="BL8593" i="53"/>
  <c r="BL7587" i="53"/>
  <c r="AD8594" i="53"/>
  <c r="AD7587" i="53"/>
  <c r="AF4545" i="53"/>
  <c r="AE4545" i="53"/>
  <c r="AG4545" i="53"/>
  <c r="AF5551" i="53"/>
  <c r="AE5551" i="53"/>
  <c r="AG5551" i="53"/>
  <c r="AG6557" i="53"/>
  <c r="AF6557" i="53"/>
  <c r="AE6557" i="53"/>
  <c r="AG1528" i="53"/>
  <c r="AF1528" i="53"/>
  <c r="AE1528" i="53"/>
  <c r="AG2534" i="53"/>
  <c r="AF2534" i="53"/>
  <c r="AE2534" i="53"/>
  <c r="AG3539" i="53"/>
  <c r="AF3539" i="53"/>
  <c r="AE3539" i="53"/>
  <c r="BP6559" i="53"/>
  <c r="BQ6559" i="53"/>
  <c r="BO6559" i="53"/>
  <c r="BN6559" i="53"/>
  <c r="BM6559" i="53"/>
  <c r="BP1531" i="53"/>
  <c r="BQ1531" i="53"/>
  <c r="BN1531" i="53"/>
  <c r="BM1531" i="53"/>
  <c r="BO1531" i="53"/>
  <c r="BQ5553" i="53"/>
  <c r="BP5553" i="53"/>
  <c r="BO5553" i="53"/>
  <c r="BN5553" i="53"/>
  <c r="BM5553" i="53"/>
  <c r="BP3541" i="53"/>
  <c r="BQ3541" i="53"/>
  <c r="BO3541" i="53"/>
  <c r="BN3541" i="53"/>
  <c r="BM3541" i="53"/>
  <c r="BQ2536" i="53"/>
  <c r="BP2536" i="53"/>
  <c r="BO2536" i="53"/>
  <c r="BN2536" i="53"/>
  <c r="BM2536" i="53"/>
  <c r="BP4548" i="53"/>
  <c r="BN4548" i="53"/>
  <c r="BM4548" i="53"/>
  <c r="BQ4548" i="53"/>
  <c r="BO4548" i="53"/>
  <c r="BQ524" i="53"/>
  <c r="BP524" i="53"/>
  <c r="BM524" i="53"/>
  <c r="BO524" i="53"/>
  <c r="BN524" i="53"/>
  <c r="AD5552" i="53"/>
  <c r="BL525" i="53"/>
  <c r="AD1529" i="53"/>
  <c r="AD4546" i="53"/>
  <c r="BL5554" i="53"/>
  <c r="BL6560" i="53"/>
  <c r="BL1532" i="53"/>
  <c r="BL3542" i="53"/>
  <c r="BL2537" i="53"/>
  <c r="BL4549" i="53"/>
  <c r="AD6558" i="53"/>
  <c r="AD3540" i="53"/>
  <c r="AD2535" i="53"/>
  <c r="AG7587" i="53"/>
  <c r="AF7587" i="53"/>
  <c r="AE7587" i="53"/>
  <c r="AG8594" i="53"/>
  <c r="AF8594" i="53"/>
  <c r="AE8594" i="53"/>
  <c r="BM7587" i="53"/>
  <c r="BQ7587" i="53"/>
  <c r="BP7587" i="53"/>
  <c r="BO7587" i="53"/>
  <c r="BN7587" i="53"/>
  <c r="BQ8593" i="53"/>
  <c r="BP8593" i="53"/>
  <c r="BM8593" i="53"/>
  <c r="BO8593" i="53"/>
  <c r="BN8593" i="53"/>
  <c r="BL8594" i="53"/>
  <c r="BL7588" i="53"/>
  <c r="AD8595" i="53"/>
  <c r="AD7588" i="53"/>
  <c r="AE6558" i="53"/>
  <c r="AF6558" i="53"/>
  <c r="AG6558" i="53"/>
  <c r="AG1529" i="53"/>
  <c r="AF1529" i="53"/>
  <c r="AE1529" i="53"/>
  <c r="AG5552" i="53"/>
  <c r="AF5552" i="53"/>
  <c r="AE5552" i="53"/>
  <c r="AG2535" i="53"/>
  <c r="AF2535" i="53"/>
  <c r="AE2535" i="53"/>
  <c r="AE3540" i="53"/>
  <c r="AF3540" i="53"/>
  <c r="AG3540" i="53"/>
  <c r="AG4546" i="53"/>
  <c r="AF4546" i="53"/>
  <c r="AE4546" i="53"/>
  <c r="BQ525" i="53"/>
  <c r="BP525" i="53"/>
  <c r="BO525" i="53"/>
  <c r="BN525" i="53"/>
  <c r="BM525" i="53"/>
  <c r="BP2537" i="53"/>
  <c r="BQ2537" i="53"/>
  <c r="BO2537" i="53"/>
  <c r="BN2537" i="53"/>
  <c r="BM2537" i="53"/>
  <c r="BP3542" i="53"/>
  <c r="BQ3542" i="53"/>
  <c r="BO3542" i="53"/>
  <c r="BN3542" i="53"/>
  <c r="BM3542" i="53"/>
  <c r="BQ1532" i="53"/>
  <c r="BP1532" i="53"/>
  <c r="BO1532" i="53"/>
  <c r="BN1532" i="53"/>
  <c r="BM1532" i="53"/>
  <c r="BQ6560" i="53"/>
  <c r="BP6560" i="53"/>
  <c r="BO6560" i="53"/>
  <c r="BN6560" i="53"/>
  <c r="BM6560" i="53"/>
  <c r="BP4549" i="53"/>
  <c r="BO4549" i="53"/>
  <c r="BN4549" i="53"/>
  <c r="BM4549" i="53"/>
  <c r="BQ4549" i="53"/>
  <c r="BQ5554" i="53"/>
  <c r="BP5554" i="53"/>
  <c r="BM5554" i="53"/>
  <c r="BO5554" i="53"/>
  <c r="BN5554" i="53"/>
  <c r="AD5553" i="53"/>
  <c r="AD4547" i="53"/>
  <c r="BL526" i="53"/>
  <c r="AD1530" i="53"/>
  <c r="BL3543" i="53"/>
  <c r="BL6561" i="53"/>
  <c r="BL4550" i="53"/>
  <c r="BL2538" i="53"/>
  <c r="BL1533" i="53"/>
  <c r="BL5555" i="53"/>
  <c r="AD6559" i="53"/>
  <c r="AD3541" i="53"/>
  <c r="AD2536" i="53"/>
  <c r="AG7588" i="53"/>
  <c r="AF7588" i="53"/>
  <c r="AE7588" i="53"/>
  <c r="AF8595" i="53"/>
  <c r="AE8595" i="53"/>
  <c r="AG8595" i="53"/>
  <c r="BP7588" i="53"/>
  <c r="BO7588" i="53"/>
  <c r="BN7588" i="53"/>
  <c r="BM7588" i="53"/>
  <c r="BQ7588" i="53"/>
  <c r="BO8594" i="53"/>
  <c r="BN8594" i="53"/>
  <c r="BM8594" i="53"/>
  <c r="BP8594" i="53"/>
  <c r="BQ8594" i="53"/>
  <c r="BL8595" i="53"/>
  <c r="BL7589" i="53"/>
  <c r="AD8596" i="53"/>
  <c r="AD7589" i="53"/>
  <c r="AE6559" i="53"/>
  <c r="AF6559" i="53"/>
  <c r="AG6559" i="53"/>
  <c r="AG4547" i="53"/>
  <c r="AF4547" i="53"/>
  <c r="AE4547" i="53"/>
  <c r="AG5553" i="53"/>
  <c r="AF5553" i="53"/>
  <c r="AE5553" i="53"/>
  <c r="AG2536" i="53"/>
  <c r="AE2536" i="53"/>
  <c r="AF2536" i="53"/>
  <c r="AG3541" i="53"/>
  <c r="AF3541" i="53"/>
  <c r="AE3541" i="53"/>
  <c r="AE1530" i="53"/>
  <c r="AG1530" i="53"/>
  <c r="AF1530" i="53"/>
  <c r="BQ526" i="53"/>
  <c r="BP526" i="53"/>
  <c r="BO526" i="53"/>
  <c r="BN526" i="53"/>
  <c r="BM526" i="53"/>
  <c r="BQ1533" i="53"/>
  <c r="BP1533" i="53"/>
  <c r="BO1533" i="53"/>
  <c r="BN1533" i="53"/>
  <c r="BM1533" i="53"/>
  <c r="BP4550" i="53"/>
  <c r="BQ4550" i="53"/>
  <c r="BO4550" i="53"/>
  <c r="BN4550" i="53"/>
  <c r="BM4550" i="53"/>
  <c r="BQ5555" i="53"/>
  <c r="BP5555" i="53"/>
  <c r="BO5555" i="53"/>
  <c r="BN5555" i="53"/>
  <c r="BM5555" i="53"/>
  <c r="BQ2538" i="53"/>
  <c r="BP2538" i="53"/>
  <c r="BO2538" i="53"/>
  <c r="BN2538" i="53"/>
  <c r="BM2538" i="53"/>
  <c r="BQ6561" i="53"/>
  <c r="BP6561" i="53"/>
  <c r="BO6561" i="53"/>
  <c r="BN6561" i="53"/>
  <c r="BM6561" i="53"/>
  <c r="BP3543" i="53"/>
  <c r="BM3543" i="53"/>
  <c r="BQ3543" i="53"/>
  <c r="BO3543" i="53"/>
  <c r="BN3543" i="53"/>
  <c r="AD5554" i="53"/>
  <c r="BL527" i="53"/>
  <c r="AD1531" i="53"/>
  <c r="AD4548" i="53"/>
  <c r="BL1534" i="53"/>
  <c r="BL6562" i="53"/>
  <c r="BL5556" i="53"/>
  <c r="BL2539" i="53"/>
  <c r="BL4551" i="53"/>
  <c r="BL3544" i="53"/>
  <c r="AD6560" i="53"/>
  <c r="AD3542" i="53"/>
  <c r="AD2537" i="53"/>
  <c r="AF7589" i="53"/>
  <c r="AE7589" i="53"/>
  <c r="AG7589" i="53"/>
  <c r="AG8596" i="53"/>
  <c r="AF8596" i="53"/>
  <c r="AE8596" i="53"/>
  <c r="BQ7589" i="53"/>
  <c r="BP7589" i="53"/>
  <c r="BO7589" i="53"/>
  <c r="BN7589" i="53"/>
  <c r="BM7589" i="53"/>
  <c r="BQ8595" i="53"/>
  <c r="BP8595" i="53"/>
  <c r="BO8595" i="53"/>
  <c r="BN8595" i="53"/>
  <c r="BM8595" i="53"/>
  <c r="BL8596" i="53"/>
  <c r="BL7590" i="53"/>
  <c r="AD8597" i="53"/>
  <c r="AD7590" i="53"/>
  <c r="AE5554" i="53"/>
  <c r="AG5554" i="53"/>
  <c r="AF5554" i="53"/>
  <c r="AG6560" i="53"/>
  <c r="AF6560" i="53"/>
  <c r="AE6560" i="53"/>
  <c r="AG1531" i="53"/>
  <c r="AF1531" i="53"/>
  <c r="AE1531" i="53"/>
  <c r="AG2537" i="53"/>
  <c r="AF2537" i="53"/>
  <c r="AE2537" i="53"/>
  <c r="AG3542" i="53"/>
  <c r="AF3542" i="53"/>
  <c r="AE3542" i="53"/>
  <c r="AE4548" i="53"/>
  <c r="AG4548" i="53"/>
  <c r="AF4548" i="53"/>
  <c r="BP527" i="53"/>
  <c r="BQ527" i="53"/>
  <c r="BO527" i="53"/>
  <c r="BN527" i="53"/>
  <c r="BM527" i="53"/>
  <c r="BP3544" i="53"/>
  <c r="BN3544" i="53"/>
  <c r="BM3544" i="53"/>
  <c r="BQ3544" i="53"/>
  <c r="BO3544" i="53"/>
  <c r="BP4551" i="53"/>
  <c r="BQ4551" i="53"/>
  <c r="BO4551" i="53"/>
  <c r="BN4551" i="53"/>
  <c r="BM4551" i="53"/>
  <c r="BP5556" i="53"/>
  <c r="BQ5556" i="53"/>
  <c r="BO5556" i="53"/>
  <c r="BN5556" i="53"/>
  <c r="BM5556" i="53"/>
  <c r="BQ2539" i="53"/>
  <c r="BP2539" i="53"/>
  <c r="BM2539" i="53"/>
  <c r="BO2539" i="53"/>
  <c r="BN2539" i="53"/>
  <c r="BQ6562" i="53"/>
  <c r="BP6562" i="53"/>
  <c r="BM6562" i="53"/>
  <c r="BO6562" i="53"/>
  <c r="BN6562" i="53"/>
  <c r="BQ1534" i="53"/>
  <c r="BP1534" i="53"/>
  <c r="BO1534" i="53"/>
  <c r="BN1534" i="53"/>
  <c r="BM1534" i="53"/>
  <c r="AD5555" i="53"/>
  <c r="AD4549" i="53"/>
  <c r="BL528" i="53"/>
  <c r="AD1532" i="53"/>
  <c r="BL1535" i="53"/>
  <c r="BL3545" i="53"/>
  <c r="BL2540" i="53"/>
  <c r="BL4552" i="53"/>
  <c r="BL5557" i="53"/>
  <c r="BL6563" i="53"/>
  <c r="AD6561" i="53"/>
  <c r="AD3543" i="53"/>
  <c r="AD2538" i="53"/>
  <c r="AG7590" i="53"/>
  <c r="AF7590" i="53"/>
  <c r="AE7590" i="53"/>
  <c r="AG8597" i="53"/>
  <c r="AF8597" i="53"/>
  <c r="AE8597" i="53"/>
  <c r="BN7590" i="53"/>
  <c r="BM7590" i="53"/>
  <c r="BQ7590" i="53"/>
  <c r="BP7590" i="53"/>
  <c r="BO7590" i="53"/>
  <c r="BM8596" i="53"/>
  <c r="BQ8596" i="53"/>
  <c r="BN8596" i="53"/>
  <c r="BO8596" i="53"/>
  <c r="BP8596" i="53"/>
  <c r="BL8597" i="53"/>
  <c r="BL7591" i="53"/>
  <c r="AD8598" i="53"/>
  <c r="AD7591" i="53"/>
  <c r="AG4549" i="53"/>
  <c r="AF4549" i="53"/>
  <c r="AE4549" i="53"/>
  <c r="AG6561" i="53"/>
  <c r="AF6561" i="53"/>
  <c r="AE6561" i="53"/>
  <c r="AG5555" i="53"/>
  <c r="AF5555" i="53"/>
  <c r="AE5555" i="53"/>
  <c r="AF2538" i="53"/>
  <c r="AE2538" i="53"/>
  <c r="AG2538" i="53"/>
  <c r="AG3543" i="53"/>
  <c r="AE3543" i="53"/>
  <c r="AF3543" i="53"/>
  <c r="AG1532" i="53"/>
  <c r="AF1532" i="53"/>
  <c r="AE1532" i="53"/>
  <c r="BQ528" i="53"/>
  <c r="BP528" i="53"/>
  <c r="BM528" i="53"/>
  <c r="BO528" i="53"/>
  <c r="BN528" i="53"/>
  <c r="BP6563" i="53"/>
  <c r="BQ6563" i="53"/>
  <c r="BO6563" i="53"/>
  <c r="BN6563" i="53"/>
  <c r="BM6563" i="53"/>
  <c r="BQ5557" i="53"/>
  <c r="BP5557" i="53"/>
  <c r="BO5557" i="53"/>
  <c r="BN5557" i="53"/>
  <c r="BM5557" i="53"/>
  <c r="BP4552" i="53"/>
  <c r="BQ4552" i="53"/>
  <c r="BO4552" i="53"/>
  <c r="BN4552" i="53"/>
  <c r="BM4552" i="53"/>
  <c r="BP3545" i="53"/>
  <c r="BO3545" i="53"/>
  <c r="BN3545" i="53"/>
  <c r="BM3545" i="53"/>
  <c r="BQ3545" i="53"/>
  <c r="BQ2540" i="53"/>
  <c r="BP2540" i="53"/>
  <c r="BO2540" i="53"/>
  <c r="BN2540" i="53"/>
  <c r="BM2540" i="53"/>
  <c r="BP1535" i="53"/>
  <c r="BQ1535" i="53"/>
  <c r="BN1535" i="53"/>
  <c r="BM1535" i="53"/>
  <c r="BO1535" i="53"/>
  <c r="AD5556" i="53"/>
  <c r="AD4550" i="53"/>
  <c r="AD1533" i="53"/>
  <c r="BL529" i="53"/>
  <c r="BL5558" i="53"/>
  <c r="BL3546" i="53"/>
  <c r="BL6564" i="53"/>
  <c r="BL4553" i="53"/>
  <c r="BL2541" i="53"/>
  <c r="BL1536" i="53"/>
  <c r="AD6562" i="53"/>
  <c r="AD3544" i="53"/>
  <c r="AD2539" i="53"/>
  <c r="AG7591" i="53"/>
  <c r="AF7591" i="53"/>
  <c r="AE7591" i="53"/>
  <c r="AE8598" i="53"/>
  <c r="AG8598" i="53"/>
  <c r="AF8598" i="53"/>
  <c r="BQ7591" i="53"/>
  <c r="BP7591" i="53"/>
  <c r="BO7591" i="53"/>
  <c r="BN7591" i="53"/>
  <c r="BM7591" i="53"/>
  <c r="BP8597" i="53"/>
  <c r="BO8597" i="53"/>
  <c r="BN8597" i="53"/>
  <c r="BM8597" i="53"/>
  <c r="BQ8597" i="53"/>
  <c r="BL8598" i="53"/>
  <c r="BL7592" i="53"/>
  <c r="AD8599" i="53"/>
  <c r="AD7592" i="53"/>
  <c r="AG4550" i="53"/>
  <c r="AF4550" i="53"/>
  <c r="AE4550" i="53"/>
  <c r="AG5556" i="53"/>
  <c r="AF5556" i="53"/>
  <c r="AE5556" i="53"/>
  <c r="AF6562" i="53"/>
  <c r="AG6562" i="53"/>
  <c r="AE6562" i="53"/>
  <c r="AG1533" i="53"/>
  <c r="AF1533" i="53"/>
  <c r="AE1533" i="53"/>
  <c r="AG2539" i="53"/>
  <c r="AF2539" i="53"/>
  <c r="AE2539" i="53"/>
  <c r="AG3544" i="53"/>
  <c r="AF3544" i="53"/>
  <c r="AE3544" i="53"/>
  <c r="BP2541" i="53"/>
  <c r="BQ2541" i="53"/>
  <c r="BO2541" i="53"/>
  <c r="BN2541" i="53"/>
  <c r="BM2541" i="53"/>
  <c r="BP4553" i="53"/>
  <c r="BQ4553" i="53"/>
  <c r="BO4553" i="53"/>
  <c r="BN4553" i="53"/>
  <c r="BM4553" i="53"/>
  <c r="BP3546" i="53"/>
  <c r="BQ3546" i="53"/>
  <c r="BO3546" i="53"/>
  <c r="BN3546" i="53"/>
  <c r="BM3546" i="53"/>
  <c r="BQ1536" i="53"/>
  <c r="BP1536" i="53"/>
  <c r="BO1536" i="53"/>
  <c r="BN1536" i="53"/>
  <c r="BM1536" i="53"/>
  <c r="BQ6564" i="53"/>
  <c r="BP6564" i="53"/>
  <c r="BO6564" i="53"/>
  <c r="BN6564" i="53"/>
  <c r="BM6564" i="53"/>
  <c r="BQ5558" i="53"/>
  <c r="BP5558" i="53"/>
  <c r="BM5558" i="53"/>
  <c r="BO5558" i="53"/>
  <c r="BN5558" i="53"/>
  <c r="BQ529" i="53"/>
  <c r="BP529" i="53"/>
  <c r="BO529" i="53"/>
  <c r="BN529" i="53"/>
  <c r="BM529" i="53"/>
  <c r="AD5557" i="53"/>
  <c r="BL530" i="53"/>
  <c r="AD1534" i="53"/>
  <c r="AD4551" i="53"/>
  <c r="BL2542" i="53"/>
  <c r="BL6565" i="53"/>
  <c r="BL4554" i="53"/>
  <c r="BL3547" i="53"/>
  <c r="BL5559" i="53"/>
  <c r="BL1537" i="53"/>
  <c r="AD6563" i="53"/>
  <c r="AD3545" i="53"/>
  <c r="AD2540" i="53"/>
  <c r="AE7592" i="53"/>
  <c r="AG7592" i="53"/>
  <c r="AF7592" i="53"/>
  <c r="AG8599" i="53"/>
  <c r="AF8599" i="53"/>
  <c r="AE8599" i="53"/>
  <c r="BQ7592" i="53"/>
  <c r="BP7592" i="53"/>
  <c r="BO7592" i="53"/>
  <c r="BN7592" i="53"/>
  <c r="BM7592" i="53"/>
  <c r="BQ8598" i="53"/>
  <c r="BP8598" i="53"/>
  <c r="BO8598" i="53"/>
  <c r="BN8598" i="53"/>
  <c r="BM8598" i="53"/>
  <c r="BL8599" i="53"/>
  <c r="BL7593" i="53"/>
  <c r="AD8600" i="53"/>
  <c r="AD7593" i="53"/>
  <c r="AG5557" i="53"/>
  <c r="AF5557" i="53"/>
  <c r="AE5557" i="53"/>
  <c r="AG1534" i="53"/>
  <c r="AF1534" i="53"/>
  <c r="AE1534" i="53"/>
  <c r="AF6563" i="53"/>
  <c r="AE6563" i="53"/>
  <c r="AG6563" i="53"/>
  <c r="AG2540" i="53"/>
  <c r="AF2540" i="53"/>
  <c r="AE2540" i="53"/>
  <c r="AF3545" i="53"/>
  <c r="AE3545" i="53"/>
  <c r="AG3545" i="53"/>
  <c r="AG4551" i="53"/>
  <c r="AF4551" i="53"/>
  <c r="AE4551" i="53"/>
  <c r="BQ530" i="53"/>
  <c r="BP530" i="53"/>
  <c r="BO530" i="53"/>
  <c r="BN530" i="53"/>
  <c r="BM530" i="53"/>
  <c r="BQ5559" i="53"/>
  <c r="BP5559" i="53"/>
  <c r="BO5559" i="53"/>
  <c r="BN5559" i="53"/>
  <c r="BM5559" i="53"/>
  <c r="BP3547" i="53"/>
  <c r="BQ3547" i="53"/>
  <c r="BO3547" i="53"/>
  <c r="BN3547" i="53"/>
  <c r="BM3547" i="53"/>
  <c r="BP4554" i="53"/>
  <c r="BQ4554" i="53"/>
  <c r="BO4554" i="53"/>
  <c r="BN4554" i="53"/>
  <c r="BM4554" i="53"/>
  <c r="BQ1537" i="53"/>
  <c r="BP1537" i="53"/>
  <c r="BO1537" i="53"/>
  <c r="BN1537" i="53"/>
  <c r="BM1537" i="53"/>
  <c r="BQ6565" i="53"/>
  <c r="BP6565" i="53"/>
  <c r="BO6565" i="53"/>
  <c r="BN6565" i="53"/>
  <c r="BM6565" i="53"/>
  <c r="BQ2542" i="53"/>
  <c r="BP2542" i="53"/>
  <c r="BO2542" i="53"/>
  <c r="BN2542" i="53"/>
  <c r="BM2542" i="53"/>
  <c r="AD5558" i="53"/>
  <c r="AD4552" i="53"/>
  <c r="BL531" i="53"/>
  <c r="AD1535" i="53"/>
  <c r="BL6566" i="53"/>
  <c r="BL3548" i="53"/>
  <c r="BL5560" i="53"/>
  <c r="BL1538" i="53"/>
  <c r="BL4555" i="53"/>
  <c r="BL2543" i="53"/>
  <c r="AD6564" i="53"/>
  <c r="AD3546" i="53"/>
  <c r="AD2541" i="53"/>
  <c r="AG7593" i="53"/>
  <c r="AF7593" i="53"/>
  <c r="AE7593" i="53"/>
  <c r="AG8600" i="53"/>
  <c r="AF8600" i="53"/>
  <c r="AE8600" i="53"/>
  <c r="BO7593" i="53"/>
  <c r="BN7593" i="53"/>
  <c r="BM7593" i="53"/>
  <c r="BQ7593" i="53"/>
  <c r="BP7593" i="53"/>
  <c r="BN8599" i="53"/>
  <c r="BM8599" i="53"/>
  <c r="BO8599" i="53"/>
  <c r="BQ8599" i="53"/>
  <c r="BP8599" i="53"/>
  <c r="BL8600" i="53"/>
  <c r="BL7594" i="53"/>
  <c r="AD8601" i="53"/>
  <c r="AD7594" i="53"/>
  <c r="AG4552" i="53"/>
  <c r="AF4552" i="53"/>
  <c r="AE4552" i="53"/>
  <c r="AF6564" i="53"/>
  <c r="AE6564" i="53"/>
  <c r="AG6564" i="53"/>
  <c r="AG5558" i="53"/>
  <c r="AF5558" i="53"/>
  <c r="AE5558" i="53"/>
  <c r="AE2541" i="53"/>
  <c r="AF2541" i="53"/>
  <c r="AG2541" i="53"/>
  <c r="AG3546" i="53"/>
  <c r="AF3546" i="53"/>
  <c r="AE3546" i="53"/>
  <c r="AF1535" i="53"/>
  <c r="AE1535" i="53"/>
  <c r="AG1535" i="53"/>
  <c r="BP531" i="53"/>
  <c r="BQ531" i="53"/>
  <c r="BO531" i="53"/>
  <c r="BN531" i="53"/>
  <c r="BM531" i="53"/>
  <c r="BQ1538" i="53"/>
  <c r="BP1538" i="53"/>
  <c r="BO1538" i="53"/>
  <c r="BN1538" i="53"/>
  <c r="BM1538" i="53"/>
  <c r="BP4555" i="53"/>
  <c r="BM4555" i="53"/>
  <c r="BQ4555" i="53"/>
  <c r="BO4555" i="53"/>
  <c r="BN4555" i="53"/>
  <c r="BP3548" i="53"/>
  <c r="BQ3548" i="53"/>
  <c r="BO3548" i="53"/>
  <c r="BN3548" i="53"/>
  <c r="BM3548" i="53"/>
  <c r="BQ6566" i="53"/>
  <c r="BP6566" i="53"/>
  <c r="BM6566" i="53"/>
  <c r="BO6566" i="53"/>
  <c r="BN6566" i="53"/>
  <c r="BQ2543" i="53"/>
  <c r="BP2543" i="53"/>
  <c r="BM2543" i="53"/>
  <c r="BO2543" i="53"/>
  <c r="BN2543" i="53"/>
  <c r="BP5560" i="53"/>
  <c r="BQ5560" i="53"/>
  <c r="BO5560" i="53"/>
  <c r="BN5560" i="53"/>
  <c r="BM5560" i="53"/>
  <c r="AD5559" i="53"/>
  <c r="AD4553" i="53"/>
  <c r="AD1536" i="53"/>
  <c r="BL532" i="53"/>
  <c r="BL3549" i="53"/>
  <c r="BL4556" i="53"/>
  <c r="BL2544" i="53"/>
  <c r="BL1539" i="53"/>
  <c r="BL5561" i="53"/>
  <c r="BL6567" i="53"/>
  <c r="AD6565" i="53"/>
  <c r="AD3547" i="53"/>
  <c r="AD2542" i="53"/>
  <c r="AG7594" i="53"/>
  <c r="AF7594" i="53"/>
  <c r="AE7594" i="53"/>
  <c r="AG8601" i="53"/>
  <c r="AF8601" i="53"/>
  <c r="AE8601" i="53"/>
  <c r="BQ7594" i="53"/>
  <c r="BP7594" i="53"/>
  <c r="BO7594" i="53"/>
  <c r="BN7594" i="53"/>
  <c r="BM7594" i="53"/>
  <c r="BQ8600" i="53"/>
  <c r="BP8600" i="53"/>
  <c r="BO8600" i="53"/>
  <c r="BN8600" i="53"/>
  <c r="BM8600" i="53"/>
  <c r="BL8601" i="53"/>
  <c r="BL7595" i="53"/>
  <c r="AD8602" i="53"/>
  <c r="AD7595" i="53"/>
  <c r="AF4553" i="53"/>
  <c r="AE4553" i="53"/>
  <c r="AG4553" i="53"/>
  <c r="AG6565" i="53"/>
  <c r="AF6565" i="53"/>
  <c r="AE6565" i="53"/>
  <c r="AF5559" i="53"/>
  <c r="AE5559" i="53"/>
  <c r="AG5559" i="53"/>
  <c r="AG1536" i="53"/>
  <c r="AF1536" i="53"/>
  <c r="AE1536" i="53"/>
  <c r="AG2542" i="53"/>
  <c r="AF2542" i="53"/>
  <c r="AE2542" i="53"/>
  <c r="AG3547" i="53"/>
  <c r="AF3547" i="53"/>
  <c r="AE3547" i="53"/>
  <c r="BQ5561" i="53"/>
  <c r="BP5561" i="53"/>
  <c r="BO5561" i="53"/>
  <c r="BN5561" i="53"/>
  <c r="BM5561" i="53"/>
  <c r="BP6567" i="53"/>
  <c r="BQ6567" i="53"/>
  <c r="BO6567" i="53"/>
  <c r="BN6567" i="53"/>
  <c r="BM6567" i="53"/>
  <c r="BP4556" i="53"/>
  <c r="BN4556" i="53"/>
  <c r="BM4556" i="53"/>
  <c r="BQ4556" i="53"/>
  <c r="BO4556" i="53"/>
  <c r="BP3549" i="53"/>
  <c r="BQ3549" i="53"/>
  <c r="BO3549" i="53"/>
  <c r="BN3549" i="53"/>
  <c r="BM3549" i="53"/>
  <c r="BP1539" i="53"/>
  <c r="BQ1539" i="53"/>
  <c r="BN1539" i="53"/>
  <c r="BM1539" i="53"/>
  <c r="BO1539" i="53"/>
  <c r="BQ2544" i="53"/>
  <c r="BP2544" i="53"/>
  <c r="BO2544" i="53"/>
  <c r="BN2544" i="53"/>
  <c r="BM2544" i="53"/>
  <c r="BQ532" i="53"/>
  <c r="BP532" i="53"/>
  <c r="BM532" i="53"/>
  <c r="BO532" i="53"/>
  <c r="BN532" i="53"/>
  <c r="AD5560" i="53"/>
  <c r="BL533" i="53"/>
  <c r="AD1537" i="53"/>
  <c r="AD4554" i="53"/>
  <c r="BL2545" i="53"/>
  <c r="BL6568" i="53"/>
  <c r="BL5562" i="53"/>
  <c r="BL4557" i="53"/>
  <c r="BL1540" i="53"/>
  <c r="BL3550" i="53"/>
  <c r="AD6566" i="53"/>
  <c r="AD3548" i="53"/>
  <c r="AD2543" i="53"/>
  <c r="AG7595" i="53"/>
  <c r="AF7595" i="53"/>
  <c r="AE7595" i="53"/>
  <c r="AG8602" i="53"/>
  <c r="AF8602" i="53"/>
  <c r="AE8602" i="53"/>
  <c r="BM7595" i="53"/>
  <c r="BQ7595" i="53"/>
  <c r="BP7595" i="53"/>
  <c r="BO7595" i="53"/>
  <c r="BN7595" i="53"/>
  <c r="BQ8601" i="53"/>
  <c r="BP8601" i="53"/>
  <c r="BM8601" i="53"/>
  <c r="BO8601" i="53"/>
  <c r="BN8601" i="53"/>
  <c r="BL8602" i="53"/>
  <c r="BL7596" i="53"/>
  <c r="AD8603" i="53"/>
  <c r="AD7596" i="53"/>
  <c r="AE6566" i="53"/>
  <c r="AG6566" i="53"/>
  <c r="AF6566" i="53"/>
  <c r="AG5560" i="53"/>
  <c r="AF5560" i="53"/>
  <c r="AE5560" i="53"/>
  <c r="AG1537" i="53"/>
  <c r="AF1537" i="53"/>
  <c r="AE1537" i="53"/>
  <c r="AG2543" i="53"/>
  <c r="AF2543" i="53"/>
  <c r="AE2543" i="53"/>
  <c r="AE3548" i="53"/>
  <c r="AF3548" i="53"/>
  <c r="AG3548" i="53"/>
  <c r="AG4554" i="53"/>
  <c r="AF4554" i="53"/>
  <c r="AE4554" i="53"/>
  <c r="BP4557" i="53"/>
  <c r="BO4557" i="53"/>
  <c r="BN4557" i="53"/>
  <c r="BM4557" i="53"/>
  <c r="BQ4557" i="53"/>
  <c r="BQ1540" i="53"/>
  <c r="BP1540" i="53"/>
  <c r="BO1540" i="53"/>
  <c r="BN1540" i="53"/>
  <c r="BM1540" i="53"/>
  <c r="BP3550" i="53"/>
  <c r="BQ3550" i="53"/>
  <c r="BO3550" i="53"/>
  <c r="BN3550" i="53"/>
  <c r="BM3550" i="53"/>
  <c r="BQ5562" i="53"/>
  <c r="BP5562" i="53"/>
  <c r="BM5562" i="53"/>
  <c r="BO5562" i="53"/>
  <c r="BN5562" i="53"/>
  <c r="BP2545" i="53"/>
  <c r="BQ2545" i="53"/>
  <c r="BO2545" i="53"/>
  <c r="BN2545" i="53"/>
  <c r="BM2545" i="53"/>
  <c r="BQ533" i="53"/>
  <c r="BP533" i="53"/>
  <c r="BO533" i="53"/>
  <c r="BN533" i="53"/>
  <c r="BM533" i="53"/>
  <c r="BQ6568" i="53"/>
  <c r="BP6568" i="53"/>
  <c r="BO6568" i="53"/>
  <c r="BN6568" i="53"/>
  <c r="BM6568" i="53"/>
  <c r="AD5561" i="53"/>
  <c r="AD4555" i="53"/>
  <c r="AD1538" i="53"/>
  <c r="BL534" i="53"/>
  <c r="BL6569" i="53"/>
  <c r="BL3551" i="53"/>
  <c r="BL2546" i="53"/>
  <c r="BL4558" i="53"/>
  <c r="BL1541" i="53"/>
  <c r="BL5563" i="53"/>
  <c r="AD6567" i="53"/>
  <c r="AD3549" i="53"/>
  <c r="AD2544" i="53"/>
  <c r="AG7596" i="53"/>
  <c r="AF7596" i="53"/>
  <c r="AE7596" i="53"/>
  <c r="AF8603" i="53"/>
  <c r="AE8603" i="53"/>
  <c r="AG8603" i="53"/>
  <c r="BP7596" i="53"/>
  <c r="BO7596" i="53"/>
  <c r="BN7596" i="53"/>
  <c r="BM7596" i="53"/>
  <c r="BQ7596" i="53"/>
  <c r="BO8602" i="53"/>
  <c r="BN8602" i="53"/>
  <c r="BM8602" i="53"/>
  <c r="BP8602" i="53"/>
  <c r="BQ8602" i="53"/>
  <c r="BL8603" i="53"/>
  <c r="BL7597" i="53"/>
  <c r="AD8604" i="53"/>
  <c r="AD7597" i="53"/>
  <c r="AE6567" i="53"/>
  <c r="AG6567" i="53"/>
  <c r="AF6567" i="53"/>
  <c r="AG5561" i="53"/>
  <c r="AF5561" i="53"/>
  <c r="AE5561" i="53"/>
  <c r="AE1538" i="53"/>
  <c r="AG1538" i="53"/>
  <c r="AF1538" i="53"/>
  <c r="AG4555" i="53"/>
  <c r="AF4555" i="53"/>
  <c r="AE4555" i="53"/>
  <c r="AG2544" i="53"/>
  <c r="AE2544" i="53"/>
  <c r="AF2544" i="53"/>
  <c r="AG3549" i="53"/>
  <c r="AF3549" i="53"/>
  <c r="AE3549" i="53"/>
  <c r="BP4558" i="53"/>
  <c r="BQ4558" i="53"/>
  <c r="BO4558" i="53"/>
  <c r="BN4558" i="53"/>
  <c r="BM4558" i="53"/>
  <c r="BQ5563" i="53"/>
  <c r="BP5563" i="53"/>
  <c r="BO5563" i="53"/>
  <c r="BN5563" i="53"/>
  <c r="BM5563" i="53"/>
  <c r="BQ2546" i="53"/>
  <c r="BP2546" i="53"/>
  <c r="BO2546" i="53"/>
  <c r="BN2546" i="53"/>
  <c r="BM2546" i="53"/>
  <c r="BP3551" i="53"/>
  <c r="BM3551" i="53"/>
  <c r="BQ3551" i="53"/>
  <c r="BO3551" i="53"/>
  <c r="BN3551" i="53"/>
  <c r="BQ1541" i="53"/>
  <c r="BP1541" i="53"/>
  <c r="BO1541" i="53"/>
  <c r="BN1541" i="53"/>
  <c r="BM1541" i="53"/>
  <c r="BQ6569" i="53"/>
  <c r="BP6569" i="53"/>
  <c r="BO6569" i="53"/>
  <c r="BN6569" i="53"/>
  <c r="BM6569" i="53"/>
  <c r="BQ534" i="53"/>
  <c r="BP534" i="53"/>
  <c r="BO534" i="53"/>
  <c r="BN534" i="53"/>
  <c r="BM534" i="53"/>
  <c r="AD5562" i="53"/>
  <c r="BL535" i="53"/>
  <c r="AD4556" i="53"/>
  <c r="AD1539" i="53"/>
  <c r="BL3552" i="53"/>
  <c r="BL6570" i="53"/>
  <c r="BL1542" i="53"/>
  <c r="BL5564" i="53"/>
  <c r="BL4559" i="53"/>
  <c r="BL2547" i="53"/>
  <c r="AD6568" i="53"/>
  <c r="AD3550" i="53"/>
  <c r="AD2545" i="53"/>
  <c r="AF7597" i="53"/>
  <c r="AE7597" i="53"/>
  <c r="AG7597" i="53"/>
  <c r="AG8604" i="53"/>
  <c r="AF8604" i="53"/>
  <c r="AE8604" i="53"/>
  <c r="BQ7597" i="53"/>
  <c r="BP7597" i="53"/>
  <c r="BO7597" i="53"/>
  <c r="BN7597" i="53"/>
  <c r="BM7597" i="53"/>
  <c r="BQ8603" i="53"/>
  <c r="BP8603" i="53"/>
  <c r="BO8603" i="53"/>
  <c r="BN8603" i="53"/>
  <c r="BM8603" i="53"/>
  <c r="BL8604" i="53"/>
  <c r="BL7598" i="53"/>
  <c r="AD8605" i="53"/>
  <c r="AD7598" i="53"/>
  <c r="AE5562" i="53"/>
  <c r="AF5562" i="53"/>
  <c r="AG5562" i="53"/>
  <c r="AG6568" i="53"/>
  <c r="AF6568" i="53"/>
  <c r="AE6568" i="53"/>
  <c r="AE4556" i="53"/>
  <c r="AG4556" i="53"/>
  <c r="AF4556" i="53"/>
  <c r="AG2545" i="53"/>
  <c r="AF2545" i="53"/>
  <c r="AE2545" i="53"/>
  <c r="AG3550" i="53"/>
  <c r="AF3550" i="53"/>
  <c r="AE3550" i="53"/>
  <c r="AG1539" i="53"/>
  <c r="AF1539" i="53"/>
  <c r="AE1539" i="53"/>
  <c r="BQ2547" i="53"/>
  <c r="BP2547" i="53"/>
  <c r="BM2547" i="53"/>
  <c r="BO2547" i="53"/>
  <c r="BN2547" i="53"/>
  <c r="BP4559" i="53"/>
  <c r="BQ4559" i="53"/>
  <c r="BO4559" i="53"/>
  <c r="BN4559" i="53"/>
  <c r="BM4559" i="53"/>
  <c r="BQ1542" i="53"/>
  <c r="BP1542" i="53"/>
  <c r="BO1542" i="53"/>
  <c r="BN1542" i="53"/>
  <c r="BM1542" i="53"/>
  <c r="BP535" i="53"/>
  <c r="BQ535" i="53"/>
  <c r="BO535" i="53"/>
  <c r="BN535" i="53"/>
  <c r="BM535" i="53"/>
  <c r="BQ6570" i="53"/>
  <c r="BP6570" i="53"/>
  <c r="BM6570" i="53"/>
  <c r="BO6570" i="53"/>
  <c r="BN6570" i="53"/>
  <c r="BP3552" i="53"/>
  <c r="BN3552" i="53"/>
  <c r="BM3552" i="53"/>
  <c r="BQ3552" i="53"/>
  <c r="BO3552" i="53"/>
  <c r="BP5564" i="53"/>
  <c r="BQ5564" i="53"/>
  <c r="BO5564" i="53"/>
  <c r="BN5564" i="53"/>
  <c r="BM5564" i="53"/>
  <c r="AD5563" i="53"/>
  <c r="AD4557" i="53"/>
  <c r="AD1540" i="53"/>
  <c r="BL536" i="53"/>
  <c r="BL5565" i="53"/>
  <c r="BL3553" i="53"/>
  <c r="BL6571" i="53"/>
  <c r="BL4560" i="53"/>
  <c r="BL2548" i="53"/>
  <c r="BL1543" i="53"/>
  <c r="AD6569" i="53"/>
  <c r="AD3551" i="53"/>
  <c r="AD2546" i="53"/>
  <c r="AG7598" i="53"/>
  <c r="AF7598" i="53"/>
  <c r="AE7598" i="53"/>
  <c r="AG8605" i="53"/>
  <c r="AF8605" i="53"/>
  <c r="AE8605" i="53"/>
  <c r="BN7598" i="53"/>
  <c r="BM7598" i="53"/>
  <c r="BQ7598" i="53"/>
  <c r="BP7598" i="53"/>
  <c r="BO7598" i="53"/>
  <c r="BM8604" i="53"/>
  <c r="BQ8604" i="53"/>
  <c r="BN8604" i="53"/>
  <c r="BP8604" i="53"/>
  <c r="BO8604" i="53"/>
  <c r="BL8605" i="53"/>
  <c r="BL7599" i="53"/>
  <c r="AD8606" i="53"/>
  <c r="AD7599" i="53"/>
  <c r="AG4557" i="53"/>
  <c r="AF4557" i="53"/>
  <c r="AE4557" i="53"/>
  <c r="AG6569" i="53"/>
  <c r="AF6569" i="53"/>
  <c r="AE6569" i="53"/>
  <c r="AG1540" i="53"/>
  <c r="AF1540" i="53"/>
  <c r="AE1540" i="53"/>
  <c r="AF2546" i="53"/>
  <c r="AE2546" i="53"/>
  <c r="AG2546" i="53"/>
  <c r="AG5563" i="53"/>
  <c r="AF5563" i="53"/>
  <c r="AE5563" i="53"/>
  <c r="AG3551" i="53"/>
  <c r="AE3551" i="53"/>
  <c r="AF3551" i="53"/>
  <c r="BP6571" i="53"/>
  <c r="BQ6571" i="53"/>
  <c r="BO6571" i="53"/>
  <c r="BN6571" i="53"/>
  <c r="BM6571" i="53"/>
  <c r="BP4560" i="53"/>
  <c r="BQ4560" i="53"/>
  <c r="BO4560" i="53"/>
  <c r="BN4560" i="53"/>
  <c r="BM4560" i="53"/>
  <c r="BP1543" i="53"/>
  <c r="BQ1543" i="53"/>
  <c r="BN1543" i="53"/>
  <c r="BM1543" i="53"/>
  <c r="BO1543" i="53"/>
  <c r="BQ2548" i="53"/>
  <c r="BP2548" i="53"/>
  <c r="BO2548" i="53"/>
  <c r="BN2548" i="53"/>
  <c r="BM2548" i="53"/>
  <c r="BP3553" i="53"/>
  <c r="BO3553" i="53"/>
  <c r="BN3553" i="53"/>
  <c r="BM3553" i="53"/>
  <c r="BQ3553" i="53"/>
  <c r="BQ5565" i="53"/>
  <c r="BP5565" i="53"/>
  <c r="BO5565" i="53"/>
  <c r="BN5565" i="53"/>
  <c r="BM5565" i="53"/>
  <c r="BQ536" i="53"/>
  <c r="BP536" i="53"/>
  <c r="BM536" i="53"/>
  <c r="BO536" i="53"/>
  <c r="BN536" i="53"/>
  <c r="AD5564" i="53"/>
  <c r="BL537" i="53"/>
  <c r="AD1541" i="53"/>
  <c r="AD4558" i="53"/>
  <c r="BL3554" i="53"/>
  <c r="BL5566" i="53"/>
  <c r="BL4561" i="53"/>
  <c r="BL2549" i="53"/>
  <c r="BL6572" i="53"/>
  <c r="BL1544" i="53"/>
  <c r="AD6570" i="53"/>
  <c r="AD3552" i="53"/>
  <c r="AD2547" i="53"/>
  <c r="AG7599" i="53"/>
  <c r="AF7599" i="53"/>
  <c r="AE7599" i="53"/>
  <c r="AE8606" i="53"/>
  <c r="AG8606" i="53"/>
  <c r="AF8606" i="53"/>
  <c r="BQ7599" i="53"/>
  <c r="BP7599" i="53"/>
  <c r="BO7599" i="53"/>
  <c r="BN7599" i="53"/>
  <c r="BM7599" i="53"/>
  <c r="BP8605" i="53"/>
  <c r="BO8605" i="53"/>
  <c r="BN8605" i="53"/>
  <c r="BM8605" i="53"/>
  <c r="BQ8605" i="53"/>
  <c r="BL8606" i="53"/>
  <c r="BL7600" i="53"/>
  <c r="AD8607" i="53"/>
  <c r="AD7600" i="53"/>
  <c r="AG6570" i="53"/>
  <c r="AF6570" i="53"/>
  <c r="AE6570" i="53"/>
  <c r="AG1541" i="53"/>
  <c r="AF1541" i="53"/>
  <c r="AE1541" i="53"/>
  <c r="AG2547" i="53"/>
  <c r="AF2547" i="53"/>
  <c r="AE2547" i="53"/>
  <c r="AG5564" i="53"/>
  <c r="AF5564" i="53"/>
  <c r="AE5564" i="53"/>
  <c r="AG3552" i="53"/>
  <c r="AF3552" i="53"/>
  <c r="AE3552" i="53"/>
  <c r="AG4558" i="53"/>
  <c r="AF4558" i="53"/>
  <c r="AE4558" i="53"/>
  <c r="BQ1544" i="53"/>
  <c r="BP1544" i="53"/>
  <c r="BO1544" i="53"/>
  <c r="BN1544" i="53"/>
  <c r="BM1544" i="53"/>
  <c r="BP4561" i="53"/>
  <c r="BQ4561" i="53"/>
  <c r="BO4561" i="53"/>
  <c r="BN4561" i="53"/>
  <c r="BM4561" i="53"/>
  <c r="BQ537" i="53"/>
  <c r="BP537" i="53"/>
  <c r="BO537" i="53"/>
  <c r="BN537" i="53"/>
  <c r="BM537" i="53"/>
  <c r="BQ5566" i="53"/>
  <c r="BP5566" i="53"/>
  <c r="BM5566" i="53"/>
  <c r="BO5566" i="53"/>
  <c r="BN5566" i="53"/>
  <c r="BQ6572" i="53"/>
  <c r="BP6572" i="53"/>
  <c r="BO6572" i="53"/>
  <c r="BN6572" i="53"/>
  <c r="BM6572" i="53"/>
  <c r="BP2549" i="53"/>
  <c r="BQ2549" i="53"/>
  <c r="BO2549" i="53"/>
  <c r="BN2549" i="53"/>
  <c r="BM2549" i="53"/>
  <c r="BP3554" i="53"/>
  <c r="BQ3554" i="53"/>
  <c r="BO3554" i="53"/>
  <c r="BN3554" i="53"/>
  <c r="BM3554" i="53"/>
  <c r="AD5565" i="53"/>
  <c r="BL538" i="53"/>
  <c r="AD1542" i="53"/>
  <c r="AD4559" i="53"/>
  <c r="BL5567" i="53"/>
  <c r="BL3555" i="53"/>
  <c r="BL2550" i="53"/>
  <c r="BL1545" i="53"/>
  <c r="BL6573" i="53"/>
  <c r="BL4562" i="53"/>
  <c r="AD6571" i="53"/>
  <c r="AD3553" i="53"/>
  <c r="AD2548" i="53"/>
  <c r="AE7600" i="53"/>
  <c r="AG7600" i="53"/>
  <c r="AF7600" i="53"/>
  <c r="AG8607" i="53"/>
  <c r="AF8607" i="53"/>
  <c r="AE8607" i="53"/>
  <c r="BQ7600" i="53"/>
  <c r="BP7600" i="53"/>
  <c r="BO7600" i="53"/>
  <c r="BN7600" i="53"/>
  <c r="BM7600" i="53"/>
  <c r="BQ8606" i="53"/>
  <c r="BP8606" i="53"/>
  <c r="BO8606" i="53"/>
  <c r="BN8606" i="53"/>
  <c r="BM8606" i="53"/>
  <c r="BL8607" i="53"/>
  <c r="BL7601" i="53"/>
  <c r="AD8608" i="53"/>
  <c r="AD7601" i="53"/>
  <c r="AF6571" i="53"/>
  <c r="AE6571" i="53"/>
  <c r="AG6571" i="53"/>
  <c r="AG1542" i="53"/>
  <c r="AF1542" i="53"/>
  <c r="AE1542" i="53"/>
  <c r="AG5565" i="53"/>
  <c r="AF5565" i="53"/>
  <c r="AE5565" i="53"/>
  <c r="AG2548" i="53"/>
  <c r="AF2548" i="53"/>
  <c r="AE2548" i="53"/>
  <c r="AF3553" i="53"/>
  <c r="AE3553" i="53"/>
  <c r="AG3553" i="53"/>
  <c r="AG4559" i="53"/>
  <c r="AF4559" i="53"/>
  <c r="AE4559" i="53"/>
  <c r="BQ538" i="53"/>
  <c r="BP538" i="53"/>
  <c r="BO538" i="53"/>
  <c r="BN538" i="53"/>
  <c r="BM538" i="53"/>
  <c r="BQ1545" i="53"/>
  <c r="BP1545" i="53"/>
  <c r="BO1545" i="53"/>
  <c r="BN1545" i="53"/>
  <c r="BM1545" i="53"/>
  <c r="BQ2550" i="53"/>
  <c r="BP2550" i="53"/>
  <c r="BO2550" i="53"/>
  <c r="BN2550" i="53"/>
  <c r="BM2550" i="53"/>
  <c r="BQ6573" i="53"/>
  <c r="BP6573" i="53"/>
  <c r="BO6573" i="53"/>
  <c r="BN6573" i="53"/>
  <c r="BM6573" i="53"/>
  <c r="BP3555" i="53"/>
  <c r="BQ3555" i="53"/>
  <c r="BO3555" i="53"/>
  <c r="BN3555" i="53"/>
  <c r="BM3555" i="53"/>
  <c r="BP4562" i="53"/>
  <c r="BQ4562" i="53"/>
  <c r="BO4562" i="53"/>
  <c r="BN4562" i="53"/>
  <c r="BM4562" i="53"/>
  <c r="BQ5567" i="53"/>
  <c r="BP5567" i="53"/>
  <c r="BO5567" i="53"/>
  <c r="BN5567" i="53"/>
  <c r="BM5567" i="53"/>
  <c r="AD5566" i="53"/>
  <c r="BL539" i="53"/>
  <c r="AD4560" i="53"/>
  <c r="AD1543" i="53"/>
  <c r="BL6574" i="53"/>
  <c r="BL1546" i="53"/>
  <c r="BL3556" i="53"/>
  <c r="BL5568" i="53"/>
  <c r="BL4563" i="53"/>
  <c r="BL2551" i="53"/>
  <c r="AD6572" i="53"/>
  <c r="AD3554" i="53"/>
  <c r="AD2549" i="53"/>
  <c r="AG7601" i="53"/>
  <c r="AF7601" i="53"/>
  <c r="AE7601" i="53"/>
  <c r="AG8608" i="53"/>
  <c r="AF8608" i="53"/>
  <c r="AE8608" i="53"/>
  <c r="BO7601" i="53"/>
  <c r="BN7601" i="53"/>
  <c r="BM7601" i="53"/>
  <c r="BQ7601" i="53"/>
  <c r="BP7601" i="53"/>
  <c r="BN8607" i="53"/>
  <c r="BM8607" i="53"/>
  <c r="BO8607" i="53"/>
  <c r="BQ8607" i="53"/>
  <c r="BP8607" i="53"/>
  <c r="BL8608" i="53"/>
  <c r="BL7602" i="53"/>
  <c r="AD8609" i="53"/>
  <c r="AD7602" i="53"/>
  <c r="AF6572" i="53"/>
  <c r="AE6572" i="53"/>
  <c r="AG6572" i="53"/>
  <c r="AG4560" i="53"/>
  <c r="AF4560" i="53"/>
  <c r="AE4560" i="53"/>
  <c r="AG5566" i="53"/>
  <c r="AF5566" i="53"/>
  <c r="AE5566" i="53"/>
  <c r="AE2549" i="53"/>
  <c r="AF2549" i="53"/>
  <c r="AG2549" i="53"/>
  <c r="AG3554" i="53"/>
  <c r="AF3554" i="53"/>
  <c r="AE3554" i="53"/>
  <c r="AF1543" i="53"/>
  <c r="AE1543" i="53"/>
  <c r="AG1543" i="53"/>
  <c r="BP5568" i="53"/>
  <c r="BQ5568" i="53"/>
  <c r="BO5568" i="53"/>
  <c r="BN5568" i="53"/>
  <c r="BM5568" i="53"/>
  <c r="BQ2551" i="53"/>
  <c r="BP2551" i="53"/>
  <c r="BM2551" i="53"/>
  <c r="BO2551" i="53"/>
  <c r="BN2551" i="53"/>
  <c r="BP4563" i="53"/>
  <c r="BM4563" i="53"/>
  <c r="BQ4563" i="53"/>
  <c r="BO4563" i="53"/>
  <c r="BN4563" i="53"/>
  <c r="BP3556" i="53"/>
  <c r="BQ3556" i="53"/>
  <c r="BO3556" i="53"/>
  <c r="BN3556" i="53"/>
  <c r="BM3556" i="53"/>
  <c r="BQ6574" i="53"/>
  <c r="BP6574" i="53"/>
  <c r="BM6574" i="53"/>
  <c r="BO6574" i="53"/>
  <c r="BN6574" i="53"/>
  <c r="BP539" i="53"/>
  <c r="BQ539" i="53"/>
  <c r="BO539" i="53"/>
  <c r="BN539" i="53"/>
  <c r="BM539" i="53"/>
  <c r="BQ1546" i="53"/>
  <c r="BP1546" i="53"/>
  <c r="BO1546" i="53"/>
  <c r="BN1546" i="53"/>
  <c r="BM1546" i="53"/>
  <c r="AD5567" i="53"/>
  <c r="BL540" i="53"/>
  <c r="AD1544" i="53"/>
  <c r="AD4561" i="53"/>
  <c r="BL5569" i="53"/>
  <c r="BL1547" i="53"/>
  <c r="BL3557" i="53"/>
  <c r="BL2552" i="53"/>
  <c r="BL6575" i="53"/>
  <c r="BL4564" i="53"/>
  <c r="AD6573" i="53"/>
  <c r="AD3555" i="53"/>
  <c r="AD2550" i="53"/>
  <c r="AG7602" i="53"/>
  <c r="AF7602" i="53"/>
  <c r="AE7602" i="53"/>
  <c r="AG8609" i="53"/>
  <c r="AF8609" i="53"/>
  <c r="AE8609" i="53"/>
  <c r="BQ7602" i="53"/>
  <c r="BP7602" i="53"/>
  <c r="BO7602" i="53"/>
  <c r="BN7602" i="53"/>
  <c r="BM7602" i="53"/>
  <c r="BQ8608" i="53"/>
  <c r="BP8608" i="53"/>
  <c r="BO8608" i="53"/>
  <c r="BN8608" i="53"/>
  <c r="BM8608" i="53"/>
  <c r="BL8609" i="53"/>
  <c r="BL7603" i="53"/>
  <c r="AD8610" i="53"/>
  <c r="AD7603" i="53"/>
  <c r="AF5567" i="53"/>
  <c r="AE5567" i="53"/>
  <c r="AG5567" i="53"/>
  <c r="AG1544" i="53"/>
  <c r="AF1544" i="53"/>
  <c r="AE1544" i="53"/>
  <c r="AG6573" i="53"/>
  <c r="AE6573" i="53"/>
  <c r="AF6573" i="53"/>
  <c r="AG2550" i="53"/>
  <c r="AF2550" i="53"/>
  <c r="AE2550" i="53"/>
  <c r="AG3555" i="53"/>
  <c r="AF3555" i="53"/>
  <c r="AE3555" i="53"/>
  <c r="AF4561" i="53"/>
  <c r="AE4561" i="53"/>
  <c r="AG4561" i="53"/>
  <c r="BQ540" i="53"/>
  <c r="BP540" i="53"/>
  <c r="BM540" i="53"/>
  <c r="BO540" i="53"/>
  <c r="BN540" i="53"/>
  <c r="BP4564" i="53"/>
  <c r="BN4564" i="53"/>
  <c r="BM4564" i="53"/>
  <c r="BQ4564" i="53"/>
  <c r="BO4564" i="53"/>
  <c r="BQ2552" i="53"/>
  <c r="BP2552" i="53"/>
  <c r="BO2552" i="53"/>
  <c r="BN2552" i="53"/>
  <c r="BM2552" i="53"/>
  <c r="BP6575" i="53"/>
  <c r="BQ6575" i="53"/>
  <c r="BO6575" i="53"/>
  <c r="BN6575" i="53"/>
  <c r="BM6575" i="53"/>
  <c r="BP3557" i="53"/>
  <c r="BQ3557" i="53"/>
  <c r="BO3557" i="53"/>
  <c r="BN3557" i="53"/>
  <c r="BM3557" i="53"/>
  <c r="BP1547" i="53"/>
  <c r="BQ1547" i="53"/>
  <c r="BN1547" i="53"/>
  <c r="BM1547" i="53"/>
  <c r="BO1547" i="53"/>
  <c r="BQ5569" i="53"/>
  <c r="BP5569" i="53"/>
  <c r="BO5569" i="53"/>
  <c r="BN5569" i="53"/>
  <c r="BM5569" i="53"/>
  <c r="AD5568" i="53"/>
  <c r="BL541" i="53"/>
  <c r="AD4562" i="53"/>
  <c r="AD1545" i="53"/>
  <c r="BL3558" i="53"/>
  <c r="BL6576" i="53"/>
  <c r="BL4565" i="53"/>
  <c r="BL2553" i="53"/>
  <c r="BL1548" i="53"/>
  <c r="BL5570" i="53"/>
  <c r="AD6574" i="53"/>
  <c r="AD3556" i="53"/>
  <c r="AD2551" i="53"/>
  <c r="AG7603" i="53"/>
  <c r="AF7603" i="53"/>
  <c r="AE7603" i="53"/>
  <c r="AG8610" i="53"/>
  <c r="AF8610" i="53"/>
  <c r="AE8610" i="53"/>
  <c r="BM7603" i="53"/>
  <c r="BQ7603" i="53"/>
  <c r="BP7603" i="53"/>
  <c r="BO7603" i="53"/>
  <c r="BN7603" i="53"/>
  <c r="BQ8609" i="53"/>
  <c r="BP8609" i="53"/>
  <c r="BM8609" i="53"/>
  <c r="BN8609" i="53"/>
  <c r="BO8609" i="53"/>
  <c r="BL8610" i="53"/>
  <c r="BL7604" i="53"/>
  <c r="AD8611" i="53"/>
  <c r="AD7604" i="53"/>
  <c r="AG4562" i="53"/>
  <c r="AF4562" i="53"/>
  <c r="AE4562" i="53"/>
  <c r="AE6574" i="53"/>
  <c r="AG6574" i="53"/>
  <c r="AF6574" i="53"/>
  <c r="AG2551" i="53"/>
  <c r="AF2551" i="53"/>
  <c r="AE2551" i="53"/>
  <c r="AG5568" i="53"/>
  <c r="AF5568" i="53"/>
  <c r="AE5568" i="53"/>
  <c r="AE3556" i="53"/>
  <c r="AF3556" i="53"/>
  <c r="AG3556" i="53"/>
  <c r="AG1545" i="53"/>
  <c r="AF1545" i="53"/>
  <c r="AE1545" i="53"/>
  <c r="BQ5570" i="53"/>
  <c r="BP5570" i="53"/>
  <c r="BM5570" i="53"/>
  <c r="BO5570" i="53"/>
  <c r="BN5570" i="53"/>
  <c r="BP4565" i="53"/>
  <c r="BO4565" i="53"/>
  <c r="BN4565" i="53"/>
  <c r="BM4565" i="53"/>
  <c r="BQ4565" i="53"/>
  <c r="BQ1548" i="53"/>
  <c r="BP1548" i="53"/>
  <c r="BO1548" i="53"/>
  <c r="BN1548" i="53"/>
  <c r="BM1548" i="53"/>
  <c r="BQ541" i="53"/>
  <c r="BP541" i="53"/>
  <c r="BO541" i="53"/>
  <c r="BN541" i="53"/>
  <c r="BM541" i="53"/>
  <c r="BP2553" i="53"/>
  <c r="BQ2553" i="53"/>
  <c r="BO2553" i="53"/>
  <c r="BN2553" i="53"/>
  <c r="BM2553" i="53"/>
  <c r="BQ6576" i="53"/>
  <c r="BP6576" i="53"/>
  <c r="BO6576" i="53"/>
  <c r="BN6576" i="53"/>
  <c r="BM6576" i="53"/>
  <c r="BP3558" i="53"/>
  <c r="BQ3558" i="53"/>
  <c r="BO3558" i="53"/>
  <c r="BN3558" i="53"/>
  <c r="BM3558" i="53"/>
  <c r="AD5569" i="53"/>
  <c r="BL542" i="53"/>
  <c r="AD1546" i="53"/>
  <c r="AD4563" i="53"/>
  <c r="BL1549" i="53"/>
  <c r="BL4566" i="53"/>
  <c r="BL3559" i="53"/>
  <c r="BL2554" i="53"/>
  <c r="BL6577" i="53"/>
  <c r="BL5571" i="53"/>
  <c r="AD6575" i="53"/>
  <c r="AD3557" i="53"/>
  <c r="AD2552" i="53"/>
  <c r="AG7604" i="53"/>
  <c r="AF7604" i="53"/>
  <c r="AE7604" i="53"/>
  <c r="AF8611" i="53"/>
  <c r="AE8611" i="53"/>
  <c r="AG8611" i="53"/>
  <c r="BP7604" i="53"/>
  <c r="BO7604" i="53"/>
  <c r="BN7604" i="53"/>
  <c r="BM7604" i="53"/>
  <c r="BQ7604" i="53"/>
  <c r="BO8610" i="53"/>
  <c r="BN8610" i="53"/>
  <c r="BM8610" i="53"/>
  <c r="BP8610" i="53"/>
  <c r="BQ8610" i="53"/>
  <c r="BL8611" i="53"/>
  <c r="BL7605" i="53"/>
  <c r="AD8612" i="53"/>
  <c r="AD7605" i="53"/>
  <c r="AG5569" i="53"/>
  <c r="AF5569" i="53"/>
  <c r="AE5569" i="53"/>
  <c r="AE6575" i="53"/>
  <c r="AF6575" i="53"/>
  <c r="AG6575" i="53"/>
  <c r="AE1546" i="53"/>
  <c r="AG1546" i="53"/>
  <c r="AF1546" i="53"/>
  <c r="AG2552" i="53"/>
  <c r="AE2552" i="53"/>
  <c r="AF2552" i="53"/>
  <c r="AG3557" i="53"/>
  <c r="AF3557" i="53"/>
  <c r="AE3557" i="53"/>
  <c r="AG4563" i="53"/>
  <c r="AF4563" i="53"/>
  <c r="AE4563" i="53"/>
  <c r="BQ2554" i="53"/>
  <c r="BP2554" i="53"/>
  <c r="BO2554" i="53"/>
  <c r="BN2554" i="53"/>
  <c r="BM2554" i="53"/>
  <c r="BQ542" i="53"/>
  <c r="BP542" i="53"/>
  <c r="BO542" i="53"/>
  <c r="BN542" i="53"/>
  <c r="BM542" i="53"/>
  <c r="BP3559" i="53"/>
  <c r="BM3559" i="53"/>
  <c r="BQ3559" i="53"/>
  <c r="BO3559" i="53"/>
  <c r="BN3559" i="53"/>
  <c r="BQ1549" i="53"/>
  <c r="BP1549" i="53"/>
  <c r="BO1549" i="53"/>
  <c r="BN1549" i="53"/>
  <c r="BM1549" i="53"/>
  <c r="BQ5571" i="53"/>
  <c r="BP5571" i="53"/>
  <c r="BO5571" i="53"/>
  <c r="BN5571" i="53"/>
  <c r="BM5571" i="53"/>
  <c r="BQ6577" i="53"/>
  <c r="BP6577" i="53"/>
  <c r="BO6577" i="53"/>
  <c r="BN6577" i="53"/>
  <c r="BM6577" i="53"/>
  <c r="BP4566" i="53"/>
  <c r="BQ4566" i="53"/>
  <c r="BO4566" i="53"/>
  <c r="BN4566" i="53"/>
  <c r="BM4566" i="53"/>
  <c r="AD5570" i="53"/>
  <c r="AD4564" i="53"/>
  <c r="BL543" i="53"/>
  <c r="AD1547" i="53"/>
  <c r="BL1550" i="53"/>
  <c r="BL3560" i="53"/>
  <c r="BL6578" i="53"/>
  <c r="BL5572" i="53"/>
  <c r="BL2555" i="53"/>
  <c r="BL4567" i="53"/>
  <c r="AD6576" i="53"/>
  <c r="AD3558" i="53"/>
  <c r="AD2553" i="53"/>
  <c r="AF7605" i="53"/>
  <c r="AE7605" i="53"/>
  <c r="AG7605" i="53"/>
  <c r="AG8612" i="53"/>
  <c r="AF8612" i="53"/>
  <c r="AE8612" i="53"/>
  <c r="BQ7605" i="53"/>
  <c r="BP7605" i="53"/>
  <c r="BO7605" i="53"/>
  <c r="BN7605" i="53"/>
  <c r="BM7605" i="53"/>
  <c r="BQ8611" i="53"/>
  <c r="BP8611" i="53"/>
  <c r="BO8611" i="53"/>
  <c r="BN8611" i="53"/>
  <c r="BM8611" i="53"/>
  <c r="BL8612" i="53"/>
  <c r="BL7606" i="53"/>
  <c r="AD8613" i="53"/>
  <c r="AD7606" i="53"/>
  <c r="AG6576" i="53"/>
  <c r="AF6576" i="53"/>
  <c r="AE6576" i="53"/>
  <c r="AE5570" i="53"/>
  <c r="AG5570" i="53"/>
  <c r="AF5570" i="53"/>
  <c r="AE4564" i="53"/>
  <c r="AG4564" i="53"/>
  <c r="AF4564" i="53"/>
  <c r="AG2553" i="53"/>
  <c r="AF2553" i="53"/>
  <c r="AE2553" i="53"/>
  <c r="AG3558" i="53"/>
  <c r="AF3558" i="53"/>
  <c r="AE3558" i="53"/>
  <c r="AG1547" i="53"/>
  <c r="AF1547" i="53"/>
  <c r="AE1547" i="53"/>
  <c r="BP543" i="53"/>
  <c r="BQ543" i="53"/>
  <c r="BO543" i="53"/>
  <c r="BN543" i="53"/>
  <c r="BM543" i="53"/>
  <c r="BQ2555" i="53"/>
  <c r="BP2555" i="53"/>
  <c r="BM2555" i="53"/>
  <c r="BO2555" i="53"/>
  <c r="BN2555" i="53"/>
  <c r="BP5572" i="53"/>
  <c r="BQ5572" i="53"/>
  <c r="BO5572" i="53"/>
  <c r="BN5572" i="53"/>
  <c r="BM5572" i="53"/>
  <c r="BQ6578" i="53"/>
  <c r="BP6578" i="53"/>
  <c r="BM6578" i="53"/>
  <c r="BO6578" i="53"/>
  <c r="BN6578" i="53"/>
  <c r="BP4567" i="53"/>
  <c r="BQ4567" i="53"/>
  <c r="BO4567" i="53"/>
  <c r="BN4567" i="53"/>
  <c r="BM4567" i="53"/>
  <c r="BQ1550" i="53"/>
  <c r="BP1550" i="53"/>
  <c r="BO1550" i="53"/>
  <c r="BN1550" i="53"/>
  <c r="BM1550" i="53"/>
  <c r="BP3560" i="53"/>
  <c r="BN3560" i="53"/>
  <c r="BM3560" i="53"/>
  <c r="BQ3560" i="53"/>
  <c r="BO3560" i="53"/>
  <c r="AD5571" i="53"/>
  <c r="AD1548" i="53"/>
  <c r="AD4565" i="53"/>
  <c r="BL544" i="53"/>
  <c r="BL3561" i="53"/>
  <c r="BL4568" i="53"/>
  <c r="BL5573" i="53"/>
  <c r="BL6579" i="53"/>
  <c r="BL2556" i="53"/>
  <c r="BL1551" i="53"/>
  <c r="AD6577" i="53"/>
  <c r="AD3559" i="53"/>
  <c r="AD2554" i="53"/>
  <c r="AG7606" i="53"/>
  <c r="AF7606" i="53"/>
  <c r="AE7606" i="53"/>
  <c r="AG8613" i="53"/>
  <c r="AF8613" i="53"/>
  <c r="AE8613" i="53"/>
  <c r="BN7606" i="53"/>
  <c r="BM7606" i="53"/>
  <c r="BQ7606" i="53"/>
  <c r="BP7606" i="53"/>
  <c r="BO7606" i="53"/>
  <c r="BM8612" i="53"/>
  <c r="BQ8612" i="53"/>
  <c r="BN8612" i="53"/>
  <c r="BP8612" i="53"/>
  <c r="BO8612" i="53"/>
  <c r="BL8613" i="53"/>
  <c r="BL7607" i="53"/>
  <c r="AD8614" i="53"/>
  <c r="AD7607" i="53"/>
  <c r="AG6577" i="53"/>
  <c r="AF6577" i="53"/>
  <c r="AE6577" i="53"/>
  <c r="AG4565" i="53"/>
  <c r="AF4565" i="53"/>
  <c r="AE4565" i="53"/>
  <c r="AG1548" i="53"/>
  <c r="AF1548" i="53"/>
  <c r="AE1548" i="53"/>
  <c r="AG5571" i="53"/>
  <c r="AF5571" i="53"/>
  <c r="AE5571" i="53"/>
  <c r="AF2554" i="53"/>
  <c r="AE2554" i="53"/>
  <c r="AG2554" i="53"/>
  <c r="AG3559" i="53"/>
  <c r="AE3559" i="53"/>
  <c r="AF3559" i="53"/>
  <c r="BQ2556" i="53"/>
  <c r="BP2556" i="53"/>
  <c r="BO2556" i="53"/>
  <c r="BN2556" i="53"/>
  <c r="BM2556" i="53"/>
  <c r="BQ5573" i="53"/>
  <c r="BP5573" i="53"/>
  <c r="BO5573" i="53"/>
  <c r="BN5573" i="53"/>
  <c r="BM5573" i="53"/>
  <c r="BP4568" i="53"/>
  <c r="BQ4568" i="53"/>
  <c r="BO4568" i="53"/>
  <c r="BN4568" i="53"/>
  <c r="BM4568" i="53"/>
  <c r="BP1551" i="53"/>
  <c r="BQ1551" i="53"/>
  <c r="BN1551" i="53"/>
  <c r="BM1551" i="53"/>
  <c r="BO1551" i="53"/>
  <c r="BP6579" i="53"/>
  <c r="BQ6579" i="53"/>
  <c r="BO6579" i="53"/>
  <c r="BN6579" i="53"/>
  <c r="BM6579" i="53"/>
  <c r="BP3561" i="53"/>
  <c r="BO3561" i="53"/>
  <c r="BN3561" i="53"/>
  <c r="BM3561" i="53"/>
  <c r="BQ3561" i="53"/>
  <c r="BQ544" i="53"/>
  <c r="BP544" i="53"/>
  <c r="BM544" i="53"/>
  <c r="BO544" i="53"/>
  <c r="BN544" i="53"/>
  <c r="AD5572" i="53"/>
  <c r="BL545" i="53"/>
  <c r="AD4566" i="53"/>
  <c r="AD1549" i="53"/>
  <c r="BL6580" i="53"/>
  <c r="BL4569" i="53"/>
  <c r="BL1552" i="53"/>
  <c r="BL2557" i="53"/>
  <c r="BL5574" i="53"/>
  <c r="BL3562" i="53"/>
  <c r="AD6578" i="53"/>
  <c r="AD3560" i="53"/>
  <c r="AD2555" i="53"/>
  <c r="AG7607" i="53"/>
  <c r="AF7607" i="53"/>
  <c r="AE7607" i="53"/>
  <c r="AE8614" i="53"/>
  <c r="AG8614" i="53"/>
  <c r="AF8614" i="53"/>
  <c r="BQ7607" i="53"/>
  <c r="BP7607" i="53"/>
  <c r="BO7607" i="53"/>
  <c r="BN7607" i="53"/>
  <c r="BM7607" i="53"/>
  <c r="BP8613" i="53"/>
  <c r="BO8613" i="53"/>
  <c r="BN8613" i="53"/>
  <c r="BM8613" i="53"/>
  <c r="BQ8613" i="53"/>
  <c r="BL8614" i="53"/>
  <c r="BL7608" i="53"/>
  <c r="AD8615" i="53"/>
  <c r="AD7608" i="53"/>
  <c r="AF6578" i="53"/>
  <c r="AE6578" i="53"/>
  <c r="AG6578" i="53"/>
  <c r="AG4566" i="53"/>
  <c r="AF4566" i="53"/>
  <c r="AE4566" i="53"/>
  <c r="AG5572" i="53"/>
  <c r="AF5572" i="53"/>
  <c r="AE5572" i="53"/>
  <c r="AG2555" i="53"/>
  <c r="AF2555" i="53"/>
  <c r="AE2555" i="53"/>
  <c r="AG3560" i="53"/>
  <c r="AF3560" i="53"/>
  <c r="AE3560" i="53"/>
  <c r="AG1549" i="53"/>
  <c r="AF1549" i="53"/>
  <c r="AE1549" i="53"/>
  <c r="BP3562" i="53"/>
  <c r="BQ3562" i="53"/>
  <c r="BO3562" i="53"/>
  <c r="BN3562" i="53"/>
  <c r="BM3562" i="53"/>
  <c r="BQ545" i="53"/>
  <c r="BP545" i="53"/>
  <c r="BO545" i="53"/>
  <c r="BN545" i="53"/>
  <c r="BM545" i="53"/>
  <c r="BP2557" i="53"/>
  <c r="BQ2557" i="53"/>
  <c r="BO2557" i="53"/>
  <c r="BN2557" i="53"/>
  <c r="BM2557" i="53"/>
  <c r="BQ1552" i="53"/>
  <c r="BP1552" i="53"/>
  <c r="BO1552" i="53"/>
  <c r="BN1552" i="53"/>
  <c r="BM1552" i="53"/>
  <c r="BQ5574" i="53"/>
  <c r="BP5574" i="53"/>
  <c r="BM5574" i="53"/>
  <c r="BO5574" i="53"/>
  <c r="BN5574" i="53"/>
  <c r="BP4569" i="53"/>
  <c r="BQ4569" i="53"/>
  <c r="BO4569" i="53"/>
  <c r="BN4569" i="53"/>
  <c r="BM4569" i="53"/>
  <c r="BQ6580" i="53"/>
  <c r="BP6580" i="53"/>
  <c r="BO6580" i="53"/>
  <c r="BN6580" i="53"/>
  <c r="BM6580" i="53"/>
  <c r="AD5573" i="53"/>
  <c r="AD4567" i="53"/>
  <c r="AD1550" i="53"/>
  <c r="BL546" i="53"/>
  <c r="BL1553" i="53"/>
  <c r="BL3563" i="53"/>
  <c r="BL5575" i="53"/>
  <c r="BL4570" i="53"/>
  <c r="BL2558" i="53"/>
  <c r="BL6581" i="53"/>
  <c r="AD6579" i="53"/>
  <c r="AD3561" i="53"/>
  <c r="AD2556" i="53"/>
  <c r="AE7608" i="53"/>
  <c r="AG7608" i="53"/>
  <c r="AF7608" i="53"/>
  <c r="AG8615" i="53"/>
  <c r="AF8615" i="53"/>
  <c r="AE8615" i="53"/>
  <c r="BQ7608" i="53"/>
  <c r="BP7608" i="53"/>
  <c r="BO7608" i="53"/>
  <c r="BN7608" i="53"/>
  <c r="BM7608" i="53"/>
  <c r="BQ8614" i="53"/>
  <c r="BP8614" i="53"/>
  <c r="BO8614" i="53"/>
  <c r="BN8614" i="53"/>
  <c r="BM8614" i="53"/>
  <c r="BL8615" i="53"/>
  <c r="BL7609" i="53"/>
  <c r="AD8616" i="53"/>
  <c r="AD7609" i="53"/>
  <c r="AG4567" i="53"/>
  <c r="AF4567" i="53"/>
  <c r="AE4567" i="53"/>
  <c r="AF6579" i="53"/>
  <c r="AE6579" i="53"/>
  <c r="AG6579" i="53"/>
  <c r="AG5573" i="53"/>
  <c r="AF5573" i="53"/>
  <c r="AE5573" i="53"/>
  <c r="AG1550" i="53"/>
  <c r="AF1550" i="53"/>
  <c r="AE1550" i="53"/>
  <c r="AG2556" i="53"/>
  <c r="AF2556" i="53"/>
  <c r="AE2556" i="53"/>
  <c r="AF3561" i="53"/>
  <c r="AE3561" i="53"/>
  <c r="AG3561" i="53"/>
  <c r="BQ6581" i="53"/>
  <c r="BP6581" i="53"/>
  <c r="BO6581" i="53"/>
  <c r="BN6581" i="53"/>
  <c r="BM6581" i="53"/>
  <c r="BQ2558" i="53"/>
  <c r="BP2558" i="53"/>
  <c r="BO2558" i="53"/>
  <c r="BN2558" i="53"/>
  <c r="BM2558" i="53"/>
  <c r="BP4570" i="53"/>
  <c r="BQ4570" i="53"/>
  <c r="BO4570" i="53"/>
  <c r="BN4570" i="53"/>
  <c r="BM4570" i="53"/>
  <c r="BQ5575" i="53"/>
  <c r="BP5575" i="53"/>
  <c r="BO5575" i="53"/>
  <c r="BN5575" i="53"/>
  <c r="BM5575" i="53"/>
  <c r="BP3563" i="53"/>
  <c r="BQ3563" i="53"/>
  <c r="BO3563" i="53"/>
  <c r="BN3563" i="53"/>
  <c r="BM3563" i="53"/>
  <c r="BQ1553" i="53"/>
  <c r="BP1553" i="53"/>
  <c r="BO1553" i="53"/>
  <c r="BN1553" i="53"/>
  <c r="BM1553" i="53"/>
  <c r="BQ546" i="53"/>
  <c r="BP546" i="53"/>
  <c r="BO546" i="53"/>
  <c r="BN546" i="53"/>
  <c r="BM546" i="53"/>
  <c r="AD5574" i="53"/>
  <c r="AD1551" i="53"/>
  <c r="AD4568" i="53"/>
  <c r="BL547" i="53"/>
  <c r="BL2559" i="53"/>
  <c r="BL3564" i="53"/>
  <c r="BL6582" i="53"/>
  <c r="BL5576" i="53"/>
  <c r="BL4571" i="53"/>
  <c r="BL1554" i="53"/>
  <c r="AD6580" i="53"/>
  <c r="AD3562" i="53"/>
  <c r="AD2557" i="53"/>
  <c r="AG7609" i="53"/>
  <c r="AF7609" i="53"/>
  <c r="AE7609" i="53"/>
  <c r="AG8616" i="53"/>
  <c r="AF8616" i="53"/>
  <c r="AE8616" i="53"/>
  <c r="BO7609" i="53"/>
  <c r="BN7609" i="53"/>
  <c r="BM7609" i="53"/>
  <c r="BQ7609" i="53"/>
  <c r="BP7609" i="53"/>
  <c r="BN8615" i="53"/>
  <c r="BM8615" i="53"/>
  <c r="BO8615" i="53"/>
  <c r="BP8615" i="53"/>
  <c r="BQ8615" i="53"/>
  <c r="BL8616" i="53"/>
  <c r="BL7610" i="53"/>
  <c r="AD8617" i="53"/>
  <c r="AD7610" i="53"/>
  <c r="AF6580" i="53"/>
  <c r="AG6580" i="53"/>
  <c r="AE6580" i="53"/>
  <c r="AG4568" i="53"/>
  <c r="AF4568" i="53"/>
  <c r="AE4568" i="53"/>
  <c r="AF1551" i="53"/>
  <c r="AE1551" i="53"/>
  <c r="AG1551" i="53"/>
  <c r="AG5574" i="53"/>
  <c r="AF5574" i="53"/>
  <c r="AE5574" i="53"/>
  <c r="AE2557" i="53"/>
  <c r="AF2557" i="53"/>
  <c r="AG2557" i="53"/>
  <c r="AG3562" i="53"/>
  <c r="AF3562" i="53"/>
  <c r="AE3562" i="53"/>
  <c r="BP4571" i="53"/>
  <c r="BM4571" i="53"/>
  <c r="BQ4571" i="53"/>
  <c r="BO4571" i="53"/>
  <c r="BN4571" i="53"/>
  <c r="BP5576" i="53"/>
  <c r="BQ5576" i="53"/>
  <c r="BO5576" i="53"/>
  <c r="BN5576" i="53"/>
  <c r="BM5576" i="53"/>
  <c r="BQ6582" i="53"/>
  <c r="BP6582" i="53"/>
  <c r="BM6582" i="53"/>
  <c r="BO6582" i="53"/>
  <c r="BN6582" i="53"/>
  <c r="BP3564" i="53"/>
  <c r="BQ3564" i="53"/>
  <c r="BO3564" i="53"/>
  <c r="BN3564" i="53"/>
  <c r="BM3564" i="53"/>
  <c r="BQ1554" i="53"/>
  <c r="BP1554" i="53"/>
  <c r="BO1554" i="53"/>
  <c r="BN1554" i="53"/>
  <c r="BM1554" i="53"/>
  <c r="BQ2559" i="53"/>
  <c r="BP2559" i="53"/>
  <c r="BM2559" i="53"/>
  <c r="BO2559" i="53"/>
  <c r="BN2559" i="53"/>
  <c r="BP547" i="53"/>
  <c r="BQ547" i="53"/>
  <c r="BO547" i="53"/>
  <c r="BN547" i="53"/>
  <c r="BM547" i="53"/>
  <c r="AD5575" i="53"/>
  <c r="BL548" i="53"/>
  <c r="AD4569" i="53"/>
  <c r="AD1552" i="53"/>
  <c r="BL4572" i="53"/>
  <c r="BL6583" i="53"/>
  <c r="BL2560" i="53"/>
  <c r="BL3565" i="53"/>
  <c r="BL1555" i="53"/>
  <c r="BL5577" i="53"/>
  <c r="AD6581" i="53"/>
  <c r="AD3563" i="53"/>
  <c r="AD2558" i="53"/>
  <c r="AG7610" i="53"/>
  <c r="AF7610" i="53"/>
  <c r="AE7610" i="53"/>
  <c r="AG8617" i="53"/>
  <c r="AF8617" i="53"/>
  <c r="AE8617" i="53"/>
  <c r="BQ7610" i="53"/>
  <c r="BP7610" i="53"/>
  <c r="BO7610" i="53"/>
  <c r="BN7610" i="53"/>
  <c r="BM7610" i="53"/>
  <c r="BQ8616" i="53"/>
  <c r="BP8616" i="53"/>
  <c r="BO8616" i="53"/>
  <c r="BN8616" i="53"/>
  <c r="BM8616" i="53"/>
  <c r="BL8617" i="53"/>
  <c r="BL7611" i="53"/>
  <c r="AD8618" i="53"/>
  <c r="AD7611" i="53"/>
  <c r="AF5575" i="53"/>
  <c r="AE5575" i="53"/>
  <c r="AG5575" i="53"/>
  <c r="AG6581" i="53"/>
  <c r="AE6581" i="53"/>
  <c r="AF6581" i="53"/>
  <c r="AF4569" i="53"/>
  <c r="AE4569" i="53"/>
  <c r="AG4569" i="53"/>
  <c r="AG2558" i="53"/>
  <c r="AF2558" i="53"/>
  <c r="AE2558" i="53"/>
  <c r="AG3563" i="53"/>
  <c r="AF3563" i="53"/>
  <c r="AE3563" i="53"/>
  <c r="AG1552" i="53"/>
  <c r="AF1552" i="53"/>
  <c r="AE1552" i="53"/>
  <c r="BQ5577" i="53"/>
  <c r="BP5577" i="53"/>
  <c r="BO5577" i="53"/>
  <c r="BN5577" i="53"/>
  <c r="BM5577" i="53"/>
  <c r="BP1555" i="53"/>
  <c r="BQ1555" i="53"/>
  <c r="BN1555" i="53"/>
  <c r="BM1555" i="53"/>
  <c r="BO1555" i="53"/>
  <c r="BQ2560" i="53"/>
  <c r="BP2560" i="53"/>
  <c r="BO2560" i="53"/>
  <c r="BN2560" i="53"/>
  <c r="BM2560" i="53"/>
  <c r="BQ548" i="53"/>
  <c r="BP548" i="53"/>
  <c r="BM548" i="53"/>
  <c r="BO548" i="53"/>
  <c r="BN548" i="53"/>
  <c r="BP6583" i="53"/>
  <c r="BQ6583" i="53"/>
  <c r="BO6583" i="53"/>
  <c r="BN6583" i="53"/>
  <c r="BM6583" i="53"/>
  <c r="BP3565" i="53"/>
  <c r="BQ3565" i="53"/>
  <c r="BO3565" i="53"/>
  <c r="BN3565" i="53"/>
  <c r="BM3565" i="53"/>
  <c r="BP4572" i="53"/>
  <c r="BN4572" i="53"/>
  <c r="BM4572" i="53"/>
  <c r="BQ4572" i="53"/>
  <c r="BO4572" i="53"/>
  <c r="AD5576" i="53"/>
  <c r="AD4570" i="53"/>
  <c r="AD1553" i="53"/>
  <c r="BL549" i="53"/>
  <c r="BL1556" i="53"/>
  <c r="BL2561" i="53"/>
  <c r="BL5578" i="53"/>
  <c r="BL3566" i="53"/>
  <c r="BL6584" i="53"/>
  <c r="BL4573" i="53"/>
  <c r="AD6582" i="53"/>
  <c r="AD3564" i="53"/>
  <c r="AD2559" i="53"/>
  <c r="AG7611" i="53"/>
  <c r="AF7611" i="53"/>
  <c r="AE7611" i="53"/>
  <c r="AG8618" i="53"/>
  <c r="AF8618" i="53"/>
  <c r="AE8618" i="53"/>
  <c r="BM7611" i="53"/>
  <c r="BQ7611" i="53"/>
  <c r="BP7611" i="53"/>
  <c r="BO7611" i="53"/>
  <c r="BN7611" i="53"/>
  <c r="BQ8617" i="53"/>
  <c r="BP8617" i="53"/>
  <c r="BM8617" i="53"/>
  <c r="BO8617" i="53"/>
  <c r="BN8617" i="53"/>
  <c r="BL8618" i="53"/>
  <c r="BL7612" i="53"/>
  <c r="AD8619" i="53"/>
  <c r="AD7612" i="53"/>
  <c r="AG4570" i="53"/>
  <c r="AF4570" i="53"/>
  <c r="AE4570" i="53"/>
  <c r="AE6582" i="53"/>
  <c r="AG6582" i="53"/>
  <c r="AF6582" i="53"/>
  <c r="AG1553" i="53"/>
  <c r="AF1553" i="53"/>
  <c r="AE1553" i="53"/>
  <c r="AG5576" i="53"/>
  <c r="AF5576" i="53"/>
  <c r="AE5576" i="53"/>
  <c r="AG2559" i="53"/>
  <c r="AF2559" i="53"/>
  <c r="AE2559" i="53"/>
  <c r="AE3564" i="53"/>
  <c r="AF3564" i="53"/>
  <c r="AG3564" i="53"/>
  <c r="BP4573" i="53"/>
  <c r="BO4573" i="53"/>
  <c r="BN4573" i="53"/>
  <c r="BM4573" i="53"/>
  <c r="BQ4573" i="53"/>
  <c r="BQ6584" i="53"/>
  <c r="BP6584" i="53"/>
  <c r="BO6584" i="53"/>
  <c r="BN6584" i="53"/>
  <c r="BM6584" i="53"/>
  <c r="BQ5578" i="53"/>
  <c r="BP5578" i="53"/>
  <c r="BM5578" i="53"/>
  <c r="BO5578" i="53"/>
  <c r="BN5578" i="53"/>
  <c r="BP2561" i="53"/>
  <c r="BQ2561" i="53"/>
  <c r="BO2561" i="53"/>
  <c r="BN2561" i="53"/>
  <c r="BM2561" i="53"/>
  <c r="BQ1556" i="53"/>
  <c r="BP1556" i="53"/>
  <c r="BO1556" i="53"/>
  <c r="BN1556" i="53"/>
  <c r="BM1556" i="53"/>
  <c r="BP3566" i="53"/>
  <c r="BQ3566" i="53"/>
  <c r="BO3566" i="53"/>
  <c r="BN3566" i="53"/>
  <c r="BM3566" i="53"/>
  <c r="BQ549" i="53"/>
  <c r="BP549" i="53"/>
  <c r="BO549" i="53"/>
  <c r="BN549" i="53"/>
  <c r="BM549" i="53"/>
  <c r="AD5577" i="53"/>
  <c r="BL550" i="53"/>
  <c r="AD1554" i="53"/>
  <c r="AD4571" i="53"/>
  <c r="BL6585" i="53"/>
  <c r="BL5579" i="53"/>
  <c r="BL3567" i="53"/>
  <c r="BL2562" i="53"/>
  <c r="BL4574" i="53"/>
  <c r="BL1557" i="53"/>
  <c r="AD6583" i="53"/>
  <c r="AD3565" i="53"/>
  <c r="AD2560" i="53"/>
  <c r="AG7612" i="53"/>
  <c r="AF7612" i="53"/>
  <c r="AE7612" i="53"/>
  <c r="AF8619" i="53"/>
  <c r="AE8619" i="53"/>
  <c r="AG8619" i="53"/>
  <c r="BP7612" i="53"/>
  <c r="BO7612" i="53"/>
  <c r="BN7612" i="53"/>
  <c r="BM7612" i="53"/>
  <c r="BQ7612" i="53"/>
  <c r="BO8618" i="53"/>
  <c r="BN8618" i="53"/>
  <c r="BM8618" i="53"/>
  <c r="BP8618" i="53"/>
  <c r="BQ8618" i="53"/>
  <c r="BL8619" i="53"/>
  <c r="BL7613" i="53"/>
  <c r="AD8620" i="53"/>
  <c r="AD7613" i="53"/>
  <c r="AE1554" i="53"/>
  <c r="AG1554" i="53"/>
  <c r="AF1554" i="53"/>
  <c r="AE6583" i="53"/>
  <c r="AG6583" i="53"/>
  <c r="AF6583" i="53"/>
  <c r="AG5577" i="53"/>
  <c r="AF5577" i="53"/>
  <c r="AE5577" i="53"/>
  <c r="AG2560" i="53"/>
  <c r="AE2560" i="53"/>
  <c r="AF2560" i="53"/>
  <c r="AG3565" i="53"/>
  <c r="AF3565" i="53"/>
  <c r="AE3565" i="53"/>
  <c r="AG4571" i="53"/>
  <c r="AF4571" i="53"/>
  <c r="AE4571" i="53"/>
  <c r="BP4574" i="53"/>
  <c r="BQ4574" i="53"/>
  <c r="BO4574" i="53"/>
  <c r="BN4574" i="53"/>
  <c r="BM4574" i="53"/>
  <c r="BQ2562" i="53"/>
  <c r="BP2562" i="53"/>
  <c r="BO2562" i="53"/>
  <c r="BN2562" i="53"/>
  <c r="BM2562" i="53"/>
  <c r="BQ550" i="53"/>
  <c r="BP550" i="53"/>
  <c r="BO550" i="53"/>
  <c r="BN550" i="53"/>
  <c r="BM550" i="53"/>
  <c r="BQ1557" i="53"/>
  <c r="BP1557" i="53"/>
  <c r="BO1557" i="53"/>
  <c r="BN1557" i="53"/>
  <c r="BM1557" i="53"/>
  <c r="BP3567" i="53"/>
  <c r="BM3567" i="53"/>
  <c r="BQ3567" i="53"/>
  <c r="BO3567" i="53"/>
  <c r="BN3567" i="53"/>
  <c r="BQ5579" i="53"/>
  <c r="BP5579" i="53"/>
  <c r="BO5579" i="53"/>
  <c r="BN5579" i="53"/>
  <c r="BM5579" i="53"/>
  <c r="BQ6585" i="53"/>
  <c r="BP6585" i="53"/>
  <c r="BO6585" i="53"/>
  <c r="BN6585" i="53"/>
  <c r="BM6585" i="53"/>
  <c r="AD5578" i="53"/>
  <c r="AD1555" i="53"/>
  <c r="AD4572" i="53"/>
  <c r="BL551" i="53"/>
  <c r="BL4575" i="53"/>
  <c r="BL3568" i="53"/>
  <c r="BL6586" i="53"/>
  <c r="BL5580" i="53"/>
  <c r="BL1558" i="53"/>
  <c r="BL2563" i="53"/>
  <c r="AD6584" i="53"/>
  <c r="AD3566" i="53"/>
  <c r="AD2561" i="53"/>
  <c r="AF7613" i="53"/>
  <c r="AE7613" i="53"/>
  <c r="AG7613" i="53"/>
  <c r="AG8620" i="53"/>
  <c r="AF8620" i="53"/>
  <c r="AE8620" i="53"/>
  <c r="BQ7613" i="53"/>
  <c r="BP7613" i="53"/>
  <c r="BO7613" i="53"/>
  <c r="BN7613" i="53"/>
  <c r="BM7613" i="53"/>
  <c r="BQ8619" i="53"/>
  <c r="BP8619" i="53"/>
  <c r="BO8619" i="53"/>
  <c r="BN8619" i="53"/>
  <c r="BM8619" i="53"/>
  <c r="BL8620" i="53"/>
  <c r="BL7614" i="53"/>
  <c r="AD8621" i="53"/>
  <c r="AD7614" i="53"/>
  <c r="AE4572" i="53"/>
  <c r="AG4572" i="53"/>
  <c r="AF4572" i="53"/>
  <c r="AG6584" i="53"/>
  <c r="AF6584" i="53"/>
  <c r="AE6584" i="53"/>
  <c r="AG1555" i="53"/>
  <c r="AF1555" i="53"/>
  <c r="AE1555" i="53"/>
  <c r="AE5578" i="53"/>
  <c r="AG5578" i="53"/>
  <c r="AF5578" i="53"/>
  <c r="AG2561" i="53"/>
  <c r="AF2561" i="53"/>
  <c r="AE2561" i="53"/>
  <c r="AG3566" i="53"/>
  <c r="AF3566" i="53"/>
  <c r="AE3566" i="53"/>
  <c r="BQ2563" i="53"/>
  <c r="BP2563" i="53"/>
  <c r="BM2563" i="53"/>
  <c r="BO2563" i="53"/>
  <c r="BN2563" i="53"/>
  <c r="BQ1558" i="53"/>
  <c r="BP1558" i="53"/>
  <c r="BO1558" i="53"/>
  <c r="BN1558" i="53"/>
  <c r="BM1558" i="53"/>
  <c r="BP5580" i="53"/>
  <c r="BQ5580" i="53"/>
  <c r="BO5580" i="53"/>
  <c r="BN5580" i="53"/>
  <c r="BM5580" i="53"/>
  <c r="BQ6586" i="53"/>
  <c r="BP6586" i="53"/>
  <c r="BM6586" i="53"/>
  <c r="BO6586" i="53"/>
  <c r="BN6586" i="53"/>
  <c r="BP3568" i="53"/>
  <c r="BN3568" i="53"/>
  <c r="BM3568" i="53"/>
  <c r="BQ3568" i="53"/>
  <c r="BO3568" i="53"/>
  <c r="BP4575" i="53"/>
  <c r="BQ4575" i="53"/>
  <c r="BO4575" i="53"/>
  <c r="BN4575" i="53"/>
  <c r="BM4575" i="53"/>
  <c r="BP551" i="53"/>
  <c r="BQ551" i="53"/>
  <c r="BO551" i="53"/>
  <c r="BN551" i="53"/>
  <c r="BM551" i="53"/>
  <c r="AD5579" i="53"/>
  <c r="BL552" i="53"/>
  <c r="AD4573" i="53"/>
  <c r="AD1556" i="53"/>
  <c r="BL3569" i="53"/>
  <c r="BL2564" i="53"/>
  <c r="BL5581" i="53"/>
  <c r="BL6587" i="53"/>
  <c r="BL1559" i="53"/>
  <c r="BL4576" i="53"/>
  <c r="AD6585" i="53"/>
  <c r="AD3567" i="53"/>
  <c r="AD2562" i="53"/>
  <c r="AG7614" i="53"/>
  <c r="AF7614" i="53"/>
  <c r="AE7614" i="53"/>
  <c r="AG8621" i="53"/>
  <c r="AF8621" i="53"/>
  <c r="AE8621" i="53"/>
  <c r="BN7614" i="53"/>
  <c r="BM7614" i="53"/>
  <c r="BQ7614" i="53"/>
  <c r="BP7614" i="53"/>
  <c r="BO7614" i="53"/>
  <c r="BM8620" i="53"/>
  <c r="BQ8620" i="53"/>
  <c r="BN8620" i="53"/>
  <c r="BP8620" i="53"/>
  <c r="BO8620" i="53"/>
  <c r="BL8621" i="53"/>
  <c r="BL7615" i="53"/>
  <c r="AD8622" i="53"/>
  <c r="AD7615" i="53"/>
  <c r="AG5579" i="53"/>
  <c r="AF5579" i="53"/>
  <c r="AE5579" i="53"/>
  <c r="AG4573" i="53"/>
  <c r="AF4573" i="53"/>
  <c r="AE4573" i="53"/>
  <c r="AG6585" i="53"/>
  <c r="AE6585" i="53"/>
  <c r="AF6585" i="53"/>
  <c r="AF2562" i="53"/>
  <c r="AE2562" i="53"/>
  <c r="AG2562" i="53"/>
  <c r="AG3567" i="53"/>
  <c r="AE3567" i="53"/>
  <c r="AF3567" i="53"/>
  <c r="AG1556" i="53"/>
  <c r="AF1556" i="53"/>
  <c r="AE1556" i="53"/>
  <c r="BQ552" i="53"/>
  <c r="BP552" i="53"/>
  <c r="BM552" i="53"/>
  <c r="BO552" i="53"/>
  <c r="BN552" i="53"/>
  <c r="BP6587" i="53"/>
  <c r="BQ6587" i="53"/>
  <c r="BO6587" i="53"/>
  <c r="BN6587" i="53"/>
  <c r="BM6587" i="53"/>
  <c r="BP4576" i="53"/>
  <c r="BQ4576" i="53"/>
  <c r="BO4576" i="53"/>
  <c r="BN4576" i="53"/>
  <c r="BM4576" i="53"/>
  <c r="BP1559" i="53"/>
  <c r="BQ1559" i="53"/>
  <c r="BN1559" i="53"/>
  <c r="BM1559" i="53"/>
  <c r="BO1559" i="53"/>
  <c r="BQ5581" i="53"/>
  <c r="BP5581" i="53"/>
  <c r="BO5581" i="53"/>
  <c r="BN5581" i="53"/>
  <c r="BM5581" i="53"/>
  <c r="BQ2564" i="53"/>
  <c r="BP2564" i="53"/>
  <c r="BO2564" i="53"/>
  <c r="BN2564" i="53"/>
  <c r="BM2564" i="53"/>
  <c r="BP3569" i="53"/>
  <c r="BO3569" i="53"/>
  <c r="BN3569" i="53"/>
  <c r="BM3569" i="53"/>
  <c r="BQ3569" i="53"/>
  <c r="AD5580" i="53"/>
  <c r="AD1557" i="53"/>
  <c r="AD4574" i="53"/>
  <c r="BL553" i="53"/>
  <c r="BL6588" i="53"/>
  <c r="BL1560" i="53"/>
  <c r="BL5582" i="53"/>
  <c r="BL2565" i="53"/>
  <c r="BL4577" i="53"/>
  <c r="BL3570" i="53"/>
  <c r="AD6586" i="53"/>
  <c r="AD3568" i="53"/>
  <c r="AD2563" i="53"/>
  <c r="AG7615" i="53"/>
  <c r="AF7615" i="53"/>
  <c r="AE7615" i="53"/>
  <c r="AE8622" i="53"/>
  <c r="AG8622" i="53"/>
  <c r="AF8622" i="53"/>
  <c r="BQ7615" i="53"/>
  <c r="BP7615" i="53"/>
  <c r="BO7615" i="53"/>
  <c r="BN7615" i="53"/>
  <c r="BM7615" i="53"/>
  <c r="BP8621" i="53"/>
  <c r="BO8621" i="53"/>
  <c r="BN8621" i="53"/>
  <c r="BM8621" i="53"/>
  <c r="BQ8621" i="53"/>
  <c r="BL8622" i="53"/>
  <c r="BL7616" i="53"/>
  <c r="AD8623" i="53"/>
  <c r="AD7616" i="53"/>
  <c r="AG1557" i="53"/>
  <c r="AF1557" i="53"/>
  <c r="AE1557" i="53"/>
  <c r="AF6586" i="53"/>
  <c r="AG6586" i="53"/>
  <c r="AE6586" i="53"/>
  <c r="AG4574" i="53"/>
  <c r="AF4574" i="53"/>
  <c r="AE4574" i="53"/>
  <c r="AG5580" i="53"/>
  <c r="AF5580" i="53"/>
  <c r="AE5580" i="53"/>
  <c r="AG2563" i="53"/>
  <c r="AF2563" i="53"/>
  <c r="AE2563" i="53"/>
  <c r="AG3568" i="53"/>
  <c r="AF3568" i="53"/>
  <c r="AE3568" i="53"/>
  <c r="BP2565" i="53"/>
  <c r="BQ2565" i="53"/>
  <c r="BO2565" i="53"/>
  <c r="BN2565" i="53"/>
  <c r="BM2565" i="53"/>
  <c r="BP3570" i="53"/>
  <c r="BQ3570" i="53"/>
  <c r="BO3570" i="53"/>
  <c r="BN3570" i="53"/>
  <c r="BM3570" i="53"/>
  <c r="BP4577" i="53"/>
  <c r="BQ4577" i="53"/>
  <c r="BO4577" i="53"/>
  <c r="BN4577" i="53"/>
  <c r="BM4577" i="53"/>
  <c r="BQ1560" i="53"/>
  <c r="BP1560" i="53"/>
  <c r="BO1560" i="53"/>
  <c r="BN1560" i="53"/>
  <c r="BM1560" i="53"/>
  <c r="BQ6588" i="53"/>
  <c r="BP6588" i="53"/>
  <c r="BO6588" i="53"/>
  <c r="BN6588" i="53"/>
  <c r="BM6588" i="53"/>
  <c r="BQ5582" i="53"/>
  <c r="BP5582" i="53"/>
  <c r="BM5582" i="53"/>
  <c r="BO5582" i="53"/>
  <c r="BN5582" i="53"/>
  <c r="BQ553" i="53"/>
  <c r="BP553" i="53"/>
  <c r="BO553" i="53"/>
  <c r="BN553" i="53"/>
  <c r="BM553" i="53"/>
  <c r="AD5581" i="53"/>
  <c r="AD1558" i="53"/>
  <c r="BL554" i="53"/>
  <c r="AD4575" i="53"/>
  <c r="BL2566" i="53"/>
  <c r="BL1561" i="53"/>
  <c r="BL6589" i="53"/>
  <c r="BL3571" i="53"/>
  <c r="BL4578" i="53"/>
  <c r="BL5583" i="53"/>
  <c r="AD6587" i="53"/>
  <c r="AD3569" i="53"/>
  <c r="AD2564" i="53"/>
  <c r="AE7616" i="53"/>
  <c r="AG7616" i="53"/>
  <c r="AF7616" i="53"/>
  <c r="AG8623" i="53"/>
  <c r="AF8623" i="53"/>
  <c r="AE8623" i="53"/>
  <c r="BQ7616" i="53"/>
  <c r="BP7616" i="53"/>
  <c r="BO7616" i="53"/>
  <c r="BN7616" i="53"/>
  <c r="BM7616" i="53"/>
  <c r="BQ8622" i="53"/>
  <c r="BP8622" i="53"/>
  <c r="BO8622" i="53"/>
  <c r="BM8622" i="53"/>
  <c r="BN8622" i="53"/>
  <c r="BL8623" i="53"/>
  <c r="BL7617" i="53"/>
  <c r="AD8624" i="53"/>
  <c r="AD7617" i="53"/>
  <c r="AF6587" i="53"/>
  <c r="AE6587" i="53"/>
  <c r="AG6587" i="53"/>
  <c r="AG1558" i="53"/>
  <c r="AF1558" i="53"/>
  <c r="AE1558" i="53"/>
  <c r="AG5581" i="53"/>
  <c r="AF5581" i="53"/>
  <c r="AE5581" i="53"/>
  <c r="AG2564" i="53"/>
  <c r="AF2564" i="53"/>
  <c r="AE2564" i="53"/>
  <c r="AF3569" i="53"/>
  <c r="AE3569" i="53"/>
  <c r="AG3569" i="53"/>
  <c r="AG4575" i="53"/>
  <c r="AF4575" i="53"/>
  <c r="AE4575" i="53"/>
  <c r="BP4578" i="53"/>
  <c r="BQ4578" i="53"/>
  <c r="BO4578" i="53"/>
  <c r="BN4578" i="53"/>
  <c r="BM4578" i="53"/>
  <c r="BQ554" i="53"/>
  <c r="BP554" i="53"/>
  <c r="BO554" i="53"/>
  <c r="BN554" i="53"/>
  <c r="BM554" i="53"/>
  <c r="BP3571" i="53"/>
  <c r="BQ3571" i="53"/>
  <c r="BO3571" i="53"/>
  <c r="BN3571" i="53"/>
  <c r="BM3571" i="53"/>
  <c r="BQ5583" i="53"/>
  <c r="BP5583" i="53"/>
  <c r="BO5583" i="53"/>
  <c r="BN5583" i="53"/>
  <c r="BM5583" i="53"/>
  <c r="BQ6589" i="53"/>
  <c r="BP6589" i="53"/>
  <c r="BO6589" i="53"/>
  <c r="BN6589" i="53"/>
  <c r="BM6589" i="53"/>
  <c r="BQ2566" i="53"/>
  <c r="BP2566" i="53"/>
  <c r="BO2566" i="53"/>
  <c r="BN2566" i="53"/>
  <c r="BM2566" i="53"/>
  <c r="BQ1561" i="53"/>
  <c r="BP1561" i="53"/>
  <c r="BO1561" i="53"/>
  <c r="BN1561" i="53"/>
  <c r="BM1561" i="53"/>
  <c r="AD5582" i="53"/>
  <c r="BL555" i="53"/>
  <c r="AD4576" i="53"/>
  <c r="AD1559" i="53"/>
  <c r="BL6590" i="53"/>
  <c r="BL4579" i="53"/>
  <c r="BL5584" i="53"/>
  <c r="BL3572" i="53"/>
  <c r="BL1562" i="53"/>
  <c r="BL2567" i="53"/>
  <c r="AD6588" i="53"/>
  <c r="AD3570" i="53"/>
  <c r="AD2565" i="53"/>
  <c r="AG7617" i="53"/>
  <c r="AF7617" i="53"/>
  <c r="AE7617" i="53"/>
  <c r="AG8624" i="53"/>
  <c r="AF8624" i="53"/>
  <c r="AE8624" i="53"/>
  <c r="BO7617" i="53"/>
  <c r="BN7617" i="53"/>
  <c r="BM7617" i="53"/>
  <c r="BQ7617" i="53"/>
  <c r="BP7617" i="53"/>
  <c r="BN8623" i="53"/>
  <c r="BM8623" i="53"/>
  <c r="BO8623" i="53"/>
  <c r="BQ8623" i="53"/>
  <c r="BP8623" i="53"/>
  <c r="BL8624" i="53"/>
  <c r="BL7618" i="53"/>
  <c r="AD8625" i="53"/>
  <c r="AD7618" i="53"/>
  <c r="AF6588" i="53"/>
  <c r="AE6588" i="53"/>
  <c r="AG6588" i="53"/>
  <c r="AG5582" i="53"/>
  <c r="AF5582" i="53"/>
  <c r="AE5582" i="53"/>
  <c r="AE2565" i="53"/>
  <c r="AF2565" i="53"/>
  <c r="AG2565" i="53"/>
  <c r="AG4576" i="53"/>
  <c r="AF4576" i="53"/>
  <c r="AE4576" i="53"/>
  <c r="AG3570" i="53"/>
  <c r="AF3570" i="53"/>
  <c r="AE3570" i="53"/>
  <c r="AF1559" i="53"/>
  <c r="AE1559" i="53"/>
  <c r="AG1559" i="53"/>
  <c r="BP555" i="53"/>
  <c r="BQ555" i="53"/>
  <c r="BO555" i="53"/>
  <c r="BN555" i="53"/>
  <c r="BM555" i="53"/>
  <c r="BQ1562" i="53"/>
  <c r="BP1562" i="53"/>
  <c r="BO1562" i="53"/>
  <c r="BN1562" i="53"/>
  <c r="BM1562" i="53"/>
  <c r="BP3572" i="53"/>
  <c r="BQ3572" i="53"/>
  <c r="BO3572" i="53"/>
  <c r="BN3572" i="53"/>
  <c r="BM3572" i="53"/>
  <c r="BQ2567" i="53"/>
  <c r="BP2567" i="53"/>
  <c r="BM2567" i="53"/>
  <c r="BO2567" i="53"/>
  <c r="BN2567" i="53"/>
  <c r="BP5584" i="53"/>
  <c r="BQ5584" i="53"/>
  <c r="BO5584" i="53"/>
  <c r="BN5584" i="53"/>
  <c r="BM5584" i="53"/>
  <c r="BP4579" i="53"/>
  <c r="BM4579" i="53"/>
  <c r="BQ4579" i="53"/>
  <c r="BO4579" i="53"/>
  <c r="BN4579" i="53"/>
  <c r="BQ6590" i="53"/>
  <c r="BP6590" i="53"/>
  <c r="BM6590" i="53"/>
  <c r="BO6590" i="53"/>
  <c r="BN6590" i="53"/>
  <c r="AD5583" i="53"/>
  <c r="AD1560" i="53"/>
  <c r="AD4577" i="53"/>
  <c r="BL556" i="53"/>
  <c r="BL4580" i="53"/>
  <c r="BL6591" i="53"/>
  <c r="BL1563" i="53"/>
  <c r="BL5585" i="53"/>
  <c r="BL3573" i="53"/>
  <c r="BL2568" i="53"/>
  <c r="AD6589" i="53"/>
  <c r="AD3571" i="53"/>
  <c r="AD2566" i="53"/>
  <c r="AG7618" i="53"/>
  <c r="AF7618" i="53"/>
  <c r="AE7618" i="53"/>
  <c r="AG8625" i="53"/>
  <c r="AF8625" i="53"/>
  <c r="AE8625" i="53"/>
  <c r="BQ7618" i="53"/>
  <c r="BP7618" i="53"/>
  <c r="BO7618" i="53"/>
  <c r="BN7618" i="53"/>
  <c r="BM7618" i="53"/>
  <c r="BQ8624" i="53"/>
  <c r="BP8624" i="53"/>
  <c r="BO8624" i="53"/>
  <c r="BN8624" i="53"/>
  <c r="BM8624" i="53"/>
  <c r="BL8625" i="53"/>
  <c r="BL7619" i="53"/>
  <c r="AD8626" i="53"/>
  <c r="AD7619" i="53"/>
  <c r="AG1560" i="53"/>
  <c r="AF1560" i="53"/>
  <c r="AE1560" i="53"/>
  <c r="AG6589" i="53"/>
  <c r="AE6589" i="53"/>
  <c r="AF6589" i="53"/>
  <c r="AF4577" i="53"/>
  <c r="AE4577" i="53"/>
  <c r="AG4577" i="53"/>
  <c r="AF5583" i="53"/>
  <c r="AE5583" i="53"/>
  <c r="AG5583" i="53"/>
  <c r="AG2566" i="53"/>
  <c r="AF2566" i="53"/>
  <c r="AE2566" i="53"/>
  <c r="AG3571" i="53"/>
  <c r="AF3571" i="53"/>
  <c r="AE3571" i="53"/>
  <c r="BQ2568" i="53"/>
  <c r="BP2568" i="53"/>
  <c r="BO2568" i="53"/>
  <c r="BN2568" i="53"/>
  <c r="BM2568" i="53"/>
  <c r="BQ5585" i="53"/>
  <c r="BP5585" i="53"/>
  <c r="BO5585" i="53"/>
  <c r="BN5585" i="53"/>
  <c r="BM5585" i="53"/>
  <c r="BP6591" i="53"/>
  <c r="BQ6591" i="53"/>
  <c r="BO6591" i="53"/>
  <c r="BN6591" i="53"/>
  <c r="BM6591" i="53"/>
  <c r="BP3573" i="53"/>
  <c r="BQ3573" i="53"/>
  <c r="BO3573" i="53"/>
  <c r="BN3573" i="53"/>
  <c r="BM3573" i="53"/>
  <c r="BP1563" i="53"/>
  <c r="BQ1563" i="53"/>
  <c r="BN1563" i="53"/>
  <c r="BM1563" i="53"/>
  <c r="BO1563" i="53"/>
  <c r="BP4580" i="53"/>
  <c r="BN4580" i="53"/>
  <c r="BM4580" i="53"/>
  <c r="BQ4580" i="53"/>
  <c r="BO4580" i="53"/>
  <c r="BQ556" i="53"/>
  <c r="BP556" i="53"/>
  <c r="BM556" i="53"/>
  <c r="BO556" i="53"/>
  <c r="BN556" i="53"/>
  <c r="AD5584" i="53"/>
  <c r="BL557" i="53"/>
  <c r="AD1561" i="53"/>
  <c r="AD4578" i="53"/>
  <c r="BL2569" i="53"/>
  <c r="BL6592" i="53"/>
  <c r="BL5586" i="53"/>
  <c r="BL3574" i="53"/>
  <c r="BL1564" i="53"/>
  <c r="BL4581" i="53"/>
  <c r="AD6590" i="53"/>
  <c r="AD3572" i="53"/>
  <c r="AD2567" i="53"/>
  <c r="AG7619" i="53"/>
  <c r="AF7619" i="53"/>
  <c r="AE7619" i="53"/>
  <c r="AG8626" i="53"/>
  <c r="AF8626" i="53"/>
  <c r="AE8626" i="53"/>
  <c r="BM7619" i="53"/>
  <c r="BQ7619" i="53"/>
  <c r="BP7619" i="53"/>
  <c r="BO7619" i="53"/>
  <c r="BN7619" i="53"/>
  <c r="BQ8625" i="53"/>
  <c r="BP8625" i="53"/>
  <c r="BM8625" i="53"/>
  <c r="BO8625" i="53"/>
  <c r="BN8625" i="53"/>
  <c r="BL8626" i="53"/>
  <c r="BL7620" i="53"/>
  <c r="AD8627" i="53"/>
  <c r="AD7620" i="53"/>
  <c r="AE6590" i="53"/>
  <c r="AG6590" i="53"/>
  <c r="AF6590" i="53"/>
  <c r="AG1561" i="53"/>
  <c r="AF1561" i="53"/>
  <c r="AE1561" i="53"/>
  <c r="AG5584" i="53"/>
  <c r="AF5584" i="53"/>
  <c r="AE5584" i="53"/>
  <c r="AG2567" i="53"/>
  <c r="AF2567" i="53"/>
  <c r="AE2567" i="53"/>
  <c r="AE3572" i="53"/>
  <c r="AF3572" i="53"/>
  <c r="AG3572" i="53"/>
  <c r="AG4578" i="53"/>
  <c r="AF4578" i="53"/>
  <c r="AE4578" i="53"/>
  <c r="BP4581" i="53"/>
  <c r="BO4581" i="53"/>
  <c r="BN4581" i="53"/>
  <c r="BM4581" i="53"/>
  <c r="BQ4581" i="53"/>
  <c r="BQ1564" i="53"/>
  <c r="BP1564" i="53"/>
  <c r="BO1564" i="53"/>
  <c r="BN1564" i="53"/>
  <c r="BM1564" i="53"/>
  <c r="BP3574" i="53"/>
  <c r="BQ3574" i="53"/>
  <c r="BO3574" i="53"/>
  <c r="BN3574" i="53"/>
  <c r="BM3574" i="53"/>
  <c r="BQ557" i="53"/>
  <c r="BP557" i="53"/>
  <c r="BO557" i="53"/>
  <c r="BN557" i="53"/>
  <c r="BM557" i="53"/>
  <c r="BQ5586" i="53"/>
  <c r="BP5586" i="53"/>
  <c r="BM5586" i="53"/>
  <c r="BO5586" i="53"/>
  <c r="BN5586" i="53"/>
  <c r="BQ6592" i="53"/>
  <c r="BP6592" i="53"/>
  <c r="BO6592" i="53"/>
  <c r="BN6592" i="53"/>
  <c r="BM6592" i="53"/>
  <c r="BP2569" i="53"/>
  <c r="BQ2569" i="53"/>
  <c r="BO2569" i="53"/>
  <c r="BN2569" i="53"/>
  <c r="BM2569" i="53"/>
  <c r="AD5585" i="53"/>
  <c r="AD1562" i="53"/>
  <c r="AD4579" i="53"/>
  <c r="BL558" i="53"/>
  <c r="BL6593" i="53"/>
  <c r="BL2570" i="53"/>
  <c r="BL1565" i="53"/>
  <c r="BL3575" i="53"/>
  <c r="BL4582" i="53"/>
  <c r="BL5587" i="53"/>
  <c r="AD6591" i="53"/>
  <c r="AD3573" i="53"/>
  <c r="AD2568" i="53"/>
  <c r="AG7620" i="53"/>
  <c r="AF7620" i="53"/>
  <c r="AE7620" i="53"/>
  <c r="AF8627" i="53"/>
  <c r="AE8627" i="53"/>
  <c r="AG8627" i="53"/>
  <c r="BP7620" i="53"/>
  <c r="BO7620" i="53"/>
  <c r="BN7620" i="53"/>
  <c r="BM7620" i="53"/>
  <c r="BQ7620" i="53"/>
  <c r="BO8626" i="53"/>
  <c r="BN8626" i="53"/>
  <c r="BM8626" i="53"/>
  <c r="BP8626" i="53"/>
  <c r="BQ8626" i="53"/>
  <c r="BL8627" i="53"/>
  <c r="BL7621" i="53"/>
  <c r="AD8628" i="53"/>
  <c r="AD7621" i="53"/>
  <c r="AG4579" i="53"/>
  <c r="AF4579" i="53"/>
  <c r="AE4579" i="53"/>
  <c r="AE1562" i="53"/>
  <c r="AG1562" i="53"/>
  <c r="AF1562" i="53"/>
  <c r="AG5585" i="53"/>
  <c r="AF5585" i="53"/>
  <c r="AE5585" i="53"/>
  <c r="AE6591" i="53"/>
  <c r="AF6591" i="53"/>
  <c r="AG6591" i="53"/>
  <c r="AG2568" i="53"/>
  <c r="AE2568" i="53"/>
  <c r="AF2568" i="53"/>
  <c r="AG3573" i="53"/>
  <c r="AF3573" i="53"/>
  <c r="AE3573" i="53"/>
  <c r="BQ5587" i="53"/>
  <c r="BP5587" i="53"/>
  <c r="BO5587" i="53"/>
  <c r="BN5587" i="53"/>
  <c r="BM5587" i="53"/>
  <c r="BQ1565" i="53"/>
  <c r="BP1565" i="53"/>
  <c r="BO1565" i="53"/>
  <c r="BN1565" i="53"/>
  <c r="BM1565" i="53"/>
  <c r="BP4582" i="53"/>
  <c r="BQ4582" i="53"/>
  <c r="BO4582" i="53"/>
  <c r="BN4582" i="53"/>
  <c r="BM4582" i="53"/>
  <c r="BP3575" i="53"/>
  <c r="BM3575" i="53"/>
  <c r="BQ3575" i="53"/>
  <c r="BO3575" i="53"/>
  <c r="BN3575" i="53"/>
  <c r="BQ2570" i="53"/>
  <c r="BP2570" i="53"/>
  <c r="BO2570" i="53"/>
  <c r="BN2570" i="53"/>
  <c r="BM2570" i="53"/>
  <c r="BQ6593" i="53"/>
  <c r="BP6593" i="53"/>
  <c r="BO6593" i="53"/>
  <c r="BN6593" i="53"/>
  <c r="BM6593" i="53"/>
  <c r="BQ558" i="53"/>
  <c r="BP558" i="53"/>
  <c r="BO558" i="53"/>
  <c r="BN558" i="53"/>
  <c r="BM558" i="53"/>
  <c r="AD5586" i="53"/>
  <c r="AD4580" i="53"/>
  <c r="BL559" i="53"/>
  <c r="AD1563" i="53"/>
  <c r="BL6594" i="53"/>
  <c r="BL1566" i="53"/>
  <c r="BL4583" i="53"/>
  <c r="BL5588" i="53"/>
  <c r="BL3576" i="53"/>
  <c r="BL2571" i="53"/>
  <c r="AD6592" i="53"/>
  <c r="AD3574" i="53"/>
  <c r="AD2569" i="53"/>
  <c r="AF7621" i="53"/>
  <c r="AE7621" i="53"/>
  <c r="AG7621" i="53"/>
  <c r="AG8628" i="53"/>
  <c r="AF8628" i="53"/>
  <c r="AE8628" i="53"/>
  <c r="BQ7621" i="53"/>
  <c r="BP7621" i="53"/>
  <c r="BO7621" i="53"/>
  <c r="BN7621" i="53"/>
  <c r="BM7621" i="53"/>
  <c r="BQ8627" i="53"/>
  <c r="BP8627" i="53"/>
  <c r="BO8627" i="53"/>
  <c r="BN8627" i="53"/>
  <c r="BM8627" i="53"/>
  <c r="BL8628" i="53"/>
  <c r="BL7622" i="53"/>
  <c r="AD8629" i="53"/>
  <c r="AD7622" i="53"/>
  <c r="AE4580" i="53"/>
  <c r="AG4580" i="53"/>
  <c r="AF4580" i="53"/>
  <c r="AE5586" i="53"/>
  <c r="AG5586" i="53"/>
  <c r="AF5586" i="53"/>
  <c r="AG6592" i="53"/>
  <c r="AF6592" i="53"/>
  <c r="AE6592" i="53"/>
  <c r="AG2569" i="53"/>
  <c r="AF2569" i="53"/>
  <c r="AE2569" i="53"/>
  <c r="AG3574" i="53"/>
  <c r="AF3574" i="53"/>
  <c r="AE3574" i="53"/>
  <c r="AG1563" i="53"/>
  <c r="AF1563" i="53"/>
  <c r="AE1563" i="53"/>
  <c r="BP3576" i="53"/>
  <c r="BN3576" i="53"/>
  <c r="BM3576" i="53"/>
  <c r="BQ3576" i="53"/>
  <c r="BO3576" i="53"/>
  <c r="BP559" i="53"/>
  <c r="BQ559" i="53"/>
  <c r="BO559" i="53"/>
  <c r="BN559" i="53"/>
  <c r="BM559" i="53"/>
  <c r="BP5588" i="53"/>
  <c r="BQ5588" i="53"/>
  <c r="BO5588" i="53"/>
  <c r="BN5588" i="53"/>
  <c r="BM5588" i="53"/>
  <c r="BQ1566" i="53"/>
  <c r="BP1566" i="53"/>
  <c r="BO1566" i="53"/>
  <c r="BN1566" i="53"/>
  <c r="BM1566" i="53"/>
  <c r="BQ2571" i="53"/>
  <c r="BP2571" i="53"/>
  <c r="BM2571" i="53"/>
  <c r="BO2571" i="53"/>
  <c r="BN2571" i="53"/>
  <c r="BP4583" i="53"/>
  <c r="BQ4583" i="53"/>
  <c r="BO4583" i="53"/>
  <c r="BN4583" i="53"/>
  <c r="BM4583" i="53"/>
  <c r="BQ6594" i="53"/>
  <c r="BP6594" i="53"/>
  <c r="BM6594" i="53"/>
  <c r="BO6594" i="53"/>
  <c r="BN6594" i="53"/>
  <c r="AD5587" i="53"/>
  <c r="AD1564" i="53"/>
  <c r="BL560" i="53"/>
  <c r="AD4581" i="53"/>
  <c r="BL6595" i="53"/>
  <c r="BL2572" i="53"/>
  <c r="BL3577" i="53"/>
  <c r="BL4584" i="53"/>
  <c r="BL5589" i="53"/>
  <c r="BL1567" i="53"/>
  <c r="AD6593" i="53"/>
  <c r="AD3575" i="53"/>
  <c r="AD2570" i="53"/>
  <c r="AG7622" i="53"/>
  <c r="AF7622" i="53"/>
  <c r="AE7622" i="53"/>
  <c r="AG8629" i="53"/>
  <c r="AF8629" i="53"/>
  <c r="AE8629" i="53"/>
  <c r="BN7622" i="53"/>
  <c r="BM7622" i="53"/>
  <c r="BQ7622" i="53"/>
  <c r="BP7622" i="53"/>
  <c r="BO7622" i="53"/>
  <c r="BM8628" i="53"/>
  <c r="BQ8628" i="53"/>
  <c r="BN8628" i="53"/>
  <c r="BO8628" i="53"/>
  <c r="BP8628" i="53"/>
  <c r="BL8629" i="53"/>
  <c r="BL7623" i="53"/>
  <c r="AD8630" i="53"/>
  <c r="AD7623" i="53"/>
  <c r="AG6593" i="53"/>
  <c r="AF6593" i="53"/>
  <c r="AE6593" i="53"/>
  <c r="AG1564" i="53"/>
  <c r="AF1564" i="53"/>
  <c r="AE1564" i="53"/>
  <c r="AG5587" i="53"/>
  <c r="AF5587" i="53"/>
  <c r="AE5587" i="53"/>
  <c r="AF2570" i="53"/>
  <c r="AE2570" i="53"/>
  <c r="AG2570" i="53"/>
  <c r="AG3575" i="53"/>
  <c r="AE3575" i="53"/>
  <c r="AF3575" i="53"/>
  <c r="AG4581" i="53"/>
  <c r="AF4581" i="53"/>
  <c r="AE4581" i="53"/>
  <c r="BP4584" i="53"/>
  <c r="BQ4584" i="53"/>
  <c r="BO4584" i="53"/>
  <c r="BN4584" i="53"/>
  <c r="BM4584" i="53"/>
  <c r="BQ2572" i="53"/>
  <c r="BP2572" i="53"/>
  <c r="BO2572" i="53"/>
  <c r="BN2572" i="53"/>
  <c r="BM2572" i="53"/>
  <c r="BQ560" i="53"/>
  <c r="BP560" i="53"/>
  <c r="BM560" i="53"/>
  <c r="BO560" i="53"/>
  <c r="BN560" i="53"/>
  <c r="BQ5589" i="53"/>
  <c r="BP5589" i="53"/>
  <c r="BO5589" i="53"/>
  <c r="BN5589" i="53"/>
  <c r="BM5589" i="53"/>
  <c r="BP1567" i="53"/>
  <c r="BQ1567" i="53"/>
  <c r="BN1567" i="53"/>
  <c r="BM1567" i="53"/>
  <c r="BO1567" i="53"/>
  <c r="BP3577" i="53"/>
  <c r="BO3577" i="53"/>
  <c r="BN3577" i="53"/>
  <c r="BM3577" i="53"/>
  <c r="BQ3577" i="53"/>
  <c r="BP6595" i="53"/>
  <c r="BQ6595" i="53"/>
  <c r="BO6595" i="53"/>
  <c r="BN6595" i="53"/>
  <c r="BM6595" i="53"/>
  <c r="AD5588" i="53"/>
  <c r="AD4582" i="53"/>
  <c r="AD1565" i="53"/>
  <c r="BL561" i="53"/>
  <c r="BL5590" i="53"/>
  <c r="BL3578" i="53"/>
  <c r="BL2573" i="53"/>
  <c r="BL1568" i="53"/>
  <c r="BL4585" i="53"/>
  <c r="BL6596" i="53"/>
  <c r="AD6594" i="53"/>
  <c r="AD3576" i="53"/>
  <c r="AD2571" i="53"/>
  <c r="AG7623" i="53"/>
  <c r="AF7623" i="53"/>
  <c r="AE7623" i="53"/>
  <c r="AE8630" i="53"/>
  <c r="AG8630" i="53"/>
  <c r="AF8630" i="53"/>
  <c r="BQ7623" i="53"/>
  <c r="BP7623" i="53"/>
  <c r="BO7623" i="53"/>
  <c r="BN7623" i="53"/>
  <c r="BM7623" i="53"/>
  <c r="BP8629" i="53"/>
  <c r="BO8629" i="53"/>
  <c r="BN8629" i="53"/>
  <c r="BM8629" i="53"/>
  <c r="BQ8629" i="53"/>
  <c r="BL8630" i="53"/>
  <c r="BL7624" i="53"/>
  <c r="AD8631" i="53"/>
  <c r="AD7624" i="53"/>
  <c r="AG4582" i="53"/>
  <c r="AF4582" i="53"/>
  <c r="AE4582" i="53"/>
  <c r="AG5588" i="53"/>
  <c r="AF5588" i="53"/>
  <c r="AE5588" i="53"/>
  <c r="AG1565" i="53"/>
  <c r="AF1565" i="53"/>
  <c r="AE1565" i="53"/>
  <c r="AG2571" i="53"/>
  <c r="AF2571" i="53"/>
  <c r="AE2571" i="53"/>
  <c r="AG6594" i="53"/>
  <c r="AF6594" i="53"/>
  <c r="AE6594" i="53"/>
  <c r="AG3576" i="53"/>
  <c r="AF3576" i="53"/>
  <c r="AE3576" i="53"/>
  <c r="BP4585" i="53"/>
  <c r="BQ4585" i="53"/>
  <c r="BO4585" i="53"/>
  <c r="BN4585" i="53"/>
  <c r="BM4585" i="53"/>
  <c r="BQ1568" i="53"/>
  <c r="BP1568" i="53"/>
  <c r="BO1568" i="53"/>
  <c r="BN1568" i="53"/>
  <c r="BM1568" i="53"/>
  <c r="BP2573" i="53"/>
  <c r="BQ2573" i="53"/>
  <c r="BO2573" i="53"/>
  <c r="BN2573" i="53"/>
  <c r="BM2573" i="53"/>
  <c r="BQ5590" i="53"/>
  <c r="BP5590" i="53"/>
  <c r="BM5590" i="53"/>
  <c r="BO5590" i="53"/>
  <c r="BN5590" i="53"/>
  <c r="BQ6596" i="53"/>
  <c r="BP6596" i="53"/>
  <c r="BO6596" i="53"/>
  <c r="BN6596" i="53"/>
  <c r="BM6596" i="53"/>
  <c r="BP3578" i="53"/>
  <c r="BQ3578" i="53"/>
  <c r="BO3578" i="53"/>
  <c r="BN3578" i="53"/>
  <c r="BM3578" i="53"/>
  <c r="BQ561" i="53"/>
  <c r="BP561" i="53"/>
  <c r="BO561" i="53"/>
  <c r="BN561" i="53"/>
  <c r="BM561" i="53"/>
  <c r="AD5589" i="53"/>
  <c r="AD1566" i="53"/>
  <c r="AD4583" i="53"/>
  <c r="BL562" i="53"/>
  <c r="BL1569" i="53"/>
  <c r="BL2574" i="53"/>
  <c r="BL3579" i="53"/>
  <c r="BL6597" i="53"/>
  <c r="BL4586" i="53"/>
  <c r="BL5591" i="53"/>
  <c r="AD6595" i="53"/>
  <c r="AD3577" i="53"/>
  <c r="AD2572" i="53"/>
  <c r="AE7624" i="53"/>
  <c r="AG7624" i="53"/>
  <c r="AF7624" i="53"/>
  <c r="AG8631" i="53"/>
  <c r="AF8631" i="53"/>
  <c r="AE8631" i="53"/>
  <c r="BQ7624" i="53"/>
  <c r="BP7624" i="53"/>
  <c r="BO7624" i="53"/>
  <c r="BN7624" i="53"/>
  <c r="BM7624" i="53"/>
  <c r="BQ8630" i="53"/>
  <c r="BP8630" i="53"/>
  <c r="BO8630" i="53"/>
  <c r="BN8630" i="53"/>
  <c r="BM8630" i="53"/>
  <c r="BL8631" i="53"/>
  <c r="BL7625" i="53"/>
  <c r="AD8632" i="53"/>
  <c r="AD7625" i="53"/>
  <c r="AF6595" i="53"/>
  <c r="AE6595" i="53"/>
  <c r="AG6595" i="53"/>
  <c r="AG4583" i="53"/>
  <c r="AF4583" i="53"/>
  <c r="AE4583" i="53"/>
  <c r="AG5589" i="53"/>
  <c r="AF5589" i="53"/>
  <c r="AE5589" i="53"/>
  <c r="AF1566" i="53"/>
  <c r="AE1566" i="53"/>
  <c r="AG1566" i="53"/>
  <c r="AG2572" i="53"/>
  <c r="AF2572" i="53"/>
  <c r="AE2572" i="53"/>
  <c r="AF3577" i="53"/>
  <c r="AE3577" i="53"/>
  <c r="AG3577" i="53"/>
  <c r="BQ5591" i="53"/>
  <c r="BP5591" i="53"/>
  <c r="BO5591" i="53"/>
  <c r="BN5591" i="53"/>
  <c r="BM5591" i="53"/>
  <c r="BP4586" i="53"/>
  <c r="BQ4586" i="53"/>
  <c r="BO4586" i="53"/>
  <c r="BN4586" i="53"/>
  <c r="BM4586" i="53"/>
  <c r="BP3579" i="53"/>
  <c r="BQ3579" i="53"/>
  <c r="BO3579" i="53"/>
  <c r="BN3579" i="53"/>
  <c r="BM3579" i="53"/>
  <c r="BQ2574" i="53"/>
  <c r="BP2574" i="53"/>
  <c r="BO2574" i="53"/>
  <c r="BN2574" i="53"/>
  <c r="BM2574" i="53"/>
  <c r="BQ1569" i="53"/>
  <c r="BP1569" i="53"/>
  <c r="BO1569" i="53"/>
  <c r="BN1569" i="53"/>
  <c r="BM1569" i="53"/>
  <c r="BQ6597" i="53"/>
  <c r="BP6597" i="53"/>
  <c r="BO6597" i="53"/>
  <c r="BN6597" i="53"/>
  <c r="BM6597" i="53"/>
  <c r="BQ562" i="53"/>
  <c r="BP562" i="53"/>
  <c r="BO562" i="53"/>
  <c r="BN562" i="53"/>
  <c r="BM562" i="53"/>
  <c r="AD5590" i="53"/>
  <c r="AD1567" i="53"/>
  <c r="AD4584" i="53"/>
  <c r="BL563" i="53"/>
  <c r="BL1570" i="53"/>
  <c r="BL5592" i="53"/>
  <c r="BL4587" i="53"/>
  <c r="BL3580" i="53"/>
  <c r="BL6598" i="53"/>
  <c r="BL2575" i="53"/>
  <c r="AD6596" i="53"/>
  <c r="AD3578" i="53"/>
  <c r="AD2573" i="53"/>
  <c r="AG7625" i="53"/>
  <c r="AF7625" i="53"/>
  <c r="AE7625" i="53"/>
  <c r="AG8632" i="53"/>
  <c r="AF8632" i="53"/>
  <c r="AE8632" i="53"/>
  <c r="BO7625" i="53"/>
  <c r="BN7625" i="53"/>
  <c r="BM7625" i="53"/>
  <c r="BQ7625" i="53"/>
  <c r="BP7625" i="53"/>
  <c r="BN8631" i="53"/>
  <c r="BM8631" i="53"/>
  <c r="BO8631" i="53"/>
  <c r="BQ8631" i="53"/>
  <c r="BP8631" i="53"/>
  <c r="BL8632" i="53"/>
  <c r="BL7626" i="53"/>
  <c r="AD8633" i="53"/>
  <c r="AD7626" i="53"/>
  <c r="AG4584" i="53"/>
  <c r="AF4584" i="53"/>
  <c r="AE4584" i="53"/>
  <c r="AE1567" i="53"/>
  <c r="AF1567" i="53"/>
  <c r="AG1567" i="53"/>
  <c r="AF6596" i="53"/>
  <c r="AG6596" i="53"/>
  <c r="AE6596" i="53"/>
  <c r="AG5590" i="53"/>
  <c r="AF5590" i="53"/>
  <c r="AE5590" i="53"/>
  <c r="AE2573" i="53"/>
  <c r="AF2573" i="53"/>
  <c r="AG2573" i="53"/>
  <c r="AG3578" i="53"/>
  <c r="AF3578" i="53"/>
  <c r="AE3578" i="53"/>
  <c r="BQ6598" i="53"/>
  <c r="BP6598" i="53"/>
  <c r="BM6598" i="53"/>
  <c r="BO6598" i="53"/>
  <c r="BN6598" i="53"/>
  <c r="BP3580" i="53"/>
  <c r="BQ3580" i="53"/>
  <c r="BO3580" i="53"/>
  <c r="BN3580" i="53"/>
  <c r="BM3580" i="53"/>
  <c r="BP4587" i="53"/>
  <c r="BM4587" i="53"/>
  <c r="BQ4587" i="53"/>
  <c r="BO4587" i="53"/>
  <c r="BN4587" i="53"/>
  <c r="BQ2575" i="53"/>
  <c r="BP2575" i="53"/>
  <c r="BM2575" i="53"/>
  <c r="BO2575" i="53"/>
  <c r="BN2575" i="53"/>
  <c r="BP5592" i="53"/>
  <c r="BQ5592" i="53"/>
  <c r="BO5592" i="53"/>
  <c r="BN5592" i="53"/>
  <c r="BM5592" i="53"/>
  <c r="BQ1570" i="53"/>
  <c r="BP1570" i="53"/>
  <c r="BO1570" i="53"/>
  <c r="BN1570" i="53"/>
  <c r="BM1570" i="53"/>
  <c r="BP563" i="53"/>
  <c r="BQ563" i="53"/>
  <c r="BO563" i="53"/>
  <c r="BN563" i="53"/>
  <c r="BM563" i="53"/>
  <c r="AD5591" i="53"/>
  <c r="AD1568" i="53"/>
  <c r="AD4585" i="53"/>
  <c r="BL564" i="53"/>
  <c r="BL2576" i="53"/>
  <c r="BL3581" i="53"/>
  <c r="BL5593" i="53"/>
  <c r="BL4588" i="53"/>
  <c r="BL6599" i="53"/>
  <c r="BL1571" i="53"/>
  <c r="AD6597" i="53"/>
  <c r="AD3579" i="53"/>
  <c r="AD2574" i="53"/>
  <c r="AG7626" i="53"/>
  <c r="AF7626" i="53"/>
  <c r="AE7626" i="53"/>
  <c r="AG8633" i="53"/>
  <c r="AF8633" i="53"/>
  <c r="AE8633" i="53"/>
  <c r="BQ7626" i="53"/>
  <c r="BP7626" i="53"/>
  <c r="BO7626" i="53"/>
  <c r="BN7626" i="53"/>
  <c r="BM7626" i="53"/>
  <c r="BQ8632" i="53"/>
  <c r="BP8632" i="53"/>
  <c r="BO8632" i="53"/>
  <c r="BN8632" i="53"/>
  <c r="BM8632" i="53"/>
  <c r="BL8633" i="53"/>
  <c r="BL7627" i="53"/>
  <c r="AD8634" i="53"/>
  <c r="AD7627" i="53"/>
  <c r="AG1568" i="53"/>
  <c r="AF1568" i="53"/>
  <c r="AE1568" i="53"/>
  <c r="AG6597" i="53"/>
  <c r="AF6597" i="53"/>
  <c r="AE6597" i="53"/>
  <c r="AF4585" i="53"/>
  <c r="AE4585" i="53"/>
  <c r="AG4585" i="53"/>
  <c r="AF5591" i="53"/>
  <c r="AE5591" i="53"/>
  <c r="AG5591" i="53"/>
  <c r="AG2574" i="53"/>
  <c r="AF2574" i="53"/>
  <c r="AE2574" i="53"/>
  <c r="AG3579" i="53"/>
  <c r="AF3579" i="53"/>
  <c r="AE3579" i="53"/>
  <c r="BP6599" i="53"/>
  <c r="BQ6599" i="53"/>
  <c r="BO6599" i="53"/>
  <c r="BN6599" i="53"/>
  <c r="BM6599" i="53"/>
  <c r="BP1571" i="53"/>
  <c r="BQ1571" i="53"/>
  <c r="BN1571" i="53"/>
  <c r="BM1571" i="53"/>
  <c r="BO1571" i="53"/>
  <c r="BQ5593" i="53"/>
  <c r="BP5593" i="53"/>
  <c r="BO5593" i="53"/>
  <c r="BN5593" i="53"/>
  <c r="BM5593" i="53"/>
  <c r="BP4588" i="53"/>
  <c r="BN4588" i="53"/>
  <c r="BM4588" i="53"/>
  <c r="BQ4588" i="53"/>
  <c r="BO4588" i="53"/>
  <c r="BP3581" i="53"/>
  <c r="BQ3581" i="53"/>
  <c r="BO3581" i="53"/>
  <c r="BN3581" i="53"/>
  <c r="BM3581" i="53"/>
  <c r="BQ2576" i="53"/>
  <c r="BP2576" i="53"/>
  <c r="BO2576" i="53"/>
  <c r="BN2576" i="53"/>
  <c r="BM2576" i="53"/>
  <c r="BQ564" i="53"/>
  <c r="BP564" i="53"/>
  <c r="BM564" i="53"/>
  <c r="BO564" i="53"/>
  <c r="BN564" i="53"/>
  <c r="AD5592" i="53"/>
  <c r="BL565" i="53"/>
  <c r="AD4586" i="53"/>
  <c r="AD1569" i="53"/>
  <c r="BL3582" i="53"/>
  <c r="BL4589" i="53"/>
  <c r="BL6600" i="53"/>
  <c r="BL1572" i="53"/>
  <c r="BL5594" i="53"/>
  <c r="BL2577" i="53"/>
  <c r="AD6598" i="53"/>
  <c r="AD3580" i="53"/>
  <c r="AD2575" i="53"/>
  <c r="AG7627" i="53"/>
  <c r="AF7627" i="53"/>
  <c r="AE7627" i="53"/>
  <c r="AG8634" i="53"/>
  <c r="AF8634" i="53"/>
  <c r="AE8634" i="53"/>
  <c r="BM7627" i="53"/>
  <c r="BQ7627" i="53"/>
  <c r="BP7627" i="53"/>
  <c r="BO7627" i="53"/>
  <c r="BN7627" i="53"/>
  <c r="BQ8633" i="53"/>
  <c r="BP8633" i="53"/>
  <c r="BM8633" i="53"/>
  <c r="BO8633" i="53"/>
  <c r="BN8633" i="53"/>
  <c r="BL8634" i="53"/>
  <c r="BL7628" i="53"/>
  <c r="AD8635" i="53"/>
  <c r="AD7628" i="53"/>
  <c r="AG5592" i="53"/>
  <c r="AF5592" i="53"/>
  <c r="AE5592" i="53"/>
  <c r="AE6598" i="53"/>
  <c r="AG6598" i="53"/>
  <c r="AF6598" i="53"/>
  <c r="AG4586" i="53"/>
  <c r="AF4586" i="53"/>
  <c r="AE4586" i="53"/>
  <c r="AG2575" i="53"/>
  <c r="AF2575" i="53"/>
  <c r="AE2575" i="53"/>
  <c r="AE3580" i="53"/>
  <c r="AF3580" i="53"/>
  <c r="AG3580" i="53"/>
  <c r="AG1569" i="53"/>
  <c r="AE1569" i="53"/>
  <c r="AF1569" i="53"/>
  <c r="BQ565" i="53"/>
  <c r="BP565" i="53"/>
  <c r="BO565" i="53"/>
  <c r="BN565" i="53"/>
  <c r="BM565" i="53"/>
  <c r="BP2577" i="53"/>
  <c r="BQ2577" i="53"/>
  <c r="BO2577" i="53"/>
  <c r="BN2577" i="53"/>
  <c r="BM2577" i="53"/>
  <c r="BQ5594" i="53"/>
  <c r="BP5594" i="53"/>
  <c r="BM5594" i="53"/>
  <c r="BO5594" i="53"/>
  <c r="BN5594" i="53"/>
  <c r="BQ1572" i="53"/>
  <c r="BP1572" i="53"/>
  <c r="BO1572" i="53"/>
  <c r="BN1572" i="53"/>
  <c r="BM1572" i="53"/>
  <c r="BQ6600" i="53"/>
  <c r="BP6600" i="53"/>
  <c r="BO6600" i="53"/>
  <c r="BN6600" i="53"/>
  <c r="BM6600" i="53"/>
  <c r="BP4589" i="53"/>
  <c r="BO4589" i="53"/>
  <c r="BN4589" i="53"/>
  <c r="BM4589" i="53"/>
  <c r="BQ4589" i="53"/>
  <c r="BP3582" i="53"/>
  <c r="BQ3582" i="53"/>
  <c r="BO3582" i="53"/>
  <c r="BN3582" i="53"/>
  <c r="BM3582" i="53"/>
  <c r="AD5593" i="53"/>
  <c r="AD1570" i="53"/>
  <c r="AD4587" i="53"/>
  <c r="BL566" i="53"/>
  <c r="BL6601" i="53"/>
  <c r="BL5595" i="53"/>
  <c r="BL3583" i="53"/>
  <c r="BL2578" i="53"/>
  <c r="BL1573" i="53"/>
  <c r="BL4590" i="53"/>
  <c r="AD6599" i="53"/>
  <c r="AD3581" i="53"/>
  <c r="AD2576" i="53"/>
  <c r="AG7628" i="53"/>
  <c r="AF7628" i="53"/>
  <c r="AE7628" i="53"/>
  <c r="AF8635" i="53"/>
  <c r="AE8635" i="53"/>
  <c r="AG8635" i="53"/>
  <c r="BP7628" i="53"/>
  <c r="BO7628" i="53"/>
  <c r="BN7628" i="53"/>
  <c r="BM7628" i="53"/>
  <c r="BQ7628" i="53"/>
  <c r="BO8634" i="53"/>
  <c r="BN8634" i="53"/>
  <c r="BM8634" i="53"/>
  <c r="BP8634" i="53"/>
  <c r="BQ8634" i="53"/>
  <c r="BL8635" i="53"/>
  <c r="BL7629" i="53"/>
  <c r="AD8636" i="53"/>
  <c r="AD7629" i="53"/>
  <c r="AG4587" i="53"/>
  <c r="AF4587" i="53"/>
  <c r="AE4587" i="53"/>
  <c r="AG1570" i="53"/>
  <c r="AE1570" i="53"/>
  <c r="AF1570" i="53"/>
  <c r="AG5593" i="53"/>
  <c r="AF5593" i="53"/>
  <c r="AE5593" i="53"/>
  <c r="AG2576" i="53"/>
  <c r="AE2576" i="53"/>
  <c r="AF2576" i="53"/>
  <c r="AE6599" i="53"/>
  <c r="AF6599" i="53"/>
  <c r="AG6599" i="53"/>
  <c r="AG3581" i="53"/>
  <c r="AF3581" i="53"/>
  <c r="AE3581" i="53"/>
  <c r="BQ1573" i="53"/>
  <c r="BP1573" i="53"/>
  <c r="BO1573" i="53"/>
  <c r="BN1573" i="53"/>
  <c r="BM1573" i="53"/>
  <c r="BP4590" i="53"/>
  <c r="BQ4590" i="53"/>
  <c r="BO4590" i="53"/>
  <c r="BN4590" i="53"/>
  <c r="BM4590" i="53"/>
  <c r="BP3583" i="53"/>
  <c r="BM3583" i="53"/>
  <c r="BQ3583" i="53"/>
  <c r="BO3583" i="53"/>
  <c r="BN3583" i="53"/>
  <c r="BQ2578" i="53"/>
  <c r="BP2578" i="53"/>
  <c r="BO2578" i="53"/>
  <c r="BN2578" i="53"/>
  <c r="BM2578" i="53"/>
  <c r="BQ5595" i="53"/>
  <c r="BP5595" i="53"/>
  <c r="BO5595" i="53"/>
  <c r="BN5595" i="53"/>
  <c r="BM5595" i="53"/>
  <c r="BQ6601" i="53"/>
  <c r="BP6601" i="53"/>
  <c r="BO6601" i="53"/>
  <c r="BN6601" i="53"/>
  <c r="BM6601" i="53"/>
  <c r="BQ566" i="53"/>
  <c r="BP566" i="53"/>
  <c r="BO566" i="53"/>
  <c r="BN566" i="53"/>
  <c r="BM566" i="53"/>
  <c r="AD5594" i="53"/>
  <c r="BL567" i="53"/>
  <c r="AD4588" i="53"/>
  <c r="AD1571" i="53"/>
  <c r="BL1574" i="53"/>
  <c r="BL3584" i="53"/>
  <c r="BL6602" i="53"/>
  <c r="BL5596" i="53"/>
  <c r="BL4591" i="53"/>
  <c r="BL2579" i="53"/>
  <c r="AD6600" i="53"/>
  <c r="AD3582" i="53"/>
  <c r="AD2577" i="53"/>
  <c r="AF7629" i="53"/>
  <c r="AE7629" i="53"/>
  <c r="AG7629" i="53"/>
  <c r="AG8636" i="53"/>
  <c r="AF8636" i="53"/>
  <c r="AE8636" i="53"/>
  <c r="BQ7629" i="53"/>
  <c r="BP7629" i="53"/>
  <c r="BO7629" i="53"/>
  <c r="BN7629" i="53"/>
  <c r="BM7629" i="53"/>
  <c r="BQ8635" i="53"/>
  <c r="BP8635" i="53"/>
  <c r="BO8635" i="53"/>
  <c r="BN8635" i="53"/>
  <c r="BM8635" i="53"/>
  <c r="BL8636" i="53"/>
  <c r="BL7630" i="53"/>
  <c r="AD8637" i="53"/>
  <c r="AD7630" i="53"/>
  <c r="AE4588" i="53"/>
  <c r="AG4588" i="53"/>
  <c r="AF4588" i="53"/>
  <c r="AE5594" i="53"/>
  <c r="AG5594" i="53"/>
  <c r="AF5594" i="53"/>
  <c r="AG6600" i="53"/>
  <c r="AF6600" i="53"/>
  <c r="AE6600" i="53"/>
  <c r="AG2577" i="53"/>
  <c r="AF2577" i="53"/>
  <c r="AE2577" i="53"/>
  <c r="AG3582" i="53"/>
  <c r="AF3582" i="53"/>
  <c r="AE3582" i="53"/>
  <c r="AG1571" i="53"/>
  <c r="AF1571" i="53"/>
  <c r="AE1571" i="53"/>
  <c r="BP567" i="53"/>
  <c r="BQ567" i="53"/>
  <c r="BO567" i="53"/>
  <c r="BN567" i="53"/>
  <c r="BM567" i="53"/>
  <c r="BP5596" i="53"/>
  <c r="BQ5596" i="53"/>
  <c r="BO5596" i="53"/>
  <c r="BN5596" i="53"/>
  <c r="BM5596" i="53"/>
  <c r="BQ2579" i="53"/>
  <c r="BP2579" i="53"/>
  <c r="BM2579" i="53"/>
  <c r="BO2579" i="53"/>
  <c r="BN2579" i="53"/>
  <c r="BQ6602" i="53"/>
  <c r="BP6602" i="53"/>
  <c r="BM6602" i="53"/>
  <c r="BO6602" i="53"/>
  <c r="BN6602" i="53"/>
  <c r="BP3584" i="53"/>
  <c r="BN3584" i="53"/>
  <c r="BM3584" i="53"/>
  <c r="BQ3584" i="53"/>
  <c r="BO3584" i="53"/>
  <c r="BQ1574" i="53"/>
  <c r="BP1574" i="53"/>
  <c r="BO1574" i="53"/>
  <c r="BN1574" i="53"/>
  <c r="BM1574" i="53"/>
  <c r="BP4591" i="53"/>
  <c r="BQ4591" i="53"/>
  <c r="BO4591" i="53"/>
  <c r="BN4591" i="53"/>
  <c r="BM4591" i="53"/>
  <c r="AD5595" i="53"/>
  <c r="AD1572" i="53"/>
  <c r="AD4589" i="53"/>
  <c r="BL568" i="53"/>
  <c r="BL3585" i="53"/>
  <c r="BL2580" i="53"/>
  <c r="BL5597" i="53"/>
  <c r="BL6603" i="53"/>
  <c r="BL4592" i="53"/>
  <c r="BL1575" i="53"/>
  <c r="AD6601" i="53"/>
  <c r="AD3583" i="53"/>
  <c r="AD2578" i="53"/>
  <c r="AG7630" i="53"/>
  <c r="AF7630" i="53"/>
  <c r="AE7630" i="53"/>
  <c r="AG8637" i="53"/>
  <c r="AF8637" i="53"/>
  <c r="AE8637" i="53"/>
  <c r="BN7630" i="53"/>
  <c r="BM7630" i="53"/>
  <c r="BQ7630" i="53"/>
  <c r="BP7630" i="53"/>
  <c r="BO7630" i="53"/>
  <c r="BM8636" i="53"/>
  <c r="BQ8636" i="53"/>
  <c r="BN8636" i="53"/>
  <c r="BP8636" i="53"/>
  <c r="BO8636" i="53"/>
  <c r="BL8637" i="53"/>
  <c r="BL7631" i="53"/>
  <c r="AD8638" i="53"/>
  <c r="AD7631" i="53"/>
  <c r="AG6601" i="53"/>
  <c r="AF6601" i="53"/>
  <c r="AE6601" i="53"/>
  <c r="AF1572" i="53"/>
  <c r="AG1572" i="53"/>
  <c r="AE1572" i="53"/>
  <c r="AG4589" i="53"/>
  <c r="AF4589" i="53"/>
  <c r="AE4589" i="53"/>
  <c r="AG5595" i="53"/>
  <c r="AF5595" i="53"/>
  <c r="AE5595" i="53"/>
  <c r="AF2578" i="53"/>
  <c r="AE2578" i="53"/>
  <c r="AG2578" i="53"/>
  <c r="AG3583" i="53"/>
  <c r="AE3583" i="53"/>
  <c r="AF3583" i="53"/>
  <c r="BP1575" i="53"/>
  <c r="BQ1575" i="53"/>
  <c r="BN1575" i="53"/>
  <c r="BM1575" i="53"/>
  <c r="BO1575" i="53"/>
  <c r="BP6603" i="53"/>
  <c r="BQ6603" i="53"/>
  <c r="BO6603" i="53"/>
  <c r="BN6603" i="53"/>
  <c r="BM6603" i="53"/>
  <c r="BP4592" i="53"/>
  <c r="BQ4592" i="53"/>
  <c r="BO4592" i="53"/>
  <c r="BN4592" i="53"/>
  <c r="BM4592" i="53"/>
  <c r="BQ2580" i="53"/>
  <c r="BP2580" i="53"/>
  <c r="BO2580" i="53"/>
  <c r="BN2580" i="53"/>
  <c r="BM2580" i="53"/>
  <c r="BQ5597" i="53"/>
  <c r="BP5597" i="53"/>
  <c r="BO5597" i="53"/>
  <c r="BN5597" i="53"/>
  <c r="BM5597" i="53"/>
  <c r="BP3585" i="53"/>
  <c r="BO3585" i="53"/>
  <c r="BN3585" i="53"/>
  <c r="BM3585" i="53"/>
  <c r="BQ3585" i="53"/>
  <c r="BQ568" i="53"/>
  <c r="BP568" i="53"/>
  <c r="BM568" i="53"/>
  <c r="BO568" i="53"/>
  <c r="BN568" i="53"/>
  <c r="AD5596" i="53"/>
  <c r="BL569" i="53"/>
  <c r="AD4590" i="53"/>
  <c r="AD1573" i="53"/>
  <c r="BL2581" i="53"/>
  <c r="BL4593" i="53"/>
  <c r="BL5598" i="53"/>
  <c r="BL6604" i="53"/>
  <c r="BL1576" i="53"/>
  <c r="BL3586" i="53"/>
  <c r="AD6602" i="53"/>
  <c r="AD3584" i="53"/>
  <c r="AD2579" i="53"/>
  <c r="AG7631" i="53"/>
  <c r="AF7631" i="53"/>
  <c r="AE7631" i="53"/>
  <c r="AE8638" i="53"/>
  <c r="AG8638" i="53"/>
  <c r="AF8638" i="53"/>
  <c r="BQ7631" i="53"/>
  <c r="BP7631" i="53"/>
  <c r="BO7631" i="53"/>
  <c r="BN7631" i="53"/>
  <c r="BM7631" i="53"/>
  <c r="BP8637" i="53"/>
  <c r="BO8637" i="53"/>
  <c r="BN8637" i="53"/>
  <c r="BM8637" i="53"/>
  <c r="BQ8637" i="53"/>
  <c r="BL8638" i="53"/>
  <c r="BL7632" i="53"/>
  <c r="AD8639" i="53"/>
  <c r="AD7632" i="53"/>
  <c r="AG4590" i="53"/>
  <c r="AF4590" i="53"/>
  <c r="AE4590" i="53"/>
  <c r="AG5596" i="53"/>
  <c r="AF5596" i="53"/>
  <c r="AE5596" i="53"/>
  <c r="AE6602" i="53"/>
  <c r="AG6602" i="53"/>
  <c r="AF6602" i="53"/>
  <c r="AG2579" i="53"/>
  <c r="AF2579" i="53"/>
  <c r="AE2579" i="53"/>
  <c r="AG3584" i="53"/>
  <c r="AF3584" i="53"/>
  <c r="AE3584" i="53"/>
  <c r="AG1573" i="53"/>
  <c r="AF1573" i="53"/>
  <c r="AE1573" i="53"/>
  <c r="BQ569" i="53"/>
  <c r="BP569" i="53"/>
  <c r="BO569" i="53"/>
  <c r="BN569" i="53"/>
  <c r="BM569" i="53"/>
  <c r="BQ1576" i="53"/>
  <c r="BP1576" i="53"/>
  <c r="BO1576" i="53"/>
  <c r="BN1576" i="53"/>
  <c r="BM1576" i="53"/>
  <c r="BQ6604" i="53"/>
  <c r="BP6604" i="53"/>
  <c r="BO6604" i="53"/>
  <c r="BN6604" i="53"/>
  <c r="BM6604" i="53"/>
  <c r="BP3586" i="53"/>
  <c r="BQ3586" i="53"/>
  <c r="BO3586" i="53"/>
  <c r="BN3586" i="53"/>
  <c r="BM3586" i="53"/>
  <c r="BQ5598" i="53"/>
  <c r="BP5598" i="53"/>
  <c r="BM5598" i="53"/>
  <c r="BO5598" i="53"/>
  <c r="BN5598" i="53"/>
  <c r="BP4593" i="53"/>
  <c r="BQ4593" i="53"/>
  <c r="BO4593" i="53"/>
  <c r="BN4593" i="53"/>
  <c r="BM4593" i="53"/>
  <c r="BP2581" i="53"/>
  <c r="BQ2581" i="53"/>
  <c r="BO2581" i="53"/>
  <c r="BN2581" i="53"/>
  <c r="BM2581" i="53"/>
  <c r="AD5597" i="53"/>
  <c r="BL570" i="53"/>
  <c r="AD1574" i="53"/>
  <c r="AD4591" i="53"/>
  <c r="BL4594" i="53"/>
  <c r="BL2582" i="53"/>
  <c r="BL3587" i="53"/>
  <c r="BL1577" i="53"/>
  <c r="BL6605" i="53"/>
  <c r="BL5599" i="53"/>
  <c r="AD6603" i="53"/>
  <c r="AD3585" i="53"/>
  <c r="AD2580" i="53"/>
  <c r="AE7632" i="53"/>
  <c r="AG7632" i="53"/>
  <c r="AF7632" i="53"/>
  <c r="AG8639" i="53"/>
  <c r="AF8639" i="53"/>
  <c r="AE8639" i="53"/>
  <c r="BQ7632" i="53"/>
  <c r="BP7632" i="53"/>
  <c r="BO7632" i="53"/>
  <c r="BN7632" i="53"/>
  <c r="BM7632" i="53"/>
  <c r="BQ8638" i="53"/>
  <c r="BP8638" i="53"/>
  <c r="BO8638" i="53"/>
  <c r="BN8638" i="53"/>
  <c r="BM8638" i="53"/>
  <c r="BL8639" i="53"/>
  <c r="BL7633" i="53"/>
  <c r="AD8640" i="53"/>
  <c r="AD7633" i="53"/>
  <c r="AG5597" i="53"/>
  <c r="AF5597" i="53"/>
  <c r="AE5597" i="53"/>
  <c r="AF6603" i="53"/>
  <c r="AE6603" i="53"/>
  <c r="AG6603" i="53"/>
  <c r="AG1574" i="53"/>
  <c r="AF1574" i="53"/>
  <c r="AE1574" i="53"/>
  <c r="AG2580" i="53"/>
  <c r="AF2580" i="53"/>
  <c r="AE2580" i="53"/>
  <c r="AF3585" i="53"/>
  <c r="AE3585" i="53"/>
  <c r="AG3585" i="53"/>
  <c r="AG4591" i="53"/>
  <c r="AF4591" i="53"/>
  <c r="AE4591" i="53"/>
  <c r="BQ5599" i="53"/>
  <c r="BP5599" i="53"/>
  <c r="BO5599" i="53"/>
  <c r="BN5599" i="53"/>
  <c r="BM5599" i="53"/>
  <c r="BQ6605" i="53"/>
  <c r="BP6605" i="53"/>
  <c r="BO6605" i="53"/>
  <c r="BN6605" i="53"/>
  <c r="BM6605" i="53"/>
  <c r="BQ1577" i="53"/>
  <c r="BP1577" i="53"/>
  <c r="BO1577" i="53"/>
  <c r="BN1577" i="53"/>
  <c r="BM1577" i="53"/>
  <c r="BQ2582" i="53"/>
  <c r="BP2582" i="53"/>
  <c r="BO2582" i="53"/>
  <c r="BN2582" i="53"/>
  <c r="BM2582" i="53"/>
  <c r="BQ570" i="53"/>
  <c r="BP570" i="53"/>
  <c r="BO570" i="53"/>
  <c r="BN570" i="53"/>
  <c r="BM570" i="53"/>
  <c r="BP3587" i="53"/>
  <c r="BQ3587" i="53"/>
  <c r="BO3587" i="53"/>
  <c r="BN3587" i="53"/>
  <c r="BM3587" i="53"/>
  <c r="BP4594" i="53"/>
  <c r="BQ4594" i="53"/>
  <c r="BO4594" i="53"/>
  <c r="BN4594" i="53"/>
  <c r="BM4594" i="53"/>
  <c r="AD5598" i="53"/>
  <c r="BL571" i="53"/>
  <c r="AD1575" i="53"/>
  <c r="AD4592" i="53"/>
  <c r="BL6606" i="53"/>
  <c r="BL2583" i="53"/>
  <c r="BL5600" i="53"/>
  <c r="BL3588" i="53"/>
  <c r="BL1578" i="53"/>
  <c r="BL4595" i="53"/>
  <c r="AD6604" i="53"/>
  <c r="AD3586" i="53"/>
  <c r="AD2581" i="53"/>
  <c r="AG7633" i="53"/>
  <c r="AF7633" i="53"/>
  <c r="AE7633" i="53"/>
  <c r="AG8640" i="53"/>
  <c r="AF8640" i="53"/>
  <c r="AE8640" i="53"/>
  <c r="BO7633" i="53"/>
  <c r="BN7633" i="53"/>
  <c r="BM7633" i="53"/>
  <c r="BQ7633" i="53"/>
  <c r="BP7633" i="53"/>
  <c r="BN8639" i="53"/>
  <c r="BM8639" i="53"/>
  <c r="BO8639" i="53"/>
  <c r="BQ8639" i="53"/>
  <c r="BP8639" i="53"/>
  <c r="BL8640" i="53"/>
  <c r="BL7634" i="53"/>
  <c r="AD8641" i="53"/>
  <c r="AD7634" i="53"/>
  <c r="AE1575" i="53"/>
  <c r="AF1575" i="53"/>
  <c r="AG1575" i="53"/>
  <c r="AG5598" i="53"/>
  <c r="AF5598" i="53"/>
  <c r="AE5598" i="53"/>
  <c r="AF6604" i="53"/>
  <c r="AG6604" i="53"/>
  <c r="AE6604" i="53"/>
  <c r="AE2581" i="53"/>
  <c r="AF2581" i="53"/>
  <c r="AG2581" i="53"/>
  <c r="AG3586" i="53"/>
  <c r="AF3586" i="53"/>
  <c r="AE3586" i="53"/>
  <c r="AG4592" i="53"/>
  <c r="AF4592" i="53"/>
  <c r="AE4592" i="53"/>
  <c r="BP571" i="53"/>
  <c r="BQ571" i="53"/>
  <c r="BO571" i="53"/>
  <c r="BN571" i="53"/>
  <c r="BM571" i="53"/>
  <c r="BQ1578" i="53"/>
  <c r="BP1578" i="53"/>
  <c r="BO1578" i="53"/>
  <c r="BN1578" i="53"/>
  <c r="BM1578" i="53"/>
  <c r="BP3588" i="53"/>
  <c r="BQ3588" i="53"/>
  <c r="BO3588" i="53"/>
  <c r="BN3588" i="53"/>
  <c r="BM3588" i="53"/>
  <c r="BQ2583" i="53"/>
  <c r="BP2583" i="53"/>
  <c r="BM2583" i="53"/>
  <c r="BO2583" i="53"/>
  <c r="BN2583" i="53"/>
  <c r="BP4595" i="53"/>
  <c r="BM4595" i="53"/>
  <c r="BQ4595" i="53"/>
  <c r="BO4595" i="53"/>
  <c r="BN4595" i="53"/>
  <c r="BQ6606" i="53"/>
  <c r="BP6606" i="53"/>
  <c r="BM6606" i="53"/>
  <c r="BO6606" i="53"/>
  <c r="BN6606" i="53"/>
  <c r="BP5600" i="53"/>
  <c r="BQ5600" i="53"/>
  <c r="BO5600" i="53"/>
  <c r="BN5600" i="53"/>
  <c r="BM5600" i="53"/>
  <c r="AD5599" i="53"/>
  <c r="AD4593" i="53"/>
  <c r="AD1576" i="53"/>
  <c r="BL572" i="53"/>
  <c r="BL2584" i="53"/>
  <c r="BL6607" i="53"/>
  <c r="BL3589" i="53"/>
  <c r="BL4596" i="53"/>
  <c r="BL1579" i="53"/>
  <c r="BL5601" i="53"/>
  <c r="AD6605" i="53"/>
  <c r="AD3587" i="53"/>
  <c r="AD2582" i="53"/>
  <c r="AG7634" i="53"/>
  <c r="AF7634" i="53"/>
  <c r="AE7634" i="53"/>
  <c r="AG8641" i="53"/>
  <c r="AF8641" i="53"/>
  <c r="AE8641" i="53"/>
  <c r="BQ7634" i="53"/>
  <c r="BP7634" i="53"/>
  <c r="BO7634" i="53"/>
  <c r="BN7634" i="53"/>
  <c r="BM7634" i="53"/>
  <c r="BQ8640" i="53"/>
  <c r="BP8640" i="53"/>
  <c r="BO8640" i="53"/>
  <c r="BN8640" i="53"/>
  <c r="BM8640" i="53"/>
  <c r="BL8641" i="53"/>
  <c r="BL7635" i="53"/>
  <c r="AD8642" i="53"/>
  <c r="AD7635" i="53"/>
  <c r="AF4593" i="53"/>
  <c r="AE4593" i="53"/>
  <c r="AG4593" i="53"/>
  <c r="AF5599" i="53"/>
  <c r="AE5599" i="53"/>
  <c r="AG5599" i="53"/>
  <c r="AG6605" i="53"/>
  <c r="AF6605" i="53"/>
  <c r="AE6605" i="53"/>
  <c r="AG2582" i="53"/>
  <c r="AF2582" i="53"/>
  <c r="AE2582" i="53"/>
  <c r="AG1576" i="53"/>
  <c r="AF1576" i="53"/>
  <c r="AE1576" i="53"/>
  <c r="AG3587" i="53"/>
  <c r="AF3587" i="53"/>
  <c r="AE3587" i="53"/>
  <c r="BP1579" i="53"/>
  <c r="BQ1579" i="53"/>
  <c r="BN1579" i="53"/>
  <c r="BM1579" i="53"/>
  <c r="BO1579" i="53"/>
  <c r="BQ5601" i="53"/>
  <c r="BP5601" i="53"/>
  <c r="BO5601" i="53"/>
  <c r="BN5601" i="53"/>
  <c r="BM5601" i="53"/>
  <c r="BP4596" i="53"/>
  <c r="BN4596" i="53"/>
  <c r="BM4596" i="53"/>
  <c r="BQ4596" i="53"/>
  <c r="BO4596" i="53"/>
  <c r="BP3589" i="53"/>
  <c r="BQ3589" i="53"/>
  <c r="BO3589" i="53"/>
  <c r="BN3589" i="53"/>
  <c r="BM3589" i="53"/>
  <c r="BP6607" i="53"/>
  <c r="BQ6607" i="53"/>
  <c r="BO6607" i="53"/>
  <c r="BN6607" i="53"/>
  <c r="BM6607" i="53"/>
  <c r="BQ2584" i="53"/>
  <c r="BP2584" i="53"/>
  <c r="BO2584" i="53"/>
  <c r="BN2584" i="53"/>
  <c r="BM2584" i="53"/>
  <c r="BQ572" i="53"/>
  <c r="BP572" i="53"/>
  <c r="BM572" i="53"/>
  <c r="BO572" i="53"/>
  <c r="BN572" i="53"/>
  <c r="AD5600" i="53"/>
  <c r="AD1577" i="53"/>
  <c r="AD4594" i="53"/>
  <c r="BL573" i="53"/>
  <c r="BL6608" i="53"/>
  <c r="BL3590" i="53"/>
  <c r="BL1580" i="53"/>
  <c r="BL5602" i="53"/>
  <c r="BL4597" i="53"/>
  <c r="BL2585" i="53"/>
  <c r="AD6606" i="53"/>
  <c r="AD3588" i="53"/>
  <c r="AD2583" i="53"/>
  <c r="AG7635" i="53"/>
  <c r="AF7635" i="53"/>
  <c r="AE7635" i="53"/>
  <c r="AG8642" i="53"/>
  <c r="AF8642" i="53"/>
  <c r="AE8642" i="53"/>
  <c r="BM7635" i="53"/>
  <c r="BQ7635" i="53"/>
  <c r="BP7635" i="53"/>
  <c r="BO7635" i="53"/>
  <c r="BN7635" i="53"/>
  <c r="BQ8641" i="53"/>
  <c r="BP8641" i="53"/>
  <c r="BM8641" i="53"/>
  <c r="BN8641" i="53"/>
  <c r="BO8641" i="53"/>
  <c r="BL8642" i="53"/>
  <c r="BL7636" i="53"/>
  <c r="AD8643" i="53"/>
  <c r="AD7636" i="53"/>
  <c r="AE6606" i="53"/>
  <c r="AF6606" i="53"/>
  <c r="AG6606" i="53"/>
  <c r="AG1577" i="53"/>
  <c r="AF1577" i="53"/>
  <c r="AE1577" i="53"/>
  <c r="AG4594" i="53"/>
  <c r="AF4594" i="53"/>
  <c r="AE4594" i="53"/>
  <c r="AG5600" i="53"/>
  <c r="AF5600" i="53"/>
  <c r="AE5600" i="53"/>
  <c r="AG2583" i="53"/>
  <c r="AF2583" i="53"/>
  <c r="AE2583" i="53"/>
  <c r="AE3588" i="53"/>
  <c r="AF3588" i="53"/>
  <c r="AG3588" i="53"/>
  <c r="BP2585" i="53"/>
  <c r="BQ2585" i="53"/>
  <c r="BO2585" i="53"/>
  <c r="BN2585" i="53"/>
  <c r="BM2585" i="53"/>
  <c r="BQ5602" i="53"/>
  <c r="BP5602" i="53"/>
  <c r="BM5602" i="53"/>
  <c r="BO5602" i="53"/>
  <c r="BN5602" i="53"/>
  <c r="BP4597" i="53"/>
  <c r="BO4597" i="53"/>
  <c r="BN4597" i="53"/>
  <c r="BM4597" i="53"/>
  <c r="BQ4597" i="53"/>
  <c r="BQ1580" i="53"/>
  <c r="BP1580" i="53"/>
  <c r="BO1580" i="53"/>
  <c r="BN1580" i="53"/>
  <c r="BM1580" i="53"/>
  <c r="BP3590" i="53"/>
  <c r="BQ3590" i="53"/>
  <c r="BO3590" i="53"/>
  <c r="BN3590" i="53"/>
  <c r="BM3590" i="53"/>
  <c r="BQ6608" i="53"/>
  <c r="BP6608" i="53"/>
  <c r="BO6608" i="53"/>
  <c r="BN6608" i="53"/>
  <c r="BM6608" i="53"/>
  <c r="BQ573" i="53"/>
  <c r="BP573" i="53"/>
  <c r="BO573" i="53"/>
  <c r="BN573" i="53"/>
  <c r="BM573" i="53"/>
  <c r="AD5601" i="53"/>
  <c r="AD4595" i="53"/>
  <c r="BL574" i="53"/>
  <c r="AD1578" i="53"/>
  <c r="BL6609" i="53"/>
  <c r="BL3591" i="53"/>
  <c r="BL2586" i="53"/>
  <c r="BL5603" i="53"/>
  <c r="BL4598" i="53"/>
  <c r="BL1581" i="53"/>
  <c r="AD6607" i="53"/>
  <c r="AD3589" i="53"/>
  <c r="AD2584" i="53"/>
  <c r="AG7636" i="53"/>
  <c r="AF7636" i="53"/>
  <c r="AE7636" i="53"/>
  <c r="AF8643" i="53"/>
  <c r="AE8643" i="53"/>
  <c r="AG8643" i="53"/>
  <c r="BP7636" i="53"/>
  <c r="BO7636" i="53"/>
  <c r="BN7636" i="53"/>
  <c r="BM7636" i="53"/>
  <c r="BQ7636" i="53"/>
  <c r="BO8642" i="53"/>
  <c r="BN8642" i="53"/>
  <c r="BM8642" i="53"/>
  <c r="BP8642" i="53"/>
  <c r="BQ8642" i="53"/>
  <c r="BL8643" i="53"/>
  <c r="BL7637" i="53"/>
  <c r="AD8644" i="53"/>
  <c r="AD7637" i="53"/>
  <c r="AG4595" i="53"/>
  <c r="AF4595" i="53"/>
  <c r="AE4595" i="53"/>
  <c r="AG5601" i="53"/>
  <c r="AF5601" i="53"/>
  <c r="AE5601" i="53"/>
  <c r="AE6607" i="53"/>
  <c r="AG6607" i="53"/>
  <c r="AF6607" i="53"/>
  <c r="AG2584" i="53"/>
  <c r="AE2584" i="53"/>
  <c r="AF2584" i="53"/>
  <c r="AG3589" i="53"/>
  <c r="AF3589" i="53"/>
  <c r="AE3589" i="53"/>
  <c r="AG1578" i="53"/>
  <c r="AE1578" i="53"/>
  <c r="AF1578" i="53"/>
  <c r="BQ1581" i="53"/>
  <c r="BP1581" i="53"/>
  <c r="BO1581" i="53"/>
  <c r="BN1581" i="53"/>
  <c r="BM1581" i="53"/>
  <c r="BP4598" i="53"/>
  <c r="BQ4598" i="53"/>
  <c r="BO4598" i="53"/>
  <c r="BN4598" i="53"/>
  <c r="BM4598" i="53"/>
  <c r="BQ5603" i="53"/>
  <c r="BP5603" i="53"/>
  <c r="BO5603" i="53"/>
  <c r="BN5603" i="53"/>
  <c r="BM5603" i="53"/>
  <c r="BP3591" i="53"/>
  <c r="BM3591" i="53"/>
  <c r="BQ3591" i="53"/>
  <c r="BO3591" i="53"/>
  <c r="BN3591" i="53"/>
  <c r="BQ574" i="53"/>
  <c r="BP574" i="53"/>
  <c r="BO574" i="53"/>
  <c r="BN574" i="53"/>
  <c r="BM574" i="53"/>
  <c r="BQ2586" i="53"/>
  <c r="BP2586" i="53"/>
  <c r="BO2586" i="53"/>
  <c r="BN2586" i="53"/>
  <c r="BM2586" i="53"/>
  <c r="BQ6609" i="53"/>
  <c r="BP6609" i="53"/>
  <c r="BO6609" i="53"/>
  <c r="BN6609" i="53"/>
  <c r="BM6609" i="53"/>
  <c r="AD5602" i="53"/>
  <c r="BL575" i="53"/>
  <c r="AD4596" i="53"/>
  <c r="AD1579" i="53"/>
  <c r="BL6610" i="53"/>
  <c r="BL4599" i="53"/>
  <c r="BL2587" i="53"/>
  <c r="BL1582" i="53"/>
  <c r="BL5604" i="53"/>
  <c r="BL3592" i="53"/>
  <c r="AD6608" i="53"/>
  <c r="AD3590" i="53"/>
  <c r="AD2585" i="53"/>
  <c r="AG8644" i="53"/>
  <c r="AF8644" i="53"/>
  <c r="AE8644" i="53"/>
  <c r="BQ7637" i="53"/>
  <c r="BP7637" i="53"/>
  <c r="BO7637" i="53"/>
  <c r="BN7637" i="53"/>
  <c r="BM7637" i="53"/>
  <c r="AF7637" i="53"/>
  <c r="AE7637" i="53"/>
  <c r="AG7637" i="53"/>
  <c r="BQ8643" i="53"/>
  <c r="BP8643" i="53"/>
  <c r="BO8643" i="53"/>
  <c r="BN8643" i="53"/>
  <c r="BM8643" i="53"/>
  <c r="BL8644" i="53"/>
  <c r="BL7638" i="53"/>
  <c r="AD8645" i="53"/>
  <c r="AD7638" i="53"/>
  <c r="AE5602" i="53"/>
  <c r="AG5602" i="53"/>
  <c r="AF5602" i="53"/>
  <c r="AE4596" i="53"/>
  <c r="AG4596" i="53"/>
  <c r="AF4596" i="53"/>
  <c r="AG6608" i="53"/>
  <c r="AF6608" i="53"/>
  <c r="AE6608" i="53"/>
  <c r="AG2585" i="53"/>
  <c r="AF2585" i="53"/>
  <c r="AE2585" i="53"/>
  <c r="AG3590" i="53"/>
  <c r="AF3590" i="53"/>
  <c r="AE3590" i="53"/>
  <c r="AG1579" i="53"/>
  <c r="AF1579" i="53"/>
  <c r="AE1579" i="53"/>
  <c r="BP3592" i="53"/>
  <c r="BN3592" i="53"/>
  <c r="BM3592" i="53"/>
  <c r="BQ3592" i="53"/>
  <c r="BO3592" i="53"/>
  <c r="BQ2587" i="53"/>
  <c r="BP2587" i="53"/>
  <c r="BM2587" i="53"/>
  <c r="BO2587" i="53"/>
  <c r="BN2587" i="53"/>
  <c r="BP575" i="53"/>
  <c r="BQ575" i="53"/>
  <c r="BO575" i="53"/>
  <c r="BN575" i="53"/>
  <c r="BM575" i="53"/>
  <c r="BQ1582" i="53"/>
  <c r="BP1582" i="53"/>
  <c r="BO1582" i="53"/>
  <c r="BN1582" i="53"/>
  <c r="BM1582" i="53"/>
  <c r="BP5604" i="53"/>
  <c r="BQ5604" i="53"/>
  <c r="BO5604" i="53"/>
  <c r="BN5604" i="53"/>
  <c r="BM5604" i="53"/>
  <c r="BP4599" i="53"/>
  <c r="BQ4599" i="53"/>
  <c r="BO4599" i="53"/>
  <c r="BN4599" i="53"/>
  <c r="BM4599" i="53"/>
  <c r="BQ6610" i="53"/>
  <c r="BP6610" i="53"/>
  <c r="BM6610" i="53"/>
  <c r="BO6610" i="53"/>
  <c r="BN6610" i="53"/>
  <c r="AD5603" i="53"/>
  <c r="AD1580" i="53"/>
  <c r="AD4597" i="53"/>
  <c r="BL576" i="53"/>
  <c r="BL6611" i="53"/>
  <c r="BL4600" i="53"/>
  <c r="BL1583" i="53"/>
  <c r="BL3593" i="53"/>
  <c r="BL2588" i="53"/>
  <c r="BL5605" i="53"/>
  <c r="AD6609" i="53"/>
  <c r="AD3591" i="53"/>
  <c r="AD2586" i="53"/>
  <c r="AG7638" i="53"/>
  <c r="AF7638" i="53"/>
  <c r="AE7638" i="53"/>
  <c r="AG8645" i="53"/>
  <c r="AF8645" i="53"/>
  <c r="AE8645" i="53"/>
  <c r="BN7638" i="53"/>
  <c r="BM7638" i="53"/>
  <c r="BQ7638" i="53"/>
  <c r="BP7638" i="53"/>
  <c r="BO7638" i="53"/>
  <c r="BM8644" i="53"/>
  <c r="BQ8644" i="53"/>
  <c r="BN8644" i="53"/>
  <c r="BP8644" i="53"/>
  <c r="BO8644" i="53"/>
  <c r="BL8645" i="53"/>
  <c r="BL7639" i="53"/>
  <c r="AD8646" i="53"/>
  <c r="AD7639" i="53"/>
  <c r="AG4597" i="53"/>
  <c r="AF4597" i="53"/>
  <c r="AE4597" i="53"/>
  <c r="AG6609" i="53"/>
  <c r="AF6609" i="53"/>
  <c r="AE6609" i="53"/>
  <c r="AF1580" i="53"/>
  <c r="AE1580" i="53"/>
  <c r="AG1580" i="53"/>
  <c r="AG5603" i="53"/>
  <c r="AF5603" i="53"/>
  <c r="AE5603" i="53"/>
  <c r="AF2586" i="53"/>
  <c r="AE2586" i="53"/>
  <c r="AG2586" i="53"/>
  <c r="AG3591" i="53"/>
  <c r="AE3591" i="53"/>
  <c r="AF3591" i="53"/>
  <c r="BP3593" i="53"/>
  <c r="BO3593" i="53"/>
  <c r="BN3593" i="53"/>
  <c r="BM3593" i="53"/>
  <c r="BQ3593" i="53"/>
  <c r="BQ5605" i="53"/>
  <c r="BP5605" i="53"/>
  <c r="BO5605" i="53"/>
  <c r="BN5605" i="53"/>
  <c r="BM5605" i="53"/>
  <c r="BP1583" i="53"/>
  <c r="BQ1583" i="53"/>
  <c r="BN1583" i="53"/>
  <c r="BM1583" i="53"/>
  <c r="BO1583" i="53"/>
  <c r="BQ2588" i="53"/>
  <c r="BP2588" i="53"/>
  <c r="BO2588" i="53"/>
  <c r="BN2588" i="53"/>
  <c r="BM2588" i="53"/>
  <c r="BP4600" i="53"/>
  <c r="BQ4600" i="53"/>
  <c r="BO4600" i="53"/>
  <c r="BN4600" i="53"/>
  <c r="BM4600" i="53"/>
  <c r="BP6611" i="53"/>
  <c r="BQ6611" i="53"/>
  <c r="BO6611" i="53"/>
  <c r="BN6611" i="53"/>
  <c r="BM6611" i="53"/>
  <c r="BQ576" i="53"/>
  <c r="BP576" i="53"/>
  <c r="BM576" i="53"/>
  <c r="BO576" i="53"/>
  <c r="BN576" i="53"/>
  <c r="AD5604" i="53"/>
  <c r="BL577" i="53"/>
  <c r="AD4598" i="53"/>
  <c r="AD1581" i="53"/>
  <c r="BL3594" i="53"/>
  <c r="BL4601" i="53"/>
  <c r="BL5606" i="53"/>
  <c r="BL2589" i="53"/>
  <c r="BL1584" i="53"/>
  <c r="BL6612" i="53"/>
  <c r="AD6610" i="53"/>
  <c r="AD3592" i="53"/>
  <c r="AD2587" i="53"/>
  <c r="AG7639" i="53"/>
  <c r="AF7639" i="53"/>
  <c r="AE7639" i="53"/>
  <c r="AE8646" i="53"/>
  <c r="AG8646" i="53"/>
  <c r="AF8646" i="53"/>
  <c r="BQ7639" i="53"/>
  <c r="BP7639" i="53"/>
  <c r="BO7639" i="53"/>
  <c r="BN7639" i="53"/>
  <c r="BM7639" i="53"/>
  <c r="BP8645" i="53"/>
  <c r="BO8645" i="53"/>
  <c r="BN8645" i="53"/>
  <c r="BM8645" i="53"/>
  <c r="BQ8645" i="53"/>
  <c r="BL8646" i="53"/>
  <c r="BL7640" i="53"/>
  <c r="AD8647" i="53"/>
  <c r="AD7640" i="53"/>
  <c r="AG4598" i="53"/>
  <c r="AF4598" i="53"/>
  <c r="AE4598" i="53"/>
  <c r="AG5604" i="53"/>
  <c r="AF5604" i="53"/>
  <c r="AE5604" i="53"/>
  <c r="AF6610" i="53"/>
  <c r="AE6610" i="53"/>
  <c r="AG6610" i="53"/>
  <c r="AG2587" i="53"/>
  <c r="AF2587" i="53"/>
  <c r="AE2587" i="53"/>
  <c r="AG3592" i="53"/>
  <c r="AF3592" i="53"/>
  <c r="AE3592" i="53"/>
  <c r="AG1581" i="53"/>
  <c r="AF1581" i="53"/>
  <c r="AE1581" i="53"/>
  <c r="BQ6612" i="53"/>
  <c r="BP6612" i="53"/>
  <c r="BO6612" i="53"/>
  <c r="BN6612" i="53"/>
  <c r="BM6612" i="53"/>
  <c r="BQ577" i="53"/>
  <c r="BP577" i="53"/>
  <c r="BO577" i="53"/>
  <c r="BN577" i="53"/>
  <c r="BM577" i="53"/>
  <c r="BQ5606" i="53"/>
  <c r="BP5606" i="53"/>
  <c r="BM5606" i="53"/>
  <c r="BO5606" i="53"/>
  <c r="BN5606" i="53"/>
  <c r="BQ1584" i="53"/>
  <c r="BP1584" i="53"/>
  <c r="BO1584" i="53"/>
  <c r="BN1584" i="53"/>
  <c r="BM1584" i="53"/>
  <c r="BP2589" i="53"/>
  <c r="BQ2589" i="53"/>
  <c r="BO2589" i="53"/>
  <c r="BN2589" i="53"/>
  <c r="BM2589" i="53"/>
  <c r="BP4601" i="53"/>
  <c r="BQ4601" i="53"/>
  <c r="BO4601" i="53"/>
  <c r="BN4601" i="53"/>
  <c r="BM4601" i="53"/>
  <c r="BP3594" i="53"/>
  <c r="BQ3594" i="53"/>
  <c r="BO3594" i="53"/>
  <c r="BN3594" i="53"/>
  <c r="BM3594" i="53"/>
  <c r="AD5605" i="53"/>
  <c r="AD1582" i="53"/>
  <c r="BL578" i="53"/>
  <c r="AD4599" i="53"/>
  <c r="BL3595" i="53"/>
  <c r="BL5607" i="53"/>
  <c r="BL1585" i="53"/>
  <c r="BL6613" i="53"/>
  <c r="BL2590" i="53"/>
  <c r="BL4602" i="53"/>
  <c r="AD6611" i="53"/>
  <c r="AD3593" i="53"/>
  <c r="AD2588" i="53"/>
  <c r="AE7640" i="53"/>
  <c r="AG7640" i="53"/>
  <c r="AF7640" i="53"/>
  <c r="AG8647" i="53"/>
  <c r="AF8647" i="53"/>
  <c r="AE8647" i="53"/>
  <c r="BQ7640" i="53"/>
  <c r="BP7640" i="53"/>
  <c r="BO7640" i="53"/>
  <c r="BN7640" i="53"/>
  <c r="BM7640" i="53"/>
  <c r="BQ8646" i="53"/>
  <c r="BP8646" i="53"/>
  <c r="BO8646" i="53"/>
  <c r="BN8646" i="53"/>
  <c r="BM8646" i="53"/>
  <c r="BL8647" i="53"/>
  <c r="BL7641" i="53"/>
  <c r="AD8648" i="53"/>
  <c r="AD7641" i="53"/>
  <c r="AG1582" i="53"/>
  <c r="AF1582" i="53"/>
  <c r="AE1582" i="53"/>
  <c r="AG5605" i="53"/>
  <c r="AE5605" i="53"/>
  <c r="AF5605" i="53"/>
  <c r="AF6611" i="53"/>
  <c r="AE6611" i="53"/>
  <c r="AG6611" i="53"/>
  <c r="AG2588" i="53"/>
  <c r="AF2588" i="53"/>
  <c r="AE2588" i="53"/>
  <c r="AF3593" i="53"/>
  <c r="AE3593" i="53"/>
  <c r="AG3593" i="53"/>
  <c r="AG4599" i="53"/>
  <c r="AF4599" i="53"/>
  <c r="AE4599" i="53"/>
  <c r="BQ6613" i="53"/>
  <c r="BP6613" i="53"/>
  <c r="BO6613" i="53"/>
  <c r="BN6613" i="53"/>
  <c r="BM6613" i="53"/>
  <c r="BP4602" i="53"/>
  <c r="BQ4602" i="53"/>
  <c r="BO4602" i="53"/>
  <c r="BN4602" i="53"/>
  <c r="BM4602" i="53"/>
  <c r="BQ5607" i="53"/>
  <c r="BP5607" i="53"/>
  <c r="BO5607" i="53"/>
  <c r="BN5607" i="53"/>
  <c r="BM5607" i="53"/>
  <c r="BQ578" i="53"/>
  <c r="BP578" i="53"/>
  <c r="BO578" i="53"/>
  <c r="BN578" i="53"/>
  <c r="BM578" i="53"/>
  <c r="BQ2590" i="53"/>
  <c r="BP2590" i="53"/>
  <c r="BO2590" i="53"/>
  <c r="BN2590" i="53"/>
  <c r="BM2590" i="53"/>
  <c r="BQ1585" i="53"/>
  <c r="BP1585" i="53"/>
  <c r="BO1585" i="53"/>
  <c r="BN1585" i="53"/>
  <c r="BM1585" i="53"/>
  <c r="BP3595" i="53"/>
  <c r="BQ3595" i="53"/>
  <c r="BO3595" i="53"/>
  <c r="BN3595" i="53"/>
  <c r="BM3595" i="53"/>
  <c r="AD5606" i="53"/>
  <c r="BL579" i="53"/>
  <c r="AD4600" i="53"/>
  <c r="AD1583" i="53"/>
  <c r="BL2591" i="53"/>
  <c r="BL5608" i="53"/>
  <c r="BL1586" i="53"/>
  <c r="BL6614" i="53"/>
  <c r="BL4603" i="53"/>
  <c r="BL3596" i="53"/>
  <c r="AD6612" i="53"/>
  <c r="AD3594" i="53"/>
  <c r="AD2589" i="53"/>
  <c r="AG7641" i="53"/>
  <c r="AF7641" i="53"/>
  <c r="AE7641" i="53"/>
  <c r="AG8648" i="53"/>
  <c r="AF8648" i="53"/>
  <c r="AE8648" i="53"/>
  <c r="BO7641" i="53"/>
  <c r="BN7641" i="53"/>
  <c r="BM7641" i="53"/>
  <c r="BQ7641" i="53"/>
  <c r="BP7641" i="53"/>
  <c r="BN8647" i="53"/>
  <c r="BM8647" i="53"/>
  <c r="BO8647" i="53"/>
  <c r="BP8647" i="53"/>
  <c r="BQ8647" i="53"/>
  <c r="BL8648" i="53"/>
  <c r="BL7642" i="53"/>
  <c r="AD8649" i="53"/>
  <c r="AD7642" i="53"/>
  <c r="AG4600" i="53"/>
  <c r="AF4600" i="53"/>
  <c r="AE4600" i="53"/>
  <c r="AF6612" i="53"/>
  <c r="AE6612" i="53"/>
  <c r="AG6612" i="53"/>
  <c r="AG5606" i="53"/>
  <c r="AF5606" i="53"/>
  <c r="AE5606" i="53"/>
  <c r="AE2589" i="53"/>
  <c r="AF2589" i="53"/>
  <c r="AG2589" i="53"/>
  <c r="AG3594" i="53"/>
  <c r="AF3594" i="53"/>
  <c r="AE3594" i="53"/>
  <c r="AE1583" i="53"/>
  <c r="AF1583" i="53"/>
  <c r="AG1583" i="53"/>
  <c r="BP579" i="53"/>
  <c r="BQ579" i="53"/>
  <c r="BO579" i="53"/>
  <c r="BN579" i="53"/>
  <c r="BM579" i="53"/>
  <c r="BQ6614" i="53"/>
  <c r="BP6614" i="53"/>
  <c r="BM6614" i="53"/>
  <c r="BO6614" i="53"/>
  <c r="BN6614" i="53"/>
  <c r="BP5608" i="53"/>
  <c r="BQ5608" i="53"/>
  <c r="BO5608" i="53"/>
  <c r="BN5608" i="53"/>
  <c r="BM5608" i="53"/>
  <c r="BP3596" i="53"/>
  <c r="BQ3596" i="53"/>
  <c r="BO3596" i="53"/>
  <c r="BN3596" i="53"/>
  <c r="BM3596" i="53"/>
  <c r="BP4603" i="53"/>
  <c r="BM4603" i="53"/>
  <c r="BQ4603" i="53"/>
  <c r="BO4603" i="53"/>
  <c r="BN4603" i="53"/>
  <c r="BQ1586" i="53"/>
  <c r="BP1586" i="53"/>
  <c r="BO1586" i="53"/>
  <c r="BN1586" i="53"/>
  <c r="BM1586" i="53"/>
  <c r="BQ2591" i="53"/>
  <c r="BP2591" i="53"/>
  <c r="BM2591" i="53"/>
  <c r="BO2591" i="53"/>
  <c r="BN2591" i="53"/>
  <c r="AD5607" i="53"/>
  <c r="AD1584" i="53"/>
  <c r="BL580" i="53"/>
  <c r="AD4601" i="53"/>
  <c r="BL6615" i="53"/>
  <c r="BL5609" i="53"/>
  <c r="BL3597" i="53"/>
  <c r="BL4604" i="53"/>
  <c r="BL2592" i="53"/>
  <c r="BL1587" i="53"/>
  <c r="AD6613" i="53"/>
  <c r="AD3595" i="53"/>
  <c r="AD2590" i="53"/>
  <c r="AG7642" i="53"/>
  <c r="AF7642" i="53"/>
  <c r="AE7642" i="53"/>
  <c r="AG8649" i="53"/>
  <c r="AF8649" i="53"/>
  <c r="AE8649" i="53"/>
  <c r="BQ7642" i="53"/>
  <c r="BP7642" i="53"/>
  <c r="BO7642" i="53"/>
  <c r="BN7642" i="53"/>
  <c r="BM7642" i="53"/>
  <c r="BQ8648" i="53"/>
  <c r="BP8648" i="53"/>
  <c r="BO8648" i="53"/>
  <c r="BN8648" i="53"/>
  <c r="BM8648" i="53"/>
  <c r="BL8649" i="53"/>
  <c r="BL7643" i="53"/>
  <c r="AD8650" i="53"/>
  <c r="AD7643" i="53"/>
  <c r="AG6613" i="53"/>
  <c r="AF6613" i="53"/>
  <c r="AE6613" i="53"/>
  <c r="AG1584" i="53"/>
  <c r="AF1584" i="53"/>
  <c r="AE1584" i="53"/>
  <c r="AF5607" i="53"/>
  <c r="AE5607" i="53"/>
  <c r="AG5607" i="53"/>
  <c r="AG2590" i="53"/>
  <c r="AF2590" i="53"/>
  <c r="AE2590" i="53"/>
  <c r="AG3595" i="53"/>
  <c r="AF3595" i="53"/>
  <c r="AE3595" i="53"/>
  <c r="AF4601" i="53"/>
  <c r="AE4601" i="53"/>
  <c r="AG4601" i="53"/>
  <c r="BQ580" i="53"/>
  <c r="BP580" i="53"/>
  <c r="BM580" i="53"/>
  <c r="BO580" i="53"/>
  <c r="BN580" i="53"/>
  <c r="BQ2592" i="53"/>
  <c r="BP2592" i="53"/>
  <c r="BO2592" i="53"/>
  <c r="BN2592" i="53"/>
  <c r="BM2592" i="53"/>
  <c r="BP1587" i="53"/>
  <c r="BQ1587" i="53"/>
  <c r="BN1587" i="53"/>
  <c r="BM1587" i="53"/>
  <c r="BO1587" i="53"/>
  <c r="BP3597" i="53"/>
  <c r="BQ3597" i="53"/>
  <c r="BO3597" i="53"/>
  <c r="BN3597" i="53"/>
  <c r="BM3597" i="53"/>
  <c r="BQ5609" i="53"/>
  <c r="BP5609" i="53"/>
  <c r="BO5609" i="53"/>
  <c r="BN5609" i="53"/>
  <c r="BM5609" i="53"/>
  <c r="BP4604" i="53"/>
  <c r="BN4604" i="53"/>
  <c r="BM4604" i="53"/>
  <c r="BQ4604" i="53"/>
  <c r="BO4604" i="53"/>
  <c r="BP6615" i="53"/>
  <c r="BQ6615" i="53"/>
  <c r="BO6615" i="53"/>
  <c r="BN6615" i="53"/>
  <c r="BM6615" i="53"/>
  <c r="AD5608" i="53"/>
  <c r="BL581" i="53"/>
  <c r="AD4602" i="53"/>
  <c r="AD1585" i="53"/>
  <c r="BL6616" i="53"/>
  <c r="BL2593" i="53"/>
  <c r="BL3598" i="53"/>
  <c r="BL1588" i="53"/>
  <c r="BL4605" i="53"/>
  <c r="BL5610" i="53"/>
  <c r="AD6614" i="53"/>
  <c r="AD3596" i="53"/>
  <c r="AD2591" i="53"/>
  <c r="AG7643" i="53"/>
  <c r="AF7643" i="53"/>
  <c r="AE7643" i="53"/>
  <c r="AG8650" i="53"/>
  <c r="AF8650" i="53"/>
  <c r="AE8650" i="53"/>
  <c r="BM7643" i="53"/>
  <c r="BQ7643" i="53"/>
  <c r="BP7643" i="53"/>
  <c r="BO7643" i="53"/>
  <c r="BN7643" i="53"/>
  <c r="BQ8649" i="53"/>
  <c r="BP8649" i="53"/>
  <c r="BM8649" i="53"/>
  <c r="BO8649" i="53"/>
  <c r="BN8649" i="53"/>
  <c r="BL8650" i="53"/>
  <c r="BL7644" i="53"/>
  <c r="AD8651" i="53"/>
  <c r="AD7644" i="53"/>
  <c r="AE6614" i="53"/>
  <c r="AG6614" i="53"/>
  <c r="AF6614" i="53"/>
  <c r="AG5608" i="53"/>
  <c r="AF5608" i="53"/>
  <c r="AE5608" i="53"/>
  <c r="AG4602" i="53"/>
  <c r="AF4602" i="53"/>
  <c r="AE4602" i="53"/>
  <c r="AG2591" i="53"/>
  <c r="AF2591" i="53"/>
  <c r="AE2591" i="53"/>
  <c r="AE3596" i="53"/>
  <c r="AF3596" i="53"/>
  <c r="AG3596" i="53"/>
  <c r="AG1585" i="53"/>
  <c r="AF1585" i="53"/>
  <c r="AE1585" i="53"/>
  <c r="BQ1588" i="53"/>
  <c r="BP1588" i="53"/>
  <c r="BO1588" i="53"/>
  <c r="BN1588" i="53"/>
  <c r="BM1588" i="53"/>
  <c r="BQ581" i="53"/>
  <c r="BP581" i="53"/>
  <c r="BO581" i="53"/>
  <c r="BN581" i="53"/>
  <c r="BM581" i="53"/>
  <c r="BP2593" i="53"/>
  <c r="BQ2593" i="53"/>
  <c r="BO2593" i="53"/>
  <c r="BN2593" i="53"/>
  <c r="BM2593" i="53"/>
  <c r="BQ5610" i="53"/>
  <c r="BP5610" i="53"/>
  <c r="BM5610" i="53"/>
  <c r="BO5610" i="53"/>
  <c r="BN5610" i="53"/>
  <c r="BP4605" i="53"/>
  <c r="BO4605" i="53"/>
  <c r="BN4605" i="53"/>
  <c r="BM4605" i="53"/>
  <c r="BQ4605" i="53"/>
  <c r="BP3598" i="53"/>
  <c r="BQ3598" i="53"/>
  <c r="BO3598" i="53"/>
  <c r="BN3598" i="53"/>
  <c r="BM3598" i="53"/>
  <c r="BQ6616" i="53"/>
  <c r="BP6616" i="53"/>
  <c r="BO6616" i="53"/>
  <c r="BN6616" i="53"/>
  <c r="BM6616" i="53"/>
  <c r="AD5609" i="53"/>
  <c r="AD1586" i="53"/>
  <c r="AD4603" i="53"/>
  <c r="BL582" i="53"/>
  <c r="BL6617" i="53"/>
  <c r="BL2594" i="53"/>
  <c r="BL3599" i="53"/>
  <c r="BL4606" i="53"/>
  <c r="BL5611" i="53"/>
  <c r="BL1589" i="53"/>
  <c r="AD6615" i="53"/>
  <c r="AD3597" i="53"/>
  <c r="AD2592" i="53"/>
  <c r="AG7644" i="53"/>
  <c r="AF7644" i="53"/>
  <c r="AE7644" i="53"/>
  <c r="AF8651" i="53"/>
  <c r="AE8651" i="53"/>
  <c r="AG8651" i="53"/>
  <c r="BP7644" i="53"/>
  <c r="BO7644" i="53"/>
  <c r="BN7644" i="53"/>
  <c r="BM7644" i="53"/>
  <c r="BQ7644" i="53"/>
  <c r="BO8650" i="53"/>
  <c r="BN8650" i="53"/>
  <c r="BM8650" i="53"/>
  <c r="BP8650" i="53"/>
  <c r="BQ8650" i="53"/>
  <c r="BL8651" i="53"/>
  <c r="BL7645" i="53"/>
  <c r="AD8652" i="53"/>
  <c r="AD7645" i="53"/>
  <c r="AG1586" i="53"/>
  <c r="AE1586" i="53"/>
  <c r="AF1586" i="53"/>
  <c r="AG5609" i="53"/>
  <c r="AF5609" i="53"/>
  <c r="AE5609" i="53"/>
  <c r="AE6615" i="53"/>
  <c r="AG6615" i="53"/>
  <c r="AF6615" i="53"/>
  <c r="AG2592" i="53"/>
  <c r="AE2592" i="53"/>
  <c r="AF2592" i="53"/>
  <c r="AG4603" i="53"/>
  <c r="AF4603" i="53"/>
  <c r="AE4603" i="53"/>
  <c r="AG3597" i="53"/>
  <c r="AF3597" i="53"/>
  <c r="AE3597" i="53"/>
  <c r="BQ1589" i="53"/>
  <c r="BP1589" i="53"/>
  <c r="BO1589" i="53"/>
  <c r="BN1589" i="53"/>
  <c r="BM1589" i="53"/>
  <c r="BP3599" i="53"/>
  <c r="BM3599" i="53"/>
  <c r="BQ3599" i="53"/>
  <c r="BO3599" i="53"/>
  <c r="BN3599" i="53"/>
  <c r="BQ5611" i="53"/>
  <c r="BP5611" i="53"/>
  <c r="BO5611" i="53"/>
  <c r="BN5611" i="53"/>
  <c r="BM5611" i="53"/>
  <c r="BQ2594" i="53"/>
  <c r="BP2594" i="53"/>
  <c r="BO2594" i="53"/>
  <c r="BN2594" i="53"/>
  <c r="BM2594" i="53"/>
  <c r="BP4606" i="53"/>
  <c r="BQ4606" i="53"/>
  <c r="BO4606" i="53"/>
  <c r="BN4606" i="53"/>
  <c r="BM4606" i="53"/>
  <c r="BQ6617" i="53"/>
  <c r="BP6617" i="53"/>
  <c r="BO6617" i="53"/>
  <c r="BN6617" i="53"/>
  <c r="BM6617" i="53"/>
  <c r="BQ582" i="53"/>
  <c r="BP582" i="53"/>
  <c r="BO582" i="53"/>
  <c r="BN582" i="53"/>
  <c r="BM582" i="53"/>
  <c r="AD5610" i="53"/>
  <c r="BL583" i="53"/>
  <c r="AD1587" i="53"/>
  <c r="AD4604" i="53"/>
  <c r="BL5612" i="53"/>
  <c r="BL3600" i="53"/>
  <c r="BL6618" i="53"/>
  <c r="BL1590" i="53"/>
  <c r="BL4607" i="53"/>
  <c r="BL2595" i="53"/>
  <c r="AD6616" i="53"/>
  <c r="AD3598" i="53"/>
  <c r="AD2593" i="53"/>
  <c r="AF7645" i="53"/>
  <c r="AE7645" i="53"/>
  <c r="AG7645" i="53"/>
  <c r="AG8652" i="53"/>
  <c r="AF8652" i="53"/>
  <c r="AE8652" i="53"/>
  <c r="BQ7645" i="53"/>
  <c r="BP7645" i="53"/>
  <c r="BO7645" i="53"/>
  <c r="BN7645" i="53"/>
  <c r="BM7645" i="53"/>
  <c r="BQ8651" i="53"/>
  <c r="BP8651" i="53"/>
  <c r="BO8651" i="53"/>
  <c r="BN8651" i="53"/>
  <c r="BM8651" i="53"/>
  <c r="BL8652" i="53"/>
  <c r="BL7646" i="53"/>
  <c r="AD8653" i="53"/>
  <c r="AD7646" i="53"/>
  <c r="AG1587" i="53"/>
  <c r="AF1587" i="53"/>
  <c r="AE1587" i="53"/>
  <c r="AG6616" i="53"/>
  <c r="AF6616" i="53"/>
  <c r="AE6616" i="53"/>
  <c r="AE5610" i="53"/>
  <c r="AG5610" i="53"/>
  <c r="AF5610" i="53"/>
  <c r="AG2593" i="53"/>
  <c r="AF2593" i="53"/>
  <c r="AE2593" i="53"/>
  <c r="AG3598" i="53"/>
  <c r="AF3598" i="53"/>
  <c r="AE3598" i="53"/>
  <c r="AE4604" i="53"/>
  <c r="AG4604" i="53"/>
  <c r="AF4604" i="53"/>
  <c r="BQ2595" i="53"/>
  <c r="BP2595" i="53"/>
  <c r="BM2595" i="53"/>
  <c r="BO2595" i="53"/>
  <c r="BN2595" i="53"/>
  <c r="BP4607" i="53"/>
  <c r="BQ4607" i="53"/>
  <c r="BO4607" i="53"/>
  <c r="BN4607" i="53"/>
  <c r="BM4607" i="53"/>
  <c r="BP3600" i="53"/>
  <c r="BN3600" i="53"/>
  <c r="BM3600" i="53"/>
  <c r="BQ3600" i="53"/>
  <c r="BO3600" i="53"/>
  <c r="BP583" i="53"/>
  <c r="BQ583" i="53"/>
  <c r="BO583" i="53"/>
  <c r="BN583" i="53"/>
  <c r="BM583" i="53"/>
  <c r="BQ1590" i="53"/>
  <c r="BP1590" i="53"/>
  <c r="BO1590" i="53"/>
  <c r="BN1590" i="53"/>
  <c r="BM1590" i="53"/>
  <c r="BP5612" i="53"/>
  <c r="BQ5612" i="53"/>
  <c r="BO5612" i="53"/>
  <c r="BN5612" i="53"/>
  <c r="BM5612" i="53"/>
  <c r="BQ6618" i="53"/>
  <c r="BP6618" i="53"/>
  <c r="BM6618" i="53"/>
  <c r="BO6618" i="53"/>
  <c r="BN6618" i="53"/>
  <c r="AD5611" i="53"/>
  <c r="AD4605" i="53"/>
  <c r="AD1588" i="53"/>
  <c r="BL584" i="53"/>
  <c r="BL2596" i="53"/>
  <c r="BL3601" i="53"/>
  <c r="BL1591" i="53"/>
  <c r="BL6619" i="53"/>
  <c r="BL4608" i="53"/>
  <c r="BL5613" i="53"/>
  <c r="AD6617" i="53"/>
  <c r="AD3599" i="53"/>
  <c r="AD2594" i="53"/>
  <c r="AG7646" i="53"/>
  <c r="AF7646" i="53"/>
  <c r="AE7646" i="53"/>
  <c r="AG8653" i="53"/>
  <c r="AF8653" i="53"/>
  <c r="AE8653" i="53"/>
  <c r="BN7646" i="53"/>
  <c r="BM7646" i="53"/>
  <c r="BQ7646" i="53"/>
  <c r="BP7646" i="53"/>
  <c r="BO7646" i="53"/>
  <c r="BM8652" i="53"/>
  <c r="BQ8652" i="53"/>
  <c r="BN8652" i="53"/>
  <c r="BP8652" i="53"/>
  <c r="BO8652" i="53"/>
  <c r="BL8653" i="53"/>
  <c r="BL7647" i="53"/>
  <c r="AD8654" i="53"/>
  <c r="AD7647" i="53"/>
  <c r="AG6617" i="53"/>
  <c r="AF6617" i="53"/>
  <c r="AE6617" i="53"/>
  <c r="AG4605" i="53"/>
  <c r="AF4605" i="53"/>
  <c r="AE4605" i="53"/>
  <c r="AF1588" i="53"/>
  <c r="AE1588" i="53"/>
  <c r="AG1588" i="53"/>
  <c r="AG5611" i="53"/>
  <c r="AF5611" i="53"/>
  <c r="AE5611" i="53"/>
  <c r="AF2594" i="53"/>
  <c r="AE2594" i="53"/>
  <c r="AG2594" i="53"/>
  <c r="AG3599" i="53"/>
  <c r="AE3599" i="53"/>
  <c r="AF3599" i="53"/>
  <c r="BQ5613" i="53"/>
  <c r="BP5613" i="53"/>
  <c r="BO5613" i="53"/>
  <c r="BN5613" i="53"/>
  <c r="BM5613" i="53"/>
  <c r="BP6619" i="53"/>
  <c r="BQ6619" i="53"/>
  <c r="BO6619" i="53"/>
  <c r="BN6619" i="53"/>
  <c r="BM6619" i="53"/>
  <c r="BP3601" i="53"/>
  <c r="BO3601" i="53"/>
  <c r="BN3601" i="53"/>
  <c r="BM3601" i="53"/>
  <c r="BQ3601" i="53"/>
  <c r="BP4608" i="53"/>
  <c r="BQ4608" i="53"/>
  <c r="BO4608" i="53"/>
  <c r="BN4608" i="53"/>
  <c r="BM4608" i="53"/>
  <c r="BP1591" i="53"/>
  <c r="BQ1591" i="53"/>
  <c r="BN1591" i="53"/>
  <c r="BM1591" i="53"/>
  <c r="BO1591" i="53"/>
  <c r="BQ2596" i="53"/>
  <c r="BP2596" i="53"/>
  <c r="BO2596" i="53"/>
  <c r="BN2596" i="53"/>
  <c r="BM2596" i="53"/>
  <c r="BQ584" i="53"/>
  <c r="BP584" i="53"/>
  <c r="BM584" i="53"/>
  <c r="BO584" i="53"/>
  <c r="BN584" i="53"/>
  <c r="AD5612" i="53"/>
  <c r="BL585" i="53"/>
  <c r="AD1589" i="53"/>
  <c r="AD4606" i="53"/>
  <c r="BL3602" i="53"/>
  <c r="BL1592" i="53"/>
  <c r="BL6620" i="53"/>
  <c r="BL4609" i="53"/>
  <c r="BL5614" i="53"/>
  <c r="BL2597" i="53"/>
  <c r="AD6618" i="53"/>
  <c r="AD3600" i="53"/>
  <c r="AD2595" i="53"/>
  <c r="AG7647" i="53"/>
  <c r="AF7647" i="53"/>
  <c r="AE7647" i="53"/>
  <c r="AE8654" i="53"/>
  <c r="AG8654" i="53"/>
  <c r="AF8654" i="53"/>
  <c r="BQ7647" i="53"/>
  <c r="BP7647" i="53"/>
  <c r="BO7647" i="53"/>
  <c r="BN7647" i="53"/>
  <c r="BM7647" i="53"/>
  <c r="BP8653" i="53"/>
  <c r="BO8653" i="53"/>
  <c r="BN8653" i="53"/>
  <c r="BM8653" i="53"/>
  <c r="BQ8653" i="53"/>
  <c r="BL8654" i="53"/>
  <c r="BL7648" i="53"/>
  <c r="AD8655" i="53"/>
  <c r="AD7648" i="53"/>
  <c r="AG6618" i="53"/>
  <c r="AF6618" i="53"/>
  <c r="AE6618" i="53"/>
  <c r="AG1589" i="53"/>
  <c r="AF1589" i="53"/>
  <c r="AE1589" i="53"/>
  <c r="AG5612" i="53"/>
  <c r="AF5612" i="53"/>
  <c r="AE5612" i="53"/>
  <c r="AG2595" i="53"/>
  <c r="AF2595" i="53"/>
  <c r="AE2595" i="53"/>
  <c r="AG3600" i="53"/>
  <c r="AF3600" i="53"/>
  <c r="AE3600" i="53"/>
  <c r="AG4606" i="53"/>
  <c r="AF4606" i="53"/>
  <c r="AE4606" i="53"/>
  <c r="BQ585" i="53"/>
  <c r="BP585" i="53"/>
  <c r="BO585" i="53"/>
  <c r="BN585" i="53"/>
  <c r="BM585" i="53"/>
  <c r="BQ6620" i="53"/>
  <c r="BP6620" i="53"/>
  <c r="BO6620" i="53"/>
  <c r="BN6620" i="53"/>
  <c r="BM6620" i="53"/>
  <c r="BP2597" i="53"/>
  <c r="BQ2597" i="53"/>
  <c r="BO2597" i="53"/>
  <c r="BN2597" i="53"/>
  <c r="BM2597" i="53"/>
  <c r="BQ5614" i="53"/>
  <c r="BP5614" i="53"/>
  <c r="BM5614" i="53"/>
  <c r="BO5614" i="53"/>
  <c r="BN5614" i="53"/>
  <c r="BP3602" i="53"/>
  <c r="BQ3602" i="53"/>
  <c r="BO3602" i="53"/>
  <c r="BN3602" i="53"/>
  <c r="BM3602" i="53"/>
  <c r="BP4609" i="53"/>
  <c r="BQ4609" i="53"/>
  <c r="BO4609" i="53"/>
  <c r="BN4609" i="53"/>
  <c r="BM4609" i="53"/>
  <c r="BQ1592" i="53"/>
  <c r="BP1592" i="53"/>
  <c r="BO1592" i="53"/>
  <c r="BN1592" i="53"/>
  <c r="BM1592" i="53"/>
  <c r="AD5613" i="53"/>
  <c r="AD4607" i="53"/>
  <c r="AD1590" i="53"/>
  <c r="BL586" i="53"/>
  <c r="BL1593" i="53"/>
  <c r="BL2598" i="53"/>
  <c r="BL4610" i="53"/>
  <c r="BL3603" i="53"/>
  <c r="BL6621" i="53"/>
  <c r="BL5615" i="53"/>
  <c r="AD6619" i="53"/>
  <c r="AD3601" i="53"/>
  <c r="AD2596" i="53"/>
  <c r="AE7648" i="53"/>
  <c r="AG7648" i="53"/>
  <c r="AF7648" i="53"/>
  <c r="AG8655" i="53"/>
  <c r="AF8655" i="53"/>
  <c r="AE8655" i="53"/>
  <c r="BQ7648" i="53"/>
  <c r="BP7648" i="53"/>
  <c r="BO7648" i="53"/>
  <c r="BN7648" i="53"/>
  <c r="BM7648" i="53"/>
  <c r="BQ8654" i="53"/>
  <c r="BP8654" i="53"/>
  <c r="BO8654" i="53"/>
  <c r="BM8654" i="53"/>
  <c r="BN8654" i="53"/>
  <c r="BL8655" i="53"/>
  <c r="BL7649" i="53"/>
  <c r="AD8656" i="53"/>
  <c r="AD7649" i="53"/>
  <c r="AG4607" i="53"/>
  <c r="AF4607" i="53"/>
  <c r="AE4607" i="53"/>
  <c r="AG5613" i="53"/>
  <c r="AF5613" i="53"/>
  <c r="AE5613" i="53"/>
  <c r="AG1590" i="53"/>
  <c r="AF1590" i="53"/>
  <c r="AE1590" i="53"/>
  <c r="AF6619" i="53"/>
  <c r="AE6619" i="53"/>
  <c r="AG6619" i="53"/>
  <c r="AG2596" i="53"/>
  <c r="AF2596" i="53"/>
  <c r="AE2596" i="53"/>
  <c r="AF3601" i="53"/>
  <c r="AE3601" i="53"/>
  <c r="AG3601" i="53"/>
  <c r="BQ5615" i="53"/>
  <c r="BP5615" i="53"/>
  <c r="BO5615" i="53"/>
  <c r="BN5615" i="53"/>
  <c r="BM5615" i="53"/>
  <c r="BP3603" i="53"/>
  <c r="BQ3603" i="53"/>
  <c r="BO3603" i="53"/>
  <c r="BN3603" i="53"/>
  <c r="BM3603" i="53"/>
  <c r="BQ6621" i="53"/>
  <c r="BP6621" i="53"/>
  <c r="BO6621" i="53"/>
  <c r="BN6621" i="53"/>
  <c r="BM6621" i="53"/>
  <c r="BP4610" i="53"/>
  <c r="BQ4610" i="53"/>
  <c r="BO4610" i="53"/>
  <c r="BN4610" i="53"/>
  <c r="BM4610" i="53"/>
  <c r="BQ2598" i="53"/>
  <c r="BP2598" i="53"/>
  <c r="BO2598" i="53"/>
  <c r="BN2598" i="53"/>
  <c r="BM2598" i="53"/>
  <c r="BQ1593" i="53"/>
  <c r="BP1593" i="53"/>
  <c r="BO1593" i="53"/>
  <c r="BN1593" i="53"/>
  <c r="BM1593" i="53"/>
  <c r="BQ586" i="53"/>
  <c r="BP586" i="53"/>
  <c r="BO586" i="53"/>
  <c r="BN586" i="53"/>
  <c r="BM586" i="53"/>
  <c r="AD5614" i="53"/>
  <c r="BL587" i="53"/>
  <c r="AD1591" i="53"/>
  <c r="AD4608" i="53"/>
  <c r="BL3604" i="53"/>
  <c r="BL5616" i="53"/>
  <c r="BL6622" i="53"/>
  <c r="BL2599" i="53"/>
  <c r="BL4611" i="53"/>
  <c r="BL1594" i="53"/>
  <c r="AD6620" i="53"/>
  <c r="AD3602" i="53"/>
  <c r="AD2597" i="53"/>
  <c r="AG7649" i="53"/>
  <c r="AF7649" i="53"/>
  <c r="AE7649" i="53"/>
  <c r="AG8656" i="53"/>
  <c r="AF8656" i="53"/>
  <c r="AE8656" i="53"/>
  <c r="BO7649" i="53"/>
  <c r="BN7649" i="53"/>
  <c r="BM7649" i="53"/>
  <c r="BQ7649" i="53"/>
  <c r="BP7649" i="53"/>
  <c r="BN8655" i="53"/>
  <c r="BM8655" i="53"/>
  <c r="BO8655" i="53"/>
  <c r="BQ8655" i="53"/>
  <c r="BP8655" i="53"/>
  <c r="BL8656" i="53"/>
  <c r="BL7650" i="53"/>
  <c r="AD8657" i="53"/>
  <c r="AD7650" i="53"/>
  <c r="AF6620" i="53"/>
  <c r="AG6620" i="53"/>
  <c r="AE6620" i="53"/>
  <c r="AE1591" i="53"/>
  <c r="AF1591" i="53"/>
  <c r="AG1591" i="53"/>
  <c r="AG5614" i="53"/>
  <c r="AF5614" i="53"/>
  <c r="AE5614" i="53"/>
  <c r="AE2597" i="53"/>
  <c r="AF2597" i="53"/>
  <c r="AG2597" i="53"/>
  <c r="AG3602" i="53"/>
  <c r="AF3602" i="53"/>
  <c r="AE3602" i="53"/>
  <c r="AG4608" i="53"/>
  <c r="AF4608" i="53"/>
  <c r="AE4608" i="53"/>
  <c r="BQ1594" i="53"/>
  <c r="BP1594" i="53"/>
  <c r="BO1594" i="53"/>
  <c r="BN1594" i="53"/>
  <c r="BM1594" i="53"/>
  <c r="BP587" i="53"/>
  <c r="BQ587" i="53"/>
  <c r="BO587" i="53"/>
  <c r="BN587" i="53"/>
  <c r="BM587" i="53"/>
  <c r="BQ2599" i="53"/>
  <c r="BP2599" i="53"/>
  <c r="BM2599" i="53"/>
  <c r="BO2599" i="53"/>
  <c r="BN2599" i="53"/>
  <c r="BQ6622" i="53"/>
  <c r="BP6622" i="53"/>
  <c r="BM6622" i="53"/>
  <c r="BO6622" i="53"/>
  <c r="BN6622" i="53"/>
  <c r="BP5616" i="53"/>
  <c r="BQ5616" i="53"/>
  <c r="BO5616" i="53"/>
  <c r="BN5616" i="53"/>
  <c r="BM5616" i="53"/>
  <c r="BP4611" i="53"/>
  <c r="BM4611" i="53"/>
  <c r="BQ4611" i="53"/>
  <c r="BO4611" i="53"/>
  <c r="BN4611" i="53"/>
  <c r="BP3604" i="53"/>
  <c r="BQ3604" i="53"/>
  <c r="BO3604" i="53"/>
  <c r="BN3604" i="53"/>
  <c r="BM3604" i="53"/>
  <c r="AD5615" i="53"/>
  <c r="AD4609" i="53"/>
  <c r="AD1592" i="53"/>
  <c r="BL588" i="53"/>
  <c r="BL2600" i="53"/>
  <c r="BL5617" i="53"/>
  <c r="BL4612" i="53"/>
  <c r="BL3605" i="53"/>
  <c r="BL6623" i="53"/>
  <c r="BL1595" i="53"/>
  <c r="AD6621" i="53"/>
  <c r="AD3603" i="53"/>
  <c r="AD2598" i="53"/>
  <c r="AG7650" i="53"/>
  <c r="AF7650" i="53"/>
  <c r="AE7650" i="53"/>
  <c r="AG8657" i="53"/>
  <c r="AF8657" i="53"/>
  <c r="AE8657" i="53"/>
  <c r="BQ7650" i="53"/>
  <c r="BP7650" i="53"/>
  <c r="BO7650" i="53"/>
  <c r="BN7650" i="53"/>
  <c r="BM7650" i="53"/>
  <c r="BQ8656" i="53"/>
  <c r="BP8656" i="53"/>
  <c r="BO8656" i="53"/>
  <c r="BN8656" i="53"/>
  <c r="BM8656" i="53"/>
  <c r="BL8657" i="53"/>
  <c r="BL7651" i="53"/>
  <c r="AD8658" i="53"/>
  <c r="AD7651" i="53"/>
  <c r="AF4609" i="53"/>
  <c r="AE4609" i="53"/>
  <c r="AG4609" i="53"/>
  <c r="AG1592" i="53"/>
  <c r="AF1592" i="53"/>
  <c r="AE1592" i="53"/>
  <c r="AG6621" i="53"/>
  <c r="AF6621" i="53"/>
  <c r="AE6621" i="53"/>
  <c r="AF5615" i="53"/>
  <c r="AE5615" i="53"/>
  <c r="AG5615" i="53"/>
  <c r="AG2598" i="53"/>
  <c r="AF2598" i="53"/>
  <c r="AE2598" i="53"/>
  <c r="AG3603" i="53"/>
  <c r="AF3603" i="53"/>
  <c r="AE3603" i="53"/>
  <c r="BP1595" i="53"/>
  <c r="BQ1595" i="53"/>
  <c r="BN1595" i="53"/>
  <c r="BM1595" i="53"/>
  <c r="BO1595" i="53"/>
  <c r="BP6623" i="53"/>
  <c r="BQ6623" i="53"/>
  <c r="BO6623" i="53"/>
  <c r="BN6623" i="53"/>
  <c r="BM6623" i="53"/>
  <c r="BP4612" i="53"/>
  <c r="BN4612" i="53"/>
  <c r="BM4612" i="53"/>
  <c r="BQ4612" i="53"/>
  <c r="BO4612" i="53"/>
  <c r="BQ5617" i="53"/>
  <c r="BP5617" i="53"/>
  <c r="BO5617" i="53"/>
  <c r="BN5617" i="53"/>
  <c r="BM5617" i="53"/>
  <c r="BP3605" i="53"/>
  <c r="BQ3605" i="53"/>
  <c r="BO3605" i="53"/>
  <c r="BN3605" i="53"/>
  <c r="BM3605" i="53"/>
  <c r="BQ2600" i="53"/>
  <c r="BP2600" i="53"/>
  <c r="BO2600" i="53"/>
  <c r="BN2600" i="53"/>
  <c r="BM2600" i="53"/>
  <c r="BQ588" i="53"/>
  <c r="BP588" i="53"/>
  <c r="BM588" i="53"/>
  <c r="BO588" i="53"/>
  <c r="BN588" i="53"/>
  <c r="AD5616" i="53"/>
  <c r="BL589" i="53"/>
  <c r="AD1593" i="53"/>
  <c r="AD4610" i="53"/>
  <c r="BL1596" i="53"/>
  <c r="BL5618" i="53"/>
  <c r="BL3606" i="53"/>
  <c r="BL6624" i="53"/>
  <c r="BL4613" i="53"/>
  <c r="BL2601" i="53"/>
  <c r="AD6622" i="53"/>
  <c r="AD3604" i="53"/>
  <c r="AD2599" i="53"/>
  <c r="AG7651" i="53"/>
  <c r="AF7651" i="53"/>
  <c r="AE7651" i="53"/>
  <c r="AG8658" i="53"/>
  <c r="AF8658" i="53"/>
  <c r="AE8658" i="53"/>
  <c r="BM7651" i="53"/>
  <c r="BQ7651" i="53"/>
  <c r="BP7651" i="53"/>
  <c r="BO7651" i="53"/>
  <c r="BN7651" i="53"/>
  <c r="BQ8657" i="53"/>
  <c r="BP8657" i="53"/>
  <c r="BM8657" i="53"/>
  <c r="BO8657" i="53"/>
  <c r="BN8657" i="53"/>
  <c r="BL8658" i="53"/>
  <c r="BL7652" i="53"/>
  <c r="AD8659" i="53"/>
  <c r="AD7652" i="53"/>
  <c r="AE6622" i="53"/>
  <c r="AG6622" i="53"/>
  <c r="AF6622" i="53"/>
  <c r="AG1593" i="53"/>
  <c r="AF1593" i="53"/>
  <c r="AE1593" i="53"/>
  <c r="AG5616" i="53"/>
  <c r="AF5616" i="53"/>
  <c r="AE5616" i="53"/>
  <c r="AG2599" i="53"/>
  <c r="AF2599" i="53"/>
  <c r="AE2599" i="53"/>
  <c r="AE3604" i="53"/>
  <c r="AF3604" i="53"/>
  <c r="AG3604" i="53"/>
  <c r="AG4610" i="53"/>
  <c r="AF4610" i="53"/>
  <c r="AE4610" i="53"/>
  <c r="BQ589" i="53"/>
  <c r="BP589" i="53"/>
  <c r="BO589" i="53"/>
  <c r="BN589" i="53"/>
  <c r="BM589" i="53"/>
  <c r="BP3606" i="53"/>
  <c r="BQ3606" i="53"/>
  <c r="BO3606" i="53"/>
  <c r="BN3606" i="53"/>
  <c r="BM3606" i="53"/>
  <c r="BP2601" i="53"/>
  <c r="BQ2601" i="53"/>
  <c r="BO2601" i="53"/>
  <c r="BN2601" i="53"/>
  <c r="BM2601" i="53"/>
  <c r="BP4613" i="53"/>
  <c r="BO4613" i="53"/>
  <c r="BN4613" i="53"/>
  <c r="BM4613" i="53"/>
  <c r="BQ4613" i="53"/>
  <c r="BQ6624" i="53"/>
  <c r="BP6624" i="53"/>
  <c r="BO6624" i="53"/>
  <c r="BN6624" i="53"/>
  <c r="BM6624" i="53"/>
  <c r="BQ5618" i="53"/>
  <c r="BP5618" i="53"/>
  <c r="BM5618" i="53"/>
  <c r="BO5618" i="53"/>
  <c r="BN5618" i="53"/>
  <c r="BQ1596" i="53"/>
  <c r="BP1596" i="53"/>
  <c r="BO1596" i="53"/>
  <c r="BN1596" i="53"/>
  <c r="BM1596" i="53"/>
  <c r="AD5617" i="53"/>
  <c r="AD4611" i="53"/>
  <c r="AD1594" i="53"/>
  <c r="BL590" i="53"/>
  <c r="BL2602" i="53"/>
  <c r="BL6625" i="53"/>
  <c r="BL4614" i="53"/>
  <c r="BL5619" i="53"/>
  <c r="BL3607" i="53"/>
  <c r="BL1597" i="53"/>
  <c r="AD6623" i="53"/>
  <c r="AD3605" i="53"/>
  <c r="AD2600" i="53"/>
  <c r="AG7652" i="53"/>
  <c r="AF7652" i="53"/>
  <c r="AE7652" i="53"/>
  <c r="AF8659" i="53"/>
  <c r="AE8659" i="53"/>
  <c r="AG8659" i="53"/>
  <c r="BP7652" i="53"/>
  <c r="BO7652" i="53"/>
  <c r="BN7652" i="53"/>
  <c r="BM7652" i="53"/>
  <c r="BQ7652" i="53"/>
  <c r="BO8658" i="53"/>
  <c r="BN8658" i="53"/>
  <c r="BM8658" i="53"/>
  <c r="BP8658" i="53"/>
  <c r="BQ8658" i="53"/>
  <c r="BL8659" i="53"/>
  <c r="BL7653" i="53"/>
  <c r="AD8660" i="53"/>
  <c r="AD7653" i="53"/>
  <c r="AG4611" i="53"/>
  <c r="AF4611" i="53"/>
  <c r="AE4611" i="53"/>
  <c r="AE6623" i="53"/>
  <c r="AF6623" i="53"/>
  <c r="AG6623" i="53"/>
  <c r="AG1594" i="53"/>
  <c r="AE1594" i="53"/>
  <c r="AF1594" i="53"/>
  <c r="AG5617" i="53"/>
  <c r="AF5617" i="53"/>
  <c r="AE5617" i="53"/>
  <c r="AG2600" i="53"/>
  <c r="AE2600" i="53"/>
  <c r="AF2600" i="53"/>
  <c r="AG3605" i="53"/>
  <c r="AF3605" i="53"/>
  <c r="AE3605" i="53"/>
  <c r="BP3607" i="53"/>
  <c r="BQ3607" i="53"/>
  <c r="BO3607" i="53"/>
  <c r="BN3607" i="53"/>
  <c r="BM3607" i="53"/>
  <c r="BQ5619" i="53"/>
  <c r="BP5619" i="53"/>
  <c r="BO5619" i="53"/>
  <c r="BN5619" i="53"/>
  <c r="BM5619" i="53"/>
  <c r="BQ6625" i="53"/>
  <c r="BP6625" i="53"/>
  <c r="BO6625" i="53"/>
  <c r="BN6625" i="53"/>
  <c r="BM6625" i="53"/>
  <c r="BQ1597" i="53"/>
  <c r="BP1597" i="53"/>
  <c r="BO1597" i="53"/>
  <c r="BN1597" i="53"/>
  <c r="BM1597" i="53"/>
  <c r="BP4614" i="53"/>
  <c r="BQ4614" i="53"/>
  <c r="BO4614" i="53"/>
  <c r="BN4614" i="53"/>
  <c r="BM4614" i="53"/>
  <c r="BQ2602" i="53"/>
  <c r="BP2602" i="53"/>
  <c r="BO2602" i="53"/>
  <c r="BN2602" i="53"/>
  <c r="BM2602" i="53"/>
  <c r="BQ590" i="53"/>
  <c r="BP590" i="53"/>
  <c r="BO590" i="53"/>
  <c r="BN590" i="53"/>
  <c r="BM590" i="53"/>
  <c r="AD5618" i="53"/>
  <c r="BL591" i="53"/>
  <c r="AD1595" i="53"/>
  <c r="AD4612" i="53"/>
  <c r="BL3608" i="53"/>
  <c r="BL4615" i="53"/>
  <c r="BL6626" i="53"/>
  <c r="BL2603" i="53"/>
  <c r="BL1598" i="53"/>
  <c r="BL5620" i="53"/>
  <c r="AD6624" i="53"/>
  <c r="AD3606" i="53"/>
  <c r="AD2601" i="53"/>
  <c r="AF7653" i="53"/>
  <c r="AE7653" i="53"/>
  <c r="AG7653" i="53"/>
  <c r="AG8660" i="53"/>
  <c r="AF8660" i="53"/>
  <c r="AE8660" i="53"/>
  <c r="BQ7653" i="53"/>
  <c r="BP7653" i="53"/>
  <c r="BO7653" i="53"/>
  <c r="BN7653" i="53"/>
  <c r="BM7653" i="53"/>
  <c r="BQ8659" i="53"/>
  <c r="BP8659" i="53"/>
  <c r="BO8659" i="53"/>
  <c r="BN8659" i="53"/>
  <c r="BM8659" i="53"/>
  <c r="BL8660" i="53"/>
  <c r="BL7654" i="53"/>
  <c r="AD8661" i="53"/>
  <c r="AD7654" i="53"/>
  <c r="AG1595" i="53"/>
  <c r="AF1595" i="53"/>
  <c r="AE1595" i="53"/>
  <c r="AG6624" i="53"/>
  <c r="AF6624" i="53"/>
  <c r="AE6624" i="53"/>
  <c r="AE5618" i="53"/>
  <c r="AG5618" i="53"/>
  <c r="AF5618" i="53"/>
  <c r="AG2601" i="53"/>
  <c r="AF2601" i="53"/>
  <c r="AE2601" i="53"/>
  <c r="AG3606" i="53"/>
  <c r="AF3606" i="53"/>
  <c r="AE3606" i="53"/>
  <c r="AE4612" i="53"/>
  <c r="AG4612" i="53"/>
  <c r="AF4612" i="53"/>
  <c r="BQ1598" i="53"/>
  <c r="BP1598" i="53"/>
  <c r="BO1598" i="53"/>
  <c r="BN1598" i="53"/>
  <c r="BM1598" i="53"/>
  <c r="BQ2603" i="53"/>
  <c r="BP2603" i="53"/>
  <c r="BM2603" i="53"/>
  <c r="BO2603" i="53"/>
  <c r="BN2603" i="53"/>
  <c r="BP591" i="53"/>
  <c r="BQ591" i="53"/>
  <c r="BO591" i="53"/>
  <c r="BN591" i="53"/>
  <c r="BM591" i="53"/>
  <c r="BP4615" i="53"/>
  <c r="BQ4615" i="53"/>
  <c r="BO4615" i="53"/>
  <c r="BN4615" i="53"/>
  <c r="BM4615" i="53"/>
  <c r="BP5620" i="53"/>
  <c r="BQ5620" i="53"/>
  <c r="BO5620" i="53"/>
  <c r="BN5620" i="53"/>
  <c r="BM5620" i="53"/>
  <c r="BQ6626" i="53"/>
  <c r="BP6626" i="53"/>
  <c r="BM6626" i="53"/>
  <c r="BO6626" i="53"/>
  <c r="BN6626" i="53"/>
  <c r="BP3608" i="53"/>
  <c r="BM3608" i="53"/>
  <c r="BQ3608" i="53"/>
  <c r="BN3608" i="53"/>
  <c r="BO3608" i="53"/>
  <c r="AD5619" i="53"/>
  <c r="AD1596" i="53"/>
  <c r="BL592" i="53"/>
  <c r="AD4613" i="53"/>
  <c r="BL2604" i="53"/>
  <c r="BL4616" i="53"/>
  <c r="BL5621" i="53"/>
  <c r="BL3609" i="53"/>
  <c r="BL6627" i="53"/>
  <c r="BL1599" i="53"/>
  <c r="AD6625" i="53"/>
  <c r="AD3607" i="53"/>
  <c r="AD2602" i="53"/>
  <c r="AG7654" i="53"/>
  <c r="AF7654" i="53"/>
  <c r="AE7654" i="53"/>
  <c r="AG8661" i="53"/>
  <c r="AF8661" i="53"/>
  <c r="AE8661" i="53"/>
  <c r="BN7654" i="53"/>
  <c r="BM7654" i="53"/>
  <c r="BQ7654" i="53"/>
  <c r="BP7654" i="53"/>
  <c r="BO7654" i="53"/>
  <c r="BM8660" i="53"/>
  <c r="BQ8660" i="53"/>
  <c r="BN8660" i="53"/>
  <c r="BO8660" i="53"/>
  <c r="BP8660" i="53"/>
  <c r="BL8661" i="53"/>
  <c r="BL7655" i="53"/>
  <c r="AD8662" i="53"/>
  <c r="AD7655" i="53"/>
  <c r="AF1596" i="53"/>
  <c r="AE1596" i="53"/>
  <c r="AG1596" i="53"/>
  <c r="AG5619" i="53"/>
  <c r="AF5619" i="53"/>
  <c r="AE5619" i="53"/>
  <c r="AG6625" i="53"/>
  <c r="AE6625" i="53"/>
  <c r="AF6625" i="53"/>
  <c r="AF2602" i="53"/>
  <c r="AE2602" i="53"/>
  <c r="AG2602" i="53"/>
  <c r="AG3607" i="53"/>
  <c r="AE3607" i="53"/>
  <c r="AF3607" i="53"/>
  <c r="AG4613" i="53"/>
  <c r="AF4613" i="53"/>
  <c r="AE4613" i="53"/>
  <c r="BP1599" i="53"/>
  <c r="BQ1599" i="53"/>
  <c r="BN1599" i="53"/>
  <c r="BM1599" i="53"/>
  <c r="BO1599" i="53"/>
  <c r="BP6627" i="53"/>
  <c r="BQ6627" i="53"/>
  <c r="BO6627" i="53"/>
  <c r="BN6627" i="53"/>
  <c r="BM6627" i="53"/>
  <c r="BQ592" i="53"/>
  <c r="BP592" i="53"/>
  <c r="BM592" i="53"/>
  <c r="BO592" i="53"/>
  <c r="BN592" i="53"/>
  <c r="BP3609" i="53"/>
  <c r="BN3609" i="53"/>
  <c r="BM3609" i="53"/>
  <c r="BQ3609" i="53"/>
  <c r="BO3609" i="53"/>
  <c r="BP4616" i="53"/>
  <c r="BQ4616" i="53"/>
  <c r="BO4616" i="53"/>
  <c r="BN4616" i="53"/>
  <c r="BM4616" i="53"/>
  <c r="BQ5621" i="53"/>
  <c r="BP5621" i="53"/>
  <c r="BO5621" i="53"/>
  <c r="BN5621" i="53"/>
  <c r="BM5621" i="53"/>
  <c r="BQ2604" i="53"/>
  <c r="BP2604" i="53"/>
  <c r="BO2604" i="53"/>
  <c r="BN2604" i="53"/>
  <c r="BM2604" i="53"/>
  <c r="AD5620" i="53"/>
  <c r="AD4614" i="53"/>
  <c r="BL593" i="53"/>
  <c r="AD1597" i="53"/>
  <c r="BL3610" i="53"/>
  <c r="BL4617" i="53"/>
  <c r="BL1600" i="53"/>
  <c r="BL6628" i="53"/>
  <c r="BL5622" i="53"/>
  <c r="BL2605" i="53"/>
  <c r="AD6626" i="53"/>
  <c r="AD3608" i="53"/>
  <c r="AD2603" i="53"/>
  <c r="AG7655" i="53"/>
  <c r="AF7655" i="53"/>
  <c r="AE7655" i="53"/>
  <c r="AE8662" i="53"/>
  <c r="AG8662" i="53"/>
  <c r="AF8662" i="53"/>
  <c r="BQ7655" i="53"/>
  <c r="BP7655" i="53"/>
  <c r="BO7655" i="53"/>
  <c r="BN7655" i="53"/>
  <c r="BM7655" i="53"/>
  <c r="BP8661" i="53"/>
  <c r="BO8661" i="53"/>
  <c r="BN8661" i="53"/>
  <c r="BM8661" i="53"/>
  <c r="BQ8661" i="53"/>
  <c r="BL8662" i="53"/>
  <c r="BL7656" i="53"/>
  <c r="AD8663" i="53"/>
  <c r="AD7656" i="53"/>
  <c r="AG6626" i="53"/>
  <c r="AF6626" i="53"/>
  <c r="AE6626" i="53"/>
  <c r="AG4614" i="53"/>
  <c r="AF4614" i="53"/>
  <c r="AE4614" i="53"/>
  <c r="AG5620" i="53"/>
  <c r="AF5620" i="53"/>
  <c r="AE5620" i="53"/>
  <c r="AG2603" i="53"/>
  <c r="AF2603" i="53"/>
  <c r="AE2603" i="53"/>
  <c r="AG3608" i="53"/>
  <c r="AF3608" i="53"/>
  <c r="AE3608" i="53"/>
  <c r="AG1597" i="53"/>
  <c r="AF1597" i="53"/>
  <c r="AE1597" i="53"/>
  <c r="BQ593" i="53"/>
  <c r="BP593" i="53"/>
  <c r="BO593" i="53"/>
  <c r="BN593" i="53"/>
  <c r="BM593" i="53"/>
  <c r="BQ6628" i="53"/>
  <c r="BP6628" i="53"/>
  <c r="BO6628" i="53"/>
  <c r="BN6628" i="53"/>
  <c r="BM6628" i="53"/>
  <c r="BP2605" i="53"/>
  <c r="BQ2605" i="53"/>
  <c r="BO2605" i="53"/>
  <c r="BN2605" i="53"/>
  <c r="BM2605" i="53"/>
  <c r="BQ1600" i="53"/>
  <c r="BP1600" i="53"/>
  <c r="BO1600" i="53"/>
  <c r="BN1600" i="53"/>
  <c r="BM1600" i="53"/>
  <c r="BP4617" i="53"/>
  <c r="BQ4617" i="53"/>
  <c r="BO4617" i="53"/>
  <c r="BN4617" i="53"/>
  <c r="BM4617" i="53"/>
  <c r="BQ5622" i="53"/>
  <c r="BP5622" i="53"/>
  <c r="BM5622" i="53"/>
  <c r="BO5622" i="53"/>
  <c r="BN5622" i="53"/>
  <c r="BP3610" i="53"/>
  <c r="BO3610" i="53"/>
  <c r="BN3610" i="53"/>
  <c r="BM3610" i="53"/>
  <c r="BQ3610" i="53"/>
  <c r="AD5621" i="53"/>
  <c r="AD1598" i="53"/>
  <c r="BL594" i="53"/>
  <c r="AD4615" i="53"/>
  <c r="BL5623" i="53"/>
  <c r="BL6629" i="53"/>
  <c r="BL4618" i="53"/>
  <c r="BL1601" i="53"/>
  <c r="BL2606" i="53"/>
  <c r="BL3611" i="53"/>
  <c r="AD6627" i="53"/>
  <c r="AD3609" i="53"/>
  <c r="AD2604" i="53"/>
  <c r="AE7656" i="53"/>
  <c r="AG7656" i="53"/>
  <c r="AF7656" i="53"/>
  <c r="AG8663" i="53"/>
  <c r="AF8663" i="53"/>
  <c r="AE8663" i="53"/>
  <c r="BQ7656" i="53"/>
  <c r="BP7656" i="53"/>
  <c r="BO7656" i="53"/>
  <c r="BN7656" i="53"/>
  <c r="BM7656" i="53"/>
  <c r="BQ8662" i="53"/>
  <c r="BP8662" i="53"/>
  <c r="BO8662" i="53"/>
  <c r="BN8662" i="53"/>
  <c r="BM8662" i="53"/>
  <c r="BL8663" i="53"/>
  <c r="BL7657" i="53"/>
  <c r="AD8664" i="53"/>
  <c r="AD7657" i="53"/>
  <c r="AG1598" i="53"/>
  <c r="AF1598" i="53"/>
  <c r="AE1598" i="53"/>
  <c r="AF6627" i="53"/>
  <c r="AE6627" i="53"/>
  <c r="AG6627" i="53"/>
  <c r="AG5621" i="53"/>
  <c r="AF5621" i="53"/>
  <c r="AE5621" i="53"/>
  <c r="AG2604" i="53"/>
  <c r="AF2604" i="53"/>
  <c r="AE2604" i="53"/>
  <c r="AF3609" i="53"/>
  <c r="AE3609" i="53"/>
  <c r="AG3609" i="53"/>
  <c r="AG4615" i="53"/>
  <c r="AF4615" i="53"/>
  <c r="AE4615" i="53"/>
  <c r="BP3611" i="53"/>
  <c r="BQ3611" i="53"/>
  <c r="BO3611" i="53"/>
  <c r="BN3611" i="53"/>
  <c r="BM3611" i="53"/>
  <c r="BQ2606" i="53"/>
  <c r="BP2606" i="53"/>
  <c r="BO2606" i="53"/>
  <c r="BN2606" i="53"/>
  <c r="BM2606" i="53"/>
  <c r="BQ594" i="53"/>
  <c r="BP594" i="53"/>
  <c r="BO594" i="53"/>
  <c r="BN594" i="53"/>
  <c r="BM594" i="53"/>
  <c r="BP4618" i="53"/>
  <c r="BQ4618" i="53"/>
  <c r="BO4618" i="53"/>
  <c r="BN4618" i="53"/>
  <c r="BM4618" i="53"/>
  <c r="BQ6629" i="53"/>
  <c r="BP6629" i="53"/>
  <c r="BO6629" i="53"/>
  <c r="BN6629" i="53"/>
  <c r="BM6629" i="53"/>
  <c r="BQ1601" i="53"/>
  <c r="BP1601" i="53"/>
  <c r="BO1601" i="53"/>
  <c r="BN1601" i="53"/>
  <c r="BM1601" i="53"/>
  <c r="BQ5623" i="53"/>
  <c r="BP5623" i="53"/>
  <c r="BO5623" i="53"/>
  <c r="BN5623" i="53"/>
  <c r="BM5623" i="53"/>
  <c r="AD5622" i="53"/>
  <c r="AD4616" i="53"/>
  <c r="BL595" i="53"/>
  <c r="AD1599" i="53"/>
  <c r="BL6630" i="53"/>
  <c r="BL2607" i="53"/>
  <c r="BL3612" i="53"/>
  <c r="BL1602" i="53"/>
  <c r="BL4619" i="53"/>
  <c r="BL5624" i="53"/>
  <c r="AD6628" i="53"/>
  <c r="AD3610" i="53"/>
  <c r="AD2605" i="53"/>
  <c r="AG7657" i="53"/>
  <c r="AF7657" i="53"/>
  <c r="AE7657" i="53"/>
  <c r="AG8664" i="53"/>
  <c r="AF8664" i="53"/>
  <c r="AE8664" i="53"/>
  <c r="BO7657" i="53"/>
  <c r="BN7657" i="53"/>
  <c r="BM7657" i="53"/>
  <c r="BQ7657" i="53"/>
  <c r="BP7657" i="53"/>
  <c r="BN8663" i="53"/>
  <c r="BM8663" i="53"/>
  <c r="BO8663" i="53"/>
  <c r="BQ8663" i="53"/>
  <c r="BP8663" i="53"/>
  <c r="BL8664" i="53"/>
  <c r="BL7658" i="53"/>
  <c r="AD8665" i="53"/>
  <c r="AD7658" i="53"/>
  <c r="AG4616" i="53"/>
  <c r="AF4616" i="53"/>
  <c r="AE4616" i="53"/>
  <c r="AG5622" i="53"/>
  <c r="AF5622" i="53"/>
  <c r="AE5622" i="53"/>
  <c r="AF6628" i="53"/>
  <c r="AG6628" i="53"/>
  <c r="AE6628" i="53"/>
  <c r="AE2605" i="53"/>
  <c r="AF2605" i="53"/>
  <c r="AG2605" i="53"/>
  <c r="AG3610" i="53"/>
  <c r="AF3610" i="53"/>
  <c r="AE3610" i="53"/>
  <c r="AE1599" i="53"/>
  <c r="AF1599" i="53"/>
  <c r="AG1599" i="53"/>
  <c r="BP4619" i="53"/>
  <c r="BM4619" i="53"/>
  <c r="BQ4619" i="53"/>
  <c r="BO4619" i="53"/>
  <c r="BN4619" i="53"/>
  <c r="BQ1602" i="53"/>
  <c r="BP1602" i="53"/>
  <c r="BO1602" i="53"/>
  <c r="BN1602" i="53"/>
  <c r="BM1602" i="53"/>
  <c r="BP5624" i="53"/>
  <c r="BQ5624" i="53"/>
  <c r="BO5624" i="53"/>
  <c r="BN5624" i="53"/>
  <c r="BM5624" i="53"/>
  <c r="BP3612" i="53"/>
  <c r="BQ3612" i="53"/>
  <c r="BO3612" i="53"/>
  <c r="BN3612" i="53"/>
  <c r="BM3612" i="53"/>
  <c r="BQ2607" i="53"/>
  <c r="BP2607" i="53"/>
  <c r="BM2607" i="53"/>
  <c r="BO2607" i="53"/>
  <c r="BN2607" i="53"/>
  <c r="BP595" i="53"/>
  <c r="BQ595" i="53"/>
  <c r="BO595" i="53"/>
  <c r="BN595" i="53"/>
  <c r="BM595" i="53"/>
  <c r="BQ6630" i="53"/>
  <c r="BP6630" i="53"/>
  <c r="BM6630" i="53"/>
  <c r="BO6630" i="53"/>
  <c r="BN6630" i="53"/>
  <c r="AD5623" i="53"/>
  <c r="AD1600" i="53"/>
  <c r="BL596" i="53"/>
  <c r="AD4617" i="53"/>
  <c r="BL2608" i="53"/>
  <c r="BL4620" i="53"/>
  <c r="BL6631" i="53"/>
  <c r="BL3613" i="53"/>
  <c r="BL5625" i="53"/>
  <c r="BL1603" i="53"/>
  <c r="AD6629" i="53"/>
  <c r="AD3611" i="53"/>
  <c r="AD2606" i="53"/>
  <c r="AG7658" i="53"/>
  <c r="AF7658" i="53"/>
  <c r="AE7658" i="53"/>
  <c r="AG8665" i="53"/>
  <c r="AF8665" i="53"/>
  <c r="AE8665" i="53"/>
  <c r="BQ7658" i="53"/>
  <c r="BP7658" i="53"/>
  <c r="BO7658" i="53"/>
  <c r="BN7658" i="53"/>
  <c r="BM7658" i="53"/>
  <c r="BQ8664" i="53"/>
  <c r="BP8664" i="53"/>
  <c r="BO8664" i="53"/>
  <c r="BN8664" i="53"/>
  <c r="BM8664" i="53"/>
  <c r="BL8665" i="53"/>
  <c r="BL7659" i="53"/>
  <c r="AD8666" i="53"/>
  <c r="AD7659" i="53"/>
  <c r="AG1600" i="53"/>
  <c r="AF1600" i="53"/>
  <c r="AE1600" i="53"/>
  <c r="AG6629" i="53"/>
  <c r="AE6629" i="53"/>
  <c r="AF6629" i="53"/>
  <c r="AF5623" i="53"/>
  <c r="AE5623" i="53"/>
  <c r="AG5623" i="53"/>
  <c r="AG2606" i="53"/>
  <c r="AF2606" i="53"/>
  <c r="AE2606" i="53"/>
  <c r="AG3611" i="53"/>
  <c r="AF3611" i="53"/>
  <c r="AE3611" i="53"/>
  <c r="AF4617" i="53"/>
  <c r="AE4617" i="53"/>
  <c r="AG4617" i="53"/>
  <c r="BP1603" i="53"/>
  <c r="BQ1603" i="53"/>
  <c r="BN1603" i="53"/>
  <c r="BM1603" i="53"/>
  <c r="BO1603" i="53"/>
  <c r="BQ5625" i="53"/>
  <c r="BP5625" i="53"/>
  <c r="BO5625" i="53"/>
  <c r="BN5625" i="53"/>
  <c r="BM5625" i="53"/>
  <c r="BP6631" i="53"/>
  <c r="BQ6631" i="53"/>
  <c r="BO6631" i="53"/>
  <c r="BN6631" i="53"/>
  <c r="BM6631" i="53"/>
  <c r="BQ596" i="53"/>
  <c r="BP596" i="53"/>
  <c r="BM596" i="53"/>
  <c r="BO596" i="53"/>
  <c r="BN596" i="53"/>
  <c r="BP3613" i="53"/>
  <c r="BQ3613" i="53"/>
  <c r="BO3613" i="53"/>
  <c r="BN3613" i="53"/>
  <c r="BM3613" i="53"/>
  <c r="BP4620" i="53"/>
  <c r="BN4620" i="53"/>
  <c r="BM4620" i="53"/>
  <c r="BQ4620" i="53"/>
  <c r="BO4620" i="53"/>
  <c r="BQ2608" i="53"/>
  <c r="BP2608" i="53"/>
  <c r="BO2608" i="53"/>
  <c r="BN2608" i="53"/>
  <c r="BM2608" i="53"/>
  <c r="AD5624" i="53"/>
  <c r="BL597" i="53"/>
  <c r="AD4618" i="53"/>
  <c r="AD1601" i="53"/>
  <c r="BL5626" i="53"/>
  <c r="BL6632" i="53"/>
  <c r="BL4621" i="53"/>
  <c r="BL1604" i="53"/>
  <c r="BL3614" i="53"/>
  <c r="BL2609" i="53"/>
  <c r="AD6630" i="53"/>
  <c r="AD3612" i="53"/>
  <c r="AD2607" i="53"/>
  <c r="AG7659" i="53"/>
  <c r="AF7659" i="53"/>
  <c r="AE7659" i="53"/>
  <c r="AG8666" i="53"/>
  <c r="AF8666" i="53"/>
  <c r="AE8666" i="53"/>
  <c r="BM7659" i="53"/>
  <c r="BQ7659" i="53"/>
  <c r="BP7659" i="53"/>
  <c r="BO7659" i="53"/>
  <c r="BN7659" i="53"/>
  <c r="BQ8665" i="53"/>
  <c r="BP8665" i="53"/>
  <c r="BM8665" i="53"/>
  <c r="BO8665" i="53"/>
  <c r="BN8665" i="53"/>
  <c r="BL8666" i="53"/>
  <c r="BL7660" i="53"/>
  <c r="AD8667" i="53"/>
  <c r="AD7660" i="53"/>
  <c r="AE6630" i="53"/>
  <c r="AG6630" i="53"/>
  <c r="AF6630" i="53"/>
  <c r="AG4618" i="53"/>
  <c r="AF4618" i="53"/>
  <c r="AE4618" i="53"/>
  <c r="AG5624" i="53"/>
  <c r="AF5624" i="53"/>
  <c r="AE5624" i="53"/>
  <c r="AG2607" i="53"/>
  <c r="AF2607" i="53"/>
  <c r="AE2607" i="53"/>
  <c r="AE3612" i="53"/>
  <c r="AF3612" i="53"/>
  <c r="AG3612" i="53"/>
  <c r="AG1601" i="53"/>
  <c r="AF1601" i="53"/>
  <c r="AE1601" i="53"/>
  <c r="BP3614" i="53"/>
  <c r="BQ3614" i="53"/>
  <c r="BO3614" i="53"/>
  <c r="BN3614" i="53"/>
  <c r="BM3614" i="53"/>
  <c r="BQ1604" i="53"/>
  <c r="BP1604" i="53"/>
  <c r="BO1604" i="53"/>
  <c r="BN1604" i="53"/>
  <c r="BM1604" i="53"/>
  <c r="BQ6632" i="53"/>
  <c r="BP6632" i="53"/>
  <c r="BO6632" i="53"/>
  <c r="BN6632" i="53"/>
  <c r="BM6632" i="53"/>
  <c r="BQ597" i="53"/>
  <c r="BP597" i="53"/>
  <c r="BO597" i="53"/>
  <c r="BN597" i="53"/>
  <c r="BM597" i="53"/>
  <c r="BP4621" i="53"/>
  <c r="BO4621" i="53"/>
  <c r="BN4621" i="53"/>
  <c r="BM4621" i="53"/>
  <c r="BQ4621" i="53"/>
  <c r="BQ5626" i="53"/>
  <c r="BP5626" i="53"/>
  <c r="BM5626" i="53"/>
  <c r="BO5626" i="53"/>
  <c r="BN5626" i="53"/>
  <c r="BP2609" i="53"/>
  <c r="BQ2609" i="53"/>
  <c r="BO2609" i="53"/>
  <c r="BN2609" i="53"/>
  <c r="BM2609" i="53"/>
  <c r="AD5625" i="53"/>
  <c r="AD1602" i="53"/>
  <c r="AD4619" i="53"/>
  <c r="BL598" i="53"/>
  <c r="BL2610" i="53"/>
  <c r="BL3615" i="53"/>
  <c r="BL6633" i="53"/>
  <c r="BL1605" i="53"/>
  <c r="BL4622" i="53"/>
  <c r="BL5627" i="53"/>
  <c r="AD6631" i="53"/>
  <c r="AD3613" i="53"/>
  <c r="AD2608" i="53"/>
  <c r="AG7660" i="53"/>
  <c r="AF7660" i="53"/>
  <c r="AE7660" i="53"/>
  <c r="AF8667" i="53"/>
  <c r="AE8667" i="53"/>
  <c r="AG8667" i="53"/>
  <c r="BP7660" i="53"/>
  <c r="BO7660" i="53"/>
  <c r="BN7660" i="53"/>
  <c r="BM7660" i="53"/>
  <c r="BQ7660" i="53"/>
  <c r="BO8666" i="53"/>
  <c r="BN8666" i="53"/>
  <c r="BM8666" i="53"/>
  <c r="BP8666" i="53"/>
  <c r="BQ8666" i="53"/>
  <c r="BL8667" i="53"/>
  <c r="BL7661" i="53"/>
  <c r="AD8668" i="53"/>
  <c r="AD7661" i="53"/>
  <c r="AE6631" i="53"/>
  <c r="AG6631" i="53"/>
  <c r="AF6631" i="53"/>
  <c r="AG4619" i="53"/>
  <c r="AF4619" i="53"/>
  <c r="AE4619" i="53"/>
  <c r="AG1602" i="53"/>
  <c r="AE1602" i="53"/>
  <c r="AF1602" i="53"/>
  <c r="AG5625" i="53"/>
  <c r="AF5625" i="53"/>
  <c r="AE5625" i="53"/>
  <c r="AG2608" i="53"/>
  <c r="AE2608" i="53"/>
  <c r="AF2608" i="53"/>
  <c r="AG3613" i="53"/>
  <c r="AF3613" i="53"/>
  <c r="AE3613" i="53"/>
  <c r="BQ5627" i="53"/>
  <c r="BP5627" i="53"/>
  <c r="BO5627" i="53"/>
  <c r="BN5627" i="53"/>
  <c r="BM5627" i="53"/>
  <c r="BP4622" i="53"/>
  <c r="BQ4622" i="53"/>
  <c r="BO4622" i="53"/>
  <c r="BN4622" i="53"/>
  <c r="BM4622" i="53"/>
  <c r="BQ6633" i="53"/>
  <c r="BP6633" i="53"/>
  <c r="BO6633" i="53"/>
  <c r="BN6633" i="53"/>
  <c r="BM6633" i="53"/>
  <c r="BQ2610" i="53"/>
  <c r="BP2610" i="53"/>
  <c r="BO2610" i="53"/>
  <c r="BN2610" i="53"/>
  <c r="BM2610" i="53"/>
  <c r="BQ1605" i="53"/>
  <c r="BP1605" i="53"/>
  <c r="BO1605" i="53"/>
  <c r="BN1605" i="53"/>
  <c r="BM1605" i="53"/>
  <c r="BP3615" i="53"/>
  <c r="BQ3615" i="53"/>
  <c r="BO3615" i="53"/>
  <c r="BN3615" i="53"/>
  <c r="BM3615" i="53"/>
  <c r="BQ598" i="53"/>
  <c r="BP598" i="53"/>
  <c r="BO598" i="53"/>
  <c r="BN598" i="53"/>
  <c r="BM598" i="53"/>
  <c r="AD5626" i="53"/>
  <c r="AD4620" i="53"/>
  <c r="BL599" i="53"/>
  <c r="AD1603" i="53"/>
  <c r="BL3616" i="53"/>
  <c r="BL6634" i="53"/>
  <c r="BL4623" i="53"/>
  <c r="BL5628" i="53"/>
  <c r="BL1606" i="53"/>
  <c r="BL2611" i="53"/>
  <c r="AD6632" i="53"/>
  <c r="AD3614" i="53"/>
  <c r="AD2609" i="53"/>
  <c r="AG8668" i="53"/>
  <c r="AF8668" i="53"/>
  <c r="AE8668" i="53"/>
  <c r="BQ7661" i="53"/>
  <c r="BP7661" i="53"/>
  <c r="BO7661" i="53"/>
  <c r="BN7661" i="53"/>
  <c r="BM7661" i="53"/>
  <c r="AF7661" i="53"/>
  <c r="AE7661" i="53"/>
  <c r="AG7661" i="53"/>
  <c r="BQ8667" i="53"/>
  <c r="BP8667" i="53"/>
  <c r="BO8667" i="53"/>
  <c r="BN8667" i="53"/>
  <c r="BM8667" i="53"/>
  <c r="BL8668" i="53"/>
  <c r="BL7662" i="53"/>
  <c r="AD8669" i="53"/>
  <c r="AD7662" i="53"/>
  <c r="AG4620" i="53"/>
  <c r="AF4620" i="53"/>
  <c r="AE4620" i="53"/>
  <c r="AG6632" i="53"/>
  <c r="AF6632" i="53"/>
  <c r="AE6632" i="53"/>
  <c r="AE5626" i="53"/>
  <c r="AG5626" i="53"/>
  <c r="AF5626" i="53"/>
  <c r="AG2609" i="53"/>
  <c r="AF2609" i="53"/>
  <c r="AE2609" i="53"/>
  <c r="AG3614" i="53"/>
  <c r="AF3614" i="53"/>
  <c r="AE3614" i="53"/>
  <c r="AG1603" i="53"/>
  <c r="AF1603" i="53"/>
  <c r="AE1603" i="53"/>
  <c r="BQ2611" i="53"/>
  <c r="BP2611" i="53"/>
  <c r="BM2611" i="53"/>
  <c r="BO2611" i="53"/>
  <c r="BN2611" i="53"/>
  <c r="BP599" i="53"/>
  <c r="BQ599" i="53"/>
  <c r="BO599" i="53"/>
  <c r="BN599" i="53"/>
  <c r="BM599" i="53"/>
  <c r="BQ1606" i="53"/>
  <c r="BP1606" i="53"/>
  <c r="BO1606" i="53"/>
  <c r="BN1606" i="53"/>
  <c r="BM1606" i="53"/>
  <c r="BP4623" i="53"/>
  <c r="BQ4623" i="53"/>
  <c r="BO4623" i="53"/>
  <c r="BN4623" i="53"/>
  <c r="BM4623" i="53"/>
  <c r="BP5628" i="53"/>
  <c r="BQ5628" i="53"/>
  <c r="BO5628" i="53"/>
  <c r="BN5628" i="53"/>
  <c r="BM5628" i="53"/>
  <c r="BQ6634" i="53"/>
  <c r="BP6634" i="53"/>
  <c r="BM6634" i="53"/>
  <c r="BO6634" i="53"/>
  <c r="BN6634" i="53"/>
  <c r="BP3616" i="53"/>
  <c r="BM3616" i="53"/>
  <c r="BQ3616" i="53"/>
  <c r="BO3616" i="53"/>
  <c r="BN3616" i="53"/>
  <c r="AD5627" i="53"/>
  <c r="AD1604" i="53"/>
  <c r="AD4621" i="53"/>
  <c r="BL600" i="53"/>
  <c r="BL6635" i="53"/>
  <c r="BL2612" i="53"/>
  <c r="BL3617" i="53"/>
  <c r="BL5629" i="53"/>
  <c r="BL1607" i="53"/>
  <c r="BL4624" i="53"/>
  <c r="AD6633" i="53"/>
  <c r="AD3615" i="53"/>
  <c r="AD2610" i="53"/>
  <c r="AG8669" i="53"/>
  <c r="AF8669" i="53"/>
  <c r="AE8669" i="53"/>
  <c r="BN7662" i="53"/>
  <c r="BM7662" i="53"/>
  <c r="BQ7662" i="53"/>
  <c r="BP7662" i="53"/>
  <c r="BO7662" i="53"/>
  <c r="AG7662" i="53"/>
  <c r="AF7662" i="53"/>
  <c r="AE7662" i="53"/>
  <c r="BM8668" i="53"/>
  <c r="BQ8668" i="53"/>
  <c r="BN8668" i="53"/>
  <c r="BP8668" i="53"/>
  <c r="BO8668" i="53"/>
  <c r="BL8669" i="53"/>
  <c r="BL7663" i="53"/>
  <c r="AD8670" i="53"/>
  <c r="AD7663" i="53"/>
  <c r="AG6633" i="53"/>
  <c r="AF6633" i="53"/>
  <c r="AE6633" i="53"/>
  <c r="AE4621" i="53"/>
  <c r="AF4621" i="53"/>
  <c r="AG4621" i="53"/>
  <c r="AF1604" i="53"/>
  <c r="AE1604" i="53"/>
  <c r="AG1604" i="53"/>
  <c r="AG5627" i="53"/>
  <c r="AF5627" i="53"/>
  <c r="AE5627" i="53"/>
  <c r="AF2610" i="53"/>
  <c r="AE2610" i="53"/>
  <c r="AG2610" i="53"/>
  <c r="AG3615" i="53"/>
  <c r="AE3615" i="53"/>
  <c r="AF3615" i="53"/>
  <c r="BP4624" i="53"/>
  <c r="BQ4624" i="53"/>
  <c r="BO4624" i="53"/>
  <c r="BN4624" i="53"/>
  <c r="BM4624" i="53"/>
  <c r="BQ2612" i="53"/>
  <c r="BP2612" i="53"/>
  <c r="BO2612" i="53"/>
  <c r="BN2612" i="53"/>
  <c r="BM2612" i="53"/>
  <c r="BP1607" i="53"/>
  <c r="BQ1607" i="53"/>
  <c r="BN1607" i="53"/>
  <c r="BM1607" i="53"/>
  <c r="BO1607" i="53"/>
  <c r="BQ5629" i="53"/>
  <c r="BP5629" i="53"/>
  <c r="BO5629" i="53"/>
  <c r="BN5629" i="53"/>
  <c r="BM5629" i="53"/>
  <c r="BP3617" i="53"/>
  <c r="BN3617" i="53"/>
  <c r="BM3617" i="53"/>
  <c r="BQ3617" i="53"/>
  <c r="BO3617" i="53"/>
  <c r="BP6635" i="53"/>
  <c r="BQ6635" i="53"/>
  <c r="BO6635" i="53"/>
  <c r="BN6635" i="53"/>
  <c r="BM6635" i="53"/>
  <c r="BQ600" i="53"/>
  <c r="BP600" i="53"/>
  <c r="BM600" i="53"/>
  <c r="BO600" i="53"/>
  <c r="BN600" i="53"/>
  <c r="AD5628" i="53"/>
  <c r="AD4622" i="53"/>
  <c r="AD1605" i="53"/>
  <c r="BL601" i="53"/>
  <c r="BL3618" i="53"/>
  <c r="BL5630" i="53"/>
  <c r="BL6636" i="53"/>
  <c r="BL1608" i="53"/>
  <c r="BL4625" i="53"/>
  <c r="BL2613" i="53"/>
  <c r="AD6634" i="53"/>
  <c r="AD3616" i="53"/>
  <c r="AD2611" i="53"/>
  <c r="AG7663" i="53"/>
  <c r="AF7663" i="53"/>
  <c r="AE7663" i="53"/>
  <c r="AE8670" i="53"/>
  <c r="AG8670" i="53"/>
  <c r="AF8670" i="53"/>
  <c r="BQ7663" i="53"/>
  <c r="BP7663" i="53"/>
  <c r="BO7663" i="53"/>
  <c r="BN7663" i="53"/>
  <c r="BM7663" i="53"/>
  <c r="BP8669" i="53"/>
  <c r="BO8669" i="53"/>
  <c r="BN8669" i="53"/>
  <c r="BM8669" i="53"/>
  <c r="BQ8669" i="53"/>
  <c r="BL8670" i="53"/>
  <c r="BL7664" i="53"/>
  <c r="AD8671" i="53"/>
  <c r="AD7664" i="53"/>
  <c r="AG4622" i="53"/>
  <c r="AF4622" i="53"/>
  <c r="AE4622" i="53"/>
  <c r="AG1605" i="53"/>
  <c r="AF1605" i="53"/>
  <c r="AE1605" i="53"/>
  <c r="AG5628" i="53"/>
  <c r="AF5628" i="53"/>
  <c r="AE5628" i="53"/>
  <c r="AG2611" i="53"/>
  <c r="AF2611" i="53"/>
  <c r="AE2611" i="53"/>
  <c r="AG6634" i="53"/>
  <c r="AF6634" i="53"/>
  <c r="AE6634" i="53"/>
  <c r="AG3616" i="53"/>
  <c r="AF3616" i="53"/>
  <c r="AE3616" i="53"/>
  <c r="BP4625" i="53"/>
  <c r="BQ4625" i="53"/>
  <c r="BO4625" i="53"/>
  <c r="BN4625" i="53"/>
  <c r="BM4625" i="53"/>
  <c r="BQ6636" i="53"/>
  <c r="BP6636" i="53"/>
  <c r="BO6636" i="53"/>
  <c r="BN6636" i="53"/>
  <c r="BM6636" i="53"/>
  <c r="BP2613" i="53"/>
  <c r="BQ2613" i="53"/>
  <c r="BO2613" i="53"/>
  <c r="BN2613" i="53"/>
  <c r="BM2613" i="53"/>
  <c r="BQ1608" i="53"/>
  <c r="BP1608" i="53"/>
  <c r="BO1608" i="53"/>
  <c r="BN1608" i="53"/>
  <c r="BM1608" i="53"/>
  <c r="BQ5630" i="53"/>
  <c r="BP5630" i="53"/>
  <c r="BM5630" i="53"/>
  <c r="BO5630" i="53"/>
  <c r="BN5630" i="53"/>
  <c r="BP3618" i="53"/>
  <c r="BO3618" i="53"/>
  <c r="BN3618" i="53"/>
  <c r="BM3618" i="53"/>
  <c r="BQ3618" i="53"/>
  <c r="BQ601" i="53"/>
  <c r="BP601" i="53"/>
  <c r="BO601" i="53"/>
  <c r="BN601" i="53"/>
  <c r="BM601" i="53"/>
  <c r="AD5629" i="53"/>
  <c r="BL602" i="53"/>
  <c r="AD1606" i="53"/>
  <c r="AD4623" i="53"/>
  <c r="BL2614" i="53"/>
  <c r="BL1609" i="53"/>
  <c r="BL5631" i="53"/>
  <c r="BL3619" i="53"/>
  <c r="BL6637" i="53"/>
  <c r="BL4626" i="53"/>
  <c r="AD6635" i="53"/>
  <c r="AD3617" i="53"/>
  <c r="AD2612" i="53"/>
  <c r="AE7664" i="53"/>
  <c r="AG7664" i="53"/>
  <c r="AF7664" i="53"/>
  <c r="AG8671" i="53"/>
  <c r="AF8671" i="53"/>
  <c r="AE8671" i="53"/>
  <c r="BQ7664" i="53"/>
  <c r="BP7664" i="53"/>
  <c r="BO7664" i="53"/>
  <c r="BN7664" i="53"/>
  <c r="BM7664" i="53"/>
  <c r="BQ8670" i="53"/>
  <c r="BP8670" i="53"/>
  <c r="BO8670" i="53"/>
  <c r="BN8670" i="53"/>
  <c r="BM8670" i="53"/>
  <c r="BL8671" i="53"/>
  <c r="BL7665" i="53"/>
  <c r="AD8672" i="53"/>
  <c r="AD7665" i="53"/>
  <c r="AF6635" i="53"/>
  <c r="AE6635" i="53"/>
  <c r="AG6635" i="53"/>
  <c r="AG1606" i="53"/>
  <c r="AF1606" i="53"/>
  <c r="AE1606" i="53"/>
  <c r="AG5629" i="53"/>
  <c r="AF5629" i="53"/>
  <c r="AE5629" i="53"/>
  <c r="AG2612" i="53"/>
  <c r="AF2612" i="53"/>
  <c r="AE2612" i="53"/>
  <c r="AF3617" i="53"/>
  <c r="AE3617" i="53"/>
  <c r="AG3617" i="53"/>
  <c r="AG4623" i="53"/>
  <c r="AF4623" i="53"/>
  <c r="AE4623" i="53"/>
  <c r="BP4626" i="53"/>
  <c r="BQ4626" i="53"/>
  <c r="BO4626" i="53"/>
  <c r="BN4626" i="53"/>
  <c r="BM4626" i="53"/>
  <c r="BP3619" i="53"/>
  <c r="BQ3619" i="53"/>
  <c r="BO3619" i="53"/>
  <c r="BN3619" i="53"/>
  <c r="BM3619" i="53"/>
  <c r="BQ602" i="53"/>
  <c r="BP602" i="53"/>
  <c r="BO602" i="53"/>
  <c r="BN602" i="53"/>
  <c r="BM602" i="53"/>
  <c r="BQ6637" i="53"/>
  <c r="BP6637" i="53"/>
  <c r="BM6637" i="53"/>
  <c r="BO6637" i="53"/>
  <c r="BN6637" i="53"/>
  <c r="BQ5631" i="53"/>
  <c r="BP5631" i="53"/>
  <c r="BO5631" i="53"/>
  <c r="BN5631" i="53"/>
  <c r="BM5631" i="53"/>
  <c r="BQ1609" i="53"/>
  <c r="BP1609" i="53"/>
  <c r="BO1609" i="53"/>
  <c r="BN1609" i="53"/>
  <c r="BM1609" i="53"/>
  <c r="BQ2614" i="53"/>
  <c r="BP2614" i="53"/>
  <c r="BO2614" i="53"/>
  <c r="BN2614" i="53"/>
  <c r="BM2614" i="53"/>
  <c r="AD5630" i="53"/>
  <c r="AD4624" i="53"/>
  <c r="AD1607" i="53"/>
  <c r="BL603" i="53"/>
  <c r="BL5632" i="53"/>
  <c r="BL6638" i="53"/>
  <c r="BL3620" i="53"/>
  <c r="BL1610" i="53"/>
  <c r="BL4627" i="53"/>
  <c r="BL2615" i="53"/>
  <c r="AD6636" i="53"/>
  <c r="AD3618" i="53"/>
  <c r="AD2613" i="53"/>
  <c r="AG7665" i="53"/>
  <c r="AF7665" i="53"/>
  <c r="AE7665" i="53"/>
  <c r="AG8672" i="53"/>
  <c r="AF8672" i="53"/>
  <c r="AE8672" i="53"/>
  <c r="BO7665" i="53"/>
  <c r="BN7665" i="53"/>
  <c r="BM7665" i="53"/>
  <c r="BQ7665" i="53"/>
  <c r="BP7665" i="53"/>
  <c r="BN8671" i="53"/>
  <c r="BM8671" i="53"/>
  <c r="BO8671" i="53"/>
  <c r="BQ8671" i="53"/>
  <c r="BP8671" i="53"/>
  <c r="BL8672" i="53"/>
  <c r="BL7666" i="53"/>
  <c r="AD8673" i="53"/>
  <c r="AD7666" i="53"/>
  <c r="AE1607" i="53"/>
  <c r="AF1607" i="53"/>
  <c r="AG1607" i="53"/>
  <c r="AF6636" i="53"/>
  <c r="AE6636" i="53"/>
  <c r="AG6636" i="53"/>
  <c r="AG4624" i="53"/>
  <c r="AE4624" i="53"/>
  <c r="AF4624" i="53"/>
  <c r="AG5630" i="53"/>
  <c r="AF5630" i="53"/>
  <c r="AE5630" i="53"/>
  <c r="AE2613" i="53"/>
  <c r="AF2613" i="53"/>
  <c r="AG2613" i="53"/>
  <c r="AG3618" i="53"/>
  <c r="AF3618" i="53"/>
  <c r="AE3618" i="53"/>
  <c r="BQ2615" i="53"/>
  <c r="BP2615" i="53"/>
  <c r="BM2615" i="53"/>
  <c r="BO2615" i="53"/>
  <c r="BN2615" i="53"/>
  <c r="BQ1610" i="53"/>
  <c r="BP1610" i="53"/>
  <c r="BO1610" i="53"/>
  <c r="BN1610" i="53"/>
  <c r="BM1610" i="53"/>
  <c r="BP3620" i="53"/>
  <c r="BQ3620" i="53"/>
  <c r="BO3620" i="53"/>
  <c r="BN3620" i="53"/>
  <c r="BM3620" i="53"/>
  <c r="BQ6638" i="53"/>
  <c r="BP6638" i="53"/>
  <c r="BO6638" i="53"/>
  <c r="BM6638" i="53"/>
  <c r="BN6638" i="53"/>
  <c r="BP5632" i="53"/>
  <c r="BQ5632" i="53"/>
  <c r="BO5632" i="53"/>
  <c r="BN5632" i="53"/>
  <c r="BM5632" i="53"/>
  <c r="BP4627" i="53"/>
  <c r="BM4627" i="53"/>
  <c r="BQ4627" i="53"/>
  <c r="BO4627" i="53"/>
  <c r="BN4627" i="53"/>
  <c r="BP603" i="53"/>
  <c r="BQ603" i="53"/>
  <c r="BO603" i="53"/>
  <c r="BN603" i="53"/>
  <c r="BM603" i="53"/>
  <c r="AD5631" i="53"/>
  <c r="AD4625" i="53"/>
  <c r="BL604" i="53"/>
  <c r="AD1608" i="53"/>
  <c r="BL2616" i="53"/>
  <c r="BL3621" i="53"/>
  <c r="BL4628" i="53"/>
  <c r="BL5633" i="53"/>
  <c r="BL6639" i="53"/>
  <c r="BL1611" i="53"/>
  <c r="AD6637" i="53"/>
  <c r="AD3619" i="53"/>
  <c r="AD2614" i="53"/>
  <c r="AG7666" i="53"/>
  <c r="AF7666" i="53"/>
  <c r="AE7666" i="53"/>
  <c r="AG8673" i="53"/>
  <c r="AF8673" i="53"/>
  <c r="AE8673" i="53"/>
  <c r="BQ7666" i="53"/>
  <c r="BP7666" i="53"/>
  <c r="BO7666" i="53"/>
  <c r="BN7666" i="53"/>
  <c r="BM7666" i="53"/>
  <c r="BQ8672" i="53"/>
  <c r="BP8672" i="53"/>
  <c r="BO8672" i="53"/>
  <c r="BN8672" i="53"/>
  <c r="BM8672" i="53"/>
  <c r="BL8673" i="53"/>
  <c r="BL7667" i="53"/>
  <c r="AD8674" i="53"/>
  <c r="AD7667" i="53"/>
  <c r="AG4625" i="53"/>
  <c r="AF4625" i="53"/>
  <c r="AE4625" i="53"/>
  <c r="AG6637" i="53"/>
  <c r="AF6637" i="53"/>
  <c r="AE6637" i="53"/>
  <c r="AF5631" i="53"/>
  <c r="AE5631" i="53"/>
  <c r="AG5631" i="53"/>
  <c r="AG2614" i="53"/>
  <c r="AF2614" i="53"/>
  <c r="AE2614" i="53"/>
  <c r="AG3619" i="53"/>
  <c r="AF3619" i="53"/>
  <c r="AE3619" i="53"/>
  <c r="AG1608" i="53"/>
  <c r="AF1608" i="53"/>
  <c r="AE1608" i="53"/>
  <c r="BQ604" i="53"/>
  <c r="BP604" i="53"/>
  <c r="BM604" i="53"/>
  <c r="BO604" i="53"/>
  <c r="BN604" i="53"/>
  <c r="BP1611" i="53"/>
  <c r="BQ1611" i="53"/>
  <c r="BN1611" i="53"/>
  <c r="BM1611" i="53"/>
  <c r="BO1611" i="53"/>
  <c r="BP6639" i="53"/>
  <c r="BQ6639" i="53"/>
  <c r="BO6639" i="53"/>
  <c r="BN6639" i="53"/>
  <c r="BM6639" i="53"/>
  <c r="BP4628" i="53"/>
  <c r="BN4628" i="53"/>
  <c r="BM4628" i="53"/>
  <c r="BQ4628" i="53"/>
  <c r="BO4628" i="53"/>
  <c r="BP3621" i="53"/>
  <c r="BQ3621" i="53"/>
  <c r="BO3621" i="53"/>
  <c r="BN3621" i="53"/>
  <c r="BM3621" i="53"/>
  <c r="BQ2616" i="53"/>
  <c r="BP2616" i="53"/>
  <c r="BO2616" i="53"/>
  <c r="BN2616" i="53"/>
  <c r="BM2616" i="53"/>
  <c r="BQ5633" i="53"/>
  <c r="BP5633" i="53"/>
  <c r="BO5633" i="53"/>
  <c r="BN5633" i="53"/>
  <c r="BM5633" i="53"/>
  <c r="AD5632" i="53"/>
  <c r="AD4626" i="53"/>
  <c r="BL605" i="53"/>
  <c r="AD1609" i="53"/>
  <c r="BL5634" i="53"/>
  <c r="BL1612" i="53"/>
  <c r="BL3622" i="53"/>
  <c r="BL6640" i="53"/>
  <c r="BL4629" i="53"/>
  <c r="BL2617" i="53"/>
  <c r="AD6638" i="53"/>
  <c r="AD3620" i="53"/>
  <c r="AD2615" i="53"/>
  <c r="AG8674" i="53"/>
  <c r="AF8674" i="53"/>
  <c r="AE8674" i="53"/>
  <c r="BM7667" i="53"/>
  <c r="BQ7667" i="53"/>
  <c r="BP7667" i="53"/>
  <c r="BO7667" i="53"/>
  <c r="BN7667" i="53"/>
  <c r="AG7667" i="53"/>
  <c r="AF7667" i="53"/>
  <c r="AE7667" i="53"/>
  <c r="BO8673" i="53"/>
  <c r="BQ8673" i="53"/>
  <c r="BM8673" i="53"/>
  <c r="BN8673" i="53"/>
  <c r="BP8673" i="53"/>
  <c r="BL8674" i="53"/>
  <c r="BL7668" i="53"/>
  <c r="AD8675" i="53"/>
  <c r="AD7668" i="53"/>
  <c r="AF4626" i="53"/>
  <c r="AE4626" i="53"/>
  <c r="AG4626" i="53"/>
  <c r="AG5632" i="53"/>
  <c r="AF5632" i="53"/>
  <c r="AE5632" i="53"/>
  <c r="AE6638" i="53"/>
  <c r="AG6638" i="53"/>
  <c r="AF6638" i="53"/>
  <c r="AG2615" i="53"/>
  <c r="AF2615" i="53"/>
  <c r="AE2615" i="53"/>
  <c r="AE3620" i="53"/>
  <c r="AF3620" i="53"/>
  <c r="AG3620" i="53"/>
  <c r="AG1609" i="53"/>
  <c r="AF1609" i="53"/>
  <c r="AE1609" i="53"/>
  <c r="BQ605" i="53"/>
  <c r="BP605" i="53"/>
  <c r="BO605" i="53"/>
  <c r="BN605" i="53"/>
  <c r="BM605" i="53"/>
  <c r="BP4629" i="53"/>
  <c r="BO4629" i="53"/>
  <c r="BN4629" i="53"/>
  <c r="BM4629" i="53"/>
  <c r="BQ4629" i="53"/>
  <c r="BP2617" i="53"/>
  <c r="BQ2617" i="53"/>
  <c r="BO2617" i="53"/>
  <c r="BN2617" i="53"/>
  <c r="BM2617" i="53"/>
  <c r="BQ6640" i="53"/>
  <c r="BP6640" i="53"/>
  <c r="BO6640" i="53"/>
  <c r="BN6640" i="53"/>
  <c r="BM6640" i="53"/>
  <c r="BP3622" i="53"/>
  <c r="BQ3622" i="53"/>
  <c r="BO3622" i="53"/>
  <c r="BN3622" i="53"/>
  <c r="BM3622" i="53"/>
  <c r="BQ1612" i="53"/>
  <c r="BP1612" i="53"/>
  <c r="BO1612" i="53"/>
  <c r="BN1612" i="53"/>
  <c r="BM1612" i="53"/>
  <c r="BQ5634" i="53"/>
  <c r="BP5634" i="53"/>
  <c r="BM5634" i="53"/>
  <c r="BO5634" i="53"/>
  <c r="BN5634" i="53"/>
  <c r="AD5633" i="53"/>
  <c r="BL606" i="53"/>
  <c r="AD1610" i="53"/>
  <c r="AD4627" i="53"/>
  <c r="BL2618" i="53"/>
  <c r="BL4630" i="53"/>
  <c r="BL1613" i="53"/>
  <c r="BL3623" i="53"/>
  <c r="BL6641" i="53"/>
  <c r="BL5635" i="53"/>
  <c r="AD6639" i="53"/>
  <c r="AD3621" i="53"/>
  <c r="AD2616" i="53"/>
  <c r="AG7668" i="53"/>
  <c r="AF7668" i="53"/>
  <c r="AE7668" i="53"/>
  <c r="AF8675" i="53"/>
  <c r="AE8675" i="53"/>
  <c r="AG8675" i="53"/>
  <c r="BP7668" i="53"/>
  <c r="BO7668" i="53"/>
  <c r="BN7668" i="53"/>
  <c r="BM7668" i="53"/>
  <c r="BQ7668" i="53"/>
  <c r="BP8674" i="53"/>
  <c r="BO8674" i="53"/>
  <c r="BN8674" i="53"/>
  <c r="BM8674" i="53"/>
  <c r="BQ8674" i="53"/>
  <c r="BL8675" i="53"/>
  <c r="BL7669" i="53"/>
  <c r="AD8676" i="53"/>
  <c r="AD7669" i="53"/>
  <c r="AG1610" i="53"/>
  <c r="AE1610" i="53"/>
  <c r="AF1610" i="53"/>
  <c r="AE6639" i="53"/>
  <c r="AG6639" i="53"/>
  <c r="AF6639" i="53"/>
  <c r="AG5633" i="53"/>
  <c r="AF5633" i="53"/>
  <c r="AE5633" i="53"/>
  <c r="AG2616" i="53"/>
  <c r="AE2616" i="53"/>
  <c r="AF2616" i="53"/>
  <c r="AG3621" i="53"/>
  <c r="AF3621" i="53"/>
  <c r="AE3621" i="53"/>
  <c r="AG4627" i="53"/>
  <c r="AF4627" i="53"/>
  <c r="AE4627" i="53"/>
  <c r="BQ6641" i="53"/>
  <c r="BP6641" i="53"/>
  <c r="BM6641" i="53"/>
  <c r="BO6641" i="53"/>
  <c r="BN6641" i="53"/>
  <c r="BQ1613" i="53"/>
  <c r="BP1613" i="53"/>
  <c r="BO1613" i="53"/>
  <c r="BN1613" i="53"/>
  <c r="BM1613" i="53"/>
  <c r="BQ5635" i="53"/>
  <c r="BP5635" i="53"/>
  <c r="BO5635" i="53"/>
  <c r="BN5635" i="53"/>
  <c r="BM5635" i="53"/>
  <c r="BP3623" i="53"/>
  <c r="BQ3623" i="53"/>
  <c r="BO3623" i="53"/>
  <c r="BN3623" i="53"/>
  <c r="BM3623" i="53"/>
  <c r="BP4630" i="53"/>
  <c r="BQ4630" i="53"/>
  <c r="BO4630" i="53"/>
  <c r="BN4630" i="53"/>
  <c r="BM4630" i="53"/>
  <c r="BQ606" i="53"/>
  <c r="BP606" i="53"/>
  <c r="BO606" i="53"/>
  <c r="BN606" i="53"/>
  <c r="BM606" i="53"/>
  <c r="BQ2618" i="53"/>
  <c r="BP2618" i="53"/>
  <c r="BO2618" i="53"/>
  <c r="BN2618" i="53"/>
  <c r="BM2618" i="53"/>
  <c r="AD5634" i="53"/>
  <c r="AD4628" i="53"/>
  <c r="AD1611" i="53"/>
  <c r="BL607" i="53"/>
  <c r="BL6642" i="53"/>
  <c r="BL1614" i="53"/>
  <c r="BL5636" i="53"/>
  <c r="BL3624" i="53"/>
  <c r="BL4631" i="53"/>
  <c r="BL2619" i="53"/>
  <c r="AD6640" i="53"/>
  <c r="AD3622" i="53"/>
  <c r="AD2617" i="53"/>
  <c r="AF7669" i="53"/>
  <c r="AE7669" i="53"/>
  <c r="AG7669" i="53"/>
  <c r="AG8676" i="53"/>
  <c r="AF8676" i="53"/>
  <c r="AE8676" i="53"/>
  <c r="BQ7669" i="53"/>
  <c r="BP7669" i="53"/>
  <c r="BO7669" i="53"/>
  <c r="BN7669" i="53"/>
  <c r="BM7669" i="53"/>
  <c r="BP8675" i="53"/>
  <c r="BO8675" i="53"/>
  <c r="BN8675" i="53"/>
  <c r="BM8675" i="53"/>
  <c r="BQ8675" i="53"/>
  <c r="BL8676" i="53"/>
  <c r="BL7670" i="53"/>
  <c r="AD8677" i="53"/>
  <c r="AD7670" i="53"/>
  <c r="AG4628" i="53"/>
  <c r="AF4628" i="53"/>
  <c r="AE4628" i="53"/>
  <c r="AG6640" i="53"/>
  <c r="AF6640" i="53"/>
  <c r="AE6640" i="53"/>
  <c r="AG2617" i="53"/>
  <c r="AF2617" i="53"/>
  <c r="AE2617" i="53"/>
  <c r="AG1611" i="53"/>
  <c r="AF1611" i="53"/>
  <c r="AE1611" i="53"/>
  <c r="AE5634" i="53"/>
  <c r="AG5634" i="53"/>
  <c r="AF5634" i="53"/>
  <c r="AG3622" i="53"/>
  <c r="AF3622" i="53"/>
  <c r="AE3622" i="53"/>
  <c r="BQ2619" i="53"/>
  <c r="BP2619" i="53"/>
  <c r="BM2619" i="53"/>
  <c r="BO2619" i="53"/>
  <c r="BN2619" i="53"/>
  <c r="BP3624" i="53"/>
  <c r="BM3624" i="53"/>
  <c r="BQ3624" i="53"/>
  <c r="BO3624" i="53"/>
  <c r="BN3624" i="53"/>
  <c r="BP4631" i="53"/>
  <c r="BQ4631" i="53"/>
  <c r="BO4631" i="53"/>
  <c r="BN4631" i="53"/>
  <c r="BM4631" i="53"/>
  <c r="BP5636" i="53"/>
  <c r="BQ5636" i="53"/>
  <c r="BO5636" i="53"/>
  <c r="BN5636" i="53"/>
  <c r="BM5636" i="53"/>
  <c r="BQ6642" i="53"/>
  <c r="BP6642" i="53"/>
  <c r="BO6642" i="53"/>
  <c r="BM6642" i="53"/>
  <c r="BN6642" i="53"/>
  <c r="BQ1614" i="53"/>
  <c r="BP1614" i="53"/>
  <c r="BO1614" i="53"/>
  <c r="BN1614" i="53"/>
  <c r="BM1614" i="53"/>
  <c r="BP607" i="53"/>
  <c r="BQ607" i="53"/>
  <c r="BO607" i="53"/>
  <c r="BN607" i="53"/>
  <c r="BM607" i="53"/>
  <c r="AD5635" i="53"/>
  <c r="AD1612" i="53"/>
  <c r="BL608" i="53"/>
  <c r="AD4629" i="53"/>
  <c r="BL4632" i="53"/>
  <c r="BL5637" i="53"/>
  <c r="BL6643" i="53"/>
  <c r="BL2620" i="53"/>
  <c r="BL3625" i="53"/>
  <c r="BL1615" i="53"/>
  <c r="AD6641" i="53"/>
  <c r="AD3623" i="53"/>
  <c r="AD2618" i="53"/>
  <c r="AG7670" i="53"/>
  <c r="AF7670" i="53"/>
  <c r="AE7670" i="53"/>
  <c r="AG8677" i="53"/>
  <c r="AF8677" i="53"/>
  <c r="AE8677" i="53"/>
  <c r="BN7670" i="53"/>
  <c r="BM7670" i="53"/>
  <c r="BQ7670" i="53"/>
  <c r="BP7670" i="53"/>
  <c r="BO7670" i="53"/>
  <c r="BQ8676" i="53"/>
  <c r="BP8676" i="53"/>
  <c r="BO8676" i="53"/>
  <c r="BN8676" i="53"/>
  <c r="BM8676" i="53"/>
  <c r="BL8677" i="53"/>
  <c r="BL7671" i="53"/>
  <c r="AD8678" i="53"/>
  <c r="AD7671" i="53"/>
  <c r="AF1612" i="53"/>
  <c r="AE1612" i="53"/>
  <c r="AG1612" i="53"/>
  <c r="AG5635" i="53"/>
  <c r="AF5635" i="53"/>
  <c r="AE5635" i="53"/>
  <c r="AG6641" i="53"/>
  <c r="AF6641" i="53"/>
  <c r="AE6641" i="53"/>
  <c r="AF2618" i="53"/>
  <c r="AE2618" i="53"/>
  <c r="AG2618" i="53"/>
  <c r="AG3623" i="53"/>
  <c r="AE3623" i="53"/>
  <c r="AF3623" i="53"/>
  <c r="AE4629" i="53"/>
  <c r="AF4629" i="53"/>
  <c r="AG4629" i="53"/>
  <c r="BP3625" i="53"/>
  <c r="BN3625" i="53"/>
  <c r="BM3625" i="53"/>
  <c r="BQ3625" i="53"/>
  <c r="BO3625" i="53"/>
  <c r="BQ2620" i="53"/>
  <c r="BP2620" i="53"/>
  <c r="BO2620" i="53"/>
  <c r="BN2620" i="53"/>
  <c r="BM2620" i="53"/>
  <c r="BP1615" i="53"/>
  <c r="BQ1615" i="53"/>
  <c r="BN1615" i="53"/>
  <c r="BM1615" i="53"/>
  <c r="BO1615" i="53"/>
  <c r="BQ5637" i="53"/>
  <c r="BP5637" i="53"/>
  <c r="BO5637" i="53"/>
  <c r="BN5637" i="53"/>
  <c r="BM5637" i="53"/>
  <c r="BP4632" i="53"/>
  <c r="BQ4632" i="53"/>
  <c r="BO4632" i="53"/>
  <c r="BN4632" i="53"/>
  <c r="BM4632" i="53"/>
  <c r="BQ608" i="53"/>
  <c r="BP608" i="53"/>
  <c r="BM608" i="53"/>
  <c r="BO608" i="53"/>
  <c r="BN608" i="53"/>
  <c r="BP6643" i="53"/>
  <c r="BQ6643" i="53"/>
  <c r="BO6643" i="53"/>
  <c r="BN6643" i="53"/>
  <c r="BM6643" i="53"/>
  <c r="AD5636" i="53"/>
  <c r="AD4630" i="53"/>
  <c r="BL609" i="53"/>
  <c r="AD1613" i="53"/>
  <c r="BL2621" i="53"/>
  <c r="BL5638" i="53"/>
  <c r="BL1616" i="53"/>
  <c r="BL3626" i="53"/>
  <c r="BL6644" i="53"/>
  <c r="BL4633" i="53"/>
  <c r="AD6642" i="53"/>
  <c r="AD3624" i="53"/>
  <c r="AD2619" i="53"/>
  <c r="AG7671" i="53"/>
  <c r="AF7671" i="53"/>
  <c r="AE7671" i="53"/>
  <c r="AE8678" i="53"/>
  <c r="AG8678" i="53"/>
  <c r="AF8678" i="53"/>
  <c r="BQ7671" i="53"/>
  <c r="BP7671" i="53"/>
  <c r="BO7671" i="53"/>
  <c r="BN7671" i="53"/>
  <c r="BM7671" i="53"/>
  <c r="BN8677" i="53"/>
  <c r="BM8677" i="53"/>
  <c r="BQ8677" i="53"/>
  <c r="BP8677" i="53"/>
  <c r="BO8677" i="53"/>
  <c r="BL8678" i="53"/>
  <c r="BL7672" i="53"/>
  <c r="AD8679" i="53"/>
  <c r="AD7672" i="53"/>
  <c r="AG6642" i="53"/>
  <c r="AE6642" i="53"/>
  <c r="AF6642" i="53"/>
  <c r="AG5636" i="53"/>
  <c r="AF5636" i="53"/>
  <c r="AE5636" i="53"/>
  <c r="AG4630" i="53"/>
  <c r="AF4630" i="53"/>
  <c r="AE4630" i="53"/>
  <c r="AG2619" i="53"/>
  <c r="AF2619" i="53"/>
  <c r="AE2619" i="53"/>
  <c r="AG3624" i="53"/>
  <c r="AF3624" i="53"/>
  <c r="AE3624" i="53"/>
  <c r="AG1613" i="53"/>
  <c r="AF1613" i="53"/>
  <c r="AE1613" i="53"/>
  <c r="BQ609" i="53"/>
  <c r="BP609" i="53"/>
  <c r="BO609" i="53"/>
  <c r="BN609" i="53"/>
  <c r="BM609" i="53"/>
  <c r="BP3626" i="53"/>
  <c r="BO3626" i="53"/>
  <c r="BN3626" i="53"/>
  <c r="BM3626" i="53"/>
  <c r="BQ3626" i="53"/>
  <c r="BP4633" i="53"/>
  <c r="BQ4633" i="53"/>
  <c r="BO4633" i="53"/>
  <c r="BN4633" i="53"/>
  <c r="BM4633" i="53"/>
  <c r="BQ6644" i="53"/>
  <c r="BP6644" i="53"/>
  <c r="BO6644" i="53"/>
  <c r="BN6644" i="53"/>
  <c r="BM6644" i="53"/>
  <c r="BQ1616" i="53"/>
  <c r="BP1616" i="53"/>
  <c r="BO1616" i="53"/>
  <c r="BN1616" i="53"/>
  <c r="BM1616" i="53"/>
  <c r="BP2621" i="53"/>
  <c r="BQ2621" i="53"/>
  <c r="BO2621" i="53"/>
  <c r="BN2621" i="53"/>
  <c r="BM2621" i="53"/>
  <c r="BQ5638" i="53"/>
  <c r="BP5638" i="53"/>
  <c r="BM5638" i="53"/>
  <c r="BO5638" i="53"/>
  <c r="BN5638" i="53"/>
  <c r="AD5637" i="53"/>
  <c r="BL610" i="53"/>
  <c r="AD4631" i="53"/>
  <c r="AD1614" i="53"/>
  <c r="BL1617" i="53"/>
  <c r="BL2622" i="53"/>
  <c r="BL6645" i="53"/>
  <c r="BL3627" i="53"/>
  <c r="BL4634" i="53"/>
  <c r="BL5639" i="53"/>
  <c r="AD6643" i="53"/>
  <c r="AD3625" i="53"/>
  <c r="AD2620" i="53"/>
  <c r="AE7672" i="53"/>
  <c r="AG7672" i="53"/>
  <c r="AF7672" i="53"/>
  <c r="AG8679" i="53"/>
  <c r="AF8679" i="53"/>
  <c r="AE8679" i="53"/>
  <c r="BQ7672" i="53"/>
  <c r="BP7672" i="53"/>
  <c r="BO7672" i="53"/>
  <c r="BN7672" i="53"/>
  <c r="BM7672" i="53"/>
  <c r="BQ8678" i="53"/>
  <c r="BP8678" i="53"/>
  <c r="BO8678" i="53"/>
  <c r="BN8678" i="53"/>
  <c r="BM8678" i="53"/>
  <c r="BL8679" i="53"/>
  <c r="BL7673" i="53"/>
  <c r="AD8680" i="53"/>
  <c r="AD7673" i="53"/>
  <c r="AF6643" i="53"/>
  <c r="AE6643" i="53"/>
  <c r="AG6643" i="53"/>
  <c r="AG4631" i="53"/>
  <c r="AF4631" i="53"/>
  <c r="AE4631" i="53"/>
  <c r="AG5637" i="53"/>
  <c r="AF5637" i="53"/>
  <c r="AE5637" i="53"/>
  <c r="AG2620" i="53"/>
  <c r="AF2620" i="53"/>
  <c r="AE2620" i="53"/>
  <c r="AF3625" i="53"/>
  <c r="AE3625" i="53"/>
  <c r="AG3625" i="53"/>
  <c r="AG1614" i="53"/>
  <c r="AF1614" i="53"/>
  <c r="AE1614" i="53"/>
  <c r="BQ610" i="53"/>
  <c r="BP610" i="53"/>
  <c r="BO610" i="53"/>
  <c r="BN610" i="53"/>
  <c r="BM610" i="53"/>
  <c r="BQ5639" i="53"/>
  <c r="BP5639" i="53"/>
  <c r="BO5639" i="53"/>
  <c r="BN5639" i="53"/>
  <c r="BM5639" i="53"/>
  <c r="BP4634" i="53"/>
  <c r="BQ4634" i="53"/>
  <c r="BO4634" i="53"/>
  <c r="BN4634" i="53"/>
  <c r="BM4634" i="53"/>
  <c r="BQ2622" i="53"/>
  <c r="BP2622" i="53"/>
  <c r="BO2622" i="53"/>
  <c r="BN2622" i="53"/>
  <c r="BM2622" i="53"/>
  <c r="BQ1617" i="53"/>
  <c r="BP1617" i="53"/>
  <c r="BO1617" i="53"/>
  <c r="BN1617" i="53"/>
  <c r="BM1617" i="53"/>
  <c r="BP3627" i="53"/>
  <c r="BQ3627" i="53"/>
  <c r="BO3627" i="53"/>
  <c r="BN3627" i="53"/>
  <c r="BM3627" i="53"/>
  <c r="BQ6645" i="53"/>
  <c r="BP6645" i="53"/>
  <c r="BM6645" i="53"/>
  <c r="BO6645" i="53"/>
  <c r="BN6645" i="53"/>
  <c r="AD5638" i="53"/>
  <c r="AD1615" i="53"/>
  <c r="BL611" i="53"/>
  <c r="AD4632" i="53"/>
  <c r="BL4635" i="53"/>
  <c r="BL6646" i="53"/>
  <c r="BL5640" i="53"/>
  <c r="BL3628" i="53"/>
  <c r="BL2623" i="53"/>
  <c r="BL1618" i="53"/>
  <c r="AD6644" i="53"/>
  <c r="AD3626" i="53"/>
  <c r="AD2621" i="53"/>
  <c r="AG7673" i="53"/>
  <c r="AF7673" i="53"/>
  <c r="AE7673" i="53"/>
  <c r="AG8680" i="53"/>
  <c r="AF8680" i="53"/>
  <c r="AE8680" i="53"/>
  <c r="BO7673" i="53"/>
  <c r="BN7673" i="53"/>
  <c r="BM7673" i="53"/>
  <c r="BQ7673" i="53"/>
  <c r="BP7673" i="53"/>
  <c r="BQ8679" i="53"/>
  <c r="BP8679" i="53"/>
  <c r="BO8679" i="53"/>
  <c r="BN8679" i="53"/>
  <c r="BM8679" i="53"/>
  <c r="BL8680" i="53"/>
  <c r="BL7674" i="53"/>
  <c r="AD8681" i="53"/>
  <c r="AD7674" i="53"/>
  <c r="AE1615" i="53"/>
  <c r="AF1615" i="53"/>
  <c r="AG1615" i="53"/>
  <c r="AF6644" i="53"/>
  <c r="AG6644" i="53"/>
  <c r="AE6644" i="53"/>
  <c r="AG5638" i="53"/>
  <c r="AF5638" i="53"/>
  <c r="AE5638" i="53"/>
  <c r="AE2621" i="53"/>
  <c r="AF2621" i="53"/>
  <c r="AG2621" i="53"/>
  <c r="AG3626" i="53"/>
  <c r="AF3626" i="53"/>
  <c r="AE3626" i="53"/>
  <c r="AG4632" i="53"/>
  <c r="AE4632" i="53"/>
  <c r="AF4632" i="53"/>
  <c r="BP611" i="53"/>
  <c r="BQ611" i="53"/>
  <c r="BO611" i="53"/>
  <c r="BN611" i="53"/>
  <c r="BM611" i="53"/>
  <c r="BQ2623" i="53"/>
  <c r="BP2623" i="53"/>
  <c r="BM2623" i="53"/>
  <c r="BO2623" i="53"/>
  <c r="BN2623" i="53"/>
  <c r="BP3628" i="53"/>
  <c r="BQ3628" i="53"/>
  <c r="BO3628" i="53"/>
  <c r="BN3628" i="53"/>
  <c r="BM3628" i="53"/>
  <c r="BQ6646" i="53"/>
  <c r="BP6646" i="53"/>
  <c r="BO6646" i="53"/>
  <c r="BM6646" i="53"/>
  <c r="BN6646" i="53"/>
  <c r="BQ1618" i="53"/>
  <c r="BP1618" i="53"/>
  <c r="BO1618" i="53"/>
  <c r="BN1618" i="53"/>
  <c r="BM1618" i="53"/>
  <c r="BP5640" i="53"/>
  <c r="BQ5640" i="53"/>
  <c r="BO5640" i="53"/>
  <c r="BN5640" i="53"/>
  <c r="BM5640" i="53"/>
  <c r="BP4635" i="53"/>
  <c r="BM4635" i="53"/>
  <c r="BQ4635" i="53"/>
  <c r="BO4635" i="53"/>
  <c r="BN4635" i="53"/>
  <c r="AD5639" i="53"/>
  <c r="AD1616" i="53"/>
  <c r="BL612" i="53"/>
  <c r="AD4633" i="53"/>
  <c r="BL2624" i="53"/>
  <c r="BL3629" i="53"/>
  <c r="BL4636" i="53"/>
  <c r="BL5641" i="53"/>
  <c r="BL6647" i="53"/>
  <c r="BL1619" i="53"/>
  <c r="AD6645" i="53"/>
  <c r="AD3627" i="53"/>
  <c r="AD2622" i="53"/>
  <c r="AG8681" i="53"/>
  <c r="AF8681" i="53"/>
  <c r="AE8681" i="53"/>
  <c r="AG7674" i="53"/>
  <c r="AF7674" i="53"/>
  <c r="AE7674" i="53"/>
  <c r="BQ7674" i="53"/>
  <c r="BP7674" i="53"/>
  <c r="BO7674" i="53"/>
  <c r="BN7674" i="53"/>
  <c r="BM7674" i="53"/>
  <c r="BO8680" i="53"/>
  <c r="BN8680" i="53"/>
  <c r="BM8680" i="53"/>
  <c r="BQ8680" i="53"/>
  <c r="BP8680" i="53"/>
  <c r="BL8681" i="53"/>
  <c r="BL7675" i="53"/>
  <c r="AD8682" i="53"/>
  <c r="AD7675" i="53"/>
  <c r="AG6645" i="53"/>
  <c r="AF6645" i="53"/>
  <c r="AE6645" i="53"/>
  <c r="AG1616" i="53"/>
  <c r="AF1616" i="53"/>
  <c r="AE1616" i="53"/>
  <c r="AF5639" i="53"/>
  <c r="AE5639" i="53"/>
  <c r="AG5639" i="53"/>
  <c r="AG2622" i="53"/>
  <c r="AF2622" i="53"/>
  <c r="AE2622" i="53"/>
  <c r="AG3627" i="53"/>
  <c r="AF3627" i="53"/>
  <c r="AE3627" i="53"/>
  <c r="AG4633" i="53"/>
  <c r="AF4633" i="53"/>
  <c r="AE4633" i="53"/>
  <c r="BQ612" i="53"/>
  <c r="BP612" i="53"/>
  <c r="BM612" i="53"/>
  <c r="BO612" i="53"/>
  <c r="BN612" i="53"/>
  <c r="BP4636" i="53"/>
  <c r="BN4636" i="53"/>
  <c r="BM4636" i="53"/>
  <c r="BQ4636" i="53"/>
  <c r="BO4636" i="53"/>
  <c r="BQ5641" i="53"/>
  <c r="BP5641" i="53"/>
  <c r="BO5641" i="53"/>
  <c r="BN5641" i="53"/>
  <c r="BM5641" i="53"/>
  <c r="BP3629" i="53"/>
  <c r="BQ3629" i="53"/>
  <c r="BO3629" i="53"/>
  <c r="BN3629" i="53"/>
  <c r="BM3629" i="53"/>
  <c r="BP1619" i="53"/>
  <c r="BQ1619" i="53"/>
  <c r="BN1619" i="53"/>
  <c r="BM1619" i="53"/>
  <c r="BO1619" i="53"/>
  <c r="BP6647" i="53"/>
  <c r="BQ6647" i="53"/>
  <c r="BO6647" i="53"/>
  <c r="BN6647" i="53"/>
  <c r="BM6647" i="53"/>
  <c r="BQ2624" i="53"/>
  <c r="BP2624" i="53"/>
  <c r="BO2624" i="53"/>
  <c r="BN2624" i="53"/>
  <c r="BM2624" i="53"/>
  <c r="AD5640" i="53"/>
  <c r="AD1617" i="53"/>
  <c r="AD4634" i="53"/>
  <c r="BL613" i="53"/>
  <c r="BL6648" i="53"/>
  <c r="BL4637" i="53"/>
  <c r="BL1620" i="53"/>
  <c r="BL5642" i="53"/>
  <c r="BL3630" i="53"/>
  <c r="BL2625" i="53"/>
  <c r="AD6646" i="53"/>
  <c r="AD3628" i="53"/>
  <c r="AD2623" i="53"/>
  <c r="AG7675" i="53"/>
  <c r="AF7675" i="53"/>
  <c r="AE7675" i="53"/>
  <c r="AG8682" i="53"/>
  <c r="AF8682" i="53"/>
  <c r="AE8682" i="53"/>
  <c r="BM7675" i="53"/>
  <c r="BQ7675" i="53"/>
  <c r="BP7675" i="53"/>
  <c r="BO7675" i="53"/>
  <c r="BN7675" i="53"/>
  <c r="BQ8681" i="53"/>
  <c r="BP8681" i="53"/>
  <c r="BO8681" i="53"/>
  <c r="BN8681" i="53"/>
  <c r="BM8681" i="53"/>
  <c r="BL8682" i="53"/>
  <c r="BL7676" i="53"/>
  <c r="AD8683" i="53"/>
  <c r="AD7676" i="53"/>
  <c r="AF4634" i="53"/>
  <c r="AE4634" i="53"/>
  <c r="AG4634" i="53"/>
  <c r="AE6646" i="53"/>
  <c r="AF6646" i="53"/>
  <c r="AG6646" i="53"/>
  <c r="AG5640" i="53"/>
  <c r="AF5640" i="53"/>
  <c r="AE5640" i="53"/>
  <c r="AG1617" i="53"/>
  <c r="AF1617" i="53"/>
  <c r="AE1617" i="53"/>
  <c r="AG2623" i="53"/>
  <c r="AF2623" i="53"/>
  <c r="AE2623" i="53"/>
  <c r="AE3628" i="53"/>
  <c r="AF3628" i="53"/>
  <c r="AG3628" i="53"/>
  <c r="BP3630" i="53"/>
  <c r="BQ3630" i="53"/>
  <c r="BO3630" i="53"/>
  <c r="BN3630" i="53"/>
  <c r="BM3630" i="53"/>
  <c r="BQ1620" i="53"/>
  <c r="BP1620" i="53"/>
  <c r="BO1620" i="53"/>
  <c r="BN1620" i="53"/>
  <c r="BM1620" i="53"/>
  <c r="BQ6648" i="53"/>
  <c r="BP6648" i="53"/>
  <c r="BO6648" i="53"/>
  <c r="BN6648" i="53"/>
  <c r="BM6648" i="53"/>
  <c r="BP2625" i="53"/>
  <c r="BQ2625" i="53"/>
  <c r="BO2625" i="53"/>
  <c r="BN2625" i="53"/>
  <c r="BM2625" i="53"/>
  <c r="BQ5642" i="53"/>
  <c r="BP5642" i="53"/>
  <c r="BM5642" i="53"/>
  <c r="BO5642" i="53"/>
  <c r="BN5642" i="53"/>
  <c r="BP4637" i="53"/>
  <c r="BO4637" i="53"/>
  <c r="BN4637" i="53"/>
  <c r="BM4637" i="53"/>
  <c r="BQ4637" i="53"/>
  <c r="BQ613" i="53"/>
  <c r="BP613" i="53"/>
  <c r="BO613" i="53"/>
  <c r="BN613" i="53"/>
  <c r="BM613" i="53"/>
  <c r="AD5641" i="53"/>
  <c r="BL614" i="53"/>
  <c r="AD4635" i="53"/>
  <c r="AD1618" i="53"/>
  <c r="BL4638" i="53"/>
  <c r="BL6649" i="53"/>
  <c r="BL1621" i="53"/>
  <c r="BL2626" i="53"/>
  <c r="BL3631" i="53"/>
  <c r="BL5643" i="53"/>
  <c r="AD6647" i="53"/>
  <c r="AD3629" i="53"/>
  <c r="AD2624" i="53"/>
  <c r="AG7676" i="53"/>
  <c r="AF7676" i="53"/>
  <c r="AE7676" i="53"/>
  <c r="AF8683" i="53"/>
  <c r="AE8683" i="53"/>
  <c r="AG8683" i="53"/>
  <c r="BP7676" i="53"/>
  <c r="BO7676" i="53"/>
  <c r="BN7676" i="53"/>
  <c r="BM7676" i="53"/>
  <c r="BQ7676" i="53"/>
  <c r="BM8682" i="53"/>
  <c r="BQ8682" i="53"/>
  <c r="BP8682" i="53"/>
  <c r="BO8682" i="53"/>
  <c r="BN8682" i="53"/>
  <c r="BL8683" i="53"/>
  <c r="BL7677" i="53"/>
  <c r="AD8684" i="53"/>
  <c r="AD7677" i="53"/>
  <c r="AE6647" i="53"/>
  <c r="AG6647" i="53"/>
  <c r="AF6647" i="53"/>
  <c r="AG4635" i="53"/>
  <c r="AF4635" i="53"/>
  <c r="AE4635" i="53"/>
  <c r="AG5641" i="53"/>
  <c r="AF5641" i="53"/>
  <c r="AE5641" i="53"/>
  <c r="AG2624" i="53"/>
  <c r="AE2624" i="53"/>
  <c r="AF2624" i="53"/>
  <c r="AG3629" i="53"/>
  <c r="AF3629" i="53"/>
  <c r="AE3629" i="53"/>
  <c r="AG1618" i="53"/>
  <c r="AE1618" i="53"/>
  <c r="AF1618" i="53"/>
  <c r="BQ614" i="53"/>
  <c r="BP614" i="53"/>
  <c r="BO614" i="53"/>
  <c r="BN614" i="53"/>
  <c r="BM614" i="53"/>
  <c r="BQ2626" i="53"/>
  <c r="BP2626" i="53"/>
  <c r="BO2626" i="53"/>
  <c r="BN2626" i="53"/>
  <c r="BM2626" i="53"/>
  <c r="BQ6649" i="53"/>
  <c r="BP6649" i="53"/>
  <c r="BM6649" i="53"/>
  <c r="BO6649" i="53"/>
  <c r="BN6649" i="53"/>
  <c r="BP3631" i="53"/>
  <c r="BQ3631" i="53"/>
  <c r="BO3631" i="53"/>
  <c r="BN3631" i="53"/>
  <c r="BM3631" i="53"/>
  <c r="BP4638" i="53"/>
  <c r="BQ4638" i="53"/>
  <c r="BO4638" i="53"/>
  <c r="BN4638" i="53"/>
  <c r="BM4638" i="53"/>
  <c r="BQ5643" i="53"/>
  <c r="BP5643" i="53"/>
  <c r="BO5643" i="53"/>
  <c r="BN5643" i="53"/>
  <c r="BM5643" i="53"/>
  <c r="BQ1621" i="53"/>
  <c r="BP1621" i="53"/>
  <c r="BO1621" i="53"/>
  <c r="BN1621" i="53"/>
  <c r="BM1621" i="53"/>
  <c r="AD5642" i="53"/>
  <c r="BL615" i="53"/>
  <c r="AD4636" i="53"/>
  <c r="AD1619" i="53"/>
  <c r="BL3632" i="53"/>
  <c r="BL1622" i="53"/>
  <c r="BL5644" i="53"/>
  <c r="BL2627" i="53"/>
  <c r="BL6650" i="53"/>
  <c r="BL4639" i="53"/>
  <c r="AD6648" i="53"/>
  <c r="AD3630" i="53"/>
  <c r="AD2625" i="53"/>
  <c r="AF7677" i="53"/>
  <c r="AE7677" i="53"/>
  <c r="AG7677" i="53"/>
  <c r="AG8684" i="53"/>
  <c r="AF8684" i="53"/>
  <c r="AE8684" i="53"/>
  <c r="BQ7677" i="53"/>
  <c r="BP7677" i="53"/>
  <c r="BO7677" i="53"/>
  <c r="BN7677" i="53"/>
  <c r="BM7677" i="53"/>
  <c r="BP8683" i="53"/>
  <c r="BO8683" i="53"/>
  <c r="BN8683" i="53"/>
  <c r="BM8683" i="53"/>
  <c r="BQ8683" i="53"/>
  <c r="BL8684" i="53"/>
  <c r="BL7678" i="53"/>
  <c r="AD8685" i="53"/>
  <c r="AD7678" i="53"/>
  <c r="AG4636" i="53"/>
  <c r="AF4636" i="53"/>
  <c r="AE4636" i="53"/>
  <c r="AE5642" i="53"/>
  <c r="AG5642" i="53"/>
  <c r="AF5642" i="53"/>
  <c r="AG6648" i="53"/>
  <c r="AF6648" i="53"/>
  <c r="AE6648" i="53"/>
  <c r="AG2625" i="53"/>
  <c r="AF2625" i="53"/>
  <c r="AE2625" i="53"/>
  <c r="AG3630" i="53"/>
  <c r="AF3630" i="53"/>
  <c r="AE3630" i="53"/>
  <c r="AG1619" i="53"/>
  <c r="AF1619" i="53"/>
  <c r="AE1619" i="53"/>
  <c r="BP615" i="53"/>
  <c r="BQ615" i="53"/>
  <c r="BO615" i="53"/>
  <c r="BN615" i="53"/>
  <c r="BM615" i="53"/>
  <c r="BQ6650" i="53"/>
  <c r="BP6650" i="53"/>
  <c r="BO6650" i="53"/>
  <c r="BM6650" i="53"/>
  <c r="BN6650" i="53"/>
  <c r="BP4639" i="53"/>
  <c r="BQ4639" i="53"/>
  <c r="BO4639" i="53"/>
  <c r="BN4639" i="53"/>
  <c r="BM4639" i="53"/>
  <c r="BQ2627" i="53"/>
  <c r="BP2627" i="53"/>
  <c r="BM2627" i="53"/>
  <c r="BO2627" i="53"/>
  <c r="BN2627" i="53"/>
  <c r="BP5644" i="53"/>
  <c r="BQ5644" i="53"/>
  <c r="BO5644" i="53"/>
  <c r="BN5644" i="53"/>
  <c r="BM5644" i="53"/>
  <c r="BQ1622" i="53"/>
  <c r="BP1622" i="53"/>
  <c r="BO1622" i="53"/>
  <c r="BN1622" i="53"/>
  <c r="BM1622" i="53"/>
  <c r="BP3632" i="53"/>
  <c r="BM3632" i="53"/>
  <c r="BQ3632" i="53"/>
  <c r="BO3632" i="53"/>
  <c r="BN3632" i="53"/>
  <c r="AD5643" i="53"/>
  <c r="AD1620" i="53"/>
  <c r="AD4637" i="53"/>
  <c r="BL616" i="53"/>
  <c r="BL5645" i="53"/>
  <c r="BL6651" i="53"/>
  <c r="BL2628" i="53"/>
  <c r="BL3633" i="53"/>
  <c r="BL4640" i="53"/>
  <c r="BL1623" i="53"/>
  <c r="AD6649" i="53"/>
  <c r="AD3631" i="53"/>
  <c r="AD2626" i="53"/>
  <c r="AG7678" i="53"/>
  <c r="AF7678" i="53"/>
  <c r="AE7678" i="53"/>
  <c r="AG8685" i="53"/>
  <c r="AF8685" i="53"/>
  <c r="AE8685" i="53"/>
  <c r="BN7678" i="53"/>
  <c r="BM7678" i="53"/>
  <c r="BQ7678" i="53"/>
  <c r="BP7678" i="53"/>
  <c r="BO7678" i="53"/>
  <c r="BQ8684" i="53"/>
  <c r="BP8684" i="53"/>
  <c r="BO8684" i="53"/>
  <c r="BN8684" i="53"/>
  <c r="BM8684" i="53"/>
  <c r="BL8685" i="53"/>
  <c r="BL7679" i="53"/>
  <c r="AD8686" i="53"/>
  <c r="AD7679" i="53"/>
  <c r="AE4637" i="53"/>
  <c r="AF4637" i="53"/>
  <c r="AG4637" i="53"/>
  <c r="AG6649" i="53"/>
  <c r="AE6649" i="53"/>
  <c r="AF6649" i="53"/>
  <c r="AG5643" i="53"/>
  <c r="AF5643" i="53"/>
  <c r="AE5643" i="53"/>
  <c r="AF1620" i="53"/>
  <c r="AE1620" i="53"/>
  <c r="AG1620" i="53"/>
  <c r="AF2626" i="53"/>
  <c r="AE2626" i="53"/>
  <c r="AG2626" i="53"/>
  <c r="AG3631" i="53"/>
  <c r="AE3631" i="53"/>
  <c r="AF3631" i="53"/>
  <c r="BP1623" i="53"/>
  <c r="BQ1623" i="53"/>
  <c r="BN1623" i="53"/>
  <c r="BM1623" i="53"/>
  <c r="BO1623" i="53"/>
  <c r="BP6651" i="53"/>
  <c r="BQ6651" i="53"/>
  <c r="BO6651" i="53"/>
  <c r="BN6651" i="53"/>
  <c r="BM6651" i="53"/>
  <c r="BP4640" i="53"/>
  <c r="BQ4640" i="53"/>
  <c r="BO4640" i="53"/>
  <c r="BN4640" i="53"/>
  <c r="BM4640" i="53"/>
  <c r="BQ5645" i="53"/>
  <c r="BP5645" i="53"/>
  <c r="BO5645" i="53"/>
  <c r="BN5645" i="53"/>
  <c r="BM5645" i="53"/>
  <c r="BP3633" i="53"/>
  <c r="BN3633" i="53"/>
  <c r="BM3633" i="53"/>
  <c r="BQ3633" i="53"/>
  <c r="BO3633" i="53"/>
  <c r="BQ2628" i="53"/>
  <c r="BP2628" i="53"/>
  <c r="BO2628" i="53"/>
  <c r="BN2628" i="53"/>
  <c r="BM2628" i="53"/>
  <c r="BQ616" i="53"/>
  <c r="BP616" i="53"/>
  <c r="BM616" i="53"/>
  <c r="BO616" i="53"/>
  <c r="BN616" i="53"/>
  <c r="AD5644" i="53"/>
  <c r="AD4638" i="53"/>
  <c r="AD1621" i="53"/>
  <c r="BL617" i="53"/>
  <c r="BL6652" i="53"/>
  <c r="BL5646" i="53"/>
  <c r="BL4641" i="53"/>
  <c r="BL2629" i="53"/>
  <c r="BL1624" i="53"/>
  <c r="BL3634" i="53"/>
  <c r="AD6650" i="53"/>
  <c r="AD3632" i="53"/>
  <c r="AD2627" i="53"/>
  <c r="AG7679" i="53"/>
  <c r="AF7679" i="53"/>
  <c r="AE7679" i="53"/>
  <c r="AE8686" i="53"/>
  <c r="AG8686" i="53"/>
  <c r="AF8686" i="53"/>
  <c r="BQ7679" i="53"/>
  <c r="BP7679" i="53"/>
  <c r="BO7679" i="53"/>
  <c r="BN7679" i="53"/>
  <c r="BM7679" i="53"/>
  <c r="BN8685" i="53"/>
  <c r="BM8685" i="53"/>
  <c r="BQ8685" i="53"/>
  <c r="BP8685" i="53"/>
  <c r="BO8685" i="53"/>
  <c r="BL8686" i="53"/>
  <c r="BL7680" i="53"/>
  <c r="AD8687" i="53"/>
  <c r="AD7680" i="53"/>
  <c r="AG4638" i="53"/>
  <c r="AF4638" i="53"/>
  <c r="AE4638" i="53"/>
  <c r="AG5644" i="53"/>
  <c r="AF5644" i="53"/>
  <c r="AE5644" i="53"/>
  <c r="AF6650" i="53"/>
  <c r="AG6650" i="53"/>
  <c r="AE6650" i="53"/>
  <c r="AG1621" i="53"/>
  <c r="AF1621" i="53"/>
  <c r="AE1621" i="53"/>
  <c r="AG2627" i="53"/>
  <c r="AF2627" i="53"/>
  <c r="AE2627" i="53"/>
  <c r="AG3632" i="53"/>
  <c r="AF3632" i="53"/>
  <c r="AE3632" i="53"/>
  <c r="BP3634" i="53"/>
  <c r="BO3634" i="53"/>
  <c r="BN3634" i="53"/>
  <c r="BM3634" i="53"/>
  <c r="BQ3634" i="53"/>
  <c r="BQ1624" i="53"/>
  <c r="BP1624" i="53"/>
  <c r="BO1624" i="53"/>
  <c r="BN1624" i="53"/>
  <c r="BM1624" i="53"/>
  <c r="BQ6652" i="53"/>
  <c r="BP6652" i="53"/>
  <c r="BO6652" i="53"/>
  <c r="BN6652" i="53"/>
  <c r="BM6652" i="53"/>
  <c r="BP2629" i="53"/>
  <c r="BQ2629" i="53"/>
  <c r="BO2629" i="53"/>
  <c r="BN2629" i="53"/>
  <c r="BM2629" i="53"/>
  <c r="BP4641" i="53"/>
  <c r="BQ4641" i="53"/>
  <c r="BO4641" i="53"/>
  <c r="BN4641" i="53"/>
  <c r="BM4641" i="53"/>
  <c r="BQ5646" i="53"/>
  <c r="BP5646" i="53"/>
  <c r="BM5646" i="53"/>
  <c r="BO5646" i="53"/>
  <c r="BN5646" i="53"/>
  <c r="BQ617" i="53"/>
  <c r="BP617" i="53"/>
  <c r="BO617" i="53"/>
  <c r="BN617" i="53"/>
  <c r="BM617" i="53"/>
  <c r="AD5645" i="53"/>
  <c r="BL618" i="53"/>
  <c r="AD1622" i="53"/>
  <c r="AD4639" i="53"/>
  <c r="BL2630" i="53"/>
  <c r="BL5647" i="53"/>
  <c r="BL6653" i="53"/>
  <c r="BL3635" i="53"/>
  <c r="BL1625" i="53"/>
  <c r="BL4642" i="53"/>
  <c r="AD6651" i="53"/>
  <c r="AD3633" i="53"/>
  <c r="AD2628" i="53"/>
  <c r="AE7680" i="53"/>
  <c r="AG7680" i="53"/>
  <c r="AF7680" i="53"/>
  <c r="AG8687" i="53"/>
  <c r="AF8687" i="53"/>
  <c r="AE8687" i="53"/>
  <c r="BQ7680" i="53"/>
  <c r="BP7680" i="53"/>
  <c r="BO7680" i="53"/>
  <c r="BN7680" i="53"/>
  <c r="BM7680" i="53"/>
  <c r="BQ8686" i="53"/>
  <c r="BP8686" i="53"/>
  <c r="BO8686" i="53"/>
  <c r="BN8686" i="53"/>
  <c r="BM8686" i="53"/>
  <c r="BL8687" i="53"/>
  <c r="BL7681" i="53"/>
  <c r="AD8688" i="53"/>
  <c r="AD7681" i="53"/>
  <c r="AF6651" i="53"/>
  <c r="AE6651" i="53"/>
  <c r="AG6651" i="53"/>
  <c r="AG1622" i="53"/>
  <c r="AF1622" i="53"/>
  <c r="AE1622" i="53"/>
  <c r="AG5645" i="53"/>
  <c r="AF5645" i="53"/>
  <c r="AE5645" i="53"/>
  <c r="AG2628" i="53"/>
  <c r="AF2628" i="53"/>
  <c r="AE2628" i="53"/>
  <c r="AF3633" i="53"/>
  <c r="AE3633" i="53"/>
  <c r="AG3633" i="53"/>
  <c r="AG4639" i="53"/>
  <c r="AF4639" i="53"/>
  <c r="AE4639" i="53"/>
  <c r="BP4642" i="53"/>
  <c r="BQ4642" i="53"/>
  <c r="BO4642" i="53"/>
  <c r="BN4642" i="53"/>
  <c r="BM4642" i="53"/>
  <c r="BP3635" i="53"/>
  <c r="BQ3635" i="53"/>
  <c r="BO3635" i="53"/>
  <c r="BN3635" i="53"/>
  <c r="BM3635" i="53"/>
  <c r="BQ1625" i="53"/>
  <c r="BP1625" i="53"/>
  <c r="BO1625" i="53"/>
  <c r="BN1625" i="53"/>
  <c r="BM1625" i="53"/>
  <c r="BQ618" i="53"/>
  <c r="BP618" i="53"/>
  <c r="BO618" i="53"/>
  <c r="BN618" i="53"/>
  <c r="BM618" i="53"/>
  <c r="BQ6653" i="53"/>
  <c r="BP6653" i="53"/>
  <c r="BM6653" i="53"/>
  <c r="BO6653" i="53"/>
  <c r="BN6653" i="53"/>
  <c r="BQ5647" i="53"/>
  <c r="BP5647" i="53"/>
  <c r="BO5647" i="53"/>
  <c r="BN5647" i="53"/>
  <c r="BM5647" i="53"/>
  <c r="BQ2630" i="53"/>
  <c r="BP2630" i="53"/>
  <c r="BO2630" i="53"/>
  <c r="BN2630" i="53"/>
  <c r="BM2630" i="53"/>
  <c r="AD5646" i="53"/>
  <c r="AD1623" i="53"/>
  <c r="AD4640" i="53"/>
  <c r="BL619" i="53"/>
  <c r="BL5648" i="53"/>
  <c r="BL3636" i="53"/>
  <c r="BL6654" i="53"/>
  <c r="BL1626" i="53"/>
  <c r="BL4643" i="53"/>
  <c r="BL2631" i="53"/>
  <c r="AD6652" i="53"/>
  <c r="AD3634" i="53"/>
  <c r="AD2629" i="53"/>
  <c r="AG7681" i="53"/>
  <c r="AF7681" i="53"/>
  <c r="AE7681" i="53"/>
  <c r="AG8688" i="53"/>
  <c r="AF8688" i="53"/>
  <c r="AE8688" i="53"/>
  <c r="BO7681" i="53"/>
  <c r="BN7681" i="53"/>
  <c r="BM7681" i="53"/>
  <c r="BQ7681" i="53"/>
  <c r="BP7681" i="53"/>
  <c r="BQ8687" i="53"/>
  <c r="BP8687" i="53"/>
  <c r="BO8687" i="53"/>
  <c r="BN8687" i="53"/>
  <c r="BM8687" i="53"/>
  <c r="BL8688" i="53"/>
  <c r="BL7682" i="53"/>
  <c r="AD8689" i="53"/>
  <c r="AD7682" i="53"/>
  <c r="AE1623" i="53"/>
  <c r="AF1623" i="53"/>
  <c r="AG1623" i="53"/>
  <c r="AG4640" i="53"/>
  <c r="AE4640" i="53"/>
  <c r="AF4640" i="53"/>
  <c r="AF6652" i="53"/>
  <c r="AG6652" i="53"/>
  <c r="AE6652" i="53"/>
  <c r="AG5646" i="53"/>
  <c r="AF5646" i="53"/>
  <c r="AE5646" i="53"/>
  <c r="AE2629" i="53"/>
  <c r="AF2629" i="53"/>
  <c r="AG2629" i="53"/>
  <c r="AG3634" i="53"/>
  <c r="AF3634" i="53"/>
  <c r="AE3634" i="53"/>
  <c r="BQ2631" i="53"/>
  <c r="BP2631" i="53"/>
  <c r="BM2631" i="53"/>
  <c r="BO2631" i="53"/>
  <c r="BN2631" i="53"/>
  <c r="BQ6654" i="53"/>
  <c r="BP6654" i="53"/>
  <c r="BO6654" i="53"/>
  <c r="BM6654" i="53"/>
  <c r="BN6654" i="53"/>
  <c r="BP3636" i="53"/>
  <c r="BQ3636" i="53"/>
  <c r="BO3636" i="53"/>
  <c r="BN3636" i="53"/>
  <c r="BM3636" i="53"/>
  <c r="BP4643" i="53"/>
  <c r="BM4643" i="53"/>
  <c r="BQ4643" i="53"/>
  <c r="BO4643" i="53"/>
  <c r="BN4643" i="53"/>
  <c r="BQ1626" i="53"/>
  <c r="BP1626" i="53"/>
  <c r="BO1626" i="53"/>
  <c r="BN1626" i="53"/>
  <c r="BM1626" i="53"/>
  <c r="BP5648" i="53"/>
  <c r="BQ5648" i="53"/>
  <c r="BO5648" i="53"/>
  <c r="BN5648" i="53"/>
  <c r="BM5648" i="53"/>
  <c r="BP619" i="53"/>
  <c r="BQ619" i="53"/>
  <c r="BO619" i="53"/>
  <c r="BN619" i="53"/>
  <c r="BM619" i="53"/>
  <c r="AD5647" i="53"/>
  <c r="BL620" i="53"/>
  <c r="AD4641" i="53"/>
  <c r="AD1624" i="53"/>
  <c r="BL3637" i="53"/>
  <c r="BL1627" i="53"/>
  <c r="BL2632" i="53"/>
  <c r="BL6655" i="53"/>
  <c r="BL4644" i="53"/>
  <c r="BL5649" i="53"/>
  <c r="AD6653" i="53"/>
  <c r="AD3635" i="53"/>
  <c r="AD2630" i="53"/>
  <c r="AG7682" i="53"/>
  <c r="AF7682" i="53"/>
  <c r="AE7682" i="53"/>
  <c r="AG8689" i="53"/>
  <c r="AF8689" i="53"/>
  <c r="AE8689" i="53"/>
  <c r="BQ7682" i="53"/>
  <c r="BP7682" i="53"/>
  <c r="BO7682" i="53"/>
  <c r="BN7682" i="53"/>
  <c r="BM7682" i="53"/>
  <c r="BO8688" i="53"/>
  <c r="BN8688" i="53"/>
  <c r="BM8688" i="53"/>
  <c r="BQ8688" i="53"/>
  <c r="BP8688" i="53"/>
  <c r="BL8689" i="53"/>
  <c r="BL7683" i="53"/>
  <c r="AD8690" i="53"/>
  <c r="AD7683" i="53"/>
  <c r="AG6653" i="53"/>
  <c r="AE6653" i="53"/>
  <c r="AF6653" i="53"/>
  <c r="AG4641" i="53"/>
  <c r="AF4641" i="53"/>
  <c r="AE4641" i="53"/>
  <c r="AF5647" i="53"/>
  <c r="AE5647" i="53"/>
  <c r="AG5647" i="53"/>
  <c r="AG2630" i="53"/>
  <c r="AF2630" i="53"/>
  <c r="AE2630" i="53"/>
  <c r="AG3635" i="53"/>
  <c r="AF3635" i="53"/>
  <c r="AE3635" i="53"/>
  <c r="AG1624" i="53"/>
  <c r="AF1624" i="53"/>
  <c r="AE1624" i="53"/>
  <c r="BQ620" i="53"/>
  <c r="BP620" i="53"/>
  <c r="BM620" i="53"/>
  <c r="BO620" i="53"/>
  <c r="BN620" i="53"/>
  <c r="BQ5649" i="53"/>
  <c r="BP5649" i="53"/>
  <c r="BO5649" i="53"/>
  <c r="BN5649" i="53"/>
  <c r="BM5649" i="53"/>
  <c r="BP4644" i="53"/>
  <c r="BN4644" i="53"/>
  <c r="BM4644" i="53"/>
  <c r="BQ4644" i="53"/>
  <c r="BO4644" i="53"/>
  <c r="BQ2632" i="53"/>
  <c r="BP2632" i="53"/>
  <c r="BO2632" i="53"/>
  <c r="BN2632" i="53"/>
  <c r="BM2632" i="53"/>
  <c r="BP1627" i="53"/>
  <c r="BQ1627" i="53"/>
  <c r="BN1627" i="53"/>
  <c r="BM1627" i="53"/>
  <c r="BO1627" i="53"/>
  <c r="BP6655" i="53"/>
  <c r="BQ6655" i="53"/>
  <c r="BO6655" i="53"/>
  <c r="BN6655" i="53"/>
  <c r="BM6655" i="53"/>
  <c r="BP3637" i="53"/>
  <c r="BQ3637" i="53"/>
  <c r="BO3637" i="53"/>
  <c r="BN3637" i="53"/>
  <c r="BM3637" i="53"/>
  <c r="AD5648" i="53"/>
  <c r="AD4642" i="53"/>
  <c r="AD1625" i="53"/>
  <c r="BL621" i="53"/>
  <c r="BL4645" i="53"/>
  <c r="BL2633" i="53"/>
  <c r="BL6656" i="53"/>
  <c r="BL5650" i="53"/>
  <c r="BL1628" i="53"/>
  <c r="BL3638" i="53"/>
  <c r="AD6654" i="53"/>
  <c r="AD3636" i="53"/>
  <c r="AD2631" i="53"/>
  <c r="AG7683" i="53"/>
  <c r="AF7683" i="53"/>
  <c r="AE7683" i="53"/>
  <c r="AG8690" i="53"/>
  <c r="AF8690" i="53"/>
  <c r="AE8690" i="53"/>
  <c r="BM7683" i="53"/>
  <c r="BQ7683" i="53"/>
  <c r="BP7683" i="53"/>
  <c r="BO7683" i="53"/>
  <c r="BN7683" i="53"/>
  <c r="BQ8689" i="53"/>
  <c r="BP8689" i="53"/>
  <c r="BO8689" i="53"/>
  <c r="BN8689" i="53"/>
  <c r="BM8689" i="53"/>
  <c r="BL8690" i="53"/>
  <c r="BL7684" i="53"/>
  <c r="AD8691" i="53"/>
  <c r="AD7684" i="53"/>
  <c r="AG1625" i="53"/>
  <c r="AF1625" i="53"/>
  <c r="AE1625" i="53"/>
  <c r="AF4642" i="53"/>
  <c r="AE4642" i="53"/>
  <c r="AG4642" i="53"/>
  <c r="AE6654" i="53"/>
  <c r="AG6654" i="53"/>
  <c r="AF6654" i="53"/>
  <c r="AG2631" i="53"/>
  <c r="AF2631" i="53"/>
  <c r="AE2631" i="53"/>
  <c r="AG5648" i="53"/>
  <c r="AF5648" i="53"/>
  <c r="AE5648" i="53"/>
  <c r="AE3636" i="53"/>
  <c r="AF3636" i="53"/>
  <c r="AG3636" i="53"/>
  <c r="BP3638" i="53"/>
  <c r="BQ3638" i="53"/>
  <c r="BO3638" i="53"/>
  <c r="BN3638" i="53"/>
  <c r="BM3638" i="53"/>
  <c r="BQ1628" i="53"/>
  <c r="BP1628" i="53"/>
  <c r="BO1628" i="53"/>
  <c r="BN1628" i="53"/>
  <c r="BM1628" i="53"/>
  <c r="BQ5650" i="53"/>
  <c r="BP5650" i="53"/>
  <c r="BM5650" i="53"/>
  <c r="BO5650" i="53"/>
  <c r="BN5650" i="53"/>
  <c r="BP2633" i="53"/>
  <c r="BQ2633" i="53"/>
  <c r="BO2633" i="53"/>
  <c r="BN2633" i="53"/>
  <c r="BM2633" i="53"/>
  <c r="BQ6656" i="53"/>
  <c r="BP6656" i="53"/>
  <c r="BO6656" i="53"/>
  <c r="BN6656" i="53"/>
  <c r="BM6656" i="53"/>
  <c r="BP4645" i="53"/>
  <c r="BO4645" i="53"/>
  <c r="BN4645" i="53"/>
  <c r="BM4645" i="53"/>
  <c r="BQ4645" i="53"/>
  <c r="BQ621" i="53"/>
  <c r="BP621" i="53"/>
  <c r="BO621" i="53"/>
  <c r="BN621" i="53"/>
  <c r="BM621" i="53"/>
  <c r="AD5649" i="53"/>
  <c r="BL622" i="53"/>
  <c r="AD1626" i="53"/>
  <c r="AD4643" i="53"/>
  <c r="BL3639" i="53"/>
  <c r="BL6657" i="53"/>
  <c r="BL1629" i="53"/>
  <c r="BL2634" i="53"/>
  <c r="BL5651" i="53"/>
  <c r="BL4646" i="53"/>
  <c r="AD6655" i="53"/>
  <c r="AD3637" i="53"/>
  <c r="AD2632" i="53"/>
  <c r="AG7684" i="53"/>
  <c r="AF7684" i="53"/>
  <c r="AE7684" i="53"/>
  <c r="AF8691" i="53"/>
  <c r="AE8691" i="53"/>
  <c r="AG8691" i="53"/>
  <c r="BP7684" i="53"/>
  <c r="BO7684" i="53"/>
  <c r="BN7684" i="53"/>
  <c r="BM7684" i="53"/>
  <c r="BQ7684" i="53"/>
  <c r="BM8690" i="53"/>
  <c r="BQ8690" i="53"/>
  <c r="BP8690" i="53"/>
  <c r="BO8690" i="53"/>
  <c r="BN8690" i="53"/>
  <c r="BL8691" i="53"/>
  <c r="BL7685" i="53"/>
  <c r="AD8692" i="53"/>
  <c r="AD7685" i="53"/>
  <c r="AG5649" i="53"/>
  <c r="AF5649" i="53"/>
  <c r="AE5649" i="53"/>
  <c r="AG1626" i="53"/>
  <c r="AE1626" i="53"/>
  <c r="AF1626" i="53"/>
  <c r="AE6655" i="53"/>
  <c r="AG6655" i="53"/>
  <c r="AF6655" i="53"/>
  <c r="AG2632" i="53"/>
  <c r="AE2632" i="53"/>
  <c r="AF2632" i="53"/>
  <c r="AG3637" i="53"/>
  <c r="AF3637" i="53"/>
  <c r="AE3637" i="53"/>
  <c r="AG4643" i="53"/>
  <c r="AF4643" i="53"/>
  <c r="AE4643" i="53"/>
  <c r="BP4646" i="53"/>
  <c r="BQ4646" i="53"/>
  <c r="BO4646" i="53"/>
  <c r="BN4646" i="53"/>
  <c r="BM4646" i="53"/>
  <c r="BQ622" i="53"/>
  <c r="BP622" i="53"/>
  <c r="BO622" i="53"/>
  <c r="BN622" i="53"/>
  <c r="BM622" i="53"/>
  <c r="BQ5651" i="53"/>
  <c r="BP5651" i="53"/>
  <c r="BO5651" i="53"/>
  <c r="BN5651" i="53"/>
  <c r="BM5651" i="53"/>
  <c r="BQ2634" i="53"/>
  <c r="BP2634" i="53"/>
  <c r="BO2634" i="53"/>
  <c r="BN2634" i="53"/>
  <c r="BM2634" i="53"/>
  <c r="BQ6657" i="53"/>
  <c r="BP6657" i="53"/>
  <c r="BM6657" i="53"/>
  <c r="BO6657" i="53"/>
  <c r="BN6657" i="53"/>
  <c r="BQ1629" i="53"/>
  <c r="BP1629" i="53"/>
  <c r="BO1629" i="53"/>
  <c r="BN1629" i="53"/>
  <c r="BM1629" i="53"/>
  <c r="BP3639" i="53"/>
  <c r="BQ3639" i="53"/>
  <c r="BO3639" i="53"/>
  <c r="BN3639" i="53"/>
  <c r="BM3639" i="53"/>
  <c r="AD5650" i="53"/>
  <c r="AD1627" i="53"/>
  <c r="AD4644" i="53"/>
  <c r="BL623" i="53"/>
  <c r="BL5652" i="53"/>
  <c r="BL6658" i="53"/>
  <c r="BL1630" i="53"/>
  <c r="BL4647" i="53"/>
  <c r="BL2635" i="53"/>
  <c r="BL3640" i="53"/>
  <c r="AD6656" i="53"/>
  <c r="AD3638" i="53"/>
  <c r="AD2633" i="53"/>
  <c r="AF7685" i="53"/>
  <c r="AE7685" i="53"/>
  <c r="AG7685" i="53"/>
  <c r="AG8692" i="53"/>
  <c r="AF8692" i="53"/>
  <c r="AE8692" i="53"/>
  <c r="BQ7685" i="53"/>
  <c r="BP7685" i="53"/>
  <c r="BO7685" i="53"/>
  <c r="BN7685" i="53"/>
  <c r="BM7685" i="53"/>
  <c r="BP8691" i="53"/>
  <c r="BO8691" i="53"/>
  <c r="BN8691" i="53"/>
  <c r="BM8691" i="53"/>
  <c r="BQ8691" i="53"/>
  <c r="BL8692" i="53"/>
  <c r="BL7686" i="53"/>
  <c r="AD8693" i="53"/>
  <c r="AD7686" i="53"/>
  <c r="AG1627" i="53"/>
  <c r="AF1627" i="53"/>
  <c r="AE1627" i="53"/>
  <c r="AE5650" i="53"/>
  <c r="AG5650" i="53"/>
  <c r="AF5650" i="53"/>
  <c r="AG4644" i="53"/>
  <c r="AF4644" i="53"/>
  <c r="AE4644" i="53"/>
  <c r="AG6656" i="53"/>
  <c r="AF6656" i="53"/>
  <c r="AE6656" i="53"/>
  <c r="AG2633" i="53"/>
  <c r="AF2633" i="53"/>
  <c r="AE2633" i="53"/>
  <c r="AG3638" i="53"/>
  <c r="AF3638" i="53"/>
  <c r="AE3638" i="53"/>
  <c r="BP4647" i="53"/>
  <c r="BQ4647" i="53"/>
  <c r="BO4647" i="53"/>
  <c r="BN4647" i="53"/>
  <c r="BM4647" i="53"/>
  <c r="BQ1630" i="53"/>
  <c r="BP1630" i="53"/>
  <c r="BO1630" i="53"/>
  <c r="BN1630" i="53"/>
  <c r="BM1630" i="53"/>
  <c r="BQ6658" i="53"/>
  <c r="BP6658" i="53"/>
  <c r="BO6658" i="53"/>
  <c r="BM6658" i="53"/>
  <c r="BN6658" i="53"/>
  <c r="BP5652" i="53"/>
  <c r="BQ5652" i="53"/>
  <c r="BO5652" i="53"/>
  <c r="BN5652" i="53"/>
  <c r="BM5652" i="53"/>
  <c r="BP3640" i="53"/>
  <c r="BM3640" i="53"/>
  <c r="BQ3640" i="53"/>
  <c r="BO3640" i="53"/>
  <c r="BN3640" i="53"/>
  <c r="BQ2635" i="53"/>
  <c r="BP2635" i="53"/>
  <c r="BM2635" i="53"/>
  <c r="BO2635" i="53"/>
  <c r="BN2635" i="53"/>
  <c r="BP623" i="53"/>
  <c r="BQ623" i="53"/>
  <c r="BO623" i="53"/>
  <c r="BN623" i="53"/>
  <c r="BM623" i="53"/>
  <c r="AD5651" i="53"/>
  <c r="BL624" i="53"/>
  <c r="AD4645" i="53"/>
  <c r="AD1628" i="53"/>
  <c r="BL2636" i="53"/>
  <c r="BL1631" i="53"/>
  <c r="BL3641" i="53"/>
  <c r="BL6659" i="53"/>
  <c r="BL4648" i="53"/>
  <c r="BL5653" i="53"/>
  <c r="AD6657" i="53"/>
  <c r="AD3639" i="53"/>
  <c r="AD2634" i="53"/>
  <c r="AG7686" i="53"/>
  <c r="AF7686" i="53"/>
  <c r="AE7686" i="53"/>
  <c r="AG8693" i="53"/>
  <c r="AF8693" i="53"/>
  <c r="AE8693" i="53"/>
  <c r="BN7686" i="53"/>
  <c r="BM7686" i="53"/>
  <c r="BQ7686" i="53"/>
  <c r="BP7686" i="53"/>
  <c r="BO7686" i="53"/>
  <c r="BQ8692" i="53"/>
  <c r="BP8692" i="53"/>
  <c r="BO8692" i="53"/>
  <c r="BN8692" i="53"/>
  <c r="BM8692" i="53"/>
  <c r="BL8693" i="53"/>
  <c r="BL7687" i="53"/>
  <c r="AD8694" i="53"/>
  <c r="AD7687" i="53"/>
  <c r="AG6657" i="53"/>
  <c r="AF6657" i="53"/>
  <c r="AE6657" i="53"/>
  <c r="AE4645" i="53"/>
  <c r="AF4645" i="53"/>
  <c r="AG4645" i="53"/>
  <c r="AG5651" i="53"/>
  <c r="AF5651" i="53"/>
  <c r="AE5651" i="53"/>
  <c r="AF2634" i="53"/>
  <c r="AE2634" i="53"/>
  <c r="AG2634" i="53"/>
  <c r="AG3639" i="53"/>
  <c r="AE3639" i="53"/>
  <c r="AF3639" i="53"/>
  <c r="AF1628" i="53"/>
  <c r="AE1628" i="53"/>
  <c r="AG1628" i="53"/>
  <c r="BQ624" i="53"/>
  <c r="BP624" i="53"/>
  <c r="BM624" i="53"/>
  <c r="BO624" i="53"/>
  <c r="BN624" i="53"/>
  <c r="BQ2636" i="53"/>
  <c r="BP2636" i="53"/>
  <c r="BO2636" i="53"/>
  <c r="BN2636" i="53"/>
  <c r="BM2636" i="53"/>
  <c r="BQ5653" i="53"/>
  <c r="BP5653" i="53"/>
  <c r="BO5653" i="53"/>
  <c r="BN5653" i="53"/>
  <c r="BM5653" i="53"/>
  <c r="BP4648" i="53"/>
  <c r="BQ4648" i="53"/>
  <c r="BO4648" i="53"/>
  <c r="BN4648" i="53"/>
  <c r="BM4648" i="53"/>
  <c r="BP6659" i="53"/>
  <c r="BQ6659" i="53"/>
  <c r="BO6659" i="53"/>
  <c r="BN6659" i="53"/>
  <c r="BM6659" i="53"/>
  <c r="BP3641" i="53"/>
  <c r="BN3641" i="53"/>
  <c r="BM3641" i="53"/>
  <c r="BQ3641" i="53"/>
  <c r="BO3641" i="53"/>
  <c r="BQ1631" i="53"/>
  <c r="BP1631" i="53"/>
  <c r="BN1631" i="53"/>
  <c r="BM1631" i="53"/>
  <c r="BO1631" i="53"/>
  <c r="AD5652" i="53"/>
  <c r="AD1629" i="53"/>
  <c r="BL625" i="53"/>
  <c r="AD4646" i="53"/>
  <c r="BL4649" i="53"/>
  <c r="BL3642" i="53"/>
  <c r="BL5654" i="53"/>
  <c r="BL6660" i="53"/>
  <c r="BL1632" i="53"/>
  <c r="BL2637" i="53"/>
  <c r="AD6658" i="53"/>
  <c r="AD3640" i="53"/>
  <c r="AD2635" i="53"/>
  <c r="AG7687" i="53"/>
  <c r="AF7687" i="53"/>
  <c r="AE7687" i="53"/>
  <c r="AE8694" i="53"/>
  <c r="AG8694" i="53"/>
  <c r="AF8694" i="53"/>
  <c r="BQ7687" i="53"/>
  <c r="BP7687" i="53"/>
  <c r="BO7687" i="53"/>
  <c r="BN7687" i="53"/>
  <c r="BM7687" i="53"/>
  <c r="BN8693" i="53"/>
  <c r="BM8693" i="53"/>
  <c r="BQ8693" i="53"/>
  <c r="BP8693" i="53"/>
  <c r="BO8693" i="53"/>
  <c r="BL8694" i="53"/>
  <c r="BL7688" i="53"/>
  <c r="AD8695" i="53"/>
  <c r="AD7688" i="53"/>
  <c r="AG1629" i="53"/>
  <c r="AF1629" i="53"/>
  <c r="AE1629" i="53"/>
  <c r="AG5652" i="53"/>
  <c r="AF5652" i="53"/>
  <c r="AE5652" i="53"/>
  <c r="AG6658" i="53"/>
  <c r="AE6658" i="53"/>
  <c r="AF6658" i="53"/>
  <c r="AG2635" i="53"/>
  <c r="AF2635" i="53"/>
  <c r="AE2635" i="53"/>
  <c r="AG3640" i="53"/>
  <c r="AF3640" i="53"/>
  <c r="AE3640" i="53"/>
  <c r="AG4646" i="53"/>
  <c r="AF4646" i="53"/>
  <c r="AE4646" i="53"/>
  <c r="BP2637" i="53"/>
  <c r="BQ2637" i="53"/>
  <c r="BO2637" i="53"/>
  <c r="BN2637" i="53"/>
  <c r="BM2637" i="53"/>
  <c r="BQ625" i="53"/>
  <c r="BP625" i="53"/>
  <c r="BO625" i="53"/>
  <c r="BN625" i="53"/>
  <c r="BM625" i="53"/>
  <c r="BQ1632" i="53"/>
  <c r="BP1632" i="53"/>
  <c r="BO1632" i="53"/>
  <c r="BN1632" i="53"/>
  <c r="BM1632" i="53"/>
  <c r="BP3642" i="53"/>
  <c r="BO3642" i="53"/>
  <c r="BN3642" i="53"/>
  <c r="BM3642" i="53"/>
  <c r="BQ3642" i="53"/>
  <c r="BQ6660" i="53"/>
  <c r="BP6660" i="53"/>
  <c r="BO6660" i="53"/>
  <c r="BN6660" i="53"/>
  <c r="BM6660" i="53"/>
  <c r="BQ5654" i="53"/>
  <c r="BP5654" i="53"/>
  <c r="BM5654" i="53"/>
  <c r="BO5654" i="53"/>
  <c r="BN5654" i="53"/>
  <c r="BP4649" i="53"/>
  <c r="BQ4649" i="53"/>
  <c r="BO4649" i="53"/>
  <c r="BN4649" i="53"/>
  <c r="BM4649" i="53"/>
  <c r="AD5653" i="53"/>
  <c r="BL626" i="53"/>
  <c r="AD4647" i="53"/>
  <c r="AD1630" i="53"/>
  <c r="BL3643" i="53"/>
  <c r="BL4650" i="53"/>
  <c r="BL6661" i="53"/>
  <c r="BL1633" i="53"/>
  <c r="BL5655" i="53"/>
  <c r="BL2638" i="53"/>
  <c r="AD6659" i="53"/>
  <c r="AD3641" i="53"/>
  <c r="AD2636" i="53"/>
  <c r="AE7688" i="53"/>
  <c r="AG7688" i="53"/>
  <c r="AF7688" i="53"/>
  <c r="AG8695" i="53"/>
  <c r="AF8695" i="53"/>
  <c r="AE8695" i="53"/>
  <c r="BQ7688" i="53"/>
  <c r="BP7688" i="53"/>
  <c r="BO7688" i="53"/>
  <c r="BN7688" i="53"/>
  <c r="BM7688" i="53"/>
  <c r="BQ8694" i="53"/>
  <c r="BP8694" i="53"/>
  <c r="BO8694" i="53"/>
  <c r="BN8694" i="53"/>
  <c r="BM8694" i="53"/>
  <c r="BL8695" i="53"/>
  <c r="BL7689" i="53"/>
  <c r="AD8696" i="53"/>
  <c r="AD7689" i="53"/>
  <c r="AF6659" i="53"/>
  <c r="AE6659" i="53"/>
  <c r="AG6659" i="53"/>
  <c r="AG5653" i="53"/>
  <c r="AF5653" i="53"/>
  <c r="AE5653" i="53"/>
  <c r="AG2636" i="53"/>
  <c r="AF2636" i="53"/>
  <c r="AE2636" i="53"/>
  <c r="AG4647" i="53"/>
  <c r="AF4647" i="53"/>
  <c r="AE4647" i="53"/>
  <c r="AF3641" i="53"/>
  <c r="AE3641" i="53"/>
  <c r="AG3641" i="53"/>
  <c r="AG1630" i="53"/>
  <c r="AF1630" i="53"/>
  <c r="AE1630" i="53"/>
  <c r="BQ1633" i="53"/>
  <c r="BP1633" i="53"/>
  <c r="BO1633" i="53"/>
  <c r="BN1633" i="53"/>
  <c r="BM1633" i="53"/>
  <c r="BQ2638" i="53"/>
  <c r="BP2638" i="53"/>
  <c r="BO2638" i="53"/>
  <c r="BN2638" i="53"/>
  <c r="BM2638" i="53"/>
  <c r="BQ5655" i="53"/>
  <c r="BP5655" i="53"/>
  <c r="BO5655" i="53"/>
  <c r="BN5655" i="53"/>
  <c r="BM5655" i="53"/>
  <c r="BP4650" i="53"/>
  <c r="BQ4650" i="53"/>
  <c r="BO4650" i="53"/>
  <c r="BN4650" i="53"/>
  <c r="BM4650" i="53"/>
  <c r="BQ626" i="53"/>
  <c r="BP626" i="53"/>
  <c r="BO626" i="53"/>
  <c r="BN626" i="53"/>
  <c r="BM626" i="53"/>
  <c r="BQ6661" i="53"/>
  <c r="BP6661" i="53"/>
  <c r="BM6661" i="53"/>
  <c r="BO6661" i="53"/>
  <c r="BN6661" i="53"/>
  <c r="BP3643" i="53"/>
  <c r="BQ3643" i="53"/>
  <c r="BO3643" i="53"/>
  <c r="BN3643" i="53"/>
  <c r="BM3643" i="53"/>
  <c r="AD5654" i="53"/>
  <c r="AD1631" i="53"/>
  <c r="AD4648" i="53"/>
  <c r="BL627" i="53"/>
  <c r="BL4651" i="53"/>
  <c r="BL6662" i="53"/>
  <c r="BL5656" i="53"/>
  <c r="BL2639" i="53"/>
  <c r="BL1634" i="53"/>
  <c r="BL3644" i="53"/>
  <c r="AD6660" i="53"/>
  <c r="AD3642" i="53"/>
  <c r="AD2637" i="53"/>
  <c r="AG7689" i="53"/>
  <c r="AF7689" i="53"/>
  <c r="AE7689" i="53"/>
  <c r="AG8696" i="53"/>
  <c r="AF8696" i="53"/>
  <c r="AE8696" i="53"/>
  <c r="BO7689" i="53"/>
  <c r="BN7689" i="53"/>
  <c r="BM7689" i="53"/>
  <c r="BQ7689" i="53"/>
  <c r="BP7689" i="53"/>
  <c r="BQ8695" i="53"/>
  <c r="BP8695" i="53"/>
  <c r="BO8695" i="53"/>
  <c r="BN8695" i="53"/>
  <c r="BM8695" i="53"/>
  <c r="BL8696" i="53"/>
  <c r="BL7690" i="53"/>
  <c r="AD8697" i="53"/>
  <c r="AD7690" i="53"/>
  <c r="AE1631" i="53"/>
  <c r="AF1631" i="53"/>
  <c r="AG1631" i="53"/>
  <c r="AG4648" i="53"/>
  <c r="AE4648" i="53"/>
  <c r="AF4648" i="53"/>
  <c r="AF6660" i="53"/>
  <c r="AG6660" i="53"/>
  <c r="AE6660" i="53"/>
  <c r="AG5654" i="53"/>
  <c r="AF5654" i="53"/>
  <c r="AE5654" i="53"/>
  <c r="AE2637" i="53"/>
  <c r="AF2637" i="53"/>
  <c r="AG2637" i="53"/>
  <c r="AG3642" i="53"/>
  <c r="AF3642" i="53"/>
  <c r="AE3642" i="53"/>
  <c r="BP3644" i="53"/>
  <c r="BQ3644" i="53"/>
  <c r="BO3644" i="53"/>
  <c r="BN3644" i="53"/>
  <c r="BM3644" i="53"/>
  <c r="BQ2639" i="53"/>
  <c r="BP2639" i="53"/>
  <c r="BM2639" i="53"/>
  <c r="BO2639" i="53"/>
  <c r="BN2639" i="53"/>
  <c r="BQ1634" i="53"/>
  <c r="BP1634" i="53"/>
  <c r="BO1634" i="53"/>
  <c r="BN1634" i="53"/>
  <c r="BM1634" i="53"/>
  <c r="BP5656" i="53"/>
  <c r="BQ5656" i="53"/>
  <c r="BO5656" i="53"/>
  <c r="BN5656" i="53"/>
  <c r="BM5656" i="53"/>
  <c r="BQ6662" i="53"/>
  <c r="BP6662" i="53"/>
  <c r="BO6662" i="53"/>
  <c r="BM6662" i="53"/>
  <c r="BN6662" i="53"/>
  <c r="BP4651" i="53"/>
  <c r="BM4651" i="53"/>
  <c r="BQ4651" i="53"/>
  <c r="BO4651" i="53"/>
  <c r="BN4651" i="53"/>
  <c r="BP627" i="53"/>
  <c r="BQ627" i="53"/>
  <c r="BO627" i="53"/>
  <c r="BN627" i="53"/>
  <c r="BM627" i="53"/>
  <c r="AD5655" i="53"/>
  <c r="BL628" i="53"/>
  <c r="AD1632" i="53"/>
  <c r="AD4649" i="53"/>
  <c r="BL1635" i="53"/>
  <c r="BL3645" i="53"/>
  <c r="BL2640" i="53"/>
  <c r="BL4652" i="53"/>
  <c r="BL5657" i="53"/>
  <c r="BL6663" i="53"/>
  <c r="AD6661" i="53"/>
  <c r="AD3643" i="53"/>
  <c r="AD2638" i="53"/>
  <c r="AG7690" i="53"/>
  <c r="AF7690" i="53"/>
  <c r="AE7690" i="53"/>
  <c r="AG8697" i="53"/>
  <c r="AF8697" i="53"/>
  <c r="AE8697" i="53"/>
  <c r="BQ7690" i="53"/>
  <c r="BP7690" i="53"/>
  <c r="BO7690" i="53"/>
  <c r="BN7690" i="53"/>
  <c r="BM7690" i="53"/>
  <c r="BO8696" i="53"/>
  <c r="BN8696" i="53"/>
  <c r="BM8696" i="53"/>
  <c r="BQ8696" i="53"/>
  <c r="BP8696" i="53"/>
  <c r="BL8697" i="53"/>
  <c r="BL7691" i="53"/>
  <c r="AD8698" i="53"/>
  <c r="AD7691" i="53"/>
  <c r="AF5655" i="53"/>
  <c r="AE5655" i="53"/>
  <c r="AG5655" i="53"/>
  <c r="AG1632" i="53"/>
  <c r="AF1632" i="53"/>
  <c r="AE1632" i="53"/>
  <c r="AG6661" i="53"/>
  <c r="AF6661" i="53"/>
  <c r="AE6661" i="53"/>
  <c r="AG2638" i="53"/>
  <c r="AF2638" i="53"/>
  <c r="AE2638" i="53"/>
  <c r="AG3643" i="53"/>
  <c r="AF3643" i="53"/>
  <c r="AE3643" i="53"/>
  <c r="AG4649" i="53"/>
  <c r="AF4649" i="53"/>
  <c r="AE4649" i="53"/>
  <c r="BP6663" i="53"/>
  <c r="BQ6663" i="53"/>
  <c r="BO6663" i="53"/>
  <c r="BN6663" i="53"/>
  <c r="BM6663" i="53"/>
  <c r="BQ2640" i="53"/>
  <c r="BP2640" i="53"/>
  <c r="BO2640" i="53"/>
  <c r="BN2640" i="53"/>
  <c r="BM2640" i="53"/>
  <c r="BP4652" i="53"/>
  <c r="BN4652" i="53"/>
  <c r="BM4652" i="53"/>
  <c r="BQ4652" i="53"/>
  <c r="BO4652" i="53"/>
  <c r="BP3645" i="53"/>
  <c r="BQ3645" i="53"/>
  <c r="BO3645" i="53"/>
  <c r="BN3645" i="53"/>
  <c r="BM3645" i="53"/>
  <c r="BQ1635" i="53"/>
  <c r="BP1635" i="53"/>
  <c r="BN1635" i="53"/>
  <c r="BM1635" i="53"/>
  <c r="BO1635" i="53"/>
  <c r="BQ628" i="53"/>
  <c r="BP628" i="53"/>
  <c r="BM628" i="53"/>
  <c r="BO628" i="53"/>
  <c r="BN628" i="53"/>
  <c r="BQ5657" i="53"/>
  <c r="BP5657" i="53"/>
  <c r="BO5657" i="53"/>
  <c r="BN5657" i="53"/>
  <c r="BM5657" i="53"/>
  <c r="AD5656" i="53"/>
  <c r="BL629" i="53"/>
  <c r="AD4650" i="53"/>
  <c r="AD1633" i="53"/>
  <c r="BL3646" i="53"/>
  <c r="BL5658" i="53"/>
  <c r="BL6664" i="53"/>
  <c r="BL4653" i="53"/>
  <c r="BL2641" i="53"/>
  <c r="BL1636" i="53"/>
  <c r="AD6662" i="53"/>
  <c r="AD3644" i="53"/>
  <c r="AD2639" i="53"/>
  <c r="AG7691" i="53"/>
  <c r="AF7691" i="53"/>
  <c r="AE7691" i="53"/>
  <c r="AG8698" i="53"/>
  <c r="AF8698" i="53"/>
  <c r="AE8698" i="53"/>
  <c r="BM7691" i="53"/>
  <c r="BQ7691" i="53"/>
  <c r="BP7691" i="53"/>
  <c r="BO7691" i="53"/>
  <c r="BN7691" i="53"/>
  <c r="BQ8697" i="53"/>
  <c r="BP8697" i="53"/>
  <c r="BO8697" i="53"/>
  <c r="BN8697" i="53"/>
  <c r="BM8697" i="53"/>
  <c r="BL8698" i="53"/>
  <c r="BL7692" i="53"/>
  <c r="AD8699" i="53"/>
  <c r="AD7692" i="53"/>
  <c r="AF4650" i="53"/>
  <c r="AE4650" i="53"/>
  <c r="AG4650" i="53"/>
  <c r="AE6662" i="53"/>
  <c r="AG6662" i="53"/>
  <c r="AF6662" i="53"/>
  <c r="AG5656" i="53"/>
  <c r="AF5656" i="53"/>
  <c r="AE5656" i="53"/>
  <c r="AG2639" i="53"/>
  <c r="AF2639" i="53"/>
  <c r="AE2639" i="53"/>
  <c r="AE3644" i="53"/>
  <c r="AF3644" i="53"/>
  <c r="AG3644" i="53"/>
  <c r="AG1633" i="53"/>
  <c r="AF1633" i="53"/>
  <c r="AE1633" i="53"/>
  <c r="BQ629" i="53"/>
  <c r="BP629" i="53"/>
  <c r="BO629" i="53"/>
  <c r="BN629" i="53"/>
  <c r="BM629" i="53"/>
  <c r="BQ1636" i="53"/>
  <c r="BP1636" i="53"/>
  <c r="BO1636" i="53"/>
  <c r="BN1636" i="53"/>
  <c r="BM1636" i="53"/>
  <c r="BP2641" i="53"/>
  <c r="BQ2641" i="53"/>
  <c r="BO2641" i="53"/>
  <c r="BN2641" i="53"/>
  <c r="BM2641" i="53"/>
  <c r="BP4653" i="53"/>
  <c r="BO4653" i="53"/>
  <c r="BN4653" i="53"/>
  <c r="BM4653" i="53"/>
  <c r="BQ4653" i="53"/>
  <c r="BQ6664" i="53"/>
  <c r="BP6664" i="53"/>
  <c r="BO6664" i="53"/>
  <c r="BN6664" i="53"/>
  <c r="BM6664" i="53"/>
  <c r="BQ5658" i="53"/>
  <c r="BP5658" i="53"/>
  <c r="BO5658" i="53"/>
  <c r="BN5658" i="53"/>
  <c r="BM5658" i="53"/>
  <c r="BP3646" i="53"/>
  <c r="BQ3646" i="53"/>
  <c r="BO3646" i="53"/>
  <c r="BN3646" i="53"/>
  <c r="BM3646" i="53"/>
  <c r="AD5657" i="53"/>
  <c r="AD1634" i="53"/>
  <c r="AD4651" i="53"/>
  <c r="BL630" i="53"/>
  <c r="BL2642" i="53"/>
  <c r="BL6665" i="53"/>
  <c r="BL3647" i="53"/>
  <c r="BL5659" i="53"/>
  <c r="BL1637" i="53"/>
  <c r="BL4654" i="53"/>
  <c r="AD6663" i="53"/>
  <c r="AD3645" i="53"/>
  <c r="AD2640" i="53"/>
  <c r="AG7692" i="53"/>
  <c r="AF7692" i="53"/>
  <c r="AE7692" i="53"/>
  <c r="AF8699" i="53"/>
  <c r="AE8699" i="53"/>
  <c r="AG8699" i="53"/>
  <c r="BP7692" i="53"/>
  <c r="BO7692" i="53"/>
  <c r="BN7692" i="53"/>
  <c r="BM7692" i="53"/>
  <c r="BQ7692" i="53"/>
  <c r="BM8698" i="53"/>
  <c r="BQ8698" i="53"/>
  <c r="BP8698" i="53"/>
  <c r="BO8698" i="53"/>
  <c r="BN8698" i="53"/>
  <c r="BL8699" i="53"/>
  <c r="BL7693" i="53"/>
  <c r="AD8700" i="53"/>
  <c r="AD7693" i="53"/>
  <c r="AG1634" i="53"/>
  <c r="AE1634" i="53"/>
  <c r="AF1634" i="53"/>
  <c r="AE6663" i="53"/>
  <c r="AF6663" i="53"/>
  <c r="AG6663" i="53"/>
  <c r="AG4651" i="53"/>
  <c r="AF4651" i="53"/>
  <c r="AE4651" i="53"/>
  <c r="AG5657" i="53"/>
  <c r="AF5657" i="53"/>
  <c r="AE5657" i="53"/>
  <c r="AG2640" i="53"/>
  <c r="AE2640" i="53"/>
  <c r="AF2640" i="53"/>
  <c r="AG3645" i="53"/>
  <c r="AF3645" i="53"/>
  <c r="AE3645" i="53"/>
  <c r="BP4654" i="53"/>
  <c r="BQ4654" i="53"/>
  <c r="BO4654" i="53"/>
  <c r="BN4654" i="53"/>
  <c r="BM4654" i="53"/>
  <c r="BQ5659" i="53"/>
  <c r="BP5659" i="53"/>
  <c r="BO5659" i="53"/>
  <c r="BM5659" i="53"/>
  <c r="BN5659" i="53"/>
  <c r="BQ1637" i="53"/>
  <c r="BP1637" i="53"/>
  <c r="BO1637" i="53"/>
  <c r="BN1637" i="53"/>
  <c r="BM1637" i="53"/>
  <c r="BQ6665" i="53"/>
  <c r="BP6665" i="53"/>
  <c r="BM6665" i="53"/>
  <c r="BO6665" i="53"/>
  <c r="BN6665" i="53"/>
  <c r="BP3647" i="53"/>
  <c r="BQ3647" i="53"/>
  <c r="BO3647" i="53"/>
  <c r="BN3647" i="53"/>
  <c r="BM3647" i="53"/>
  <c r="BQ2642" i="53"/>
  <c r="BP2642" i="53"/>
  <c r="BO2642" i="53"/>
  <c r="BN2642" i="53"/>
  <c r="BM2642" i="53"/>
  <c r="BQ630" i="53"/>
  <c r="BP630" i="53"/>
  <c r="BO630" i="53"/>
  <c r="BN630" i="53"/>
  <c r="BM630" i="53"/>
  <c r="AD5658" i="53"/>
  <c r="BL631" i="53"/>
  <c r="AD1635" i="53"/>
  <c r="AD4652" i="53"/>
  <c r="BL1638" i="53"/>
  <c r="BL6666" i="53"/>
  <c r="BL5660" i="53"/>
  <c r="BL4655" i="53"/>
  <c r="BL3648" i="53"/>
  <c r="BL2643" i="53"/>
  <c r="AD6664" i="53"/>
  <c r="AD3646" i="53"/>
  <c r="AD2641" i="53"/>
  <c r="AF7693" i="53"/>
  <c r="AE7693" i="53"/>
  <c r="AG7693" i="53"/>
  <c r="AG8700" i="53"/>
  <c r="AF8700" i="53"/>
  <c r="AE8700" i="53"/>
  <c r="BQ7693" i="53"/>
  <c r="BP7693" i="53"/>
  <c r="BO7693" i="53"/>
  <c r="BN7693" i="53"/>
  <c r="BM7693" i="53"/>
  <c r="BP8699" i="53"/>
  <c r="BO8699" i="53"/>
  <c r="BN8699" i="53"/>
  <c r="BM8699" i="53"/>
  <c r="BQ8699" i="53"/>
  <c r="BL8700" i="53"/>
  <c r="BL7694" i="53"/>
  <c r="AD8701" i="53"/>
  <c r="AD7694" i="53"/>
  <c r="AG6664" i="53"/>
  <c r="AF6664" i="53"/>
  <c r="AE6664" i="53"/>
  <c r="AG1635" i="53"/>
  <c r="AF1635" i="53"/>
  <c r="AE1635" i="53"/>
  <c r="AE5658" i="53"/>
  <c r="AG5658" i="53"/>
  <c r="AF5658" i="53"/>
  <c r="AG2641" i="53"/>
  <c r="AF2641" i="53"/>
  <c r="AE2641" i="53"/>
  <c r="AG3646" i="53"/>
  <c r="AF3646" i="53"/>
  <c r="AE3646" i="53"/>
  <c r="AG4652" i="53"/>
  <c r="AF4652" i="53"/>
  <c r="AE4652" i="53"/>
  <c r="BP3648" i="53"/>
  <c r="BM3648" i="53"/>
  <c r="BQ3648" i="53"/>
  <c r="BO3648" i="53"/>
  <c r="BN3648" i="53"/>
  <c r="BP4655" i="53"/>
  <c r="BQ4655" i="53"/>
  <c r="BO4655" i="53"/>
  <c r="BN4655" i="53"/>
  <c r="BM4655" i="53"/>
  <c r="BQ2643" i="53"/>
  <c r="BP2643" i="53"/>
  <c r="BM2643" i="53"/>
  <c r="BO2643" i="53"/>
  <c r="BN2643" i="53"/>
  <c r="BP631" i="53"/>
  <c r="BQ631" i="53"/>
  <c r="BO631" i="53"/>
  <c r="BN631" i="53"/>
  <c r="BM631" i="53"/>
  <c r="BP5660" i="53"/>
  <c r="BQ5660" i="53"/>
  <c r="BN5660" i="53"/>
  <c r="BM5660" i="53"/>
  <c r="BO5660" i="53"/>
  <c r="BQ6666" i="53"/>
  <c r="BP6666" i="53"/>
  <c r="BO6666" i="53"/>
  <c r="BM6666" i="53"/>
  <c r="BN6666" i="53"/>
  <c r="BQ1638" i="53"/>
  <c r="BP1638" i="53"/>
  <c r="BO1638" i="53"/>
  <c r="BN1638" i="53"/>
  <c r="BM1638" i="53"/>
  <c r="AD5659" i="53"/>
  <c r="AD4653" i="53"/>
  <c r="AD1636" i="53"/>
  <c r="BL632" i="53"/>
  <c r="BL3649" i="53"/>
  <c r="BL6667" i="53"/>
  <c r="BL2644" i="53"/>
  <c r="BL4656" i="53"/>
  <c r="BL5661" i="53"/>
  <c r="BL1639" i="53"/>
  <c r="AD6665" i="53"/>
  <c r="AD3647" i="53"/>
  <c r="AD2642" i="53"/>
  <c r="AG7694" i="53"/>
  <c r="AF7694" i="53"/>
  <c r="AE7694" i="53"/>
  <c r="AG8701" i="53"/>
  <c r="AF8701" i="53"/>
  <c r="AE8701" i="53"/>
  <c r="BN7694" i="53"/>
  <c r="BM7694" i="53"/>
  <c r="BQ7694" i="53"/>
  <c r="BP7694" i="53"/>
  <c r="BO7694" i="53"/>
  <c r="BQ8700" i="53"/>
  <c r="BP8700" i="53"/>
  <c r="BO8700" i="53"/>
  <c r="BN8700" i="53"/>
  <c r="BM8700" i="53"/>
  <c r="BL8701" i="53"/>
  <c r="BL7695" i="53"/>
  <c r="AD8702" i="53"/>
  <c r="AD7695" i="53"/>
  <c r="AE4653" i="53"/>
  <c r="AF4653" i="53"/>
  <c r="AG4653" i="53"/>
  <c r="AG6665" i="53"/>
  <c r="AF6665" i="53"/>
  <c r="AE6665" i="53"/>
  <c r="AF1636" i="53"/>
  <c r="AE1636" i="53"/>
  <c r="AG1636" i="53"/>
  <c r="AG5659" i="53"/>
  <c r="AF5659" i="53"/>
  <c r="AE5659" i="53"/>
  <c r="AF2642" i="53"/>
  <c r="AE2642" i="53"/>
  <c r="AG2642" i="53"/>
  <c r="AG3647" i="53"/>
  <c r="AE3647" i="53"/>
  <c r="AF3647" i="53"/>
  <c r="BQ5661" i="53"/>
  <c r="BP5661" i="53"/>
  <c r="BO5661" i="53"/>
  <c r="BN5661" i="53"/>
  <c r="BM5661" i="53"/>
  <c r="BP4656" i="53"/>
  <c r="BQ4656" i="53"/>
  <c r="BO4656" i="53"/>
  <c r="BN4656" i="53"/>
  <c r="BM4656" i="53"/>
  <c r="BQ2644" i="53"/>
  <c r="BP2644" i="53"/>
  <c r="BO2644" i="53"/>
  <c r="BN2644" i="53"/>
  <c r="BM2644" i="53"/>
  <c r="BQ1639" i="53"/>
  <c r="BP1639" i="53"/>
  <c r="BN1639" i="53"/>
  <c r="BM1639" i="53"/>
  <c r="BO1639" i="53"/>
  <c r="BP3649" i="53"/>
  <c r="BN3649" i="53"/>
  <c r="BM3649" i="53"/>
  <c r="BQ3649" i="53"/>
  <c r="BO3649" i="53"/>
  <c r="BP6667" i="53"/>
  <c r="BQ6667" i="53"/>
  <c r="BO6667" i="53"/>
  <c r="BN6667" i="53"/>
  <c r="BM6667" i="53"/>
  <c r="BQ632" i="53"/>
  <c r="BP632" i="53"/>
  <c r="BM632" i="53"/>
  <c r="BO632" i="53"/>
  <c r="BN632" i="53"/>
  <c r="AD5660" i="53"/>
  <c r="BL633" i="53"/>
  <c r="AD1637" i="53"/>
  <c r="AD4654" i="53"/>
  <c r="BL6668" i="53"/>
  <c r="BL2645" i="53"/>
  <c r="BL5662" i="53"/>
  <c r="BL1640" i="53"/>
  <c r="BL4657" i="53"/>
  <c r="BL3650" i="53"/>
  <c r="AD6666" i="53"/>
  <c r="AD3648" i="53"/>
  <c r="AD2643" i="53"/>
  <c r="AG7695" i="53"/>
  <c r="AF7695" i="53"/>
  <c r="AE7695" i="53"/>
  <c r="AE8702" i="53"/>
  <c r="AG8702" i="53"/>
  <c r="AF8702" i="53"/>
  <c r="BQ7695" i="53"/>
  <c r="BP7695" i="53"/>
  <c r="BO7695" i="53"/>
  <c r="BN7695" i="53"/>
  <c r="BM7695" i="53"/>
  <c r="BN8701" i="53"/>
  <c r="BM8701" i="53"/>
  <c r="BQ8701" i="53"/>
  <c r="BP8701" i="53"/>
  <c r="BO8701" i="53"/>
  <c r="BL8702" i="53"/>
  <c r="BL7696" i="53"/>
  <c r="AD8703" i="53"/>
  <c r="AD7696" i="53"/>
  <c r="AE6666" i="53"/>
  <c r="AG6666" i="53"/>
  <c r="AF6666" i="53"/>
  <c r="AG1637" i="53"/>
  <c r="AF1637" i="53"/>
  <c r="AE1637" i="53"/>
  <c r="AG2643" i="53"/>
  <c r="AF2643" i="53"/>
  <c r="AE2643" i="53"/>
  <c r="AG5660" i="53"/>
  <c r="AF5660" i="53"/>
  <c r="AE5660" i="53"/>
  <c r="AG3648" i="53"/>
  <c r="AF3648" i="53"/>
  <c r="AE3648" i="53"/>
  <c r="AG4654" i="53"/>
  <c r="AF4654" i="53"/>
  <c r="AE4654" i="53"/>
  <c r="BQ633" i="53"/>
  <c r="BP633" i="53"/>
  <c r="BO633" i="53"/>
  <c r="BN633" i="53"/>
  <c r="BM633" i="53"/>
  <c r="BP4657" i="53"/>
  <c r="BQ4657" i="53"/>
  <c r="BO4657" i="53"/>
  <c r="BN4657" i="53"/>
  <c r="BM4657" i="53"/>
  <c r="BQ1640" i="53"/>
  <c r="BP1640" i="53"/>
  <c r="BO1640" i="53"/>
  <c r="BN1640" i="53"/>
  <c r="BM1640" i="53"/>
  <c r="BQ5662" i="53"/>
  <c r="BP5662" i="53"/>
  <c r="BO5662" i="53"/>
  <c r="BN5662" i="53"/>
  <c r="BM5662" i="53"/>
  <c r="BP3650" i="53"/>
  <c r="BO3650" i="53"/>
  <c r="BN3650" i="53"/>
  <c r="BM3650" i="53"/>
  <c r="BQ3650" i="53"/>
  <c r="BP2645" i="53"/>
  <c r="BQ2645" i="53"/>
  <c r="BO2645" i="53"/>
  <c r="BN2645" i="53"/>
  <c r="BM2645" i="53"/>
  <c r="BQ6668" i="53"/>
  <c r="BP6668" i="53"/>
  <c r="BO6668" i="53"/>
  <c r="BN6668" i="53"/>
  <c r="BM6668" i="53"/>
  <c r="AD5661" i="53"/>
  <c r="AD4655" i="53"/>
  <c r="AD1638" i="53"/>
  <c r="BL634" i="53"/>
  <c r="BL2646" i="53"/>
  <c r="BL6669" i="53"/>
  <c r="BL1641" i="53"/>
  <c r="BL3651" i="53"/>
  <c r="BL4658" i="53"/>
  <c r="BL5663" i="53"/>
  <c r="AD6667" i="53"/>
  <c r="AD3649" i="53"/>
  <c r="AD2644" i="53"/>
  <c r="AE7696" i="53"/>
  <c r="AG7696" i="53"/>
  <c r="AF7696" i="53"/>
  <c r="AG8703" i="53"/>
  <c r="AF8703" i="53"/>
  <c r="AE8703" i="53"/>
  <c r="BQ7696" i="53"/>
  <c r="BP7696" i="53"/>
  <c r="BO7696" i="53"/>
  <c r="BN7696" i="53"/>
  <c r="BM7696" i="53"/>
  <c r="BQ8702" i="53"/>
  <c r="BP8702" i="53"/>
  <c r="BO8702" i="53"/>
  <c r="BN8702" i="53"/>
  <c r="BM8702" i="53"/>
  <c r="BL8703" i="53"/>
  <c r="BL7697" i="53"/>
  <c r="AD8704" i="53"/>
  <c r="AD7697" i="53"/>
  <c r="AG4655" i="53"/>
  <c r="AF4655" i="53"/>
  <c r="AE4655" i="53"/>
  <c r="AG5661" i="53"/>
  <c r="AF5661" i="53"/>
  <c r="AE5661" i="53"/>
  <c r="AG1638" i="53"/>
  <c r="AF1638" i="53"/>
  <c r="AE1638" i="53"/>
  <c r="AF6667" i="53"/>
  <c r="AE6667" i="53"/>
  <c r="AG6667" i="53"/>
  <c r="AG2644" i="53"/>
  <c r="AF2644" i="53"/>
  <c r="AE2644" i="53"/>
  <c r="AF3649" i="53"/>
  <c r="AE3649" i="53"/>
  <c r="AG3649" i="53"/>
  <c r="BQ5663" i="53"/>
  <c r="BP5663" i="53"/>
  <c r="BO5663" i="53"/>
  <c r="BN5663" i="53"/>
  <c r="BM5663" i="53"/>
  <c r="BP4658" i="53"/>
  <c r="BQ4658" i="53"/>
  <c r="BO4658" i="53"/>
  <c r="BN4658" i="53"/>
  <c r="BM4658" i="53"/>
  <c r="BQ1641" i="53"/>
  <c r="BP1641" i="53"/>
  <c r="BO1641" i="53"/>
  <c r="BN1641" i="53"/>
  <c r="BM1641" i="53"/>
  <c r="BQ6669" i="53"/>
  <c r="BP6669" i="53"/>
  <c r="BM6669" i="53"/>
  <c r="BO6669" i="53"/>
  <c r="BN6669" i="53"/>
  <c r="BP3651" i="53"/>
  <c r="BQ3651" i="53"/>
  <c r="BO3651" i="53"/>
  <c r="BN3651" i="53"/>
  <c r="BM3651" i="53"/>
  <c r="BQ2646" i="53"/>
  <c r="BP2646" i="53"/>
  <c r="BO2646" i="53"/>
  <c r="BN2646" i="53"/>
  <c r="BM2646" i="53"/>
  <c r="BQ634" i="53"/>
  <c r="BP634" i="53"/>
  <c r="BO634" i="53"/>
  <c r="BN634" i="53"/>
  <c r="BM634" i="53"/>
  <c r="AD5662" i="53"/>
  <c r="BL635" i="53"/>
  <c r="AD1639" i="53"/>
  <c r="AD4656" i="53"/>
  <c r="BL6670" i="53"/>
  <c r="BL1642" i="53"/>
  <c r="BL5664" i="53"/>
  <c r="BL4659" i="53"/>
  <c r="BL3652" i="53"/>
  <c r="BL2647" i="53"/>
  <c r="AD6668" i="53"/>
  <c r="AD3650" i="53"/>
  <c r="AD2645" i="53"/>
  <c r="AG7697" i="53"/>
  <c r="AF7697" i="53"/>
  <c r="AE7697" i="53"/>
  <c r="AG8704" i="53"/>
  <c r="AF8704" i="53"/>
  <c r="AE8704" i="53"/>
  <c r="BO7697" i="53"/>
  <c r="BN7697" i="53"/>
  <c r="BM7697" i="53"/>
  <c r="BQ7697" i="53"/>
  <c r="BP7697" i="53"/>
  <c r="BQ8703" i="53"/>
  <c r="BP8703" i="53"/>
  <c r="BO8703" i="53"/>
  <c r="BN8703" i="53"/>
  <c r="BM8703" i="53"/>
  <c r="BL8704" i="53"/>
  <c r="BL7698" i="53"/>
  <c r="AD8705" i="53"/>
  <c r="AD7698" i="53"/>
  <c r="AE1639" i="53"/>
  <c r="AF1639" i="53"/>
  <c r="AG1639" i="53"/>
  <c r="AF6668" i="53"/>
  <c r="AG6668" i="53"/>
  <c r="AE6668" i="53"/>
  <c r="AG5662" i="53"/>
  <c r="AF5662" i="53"/>
  <c r="AE5662" i="53"/>
  <c r="AE2645" i="53"/>
  <c r="AF2645" i="53"/>
  <c r="AG2645" i="53"/>
  <c r="AG3650" i="53"/>
  <c r="AF3650" i="53"/>
  <c r="AE3650" i="53"/>
  <c r="AG4656" i="53"/>
  <c r="AE4656" i="53"/>
  <c r="AF4656" i="53"/>
  <c r="BP4659" i="53"/>
  <c r="BM4659" i="53"/>
  <c r="BQ4659" i="53"/>
  <c r="BO4659" i="53"/>
  <c r="BN4659" i="53"/>
  <c r="BP5664" i="53"/>
  <c r="BQ5664" i="53"/>
  <c r="BN5664" i="53"/>
  <c r="BM5664" i="53"/>
  <c r="BO5664" i="53"/>
  <c r="BQ1642" i="53"/>
  <c r="BP1642" i="53"/>
  <c r="BO1642" i="53"/>
  <c r="BN1642" i="53"/>
  <c r="BM1642" i="53"/>
  <c r="BP635" i="53"/>
  <c r="BQ635" i="53"/>
  <c r="BO635" i="53"/>
  <c r="BN635" i="53"/>
  <c r="BM635" i="53"/>
  <c r="BP3652" i="53"/>
  <c r="BQ3652" i="53"/>
  <c r="BO3652" i="53"/>
  <c r="BN3652" i="53"/>
  <c r="BM3652" i="53"/>
  <c r="BQ6670" i="53"/>
  <c r="BP6670" i="53"/>
  <c r="BO6670" i="53"/>
  <c r="BM6670" i="53"/>
  <c r="BN6670" i="53"/>
  <c r="BQ2647" i="53"/>
  <c r="BP2647" i="53"/>
  <c r="BM2647" i="53"/>
  <c r="BO2647" i="53"/>
  <c r="BN2647" i="53"/>
  <c r="AD5663" i="53"/>
  <c r="AD4657" i="53"/>
  <c r="AD1640" i="53"/>
  <c r="BL636" i="53"/>
  <c r="BL2648" i="53"/>
  <c r="BL6671" i="53"/>
  <c r="BL1643" i="53"/>
  <c r="BL3653" i="53"/>
  <c r="BL4660" i="53"/>
  <c r="BL5665" i="53"/>
  <c r="AD6669" i="53"/>
  <c r="AD3651" i="53"/>
  <c r="AD2646" i="53"/>
  <c r="AG7698" i="53"/>
  <c r="AF7698" i="53"/>
  <c r="AE7698" i="53"/>
  <c r="AG8705" i="53"/>
  <c r="AF8705" i="53"/>
  <c r="AE8705" i="53"/>
  <c r="BQ7698" i="53"/>
  <c r="BP7698" i="53"/>
  <c r="BO7698" i="53"/>
  <c r="BN7698" i="53"/>
  <c r="BM7698" i="53"/>
  <c r="BO8704" i="53"/>
  <c r="BN8704" i="53"/>
  <c r="BM8704" i="53"/>
  <c r="BQ8704" i="53"/>
  <c r="BP8704" i="53"/>
  <c r="BL8705" i="53"/>
  <c r="BL7699" i="53"/>
  <c r="AD8706" i="53"/>
  <c r="AD7699" i="53"/>
  <c r="AG6669" i="53"/>
  <c r="AF6669" i="53"/>
  <c r="AE6669" i="53"/>
  <c r="AG4657" i="53"/>
  <c r="AF4657" i="53"/>
  <c r="AE4657" i="53"/>
  <c r="AF5663" i="53"/>
  <c r="AE5663" i="53"/>
  <c r="AG5663" i="53"/>
  <c r="AG1640" i="53"/>
  <c r="AF1640" i="53"/>
  <c r="AE1640" i="53"/>
  <c r="AG2646" i="53"/>
  <c r="AF2646" i="53"/>
  <c r="AE2646" i="53"/>
  <c r="AG3651" i="53"/>
  <c r="AF3651" i="53"/>
  <c r="AE3651" i="53"/>
  <c r="BP4660" i="53"/>
  <c r="BN4660" i="53"/>
  <c r="BM4660" i="53"/>
  <c r="BQ4660" i="53"/>
  <c r="BO4660" i="53"/>
  <c r="BQ5665" i="53"/>
  <c r="BP5665" i="53"/>
  <c r="BO5665" i="53"/>
  <c r="BN5665" i="53"/>
  <c r="BM5665" i="53"/>
  <c r="BP6671" i="53"/>
  <c r="BQ6671" i="53"/>
  <c r="BO6671" i="53"/>
  <c r="BN6671" i="53"/>
  <c r="BM6671" i="53"/>
  <c r="BP3653" i="53"/>
  <c r="BQ3653" i="53"/>
  <c r="BO3653" i="53"/>
  <c r="BN3653" i="53"/>
  <c r="BM3653" i="53"/>
  <c r="BQ1643" i="53"/>
  <c r="BP1643" i="53"/>
  <c r="BN1643" i="53"/>
  <c r="BM1643" i="53"/>
  <c r="BO1643" i="53"/>
  <c r="BQ2648" i="53"/>
  <c r="BP2648" i="53"/>
  <c r="BO2648" i="53"/>
  <c r="BN2648" i="53"/>
  <c r="BM2648" i="53"/>
  <c r="BQ636" i="53"/>
  <c r="BP636" i="53"/>
  <c r="BM636" i="53"/>
  <c r="BO636" i="53"/>
  <c r="BN636" i="53"/>
  <c r="AD5664" i="53"/>
  <c r="AD1641" i="53"/>
  <c r="BL637" i="53"/>
  <c r="AD4658" i="53"/>
  <c r="BL1644" i="53"/>
  <c r="BL4661" i="53"/>
  <c r="BL6672" i="53"/>
  <c r="BL5666" i="53"/>
  <c r="BL3654" i="53"/>
  <c r="BL2649" i="53"/>
  <c r="AD6670" i="53"/>
  <c r="AD3652" i="53"/>
  <c r="AD2647" i="53"/>
  <c r="AG7699" i="53"/>
  <c r="AF7699" i="53"/>
  <c r="AE7699" i="53"/>
  <c r="AG8706" i="53"/>
  <c r="AF8706" i="53"/>
  <c r="AE8706" i="53"/>
  <c r="BM7699" i="53"/>
  <c r="BQ7699" i="53"/>
  <c r="BP7699" i="53"/>
  <c r="BO7699" i="53"/>
  <c r="BN7699" i="53"/>
  <c r="BQ8705" i="53"/>
  <c r="BP8705" i="53"/>
  <c r="BO8705" i="53"/>
  <c r="BN8705" i="53"/>
  <c r="BM8705" i="53"/>
  <c r="BL8706" i="53"/>
  <c r="BL7700" i="53"/>
  <c r="AD8707" i="53"/>
  <c r="AD7700" i="53"/>
  <c r="AE6670" i="53"/>
  <c r="AF6670" i="53"/>
  <c r="AG6670" i="53"/>
  <c r="AG5664" i="53"/>
  <c r="AF5664" i="53"/>
  <c r="AE5664" i="53"/>
  <c r="AG1641" i="53"/>
  <c r="AF1641" i="53"/>
  <c r="AE1641" i="53"/>
  <c r="AG2647" i="53"/>
  <c r="AF2647" i="53"/>
  <c r="AE2647" i="53"/>
  <c r="AE3652" i="53"/>
  <c r="AF3652" i="53"/>
  <c r="AG3652" i="53"/>
  <c r="AF4658" i="53"/>
  <c r="AE4658" i="53"/>
  <c r="AG4658" i="53"/>
  <c r="BQ637" i="53"/>
  <c r="BP637" i="53"/>
  <c r="BO637" i="53"/>
  <c r="BN637" i="53"/>
  <c r="BM637" i="53"/>
  <c r="BP2649" i="53"/>
  <c r="BQ2649" i="53"/>
  <c r="BO2649" i="53"/>
  <c r="BN2649" i="53"/>
  <c r="BM2649" i="53"/>
  <c r="BP3654" i="53"/>
  <c r="BQ3654" i="53"/>
  <c r="BO3654" i="53"/>
  <c r="BN3654" i="53"/>
  <c r="BM3654" i="53"/>
  <c r="BQ5666" i="53"/>
  <c r="BP5666" i="53"/>
  <c r="BO5666" i="53"/>
  <c r="BN5666" i="53"/>
  <c r="BM5666" i="53"/>
  <c r="BQ6672" i="53"/>
  <c r="BP6672" i="53"/>
  <c r="BO6672" i="53"/>
  <c r="BN6672" i="53"/>
  <c r="BM6672" i="53"/>
  <c r="BQ1644" i="53"/>
  <c r="BP1644" i="53"/>
  <c r="BO1644" i="53"/>
  <c r="BN1644" i="53"/>
  <c r="BM1644" i="53"/>
  <c r="BP4661" i="53"/>
  <c r="BO4661" i="53"/>
  <c r="BN4661" i="53"/>
  <c r="BM4661" i="53"/>
  <c r="BQ4661" i="53"/>
  <c r="AD5665" i="53"/>
  <c r="BL638" i="53"/>
  <c r="AD1642" i="53"/>
  <c r="AD4659" i="53"/>
  <c r="BL2650" i="53"/>
  <c r="BL3655" i="53"/>
  <c r="BL6673" i="53"/>
  <c r="BL5667" i="53"/>
  <c r="BL4662" i="53"/>
  <c r="BL1645" i="53"/>
  <c r="AD6671" i="53"/>
  <c r="AD3653" i="53"/>
  <c r="AD2648" i="53"/>
  <c r="AG7700" i="53"/>
  <c r="AF7700" i="53"/>
  <c r="AE7700" i="53"/>
  <c r="AF8707" i="53"/>
  <c r="AE8707" i="53"/>
  <c r="AG8707" i="53"/>
  <c r="BP7700" i="53"/>
  <c r="BO7700" i="53"/>
  <c r="BN7700" i="53"/>
  <c r="BM7700" i="53"/>
  <c r="BQ7700" i="53"/>
  <c r="BM8706" i="53"/>
  <c r="BQ8706" i="53"/>
  <c r="BP8706" i="53"/>
  <c r="BO8706" i="53"/>
  <c r="BN8706" i="53"/>
  <c r="BL8707" i="53"/>
  <c r="BL7701" i="53"/>
  <c r="AD8708" i="53"/>
  <c r="AD7701" i="53"/>
  <c r="AG1642" i="53"/>
  <c r="AE1642" i="53"/>
  <c r="AF1642" i="53"/>
  <c r="AG5665" i="53"/>
  <c r="AF5665" i="53"/>
  <c r="AE5665" i="53"/>
  <c r="AE6671" i="53"/>
  <c r="AG6671" i="53"/>
  <c r="AF6671" i="53"/>
  <c r="AG2648" i="53"/>
  <c r="AE2648" i="53"/>
  <c r="AF2648" i="53"/>
  <c r="AG3653" i="53"/>
  <c r="AF3653" i="53"/>
  <c r="AE3653" i="53"/>
  <c r="AG4659" i="53"/>
  <c r="AF4659" i="53"/>
  <c r="AE4659" i="53"/>
  <c r="BQ638" i="53"/>
  <c r="BP638" i="53"/>
  <c r="BO638" i="53"/>
  <c r="BN638" i="53"/>
  <c r="BM638" i="53"/>
  <c r="BQ6673" i="53"/>
  <c r="BP6673" i="53"/>
  <c r="BM6673" i="53"/>
  <c r="BO6673" i="53"/>
  <c r="BN6673" i="53"/>
  <c r="BP4662" i="53"/>
  <c r="BQ4662" i="53"/>
  <c r="BO4662" i="53"/>
  <c r="BN4662" i="53"/>
  <c r="BM4662" i="53"/>
  <c r="BQ1645" i="53"/>
  <c r="BP1645" i="53"/>
  <c r="BO1645" i="53"/>
  <c r="BN1645" i="53"/>
  <c r="BM1645" i="53"/>
  <c r="BQ5667" i="53"/>
  <c r="BP5667" i="53"/>
  <c r="BO5667" i="53"/>
  <c r="BN5667" i="53"/>
  <c r="BM5667" i="53"/>
  <c r="BP3655" i="53"/>
  <c r="BQ3655" i="53"/>
  <c r="BO3655" i="53"/>
  <c r="BN3655" i="53"/>
  <c r="BM3655" i="53"/>
  <c r="BQ2650" i="53"/>
  <c r="BP2650" i="53"/>
  <c r="BO2650" i="53"/>
  <c r="BN2650" i="53"/>
  <c r="BM2650" i="53"/>
  <c r="AD5666" i="53"/>
  <c r="AD1643" i="53"/>
  <c r="BL639" i="53"/>
  <c r="AD4660" i="53"/>
  <c r="BL4663" i="53"/>
  <c r="BL6674" i="53"/>
  <c r="BL3656" i="53"/>
  <c r="BL1646" i="53"/>
  <c r="BL5668" i="53"/>
  <c r="BL2651" i="53"/>
  <c r="AD6672" i="53"/>
  <c r="AD3654" i="53"/>
  <c r="AD2649" i="53"/>
  <c r="AF7701" i="53"/>
  <c r="AE7701" i="53"/>
  <c r="AG7701" i="53"/>
  <c r="AG8708" i="53"/>
  <c r="AF8708" i="53"/>
  <c r="AE8708" i="53"/>
  <c r="BQ7701" i="53"/>
  <c r="BP7701" i="53"/>
  <c r="BO7701" i="53"/>
  <c r="BN7701" i="53"/>
  <c r="BM7701" i="53"/>
  <c r="BP8707" i="53"/>
  <c r="BO8707" i="53"/>
  <c r="BN8707" i="53"/>
  <c r="BM8707" i="53"/>
  <c r="BQ8707" i="53"/>
  <c r="BL8708" i="53"/>
  <c r="BL7702" i="53"/>
  <c r="AD8709" i="53"/>
  <c r="AD7702" i="53"/>
  <c r="AG1643" i="53"/>
  <c r="AF1643" i="53"/>
  <c r="AE1643" i="53"/>
  <c r="AG6672" i="53"/>
  <c r="AF6672" i="53"/>
  <c r="AE6672" i="53"/>
  <c r="AE5666" i="53"/>
  <c r="AG5666" i="53"/>
  <c r="AF5666" i="53"/>
  <c r="AG2649" i="53"/>
  <c r="AF2649" i="53"/>
  <c r="AE2649" i="53"/>
  <c r="AG3654" i="53"/>
  <c r="AF3654" i="53"/>
  <c r="AE3654" i="53"/>
  <c r="AG4660" i="53"/>
  <c r="AF4660" i="53"/>
  <c r="AE4660" i="53"/>
  <c r="BP639" i="53"/>
  <c r="BQ639" i="53"/>
  <c r="BO639" i="53"/>
  <c r="BN639" i="53"/>
  <c r="BM639" i="53"/>
  <c r="BP3656" i="53"/>
  <c r="BM3656" i="53"/>
  <c r="BQ3656" i="53"/>
  <c r="BO3656" i="53"/>
  <c r="BN3656" i="53"/>
  <c r="BQ2651" i="53"/>
  <c r="BP2651" i="53"/>
  <c r="BM2651" i="53"/>
  <c r="BO2651" i="53"/>
  <c r="BN2651" i="53"/>
  <c r="BP5668" i="53"/>
  <c r="BQ5668" i="53"/>
  <c r="BN5668" i="53"/>
  <c r="BM5668" i="53"/>
  <c r="BO5668" i="53"/>
  <c r="BQ1646" i="53"/>
  <c r="BP1646" i="53"/>
  <c r="BO1646" i="53"/>
  <c r="BN1646" i="53"/>
  <c r="BM1646" i="53"/>
  <c r="BP4663" i="53"/>
  <c r="BQ4663" i="53"/>
  <c r="BO4663" i="53"/>
  <c r="BN4663" i="53"/>
  <c r="BM4663" i="53"/>
  <c r="BQ6674" i="53"/>
  <c r="BP6674" i="53"/>
  <c r="BO6674" i="53"/>
  <c r="BM6674" i="53"/>
  <c r="BN6674" i="53"/>
  <c r="AD5667" i="53"/>
  <c r="AD4661" i="53"/>
  <c r="AD1644" i="53"/>
  <c r="BL640" i="53"/>
  <c r="BL5669" i="53"/>
  <c r="BL2652" i="53"/>
  <c r="BL4664" i="53"/>
  <c r="BL3657" i="53"/>
  <c r="BL6675" i="53"/>
  <c r="BL1647" i="53"/>
  <c r="AD6673" i="53"/>
  <c r="AD3655" i="53"/>
  <c r="AD2650" i="53"/>
  <c r="AG7702" i="53"/>
  <c r="AF7702" i="53"/>
  <c r="AE7702" i="53"/>
  <c r="AG8709" i="53"/>
  <c r="AF8709" i="53"/>
  <c r="AE8709" i="53"/>
  <c r="BN7702" i="53"/>
  <c r="BM7702" i="53"/>
  <c r="BQ7702" i="53"/>
  <c r="BP7702" i="53"/>
  <c r="BO7702" i="53"/>
  <c r="BQ8708" i="53"/>
  <c r="BP8708" i="53"/>
  <c r="BO8708" i="53"/>
  <c r="BN8708" i="53"/>
  <c r="BM8708" i="53"/>
  <c r="BL8709" i="53"/>
  <c r="BL7703" i="53"/>
  <c r="AD8710" i="53"/>
  <c r="AD7703" i="53"/>
  <c r="AG6673" i="53"/>
  <c r="AF6673" i="53"/>
  <c r="AE6673" i="53"/>
  <c r="AG5667" i="53"/>
  <c r="AF5667" i="53"/>
  <c r="AE5667" i="53"/>
  <c r="AF2650" i="53"/>
  <c r="AE2650" i="53"/>
  <c r="AG2650" i="53"/>
  <c r="AF1644" i="53"/>
  <c r="AE1644" i="53"/>
  <c r="AG1644" i="53"/>
  <c r="AE4661" i="53"/>
  <c r="AF4661" i="53"/>
  <c r="AG4661" i="53"/>
  <c r="AG3655" i="53"/>
  <c r="AE3655" i="53"/>
  <c r="AF3655" i="53"/>
  <c r="BQ1647" i="53"/>
  <c r="BP1647" i="53"/>
  <c r="BN1647" i="53"/>
  <c r="BM1647" i="53"/>
  <c r="BO1647" i="53"/>
  <c r="BP6675" i="53"/>
  <c r="BQ6675" i="53"/>
  <c r="BO6675" i="53"/>
  <c r="BN6675" i="53"/>
  <c r="BM6675" i="53"/>
  <c r="BP4664" i="53"/>
  <c r="BQ4664" i="53"/>
  <c r="BO4664" i="53"/>
  <c r="BN4664" i="53"/>
  <c r="BM4664" i="53"/>
  <c r="BP3657" i="53"/>
  <c r="BN3657" i="53"/>
  <c r="BM3657" i="53"/>
  <c r="BQ3657" i="53"/>
  <c r="BO3657" i="53"/>
  <c r="BQ2652" i="53"/>
  <c r="BP2652" i="53"/>
  <c r="BO2652" i="53"/>
  <c r="BN2652" i="53"/>
  <c r="BM2652" i="53"/>
  <c r="BQ5669" i="53"/>
  <c r="BP5669" i="53"/>
  <c r="BO5669" i="53"/>
  <c r="BN5669" i="53"/>
  <c r="BM5669" i="53"/>
  <c r="BQ640" i="53"/>
  <c r="BP640" i="53"/>
  <c r="BM640" i="53"/>
  <c r="BO640" i="53"/>
  <c r="BN640" i="53"/>
  <c r="AD5668" i="53"/>
  <c r="AD4662" i="53"/>
  <c r="AD1645" i="53"/>
  <c r="BL641" i="53"/>
  <c r="BL6676" i="53"/>
  <c r="BL2653" i="53"/>
  <c r="BL4665" i="53"/>
  <c r="BL1648" i="53"/>
  <c r="BL3658" i="53"/>
  <c r="BL5670" i="53"/>
  <c r="AD6674" i="53"/>
  <c r="AD3656" i="53"/>
  <c r="AD2651" i="53"/>
  <c r="AG7703" i="53"/>
  <c r="AF7703" i="53"/>
  <c r="AE7703" i="53"/>
  <c r="AE8710" i="53"/>
  <c r="AG8710" i="53"/>
  <c r="AF8710" i="53"/>
  <c r="BQ7703" i="53"/>
  <c r="BP7703" i="53"/>
  <c r="BO7703" i="53"/>
  <c r="BN7703" i="53"/>
  <c r="BM7703" i="53"/>
  <c r="BN8709" i="53"/>
  <c r="BM8709" i="53"/>
  <c r="BQ8709" i="53"/>
  <c r="BP8709" i="53"/>
  <c r="BO8709" i="53"/>
  <c r="BL8710" i="53"/>
  <c r="BL7704" i="53"/>
  <c r="AD8711" i="53"/>
  <c r="AD7704" i="53"/>
  <c r="AF6674" i="53"/>
  <c r="AE6674" i="53"/>
  <c r="AG6674" i="53"/>
  <c r="AG4662" i="53"/>
  <c r="AF4662" i="53"/>
  <c r="AE4662" i="53"/>
  <c r="AG1645" i="53"/>
  <c r="AF1645" i="53"/>
  <c r="AE1645" i="53"/>
  <c r="AG5668" i="53"/>
  <c r="AF5668" i="53"/>
  <c r="AE5668" i="53"/>
  <c r="AG2651" i="53"/>
  <c r="AF2651" i="53"/>
  <c r="AE2651" i="53"/>
  <c r="AG3656" i="53"/>
  <c r="AF3656" i="53"/>
  <c r="AE3656" i="53"/>
  <c r="BP3658" i="53"/>
  <c r="BO3658" i="53"/>
  <c r="BN3658" i="53"/>
  <c r="BM3658" i="53"/>
  <c r="BQ3658" i="53"/>
  <c r="BP4665" i="53"/>
  <c r="BQ4665" i="53"/>
  <c r="BO4665" i="53"/>
  <c r="BN4665" i="53"/>
  <c r="BM4665" i="53"/>
  <c r="BQ1648" i="53"/>
  <c r="BP1648" i="53"/>
  <c r="BO1648" i="53"/>
  <c r="BN1648" i="53"/>
  <c r="BM1648" i="53"/>
  <c r="BP2653" i="53"/>
  <c r="BQ2653" i="53"/>
  <c r="BO2653" i="53"/>
  <c r="BN2653" i="53"/>
  <c r="BM2653" i="53"/>
  <c r="BQ5670" i="53"/>
  <c r="BP5670" i="53"/>
  <c r="BO5670" i="53"/>
  <c r="BN5670" i="53"/>
  <c r="BM5670" i="53"/>
  <c r="BQ6676" i="53"/>
  <c r="BP6676" i="53"/>
  <c r="BO6676" i="53"/>
  <c r="BN6676" i="53"/>
  <c r="BM6676" i="53"/>
  <c r="BQ641" i="53"/>
  <c r="BP641" i="53"/>
  <c r="BO641" i="53"/>
  <c r="BN641" i="53"/>
  <c r="BM641" i="53"/>
  <c r="AD5669" i="53"/>
  <c r="AD1646" i="53"/>
  <c r="BL642" i="53"/>
  <c r="AD4663" i="53"/>
  <c r="BL2654" i="53"/>
  <c r="BL1649" i="53"/>
  <c r="BL4666" i="53"/>
  <c r="BL6677" i="53"/>
  <c r="BL3659" i="53"/>
  <c r="BL5671" i="53"/>
  <c r="AD6675" i="53"/>
  <c r="AD3657" i="53"/>
  <c r="AD2652" i="53"/>
  <c r="AE7704" i="53"/>
  <c r="AG7704" i="53"/>
  <c r="AF7704" i="53"/>
  <c r="AG8711" i="53"/>
  <c r="AF8711" i="53"/>
  <c r="AE8711" i="53"/>
  <c r="BQ7704" i="53"/>
  <c r="BP7704" i="53"/>
  <c r="BO7704" i="53"/>
  <c r="BN7704" i="53"/>
  <c r="BM7704" i="53"/>
  <c r="BQ8710" i="53"/>
  <c r="BP8710" i="53"/>
  <c r="BO8710" i="53"/>
  <c r="BN8710" i="53"/>
  <c r="BM8710" i="53"/>
  <c r="BL8711" i="53"/>
  <c r="BL7705" i="53"/>
  <c r="AD8712" i="53"/>
  <c r="AD7705" i="53"/>
  <c r="AG1646" i="53"/>
  <c r="AF1646" i="53"/>
  <c r="AE1646" i="53"/>
  <c r="AF6675" i="53"/>
  <c r="AE6675" i="53"/>
  <c r="AG6675" i="53"/>
  <c r="AG5669" i="53"/>
  <c r="AF5669" i="53"/>
  <c r="AE5669" i="53"/>
  <c r="AG2652" i="53"/>
  <c r="AF2652" i="53"/>
  <c r="AE2652" i="53"/>
  <c r="AF3657" i="53"/>
  <c r="AE3657" i="53"/>
  <c r="AG3657" i="53"/>
  <c r="AG4663" i="53"/>
  <c r="AF4663" i="53"/>
  <c r="AE4663" i="53"/>
  <c r="BQ642" i="53"/>
  <c r="BP642" i="53"/>
  <c r="BO642" i="53"/>
  <c r="BN642" i="53"/>
  <c r="BM642" i="53"/>
  <c r="BQ5671" i="53"/>
  <c r="BP5671" i="53"/>
  <c r="BO5671" i="53"/>
  <c r="BN5671" i="53"/>
  <c r="BM5671" i="53"/>
  <c r="BP4666" i="53"/>
  <c r="BQ4666" i="53"/>
  <c r="BO4666" i="53"/>
  <c r="BN4666" i="53"/>
  <c r="BM4666" i="53"/>
  <c r="BQ1649" i="53"/>
  <c r="BP1649" i="53"/>
  <c r="BO1649" i="53"/>
  <c r="BN1649" i="53"/>
  <c r="BM1649" i="53"/>
  <c r="BP3659" i="53"/>
  <c r="BQ3659" i="53"/>
  <c r="BO3659" i="53"/>
  <c r="BN3659" i="53"/>
  <c r="BM3659" i="53"/>
  <c r="BQ6677" i="53"/>
  <c r="BP6677" i="53"/>
  <c r="BM6677" i="53"/>
  <c r="BO6677" i="53"/>
  <c r="BN6677" i="53"/>
  <c r="BQ2654" i="53"/>
  <c r="BP2654" i="53"/>
  <c r="BO2654" i="53"/>
  <c r="BN2654" i="53"/>
  <c r="BM2654" i="53"/>
  <c r="AD5670" i="53"/>
  <c r="AD4664" i="53"/>
  <c r="BL643" i="53"/>
  <c r="AD1647" i="53"/>
  <c r="BL4667" i="53"/>
  <c r="BL3660" i="53"/>
  <c r="BL6678" i="53"/>
  <c r="BL5672" i="53"/>
  <c r="BL1650" i="53"/>
  <c r="BL2655" i="53"/>
  <c r="AD6676" i="53"/>
  <c r="AD3658" i="53"/>
  <c r="AD2653" i="53"/>
  <c r="AG7705" i="53"/>
  <c r="AF7705" i="53"/>
  <c r="AE7705" i="53"/>
  <c r="AG8712" i="53"/>
  <c r="AF8712" i="53"/>
  <c r="AE8712" i="53"/>
  <c r="BO7705" i="53"/>
  <c r="BN7705" i="53"/>
  <c r="BM7705" i="53"/>
  <c r="BQ7705" i="53"/>
  <c r="BP7705" i="53"/>
  <c r="BQ8711" i="53"/>
  <c r="BP8711" i="53"/>
  <c r="BO8711" i="53"/>
  <c r="BN8711" i="53"/>
  <c r="BM8711" i="53"/>
  <c r="BL8712" i="53"/>
  <c r="BL7706" i="53"/>
  <c r="AD8713" i="53"/>
  <c r="AD7706" i="53"/>
  <c r="AF6676" i="53"/>
  <c r="AE6676" i="53"/>
  <c r="AG6676" i="53"/>
  <c r="AG4664" i="53"/>
  <c r="AE4664" i="53"/>
  <c r="AF4664" i="53"/>
  <c r="AG5670" i="53"/>
  <c r="AF5670" i="53"/>
  <c r="AE5670" i="53"/>
  <c r="AE2653" i="53"/>
  <c r="AF2653" i="53"/>
  <c r="AG2653" i="53"/>
  <c r="AG3658" i="53"/>
  <c r="AF3658" i="53"/>
  <c r="AE3658" i="53"/>
  <c r="AE1647" i="53"/>
  <c r="AF1647" i="53"/>
  <c r="AG1647" i="53"/>
  <c r="BP643" i="53"/>
  <c r="BQ643" i="53"/>
  <c r="BO643" i="53"/>
  <c r="BN643" i="53"/>
  <c r="BM643" i="53"/>
  <c r="BQ2655" i="53"/>
  <c r="BP2655" i="53"/>
  <c r="BM2655" i="53"/>
  <c r="BO2655" i="53"/>
  <c r="BN2655" i="53"/>
  <c r="BQ1650" i="53"/>
  <c r="BP1650" i="53"/>
  <c r="BO1650" i="53"/>
  <c r="BN1650" i="53"/>
  <c r="BM1650" i="53"/>
  <c r="BP5672" i="53"/>
  <c r="BQ5672" i="53"/>
  <c r="BN5672" i="53"/>
  <c r="BM5672" i="53"/>
  <c r="BO5672" i="53"/>
  <c r="BP3660" i="53"/>
  <c r="BQ3660" i="53"/>
  <c r="BO3660" i="53"/>
  <c r="BN3660" i="53"/>
  <c r="BM3660" i="53"/>
  <c r="BQ6678" i="53"/>
  <c r="BP6678" i="53"/>
  <c r="BO6678" i="53"/>
  <c r="BN6678" i="53"/>
  <c r="BM6678" i="53"/>
  <c r="BP4667" i="53"/>
  <c r="BM4667" i="53"/>
  <c r="BQ4667" i="53"/>
  <c r="BO4667" i="53"/>
  <c r="BN4667" i="53"/>
  <c r="AD5671" i="53"/>
  <c r="AD4665" i="53"/>
  <c r="BL644" i="53"/>
  <c r="AD1648" i="53"/>
  <c r="BL6679" i="53"/>
  <c r="BL1651" i="53"/>
  <c r="BL2656" i="53"/>
  <c r="BL3661" i="53"/>
  <c r="BL4668" i="53"/>
  <c r="BL5673" i="53"/>
  <c r="AD6677" i="53"/>
  <c r="AD3659" i="53"/>
  <c r="AD2654" i="53"/>
  <c r="AG7706" i="53"/>
  <c r="AF7706" i="53"/>
  <c r="AE7706" i="53"/>
  <c r="AG8713" i="53"/>
  <c r="AF8713" i="53"/>
  <c r="AE8713" i="53"/>
  <c r="BQ7706" i="53"/>
  <c r="BP7706" i="53"/>
  <c r="BO7706" i="53"/>
  <c r="BN7706" i="53"/>
  <c r="BM7706" i="53"/>
  <c r="BO8712" i="53"/>
  <c r="BN8712" i="53"/>
  <c r="BM8712" i="53"/>
  <c r="BQ8712" i="53"/>
  <c r="BP8712" i="53"/>
  <c r="BL8713" i="53"/>
  <c r="BL7707" i="53"/>
  <c r="AD8714" i="53"/>
  <c r="AD7707" i="53"/>
  <c r="AG4665" i="53"/>
  <c r="AF4665" i="53"/>
  <c r="AE4665" i="53"/>
  <c r="AF5671" i="53"/>
  <c r="AE5671" i="53"/>
  <c r="AG5671" i="53"/>
  <c r="AG6677" i="53"/>
  <c r="AF6677" i="53"/>
  <c r="AE6677" i="53"/>
  <c r="AG2654" i="53"/>
  <c r="AF2654" i="53"/>
  <c r="AE2654" i="53"/>
  <c r="AG3659" i="53"/>
  <c r="AF3659" i="53"/>
  <c r="AE3659" i="53"/>
  <c r="AG1648" i="53"/>
  <c r="AF1648" i="53"/>
  <c r="AE1648" i="53"/>
  <c r="BP3661" i="53"/>
  <c r="BQ3661" i="53"/>
  <c r="BO3661" i="53"/>
  <c r="BN3661" i="53"/>
  <c r="BM3661" i="53"/>
  <c r="BQ644" i="53"/>
  <c r="BP644" i="53"/>
  <c r="BM644" i="53"/>
  <c r="BO644" i="53"/>
  <c r="BN644" i="53"/>
  <c r="BP4668" i="53"/>
  <c r="BN4668" i="53"/>
  <c r="BM4668" i="53"/>
  <c r="BQ4668" i="53"/>
  <c r="BO4668" i="53"/>
  <c r="BQ2656" i="53"/>
  <c r="BP2656" i="53"/>
  <c r="BO2656" i="53"/>
  <c r="BN2656" i="53"/>
  <c r="BM2656" i="53"/>
  <c r="BQ1651" i="53"/>
  <c r="BP1651" i="53"/>
  <c r="BN1651" i="53"/>
  <c r="BM1651" i="53"/>
  <c r="BO1651" i="53"/>
  <c r="BQ5673" i="53"/>
  <c r="BP5673" i="53"/>
  <c r="BO5673" i="53"/>
  <c r="BN5673" i="53"/>
  <c r="BM5673" i="53"/>
  <c r="BP6679" i="53"/>
  <c r="BQ6679" i="53"/>
  <c r="BO6679" i="53"/>
  <c r="BN6679" i="53"/>
  <c r="BM6679" i="53"/>
  <c r="AD5672" i="53"/>
  <c r="AD1649" i="53"/>
  <c r="BL645" i="53"/>
  <c r="AD4666" i="53"/>
  <c r="BL1652" i="53"/>
  <c r="BL6680" i="53"/>
  <c r="BL3662" i="53"/>
  <c r="BL5674" i="53"/>
  <c r="BL4669" i="53"/>
  <c r="BL2657" i="53"/>
  <c r="AD6678" i="53"/>
  <c r="AD3660" i="53"/>
  <c r="AD2655" i="53"/>
  <c r="AG7707" i="53"/>
  <c r="AF7707" i="53"/>
  <c r="AE7707" i="53"/>
  <c r="AG8714" i="53"/>
  <c r="AF8714" i="53"/>
  <c r="AE8714" i="53"/>
  <c r="BM7707" i="53"/>
  <c r="BQ7707" i="53"/>
  <c r="BP7707" i="53"/>
  <c r="BO7707" i="53"/>
  <c r="BN7707" i="53"/>
  <c r="BQ8713" i="53"/>
  <c r="BP8713" i="53"/>
  <c r="BO8713" i="53"/>
  <c r="BN8713" i="53"/>
  <c r="BM8713" i="53"/>
  <c r="BL8714" i="53"/>
  <c r="BL7708" i="53"/>
  <c r="AD8715" i="53"/>
  <c r="AD7708" i="53"/>
  <c r="AE6678" i="53"/>
  <c r="AG6678" i="53"/>
  <c r="AF6678" i="53"/>
  <c r="AG1649" i="53"/>
  <c r="AF1649" i="53"/>
  <c r="AE1649" i="53"/>
  <c r="AG5672" i="53"/>
  <c r="AF5672" i="53"/>
  <c r="AE5672" i="53"/>
  <c r="AG2655" i="53"/>
  <c r="AF2655" i="53"/>
  <c r="AE2655" i="53"/>
  <c r="AE3660" i="53"/>
  <c r="AF3660" i="53"/>
  <c r="AG3660" i="53"/>
  <c r="AF4666" i="53"/>
  <c r="AE4666" i="53"/>
  <c r="AG4666" i="53"/>
  <c r="BQ645" i="53"/>
  <c r="BP645" i="53"/>
  <c r="BO645" i="53"/>
  <c r="BN645" i="53"/>
  <c r="BM645" i="53"/>
  <c r="BP2657" i="53"/>
  <c r="BQ2657" i="53"/>
  <c r="BO2657" i="53"/>
  <c r="BN2657" i="53"/>
  <c r="BM2657" i="53"/>
  <c r="BP4669" i="53"/>
  <c r="BO4669" i="53"/>
  <c r="BN4669" i="53"/>
  <c r="BM4669" i="53"/>
  <c r="BQ4669" i="53"/>
  <c r="BP3662" i="53"/>
  <c r="BQ3662" i="53"/>
  <c r="BO3662" i="53"/>
  <c r="BN3662" i="53"/>
  <c r="BM3662" i="53"/>
  <c r="BQ6680" i="53"/>
  <c r="BP6680" i="53"/>
  <c r="BO6680" i="53"/>
  <c r="BN6680" i="53"/>
  <c r="BM6680" i="53"/>
  <c r="BQ5674" i="53"/>
  <c r="BP5674" i="53"/>
  <c r="BO5674" i="53"/>
  <c r="BN5674" i="53"/>
  <c r="BM5674" i="53"/>
  <c r="BQ1652" i="53"/>
  <c r="BP1652" i="53"/>
  <c r="BO1652" i="53"/>
  <c r="BN1652" i="53"/>
  <c r="BM1652" i="53"/>
  <c r="AD5673" i="53"/>
  <c r="AD4667" i="53"/>
  <c r="AD1650" i="53"/>
  <c r="BL646" i="53"/>
  <c r="BL4670" i="53"/>
  <c r="BL2658" i="53"/>
  <c r="BL3663" i="53"/>
  <c r="BL6681" i="53"/>
  <c r="BL5675" i="53"/>
  <c r="BL1653" i="53"/>
  <c r="AD6679" i="53"/>
  <c r="AD3661" i="53"/>
  <c r="AD2656" i="53"/>
  <c r="AG7708" i="53"/>
  <c r="AF7708" i="53"/>
  <c r="AE7708" i="53"/>
  <c r="AF8715" i="53"/>
  <c r="AE8715" i="53"/>
  <c r="AG8715" i="53"/>
  <c r="BP7708" i="53"/>
  <c r="BO7708" i="53"/>
  <c r="BN7708" i="53"/>
  <c r="BM7708" i="53"/>
  <c r="BQ7708" i="53"/>
  <c r="BM8714" i="53"/>
  <c r="BQ8714" i="53"/>
  <c r="BP8714" i="53"/>
  <c r="BO8714" i="53"/>
  <c r="BN8714" i="53"/>
  <c r="BL8715" i="53"/>
  <c r="BL7709" i="53"/>
  <c r="AD8716" i="53"/>
  <c r="AD7709" i="53"/>
  <c r="AG4667" i="53"/>
  <c r="AF4667" i="53"/>
  <c r="AE4667" i="53"/>
  <c r="AG5673" i="53"/>
  <c r="AF5673" i="53"/>
  <c r="AE5673" i="53"/>
  <c r="AG1650" i="53"/>
  <c r="AE1650" i="53"/>
  <c r="AF1650" i="53"/>
  <c r="AE6679" i="53"/>
  <c r="AG6679" i="53"/>
  <c r="AF6679" i="53"/>
  <c r="AG2656" i="53"/>
  <c r="AE2656" i="53"/>
  <c r="AF2656" i="53"/>
  <c r="AG3661" i="53"/>
  <c r="AF3661" i="53"/>
  <c r="AE3661" i="53"/>
  <c r="BQ5675" i="53"/>
  <c r="BP5675" i="53"/>
  <c r="BO5675" i="53"/>
  <c r="BN5675" i="53"/>
  <c r="BM5675" i="53"/>
  <c r="BQ1653" i="53"/>
  <c r="BP1653" i="53"/>
  <c r="BO1653" i="53"/>
  <c r="BN1653" i="53"/>
  <c r="BM1653" i="53"/>
  <c r="BQ6681" i="53"/>
  <c r="BP6681" i="53"/>
  <c r="BM6681" i="53"/>
  <c r="BO6681" i="53"/>
  <c r="BN6681" i="53"/>
  <c r="BP3663" i="53"/>
  <c r="BQ3663" i="53"/>
  <c r="BO3663" i="53"/>
  <c r="BN3663" i="53"/>
  <c r="BM3663" i="53"/>
  <c r="BP4670" i="53"/>
  <c r="BQ4670" i="53"/>
  <c r="BO4670" i="53"/>
  <c r="BN4670" i="53"/>
  <c r="BM4670" i="53"/>
  <c r="BQ2658" i="53"/>
  <c r="BP2658" i="53"/>
  <c r="BO2658" i="53"/>
  <c r="BN2658" i="53"/>
  <c r="BM2658" i="53"/>
  <c r="BQ646" i="53"/>
  <c r="BP646" i="53"/>
  <c r="BO646" i="53"/>
  <c r="BN646" i="53"/>
  <c r="BM646" i="53"/>
  <c r="AD5674" i="53"/>
  <c r="AD4668" i="53"/>
  <c r="AD1651" i="53"/>
  <c r="BL647" i="53"/>
  <c r="BL5676" i="53"/>
  <c r="BL2659" i="53"/>
  <c r="BL1654" i="53"/>
  <c r="BL6682" i="53"/>
  <c r="BL3664" i="53"/>
  <c r="BL4671" i="53"/>
  <c r="AD6680" i="53"/>
  <c r="AD3662" i="53"/>
  <c r="AD2657" i="53"/>
  <c r="AF7709" i="53"/>
  <c r="AE7709" i="53"/>
  <c r="AG7709" i="53"/>
  <c r="AG8716" i="53"/>
  <c r="AF8716" i="53"/>
  <c r="AE8716" i="53"/>
  <c r="BQ7709" i="53"/>
  <c r="BP7709" i="53"/>
  <c r="BO7709" i="53"/>
  <c r="BN7709" i="53"/>
  <c r="BM7709" i="53"/>
  <c r="BP8715" i="53"/>
  <c r="BO8715" i="53"/>
  <c r="BN8715" i="53"/>
  <c r="BM8715" i="53"/>
  <c r="BQ8715" i="53"/>
  <c r="BL8716" i="53"/>
  <c r="BL7710" i="53"/>
  <c r="AD8717" i="53"/>
  <c r="AD7710" i="53"/>
  <c r="AG4668" i="53"/>
  <c r="AF4668" i="53"/>
  <c r="AE4668" i="53"/>
  <c r="AG1651" i="53"/>
  <c r="AF1651" i="53"/>
  <c r="AE1651" i="53"/>
  <c r="AE5674" i="53"/>
  <c r="AG5674" i="53"/>
  <c r="AF5674" i="53"/>
  <c r="AG2657" i="53"/>
  <c r="AF2657" i="53"/>
  <c r="AE2657" i="53"/>
  <c r="AG6680" i="53"/>
  <c r="AF6680" i="53"/>
  <c r="AE6680" i="53"/>
  <c r="AG3662" i="53"/>
  <c r="AF3662" i="53"/>
  <c r="AE3662" i="53"/>
  <c r="BP4671" i="53"/>
  <c r="BQ4671" i="53"/>
  <c r="BO4671" i="53"/>
  <c r="BN4671" i="53"/>
  <c r="BM4671" i="53"/>
  <c r="BP3664" i="53"/>
  <c r="BM3664" i="53"/>
  <c r="BQ3664" i="53"/>
  <c r="BO3664" i="53"/>
  <c r="BN3664" i="53"/>
  <c r="BQ6682" i="53"/>
  <c r="BP6682" i="53"/>
  <c r="BO6682" i="53"/>
  <c r="BN6682" i="53"/>
  <c r="BM6682" i="53"/>
  <c r="BQ2659" i="53"/>
  <c r="BP2659" i="53"/>
  <c r="BM2659" i="53"/>
  <c r="BO2659" i="53"/>
  <c r="BN2659" i="53"/>
  <c r="BP5676" i="53"/>
  <c r="BQ5676" i="53"/>
  <c r="BN5676" i="53"/>
  <c r="BM5676" i="53"/>
  <c r="BO5676" i="53"/>
  <c r="BQ1654" i="53"/>
  <c r="BP1654" i="53"/>
  <c r="BO1654" i="53"/>
  <c r="BN1654" i="53"/>
  <c r="BM1654" i="53"/>
  <c r="BP647" i="53"/>
  <c r="BQ647" i="53"/>
  <c r="BO647" i="53"/>
  <c r="BN647" i="53"/>
  <c r="BM647" i="53"/>
  <c r="AD5675" i="53"/>
  <c r="AD4669" i="53"/>
  <c r="AD1652" i="53"/>
  <c r="BL648" i="53"/>
  <c r="BL3665" i="53"/>
  <c r="BL1655" i="53"/>
  <c r="BL6683" i="53"/>
  <c r="BL2660" i="53"/>
  <c r="BL4672" i="53"/>
  <c r="BL5677" i="53"/>
  <c r="AD6681" i="53"/>
  <c r="AD3663" i="53"/>
  <c r="AD2658" i="53"/>
  <c r="AG7710" i="53"/>
  <c r="AF7710" i="53"/>
  <c r="AE7710" i="53"/>
  <c r="AG8717" i="53"/>
  <c r="AF8717" i="53"/>
  <c r="AE8717" i="53"/>
  <c r="BQ7710" i="53"/>
  <c r="BO7710" i="53"/>
  <c r="BN7710" i="53"/>
  <c r="BM7710" i="53"/>
  <c r="BP7710" i="53"/>
  <c r="BQ8716" i="53"/>
  <c r="BP8716" i="53"/>
  <c r="BO8716" i="53"/>
  <c r="BN8716" i="53"/>
  <c r="BM8716" i="53"/>
  <c r="BL8717" i="53"/>
  <c r="BL7711" i="53"/>
  <c r="AD8718" i="53"/>
  <c r="AD7711" i="53"/>
  <c r="AF1652" i="53"/>
  <c r="AE1652" i="53"/>
  <c r="AG1652" i="53"/>
  <c r="AG6681" i="53"/>
  <c r="AF6681" i="53"/>
  <c r="AE6681" i="53"/>
  <c r="AE4669" i="53"/>
  <c r="AF4669" i="53"/>
  <c r="AG4669" i="53"/>
  <c r="AG5675" i="53"/>
  <c r="AF5675" i="53"/>
  <c r="AE5675" i="53"/>
  <c r="AF2658" i="53"/>
  <c r="AE2658" i="53"/>
  <c r="AG2658" i="53"/>
  <c r="AG3663" i="53"/>
  <c r="AE3663" i="53"/>
  <c r="AF3663" i="53"/>
  <c r="BQ5677" i="53"/>
  <c r="BP5677" i="53"/>
  <c r="BO5677" i="53"/>
  <c r="BN5677" i="53"/>
  <c r="BM5677" i="53"/>
  <c r="BP4672" i="53"/>
  <c r="BQ4672" i="53"/>
  <c r="BO4672" i="53"/>
  <c r="BN4672" i="53"/>
  <c r="BM4672" i="53"/>
  <c r="BQ2660" i="53"/>
  <c r="BP2660" i="53"/>
  <c r="BO2660" i="53"/>
  <c r="BN2660" i="53"/>
  <c r="BM2660" i="53"/>
  <c r="BP6683" i="53"/>
  <c r="BQ6683" i="53"/>
  <c r="BO6683" i="53"/>
  <c r="BN6683" i="53"/>
  <c r="BM6683" i="53"/>
  <c r="BQ1655" i="53"/>
  <c r="BP1655" i="53"/>
  <c r="BN1655" i="53"/>
  <c r="BM1655" i="53"/>
  <c r="BO1655" i="53"/>
  <c r="BP3665" i="53"/>
  <c r="BN3665" i="53"/>
  <c r="BM3665" i="53"/>
  <c r="BQ3665" i="53"/>
  <c r="BO3665" i="53"/>
  <c r="BQ648" i="53"/>
  <c r="BP648" i="53"/>
  <c r="BM648" i="53"/>
  <c r="BO648" i="53"/>
  <c r="BN648" i="53"/>
  <c r="AD5676" i="53"/>
  <c r="AD1653" i="53"/>
  <c r="BL649" i="53"/>
  <c r="AD4670" i="53"/>
  <c r="BL6684" i="53"/>
  <c r="BL3666" i="53"/>
  <c r="BL5678" i="53"/>
  <c r="BL4673" i="53"/>
  <c r="BL2661" i="53"/>
  <c r="BL1656" i="53"/>
  <c r="AD6682" i="53"/>
  <c r="AD3664" i="53"/>
  <c r="AD2659" i="53"/>
  <c r="AG7711" i="53"/>
  <c r="AF7711" i="53"/>
  <c r="AE7711" i="53"/>
  <c r="AE8718" i="53"/>
  <c r="AG8718" i="53"/>
  <c r="AF8718" i="53"/>
  <c r="BN7711" i="53"/>
  <c r="BM7711" i="53"/>
  <c r="BQ7711" i="53"/>
  <c r="BP7711" i="53"/>
  <c r="BO7711" i="53"/>
  <c r="BN8717" i="53"/>
  <c r="BM8717" i="53"/>
  <c r="BQ8717" i="53"/>
  <c r="BP8717" i="53"/>
  <c r="BO8717" i="53"/>
  <c r="BL8718" i="53"/>
  <c r="BL7712" i="53"/>
  <c r="AD8719" i="53"/>
  <c r="AD7712" i="53"/>
  <c r="AG6682" i="53"/>
  <c r="AF6682" i="53"/>
  <c r="AE6682" i="53"/>
  <c r="AG1653" i="53"/>
  <c r="AF1653" i="53"/>
  <c r="AE1653" i="53"/>
  <c r="AG5676" i="53"/>
  <c r="AF5676" i="53"/>
  <c r="AE5676" i="53"/>
  <c r="AG2659" i="53"/>
  <c r="AF2659" i="53"/>
  <c r="AE2659" i="53"/>
  <c r="AG3664" i="53"/>
  <c r="AF3664" i="53"/>
  <c r="AE3664" i="53"/>
  <c r="AG4670" i="53"/>
  <c r="AF4670" i="53"/>
  <c r="AE4670" i="53"/>
  <c r="BQ1656" i="53"/>
  <c r="BP1656" i="53"/>
  <c r="BO1656" i="53"/>
  <c r="BN1656" i="53"/>
  <c r="BM1656" i="53"/>
  <c r="BP4673" i="53"/>
  <c r="BQ4673" i="53"/>
  <c r="BO4673" i="53"/>
  <c r="BN4673" i="53"/>
  <c r="BM4673" i="53"/>
  <c r="BQ649" i="53"/>
  <c r="BP649" i="53"/>
  <c r="BO649" i="53"/>
  <c r="BN649" i="53"/>
  <c r="BM649" i="53"/>
  <c r="BP2661" i="53"/>
  <c r="BQ2661" i="53"/>
  <c r="BO2661" i="53"/>
  <c r="BN2661" i="53"/>
  <c r="BM2661" i="53"/>
  <c r="BP3666" i="53"/>
  <c r="BO3666" i="53"/>
  <c r="BN3666" i="53"/>
  <c r="BM3666" i="53"/>
  <c r="BQ3666" i="53"/>
  <c r="BQ5678" i="53"/>
  <c r="BP5678" i="53"/>
  <c r="BO5678" i="53"/>
  <c r="BN5678" i="53"/>
  <c r="BM5678" i="53"/>
  <c r="BQ6684" i="53"/>
  <c r="BP6684" i="53"/>
  <c r="BO6684" i="53"/>
  <c r="BN6684" i="53"/>
  <c r="BM6684" i="53"/>
  <c r="AD5677" i="53"/>
  <c r="BL650" i="53"/>
  <c r="AD4671" i="53"/>
  <c r="AD1654" i="53"/>
  <c r="BL3667" i="53"/>
  <c r="BL6685" i="53"/>
  <c r="BL4674" i="53"/>
  <c r="BL2662" i="53"/>
  <c r="BL1657" i="53"/>
  <c r="BL5679" i="53"/>
  <c r="AD6683" i="53"/>
  <c r="AD3665" i="53"/>
  <c r="AD2660" i="53"/>
  <c r="AE7712" i="53"/>
  <c r="AG7712" i="53"/>
  <c r="AF7712" i="53"/>
  <c r="AG8719" i="53"/>
  <c r="AF8719" i="53"/>
  <c r="AE8719" i="53"/>
  <c r="BQ7712" i="53"/>
  <c r="BP7712" i="53"/>
  <c r="BO7712" i="53"/>
  <c r="BN7712" i="53"/>
  <c r="BM7712" i="53"/>
  <c r="BQ8718" i="53"/>
  <c r="BP8718" i="53"/>
  <c r="BO8718" i="53"/>
  <c r="BN8718" i="53"/>
  <c r="BM8718" i="53"/>
  <c r="BL8719" i="53"/>
  <c r="BL7713" i="53"/>
  <c r="AD8720" i="53"/>
  <c r="AD7713" i="53"/>
  <c r="AG5677" i="53"/>
  <c r="AF5677" i="53"/>
  <c r="AE5677" i="53"/>
  <c r="AF6683" i="53"/>
  <c r="AE6683" i="53"/>
  <c r="AG6683" i="53"/>
  <c r="AG4671" i="53"/>
  <c r="AF4671" i="53"/>
  <c r="AE4671" i="53"/>
  <c r="AG2660" i="53"/>
  <c r="AF2660" i="53"/>
  <c r="AE2660" i="53"/>
  <c r="AF3665" i="53"/>
  <c r="AE3665" i="53"/>
  <c r="AG3665" i="53"/>
  <c r="AG1654" i="53"/>
  <c r="AF1654" i="53"/>
  <c r="AE1654" i="53"/>
  <c r="BQ5679" i="53"/>
  <c r="BP5679" i="53"/>
  <c r="BO5679" i="53"/>
  <c r="BN5679" i="53"/>
  <c r="BM5679" i="53"/>
  <c r="BQ650" i="53"/>
  <c r="BP650" i="53"/>
  <c r="BO650" i="53"/>
  <c r="BN650" i="53"/>
  <c r="BM650" i="53"/>
  <c r="BQ1657" i="53"/>
  <c r="BP1657" i="53"/>
  <c r="BO1657" i="53"/>
  <c r="BN1657" i="53"/>
  <c r="BM1657" i="53"/>
  <c r="BQ6685" i="53"/>
  <c r="BP6685" i="53"/>
  <c r="BM6685" i="53"/>
  <c r="BO6685" i="53"/>
  <c r="BN6685" i="53"/>
  <c r="BQ2662" i="53"/>
  <c r="BP2662" i="53"/>
  <c r="BO2662" i="53"/>
  <c r="BN2662" i="53"/>
  <c r="BM2662" i="53"/>
  <c r="BP4674" i="53"/>
  <c r="BQ4674" i="53"/>
  <c r="BO4674" i="53"/>
  <c r="BN4674" i="53"/>
  <c r="BM4674" i="53"/>
  <c r="BP3667" i="53"/>
  <c r="BQ3667" i="53"/>
  <c r="BO3667" i="53"/>
  <c r="BN3667" i="53"/>
  <c r="BM3667" i="53"/>
  <c r="AD5678" i="53"/>
  <c r="AD4672" i="53"/>
  <c r="AD1655" i="53"/>
  <c r="BL651" i="53"/>
  <c r="BL2663" i="53"/>
  <c r="BL5680" i="53"/>
  <c r="BL6686" i="53"/>
  <c r="BL1658" i="53"/>
  <c r="BL4675" i="53"/>
  <c r="BL3668" i="53"/>
  <c r="AD6684" i="53"/>
  <c r="AD3666" i="53"/>
  <c r="AD2661" i="53"/>
  <c r="AG7713" i="53"/>
  <c r="AF7713" i="53"/>
  <c r="AE7713" i="53"/>
  <c r="AG8720" i="53"/>
  <c r="AF8720" i="53"/>
  <c r="AE8720" i="53"/>
  <c r="BQ7713" i="53"/>
  <c r="BP7713" i="53"/>
  <c r="BO7713" i="53"/>
  <c r="BN7713" i="53"/>
  <c r="BM7713" i="53"/>
  <c r="BQ8719" i="53"/>
  <c r="BP8719" i="53"/>
  <c r="BO8719" i="53"/>
  <c r="BN8719" i="53"/>
  <c r="BM8719" i="53"/>
  <c r="BL8720" i="53"/>
  <c r="BL7714" i="53"/>
  <c r="AD8721" i="53"/>
  <c r="AD7714" i="53"/>
  <c r="AF6684" i="53"/>
  <c r="AG6684" i="53"/>
  <c r="AE6684" i="53"/>
  <c r="AG5678" i="53"/>
  <c r="AF5678" i="53"/>
  <c r="AE5678" i="53"/>
  <c r="AG4672" i="53"/>
  <c r="AE4672" i="53"/>
  <c r="AF4672" i="53"/>
  <c r="AE1655" i="53"/>
  <c r="AF1655" i="53"/>
  <c r="AG1655" i="53"/>
  <c r="AE2661" i="53"/>
  <c r="AF2661" i="53"/>
  <c r="AG2661" i="53"/>
  <c r="AG3666" i="53"/>
  <c r="AF3666" i="53"/>
  <c r="AE3666" i="53"/>
  <c r="BP4675" i="53"/>
  <c r="BM4675" i="53"/>
  <c r="BQ4675" i="53"/>
  <c r="BO4675" i="53"/>
  <c r="BN4675" i="53"/>
  <c r="BP3668" i="53"/>
  <c r="BQ3668" i="53"/>
  <c r="BO3668" i="53"/>
  <c r="BN3668" i="53"/>
  <c r="BM3668" i="53"/>
  <c r="BQ1658" i="53"/>
  <c r="BP1658" i="53"/>
  <c r="BO1658" i="53"/>
  <c r="BN1658" i="53"/>
  <c r="BM1658" i="53"/>
  <c r="BP5680" i="53"/>
  <c r="BQ5680" i="53"/>
  <c r="BN5680" i="53"/>
  <c r="BM5680" i="53"/>
  <c r="BO5680" i="53"/>
  <c r="BQ6686" i="53"/>
  <c r="BP6686" i="53"/>
  <c r="BO6686" i="53"/>
  <c r="BN6686" i="53"/>
  <c r="BM6686" i="53"/>
  <c r="BQ2663" i="53"/>
  <c r="BP2663" i="53"/>
  <c r="BM2663" i="53"/>
  <c r="BO2663" i="53"/>
  <c r="BN2663" i="53"/>
  <c r="BP651" i="53"/>
  <c r="BQ651" i="53"/>
  <c r="BO651" i="53"/>
  <c r="BN651" i="53"/>
  <c r="BM651" i="53"/>
  <c r="AD5679" i="53"/>
  <c r="BL652" i="53"/>
  <c r="AD1656" i="53"/>
  <c r="AD4673" i="53"/>
  <c r="BL3669" i="53"/>
  <c r="BL4676" i="53"/>
  <c r="BL2664" i="53"/>
  <c r="BL6687" i="53"/>
  <c r="BL1659" i="53"/>
  <c r="BL5681" i="53"/>
  <c r="AD6685" i="53"/>
  <c r="AD3667" i="53"/>
  <c r="AD2662" i="53"/>
  <c r="AG7714" i="53"/>
  <c r="AF7714" i="53"/>
  <c r="AE7714" i="53"/>
  <c r="AG8721" i="53"/>
  <c r="AF8721" i="53"/>
  <c r="AE8721" i="53"/>
  <c r="BO7714" i="53"/>
  <c r="BN7714" i="53"/>
  <c r="BM7714" i="53"/>
  <c r="BQ7714" i="53"/>
  <c r="BP7714" i="53"/>
  <c r="BO8720" i="53"/>
  <c r="BN8720" i="53"/>
  <c r="BM8720" i="53"/>
  <c r="BQ8720" i="53"/>
  <c r="BP8720" i="53"/>
  <c r="BL8721" i="53"/>
  <c r="BL7715" i="53"/>
  <c r="AD8722" i="53"/>
  <c r="AD7715" i="53"/>
  <c r="AF5679" i="53"/>
  <c r="AE5679" i="53"/>
  <c r="AG5679" i="53"/>
  <c r="AG1656" i="53"/>
  <c r="AF1656" i="53"/>
  <c r="AE1656" i="53"/>
  <c r="AG6685" i="53"/>
  <c r="AF6685" i="53"/>
  <c r="AE6685" i="53"/>
  <c r="AG2662" i="53"/>
  <c r="AF2662" i="53"/>
  <c r="AE2662" i="53"/>
  <c r="AG3667" i="53"/>
  <c r="AF3667" i="53"/>
  <c r="AE3667" i="53"/>
  <c r="AG4673" i="53"/>
  <c r="AF4673" i="53"/>
  <c r="AE4673" i="53"/>
  <c r="BQ5681" i="53"/>
  <c r="BP5681" i="53"/>
  <c r="BO5681" i="53"/>
  <c r="BN5681" i="53"/>
  <c r="BM5681" i="53"/>
  <c r="BP6687" i="53"/>
  <c r="BQ6687" i="53"/>
  <c r="BO6687" i="53"/>
  <c r="BN6687" i="53"/>
  <c r="BM6687" i="53"/>
  <c r="BQ1659" i="53"/>
  <c r="BP1659" i="53"/>
  <c r="BN1659" i="53"/>
  <c r="BM1659" i="53"/>
  <c r="BO1659" i="53"/>
  <c r="BQ2664" i="53"/>
  <c r="BP2664" i="53"/>
  <c r="BO2664" i="53"/>
  <c r="BN2664" i="53"/>
  <c r="BM2664" i="53"/>
  <c r="BP4676" i="53"/>
  <c r="BN4676" i="53"/>
  <c r="BM4676" i="53"/>
  <c r="BQ4676" i="53"/>
  <c r="BO4676" i="53"/>
  <c r="BP3669" i="53"/>
  <c r="BQ3669" i="53"/>
  <c r="BO3669" i="53"/>
  <c r="BN3669" i="53"/>
  <c r="BM3669" i="53"/>
  <c r="BQ652" i="53"/>
  <c r="BP652" i="53"/>
  <c r="BM652" i="53"/>
  <c r="BO652" i="53"/>
  <c r="BN652" i="53"/>
  <c r="AD5680" i="53"/>
  <c r="AD1657" i="53"/>
  <c r="AD4674" i="53"/>
  <c r="BL653" i="53"/>
  <c r="BL1660" i="53"/>
  <c r="BL6688" i="53"/>
  <c r="BL4677" i="53"/>
  <c r="BL5682" i="53"/>
  <c r="BL2665" i="53"/>
  <c r="BL3670" i="53"/>
  <c r="AD6686" i="53"/>
  <c r="AD3668" i="53"/>
  <c r="AD2663" i="53"/>
  <c r="AG7715" i="53"/>
  <c r="AF7715" i="53"/>
  <c r="AE7715" i="53"/>
  <c r="AG8722" i="53"/>
  <c r="AF8722" i="53"/>
  <c r="AE8722" i="53"/>
  <c r="BQ7715" i="53"/>
  <c r="BP7715" i="53"/>
  <c r="BO7715" i="53"/>
  <c r="BN7715" i="53"/>
  <c r="BM7715" i="53"/>
  <c r="BQ8721" i="53"/>
  <c r="BP8721" i="53"/>
  <c r="BO8721" i="53"/>
  <c r="BN8721" i="53"/>
  <c r="BM8721" i="53"/>
  <c r="BL8722" i="53"/>
  <c r="BL7716" i="53"/>
  <c r="AD8723" i="53"/>
  <c r="AD7716" i="53"/>
  <c r="AG1657" i="53"/>
  <c r="AF1657" i="53"/>
  <c r="AE1657" i="53"/>
  <c r="AF4674" i="53"/>
  <c r="AE4674" i="53"/>
  <c r="AG4674" i="53"/>
  <c r="AE6686" i="53"/>
  <c r="AG6686" i="53"/>
  <c r="AF6686" i="53"/>
  <c r="AG5680" i="53"/>
  <c r="AF5680" i="53"/>
  <c r="AE5680" i="53"/>
  <c r="AG2663" i="53"/>
  <c r="AF2663" i="53"/>
  <c r="AE2663" i="53"/>
  <c r="AE3668" i="53"/>
  <c r="AF3668" i="53"/>
  <c r="AG3668" i="53"/>
  <c r="BP3670" i="53"/>
  <c r="BQ3670" i="53"/>
  <c r="BO3670" i="53"/>
  <c r="BN3670" i="53"/>
  <c r="BM3670" i="53"/>
  <c r="BP2665" i="53"/>
  <c r="BQ2665" i="53"/>
  <c r="BO2665" i="53"/>
  <c r="BN2665" i="53"/>
  <c r="BM2665" i="53"/>
  <c r="BP4677" i="53"/>
  <c r="BO4677" i="53"/>
  <c r="BN4677" i="53"/>
  <c r="BM4677" i="53"/>
  <c r="BQ4677" i="53"/>
  <c r="BQ5682" i="53"/>
  <c r="BP5682" i="53"/>
  <c r="BO5682" i="53"/>
  <c r="BN5682" i="53"/>
  <c r="BM5682" i="53"/>
  <c r="BQ6688" i="53"/>
  <c r="BP6688" i="53"/>
  <c r="BO6688" i="53"/>
  <c r="BN6688" i="53"/>
  <c r="BM6688" i="53"/>
  <c r="BQ1660" i="53"/>
  <c r="BP1660" i="53"/>
  <c r="BO1660" i="53"/>
  <c r="BN1660" i="53"/>
  <c r="BM1660" i="53"/>
  <c r="BQ653" i="53"/>
  <c r="BP653" i="53"/>
  <c r="BO653" i="53"/>
  <c r="BN653" i="53"/>
  <c r="BM653" i="53"/>
  <c r="AD5681" i="53"/>
  <c r="AD4675" i="53"/>
  <c r="BL654" i="53"/>
  <c r="AD1658" i="53"/>
  <c r="BL6689" i="53"/>
  <c r="BL2666" i="53"/>
  <c r="BL5683" i="53"/>
  <c r="BL3671" i="53"/>
  <c r="BL4678" i="53"/>
  <c r="BL1661" i="53"/>
  <c r="AD6687" i="53"/>
  <c r="AD3669" i="53"/>
  <c r="AD2664" i="53"/>
  <c r="AG7716" i="53"/>
  <c r="AF7716" i="53"/>
  <c r="AE7716" i="53"/>
  <c r="AF8723" i="53"/>
  <c r="AE8723" i="53"/>
  <c r="AG8723" i="53"/>
  <c r="BM7716" i="53"/>
  <c r="BQ7716" i="53"/>
  <c r="BP7716" i="53"/>
  <c r="BO7716" i="53"/>
  <c r="BN7716" i="53"/>
  <c r="BM8722" i="53"/>
  <c r="BQ8722" i="53"/>
  <c r="BP8722" i="53"/>
  <c r="BO8722" i="53"/>
  <c r="BN8722" i="53"/>
  <c r="BL8723" i="53"/>
  <c r="BL7717" i="53"/>
  <c r="AD8724" i="53"/>
  <c r="AD7717" i="53"/>
  <c r="AG4675" i="53"/>
  <c r="AF4675" i="53"/>
  <c r="AE4675" i="53"/>
  <c r="AG5681" i="53"/>
  <c r="AF5681" i="53"/>
  <c r="AE5681" i="53"/>
  <c r="AG2664" i="53"/>
  <c r="AE2664" i="53"/>
  <c r="AF2664" i="53"/>
  <c r="AE6687" i="53"/>
  <c r="AF6687" i="53"/>
  <c r="AG6687" i="53"/>
  <c r="AG3669" i="53"/>
  <c r="AF3669" i="53"/>
  <c r="AE3669" i="53"/>
  <c r="AG1658" i="53"/>
  <c r="AE1658" i="53"/>
  <c r="AF1658" i="53"/>
  <c r="BP4678" i="53"/>
  <c r="BQ4678" i="53"/>
  <c r="BO4678" i="53"/>
  <c r="BN4678" i="53"/>
  <c r="BM4678" i="53"/>
  <c r="BQ654" i="53"/>
  <c r="BP654" i="53"/>
  <c r="BO654" i="53"/>
  <c r="BN654" i="53"/>
  <c r="BM654" i="53"/>
  <c r="BQ1661" i="53"/>
  <c r="BP1661" i="53"/>
  <c r="BO1661" i="53"/>
  <c r="BN1661" i="53"/>
  <c r="BM1661" i="53"/>
  <c r="BP3671" i="53"/>
  <c r="BQ3671" i="53"/>
  <c r="BO3671" i="53"/>
  <c r="BN3671" i="53"/>
  <c r="BM3671" i="53"/>
  <c r="BQ5683" i="53"/>
  <c r="BP5683" i="53"/>
  <c r="BO5683" i="53"/>
  <c r="BN5683" i="53"/>
  <c r="BM5683" i="53"/>
  <c r="BQ2666" i="53"/>
  <c r="BP2666" i="53"/>
  <c r="BO2666" i="53"/>
  <c r="BN2666" i="53"/>
  <c r="BM2666" i="53"/>
  <c r="BQ6689" i="53"/>
  <c r="BP6689" i="53"/>
  <c r="BM6689" i="53"/>
  <c r="BO6689" i="53"/>
  <c r="BN6689" i="53"/>
  <c r="AD5682" i="53"/>
  <c r="AD1659" i="53"/>
  <c r="AD4676" i="53"/>
  <c r="BL655" i="53"/>
  <c r="BL4679" i="53"/>
  <c r="BL2667" i="53"/>
  <c r="BL6690" i="53"/>
  <c r="BL3672" i="53"/>
  <c r="BL1662" i="53"/>
  <c r="BL5684" i="53"/>
  <c r="AD6688" i="53"/>
  <c r="AD3670" i="53"/>
  <c r="AD2665" i="53"/>
  <c r="AF7717" i="53"/>
  <c r="AE7717" i="53"/>
  <c r="AG7717" i="53"/>
  <c r="AG8724" i="53"/>
  <c r="AF8724" i="53"/>
  <c r="AE8724" i="53"/>
  <c r="BP7717" i="53"/>
  <c r="BO7717" i="53"/>
  <c r="BN7717" i="53"/>
  <c r="BM7717" i="53"/>
  <c r="BQ7717" i="53"/>
  <c r="BP8723" i="53"/>
  <c r="BO8723" i="53"/>
  <c r="BN8723" i="53"/>
  <c r="BM8723" i="53"/>
  <c r="BQ8723" i="53"/>
  <c r="BL8724" i="53"/>
  <c r="BL7718" i="53"/>
  <c r="AD8725" i="53"/>
  <c r="AD7718" i="53"/>
  <c r="AG6688" i="53"/>
  <c r="AF6688" i="53"/>
  <c r="AE6688" i="53"/>
  <c r="AE5682" i="53"/>
  <c r="AG5682" i="53"/>
  <c r="AF5682" i="53"/>
  <c r="AG2665" i="53"/>
  <c r="AF2665" i="53"/>
  <c r="AE2665" i="53"/>
  <c r="AG4676" i="53"/>
  <c r="AF4676" i="53"/>
  <c r="AE4676" i="53"/>
  <c r="AG1659" i="53"/>
  <c r="AF1659" i="53"/>
  <c r="AE1659" i="53"/>
  <c r="AG3670" i="53"/>
  <c r="AF3670" i="53"/>
  <c r="AE3670" i="53"/>
  <c r="BP5684" i="53"/>
  <c r="BQ5684" i="53"/>
  <c r="BN5684" i="53"/>
  <c r="BM5684" i="53"/>
  <c r="BO5684" i="53"/>
  <c r="BP3672" i="53"/>
  <c r="BM3672" i="53"/>
  <c r="BQ3672" i="53"/>
  <c r="BO3672" i="53"/>
  <c r="BN3672" i="53"/>
  <c r="BQ6690" i="53"/>
  <c r="BP6690" i="53"/>
  <c r="BO6690" i="53"/>
  <c r="BN6690" i="53"/>
  <c r="BM6690" i="53"/>
  <c r="BQ2667" i="53"/>
  <c r="BP2667" i="53"/>
  <c r="BM2667" i="53"/>
  <c r="BO2667" i="53"/>
  <c r="BN2667" i="53"/>
  <c r="BP4679" i="53"/>
  <c r="BQ4679" i="53"/>
  <c r="BO4679" i="53"/>
  <c r="BN4679" i="53"/>
  <c r="BM4679" i="53"/>
  <c r="BQ1662" i="53"/>
  <c r="BP1662" i="53"/>
  <c r="BO1662" i="53"/>
  <c r="BN1662" i="53"/>
  <c r="BM1662" i="53"/>
  <c r="BP655" i="53"/>
  <c r="BQ655" i="53"/>
  <c r="BO655" i="53"/>
  <c r="BN655" i="53"/>
  <c r="BM655" i="53"/>
  <c r="AD5683" i="53"/>
  <c r="AD4677" i="53"/>
  <c r="BL656" i="53"/>
  <c r="AD1660" i="53"/>
  <c r="BL2668" i="53"/>
  <c r="BL6691" i="53"/>
  <c r="BL4680" i="53"/>
  <c r="BL3673" i="53"/>
  <c r="BL5685" i="53"/>
  <c r="BL1663" i="53"/>
  <c r="AD6689" i="53"/>
  <c r="AD3671" i="53"/>
  <c r="AD2666" i="53"/>
  <c r="AG7718" i="53"/>
  <c r="AF7718" i="53"/>
  <c r="AE7718" i="53"/>
  <c r="AG8725" i="53"/>
  <c r="AF8725" i="53"/>
  <c r="AE8725" i="53"/>
  <c r="BQ7718" i="53"/>
  <c r="BP7718" i="53"/>
  <c r="BO7718" i="53"/>
  <c r="BN7718" i="53"/>
  <c r="BM7718" i="53"/>
  <c r="BQ8724" i="53"/>
  <c r="BP8724" i="53"/>
  <c r="BO8724" i="53"/>
  <c r="BN8724" i="53"/>
  <c r="BM8724" i="53"/>
  <c r="BL8725" i="53"/>
  <c r="BL7719" i="53"/>
  <c r="AD8726" i="53"/>
  <c r="AD7719" i="53"/>
  <c r="AE4677" i="53"/>
  <c r="AF4677" i="53"/>
  <c r="AG4677" i="53"/>
  <c r="AG5683" i="53"/>
  <c r="AF5683" i="53"/>
  <c r="AE5683" i="53"/>
  <c r="AG6689" i="53"/>
  <c r="AE6689" i="53"/>
  <c r="AF6689" i="53"/>
  <c r="AF2666" i="53"/>
  <c r="AE2666" i="53"/>
  <c r="AG2666" i="53"/>
  <c r="AG3671" i="53"/>
  <c r="AE3671" i="53"/>
  <c r="AF3671" i="53"/>
  <c r="AF1660" i="53"/>
  <c r="AE1660" i="53"/>
  <c r="AG1660" i="53"/>
  <c r="BQ1663" i="53"/>
  <c r="BP1663" i="53"/>
  <c r="BN1663" i="53"/>
  <c r="BM1663" i="53"/>
  <c r="BO1663" i="53"/>
  <c r="BQ5685" i="53"/>
  <c r="BP5685" i="53"/>
  <c r="BO5685" i="53"/>
  <c r="BN5685" i="53"/>
  <c r="BM5685" i="53"/>
  <c r="BQ656" i="53"/>
  <c r="BP656" i="53"/>
  <c r="BM656" i="53"/>
  <c r="BO656" i="53"/>
  <c r="BN656" i="53"/>
  <c r="BP6691" i="53"/>
  <c r="BQ6691" i="53"/>
  <c r="BO6691" i="53"/>
  <c r="BN6691" i="53"/>
  <c r="BM6691" i="53"/>
  <c r="BP3673" i="53"/>
  <c r="BN3673" i="53"/>
  <c r="BM3673" i="53"/>
  <c r="BQ3673" i="53"/>
  <c r="BO3673" i="53"/>
  <c r="BQ2668" i="53"/>
  <c r="BP2668" i="53"/>
  <c r="BO2668" i="53"/>
  <c r="BN2668" i="53"/>
  <c r="BM2668" i="53"/>
  <c r="BP4680" i="53"/>
  <c r="BQ4680" i="53"/>
  <c r="BO4680" i="53"/>
  <c r="BN4680" i="53"/>
  <c r="BM4680" i="53"/>
  <c r="AD5684" i="53"/>
  <c r="AD4678" i="53"/>
  <c r="AD1661" i="53"/>
  <c r="BL657" i="53"/>
  <c r="BL3674" i="53"/>
  <c r="BL5686" i="53"/>
  <c r="BL6692" i="53"/>
  <c r="BL1664" i="53"/>
  <c r="BL4681" i="53"/>
  <c r="BL2669" i="53"/>
  <c r="AD6690" i="53"/>
  <c r="AD3672" i="53"/>
  <c r="AD2667" i="53"/>
  <c r="AG7719" i="53"/>
  <c r="AF7719" i="53"/>
  <c r="AE7719" i="53"/>
  <c r="AE8726" i="53"/>
  <c r="AG8726" i="53"/>
  <c r="AF8726" i="53"/>
  <c r="BN7719" i="53"/>
  <c r="BM7719" i="53"/>
  <c r="BQ7719" i="53"/>
  <c r="BP7719" i="53"/>
  <c r="BO7719" i="53"/>
  <c r="BN8725" i="53"/>
  <c r="BM8725" i="53"/>
  <c r="BQ8725" i="53"/>
  <c r="BP8725" i="53"/>
  <c r="BO8725" i="53"/>
  <c r="BL8726" i="53"/>
  <c r="BL7720" i="53"/>
  <c r="AD8727" i="53"/>
  <c r="AD7720" i="53"/>
  <c r="AG6690" i="53"/>
  <c r="AF6690" i="53"/>
  <c r="AE6690" i="53"/>
  <c r="AG4678" i="53"/>
  <c r="AF4678" i="53"/>
  <c r="AE4678" i="53"/>
  <c r="AG1661" i="53"/>
  <c r="AF1661" i="53"/>
  <c r="AE1661" i="53"/>
  <c r="AG5684" i="53"/>
  <c r="AF5684" i="53"/>
  <c r="AE5684" i="53"/>
  <c r="AG2667" i="53"/>
  <c r="AF2667" i="53"/>
  <c r="AE2667" i="53"/>
  <c r="AG3672" i="53"/>
  <c r="AF3672" i="53"/>
  <c r="AE3672" i="53"/>
  <c r="BP4681" i="53"/>
  <c r="BQ4681" i="53"/>
  <c r="BO4681" i="53"/>
  <c r="BN4681" i="53"/>
  <c r="BM4681" i="53"/>
  <c r="BP2669" i="53"/>
  <c r="BQ2669" i="53"/>
  <c r="BO2669" i="53"/>
  <c r="BN2669" i="53"/>
  <c r="BM2669" i="53"/>
  <c r="BQ1664" i="53"/>
  <c r="BP1664" i="53"/>
  <c r="BO1664" i="53"/>
  <c r="BN1664" i="53"/>
  <c r="BM1664" i="53"/>
  <c r="BQ6692" i="53"/>
  <c r="BP6692" i="53"/>
  <c r="BO6692" i="53"/>
  <c r="BN6692" i="53"/>
  <c r="BM6692" i="53"/>
  <c r="BQ5686" i="53"/>
  <c r="BP5686" i="53"/>
  <c r="BO5686" i="53"/>
  <c r="BN5686" i="53"/>
  <c r="BM5686" i="53"/>
  <c r="BP3674" i="53"/>
  <c r="BO3674" i="53"/>
  <c r="BN3674" i="53"/>
  <c r="BM3674" i="53"/>
  <c r="BQ3674" i="53"/>
  <c r="BQ657" i="53"/>
  <c r="BP657" i="53"/>
  <c r="BO657" i="53"/>
  <c r="BN657" i="53"/>
  <c r="BM657" i="53"/>
  <c r="AD5685" i="53"/>
  <c r="AD1662" i="53"/>
  <c r="AD4679" i="53"/>
  <c r="BL658" i="53"/>
  <c r="BL5687" i="53"/>
  <c r="BL6693" i="53"/>
  <c r="BL4682" i="53"/>
  <c r="BL1665" i="53"/>
  <c r="BL2670" i="53"/>
  <c r="BL3675" i="53"/>
  <c r="AD6691" i="53"/>
  <c r="AD3673" i="53"/>
  <c r="AD2668" i="53"/>
  <c r="AE7720" i="53"/>
  <c r="AG7720" i="53"/>
  <c r="AF7720" i="53"/>
  <c r="AG8727" i="53"/>
  <c r="AF8727" i="53"/>
  <c r="AE8727" i="53"/>
  <c r="BQ7720" i="53"/>
  <c r="BP7720" i="53"/>
  <c r="BO7720" i="53"/>
  <c r="BN7720" i="53"/>
  <c r="BM7720" i="53"/>
  <c r="BQ8726" i="53"/>
  <c r="BP8726" i="53"/>
  <c r="BO8726" i="53"/>
  <c r="BN8726" i="53"/>
  <c r="BM8726" i="53"/>
  <c r="BL8727" i="53"/>
  <c r="BL7721" i="53"/>
  <c r="AD8728" i="53"/>
  <c r="AD7721" i="53"/>
  <c r="AG4679" i="53"/>
  <c r="AF4679" i="53"/>
  <c r="AE4679" i="53"/>
  <c r="AG1662" i="53"/>
  <c r="AF1662" i="53"/>
  <c r="AE1662" i="53"/>
  <c r="AG5685" i="53"/>
  <c r="AF5685" i="53"/>
  <c r="AE5685" i="53"/>
  <c r="AF6691" i="53"/>
  <c r="AE6691" i="53"/>
  <c r="AG6691" i="53"/>
  <c r="AG2668" i="53"/>
  <c r="AF2668" i="53"/>
  <c r="AE2668" i="53"/>
  <c r="AF3673" i="53"/>
  <c r="AE3673" i="53"/>
  <c r="AG3673" i="53"/>
  <c r="BQ2670" i="53"/>
  <c r="BP2670" i="53"/>
  <c r="BO2670" i="53"/>
  <c r="BN2670" i="53"/>
  <c r="BM2670" i="53"/>
  <c r="BP3675" i="53"/>
  <c r="BQ3675" i="53"/>
  <c r="BO3675" i="53"/>
  <c r="BN3675" i="53"/>
  <c r="BM3675" i="53"/>
  <c r="BP4682" i="53"/>
  <c r="BQ4682" i="53"/>
  <c r="BO4682" i="53"/>
  <c r="BN4682" i="53"/>
  <c r="BM4682" i="53"/>
  <c r="BQ6693" i="53"/>
  <c r="BP6693" i="53"/>
  <c r="BM6693" i="53"/>
  <c r="BO6693" i="53"/>
  <c r="BN6693" i="53"/>
  <c r="BQ1665" i="53"/>
  <c r="BP1665" i="53"/>
  <c r="BO1665" i="53"/>
  <c r="BN1665" i="53"/>
  <c r="BM1665" i="53"/>
  <c r="BQ5687" i="53"/>
  <c r="BP5687" i="53"/>
  <c r="BO5687" i="53"/>
  <c r="BN5687" i="53"/>
  <c r="BM5687" i="53"/>
  <c r="BQ658" i="53"/>
  <c r="BP658" i="53"/>
  <c r="BO658" i="53"/>
  <c r="BN658" i="53"/>
  <c r="BM658" i="53"/>
  <c r="AD5686" i="53"/>
  <c r="AD1663" i="53"/>
  <c r="AD4680" i="53"/>
  <c r="BL659" i="53"/>
  <c r="BL6694" i="53"/>
  <c r="BL2671" i="53"/>
  <c r="BL4683" i="53"/>
  <c r="BL3676" i="53"/>
  <c r="BL1666" i="53"/>
  <c r="BL5688" i="53"/>
  <c r="AD6692" i="53"/>
  <c r="AD3674" i="53"/>
  <c r="AD2669" i="53"/>
  <c r="AG7721" i="53"/>
  <c r="AF7721" i="53"/>
  <c r="AE7721" i="53"/>
  <c r="AG8728" i="53"/>
  <c r="AF8728" i="53"/>
  <c r="AE8728" i="53"/>
  <c r="BQ7721" i="53"/>
  <c r="BP7721" i="53"/>
  <c r="BO7721" i="53"/>
  <c r="BN7721" i="53"/>
  <c r="BM7721" i="53"/>
  <c r="BQ8727" i="53"/>
  <c r="BP8727" i="53"/>
  <c r="BO8727" i="53"/>
  <c r="BN8727" i="53"/>
  <c r="BM8727" i="53"/>
  <c r="BL8728" i="53"/>
  <c r="BL7722" i="53"/>
  <c r="AD8729" i="53"/>
  <c r="AD7722" i="53"/>
  <c r="AE1663" i="53"/>
  <c r="AF1663" i="53"/>
  <c r="AG1663" i="53"/>
  <c r="AG4680" i="53"/>
  <c r="AE4680" i="53"/>
  <c r="AF4680" i="53"/>
  <c r="AE2669" i="53"/>
  <c r="AF2669" i="53"/>
  <c r="AG2669" i="53"/>
  <c r="AF6692" i="53"/>
  <c r="AE6692" i="53"/>
  <c r="AG6692" i="53"/>
  <c r="AG5686" i="53"/>
  <c r="AF5686" i="53"/>
  <c r="AE5686" i="53"/>
  <c r="AG3674" i="53"/>
  <c r="AF3674" i="53"/>
  <c r="AE3674" i="53"/>
  <c r="BP3676" i="53"/>
  <c r="BQ3676" i="53"/>
  <c r="BO3676" i="53"/>
  <c r="BN3676" i="53"/>
  <c r="BM3676" i="53"/>
  <c r="BP5688" i="53"/>
  <c r="BQ5688" i="53"/>
  <c r="BN5688" i="53"/>
  <c r="BM5688" i="53"/>
  <c r="BO5688" i="53"/>
  <c r="BP4683" i="53"/>
  <c r="BM4683" i="53"/>
  <c r="BQ4683" i="53"/>
  <c r="BO4683" i="53"/>
  <c r="BN4683" i="53"/>
  <c r="BQ1666" i="53"/>
  <c r="BP1666" i="53"/>
  <c r="BO1666" i="53"/>
  <c r="BN1666" i="53"/>
  <c r="BM1666" i="53"/>
  <c r="BQ2671" i="53"/>
  <c r="BP2671" i="53"/>
  <c r="BM2671" i="53"/>
  <c r="BO2671" i="53"/>
  <c r="BN2671" i="53"/>
  <c r="BQ6694" i="53"/>
  <c r="BP6694" i="53"/>
  <c r="BO6694" i="53"/>
  <c r="BN6694" i="53"/>
  <c r="BM6694" i="53"/>
  <c r="BP659" i="53"/>
  <c r="BQ659" i="53"/>
  <c r="BO659" i="53"/>
  <c r="BN659" i="53"/>
  <c r="BM659" i="53"/>
  <c r="AD5687" i="53"/>
  <c r="AD1664" i="53"/>
  <c r="BL660" i="53"/>
  <c r="AD4681" i="53"/>
  <c r="BL3677" i="53"/>
  <c r="BL6695" i="53"/>
  <c r="BL2672" i="53"/>
  <c r="BL5689" i="53"/>
  <c r="BL1667" i="53"/>
  <c r="BL4684" i="53"/>
  <c r="AD6693" i="53"/>
  <c r="AD3675" i="53"/>
  <c r="AD2670" i="53"/>
  <c r="AG7722" i="53"/>
  <c r="AF7722" i="53"/>
  <c r="AE7722" i="53"/>
  <c r="AG8729" i="53"/>
  <c r="AF8729" i="53"/>
  <c r="AE8729" i="53"/>
  <c r="BO7722" i="53"/>
  <c r="BN7722" i="53"/>
  <c r="BM7722" i="53"/>
  <c r="BQ7722" i="53"/>
  <c r="BP7722" i="53"/>
  <c r="BO8728" i="53"/>
  <c r="BN8728" i="53"/>
  <c r="BM8728" i="53"/>
  <c r="BQ8728" i="53"/>
  <c r="BP8728" i="53"/>
  <c r="BL8729" i="53"/>
  <c r="BL7723" i="53"/>
  <c r="AD8730" i="53"/>
  <c r="AD7723" i="53"/>
  <c r="AG6693" i="53"/>
  <c r="AE6693" i="53"/>
  <c r="AF6693" i="53"/>
  <c r="AF5687" i="53"/>
  <c r="AE5687" i="53"/>
  <c r="AG5687" i="53"/>
  <c r="AG1664" i="53"/>
  <c r="AF1664" i="53"/>
  <c r="AE1664" i="53"/>
  <c r="AG2670" i="53"/>
  <c r="AF2670" i="53"/>
  <c r="AE2670" i="53"/>
  <c r="AG3675" i="53"/>
  <c r="AF3675" i="53"/>
  <c r="AE3675" i="53"/>
  <c r="AG4681" i="53"/>
  <c r="AF4681" i="53"/>
  <c r="AE4681" i="53"/>
  <c r="BQ1667" i="53"/>
  <c r="BP1667" i="53"/>
  <c r="BN1667" i="53"/>
  <c r="BM1667" i="53"/>
  <c r="BO1667" i="53"/>
  <c r="BQ5689" i="53"/>
  <c r="BP5689" i="53"/>
  <c r="BO5689" i="53"/>
  <c r="BN5689" i="53"/>
  <c r="BM5689" i="53"/>
  <c r="BP4684" i="53"/>
  <c r="BN4684" i="53"/>
  <c r="BM4684" i="53"/>
  <c r="BQ4684" i="53"/>
  <c r="BO4684" i="53"/>
  <c r="BQ2672" i="53"/>
  <c r="BP2672" i="53"/>
  <c r="BO2672" i="53"/>
  <c r="BN2672" i="53"/>
  <c r="BM2672" i="53"/>
  <c r="BQ660" i="53"/>
  <c r="BP660" i="53"/>
  <c r="BM660" i="53"/>
  <c r="BO660" i="53"/>
  <c r="BN660" i="53"/>
  <c r="BP6695" i="53"/>
  <c r="BQ6695" i="53"/>
  <c r="BO6695" i="53"/>
  <c r="BN6695" i="53"/>
  <c r="BM6695" i="53"/>
  <c r="BP3677" i="53"/>
  <c r="BQ3677" i="53"/>
  <c r="BO3677" i="53"/>
  <c r="BN3677" i="53"/>
  <c r="BM3677" i="53"/>
  <c r="AD5688" i="53"/>
  <c r="AD4682" i="53"/>
  <c r="BL661" i="53"/>
  <c r="AD1665" i="53"/>
  <c r="BL2673" i="53"/>
  <c r="BL1668" i="53"/>
  <c r="BL6696" i="53"/>
  <c r="BL4685" i="53"/>
  <c r="BL5690" i="53"/>
  <c r="BL3678" i="53"/>
  <c r="AD6694" i="53"/>
  <c r="AD3676" i="53"/>
  <c r="AD2671" i="53"/>
  <c r="AG7723" i="53"/>
  <c r="AF7723" i="53"/>
  <c r="AE7723" i="53"/>
  <c r="AG8730" i="53"/>
  <c r="AF8730" i="53"/>
  <c r="AE8730" i="53"/>
  <c r="BQ7723" i="53"/>
  <c r="BP7723" i="53"/>
  <c r="BO7723" i="53"/>
  <c r="BN7723" i="53"/>
  <c r="BM7723" i="53"/>
  <c r="BQ8729" i="53"/>
  <c r="BP8729" i="53"/>
  <c r="BO8729" i="53"/>
  <c r="BN8729" i="53"/>
  <c r="BM8729" i="53"/>
  <c r="BL8730" i="53"/>
  <c r="BL7724" i="53"/>
  <c r="AD8731" i="53"/>
  <c r="AD7724" i="53"/>
  <c r="AF4682" i="53"/>
  <c r="AE4682" i="53"/>
  <c r="AG4682" i="53"/>
  <c r="AG5688" i="53"/>
  <c r="AF5688" i="53"/>
  <c r="AE5688" i="53"/>
  <c r="AE6694" i="53"/>
  <c r="AG6694" i="53"/>
  <c r="AF6694" i="53"/>
  <c r="AG2671" i="53"/>
  <c r="AF2671" i="53"/>
  <c r="AE2671" i="53"/>
  <c r="AE3676" i="53"/>
  <c r="AF3676" i="53"/>
  <c r="AG3676" i="53"/>
  <c r="AG1665" i="53"/>
  <c r="AF1665" i="53"/>
  <c r="AE1665" i="53"/>
  <c r="BQ661" i="53"/>
  <c r="BP661" i="53"/>
  <c r="BO661" i="53"/>
  <c r="BN661" i="53"/>
  <c r="BM661" i="53"/>
  <c r="BP3678" i="53"/>
  <c r="BQ3678" i="53"/>
  <c r="BO3678" i="53"/>
  <c r="BN3678" i="53"/>
  <c r="BM3678" i="53"/>
  <c r="BQ1668" i="53"/>
  <c r="BP1668" i="53"/>
  <c r="BO1668" i="53"/>
  <c r="BN1668" i="53"/>
  <c r="BM1668" i="53"/>
  <c r="BQ5690" i="53"/>
  <c r="BP5690" i="53"/>
  <c r="BO5690" i="53"/>
  <c r="BN5690" i="53"/>
  <c r="BM5690" i="53"/>
  <c r="BP4685" i="53"/>
  <c r="BO4685" i="53"/>
  <c r="BN4685" i="53"/>
  <c r="BM4685" i="53"/>
  <c r="BQ4685" i="53"/>
  <c r="BQ6696" i="53"/>
  <c r="BP6696" i="53"/>
  <c r="BO6696" i="53"/>
  <c r="BN6696" i="53"/>
  <c r="BM6696" i="53"/>
  <c r="BP2673" i="53"/>
  <c r="BQ2673" i="53"/>
  <c r="BO2673" i="53"/>
  <c r="BN2673" i="53"/>
  <c r="BM2673" i="53"/>
  <c r="AD5689" i="53"/>
  <c r="AD4683" i="53"/>
  <c r="AD1666" i="53"/>
  <c r="BL662" i="53"/>
  <c r="BL1669" i="53"/>
  <c r="BL3679" i="53"/>
  <c r="BL6697" i="53"/>
  <c r="BL5691" i="53"/>
  <c r="BL2674" i="53"/>
  <c r="BL4686" i="53"/>
  <c r="AD6695" i="53"/>
  <c r="AD3677" i="53"/>
  <c r="AD2672" i="53"/>
  <c r="AG7724" i="53"/>
  <c r="AF7724" i="53"/>
  <c r="AE7724" i="53"/>
  <c r="AF8731" i="53"/>
  <c r="AE8731" i="53"/>
  <c r="AG8731" i="53"/>
  <c r="BM7724" i="53"/>
  <c r="BQ7724" i="53"/>
  <c r="BP7724" i="53"/>
  <c r="BO7724" i="53"/>
  <c r="BN7724" i="53"/>
  <c r="BM8730" i="53"/>
  <c r="BQ8730" i="53"/>
  <c r="BP8730" i="53"/>
  <c r="BO8730" i="53"/>
  <c r="BN8730" i="53"/>
  <c r="BL8731" i="53"/>
  <c r="BL7725" i="53"/>
  <c r="AD8732" i="53"/>
  <c r="AD7725" i="53"/>
  <c r="AG1666" i="53"/>
  <c r="AE1666" i="53"/>
  <c r="AF1666" i="53"/>
  <c r="AG2672" i="53"/>
  <c r="AE2672" i="53"/>
  <c r="AF2672" i="53"/>
  <c r="AE6695" i="53"/>
  <c r="AG6695" i="53"/>
  <c r="AF6695" i="53"/>
  <c r="AG4683" i="53"/>
  <c r="AF4683" i="53"/>
  <c r="AE4683" i="53"/>
  <c r="AG5689" i="53"/>
  <c r="AF5689" i="53"/>
  <c r="AE5689" i="53"/>
  <c r="AG3677" i="53"/>
  <c r="AF3677" i="53"/>
  <c r="AE3677" i="53"/>
  <c r="BP4686" i="53"/>
  <c r="BQ4686" i="53"/>
  <c r="BO4686" i="53"/>
  <c r="BN4686" i="53"/>
  <c r="BM4686" i="53"/>
  <c r="BQ5691" i="53"/>
  <c r="BP5691" i="53"/>
  <c r="BO5691" i="53"/>
  <c r="BN5691" i="53"/>
  <c r="BM5691" i="53"/>
  <c r="BP3679" i="53"/>
  <c r="BQ3679" i="53"/>
  <c r="BO3679" i="53"/>
  <c r="BN3679" i="53"/>
  <c r="BM3679" i="53"/>
  <c r="BQ2674" i="53"/>
  <c r="BP2674" i="53"/>
  <c r="BO2674" i="53"/>
  <c r="BN2674" i="53"/>
  <c r="BM2674" i="53"/>
  <c r="BQ6697" i="53"/>
  <c r="BP6697" i="53"/>
  <c r="BM6697" i="53"/>
  <c r="BO6697" i="53"/>
  <c r="BN6697" i="53"/>
  <c r="BQ1669" i="53"/>
  <c r="BP1669" i="53"/>
  <c r="BO1669" i="53"/>
  <c r="BN1669" i="53"/>
  <c r="BM1669" i="53"/>
  <c r="BQ662" i="53"/>
  <c r="BP662" i="53"/>
  <c r="BO662" i="53"/>
  <c r="BN662" i="53"/>
  <c r="BM662" i="53"/>
  <c r="AD5690" i="53"/>
  <c r="BL663" i="53"/>
  <c r="AD1667" i="53"/>
  <c r="AD4684" i="53"/>
  <c r="BL3680" i="53"/>
  <c r="BL4687" i="53"/>
  <c r="BL5692" i="53"/>
  <c r="BL2675" i="53"/>
  <c r="BL6698" i="53"/>
  <c r="BL1670" i="53"/>
  <c r="AD6696" i="53"/>
  <c r="AD3678" i="53"/>
  <c r="AD2673" i="53"/>
  <c r="AF7725" i="53"/>
  <c r="AE7725" i="53"/>
  <c r="AG7725" i="53"/>
  <c r="AG8732" i="53"/>
  <c r="AF8732" i="53"/>
  <c r="AE8732" i="53"/>
  <c r="BP7725" i="53"/>
  <c r="BO7725" i="53"/>
  <c r="BN7725" i="53"/>
  <c r="BM7725" i="53"/>
  <c r="BQ7725" i="53"/>
  <c r="BP8731" i="53"/>
  <c r="BO8731" i="53"/>
  <c r="BN8731" i="53"/>
  <c r="BM8731" i="53"/>
  <c r="BQ8731" i="53"/>
  <c r="BL8732" i="53"/>
  <c r="BL7726" i="53"/>
  <c r="AD8733" i="53"/>
  <c r="AD7726" i="53"/>
  <c r="AE5690" i="53"/>
  <c r="AF5690" i="53"/>
  <c r="AG5690" i="53"/>
  <c r="AG1667" i="53"/>
  <c r="AF1667" i="53"/>
  <c r="AE1667" i="53"/>
  <c r="AG6696" i="53"/>
  <c r="AF6696" i="53"/>
  <c r="AE6696" i="53"/>
  <c r="AG2673" i="53"/>
  <c r="AF2673" i="53"/>
  <c r="AE2673" i="53"/>
  <c r="AG3678" i="53"/>
  <c r="AF3678" i="53"/>
  <c r="AE3678" i="53"/>
  <c r="AG4684" i="53"/>
  <c r="AF4684" i="53"/>
  <c r="AE4684" i="53"/>
  <c r="BQ6698" i="53"/>
  <c r="BP6698" i="53"/>
  <c r="BO6698" i="53"/>
  <c r="BN6698" i="53"/>
  <c r="BM6698" i="53"/>
  <c r="BP663" i="53"/>
  <c r="BQ663" i="53"/>
  <c r="BO663" i="53"/>
  <c r="BN663" i="53"/>
  <c r="BM663" i="53"/>
  <c r="BQ1670" i="53"/>
  <c r="BP1670" i="53"/>
  <c r="BO1670" i="53"/>
  <c r="BN1670" i="53"/>
  <c r="BM1670" i="53"/>
  <c r="BQ2675" i="53"/>
  <c r="BP2675" i="53"/>
  <c r="BM2675" i="53"/>
  <c r="BO2675" i="53"/>
  <c r="BN2675" i="53"/>
  <c r="BP5692" i="53"/>
  <c r="BQ5692" i="53"/>
  <c r="BN5692" i="53"/>
  <c r="BM5692" i="53"/>
  <c r="BO5692" i="53"/>
  <c r="BP4687" i="53"/>
  <c r="BQ4687" i="53"/>
  <c r="BO4687" i="53"/>
  <c r="BN4687" i="53"/>
  <c r="BM4687" i="53"/>
  <c r="BP3680" i="53"/>
  <c r="BM3680" i="53"/>
  <c r="BQ3680" i="53"/>
  <c r="BO3680" i="53"/>
  <c r="BN3680" i="53"/>
  <c r="AD5691" i="53"/>
  <c r="AD1668" i="53"/>
  <c r="AD4685" i="53"/>
  <c r="BL664" i="53"/>
  <c r="BL2676" i="53"/>
  <c r="BL3681" i="53"/>
  <c r="BL4688" i="53"/>
  <c r="BL6699" i="53"/>
  <c r="BL1671" i="53"/>
  <c r="BL5693" i="53"/>
  <c r="AD6697" i="53"/>
  <c r="AD3679" i="53"/>
  <c r="AD2674" i="53"/>
  <c r="AG7726" i="53"/>
  <c r="AF7726" i="53"/>
  <c r="AE7726" i="53"/>
  <c r="AG8733" i="53"/>
  <c r="AF8733" i="53"/>
  <c r="AE8733" i="53"/>
  <c r="BQ7726" i="53"/>
  <c r="BP7726" i="53"/>
  <c r="BO7726" i="53"/>
  <c r="BN7726" i="53"/>
  <c r="BM7726" i="53"/>
  <c r="BQ8732" i="53"/>
  <c r="BP8732" i="53"/>
  <c r="BO8732" i="53"/>
  <c r="BN8732" i="53"/>
  <c r="BM8732" i="53"/>
  <c r="BL8733" i="53"/>
  <c r="BL7727" i="53"/>
  <c r="AD8734" i="53"/>
  <c r="AD7727" i="53"/>
  <c r="AE4685" i="53"/>
  <c r="AF4685" i="53"/>
  <c r="AG4685" i="53"/>
  <c r="AG5691" i="53"/>
  <c r="AF5691" i="53"/>
  <c r="AE5691" i="53"/>
  <c r="AG6697" i="53"/>
  <c r="AF6697" i="53"/>
  <c r="AE6697" i="53"/>
  <c r="AF1668" i="53"/>
  <c r="AE1668" i="53"/>
  <c r="AG1668" i="53"/>
  <c r="AF2674" i="53"/>
  <c r="AE2674" i="53"/>
  <c r="AG2674" i="53"/>
  <c r="AG3679" i="53"/>
  <c r="AE3679" i="53"/>
  <c r="AF3679" i="53"/>
  <c r="BQ5693" i="53"/>
  <c r="BP5693" i="53"/>
  <c r="BO5693" i="53"/>
  <c r="BN5693" i="53"/>
  <c r="BM5693" i="53"/>
  <c r="BP4688" i="53"/>
  <c r="BQ4688" i="53"/>
  <c r="BO4688" i="53"/>
  <c r="BN4688" i="53"/>
  <c r="BM4688" i="53"/>
  <c r="BQ2676" i="53"/>
  <c r="BP2676" i="53"/>
  <c r="BO2676" i="53"/>
  <c r="BN2676" i="53"/>
  <c r="BM2676" i="53"/>
  <c r="BQ1671" i="53"/>
  <c r="BP1671" i="53"/>
  <c r="BN1671" i="53"/>
  <c r="BM1671" i="53"/>
  <c r="BO1671" i="53"/>
  <c r="BP6699" i="53"/>
  <c r="BQ6699" i="53"/>
  <c r="BO6699" i="53"/>
  <c r="BN6699" i="53"/>
  <c r="BM6699" i="53"/>
  <c r="BP3681" i="53"/>
  <c r="BN3681" i="53"/>
  <c r="BM3681" i="53"/>
  <c r="BQ3681" i="53"/>
  <c r="BO3681" i="53"/>
  <c r="BQ664" i="53"/>
  <c r="BP664" i="53"/>
  <c r="BM664" i="53"/>
  <c r="BO664" i="53"/>
  <c r="BN664" i="53"/>
  <c r="AD5692" i="53"/>
  <c r="AD1669" i="53"/>
  <c r="BL665" i="53"/>
  <c r="AD4686" i="53"/>
  <c r="BL4689" i="53"/>
  <c r="BL3682" i="53"/>
  <c r="BL1672" i="53"/>
  <c r="BL2677" i="53"/>
  <c r="BL6700" i="53"/>
  <c r="BL5694" i="53"/>
  <c r="AD6698" i="53"/>
  <c r="AD3680" i="53"/>
  <c r="AD2675" i="53"/>
  <c r="AG7727" i="53"/>
  <c r="AF7727" i="53"/>
  <c r="AE7727" i="53"/>
  <c r="AE8734" i="53"/>
  <c r="AG8734" i="53"/>
  <c r="AF8734" i="53"/>
  <c r="BN7727" i="53"/>
  <c r="BM7727" i="53"/>
  <c r="BQ7727" i="53"/>
  <c r="BP7727" i="53"/>
  <c r="BO7727" i="53"/>
  <c r="BN8733" i="53"/>
  <c r="BM8733" i="53"/>
  <c r="BQ8733" i="53"/>
  <c r="BP8733" i="53"/>
  <c r="BO8733" i="53"/>
  <c r="BL8734" i="53"/>
  <c r="BL7728" i="53"/>
  <c r="AD8735" i="53"/>
  <c r="AD7728" i="53"/>
  <c r="AG6698" i="53"/>
  <c r="AF6698" i="53"/>
  <c r="AE6698" i="53"/>
  <c r="AG1669" i="53"/>
  <c r="AF1669" i="53"/>
  <c r="AE1669" i="53"/>
  <c r="AG5692" i="53"/>
  <c r="AF5692" i="53"/>
  <c r="AE5692" i="53"/>
  <c r="AG2675" i="53"/>
  <c r="AF2675" i="53"/>
  <c r="AE2675" i="53"/>
  <c r="AG3680" i="53"/>
  <c r="AF3680" i="53"/>
  <c r="AE3680" i="53"/>
  <c r="AG4686" i="53"/>
  <c r="AF4686" i="53"/>
  <c r="AE4686" i="53"/>
  <c r="BQ5694" i="53"/>
  <c r="BP5694" i="53"/>
  <c r="BO5694" i="53"/>
  <c r="BN5694" i="53"/>
  <c r="BM5694" i="53"/>
  <c r="BQ6700" i="53"/>
  <c r="BP6700" i="53"/>
  <c r="BO6700" i="53"/>
  <c r="BN6700" i="53"/>
  <c r="BM6700" i="53"/>
  <c r="BQ665" i="53"/>
  <c r="BP665" i="53"/>
  <c r="BO665" i="53"/>
  <c r="BN665" i="53"/>
  <c r="BM665" i="53"/>
  <c r="BP2677" i="53"/>
  <c r="BQ2677" i="53"/>
  <c r="BO2677" i="53"/>
  <c r="BN2677" i="53"/>
  <c r="BM2677" i="53"/>
  <c r="BQ1672" i="53"/>
  <c r="BP1672" i="53"/>
  <c r="BO1672" i="53"/>
  <c r="BN1672" i="53"/>
  <c r="BM1672" i="53"/>
  <c r="BP3682" i="53"/>
  <c r="BO3682" i="53"/>
  <c r="BN3682" i="53"/>
  <c r="BM3682" i="53"/>
  <c r="BQ3682" i="53"/>
  <c r="BP4689" i="53"/>
  <c r="BQ4689" i="53"/>
  <c r="BO4689" i="53"/>
  <c r="BN4689" i="53"/>
  <c r="BM4689" i="53"/>
  <c r="AD5693" i="53"/>
  <c r="BL666" i="53"/>
  <c r="AD4687" i="53"/>
  <c r="AD1670" i="53"/>
  <c r="BL1673" i="53"/>
  <c r="BL3683" i="53"/>
  <c r="BL6701" i="53"/>
  <c r="BL2678" i="53"/>
  <c r="BL5695" i="53"/>
  <c r="BL4690" i="53"/>
  <c r="AD6699" i="53"/>
  <c r="AD3681" i="53"/>
  <c r="AD2676" i="53"/>
  <c r="AE7728" i="53"/>
  <c r="AG7728" i="53"/>
  <c r="AF7728" i="53"/>
  <c r="AG8735" i="53"/>
  <c r="AF8735" i="53"/>
  <c r="AE8735" i="53"/>
  <c r="BQ7728" i="53"/>
  <c r="BP7728" i="53"/>
  <c r="BO7728" i="53"/>
  <c r="BN7728" i="53"/>
  <c r="BM7728" i="53"/>
  <c r="BQ8734" i="53"/>
  <c r="BP8734" i="53"/>
  <c r="BO8734" i="53"/>
  <c r="BN8734" i="53"/>
  <c r="BM8734" i="53"/>
  <c r="BL8735" i="53"/>
  <c r="BL7729" i="53"/>
  <c r="AD8736" i="53"/>
  <c r="AD7729" i="53"/>
  <c r="AF6699" i="53"/>
  <c r="AE6699" i="53"/>
  <c r="AG6699" i="53"/>
  <c r="AG5693" i="53"/>
  <c r="AF5693" i="53"/>
  <c r="AE5693" i="53"/>
  <c r="AG4687" i="53"/>
  <c r="AF4687" i="53"/>
  <c r="AE4687" i="53"/>
  <c r="AG2676" i="53"/>
  <c r="AF2676" i="53"/>
  <c r="AE2676" i="53"/>
  <c r="AF3681" i="53"/>
  <c r="AE3681" i="53"/>
  <c r="AG3681" i="53"/>
  <c r="AG1670" i="53"/>
  <c r="AF1670" i="53"/>
  <c r="AE1670" i="53"/>
  <c r="BQ2678" i="53"/>
  <c r="BP2678" i="53"/>
  <c r="BO2678" i="53"/>
  <c r="BN2678" i="53"/>
  <c r="BM2678" i="53"/>
  <c r="BP4690" i="53"/>
  <c r="BQ4690" i="53"/>
  <c r="BO4690" i="53"/>
  <c r="BN4690" i="53"/>
  <c r="BM4690" i="53"/>
  <c r="BQ666" i="53"/>
  <c r="BP666" i="53"/>
  <c r="BO666" i="53"/>
  <c r="BN666" i="53"/>
  <c r="BM666" i="53"/>
  <c r="BQ5695" i="53"/>
  <c r="BP5695" i="53"/>
  <c r="BO5695" i="53"/>
  <c r="BN5695" i="53"/>
  <c r="BM5695" i="53"/>
  <c r="BQ6701" i="53"/>
  <c r="BP6701" i="53"/>
  <c r="BM6701" i="53"/>
  <c r="BO6701" i="53"/>
  <c r="BN6701" i="53"/>
  <c r="BP3683" i="53"/>
  <c r="BQ3683" i="53"/>
  <c r="BO3683" i="53"/>
  <c r="BN3683" i="53"/>
  <c r="BM3683" i="53"/>
  <c r="BQ1673" i="53"/>
  <c r="BP1673" i="53"/>
  <c r="BO1673" i="53"/>
  <c r="BN1673" i="53"/>
  <c r="BM1673" i="53"/>
  <c r="AD5694" i="53"/>
  <c r="BL667" i="53"/>
  <c r="AD1671" i="53"/>
  <c r="AD4688" i="53"/>
  <c r="BL3684" i="53"/>
  <c r="BL5696" i="53"/>
  <c r="BL2679" i="53"/>
  <c r="BL6702" i="53"/>
  <c r="BL4691" i="53"/>
  <c r="BL1674" i="53"/>
  <c r="AD6700" i="53"/>
  <c r="AD3682" i="53"/>
  <c r="AD2677" i="53"/>
  <c r="AG7729" i="53"/>
  <c r="AF7729" i="53"/>
  <c r="AE7729" i="53"/>
  <c r="AG8736" i="53"/>
  <c r="AF8736" i="53"/>
  <c r="AE8736" i="53"/>
  <c r="BQ7729" i="53"/>
  <c r="BP7729" i="53"/>
  <c r="BO7729" i="53"/>
  <c r="BN7729" i="53"/>
  <c r="BM7729" i="53"/>
  <c r="BQ8735" i="53"/>
  <c r="BP8735" i="53"/>
  <c r="BO8735" i="53"/>
  <c r="BN8735" i="53"/>
  <c r="BM8735" i="53"/>
  <c r="BL8736" i="53"/>
  <c r="BL7730" i="53"/>
  <c r="AD8737" i="53"/>
  <c r="AD7730" i="53"/>
  <c r="AG5694" i="53"/>
  <c r="AF5694" i="53"/>
  <c r="AE5694" i="53"/>
  <c r="AE1671" i="53"/>
  <c r="AF1671" i="53"/>
  <c r="AG1671" i="53"/>
  <c r="AF6700" i="53"/>
  <c r="AE6700" i="53"/>
  <c r="AG6700" i="53"/>
  <c r="AE2677" i="53"/>
  <c r="AF2677" i="53"/>
  <c r="AG2677" i="53"/>
  <c r="AG3682" i="53"/>
  <c r="AF3682" i="53"/>
  <c r="AE3682" i="53"/>
  <c r="AG4688" i="53"/>
  <c r="AE4688" i="53"/>
  <c r="AF4688" i="53"/>
  <c r="BQ1674" i="53"/>
  <c r="BP1674" i="53"/>
  <c r="BO1674" i="53"/>
  <c r="BN1674" i="53"/>
  <c r="BM1674" i="53"/>
  <c r="BP4691" i="53"/>
  <c r="BM4691" i="53"/>
  <c r="BQ4691" i="53"/>
  <c r="BO4691" i="53"/>
  <c r="BN4691" i="53"/>
  <c r="BP667" i="53"/>
  <c r="BQ667" i="53"/>
  <c r="BO667" i="53"/>
  <c r="BN667" i="53"/>
  <c r="BM667" i="53"/>
  <c r="BP5696" i="53"/>
  <c r="BQ5696" i="53"/>
  <c r="BN5696" i="53"/>
  <c r="BM5696" i="53"/>
  <c r="BO5696" i="53"/>
  <c r="BP3684" i="53"/>
  <c r="BQ3684" i="53"/>
  <c r="BO3684" i="53"/>
  <c r="BN3684" i="53"/>
  <c r="BM3684" i="53"/>
  <c r="BQ6702" i="53"/>
  <c r="BP6702" i="53"/>
  <c r="BO6702" i="53"/>
  <c r="BN6702" i="53"/>
  <c r="BM6702" i="53"/>
  <c r="BQ2679" i="53"/>
  <c r="BP2679" i="53"/>
  <c r="BM2679" i="53"/>
  <c r="BO2679" i="53"/>
  <c r="BN2679" i="53"/>
  <c r="AD5695" i="53"/>
  <c r="AD1672" i="53"/>
  <c r="AD4689" i="53"/>
  <c r="BL668" i="53"/>
  <c r="BL3685" i="53"/>
  <c r="BL6703" i="53"/>
  <c r="BL4692" i="53"/>
  <c r="BL5697" i="53"/>
  <c r="BL1675" i="53"/>
  <c r="BL2680" i="53"/>
  <c r="AD6701" i="53"/>
  <c r="AD3683" i="53"/>
  <c r="AD2678" i="53"/>
  <c r="AG7730" i="53"/>
  <c r="AF7730" i="53"/>
  <c r="AE7730" i="53"/>
  <c r="AG8737" i="53"/>
  <c r="AF8737" i="53"/>
  <c r="AE8737" i="53"/>
  <c r="BO7730" i="53"/>
  <c r="BN7730" i="53"/>
  <c r="BM7730" i="53"/>
  <c r="BQ7730" i="53"/>
  <c r="BP7730" i="53"/>
  <c r="BO8736" i="53"/>
  <c r="BN8736" i="53"/>
  <c r="BM8736" i="53"/>
  <c r="BQ8736" i="53"/>
  <c r="BP8736" i="53"/>
  <c r="BL8737" i="53"/>
  <c r="BL7731" i="53"/>
  <c r="AD8738" i="53"/>
  <c r="AD7731" i="53"/>
  <c r="AG6701" i="53"/>
  <c r="AF6701" i="53"/>
  <c r="AE6701" i="53"/>
  <c r="AG1672" i="53"/>
  <c r="AF1672" i="53"/>
  <c r="AE1672" i="53"/>
  <c r="AG4689" i="53"/>
  <c r="AF4689" i="53"/>
  <c r="AE4689" i="53"/>
  <c r="AF5695" i="53"/>
  <c r="AE5695" i="53"/>
  <c r="AG5695" i="53"/>
  <c r="AG2678" i="53"/>
  <c r="AF2678" i="53"/>
  <c r="AE2678" i="53"/>
  <c r="AG3683" i="53"/>
  <c r="AF3683" i="53"/>
  <c r="AE3683" i="53"/>
  <c r="BQ2680" i="53"/>
  <c r="BP2680" i="53"/>
  <c r="BO2680" i="53"/>
  <c r="BN2680" i="53"/>
  <c r="BM2680" i="53"/>
  <c r="BQ1675" i="53"/>
  <c r="BP1675" i="53"/>
  <c r="BN1675" i="53"/>
  <c r="BM1675" i="53"/>
  <c r="BO1675" i="53"/>
  <c r="BP4692" i="53"/>
  <c r="BN4692" i="53"/>
  <c r="BM4692" i="53"/>
  <c r="BQ4692" i="53"/>
  <c r="BO4692" i="53"/>
  <c r="BQ5697" i="53"/>
  <c r="BP5697" i="53"/>
  <c r="BO5697" i="53"/>
  <c r="BN5697" i="53"/>
  <c r="BM5697" i="53"/>
  <c r="BP6703" i="53"/>
  <c r="BQ6703" i="53"/>
  <c r="BO6703" i="53"/>
  <c r="BN6703" i="53"/>
  <c r="BM6703" i="53"/>
  <c r="BP3685" i="53"/>
  <c r="BQ3685" i="53"/>
  <c r="BO3685" i="53"/>
  <c r="BN3685" i="53"/>
  <c r="BM3685" i="53"/>
  <c r="BQ668" i="53"/>
  <c r="BP668" i="53"/>
  <c r="BM668" i="53"/>
  <c r="BO668" i="53"/>
  <c r="BN668" i="53"/>
  <c r="AD5696" i="53"/>
  <c r="AD4690" i="53"/>
  <c r="BL669" i="53"/>
  <c r="AD1673" i="53"/>
  <c r="BL3686" i="53"/>
  <c r="BL4693" i="53"/>
  <c r="BL1676" i="53"/>
  <c r="BL6704" i="53"/>
  <c r="BL2681" i="53"/>
  <c r="BL5698" i="53"/>
  <c r="AD6702" i="53"/>
  <c r="AD3684" i="53"/>
  <c r="AD2679" i="53"/>
  <c r="AG7731" i="53"/>
  <c r="AF7731" i="53"/>
  <c r="AE7731" i="53"/>
  <c r="AG8738" i="53"/>
  <c r="AF8738" i="53"/>
  <c r="AE8738" i="53"/>
  <c r="BQ7731" i="53"/>
  <c r="BP7731" i="53"/>
  <c r="BO7731" i="53"/>
  <c r="BN7731" i="53"/>
  <c r="BM7731" i="53"/>
  <c r="BQ8737" i="53"/>
  <c r="BP8737" i="53"/>
  <c r="BO8737" i="53"/>
  <c r="BN8737" i="53"/>
  <c r="BM8737" i="53"/>
  <c r="BL8738" i="53"/>
  <c r="BL7732" i="53"/>
  <c r="AD8739" i="53"/>
  <c r="AD7732" i="53"/>
  <c r="AF4690" i="53"/>
  <c r="AE4690" i="53"/>
  <c r="AG4690" i="53"/>
  <c r="AG5696" i="53"/>
  <c r="AF5696" i="53"/>
  <c r="AE5696" i="53"/>
  <c r="AE6702" i="53"/>
  <c r="AG6702" i="53"/>
  <c r="AF6702" i="53"/>
  <c r="AG2679" i="53"/>
  <c r="AF2679" i="53"/>
  <c r="AE2679" i="53"/>
  <c r="AE3684" i="53"/>
  <c r="AF3684" i="53"/>
  <c r="AG3684" i="53"/>
  <c r="AG1673" i="53"/>
  <c r="AF1673" i="53"/>
  <c r="AE1673" i="53"/>
  <c r="BQ669" i="53"/>
  <c r="BP669" i="53"/>
  <c r="BO669" i="53"/>
  <c r="BN669" i="53"/>
  <c r="BM669" i="53"/>
  <c r="BQ6704" i="53"/>
  <c r="BP6704" i="53"/>
  <c r="BO6704" i="53"/>
  <c r="BN6704" i="53"/>
  <c r="BM6704" i="53"/>
  <c r="BQ1676" i="53"/>
  <c r="BP1676" i="53"/>
  <c r="BO1676" i="53"/>
  <c r="BN1676" i="53"/>
  <c r="BM1676" i="53"/>
  <c r="BQ5698" i="53"/>
  <c r="BP5698" i="53"/>
  <c r="BO5698" i="53"/>
  <c r="BN5698" i="53"/>
  <c r="BM5698" i="53"/>
  <c r="BP2681" i="53"/>
  <c r="BQ2681" i="53"/>
  <c r="BO2681" i="53"/>
  <c r="BN2681" i="53"/>
  <c r="BM2681" i="53"/>
  <c r="BP4693" i="53"/>
  <c r="BO4693" i="53"/>
  <c r="BN4693" i="53"/>
  <c r="BM4693" i="53"/>
  <c r="BQ4693" i="53"/>
  <c r="BP3686" i="53"/>
  <c r="BQ3686" i="53"/>
  <c r="BO3686" i="53"/>
  <c r="BN3686" i="53"/>
  <c r="BM3686" i="53"/>
  <c r="AD5697" i="53"/>
  <c r="AD1674" i="53"/>
  <c r="AD4691" i="53"/>
  <c r="BL670" i="53"/>
  <c r="BL5699" i="53"/>
  <c r="BL4694" i="53"/>
  <c r="BL6705" i="53"/>
  <c r="BL3687" i="53"/>
  <c r="BL2682" i="53"/>
  <c r="BL1677" i="53"/>
  <c r="AD6703" i="53"/>
  <c r="AD3685" i="53"/>
  <c r="AD2680" i="53"/>
  <c r="AG7732" i="53"/>
  <c r="AF7732" i="53"/>
  <c r="AE7732" i="53"/>
  <c r="AF8739" i="53"/>
  <c r="AE8739" i="53"/>
  <c r="AG8739" i="53"/>
  <c r="BM7732" i="53"/>
  <c r="BQ7732" i="53"/>
  <c r="BP7732" i="53"/>
  <c r="BO7732" i="53"/>
  <c r="BN7732" i="53"/>
  <c r="BM8738" i="53"/>
  <c r="BQ8738" i="53"/>
  <c r="BP8738" i="53"/>
  <c r="BO8738" i="53"/>
  <c r="BN8738" i="53"/>
  <c r="BL8739" i="53"/>
  <c r="BL7733" i="53"/>
  <c r="AD8740" i="53"/>
  <c r="AD7733" i="53"/>
  <c r="AG1674" i="53"/>
  <c r="AE1674" i="53"/>
  <c r="AF1674" i="53"/>
  <c r="AG4691" i="53"/>
  <c r="AF4691" i="53"/>
  <c r="AE4691" i="53"/>
  <c r="AG5697" i="53"/>
  <c r="AF5697" i="53"/>
  <c r="AE5697" i="53"/>
  <c r="AG2680" i="53"/>
  <c r="AE2680" i="53"/>
  <c r="AF2680" i="53"/>
  <c r="AE6703" i="53"/>
  <c r="AG6703" i="53"/>
  <c r="AF6703" i="53"/>
  <c r="AG3685" i="53"/>
  <c r="AF3685" i="53"/>
  <c r="AE3685" i="53"/>
  <c r="BQ1677" i="53"/>
  <c r="BP1677" i="53"/>
  <c r="BO1677" i="53"/>
  <c r="BN1677" i="53"/>
  <c r="BM1677" i="53"/>
  <c r="BQ6705" i="53"/>
  <c r="BP6705" i="53"/>
  <c r="BM6705" i="53"/>
  <c r="BO6705" i="53"/>
  <c r="BN6705" i="53"/>
  <c r="BQ2682" i="53"/>
  <c r="BP2682" i="53"/>
  <c r="BO2682" i="53"/>
  <c r="BN2682" i="53"/>
  <c r="BM2682" i="53"/>
  <c r="BP4694" i="53"/>
  <c r="BQ4694" i="53"/>
  <c r="BO4694" i="53"/>
  <c r="BN4694" i="53"/>
  <c r="BM4694" i="53"/>
  <c r="BP3687" i="53"/>
  <c r="BQ3687" i="53"/>
  <c r="BO3687" i="53"/>
  <c r="BN3687" i="53"/>
  <c r="BM3687" i="53"/>
  <c r="BQ5699" i="53"/>
  <c r="BP5699" i="53"/>
  <c r="BO5699" i="53"/>
  <c r="BN5699" i="53"/>
  <c r="BM5699" i="53"/>
  <c r="BQ670" i="53"/>
  <c r="BP670" i="53"/>
  <c r="BO670" i="53"/>
  <c r="BN670" i="53"/>
  <c r="BM670" i="53"/>
  <c r="AD5698" i="53"/>
  <c r="BL671" i="53"/>
  <c r="AD1675" i="53"/>
  <c r="AD4692" i="53"/>
  <c r="BL4695" i="53"/>
  <c r="BL3688" i="53"/>
  <c r="BL2683" i="53"/>
  <c r="BL6706" i="53"/>
  <c r="BL1678" i="53"/>
  <c r="BL5700" i="53"/>
  <c r="AD6704" i="53"/>
  <c r="AD3686" i="53"/>
  <c r="AD2681" i="53"/>
  <c r="AF7733" i="53"/>
  <c r="AE7733" i="53"/>
  <c r="AG7733" i="53"/>
  <c r="AG8740" i="53"/>
  <c r="AF8740" i="53"/>
  <c r="AE8740" i="53"/>
  <c r="BP7733" i="53"/>
  <c r="BO7733" i="53"/>
  <c r="BN7733" i="53"/>
  <c r="BM7733" i="53"/>
  <c r="BQ7733" i="53"/>
  <c r="BP8739" i="53"/>
  <c r="BO8739" i="53"/>
  <c r="BN8739" i="53"/>
  <c r="BM8739" i="53"/>
  <c r="BQ8739" i="53"/>
  <c r="BL8740" i="53"/>
  <c r="BL7734" i="53"/>
  <c r="AD8741" i="53"/>
  <c r="AD7734" i="53"/>
  <c r="AG6704" i="53"/>
  <c r="AF6704" i="53"/>
  <c r="AE6704" i="53"/>
  <c r="AG1675" i="53"/>
  <c r="AF1675" i="53"/>
  <c r="AE1675" i="53"/>
  <c r="AE5698" i="53"/>
  <c r="AG5698" i="53"/>
  <c r="AF5698" i="53"/>
  <c r="AG2681" i="53"/>
  <c r="AF2681" i="53"/>
  <c r="AE2681" i="53"/>
  <c r="AG3686" i="53"/>
  <c r="AF3686" i="53"/>
  <c r="AE3686" i="53"/>
  <c r="AG4692" i="53"/>
  <c r="AF4692" i="53"/>
  <c r="AE4692" i="53"/>
  <c r="BP671" i="53"/>
  <c r="BQ671" i="53"/>
  <c r="BO671" i="53"/>
  <c r="BN671" i="53"/>
  <c r="BM671" i="53"/>
  <c r="BP5700" i="53"/>
  <c r="BQ5700" i="53"/>
  <c r="BN5700" i="53"/>
  <c r="BM5700" i="53"/>
  <c r="BO5700" i="53"/>
  <c r="BQ1678" i="53"/>
  <c r="BP1678" i="53"/>
  <c r="BO1678" i="53"/>
  <c r="BN1678" i="53"/>
  <c r="BM1678" i="53"/>
  <c r="BQ6706" i="53"/>
  <c r="BP6706" i="53"/>
  <c r="BO6706" i="53"/>
  <c r="BN6706" i="53"/>
  <c r="BM6706" i="53"/>
  <c r="BP4695" i="53"/>
  <c r="BQ4695" i="53"/>
  <c r="BO4695" i="53"/>
  <c r="BN4695" i="53"/>
  <c r="BM4695" i="53"/>
  <c r="BQ2683" i="53"/>
  <c r="BP2683" i="53"/>
  <c r="BM2683" i="53"/>
  <c r="BO2683" i="53"/>
  <c r="BN2683" i="53"/>
  <c r="BP3688" i="53"/>
  <c r="BM3688" i="53"/>
  <c r="BQ3688" i="53"/>
  <c r="BO3688" i="53"/>
  <c r="BN3688" i="53"/>
  <c r="AD5699" i="53"/>
  <c r="BL672" i="53"/>
  <c r="AD4693" i="53"/>
  <c r="AD1676" i="53"/>
  <c r="BL3689" i="53"/>
  <c r="BL6707" i="53"/>
  <c r="BL5701" i="53"/>
  <c r="BL1679" i="53"/>
  <c r="BL2684" i="53"/>
  <c r="BL4696" i="53"/>
  <c r="AD6705" i="53"/>
  <c r="AD3687" i="53"/>
  <c r="AD2682" i="53"/>
  <c r="AG7734" i="53"/>
  <c r="AF7734" i="53"/>
  <c r="AE7734" i="53"/>
  <c r="AG8741" i="53"/>
  <c r="AF8741" i="53"/>
  <c r="AE8741" i="53"/>
  <c r="BQ7734" i="53"/>
  <c r="BP7734" i="53"/>
  <c r="BO7734" i="53"/>
  <c r="BN7734" i="53"/>
  <c r="BM7734" i="53"/>
  <c r="BQ8740" i="53"/>
  <c r="BP8740" i="53"/>
  <c r="BO8740" i="53"/>
  <c r="BN8740" i="53"/>
  <c r="BM8740" i="53"/>
  <c r="BL8741" i="53"/>
  <c r="BL7735" i="53"/>
  <c r="AD8742" i="53"/>
  <c r="AD7735" i="53"/>
  <c r="AG6705" i="53"/>
  <c r="AF6705" i="53"/>
  <c r="AE6705" i="53"/>
  <c r="AG5699" i="53"/>
  <c r="AF5699" i="53"/>
  <c r="AE5699" i="53"/>
  <c r="AE4693" i="53"/>
  <c r="AF4693" i="53"/>
  <c r="AG4693" i="53"/>
  <c r="AF2682" i="53"/>
  <c r="AE2682" i="53"/>
  <c r="AG2682" i="53"/>
  <c r="AG3687" i="53"/>
  <c r="AE3687" i="53"/>
  <c r="AF3687" i="53"/>
  <c r="AF1676" i="53"/>
  <c r="AE1676" i="53"/>
  <c r="AG1676" i="53"/>
  <c r="BQ1679" i="53"/>
  <c r="BP1679" i="53"/>
  <c r="BN1679" i="53"/>
  <c r="BM1679" i="53"/>
  <c r="BO1679" i="53"/>
  <c r="BQ2684" i="53"/>
  <c r="BP2684" i="53"/>
  <c r="BO2684" i="53"/>
  <c r="BN2684" i="53"/>
  <c r="BM2684" i="53"/>
  <c r="BQ672" i="53"/>
  <c r="BP672" i="53"/>
  <c r="BM672" i="53"/>
  <c r="BO672" i="53"/>
  <c r="BN672" i="53"/>
  <c r="BQ5701" i="53"/>
  <c r="BP5701" i="53"/>
  <c r="BO5701" i="53"/>
  <c r="BN5701" i="53"/>
  <c r="BM5701" i="53"/>
  <c r="BP6707" i="53"/>
  <c r="BQ6707" i="53"/>
  <c r="BO6707" i="53"/>
  <c r="BN6707" i="53"/>
  <c r="BM6707" i="53"/>
  <c r="BP3689" i="53"/>
  <c r="BN3689" i="53"/>
  <c r="BM3689" i="53"/>
  <c r="BQ3689" i="53"/>
  <c r="BO3689" i="53"/>
  <c r="BP4696" i="53"/>
  <c r="BQ4696" i="53"/>
  <c r="BO4696" i="53"/>
  <c r="BN4696" i="53"/>
  <c r="BM4696" i="53"/>
  <c r="AD5700" i="53"/>
  <c r="BL673" i="53"/>
  <c r="AD1677" i="53"/>
  <c r="AD4694" i="53"/>
  <c r="BL6708" i="53"/>
  <c r="BL2685" i="53"/>
  <c r="BL5702" i="53"/>
  <c r="BL4697" i="53"/>
  <c r="BL1680" i="53"/>
  <c r="BL3690" i="53"/>
  <c r="AD6706" i="53"/>
  <c r="AD3688" i="53"/>
  <c r="AD2683" i="53"/>
  <c r="AG7735" i="53"/>
  <c r="AF7735" i="53"/>
  <c r="AE7735" i="53"/>
  <c r="AE8742" i="53"/>
  <c r="AG8742" i="53"/>
  <c r="AF8742" i="53"/>
  <c r="BN7735" i="53"/>
  <c r="BM7735" i="53"/>
  <c r="BQ7735" i="53"/>
  <c r="BP7735" i="53"/>
  <c r="BO7735" i="53"/>
  <c r="BN8741" i="53"/>
  <c r="BM8741" i="53"/>
  <c r="BQ8741" i="53"/>
  <c r="BP8741" i="53"/>
  <c r="BO8741" i="53"/>
  <c r="BL8742" i="53"/>
  <c r="BL7736" i="53"/>
  <c r="AD8743" i="53"/>
  <c r="AD7736" i="53"/>
  <c r="AG5700" i="53"/>
  <c r="AF5700" i="53"/>
  <c r="AE5700" i="53"/>
  <c r="AG6706" i="53"/>
  <c r="AE6706" i="53"/>
  <c r="AF6706" i="53"/>
  <c r="AG1677" i="53"/>
  <c r="AF1677" i="53"/>
  <c r="AE1677" i="53"/>
  <c r="AG2683" i="53"/>
  <c r="AF2683" i="53"/>
  <c r="AE2683" i="53"/>
  <c r="AG3688" i="53"/>
  <c r="AF3688" i="53"/>
  <c r="AE3688" i="53"/>
  <c r="AG4694" i="53"/>
  <c r="AF4694" i="53"/>
  <c r="AE4694" i="53"/>
  <c r="BP3690" i="53"/>
  <c r="BO3690" i="53"/>
  <c r="BN3690" i="53"/>
  <c r="BM3690" i="53"/>
  <c r="BQ3690" i="53"/>
  <c r="BQ673" i="53"/>
  <c r="BP673" i="53"/>
  <c r="BO673" i="53"/>
  <c r="BN673" i="53"/>
  <c r="BM673" i="53"/>
  <c r="BQ1680" i="53"/>
  <c r="BP1680" i="53"/>
  <c r="BO1680" i="53"/>
  <c r="BN1680" i="53"/>
  <c r="BM1680" i="53"/>
  <c r="BQ5702" i="53"/>
  <c r="BP5702" i="53"/>
  <c r="BO5702" i="53"/>
  <c r="BN5702" i="53"/>
  <c r="BM5702" i="53"/>
  <c r="BP6708" i="53"/>
  <c r="BQ6708" i="53"/>
  <c r="BO6708" i="53"/>
  <c r="BN6708" i="53"/>
  <c r="BM6708" i="53"/>
  <c r="BP4697" i="53"/>
  <c r="BQ4697" i="53"/>
  <c r="BO4697" i="53"/>
  <c r="BN4697" i="53"/>
  <c r="BM4697" i="53"/>
  <c r="BP2685" i="53"/>
  <c r="BQ2685" i="53"/>
  <c r="BO2685" i="53"/>
  <c r="BN2685" i="53"/>
  <c r="BM2685" i="53"/>
  <c r="AD5701" i="53"/>
  <c r="AD1678" i="53"/>
  <c r="BL674" i="53"/>
  <c r="AD4695" i="53"/>
  <c r="BL2686" i="53"/>
  <c r="BL6709" i="53"/>
  <c r="BL4698" i="53"/>
  <c r="BL3691" i="53"/>
  <c r="BL1681" i="53"/>
  <c r="BL5703" i="53"/>
  <c r="AD6707" i="53"/>
  <c r="AD3689" i="53"/>
  <c r="AD2684" i="53"/>
  <c r="AE7736" i="53"/>
  <c r="AG7736" i="53"/>
  <c r="AF7736" i="53"/>
  <c r="AG8743" i="53"/>
  <c r="AF8743" i="53"/>
  <c r="AE8743" i="53"/>
  <c r="BQ7736" i="53"/>
  <c r="BP7736" i="53"/>
  <c r="BO7736" i="53"/>
  <c r="BN7736" i="53"/>
  <c r="BM7736" i="53"/>
  <c r="BQ8742" i="53"/>
  <c r="BP8742" i="53"/>
  <c r="BO8742" i="53"/>
  <c r="BN8742" i="53"/>
  <c r="BM8742" i="53"/>
  <c r="BL8743" i="53"/>
  <c r="BL7737" i="53"/>
  <c r="AD8744" i="53"/>
  <c r="AD7737" i="53"/>
  <c r="AG5701" i="53"/>
  <c r="AF5701" i="53"/>
  <c r="AE5701" i="53"/>
  <c r="AF6707" i="53"/>
  <c r="AE6707" i="53"/>
  <c r="AG6707" i="53"/>
  <c r="AG1678" i="53"/>
  <c r="AF1678" i="53"/>
  <c r="AE1678" i="53"/>
  <c r="AG2684" i="53"/>
  <c r="AF2684" i="53"/>
  <c r="AE2684" i="53"/>
  <c r="AF3689" i="53"/>
  <c r="AE3689" i="53"/>
  <c r="AG3689" i="53"/>
  <c r="AG4695" i="53"/>
  <c r="AF4695" i="53"/>
  <c r="AE4695" i="53"/>
  <c r="BP3691" i="53"/>
  <c r="BQ3691" i="53"/>
  <c r="BO3691" i="53"/>
  <c r="BN3691" i="53"/>
  <c r="BM3691" i="53"/>
  <c r="BQ674" i="53"/>
  <c r="BP674" i="53"/>
  <c r="BO674" i="53"/>
  <c r="BN674" i="53"/>
  <c r="BM674" i="53"/>
  <c r="BQ5703" i="53"/>
  <c r="BP5703" i="53"/>
  <c r="BO5703" i="53"/>
  <c r="BN5703" i="53"/>
  <c r="BM5703" i="53"/>
  <c r="BQ1681" i="53"/>
  <c r="BP1681" i="53"/>
  <c r="BO1681" i="53"/>
  <c r="BN1681" i="53"/>
  <c r="BM1681" i="53"/>
  <c r="BP4698" i="53"/>
  <c r="BQ4698" i="53"/>
  <c r="BO4698" i="53"/>
  <c r="BN4698" i="53"/>
  <c r="BM4698" i="53"/>
  <c r="BQ6709" i="53"/>
  <c r="BP6709" i="53"/>
  <c r="BM6709" i="53"/>
  <c r="BO6709" i="53"/>
  <c r="BN6709" i="53"/>
  <c r="BQ2686" i="53"/>
  <c r="BP2686" i="53"/>
  <c r="BO2686" i="53"/>
  <c r="BN2686" i="53"/>
  <c r="BM2686" i="53"/>
  <c r="AD5702" i="53"/>
  <c r="BL675" i="53"/>
  <c r="AD4696" i="53"/>
  <c r="AD1679" i="53"/>
  <c r="BL6710" i="53"/>
  <c r="BL2687" i="53"/>
  <c r="BL4699" i="53"/>
  <c r="BL1682" i="53"/>
  <c r="BL5704" i="53"/>
  <c r="BL3692" i="53"/>
  <c r="AD6708" i="53"/>
  <c r="AD3690" i="53"/>
  <c r="AD2685" i="53"/>
  <c r="AG7737" i="53"/>
  <c r="AF7737" i="53"/>
  <c r="AE7737" i="53"/>
  <c r="AG8744" i="53"/>
  <c r="AF8744" i="53"/>
  <c r="AE8744" i="53"/>
  <c r="BQ7737" i="53"/>
  <c r="BP7737" i="53"/>
  <c r="BO7737" i="53"/>
  <c r="BN7737" i="53"/>
  <c r="BM7737" i="53"/>
  <c r="BQ8743" i="53"/>
  <c r="BP8743" i="53"/>
  <c r="BO8743" i="53"/>
  <c r="BN8743" i="53"/>
  <c r="BM8743" i="53"/>
  <c r="BL8744" i="53"/>
  <c r="BL7738" i="53"/>
  <c r="AD8745" i="53"/>
  <c r="AD7738" i="53"/>
  <c r="AF6708" i="53"/>
  <c r="AG6708" i="53"/>
  <c r="AE6708" i="53"/>
  <c r="AG5702" i="53"/>
  <c r="AF5702" i="53"/>
  <c r="AE5702" i="53"/>
  <c r="AG4696" i="53"/>
  <c r="AE4696" i="53"/>
  <c r="AF4696" i="53"/>
  <c r="AE2685" i="53"/>
  <c r="AF2685" i="53"/>
  <c r="AG2685" i="53"/>
  <c r="AG3690" i="53"/>
  <c r="AF3690" i="53"/>
  <c r="AE3690" i="53"/>
  <c r="AE1679" i="53"/>
  <c r="AF1679" i="53"/>
  <c r="AG1679" i="53"/>
  <c r="BP3692" i="53"/>
  <c r="BQ3692" i="53"/>
  <c r="BO3692" i="53"/>
  <c r="BN3692" i="53"/>
  <c r="BM3692" i="53"/>
  <c r="BP5704" i="53"/>
  <c r="BQ5704" i="53"/>
  <c r="BN5704" i="53"/>
  <c r="BM5704" i="53"/>
  <c r="BO5704" i="53"/>
  <c r="BP675" i="53"/>
  <c r="BQ675" i="53"/>
  <c r="BO675" i="53"/>
  <c r="BN675" i="53"/>
  <c r="BM675" i="53"/>
  <c r="BQ1682" i="53"/>
  <c r="BP1682" i="53"/>
  <c r="BO1682" i="53"/>
  <c r="BN1682" i="53"/>
  <c r="BM1682" i="53"/>
  <c r="BQ6710" i="53"/>
  <c r="BP6710" i="53"/>
  <c r="BO6710" i="53"/>
  <c r="BN6710" i="53"/>
  <c r="BM6710" i="53"/>
  <c r="BP4699" i="53"/>
  <c r="BM4699" i="53"/>
  <c r="BQ4699" i="53"/>
  <c r="BO4699" i="53"/>
  <c r="BN4699" i="53"/>
  <c r="BQ2687" i="53"/>
  <c r="BP2687" i="53"/>
  <c r="BM2687" i="53"/>
  <c r="BO2687" i="53"/>
  <c r="BN2687" i="53"/>
  <c r="AD5703" i="53"/>
  <c r="AD4697" i="53"/>
  <c r="AD1680" i="53"/>
  <c r="BL676" i="53"/>
  <c r="BL2688" i="53"/>
  <c r="BL6711" i="53"/>
  <c r="BL5705" i="53"/>
  <c r="BL1683" i="53"/>
  <c r="BL3693" i="53"/>
  <c r="BL4700" i="53"/>
  <c r="AD6709" i="53"/>
  <c r="AD3691" i="53"/>
  <c r="AD2686" i="53"/>
  <c r="AG7738" i="53"/>
  <c r="AF7738" i="53"/>
  <c r="AE7738" i="53"/>
  <c r="AG8745" i="53"/>
  <c r="AF8745" i="53"/>
  <c r="AE8745" i="53"/>
  <c r="BO7738" i="53"/>
  <c r="BN7738" i="53"/>
  <c r="BM7738" i="53"/>
  <c r="BQ7738" i="53"/>
  <c r="BP7738" i="53"/>
  <c r="BO8744" i="53"/>
  <c r="BN8744" i="53"/>
  <c r="BM8744" i="53"/>
  <c r="BQ8744" i="53"/>
  <c r="BP8744" i="53"/>
  <c r="BL8745" i="53"/>
  <c r="BL7739" i="53"/>
  <c r="AD8746" i="53"/>
  <c r="AD7739" i="53"/>
  <c r="AG1680" i="53"/>
  <c r="AF1680" i="53"/>
  <c r="AE1680" i="53"/>
  <c r="AG4697" i="53"/>
  <c r="AF4697" i="53"/>
  <c r="AE4697" i="53"/>
  <c r="AG6709" i="53"/>
  <c r="AF6709" i="53"/>
  <c r="AE6709" i="53"/>
  <c r="AF5703" i="53"/>
  <c r="AE5703" i="53"/>
  <c r="AG5703" i="53"/>
  <c r="AG2686" i="53"/>
  <c r="AF2686" i="53"/>
  <c r="AE2686" i="53"/>
  <c r="AG3691" i="53"/>
  <c r="AF3691" i="53"/>
  <c r="AE3691" i="53"/>
  <c r="BP4700" i="53"/>
  <c r="BN4700" i="53"/>
  <c r="BM4700" i="53"/>
  <c r="BQ4700" i="53"/>
  <c r="BO4700" i="53"/>
  <c r="BP3693" i="53"/>
  <c r="BQ3693" i="53"/>
  <c r="BO3693" i="53"/>
  <c r="BN3693" i="53"/>
  <c r="BM3693" i="53"/>
  <c r="BQ5705" i="53"/>
  <c r="BP5705" i="53"/>
  <c r="BO5705" i="53"/>
  <c r="BN5705" i="53"/>
  <c r="BM5705" i="53"/>
  <c r="BQ2688" i="53"/>
  <c r="BP2688" i="53"/>
  <c r="BO2688" i="53"/>
  <c r="BN2688" i="53"/>
  <c r="BM2688" i="53"/>
  <c r="BQ1683" i="53"/>
  <c r="BP1683" i="53"/>
  <c r="BN1683" i="53"/>
  <c r="BM1683" i="53"/>
  <c r="BO1683" i="53"/>
  <c r="BP6711" i="53"/>
  <c r="BQ6711" i="53"/>
  <c r="BO6711" i="53"/>
  <c r="BN6711" i="53"/>
  <c r="BM6711" i="53"/>
  <c r="BQ676" i="53"/>
  <c r="BP676" i="53"/>
  <c r="BM676" i="53"/>
  <c r="BO676" i="53"/>
  <c r="BN676" i="53"/>
  <c r="AD5704" i="53"/>
  <c r="BL677" i="53"/>
  <c r="AD1681" i="53"/>
  <c r="AD4698" i="53"/>
  <c r="BL6712" i="53"/>
  <c r="BL4701" i="53"/>
  <c r="BL1684" i="53"/>
  <c r="BL3694" i="53"/>
  <c r="BL5706" i="53"/>
  <c r="BL2689" i="53"/>
  <c r="AD6710" i="53"/>
  <c r="AD3692" i="53"/>
  <c r="AD2687" i="53"/>
  <c r="AG7739" i="53"/>
  <c r="AF7739" i="53"/>
  <c r="AE7739" i="53"/>
  <c r="AG8746" i="53"/>
  <c r="AF8746" i="53"/>
  <c r="AE8746" i="53"/>
  <c r="BQ7739" i="53"/>
  <c r="BP7739" i="53"/>
  <c r="BO7739" i="53"/>
  <c r="BN7739" i="53"/>
  <c r="BM7739" i="53"/>
  <c r="BQ8745" i="53"/>
  <c r="BP8745" i="53"/>
  <c r="BO8745" i="53"/>
  <c r="BN8745" i="53"/>
  <c r="BM8745" i="53"/>
  <c r="BL8746" i="53"/>
  <c r="BL7740" i="53"/>
  <c r="AD8747" i="53"/>
  <c r="AD7740" i="53"/>
  <c r="AG1681" i="53"/>
  <c r="AF1681" i="53"/>
  <c r="AE1681" i="53"/>
  <c r="AE6710" i="53"/>
  <c r="AF6710" i="53"/>
  <c r="AG6710" i="53"/>
  <c r="AG5704" i="53"/>
  <c r="AF5704" i="53"/>
  <c r="AE5704" i="53"/>
  <c r="AG2687" i="53"/>
  <c r="AF2687" i="53"/>
  <c r="AE2687" i="53"/>
  <c r="AE3692" i="53"/>
  <c r="AF3692" i="53"/>
  <c r="AG3692" i="53"/>
  <c r="AF4698" i="53"/>
  <c r="AE4698" i="53"/>
  <c r="AG4698" i="53"/>
  <c r="BP2689" i="53"/>
  <c r="BQ2689" i="53"/>
  <c r="BO2689" i="53"/>
  <c r="BN2689" i="53"/>
  <c r="BM2689" i="53"/>
  <c r="BQ1684" i="53"/>
  <c r="BP1684" i="53"/>
  <c r="BO1684" i="53"/>
  <c r="BN1684" i="53"/>
  <c r="BM1684" i="53"/>
  <c r="BP4701" i="53"/>
  <c r="BO4701" i="53"/>
  <c r="BN4701" i="53"/>
  <c r="BM4701" i="53"/>
  <c r="BQ4701" i="53"/>
  <c r="BQ677" i="53"/>
  <c r="BP677" i="53"/>
  <c r="BO677" i="53"/>
  <c r="BN677" i="53"/>
  <c r="BM677" i="53"/>
  <c r="BQ5706" i="53"/>
  <c r="BP5706" i="53"/>
  <c r="BO5706" i="53"/>
  <c r="BN5706" i="53"/>
  <c r="BM5706" i="53"/>
  <c r="BP3694" i="53"/>
  <c r="BQ3694" i="53"/>
  <c r="BO3694" i="53"/>
  <c r="BN3694" i="53"/>
  <c r="BM3694" i="53"/>
  <c r="BQ6712" i="53"/>
  <c r="BP6712" i="53"/>
  <c r="BO6712" i="53"/>
  <c r="BN6712" i="53"/>
  <c r="BM6712" i="53"/>
  <c r="AD5705" i="53"/>
  <c r="AD4699" i="53"/>
  <c r="AD1682" i="53"/>
  <c r="BL678" i="53"/>
  <c r="BL6713" i="53"/>
  <c r="BL5707" i="53"/>
  <c r="BL1685" i="53"/>
  <c r="BL3695" i="53"/>
  <c r="BL2690" i="53"/>
  <c r="BL4702" i="53"/>
  <c r="AD6711" i="53"/>
  <c r="AD3693" i="53"/>
  <c r="AD2688" i="53"/>
  <c r="AG7740" i="53"/>
  <c r="AF7740" i="53"/>
  <c r="AE7740" i="53"/>
  <c r="AF8747" i="53"/>
  <c r="AE8747" i="53"/>
  <c r="AG8747" i="53"/>
  <c r="BM7740" i="53"/>
  <c r="BQ7740" i="53"/>
  <c r="BP7740" i="53"/>
  <c r="BO7740" i="53"/>
  <c r="BN7740" i="53"/>
  <c r="BM8746" i="53"/>
  <c r="BQ8746" i="53"/>
  <c r="BP8746" i="53"/>
  <c r="BO8746" i="53"/>
  <c r="BN8746" i="53"/>
  <c r="BL8747" i="53"/>
  <c r="BL7741" i="53"/>
  <c r="AD8748" i="53"/>
  <c r="AD7741" i="53"/>
  <c r="AG4699" i="53"/>
  <c r="AF4699" i="53"/>
  <c r="AE4699" i="53"/>
  <c r="AE6711" i="53"/>
  <c r="AG6711" i="53"/>
  <c r="AF6711" i="53"/>
  <c r="AG1682" i="53"/>
  <c r="AE1682" i="53"/>
  <c r="AF1682" i="53"/>
  <c r="AG5705" i="53"/>
  <c r="AF5705" i="53"/>
  <c r="AE5705" i="53"/>
  <c r="AG2688" i="53"/>
  <c r="AE2688" i="53"/>
  <c r="AF2688" i="53"/>
  <c r="AG3693" i="53"/>
  <c r="AF3693" i="53"/>
  <c r="AE3693" i="53"/>
  <c r="BQ2690" i="53"/>
  <c r="BP2690" i="53"/>
  <c r="BO2690" i="53"/>
  <c r="BN2690" i="53"/>
  <c r="BM2690" i="53"/>
  <c r="BP3695" i="53"/>
  <c r="BQ3695" i="53"/>
  <c r="BO3695" i="53"/>
  <c r="BN3695" i="53"/>
  <c r="BM3695" i="53"/>
  <c r="BQ6713" i="53"/>
  <c r="BP6713" i="53"/>
  <c r="BM6713" i="53"/>
  <c r="BO6713" i="53"/>
  <c r="BN6713" i="53"/>
  <c r="BP4702" i="53"/>
  <c r="BQ4702" i="53"/>
  <c r="BO4702" i="53"/>
  <c r="BN4702" i="53"/>
  <c r="BM4702" i="53"/>
  <c r="BQ1685" i="53"/>
  <c r="BP1685" i="53"/>
  <c r="BO1685" i="53"/>
  <c r="BN1685" i="53"/>
  <c r="BM1685" i="53"/>
  <c r="BQ5707" i="53"/>
  <c r="BP5707" i="53"/>
  <c r="BO5707" i="53"/>
  <c r="BN5707" i="53"/>
  <c r="BM5707" i="53"/>
  <c r="BQ678" i="53"/>
  <c r="BP678" i="53"/>
  <c r="BO678" i="53"/>
  <c r="BN678" i="53"/>
  <c r="BM678" i="53"/>
  <c r="AD5706" i="53"/>
  <c r="AD1683" i="53"/>
  <c r="BL679" i="53"/>
  <c r="AD4700" i="53"/>
  <c r="BL2691" i="53"/>
  <c r="BL4703" i="53"/>
  <c r="BL5708" i="53"/>
  <c r="BL1686" i="53"/>
  <c r="BL3696" i="53"/>
  <c r="BL6714" i="53"/>
  <c r="AD6712" i="53"/>
  <c r="AD3694" i="53"/>
  <c r="AD2689" i="53"/>
  <c r="AF7741" i="53"/>
  <c r="AE7741" i="53"/>
  <c r="AG7741" i="53"/>
  <c r="AG8748" i="53"/>
  <c r="AF8748" i="53"/>
  <c r="AE8748" i="53"/>
  <c r="BP7741" i="53"/>
  <c r="BO7741" i="53"/>
  <c r="BN7741" i="53"/>
  <c r="BM7741" i="53"/>
  <c r="BQ7741" i="53"/>
  <c r="BP8747" i="53"/>
  <c r="BO8747" i="53"/>
  <c r="BN8747" i="53"/>
  <c r="BM8747" i="53"/>
  <c r="BQ8747" i="53"/>
  <c r="BL8748" i="53"/>
  <c r="BL7742" i="53"/>
  <c r="AD8749" i="53"/>
  <c r="AD7742" i="53"/>
  <c r="AG1683" i="53"/>
  <c r="AF1683" i="53"/>
  <c r="AE1683" i="53"/>
  <c r="AE5706" i="53"/>
  <c r="AG5706" i="53"/>
  <c r="AF5706" i="53"/>
  <c r="AG6712" i="53"/>
  <c r="AF6712" i="53"/>
  <c r="AE6712" i="53"/>
  <c r="AG2689" i="53"/>
  <c r="AF2689" i="53"/>
  <c r="AE2689" i="53"/>
  <c r="AG3694" i="53"/>
  <c r="AF3694" i="53"/>
  <c r="AE3694" i="53"/>
  <c r="AG4700" i="53"/>
  <c r="AF4700" i="53"/>
  <c r="AE4700" i="53"/>
  <c r="BQ1686" i="53"/>
  <c r="BP1686" i="53"/>
  <c r="BO1686" i="53"/>
  <c r="BN1686" i="53"/>
  <c r="BM1686" i="53"/>
  <c r="BP679" i="53"/>
  <c r="BQ679" i="53"/>
  <c r="BO679" i="53"/>
  <c r="BN679" i="53"/>
  <c r="BM679" i="53"/>
  <c r="BP3696" i="53"/>
  <c r="BM3696" i="53"/>
  <c r="BQ3696" i="53"/>
  <c r="BO3696" i="53"/>
  <c r="BN3696" i="53"/>
  <c r="BQ5708" i="53"/>
  <c r="BP5708" i="53"/>
  <c r="BN5708" i="53"/>
  <c r="BM5708" i="53"/>
  <c r="BO5708" i="53"/>
  <c r="BP4703" i="53"/>
  <c r="BQ4703" i="53"/>
  <c r="BO4703" i="53"/>
  <c r="BN4703" i="53"/>
  <c r="BM4703" i="53"/>
  <c r="BQ6714" i="53"/>
  <c r="BP6714" i="53"/>
  <c r="BO6714" i="53"/>
  <c r="BN6714" i="53"/>
  <c r="BM6714" i="53"/>
  <c r="BQ2691" i="53"/>
  <c r="BP2691" i="53"/>
  <c r="BM2691" i="53"/>
  <c r="BO2691" i="53"/>
  <c r="BN2691" i="53"/>
  <c r="AD5707" i="53"/>
  <c r="BL680" i="53"/>
  <c r="AD4701" i="53"/>
  <c r="AD1684" i="53"/>
  <c r="BL3697" i="53"/>
  <c r="BL2692" i="53"/>
  <c r="BL5709" i="53"/>
  <c r="BL4704" i="53"/>
  <c r="BL6715" i="53"/>
  <c r="BL1687" i="53"/>
  <c r="AD6713" i="53"/>
  <c r="AD3695" i="53"/>
  <c r="AD2690" i="53"/>
  <c r="AG7742" i="53"/>
  <c r="AF7742" i="53"/>
  <c r="AE7742" i="53"/>
  <c r="AG8749" i="53"/>
  <c r="AF8749" i="53"/>
  <c r="AE8749" i="53"/>
  <c r="BQ7742" i="53"/>
  <c r="BP7742" i="53"/>
  <c r="BO7742" i="53"/>
  <c r="BN7742" i="53"/>
  <c r="BM7742" i="53"/>
  <c r="BQ8748" i="53"/>
  <c r="BP8748" i="53"/>
  <c r="BO8748" i="53"/>
  <c r="BN8748" i="53"/>
  <c r="BM8748" i="53"/>
  <c r="BL8749" i="53"/>
  <c r="BL7743" i="53"/>
  <c r="AD8750" i="53"/>
  <c r="AD7743" i="53"/>
  <c r="AG5707" i="53"/>
  <c r="AF5707" i="53"/>
  <c r="AE5707" i="53"/>
  <c r="AE4701" i="53"/>
  <c r="AF4701" i="53"/>
  <c r="AG4701" i="53"/>
  <c r="AG6713" i="53"/>
  <c r="AE6713" i="53"/>
  <c r="AF6713" i="53"/>
  <c r="AF2690" i="53"/>
  <c r="AE2690" i="53"/>
  <c r="AG2690" i="53"/>
  <c r="AG3695" i="53"/>
  <c r="AE3695" i="53"/>
  <c r="AF3695" i="53"/>
  <c r="AF1684" i="53"/>
  <c r="AE1684" i="53"/>
  <c r="AG1684" i="53"/>
  <c r="BQ680" i="53"/>
  <c r="BP680" i="53"/>
  <c r="BM680" i="53"/>
  <c r="BO680" i="53"/>
  <c r="BN680" i="53"/>
  <c r="BQ5709" i="53"/>
  <c r="BP5709" i="53"/>
  <c r="BO5709" i="53"/>
  <c r="BN5709" i="53"/>
  <c r="BM5709" i="53"/>
  <c r="BQ1687" i="53"/>
  <c r="BP1687" i="53"/>
  <c r="BN1687" i="53"/>
  <c r="BM1687" i="53"/>
  <c r="BO1687" i="53"/>
  <c r="BP4704" i="53"/>
  <c r="BQ4704" i="53"/>
  <c r="BO4704" i="53"/>
  <c r="BN4704" i="53"/>
  <c r="BM4704" i="53"/>
  <c r="BP3697" i="53"/>
  <c r="BN3697" i="53"/>
  <c r="BM3697" i="53"/>
  <c r="BQ3697" i="53"/>
  <c r="BO3697" i="53"/>
  <c r="BP6715" i="53"/>
  <c r="BQ6715" i="53"/>
  <c r="BO6715" i="53"/>
  <c r="BN6715" i="53"/>
  <c r="BM6715" i="53"/>
  <c r="BQ2692" i="53"/>
  <c r="BP2692" i="53"/>
  <c r="BO2692" i="53"/>
  <c r="BN2692" i="53"/>
  <c r="BM2692" i="53"/>
  <c r="AD5708" i="53"/>
  <c r="AD1685" i="53"/>
  <c r="AD4702" i="53"/>
  <c r="BL681" i="53"/>
  <c r="BL5710" i="53"/>
  <c r="BL4705" i="53"/>
  <c r="BL6716" i="53"/>
  <c r="BL2693" i="53"/>
  <c r="BL1688" i="53"/>
  <c r="BL3698" i="53"/>
  <c r="AD6714" i="53"/>
  <c r="AD3696" i="53"/>
  <c r="AD2691" i="53"/>
  <c r="AG7743" i="53"/>
  <c r="AF7743" i="53"/>
  <c r="AE7743" i="53"/>
  <c r="AE8750" i="53"/>
  <c r="AG8750" i="53"/>
  <c r="AF8750" i="53"/>
  <c r="BN7743" i="53"/>
  <c r="BM7743" i="53"/>
  <c r="BQ7743" i="53"/>
  <c r="BP7743" i="53"/>
  <c r="BO7743" i="53"/>
  <c r="BN8749" i="53"/>
  <c r="BM8749" i="53"/>
  <c r="BQ8749" i="53"/>
  <c r="BP8749" i="53"/>
  <c r="BO8749" i="53"/>
  <c r="BL8750" i="53"/>
  <c r="BL7744" i="53"/>
  <c r="AD8751" i="53"/>
  <c r="AD7744" i="53"/>
  <c r="AF6714" i="53"/>
  <c r="AE6714" i="53"/>
  <c r="AG6714" i="53"/>
  <c r="AG5708" i="53"/>
  <c r="AF5708" i="53"/>
  <c r="AE5708" i="53"/>
  <c r="AG4702" i="53"/>
  <c r="AF4702" i="53"/>
  <c r="AE4702" i="53"/>
  <c r="AG1685" i="53"/>
  <c r="AF1685" i="53"/>
  <c r="AE1685" i="53"/>
  <c r="AG2691" i="53"/>
  <c r="AF2691" i="53"/>
  <c r="AE2691" i="53"/>
  <c r="AG3696" i="53"/>
  <c r="AF3696" i="53"/>
  <c r="AE3696" i="53"/>
  <c r="BQ1688" i="53"/>
  <c r="BP1688" i="53"/>
  <c r="BO1688" i="53"/>
  <c r="BN1688" i="53"/>
  <c r="BM1688" i="53"/>
  <c r="BP2693" i="53"/>
  <c r="BQ2693" i="53"/>
  <c r="BO2693" i="53"/>
  <c r="BN2693" i="53"/>
  <c r="BM2693" i="53"/>
  <c r="BQ5710" i="53"/>
  <c r="BP5710" i="53"/>
  <c r="BO5710" i="53"/>
  <c r="BN5710" i="53"/>
  <c r="BM5710" i="53"/>
  <c r="BP3698" i="53"/>
  <c r="BO3698" i="53"/>
  <c r="BN3698" i="53"/>
  <c r="BM3698" i="53"/>
  <c r="BQ3698" i="53"/>
  <c r="BQ6716" i="53"/>
  <c r="BP6716" i="53"/>
  <c r="BO6716" i="53"/>
  <c r="BN6716" i="53"/>
  <c r="BM6716" i="53"/>
  <c r="BP4705" i="53"/>
  <c r="BQ4705" i="53"/>
  <c r="BO4705" i="53"/>
  <c r="BN4705" i="53"/>
  <c r="BM4705" i="53"/>
  <c r="BQ681" i="53"/>
  <c r="BP681" i="53"/>
  <c r="BO681" i="53"/>
  <c r="BN681" i="53"/>
  <c r="BM681" i="53"/>
  <c r="AD5709" i="53"/>
  <c r="AD4703" i="53"/>
  <c r="BL682" i="53"/>
  <c r="AD1686" i="53"/>
  <c r="BL4706" i="53"/>
  <c r="BL2694" i="53"/>
  <c r="BL3699" i="53"/>
  <c r="BL6717" i="53"/>
  <c r="BL1689" i="53"/>
  <c r="BL5711" i="53"/>
  <c r="AD6715" i="53"/>
  <c r="AD3697" i="53"/>
  <c r="AD2692" i="53"/>
  <c r="AE7744" i="53"/>
  <c r="AG7744" i="53"/>
  <c r="AF7744" i="53"/>
  <c r="AG8751" i="53"/>
  <c r="AF8751" i="53"/>
  <c r="AE8751" i="53"/>
  <c r="BQ7744" i="53"/>
  <c r="BP7744" i="53"/>
  <c r="BO7744" i="53"/>
  <c r="BN7744" i="53"/>
  <c r="BM7744" i="53"/>
  <c r="BQ8750" i="53"/>
  <c r="BP8750" i="53"/>
  <c r="BO8750" i="53"/>
  <c r="BN8750" i="53"/>
  <c r="BM8750" i="53"/>
  <c r="BL8751" i="53"/>
  <c r="BL7745" i="53"/>
  <c r="AD8752" i="53"/>
  <c r="AD7745" i="53"/>
  <c r="AF6715" i="53"/>
  <c r="AE6715" i="53"/>
  <c r="AG6715" i="53"/>
  <c r="AG4703" i="53"/>
  <c r="AF4703" i="53"/>
  <c r="AE4703" i="53"/>
  <c r="AG5709" i="53"/>
  <c r="AF5709" i="53"/>
  <c r="AE5709" i="53"/>
  <c r="AG2692" i="53"/>
  <c r="AF2692" i="53"/>
  <c r="AE2692" i="53"/>
  <c r="AF3697" i="53"/>
  <c r="AE3697" i="53"/>
  <c r="AG3697" i="53"/>
  <c r="AG1686" i="53"/>
  <c r="AF1686" i="53"/>
  <c r="AE1686" i="53"/>
  <c r="BQ5711" i="53"/>
  <c r="BP5711" i="53"/>
  <c r="BO5711" i="53"/>
  <c r="BN5711" i="53"/>
  <c r="BM5711" i="53"/>
  <c r="BQ682" i="53"/>
  <c r="BP682" i="53"/>
  <c r="BO682" i="53"/>
  <c r="BN682" i="53"/>
  <c r="BM682" i="53"/>
  <c r="BQ1689" i="53"/>
  <c r="BP1689" i="53"/>
  <c r="BO1689" i="53"/>
  <c r="BN1689" i="53"/>
  <c r="BM1689" i="53"/>
  <c r="BQ6717" i="53"/>
  <c r="BP6717" i="53"/>
  <c r="BM6717" i="53"/>
  <c r="BO6717" i="53"/>
  <c r="BN6717" i="53"/>
  <c r="BP3699" i="53"/>
  <c r="BQ3699" i="53"/>
  <c r="BO3699" i="53"/>
  <c r="BN3699" i="53"/>
  <c r="BM3699" i="53"/>
  <c r="BP4706" i="53"/>
  <c r="BQ4706" i="53"/>
  <c r="BO4706" i="53"/>
  <c r="BN4706" i="53"/>
  <c r="BM4706" i="53"/>
  <c r="BQ2694" i="53"/>
  <c r="BP2694" i="53"/>
  <c r="BO2694" i="53"/>
  <c r="BN2694" i="53"/>
  <c r="BM2694" i="53"/>
  <c r="AD5710" i="53"/>
  <c r="AD1687" i="53"/>
  <c r="BL683" i="53"/>
  <c r="AD4704" i="53"/>
  <c r="BL4707" i="53"/>
  <c r="BL6718" i="53"/>
  <c r="BL1690" i="53"/>
  <c r="BL5712" i="53"/>
  <c r="BL3700" i="53"/>
  <c r="BL2695" i="53"/>
  <c r="AD6716" i="53"/>
  <c r="AD3698" i="53"/>
  <c r="AD2693" i="53"/>
  <c r="AG7745" i="53"/>
  <c r="AF7745" i="53"/>
  <c r="AE7745" i="53"/>
  <c r="AG8752" i="53"/>
  <c r="AF8752" i="53"/>
  <c r="AE8752" i="53"/>
  <c r="BQ7745" i="53"/>
  <c r="BP7745" i="53"/>
  <c r="BO7745" i="53"/>
  <c r="BN7745" i="53"/>
  <c r="BM7745" i="53"/>
  <c r="BQ8751" i="53"/>
  <c r="BP8751" i="53"/>
  <c r="BO8751" i="53"/>
  <c r="BN8751" i="53"/>
  <c r="BM8751" i="53"/>
  <c r="BL8752" i="53"/>
  <c r="BL7746" i="53"/>
  <c r="AD8753" i="53"/>
  <c r="AD7746" i="53"/>
  <c r="AF6716" i="53"/>
  <c r="AG6716" i="53"/>
  <c r="AE6716" i="53"/>
  <c r="AE1687" i="53"/>
  <c r="AF1687" i="53"/>
  <c r="AG1687" i="53"/>
  <c r="AG5710" i="53"/>
  <c r="AF5710" i="53"/>
  <c r="AE5710" i="53"/>
  <c r="AE2693" i="53"/>
  <c r="AF2693" i="53"/>
  <c r="AG2693" i="53"/>
  <c r="AG3698" i="53"/>
  <c r="AF3698" i="53"/>
  <c r="AE3698" i="53"/>
  <c r="AG4704" i="53"/>
  <c r="AE4704" i="53"/>
  <c r="AF4704" i="53"/>
  <c r="BP683" i="53"/>
  <c r="BQ683" i="53"/>
  <c r="BO683" i="53"/>
  <c r="BN683" i="53"/>
  <c r="BM683" i="53"/>
  <c r="BQ5712" i="53"/>
  <c r="BP5712" i="53"/>
  <c r="BN5712" i="53"/>
  <c r="BM5712" i="53"/>
  <c r="BO5712" i="53"/>
  <c r="BQ2695" i="53"/>
  <c r="BP2695" i="53"/>
  <c r="BM2695" i="53"/>
  <c r="BO2695" i="53"/>
  <c r="BN2695" i="53"/>
  <c r="BP3700" i="53"/>
  <c r="BQ3700" i="53"/>
  <c r="BO3700" i="53"/>
  <c r="BN3700" i="53"/>
  <c r="BM3700" i="53"/>
  <c r="BQ1690" i="53"/>
  <c r="BP1690" i="53"/>
  <c r="BO1690" i="53"/>
  <c r="BN1690" i="53"/>
  <c r="BM1690" i="53"/>
  <c r="BQ6718" i="53"/>
  <c r="BP6718" i="53"/>
  <c r="BO6718" i="53"/>
  <c r="BN6718" i="53"/>
  <c r="BM6718" i="53"/>
  <c r="BP4707" i="53"/>
  <c r="BM4707" i="53"/>
  <c r="BQ4707" i="53"/>
  <c r="BO4707" i="53"/>
  <c r="BN4707" i="53"/>
  <c r="AD5711" i="53"/>
  <c r="AD4705" i="53"/>
  <c r="BL684" i="53"/>
  <c r="AD1688" i="53"/>
  <c r="BL6719" i="53"/>
  <c r="BL2696" i="53"/>
  <c r="BL5713" i="53"/>
  <c r="BL3701" i="53"/>
  <c r="BL4708" i="53"/>
  <c r="BL1691" i="53"/>
  <c r="AD6717" i="53"/>
  <c r="AD3699" i="53"/>
  <c r="AD2694" i="53"/>
  <c r="AG7746" i="53"/>
  <c r="AF7746" i="53"/>
  <c r="AE7746" i="53"/>
  <c r="AG8753" i="53"/>
  <c r="AF8753" i="53"/>
  <c r="AE8753" i="53"/>
  <c r="BO7746" i="53"/>
  <c r="BN7746" i="53"/>
  <c r="BM7746" i="53"/>
  <c r="BQ7746" i="53"/>
  <c r="BP7746" i="53"/>
  <c r="BO8752" i="53"/>
  <c r="BN8752" i="53"/>
  <c r="BM8752" i="53"/>
  <c r="BQ8752" i="53"/>
  <c r="BP8752" i="53"/>
  <c r="BL8753" i="53"/>
  <c r="BL7747" i="53"/>
  <c r="AD8754" i="53"/>
  <c r="AD7747" i="53"/>
  <c r="AG6717" i="53"/>
  <c r="AE6717" i="53"/>
  <c r="AF6717" i="53"/>
  <c r="AG4705" i="53"/>
  <c r="AF4705" i="53"/>
  <c r="AE4705" i="53"/>
  <c r="AF5711" i="53"/>
  <c r="AE5711" i="53"/>
  <c r="AG5711" i="53"/>
  <c r="AG2694" i="53"/>
  <c r="AF2694" i="53"/>
  <c r="AE2694" i="53"/>
  <c r="AG3699" i="53"/>
  <c r="AF3699" i="53"/>
  <c r="AE3699" i="53"/>
  <c r="AG1688" i="53"/>
  <c r="AF1688" i="53"/>
  <c r="AE1688" i="53"/>
  <c r="BQ1691" i="53"/>
  <c r="BP1691" i="53"/>
  <c r="BN1691" i="53"/>
  <c r="BM1691" i="53"/>
  <c r="BO1691" i="53"/>
  <c r="BP3701" i="53"/>
  <c r="BQ3701" i="53"/>
  <c r="BO3701" i="53"/>
  <c r="BN3701" i="53"/>
  <c r="BM3701" i="53"/>
  <c r="BQ5713" i="53"/>
  <c r="BP5713" i="53"/>
  <c r="BO5713" i="53"/>
  <c r="BN5713" i="53"/>
  <c r="BM5713" i="53"/>
  <c r="BQ2696" i="53"/>
  <c r="BP2696" i="53"/>
  <c r="BO2696" i="53"/>
  <c r="BN2696" i="53"/>
  <c r="BM2696" i="53"/>
  <c r="BQ684" i="53"/>
  <c r="BP684" i="53"/>
  <c r="BM684" i="53"/>
  <c r="BO684" i="53"/>
  <c r="BN684" i="53"/>
  <c r="BP4708" i="53"/>
  <c r="BN4708" i="53"/>
  <c r="BM4708" i="53"/>
  <c r="BQ4708" i="53"/>
  <c r="BO4708" i="53"/>
  <c r="BP6719" i="53"/>
  <c r="BQ6719" i="53"/>
  <c r="BO6719" i="53"/>
  <c r="BN6719" i="53"/>
  <c r="BM6719" i="53"/>
  <c r="AD5712" i="53"/>
  <c r="BL685" i="53"/>
  <c r="AD1689" i="53"/>
  <c r="AD4706" i="53"/>
  <c r="BL2697" i="53"/>
  <c r="BL3702" i="53"/>
  <c r="BL4709" i="53"/>
  <c r="BL6720" i="53"/>
  <c r="BL1692" i="53"/>
  <c r="BL5714" i="53"/>
  <c r="AD6718" i="53"/>
  <c r="AD3700" i="53"/>
  <c r="AD2695" i="53"/>
  <c r="AG7747" i="53"/>
  <c r="AF7747" i="53"/>
  <c r="AE7747" i="53"/>
  <c r="AG8754" i="53"/>
  <c r="AF8754" i="53"/>
  <c r="AE8754" i="53"/>
  <c r="BQ7747" i="53"/>
  <c r="BP7747" i="53"/>
  <c r="BO7747" i="53"/>
  <c r="BN7747" i="53"/>
  <c r="BM7747" i="53"/>
  <c r="BQ8753" i="53"/>
  <c r="BP8753" i="53"/>
  <c r="BO8753" i="53"/>
  <c r="BN8753" i="53"/>
  <c r="BM8753" i="53"/>
  <c r="BL8754" i="53"/>
  <c r="BL7748" i="53"/>
  <c r="AD8755" i="53"/>
  <c r="AD7748" i="53"/>
  <c r="AG1689" i="53"/>
  <c r="AF1689" i="53"/>
  <c r="AE1689" i="53"/>
  <c r="AG5712" i="53"/>
  <c r="AF5712" i="53"/>
  <c r="AE5712" i="53"/>
  <c r="AE6718" i="53"/>
  <c r="AG6718" i="53"/>
  <c r="AF6718" i="53"/>
  <c r="AG2695" i="53"/>
  <c r="AF2695" i="53"/>
  <c r="AE2695" i="53"/>
  <c r="AE3700" i="53"/>
  <c r="AF3700" i="53"/>
  <c r="AG3700" i="53"/>
  <c r="AF4706" i="53"/>
  <c r="AE4706" i="53"/>
  <c r="AG4706" i="53"/>
  <c r="BQ5714" i="53"/>
  <c r="BP5714" i="53"/>
  <c r="BO5714" i="53"/>
  <c r="BN5714" i="53"/>
  <c r="BM5714" i="53"/>
  <c r="BQ1692" i="53"/>
  <c r="BP1692" i="53"/>
  <c r="BO1692" i="53"/>
  <c r="BN1692" i="53"/>
  <c r="BM1692" i="53"/>
  <c r="BQ6720" i="53"/>
  <c r="BP6720" i="53"/>
  <c r="BO6720" i="53"/>
  <c r="BN6720" i="53"/>
  <c r="BM6720" i="53"/>
  <c r="BQ685" i="53"/>
  <c r="BP685" i="53"/>
  <c r="BO685" i="53"/>
  <c r="BN685" i="53"/>
  <c r="BM685" i="53"/>
  <c r="BP2697" i="53"/>
  <c r="BQ2697" i="53"/>
  <c r="BO2697" i="53"/>
  <c r="BN2697" i="53"/>
  <c r="BM2697" i="53"/>
  <c r="BP4709" i="53"/>
  <c r="BO4709" i="53"/>
  <c r="BN4709" i="53"/>
  <c r="BM4709" i="53"/>
  <c r="BQ4709" i="53"/>
  <c r="BP3702" i="53"/>
  <c r="BQ3702" i="53"/>
  <c r="BO3702" i="53"/>
  <c r="BN3702" i="53"/>
  <c r="BM3702" i="53"/>
  <c r="AD5713" i="53"/>
  <c r="AD4707" i="53"/>
  <c r="AD1690" i="53"/>
  <c r="BL686" i="53"/>
  <c r="BL3703" i="53"/>
  <c r="BL6721" i="53"/>
  <c r="BL1693" i="53"/>
  <c r="BL5715" i="53"/>
  <c r="BL4710" i="53"/>
  <c r="BL2698" i="53"/>
  <c r="AD6719" i="53"/>
  <c r="AD3701" i="53"/>
  <c r="AD2696" i="53"/>
  <c r="AG7748" i="53"/>
  <c r="AF7748" i="53"/>
  <c r="AE7748" i="53"/>
  <c r="AF8755" i="53"/>
  <c r="AE8755" i="53"/>
  <c r="AG8755" i="53"/>
  <c r="BM7748" i="53"/>
  <c r="BQ7748" i="53"/>
  <c r="BP7748" i="53"/>
  <c r="BO7748" i="53"/>
  <c r="BN7748" i="53"/>
  <c r="BM8754" i="53"/>
  <c r="BQ8754" i="53"/>
  <c r="BP8754" i="53"/>
  <c r="BO8754" i="53"/>
  <c r="BN8754" i="53"/>
  <c r="BL8755" i="53"/>
  <c r="BL7749" i="53"/>
  <c r="AD8756" i="53"/>
  <c r="AD7749" i="53"/>
  <c r="AE6719" i="53"/>
  <c r="AG6719" i="53"/>
  <c r="AF6719" i="53"/>
  <c r="AG5713" i="53"/>
  <c r="AF5713" i="53"/>
  <c r="AE5713" i="53"/>
  <c r="AG1690" i="53"/>
  <c r="AE1690" i="53"/>
  <c r="AF1690" i="53"/>
  <c r="AG4707" i="53"/>
  <c r="AF4707" i="53"/>
  <c r="AE4707" i="53"/>
  <c r="AG2696" i="53"/>
  <c r="AE2696" i="53"/>
  <c r="AF2696" i="53"/>
  <c r="AG3701" i="53"/>
  <c r="AF3701" i="53"/>
  <c r="AE3701" i="53"/>
  <c r="BQ2698" i="53"/>
  <c r="BP2698" i="53"/>
  <c r="BO2698" i="53"/>
  <c r="BN2698" i="53"/>
  <c r="BM2698" i="53"/>
  <c r="BQ5715" i="53"/>
  <c r="BP5715" i="53"/>
  <c r="BO5715" i="53"/>
  <c r="BN5715" i="53"/>
  <c r="BM5715" i="53"/>
  <c r="BP4710" i="53"/>
  <c r="BQ4710" i="53"/>
  <c r="BO4710" i="53"/>
  <c r="BN4710" i="53"/>
  <c r="BM4710" i="53"/>
  <c r="BQ1693" i="53"/>
  <c r="BP1693" i="53"/>
  <c r="BO1693" i="53"/>
  <c r="BN1693" i="53"/>
  <c r="BM1693" i="53"/>
  <c r="BQ6721" i="53"/>
  <c r="BP6721" i="53"/>
  <c r="BM6721" i="53"/>
  <c r="BO6721" i="53"/>
  <c r="BN6721" i="53"/>
  <c r="BP3703" i="53"/>
  <c r="BQ3703" i="53"/>
  <c r="BO3703" i="53"/>
  <c r="BN3703" i="53"/>
  <c r="BM3703" i="53"/>
  <c r="BQ686" i="53"/>
  <c r="BP686" i="53"/>
  <c r="BO686" i="53"/>
  <c r="BN686" i="53"/>
  <c r="BM686" i="53"/>
  <c r="AD5714" i="53"/>
  <c r="BL687" i="53"/>
  <c r="AD4708" i="53"/>
  <c r="AD1691" i="53"/>
  <c r="BL2699" i="53"/>
  <c r="BL4711" i="53"/>
  <c r="BL1694" i="53"/>
  <c r="BL6722" i="53"/>
  <c r="BL5716" i="53"/>
  <c r="BL3704" i="53"/>
  <c r="AD6720" i="53"/>
  <c r="AD3702" i="53"/>
  <c r="AD2697" i="53"/>
  <c r="AF7749" i="53"/>
  <c r="AE7749" i="53"/>
  <c r="AG7749" i="53"/>
  <c r="AG8756" i="53"/>
  <c r="AF8756" i="53"/>
  <c r="AE8756" i="53"/>
  <c r="BP7749" i="53"/>
  <c r="BO7749" i="53"/>
  <c r="BN7749" i="53"/>
  <c r="BM7749" i="53"/>
  <c r="BQ7749" i="53"/>
  <c r="BP8755" i="53"/>
  <c r="BO8755" i="53"/>
  <c r="BN8755" i="53"/>
  <c r="BM8755" i="53"/>
  <c r="BQ8755" i="53"/>
  <c r="BL8756" i="53"/>
  <c r="BL7750" i="53"/>
  <c r="AD8757" i="53"/>
  <c r="AD7750" i="53"/>
  <c r="AE5714" i="53"/>
  <c r="AG5714" i="53"/>
  <c r="AF5714" i="53"/>
  <c r="AG4708" i="53"/>
  <c r="AF4708" i="53"/>
  <c r="AE4708" i="53"/>
  <c r="AG6720" i="53"/>
  <c r="AF6720" i="53"/>
  <c r="AE6720" i="53"/>
  <c r="AG2697" i="53"/>
  <c r="AF2697" i="53"/>
  <c r="AE2697" i="53"/>
  <c r="AG3702" i="53"/>
  <c r="AF3702" i="53"/>
  <c r="AE3702" i="53"/>
  <c r="AG1691" i="53"/>
  <c r="AF1691" i="53"/>
  <c r="AE1691" i="53"/>
  <c r="BP687" i="53"/>
  <c r="BQ687" i="53"/>
  <c r="BO687" i="53"/>
  <c r="BN687" i="53"/>
  <c r="BM687" i="53"/>
  <c r="BQ1694" i="53"/>
  <c r="BP1694" i="53"/>
  <c r="BO1694" i="53"/>
  <c r="BN1694" i="53"/>
  <c r="BM1694" i="53"/>
  <c r="BQ2699" i="53"/>
  <c r="BP2699" i="53"/>
  <c r="BM2699" i="53"/>
  <c r="BO2699" i="53"/>
  <c r="BN2699" i="53"/>
  <c r="BP3704" i="53"/>
  <c r="BM3704" i="53"/>
  <c r="BQ3704" i="53"/>
  <c r="BO3704" i="53"/>
  <c r="BN3704" i="53"/>
  <c r="BQ5716" i="53"/>
  <c r="BP5716" i="53"/>
  <c r="BN5716" i="53"/>
  <c r="BM5716" i="53"/>
  <c r="BO5716" i="53"/>
  <c r="BQ6722" i="53"/>
  <c r="BP6722" i="53"/>
  <c r="BO6722" i="53"/>
  <c r="BN6722" i="53"/>
  <c r="BM6722" i="53"/>
  <c r="BP4711" i="53"/>
  <c r="BQ4711" i="53"/>
  <c r="BO4711" i="53"/>
  <c r="BN4711" i="53"/>
  <c r="BM4711" i="53"/>
  <c r="AD5715" i="53"/>
  <c r="AD4709" i="53"/>
  <c r="BL688" i="53"/>
  <c r="AD1692" i="53"/>
  <c r="BL4712" i="53"/>
  <c r="BL3705" i="53"/>
  <c r="BL5717" i="53"/>
  <c r="BL6723" i="53"/>
  <c r="BL1695" i="53"/>
  <c r="BL2700" i="53"/>
  <c r="AD6721" i="53"/>
  <c r="AD3703" i="53"/>
  <c r="AD2698" i="53"/>
  <c r="AG7750" i="53"/>
  <c r="AF7750" i="53"/>
  <c r="AE7750" i="53"/>
  <c r="AG8757" i="53"/>
  <c r="AF8757" i="53"/>
  <c r="AE8757" i="53"/>
  <c r="BQ7750" i="53"/>
  <c r="BP7750" i="53"/>
  <c r="BO7750" i="53"/>
  <c r="BN7750" i="53"/>
  <c r="BM7750" i="53"/>
  <c r="BQ8756" i="53"/>
  <c r="BP8756" i="53"/>
  <c r="BO8756" i="53"/>
  <c r="BN8756" i="53"/>
  <c r="BM8756" i="53"/>
  <c r="BL8757" i="53"/>
  <c r="BL7751" i="53"/>
  <c r="AD8758" i="53"/>
  <c r="AD7751" i="53"/>
  <c r="AG6721" i="53"/>
  <c r="AF6721" i="53"/>
  <c r="AE6721" i="53"/>
  <c r="AE4709" i="53"/>
  <c r="AF4709" i="53"/>
  <c r="AG4709" i="53"/>
  <c r="AG5715" i="53"/>
  <c r="AF5715" i="53"/>
  <c r="AE5715" i="53"/>
  <c r="AF2698" i="53"/>
  <c r="AE2698" i="53"/>
  <c r="AG2698" i="53"/>
  <c r="AG3703" i="53"/>
  <c r="AE3703" i="53"/>
  <c r="AF3703" i="53"/>
  <c r="AF1692" i="53"/>
  <c r="AE1692" i="53"/>
  <c r="AG1692" i="53"/>
  <c r="BQ688" i="53"/>
  <c r="BP688" i="53"/>
  <c r="BM688" i="53"/>
  <c r="BO688" i="53"/>
  <c r="BN688" i="53"/>
  <c r="BP6723" i="53"/>
  <c r="BQ6723" i="53"/>
  <c r="BO6723" i="53"/>
  <c r="BN6723" i="53"/>
  <c r="BM6723" i="53"/>
  <c r="BQ2700" i="53"/>
  <c r="BP2700" i="53"/>
  <c r="BO2700" i="53"/>
  <c r="BN2700" i="53"/>
  <c r="BM2700" i="53"/>
  <c r="BP4712" i="53"/>
  <c r="BQ4712" i="53"/>
  <c r="BO4712" i="53"/>
  <c r="BN4712" i="53"/>
  <c r="BM4712" i="53"/>
  <c r="BQ1695" i="53"/>
  <c r="BP1695" i="53"/>
  <c r="BN1695" i="53"/>
  <c r="BM1695" i="53"/>
  <c r="BO1695" i="53"/>
  <c r="BQ5717" i="53"/>
  <c r="BP5717" i="53"/>
  <c r="BO5717" i="53"/>
  <c r="BN5717" i="53"/>
  <c r="BM5717" i="53"/>
  <c r="BP3705" i="53"/>
  <c r="BN3705" i="53"/>
  <c r="BM3705" i="53"/>
  <c r="BQ3705" i="53"/>
  <c r="BO3705" i="53"/>
  <c r="AD5716" i="53"/>
  <c r="AD4710" i="53"/>
  <c r="BL689" i="53"/>
  <c r="AD1693" i="53"/>
  <c r="BL1696" i="53"/>
  <c r="BL5718" i="53"/>
  <c r="BL2701" i="53"/>
  <c r="BL4713" i="53"/>
  <c r="BL6724" i="53"/>
  <c r="BL3706" i="53"/>
  <c r="AD6722" i="53"/>
  <c r="AD3704" i="53"/>
  <c r="AD2699" i="53"/>
  <c r="AG7751" i="53"/>
  <c r="AF7751" i="53"/>
  <c r="AE7751" i="53"/>
  <c r="AE8758" i="53"/>
  <c r="AG8758" i="53"/>
  <c r="AF8758" i="53"/>
  <c r="BN7751" i="53"/>
  <c r="BM7751" i="53"/>
  <c r="BQ7751" i="53"/>
  <c r="BP7751" i="53"/>
  <c r="BO7751" i="53"/>
  <c r="BN8757" i="53"/>
  <c r="BM8757" i="53"/>
  <c r="BQ8757" i="53"/>
  <c r="BP8757" i="53"/>
  <c r="BO8757" i="53"/>
  <c r="BL8758" i="53"/>
  <c r="BL7752" i="53"/>
  <c r="AD8759" i="53"/>
  <c r="AD7752" i="53"/>
  <c r="AG4710" i="53"/>
  <c r="AF4710" i="53"/>
  <c r="AE4710" i="53"/>
  <c r="AG5716" i="53"/>
  <c r="AF5716" i="53"/>
  <c r="AE5716" i="53"/>
  <c r="AG6722" i="53"/>
  <c r="AE6722" i="53"/>
  <c r="AF6722" i="53"/>
  <c r="AG2699" i="53"/>
  <c r="AF2699" i="53"/>
  <c r="AE2699" i="53"/>
  <c r="AG3704" i="53"/>
  <c r="AF3704" i="53"/>
  <c r="AE3704" i="53"/>
  <c r="AG1693" i="53"/>
  <c r="AF1693" i="53"/>
  <c r="AE1693" i="53"/>
  <c r="BP6724" i="53"/>
  <c r="BQ6724" i="53"/>
  <c r="BO6724" i="53"/>
  <c r="BN6724" i="53"/>
  <c r="BM6724" i="53"/>
  <c r="BP2701" i="53"/>
  <c r="BQ2701" i="53"/>
  <c r="BO2701" i="53"/>
  <c r="BN2701" i="53"/>
  <c r="BM2701" i="53"/>
  <c r="BQ5718" i="53"/>
  <c r="BP5718" i="53"/>
  <c r="BO5718" i="53"/>
  <c r="BN5718" i="53"/>
  <c r="BM5718" i="53"/>
  <c r="BQ689" i="53"/>
  <c r="BP689" i="53"/>
  <c r="BO689" i="53"/>
  <c r="BN689" i="53"/>
  <c r="BM689" i="53"/>
  <c r="BP3706" i="53"/>
  <c r="BO3706" i="53"/>
  <c r="BN3706" i="53"/>
  <c r="BM3706" i="53"/>
  <c r="BQ3706" i="53"/>
  <c r="BP4713" i="53"/>
  <c r="BQ4713" i="53"/>
  <c r="BO4713" i="53"/>
  <c r="BN4713" i="53"/>
  <c r="BM4713" i="53"/>
  <c r="BQ1696" i="53"/>
  <c r="BP1696" i="53"/>
  <c r="BO1696" i="53"/>
  <c r="BN1696" i="53"/>
  <c r="BM1696" i="53"/>
  <c r="AD5717" i="53"/>
  <c r="BL690" i="53"/>
  <c r="AD4711" i="53"/>
  <c r="AD1694" i="53"/>
  <c r="BL3707" i="53"/>
  <c r="BL4714" i="53"/>
  <c r="BL5719" i="53"/>
  <c r="BL6725" i="53"/>
  <c r="BL2702" i="53"/>
  <c r="BL1697" i="53"/>
  <c r="AD6723" i="53"/>
  <c r="AD3705" i="53"/>
  <c r="AD2700" i="53"/>
  <c r="AE7752" i="53"/>
  <c r="AG7752" i="53"/>
  <c r="AF7752" i="53"/>
  <c r="AG8759" i="53"/>
  <c r="AF8759" i="53"/>
  <c r="AE8759" i="53"/>
  <c r="BQ7752" i="53"/>
  <c r="BP7752" i="53"/>
  <c r="BO7752" i="53"/>
  <c r="BN7752" i="53"/>
  <c r="BM7752" i="53"/>
  <c r="BQ8758" i="53"/>
  <c r="BP8758" i="53"/>
  <c r="BO8758" i="53"/>
  <c r="BN8758" i="53"/>
  <c r="BM8758" i="53"/>
  <c r="BL8759" i="53"/>
  <c r="BL7753" i="53"/>
  <c r="AD8760" i="53"/>
  <c r="AD7753" i="53"/>
  <c r="AF6723" i="53"/>
  <c r="AE6723" i="53"/>
  <c r="AG6723" i="53"/>
  <c r="AG4711" i="53"/>
  <c r="AF4711" i="53"/>
  <c r="AE4711" i="53"/>
  <c r="AG5717" i="53"/>
  <c r="AF5717" i="53"/>
  <c r="AE5717" i="53"/>
  <c r="AG2700" i="53"/>
  <c r="AF2700" i="53"/>
  <c r="AE2700" i="53"/>
  <c r="AF3705" i="53"/>
  <c r="AE3705" i="53"/>
  <c r="AG3705" i="53"/>
  <c r="AG1694" i="53"/>
  <c r="AF1694" i="53"/>
  <c r="AE1694" i="53"/>
  <c r="BQ1697" i="53"/>
  <c r="BP1697" i="53"/>
  <c r="BO1697" i="53"/>
  <c r="BN1697" i="53"/>
  <c r="BM1697" i="53"/>
  <c r="BQ2702" i="53"/>
  <c r="BP2702" i="53"/>
  <c r="BO2702" i="53"/>
  <c r="BN2702" i="53"/>
  <c r="BM2702" i="53"/>
  <c r="BQ6725" i="53"/>
  <c r="BP6725" i="53"/>
  <c r="BM6725" i="53"/>
  <c r="BO6725" i="53"/>
  <c r="BN6725" i="53"/>
  <c r="BQ690" i="53"/>
  <c r="BP690" i="53"/>
  <c r="BO690" i="53"/>
  <c r="BN690" i="53"/>
  <c r="BM690" i="53"/>
  <c r="BQ5719" i="53"/>
  <c r="BP5719" i="53"/>
  <c r="BO5719" i="53"/>
  <c r="BN5719" i="53"/>
  <c r="BM5719" i="53"/>
  <c r="BP4714" i="53"/>
  <c r="BQ4714" i="53"/>
  <c r="BO4714" i="53"/>
  <c r="BN4714" i="53"/>
  <c r="BM4714" i="53"/>
  <c r="BP3707" i="53"/>
  <c r="BQ3707" i="53"/>
  <c r="BO3707" i="53"/>
  <c r="BN3707" i="53"/>
  <c r="BM3707" i="53"/>
  <c r="AD5718" i="53"/>
  <c r="AD1695" i="53"/>
  <c r="AD4712" i="53"/>
  <c r="BL691" i="53"/>
  <c r="BL2703" i="53"/>
  <c r="BL4715" i="53"/>
  <c r="BL6726" i="53"/>
  <c r="BL1698" i="53"/>
  <c r="BL5720" i="53"/>
  <c r="BL3708" i="53"/>
  <c r="AD6724" i="53"/>
  <c r="AD3706" i="53"/>
  <c r="AD2701" i="53"/>
  <c r="AG7753" i="53"/>
  <c r="AF7753" i="53"/>
  <c r="AE7753" i="53"/>
  <c r="AG8760" i="53"/>
  <c r="AF8760" i="53"/>
  <c r="AE8760" i="53"/>
  <c r="BQ7753" i="53"/>
  <c r="BP7753" i="53"/>
  <c r="BO7753" i="53"/>
  <c r="BN7753" i="53"/>
  <c r="BM7753" i="53"/>
  <c r="BQ8759" i="53"/>
  <c r="BP8759" i="53"/>
  <c r="BO8759" i="53"/>
  <c r="BN8759" i="53"/>
  <c r="BM8759" i="53"/>
  <c r="BL8760" i="53"/>
  <c r="BL7754" i="53"/>
  <c r="AD8761" i="53"/>
  <c r="AD7754" i="53"/>
  <c r="AG4712" i="53"/>
  <c r="AE4712" i="53"/>
  <c r="AF4712" i="53"/>
  <c r="AF6724" i="53"/>
  <c r="AG6724" i="53"/>
  <c r="AE6724" i="53"/>
  <c r="AG5718" i="53"/>
  <c r="AF5718" i="53"/>
  <c r="AE5718" i="53"/>
  <c r="AE1695" i="53"/>
  <c r="AF1695" i="53"/>
  <c r="AG1695" i="53"/>
  <c r="AE2701" i="53"/>
  <c r="AF2701" i="53"/>
  <c r="AG2701" i="53"/>
  <c r="AG3706" i="53"/>
  <c r="AF3706" i="53"/>
  <c r="AE3706" i="53"/>
  <c r="BQ5720" i="53"/>
  <c r="BP5720" i="53"/>
  <c r="BN5720" i="53"/>
  <c r="BM5720" i="53"/>
  <c r="BO5720" i="53"/>
  <c r="BP3708" i="53"/>
  <c r="BQ3708" i="53"/>
  <c r="BO3708" i="53"/>
  <c r="BN3708" i="53"/>
  <c r="BM3708" i="53"/>
  <c r="BQ1698" i="53"/>
  <c r="BP1698" i="53"/>
  <c r="BO1698" i="53"/>
  <c r="BN1698" i="53"/>
  <c r="BM1698" i="53"/>
  <c r="BQ6726" i="53"/>
  <c r="BP6726" i="53"/>
  <c r="BO6726" i="53"/>
  <c r="BN6726" i="53"/>
  <c r="BM6726" i="53"/>
  <c r="BP4715" i="53"/>
  <c r="BM4715" i="53"/>
  <c r="BQ4715" i="53"/>
  <c r="BO4715" i="53"/>
  <c r="BN4715" i="53"/>
  <c r="BQ2703" i="53"/>
  <c r="BP2703" i="53"/>
  <c r="BM2703" i="53"/>
  <c r="BO2703" i="53"/>
  <c r="BN2703" i="53"/>
  <c r="BP691" i="53"/>
  <c r="BQ691" i="53"/>
  <c r="BO691" i="53"/>
  <c r="BN691" i="53"/>
  <c r="BM691" i="53"/>
  <c r="AD5719" i="53"/>
  <c r="BL692" i="53"/>
  <c r="AD4713" i="53"/>
  <c r="AD1696" i="53"/>
  <c r="BL5721" i="53"/>
  <c r="BL6727" i="53"/>
  <c r="BL4716" i="53"/>
  <c r="BL3709" i="53"/>
  <c r="BL1699" i="53"/>
  <c r="BL2704" i="53"/>
  <c r="AD6725" i="53"/>
  <c r="AD3707" i="53"/>
  <c r="AD2702" i="53"/>
  <c r="AG7754" i="53"/>
  <c r="AF7754" i="53"/>
  <c r="AE7754" i="53"/>
  <c r="AG8761" i="53"/>
  <c r="AF8761" i="53"/>
  <c r="AE8761" i="53"/>
  <c r="BO7754" i="53"/>
  <c r="BN7754" i="53"/>
  <c r="BM7754" i="53"/>
  <c r="BQ7754" i="53"/>
  <c r="BP7754" i="53"/>
  <c r="BO8760" i="53"/>
  <c r="BN8760" i="53"/>
  <c r="BM8760" i="53"/>
  <c r="BQ8760" i="53"/>
  <c r="BP8760" i="53"/>
  <c r="BL8761" i="53"/>
  <c r="BL7755" i="53"/>
  <c r="AD8762" i="53"/>
  <c r="AD7755" i="53"/>
  <c r="AG6725" i="53"/>
  <c r="AF6725" i="53"/>
  <c r="AE6725" i="53"/>
  <c r="AF5719" i="53"/>
  <c r="AE5719" i="53"/>
  <c r="AG5719" i="53"/>
  <c r="AG4713" i="53"/>
  <c r="AF4713" i="53"/>
  <c r="AE4713" i="53"/>
  <c r="AG2702" i="53"/>
  <c r="AF2702" i="53"/>
  <c r="AE2702" i="53"/>
  <c r="AG3707" i="53"/>
  <c r="AF3707" i="53"/>
  <c r="AE3707" i="53"/>
  <c r="AG1696" i="53"/>
  <c r="AF1696" i="53"/>
  <c r="AE1696" i="53"/>
  <c r="BQ692" i="53"/>
  <c r="BP692" i="53"/>
  <c r="BM692" i="53"/>
  <c r="BO692" i="53"/>
  <c r="BN692" i="53"/>
  <c r="BQ1699" i="53"/>
  <c r="BP1699" i="53"/>
  <c r="BN1699" i="53"/>
  <c r="BM1699" i="53"/>
  <c r="BO1699" i="53"/>
  <c r="BP3709" i="53"/>
  <c r="BQ3709" i="53"/>
  <c r="BO3709" i="53"/>
  <c r="BN3709" i="53"/>
  <c r="BM3709" i="53"/>
  <c r="BP4716" i="53"/>
  <c r="BN4716" i="53"/>
  <c r="BM4716" i="53"/>
  <c r="BQ4716" i="53"/>
  <c r="BO4716" i="53"/>
  <c r="BQ5721" i="53"/>
  <c r="BP5721" i="53"/>
  <c r="BO5721" i="53"/>
  <c r="BN5721" i="53"/>
  <c r="BM5721" i="53"/>
  <c r="BQ2704" i="53"/>
  <c r="BP2704" i="53"/>
  <c r="BO2704" i="53"/>
  <c r="BN2704" i="53"/>
  <c r="BM2704" i="53"/>
  <c r="BP6727" i="53"/>
  <c r="BQ6727" i="53"/>
  <c r="BO6727" i="53"/>
  <c r="BN6727" i="53"/>
  <c r="BM6727" i="53"/>
  <c r="AD5720" i="53"/>
  <c r="AD4714" i="53"/>
  <c r="AD1697" i="53"/>
  <c r="BL693" i="53"/>
  <c r="BL6728" i="53"/>
  <c r="BL1700" i="53"/>
  <c r="BL3710" i="53"/>
  <c r="BL4717" i="53"/>
  <c r="BL2705" i="53"/>
  <c r="BL5722" i="53"/>
  <c r="AD6726" i="53"/>
  <c r="AD3708" i="53"/>
  <c r="AD2703" i="53"/>
  <c r="AG7755" i="53"/>
  <c r="AF7755" i="53"/>
  <c r="AE7755" i="53"/>
  <c r="AG8762" i="53"/>
  <c r="AF8762" i="53"/>
  <c r="AE8762" i="53"/>
  <c r="BQ7755" i="53"/>
  <c r="BP7755" i="53"/>
  <c r="BO7755" i="53"/>
  <c r="BN7755" i="53"/>
  <c r="BM7755" i="53"/>
  <c r="BQ8761" i="53"/>
  <c r="BP8761" i="53"/>
  <c r="BO8761" i="53"/>
  <c r="BN8761" i="53"/>
  <c r="BM8761" i="53"/>
  <c r="BL8762" i="53"/>
  <c r="BL7756" i="53"/>
  <c r="AD8763" i="53"/>
  <c r="AD7756" i="53"/>
  <c r="AF4714" i="53"/>
  <c r="AE4714" i="53"/>
  <c r="AG4714" i="53"/>
  <c r="AG1697" i="53"/>
  <c r="AF1697" i="53"/>
  <c r="AE1697" i="53"/>
  <c r="AG5720" i="53"/>
  <c r="AF5720" i="53"/>
  <c r="AE5720" i="53"/>
  <c r="AF6726" i="53"/>
  <c r="AE6726" i="53"/>
  <c r="AG6726" i="53"/>
  <c r="AG2703" i="53"/>
  <c r="AF2703" i="53"/>
  <c r="AE2703" i="53"/>
  <c r="AE3708" i="53"/>
  <c r="AF3708" i="53"/>
  <c r="AG3708" i="53"/>
  <c r="BQ5722" i="53"/>
  <c r="BP5722" i="53"/>
  <c r="BO5722" i="53"/>
  <c r="BN5722" i="53"/>
  <c r="BM5722" i="53"/>
  <c r="BP2705" i="53"/>
  <c r="BQ2705" i="53"/>
  <c r="BO2705" i="53"/>
  <c r="BN2705" i="53"/>
  <c r="BM2705" i="53"/>
  <c r="BQ1700" i="53"/>
  <c r="BP1700" i="53"/>
  <c r="BO1700" i="53"/>
  <c r="BN1700" i="53"/>
  <c r="BM1700" i="53"/>
  <c r="BQ6728" i="53"/>
  <c r="BP6728" i="53"/>
  <c r="BO6728" i="53"/>
  <c r="BN6728" i="53"/>
  <c r="BM6728" i="53"/>
  <c r="BP4717" i="53"/>
  <c r="BO4717" i="53"/>
  <c r="BN4717" i="53"/>
  <c r="BM4717" i="53"/>
  <c r="BQ4717" i="53"/>
  <c r="BP3710" i="53"/>
  <c r="BQ3710" i="53"/>
  <c r="BO3710" i="53"/>
  <c r="BN3710" i="53"/>
  <c r="BM3710" i="53"/>
  <c r="BQ693" i="53"/>
  <c r="BP693" i="53"/>
  <c r="BO693" i="53"/>
  <c r="BN693" i="53"/>
  <c r="BM693" i="53"/>
  <c r="AD5721" i="53"/>
  <c r="BL694" i="53"/>
  <c r="AD4715" i="53"/>
  <c r="AD1698" i="53"/>
  <c r="BL6729" i="53"/>
  <c r="BL4718" i="53"/>
  <c r="BL3711" i="53"/>
  <c r="BL1701" i="53"/>
  <c r="BL5723" i="53"/>
  <c r="BL2706" i="53"/>
  <c r="AD6727" i="53"/>
  <c r="AD3709" i="53"/>
  <c r="AD2704" i="53"/>
  <c r="AG7756" i="53"/>
  <c r="AF7756" i="53"/>
  <c r="AE7756" i="53"/>
  <c r="AF8763" i="53"/>
  <c r="AE8763" i="53"/>
  <c r="AG8763" i="53"/>
  <c r="BM7756" i="53"/>
  <c r="BQ7756" i="53"/>
  <c r="BP7756" i="53"/>
  <c r="BO7756" i="53"/>
  <c r="BN7756" i="53"/>
  <c r="BM8762" i="53"/>
  <c r="BQ8762" i="53"/>
  <c r="BP8762" i="53"/>
  <c r="BO8762" i="53"/>
  <c r="BN8762" i="53"/>
  <c r="BL8763" i="53"/>
  <c r="BL7757" i="53"/>
  <c r="AD8764" i="53"/>
  <c r="AD7757" i="53"/>
  <c r="AF6727" i="53"/>
  <c r="AG6727" i="53"/>
  <c r="AE6727" i="53"/>
  <c r="AG4715" i="53"/>
  <c r="AF4715" i="53"/>
  <c r="AE4715" i="53"/>
  <c r="AG5721" i="53"/>
  <c r="AF5721" i="53"/>
  <c r="AE5721" i="53"/>
  <c r="AG2704" i="53"/>
  <c r="AE2704" i="53"/>
  <c r="AF2704" i="53"/>
  <c r="AG3709" i="53"/>
  <c r="AF3709" i="53"/>
  <c r="AE3709" i="53"/>
  <c r="AG1698" i="53"/>
  <c r="AE1698" i="53"/>
  <c r="AF1698" i="53"/>
  <c r="BQ694" i="53"/>
  <c r="BP694" i="53"/>
  <c r="BO694" i="53"/>
  <c r="BN694" i="53"/>
  <c r="BM694" i="53"/>
  <c r="BQ2706" i="53"/>
  <c r="BP2706" i="53"/>
  <c r="BO2706" i="53"/>
  <c r="BN2706" i="53"/>
  <c r="BM2706" i="53"/>
  <c r="BQ5723" i="53"/>
  <c r="BP5723" i="53"/>
  <c r="BO5723" i="53"/>
  <c r="BN5723" i="53"/>
  <c r="BM5723" i="53"/>
  <c r="BP3711" i="53"/>
  <c r="BQ3711" i="53"/>
  <c r="BO3711" i="53"/>
  <c r="BN3711" i="53"/>
  <c r="BM3711" i="53"/>
  <c r="BP4718" i="53"/>
  <c r="BQ4718" i="53"/>
  <c r="BO4718" i="53"/>
  <c r="BN4718" i="53"/>
  <c r="BM4718" i="53"/>
  <c r="BQ1701" i="53"/>
  <c r="BP1701" i="53"/>
  <c r="BO1701" i="53"/>
  <c r="BN1701" i="53"/>
  <c r="BM1701" i="53"/>
  <c r="BQ6729" i="53"/>
  <c r="BP6729" i="53"/>
  <c r="BM6729" i="53"/>
  <c r="BO6729" i="53"/>
  <c r="BN6729" i="53"/>
  <c r="AD5722" i="53"/>
  <c r="AD1699" i="53"/>
  <c r="AD4716" i="53"/>
  <c r="BL695" i="53"/>
  <c r="BL5724" i="53"/>
  <c r="BL6730" i="53"/>
  <c r="BL4719" i="53"/>
  <c r="BL3712" i="53"/>
  <c r="BL2707" i="53"/>
  <c r="BL1702" i="53"/>
  <c r="AD6728" i="53"/>
  <c r="AD3710" i="53"/>
  <c r="AD2705" i="53"/>
  <c r="AF7757" i="53"/>
  <c r="AE7757" i="53"/>
  <c r="AG7757" i="53"/>
  <c r="AG8764" i="53"/>
  <c r="AF8764" i="53"/>
  <c r="AE8764" i="53"/>
  <c r="BP7757" i="53"/>
  <c r="BO7757" i="53"/>
  <c r="BN7757" i="53"/>
  <c r="BM7757" i="53"/>
  <c r="BQ7757" i="53"/>
  <c r="BP8763" i="53"/>
  <c r="BO8763" i="53"/>
  <c r="BN8763" i="53"/>
  <c r="BM8763" i="53"/>
  <c r="BQ8763" i="53"/>
  <c r="BL8764" i="53"/>
  <c r="BL7758" i="53"/>
  <c r="AD8765" i="53"/>
  <c r="AD7758" i="53"/>
  <c r="AG6728" i="53"/>
  <c r="AE6728" i="53"/>
  <c r="AF6728" i="53"/>
  <c r="AG1699" i="53"/>
  <c r="AF1699" i="53"/>
  <c r="AE1699" i="53"/>
  <c r="AE5722" i="53"/>
  <c r="AG5722" i="53"/>
  <c r="AF5722" i="53"/>
  <c r="AG4716" i="53"/>
  <c r="AF4716" i="53"/>
  <c r="AE4716" i="53"/>
  <c r="AG2705" i="53"/>
  <c r="AF2705" i="53"/>
  <c r="AE2705" i="53"/>
  <c r="AG3710" i="53"/>
  <c r="AF3710" i="53"/>
  <c r="AE3710" i="53"/>
  <c r="BP3712" i="53"/>
  <c r="BM3712" i="53"/>
  <c r="BQ3712" i="53"/>
  <c r="BO3712" i="53"/>
  <c r="BN3712" i="53"/>
  <c r="BP4719" i="53"/>
  <c r="BQ4719" i="53"/>
  <c r="BO4719" i="53"/>
  <c r="BN4719" i="53"/>
  <c r="BM4719" i="53"/>
  <c r="BQ1702" i="53"/>
  <c r="BP1702" i="53"/>
  <c r="BO1702" i="53"/>
  <c r="BN1702" i="53"/>
  <c r="BM1702" i="53"/>
  <c r="BQ6730" i="53"/>
  <c r="BP6730" i="53"/>
  <c r="BO6730" i="53"/>
  <c r="BN6730" i="53"/>
  <c r="BM6730" i="53"/>
  <c r="BQ5724" i="53"/>
  <c r="BP5724" i="53"/>
  <c r="BN5724" i="53"/>
  <c r="BM5724" i="53"/>
  <c r="BO5724" i="53"/>
  <c r="BQ2707" i="53"/>
  <c r="BP2707" i="53"/>
  <c r="BM2707" i="53"/>
  <c r="BO2707" i="53"/>
  <c r="BN2707" i="53"/>
  <c r="BP695" i="53"/>
  <c r="BQ695" i="53"/>
  <c r="BO695" i="53"/>
  <c r="BN695" i="53"/>
  <c r="BM695" i="53"/>
  <c r="AD5723" i="53"/>
  <c r="AD1700" i="53"/>
  <c r="BL696" i="53"/>
  <c r="AD4717" i="53"/>
  <c r="BL3713" i="53"/>
  <c r="BL6731" i="53"/>
  <c r="BL4720" i="53"/>
  <c r="BL1703" i="53"/>
  <c r="BL2708" i="53"/>
  <c r="BL5725" i="53"/>
  <c r="AD6729" i="53"/>
  <c r="AD3711" i="53"/>
  <c r="AD2706" i="53"/>
  <c r="AG7758" i="53"/>
  <c r="AF7758" i="53"/>
  <c r="AE7758" i="53"/>
  <c r="AG8765" i="53"/>
  <c r="AF8765" i="53"/>
  <c r="AE8765" i="53"/>
  <c r="BQ7758" i="53"/>
  <c r="BP7758" i="53"/>
  <c r="BO7758" i="53"/>
  <c r="BN7758" i="53"/>
  <c r="BM7758" i="53"/>
  <c r="BQ8764" i="53"/>
  <c r="BP8764" i="53"/>
  <c r="BO8764" i="53"/>
  <c r="BN8764" i="53"/>
  <c r="BM8764" i="53"/>
  <c r="BL8765" i="53"/>
  <c r="BL7759" i="53"/>
  <c r="AD8766" i="53"/>
  <c r="AD7759" i="53"/>
  <c r="AE6729" i="53"/>
  <c r="AG6729" i="53"/>
  <c r="AF6729" i="53"/>
  <c r="AG5723" i="53"/>
  <c r="AF5723" i="53"/>
  <c r="AE5723" i="53"/>
  <c r="AF1700" i="53"/>
  <c r="AE1700" i="53"/>
  <c r="AG1700" i="53"/>
  <c r="AF2706" i="53"/>
  <c r="AE2706" i="53"/>
  <c r="AG2706" i="53"/>
  <c r="AG3711" i="53"/>
  <c r="AE3711" i="53"/>
  <c r="AF3711" i="53"/>
  <c r="AE4717" i="53"/>
  <c r="AF4717" i="53"/>
  <c r="AG4717" i="53"/>
  <c r="BQ5725" i="53"/>
  <c r="BP5725" i="53"/>
  <c r="BO5725" i="53"/>
  <c r="BN5725" i="53"/>
  <c r="BM5725" i="53"/>
  <c r="BQ1703" i="53"/>
  <c r="BP1703" i="53"/>
  <c r="BN1703" i="53"/>
  <c r="BM1703" i="53"/>
  <c r="BO1703" i="53"/>
  <c r="BP4720" i="53"/>
  <c r="BQ4720" i="53"/>
  <c r="BO4720" i="53"/>
  <c r="BN4720" i="53"/>
  <c r="BM4720" i="53"/>
  <c r="BQ696" i="53"/>
  <c r="BP696" i="53"/>
  <c r="BM696" i="53"/>
  <c r="BO696" i="53"/>
  <c r="BN696" i="53"/>
  <c r="BQ2708" i="53"/>
  <c r="BP2708" i="53"/>
  <c r="BO2708" i="53"/>
  <c r="BN2708" i="53"/>
  <c r="BM2708" i="53"/>
  <c r="BP6731" i="53"/>
  <c r="BQ6731" i="53"/>
  <c r="BO6731" i="53"/>
  <c r="BN6731" i="53"/>
  <c r="BM6731" i="53"/>
  <c r="BP3713" i="53"/>
  <c r="BN3713" i="53"/>
  <c r="BM3713" i="53"/>
  <c r="BQ3713" i="53"/>
  <c r="BO3713" i="53"/>
  <c r="AD5724" i="53"/>
  <c r="BL697" i="53"/>
  <c r="AD4718" i="53"/>
  <c r="AD1701" i="53"/>
  <c r="BL6732" i="53"/>
  <c r="BL1704" i="53"/>
  <c r="BL5726" i="53"/>
  <c r="BL4721" i="53"/>
  <c r="BL2709" i="53"/>
  <c r="BL3714" i="53"/>
  <c r="AD6730" i="53"/>
  <c r="AD3712" i="53"/>
  <c r="AD2707" i="53"/>
  <c r="AG7759" i="53"/>
  <c r="AF7759" i="53"/>
  <c r="AE7759" i="53"/>
  <c r="AE8766" i="53"/>
  <c r="AG8766" i="53"/>
  <c r="AF8766" i="53"/>
  <c r="BN7759" i="53"/>
  <c r="BM7759" i="53"/>
  <c r="BQ7759" i="53"/>
  <c r="BP7759" i="53"/>
  <c r="BO7759" i="53"/>
  <c r="BN8765" i="53"/>
  <c r="BM8765" i="53"/>
  <c r="BQ8765" i="53"/>
  <c r="BP8765" i="53"/>
  <c r="BO8765" i="53"/>
  <c r="BL8766" i="53"/>
  <c r="BL7760" i="53"/>
  <c r="AD8767" i="53"/>
  <c r="AD7760" i="53"/>
  <c r="AE6730" i="53"/>
  <c r="AG6730" i="53"/>
  <c r="AF6730" i="53"/>
  <c r="AG5724" i="53"/>
  <c r="AF5724" i="53"/>
  <c r="AE5724" i="53"/>
  <c r="AG4718" i="53"/>
  <c r="AF4718" i="53"/>
  <c r="AE4718" i="53"/>
  <c r="AG2707" i="53"/>
  <c r="AF2707" i="53"/>
  <c r="AE2707" i="53"/>
  <c r="AG3712" i="53"/>
  <c r="AF3712" i="53"/>
  <c r="AE3712" i="53"/>
  <c r="AG1701" i="53"/>
  <c r="AF1701" i="53"/>
  <c r="AE1701" i="53"/>
  <c r="BP3714" i="53"/>
  <c r="BO3714" i="53"/>
  <c r="BN3714" i="53"/>
  <c r="BM3714" i="53"/>
  <c r="BQ3714" i="53"/>
  <c r="BP4721" i="53"/>
  <c r="BQ4721" i="53"/>
  <c r="BO4721" i="53"/>
  <c r="BN4721" i="53"/>
  <c r="BM4721" i="53"/>
  <c r="BQ1704" i="53"/>
  <c r="BP1704" i="53"/>
  <c r="BO1704" i="53"/>
  <c r="BN1704" i="53"/>
  <c r="BM1704" i="53"/>
  <c r="BQ6732" i="53"/>
  <c r="BP6732" i="53"/>
  <c r="BO6732" i="53"/>
  <c r="BN6732" i="53"/>
  <c r="BM6732" i="53"/>
  <c r="BQ697" i="53"/>
  <c r="BP697" i="53"/>
  <c r="BO697" i="53"/>
  <c r="BN697" i="53"/>
  <c r="BM697" i="53"/>
  <c r="BP2709" i="53"/>
  <c r="BQ2709" i="53"/>
  <c r="BO2709" i="53"/>
  <c r="BN2709" i="53"/>
  <c r="BM2709" i="53"/>
  <c r="BQ5726" i="53"/>
  <c r="BP5726" i="53"/>
  <c r="BO5726" i="53"/>
  <c r="BN5726" i="53"/>
  <c r="BM5726" i="53"/>
  <c r="AD5725" i="53"/>
  <c r="BL698" i="53"/>
  <c r="AD4719" i="53"/>
  <c r="AD1702" i="53"/>
  <c r="BL1705" i="53"/>
  <c r="BL6733" i="53"/>
  <c r="BL4722" i="53"/>
  <c r="BL3715" i="53"/>
  <c r="BL2710" i="53"/>
  <c r="BL5727" i="53"/>
  <c r="AD6731" i="53"/>
  <c r="AD3713" i="53"/>
  <c r="AD2708" i="53"/>
  <c r="AE7760" i="53"/>
  <c r="AG7760" i="53"/>
  <c r="AF7760" i="53"/>
  <c r="AG8767" i="53"/>
  <c r="AF8767" i="53"/>
  <c r="AE8767" i="53"/>
  <c r="BQ7760" i="53"/>
  <c r="BP7760" i="53"/>
  <c r="BO7760" i="53"/>
  <c r="BN7760" i="53"/>
  <c r="BM7760" i="53"/>
  <c r="BQ8766" i="53"/>
  <c r="BP8766" i="53"/>
  <c r="BO8766" i="53"/>
  <c r="BN8766" i="53"/>
  <c r="BM8766" i="53"/>
  <c r="BL8767" i="53"/>
  <c r="BL7761" i="53"/>
  <c r="AD8768" i="53"/>
  <c r="AD7761" i="53"/>
  <c r="AG4719" i="53"/>
  <c r="AF4719" i="53"/>
  <c r="AE4719" i="53"/>
  <c r="AG6731" i="53"/>
  <c r="AE6731" i="53"/>
  <c r="AF6731" i="53"/>
  <c r="AG5725" i="53"/>
  <c r="AF5725" i="53"/>
  <c r="AE5725" i="53"/>
  <c r="AG2708" i="53"/>
  <c r="AF2708" i="53"/>
  <c r="AE2708" i="53"/>
  <c r="AF3713" i="53"/>
  <c r="AE3713" i="53"/>
  <c r="AG3713" i="53"/>
  <c r="AG1702" i="53"/>
  <c r="AF1702" i="53"/>
  <c r="AE1702" i="53"/>
  <c r="BP3715" i="53"/>
  <c r="BQ3715" i="53"/>
  <c r="BO3715" i="53"/>
  <c r="BN3715" i="53"/>
  <c r="BM3715" i="53"/>
  <c r="BQ5727" i="53"/>
  <c r="BP5727" i="53"/>
  <c r="BO5727" i="53"/>
  <c r="BN5727" i="53"/>
  <c r="BM5727" i="53"/>
  <c r="BP4722" i="53"/>
  <c r="BQ4722" i="53"/>
  <c r="BO4722" i="53"/>
  <c r="BN4722" i="53"/>
  <c r="BM4722" i="53"/>
  <c r="BQ698" i="53"/>
  <c r="BP698" i="53"/>
  <c r="BO698" i="53"/>
  <c r="BN698" i="53"/>
  <c r="BM698" i="53"/>
  <c r="BQ2710" i="53"/>
  <c r="BP2710" i="53"/>
  <c r="BO2710" i="53"/>
  <c r="BN2710" i="53"/>
  <c r="BM2710" i="53"/>
  <c r="BQ6733" i="53"/>
  <c r="BP6733" i="53"/>
  <c r="BM6733" i="53"/>
  <c r="BO6733" i="53"/>
  <c r="BN6733" i="53"/>
  <c r="BQ1705" i="53"/>
  <c r="BP1705" i="53"/>
  <c r="BO1705" i="53"/>
  <c r="BN1705" i="53"/>
  <c r="BM1705" i="53"/>
  <c r="AD5726" i="53"/>
  <c r="AD1703" i="53"/>
  <c r="AD4720" i="53"/>
  <c r="BL699" i="53"/>
  <c r="BL5728" i="53"/>
  <c r="BL2711" i="53"/>
  <c r="BL6734" i="53"/>
  <c r="BL4723" i="53"/>
  <c r="BL3716" i="53"/>
  <c r="BL1706" i="53"/>
  <c r="AD6732" i="53"/>
  <c r="AD3714" i="53"/>
  <c r="AD2709" i="53"/>
  <c r="AG7761" i="53"/>
  <c r="AF7761" i="53"/>
  <c r="AE7761" i="53"/>
  <c r="AG8768" i="53"/>
  <c r="AF8768" i="53"/>
  <c r="AE8768" i="53"/>
  <c r="BQ7761" i="53"/>
  <c r="BP7761" i="53"/>
  <c r="BO7761" i="53"/>
  <c r="BN7761" i="53"/>
  <c r="BM7761" i="53"/>
  <c r="BQ8767" i="53"/>
  <c r="BP8767" i="53"/>
  <c r="BO8767" i="53"/>
  <c r="BN8767" i="53"/>
  <c r="BM8767" i="53"/>
  <c r="BL8768" i="53"/>
  <c r="BL7762" i="53"/>
  <c r="AD8769" i="53"/>
  <c r="AD7762" i="53"/>
  <c r="AG4720" i="53"/>
  <c r="AE4720" i="53"/>
  <c r="AF4720" i="53"/>
  <c r="AE1703" i="53"/>
  <c r="AF1703" i="53"/>
  <c r="AG1703" i="53"/>
  <c r="AG5726" i="53"/>
  <c r="AF5726" i="53"/>
  <c r="AE5726" i="53"/>
  <c r="AE2709" i="53"/>
  <c r="AF2709" i="53"/>
  <c r="AG2709" i="53"/>
  <c r="AG6732" i="53"/>
  <c r="AF6732" i="53"/>
  <c r="AE6732" i="53"/>
  <c r="AG3714" i="53"/>
  <c r="AF3714" i="53"/>
  <c r="AE3714" i="53"/>
  <c r="BP4723" i="53"/>
  <c r="BM4723" i="53"/>
  <c r="BQ4723" i="53"/>
  <c r="BO4723" i="53"/>
  <c r="BN4723" i="53"/>
  <c r="BQ6734" i="53"/>
  <c r="BP6734" i="53"/>
  <c r="BO6734" i="53"/>
  <c r="BN6734" i="53"/>
  <c r="BM6734" i="53"/>
  <c r="BQ2711" i="53"/>
  <c r="BP2711" i="53"/>
  <c r="BM2711" i="53"/>
  <c r="BO2711" i="53"/>
  <c r="BN2711" i="53"/>
  <c r="BQ1706" i="53"/>
  <c r="BP1706" i="53"/>
  <c r="BO1706" i="53"/>
  <c r="BN1706" i="53"/>
  <c r="BM1706" i="53"/>
  <c r="BP3716" i="53"/>
  <c r="BQ3716" i="53"/>
  <c r="BO3716" i="53"/>
  <c r="BN3716" i="53"/>
  <c r="BM3716" i="53"/>
  <c r="BQ5728" i="53"/>
  <c r="BP5728" i="53"/>
  <c r="BN5728" i="53"/>
  <c r="BM5728" i="53"/>
  <c r="BO5728" i="53"/>
  <c r="BP699" i="53"/>
  <c r="BQ699" i="53"/>
  <c r="BO699" i="53"/>
  <c r="BN699" i="53"/>
  <c r="BM699" i="53"/>
  <c r="AD5727" i="53"/>
  <c r="BL700" i="53"/>
  <c r="AD1704" i="53"/>
  <c r="AD4721" i="53"/>
  <c r="BL3717" i="53"/>
  <c r="BL6735" i="53"/>
  <c r="BL4724" i="53"/>
  <c r="BL2712" i="53"/>
  <c r="BL1707" i="53"/>
  <c r="BL5729" i="53"/>
  <c r="AD6733" i="53"/>
  <c r="AD3715" i="53"/>
  <c r="AD2710" i="53"/>
  <c r="AG7762" i="53"/>
  <c r="AF7762" i="53"/>
  <c r="AE7762" i="53"/>
  <c r="AG8769" i="53"/>
  <c r="AF8769" i="53"/>
  <c r="AE8769" i="53"/>
  <c r="BO7762" i="53"/>
  <c r="BN7762" i="53"/>
  <c r="BM7762" i="53"/>
  <c r="BQ7762" i="53"/>
  <c r="BP7762" i="53"/>
  <c r="BO8768" i="53"/>
  <c r="BN8768" i="53"/>
  <c r="BM8768" i="53"/>
  <c r="BQ8768" i="53"/>
  <c r="BP8768" i="53"/>
  <c r="BL8769" i="53"/>
  <c r="BL7763" i="53"/>
  <c r="AD8770" i="53"/>
  <c r="AD7763" i="53"/>
  <c r="AF6733" i="53"/>
  <c r="AE6733" i="53"/>
  <c r="AG6733" i="53"/>
  <c r="AF5727" i="53"/>
  <c r="AE5727" i="53"/>
  <c r="AG5727" i="53"/>
  <c r="AG1704" i="53"/>
  <c r="AF1704" i="53"/>
  <c r="AE1704" i="53"/>
  <c r="AG2710" i="53"/>
  <c r="AF2710" i="53"/>
  <c r="AE2710" i="53"/>
  <c r="AG3715" i="53"/>
  <c r="AF3715" i="53"/>
  <c r="AE3715" i="53"/>
  <c r="AG4721" i="53"/>
  <c r="AF4721" i="53"/>
  <c r="AE4721" i="53"/>
  <c r="BQ5729" i="53"/>
  <c r="BP5729" i="53"/>
  <c r="BO5729" i="53"/>
  <c r="BN5729" i="53"/>
  <c r="BM5729" i="53"/>
  <c r="BQ700" i="53"/>
  <c r="BP700" i="53"/>
  <c r="BM700" i="53"/>
  <c r="BO700" i="53"/>
  <c r="BN700" i="53"/>
  <c r="BQ1707" i="53"/>
  <c r="BP1707" i="53"/>
  <c r="BN1707" i="53"/>
  <c r="BM1707" i="53"/>
  <c r="BO1707" i="53"/>
  <c r="BP4724" i="53"/>
  <c r="BN4724" i="53"/>
  <c r="BM4724" i="53"/>
  <c r="BQ4724" i="53"/>
  <c r="BO4724" i="53"/>
  <c r="BQ2712" i="53"/>
  <c r="BP2712" i="53"/>
  <c r="BO2712" i="53"/>
  <c r="BN2712" i="53"/>
  <c r="BM2712" i="53"/>
  <c r="BP6735" i="53"/>
  <c r="BQ6735" i="53"/>
  <c r="BO6735" i="53"/>
  <c r="BN6735" i="53"/>
  <c r="BM6735" i="53"/>
  <c r="BP3717" i="53"/>
  <c r="BQ3717" i="53"/>
  <c r="BO3717" i="53"/>
  <c r="BN3717" i="53"/>
  <c r="BM3717" i="53"/>
  <c r="AD5728" i="53"/>
  <c r="AD4722" i="53"/>
  <c r="AD1705" i="53"/>
  <c r="BL701" i="53"/>
  <c r="BL4725" i="53"/>
  <c r="BL1708" i="53"/>
  <c r="BL6736" i="53"/>
  <c r="BL5730" i="53"/>
  <c r="BL2713" i="53"/>
  <c r="BL3718" i="53"/>
  <c r="AD6734" i="53"/>
  <c r="AD3716" i="53"/>
  <c r="AD2711" i="53"/>
  <c r="AG7763" i="53"/>
  <c r="AF7763" i="53"/>
  <c r="AE7763" i="53"/>
  <c r="AG8770" i="53"/>
  <c r="AF8770" i="53"/>
  <c r="AE8770" i="53"/>
  <c r="BQ7763" i="53"/>
  <c r="BP7763" i="53"/>
  <c r="BO7763" i="53"/>
  <c r="BN7763" i="53"/>
  <c r="BM7763" i="53"/>
  <c r="BQ8769" i="53"/>
  <c r="BP8769" i="53"/>
  <c r="BO8769" i="53"/>
  <c r="BN8769" i="53"/>
  <c r="BM8769" i="53"/>
  <c r="BL8770" i="53"/>
  <c r="BL7764" i="53"/>
  <c r="AD8771" i="53"/>
  <c r="AD7764" i="53"/>
  <c r="AF4722" i="53"/>
  <c r="AE4722" i="53"/>
  <c r="AG4722" i="53"/>
  <c r="AG5728" i="53"/>
  <c r="AF5728" i="53"/>
  <c r="AE5728" i="53"/>
  <c r="AG1705" i="53"/>
  <c r="AF1705" i="53"/>
  <c r="AE1705" i="53"/>
  <c r="AF6734" i="53"/>
  <c r="AG6734" i="53"/>
  <c r="AE6734" i="53"/>
  <c r="AG2711" i="53"/>
  <c r="AF2711" i="53"/>
  <c r="AE2711" i="53"/>
  <c r="AE3716" i="53"/>
  <c r="AF3716" i="53"/>
  <c r="AG3716" i="53"/>
  <c r="BP3718" i="53"/>
  <c r="BQ3718" i="53"/>
  <c r="BO3718" i="53"/>
  <c r="BN3718" i="53"/>
  <c r="BM3718" i="53"/>
  <c r="BQ5730" i="53"/>
  <c r="BP5730" i="53"/>
  <c r="BO5730" i="53"/>
  <c r="BN5730" i="53"/>
  <c r="BM5730" i="53"/>
  <c r="BQ6736" i="53"/>
  <c r="BP6736" i="53"/>
  <c r="BO6736" i="53"/>
  <c r="BN6736" i="53"/>
  <c r="BM6736" i="53"/>
  <c r="BP2713" i="53"/>
  <c r="BQ2713" i="53"/>
  <c r="BO2713" i="53"/>
  <c r="BN2713" i="53"/>
  <c r="BM2713" i="53"/>
  <c r="BQ1708" i="53"/>
  <c r="BP1708" i="53"/>
  <c r="BO1708" i="53"/>
  <c r="BN1708" i="53"/>
  <c r="BM1708" i="53"/>
  <c r="BP4725" i="53"/>
  <c r="BO4725" i="53"/>
  <c r="BN4725" i="53"/>
  <c r="BM4725" i="53"/>
  <c r="BQ4725" i="53"/>
  <c r="BQ701" i="53"/>
  <c r="BP701" i="53"/>
  <c r="BO701" i="53"/>
  <c r="BN701" i="53"/>
  <c r="BM701" i="53"/>
  <c r="AD5729" i="53"/>
  <c r="BL702" i="53"/>
  <c r="AD1706" i="53"/>
  <c r="AD4723" i="53"/>
  <c r="BL6737" i="53"/>
  <c r="BL4726" i="53"/>
  <c r="BL2714" i="53"/>
  <c r="BL3719" i="53"/>
  <c r="BL5731" i="53"/>
  <c r="BL1709" i="53"/>
  <c r="AD6735" i="53"/>
  <c r="AD3717" i="53"/>
  <c r="AD2712" i="53"/>
  <c r="AG7764" i="53"/>
  <c r="AF7764" i="53"/>
  <c r="AE7764" i="53"/>
  <c r="AF8771" i="53"/>
  <c r="AE8771" i="53"/>
  <c r="AG8771" i="53"/>
  <c r="BM7764" i="53"/>
  <c r="BQ7764" i="53"/>
  <c r="BP7764" i="53"/>
  <c r="BO7764" i="53"/>
  <c r="BN7764" i="53"/>
  <c r="BM8770" i="53"/>
  <c r="BQ8770" i="53"/>
  <c r="BP8770" i="53"/>
  <c r="BO8770" i="53"/>
  <c r="BN8770" i="53"/>
  <c r="BL8771" i="53"/>
  <c r="BL7765" i="53"/>
  <c r="AD8772" i="53"/>
  <c r="AD7765" i="53"/>
  <c r="AG1706" i="53"/>
  <c r="AE1706" i="53"/>
  <c r="AF1706" i="53"/>
  <c r="AG5729" i="53"/>
  <c r="AF5729" i="53"/>
  <c r="AE5729" i="53"/>
  <c r="AF6735" i="53"/>
  <c r="AG6735" i="53"/>
  <c r="AE6735" i="53"/>
  <c r="AG2712" i="53"/>
  <c r="AE2712" i="53"/>
  <c r="AF2712" i="53"/>
  <c r="AG3717" i="53"/>
  <c r="AF3717" i="53"/>
  <c r="AE3717" i="53"/>
  <c r="AG4723" i="53"/>
  <c r="AF4723" i="53"/>
  <c r="AE4723" i="53"/>
  <c r="BQ1709" i="53"/>
  <c r="BP1709" i="53"/>
  <c r="BO1709" i="53"/>
  <c r="BN1709" i="53"/>
  <c r="BM1709" i="53"/>
  <c r="BQ702" i="53"/>
  <c r="BP702" i="53"/>
  <c r="BO702" i="53"/>
  <c r="BN702" i="53"/>
  <c r="BM702" i="53"/>
  <c r="BQ5731" i="53"/>
  <c r="BP5731" i="53"/>
  <c r="BO5731" i="53"/>
  <c r="BN5731" i="53"/>
  <c r="BM5731" i="53"/>
  <c r="BP4726" i="53"/>
  <c r="BQ4726" i="53"/>
  <c r="BO4726" i="53"/>
  <c r="BN4726" i="53"/>
  <c r="BM4726" i="53"/>
  <c r="BP3719" i="53"/>
  <c r="BQ3719" i="53"/>
  <c r="BO3719" i="53"/>
  <c r="BN3719" i="53"/>
  <c r="BM3719" i="53"/>
  <c r="BQ2714" i="53"/>
  <c r="BP2714" i="53"/>
  <c r="BO2714" i="53"/>
  <c r="BN2714" i="53"/>
  <c r="BM2714" i="53"/>
  <c r="BQ6737" i="53"/>
  <c r="BP6737" i="53"/>
  <c r="BM6737" i="53"/>
  <c r="BO6737" i="53"/>
  <c r="BN6737" i="53"/>
  <c r="AD5730" i="53"/>
  <c r="AD4724" i="53"/>
  <c r="AD1707" i="53"/>
  <c r="BL703" i="53"/>
  <c r="BL3720" i="53"/>
  <c r="BL4727" i="53"/>
  <c r="BL1710" i="53"/>
  <c r="BL2715" i="53"/>
  <c r="BL6738" i="53"/>
  <c r="BL5732" i="53"/>
  <c r="AD6736" i="53"/>
  <c r="AD3718" i="53"/>
  <c r="AD2713" i="53"/>
  <c r="AF7765" i="53"/>
  <c r="AE7765" i="53"/>
  <c r="AG7765" i="53"/>
  <c r="AG8772" i="53"/>
  <c r="AF8772" i="53"/>
  <c r="AE8772" i="53"/>
  <c r="BP7765" i="53"/>
  <c r="BO7765" i="53"/>
  <c r="BN7765" i="53"/>
  <c r="BM7765" i="53"/>
  <c r="BQ7765" i="53"/>
  <c r="BP8771" i="53"/>
  <c r="BO8771" i="53"/>
  <c r="BN8771" i="53"/>
  <c r="BM8771" i="53"/>
  <c r="BQ8771" i="53"/>
  <c r="BL8772" i="53"/>
  <c r="BL7766" i="53"/>
  <c r="AD8773" i="53"/>
  <c r="AD7766" i="53"/>
  <c r="AG6736" i="53"/>
  <c r="AF6736" i="53"/>
  <c r="AE6736" i="53"/>
  <c r="AE5730" i="53"/>
  <c r="AG5730" i="53"/>
  <c r="AF5730" i="53"/>
  <c r="AG1707" i="53"/>
  <c r="AF1707" i="53"/>
  <c r="AE1707" i="53"/>
  <c r="AG4724" i="53"/>
  <c r="AF4724" i="53"/>
  <c r="AE4724" i="53"/>
  <c r="AG2713" i="53"/>
  <c r="AF2713" i="53"/>
  <c r="AE2713" i="53"/>
  <c r="AG3718" i="53"/>
  <c r="AF3718" i="53"/>
  <c r="AE3718" i="53"/>
  <c r="BQ2715" i="53"/>
  <c r="BP2715" i="53"/>
  <c r="BM2715" i="53"/>
  <c r="BO2715" i="53"/>
  <c r="BN2715" i="53"/>
  <c r="BQ1710" i="53"/>
  <c r="BP1710" i="53"/>
  <c r="BO1710" i="53"/>
  <c r="BN1710" i="53"/>
  <c r="BM1710" i="53"/>
  <c r="BQ5732" i="53"/>
  <c r="BP5732" i="53"/>
  <c r="BN5732" i="53"/>
  <c r="BM5732" i="53"/>
  <c r="BO5732" i="53"/>
  <c r="BP4727" i="53"/>
  <c r="BQ4727" i="53"/>
  <c r="BO4727" i="53"/>
  <c r="BN4727" i="53"/>
  <c r="BM4727" i="53"/>
  <c r="BP3720" i="53"/>
  <c r="BM3720" i="53"/>
  <c r="BQ3720" i="53"/>
  <c r="BO3720" i="53"/>
  <c r="BN3720" i="53"/>
  <c r="BQ6738" i="53"/>
  <c r="BP6738" i="53"/>
  <c r="BO6738" i="53"/>
  <c r="BN6738" i="53"/>
  <c r="BM6738" i="53"/>
  <c r="BP703" i="53"/>
  <c r="BQ703" i="53"/>
  <c r="BO703" i="53"/>
  <c r="BN703" i="53"/>
  <c r="BM703" i="53"/>
  <c r="AD5731" i="53"/>
  <c r="AD1708" i="53"/>
  <c r="AD4725" i="53"/>
  <c r="BL704" i="53"/>
  <c r="BL4728" i="53"/>
  <c r="BL2716" i="53"/>
  <c r="BL3721" i="53"/>
  <c r="BL5733" i="53"/>
  <c r="BL6739" i="53"/>
  <c r="BL1711" i="53"/>
  <c r="AD6737" i="53"/>
  <c r="AD3719" i="53"/>
  <c r="AD2714" i="53"/>
  <c r="AG7766" i="53"/>
  <c r="AF7766" i="53"/>
  <c r="AE7766" i="53"/>
  <c r="AG8773" i="53"/>
  <c r="AF8773" i="53"/>
  <c r="AE8773" i="53"/>
  <c r="BQ7766" i="53"/>
  <c r="BP7766" i="53"/>
  <c r="BO7766" i="53"/>
  <c r="BN7766" i="53"/>
  <c r="BM7766" i="53"/>
  <c r="BQ8772" i="53"/>
  <c r="BP8772" i="53"/>
  <c r="BO8772" i="53"/>
  <c r="BN8772" i="53"/>
  <c r="BM8772" i="53"/>
  <c r="BL8773" i="53"/>
  <c r="BL7767" i="53"/>
  <c r="AD8774" i="53"/>
  <c r="AD7767" i="53"/>
  <c r="AF1708" i="53"/>
  <c r="AE1708" i="53"/>
  <c r="AG1708" i="53"/>
  <c r="AE4725" i="53"/>
  <c r="AF4725" i="53"/>
  <c r="AG4725" i="53"/>
  <c r="AE6737" i="53"/>
  <c r="AF6737" i="53"/>
  <c r="AG6737" i="53"/>
  <c r="AG5731" i="53"/>
  <c r="AF5731" i="53"/>
  <c r="AE5731" i="53"/>
  <c r="AF2714" i="53"/>
  <c r="AE2714" i="53"/>
  <c r="AG2714" i="53"/>
  <c r="AG3719" i="53"/>
  <c r="AE3719" i="53"/>
  <c r="AF3719" i="53"/>
  <c r="BQ1711" i="53"/>
  <c r="BP1711" i="53"/>
  <c r="BN1711" i="53"/>
  <c r="BM1711" i="53"/>
  <c r="BO1711" i="53"/>
  <c r="BP6739" i="53"/>
  <c r="BQ6739" i="53"/>
  <c r="BO6739" i="53"/>
  <c r="BN6739" i="53"/>
  <c r="BM6739" i="53"/>
  <c r="BQ5733" i="53"/>
  <c r="BP5733" i="53"/>
  <c r="BO5733" i="53"/>
  <c r="BN5733" i="53"/>
  <c r="BM5733" i="53"/>
  <c r="BQ2716" i="53"/>
  <c r="BP2716" i="53"/>
  <c r="BO2716" i="53"/>
  <c r="BN2716" i="53"/>
  <c r="BM2716" i="53"/>
  <c r="BP3721" i="53"/>
  <c r="BN3721" i="53"/>
  <c r="BM3721" i="53"/>
  <c r="BQ3721" i="53"/>
  <c r="BO3721" i="53"/>
  <c r="BP4728" i="53"/>
  <c r="BQ4728" i="53"/>
  <c r="BO4728" i="53"/>
  <c r="BN4728" i="53"/>
  <c r="BM4728" i="53"/>
  <c r="BQ704" i="53"/>
  <c r="BP704" i="53"/>
  <c r="BM704" i="53"/>
  <c r="BO704" i="53"/>
  <c r="BN704" i="53"/>
  <c r="AD5732" i="53"/>
  <c r="AD1709" i="53"/>
  <c r="BL705" i="53"/>
  <c r="AD4726" i="53"/>
  <c r="BL2717" i="53"/>
  <c r="BL6740" i="53"/>
  <c r="BL4729" i="53"/>
  <c r="BL3722" i="53"/>
  <c r="BL1712" i="53"/>
  <c r="BL5734" i="53"/>
  <c r="AD6738" i="53"/>
  <c r="AD3720" i="53"/>
  <c r="AD2715" i="53"/>
  <c r="AG7767" i="53"/>
  <c r="AF7767" i="53"/>
  <c r="AE7767" i="53"/>
  <c r="AE8774" i="53"/>
  <c r="AG8774" i="53"/>
  <c r="AF8774" i="53"/>
  <c r="BN7767" i="53"/>
  <c r="BM7767" i="53"/>
  <c r="BQ7767" i="53"/>
  <c r="BP7767" i="53"/>
  <c r="BO7767" i="53"/>
  <c r="BN8773" i="53"/>
  <c r="BM8773" i="53"/>
  <c r="BQ8773" i="53"/>
  <c r="BP8773" i="53"/>
  <c r="BO8773" i="53"/>
  <c r="BL8774" i="53"/>
  <c r="BL7768" i="53"/>
  <c r="AD8775" i="53"/>
  <c r="AD7768" i="53"/>
  <c r="AE6738" i="53"/>
  <c r="AF6738" i="53"/>
  <c r="AG6738" i="53"/>
  <c r="AG1709" i="53"/>
  <c r="AF1709" i="53"/>
  <c r="AE1709" i="53"/>
  <c r="AG5732" i="53"/>
  <c r="AF5732" i="53"/>
  <c r="AE5732" i="53"/>
  <c r="AG2715" i="53"/>
  <c r="AF2715" i="53"/>
  <c r="AE2715" i="53"/>
  <c r="AG3720" i="53"/>
  <c r="AF3720" i="53"/>
  <c r="AE3720" i="53"/>
  <c r="AG4726" i="53"/>
  <c r="AF4726" i="53"/>
  <c r="AE4726" i="53"/>
  <c r="BQ705" i="53"/>
  <c r="BP705" i="53"/>
  <c r="BO705" i="53"/>
  <c r="BN705" i="53"/>
  <c r="BM705" i="53"/>
  <c r="BQ5734" i="53"/>
  <c r="BP5734" i="53"/>
  <c r="BO5734" i="53"/>
  <c r="BN5734" i="53"/>
  <c r="BM5734" i="53"/>
  <c r="BP4729" i="53"/>
  <c r="BQ4729" i="53"/>
  <c r="BO4729" i="53"/>
  <c r="BN4729" i="53"/>
  <c r="BM4729" i="53"/>
  <c r="BQ1712" i="53"/>
  <c r="BP1712" i="53"/>
  <c r="BO1712" i="53"/>
  <c r="BN1712" i="53"/>
  <c r="BM1712" i="53"/>
  <c r="BP3722" i="53"/>
  <c r="BO3722" i="53"/>
  <c r="BN3722" i="53"/>
  <c r="BM3722" i="53"/>
  <c r="BQ3722" i="53"/>
  <c r="BP6740" i="53"/>
  <c r="BQ6740" i="53"/>
  <c r="BO6740" i="53"/>
  <c r="BN6740" i="53"/>
  <c r="BM6740" i="53"/>
  <c r="BP2717" i="53"/>
  <c r="BQ2717" i="53"/>
  <c r="BO2717" i="53"/>
  <c r="BN2717" i="53"/>
  <c r="BM2717" i="53"/>
  <c r="AD5733" i="53"/>
  <c r="AD4727" i="53"/>
  <c r="BL706" i="53"/>
  <c r="AD1710" i="53"/>
  <c r="BL3723" i="53"/>
  <c r="BL4730" i="53"/>
  <c r="BL5735" i="53"/>
  <c r="BL6741" i="53"/>
  <c r="BL1713" i="53"/>
  <c r="BL2718" i="53"/>
  <c r="AD6739" i="53"/>
  <c r="AD3721" i="53"/>
  <c r="AD2716" i="53"/>
  <c r="AE7768" i="53"/>
  <c r="AG7768" i="53"/>
  <c r="AF7768" i="53"/>
  <c r="AG8775" i="53"/>
  <c r="AF8775" i="53"/>
  <c r="AE8775" i="53"/>
  <c r="BQ7768" i="53"/>
  <c r="BP7768" i="53"/>
  <c r="BO7768" i="53"/>
  <c r="BN7768" i="53"/>
  <c r="BM7768" i="53"/>
  <c r="BQ8774" i="53"/>
  <c r="BP8774" i="53"/>
  <c r="BO8774" i="53"/>
  <c r="BN8774" i="53"/>
  <c r="BM8774" i="53"/>
  <c r="BL8775" i="53"/>
  <c r="BL7769" i="53"/>
  <c r="AD8776" i="53"/>
  <c r="AD7769" i="53"/>
  <c r="AG4727" i="53"/>
  <c r="AF4727" i="53"/>
  <c r="AE4727" i="53"/>
  <c r="AG5733" i="53"/>
  <c r="AE5733" i="53"/>
  <c r="AF5733" i="53"/>
  <c r="AG6739" i="53"/>
  <c r="AE6739" i="53"/>
  <c r="AF6739" i="53"/>
  <c r="AG2716" i="53"/>
  <c r="AF2716" i="53"/>
  <c r="AE2716" i="53"/>
  <c r="AF3721" i="53"/>
  <c r="AE3721" i="53"/>
  <c r="AG3721" i="53"/>
  <c r="AG1710" i="53"/>
  <c r="AF1710" i="53"/>
  <c r="AE1710" i="53"/>
  <c r="BQ1713" i="53"/>
  <c r="BP1713" i="53"/>
  <c r="BO1713" i="53"/>
  <c r="BN1713" i="53"/>
  <c r="BM1713" i="53"/>
  <c r="BQ6741" i="53"/>
  <c r="BP6741" i="53"/>
  <c r="BM6741" i="53"/>
  <c r="BO6741" i="53"/>
  <c r="BN6741" i="53"/>
  <c r="BQ2718" i="53"/>
  <c r="BP2718" i="53"/>
  <c r="BO2718" i="53"/>
  <c r="BN2718" i="53"/>
  <c r="BM2718" i="53"/>
  <c r="BQ5735" i="53"/>
  <c r="BP5735" i="53"/>
  <c r="BO5735" i="53"/>
  <c r="BN5735" i="53"/>
  <c r="BM5735" i="53"/>
  <c r="BP4730" i="53"/>
  <c r="BQ4730" i="53"/>
  <c r="BO4730" i="53"/>
  <c r="BN4730" i="53"/>
  <c r="BM4730" i="53"/>
  <c r="BP3723" i="53"/>
  <c r="BQ3723" i="53"/>
  <c r="BO3723" i="53"/>
  <c r="BN3723" i="53"/>
  <c r="BM3723" i="53"/>
  <c r="BQ706" i="53"/>
  <c r="BP706" i="53"/>
  <c r="BO706" i="53"/>
  <c r="BN706" i="53"/>
  <c r="BM706" i="53"/>
  <c r="AD5734" i="53"/>
  <c r="BL707" i="53"/>
  <c r="AD1711" i="53"/>
  <c r="AD4728" i="53"/>
  <c r="BL6742" i="53"/>
  <c r="BL4731" i="53"/>
  <c r="BL1714" i="53"/>
  <c r="BL2719" i="53"/>
  <c r="BL5736" i="53"/>
  <c r="BL3724" i="53"/>
  <c r="AD6740" i="53"/>
  <c r="AD3722" i="53"/>
  <c r="AD2717" i="53"/>
  <c r="AG7769" i="53"/>
  <c r="AF7769" i="53"/>
  <c r="AE7769" i="53"/>
  <c r="AG8776" i="53"/>
  <c r="AF8776" i="53"/>
  <c r="AE8776" i="53"/>
  <c r="BQ7769" i="53"/>
  <c r="BP7769" i="53"/>
  <c r="BO7769" i="53"/>
  <c r="BN7769" i="53"/>
  <c r="BM7769" i="53"/>
  <c r="BQ8775" i="53"/>
  <c r="BP8775" i="53"/>
  <c r="BO8775" i="53"/>
  <c r="BN8775" i="53"/>
  <c r="BM8775" i="53"/>
  <c r="BL8776" i="53"/>
  <c r="BL7770" i="53"/>
  <c r="AD8777" i="53"/>
  <c r="AD7770" i="53"/>
  <c r="AG6740" i="53"/>
  <c r="AF6740" i="53"/>
  <c r="AE6740" i="53"/>
  <c r="AE1711" i="53"/>
  <c r="AF1711" i="53"/>
  <c r="AG1711" i="53"/>
  <c r="AG5734" i="53"/>
  <c r="AF5734" i="53"/>
  <c r="AE5734" i="53"/>
  <c r="AE2717" i="53"/>
  <c r="AF2717" i="53"/>
  <c r="AG2717" i="53"/>
  <c r="AG3722" i="53"/>
  <c r="AF3722" i="53"/>
  <c r="AE3722" i="53"/>
  <c r="AG4728" i="53"/>
  <c r="AE4728" i="53"/>
  <c r="AF4728" i="53"/>
  <c r="BP3724" i="53"/>
  <c r="BQ3724" i="53"/>
  <c r="BO3724" i="53"/>
  <c r="BN3724" i="53"/>
  <c r="BM3724" i="53"/>
  <c r="BP707" i="53"/>
  <c r="BQ707" i="53"/>
  <c r="BO707" i="53"/>
  <c r="BN707" i="53"/>
  <c r="BM707" i="53"/>
  <c r="BQ1714" i="53"/>
  <c r="BP1714" i="53"/>
  <c r="BO1714" i="53"/>
  <c r="BN1714" i="53"/>
  <c r="BM1714" i="53"/>
  <c r="BQ2719" i="53"/>
  <c r="BP2719" i="53"/>
  <c r="BM2719" i="53"/>
  <c r="BO2719" i="53"/>
  <c r="BN2719" i="53"/>
  <c r="BQ6742" i="53"/>
  <c r="BP6742" i="53"/>
  <c r="BO6742" i="53"/>
  <c r="BN6742" i="53"/>
  <c r="BM6742" i="53"/>
  <c r="BQ5736" i="53"/>
  <c r="BP5736" i="53"/>
  <c r="BN5736" i="53"/>
  <c r="BM5736" i="53"/>
  <c r="BO5736" i="53"/>
  <c r="BP4731" i="53"/>
  <c r="BM4731" i="53"/>
  <c r="BQ4731" i="53"/>
  <c r="BO4731" i="53"/>
  <c r="BN4731" i="53"/>
  <c r="AD5735" i="53"/>
  <c r="AD4729" i="53"/>
  <c r="BL708" i="53"/>
  <c r="AD1712" i="53"/>
  <c r="BL4732" i="53"/>
  <c r="BL6743" i="53"/>
  <c r="BL2720" i="53"/>
  <c r="BL3725" i="53"/>
  <c r="BL5737" i="53"/>
  <c r="BL1715" i="53"/>
  <c r="AD6741" i="53"/>
  <c r="AD3723" i="53"/>
  <c r="AD2718" i="53"/>
  <c r="AG7770" i="53"/>
  <c r="AF7770" i="53"/>
  <c r="AE7770" i="53"/>
  <c r="AG8777" i="53"/>
  <c r="AF8777" i="53"/>
  <c r="AE8777" i="53"/>
  <c r="BO7770" i="53"/>
  <c r="BN7770" i="53"/>
  <c r="BM7770" i="53"/>
  <c r="BQ7770" i="53"/>
  <c r="BP7770" i="53"/>
  <c r="BO8776" i="53"/>
  <c r="BN8776" i="53"/>
  <c r="BM8776" i="53"/>
  <c r="BQ8776" i="53"/>
  <c r="BP8776" i="53"/>
  <c r="BL8777" i="53"/>
  <c r="BL7771" i="53"/>
  <c r="AD8778" i="53"/>
  <c r="AD7771" i="53"/>
  <c r="AG4729" i="53"/>
  <c r="AF4729" i="53"/>
  <c r="AE4729" i="53"/>
  <c r="AG6741" i="53"/>
  <c r="AF6741" i="53"/>
  <c r="AE6741" i="53"/>
  <c r="AF5735" i="53"/>
  <c r="AE5735" i="53"/>
  <c r="AG5735" i="53"/>
  <c r="AG2718" i="53"/>
  <c r="AF2718" i="53"/>
  <c r="AE2718" i="53"/>
  <c r="AG3723" i="53"/>
  <c r="AF3723" i="53"/>
  <c r="AE3723" i="53"/>
  <c r="AG1712" i="53"/>
  <c r="AF1712" i="53"/>
  <c r="AE1712" i="53"/>
  <c r="BQ1715" i="53"/>
  <c r="BP1715" i="53"/>
  <c r="BN1715" i="53"/>
  <c r="BM1715" i="53"/>
  <c r="BO1715" i="53"/>
  <c r="BQ5737" i="53"/>
  <c r="BP5737" i="53"/>
  <c r="BO5737" i="53"/>
  <c r="BN5737" i="53"/>
  <c r="BM5737" i="53"/>
  <c r="BQ2720" i="53"/>
  <c r="BP2720" i="53"/>
  <c r="BO2720" i="53"/>
  <c r="BN2720" i="53"/>
  <c r="BM2720" i="53"/>
  <c r="BP3725" i="53"/>
  <c r="BQ3725" i="53"/>
  <c r="BO3725" i="53"/>
  <c r="BN3725" i="53"/>
  <c r="BM3725" i="53"/>
  <c r="BQ708" i="53"/>
  <c r="BP708" i="53"/>
  <c r="BM708" i="53"/>
  <c r="BO708" i="53"/>
  <c r="BN708" i="53"/>
  <c r="BP6743" i="53"/>
  <c r="BQ6743" i="53"/>
  <c r="BO6743" i="53"/>
  <c r="BN6743" i="53"/>
  <c r="BM6743" i="53"/>
  <c r="BP4732" i="53"/>
  <c r="BN4732" i="53"/>
  <c r="BM4732" i="53"/>
  <c r="BQ4732" i="53"/>
  <c r="BO4732" i="53"/>
  <c r="AD5736" i="53"/>
  <c r="AD1713" i="53"/>
  <c r="BL709" i="53"/>
  <c r="AD4730" i="53"/>
  <c r="BL6744" i="53"/>
  <c r="BL4733" i="53"/>
  <c r="BL3726" i="53"/>
  <c r="BL1716" i="53"/>
  <c r="BL5738" i="53"/>
  <c r="BL2721" i="53"/>
  <c r="AD6742" i="53"/>
  <c r="AD3724" i="53"/>
  <c r="AD2719" i="53"/>
  <c r="AG7771" i="53"/>
  <c r="AF7771" i="53"/>
  <c r="AE7771" i="53"/>
  <c r="AG8778" i="53"/>
  <c r="AF8778" i="53"/>
  <c r="AE8778" i="53"/>
  <c r="BQ7771" i="53"/>
  <c r="BP7771" i="53"/>
  <c r="BO7771" i="53"/>
  <c r="BN7771" i="53"/>
  <c r="BM7771" i="53"/>
  <c r="BQ8777" i="53"/>
  <c r="BP8777" i="53"/>
  <c r="BO8777" i="53"/>
  <c r="BN8777" i="53"/>
  <c r="BM8777" i="53"/>
  <c r="BL8778" i="53"/>
  <c r="BL7772" i="53"/>
  <c r="AD8779" i="53"/>
  <c r="AD7772" i="53"/>
  <c r="AF6742" i="53"/>
  <c r="AG6742" i="53"/>
  <c r="AE6742" i="53"/>
  <c r="AG1713" i="53"/>
  <c r="AF1713" i="53"/>
  <c r="AE1713" i="53"/>
  <c r="AG5736" i="53"/>
  <c r="AF5736" i="53"/>
  <c r="AE5736" i="53"/>
  <c r="AG2719" i="53"/>
  <c r="AF2719" i="53"/>
  <c r="AE2719" i="53"/>
  <c r="AE3724" i="53"/>
  <c r="AF3724" i="53"/>
  <c r="AG3724" i="53"/>
  <c r="AF4730" i="53"/>
  <c r="AE4730" i="53"/>
  <c r="AG4730" i="53"/>
  <c r="BQ709" i="53"/>
  <c r="BP709" i="53"/>
  <c r="BO709" i="53"/>
  <c r="BN709" i="53"/>
  <c r="BM709" i="53"/>
  <c r="BP2721" i="53"/>
  <c r="BQ2721" i="53"/>
  <c r="BO2721" i="53"/>
  <c r="BN2721" i="53"/>
  <c r="BM2721" i="53"/>
  <c r="BQ5738" i="53"/>
  <c r="BP5738" i="53"/>
  <c r="BO5738" i="53"/>
  <c r="BN5738" i="53"/>
  <c r="BM5738" i="53"/>
  <c r="BQ1716" i="53"/>
  <c r="BP1716" i="53"/>
  <c r="BO1716" i="53"/>
  <c r="BN1716" i="53"/>
  <c r="BM1716" i="53"/>
  <c r="BP3726" i="53"/>
  <c r="BQ3726" i="53"/>
  <c r="BO3726" i="53"/>
  <c r="BN3726" i="53"/>
  <c r="BM3726" i="53"/>
  <c r="BP4733" i="53"/>
  <c r="BO4733" i="53"/>
  <c r="BN4733" i="53"/>
  <c r="BM4733" i="53"/>
  <c r="BQ4733" i="53"/>
  <c r="BQ6744" i="53"/>
  <c r="BP6744" i="53"/>
  <c r="BO6744" i="53"/>
  <c r="BN6744" i="53"/>
  <c r="BM6744" i="53"/>
  <c r="AD5737" i="53"/>
  <c r="AD4731" i="53"/>
  <c r="AD1714" i="53"/>
  <c r="BL710" i="53"/>
  <c r="BL3727" i="53"/>
  <c r="BL6745" i="53"/>
  <c r="BL5739" i="53"/>
  <c r="BL2722" i="53"/>
  <c r="BL1717" i="53"/>
  <c r="BL4734" i="53"/>
  <c r="AD6743" i="53"/>
  <c r="AD3725" i="53"/>
  <c r="AD2720" i="53"/>
  <c r="AG7772" i="53"/>
  <c r="AF7772" i="53"/>
  <c r="AE7772" i="53"/>
  <c r="AF8779" i="53"/>
  <c r="AE8779" i="53"/>
  <c r="AG8779" i="53"/>
  <c r="BM7772" i="53"/>
  <c r="BQ7772" i="53"/>
  <c r="BP7772" i="53"/>
  <c r="BO7772" i="53"/>
  <c r="BN7772" i="53"/>
  <c r="BM8778" i="53"/>
  <c r="BQ8778" i="53"/>
  <c r="BP8778" i="53"/>
  <c r="BO8778" i="53"/>
  <c r="BN8778" i="53"/>
  <c r="BL8779" i="53"/>
  <c r="BL7773" i="53"/>
  <c r="AD8780" i="53"/>
  <c r="AD7773" i="53"/>
  <c r="AF6743" i="53"/>
  <c r="AG6743" i="53"/>
  <c r="AE6743" i="53"/>
  <c r="AG4731" i="53"/>
  <c r="AF4731" i="53"/>
  <c r="AE4731" i="53"/>
  <c r="AG5737" i="53"/>
  <c r="AF5737" i="53"/>
  <c r="AE5737" i="53"/>
  <c r="AG2720" i="53"/>
  <c r="AE2720" i="53"/>
  <c r="AF2720" i="53"/>
  <c r="AG1714" i="53"/>
  <c r="AE1714" i="53"/>
  <c r="AF1714" i="53"/>
  <c r="AG3725" i="53"/>
  <c r="AF3725" i="53"/>
  <c r="AE3725" i="53"/>
  <c r="BQ2722" i="53"/>
  <c r="BP2722" i="53"/>
  <c r="BO2722" i="53"/>
  <c r="BN2722" i="53"/>
  <c r="BM2722" i="53"/>
  <c r="BP4734" i="53"/>
  <c r="BQ4734" i="53"/>
  <c r="BO4734" i="53"/>
  <c r="BN4734" i="53"/>
  <c r="BM4734" i="53"/>
  <c r="BQ1717" i="53"/>
  <c r="BP1717" i="53"/>
  <c r="BO1717" i="53"/>
  <c r="BN1717" i="53"/>
  <c r="BM1717" i="53"/>
  <c r="BQ5739" i="53"/>
  <c r="BP5739" i="53"/>
  <c r="BO5739" i="53"/>
  <c r="BN5739" i="53"/>
  <c r="BM5739" i="53"/>
  <c r="BQ6745" i="53"/>
  <c r="BP6745" i="53"/>
  <c r="BM6745" i="53"/>
  <c r="BO6745" i="53"/>
  <c r="BN6745" i="53"/>
  <c r="BP3727" i="53"/>
  <c r="BQ3727" i="53"/>
  <c r="BO3727" i="53"/>
  <c r="BN3727" i="53"/>
  <c r="BM3727" i="53"/>
  <c r="BQ710" i="53"/>
  <c r="BP710" i="53"/>
  <c r="BO710" i="53"/>
  <c r="BN710" i="53"/>
  <c r="BM710" i="53"/>
  <c r="AD5738" i="53"/>
  <c r="BL711" i="53"/>
  <c r="AD4732" i="53"/>
  <c r="AD1715" i="53"/>
  <c r="BL5740" i="53"/>
  <c r="BL1718" i="53"/>
  <c r="BL6746" i="53"/>
  <c r="BL4735" i="53"/>
  <c r="BL2723" i="53"/>
  <c r="BL3728" i="53"/>
  <c r="AD6744" i="53"/>
  <c r="AD3726" i="53"/>
  <c r="AD2721" i="53"/>
  <c r="AF7773" i="53"/>
  <c r="AE7773" i="53"/>
  <c r="AG7773" i="53"/>
  <c r="AG8780" i="53"/>
  <c r="AF8780" i="53"/>
  <c r="AE8780" i="53"/>
  <c r="BP7773" i="53"/>
  <c r="BO7773" i="53"/>
  <c r="BN7773" i="53"/>
  <c r="BM7773" i="53"/>
  <c r="BQ7773" i="53"/>
  <c r="BP8779" i="53"/>
  <c r="BO8779" i="53"/>
  <c r="BN8779" i="53"/>
  <c r="BM8779" i="53"/>
  <c r="BQ8779" i="53"/>
  <c r="BL8780" i="53"/>
  <c r="BL7774" i="53"/>
  <c r="AD8781" i="53"/>
  <c r="AD7774" i="53"/>
  <c r="AE6744" i="53"/>
  <c r="AG6744" i="53"/>
  <c r="AF6744" i="53"/>
  <c r="AE5738" i="53"/>
  <c r="AG5738" i="53"/>
  <c r="AF5738" i="53"/>
  <c r="AG2721" i="53"/>
  <c r="AF2721" i="53"/>
  <c r="AE2721" i="53"/>
  <c r="AG4732" i="53"/>
  <c r="AF4732" i="53"/>
  <c r="AE4732" i="53"/>
  <c r="AG3726" i="53"/>
  <c r="AF3726" i="53"/>
  <c r="AE3726" i="53"/>
  <c r="AG1715" i="53"/>
  <c r="AF1715" i="53"/>
  <c r="AE1715" i="53"/>
  <c r="BQ2723" i="53"/>
  <c r="BP2723" i="53"/>
  <c r="BM2723" i="53"/>
  <c r="BO2723" i="53"/>
  <c r="BN2723" i="53"/>
  <c r="BP711" i="53"/>
  <c r="BQ711" i="53"/>
  <c r="BO711" i="53"/>
  <c r="BN711" i="53"/>
  <c r="BM711" i="53"/>
  <c r="BQ6746" i="53"/>
  <c r="BP6746" i="53"/>
  <c r="BO6746" i="53"/>
  <c r="BN6746" i="53"/>
  <c r="BM6746" i="53"/>
  <c r="BP3728" i="53"/>
  <c r="BM3728" i="53"/>
  <c r="BQ3728" i="53"/>
  <c r="BO3728" i="53"/>
  <c r="BN3728" i="53"/>
  <c r="BQ5740" i="53"/>
  <c r="BP5740" i="53"/>
  <c r="BN5740" i="53"/>
  <c r="BM5740" i="53"/>
  <c r="BO5740" i="53"/>
  <c r="BP4735" i="53"/>
  <c r="BQ4735" i="53"/>
  <c r="BO4735" i="53"/>
  <c r="BN4735" i="53"/>
  <c r="BM4735" i="53"/>
  <c r="BQ1718" i="53"/>
  <c r="BP1718" i="53"/>
  <c r="BO1718" i="53"/>
  <c r="BN1718" i="53"/>
  <c r="BM1718" i="53"/>
  <c r="AD5739" i="53"/>
  <c r="AD1716" i="53"/>
  <c r="AD4733" i="53"/>
  <c r="BL712" i="53"/>
  <c r="BL3729" i="53"/>
  <c r="BL1719" i="53"/>
  <c r="BL4736" i="53"/>
  <c r="BL2724" i="53"/>
  <c r="BL6747" i="53"/>
  <c r="BL5741" i="53"/>
  <c r="AD6745" i="53"/>
  <c r="AD3727" i="53"/>
  <c r="AD2722" i="53"/>
  <c r="AG7774" i="53"/>
  <c r="AF7774" i="53"/>
  <c r="AE7774" i="53"/>
  <c r="AG8781" i="53"/>
  <c r="AF8781" i="53"/>
  <c r="AE8781" i="53"/>
  <c r="BQ7774" i="53"/>
  <c r="BP7774" i="53"/>
  <c r="BO7774" i="53"/>
  <c r="BN7774" i="53"/>
  <c r="BM7774" i="53"/>
  <c r="BQ8780" i="53"/>
  <c r="BP8780" i="53"/>
  <c r="BO8780" i="53"/>
  <c r="BN8780" i="53"/>
  <c r="BM8780" i="53"/>
  <c r="BL8781" i="53"/>
  <c r="BL7775" i="53"/>
  <c r="AD8782" i="53"/>
  <c r="AD7775" i="53"/>
  <c r="AE6745" i="53"/>
  <c r="AF6745" i="53"/>
  <c r="AG6745" i="53"/>
  <c r="AG5739" i="53"/>
  <c r="AF5739" i="53"/>
  <c r="AE5739" i="53"/>
  <c r="AE4733" i="53"/>
  <c r="AF4733" i="53"/>
  <c r="AG4733" i="53"/>
  <c r="AF1716" i="53"/>
  <c r="AE1716" i="53"/>
  <c r="AG1716" i="53"/>
  <c r="AF2722" i="53"/>
  <c r="AE2722" i="53"/>
  <c r="AG2722" i="53"/>
  <c r="AG3727" i="53"/>
  <c r="AE3727" i="53"/>
  <c r="AF3727" i="53"/>
  <c r="BP6747" i="53"/>
  <c r="BQ6747" i="53"/>
  <c r="BO6747" i="53"/>
  <c r="BN6747" i="53"/>
  <c r="BM6747" i="53"/>
  <c r="BQ2724" i="53"/>
  <c r="BP2724" i="53"/>
  <c r="BO2724" i="53"/>
  <c r="BN2724" i="53"/>
  <c r="BM2724" i="53"/>
  <c r="BP4736" i="53"/>
  <c r="BQ4736" i="53"/>
  <c r="BO4736" i="53"/>
  <c r="BN4736" i="53"/>
  <c r="BM4736" i="53"/>
  <c r="BP3729" i="53"/>
  <c r="BN3729" i="53"/>
  <c r="BM3729" i="53"/>
  <c r="BQ3729" i="53"/>
  <c r="BO3729" i="53"/>
  <c r="BQ5741" i="53"/>
  <c r="BP5741" i="53"/>
  <c r="BO5741" i="53"/>
  <c r="BN5741" i="53"/>
  <c r="BM5741" i="53"/>
  <c r="BQ1719" i="53"/>
  <c r="BP1719" i="53"/>
  <c r="BN1719" i="53"/>
  <c r="BM1719" i="53"/>
  <c r="BO1719" i="53"/>
  <c r="BQ712" i="53"/>
  <c r="BP712" i="53"/>
  <c r="BM712" i="53"/>
  <c r="BO712" i="53"/>
  <c r="BN712" i="53"/>
  <c r="AD5740" i="53"/>
  <c r="BL713" i="53"/>
  <c r="AD1717" i="53"/>
  <c r="AD4734" i="53"/>
  <c r="BL4737" i="53"/>
  <c r="BL6748" i="53"/>
  <c r="BL5742" i="53"/>
  <c r="BL2725" i="53"/>
  <c r="BL1720" i="53"/>
  <c r="BL3730" i="53"/>
  <c r="AD6746" i="53"/>
  <c r="AD3728" i="53"/>
  <c r="AD2723" i="53"/>
  <c r="AG7775" i="53"/>
  <c r="AF7775" i="53"/>
  <c r="AE7775" i="53"/>
  <c r="AE8782" i="53"/>
  <c r="AG8782" i="53"/>
  <c r="AF8782" i="53"/>
  <c r="BN7775" i="53"/>
  <c r="BM7775" i="53"/>
  <c r="BQ7775" i="53"/>
  <c r="BP7775" i="53"/>
  <c r="BO7775" i="53"/>
  <c r="BN8781" i="53"/>
  <c r="BM8781" i="53"/>
  <c r="BQ8781" i="53"/>
  <c r="BP8781" i="53"/>
  <c r="BO8781" i="53"/>
  <c r="BL8782" i="53"/>
  <c r="BL7776" i="53"/>
  <c r="AD8783" i="53"/>
  <c r="AD7776" i="53"/>
  <c r="AE6746" i="53"/>
  <c r="AG6746" i="53"/>
  <c r="AF6746" i="53"/>
  <c r="AG5740" i="53"/>
  <c r="AF5740" i="53"/>
  <c r="AE5740" i="53"/>
  <c r="AG1717" i="53"/>
  <c r="AF1717" i="53"/>
  <c r="AE1717" i="53"/>
  <c r="AG2723" i="53"/>
  <c r="AF2723" i="53"/>
  <c r="AE2723" i="53"/>
  <c r="AG3728" i="53"/>
  <c r="AF3728" i="53"/>
  <c r="AE3728" i="53"/>
  <c r="AG4734" i="53"/>
  <c r="AF4734" i="53"/>
  <c r="AE4734" i="53"/>
  <c r="BQ713" i="53"/>
  <c r="BP713" i="53"/>
  <c r="BO713" i="53"/>
  <c r="BN713" i="53"/>
  <c r="BM713" i="53"/>
  <c r="BQ1720" i="53"/>
  <c r="BP1720" i="53"/>
  <c r="BO1720" i="53"/>
  <c r="BN1720" i="53"/>
  <c r="BM1720" i="53"/>
  <c r="BP2725" i="53"/>
  <c r="BQ2725" i="53"/>
  <c r="BO2725" i="53"/>
  <c r="BN2725" i="53"/>
  <c r="BM2725" i="53"/>
  <c r="BP3730" i="53"/>
  <c r="BO3730" i="53"/>
  <c r="BN3730" i="53"/>
  <c r="BM3730" i="53"/>
  <c r="BQ3730" i="53"/>
  <c r="BQ6748" i="53"/>
  <c r="BP6748" i="53"/>
  <c r="BO6748" i="53"/>
  <c r="BN6748" i="53"/>
  <c r="BM6748" i="53"/>
  <c r="BQ5742" i="53"/>
  <c r="BP5742" i="53"/>
  <c r="BO5742" i="53"/>
  <c r="BN5742" i="53"/>
  <c r="BM5742" i="53"/>
  <c r="BP4737" i="53"/>
  <c r="BQ4737" i="53"/>
  <c r="BO4737" i="53"/>
  <c r="BN4737" i="53"/>
  <c r="BM4737" i="53"/>
  <c r="AD5741" i="53"/>
  <c r="AD4735" i="53"/>
  <c r="AD1718" i="53"/>
  <c r="BL714" i="53"/>
  <c r="BL6749" i="53"/>
  <c r="BL1721" i="53"/>
  <c r="BL3731" i="53"/>
  <c r="BL5743" i="53"/>
  <c r="BL2726" i="53"/>
  <c r="BL4738" i="53"/>
  <c r="AD6747" i="53"/>
  <c r="AD3729" i="53"/>
  <c r="AD2724" i="53"/>
  <c r="AE7776" i="53"/>
  <c r="AG7776" i="53"/>
  <c r="AF7776" i="53"/>
  <c r="AG8783" i="53"/>
  <c r="AF8783" i="53"/>
  <c r="AE8783" i="53"/>
  <c r="BQ7776" i="53"/>
  <c r="BP7776" i="53"/>
  <c r="BO7776" i="53"/>
  <c r="BN7776" i="53"/>
  <c r="BM7776" i="53"/>
  <c r="BQ8782" i="53"/>
  <c r="BP8782" i="53"/>
  <c r="BO8782" i="53"/>
  <c r="BN8782" i="53"/>
  <c r="BM8782" i="53"/>
  <c r="BL8783" i="53"/>
  <c r="BL7777" i="53"/>
  <c r="AD8784" i="53"/>
  <c r="AD7777" i="53"/>
  <c r="AG1718" i="53"/>
  <c r="AF1718" i="53"/>
  <c r="AE1718" i="53"/>
  <c r="AG6747" i="53"/>
  <c r="AF6747" i="53"/>
  <c r="AE6747" i="53"/>
  <c r="AG4735" i="53"/>
  <c r="AF4735" i="53"/>
  <c r="AE4735" i="53"/>
  <c r="AG5741" i="53"/>
  <c r="AF5741" i="53"/>
  <c r="AE5741" i="53"/>
  <c r="AG2724" i="53"/>
  <c r="AF2724" i="53"/>
  <c r="AE2724" i="53"/>
  <c r="AF3729" i="53"/>
  <c r="AE3729" i="53"/>
  <c r="AG3729" i="53"/>
  <c r="BQ2726" i="53"/>
  <c r="BP2726" i="53"/>
  <c r="BO2726" i="53"/>
  <c r="BN2726" i="53"/>
  <c r="BM2726" i="53"/>
  <c r="BP3731" i="53"/>
  <c r="BQ3731" i="53"/>
  <c r="BO3731" i="53"/>
  <c r="BN3731" i="53"/>
  <c r="BM3731" i="53"/>
  <c r="BP4738" i="53"/>
  <c r="BQ4738" i="53"/>
  <c r="BO4738" i="53"/>
  <c r="BN4738" i="53"/>
  <c r="BM4738" i="53"/>
  <c r="BQ5743" i="53"/>
  <c r="BP5743" i="53"/>
  <c r="BO5743" i="53"/>
  <c r="BN5743" i="53"/>
  <c r="BM5743" i="53"/>
  <c r="BQ6749" i="53"/>
  <c r="BP6749" i="53"/>
  <c r="BM6749" i="53"/>
  <c r="BO6749" i="53"/>
  <c r="BN6749" i="53"/>
  <c r="BQ1721" i="53"/>
  <c r="BP1721" i="53"/>
  <c r="BO1721" i="53"/>
  <c r="BN1721" i="53"/>
  <c r="BM1721" i="53"/>
  <c r="BQ714" i="53"/>
  <c r="BP714" i="53"/>
  <c r="BO714" i="53"/>
  <c r="BN714" i="53"/>
  <c r="BM714" i="53"/>
  <c r="AD5742" i="53"/>
  <c r="AD4736" i="53"/>
  <c r="AD1719" i="53"/>
  <c r="BL715" i="53"/>
  <c r="BL1722" i="53"/>
  <c r="BL6750" i="53"/>
  <c r="BL4739" i="53"/>
  <c r="BL5744" i="53"/>
  <c r="BL2727" i="53"/>
  <c r="BL3732" i="53"/>
  <c r="AD6748" i="53"/>
  <c r="AD3730" i="53"/>
  <c r="AD2725" i="53"/>
  <c r="AG7777" i="53"/>
  <c r="AF7777" i="53"/>
  <c r="AE7777" i="53"/>
  <c r="AG8784" i="53"/>
  <c r="AF8784" i="53"/>
  <c r="AE8784" i="53"/>
  <c r="BQ7777" i="53"/>
  <c r="BP7777" i="53"/>
  <c r="BO7777" i="53"/>
  <c r="BN7777" i="53"/>
  <c r="BM7777" i="53"/>
  <c r="BQ8783" i="53"/>
  <c r="BP8783" i="53"/>
  <c r="BO8783" i="53"/>
  <c r="BN8783" i="53"/>
  <c r="BM8783" i="53"/>
  <c r="BL8784" i="53"/>
  <c r="BL7778" i="53"/>
  <c r="AD8785" i="53"/>
  <c r="AD7778" i="53"/>
  <c r="AG5742" i="53"/>
  <c r="AF5742" i="53"/>
  <c r="AE5742" i="53"/>
  <c r="AG4736" i="53"/>
  <c r="AE4736" i="53"/>
  <c r="AF4736" i="53"/>
  <c r="AG6748" i="53"/>
  <c r="AF6748" i="53"/>
  <c r="AE6748" i="53"/>
  <c r="AE1719" i="53"/>
  <c r="AF1719" i="53"/>
  <c r="AG1719" i="53"/>
  <c r="AE2725" i="53"/>
  <c r="AF2725" i="53"/>
  <c r="AG2725" i="53"/>
  <c r="AG3730" i="53"/>
  <c r="AF3730" i="53"/>
  <c r="AE3730" i="53"/>
  <c r="BQ2727" i="53"/>
  <c r="BP2727" i="53"/>
  <c r="BM2727" i="53"/>
  <c r="BO2727" i="53"/>
  <c r="BN2727" i="53"/>
  <c r="BP3732" i="53"/>
  <c r="BQ3732" i="53"/>
  <c r="BO3732" i="53"/>
  <c r="BN3732" i="53"/>
  <c r="BM3732" i="53"/>
  <c r="BQ5744" i="53"/>
  <c r="BP5744" i="53"/>
  <c r="BN5744" i="53"/>
  <c r="BM5744" i="53"/>
  <c r="BO5744" i="53"/>
  <c r="BP4739" i="53"/>
  <c r="BM4739" i="53"/>
  <c r="BQ4739" i="53"/>
  <c r="BO4739" i="53"/>
  <c r="BN4739" i="53"/>
  <c r="BQ6750" i="53"/>
  <c r="BP6750" i="53"/>
  <c r="BO6750" i="53"/>
  <c r="BN6750" i="53"/>
  <c r="BM6750" i="53"/>
  <c r="BQ1722" i="53"/>
  <c r="BP1722" i="53"/>
  <c r="BO1722" i="53"/>
  <c r="BN1722" i="53"/>
  <c r="BM1722" i="53"/>
  <c r="BP715" i="53"/>
  <c r="BQ715" i="53"/>
  <c r="BO715" i="53"/>
  <c r="BN715" i="53"/>
  <c r="BM715" i="53"/>
  <c r="AD5743" i="53"/>
  <c r="AD4737" i="53"/>
  <c r="AD1720" i="53"/>
  <c r="BL716" i="53"/>
  <c r="BL4740" i="53"/>
  <c r="BL2728" i="53"/>
  <c r="BL3733" i="53"/>
  <c r="BL6751" i="53"/>
  <c r="BL5745" i="53"/>
  <c r="BL1723" i="53"/>
  <c r="AD6749" i="53"/>
  <c r="AD3731" i="53"/>
  <c r="AD2726" i="53"/>
  <c r="AG7778" i="53"/>
  <c r="AF7778" i="53"/>
  <c r="AE7778" i="53"/>
  <c r="AG8785" i="53"/>
  <c r="AF8785" i="53"/>
  <c r="AE8785" i="53"/>
  <c r="BO7778" i="53"/>
  <c r="BN7778" i="53"/>
  <c r="BM7778" i="53"/>
  <c r="BQ7778" i="53"/>
  <c r="BP7778" i="53"/>
  <c r="BO8784" i="53"/>
  <c r="BN8784" i="53"/>
  <c r="BM8784" i="53"/>
  <c r="BQ8784" i="53"/>
  <c r="BP8784" i="53"/>
  <c r="BL8785" i="53"/>
  <c r="BL7779" i="53"/>
  <c r="AD8786" i="53"/>
  <c r="AD7779" i="53"/>
  <c r="AG4737" i="53"/>
  <c r="AF4737" i="53"/>
  <c r="AE4737" i="53"/>
  <c r="AG1720" i="53"/>
  <c r="AF1720" i="53"/>
  <c r="AE1720" i="53"/>
  <c r="AE6749" i="53"/>
  <c r="AG6749" i="53"/>
  <c r="AF6749" i="53"/>
  <c r="AF5743" i="53"/>
  <c r="AE5743" i="53"/>
  <c r="AG5743" i="53"/>
  <c r="AG2726" i="53"/>
  <c r="AF2726" i="53"/>
  <c r="AE2726" i="53"/>
  <c r="AG3731" i="53"/>
  <c r="AF3731" i="53"/>
  <c r="AE3731" i="53"/>
  <c r="BQ1723" i="53"/>
  <c r="BP1723" i="53"/>
  <c r="BN1723" i="53"/>
  <c r="BM1723" i="53"/>
  <c r="BO1723" i="53"/>
  <c r="BQ5745" i="53"/>
  <c r="BP5745" i="53"/>
  <c r="BO5745" i="53"/>
  <c r="BN5745" i="53"/>
  <c r="BM5745" i="53"/>
  <c r="BP6751" i="53"/>
  <c r="BQ6751" i="53"/>
  <c r="BO6751" i="53"/>
  <c r="BN6751" i="53"/>
  <c r="BM6751" i="53"/>
  <c r="BP3733" i="53"/>
  <c r="BQ3733" i="53"/>
  <c r="BO3733" i="53"/>
  <c r="BN3733" i="53"/>
  <c r="BM3733" i="53"/>
  <c r="BP4740" i="53"/>
  <c r="BN4740" i="53"/>
  <c r="BM4740" i="53"/>
  <c r="BQ4740" i="53"/>
  <c r="BO4740" i="53"/>
  <c r="BQ2728" i="53"/>
  <c r="BP2728" i="53"/>
  <c r="BO2728" i="53"/>
  <c r="BN2728" i="53"/>
  <c r="BM2728" i="53"/>
  <c r="BQ716" i="53"/>
  <c r="BP716" i="53"/>
  <c r="BM716" i="53"/>
  <c r="BO716" i="53"/>
  <c r="BN716" i="53"/>
  <c r="AD5744" i="53"/>
  <c r="AD4738" i="53"/>
  <c r="AD1721" i="53"/>
  <c r="BL717" i="53"/>
  <c r="BL6752" i="53"/>
  <c r="BL2729" i="53"/>
  <c r="BL4741" i="53"/>
  <c r="BL1724" i="53"/>
  <c r="BL5746" i="53"/>
  <c r="BL3734" i="53"/>
  <c r="AD6750" i="53"/>
  <c r="AD3732" i="53"/>
  <c r="AD2727" i="53"/>
  <c r="AG7779" i="53"/>
  <c r="AF7779" i="53"/>
  <c r="AE7779" i="53"/>
  <c r="AG8786" i="53"/>
  <c r="AF8786" i="53"/>
  <c r="AE8786" i="53"/>
  <c r="BQ7779" i="53"/>
  <c r="BP7779" i="53"/>
  <c r="BO7779" i="53"/>
  <c r="BN7779" i="53"/>
  <c r="BM7779" i="53"/>
  <c r="BQ8785" i="53"/>
  <c r="BP8785" i="53"/>
  <c r="BO8785" i="53"/>
  <c r="BN8785" i="53"/>
  <c r="BM8785" i="53"/>
  <c r="BL8786" i="53"/>
  <c r="BL7780" i="53"/>
  <c r="AD8787" i="53"/>
  <c r="AD7780" i="53"/>
  <c r="AF6750" i="53"/>
  <c r="AG6750" i="53"/>
  <c r="AE6750" i="53"/>
  <c r="AF4738" i="53"/>
  <c r="AE4738" i="53"/>
  <c r="AG4738" i="53"/>
  <c r="AG1721" i="53"/>
  <c r="AF1721" i="53"/>
  <c r="AE1721" i="53"/>
  <c r="AG5744" i="53"/>
  <c r="AF5744" i="53"/>
  <c r="AE5744" i="53"/>
  <c r="AG2727" i="53"/>
  <c r="AF2727" i="53"/>
  <c r="AE2727" i="53"/>
  <c r="AE3732" i="53"/>
  <c r="AF3732" i="53"/>
  <c r="AG3732" i="53"/>
  <c r="BP3734" i="53"/>
  <c r="BQ3734" i="53"/>
  <c r="BO3734" i="53"/>
  <c r="BN3734" i="53"/>
  <c r="BM3734" i="53"/>
  <c r="BQ5746" i="53"/>
  <c r="BP5746" i="53"/>
  <c r="BO5746" i="53"/>
  <c r="BN5746" i="53"/>
  <c r="BM5746" i="53"/>
  <c r="BQ1724" i="53"/>
  <c r="BP1724" i="53"/>
  <c r="BO1724" i="53"/>
  <c r="BN1724" i="53"/>
  <c r="BM1724" i="53"/>
  <c r="BP4741" i="53"/>
  <c r="BO4741" i="53"/>
  <c r="BN4741" i="53"/>
  <c r="BM4741" i="53"/>
  <c r="BQ4741" i="53"/>
  <c r="BQ6752" i="53"/>
  <c r="BP6752" i="53"/>
  <c r="BO6752" i="53"/>
  <c r="BN6752" i="53"/>
  <c r="BM6752" i="53"/>
  <c r="BP2729" i="53"/>
  <c r="BQ2729" i="53"/>
  <c r="BO2729" i="53"/>
  <c r="BN2729" i="53"/>
  <c r="BM2729" i="53"/>
  <c r="BQ717" i="53"/>
  <c r="BP717" i="53"/>
  <c r="BO717" i="53"/>
  <c r="BN717" i="53"/>
  <c r="BM717" i="53"/>
  <c r="AD5745" i="53"/>
  <c r="AD4739" i="53"/>
  <c r="BL718" i="53"/>
  <c r="AD1722" i="53"/>
  <c r="BL2730" i="53"/>
  <c r="BL5747" i="53"/>
  <c r="BL6753" i="53"/>
  <c r="BL3735" i="53"/>
  <c r="BL1725" i="53"/>
  <c r="BL4742" i="53"/>
  <c r="AD6751" i="53"/>
  <c r="AD3733" i="53"/>
  <c r="AD2728" i="53"/>
  <c r="AG7780" i="53"/>
  <c r="AF7780" i="53"/>
  <c r="AE7780" i="53"/>
  <c r="AF8787" i="53"/>
  <c r="AE8787" i="53"/>
  <c r="AG8787" i="53"/>
  <c r="BM7780" i="53"/>
  <c r="BQ7780" i="53"/>
  <c r="BP7780" i="53"/>
  <c r="BO7780" i="53"/>
  <c r="BN7780" i="53"/>
  <c r="BM8786" i="53"/>
  <c r="BQ8786" i="53"/>
  <c r="BP8786" i="53"/>
  <c r="BO8786" i="53"/>
  <c r="BN8786" i="53"/>
  <c r="BL8787" i="53"/>
  <c r="BL7781" i="53"/>
  <c r="AD8788" i="53"/>
  <c r="AD7781" i="53"/>
  <c r="AG4739" i="53"/>
  <c r="AF4739" i="53"/>
  <c r="AE4739" i="53"/>
  <c r="AG5745" i="53"/>
  <c r="AF5745" i="53"/>
  <c r="AE5745" i="53"/>
  <c r="AF6751" i="53"/>
  <c r="AE6751" i="53"/>
  <c r="AG6751" i="53"/>
  <c r="AG2728" i="53"/>
  <c r="AE2728" i="53"/>
  <c r="AF2728" i="53"/>
  <c r="AG3733" i="53"/>
  <c r="AF3733" i="53"/>
  <c r="AE3733" i="53"/>
  <c r="AG1722" i="53"/>
  <c r="AE1722" i="53"/>
  <c r="AF1722" i="53"/>
  <c r="BP4742" i="53"/>
  <c r="BQ4742" i="53"/>
  <c r="BO4742" i="53"/>
  <c r="BN4742" i="53"/>
  <c r="BM4742" i="53"/>
  <c r="BQ1725" i="53"/>
  <c r="BP1725" i="53"/>
  <c r="BO1725" i="53"/>
  <c r="BN1725" i="53"/>
  <c r="BM1725" i="53"/>
  <c r="BQ718" i="53"/>
  <c r="BP718" i="53"/>
  <c r="BO718" i="53"/>
  <c r="BN718" i="53"/>
  <c r="BM718" i="53"/>
  <c r="BP3735" i="53"/>
  <c r="BQ3735" i="53"/>
  <c r="BO3735" i="53"/>
  <c r="BN3735" i="53"/>
  <c r="BM3735" i="53"/>
  <c r="BQ6753" i="53"/>
  <c r="BP6753" i="53"/>
  <c r="BM6753" i="53"/>
  <c r="BO6753" i="53"/>
  <c r="BN6753" i="53"/>
  <c r="BQ5747" i="53"/>
  <c r="BP5747" i="53"/>
  <c r="BO5747" i="53"/>
  <c r="BN5747" i="53"/>
  <c r="BM5747" i="53"/>
  <c r="BQ2730" i="53"/>
  <c r="BP2730" i="53"/>
  <c r="BO2730" i="53"/>
  <c r="BN2730" i="53"/>
  <c r="BM2730" i="53"/>
  <c r="AD5746" i="53"/>
  <c r="BL719" i="53"/>
  <c r="AD4740" i="53"/>
  <c r="AD1723" i="53"/>
  <c r="BL5748" i="53"/>
  <c r="BL1726" i="53"/>
  <c r="BL2731" i="53"/>
  <c r="BL6754" i="53"/>
  <c r="BL4743" i="53"/>
  <c r="BL3736" i="53"/>
  <c r="AD6752" i="53"/>
  <c r="AD3734" i="53"/>
  <c r="AD2729" i="53"/>
  <c r="AF7781" i="53"/>
  <c r="AE7781" i="53"/>
  <c r="AG7781" i="53"/>
  <c r="AG8788" i="53"/>
  <c r="AF8788" i="53"/>
  <c r="AE8788" i="53"/>
  <c r="BP7781" i="53"/>
  <c r="BO7781" i="53"/>
  <c r="BN7781" i="53"/>
  <c r="BM7781" i="53"/>
  <c r="BQ7781" i="53"/>
  <c r="BP8787" i="53"/>
  <c r="BO8787" i="53"/>
  <c r="BN8787" i="53"/>
  <c r="BM8787" i="53"/>
  <c r="BQ8787" i="53"/>
  <c r="BL8788" i="53"/>
  <c r="BL7782" i="53"/>
  <c r="AD8789" i="53"/>
  <c r="AD7782" i="53"/>
  <c r="AG4740" i="53"/>
  <c r="AF4740" i="53"/>
  <c r="AE4740" i="53"/>
  <c r="AF6752" i="53"/>
  <c r="AG6752" i="53"/>
  <c r="AE6752" i="53"/>
  <c r="AE5746" i="53"/>
  <c r="AG5746" i="53"/>
  <c r="AF5746" i="53"/>
  <c r="AG2729" i="53"/>
  <c r="AF2729" i="53"/>
  <c r="AE2729" i="53"/>
  <c r="AG3734" i="53"/>
  <c r="AF3734" i="53"/>
  <c r="AE3734" i="53"/>
  <c r="AG1723" i="53"/>
  <c r="AF1723" i="53"/>
  <c r="AE1723" i="53"/>
  <c r="BQ1726" i="53"/>
  <c r="BP1726" i="53"/>
  <c r="BO1726" i="53"/>
  <c r="BN1726" i="53"/>
  <c r="BM1726" i="53"/>
  <c r="BP3736" i="53"/>
  <c r="BM3736" i="53"/>
  <c r="BQ3736" i="53"/>
  <c r="BO3736" i="53"/>
  <c r="BN3736" i="53"/>
  <c r="BQ2731" i="53"/>
  <c r="BP2731" i="53"/>
  <c r="BM2731" i="53"/>
  <c r="BO2731" i="53"/>
  <c r="BN2731" i="53"/>
  <c r="BQ5748" i="53"/>
  <c r="BP5748" i="53"/>
  <c r="BN5748" i="53"/>
  <c r="BM5748" i="53"/>
  <c r="BO5748" i="53"/>
  <c r="BP719" i="53"/>
  <c r="BQ719" i="53"/>
  <c r="BO719" i="53"/>
  <c r="BN719" i="53"/>
  <c r="BM719" i="53"/>
  <c r="BP4743" i="53"/>
  <c r="BQ4743" i="53"/>
  <c r="BO4743" i="53"/>
  <c r="BN4743" i="53"/>
  <c r="BM4743" i="53"/>
  <c r="BQ6754" i="53"/>
  <c r="BP6754" i="53"/>
  <c r="BO6754" i="53"/>
  <c r="BN6754" i="53"/>
  <c r="BM6754" i="53"/>
  <c r="AD5747" i="53"/>
  <c r="AD1724" i="53"/>
  <c r="BL720" i="53"/>
  <c r="AD4741" i="53"/>
  <c r="BL1727" i="53"/>
  <c r="BL3737" i="53"/>
  <c r="BL4744" i="53"/>
  <c r="BL6755" i="53"/>
  <c r="BL2732" i="53"/>
  <c r="BL5749" i="53"/>
  <c r="AD6753" i="53"/>
  <c r="AD3735" i="53"/>
  <c r="AD2730" i="53"/>
  <c r="AG7782" i="53"/>
  <c r="AF7782" i="53"/>
  <c r="AE7782" i="53"/>
  <c r="AG8789" i="53"/>
  <c r="AF8789" i="53"/>
  <c r="AE8789" i="53"/>
  <c r="BQ7782" i="53"/>
  <c r="BP7782" i="53"/>
  <c r="BO7782" i="53"/>
  <c r="BN7782" i="53"/>
  <c r="BM7782" i="53"/>
  <c r="BP8788" i="53"/>
  <c r="BO8788" i="53"/>
  <c r="BN8788" i="53"/>
  <c r="BQ8788" i="53"/>
  <c r="BM8788" i="53"/>
  <c r="BL8789" i="53"/>
  <c r="BL7783" i="53"/>
  <c r="AD8790" i="53"/>
  <c r="AD7783" i="53"/>
  <c r="AG5747" i="53"/>
  <c r="AF5747" i="53"/>
  <c r="AE5747" i="53"/>
  <c r="AE6753" i="53"/>
  <c r="AG6753" i="53"/>
  <c r="AF6753" i="53"/>
  <c r="AF1724" i="53"/>
  <c r="AE1724" i="53"/>
  <c r="AG1724" i="53"/>
  <c r="AF2730" i="53"/>
  <c r="AE2730" i="53"/>
  <c r="AG2730" i="53"/>
  <c r="AG3735" i="53"/>
  <c r="AE3735" i="53"/>
  <c r="AF3735" i="53"/>
  <c r="AE4741" i="53"/>
  <c r="AF4741" i="53"/>
  <c r="AG4741" i="53"/>
  <c r="BQ720" i="53"/>
  <c r="BP720" i="53"/>
  <c r="BM720" i="53"/>
  <c r="BO720" i="53"/>
  <c r="BN720" i="53"/>
  <c r="BP6755" i="53"/>
  <c r="BQ6755" i="53"/>
  <c r="BO6755" i="53"/>
  <c r="BN6755" i="53"/>
  <c r="BM6755" i="53"/>
  <c r="BQ2732" i="53"/>
  <c r="BP2732" i="53"/>
  <c r="BO2732" i="53"/>
  <c r="BN2732" i="53"/>
  <c r="BM2732" i="53"/>
  <c r="BQ5749" i="53"/>
  <c r="BP5749" i="53"/>
  <c r="BO5749" i="53"/>
  <c r="BN5749" i="53"/>
  <c r="BM5749" i="53"/>
  <c r="BP3737" i="53"/>
  <c r="BN3737" i="53"/>
  <c r="BM3737" i="53"/>
  <c r="BQ3737" i="53"/>
  <c r="BO3737" i="53"/>
  <c r="BP4744" i="53"/>
  <c r="BQ4744" i="53"/>
  <c r="BO4744" i="53"/>
  <c r="BN4744" i="53"/>
  <c r="BM4744" i="53"/>
  <c r="BQ1727" i="53"/>
  <c r="BP1727" i="53"/>
  <c r="BN1727" i="53"/>
  <c r="BM1727" i="53"/>
  <c r="BO1727" i="53"/>
  <c r="AD5748" i="53"/>
  <c r="BL721" i="53"/>
  <c r="AD1725" i="53"/>
  <c r="AD4742" i="53"/>
  <c r="BL4745" i="53"/>
  <c r="BL2733" i="53"/>
  <c r="BL1728" i="53"/>
  <c r="BL5750" i="53"/>
  <c r="BL6756" i="53"/>
  <c r="BL3738" i="53"/>
  <c r="AD6754" i="53"/>
  <c r="AD3736" i="53"/>
  <c r="AD2731" i="53"/>
  <c r="AG7783" i="53"/>
  <c r="AF7783" i="53"/>
  <c r="AE7783" i="53"/>
  <c r="AE8790" i="53"/>
  <c r="AG8790" i="53"/>
  <c r="AF8790" i="53"/>
  <c r="BN7783" i="53"/>
  <c r="BM7783" i="53"/>
  <c r="BQ7783" i="53"/>
  <c r="BP7783" i="53"/>
  <c r="BO7783" i="53"/>
  <c r="BQ8789" i="53"/>
  <c r="BP8789" i="53"/>
  <c r="BO8789" i="53"/>
  <c r="BN8789" i="53"/>
  <c r="BM8789" i="53"/>
  <c r="BL8790" i="53"/>
  <c r="BL7784" i="53"/>
  <c r="AD8791" i="53"/>
  <c r="AD7784" i="53"/>
  <c r="AE6754" i="53"/>
  <c r="AG6754" i="53"/>
  <c r="AF6754" i="53"/>
  <c r="AG1725" i="53"/>
  <c r="AF1725" i="53"/>
  <c r="AE1725" i="53"/>
  <c r="AG5748" i="53"/>
  <c r="AF5748" i="53"/>
  <c r="AE5748" i="53"/>
  <c r="AG2731" i="53"/>
  <c r="AF2731" i="53"/>
  <c r="AE2731" i="53"/>
  <c r="AG3736" i="53"/>
  <c r="AF3736" i="53"/>
  <c r="AE3736" i="53"/>
  <c r="AG4742" i="53"/>
  <c r="AF4742" i="53"/>
  <c r="AE4742" i="53"/>
  <c r="BQ721" i="53"/>
  <c r="BP721" i="53"/>
  <c r="BO721" i="53"/>
  <c r="BN721" i="53"/>
  <c r="BM721" i="53"/>
  <c r="BP3738" i="53"/>
  <c r="BO3738" i="53"/>
  <c r="BN3738" i="53"/>
  <c r="BM3738" i="53"/>
  <c r="BQ3738" i="53"/>
  <c r="BP6756" i="53"/>
  <c r="BQ6756" i="53"/>
  <c r="BO6756" i="53"/>
  <c r="BN6756" i="53"/>
  <c r="BM6756" i="53"/>
  <c r="BP4745" i="53"/>
  <c r="BQ4745" i="53"/>
  <c r="BO4745" i="53"/>
  <c r="BN4745" i="53"/>
  <c r="BM4745" i="53"/>
  <c r="BQ5750" i="53"/>
  <c r="BP5750" i="53"/>
  <c r="BO5750" i="53"/>
  <c r="BN5750" i="53"/>
  <c r="BM5750" i="53"/>
  <c r="BQ1728" i="53"/>
  <c r="BP1728" i="53"/>
  <c r="BO1728" i="53"/>
  <c r="BN1728" i="53"/>
  <c r="BM1728" i="53"/>
  <c r="BP2733" i="53"/>
  <c r="BQ2733" i="53"/>
  <c r="BO2733" i="53"/>
  <c r="BN2733" i="53"/>
  <c r="BM2733" i="53"/>
  <c r="AD5749" i="53"/>
  <c r="AD4743" i="53"/>
  <c r="AD1726" i="53"/>
  <c r="BL722" i="53"/>
  <c r="BL5751" i="53"/>
  <c r="BL6757" i="53"/>
  <c r="BL4746" i="53"/>
  <c r="BL3739" i="53"/>
  <c r="BL2734" i="53"/>
  <c r="BL1729" i="53"/>
  <c r="AD6755" i="53"/>
  <c r="AD3737" i="53"/>
  <c r="AD2732" i="53"/>
  <c r="AE7784" i="53"/>
  <c r="AG7784" i="53"/>
  <c r="AF7784" i="53"/>
  <c r="AG8791" i="53"/>
  <c r="AF8791" i="53"/>
  <c r="AE8791" i="53"/>
  <c r="BQ7784" i="53"/>
  <c r="BP7784" i="53"/>
  <c r="BO7784" i="53"/>
  <c r="BN7784" i="53"/>
  <c r="BM7784" i="53"/>
  <c r="BN8790" i="53"/>
  <c r="BM8790" i="53"/>
  <c r="BQ8790" i="53"/>
  <c r="BP8790" i="53"/>
  <c r="BO8790" i="53"/>
  <c r="BL8791" i="53"/>
  <c r="BL7785" i="53"/>
  <c r="AD8792" i="53"/>
  <c r="AD7785" i="53"/>
  <c r="AG4743" i="53"/>
  <c r="AF4743" i="53"/>
  <c r="AE4743" i="53"/>
  <c r="AG6755" i="53"/>
  <c r="AF6755" i="53"/>
  <c r="AE6755" i="53"/>
  <c r="AG5749" i="53"/>
  <c r="AF5749" i="53"/>
  <c r="AE5749" i="53"/>
  <c r="AG2732" i="53"/>
  <c r="AF2732" i="53"/>
  <c r="AE2732" i="53"/>
  <c r="AG1726" i="53"/>
  <c r="AF1726" i="53"/>
  <c r="AE1726" i="53"/>
  <c r="AF3737" i="53"/>
  <c r="AE3737" i="53"/>
  <c r="AG3737" i="53"/>
  <c r="BQ1729" i="53"/>
  <c r="BP1729" i="53"/>
  <c r="BO1729" i="53"/>
  <c r="BN1729" i="53"/>
  <c r="BM1729" i="53"/>
  <c r="BP3739" i="53"/>
  <c r="BQ3739" i="53"/>
  <c r="BO3739" i="53"/>
  <c r="BN3739" i="53"/>
  <c r="BM3739" i="53"/>
  <c r="BP4746" i="53"/>
  <c r="BQ4746" i="53"/>
  <c r="BO4746" i="53"/>
  <c r="BN4746" i="53"/>
  <c r="BM4746" i="53"/>
  <c r="BQ6757" i="53"/>
  <c r="BP6757" i="53"/>
  <c r="BM6757" i="53"/>
  <c r="BO6757" i="53"/>
  <c r="BN6757" i="53"/>
  <c r="BQ2734" i="53"/>
  <c r="BP2734" i="53"/>
  <c r="BO2734" i="53"/>
  <c r="BN2734" i="53"/>
  <c r="BM2734" i="53"/>
  <c r="BQ5751" i="53"/>
  <c r="BP5751" i="53"/>
  <c r="BO5751" i="53"/>
  <c r="BN5751" i="53"/>
  <c r="BM5751" i="53"/>
  <c r="BQ722" i="53"/>
  <c r="BP722" i="53"/>
  <c r="BO722" i="53"/>
  <c r="BN722" i="53"/>
  <c r="BM722" i="53"/>
  <c r="AD5750" i="53"/>
  <c r="AD4744" i="53"/>
  <c r="BL723" i="53"/>
  <c r="AD1727" i="53"/>
  <c r="BL3740" i="53"/>
  <c r="BL6758" i="53"/>
  <c r="BL2735" i="53"/>
  <c r="BL4747" i="53"/>
  <c r="BL1730" i="53"/>
  <c r="BL5752" i="53"/>
  <c r="AD6756" i="53"/>
  <c r="AD3738" i="53"/>
  <c r="AD2733" i="53"/>
  <c r="AG7785" i="53"/>
  <c r="AF7785" i="53"/>
  <c r="AE7785" i="53"/>
  <c r="AG8792" i="53"/>
  <c r="AF8792" i="53"/>
  <c r="AE8792" i="53"/>
  <c r="BQ7785" i="53"/>
  <c r="BP7785" i="53"/>
  <c r="BO7785" i="53"/>
  <c r="BN7785" i="53"/>
  <c r="BM7785" i="53"/>
  <c r="BQ8791" i="53"/>
  <c r="BP8791" i="53"/>
  <c r="BO8791" i="53"/>
  <c r="BN8791" i="53"/>
  <c r="BM8791" i="53"/>
  <c r="BL8792" i="53"/>
  <c r="BL7786" i="53"/>
  <c r="AD8793" i="53"/>
  <c r="AD7786" i="53"/>
  <c r="AG6756" i="53"/>
  <c r="AE6756" i="53"/>
  <c r="AF6756" i="53"/>
  <c r="AG5750" i="53"/>
  <c r="AF5750" i="53"/>
  <c r="AE5750" i="53"/>
  <c r="AE2733" i="53"/>
  <c r="AF2733" i="53"/>
  <c r="AG2733" i="53"/>
  <c r="AG4744" i="53"/>
  <c r="AE4744" i="53"/>
  <c r="AF4744" i="53"/>
  <c r="AG3738" i="53"/>
  <c r="AF3738" i="53"/>
  <c r="AE3738" i="53"/>
  <c r="AE1727" i="53"/>
  <c r="AF1727" i="53"/>
  <c r="AG1727" i="53"/>
  <c r="BP4747" i="53"/>
  <c r="BM4747" i="53"/>
  <c r="BQ4747" i="53"/>
  <c r="BO4747" i="53"/>
  <c r="BN4747" i="53"/>
  <c r="BP723" i="53"/>
  <c r="BQ723" i="53"/>
  <c r="BO723" i="53"/>
  <c r="BN723" i="53"/>
  <c r="BM723" i="53"/>
  <c r="BQ5752" i="53"/>
  <c r="BP5752" i="53"/>
  <c r="BN5752" i="53"/>
  <c r="BM5752" i="53"/>
  <c r="BO5752" i="53"/>
  <c r="BQ2735" i="53"/>
  <c r="BP2735" i="53"/>
  <c r="BM2735" i="53"/>
  <c r="BO2735" i="53"/>
  <c r="BN2735" i="53"/>
  <c r="BQ6758" i="53"/>
  <c r="BP6758" i="53"/>
  <c r="BO6758" i="53"/>
  <c r="BN6758" i="53"/>
  <c r="BM6758" i="53"/>
  <c r="BQ1730" i="53"/>
  <c r="BP1730" i="53"/>
  <c r="BO1730" i="53"/>
  <c r="BN1730" i="53"/>
  <c r="BM1730" i="53"/>
  <c r="BP3740" i="53"/>
  <c r="BQ3740" i="53"/>
  <c r="BO3740" i="53"/>
  <c r="BN3740" i="53"/>
  <c r="BM3740" i="53"/>
  <c r="AD5751" i="53"/>
  <c r="AD4745" i="53"/>
  <c r="AD1728" i="53"/>
  <c r="BL724" i="53"/>
  <c r="BL6759" i="53"/>
  <c r="BL1731" i="53"/>
  <c r="BL4748" i="53"/>
  <c r="BL3741" i="53"/>
  <c r="BL5753" i="53"/>
  <c r="BL2736" i="53"/>
  <c r="AD6757" i="53"/>
  <c r="AD3739" i="53"/>
  <c r="AD2734" i="53"/>
  <c r="AG7786" i="53"/>
  <c r="AF7786" i="53"/>
  <c r="AE7786" i="53"/>
  <c r="AG8793" i="53"/>
  <c r="AF8793" i="53"/>
  <c r="AE8793" i="53"/>
  <c r="BO7786" i="53"/>
  <c r="BN7786" i="53"/>
  <c r="BM7786" i="53"/>
  <c r="BQ7786" i="53"/>
  <c r="BP7786" i="53"/>
  <c r="BQ8792" i="53"/>
  <c r="BP8792" i="53"/>
  <c r="BO8792" i="53"/>
  <c r="BN8792" i="53"/>
  <c r="BM8792" i="53"/>
  <c r="BL8793" i="53"/>
  <c r="BL7787" i="53"/>
  <c r="AD8794" i="53"/>
  <c r="AD7787" i="53"/>
  <c r="AG6757" i="53"/>
  <c r="AF6757" i="53"/>
  <c r="AE6757" i="53"/>
  <c r="AG1728" i="53"/>
  <c r="AF1728" i="53"/>
  <c r="AE1728" i="53"/>
  <c r="AF5751" i="53"/>
  <c r="AE5751" i="53"/>
  <c r="AG5751" i="53"/>
  <c r="AG4745" i="53"/>
  <c r="AF4745" i="53"/>
  <c r="AE4745" i="53"/>
  <c r="AG2734" i="53"/>
  <c r="AF2734" i="53"/>
  <c r="AE2734" i="53"/>
  <c r="AG3739" i="53"/>
  <c r="AF3739" i="53"/>
  <c r="AE3739" i="53"/>
  <c r="BQ2736" i="53"/>
  <c r="BP2736" i="53"/>
  <c r="BO2736" i="53"/>
  <c r="BN2736" i="53"/>
  <c r="BM2736" i="53"/>
  <c r="BQ5753" i="53"/>
  <c r="BP5753" i="53"/>
  <c r="BO5753" i="53"/>
  <c r="BN5753" i="53"/>
  <c r="BM5753" i="53"/>
  <c r="BP3741" i="53"/>
  <c r="BQ3741" i="53"/>
  <c r="BO3741" i="53"/>
  <c r="BN3741" i="53"/>
  <c r="BM3741" i="53"/>
  <c r="BP4748" i="53"/>
  <c r="BN4748" i="53"/>
  <c r="BM4748" i="53"/>
  <c r="BQ4748" i="53"/>
  <c r="BO4748" i="53"/>
  <c r="BP6759" i="53"/>
  <c r="BQ6759" i="53"/>
  <c r="BO6759" i="53"/>
  <c r="BN6759" i="53"/>
  <c r="BM6759" i="53"/>
  <c r="BQ1731" i="53"/>
  <c r="BP1731" i="53"/>
  <c r="BN1731" i="53"/>
  <c r="BM1731" i="53"/>
  <c r="BO1731" i="53"/>
  <c r="BQ724" i="53"/>
  <c r="BP724" i="53"/>
  <c r="BM724" i="53"/>
  <c r="BO724" i="53"/>
  <c r="BN724" i="53"/>
  <c r="AD5752" i="53"/>
  <c r="BL725" i="53"/>
  <c r="AD4746" i="53"/>
  <c r="AD1729" i="53"/>
  <c r="BL5754" i="53"/>
  <c r="BL1732" i="53"/>
  <c r="BL6760" i="53"/>
  <c r="BL4749" i="53"/>
  <c r="BL2737" i="53"/>
  <c r="BL3742" i="53"/>
  <c r="AD6758" i="53"/>
  <c r="AD3740" i="53"/>
  <c r="AD2735" i="53"/>
  <c r="AG7787" i="53"/>
  <c r="AF7787" i="53"/>
  <c r="AE7787" i="53"/>
  <c r="AG8794" i="53"/>
  <c r="AF8794" i="53"/>
  <c r="AE8794" i="53"/>
  <c r="BQ7787" i="53"/>
  <c r="BP7787" i="53"/>
  <c r="BO7787" i="53"/>
  <c r="BN7787" i="53"/>
  <c r="BM7787" i="53"/>
  <c r="BO8793" i="53"/>
  <c r="BN8793" i="53"/>
  <c r="BM8793" i="53"/>
  <c r="BQ8793" i="53"/>
  <c r="BP8793" i="53"/>
  <c r="BL8794" i="53"/>
  <c r="BL7788" i="53"/>
  <c r="AD8795" i="53"/>
  <c r="AD7788" i="53"/>
  <c r="AG5752" i="53"/>
  <c r="AF5752" i="53"/>
  <c r="AE5752" i="53"/>
  <c r="AF6758" i="53"/>
  <c r="AE6758" i="53"/>
  <c r="AG6758" i="53"/>
  <c r="AG2735" i="53"/>
  <c r="AF2735" i="53"/>
  <c r="AE2735" i="53"/>
  <c r="AF4746" i="53"/>
  <c r="AE4746" i="53"/>
  <c r="AG4746" i="53"/>
  <c r="AE3740" i="53"/>
  <c r="AF3740" i="53"/>
  <c r="AG3740" i="53"/>
  <c r="AG1729" i="53"/>
  <c r="AF1729" i="53"/>
  <c r="AE1729" i="53"/>
  <c r="BP3742" i="53"/>
  <c r="BQ3742" i="53"/>
  <c r="BO3742" i="53"/>
  <c r="BN3742" i="53"/>
  <c r="BM3742" i="53"/>
  <c r="BQ725" i="53"/>
  <c r="BP725" i="53"/>
  <c r="BO725" i="53"/>
  <c r="BN725" i="53"/>
  <c r="BM725" i="53"/>
  <c r="BP2737" i="53"/>
  <c r="BQ2737" i="53"/>
  <c r="BO2737" i="53"/>
  <c r="BN2737" i="53"/>
  <c r="BM2737" i="53"/>
  <c r="BP4749" i="53"/>
  <c r="BO4749" i="53"/>
  <c r="BN4749" i="53"/>
  <c r="BM4749" i="53"/>
  <c r="BQ4749" i="53"/>
  <c r="BQ1732" i="53"/>
  <c r="BP1732" i="53"/>
  <c r="BO1732" i="53"/>
  <c r="BN1732" i="53"/>
  <c r="BM1732" i="53"/>
  <c r="BQ6760" i="53"/>
  <c r="BP6760" i="53"/>
  <c r="BO6760" i="53"/>
  <c r="BN6760" i="53"/>
  <c r="BM6760" i="53"/>
  <c r="BQ5754" i="53"/>
  <c r="BP5754" i="53"/>
  <c r="BO5754" i="53"/>
  <c r="BN5754" i="53"/>
  <c r="BM5754" i="53"/>
  <c r="AD5753" i="53"/>
  <c r="AD1730" i="53"/>
  <c r="AD4747" i="53"/>
  <c r="BL726" i="53"/>
  <c r="BL3743" i="53"/>
  <c r="BL1733" i="53"/>
  <c r="BL2738" i="53"/>
  <c r="BL6761" i="53"/>
  <c r="BL4750" i="53"/>
  <c r="BL5755" i="53"/>
  <c r="AD6759" i="53"/>
  <c r="AD3741" i="53"/>
  <c r="AD2736" i="53"/>
  <c r="AG7788" i="53"/>
  <c r="AF7788" i="53"/>
  <c r="AE7788" i="53"/>
  <c r="AF8795" i="53"/>
  <c r="AE8795" i="53"/>
  <c r="AG8795" i="53"/>
  <c r="BM7788" i="53"/>
  <c r="BQ7788" i="53"/>
  <c r="BP7788" i="53"/>
  <c r="BO7788" i="53"/>
  <c r="BN7788" i="53"/>
  <c r="BQ8794" i="53"/>
  <c r="BP8794" i="53"/>
  <c r="BO8794" i="53"/>
  <c r="BN8794" i="53"/>
  <c r="BM8794" i="53"/>
  <c r="BL8795" i="53"/>
  <c r="BL7789" i="53"/>
  <c r="AD8796" i="53"/>
  <c r="AD7789" i="53"/>
  <c r="AG4747" i="53"/>
  <c r="AF4747" i="53"/>
  <c r="AE4747" i="53"/>
  <c r="AG5753" i="53"/>
  <c r="AF5753" i="53"/>
  <c r="AE5753" i="53"/>
  <c r="AG2736" i="53"/>
  <c r="AE2736" i="53"/>
  <c r="AF2736" i="53"/>
  <c r="AF6759" i="53"/>
  <c r="AG6759" i="53"/>
  <c r="AE6759" i="53"/>
  <c r="AG1730" i="53"/>
  <c r="AE1730" i="53"/>
  <c r="AF1730" i="53"/>
  <c r="AG3741" i="53"/>
  <c r="AF3741" i="53"/>
  <c r="AE3741" i="53"/>
  <c r="BQ5755" i="53"/>
  <c r="BP5755" i="53"/>
  <c r="BO5755" i="53"/>
  <c r="BN5755" i="53"/>
  <c r="BM5755" i="53"/>
  <c r="BQ6761" i="53"/>
  <c r="BP6761" i="53"/>
  <c r="BM6761" i="53"/>
  <c r="BO6761" i="53"/>
  <c r="BN6761" i="53"/>
  <c r="BQ2738" i="53"/>
  <c r="BP2738" i="53"/>
  <c r="BO2738" i="53"/>
  <c r="BN2738" i="53"/>
  <c r="BM2738" i="53"/>
  <c r="BQ1733" i="53"/>
  <c r="BP1733" i="53"/>
  <c r="BO1733" i="53"/>
  <c r="BN1733" i="53"/>
  <c r="BM1733" i="53"/>
  <c r="BP4750" i="53"/>
  <c r="BQ4750" i="53"/>
  <c r="BO4750" i="53"/>
  <c r="BN4750" i="53"/>
  <c r="BM4750" i="53"/>
  <c r="BP3743" i="53"/>
  <c r="BQ3743" i="53"/>
  <c r="BO3743" i="53"/>
  <c r="BN3743" i="53"/>
  <c r="BM3743" i="53"/>
  <c r="BQ726" i="53"/>
  <c r="BP726" i="53"/>
  <c r="BO726" i="53"/>
  <c r="BN726" i="53"/>
  <c r="BM726" i="53"/>
  <c r="AD5754" i="53"/>
  <c r="AD1731" i="53"/>
  <c r="AD4748" i="53"/>
  <c r="BL727" i="53"/>
  <c r="BL4751" i="53"/>
  <c r="BL2739" i="53"/>
  <c r="BL5756" i="53"/>
  <c r="BL6762" i="53"/>
  <c r="BL1734" i="53"/>
  <c r="BL3744" i="53"/>
  <c r="AD6760" i="53"/>
  <c r="AD3742" i="53"/>
  <c r="AD2737" i="53"/>
  <c r="AF7789" i="53"/>
  <c r="AE7789" i="53"/>
  <c r="AG7789" i="53"/>
  <c r="AG8796" i="53"/>
  <c r="AF8796" i="53"/>
  <c r="AE8796" i="53"/>
  <c r="BP7789" i="53"/>
  <c r="BO7789" i="53"/>
  <c r="BN7789" i="53"/>
  <c r="BM7789" i="53"/>
  <c r="BQ7789" i="53"/>
  <c r="BM8795" i="53"/>
  <c r="BQ8795" i="53"/>
  <c r="BP8795" i="53"/>
  <c r="BO8795" i="53"/>
  <c r="BN8795" i="53"/>
  <c r="BL8796" i="53"/>
  <c r="BL7790" i="53"/>
  <c r="AD8797" i="53"/>
  <c r="AD7790" i="53"/>
  <c r="AG4748" i="53"/>
  <c r="AF4748" i="53"/>
  <c r="AE4748" i="53"/>
  <c r="AE5754" i="53"/>
  <c r="AG5754" i="53"/>
  <c r="AF5754" i="53"/>
  <c r="AG1731" i="53"/>
  <c r="AF1731" i="53"/>
  <c r="AE1731" i="53"/>
  <c r="AE6760" i="53"/>
  <c r="AG6760" i="53"/>
  <c r="AF6760" i="53"/>
  <c r="AG2737" i="53"/>
  <c r="AF2737" i="53"/>
  <c r="AE2737" i="53"/>
  <c r="AG3742" i="53"/>
  <c r="AF3742" i="53"/>
  <c r="AE3742" i="53"/>
  <c r="BQ1734" i="53"/>
  <c r="BP1734" i="53"/>
  <c r="BO1734" i="53"/>
  <c r="BN1734" i="53"/>
  <c r="BM1734" i="53"/>
  <c r="BQ5756" i="53"/>
  <c r="BP5756" i="53"/>
  <c r="BN5756" i="53"/>
  <c r="BM5756" i="53"/>
  <c r="BO5756" i="53"/>
  <c r="BQ2739" i="53"/>
  <c r="BP2739" i="53"/>
  <c r="BM2739" i="53"/>
  <c r="BO2739" i="53"/>
  <c r="BN2739" i="53"/>
  <c r="BP3744" i="53"/>
  <c r="BM3744" i="53"/>
  <c r="BQ3744" i="53"/>
  <c r="BO3744" i="53"/>
  <c r="BN3744" i="53"/>
  <c r="BQ6762" i="53"/>
  <c r="BP6762" i="53"/>
  <c r="BO6762" i="53"/>
  <c r="BN6762" i="53"/>
  <c r="BM6762" i="53"/>
  <c r="BP4751" i="53"/>
  <c r="BQ4751" i="53"/>
  <c r="BO4751" i="53"/>
  <c r="BN4751" i="53"/>
  <c r="BM4751" i="53"/>
  <c r="BP727" i="53"/>
  <c r="BQ727" i="53"/>
  <c r="BO727" i="53"/>
  <c r="BN727" i="53"/>
  <c r="BM727" i="53"/>
  <c r="AD5755" i="53"/>
  <c r="BL728" i="53"/>
  <c r="AD1732" i="53"/>
  <c r="AD4749" i="53"/>
  <c r="BL4752" i="53"/>
  <c r="BL1735" i="53"/>
  <c r="BL6763" i="53"/>
  <c r="BL5757" i="53"/>
  <c r="BL3745" i="53"/>
  <c r="BL2740" i="53"/>
  <c r="AD6761" i="53"/>
  <c r="AD3743" i="53"/>
  <c r="AD2738" i="53"/>
  <c r="AG7790" i="53"/>
  <c r="AF7790" i="53"/>
  <c r="AE7790" i="53"/>
  <c r="AG8797" i="53"/>
  <c r="AF8797" i="53"/>
  <c r="AE8797" i="53"/>
  <c r="BQ7790" i="53"/>
  <c r="BP7790" i="53"/>
  <c r="BO7790" i="53"/>
  <c r="BN7790" i="53"/>
  <c r="BM7790" i="53"/>
  <c r="BP8796" i="53"/>
  <c r="BO8796" i="53"/>
  <c r="BN8796" i="53"/>
  <c r="BM8796" i="53"/>
  <c r="BQ8796" i="53"/>
  <c r="BL8797" i="53"/>
  <c r="BL7791" i="53"/>
  <c r="AD8798" i="53"/>
  <c r="AD7791" i="53"/>
  <c r="AF1732" i="53"/>
  <c r="AE1732" i="53"/>
  <c r="AG1732" i="53"/>
  <c r="AG5755" i="53"/>
  <c r="AF5755" i="53"/>
  <c r="AE5755" i="53"/>
  <c r="AE6761" i="53"/>
  <c r="AG6761" i="53"/>
  <c r="AF6761" i="53"/>
  <c r="AF2738" i="53"/>
  <c r="AE2738" i="53"/>
  <c r="AG2738" i="53"/>
  <c r="AG3743" i="53"/>
  <c r="AE3743" i="53"/>
  <c r="AF3743" i="53"/>
  <c r="AE4749" i="53"/>
  <c r="AF4749" i="53"/>
  <c r="AG4749" i="53"/>
  <c r="BQ2740" i="53"/>
  <c r="BP2740" i="53"/>
  <c r="BO2740" i="53"/>
  <c r="BN2740" i="53"/>
  <c r="BM2740" i="53"/>
  <c r="BQ5757" i="53"/>
  <c r="BP5757" i="53"/>
  <c r="BO5757" i="53"/>
  <c r="BN5757" i="53"/>
  <c r="BM5757" i="53"/>
  <c r="BP3745" i="53"/>
  <c r="BN3745" i="53"/>
  <c r="BM3745" i="53"/>
  <c r="BQ3745" i="53"/>
  <c r="BO3745" i="53"/>
  <c r="BQ1735" i="53"/>
  <c r="BP1735" i="53"/>
  <c r="BN1735" i="53"/>
  <c r="BM1735" i="53"/>
  <c r="BO1735" i="53"/>
  <c r="BP4752" i="53"/>
  <c r="BQ4752" i="53"/>
  <c r="BO4752" i="53"/>
  <c r="BN4752" i="53"/>
  <c r="BM4752" i="53"/>
  <c r="BQ728" i="53"/>
  <c r="BP728" i="53"/>
  <c r="BM728" i="53"/>
  <c r="BO728" i="53"/>
  <c r="BN728" i="53"/>
  <c r="BP6763" i="53"/>
  <c r="BQ6763" i="53"/>
  <c r="BO6763" i="53"/>
  <c r="BN6763" i="53"/>
  <c r="BM6763" i="53"/>
  <c r="AD5756" i="53"/>
  <c r="AD1733" i="53"/>
  <c r="AD4750" i="53"/>
  <c r="BL729" i="53"/>
  <c r="BL6764" i="53"/>
  <c r="BL4753" i="53"/>
  <c r="BL3746" i="53"/>
  <c r="BL5758" i="53"/>
  <c r="BL2741" i="53"/>
  <c r="BL1736" i="53"/>
  <c r="AD6762" i="53"/>
  <c r="AD3744" i="53"/>
  <c r="AD2739" i="53"/>
  <c r="AG7791" i="53"/>
  <c r="AF7791" i="53"/>
  <c r="AE7791" i="53"/>
  <c r="AG8798" i="53"/>
  <c r="AF8798" i="53"/>
  <c r="AE8798" i="53"/>
  <c r="BN7791" i="53"/>
  <c r="BM7791" i="53"/>
  <c r="BQ7791" i="53"/>
  <c r="BP7791" i="53"/>
  <c r="BO7791" i="53"/>
  <c r="BQ8797" i="53"/>
  <c r="BP8797" i="53"/>
  <c r="BO8797" i="53"/>
  <c r="BN8797" i="53"/>
  <c r="BM8797" i="53"/>
  <c r="BL8798" i="53"/>
  <c r="BL7792" i="53"/>
  <c r="AD8799" i="53"/>
  <c r="AD7792" i="53"/>
  <c r="AG1733" i="53"/>
  <c r="AF1733" i="53"/>
  <c r="AE1733" i="53"/>
  <c r="AG4750" i="53"/>
  <c r="AF4750" i="53"/>
  <c r="AE4750" i="53"/>
  <c r="AE6762" i="53"/>
  <c r="AF6762" i="53"/>
  <c r="AG6762" i="53"/>
  <c r="AG5756" i="53"/>
  <c r="AF5756" i="53"/>
  <c r="AE5756" i="53"/>
  <c r="AG2739" i="53"/>
  <c r="AF2739" i="53"/>
  <c r="AE2739" i="53"/>
  <c r="AG3744" i="53"/>
  <c r="AF3744" i="53"/>
  <c r="AE3744" i="53"/>
  <c r="BQ1736" i="53"/>
  <c r="BP1736" i="53"/>
  <c r="BO1736" i="53"/>
  <c r="BN1736" i="53"/>
  <c r="BM1736" i="53"/>
  <c r="BQ5758" i="53"/>
  <c r="BP5758" i="53"/>
  <c r="BO5758" i="53"/>
  <c r="BN5758" i="53"/>
  <c r="BM5758" i="53"/>
  <c r="BP2741" i="53"/>
  <c r="BQ2741" i="53"/>
  <c r="BO2741" i="53"/>
  <c r="BN2741" i="53"/>
  <c r="BM2741" i="53"/>
  <c r="BP3746" i="53"/>
  <c r="BO3746" i="53"/>
  <c r="BN3746" i="53"/>
  <c r="BM3746" i="53"/>
  <c r="BQ3746" i="53"/>
  <c r="BP4753" i="53"/>
  <c r="BQ4753" i="53"/>
  <c r="BO4753" i="53"/>
  <c r="BN4753" i="53"/>
  <c r="BM4753" i="53"/>
  <c r="BQ6764" i="53"/>
  <c r="BP6764" i="53"/>
  <c r="BO6764" i="53"/>
  <c r="BN6764" i="53"/>
  <c r="BM6764" i="53"/>
  <c r="BQ729" i="53"/>
  <c r="BP729" i="53"/>
  <c r="BO729" i="53"/>
  <c r="BN729" i="53"/>
  <c r="BM729" i="53"/>
  <c r="AD5757" i="53"/>
  <c r="BL730" i="53"/>
  <c r="AD4751" i="53"/>
  <c r="AD1734" i="53"/>
  <c r="BL3747" i="53"/>
  <c r="BL2742" i="53"/>
  <c r="BL6765" i="53"/>
  <c r="BL1737" i="53"/>
  <c r="BL5759" i="53"/>
  <c r="BL4754" i="53"/>
  <c r="AD6763" i="53"/>
  <c r="AD3745" i="53"/>
  <c r="AD2740" i="53"/>
  <c r="AE7792" i="53"/>
  <c r="AG7792" i="53"/>
  <c r="AF7792" i="53"/>
  <c r="AF8799" i="53"/>
  <c r="AE8799" i="53"/>
  <c r="AG8799" i="53"/>
  <c r="BQ7792" i="53"/>
  <c r="BP7792" i="53"/>
  <c r="BO7792" i="53"/>
  <c r="BN7792" i="53"/>
  <c r="BM7792" i="53"/>
  <c r="BN8798" i="53"/>
  <c r="BM8798" i="53"/>
  <c r="BQ8798" i="53"/>
  <c r="BP8798" i="53"/>
  <c r="BO8798" i="53"/>
  <c r="BL8799" i="53"/>
  <c r="BL7793" i="53"/>
  <c r="AD8800" i="53"/>
  <c r="AD7793" i="53"/>
  <c r="AG5757" i="53"/>
  <c r="AF5757" i="53"/>
  <c r="AE5757" i="53"/>
  <c r="AG4751" i="53"/>
  <c r="AF4751" i="53"/>
  <c r="AE4751" i="53"/>
  <c r="AG6763" i="53"/>
  <c r="AE6763" i="53"/>
  <c r="AF6763" i="53"/>
  <c r="AG2740" i="53"/>
  <c r="AF2740" i="53"/>
  <c r="AE2740" i="53"/>
  <c r="AF3745" i="53"/>
  <c r="AE3745" i="53"/>
  <c r="AG3745" i="53"/>
  <c r="AG1734" i="53"/>
  <c r="AF1734" i="53"/>
  <c r="AE1734" i="53"/>
  <c r="BP4754" i="53"/>
  <c r="BQ4754" i="53"/>
  <c r="BO4754" i="53"/>
  <c r="BN4754" i="53"/>
  <c r="BM4754" i="53"/>
  <c r="BQ1737" i="53"/>
  <c r="BP1737" i="53"/>
  <c r="BO1737" i="53"/>
  <c r="BN1737" i="53"/>
  <c r="BM1737" i="53"/>
  <c r="BQ6765" i="53"/>
  <c r="BP6765" i="53"/>
  <c r="BM6765" i="53"/>
  <c r="BO6765" i="53"/>
  <c r="BN6765" i="53"/>
  <c r="BQ730" i="53"/>
  <c r="BP730" i="53"/>
  <c r="BO730" i="53"/>
  <c r="BN730" i="53"/>
  <c r="BM730" i="53"/>
  <c r="BP3747" i="53"/>
  <c r="BQ3747" i="53"/>
  <c r="BO3747" i="53"/>
  <c r="BN3747" i="53"/>
  <c r="BM3747" i="53"/>
  <c r="BQ5759" i="53"/>
  <c r="BP5759" i="53"/>
  <c r="BO5759" i="53"/>
  <c r="BN5759" i="53"/>
  <c r="BM5759" i="53"/>
  <c r="BQ2742" i="53"/>
  <c r="BP2742" i="53"/>
  <c r="BO2742" i="53"/>
  <c r="BN2742" i="53"/>
  <c r="BM2742" i="53"/>
  <c r="AD5758" i="53"/>
  <c r="AD4752" i="53"/>
  <c r="AD1735" i="53"/>
  <c r="BL731" i="53"/>
  <c r="BL6766" i="53"/>
  <c r="BL4755" i="53"/>
  <c r="BL5760" i="53"/>
  <c r="BL2743" i="53"/>
  <c r="BL1738" i="53"/>
  <c r="BL3748" i="53"/>
  <c r="AD6764" i="53"/>
  <c r="AD3746" i="53"/>
  <c r="AD2741" i="53"/>
  <c r="AG7793" i="53"/>
  <c r="AF7793" i="53"/>
  <c r="AE7793" i="53"/>
  <c r="AG8800" i="53"/>
  <c r="AF8800" i="53"/>
  <c r="AE8800" i="53"/>
  <c r="BQ7793" i="53"/>
  <c r="BP7793" i="53"/>
  <c r="BO7793" i="53"/>
  <c r="BN7793" i="53"/>
  <c r="BM7793" i="53"/>
  <c r="BQ8799" i="53"/>
  <c r="BP8799" i="53"/>
  <c r="BO8799" i="53"/>
  <c r="BN8799" i="53"/>
  <c r="BM8799" i="53"/>
  <c r="BL8800" i="53"/>
  <c r="BL7794" i="53"/>
  <c r="AD8801" i="53"/>
  <c r="AD7794" i="53"/>
  <c r="AG5758" i="53"/>
  <c r="AF5758" i="53"/>
  <c r="AE5758" i="53"/>
  <c r="AG4752" i="53"/>
  <c r="AE4752" i="53"/>
  <c r="AF4752" i="53"/>
  <c r="AE2741" i="53"/>
  <c r="AF2741" i="53"/>
  <c r="AG2741" i="53"/>
  <c r="AG6764" i="53"/>
  <c r="AF6764" i="53"/>
  <c r="AE6764" i="53"/>
  <c r="AE1735" i="53"/>
  <c r="AF1735" i="53"/>
  <c r="AG1735" i="53"/>
  <c r="AG3746" i="53"/>
  <c r="AF3746" i="53"/>
  <c r="AE3746" i="53"/>
  <c r="BQ1738" i="53"/>
  <c r="BP1738" i="53"/>
  <c r="BO1738" i="53"/>
  <c r="BN1738" i="53"/>
  <c r="BM1738" i="53"/>
  <c r="BQ5760" i="53"/>
  <c r="BP5760" i="53"/>
  <c r="BN5760" i="53"/>
  <c r="BM5760" i="53"/>
  <c r="BO5760" i="53"/>
  <c r="BP3748" i="53"/>
  <c r="BQ3748" i="53"/>
  <c r="BO3748" i="53"/>
  <c r="BN3748" i="53"/>
  <c r="BM3748" i="53"/>
  <c r="BQ2743" i="53"/>
  <c r="BP2743" i="53"/>
  <c r="BM2743" i="53"/>
  <c r="BO2743" i="53"/>
  <c r="BN2743" i="53"/>
  <c r="BP4755" i="53"/>
  <c r="BM4755" i="53"/>
  <c r="BQ4755" i="53"/>
  <c r="BO4755" i="53"/>
  <c r="BN4755" i="53"/>
  <c r="BQ6766" i="53"/>
  <c r="BP6766" i="53"/>
  <c r="BO6766" i="53"/>
  <c r="BN6766" i="53"/>
  <c r="BM6766" i="53"/>
  <c r="BP731" i="53"/>
  <c r="BQ731" i="53"/>
  <c r="BO731" i="53"/>
  <c r="BN731" i="53"/>
  <c r="BM731" i="53"/>
  <c r="AD5759" i="53"/>
  <c r="BL732" i="53"/>
  <c r="AD1736" i="53"/>
  <c r="AD4753" i="53"/>
  <c r="BL4756" i="53"/>
  <c r="BL6767" i="53"/>
  <c r="BL1739" i="53"/>
  <c r="BL3749" i="53"/>
  <c r="BL2744" i="53"/>
  <c r="BL5761" i="53"/>
  <c r="AD6765" i="53"/>
  <c r="AD3747" i="53"/>
  <c r="AD2742" i="53"/>
  <c r="AG7794" i="53"/>
  <c r="AF7794" i="53"/>
  <c r="AE7794" i="53"/>
  <c r="AG8801" i="53"/>
  <c r="AF8801" i="53"/>
  <c r="AE8801" i="53"/>
  <c r="BO7794" i="53"/>
  <c r="BN7794" i="53"/>
  <c r="BM7794" i="53"/>
  <c r="BQ7794" i="53"/>
  <c r="BP7794" i="53"/>
  <c r="BQ8800" i="53"/>
  <c r="BP8800" i="53"/>
  <c r="BO8800" i="53"/>
  <c r="BN8800" i="53"/>
  <c r="BM8800" i="53"/>
  <c r="BL8801" i="53"/>
  <c r="BL7795" i="53"/>
  <c r="AD8802" i="53"/>
  <c r="AD7795" i="53"/>
  <c r="AF5759" i="53"/>
  <c r="AE5759" i="53"/>
  <c r="AG5759" i="53"/>
  <c r="AF6765" i="53"/>
  <c r="AE6765" i="53"/>
  <c r="AG6765" i="53"/>
  <c r="AG2742" i="53"/>
  <c r="AF2742" i="53"/>
  <c r="AE2742" i="53"/>
  <c r="AG1736" i="53"/>
  <c r="AF1736" i="53"/>
  <c r="AE1736" i="53"/>
  <c r="AG3747" i="53"/>
  <c r="AF3747" i="53"/>
  <c r="AE3747" i="53"/>
  <c r="AG4753" i="53"/>
  <c r="AF4753" i="53"/>
  <c r="AE4753" i="53"/>
  <c r="BQ732" i="53"/>
  <c r="BP732" i="53"/>
  <c r="BM732" i="53"/>
  <c r="BO732" i="53"/>
  <c r="BN732" i="53"/>
  <c r="BQ2744" i="53"/>
  <c r="BP2744" i="53"/>
  <c r="BO2744" i="53"/>
  <c r="BN2744" i="53"/>
  <c r="BM2744" i="53"/>
  <c r="BP3749" i="53"/>
  <c r="BQ3749" i="53"/>
  <c r="BO3749" i="53"/>
  <c r="BN3749" i="53"/>
  <c r="BM3749" i="53"/>
  <c r="BQ5761" i="53"/>
  <c r="BP5761" i="53"/>
  <c r="BO5761" i="53"/>
  <c r="BN5761" i="53"/>
  <c r="BM5761" i="53"/>
  <c r="BP6767" i="53"/>
  <c r="BQ6767" i="53"/>
  <c r="BO6767" i="53"/>
  <c r="BN6767" i="53"/>
  <c r="BM6767" i="53"/>
  <c r="BP4756" i="53"/>
  <c r="BN4756" i="53"/>
  <c r="BM4756" i="53"/>
  <c r="BQ4756" i="53"/>
  <c r="BO4756" i="53"/>
  <c r="BQ1739" i="53"/>
  <c r="BP1739" i="53"/>
  <c r="BN1739" i="53"/>
  <c r="BM1739" i="53"/>
  <c r="BO1739" i="53"/>
  <c r="AD5760" i="53"/>
  <c r="AD1737" i="53"/>
  <c r="AD4754" i="53"/>
  <c r="BL733" i="53"/>
  <c r="BL2745" i="53"/>
  <c r="BL1740" i="53"/>
  <c r="BL5762" i="53"/>
  <c r="BL6768" i="53"/>
  <c r="BL4757" i="53"/>
  <c r="BL3750" i="53"/>
  <c r="AD6766" i="53"/>
  <c r="AD3748" i="53"/>
  <c r="AD2743" i="53"/>
  <c r="AG7795" i="53"/>
  <c r="AF7795" i="53"/>
  <c r="AE7795" i="53"/>
  <c r="AE8802" i="53"/>
  <c r="AG8802" i="53"/>
  <c r="AF8802" i="53"/>
  <c r="BQ7795" i="53"/>
  <c r="BP7795" i="53"/>
  <c r="BO7795" i="53"/>
  <c r="BN7795" i="53"/>
  <c r="BM7795" i="53"/>
  <c r="BO8801" i="53"/>
  <c r="BN8801" i="53"/>
  <c r="BM8801" i="53"/>
  <c r="BQ8801" i="53"/>
  <c r="BP8801" i="53"/>
  <c r="BL8802" i="53"/>
  <c r="BL7796" i="53"/>
  <c r="AD8803" i="53"/>
  <c r="AD7796" i="53"/>
  <c r="AG1737" i="53"/>
  <c r="AF1737" i="53"/>
  <c r="AE1737" i="53"/>
  <c r="AG5760" i="53"/>
  <c r="AF5760" i="53"/>
  <c r="AE5760" i="53"/>
  <c r="AF4754" i="53"/>
  <c r="AE4754" i="53"/>
  <c r="AG4754" i="53"/>
  <c r="AF6766" i="53"/>
  <c r="AG6766" i="53"/>
  <c r="AE6766" i="53"/>
  <c r="AG2743" i="53"/>
  <c r="AF2743" i="53"/>
  <c r="AE2743" i="53"/>
  <c r="AE3748" i="53"/>
  <c r="AF3748" i="53"/>
  <c r="AG3748" i="53"/>
  <c r="BQ5762" i="53"/>
  <c r="BP5762" i="53"/>
  <c r="BO5762" i="53"/>
  <c r="BN5762" i="53"/>
  <c r="BM5762" i="53"/>
  <c r="BP3750" i="53"/>
  <c r="BQ3750" i="53"/>
  <c r="BO3750" i="53"/>
  <c r="BN3750" i="53"/>
  <c r="BM3750" i="53"/>
  <c r="BQ6768" i="53"/>
  <c r="BP6768" i="53"/>
  <c r="BO6768" i="53"/>
  <c r="BN6768" i="53"/>
  <c r="BM6768" i="53"/>
  <c r="BQ1740" i="53"/>
  <c r="BP1740" i="53"/>
  <c r="BO1740" i="53"/>
  <c r="BN1740" i="53"/>
  <c r="BM1740" i="53"/>
  <c r="BP4757" i="53"/>
  <c r="BO4757" i="53"/>
  <c r="BN4757" i="53"/>
  <c r="BM4757" i="53"/>
  <c r="BQ4757" i="53"/>
  <c r="BP2745" i="53"/>
  <c r="BQ2745" i="53"/>
  <c r="BO2745" i="53"/>
  <c r="BN2745" i="53"/>
  <c r="BM2745" i="53"/>
  <c r="BQ733" i="53"/>
  <c r="BP733" i="53"/>
  <c r="BO733" i="53"/>
  <c r="BN733" i="53"/>
  <c r="BM733" i="53"/>
  <c r="AD5761" i="53"/>
  <c r="BL734" i="53"/>
  <c r="AD4755" i="53"/>
  <c r="AD1738" i="53"/>
  <c r="BL3751" i="53"/>
  <c r="BL5763" i="53"/>
  <c r="BL6769" i="53"/>
  <c r="BL4758" i="53"/>
  <c r="BL1741" i="53"/>
  <c r="BL2746" i="53"/>
  <c r="AD6767" i="53"/>
  <c r="AD3749" i="53"/>
  <c r="AD2744" i="53"/>
  <c r="AG7796" i="53"/>
  <c r="AF7796" i="53"/>
  <c r="AE7796" i="53"/>
  <c r="AG8803" i="53"/>
  <c r="AF8803" i="53"/>
  <c r="AE8803" i="53"/>
  <c r="BM7796" i="53"/>
  <c r="BQ7796" i="53"/>
  <c r="BP7796" i="53"/>
  <c r="BO7796" i="53"/>
  <c r="BN7796" i="53"/>
  <c r="BQ8802" i="53"/>
  <c r="BP8802" i="53"/>
  <c r="BO8802" i="53"/>
  <c r="BN8802" i="53"/>
  <c r="BM8802" i="53"/>
  <c r="BL8803" i="53"/>
  <c r="BL7797" i="53"/>
  <c r="AD8804" i="53"/>
  <c r="AD7797" i="53"/>
  <c r="AG4755" i="53"/>
  <c r="AF4755" i="53"/>
  <c r="AE4755" i="53"/>
  <c r="AF6767" i="53"/>
  <c r="AG6767" i="53"/>
  <c r="AE6767" i="53"/>
  <c r="AG5761" i="53"/>
  <c r="AF5761" i="53"/>
  <c r="AE5761" i="53"/>
  <c r="AG2744" i="53"/>
  <c r="AE2744" i="53"/>
  <c r="AF2744" i="53"/>
  <c r="AG3749" i="53"/>
  <c r="AF3749" i="53"/>
  <c r="AE3749" i="53"/>
  <c r="AG1738" i="53"/>
  <c r="AE1738" i="53"/>
  <c r="AF1738" i="53"/>
  <c r="BQ1741" i="53"/>
  <c r="BP1741" i="53"/>
  <c r="BO1741" i="53"/>
  <c r="BN1741" i="53"/>
  <c r="BM1741" i="53"/>
  <c r="BQ734" i="53"/>
  <c r="BP734" i="53"/>
  <c r="BO734" i="53"/>
  <c r="BN734" i="53"/>
  <c r="BM734" i="53"/>
  <c r="BP4758" i="53"/>
  <c r="BQ4758" i="53"/>
  <c r="BO4758" i="53"/>
  <c r="BN4758" i="53"/>
  <c r="BM4758" i="53"/>
  <c r="BQ5763" i="53"/>
  <c r="BP5763" i="53"/>
  <c r="BO5763" i="53"/>
  <c r="BN5763" i="53"/>
  <c r="BM5763" i="53"/>
  <c r="BQ2746" i="53"/>
  <c r="BP2746" i="53"/>
  <c r="BO2746" i="53"/>
  <c r="BN2746" i="53"/>
  <c r="BM2746" i="53"/>
  <c r="BQ6769" i="53"/>
  <c r="BP6769" i="53"/>
  <c r="BM6769" i="53"/>
  <c r="BO6769" i="53"/>
  <c r="BN6769" i="53"/>
  <c r="BP3751" i="53"/>
  <c r="BQ3751" i="53"/>
  <c r="BO3751" i="53"/>
  <c r="BN3751" i="53"/>
  <c r="BM3751" i="53"/>
  <c r="AD5762" i="53"/>
  <c r="AD1739" i="53"/>
  <c r="AD4756" i="53"/>
  <c r="BL735" i="53"/>
  <c r="BL6770" i="53"/>
  <c r="BL1742" i="53"/>
  <c r="BL3752" i="53"/>
  <c r="BL2747" i="53"/>
  <c r="BL4759" i="53"/>
  <c r="BL5764" i="53"/>
  <c r="AD6768" i="53"/>
  <c r="AD3750" i="53"/>
  <c r="AD2745" i="53"/>
  <c r="AF7797" i="53"/>
  <c r="AE7797" i="53"/>
  <c r="AG7797" i="53"/>
  <c r="AG8804" i="53"/>
  <c r="AF8804" i="53"/>
  <c r="AE8804" i="53"/>
  <c r="BP7797" i="53"/>
  <c r="BO7797" i="53"/>
  <c r="BN7797" i="53"/>
  <c r="BM7797" i="53"/>
  <c r="BQ7797" i="53"/>
  <c r="BM8803" i="53"/>
  <c r="BQ8803" i="53"/>
  <c r="BP8803" i="53"/>
  <c r="BO8803" i="53"/>
  <c r="BN8803" i="53"/>
  <c r="BL8804" i="53"/>
  <c r="BL7798" i="53"/>
  <c r="AD8805" i="53"/>
  <c r="AD7798" i="53"/>
  <c r="AG1739" i="53"/>
  <c r="AF1739" i="53"/>
  <c r="AE1739" i="53"/>
  <c r="AE5762" i="53"/>
  <c r="AG5762" i="53"/>
  <c r="AF5762" i="53"/>
  <c r="AG4756" i="53"/>
  <c r="AF4756" i="53"/>
  <c r="AE4756" i="53"/>
  <c r="AG6768" i="53"/>
  <c r="AF6768" i="53"/>
  <c r="AE6768" i="53"/>
  <c r="AG2745" i="53"/>
  <c r="AF2745" i="53"/>
  <c r="AE2745" i="53"/>
  <c r="AG3750" i="53"/>
  <c r="AF3750" i="53"/>
  <c r="AE3750" i="53"/>
  <c r="BQ5764" i="53"/>
  <c r="BP5764" i="53"/>
  <c r="BN5764" i="53"/>
  <c r="BM5764" i="53"/>
  <c r="BO5764" i="53"/>
  <c r="BP4759" i="53"/>
  <c r="BQ4759" i="53"/>
  <c r="BO4759" i="53"/>
  <c r="BN4759" i="53"/>
  <c r="BM4759" i="53"/>
  <c r="BQ2747" i="53"/>
  <c r="BP2747" i="53"/>
  <c r="BM2747" i="53"/>
  <c r="BO2747" i="53"/>
  <c r="BN2747" i="53"/>
  <c r="BP3752" i="53"/>
  <c r="BM3752" i="53"/>
  <c r="BQ3752" i="53"/>
  <c r="BO3752" i="53"/>
  <c r="BN3752" i="53"/>
  <c r="BQ1742" i="53"/>
  <c r="BP1742" i="53"/>
  <c r="BO1742" i="53"/>
  <c r="BN1742" i="53"/>
  <c r="BM1742" i="53"/>
  <c r="BQ6770" i="53"/>
  <c r="BP6770" i="53"/>
  <c r="BO6770" i="53"/>
  <c r="BN6770" i="53"/>
  <c r="BM6770" i="53"/>
  <c r="BP735" i="53"/>
  <c r="BQ735" i="53"/>
  <c r="BO735" i="53"/>
  <c r="BN735" i="53"/>
  <c r="BM735" i="53"/>
  <c r="AD5763" i="53"/>
  <c r="AD1740" i="53"/>
  <c r="AD4757" i="53"/>
  <c r="BL736" i="53"/>
  <c r="BL5765" i="53"/>
  <c r="BL1743" i="53"/>
  <c r="BL6771" i="53"/>
  <c r="BL2748" i="53"/>
  <c r="BL3753" i="53"/>
  <c r="BL4760" i="53"/>
  <c r="AD6769" i="53"/>
  <c r="AD3751" i="53"/>
  <c r="AD2746" i="53"/>
  <c r="AG7798" i="53"/>
  <c r="AF7798" i="53"/>
  <c r="AE7798" i="53"/>
  <c r="AG8805" i="53"/>
  <c r="AF8805" i="53"/>
  <c r="AE8805" i="53"/>
  <c r="BQ7798" i="53"/>
  <c r="BP7798" i="53"/>
  <c r="BO7798" i="53"/>
  <c r="BN7798" i="53"/>
  <c r="BM7798" i="53"/>
  <c r="BP8804" i="53"/>
  <c r="BO8804" i="53"/>
  <c r="BN8804" i="53"/>
  <c r="BM8804" i="53"/>
  <c r="BQ8804" i="53"/>
  <c r="BL8805" i="53"/>
  <c r="BL7799" i="53"/>
  <c r="AD8806" i="53"/>
  <c r="AD7799" i="53"/>
  <c r="AE6769" i="53"/>
  <c r="AG6769" i="53"/>
  <c r="AF6769" i="53"/>
  <c r="AG5763" i="53"/>
  <c r="AF5763" i="53"/>
  <c r="AE5763" i="53"/>
  <c r="AF1740" i="53"/>
  <c r="AE1740" i="53"/>
  <c r="AG1740" i="53"/>
  <c r="AF2746" i="53"/>
  <c r="AE2746" i="53"/>
  <c r="AG2746" i="53"/>
  <c r="AE4757" i="53"/>
  <c r="AF4757" i="53"/>
  <c r="AG4757" i="53"/>
  <c r="AG3751" i="53"/>
  <c r="AE3751" i="53"/>
  <c r="AF3751" i="53"/>
  <c r="BP4760" i="53"/>
  <c r="BQ4760" i="53"/>
  <c r="BO4760" i="53"/>
  <c r="BN4760" i="53"/>
  <c r="BM4760" i="53"/>
  <c r="BP3753" i="53"/>
  <c r="BN3753" i="53"/>
  <c r="BM3753" i="53"/>
  <c r="BQ3753" i="53"/>
  <c r="BO3753" i="53"/>
  <c r="BQ1743" i="53"/>
  <c r="BP1743" i="53"/>
  <c r="BN1743" i="53"/>
  <c r="BM1743" i="53"/>
  <c r="BO1743" i="53"/>
  <c r="BQ2748" i="53"/>
  <c r="BP2748" i="53"/>
  <c r="BO2748" i="53"/>
  <c r="BN2748" i="53"/>
  <c r="BM2748" i="53"/>
  <c r="BP6771" i="53"/>
  <c r="BQ6771" i="53"/>
  <c r="BO6771" i="53"/>
  <c r="BN6771" i="53"/>
  <c r="BM6771" i="53"/>
  <c r="BQ5765" i="53"/>
  <c r="BP5765" i="53"/>
  <c r="BO5765" i="53"/>
  <c r="BN5765" i="53"/>
  <c r="BM5765" i="53"/>
  <c r="BQ736" i="53"/>
  <c r="BP736" i="53"/>
  <c r="BM736" i="53"/>
  <c r="BO736" i="53"/>
  <c r="BN736" i="53"/>
  <c r="AD5764" i="53"/>
  <c r="AD4758" i="53"/>
  <c r="AD1741" i="53"/>
  <c r="BL737" i="53"/>
  <c r="BL3754" i="53"/>
  <c r="BL2749" i="53"/>
  <c r="BL4761" i="53"/>
  <c r="BL5766" i="53"/>
  <c r="BL1744" i="53"/>
  <c r="BL6772" i="53"/>
  <c r="AD6770" i="53"/>
  <c r="AD3752" i="53"/>
  <c r="AD2747" i="53"/>
  <c r="AG7799" i="53"/>
  <c r="AF7799" i="53"/>
  <c r="AE7799" i="53"/>
  <c r="AG8806" i="53"/>
  <c r="AF8806" i="53"/>
  <c r="AE8806" i="53"/>
  <c r="BN7799" i="53"/>
  <c r="BM7799" i="53"/>
  <c r="BQ7799" i="53"/>
  <c r="BP7799" i="53"/>
  <c r="BO7799" i="53"/>
  <c r="BQ8805" i="53"/>
  <c r="BP8805" i="53"/>
  <c r="BO8805" i="53"/>
  <c r="BN8805" i="53"/>
  <c r="BM8805" i="53"/>
  <c r="BL8806" i="53"/>
  <c r="BL7800" i="53"/>
  <c r="AD8807" i="53"/>
  <c r="AD7800" i="53"/>
  <c r="AG1741" i="53"/>
  <c r="AF1741" i="53"/>
  <c r="AE1741" i="53"/>
  <c r="AE6770" i="53"/>
  <c r="AF6770" i="53"/>
  <c r="AG6770" i="53"/>
  <c r="AG5764" i="53"/>
  <c r="AF5764" i="53"/>
  <c r="AE5764" i="53"/>
  <c r="AG4758" i="53"/>
  <c r="AF4758" i="53"/>
  <c r="AE4758" i="53"/>
  <c r="AG2747" i="53"/>
  <c r="AF2747" i="53"/>
  <c r="AE2747" i="53"/>
  <c r="AG3752" i="53"/>
  <c r="AF3752" i="53"/>
  <c r="AE3752" i="53"/>
  <c r="BQ1744" i="53"/>
  <c r="BP1744" i="53"/>
  <c r="BO1744" i="53"/>
  <c r="BN1744" i="53"/>
  <c r="BM1744" i="53"/>
  <c r="BQ5766" i="53"/>
  <c r="BP5766" i="53"/>
  <c r="BO5766" i="53"/>
  <c r="BN5766" i="53"/>
  <c r="BM5766" i="53"/>
  <c r="BP6772" i="53"/>
  <c r="BQ6772" i="53"/>
  <c r="BO6772" i="53"/>
  <c r="BN6772" i="53"/>
  <c r="BM6772" i="53"/>
  <c r="BP4761" i="53"/>
  <c r="BQ4761" i="53"/>
  <c r="BO4761" i="53"/>
  <c r="BN4761" i="53"/>
  <c r="BM4761" i="53"/>
  <c r="BP2749" i="53"/>
  <c r="BQ2749" i="53"/>
  <c r="BO2749" i="53"/>
  <c r="BN2749" i="53"/>
  <c r="BM2749" i="53"/>
  <c r="BP3754" i="53"/>
  <c r="BO3754" i="53"/>
  <c r="BN3754" i="53"/>
  <c r="BM3754" i="53"/>
  <c r="BQ3754" i="53"/>
  <c r="BQ737" i="53"/>
  <c r="BP737" i="53"/>
  <c r="BO737" i="53"/>
  <c r="BN737" i="53"/>
  <c r="BM737" i="53"/>
  <c r="AD5765" i="53"/>
  <c r="AD4759" i="53"/>
  <c r="BL738" i="53"/>
  <c r="AD1742" i="53"/>
  <c r="BL1745" i="53"/>
  <c r="BL4762" i="53"/>
  <c r="BL3755" i="53"/>
  <c r="BL6773" i="53"/>
  <c r="BL5767" i="53"/>
  <c r="BL2750" i="53"/>
  <c r="AD6771" i="53"/>
  <c r="AD3753" i="53"/>
  <c r="AD2748" i="53"/>
  <c r="AE7800" i="53"/>
  <c r="AG7800" i="53"/>
  <c r="AF7800" i="53"/>
  <c r="AF8807" i="53"/>
  <c r="AE8807" i="53"/>
  <c r="AG8807" i="53"/>
  <c r="BQ7800" i="53"/>
  <c r="BP7800" i="53"/>
  <c r="BO7800" i="53"/>
  <c r="BN7800" i="53"/>
  <c r="BM7800" i="53"/>
  <c r="BN8806" i="53"/>
  <c r="BM8806" i="53"/>
  <c r="BQ8806" i="53"/>
  <c r="BP8806" i="53"/>
  <c r="BO8806" i="53"/>
  <c r="BL8807" i="53"/>
  <c r="BL7801" i="53"/>
  <c r="AD8808" i="53"/>
  <c r="AD7801" i="53"/>
  <c r="AG6771" i="53"/>
  <c r="AE6771" i="53"/>
  <c r="AF6771" i="53"/>
  <c r="AG5765" i="53"/>
  <c r="AF5765" i="53"/>
  <c r="AE5765" i="53"/>
  <c r="AG4759" i="53"/>
  <c r="AF4759" i="53"/>
  <c r="AE4759" i="53"/>
  <c r="AG2748" i="53"/>
  <c r="AF2748" i="53"/>
  <c r="AE2748" i="53"/>
  <c r="AF3753" i="53"/>
  <c r="AE3753" i="53"/>
  <c r="AG3753" i="53"/>
  <c r="AG1742" i="53"/>
  <c r="AF1742" i="53"/>
  <c r="AE1742" i="53"/>
  <c r="BQ5767" i="53"/>
  <c r="BP5767" i="53"/>
  <c r="BO5767" i="53"/>
  <c r="BN5767" i="53"/>
  <c r="BM5767" i="53"/>
  <c r="BQ738" i="53"/>
  <c r="BP738" i="53"/>
  <c r="BO738" i="53"/>
  <c r="BN738" i="53"/>
  <c r="BM738" i="53"/>
  <c r="BQ2750" i="53"/>
  <c r="BP2750" i="53"/>
  <c r="BO2750" i="53"/>
  <c r="BN2750" i="53"/>
  <c r="BM2750" i="53"/>
  <c r="BQ6773" i="53"/>
  <c r="BP6773" i="53"/>
  <c r="BM6773" i="53"/>
  <c r="BO6773" i="53"/>
  <c r="BN6773" i="53"/>
  <c r="BP3755" i="53"/>
  <c r="BQ3755" i="53"/>
  <c r="BO3755" i="53"/>
  <c r="BN3755" i="53"/>
  <c r="BM3755" i="53"/>
  <c r="BP4762" i="53"/>
  <c r="BQ4762" i="53"/>
  <c r="BO4762" i="53"/>
  <c r="BN4762" i="53"/>
  <c r="BM4762" i="53"/>
  <c r="BQ1745" i="53"/>
  <c r="BP1745" i="53"/>
  <c r="BO1745" i="53"/>
  <c r="BN1745" i="53"/>
  <c r="BM1745" i="53"/>
  <c r="AD5766" i="53"/>
  <c r="AD1743" i="53"/>
  <c r="BL739" i="53"/>
  <c r="AD4760" i="53"/>
  <c r="BL6774" i="53"/>
  <c r="BL5768" i="53"/>
  <c r="BL4763" i="53"/>
  <c r="BL3756" i="53"/>
  <c r="BL2751" i="53"/>
  <c r="BL1746" i="53"/>
  <c r="AD6772" i="53"/>
  <c r="AD3754" i="53"/>
  <c r="AD2749" i="53"/>
  <c r="AG7801" i="53"/>
  <c r="AF7801" i="53"/>
  <c r="AE7801" i="53"/>
  <c r="AG8808" i="53"/>
  <c r="AF8808" i="53"/>
  <c r="AE8808" i="53"/>
  <c r="BQ7801" i="53"/>
  <c r="BP7801" i="53"/>
  <c r="BO7801" i="53"/>
  <c r="BN7801" i="53"/>
  <c r="BM7801" i="53"/>
  <c r="BQ8807" i="53"/>
  <c r="BP8807" i="53"/>
  <c r="BO8807" i="53"/>
  <c r="BN8807" i="53"/>
  <c r="BM8807" i="53"/>
  <c r="BL8808" i="53"/>
  <c r="BL7802" i="53"/>
  <c r="AD8809" i="53"/>
  <c r="AD7802" i="53"/>
  <c r="AE1743" i="53"/>
  <c r="AF1743" i="53"/>
  <c r="AG1743" i="53"/>
  <c r="AG6772" i="53"/>
  <c r="AF6772" i="53"/>
  <c r="AE6772" i="53"/>
  <c r="AG5766" i="53"/>
  <c r="AF5766" i="53"/>
  <c r="AE5766" i="53"/>
  <c r="AE2749" i="53"/>
  <c r="AF2749" i="53"/>
  <c r="AG2749" i="53"/>
  <c r="AG3754" i="53"/>
  <c r="AF3754" i="53"/>
  <c r="AE3754" i="53"/>
  <c r="AG4760" i="53"/>
  <c r="AE4760" i="53"/>
  <c r="AF4760" i="53"/>
  <c r="BP739" i="53"/>
  <c r="BQ739" i="53"/>
  <c r="BO739" i="53"/>
  <c r="BN739" i="53"/>
  <c r="BM739" i="53"/>
  <c r="BP3756" i="53"/>
  <c r="BQ3756" i="53"/>
  <c r="BO3756" i="53"/>
  <c r="BN3756" i="53"/>
  <c r="BM3756" i="53"/>
  <c r="BQ1746" i="53"/>
  <c r="BP1746" i="53"/>
  <c r="BO1746" i="53"/>
  <c r="BN1746" i="53"/>
  <c r="BM1746" i="53"/>
  <c r="BQ2751" i="53"/>
  <c r="BP2751" i="53"/>
  <c r="BM2751" i="53"/>
  <c r="BO2751" i="53"/>
  <c r="BN2751" i="53"/>
  <c r="BP4763" i="53"/>
  <c r="BM4763" i="53"/>
  <c r="BQ4763" i="53"/>
  <c r="BO4763" i="53"/>
  <c r="BN4763" i="53"/>
  <c r="BQ5768" i="53"/>
  <c r="BP5768" i="53"/>
  <c r="BN5768" i="53"/>
  <c r="BM5768" i="53"/>
  <c r="BO5768" i="53"/>
  <c r="BQ6774" i="53"/>
  <c r="BP6774" i="53"/>
  <c r="BO6774" i="53"/>
  <c r="BN6774" i="53"/>
  <c r="BM6774" i="53"/>
  <c r="AD5767" i="53"/>
  <c r="AD4761" i="53"/>
  <c r="BL740" i="53"/>
  <c r="AD1744" i="53"/>
  <c r="BL3757" i="53"/>
  <c r="BL6775" i="53"/>
  <c r="BL5769" i="53"/>
  <c r="BL1747" i="53"/>
  <c r="BL2752" i="53"/>
  <c r="BL4764" i="53"/>
  <c r="AD6773" i="53"/>
  <c r="AD3755" i="53"/>
  <c r="AD2750" i="53"/>
  <c r="AG7802" i="53"/>
  <c r="AF7802" i="53"/>
  <c r="AE7802" i="53"/>
  <c r="AG8809" i="53"/>
  <c r="AF8809" i="53"/>
  <c r="AE8809" i="53"/>
  <c r="BO7802" i="53"/>
  <c r="BN7802" i="53"/>
  <c r="BM7802" i="53"/>
  <c r="BQ7802" i="53"/>
  <c r="BP7802" i="53"/>
  <c r="BQ8808" i="53"/>
  <c r="BP8808" i="53"/>
  <c r="BO8808" i="53"/>
  <c r="BN8808" i="53"/>
  <c r="BM8808" i="53"/>
  <c r="BL8809" i="53"/>
  <c r="BL7803" i="53"/>
  <c r="AD8810" i="53"/>
  <c r="AD7803" i="53"/>
  <c r="AG4761" i="53"/>
  <c r="AF4761" i="53"/>
  <c r="AE4761" i="53"/>
  <c r="AF5767" i="53"/>
  <c r="AE5767" i="53"/>
  <c r="AG5767" i="53"/>
  <c r="AG6773" i="53"/>
  <c r="AF6773" i="53"/>
  <c r="AE6773" i="53"/>
  <c r="AG2750" i="53"/>
  <c r="AF2750" i="53"/>
  <c r="AE2750" i="53"/>
  <c r="AG3755" i="53"/>
  <c r="AF3755" i="53"/>
  <c r="AE3755" i="53"/>
  <c r="AG1744" i="53"/>
  <c r="AF1744" i="53"/>
  <c r="AE1744" i="53"/>
  <c r="BQ740" i="53"/>
  <c r="BP740" i="53"/>
  <c r="BM740" i="53"/>
  <c r="BO740" i="53"/>
  <c r="BN740" i="53"/>
  <c r="BP4764" i="53"/>
  <c r="BN4764" i="53"/>
  <c r="BM4764" i="53"/>
  <c r="BQ4764" i="53"/>
  <c r="BO4764" i="53"/>
  <c r="BQ2752" i="53"/>
  <c r="BP2752" i="53"/>
  <c r="BO2752" i="53"/>
  <c r="BN2752" i="53"/>
  <c r="BM2752" i="53"/>
  <c r="BQ1747" i="53"/>
  <c r="BP1747" i="53"/>
  <c r="BN1747" i="53"/>
  <c r="BM1747" i="53"/>
  <c r="BO1747" i="53"/>
  <c r="BP6775" i="53"/>
  <c r="BQ6775" i="53"/>
  <c r="BO6775" i="53"/>
  <c r="BN6775" i="53"/>
  <c r="BM6775" i="53"/>
  <c r="BQ5769" i="53"/>
  <c r="BP5769" i="53"/>
  <c r="BO5769" i="53"/>
  <c r="BN5769" i="53"/>
  <c r="BM5769" i="53"/>
  <c r="BP3757" i="53"/>
  <c r="BQ3757" i="53"/>
  <c r="BO3757" i="53"/>
  <c r="BN3757" i="53"/>
  <c r="BM3757" i="53"/>
  <c r="AD5768" i="53"/>
  <c r="AD1745" i="53"/>
  <c r="BL741" i="53"/>
  <c r="AD4762" i="53"/>
  <c r="BL5770" i="53"/>
  <c r="BL2753" i="53"/>
  <c r="BL4765" i="53"/>
  <c r="BL6776" i="53"/>
  <c r="BL1748" i="53"/>
  <c r="BL3758" i="53"/>
  <c r="AD6774" i="53"/>
  <c r="AD3756" i="53"/>
  <c r="AD2751" i="53"/>
  <c r="AG7803" i="53"/>
  <c r="AF7803" i="53"/>
  <c r="AE7803" i="53"/>
  <c r="AE8810" i="53"/>
  <c r="AG8810" i="53"/>
  <c r="AF8810" i="53"/>
  <c r="BQ7803" i="53"/>
  <c r="BP7803" i="53"/>
  <c r="BO7803" i="53"/>
  <c r="BN7803" i="53"/>
  <c r="BM7803" i="53"/>
  <c r="BO8809" i="53"/>
  <c r="BN8809" i="53"/>
  <c r="BM8809" i="53"/>
  <c r="BQ8809" i="53"/>
  <c r="BP8809" i="53"/>
  <c r="BL8810" i="53"/>
  <c r="BL7804" i="53"/>
  <c r="AD8811" i="53"/>
  <c r="AD7804" i="53"/>
  <c r="AG1745" i="53"/>
  <c r="AF1745" i="53"/>
  <c r="AE1745" i="53"/>
  <c r="AG5768" i="53"/>
  <c r="AF5768" i="53"/>
  <c r="AE5768" i="53"/>
  <c r="AF6774" i="53"/>
  <c r="AG6774" i="53"/>
  <c r="AE6774" i="53"/>
  <c r="AG2751" i="53"/>
  <c r="AF2751" i="53"/>
  <c r="AE2751" i="53"/>
  <c r="AE3756" i="53"/>
  <c r="AF3756" i="53"/>
  <c r="AG3756" i="53"/>
  <c r="AF4762" i="53"/>
  <c r="AE4762" i="53"/>
  <c r="AG4762" i="53"/>
  <c r="BQ6776" i="53"/>
  <c r="BP6776" i="53"/>
  <c r="BO6776" i="53"/>
  <c r="BN6776" i="53"/>
  <c r="BM6776" i="53"/>
  <c r="BP3758" i="53"/>
  <c r="BQ3758" i="53"/>
  <c r="BO3758" i="53"/>
  <c r="BN3758" i="53"/>
  <c r="BM3758" i="53"/>
  <c r="BP4765" i="53"/>
  <c r="BO4765" i="53"/>
  <c r="BN4765" i="53"/>
  <c r="BM4765" i="53"/>
  <c r="BQ4765" i="53"/>
  <c r="BQ5770" i="53"/>
  <c r="BP5770" i="53"/>
  <c r="BO5770" i="53"/>
  <c r="BN5770" i="53"/>
  <c r="BM5770" i="53"/>
  <c r="BQ741" i="53"/>
  <c r="BP741" i="53"/>
  <c r="BO741" i="53"/>
  <c r="BN741" i="53"/>
  <c r="BM741" i="53"/>
  <c r="BQ1748" i="53"/>
  <c r="BP1748" i="53"/>
  <c r="BO1748" i="53"/>
  <c r="BN1748" i="53"/>
  <c r="BM1748" i="53"/>
  <c r="BP2753" i="53"/>
  <c r="BQ2753" i="53"/>
  <c r="BO2753" i="53"/>
  <c r="BN2753" i="53"/>
  <c r="BM2753" i="53"/>
  <c r="AD5769" i="53"/>
  <c r="BL742" i="53"/>
  <c r="AD1746" i="53"/>
  <c r="AD4763" i="53"/>
  <c r="BL2754" i="53"/>
  <c r="BL1749" i="53"/>
  <c r="BL6777" i="53"/>
  <c r="BL3759" i="53"/>
  <c r="BL4766" i="53"/>
  <c r="BL5771" i="53"/>
  <c r="AD6775" i="53"/>
  <c r="AD3757" i="53"/>
  <c r="AD2752" i="53"/>
  <c r="AG7804" i="53"/>
  <c r="AF7804" i="53"/>
  <c r="AE7804" i="53"/>
  <c r="AG8811" i="53"/>
  <c r="AF8811" i="53"/>
  <c r="AE8811" i="53"/>
  <c r="BM7804" i="53"/>
  <c r="BQ7804" i="53"/>
  <c r="BP7804" i="53"/>
  <c r="BO7804" i="53"/>
  <c r="BN7804" i="53"/>
  <c r="BQ8810" i="53"/>
  <c r="BP8810" i="53"/>
  <c r="BO8810" i="53"/>
  <c r="BN8810" i="53"/>
  <c r="BM8810" i="53"/>
  <c r="BL8811" i="53"/>
  <c r="BL7805" i="53"/>
  <c r="AD8812" i="53"/>
  <c r="AD7805" i="53"/>
  <c r="AF6775" i="53"/>
  <c r="AG6775" i="53"/>
  <c r="AE6775" i="53"/>
  <c r="AG5769" i="53"/>
  <c r="AF5769" i="53"/>
  <c r="AE5769" i="53"/>
  <c r="AG1746" i="53"/>
  <c r="AE1746" i="53"/>
  <c r="AF1746" i="53"/>
  <c r="AG2752" i="53"/>
  <c r="AE2752" i="53"/>
  <c r="AF2752" i="53"/>
  <c r="AG3757" i="53"/>
  <c r="AF3757" i="53"/>
  <c r="AE3757" i="53"/>
  <c r="AG4763" i="53"/>
  <c r="AF4763" i="53"/>
  <c r="AE4763" i="53"/>
  <c r="BQ5771" i="53"/>
  <c r="BP5771" i="53"/>
  <c r="BO5771" i="53"/>
  <c r="BN5771" i="53"/>
  <c r="BM5771" i="53"/>
  <c r="BQ742" i="53"/>
  <c r="BP742" i="53"/>
  <c r="BO742" i="53"/>
  <c r="BN742" i="53"/>
  <c r="BM742" i="53"/>
  <c r="BP4766" i="53"/>
  <c r="BQ4766" i="53"/>
  <c r="BO4766" i="53"/>
  <c r="BN4766" i="53"/>
  <c r="BM4766" i="53"/>
  <c r="BP3759" i="53"/>
  <c r="BQ3759" i="53"/>
  <c r="BO3759" i="53"/>
  <c r="BN3759" i="53"/>
  <c r="BM3759" i="53"/>
  <c r="BQ6777" i="53"/>
  <c r="BP6777" i="53"/>
  <c r="BM6777" i="53"/>
  <c r="BO6777" i="53"/>
  <c r="BN6777" i="53"/>
  <c r="BQ1749" i="53"/>
  <c r="BP1749" i="53"/>
  <c r="BO1749" i="53"/>
  <c r="BN1749" i="53"/>
  <c r="BM1749" i="53"/>
  <c r="BQ2754" i="53"/>
  <c r="BP2754" i="53"/>
  <c r="BO2754" i="53"/>
  <c r="BN2754" i="53"/>
  <c r="BM2754" i="53"/>
  <c r="AD5770" i="53"/>
  <c r="AD4764" i="53"/>
  <c r="AD1747" i="53"/>
  <c r="BL743" i="53"/>
  <c r="BL6778" i="53"/>
  <c r="BL4767" i="53"/>
  <c r="BL5772" i="53"/>
  <c r="BL3760" i="53"/>
  <c r="BL1750" i="53"/>
  <c r="BL2755" i="53"/>
  <c r="AD6776" i="53"/>
  <c r="AD3758" i="53"/>
  <c r="AD2753" i="53"/>
  <c r="AF7805" i="53"/>
  <c r="AE7805" i="53"/>
  <c r="AG7805" i="53"/>
  <c r="AG8812" i="53"/>
  <c r="AF8812" i="53"/>
  <c r="AE8812" i="53"/>
  <c r="BP7805" i="53"/>
  <c r="BO7805" i="53"/>
  <c r="BN7805" i="53"/>
  <c r="BM7805" i="53"/>
  <c r="BQ7805" i="53"/>
  <c r="BM8811" i="53"/>
  <c r="BQ8811" i="53"/>
  <c r="BP8811" i="53"/>
  <c r="BO8811" i="53"/>
  <c r="BN8811" i="53"/>
  <c r="BL8812" i="53"/>
  <c r="BL7806" i="53"/>
  <c r="AD8813" i="53"/>
  <c r="AD7806" i="53"/>
  <c r="AE5770" i="53"/>
  <c r="AG5770" i="53"/>
  <c r="AF5770" i="53"/>
  <c r="AE6776" i="53"/>
  <c r="AG6776" i="53"/>
  <c r="AF6776" i="53"/>
  <c r="AG1747" i="53"/>
  <c r="AF1747" i="53"/>
  <c r="AE1747" i="53"/>
  <c r="AG4764" i="53"/>
  <c r="AF4764" i="53"/>
  <c r="AE4764" i="53"/>
  <c r="AG2753" i="53"/>
  <c r="AF2753" i="53"/>
  <c r="AE2753" i="53"/>
  <c r="AG3758" i="53"/>
  <c r="AF3758" i="53"/>
  <c r="AE3758" i="53"/>
  <c r="BP4767" i="53"/>
  <c r="BQ4767" i="53"/>
  <c r="BO4767" i="53"/>
  <c r="BN4767" i="53"/>
  <c r="BM4767" i="53"/>
  <c r="BQ2755" i="53"/>
  <c r="BP2755" i="53"/>
  <c r="BM2755" i="53"/>
  <c r="BO2755" i="53"/>
  <c r="BN2755" i="53"/>
  <c r="BQ1750" i="53"/>
  <c r="BP1750" i="53"/>
  <c r="BO1750" i="53"/>
  <c r="BN1750" i="53"/>
  <c r="BM1750" i="53"/>
  <c r="BQ5772" i="53"/>
  <c r="BP5772" i="53"/>
  <c r="BN5772" i="53"/>
  <c r="BM5772" i="53"/>
  <c r="BO5772" i="53"/>
  <c r="BQ6778" i="53"/>
  <c r="BP6778" i="53"/>
  <c r="BO6778" i="53"/>
  <c r="BN6778" i="53"/>
  <c r="BM6778" i="53"/>
  <c r="BP3760" i="53"/>
  <c r="BM3760" i="53"/>
  <c r="BQ3760" i="53"/>
  <c r="BO3760" i="53"/>
  <c r="BN3760" i="53"/>
  <c r="BP743" i="53"/>
  <c r="BQ743" i="53"/>
  <c r="BO743" i="53"/>
  <c r="BN743" i="53"/>
  <c r="BM743" i="53"/>
  <c r="AD5771" i="53"/>
  <c r="BL744" i="53"/>
  <c r="AD1748" i="53"/>
  <c r="AD4765" i="53"/>
  <c r="BL5773" i="53"/>
  <c r="BL1751" i="53"/>
  <c r="BL4768" i="53"/>
  <c r="BL6779" i="53"/>
  <c r="BL2756" i="53"/>
  <c r="BL3761" i="53"/>
  <c r="AD6777" i="53"/>
  <c r="AD3759" i="53"/>
  <c r="AD2754" i="53"/>
  <c r="AG7806" i="53"/>
  <c r="AF7806" i="53"/>
  <c r="AE7806" i="53"/>
  <c r="AG8813" i="53"/>
  <c r="AF8813" i="53"/>
  <c r="AE8813" i="53"/>
  <c r="BQ7806" i="53"/>
  <c r="BP7806" i="53"/>
  <c r="BO7806" i="53"/>
  <c r="BN7806" i="53"/>
  <c r="BM7806" i="53"/>
  <c r="BP8812" i="53"/>
  <c r="BO8812" i="53"/>
  <c r="BN8812" i="53"/>
  <c r="BM8812" i="53"/>
  <c r="BQ8812" i="53"/>
  <c r="BL8813" i="53"/>
  <c r="BL7807" i="53"/>
  <c r="AD8814" i="53"/>
  <c r="AD7807" i="53"/>
  <c r="AE6777" i="53"/>
  <c r="AF6777" i="53"/>
  <c r="AG6777" i="53"/>
  <c r="AF1748" i="53"/>
  <c r="AE1748" i="53"/>
  <c r="AG1748" i="53"/>
  <c r="AG5771" i="53"/>
  <c r="AF5771" i="53"/>
  <c r="AE5771" i="53"/>
  <c r="AF2754" i="53"/>
  <c r="AE2754" i="53"/>
  <c r="AG2754" i="53"/>
  <c r="AG3759" i="53"/>
  <c r="AE3759" i="53"/>
  <c r="AF3759" i="53"/>
  <c r="AE4765" i="53"/>
  <c r="AF4765" i="53"/>
  <c r="AG4765" i="53"/>
  <c r="BQ2756" i="53"/>
  <c r="BP2756" i="53"/>
  <c r="BO2756" i="53"/>
  <c r="BN2756" i="53"/>
  <c r="BM2756" i="53"/>
  <c r="BP3761" i="53"/>
  <c r="BN3761" i="53"/>
  <c r="BM3761" i="53"/>
  <c r="BQ3761" i="53"/>
  <c r="BO3761" i="53"/>
  <c r="BQ1751" i="53"/>
  <c r="BP1751" i="53"/>
  <c r="BN1751" i="53"/>
  <c r="BM1751" i="53"/>
  <c r="BO1751" i="53"/>
  <c r="BQ744" i="53"/>
  <c r="BP744" i="53"/>
  <c r="BM744" i="53"/>
  <c r="BO744" i="53"/>
  <c r="BN744" i="53"/>
  <c r="BQ5773" i="53"/>
  <c r="BP5773" i="53"/>
  <c r="BO5773" i="53"/>
  <c r="BN5773" i="53"/>
  <c r="BM5773" i="53"/>
  <c r="BP6779" i="53"/>
  <c r="BQ6779" i="53"/>
  <c r="BO6779" i="53"/>
  <c r="BN6779" i="53"/>
  <c r="BM6779" i="53"/>
  <c r="BP4768" i="53"/>
  <c r="BQ4768" i="53"/>
  <c r="BO4768" i="53"/>
  <c r="BN4768" i="53"/>
  <c r="BM4768" i="53"/>
  <c r="AD5772" i="53"/>
  <c r="AD4766" i="53"/>
  <c r="AD1749" i="53"/>
  <c r="BL745" i="53"/>
  <c r="BL2757" i="53"/>
  <c r="BL1752" i="53"/>
  <c r="BL6780" i="53"/>
  <c r="BL4769" i="53"/>
  <c r="BL5774" i="53"/>
  <c r="BL3762" i="53"/>
  <c r="AD6778" i="53"/>
  <c r="AD3760" i="53"/>
  <c r="AD2755" i="53"/>
  <c r="AG7807" i="53"/>
  <c r="AF7807" i="53"/>
  <c r="AE7807" i="53"/>
  <c r="AG8814" i="53"/>
  <c r="AF8814" i="53"/>
  <c r="AE8814" i="53"/>
  <c r="BN7807" i="53"/>
  <c r="BM7807" i="53"/>
  <c r="BQ7807" i="53"/>
  <c r="BP7807" i="53"/>
  <c r="BO7807" i="53"/>
  <c r="BQ8813" i="53"/>
  <c r="BP8813" i="53"/>
  <c r="BO8813" i="53"/>
  <c r="BN8813" i="53"/>
  <c r="BM8813" i="53"/>
  <c r="BL8814" i="53"/>
  <c r="BL7808" i="53"/>
  <c r="AD8815" i="53"/>
  <c r="AD7808" i="53"/>
  <c r="AE6778" i="53"/>
  <c r="AG6778" i="53"/>
  <c r="AF6778" i="53"/>
  <c r="AG1749" i="53"/>
  <c r="AF1749" i="53"/>
  <c r="AE1749" i="53"/>
  <c r="AG2755" i="53"/>
  <c r="AF2755" i="53"/>
  <c r="AE2755" i="53"/>
  <c r="AG4766" i="53"/>
  <c r="AF4766" i="53"/>
  <c r="AE4766" i="53"/>
  <c r="AG5772" i="53"/>
  <c r="AF5772" i="53"/>
  <c r="AE5772" i="53"/>
  <c r="AG3760" i="53"/>
  <c r="AF3760" i="53"/>
  <c r="AE3760" i="53"/>
  <c r="BP3762" i="53"/>
  <c r="BO3762" i="53"/>
  <c r="BN3762" i="53"/>
  <c r="BM3762" i="53"/>
  <c r="BQ3762" i="53"/>
  <c r="BQ5774" i="53"/>
  <c r="BP5774" i="53"/>
  <c r="BO5774" i="53"/>
  <c r="BN5774" i="53"/>
  <c r="BM5774" i="53"/>
  <c r="BP2757" i="53"/>
  <c r="BQ2757" i="53"/>
  <c r="BO2757" i="53"/>
  <c r="BN2757" i="53"/>
  <c r="BM2757" i="53"/>
  <c r="BP4769" i="53"/>
  <c r="BQ4769" i="53"/>
  <c r="BO4769" i="53"/>
  <c r="BN4769" i="53"/>
  <c r="BM4769" i="53"/>
  <c r="BQ6780" i="53"/>
  <c r="BP6780" i="53"/>
  <c r="BO6780" i="53"/>
  <c r="BN6780" i="53"/>
  <c r="BM6780" i="53"/>
  <c r="BQ1752" i="53"/>
  <c r="BP1752" i="53"/>
  <c r="BO1752" i="53"/>
  <c r="BN1752" i="53"/>
  <c r="BM1752" i="53"/>
  <c r="BQ745" i="53"/>
  <c r="BP745" i="53"/>
  <c r="BO745" i="53"/>
  <c r="BN745" i="53"/>
  <c r="BM745" i="53"/>
  <c r="AD5773" i="53"/>
  <c r="BL746" i="53"/>
  <c r="AD4767" i="53"/>
  <c r="AD1750" i="53"/>
  <c r="BL6781" i="53"/>
  <c r="BL2758" i="53"/>
  <c r="BL5775" i="53"/>
  <c r="BL3763" i="53"/>
  <c r="BL4770" i="53"/>
  <c r="BL1753" i="53"/>
  <c r="AD6779" i="53"/>
  <c r="AD3761" i="53"/>
  <c r="AD2756" i="53"/>
  <c r="AE7808" i="53"/>
  <c r="AG7808" i="53"/>
  <c r="AF7808" i="53"/>
  <c r="AF8815" i="53"/>
  <c r="AE8815" i="53"/>
  <c r="AG8815" i="53"/>
  <c r="BQ7808" i="53"/>
  <c r="BP7808" i="53"/>
  <c r="BO7808" i="53"/>
  <c r="BN7808" i="53"/>
  <c r="BM7808" i="53"/>
  <c r="BN8814" i="53"/>
  <c r="BM8814" i="53"/>
  <c r="BQ8814" i="53"/>
  <c r="BP8814" i="53"/>
  <c r="BO8814" i="53"/>
  <c r="BL8815" i="53"/>
  <c r="BL7809" i="53"/>
  <c r="AD8816" i="53"/>
  <c r="AD7809" i="53"/>
  <c r="AG4767" i="53"/>
  <c r="AF4767" i="53"/>
  <c r="AE4767" i="53"/>
  <c r="AG6779" i="53"/>
  <c r="AF6779" i="53"/>
  <c r="AE6779" i="53"/>
  <c r="AG5773" i="53"/>
  <c r="AF5773" i="53"/>
  <c r="AE5773" i="53"/>
  <c r="AG2756" i="53"/>
  <c r="AF2756" i="53"/>
  <c r="AE2756" i="53"/>
  <c r="AF3761" i="53"/>
  <c r="AE3761" i="53"/>
  <c r="AG3761" i="53"/>
  <c r="AG1750" i="53"/>
  <c r="AF1750" i="53"/>
  <c r="AE1750" i="53"/>
  <c r="BP3763" i="53"/>
  <c r="BQ3763" i="53"/>
  <c r="BO3763" i="53"/>
  <c r="BN3763" i="53"/>
  <c r="BM3763" i="53"/>
  <c r="BQ5775" i="53"/>
  <c r="BP5775" i="53"/>
  <c r="BO5775" i="53"/>
  <c r="BN5775" i="53"/>
  <c r="BM5775" i="53"/>
  <c r="BQ1753" i="53"/>
  <c r="BP1753" i="53"/>
  <c r="BO1753" i="53"/>
  <c r="BN1753" i="53"/>
  <c r="BM1753" i="53"/>
  <c r="BP4770" i="53"/>
  <c r="BQ4770" i="53"/>
  <c r="BO4770" i="53"/>
  <c r="BN4770" i="53"/>
  <c r="BM4770" i="53"/>
  <c r="BQ6781" i="53"/>
  <c r="BP6781" i="53"/>
  <c r="BM6781" i="53"/>
  <c r="BO6781" i="53"/>
  <c r="BN6781" i="53"/>
  <c r="BQ746" i="53"/>
  <c r="BP746" i="53"/>
  <c r="BO746" i="53"/>
  <c r="BN746" i="53"/>
  <c r="BM746" i="53"/>
  <c r="BQ2758" i="53"/>
  <c r="BP2758" i="53"/>
  <c r="BO2758" i="53"/>
  <c r="BN2758" i="53"/>
  <c r="BM2758" i="53"/>
  <c r="AD5774" i="53"/>
  <c r="AD4768" i="53"/>
  <c r="AD1751" i="53"/>
  <c r="BL747" i="53"/>
  <c r="BL2759" i="53"/>
  <c r="BL6782" i="53"/>
  <c r="BL3764" i="53"/>
  <c r="BL1754" i="53"/>
  <c r="BL4771" i="53"/>
  <c r="BL5776" i="53"/>
  <c r="AD6780" i="53"/>
  <c r="AD3762" i="53"/>
  <c r="AD2757" i="53"/>
  <c r="AG7809" i="53"/>
  <c r="AF7809" i="53"/>
  <c r="AE7809" i="53"/>
  <c r="AG8816" i="53"/>
  <c r="AF8816" i="53"/>
  <c r="AE8816" i="53"/>
  <c r="BQ7809" i="53"/>
  <c r="BP7809" i="53"/>
  <c r="BO7809" i="53"/>
  <c r="BN7809" i="53"/>
  <c r="BM7809" i="53"/>
  <c r="BQ8815" i="53"/>
  <c r="BP8815" i="53"/>
  <c r="BO8815" i="53"/>
  <c r="BN8815" i="53"/>
  <c r="BM8815" i="53"/>
  <c r="BL8816" i="53"/>
  <c r="BL7810" i="53"/>
  <c r="AD8817" i="53"/>
  <c r="AD7810" i="53"/>
  <c r="AG4768" i="53"/>
  <c r="AE4768" i="53"/>
  <c r="AF4768" i="53"/>
  <c r="AE1751" i="53"/>
  <c r="AF1751" i="53"/>
  <c r="AG1751" i="53"/>
  <c r="AG5774" i="53"/>
  <c r="AF5774" i="53"/>
  <c r="AE5774" i="53"/>
  <c r="AG6780" i="53"/>
  <c r="AF6780" i="53"/>
  <c r="AE6780" i="53"/>
  <c r="AE2757" i="53"/>
  <c r="AF2757" i="53"/>
  <c r="AG2757" i="53"/>
  <c r="AG3762" i="53"/>
  <c r="AF3762" i="53"/>
  <c r="AE3762" i="53"/>
  <c r="BQ1754" i="53"/>
  <c r="BP1754" i="53"/>
  <c r="BO1754" i="53"/>
  <c r="BN1754" i="53"/>
  <c r="BM1754" i="53"/>
  <c r="BQ5776" i="53"/>
  <c r="BP5776" i="53"/>
  <c r="BN5776" i="53"/>
  <c r="BM5776" i="53"/>
  <c r="BO5776" i="53"/>
  <c r="BP4771" i="53"/>
  <c r="BM4771" i="53"/>
  <c r="BQ4771" i="53"/>
  <c r="BO4771" i="53"/>
  <c r="BN4771" i="53"/>
  <c r="BP3764" i="53"/>
  <c r="BQ3764" i="53"/>
  <c r="BO3764" i="53"/>
  <c r="BN3764" i="53"/>
  <c r="BM3764" i="53"/>
  <c r="BQ6782" i="53"/>
  <c r="BP6782" i="53"/>
  <c r="BO6782" i="53"/>
  <c r="BN6782" i="53"/>
  <c r="BM6782" i="53"/>
  <c r="BQ2759" i="53"/>
  <c r="BP2759" i="53"/>
  <c r="BM2759" i="53"/>
  <c r="BO2759" i="53"/>
  <c r="BN2759" i="53"/>
  <c r="BP747" i="53"/>
  <c r="BQ747" i="53"/>
  <c r="BO747" i="53"/>
  <c r="BN747" i="53"/>
  <c r="BM747" i="53"/>
  <c r="AD5775" i="53"/>
  <c r="AD1752" i="53"/>
  <c r="AD4769" i="53"/>
  <c r="BL748" i="53"/>
  <c r="BL6783" i="53"/>
  <c r="BL5777" i="53"/>
  <c r="BL4772" i="53"/>
  <c r="BL1755" i="53"/>
  <c r="BL3765" i="53"/>
  <c r="BL2760" i="53"/>
  <c r="AD6781" i="53"/>
  <c r="AD3763" i="53"/>
  <c r="AD2758" i="53"/>
  <c r="AG7810" i="53"/>
  <c r="AF7810" i="53"/>
  <c r="AE7810" i="53"/>
  <c r="AG8817" i="53"/>
  <c r="AF8817" i="53"/>
  <c r="AE8817" i="53"/>
  <c r="BO7810" i="53"/>
  <c r="BN7810" i="53"/>
  <c r="BM7810" i="53"/>
  <c r="BQ7810" i="53"/>
  <c r="BP7810" i="53"/>
  <c r="BQ8816" i="53"/>
  <c r="BP8816" i="53"/>
  <c r="BO8816" i="53"/>
  <c r="BN8816" i="53"/>
  <c r="BM8816" i="53"/>
  <c r="BL8817" i="53"/>
  <c r="BL7811" i="53"/>
  <c r="AD8818" i="53"/>
  <c r="AD7811" i="53"/>
  <c r="AG1752" i="53"/>
  <c r="AF1752" i="53"/>
  <c r="AE1752" i="53"/>
  <c r="AF5775" i="53"/>
  <c r="AE5775" i="53"/>
  <c r="AG5775" i="53"/>
  <c r="AE6781" i="53"/>
  <c r="AG6781" i="53"/>
  <c r="AF6781" i="53"/>
  <c r="AG4769" i="53"/>
  <c r="AF4769" i="53"/>
  <c r="AE4769" i="53"/>
  <c r="AG2758" i="53"/>
  <c r="AF2758" i="53"/>
  <c r="AE2758" i="53"/>
  <c r="AG3763" i="53"/>
  <c r="AF3763" i="53"/>
  <c r="AE3763" i="53"/>
  <c r="BQ2760" i="53"/>
  <c r="BP2760" i="53"/>
  <c r="BO2760" i="53"/>
  <c r="BN2760" i="53"/>
  <c r="BM2760" i="53"/>
  <c r="BQ1755" i="53"/>
  <c r="BP1755" i="53"/>
  <c r="BN1755" i="53"/>
  <c r="BM1755" i="53"/>
  <c r="BO1755" i="53"/>
  <c r="BP3765" i="53"/>
  <c r="BQ3765" i="53"/>
  <c r="BO3765" i="53"/>
  <c r="BN3765" i="53"/>
  <c r="BM3765" i="53"/>
  <c r="BP4772" i="53"/>
  <c r="BN4772" i="53"/>
  <c r="BM4772" i="53"/>
  <c r="BQ4772" i="53"/>
  <c r="BO4772" i="53"/>
  <c r="BQ5777" i="53"/>
  <c r="BP5777" i="53"/>
  <c r="BO5777" i="53"/>
  <c r="BN5777" i="53"/>
  <c r="BM5777" i="53"/>
  <c r="BP6783" i="53"/>
  <c r="BQ6783" i="53"/>
  <c r="BO6783" i="53"/>
  <c r="BN6783" i="53"/>
  <c r="BM6783" i="53"/>
  <c r="BQ748" i="53"/>
  <c r="BP748" i="53"/>
  <c r="BM748" i="53"/>
  <c r="BO748" i="53"/>
  <c r="BN748" i="53"/>
  <c r="AD5776" i="53"/>
  <c r="AD4770" i="53"/>
  <c r="BL749" i="53"/>
  <c r="AD1753" i="53"/>
  <c r="BL3766" i="53"/>
  <c r="BL6784" i="53"/>
  <c r="BL5778" i="53"/>
  <c r="BL4773" i="53"/>
  <c r="BL1756" i="53"/>
  <c r="BL2761" i="53"/>
  <c r="AD6782" i="53"/>
  <c r="AD3764" i="53"/>
  <c r="AD2759" i="53"/>
  <c r="AG7811" i="53"/>
  <c r="AF7811" i="53"/>
  <c r="AE7811" i="53"/>
  <c r="AE8818" i="53"/>
  <c r="AG8818" i="53"/>
  <c r="AF8818" i="53"/>
  <c r="BQ7811" i="53"/>
  <c r="BP7811" i="53"/>
  <c r="BO7811" i="53"/>
  <c r="BN7811" i="53"/>
  <c r="BM7811" i="53"/>
  <c r="BO8817" i="53"/>
  <c r="BN8817" i="53"/>
  <c r="BM8817" i="53"/>
  <c r="BQ8817" i="53"/>
  <c r="BP8817" i="53"/>
  <c r="BL8818" i="53"/>
  <c r="BL7812" i="53"/>
  <c r="AD8819" i="53"/>
  <c r="AD7812" i="53"/>
  <c r="AF6782" i="53"/>
  <c r="AG6782" i="53"/>
  <c r="AE6782" i="53"/>
  <c r="AG5776" i="53"/>
  <c r="AF5776" i="53"/>
  <c r="AE5776" i="53"/>
  <c r="AF4770" i="53"/>
  <c r="AE4770" i="53"/>
  <c r="AG4770" i="53"/>
  <c r="AG2759" i="53"/>
  <c r="AF2759" i="53"/>
  <c r="AE2759" i="53"/>
  <c r="AE3764" i="53"/>
  <c r="AF3764" i="53"/>
  <c r="AG3764" i="53"/>
  <c r="AG1753" i="53"/>
  <c r="AF1753" i="53"/>
  <c r="AE1753" i="53"/>
  <c r="BQ1756" i="53"/>
  <c r="BP1756" i="53"/>
  <c r="BO1756" i="53"/>
  <c r="BN1756" i="53"/>
  <c r="BM1756" i="53"/>
  <c r="BQ5778" i="53"/>
  <c r="BP5778" i="53"/>
  <c r="BO5778" i="53"/>
  <c r="BN5778" i="53"/>
  <c r="BM5778" i="53"/>
  <c r="BQ749" i="53"/>
  <c r="BP749" i="53"/>
  <c r="BO749" i="53"/>
  <c r="BN749" i="53"/>
  <c r="BM749" i="53"/>
  <c r="BP2761" i="53"/>
  <c r="BQ2761" i="53"/>
  <c r="BO2761" i="53"/>
  <c r="BN2761" i="53"/>
  <c r="BM2761" i="53"/>
  <c r="BP4773" i="53"/>
  <c r="BO4773" i="53"/>
  <c r="BN4773" i="53"/>
  <c r="BM4773" i="53"/>
  <c r="BQ4773" i="53"/>
  <c r="BQ6784" i="53"/>
  <c r="BP6784" i="53"/>
  <c r="BO6784" i="53"/>
  <c r="BN6784" i="53"/>
  <c r="BM6784" i="53"/>
  <c r="BP3766" i="53"/>
  <c r="BQ3766" i="53"/>
  <c r="BO3766" i="53"/>
  <c r="BN3766" i="53"/>
  <c r="BM3766" i="53"/>
  <c r="AD5777" i="53"/>
  <c r="AD1754" i="53"/>
  <c r="BL750" i="53"/>
  <c r="AD4771" i="53"/>
  <c r="BL6785" i="53"/>
  <c r="BL4774" i="53"/>
  <c r="BL2762" i="53"/>
  <c r="BL1757" i="53"/>
  <c r="BL5779" i="53"/>
  <c r="BL3767" i="53"/>
  <c r="AD6783" i="53"/>
  <c r="AD3765" i="53"/>
  <c r="AD2760" i="53"/>
  <c r="AG7812" i="53"/>
  <c r="AF7812" i="53"/>
  <c r="AE7812" i="53"/>
  <c r="AG8819" i="53"/>
  <c r="AF8819" i="53"/>
  <c r="AE8819" i="53"/>
  <c r="BM7812" i="53"/>
  <c r="BQ7812" i="53"/>
  <c r="BP7812" i="53"/>
  <c r="BO7812" i="53"/>
  <c r="BN7812" i="53"/>
  <c r="BQ8818" i="53"/>
  <c r="BP8818" i="53"/>
  <c r="BO8818" i="53"/>
  <c r="BN8818" i="53"/>
  <c r="BM8818" i="53"/>
  <c r="BL8819" i="53"/>
  <c r="BL7813" i="53"/>
  <c r="AD8820" i="53"/>
  <c r="AD7813" i="53"/>
  <c r="AG1754" i="53"/>
  <c r="AE1754" i="53"/>
  <c r="AF1754" i="53"/>
  <c r="AF6783" i="53"/>
  <c r="AE6783" i="53"/>
  <c r="AG6783" i="53"/>
  <c r="AG5777" i="53"/>
  <c r="AF5777" i="53"/>
  <c r="AE5777" i="53"/>
  <c r="AG2760" i="53"/>
  <c r="AE2760" i="53"/>
  <c r="AF2760" i="53"/>
  <c r="AG3765" i="53"/>
  <c r="AF3765" i="53"/>
  <c r="AE3765" i="53"/>
  <c r="AG4771" i="53"/>
  <c r="AF4771" i="53"/>
  <c r="AE4771" i="53"/>
  <c r="BQ750" i="53"/>
  <c r="BP750" i="53"/>
  <c r="BO750" i="53"/>
  <c r="BN750" i="53"/>
  <c r="BM750" i="53"/>
  <c r="BQ1757" i="53"/>
  <c r="BP1757" i="53"/>
  <c r="BO1757" i="53"/>
  <c r="BN1757" i="53"/>
  <c r="BM1757" i="53"/>
  <c r="BP3767" i="53"/>
  <c r="BQ3767" i="53"/>
  <c r="BO3767" i="53"/>
  <c r="BN3767" i="53"/>
  <c r="BM3767" i="53"/>
  <c r="BQ5779" i="53"/>
  <c r="BP5779" i="53"/>
  <c r="BO5779" i="53"/>
  <c r="BN5779" i="53"/>
  <c r="BM5779" i="53"/>
  <c r="BQ2762" i="53"/>
  <c r="BP2762" i="53"/>
  <c r="BO2762" i="53"/>
  <c r="BN2762" i="53"/>
  <c r="BM2762" i="53"/>
  <c r="BP4774" i="53"/>
  <c r="BQ4774" i="53"/>
  <c r="BO4774" i="53"/>
  <c r="BN4774" i="53"/>
  <c r="BM4774" i="53"/>
  <c r="BQ6785" i="53"/>
  <c r="BP6785" i="53"/>
  <c r="BM6785" i="53"/>
  <c r="BO6785" i="53"/>
  <c r="BN6785" i="53"/>
  <c r="AD5778" i="53"/>
  <c r="AD1755" i="53"/>
  <c r="BL751" i="53"/>
  <c r="AD4772" i="53"/>
  <c r="BL4775" i="53"/>
  <c r="BL5780" i="53"/>
  <c r="BL6786" i="53"/>
  <c r="BL3768" i="53"/>
  <c r="BL2763" i="53"/>
  <c r="BL1758" i="53"/>
  <c r="AD6784" i="53"/>
  <c r="AD3766" i="53"/>
  <c r="AD2761" i="53"/>
  <c r="AF7813" i="53"/>
  <c r="AE7813" i="53"/>
  <c r="AG7813" i="53"/>
  <c r="AG8820" i="53"/>
  <c r="AF8820" i="53"/>
  <c r="AE8820" i="53"/>
  <c r="BP7813" i="53"/>
  <c r="BO7813" i="53"/>
  <c r="BN7813" i="53"/>
  <c r="BM7813" i="53"/>
  <c r="BQ7813" i="53"/>
  <c r="BM8819" i="53"/>
  <c r="BQ8819" i="53"/>
  <c r="BP8819" i="53"/>
  <c r="BO8819" i="53"/>
  <c r="BN8819" i="53"/>
  <c r="BL8820" i="53"/>
  <c r="BL7814" i="53"/>
  <c r="AD8821" i="53"/>
  <c r="AD7814" i="53"/>
  <c r="AG1755" i="53"/>
  <c r="AF1755" i="53"/>
  <c r="AE1755" i="53"/>
  <c r="AF6784" i="53"/>
  <c r="AG6784" i="53"/>
  <c r="AE6784" i="53"/>
  <c r="AE5778" i="53"/>
  <c r="AG5778" i="53"/>
  <c r="AF5778" i="53"/>
  <c r="AG2761" i="53"/>
  <c r="AF2761" i="53"/>
  <c r="AE2761" i="53"/>
  <c r="AG3766" i="53"/>
  <c r="AF3766" i="53"/>
  <c r="AE3766" i="53"/>
  <c r="AG4772" i="53"/>
  <c r="AF4772" i="53"/>
  <c r="AE4772" i="53"/>
  <c r="BP751" i="53"/>
  <c r="BQ751" i="53"/>
  <c r="BO751" i="53"/>
  <c r="BN751" i="53"/>
  <c r="BM751" i="53"/>
  <c r="BQ1758" i="53"/>
  <c r="BP1758" i="53"/>
  <c r="BO1758" i="53"/>
  <c r="BN1758" i="53"/>
  <c r="BM1758" i="53"/>
  <c r="BQ2763" i="53"/>
  <c r="BP2763" i="53"/>
  <c r="BM2763" i="53"/>
  <c r="BO2763" i="53"/>
  <c r="BN2763" i="53"/>
  <c r="BQ6786" i="53"/>
  <c r="BP6786" i="53"/>
  <c r="BO6786" i="53"/>
  <c r="BN6786" i="53"/>
  <c r="BM6786" i="53"/>
  <c r="BQ5780" i="53"/>
  <c r="BP5780" i="53"/>
  <c r="BN5780" i="53"/>
  <c r="BM5780" i="53"/>
  <c r="BO5780" i="53"/>
  <c r="BP3768" i="53"/>
  <c r="BM3768" i="53"/>
  <c r="BQ3768" i="53"/>
  <c r="BO3768" i="53"/>
  <c r="BN3768" i="53"/>
  <c r="BP4775" i="53"/>
  <c r="BQ4775" i="53"/>
  <c r="BO4775" i="53"/>
  <c r="BN4775" i="53"/>
  <c r="BM4775" i="53"/>
  <c r="AD5779" i="53"/>
  <c r="AD4773" i="53"/>
  <c r="AD1756" i="53"/>
  <c r="BL752" i="53"/>
  <c r="BL3769" i="53"/>
  <c r="BL2764" i="53"/>
  <c r="BL5781" i="53"/>
  <c r="BL6787" i="53"/>
  <c r="BL1759" i="53"/>
  <c r="BL4776" i="53"/>
  <c r="AD6785" i="53"/>
  <c r="AD3767" i="53"/>
  <c r="AD2762" i="53"/>
  <c r="AG7814" i="53"/>
  <c r="AF7814" i="53"/>
  <c r="AE7814" i="53"/>
  <c r="AG8821" i="53"/>
  <c r="AF8821" i="53"/>
  <c r="AE8821" i="53"/>
  <c r="BQ7814" i="53"/>
  <c r="BP7814" i="53"/>
  <c r="BO7814" i="53"/>
  <c r="BN7814" i="53"/>
  <c r="BM7814" i="53"/>
  <c r="BP8820" i="53"/>
  <c r="BO8820" i="53"/>
  <c r="BN8820" i="53"/>
  <c r="BM8820" i="53"/>
  <c r="BQ8820" i="53"/>
  <c r="BL8821" i="53"/>
  <c r="BL7815" i="53"/>
  <c r="AD8822" i="53"/>
  <c r="AD7815" i="53"/>
  <c r="AG5779" i="53"/>
  <c r="AF5779" i="53"/>
  <c r="AE5779" i="53"/>
  <c r="AE6785" i="53"/>
  <c r="AG6785" i="53"/>
  <c r="AF6785" i="53"/>
  <c r="AE4773" i="53"/>
  <c r="AF4773" i="53"/>
  <c r="AG4773" i="53"/>
  <c r="AF2762" i="53"/>
  <c r="AE2762" i="53"/>
  <c r="AG2762" i="53"/>
  <c r="AF1756" i="53"/>
  <c r="AE1756" i="53"/>
  <c r="AG1756" i="53"/>
  <c r="AG3767" i="53"/>
  <c r="AE3767" i="53"/>
  <c r="AF3767" i="53"/>
  <c r="BP4776" i="53"/>
  <c r="BQ4776" i="53"/>
  <c r="BO4776" i="53"/>
  <c r="BN4776" i="53"/>
  <c r="BM4776" i="53"/>
  <c r="BQ1759" i="53"/>
  <c r="BP1759" i="53"/>
  <c r="BN1759" i="53"/>
  <c r="BM1759" i="53"/>
  <c r="BO1759" i="53"/>
  <c r="BP6787" i="53"/>
  <c r="BQ6787" i="53"/>
  <c r="BO6787" i="53"/>
  <c r="BN6787" i="53"/>
  <c r="BM6787" i="53"/>
  <c r="BQ5781" i="53"/>
  <c r="BP5781" i="53"/>
  <c r="BO5781" i="53"/>
  <c r="BN5781" i="53"/>
  <c r="BM5781" i="53"/>
  <c r="BQ2764" i="53"/>
  <c r="BP2764" i="53"/>
  <c r="BO2764" i="53"/>
  <c r="BN2764" i="53"/>
  <c r="BM2764" i="53"/>
  <c r="BP3769" i="53"/>
  <c r="BN3769" i="53"/>
  <c r="BM3769" i="53"/>
  <c r="BQ3769" i="53"/>
  <c r="BO3769" i="53"/>
  <c r="BQ752" i="53"/>
  <c r="BP752" i="53"/>
  <c r="BM752" i="53"/>
  <c r="BO752" i="53"/>
  <c r="BN752" i="53"/>
  <c r="AD5780" i="53"/>
  <c r="AD4774" i="53"/>
  <c r="AD1757" i="53"/>
  <c r="BL753" i="53"/>
  <c r="BL5782" i="53"/>
  <c r="BL1760" i="53"/>
  <c r="BL2765" i="53"/>
  <c r="BL4777" i="53"/>
  <c r="BL6788" i="53"/>
  <c r="BL3770" i="53"/>
  <c r="AD6786" i="53"/>
  <c r="AD3768" i="53"/>
  <c r="AD2763" i="53"/>
  <c r="AG7815" i="53"/>
  <c r="AF7815" i="53"/>
  <c r="AE7815" i="53"/>
  <c r="AG8822" i="53"/>
  <c r="AF8822" i="53"/>
  <c r="AE8822" i="53"/>
  <c r="BN7815" i="53"/>
  <c r="BM7815" i="53"/>
  <c r="BQ7815" i="53"/>
  <c r="BP7815" i="53"/>
  <c r="BO7815" i="53"/>
  <c r="BQ8821" i="53"/>
  <c r="BP8821" i="53"/>
  <c r="BO8821" i="53"/>
  <c r="BN8821" i="53"/>
  <c r="BM8821" i="53"/>
  <c r="BL8822" i="53"/>
  <c r="BL7816" i="53"/>
  <c r="AD8823" i="53"/>
  <c r="AD7816" i="53"/>
  <c r="AG4774" i="53"/>
  <c r="AF4774" i="53"/>
  <c r="AE4774" i="53"/>
  <c r="AG1757" i="53"/>
  <c r="AF1757" i="53"/>
  <c r="AE1757" i="53"/>
  <c r="AG5780" i="53"/>
  <c r="AF5780" i="53"/>
  <c r="AE5780" i="53"/>
  <c r="AE6786" i="53"/>
  <c r="AG6786" i="53"/>
  <c r="AF6786" i="53"/>
  <c r="AG2763" i="53"/>
  <c r="AF2763" i="53"/>
  <c r="AE2763" i="53"/>
  <c r="AG3768" i="53"/>
  <c r="AF3768" i="53"/>
  <c r="AE3768" i="53"/>
  <c r="BP3770" i="53"/>
  <c r="BO3770" i="53"/>
  <c r="BN3770" i="53"/>
  <c r="BM3770" i="53"/>
  <c r="BQ3770" i="53"/>
  <c r="BP6788" i="53"/>
  <c r="BQ6788" i="53"/>
  <c r="BO6788" i="53"/>
  <c r="BN6788" i="53"/>
  <c r="BM6788" i="53"/>
  <c r="BP2765" i="53"/>
  <c r="BQ2765" i="53"/>
  <c r="BO2765" i="53"/>
  <c r="BN2765" i="53"/>
  <c r="BM2765" i="53"/>
  <c r="BP4777" i="53"/>
  <c r="BQ4777" i="53"/>
  <c r="BO4777" i="53"/>
  <c r="BN4777" i="53"/>
  <c r="BM4777" i="53"/>
  <c r="BQ1760" i="53"/>
  <c r="BP1760" i="53"/>
  <c r="BO1760" i="53"/>
  <c r="BN1760" i="53"/>
  <c r="BM1760" i="53"/>
  <c r="BQ5782" i="53"/>
  <c r="BP5782" i="53"/>
  <c r="BO5782" i="53"/>
  <c r="BN5782" i="53"/>
  <c r="BM5782" i="53"/>
  <c r="BQ753" i="53"/>
  <c r="BP753" i="53"/>
  <c r="BO753" i="53"/>
  <c r="BN753" i="53"/>
  <c r="BM753" i="53"/>
  <c r="AD5781" i="53"/>
  <c r="BL754" i="53"/>
  <c r="AD1758" i="53"/>
  <c r="AD4775" i="53"/>
  <c r="BL5783" i="53"/>
  <c r="BL4778" i="53"/>
  <c r="BL6789" i="53"/>
  <c r="BL2766" i="53"/>
  <c r="BL3771" i="53"/>
  <c r="BL1761" i="53"/>
  <c r="AD6787" i="53"/>
  <c r="AD3769" i="53"/>
  <c r="AD2764" i="53"/>
  <c r="AE7816" i="53"/>
  <c r="AG7816" i="53"/>
  <c r="AF7816" i="53"/>
  <c r="AF8823" i="53"/>
  <c r="AE8823" i="53"/>
  <c r="AG8823" i="53"/>
  <c r="BQ7816" i="53"/>
  <c r="BP7816" i="53"/>
  <c r="BO7816" i="53"/>
  <c r="BN7816" i="53"/>
  <c r="BM7816" i="53"/>
  <c r="BN8822" i="53"/>
  <c r="BM8822" i="53"/>
  <c r="BQ8822" i="53"/>
  <c r="BP8822" i="53"/>
  <c r="BO8822" i="53"/>
  <c r="BL8823" i="53"/>
  <c r="BL7817" i="53"/>
  <c r="AD8824" i="53"/>
  <c r="AD7817" i="53"/>
  <c r="AG1758" i="53"/>
  <c r="AF1758" i="53"/>
  <c r="AE1758" i="53"/>
  <c r="AG5781" i="53"/>
  <c r="AF5781" i="53"/>
  <c r="AE5781" i="53"/>
  <c r="AG6787" i="53"/>
  <c r="AF6787" i="53"/>
  <c r="AE6787" i="53"/>
  <c r="AG2764" i="53"/>
  <c r="AF2764" i="53"/>
  <c r="AE2764" i="53"/>
  <c r="AF3769" i="53"/>
  <c r="AE3769" i="53"/>
  <c r="AG3769" i="53"/>
  <c r="AG4775" i="53"/>
  <c r="AF4775" i="53"/>
  <c r="AE4775" i="53"/>
  <c r="BQ754" i="53"/>
  <c r="BP754" i="53"/>
  <c r="BO754" i="53"/>
  <c r="BN754" i="53"/>
  <c r="BM754" i="53"/>
  <c r="BQ1761" i="53"/>
  <c r="BP1761" i="53"/>
  <c r="BO1761" i="53"/>
  <c r="BN1761" i="53"/>
  <c r="BM1761" i="53"/>
  <c r="BP3771" i="53"/>
  <c r="BQ3771" i="53"/>
  <c r="BO3771" i="53"/>
  <c r="BN3771" i="53"/>
  <c r="BM3771" i="53"/>
  <c r="BQ2766" i="53"/>
  <c r="BP2766" i="53"/>
  <c r="BO2766" i="53"/>
  <c r="BN2766" i="53"/>
  <c r="BM2766" i="53"/>
  <c r="BQ6789" i="53"/>
  <c r="BP6789" i="53"/>
  <c r="BM6789" i="53"/>
  <c r="BO6789" i="53"/>
  <c r="BN6789" i="53"/>
  <c r="BQ5783" i="53"/>
  <c r="BP5783" i="53"/>
  <c r="BO5783" i="53"/>
  <c r="BN5783" i="53"/>
  <c r="BM5783" i="53"/>
  <c r="BP4778" i="53"/>
  <c r="BQ4778" i="53"/>
  <c r="BO4778" i="53"/>
  <c r="BN4778" i="53"/>
  <c r="BM4778" i="53"/>
  <c r="AD5782" i="53"/>
  <c r="AD1759" i="53"/>
  <c r="BL755" i="53"/>
  <c r="AD4776" i="53"/>
  <c r="BL6790" i="53"/>
  <c r="BL4779" i="53"/>
  <c r="BL3772" i="53"/>
  <c r="BL5784" i="53"/>
  <c r="BL2767" i="53"/>
  <c r="BL1762" i="53"/>
  <c r="AD6788" i="53"/>
  <c r="AD3770" i="53"/>
  <c r="AD2765" i="53"/>
  <c r="AG7817" i="53"/>
  <c r="AF7817" i="53"/>
  <c r="AE7817" i="53"/>
  <c r="AG8824" i="53"/>
  <c r="AF8824" i="53"/>
  <c r="AE8824" i="53"/>
  <c r="BQ7817" i="53"/>
  <c r="BP7817" i="53"/>
  <c r="BO7817" i="53"/>
  <c r="BN7817" i="53"/>
  <c r="BM7817" i="53"/>
  <c r="BQ8823" i="53"/>
  <c r="BP8823" i="53"/>
  <c r="BO8823" i="53"/>
  <c r="BN8823" i="53"/>
  <c r="BM8823" i="53"/>
  <c r="BL8824" i="53"/>
  <c r="BL7818" i="53"/>
  <c r="AD8825" i="53"/>
  <c r="AD7818" i="53"/>
  <c r="AE1759" i="53"/>
  <c r="AF1759" i="53"/>
  <c r="AG1759" i="53"/>
  <c r="AG6788" i="53"/>
  <c r="AE6788" i="53"/>
  <c r="AF6788" i="53"/>
  <c r="AG5782" i="53"/>
  <c r="AF5782" i="53"/>
  <c r="AE5782" i="53"/>
  <c r="AE2765" i="53"/>
  <c r="AF2765" i="53"/>
  <c r="AG2765" i="53"/>
  <c r="AG3770" i="53"/>
  <c r="AF3770" i="53"/>
  <c r="AE3770" i="53"/>
  <c r="AG4776" i="53"/>
  <c r="AE4776" i="53"/>
  <c r="AF4776" i="53"/>
  <c r="BQ2767" i="53"/>
  <c r="BP2767" i="53"/>
  <c r="BM2767" i="53"/>
  <c r="BO2767" i="53"/>
  <c r="BN2767" i="53"/>
  <c r="BP3772" i="53"/>
  <c r="BQ3772" i="53"/>
  <c r="BO3772" i="53"/>
  <c r="BN3772" i="53"/>
  <c r="BM3772" i="53"/>
  <c r="BP755" i="53"/>
  <c r="BQ755" i="53"/>
  <c r="BO755" i="53"/>
  <c r="BN755" i="53"/>
  <c r="BM755" i="53"/>
  <c r="BQ1762" i="53"/>
  <c r="BP1762" i="53"/>
  <c r="BO1762" i="53"/>
  <c r="BN1762" i="53"/>
  <c r="BM1762" i="53"/>
  <c r="BQ5784" i="53"/>
  <c r="BP5784" i="53"/>
  <c r="BN5784" i="53"/>
  <c r="BM5784" i="53"/>
  <c r="BO5784" i="53"/>
  <c r="BP4779" i="53"/>
  <c r="BM4779" i="53"/>
  <c r="BQ4779" i="53"/>
  <c r="BO4779" i="53"/>
  <c r="BN4779" i="53"/>
  <c r="BQ6790" i="53"/>
  <c r="BP6790" i="53"/>
  <c r="BO6790" i="53"/>
  <c r="BN6790" i="53"/>
  <c r="BM6790" i="53"/>
  <c r="AD5783" i="53"/>
  <c r="AD1760" i="53"/>
  <c r="BL756" i="53"/>
  <c r="AD4777" i="53"/>
  <c r="BL5785" i="53"/>
  <c r="BL1763" i="53"/>
  <c r="BL6791" i="53"/>
  <c r="BL4780" i="53"/>
  <c r="BL2768" i="53"/>
  <c r="BL3773" i="53"/>
  <c r="AD6789" i="53"/>
  <c r="AD3771" i="53"/>
  <c r="AD2766" i="53"/>
  <c r="AG7818" i="53"/>
  <c r="AF7818" i="53"/>
  <c r="AE7818" i="53"/>
  <c r="AG8825" i="53"/>
  <c r="AF8825" i="53"/>
  <c r="AE8825" i="53"/>
  <c r="BO7818" i="53"/>
  <c r="BN7818" i="53"/>
  <c r="BM7818" i="53"/>
  <c r="BQ7818" i="53"/>
  <c r="BP7818" i="53"/>
  <c r="BQ8824" i="53"/>
  <c r="BP8824" i="53"/>
  <c r="BO8824" i="53"/>
  <c r="BN8824" i="53"/>
  <c r="BM8824" i="53"/>
  <c r="BL8825" i="53"/>
  <c r="BL7819" i="53"/>
  <c r="AD8826" i="53"/>
  <c r="AD7819" i="53"/>
  <c r="AG1760" i="53"/>
  <c r="AF1760" i="53"/>
  <c r="AE1760" i="53"/>
  <c r="AG6789" i="53"/>
  <c r="AF6789" i="53"/>
  <c r="AE6789" i="53"/>
  <c r="AF5783" i="53"/>
  <c r="AE5783" i="53"/>
  <c r="AG5783" i="53"/>
  <c r="AG2766" i="53"/>
  <c r="AF2766" i="53"/>
  <c r="AE2766" i="53"/>
  <c r="AG3771" i="53"/>
  <c r="AF3771" i="53"/>
  <c r="AE3771" i="53"/>
  <c r="AG4777" i="53"/>
  <c r="AF4777" i="53"/>
  <c r="AE4777" i="53"/>
  <c r="BP3773" i="53"/>
  <c r="BQ3773" i="53"/>
  <c r="BO3773" i="53"/>
  <c r="BN3773" i="53"/>
  <c r="BM3773" i="53"/>
  <c r="BQ2768" i="53"/>
  <c r="BP2768" i="53"/>
  <c r="BO2768" i="53"/>
  <c r="BN2768" i="53"/>
  <c r="BM2768" i="53"/>
  <c r="BQ756" i="53"/>
  <c r="BP756" i="53"/>
  <c r="BM756" i="53"/>
  <c r="BO756" i="53"/>
  <c r="BN756" i="53"/>
  <c r="BP4780" i="53"/>
  <c r="BN4780" i="53"/>
  <c r="BM4780" i="53"/>
  <c r="BQ4780" i="53"/>
  <c r="BO4780" i="53"/>
  <c r="BP6791" i="53"/>
  <c r="BQ6791" i="53"/>
  <c r="BO6791" i="53"/>
  <c r="BN6791" i="53"/>
  <c r="BM6791" i="53"/>
  <c r="BQ1763" i="53"/>
  <c r="BP1763" i="53"/>
  <c r="BN1763" i="53"/>
  <c r="BM1763" i="53"/>
  <c r="BO1763" i="53"/>
  <c r="BQ5785" i="53"/>
  <c r="BP5785" i="53"/>
  <c r="BO5785" i="53"/>
  <c r="BN5785" i="53"/>
  <c r="BM5785" i="53"/>
  <c r="AD5784" i="53"/>
  <c r="AD4778" i="53"/>
  <c r="BL757" i="53"/>
  <c r="AD1761" i="53"/>
  <c r="BL6792" i="53"/>
  <c r="BL2769" i="53"/>
  <c r="BL5786" i="53"/>
  <c r="BL4781" i="53"/>
  <c r="BL3774" i="53"/>
  <c r="BL1764" i="53"/>
  <c r="AD6790" i="53"/>
  <c r="AD3772" i="53"/>
  <c r="AD2767" i="53"/>
  <c r="AG7819" i="53"/>
  <c r="AF7819" i="53"/>
  <c r="AE7819" i="53"/>
  <c r="AE8826" i="53"/>
  <c r="AG8826" i="53"/>
  <c r="AF8826" i="53"/>
  <c r="BQ7819" i="53"/>
  <c r="BP7819" i="53"/>
  <c r="BO7819" i="53"/>
  <c r="BN7819" i="53"/>
  <c r="BM7819" i="53"/>
  <c r="BO8825" i="53"/>
  <c r="BN8825" i="53"/>
  <c r="BM8825" i="53"/>
  <c r="BQ8825" i="53"/>
  <c r="BP8825" i="53"/>
  <c r="BL8826" i="53"/>
  <c r="BL7820" i="53"/>
  <c r="AD8827" i="53"/>
  <c r="AD7820" i="53"/>
  <c r="AF6790" i="53"/>
  <c r="AE6790" i="53"/>
  <c r="AG6790" i="53"/>
  <c r="AG5784" i="53"/>
  <c r="AF5784" i="53"/>
  <c r="AE5784" i="53"/>
  <c r="AF4778" i="53"/>
  <c r="AE4778" i="53"/>
  <c r="AG4778" i="53"/>
  <c r="AG2767" i="53"/>
  <c r="AF2767" i="53"/>
  <c r="AE2767" i="53"/>
  <c r="AE3772" i="53"/>
  <c r="AF3772" i="53"/>
  <c r="AG3772" i="53"/>
  <c r="AG1761" i="53"/>
  <c r="AF1761" i="53"/>
  <c r="AE1761" i="53"/>
  <c r="BQ757" i="53"/>
  <c r="BP757" i="53"/>
  <c r="BO757" i="53"/>
  <c r="BN757" i="53"/>
  <c r="BM757" i="53"/>
  <c r="BQ1764" i="53"/>
  <c r="BP1764" i="53"/>
  <c r="BO1764" i="53"/>
  <c r="BN1764" i="53"/>
  <c r="BM1764" i="53"/>
  <c r="BP3774" i="53"/>
  <c r="BQ3774" i="53"/>
  <c r="BO3774" i="53"/>
  <c r="BN3774" i="53"/>
  <c r="BM3774" i="53"/>
  <c r="BQ5786" i="53"/>
  <c r="BP5786" i="53"/>
  <c r="BO5786" i="53"/>
  <c r="BN5786" i="53"/>
  <c r="BM5786" i="53"/>
  <c r="BP4781" i="53"/>
  <c r="BO4781" i="53"/>
  <c r="BN4781" i="53"/>
  <c r="BM4781" i="53"/>
  <c r="BQ4781" i="53"/>
  <c r="BP2769" i="53"/>
  <c r="BQ2769" i="53"/>
  <c r="BO2769" i="53"/>
  <c r="BN2769" i="53"/>
  <c r="BM2769" i="53"/>
  <c r="BQ6792" i="53"/>
  <c r="BP6792" i="53"/>
  <c r="BO6792" i="53"/>
  <c r="BN6792" i="53"/>
  <c r="BM6792" i="53"/>
  <c r="AD5785" i="53"/>
  <c r="AD1762" i="53"/>
  <c r="BL758" i="53"/>
  <c r="AD4779" i="53"/>
  <c r="BL6793" i="53"/>
  <c r="BL3775" i="53"/>
  <c r="BL5787" i="53"/>
  <c r="BL1765" i="53"/>
  <c r="BL4782" i="53"/>
  <c r="BL2770" i="53"/>
  <c r="AD6791" i="53"/>
  <c r="AD3773" i="53"/>
  <c r="AD2768" i="53"/>
  <c r="AG7820" i="53"/>
  <c r="AF7820" i="53"/>
  <c r="AE7820" i="53"/>
  <c r="AG8827" i="53"/>
  <c r="AF8827" i="53"/>
  <c r="AE8827" i="53"/>
  <c r="BM7820" i="53"/>
  <c r="BQ7820" i="53"/>
  <c r="BP7820" i="53"/>
  <c r="BO7820" i="53"/>
  <c r="BN7820" i="53"/>
  <c r="BQ8826" i="53"/>
  <c r="BP8826" i="53"/>
  <c r="BO8826" i="53"/>
  <c r="BN8826" i="53"/>
  <c r="BM8826" i="53"/>
  <c r="BL8827" i="53"/>
  <c r="BL7821" i="53"/>
  <c r="AD8828" i="53"/>
  <c r="AD7821" i="53"/>
  <c r="AG1762" i="53"/>
  <c r="AE1762" i="53"/>
  <c r="AF1762" i="53"/>
  <c r="AF6791" i="53"/>
  <c r="AG6791" i="53"/>
  <c r="AE6791" i="53"/>
  <c r="AG2768" i="53"/>
  <c r="AE2768" i="53"/>
  <c r="AF2768" i="53"/>
  <c r="AG5785" i="53"/>
  <c r="AF5785" i="53"/>
  <c r="AE5785" i="53"/>
  <c r="AG3773" i="53"/>
  <c r="AF3773" i="53"/>
  <c r="AE3773" i="53"/>
  <c r="AG4779" i="53"/>
  <c r="AF4779" i="53"/>
  <c r="AE4779" i="53"/>
  <c r="BQ2770" i="53"/>
  <c r="BP2770" i="53"/>
  <c r="BO2770" i="53"/>
  <c r="BN2770" i="53"/>
  <c r="BM2770" i="53"/>
  <c r="BP4782" i="53"/>
  <c r="BQ4782" i="53"/>
  <c r="BO4782" i="53"/>
  <c r="BN4782" i="53"/>
  <c r="BM4782" i="53"/>
  <c r="BQ758" i="53"/>
  <c r="BP758" i="53"/>
  <c r="BO758" i="53"/>
  <c r="BN758" i="53"/>
  <c r="BM758" i="53"/>
  <c r="BQ5787" i="53"/>
  <c r="BP5787" i="53"/>
  <c r="BO5787" i="53"/>
  <c r="BN5787" i="53"/>
  <c r="BM5787" i="53"/>
  <c r="BQ1765" i="53"/>
  <c r="BP1765" i="53"/>
  <c r="BO1765" i="53"/>
  <c r="BN1765" i="53"/>
  <c r="BM1765" i="53"/>
  <c r="BP3775" i="53"/>
  <c r="BQ3775" i="53"/>
  <c r="BO3775" i="53"/>
  <c r="BN3775" i="53"/>
  <c r="BM3775" i="53"/>
  <c r="BQ6793" i="53"/>
  <c r="BP6793" i="53"/>
  <c r="BM6793" i="53"/>
  <c r="BO6793" i="53"/>
  <c r="BN6793" i="53"/>
  <c r="AD5786" i="53"/>
  <c r="BL759" i="53"/>
  <c r="AD4780" i="53"/>
  <c r="AD1763" i="53"/>
  <c r="BL4783" i="53"/>
  <c r="BL5788" i="53"/>
  <c r="BL6794" i="53"/>
  <c r="BL2771" i="53"/>
  <c r="BL1766" i="53"/>
  <c r="BL3776" i="53"/>
  <c r="AD6792" i="53"/>
  <c r="AD3774" i="53"/>
  <c r="AD2769" i="53"/>
  <c r="AF7821" i="53"/>
  <c r="AE7821" i="53"/>
  <c r="AG7821" i="53"/>
  <c r="AG8828" i="53"/>
  <c r="AF8828" i="53"/>
  <c r="AE8828" i="53"/>
  <c r="BP7821" i="53"/>
  <c r="BO7821" i="53"/>
  <c r="BN7821" i="53"/>
  <c r="BM7821" i="53"/>
  <c r="BQ7821" i="53"/>
  <c r="BM8827" i="53"/>
  <c r="BQ8827" i="53"/>
  <c r="BP8827" i="53"/>
  <c r="BO8827" i="53"/>
  <c r="BN8827" i="53"/>
  <c r="BL8828" i="53"/>
  <c r="BL7822" i="53"/>
  <c r="AD8829" i="53"/>
  <c r="AD7822" i="53"/>
  <c r="AG6792" i="53"/>
  <c r="AF6792" i="53"/>
  <c r="AE6792" i="53"/>
  <c r="AG4780" i="53"/>
  <c r="AF4780" i="53"/>
  <c r="AE4780" i="53"/>
  <c r="AE5786" i="53"/>
  <c r="AG5786" i="53"/>
  <c r="AF5786" i="53"/>
  <c r="AG2769" i="53"/>
  <c r="AF2769" i="53"/>
  <c r="AE2769" i="53"/>
  <c r="AG3774" i="53"/>
  <c r="AF3774" i="53"/>
  <c r="AE3774" i="53"/>
  <c r="AG1763" i="53"/>
  <c r="AF1763" i="53"/>
  <c r="AE1763" i="53"/>
  <c r="BP759" i="53"/>
  <c r="BQ759" i="53"/>
  <c r="BO759" i="53"/>
  <c r="BN759" i="53"/>
  <c r="BM759" i="53"/>
  <c r="BQ2771" i="53"/>
  <c r="BP2771" i="53"/>
  <c r="BM2771" i="53"/>
  <c r="BO2771" i="53"/>
  <c r="BN2771" i="53"/>
  <c r="BQ6794" i="53"/>
  <c r="BP6794" i="53"/>
  <c r="BO6794" i="53"/>
  <c r="BN6794" i="53"/>
  <c r="BM6794" i="53"/>
  <c r="BQ5788" i="53"/>
  <c r="BP5788" i="53"/>
  <c r="BN5788" i="53"/>
  <c r="BM5788" i="53"/>
  <c r="BO5788" i="53"/>
  <c r="BP4783" i="53"/>
  <c r="BQ4783" i="53"/>
  <c r="BO4783" i="53"/>
  <c r="BN4783" i="53"/>
  <c r="BM4783" i="53"/>
  <c r="BP3776" i="53"/>
  <c r="BM3776" i="53"/>
  <c r="BQ3776" i="53"/>
  <c r="BO3776" i="53"/>
  <c r="BN3776" i="53"/>
  <c r="BQ1766" i="53"/>
  <c r="BP1766" i="53"/>
  <c r="BO1766" i="53"/>
  <c r="BN1766" i="53"/>
  <c r="BM1766" i="53"/>
  <c r="AD5787" i="53"/>
  <c r="BL760" i="53"/>
  <c r="AD1764" i="53"/>
  <c r="AD4781" i="53"/>
  <c r="BL5789" i="53"/>
  <c r="BL6795" i="53"/>
  <c r="BL1767" i="53"/>
  <c r="BL4784" i="53"/>
  <c r="BL3777" i="53"/>
  <c r="BL2772" i="53"/>
  <c r="AD6793" i="53"/>
  <c r="AD3775" i="53"/>
  <c r="AD2770" i="53"/>
  <c r="AF7822" i="53"/>
  <c r="AG7822" i="53"/>
  <c r="AE7822" i="53"/>
  <c r="AG8829" i="53"/>
  <c r="AF8829" i="53"/>
  <c r="AE8829" i="53"/>
  <c r="BQ7822" i="53"/>
  <c r="BP7822" i="53"/>
  <c r="BO7822" i="53"/>
  <c r="BN7822" i="53"/>
  <c r="BM7822" i="53"/>
  <c r="BP8828" i="53"/>
  <c r="BO8828" i="53"/>
  <c r="BN8828" i="53"/>
  <c r="BM8828" i="53"/>
  <c r="BQ8828" i="53"/>
  <c r="BL8829" i="53"/>
  <c r="BL7823" i="53"/>
  <c r="AD8830" i="53"/>
  <c r="AD7823" i="53"/>
  <c r="AF1764" i="53"/>
  <c r="AE1764" i="53"/>
  <c r="AG1764" i="53"/>
  <c r="AE6793" i="53"/>
  <c r="AG6793" i="53"/>
  <c r="AF6793" i="53"/>
  <c r="AG5787" i="53"/>
  <c r="AF5787" i="53"/>
  <c r="AE5787" i="53"/>
  <c r="AF2770" i="53"/>
  <c r="AE2770" i="53"/>
  <c r="AG2770" i="53"/>
  <c r="AG3775" i="53"/>
  <c r="AE3775" i="53"/>
  <c r="AF3775" i="53"/>
  <c r="AE4781" i="53"/>
  <c r="AF4781" i="53"/>
  <c r="AG4781" i="53"/>
  <c r="BQ760" i="53"/>
  <c r="BP760" i="53"/>
  <c r="BM760" i="53"/>
  <c r="BO760" i="53"/>
  <c r="BN760" i="53"/>
  <c r="BP3777" i="53"/>
  <c r="BN3777" i="53"/>
  <c r="BM3777" i="53"/>
  <c r="BQ3777" i="53"/>
  <c r="BO3777" i="53"/>
  <c r="BP4784" i="53"/>
  <c r="BQ4784" i="53"/>
  <c r="BO4784" i="53"/>
  <c r="BN4784" i="53"/>
  <c r="BM4784" i="53"/>
  <c r="BQ2772" i="53"/>
  <c r="BP2772" i="53"/>
  <c r="BO2772" i="53"/>
  <c r="BN2772" i="53"/>
  <c r="BM2772" i="53"/>
  <c r="BQ1767" i="53"/>
  <c r="BP1767" i="53"/>
  <c r="BN1767" i="53"/>
  <c r="BM1767" i="53"/>
  <c r="BO1767" i="53"/>
  <c r="BP6795" i="53"/>
  <c r="BQ6795" i="53"/>
  <c r="BO6795" i="53"/>
  <c r="BN6795" i="53"/>
  <c r="BM6795" i="53"/>
  <c r="BQ5789" i="53"/>
  <c r="BP5789" i="53"/>
  <c r="BO5789" i="53"/>
  <c r="BN5789" i="53"/>
  <c r="BM5789" i="53"/>
  <c r="AD5788" i="53"/>
  <c r="BL761" i="53"/>
  <c r="AD1765" i="53"/>
  <c r="AD4782" i="53"/>
  <c r="BL1768" i="53"/>
  <c r="BL5790" i="53"/>
  <c r="BL3778" i="53"/>
  <c r="BL6796" i="53"/>
  <c r="BL4785" i="53"/>
  <c r="BL2773" i="53"/>
  <c r="AD6794" i="53"/>
  <c r="AD3776" i="53"/>
  <c r="AD2771" i="53"/>
  <c r="AG7823" i="53"/>
  <c r="AF7823" i="53"/>
  <c r="AE7823" i="53"/>
  <c r="AG8830" i="53"/>
  <c r="AF8830" i="53"/>
  <c r="AE8830" i="53"/>
  <c r="BN7823" i="53"/>
  <c r="BM7823" i="53"/>
  <c r="BQ7823" i="53"/>
  <c r="BP7823" i="53"/>
  <c r="BO7823" i="53"/>
  <c r="BQ8829" i="53"/>
  <c r="BP8829" i="53"/>
  <c r="BO8829" i="53"/>
  <c r="BN8829" i="53"/>
  <c r="BM8829" i="53"/>
  <c r="BL8830" i="53"/>
  <c r="BL7824" i="53"/>
  <c r="AD8831" i="53"/>
  <c r="AD7824" i="53"/>
  <c r="AG5788" i="53"/>
  <c r="AF5788" i="53"/>
  <c r="AE5788" i="53"/>
  <c r="AE6794" i="53"/>
  <c r="AF6794" i="53"/>
  <c r="AG6794" i="53"/>
  <c r="AG1765" i="53"/>
  <c r="AF1765" i="53"/>
  <c r="AE1765" i="53"/>
  <c r="AG2771" i="53"/>
  <c r="AF2771" i="53"/>
  <c r="AE2771" i="53"/>
  <c r="AG3776" i="53"/>
  <c r="AF3776" i="53"/>
  <c r="AE3776" i="53"/>
  <c r="AG4782" i="53"/>
  <c r="AF4782" i="53"/>
  <c r="AE4782" i="53"/>
  <c r="BP2773" i="53"/>
  <c r="BQ2773" i="53"/>
  <c r="BO2773" i="53"/>
  <c r="BN2773" i="53"/>
  <c r="BM2773" i="53"/>
  <c r="BQ6796" i="53"/>
  <c r="BP6796" i="53"/>
  <c r="BO6796" i="53"/>
  <c r="BN6796" i="53"/>
  <c r="BM6796" i="53"/>
  <c r="BP3778" i="53"/>
  <c r="BO3778" i="53"/>
  <c r="BN3778" i="53"/>
  <c r="BM3778" i="53"/>
  <c r="BQ3778" i="53"/>
  <c r="BQ1768" i="53"/>
  <c r="BP1768" i="53"/>
  <c r="BO1768" i="53"/>
  <c r="BN1768" i="53"/>
  <c r="BM1768" i="53"/>
  <c r="BQ761" i="53"/>
  <c r="BP761" i="53"/>
  <c r="BO761" i="53"/>
  <c r="BN761" i="53"/>
  <c r="BM761" i="53"/>
  <c r="BP4785" i="53"/>
  <c r="BQ4785" i="53"/>
  <c r="BO4785" i="53"/>
  <c r="BN4785" i="53"/>
  <c r="BM4785" i="53"/>
  <c r="BQ5790" i="53"/>
  <c r="BP5790" i="53"/>
  <c r="BO5790" i="53"/>
  <c r="BN5790" i="53"/>
  <c r="BM5790" i="53"/>
  <c r="AD5789" i="53"/>
  <c r="AD4783" i="53"/>
  <c r="AD1766" i="53"/>
  <c r="BL762" i="53"/>
  <c r="BL2774" i="53"/>
  <c r="BL6797" i="53"/>
  <c r="BL5791" i="53"/>
  <c r="BL4786" i="53"/>
  <c r="BL3779" i="53"/>
  <c r="BL1769" i="53"/>
  <c r="AD6795" i="53"/>
  <c r="AD3777" i="53"/>
  <c r="AD2772" i="53"/>
  <c r="AF7824" i="53"/>
  <c r="AE7824" i="53"/>
  <c r="AG7824" i="53"/>
  <c r="AF8831" i="53"/>
  <c r="AE8831" i="53"/>
  <c r="AG8831" i="53"/>
  <c r="BQ7824" i="53"/>
  <c r="BP7824" i="53"/>
  <c r="BO7824" i="53"/>
  <c r="BN7824" i="53"/>
  <c r="BM7824" i="53"/>
  <c r="BN8830" i="53"/>
  <c r="BM8830" i="53"/>
  <c r="BQ8830" i="53"/>
  <c r="BP8830" i="53"/>
  <c r="BO8830" i="53"/>
  <c r="BL8831" i="53"/>
  <c r="BL7825" i="53"/>
  <c r="AD8832" i="53"/>
  <c r="AD7825" i="53"/>
  <c r="AG4783" i="53"/>
  <c r="AF4783" i="53"/>
  <c r="AE4783" i="53"/>
  <c r="AG1766" i="53"/>
  <c r="AF1766" i="53"/>
  <c r="AE1766" i="53"/>
  <c r="AG5789" i="53"/>
  <c r="AF5789" i="53"/>
  <c r="AE5789" i="53"/>
  <c r="AG6795" i="53"/>
  <c r="AE6795" i="53"/>
  <c r="AF6795" i="53"/>
  <c r="AG2772" i="53"/>
  <c r="AF2772" i="53"/>
  <c r="AE2772" i="53"/>
  <c r="AF3777" i="53"/>
  <c r="AE3777" i="53"/>
  <c r="AG3777" i="53"/>
  <c r="BP3779" i="53"/>
  <c r="BQ3779" i="53"/>
  <c r="BO3779" i="53"/>
  <c r="BN3779" i="53"/>
  <c r="BM3779" i="53"/>
  <c r="BP4786" i="53"/>
  <c r="BQ4786" i="53"/>
  <c r="BO4786" i="53"/>
  <c r="BM4786" i="53"/>
  <c r="BN4786" i="53"/>
  <c r="BQ6797" i="53"/>
  <c r="BP6797" i="53"/>
  <c r="BM6797" i="53"/>
  <c r="BO6797" i="53"/>
  <c r="BN6797" i="53"/>
  <c r="BQ1769" i="53"/>
  <c r="BP1769" i="53"/>
  <c r="BO1769" i="53"/>
  <c r="BN1769" i="53"/>
  <c r="BM1769" i="53"/>
  <c r="BQ5791" i="53"/>
  <c r="BP5791" i="53"/>
  <c r="BO5791" i="53"/>
  <c r="BN5791" i="53"/>
  <c r="BM5791" i="53"/>
  <c r="BQ2774" i="53"/>
  <c r="BP2774" i="53"/>
  <c r="BO2774" i="53"/>
  <c r="BN2774" i="53"/>
  <c r="BM2774" i="53"/>
  <c r="BQ762" i="53"/>
  <c r="BP762" i="53"/>
  <c r="BO762" i="53"/>
  <c r="BN762" i="53"/>
  <c r="BM762" i="53"/>
  <c r="AD5790" i="53"/>
  <c r="BL763" i="53"/>
  <c r="AD1767" i="53"/>
  <c r="AD4784" i="53"/>
  <c r="BL6798" i="53"/>
  <c r="BL3780" i="53"/>
  <c r="BL4787" i="53"/>
  <c r="BL5792" i="53"/>
  <c r="BL1770" i="53"/>
  <c r="BL2775" i="53"/>
  <c r="AD6796" i="53"/>
  <c r="AD3778" i="53"/>
  <c r="AD2773" i="53"/>
  <c r="AE7825" i="53"/>
  <c r="AG7825" i="53"/>
  <c r="AF7825" i="53"/>
  <c r="AG8832" i="53"/>
  <c r="AF8832" i="53"/>
  <c r="AE8832" i="53"/>
  <c r="BQ7825" i="53"/>
  <c r="BP7825" i="53"/>
  <c r="BO7825" i="53"/>
  <c r="BN7825" i="53"/>
  <c r="BM7825" i="53"/>
  <c r="BQ8831" i="53"/>
  <c r="BP8831" i="53"/>
  <c r="BO8831" i="53"/>
  <c r="BN8831" i="53"/>
  <c r="BM8831" i="53"/>
  <c r="BL8832" i="53"/>
  <c r="BL7826" i="53"/>
  <c r="AD8833" i="53"/>
  <c r="AD7826" i="53"/>
  <c r="AG6796" i="53"/>
  <c r="AE6796" i="53"/>
  <c r="AF6796" i="53"/>
  <c r="AG5790" i="53"/>
  <c r="AF5790" i="53"/>
  <c r="AE5790" i="53"/>
  <c r="AE1767" i="53"/>
  <c r="AF1767" i="53"/>
  <c r="AG1767" i="53"/>
  <c r="AE2773" i="53"/>
  <c r="AF2773" i="53"/>
  <c r="AG2773" i="53"/>
  <c r="AG3778" i="53"/>
  <c r="AF3778" i="53"/>
  <c r="AE3778" i="53"/>
  <c r="AG4784" i="53"/>
  <c r="AE4784" i="53"/>
  <c r="AF4784" i="53"/>
  <c r="BQ2775" i="53"/>
  <c r="BP2775" i="53"/>
  <c r="BM2775" i="53"/>
  <c r="BO2775" i="53"/>
  <c r="BN2775" i="53"/>
  <c r="BQ1770" i="53"/>
  <c r="BP1770" i="53"/>
  <c r="BO1770" i="53"/>
  <c r="BN1770" i="53"/>
  <c r="BM1770" i="53"/>
  <c r="BQ5792" i="53"/>
  <c r="BP5792" i="53"/>
  <c r="BN5792" i="53"/>
  <c r="BM5792" i="53"/>
  <c r="BO5792" i="53"/>
  <c r="BP4787" i="53"/>
  <c r="BM4787" i="53"/>
  <c r="BQ4787" i="53"/>
  <c r="BO4787" i="53"/>
  <c r="BN4787" i="53"/>
  <c r="BP763" i="53"/>
  <c r="BQ763" i="53"/>
  <c r="BO763" i="53"/>
  <c r="BN763" i="53"/>
  <c r="BM763" i="53"/>
  <c r="BP3780" i="53"/>
  <c r="BQ3780" i="53"/>
  <c r="BO3780" i="53"/>
  <c r="BN3780" i="53"/>
  <c r="BM3780" i="53"/>
  <c r="BQ6798" i="53"/>
  <c r="BP6798" i="53"/>
  <c r="BO6798" i="53"/>
  <c r="BN6798" i="53"/>
  <c r="BM6798" i="53"/>
  <c r="AD5791" i="53"/>
  <c r="AD1768" i="53"/>
  <c r="AD4785" i="53"/>
  <c r="BL764" i="53"/>
  <c r="BL3781" i="53"/>
  <c r="BL5793" i="53"/>
  <c r="BL6799" i="53"/>
  <c r="BL4788" i="53"/>
  <c r="BL1771" i="53"/>
  <c r="BL2776" i="53"/>
  <c r="AD6797" i="53"/>
  <c r="AD3779" i="53"/>
  <c r="AD2774" i="53"/>
  <c r="AG7826" i="53"/>
  <c r="AF7826" i="53"/>
  <c r="AE7826" i="53"/>
  <c r="AG8833" i="53"/>
  <c r="AF8833" i="53"/>
  <c r="AE8833" i="53"/>
  <c r="BO7826" i="53"/>
  <c r="BN7826" i="53"/>
  <c r="BM7826" i="53"/>
  <c r="BQ7826" i="53"/>
  <c r="BP7826" i="53"/>
  <c r="BQ8832" i="53"/>
  <c r="BP8832" i="53"/>
  <c r="BO8832" i="53"/>
  <c r="BN8832" i="53"/>
  <c r="BM8832" i="53"/>
  <c r="BL8833" i="53"/>
  <c r="BL7827" i="53"/>
  <c r="AD8834" i="53"/>
  <c r="AD7827" i="53"/>
  <c r="AF6797" i="53"/>
  <c r="AE6797" i="53"/>
  <c r="AG6797" i="53"/>
  <c r="AG1768" i="53"/>
  <c r="AF1768" i="53"/>
  <c r="AE1768" i="53"/>
  <c r="AG4785" i="53"/>
  <c r="AF4785" i="53"/>
  <c r="AE4785" i="53"/>
  <c r="AF5791" i="53"/>
  <c r="AE5791" i="53"/>
  <c r="AG5791" i="53"/>
  <c r="AG2774" i="53"/>
  <c r="AF2774" i="53"/>
  <c r="AE2774" i="53"/>
  <c r="AG3779" i="53"/>
  <c r="AF3779" i="53"/>
  <c r="AE3779" i="53"/>
  <c r="BQ2776" i="53"/>
  <c r="BP2776" i="53"/>
  <c r="BO2776" i="53"/>
  <c r="BN2776" i="53"/>
  <c r="BM2776" i="53"/>
  <c r="BQ5793" i="53"/>
  <c r="BP5793" i="53"/>
  <c r="BO5793" i="53"/>
  <c r="BN5793" i="53"/>
  <c r="BM5793" i="53"/>
  <c r="BQ1771" i="53"/>
  <c r="BP1771" i="53"/>
  <c r="BN1771" i="53"/>
  <c r="BM1771" i="53"/>
  <c r="BO1771" i="53"/>
  <c r="BP3781" i="53"/>
  <c r="BQ3781" i="53"/>
  <c r="BO3781" i="53"/>
  <c r="BN3781" i="53"/>
  <c r="BM3781" i="53"/>
  <c r="BP4788" i="53"/>
  <c r="BN4788" i="53"/>
  <c r="BM4788" i="53"/>
  <c r="BQ4788" i="53"/>
  <c r="BO4788" i="53"/>
  <c r="BP6799" i="53"/>
  <c r="BQ6799" i="53"/>
  <c r="BO6799" i="53"/>
  <c r="BN6799" i="53"/>
  <c r="BM6799" i="53"/>
  <c r="BQ764" i="53"/>
  <c r="BP764" i="53"/>
  <c r="BM764" i="53"/>
  <c r="BO764" i="53"/>
  <c r="BN764" i="53"/>
  <c r="AD5792" i="53"/>
  <c r="AD1769" i="53"/>
  <c r="AD4786" i="53"/>
  <c r="BL765" i="53"/>
  <c r="BL3782" i="53"/>
  <c r="BL5794" i="53"/>
  <c r="BL4789" i="53"/>
  <c r="BL2777" i="53"/>
  <c r="BL6800" i="53"/>
  <c r="BL1772" i="53"/>
  <c r="AD6798" i="53"/>
  <c r="AD3780" i="53"/>
  <c r="AD2775" i="53"/>
  <c r="AG7827" i="53"/>
  <c r="AF7827" i="53"/>
  <c r="AE7827" i="53"/>
  <c r="AE8834" i="53"/>
  <c r="AG8834" i="53"/>
  <c r="AF8834" i="53"/>
  <c r="BQ7827" i="53"/>
  <c r="BP7827" i="53"/>
  <c r="BO7827" i="53"/>
  <c r="BN7827" i="53"/>
  <c r="BM7827" i="53"/>
  <c r="BO8833" i="53"/>
  <c r="BN8833" i="53"/>
  <c r="BM8833" i="53"/>
  <c r="BQ8833" i="53"/>
  <c r="BP8833" i="53"/>
  <c r="BL8834" i="53"/>
  <c r="BL7828" i="53"/>
  <c r="AD8835" i="53"/>
  <c r="AD7828" i="53"/>
  <c r="AG1769" i="53"/>
  <c r="AF1769" i="53"/>
  <c r="AE1769" i="53"/>
  <c r="AG5792" i="53"/>
  <c r="AF5792" i="53"/>
  <c r="AE5792" i="53"/>
  <c r="AF4786" i="53"/>
  <c r="AE4786" i="53"/>
  <c r="AG4786" i="53"/>
  <c r="AF6798" i="53"/>
  <c r="AG6798" i="53"/>
  <c r="AE6798" i="53"/>
  <c r="AG2775" i="53"/>
  <c r="AF2775" i="53"/>
  <c r="AE2775" i="53"/>
  <c r="AE3780" i="53"/>
  <c r="AF3780" i="53"/>
  <c r="AG3780" i="53"/>
  <c r="BQ6800" i="53"/>
  <c r="BP6800" i="53"/>
  <c r="BO6800" i="53"/>
  <c r="BN6800" i="53"/>
  <c r="BM6800" i="53"/>
  <c r="BQ1772" i="53"/>
  <c r="BP1772" i="53"/>
  <c r="BO1772" i="53"/>
  <c r="BN1772" i="53"/>
  <c r="BM1772" i="53"/>
  <c r="BP2777" i="53"/>
  <c r="BQ2777" i="53"/>
  <c r="BO2777" i="53"/>
  <c r="BN2777" i="53"/>
  <c r="BM2777" i="53"/>
  <c r="BP4789" i="53"/>
  <c r="BO4789" i="53"/>
  <c r="BN4789" i="53"/>
  <c r="BM4789" i="53"/>
  <c r="BQ4789" i="53"/>
  <c r="BQ5794" i="53"/>
  <c r="BP5794" i="53"/>
  <c r="BO5794" i="53"/>
  <c r="BN5794" i="53"/>
  <c r="BM5794" i="53"/>
  <c r="BP3782" i="53"/>
  <c r="BQ3782" i="53"/>
  <c r="BO3782" i="53"/>
  <c r="BN3782" i="53"/>
  <c r="BM3782" i="53"/>
  <c r="BQ765" i="53"/>
  <c r="BP765" i="53"/>
  <c r="BO765" i="53"/>
  <c r="BN765" i="53"/>
  <c r="BM765" i="53"/>
  <c r="AD5793" i="53"/>
  <c r="AD1770" i="53"/>
  <c r="BL766" i="53"/>
  <c r="AD4787" i="53"/>
  <c r="BL5795" i="53"/>
  <c r="BL2778" i="53"/>
  <c r="BL6801" i="53"/>
  <c r="BL1773" i="53"/>
  <c r="BL4790" i="53"/>
  <c r="BL3783" i="53"/>
  <c r="AD6799" i="53"/>
  <c r="AD3781" i="53"/>
  <c r="AD2776" i="53"/>
  <c r="AG7828" i="53"/>
  <c r="AF7828" i="53"/>
  <c r="AE7828" i="53"/>
  <c r="AG8835" i="53"/>
  <c r="AF8835" i="53"/>
  <c r="AE8835" i="53"/>
  <c r="BM7828" i="53"/>
  <c r="BQ7828" i="53"/>
  <c r="BP7828" i="53"/>
  <c r="BO7828" i="53"/>
  <c r="BN7828" i="53"/>
  <c r="BQ8834" i="53"/>
  <c r="BP8834" i="53"/>
  <c r="BO8834" i="53"/>
  <c r="BN8834" i="53"/>
  <c r="BM8834" i="53"/>
  <c r="BL8835" i="53"/>
  <c r="BL7829" i="53"/>
  <c r="AD8836" i="53"/>
  <c r="AD7829" i="53"/>
  <c r="AG1770" i="53"/>
  <c r="AE1770" i="53"/>
  <c r="AF1770" i="53"/>
  <c r="AF6799" i="53"/>
  <c r="AG6799" i="53"/>
  <c r="AE6799" i="53"/>
  <c r="AG5793" i="53"/>
  <c r="AF5793" i="53"/>
  <c r="AE5793" i="53"/>
  <c r="AG2776" i="53"/>
  <c r="AE2776" i="53"/>
  <c r="AF2776" i="53"/>
  <c r="AG3781" i="53"/>
  <c r="AF3781" i="53"/>
  <c r="AE3781" i="53"/>
  <c r="AG4787" i="53"/>
  <c r="AF4787" i="53"/>
  <c r="AE4787" i="53"/>
  <c r="BQ766" i="53"/>
  <c r="BP766" i="53"/>
  <c r="BO766" i="53"/>
  <c r="BN766" i="53"/>
  <c r="BM766" i="53"/>
  <c r="BQ6801" i="53"/>
  <c r="BP6801" i="53"/>
  <c r="BM6801" i="53"/>
  <c r="BO6801" i="53"/>
  <c r="BN6801" i="53"/>
  <c r="BP3783" i="53"/>
  <c r="BQ3783" i="53"/>
  <c r="BO3783" i="53"/>
  <c r="BN3783" i="53"/>
  <c r="BM3783" i="53"/>
  <c r="BP4790" i="53"/>
  <c r="BQ4790" i="53"/>
  <c r="BO4790" i="53"/>
  <c r="BN4790" i="53"/>
  <c r="BM4790" i="53"/>
  <c r="BQ2778" i="53"/>
  <c r="BP2778" i="53"/>
  <c r="BO2778" i="53"/>
  <c r="BN2778" i="53"/>
  <c r="BM2778" i="53"/>
  <c r="BQ1773" i="53"/>
  <c r="BP1773" i="53"/>
  <c r="BO1773" i="53"/>
  <c r="BN1773" i="53"/>
  <c r="BM1773" i="53"/>
  <c r="BQ5795" i="53"/>
  <c r="BP5795" i="53"/>
  <c r="BO5795" i="53"/>
  <c r="BN5795" i="53"/>
  <c r="BM5795" i="53"/>
  <c r="AD5794" i="53"/>
  <c r="AD4788" i="53"/>
  <c r="BL767" i="53"/>
  <c r="AD1771" i="53"/>
  <c r="BL4791" i="53"/>
  <c r="BL2779" i="53"/>
  <c r="BL3784" i="53"/>
  <c r="BL5796" i="53"/>
  <c r="BL6802" i="53"/>
  <c r="BL1774" i="53"/>
  <c r="AD6800" i="53"/>
  <c r="AD3782" i="53"/>
  <c r="AD2777" i="53"/>
  <c r="AG7829" i="53"/>
  <c r="AF7829" i="53"/>
  <c r="AE7829" i="53"/>
  <c r="AG8836" i="53"/>
  <c r="AF8836" i="53"/>
  <c r="AE8836" i="53"/>
  <c r="BP7829" i="53"/>
  <c r="BO7829" i="53"/>
  <c r="BN7829" i="53"/>
  <c r="BM7829" i="53"/>
  <c r="BQ7829" i="53"/>
  <c r="BM8835" i="53"/>
  <c r="BQ8835" i="53"/>
  <c r="BP8835" i="53"/>
  <c r="BO8835" i="53"/>
  <c r="BN8835" i="53"/>
  <c r="BL8836" i="53"/>
  <c r="BL7830" i="53"/>
  <c r="AD8837" i="53"/>
  <c r="AD7830" i="53"/>
  <c r="AG6800" i="53"/>
  <c r="AF6800" i="53"/>
  <c r="AE6800" i="53"/>
  <c r="AE5794" i="53"/>
  <c r="AG5794" i="53"/>
  <c r="AF5794" i="53"/>
  <c r="AG4788" i="53"/>
  <c r="AF4788" i="53"/>
  <c r="AE4788" i="53"/>
  <c r="AG2777" i="53"/>
  <c r="AF2777" i="53"/>
  <c r="AE2777" i="53"/>
  <c r="AG3782" i="53"/>
  <c r="AF3782" i="53"/>
  <c r="AE3782" i="53"/>
  <c r="AG1771" i="53"/>
  <c r="AF1771" i="53"/>
  <c r="AE1771" i="53"/>
  <c r="BP767" i="53"/>
  <c r="BQ767" i="53"/>
  <c r="BO767" i="53"/>
  <c r="BN767" i="53"/>
  <c r="BM767" i="53"/>
  <c r="BQ1774" i="53"/>
  <c r="BP1774" i="53"/>
  <c r="BO1774" i="53"/>
  <c r="BN1774" i="53"/>
  <c r="BM1774" i="53"/>
  <c r="BQ6802" i="53"/>
  <c r="BP6802" i="53"/>
  <c r="BO6802" i="53"/>
  <c r="BN6802" i="53"/>
  <c r="BM6802" i="53"/>
  <c r="BP3784" i="53"/>
  <c r="BM3784" i="53"/>
  <c r="BQ3784" i="53"/>
  <c r="BO3784" i="53"/>
  <c r="BN3784" i="53"/>
  <c r="BQ2779" i="53"/>
  <c r="BP2779" i="53"/>
  <c r="BM2779" i="53"/>
  <c r="BO2779" i="53"/>
  <c r="BN2779" i="53"/>
  <c r="BQ5796" i="53"/>
  <c r="BP5796" i="53"/>
  <c r="BN5796" i="53"/>
  <c r="BM5796" i="53"/>
  <c r="BO5796" i="53"/>
  <c r="BP4791" i="53"/>
  <c r="BQ4791" i="53"/>
  <c r="BO4791" i="53"/>
  <c r="BN4791" i="53"/>
  <c r="BM4791" i="53"/>
  <c r="AD5795" i="53"/>
  <c r="AD4789" i="53"/>
  <c r="AD1772" i="53"/>
  <c r="BL768" i="53"/>
  <c r="BL2780" i="53"/>
  <c r="BL6803" i="53"/>
  <c r="BL5797" i="53"/>
  <c r="BL1775" i="53"/>
  <c r="BL3785" i="53"/>
  <c r="BL4792" i="53"/>
  <c r="AD6801" i="53"/>
  <c r="AD3783" i="53"/>
  <c r="AD2778" i="53"/>
  <c r="AF7830" i="53"/>
  <c r="AG7830" i="53"/>
  <c r="AE7830" i="53"/>
  <c r="AG8837" i="53"/>
  <c r="AF8837" i="53"/>
  <c r="AE8837" i="53"/>
  <c r="BQ7830" i="53"/>
  <c r="BP7830" i="53"/>
  <c r="BO7830" i="53"/>
  <c r="BN7830" i="53"/>
  <c r="BM7830" i="53"/>
  <c r="BP8836" i="53"/>
  <c r="BO8836" i="53"/>
  <c r="BN8836" i="53"/>
  <c r="BM8836" i="53"/>
  <c r="BQ8836" i="53"/>
  <c r="BL8837" i="53"/>
  <c r="BL7831" i="53"/>
  <c r="AD8838" i="53"/>
  <c r="AD7831" i="53"/>
  <c r="AE6801" i="53"/>
  <c r="AG6801" i="53"/>
  <c r="AF6801" i="53"/>
  <c r="AE4789" i="53"/>
  <c r="AF4789" i="53"/>
  <c r="AG4789" i="53"/>
  <c r="AG5795" i="53"/>
  <c r="AF5795" i="53"/>
  <c r="AE5795" i="53"/>
  <c r="AF1772" i="53"/>
  <c r="AE1772" i="53"/>
  <c r="AG1772" i="53"/>
  <c r="AF2778" i="53"/>
  <c r="AE2778" i="53"/>
  <c r="AG2778" i="53"/>
  <c r="AG3783" i="53"/>
  <c r="AE3783" i="53"/>
  <c r="AF3783" i="53"/>
  <c r="BQ1775" i="53"/>
  <c r="BP1775" i="53"/>
  <c r="BN1775" i="53"/>
  <c r="BM1775" i="53"/>
  <c r="BO1775" i="53"/>
  <c r="BQ5797" i="53"/>
  <c r="BP5797" i="53"/>
  <c r="BO5797" i="53"/>
  <c r="BN5797" i="53"/>
  <c r="BM5797" i="53"/>
  <c r="BP3785" i="53"/>
  <c r="BN3785" i="53"/>
  <c r="BM3785" i="53"/>
  <c r="BQ3785" i="53"/>
  <c r="BO3785" i="53"/>
  <c r="BP4792" i="53"/>
  <c r="BQ4792" i="53"/>
  <c r="BO4792" i="53"/>
  <c r="BN4792" i="53"/>
  <c r="BM4792" i="53"/>
  <c r="BQ2780" i="53"/>
  <c r="BP2780" i="53"/>
  <c r="BO2780" i="53"/>
  <c r="BN2780" i="53"/>
  <c r="BM2780" i="53"/>
  <c r="BP6803" i="53"/>
  <c r="BQ6803" i="53"/>
  <c r="BO6803" i="53"/>
  <c r="BN6803" i="53"/>
  <c r="BM6803" i="53"/>
  <c r="BQ768" i="53"/>
  <c r="BP768" i="53"/>
  <c r="BM768" i="53"/>
  <c r="BO768" i="53"/>
  <c r="BN768" i="53"/>
  <c r="AD5796" i="53"/>
  <c r="AD4790" i="53"/>
  <c r="BL769" i="53"/>
  <c r="AD1773" i="53"/>
  <c r="BL6804" i="53"/>
  <c r="BL2781" i="53"/>
  <c r="BL5798" i="53"/>
  <c r="BL3786" i="53"/>
  <c r="BL4793" i="53"/>
  <c r="BL1776" i="53"/>
  <c r="AD6802" i="53"/>
  <c r="AD3784" i="53"/>
  <c r="AD2779" i="53"/>
  <c r="AG7831" i="53"/>
  <c r="AF7831" i="53"/>
  <c r="AE7831" i="53"/>
  <c r="AG8838" i="53"/>
  <c r="AF8838" i="53"/>
  <c r="AE8838" i="53"/>
  <c r="BN7831" i="53"/>
  <c r="BM7831" i="53"/>
  <c r="BQ7831" i="53"/>
  <c r="BP7831" i="53"/>
  <c r="BO7831" i="53"/>
  <c r="BQ8837" i="53"/>
  <c r="BP8837" i="53"/>
  <c r="BO8837" i="53"/>
  <c r="BN8837" i="53"/>
  <c r="BM8837" i="53"/>
  <c r="BL8838" i="53"/>
  <c r="BL7832" i="53"/>
  <c r="AD8839" i="53"/>
  <c r="AD7832" i="53"/>
  <c r="AG4790" i="53"/>
  <c r="AF4790" i="53"/>
  <c r="AE4790" i="53"/>
  <c r="AG5796" i="53"/>
  <c r="AF5796" i="53"/>
  <c r="AE5796" i="53"/>
  <c r="AE6802" i="53"/>
  <c r="AF6802" i="53"/>
  <c r="AG6802" i="53"/>
  <c r="AG2779" i="53"/>
  <c r="AF2779" i="53"/>
  <c r="AE2779" i="53"/>
  <c r="AG3784" i="53"/>
  <c r="AF3784" i="53"/>
  <c r="AE3784" i="53"/>
  <c r="AG1773" i="53"/>
  <c r="AF1773" i="53"/>
  <c r="AE1773" i="53"/>
  <c r="BP3786" i="53"/>
  <c r="BO3786" i="53"/>
  <c r="BN3786" i="53"/>
  <c r="BM3786" i="53"/>
  <c r="BQ3786" i="53"/>
  <c r="BQ769" i="53"/>
  <c r="BP769" i="53"/>
  <c r="BO769" i="53"/>
  <c r="BN769" i="53"/>
  <c r="BM769" i="53"/>
  <c r="BQ1776" i="53"/>
  <c r="BP1776" i="53"/>
  <c r="BO1776" i="53"/>
  <c r="BN1776" i="53"/>
  <c r="BM1776" i="53"/>
  <c r="BP2781" i="53"/>
  <c r="BQ2781" i="53"/>
  <c r="BO2781" i="53"/>
  <c r="BN2781" i="53"/>
  <c r="BM2781" i="53"/>
  <c r="BP4793" i="53"/>
  <c r="BQ4793" i="53"/>
  <c r="BO4793" i="53"/>
  <c r="BN4793" i="53"/>
  <c r="BM4793" i="53"/>
  <c r="BQ5798" i="53"/>
  <c r="BP5798" i="53"/>
  <c r="BO5798" i="53"/>
  <c r="BN5798" i="53"/>
  <c r="BM5798" i="53"/>
  <c r="BP6804" i="53"/>
  <c r="BQ6804" i="53"/>
  <c r="BO6804" i="53"/>
  <c r="BN6804" i="53"/>
  <c r="BM6804" i="53"/>
  <c r="AD5797" i="53"/>
  <c r="AD4791" i="53"/>
  <c r="AD1774" i="53"/>
  <c r="BL770" i="53"/>
  <c r="BL4794" i="53"/>
  <c r="BL2782" i="53"/>
  <c r="BL6805" i="53"/>
  <c r="BL5799" i="53"/>
  <c r="BL1777" i="53"/>
  <c r="BL3787" i="53"/>
  <c r="AD6803" i="53"/>
  <c r="AD3785" i="53"/>
  <c r="AD2780" i="53"/>
  <c r="AG7832" i="53"/>
  <c r="AF7832" i="53"/>
  <c r="AE7832" i="53"/>
  <c r="AF8839" i="53"/>
  <c r="AE8839" i="53"/>
  <c r="AG8839" i="53"/>
  <c r="BQ7832" i="53"/>
  <c r="BP7832" i="53"/>
  <c r="BO7832" i="53"/>
  <c r="BN7832" i="53"/>
  <c r="BM7832" i="53"/>
  <c r="BN8838" i="53"/>
  <c r="BM8838" i="53"/>
  <c r="BQ8838" i="53"/>
  <c r="BO8838" i="53"/>
  <c r="BP8838" i="53"/>
  <c r="BL8839" i="53"/>
  <c r="BL7833" i="53"/>
  <c r="AD8840" i="53"/>
  <c r="AD7833" i="53"/>
  <c r="AG4791" i="53"/>
  <c r="AF4791" i="53"/>
  <c r="AE4791" i="53"/>
  <c r="AG6803" i="53"/>
  <c r="AF6803" i="53"/>
  <c r="AE6803" i="53"/>
  <c r="AG1774" i="53"/>
  <c r="AF1774" i="53"/>
  <c r="AE1774" i="53"/>
  <c r="AG2780" i="53"/>
  <c r="AF2780" i="53"/>
  <c r="AE2780" i="53"/>
  <c r="AG5797" i="53"/>
  <c r="AF5797" i="53"/>
  <c r="AE5797" i="53"/>
  <c r="AF3785" i="53"/>
  <c r="AE3785" i="53"/>
  <c r="AG3785" i="53"/>
  <c r="BQ6805" i="53"/>
  <c r="BP6805" i="53"/>
  <c r="BM6805" i="53"/>
  <c r="BO6805" i="53"/>
  <c r="BN6805" i="53"/>
  <c r="BQ2782" i="53"/>
  <c r="BP2782" i="53"/>
  <c r="BO2782" i="53"/>
  <c r="BN2782" i="53"/>
  <c r="BM2782" i="53"/>
  <c r="BP3787" i="53"/>
  <c r="BQ3787" i="53"/>
  <c r="BO3787" i="53"/>
  <c r="BN3787" i="53"/>
  <c r="BM3787" i="53"/>
  <c r="BQ1777" i="53"/>
  <c r="BP1777" i="53"/>
  <c r="BO1777" i="53"/>
  <c r="BN1777" i="53"/>
  <c r="BM1777" i="53"/>
  <c r="BQ5799" i="53"/>
  <c r="BP5799" i="53"/>
  <c r="BO5799" i="53"/>
  <c r="BN5799" i="53"/>
  <c r="BM5799" i="53"/>
  <c r="BP4794" i="53"/>
  <c r="BQ4794" i="53"/>
  <c r="BO4794" i="53"/>
  <c r="BN4794" i="53"/>
  <c r="BM4794" i="53"/>
  <c r="BQ770" i="53"/>
  <c r="BP770" i="53"/>
  <c r="BO770" i="53"/>
  <c r="BN770" i="53"/>
  <c r="BM770" i="53"/>
  <c r="AD5798" i="53"/>
  <c r="AD1775" i="53"/>
  <c r="AD4792" i="53"/>
  <c r="BL771" i="53"/>
  <c r="BL5800" i="53"/>
  <c r="BL2783" i="53"/>
  <c r="BL4795" i="53"/>
  <c r="BL1778" i="53"/>
  <c r="BL6806" i="53"/>
  <c r="BL3788" i="53"/>
  <c r="AD6804" i="53"/>
  <c r="AD3786" i="53"/>
  <c r="AD2781" i="53"/>
  <c r="AE7833" i="53"/>
  <c r="AG7833" i="53"/>
  <c r="AF7833" i="53"/>
  <c r="AG8840" i="53"/>
  <c r="AF8840" i="53"/>
  <c r="AE8840" i="53"/>
  <c r="BQ7833" i="53"/>
  <c r="BP7833" i="53"/>
  <c r="BO7833" i="53"/>
  <c r="BN7833" i="53"/>
  <c r="BM7833" i="53"/>
  <c r="BQ8839" i="53"/>
  <c r="BP8839" i="53"/>
  <c r="BO8839" i="53"/>
  <c r="BN8839" i="53"/>
  <c r="BM8839" i="53"/>
  <c r="BL8840" i="53"/>
  <c r="BL7834" i="53"/>
  <c r="AD8841" i="53"/>
  <c r="AD7834" i="53"/>
  <c r="AE1775" i="53"/>
  <c r="AF1775" i="53"/>
  <c r="AG1775" i="53"/>
  <c r="AG6804" i="53"/>
  <c r="AF6804" i="53"/>
  <c r="AE6804" i="53"/>
  <c r="AG5798" i="53"/>
  <c r="AF5798" i="53"/>
  <c r="AE5798" i="53"/>
  <c r="AG4792" i="53"/>
  <c r="AE4792" i="53"/>
  <c r="AF4792" i="53"/>
  <c r="AE2781" i="53"/>
  <c r="AF2781" i="53"/>
  <c r="AG2781" i="53"/>
  <c r="AG3786" i="53"/>
  <c r="AF3786" i="53"/>
  <c r="AE3786" i="53"/>
  <c r="BP4795" i="53"/>
  <c r="BM4795" i="53"/>
  <c r="BQ4795" i="53"/>
  <c r="BO4795" i="53"/>
  <c r="BN4795" i="53"/>
  <c r="BQ5800" i="53"/>
  <c r="BP5800" i="53"/>
  <c r="BN5800" i="53"/>
  <c r="BM5800" i="53"/>
  <c r="BO5800" i="53"/>
  <c r="BP3788" i="53"/>
  <c r="BQ3788" i="53"/>
  <c r="BO3788" i="53"/>
  <c r="BN3788" i="53"/>
  <c r="BM3788" i="53"/>
  <c r="BQ6806" i="53"/>
  <c r="BP6806" i="53"/>
  <c r="BO6806" i="53"/>
  <c r="BN6806" i="53"/>
  <c r="BM6806" i="53"/>
  <c r="BQ1778" i="53"/>
  <c r="BP1778" i="53"/>
  <c r="BO1778" i="53"/>
  <c r="BN1778" i="53"/>
  <c r="BM1778" i="53"/>
  <c r="BQ2783" i="53"/>
  <c r="BP2783" i="53"/>
  <c r="BM2783" i="53"/>
  <c r="BO2783" i="53"/>
  <c r="BN2783" i="53"/>
  <c r="BP771" i="53"/>
  <c r="BQ771" i="53"/>
  <c r="BO771" i="53"/>
  <c r="BN771" i="53"/>
  <c r="BM771" i="53"/>
  <c r="AD5799" i="53"/>
  <c r="AD4793" i="53"/>
  <c r="BL772" i="53"/>
  <c r="AD1776" i="53"/>
  <c r="BL2784" i="53"/>
  <c r="BL1779" i="53"/>
  <c r="BL6807" i="53"/>
  <c r="BL3789" i="53"/>
  <c r="BL4796" i="53"/>
  <c r="BL5801" i="53"/>
  <c r="AD6805" i="53"/>
  <c r="AD3787" i="53"/>
  <c r="AD2782" i="53"/>
  <c r="AG7834" i="53"/>
  <c r="AF7834" i="53"/>
  <c r="AE7834" i="53"/>
  <c r="AG8841" i="53"/>
  <c r="AF8841" i="53"/>
  <c r="AE8841" i="53"/>
  <c r="BO7834" i="53"/>
  <c r="BN7834" i="53"/>
  <c r="BM7834" i="53"/>
  <c r="BQ7834" i="53"/>
  <c r="BP7834" i="53"/>
  <c r="BQ8840" i="53"/>
  <c r="BP8840" i="53"/>
  <c r="BO8840" i="53"/>
  <c r="BM8840" i="53"/>
  <c r="BN8840" i="53"/>
  <c r="BL8841" i="53"/>
  <c r="BL7835" i="53"/>
  <c r="AD8842" i="53"/>
  <c r="AD7835" i="53"/>
  <c r="AG4793" i="53"/>
  <c r="AF4793" i="53"/>
  <c r="AE4793" i="53"/>
  <c r="AG6805" i="53"/>
  <c r="AF6805" i="53"/>
  <c r="AE6805" i="53"/>
  <c r="AF5799" i="53"/>
  <c r="AE5799" i="53"/>
  <c r="AG5799" i="53"/>
  <c r="AG2782" i="53"/>
  <c r="AF2782" i="53"/>
  <c r="AE2782" i="53"/>
  <c r="AG3787" i="53"/>
  <c r="AF3787" i="53"/>
  <c r="AE3787" i="53"/>
  <c r="AG1776" i="53"/>
  <c r="AF1776" i="53"/>
  <c r="AE1776" i="53"/>
  <c r="BQ772" i="53"/>
  <c r="BP772" i="53"/>
  <c r="BM772" i="53"/>
  <c r="BO772" i="53"/>
  <c r="BN772" i="53"/>
  <c r="BQ5801" i="53"/>
  <c r="BP5801" i="53"/>
  <c r="BO5801" i="53"/>
  <c r="BN5801" i="53"/>
  <c r="BM5801" i="53"/>
  <c r="BP3789" i="53"/>
  <c r="BQ3789" i="53"/>
  <c r="BO3789" i="53"/>
  <c r="BN3789" i="53"/>
  <c r="BM3789" i="53"/>
  <c r="BP6807" i="53"/>
  <c r="BQ6807" i="53"/>
  <c r="BO6807" i="53"/>
  <c r="BN6807" i="53"/>
  <c r="BM6807" i="53"/>
  <c r="BQ1779" i="53"/>
  <c r="BP1779" i="53"/>
  <c r="BN1779" i="53"/>
  <c r="BM1779" i="53"/>
  <c r="BO1779" i="53"/>
  <c r="BP4796" i="53"/>
  <c r="BN4796" i="53"/>
  <c r="BM4796" i="53"/>
  <c r="BQ4796" i="53"/>
  <c r="BO4796" i="53"/>
  <c r="BQ2784" i="53"/>
  <c r="BP2784" i="53"/>
  <c r="BO2784" i="53"/>
  <c r="BN2784" i="53"/>
  <c r="BM2784" i="53"/>
  <c r="AD5800" i="53"/>
  <c r="AD1777" i="53"/>
  <c r="BL773" i="53"/>
  <c r="AD4794" i="53"/>
  <c r="BL4797" i="53"/>
  <c r="BL1780" i="53"/>
  <c r="BL3790" i="53"/>
  <c r="BL6808" i="53"/>
  <c r="BL5802" i="53"/>
  <c r="BL2785" i="53"/>
  <c r="AD6806" i="53"/>
  <c r="AD3788" i="53"/>
  <c r="AD2783" i="53"/>
  <c r="AG7835" i="53"/>
  <c r="AF7835" i="53"/>
  <c r="AE7835" i="53"/>
  <c r="AE8842" i="53"/>
  <c r="AG8842" i="53"/>
  <c r="AF8842" i="53"/>
  <c r="BQ7835" i="53"/>
  <c r="BP7835" i="53"/>
  <c r="BO7835" i="53"/>
  <c r="BN7835" i="53"/>
  <c r="BM7835" i="53"/>
  <c r="BO8841" i="53"/>
  <c r="BN8841" i="53"/>
  <c r="BM8841" i="53"/>
  <c r="BP8841" i="53"/>
  <c r="BQ8841" i="53"/>
  <c r="BL8842" i="53"/>
  <c r="BL7836" i="53"/>
  <c r="AD8843" i="53"/>
  <c r="AD7836" i="53"/>
  <c r="AG1777" i="53"/>
  <c r="AF1777" i="53"/>
  <c r="AE1777" i="53"/>
  <c r="AG5800" i="53"/>
  <c r="AF5800" i="53"/>
  <c r="AE5800" i="53"/>
  <c r="AF6806" i="53"/>
  <c r="AG6806" i="53"/>
  <c r="AE6806" i="53"/>
  <c r="AG2783" i="53"/>
  <c r="AF2783" i="53"/>
  <c r="AE2783" i="53"/>
  <c r="AE3788" i="53"/>
  <c r="AF3788" i="53"/>
  <c r="AG3788" i="53"/>
  <c r="AF4794" i="53"/>
  <c r="AE4794" i="53"/>
  <c r="AG4794" i="53"/>
  <c r="BP3790" i="53"/>
  <c r="BQ3790" i="53"/>
  <c r="BO3790" i="53"/>
  <c r="BN3790" i="53"/>
  <c r="BM3790" i="53"/>
  <c r="BQ773" i="53"/>
  <c r="BP773" i="53"/>
  <c r="BO773" i="53"/>
  <c r="BN773" i="53"/>
  <c r="BM773" i="53"/>
  <c r="BP2785" i="53"/>
  <c r="BQ2785" i="53"/>
  <c r="BO2785" i="53"/>
  <c r="BN2785" i="53"/>
  <c r="BM2785" i="53"/>
  <c r="BQ5802" i="53"/>
  <c r="BP5802" i="53"/>
  <c r="BO5802" i="53"/>
  <c r="BN5802" i="53"/>
  <c r="BM5802" i="53"/>
  <c r="BQ6808" i="53"/>
  <c r="BP6808" i="53"/>
  <c r="BO6808" i="53"/>
  <c r="BN6808" i="53"/>
  <c r="BM6808" i="53"/>
  <c r="BQ1780" i="53"/>
  <c r="BP1780" i="53"/>
  <c r="BO1780" i="53"/>
  <c r="BN1780" i="53"/>
  <c r="BM1780" i="53"/>
  <c r="BP4797" i="53"/>
  <c r="BO4797" i="53"/>
  <c r="BN4797" i="53"/>
  <c r="BM4797" i="53"/>
  <c r="BQ4797" i="53"/>
  <c r="AD5801" i="53"/>
  <c r="AD4795" i="53"/>
  <c r="BL774" i="53"/>
  <c r="AD1778" i="53"/>
  <c r="BL6809" i="53"/>
  <c r="BL1781" i="53"/>
  <c r="BL2786" i="53"/>
  <c r="BL5803" i="53"/>
  <c r="BL3791" i="53"/>
  <c r="BL4798" i="53"/>
  <c r="AD6807" i="53"/>
  <c r="AD3789" i="53"/>
  <c r="AD2784" i="53"/>
  <c r="AG7836" i="53"/>
  <c r="AF7836" i="53"/>
  <c r="AE7836" i="53"/>
  <c r="AG8843" i="53"/>
  <c r="AF8843" i="53"/>
  <c r="AE8843" i="53"/>
  <c r="BM7836" i="53"/>
  <c r="BQ7836" i="53"/>
  <c r="BP7836" i="53"/>
  <c r="BO7836" i="53"/>
  <c r="BN7836" i="53"/>
  <c r="BQ8842" i="53"/>
  <c r="BP8842" i="53"/>
  <c r="BO8842" i="53"/>
  <c r="BN8842" i="53"/>
  <c r="BM8842" i="53"/>
  <c r="BL8843" i="53"/>
  <c r="BL7837" i="53"/>
  <c r="AD8844" i="53"/>
  <c r="AD7837" i="53"/>
  <c r="AG4795" i="53"/>
  <c r="AF4795" i="53"/>
  <c r="AE4795" i="53"/>
  <c r="AG5801" i="53"/>
  <c r="AF5801" i="53"/>
  <c r="AE5801" i="53"/>
  <c r="AF6807" i="53"/>
  <c r="AG6807" i="53"/>
  <c r="AE6807" i="53"/>
  <c r="AG2784" i="53"/>
  <c r="AE2784" i="53"/>
  <c r="AF2784" i="53"/>
  <c r="AG3789" i="53"/>
  <c r="AF3789" i="53"/>
  <c r="AE3789" i="53"/>
  <c r="AG1778" i="53"/>
  <c r="AE1778" i="53"/>
  <c r="AF1778" i="53"/>
  <c r="BQ774" i="53"/>
  <c r="BP774" i="53"/>
  <c r="BO774" i="53"/>
  <c r="BN774" i="53"/>
  <c r="BM774" i="53"/>
  <c r="BP4798" i="53"/>
  <c r="BQ4798" i="53"/>
  <c r="BO4798" i="53"/>
  <c r="BN4798" i="53"/>
  <c r="BM4798" i="53"/>
  <c r="BQ2786" i="53"/>
  <c r="BP2786" i="53"/>
  <c r="BO2786" i="53"/>
  <c r="BN2786" i="53"/>
  <c r="BM2786" i="53"/>
  <c r="BQ1781" i="53"/>
  <c r="BP1781" i="53"/>
  <c r="BO1781" i="53"/>
  <c r="BN1781" i="53"/>
  <c r="BM1781" i="53"/>
  <c r="BQ6809" i="53"/>
  <c r="BP6809" i="53"/>
  <c r="BM6809" i="53"/>
  <c r="BO6809" i="53"/>
  <c r="BN6809" i="53"/>
  <c r="BP3791" i="53"/>
  <c r="BQ3791" i="53"/>
  <c r="BO3791" i="53"/>
  <c r="BN3791" i="53"/>
  <c r="BM3791" i="53"/>
  <c r="BQ5803" i="53"/>
  <c r="BP5803" i="53"/>
  <c r="BO5803" i="53"/>
  <c r="BN5803" i="53"/>
  <c r="BM5803" i="53"/>
  <c r="AD5802" i="53"/>
  <c r="AD1779" i="53"/>
  <c r="BL775" i="53"/>
  <c r="AD4796" i="53"/>
  <c r="BL6810" i="53"/>
  <c r="BL3792" i="53"/>
  <c r="BL2787" i="53"/>
  <c r="BL4799" i="53"/>
  <c r="BL5804" i="53"/>
  <c r="BL1782" i="53"/>
  <c r="AD6808" i="53"/>
  <c r="AD3790" i="53"/>
  <c r="AD2785" i="53"/>
  <c r="AG7837" i="53"/>
  <c r="AF7837" i="53"/>
  <c r="AE7837" i="53"/>
  <c r="AG8844" i="53"/>
  <c r="AF8844" i="53"/>
  <c r="AE8844" i="53"/>
  <c r="BP7837" i="53"/>
  <c r="BO7837" i="53"/>
  <c r="BN7837" i="53"/>
  <c r="BM7837" i="53"/>
  <c r="BQ7837" i="53"/>
  <c r="BM8843" i="53"/>
  <c r="BQ8843" i="53"/>
  <c r="BP8843" i="53"/>
  <c r="BN8843" i="53"/>
  <c r="BO8843" i="53"/>
  <c r="BL8844" i="53"/>
  <c r="BL7838" i="53"/>
  <c r="AD8845" i="53"/>
  <c r="AD7838" i="53"/>
  <c r="AE6808" i="53"/>
  <c r="AG6808" i="53"/>
  <c r="AF6808" i="53"/>
  <c r="AG1779" i="53"/>
  <c r="AF1779" i="53"/>
  <c r="AE1779" i="53"/>
  <c r="AE5802" i="53"/>
  <c r="AG5802" i="53"/>
  <c r="AF5802" i="53"/>
  <c r="AG2785" i="53"/>
  <c r="AF2785" i="53"/>
  <c r="AE2785" i="53"/>
  <c r="AG3790" i="53"/>
  <c r="AF3790" i="53"/>
  <c r="AE3790" i="53"/>
  <c r="AG4796" i="53"/>
  <c r="AF4796" i="53"/>
  <c r="AE4796" i="53"/>
  <c r="BP4799" i="53"/>
  <c r="BQ4799" i="53"/>
  <c r="BO4799" i="53"/>
  <c r="BN4799" i="53"/>
  <c r="BM4799" i="53"/>
  <c r="BP775" i="53"/>
  <c r="BQ775" i="53"/>
  <c r="BO775" i="53"/>
  <c r="BN775" i="53"/>
  <c r="BM775" i="53"/>
  <c r="BQ1782" i="53"/>
  <c r="BP1782" i="53"/>
  <c r="BO1782" i="53"/>
  <c r="BN1782" i="53"/>
  <c r="BM1782" i="53"/>
  <c r="BQ5804" i="53"/>
  <c r="BP5804" i="53"/>
  <c r="BN5804" i="53"/>
  <c r="BM5804" i="53"/>
  <c r="BO5804" i="53"/>
  <c r="BQ2787" i="53"/>
  <c r="BP2787" i="53"/>
  <c r="BM2787" i="53"/>
  <c r="BO2787" i="53"/>
  <c r="BN2787" i="53"/>
  <c r="BP3792" i="53"/>
  <c r="BM3792" i="53"/>
  <c r="BQ3792" i="53"/>
  <c r="BO3792" i="53"/>
  <c r="BN3792" i="53"/>
  <c r="BQ6810" i="53"/>
  <c r="BP6810" i="53"/>
  <c r="BO6810" i="53"/>
  <c r="BN6810" i="53"/>
  <c r="BM6810" i="53"/>
  <c r="AD5803" i="53"/>
  <c r="AD1780" i="53"/>
  <c r="BL776" i="53"/>
  <c r="AD4797" i="53"/>
  <c r="BL4800" i="53"/>
  <c r="BL1783" i="53"/>
  <c r="BL6811" i="53"/>
  <c r="BL3793" i="53"/>
  <c r="BL5805" i="53"/>
  <c r="BL2788" i="53"/>
  <c r="AD6809" i="53"/>
  <c r="AD3791" i="53"/>
  <c r="AD2786" i="53"/>
  <c r="AF7838" i="53"/>
  <c r="AG7838" i="53"/>
  <c r="AE7838" i="53"/>
  <c r="AG8845" i="53"/>
  <c r="AF8845" i="53"/>
  <c r="AE8845" i="53"/>
  <c r="BQ7838" i="53"/>
  <c r="BP7838" i="53"/>
  <c r="BO7838" i="53"/>
  <c r="BN7838" i="53"/>
  <c r="BM7838" i="53"/>
  <c r="BP8844" i="53"/>
  <c r="BO8844" i="53"/>
  <c r="BN8844" i="53"/>
  <c r="BM8844" i="53"/>
  <c r="BQ8844" i="53"/>
  <c r="BL8845" i="53"/>
  <c r="BL7839" i="53"/>
  <c r="AD8846" i="53"/>
  <c r="AD7839" i="53"/>
  <c r="AF1780" i="53"/>
  <c r="AE1780" i="53"/>
  <c r="AG1780" i="53"/>
  <c r="AG6809" i="53"/>
  <c r="AE6809" i="53"/>
  <c r="AF6809" i="53"/>
  <c r="AG5803" i="53"/>
  <c r="AF5803" i="53"/>
  <c r="AE5803" i="53"/>
  <c r="AF2786" i="53"/>
  <c r="AE2786" i="53"/>
  <c r="AG2786" i="53"/>
  <c r="AG3791" i="53"/>
  <c r="AE3791" i="53"/>
  <c r="AF3791" i="53"/>
  <c r="AE4797" i="53"/>
  <c r="AF4797" i="53"/>
  <c r="AG4797" i="53"/>
  <c r="BQ776" i="53"/>
  <c r="BP776" i="53"/>
  <c r="BM776" i="53"/>
  <c r="BO776" i="53"/>
  <c r="BN776" i="53"/>
  <c r="BQ5805" i="53"/>
  <c r="BP5805" i="53"/>
  <c r="BO5805" i="53"/>
  <c r="BN5805" i="53"/>
  <c r="BM5805" i="53"/>
  <c r="BQ2788" i="53"/>
  <c r="BP2788" i="53"/>
  <c r="BO2788" i="53"/>
  <c r="BN2788" i="53"/>
  <c r="BM2788" i="53"/>
  <c r="BP3793" i="53"/>
  <c r="BN3793" i="53"/>
  <c r="BM3793" i="53"/>
  <c r="BQ3793" i="53"/>
  <c r="BO3793" i="53"/>
  <c r="BP6811" i="53"/>
  <c r="BQ6811" i="53"/>
  <c r="BO6811" i="53"/>
  <c r="BN6811" i="53"/>
  <c r="BM6811" i="53"/>
  <c r="BQ1783" i="53"/>
  <c r="BP1783" i="53"/>
  <c r="BN1783" i="53"/>
  <c r="BM1783" i="53"/>
  <c r="BO1783" i="53"/>
  <c r="BP4800" i="53"/>
  <c r="BQ4800" i="53"/>
  <c r="BO4800" i="53"/>
  <c r="BN4800" i="53"/>
  <c r="BM4800" i="53"/>
  <c r="AD5804" i="53"/>
  <c r="AD4798" i="53"/>
  <c r="BL777" i="53"/>
  <c r="AD1781" i="53"/>
  <c r="BL4801" i="53"/>
  <c r="BL5806" i="53"/>
  <c r="BL3794" i="53"/>
  <c r="BL1784" i="53"/>
  <c r="BL2789" i="53"/>
  <c r="BL6812" i="53"/>
  <c r="AD6810" i="53"/>
  <c r="AD3792" i="53"/>
  <c r="AD2787" i="53"/>
  <c r="AG7839" i="53"/>
  <c r="AF7839" i="53"/>
  <c r="AE7839" i="53"/>
  <c r="AG8846" i="53"/>
  <c r="AF8846" i="53"/>
  <c r="AE8846" i="53"/>
  <c r="BN7839" i="53"/>
  <c r="BM7839" i="53"/>
  <c r="BQ7839" i="53"/>
  <c r="BP7839" i="53"/>
  <c r="BO7839" i="53"/>
  <c r="BQ8845" i="53"/>
  <c r="BP8845" i="53"/>
  <c r="BO8845" i="53"/>
  <c r="BN8845" i="53"/>
  <c r="BM8845" i="53"/>
  <c r="BL8846" i="53"/>
  <c r="BL7840" i="53"/>
  <c r="AD8847" i="53"/>
  <c r="AD7840" i="53"/>
  <c r="AE6810" i="53"/>
  <c r="AG6810" i="53"/>
  <c r="AF6810" i="53"/>
  <c r="AG4798" i="53"/>
  <c r="AF4798" i="53"/>
  <c r="AE4798" i="53"/>
  <c r="AG5804" i="53"/>
  <c r="AF5804" i="53"/>
  <c r="AE5804" i="53"/>
  <c r="AG2787" i="53"/>
  <c r="AF2787" i="53"/>
  <c r="AE2787" i="53"/>
  <c r="AG3792" i="53"/>
  <c r="AF3792" i="53"/>
  <c r="AE3792" i="53"/>
  <c r="AG1781" i="53"/>
  <c r="AF1781" i="53"/>
  <c r="AE1781" i="53"/>
  <c r="BQ777" i="53"/>
  <c r="BP777" i="53"/>
  <c r="BO777" i="53"/>
  <c r="BN777" i="53"/>
  <c r="BM777" i="53"/>
  <c r="BQ1784" i="53"/>
  <c r="BP1784" i="53"/>
  <c r="BO1784" i="53"/>
  <c r="BN1784" i="53"/>
  <c r="BM1784" i="53"/>
  <c r="BP2789" i="53"/>
  <c r="BQ2789" i="53"/>
  <c r="BO2789" i="53"/>
  <c r="BN2789" i="53"/>
  <c r="BM2789" i="53"/>
  <c r="BP3794" i="53"/>
  <c r="BO3794" i="53"/>
  <c r="BN3794" i="53"/>
  <c r="BM3794" i="53"/>
  <c r="BQ3794" i="53"/>
  <c r="BQ6812" i="53"/>
  <c r="BP6812" i="53"/>
  <c r="BO6812" i="53"/>
  <c r="BN6812" i="53"/>
  <c r="BM6812" i="53"/>
  <c r="BQ5806" i="53"/>
  <c r="BP5806" i="53"/>
  <c r="BO5806" i="53"/>
  <c r="BN5806" i="53"/>
  <c r="BM5806" i="53"/>
  <c r="BP4801" i="53"/>
  <c r="BQ4801" i="53"/>
  <c r="BO4801" i="53"/>
  <c r="BN4801" i="53"/>
  <c r="BM4801" i="53"/>
  <c r="AD5805" i="53"/>
  <c r="BL778" i="53"/>
  <c r="AD4799" i="53"/>
  <c r="AD1782" i="53"/>
  <c r="BL1785" i="53"/>
  <c r="BL5807" i="53"/>
  <c r="BL6813" i="53"/>
  <c r="BL2790" i="53"/>
  <c r="BL3795" i="53"/>
  <c r="BL4802" i="53"/>
  <c r="AD6811" i="53"/>
  <c r="AD3793" i="53"/>
  <c r="AD2788" i="53"/>
  <c r="AG7840" i="53"/>
  <c r="AF7840" i="53"/>
  <c r="AE7840" i="53"/>
  <c r="AF8847" i="53"/>
  <c r="AE8847" i="53"/>
  <c r="AG8847" i="53"/>
  <c r="BQ7840" i="53"/>
  <c r="BP7840" i="53"/>
  <c r="BO7840" i="53"/>
  <c r="BN7840" i="53"/>
  <c r="BM7840" i="53"/>
  <c r="BN8846" i="53"/>
  <c r="BM8846" i="53"/>
  <c r="BQ8846" i="53"/>
  <c r="BO8846" i="53"/>
  <c r="BP8846" i="53"/>
  <c r="BL8847" i="53"/>
  <c r="BL7841" i="53"/>
  <c r="AD8848" i="53"/>
  <c r="AD7841" i="53"/>
  <c r="AG5805" i="53"/>
  <c r="AF5805" i="53"/>
  <c r="AE5805" i="53"/>
  <c r="AG4799" i="53"/>
  <c r="AF4799" i="53"/>
  <c r="AE4799" i="53"/>
  <c r="AG6811" i="53"/>
  <c r="AF6811" i="53"/>
  <c r="AE6811" i="53"/>
  <c r="AG2788" i="53"/>
  <c r="AF2788" i="53"/>
  <c r="AE2788" i="53"/>
  <c r="AF3793" i="53"/>
  <c r="AE3793" i="53"/>
  <c r="AG3793" i="53"/>
  <c r="AG1782" i="53"/>
  <c r="AF1782" i="53"/>
  <c r="AE1782" i="53"/>
  <c r="BQ2790" i="53"/>
  <c r="BP2790" i="53"/>
  <c r="BO2790" i="53"/>
  <c r="BN2790" i="53"/>
  <c r="BM2790" i="53"/>
  <c r="BQ6813" i="53"/>
  <c r="BP6813" i="53"/>
  <c r="BM6813" i="53"/>
  <c r="BO6813" i="53"/>
  <c r="BN6813" i="53"/>
  <c r="BP4802" i="53"/>
  <c r="BQ4802" i="53"/>
  <c r="BO4802" i="53"/>
  <c r="BN4802" i="53"/>
  <c r="BM4802" i="53"/>
  <c r="BP3795" i="53"/>
  <c r="BQ3795" i="53"/>
  <c r="BO3795" i="53"/>
  <c r="BN3795" i="53"/>
  <c r="BM3795" i="53"/>
  <c r="BQ5807" i="53"/>
  <c r="BP5807" i="53"/>
  <c r="BO5807" i="53"/>
  <c r="BN5807" i="53"/>
  <c r="BM5807" i="53"/>
  <c r="BQ778" i="53"/>
  <c r="BP778" i="53"/>
  <c r="BO778" i="53"/>
  <c r="BN778" i="53"/>
  <c r="BM778" i="53"/>
  <c r="BQ1785" i="53"/>
  <c r="BP1785" i="53"/>
  <c r="BO1785" i="53"/>
  <c r="BN1785" i="53"/>
  <c r="BM1785" i="53"/>
  <c r="AD5806" i="53"/>
  <c r="AD1783" i="53"/>
  <c r="AD4800" i="53"/>
  <c r="BL779" i="53"/>
  <c r="BL3796" i="53"/>
  <c r="BL6814" i="53"/>
  <c r="BL5808" i="53"/>
  <c r="BL1786" i="53"/>
  <c r="BL4803" i="53"/>
  <c r="BL2791" i="53"/>
  <c r="AD6812" i="53"/>
  <c r="AD3794" i="53"/>
  <c r="AD2789" i="53"/>
  <c r="AE7841" i="53"/>
  <c r="AG7841" i="53"/>
  <c r="AF7841" i="53"/>
  <c r="AG8848" i="53"/>
  <c r="AF8848" i="53"/>
  <c r="AE8848" i="53"/>
  <c r="BQ7841" i="53"/>
  <c r="BP7841" i="53"/>
  <c r="BO7841" i="53"/>
  <c r="BN7841" i="53"/>
  <c r="BM7841" i="53"/>
  <c r="BQ8847" i="53"/>
  <c r="BP8847" i="53"/>
  <c r="BO8847" i="53"/>
  <c r="BN8847" i="53"/>
  <c r="BM8847" i="53"/>
  <c r="BL8848" i="53"/>
  <c r="BL7842" i="53"/>
  <c r="AD8849" i="53"/>
  <c r="AD7842" i="53"/>
  <c r="AG6812" i="53"/>
  <c r="AF6812" i="53"/>
  <c r="AE6812" i="53"/>
  <c r="AE1783" i="53"/>
  <c r="AF1783" i="53"/>
  <c r="AG1783" i="53"/>
  <c r="AG4800" i="53"/>
  <c r="AE4800" i="53"/>
  <c r="AF4800" i="53"/>
  <c r="AG5806" i="53"/>
  <c r="AF5806" i="53"/>
  <c r="AE5806" i="53"/>
  <c r="AE2789" i="53"/>
  <c r="AF2789" i="53"/>
  <c r="AG2789" i="53"/>
  <c r="AG3794" i="53"/>
  <c r="AF3794" i="53"/>
  <c r="AE3794" i="53"/>
  <c r="BQ2791" i="53"/>
  <c r="BP2791" i="53"/>
  <c r="BM2791" i="53"/>
  <c r="BO2791" i="53"/>
  <c r="BN2791" i="53"/>
  <c r="BP4803" i="53"/>
  <c r="BM4803" i="53"/>
  <c r="BQ4803" i="53"/>
  <c r="BO4803" i="53"/>
  <c r="BN4803" i="53"/>
  <c r="BQ6814" i="53"/>
  <c r="BP6814" i="53"/>
  <c r="BO6814" i="53"/>
  <c r="BN6814" i="53"/>
  <c r="BM6814" i="53"/>
  <c r="BQ1786" i="53"/>
  <c r="BP1786" i="53"/>
  <c r="BO1786" i="53"/>
  <c r="BN1786" i="53"/>
  <c r="BM1786" i="53"/>
  <c r="BQ5808" i="53"/>
  <c r="BP5808" i="53"/>
  <c r="BN5808" i="53"/>
  <c r="BM5808" i="53"/>
  <c r="BO5808" i="53"/>
  <c r="BP3796" i="53"/>
  <c r="BQ3796" i="53"/>
  <c r="BO3796" i="53"/>
  <c r="BN3796" i="53"/>
  <c r="BM3796" i="53"/>
  <c r="BP779" i="53"/>
  <c r="BQ779" i="53"/>
  <c r="BO779" i="53"/>
  <c r="BN779" i="53"/>
  <c r="BM779" i="53"/>
  <c r="AD5807" i="53"/>
  <c r="AD4801" i="53"/>
  <c r="AD1784" i="53"/>
  <c r="BL780" i="53"/>
  <c r="BL6815" i="53"/>
  <c r="BL2792" i="53"/>
  <c r="BL1787" i="53"/>
  <c r="BL4804" i="53"/>
  <c r="BL5809" i="53"/>
  <c r="BL3797" i="53"/>
  <c r="AD6813" i="53"/>
  <c r="AD3795" i="53"/>
  <c r="AD2790" i="53"/>
  <c r="AG7842" i="53"/>
  <c r="AF7842" i="53"/>
  <c r="AE7842" i="53"/>
  <c r="AG8849" i="53"/>
  <c r="AF8849" i="53"/>
  <c r="AE8849" i="53"/>
  <c r="BO7842" i="53"/>
  <c r="BN7842" i="53"/>
  <c r="BM7842" i="53"/>
  <c r="BQ7842" i="53"/>
  <c r="BP7842" i="53"/>
  <c r="BQ8848" i="53"/>
  <c r="BP8848" i="53"/>
  <c r="BO8848" i="53"/>
  <c r="BM8848" i="53"/>
  <c r="BN8848" i="53"/>
  <c r="BL8849" i="53"/>
  <c r="BL7843" i="53"/>
  <c r="AD8850" i="53"/>
  <c r="AD7843" i="53"/>
  <c r="AG6813" i="53"/>
  <c r="AE6813" i="53"/>
  <c r="AF6813" i="53"/>
  <c r="AF5807" i="53"/>
  <c r="AE5807" i="53"/>
  <c r="AG5807" i="53"/>
  <c r="AG1784" i="53"/>
  <c r="AF1784" i="53"/>
  <c r="AE1784" i="53"/>
  <c r="AG4801" i="53"/>
  <c r="AF4801" i="53"/>
  <c r="AE4801" i="53"/>
  <c r="AG2790" i="53"/>
  <c r="AF2790" i="53"/>
  <c r="AE2790" i="53"/>
  <c r="AG3795" i="53"/>
  <c r="AF3795" i="53"/>
  <c r="AE3795" i="53"/>
  <c r="BQ1787" i="53"/>
  <c r="BP1787" i="53"/>
  <c r="BN1787" i="53"/>
  <c r="BM1787" i="53"/>
  <c r="BO1787" i="53"/>
  <c r="BP4804" i="53"/>
  <c r="BN4804" i="53"/>
  <c r="BM4804" i="53"/>
  <c r="BQ4804" i="53"/>
  <c r="BO4804" i="53"/>
  <c r="BP3797" i="53"/>
  <c r="BQ3797" i="53"/>
  <c r="BO3797" i="53"/>
  <c r="BN3797" i="53"/>
  <c r="BM3797" i="53"/>
  <c r="BQ5809" i="53"/>
  <c r="BP5809" i="53"/>
  <c r="BO5809" i="53"/>
  <c r="BN5809" i="53"/>
  <c r="BM5809" i="53"/>
  <c r="BQ2792" i="53"/>
  <c r="BP2792" i="53"/>
  <c r="BO2792" i="53"/>
  <c r="BN2792" i="53"/>
  <c r="BM2792" i="53"/>
  <c r="BP6815" i="53"/>
  <c r="BQ6815" i="53"/>
  <c r="BO6815" i="53"/>
  <c r="BN6815" i="53"/>
  <c r="BM6815" i="53"/>
  <c r="BQ780" i="53"/>
  <c r="BP780" i="53"/>
  <c r="BM780" i="53"/>
  <c r="BO780" i="53"/>
  <c r="BN780" i="53"/>
  <c r="AD5808" i="53"/>
  <c r="AD1785" i="53"/>
  <c r="AD4802" i="53"/>
  <c r="BL781" i="53"/>
  <c r="BL4805" i="53"/>
  <c r="BL2793" i="53"/>
  <c r="BL6816" i="53"/>
  <c r="BL3798" i="53"/>
  <c r="BL5810" i="53"/>
  <c r="BL1788" i="53"/>
  <c r="AD6814" i="53"/>
  <c r="AD3796" i="53"/>
  <c r="AD2791" i="53"/>
  <c r="AG7843" i="53"/>
  <c r="AF7843" i="53"/>
  <c r="AE7843" i="53"/>
  <c r="AE8850" i="53"/>
  <c r="AG8850" i="53"/>
  <c r="AF8850" i="53"/>
  <c r="BQ7843" i="53"/>
  <c r="BP7843" i="53"/>
  <c r="BO7843" i="53"/>
  <c r="BN7843" i="53"/>
  <c r="BM7843" i="53"/>
  <c r="BO8849" i="53"/>
  <c r="BN8849" i="53"/>
  <c r="BM8849" i="53"/>
  <c r="BP8849" i="53"/>
  <c r="BQ8849" i="53"/>
  <c r="BL8850" i="53"/>
  <c r="BL7844" i="53"/>
  <c r="AD8851" i="53"/>
  <c r="AD7844" i="53"/>
  <c r="AF4802" i="53"/>
  <c r="AE4802" i="53"/>
  <c r="AG4802" i="53"/>
  <c r="AG1785" i="53"/>
  <c r="AF1785" i="53"/>
  <c r="AE1785" i="53"/>
  <c r="AF6814" i="53"/>
  <c r="AE6814" i="53"/>
  <c r="AG6814" i="53"/>
  <c r="AG5808" i="53"/>
  <c r="AF5808" i="53"/>
  <c r="AE5808" i="53"/>
  <c r="AG2791" i="53"/>
  <c r="AF2791" i="53"/>
  <c r="AE2791" i="53"/>
  <c r="AE3796" i="53"/>
  <c r="AF3796" i="53"/>
  <c r="AG3796" i="53"/>
  <c r="BP3798" i="53"/>
  <c r="BQ3798" i="53"/>
  <c r="BO3798" i="53"/>
  <c r="BN3798" i="53"/>
  <c r="BM3798" i="53"/>
  <c r="BQ6816" i="53"/>
  <c r="BP6816" i="53"/>
  <c r="BO6816" i="53"/>
  <c r="BN6816" i="53"/>
  <c r="BM6816" i="53"/>
  <c r="BP2793" i="53"/>
  <c r="BQ2793" i="53"/>
  <c r="BO2793" i="53"/>
  <c r="BN2793" i="53"/>
  <c r="BM2793" i="53"/>
  <c r="BQ1788" i="53"/>
  <c r="BP1788" i="53"/>
  <c r="BO1788" i="53"/>
  <c r="BN1788" i="53"/>
  <c r="BM1788" i="53"/>
  <c r="BQ5810" i="53"/>
  <c r="BP5810" i="53"/>
  <c r="BO5810" i="53"/>
  <c r="BN5810" i="53"/>
  <c r="BM5810" i="53"/>
  <c r="BP4805" i="53"/>
  <c r="BO4805" i="53"/>
  <c r="BN4805" i="53"/>
  <c r="BM4805" i="53"/>
  <c r="BQ4805" i="53"/>
  <c r="BQ781" i="53"/>
  <c r="BP781" i="53"/>
  <c r="BO781" i="53"/>
  <c r="BN781" i="53"/>
  <c r="BM781" i="53"/>
  <c r="AD5809" i="53"/>
  <c r="AD4803" i="53"/>
  <c r="AD1786" i="53"/>
  <c r="BL782" i="53"/>
  <c r="BL2794" i="53"/>
  <c r="BL3799" i="53"/>
  <c r="BL6817" i="53"/>
  <c r="BL1789" i="53"/>
  <c r="BL5811" i="53"/>
  <c r="BL4806" i="53"/>
  <c r="AD6815" i="53"/>
  <c r="AD3797" i="53"/>
  <c r="AD2792" i="53"/>
  <c r="AG7844" i="53"/>
  <c r="AF7844" i="53"/>
  <c r="AE7844" i="53"/>
  <c r="AG8851" i="53"/>
  <c r="AF8851" i="53"/>
  <c r="AE8851" i="53"/>
  <c r="BM7844" i="53"/>
  <c r="BQ7844" i="53"/>
  <c r="BP7844" i="53"/>
  <c r="BO7844" i="53"/>
  <c r="BN7844" i="53"/>
  <c r="BQ8850" i="53"/>
  <c r="BP8850" i="53"/>
  <c r="BO8850" i="53"/>
  <c r="BN8850" i="53"/>
  <c r="BM8850" i="53"/>
  <c r="BL8851" i="53"/>
  <c r="BL7845" i="53"/>
  <c r="AD8852" i="53"/>
  <c r="AD7845" i="53"/>
  <c r="AG4803" i="53"/>
  <c r="AF4803" i="53"/>
  <c r="AE4803" i="53"/>
  <c r="AG5809" i="53"/>
  <c r="AF5809" i="53"/>
  <c r="AE5809" i="53"/>
  <c r="AF6815" i="53"/>
  <c r="AE6815" i="53"/>
  <c r="AG6815" i="53"/>
  <c r="AG1786" i="53"/>
  <c r="AE1786" i="53"/>
  <c r="AF1786" i="53"/>
  <c r="AG2792" i="53"/>
  <c r="AE2792" i="53"/>
  <c r="AF2792" i="53"/>
  <c r="AG3797" i="53"/>
  <c r="AF3797" i="53"/>
  <c r="AE3797" i="53"/>
  <c r="BP4806" i="53"/>
  <c r="BQ4806" i="53"/>
  <c r="BO4806" i="53"/>
  <c r="BN4806" i="53"/>
  <c r="BM4806" i="53"/>
  <c r="BP3799" i="53"/>
  <c r="BQ3799" i="53"/>
  <c r="BO3799" i="53"/>
  <c r="BN3799" i="53"/>
  <c r="BM3799" i="53"/>
  <c r="BQ5811" i="53"/>
  <c r="BP5811" i="53"/>
  <c r="BO5811" i="53"/>
  <c r="BN5811" i="53"/>
  <c r="BM5811" i="53"/>
  <c r="BQ1789" i="53"/>
  <c r="BP1789" i="53"/>
  <c r="BO1789" i="53"/>
  <c r="BN1789" i="53"/>
  <c r="BM1789" i="53"/>
  <c r="BQ6817" i="53"/>
  <c r="BP6817" i="53"/>
  <c r="BM6817" i="53"/>
  <c r="BO6817" i="53"/>
  <c r="BN6817" i="53"/>
  <c r="BQ2794" i="53"/>
  <c r="BP2794" i="53"/>
  <c r="BO2794" i="53"/>
  <c r="BN2794" i="53"/>
  <c r="BM2794" i="53"/>
  <c r="BQ782" i="53"/>
  <c r="BP782" i="53"/>
  <c r="BO782" i="53"/>
  <c r="BN782" i="53"/>
  <c r="BM782" i="53"/>
  <c r="AD5810" i="53"/>
  <c r="AD1787" i="53"/>
  <c r="BL783" i="53"/>
  <c r="AD4804" i="53"/>
  <c r="BL6818" i="53"/>
  <c r="BL5812" i="53"/>
  <c r="BL3800" i="53"/>
  <c r="BL4807" i="53"/>
  <c r="BL1790" i="53"/>
  <c r="BL2795" i="53"/>
  <c r="AD6816" i="53"/>
  <c r="AD3798" i="53"/>
  <c r="AD2793" i="53"/>
  <c r="AG8852" i="53"/>
  <c r="AF8852" i="53"/>
  <c r="AE8852" i="53"/>
  <c r="BP7845" i="53"/>
  <c r="BO7845" i="53"/>
  <c r="BN7845" i="53"/>
  <c r="BM7845" i="53"/>
  <c r="BQ7845" i="53"/>
  <c r="AG7845" i="53"/>
  <c r="AF7845" i="53"/>
  <c r="AE7845" i="53"/>
  <c r="BM8851" i="53"/>
  <c r="BQ8851" i="53"/>
  <c r="BP8851" i="53"/>
  <c r="BN8851" i="53"/>
  <c r="BO8851" i="53"/>
  <c r="BL8852" i="53"/>
  <c r="BL7846" i="53"/>
  <c r="AD8853" i="53"/>
  <c r="AD7846" i="53"/>
  <c r="AG1787" i="53"/>
  <c r="AF1787" i="53"/>
  <c r="AE1787" i="53"/>
  <c r="AE6816" i="53"/>
  <c r="AG6816" i="53"/>
  <c r="AF6816" i="53"/>
  <c r="AE5810" i="53"/>
  <c r="AG5810" i="53"/>
  <c r="AF5810" i="53"/>
  <c r="AG2793" i="53"/>
  <c r="AF2793" i="53"/>
  <c r="AE2793" i="53"/>
  <c r="AG3798" i="53"/>
  <c r="AF3798" i="53"/>
  <c r="AE3798" i="53"/>
  <c r="AG4804" i="53"/>
  <c r="AF4804" i="53"/>
  <c r="AE4804" i="53"/>
  <c r="BP783" i="53"/>
  <c r="BQ783" i="53"/>
  <c r="BO783" i="53"/>
  <c r="BN783" i="53"/>
  <c r="BM783" i="53"/>
  <c r="BQ2795" i="53"/>
  <c r="BP2795" i="53"/>
  <c r="BO2795" i="53"/>
  <c r="BN2795" i="53"/>
  <c r="BM2795" i="53"/>
  <c r="BQ1790" i="53"/>
  <c r="BP1790" i="53"/>
  <c r="BO1790" i="53"/>
  <c r="BN1790" i="53"/>
  <c r="BM1790" i="53"/>
  <c r="BP4807" i="53"/>
  <c r="BQ4807" i="53"/>
  <c r="BO4807" i="53"/>
  <c r="BN4807" i="53"/>
  <c r="BM4807" i="53"/>
  <c r="BP3800" i="53"/>
  <c r="BM3800" i="53"/>
  <c r="BQ3800" i="53"/>
  <c r="BO3800" i="53"/>
  <c r="BN3800" i="53"/>
  <c r="BQ5812" i="53"/>
  <c r="BP5812" i="53"/>
  <c r="BN5812" i="53"/>
  <c r="BM5812" i="53"/>
  <c r="BO5812" i="53"/>
  <c r="BQ6818" i="53"/>
  <c r="BP6818" i="53"/>
  <c r="BO6818" i="53"/>
  <c r="BN6818" i="53"/>
  <c r="BM6818" i="53"/>
  <c r="AD5811" i="53"/>
  <c r="AD4805" i="53"/>
  <c r="AD1788" i="53"/>
  <c r="BL784" i="53"/>
  <c r="BL1791" i="53"/>
  <c r="BL6819" i="53"/>
  <c r="BL3801" i="53"/>
  <c r="BL2796" i="53"/>
  <c r="BL4808" i="53"/>
  <c r="BL5813" i="53"/>
  <c r="AD6817" i="53"/>
  <c r="AD3799" i="53"/>
  <c r="AD2794" i="53"/>
  <c r="AG8853" i="53"/>
  <c r="AF8853" i="53"/>
  <c r="AE8853" i="53"/>
  <c r="BQ7846" i="53"/>
  <c r="BP7846" i="53"/>
  <c r="BO7846" i="53"/>
  <c r="BN7846" i="53"/>
  <c r="BM7846" i="53"/>
  <c r="AF7846" i="53"/>
  <c r="AG7846" i="53"/>
  <c r="AE7846" i="53"/>
  <c r="BP8852" i="53"/>
  <c r="BO8852" i="53"/>
  <c r="BN8852" i="53"/>
  <c r="BM8852" i="53"/>
  <c r="BQ8852" i="53"/>
  <c r="BL8853" i="53"/>
  <c r="BL7847" i="53"/>
  <c r="AD8854" i="53"/>
  <c r="AD7847" i="53"/>
  <c r="AE4805" i="53"/>
  <c r="AF4805" i="53"/>
  <c r="AG4805" i="53"/>
  <c r="AF1788" i="53"/>
  <c r="AE1788" i="53"/>
  <c r="AG1788" i="53"/>
  <c r="AG6817" i="53"/>
  <c r="AE6817" i="53"/>
  <c r="AF6817" i="53"/>
  <c r="AG5811" i="53"/>
  <c r="AF5811" i="53"/>
  <c r="AE5811" i="53"/>
  <c r="AF2794" i="53"/>
  <c r="AE2794" i="53"/>
  <c r="AG2794" i="53"/>
  <c r="AG3799" i="53"/>
  <c r="AE3799" i="53"/>
  <c r="AF3799" i="53"/>
  <c r="BP3801" i="53"/>
  <c r="BN3801" i="53"/>
  <c r="BM3801" i="53"/>
  <c r="BQ3801" i="53"/>
  <c r="BO3801" i="53"/>
  <c r="BQ2796" i="53"/>
  <c r="BP2796" i="53"/>
  <c r="BO2796" i="53"/>
  <c r="BN2796" i="53"/>
  <c r="BM2796" i="53"/>
  <c r="BQ5813" i="53"/>
  <c r="BP5813" i="53"/>
  <c r="BO5813" i="53"/>
  <c r="BN5813" i="53"/>
  <c r="BM5813" i="53"/>
  <c r="BQ1791" i="53"/>
  <c r="BP1791" i="53"/>
  <c r="BN1791" i="53"/>
  <c r="BM1791" i="53"/>
  <c r="BO1791" i="53"/>
  <c r="BP4808" i="53"/>
  <c r="BQ4808" i="53"/>
  <c r="BO4808" i="53"/>
  <c r="BN4808" i="53"/>
  <c r="BM4808" i="53"/>
  <c r="BP6819" i="53"/>
  <c r="BQ6819" i="53"/>
  <c r="BO6819" i="53"/>
  <c r="BN6819" i="53"/>
  <c r="BM6819" i="53"/>
  <c r="BQ784" i="53"/>
  <c r="BP784" i="53"/>
  <c r="BM784" i="53"/>
  <c r="BO784" i="53"/>
  <c r="BN784" i="53"/>
  <c r="AD5812" i="53"/>
  <c r="AD1789" i="53"/>
  <c r="BL785" i="53"/>
  <c r="AD4806" i="53"/>
  <c r="BL4809" i="53"/>
  <c r="BL3802" i="53"/>
  <c r="BL6820" i="53"/>
  <c r="BL5814" i="53"/>
  <c r="BL2797" i="53"/>
  <c r="BL1792" i="53"/>
  <c r="AD6818" i="53"/>
  <c r="AD3800" i="53"/>
  <c r="AD2795" i="53"/>
  <c r="AG8854" i="53"/>
  <c r="AF8854" i="53"/>
  <c r="AE8854" i="53"/>
  <c r="BN7847" i="53"/>
  <c r="BM7847" i="53"/>
  <c r="BQ7847" i="53"/>
  <c r="BP7847" i="53"/>
  <c r="BO7847" i="53"/>
  <c r="AG7847" i="53"/>
  <c r="AF7847" i="53"/>
  <c r="AE7847" i="53"/>
  <c r="BQ8853" i="53"/>
  <c r="BP8853" i="53"/>
  <c r="BO8853" i="53"/>
  <c r="BN8853" i="53"/>
  <c r="BM8853" i="53"/>
  <c r="BL8854" i="53"/>
  <c r="BL7848" i="53"/>
  <c r="AD8855" i="53"/>
  <c r="AD7848" i="53"/>
  <c r="AG1789" i="53"/>
  <c r="AF1789" i="53"/>
  <c r="AE1789" i="53"/>
  <c r="AE6818" i="53"/>
  <c r="AF6818" i="53"/>
  <c r="AG6818" i="53"/>
  <c r="AG5812" i="53"/>
  <c r="AF5812" i="53"/>
  <c r="AE5812" i="53"/>
  <c r="AG2795" i="53"/>
  <c r="AF2795" i="53"/>
  <c r="AE2795" i="53"/>
  <c r="AG3800" i="53"/>
  <c r="AF3800" i="53"/>
  <c r="AE3800" i="53"/>
  <c r="AG4806" i="53"/>
  <c r="AF4806" i="53"/>
  <c r="AE4806" i="53"/>
  <c r="BQ1792" i="53"/>
  <c r="BP1792" i="53"/>
  <c r="BO1792" i="53"/>
  <c r="BN1792" i="53"/>
  <c r="BM1792" i="53"/>
  <c r="BP2797" i="53"/>
  <c r="BQ2797" i="53"/>
  <c r="BM2797" i="53"/>
  <c r="BO2797" i="53"/>
  <c r="BN2797" i="53"/>
  <c r="BQ5814" i="53"/>
  <c r="BP5814" i="53"/>
  <c r="BO5814" i="53"/>
  <c r="BN5814" i="53"/>
  <c r="BM5814" i="53"/>
  <c r="BQ785" i="53"/>
  <c r="BP785" i="53"/>
  <c r="BO785" i="53"/>
  <c r="BN785" i="53"/>
  <c r="BM785" i="53"/>
  <c r="BP6820" i="53"/>
  <c r="BQ6820" i="53"/>
  <c r="BO6820" i="53"/>
  <c r="BN6820" i="53"/>
  <c r="BM6820" i="53"/>
  <c r="BP3802" i="53"/>
  <c r="BO3802" i="53"/>
  <c r="BN3802" i="53"/>
  <c r="BM3802" i="53"/>
  <c r="BQ3802" i="53"/>
  <c r="BP4809" i="53"/>
  <c r="BQ4809" i="53"/>
  <c r="BO4809" i="53"/>
  <c r="BN4809" i="53"/>
  <c r="BM4809" i="53"/>
  <c r="AD5813" i="53"/>
  <c r="BL786" i="53"/>
  <c r="AD1790" i="53"/>
  <c r="AD4807" i="53"/>
  <c r="BL3803" i="53"/>
  <c r="BL4810" i="53"/>
  <c r="BL5815" i="53"/>
  <c r="BL6821" i="53"/>
  <c r="BL1793" i="53"/>
  <c r="BL2798" i="53"/>
  <c r="AD6819" i="53"/>
  <c r="AD3801" i="53"/>
  <c r="AD2796" i="53"/>
  <c r="AG7848" i="53"/>
  <c r="AF7848" i="53"/>
  <c r="AE7848" i="53"/>
  <c r="AF8855" i="53"/>
  <c r="AE8855" i="53"/>
  <c r="AG8855" i="53"/>
  <c r="BQ7848" i="53"/>
  <c r="BP7848" i="53"/>
  <c r="BO7848" i="53"/>
  <c r="BN7848" i="53"/>
  <c r="BM7848" i="53"/>
  <c r="BN8854" i="53"/>
  <c r="BM8854" i="53"/>
  <c r="BQ8854" i="53"/>
  <c r="BO8854" i="53"/>
  <c r="BP8854" i="53"/>
  <c r="BL8855" i="53"/>
  <c r="BL7849" i="53"/>
  <c r="AD8856" i="53"/>
  <c r="AD7849" i="53"/>
  <c r="AG1790" i="53"/>
  <c r="AF1790" i="53"/>
  <c r="AE1790" i="53"/>
  <c r="AG5813" i="53"/>
  <c r="AF5813" i="53"/>
  <c r="AE5813" i="53"/>
  <c r="AF6819" i="53"/>
  <c r="AE6819" i="53"/>
  <c r="AG6819" i="53"/>
  <c r="AG2796" i="53"/>
  <c r="AF2796" i="53"/>
  <c r="AE2796" i="53"/>
  <c r="AF3801" i="53"/>
  <c r="AE3801" i="53"/>
  <c r="AG3801" i="53"/>
  <c r="AG4807" i="53"/>
  <c r="AF4807" i="53"/>
  <c r="AE4807" i="53"/>
  <c r="BQ6821" i="53"/>
  <c r="BP6821" i="53"/>
  <c r="BM6821" i="53"/>
  <c r="BO6821" i="53"/>
  <c r="BN6821" i="53"/>
  <c r="BQ5815" i="53"/>
  <c r="BP5815" i="53"/>
  <c r="BO5815" i="53"/>
  <c r="BN5815" i="53"/>
  <c r="BM5815" i="53"/>
  <c r="BQ786" i="53"/>
  <c r="BP786" i="53"/>
  <c r="BO786" i="53"/>
  <c r="BN786" i="53"/>
  <c r="BM786" i="53"/>
  <c r="BQ1793" i="53"/>
  <c r="BP1793" i="53"/>
  <c r="BO1793" i="53"/>
  <c r="BN1793" i="53"/>
  <c r="BM1793" i="53"/>
  <c r="BQ2798" i="53"/>
  <c r="BP2798" i="53"/>
  <c r="BO2798" i="53"/>
  <c r="BN2798" i="53"/>
  <c r="BM2798" i="53"/>
  <c r="BP4810" i="53"/>
  <c r="BQ4810" i="53"/>
  <c r="BO4810" i="53"/>
  <c r="BN4810" i="53"/>
  <c r="BM4810" i="53"/>
  <c r="BP3803" i="53"/>
  <c r="BQ3803" i="53"/>
  <c r="BO3803" i="53"/>
  <c r="BN3803" i="53"/>
  <c r="BM3803" i="53"/>
  <c r="AD5814" i="53"/>
  <c r="AD4808" i="53"/>
  <c r="AD1791" i="53"/>
  <c r="BL787" i="53"/>
  <c r="BL1794" i="53"/>
  <c r="BL5816" i="53"/>
  <c r="BL3804" i="53"/>
  <c r="BL4811" i="53"/>
  <c r="BL2799" i="53"/>
  <c r="BL6822" i="53"/>
  <c r="AD6820" i="53"/>
  <c r="AD3802" i="53"/>
  <c r="AD2797" i="53"/>
  <c r="AE7849" i="53"/>
  <c r="AG7849" i="53"/>
  <c r="AF7849" i="53"/>
  <c r="AG8856" i="53"/>
  <c r="AF8856" i="53"/>
  <c r="AE8856" i="53"/>
  <c r="BQ7849" i="53"/>
  <c r="BP7849" i="53"/>
  <c r="BO7849" i="53"/>
  <c r="BN7849" i="53"/>
  <c r="BM7849" i="53"/>
  <c r="BQ8855" i="53"/>
  <c r="BP8855" i="53"/>
  <c r="BO8855" i="53"/>
  <c r="BN8855" i="53"/>
  <c r="BM8855" i="53"/>
  <c r="BL8856" i="53"/>
  <c r="BL7850" i="53"/>
  <c r="AD8857" i="53"/>
  <c r="AD7850" i="53"/>
  <c r="AG4808" i="53"/>
  <c r="AE4808" i="53"/>
  <c r="AF4808" i="53"/>
  <c r="AG5814" i="53"/>
  <c r="AF5814" i="53"/>
  <c r="AE5814" i="53"/>
  <c r="AE1791" i="53"/>
  <c r="AF1791" i="53"/>
  <c r="AG1791" i="53"/>
  <c r="AG6820" i="53"/>
  <c r="AF6820" i="53"/>
  <c r="AE6820" i="53"/>
  <c r="AE2797" i="53"/>
  <c r="AF2797" i="53"/>
  <c r="AG2797" i="53"/>
  <c r="AG3802" i="53"/>
  <c r="AF3802" i="53"/>
  <c r="AE3802" i="53"/>
  <c r="BQ2799" i="53"/>
  <c r="BP2799" i="53"/>
  <c r="BO2799" i="53"/>
  <c r="BN2799" i="53"/>
  <c r="BM2799" i="53"/>
  <c r="BP3804" i="53"/>
  <c r="BQ3804" i="53"/>
  <c r="BO3804" i="53"/>
  <c r="BN3804" i="53"/>
  <c r="BM3804" i="53"/>
  <c r="BQ6822" i="53"/>
  <c r="BP6822" i="53"/>
  <c r="BO6822" i="53"/>
  <c r="BN6822" i="53"/>
  <c r="BM6822" i="53"/>
  <c r="BP4811" i="53"/>
  <c r="BM4811" i="53"/>
  <c r="BQ4811" i="53"/>
  <c r="BO4811" i="53"/>
  <c r="BN4811" i="53"/>
  <c r="BQ5816" i="53"/>
  <c r="BP5816" i="53"/>
  <c r="BN5816" i="53"/>
  <c r="BM5816" i="53"/>
  <c r="BO5816" i="53"/>
  <c r="BQ1794" i="53"/>
  <c r="BP1794" i="53"/>
  <c r="BO1794" i="53"/>
  <c r="BN1794" i="53"/>
  <c r="BM1794" i="53"/>
  <c r="BP787" i="53"/>
  <c r="BQ787" i="53"/>
  <c r="BO787" i="53"/>
  <c r="BN787" i="53"/>
  <c r="BM787" i="53"/>
  <c r="AD5815" i="53"/>
  <c r="BL788" i="53"/>
  <c r="AD4809" i="53"/>
  <c r="AD1792" i="53"/>
  <c r="BL5817" i="53"/>
  <c r="BL6823" i="53"/>
  <c r="BL4812" i="53"/>
  <c r="BL2800" i="53"/>
  <c r="BL3805" i="53"/>
  <c r="BL1795" i="53"/>
  <c r="AD6821" i="53"/>
  <c r="AD3803" i="53"/>
  <c r="AD2798" i="53"/>
  <c r="AG7850" i="53"/>
  <c r="AF7850" i="53"/>
  <c r="AE7850" i="53"/>
  <c r="AG8857" i="53"/>
  <c r="AF8857" i="53"/>
  <c r="AE8857" i="53"/>
  <c r="BO7850" i="53"/>
  <c r="BN7850" i="53"/>
  <c r="BM7850" i="53"/>
  <c r="BQ7850" i="53"/>
  <c r="BP7850" i="53"/>
  <c r="BQ8856" i="53"/>
  <c r="BP8856" i="53"/>
  <c r="BO8856" i="53"/>
  <c r="BM8856" i="53"/>
  <c r="BN8856" i="53"/>
  <c r="BL8857" i="53"/>
  <c r="BL7851" i="53"/>
  <c r="AD8858" i="53"/>
  <c r="AD7851" i="53"/>
  <c r="AG4809" i="53"/>
  <c r="AF4809" i="53"/>
  <c r="AE4809" i="53"/>
  <c r="AF5815" i="53"/>
  <c r="AE5815" i="53"/>
  <c r="AG5815" i="53"/>
  <c r="AG6821" i="53"/>
  <c r="AE6821" i="53"/>
  <c r="AF6821" i="53"/>
  <c r="AG2798" i="53"/>
  <c r="AF2798" i="53"/>
  <c r="AE2798" i="53"/>
  <c r="AG3803" i="53"/>
  <c r="AF3803" i="53"/>
  <c r="AE3803" i="53"/>
  <c r="AG1792" i="53"/>
  <c r="AF1792" i="53"/>
  <c r="AE1792" i="53"/>
  <c r="BQ1795" i="53"/>
  <c r="BP1795" i="53"/>
  <c r="BN1795" i="53"/>
  <c r="BM1795" i="53"/>
  <c r="BO1795" i="53"/>
  <c r="BP3805" i="53"/>
  <c r="BQ3805" i="53"/>
  <c r="BO3805" i="53"/>
  <c r="BN3805" i="53"/>
  <c r="BM3805" i="53"/>
  <c r="BP6823" i="53"/>
  <c r="BQ6823" i="53"/>
  <c r="BO6823" i="53"/>
  <c r="BN6823" i="53"/>
  <c r="BM6823" i="53"/>
  <c r="BQ788" i="53"/>
  <c r="BP788" i="53"/>
  <c r="BM788" i="53"/>
  <c r="BO788" i="53"/>
  <c r="BN788" i="53"/>
  <c r="BQ2800" i="53"/>
  <c r="BP2800" i="53"/>
  <c r="BO2800" i="53"/>
  <c r="BN2800" i="53"/>
  <c r="BM2800" i="53"/>
  <c r="BP4812" i="53"/>
  <c r="BN4812" i="53"/>
  <c r="BM4812" i="53"/>
  <c r="BQ4812" i="53"/>
  <c r="BO4812" i="53"/>
  <c r="BQ5817" i="53"/>
  <c r="BP5817" i="53"/>
  <c r="BO5817" i="53"/>
  <c r="BN5817" i="53"/>
  <c r="BM5817" i="53"/>
  <c r="AD5816" i="53"/>
  <c r="AD4810" i="53"/>
  <c r="AD1793" i="53"/>
  <c r="BL789" i="53"/>
  <c r="BL6824" i="53"/>
  <c r="BL4813" i="53"/>
  <c r="BL5818" i="53"/>
  <c r="BL3806" i="53"/>
  <c r="BL1796" i="53"/>
  <c r="BL2801" i="53"/>
  <c r="AD6822" i="53"/>
  <c r="AD3804" i="53"/>
  <c r="AD2799" i="53"/>
  <c r="AG7851" i="53"/>
  <c r="AF7851" i="53"/>
  <c r="AE7851" i="53"/>
  <c r="AE8858" i="53"/>
  <c r="AG8858" i="53"/>
  <c r="AF8858" i="53"/>
  <c r="BQ7851" i="53"/>
  <c r="BP7851" i="53"/>
  <c r="BO7851" i="53"/>
  <c r="BN7851" i="53"/>
  <c r="BM7851" i="53"/>
  <c r="BO8857" i="53"/>
  <c r="BN8857" i="53"/>
  <c r="BM8857" i="53"/>
  <c r="BP8857" i="53"/>
  <c r="BQ8857" i="53"/>
  <c r="BL8858" i="53"/>
  <c r="BL7852" i="53"/>
  <c r="AD8859" i="53"/>
  <c r="AD7852" i="53"/>
  <c r="AG5816" i="53"/>
  <c r="AF5816" i="53"/>
  <c r="AE5816" i="53"/>
  <c r="AG6822" i="53"/>
  <c r="AF6822" i="53"/>
  <c r="AE6822" i="53"/>
  <c r="AF4810" i="53"/>
  <c r="AE4810" i="53"/>
  <c r="AG4810" i="53"/>
  <c r="AG1793" i="53"/>
  <c r="AF1793" i="53"/>
  <c r="AE1793" i="53"/>
  <c r="AG2799" i="53"/>
  <c r="AF2799" i="53"/>
  <c r="AE2799" i="53"/>
  <c r="AE3804" i="53"/>
  <c r="AF3804" i="53"/>
  <c r="AG3804" i="53"/>
  <c r="BQ1796" i="53"/>
  <c r="BP1796" i="53"/>
  <c r="BO1796" i="53"/>
  <c r="BN1796" i="53"/>
  <c r="BM1796" i="53"/>
  <c r="BP4813" i="53"/>
  <c r="BO4813" i="53"/>
  <c r="BN4813" i="53"/>
  <c r="BM4813" i="53"/>
  <c r="BQ4813" i="53"/>
  <c r="BP2801" i="53"/>
  <c r="BQ2801" i="53"/>
  <c r="BM2801" i="53"/>
  <c r="BO2801" i="53"/>
  <c r="BN2801" i="53"/>
  <c r="BP3806" i="53"/>
  <c r="BQ3806" i="53"/>
  <c r="BO3806" i="53"/>
  <c r="BN3806" i="53"/>
  <c r="BM3806" i="53"/>
  <c r="BQ5818" i="53"/>
  <c r="BP5818" i="53"/>
  <c r="BO5818" i="53"/>
  <c r="BN5818" i="53"/>
  <c r="BM5818" i="53"/>
  <c r="BQ6824" i="53"/>
  <c r="BP6824" i="53"/>
  <c r="BO6824" i="53"/>
  <c r="BN6824" i="53"/>
  <c r="BM6824" i="53"/>
  <c r="BQ789" i="53"/>
  <c r="BP789" i="53"/>
  <c r="BO789" i="53"/>
  <c r="BN789" i="53"/>
  <c r="BM789" i="53"/>
  <c r="AD5817" i="53"/>
  <c r="AD1794" i="53"/>
  <c r="BL790" i="53"/>
  <c r="AD4811" i="53"/>
  <c r="BL5819" i="53"/>
  <c r="BL2802" i="53"/>
  <c r="BL1797" i="53"/>
  <c r="BL6825" i="53"/>
  <c r="BL3807" i="53"/>
  <c r="BL4814" i="53"/>
  <c r="AD6823" i="53"/>
  <c r="AD3805" i="53"/>
  <c r="AD2800" i="53"/>
  <c r="AE7852" i="53"/>
  <c r="AG7852" i="53"/>
  <c r="AF7852" i="53"/>
  <c r="AG8859" i="53"/>
  <c r="AF8859" i="53"/>
  <c r="AE8859" i="53"/>
  <c r="BM7852" i="53"/>
  <c r="BQ7852" i="53"/>
  <c r="BP7852" i="53"/>
  <c r="BO7852" i="53"/>
  <c r="BN7852" i="53"/>
  <c r="BQ8858" i="53"/>
  <c r="BP8858" i="53"/>
  <c r="BO8858" i="53"/>
  <c r="BN8858" i="53"/>
  <c r="BM8858" i="53"/>
  <c r="BL8859" i="53"/>
  <c r="BL7853" i="53"/>
  <c r="AD8860" i="53"/>
  <c r="AD7853" i="53"/>
  <c r="AG1794" i="53"/>
  <c r="AE1794" i="53"/>
  <c r="AF1794" i="53"/>
  <c r="AF6823" i="53"/>
  <c r="AE6823" i="53"/>
  <c r="AG6823" i="53"/>
  <c r="AG5817" i="53"/>
  <c r="AF5817" i="53"/>
  <c r="AE5817" i="53"/>
  <c r="AG2800" i="53"/>
  <c r="AE2800" i="53"/>
  <c r="AF2800" i="53"/>
  <c r="AG3805" i="53"/>
  <c r="AF3805" i="53"/>
  <c r="AE3805" i="53"/>
  <c r="AG4811" i="53"/>
  <c r="AF4811" i="53"/>
  <c r="AE4811" i="53"/>
  <c r="BQ790" i="53"/>
  <c r="BP790" i="53"/>
  <c r="BO790" i="53"/>
  <c r="BN790" i="53"/>
  <c r="BM790" i="53"/>
  <c r="BP4814" i="53"/>
  <c r="BQ4814" i="53"/>
  <c r="BO4814" i="53"/>
  <c r="BN4814" i="53"/>
  <c r="BM4814" i="53"/>
  <c r="BP3807" i="53"/>
  <c r="BQ3807" i="53"/>
  <c r="BO3807" i="53"/>
  <c r="BN3807" i="53"/>
  <c r="BM3807" i="53"/>
  <c r="BQ1797" i="53"/>
  <c r="BP1797" i="53"/>
  <c r="BO1797" i="53"/>
  <c r="BN1797" i="53"/>
  <c r="BM1797" i="53"/>
  <c r="BQ6825" i="53"/>
  <c r="BP6825" i="53"/>
  <c r="BM6825" i="53"/>
  <c r="BO6825" i="53"/>
  <c r="BN6825" i="53"/>
  <c r="BQ5819" i="53"/>
  <c r="BP5819" i="53"/>
  <c r="BO5819" i="53"/>
  <c r="BN5819" i="53"/>
  <c r="BM5819" i="53"/>
  <c r="BQ2802" i="53"/>
  <c r="BP2802" i="53"/>
  <c r="BO2802" i="53"/>
  <c r="BN2802" i="53"/>
  <c r="BM2802" i="53"/>
  <c r="AD5818" i="53"/>
  <c r="BL791" i="53"/>
  <c r="AD4812" i="53"/>
  <c r="AD1795" i="53"/>
  <c r="BL1798" i="53"/>
  <c r="BL4815" i="53"/>
  <c r="BL5820" i="53"/>
  <c r="BL3808" i="53"/>
  <c r="BL6826" i="53"/>
  <c r="BL2803" i="53"/>
  <c r="AD6824" i="53"/>
  <c r="AD3806" i="53"/>
  <c r="AD2801" i="53"/>
  <c r="BP7853" i="53"/>
  <c r="BO7853" i="53"/>
  <c r="BN7853" i="53"/>
  <c r="BM7853" i="53"/>
  <c r="BQ7853" i="53"/>
  <c r="AG7853" i="53"/>
  <c r="AF7853" i="53"/>
  <c r="AE7853" i="53"/>
  <c r="AG8860" i="53"/>
  <c r="AF8860" i="53"/>
  <c r="AE8860" i="53"/>
  <c r="BM8859" i="53"/>
  <c r="BQ8859" i="53"/>
  <c r="BP8859" i="53"/>
  <c r="BN8859" i="53"/>
  <c r="BO8859" i="53"/>
  <c r="BL8860" i="53"/>
  <c r="BL7854" i="53"/>
  <c r="AD8861" i="53"/>
  <c r="AD7854" i="53"/>
  <c r="AE5818" i="53"/>
  <c r="AF5818" i="53"/>
  <c r="AG5818" i="53"/>
  <c r="AG6824" i="53"/>
  <c r="AE6824" i="53"/>
  <c r="AF6824" i="53"/>
  <c r="AG4812" i="53"/>
  <c r="AF4812" i="53"/>
  <c r="AE4812" i="53"/>
  <c r="AG2801" i="53"/>
  <c r="AF2801" i="53"/>
  <c r="AE2801" i="53"/>
  <c r="AG3806" i="53"/>
  <c r="AF3806" i="53"/>
  <c r="AE3806" i="53"/>
  <c r="AG1795" i="53"/>
  <c r="AF1795" i="53"/>
  <c r="AE1795" i="53"/>
  <c r="BQ6826" i="53"/>
  <c r="BP6826" i="53"/>
  <c r="BO6826" i="53"/>
  <c r="BN6826" i="53"/>
  <c r="BM6826" i="53"/>
  <c r="BQ5820" i="53"/>
  <c r="BP5820" i="53"/>
  <c r="BN5820" i="53"/>
  <c r="BM5820" i="53"/>
  <c r="BO5820" i="53"/>
  <c r="BP791" i="53"/>
  <c r="BQ791" i="53"/>
  <c r="BO791" i="53"/>
  <c r="BN791" i="53"/>
  <c r="BM791" i="53"/>
  <c r="BP3808" i="53"/>
  <c r="BM3808" i="53"/>
  <c r="BQ3808" i="53"/>
  <c r="BO3808" i="53"/>
  <c r="BN3808" i="53"/>
  <c r="BQ1798" i="53"/>
  <c r="BP1798" i="53"/>
  <c r="BO1798" i="53"/>
  <c r="BN1798" i="53"/>
  <c r="BM1798" i="53"/>
  <c r="BQ2803" i="53"/>
  <c r="BP2803" i="53"/>
  <c r="BO2803" i="53"/>
  <c r="BN2803" i="53"/>
  <c r="BM2803" i="53"/>
  <c r="BP4815" i="53"/>
  <c r="BQ4815" i="53"/>
  <c r="BO4815" i="53"/>
  <c r="BN4815" i="53"/>
  <c r="BM4815" i="53"/>
  <c r="AD5819" i="53"/>
  <c r="BL792" i="53"/>
  <c r="AD4813" i="53"/>
  <c r="AD1796" i="53"/>
  <c r="BL2804" i="53"/>
  <c r="BL4816" i="53"/>
  <c r="BL3809" i="53"/>
  <c r="BL6827" i="53"/>
  <c r="BL5821" i="53"/>
  <c r="BL1799" i="53"/>
  <c r="AD6825" i="53"/>
  <c r="AD3807" i="53"/>
  <c r="AD2802" i="53"/>
  <c r="AF7854" i="53"/>
  <c r="AG7854" i="53"/>
  <c r="AE7854" i="53"/>
  <c r="AG8861" i="53"/>
  <c r="AF8861" i="53"/>
  <c r="AE8861" i="53"/>
  <c r="BQ7854" i="53"/>
  <c r="BP7854" i="53"/>
  <c r="BO7854" i="53"/>
  <c r="BN7854" i="53"/>
  <c r="BM7854" i="53"/>
  <c r="BP8860" i="53"/>
  <c r="BO8860" i="53"/>
  <c r="BN8860" i="53"/>
  <c r="BM8860" i="53"/>
  <c r="BQ8860" i="53"/>
  <c r="BL8861" i="53"/>
  <c r="BL7855" i="53"/>
  <c r="AD8862" i="53"/>
  <c r="AD7855" i="53"/>
  <c r="AG5819" i="53"/>
  <c r="AF5819" i="53"/>
  <c r="AE5819" i="53"/>
  <c r="AG6825" i="53"/>
  <c r="AE6825" i="53"/>
  <c r="AF6825" i="53"/>
  <c r="AF2802" i="53"/>
  <c r="AE2802" i="53"/>
  <c r="AG2802" i="53"/>
  <c r="AE4813" i="53"/>
  <c r="AF4813" i="53"/>
  <c r="AG4813" i="53"/>
  <c r="AG3807" i="53"/>
  <c r="AE3807" i="53"/>
  <c r="AF3807" i="53"/>
  <c r="AF1796" i="53"/>
  <c r="AE1796" i="53"/>
  <c r="AG1796" i="53"/>
  <c r="BP3809" i="53"/>
  <c r="BN3809" i="53"/>
  <c r="BM3809" i="53"/>
  <c r="BQ3809" i="53"/>
  <c r="BO3809" i="53"/>
  <c r="BP6827" i="53"/>
  <c r="BQ6827" i="53"/>
  <c r="BO6827" i="53"/>
  <c r="BN6827" i="53"/>
  <c r="BM6827" i="53"/>
  <c r="BQ792" i="53"/>
  <c r="BP792" i="53"/>
  <c r="BM792" i="53"/>
  <c r="BO792" i="53"/>
  <c r="BN792" i="53"/>
  <c r="BQ5821" i="53"/>
  <c r="BP5821" i="53"/>
  <c r="BO5821" i="53"/>
  <c r="BN5821" i="53"/>
  <c r="BM5821" i="53"/>
  <c r="BP4816" i="53"/>
  <c r="BQ4816" i="53"/>
  <c r="BO4816" i="53"/>
  <c r="BN4816" i="53"/>
  <c r="BM4816" i="53"/>
  <c r="BQ2804" i="53"/>
  <c r="BP2804" i="53"/>
  <c r="BO2804" i="53"/>
  <c r="BN2804" i="53"/>
  <c r="BM2804" i="53"/>
  <c r="BQ1799" i="53"/>
  <c r="BP1799" i="53"/>
  <c r="BN1799" i="53"/>
  <c r="BM1799" i="53"/>
  <c r="BO1799" i="53"/>
  <c r="AD5820" i="53"/>
  <c r="BL793" i="53"/>
  <c r="AD1797" i="53"/>
  <c r="AD4814" i="53"/>
  <c r="BL4817" i="53"/>
  <c r="BL5822" i="53"/>
  <c r="BL6828" i="53"/>
  <c r="BL1800" i="53"/>
  <c r="BL3810" i="53"/>
  <c r="BL2805" i="53"/>
  <c r="AD6826" i="53"/>
  <c r="AD3808" i="53"/>
  <c r="AD2803" i="53"/>
  <c r="AE7855" i="53"/>
  <c r="AG7855" i="53"/>
  <c r="AF7855" i="53"/>
  <c r="AG8862" i="53"/>
  <c r="AF8862" i="53"/>
  <c r="AE8862" i="53"/>
  <c r="BN7855" i="53"/>
  <c r="BM7855" i="53"/>
  <c r="BQ7855" i="53"/>
  <c r="BP7855" i="53"/>
  <c r="BO7855" i="53"/>
  <c r="BQ8861" i="53"/>
  <c r="BP8861" i="53"/>
  <c r="BO8861" i="53"/>
  <c r="BN8861" i="53"/>
  <c r="BM8861" i="53"/>
  <c r="BL8862" i="53"/>
  <c r="BL7856" i="53"/>
  <c r="AD8863" i="53"/>
  <c r="AD7856" i="53"/>
  <c r="AE6826" i="53"/>
  <c r="AG6826" i="53"/>
  <c r="AF6826" i="53"/>
  <c r="AG5820" i="53"/>
  <c r="AF5820" i="53"/>
  <c r="AE5820" i="53"/>
  <c r="AG1797" i="53"/>
  <c r="AF1797" i="53"/>
  <c r="AE1797" i="53"/>
  <c r="AG2803" i="53"/>
  <c r="AF2803" i="53"/>
  <c r="AE2803" i="53"/>
  <c r="AG3808" i="53"/>
  <c r="AF3808" i="53"/>
  <c r="AE3808" i="53"/>
  <c r="AG4814" i="53"/>
  <c r="AF4814" i="53"/>
  <c r="AE4814" i="53"/>
  <c r="BQ793" i="53"/>
  <c r="BP793" i="53"/>
  <c r="BO793" i="53"/>
  <c r="BN793" i="53"/>
  <c r="BM793" i="53"/>
  <c r="BP3810" i="53"/>
  <c r="BO3810" i="53"/>
  <c r="BN3810" i="53"/>
  <c r="BM3810" i="53"/>
  <c r="BQ3810" i="53"/>
  <c r="BP2805" i="53"/>
  <c r="BQ2805" i="53"/>
  <c r="BM2805" i="53"/>
  <c r="BO2805" i="53"/>
  <c r="BN2805" i="53"/>
  <c r="BQ5822" i="53"/>
  <c r="BP5822" i="53"/>
  <c r="BO5822" i="53"/>
  <c r="BN5822" i="53"/>
  <c r="BM5822" i="53"/>
  <c r="BQ1800" i="53"/>
  <c r="BP1800" i="53"/>
  <c r="BO1800" i="53"/>
  <c r="BN1800" i="53"/>
  <c r="BM1800" i="53"/>
  <c r="BQ6828" i="53"/>
  <c r="BP6828" i="53"/>
  <c r="BO6828" i="53"/>
  <c r="BN6828" i="53"/>
  <c r="BM6828" i="53"/>
  <c r="BP4817" i="53"/>
  <c r="BQ4817" i="53"/>
  <c r="BO4817" i="53"/>
  <c r="BN4817" i="53"/>
  <c r="BM4817" i="53"/>
  <c r="AD5821" i="53"/>
  <c r="AD4815" i="53"/>
  <c r="BL794" i="53"/>
  <c r="AD1798" i="53"/>
  <c r="BL5823" i="53"/>
  <c r="BL3811" i="53"/>
  <c r="BL1801" i="53"/>
  <c r="BL6829" i="53"/>
  <c r="BL2806" i="53"/>
  <c r="BL4818" i="53"/>
  <c r="AD6827" i="53"/>
  <c r="AD3809" i="53"/>
  <c r="AD2804" i="53"/>
  <c r="AG7856" i="53"/>
  <c r="AF7856" i="53"/>
  <c r="AE7856" i="53"/>
  <c r="AF8863" i="53"/>
  <c r="AE8863" i="53"/>
  <c r="AG8863" i="53"/>
  <c r="BQ7856" i="53"/>
  <c r="BP7856" i="53"/>
  <c r="BO7856" i="53"/>
  <c r="BN7856" i="53"/>
  <c r="BM7856" i="53"/>
  <c r="BN8862" i="53"/>
  <c r="BM8862" i="53"/>
  <c r="BQ8862" i="53"/>
  <c r="BO8862" i="53"/>
  <c r="BP8862" i="53"/>
  <c r="BL8863" i="53"/>
  <c r="BL7857" i="53"/>
  <c r="AD8864" i="53"/>
  <c r="AD7857" i="53"/>
  <c r="AG6827" i="53"/>
  <c r="AF6827" i="53"/>
  <c r="AE6827" i="53"/>
  <c r="AG5821" i="53"/>
  <c r="AF5821" i="53"/>
  <c r="AE5821" i="53"/>
  <c r="AG2804" i="53"/>
  <c r="AF2804" i="53"/>
  <c r="AE2804" i="53"/>
  <c r="AG4815" i="53"/>
  <c r="AF4815" i="53"/>
  <c r="AE4815" i="53"/>
  <c r="AF3809" i="53"/>
  <c r="AE3809" i="53"/>
  <c r="AG3809" i="53"/>
  <c r="AG1798" i="53"/>
  <c r="AF1798" i="53"/>
  <c r="AE1798" i="53"/>
  <c r="BP4818" i="53"/>
  <c r="BQ4818" i="53"/>
  <c r="BO4818" i="53"/>
  <c r="BN4818" i="53"/>
  <c r="BM4818" i="53"/>
  <c r="BQ2806" i="53"/>
  <c r="BP2806" i="53"/>
  <c r="BO2806" i="53"/>
  <c r="BN2806" i="53"/>
  <c r="BM2806" i="53"/>
  <c r="BQ6829" i="53"/>
  <c r="BP6829" i="53"/>
  <c r="BM6829" i="53"/>
  <c r="BO6829" i="53"/>
  <c r="BN6829" i="53"/>
  <c r="BQ1801" i="53"/>
  <c r="BP1801" i="53"/>
  <c r="BO1801" i="53"/>
  <c r="BN1801" i="53"/>
  <c r="BM1801" i="53"/>
  <c r="BQ5823" i="53"/>
  <c r="BP5823" i="53"/>
  <c r="BO5823" i="53"/>
  <c r="BN5823" i="53"/>
  <c r="BM5823" i="53"/>
  <c r="BQ794" i="53"/>
  <c r="BP794" i="53"/>
  <c r="BO794" i="53"/>
  <c r="BN794" i="53"/>
  <c r="BM794" i="53"/>
  <c r="BP3811" i="53"/>
  <c r="BQ3811" i="53"/>
  <c r="BO3811" i="53"/>
  <c r="BN3811" i="53"/>
  <c r="BM3811" i="53"/>
  <c r="AD5822" i="53"/>
  <c r="BL795" i="53"/>
  <c r="AD4816" i="53"/>
  <c r="AD1799" i="53"/>
  <c r="BL2807" i="53"/>
  <c r="BL4819" i="53"/>
  <c r="BL6830" i="53"/>
  <c r="BL5824" i="53"/>
  <c r="BL3812" i="53"/>
  <c r="BL1802" i="53"/>
  <c r="AD6828" i="53"/>
  <c r="AD3810" i="53"/>
  <c r="AD2805" i="53"/>
  <c r="AE7857" i="53"/>
  <c r="AG7857" i="53"/>
  <c r="AF7857" i="53"/>
  <c r="AG8864" i="53"/>
  <c r="AF8864" i="53"/>
  <c r="AE8864" i="53"/>
  <c r="BQ7857" i="53"/>
  <c r="BP7857" i="53"/>
  <c r="BO7857" i="53"/>
  <c r="BN7857" i="53"/>
  <c r="BM7857" i="53"/>
  <c r="BQ8863" i="53"/>
  <c r="BP8863" i="53"/>
  <c r="BO8863" i="53"/>
  <c r="BN8863" i="53"/>
  <c r="BM8863" i="53"/>
  <c r="BL8864" i="53"/>
  <c r="BL7858" i="53"/>
  <c r="AD8865" i="53"/>
  <c r="AD7858" i="53"/>
  <c r="AG6828" i="53"/>
  <c r="AF6828" i="53"/>
  <c r="AE6828" i="53"/>
  <c r="AG5822" i="53"/>
  <c r="AF5822" i="53"/>
  <c r="AE5822" i="53"/>
  <c r="AG4816" i="53"/>
  <c r="AE4816" i="53"/>
  <c r="AF4816" i="53"/>
  <c r="AE2805" i="53"/>
  <c r="AF2805" i="53"/>
  <c r="AG2805" i="53"/>
  <c r="AG3810" i="53"/>
  <c r="AF3810" i="53"/>
  <c r="AE3810" i="53"/>
  <c r="AE1799" i="53"/>
  <c r="AF1799" i="53"/>
  <c r="AG1799" i="53"/>
  <c r="BQ5824" i="53"/>
  <c r="BP5824" i="53"/>
  <c r="BN5824" i="53"/>
  <c r="BM5824" i="53"/>
  <c r="BO5824" i="53"/>
  <c r="BP795" i="53"/>
  <c r="BQ795" i="53"/>
  <c r="BO795" i="53"/>
  <c r="BN795" i="53"/>
  <c r="BM795" i="53"/>
  <c r="BP3812" i="53"/>
  <c r="BQ3812" i="53"/>
  <c r="BO3812" i="53"/>
  <c r="BN3812" i="53"/>
  <c r="BM3812" i="53"/>
  <c r="BQ6830" i="53"/>
  <c r="BP6830" i="53"/>
  <c r="BO6830" i="53"/>
  <c r="BN6830" i="53"/>
  <c r="BM6830" i="53"/>
  <c r="BQ1802" i="53"/>
  <c r="BP1802" i="53"/>
  <c r="BO1802" i="53"/>
  <c r="BN1802" i="53"/>
  <c r="BM1802" i="53"/>
  <c r="BP4819" i="53"/>
  <c r="BM4819" i="53"/>
  <c r="BQ4819" i="53"/>
  <c r="BO4819" i="53"/>
  <c r="BN4819" i="53"/>
  <c r="BQ2807" i="53"/>
  <c r="BP2807" i="53"/>
  <c r="BO2807" i="53"/>
  <c r="BN2807" i="53"/>
  <c r="BM2807" i="53"/>
  <c r="AD5823" i="53"/>
  <c r="AD4817" i="53"/>
  <c r="AD1800" i="53"/>
  <c r="BL796" i="53"/>
  <c r="BL4820" i="53"/>
  <c r="BL5825" i="53"/>
  <c r="BL6831" i="53"/>
  <c r="BL2808" i="53"/>
  <c r="BL1803" i="53"/>
  <c r="BL3813" i="53"/>
  <c r="AD6829" i="53"/>
  <c r="AD3811" i="53"/>
  <c r="AD2806" i="53"/>
  <c r="AE7858" i="53"/>
  <c r="AG7858" i="53"/>
  <c r="AF7858" i="53"/>
  <c r="AG8865" i="53"/>
  <c r="AF8865" i="53"/>
  <c r="AE8865" i="53"/>
  <c r="BO7858" i="53"/>
  <c r="BN7858" i="53"/>
  <c r="BM7858" i="53"/>
  <c r="BQ7858" i="53"/>
  <c r="BP7858" i="53"/>
  <c r="BQ8864" i="53"/>
  <c r="BP8864" i="53"/>
  <c r="BO8864" i="53"/>
  <c r="BM8864" i="53"/>
  <c r="BN8864" i="53"/>
  <c r="BL8865" i="53"/>
  <c r="BL7859" i="53"/>
  <c r="AD8866" i="53"/>
  <c r="AD7859" i="53"/>
  <c r="AG4817" i="53"/>
  <c r="AF4817" i="53"/>
  <c r="AE4817" i="53"/>
  <c r="AG1800" i="53"/>
  <c r="AF1800" i="53"/>
  <c r="AE1800" i="53"/>
  <c r="AG6829" i="53"/>
  <c r="AE6829" i="53"/>
  <c r="AF6829" i="53"/>
  <c r="AG2806" i="53"/>
  <c r="AF2806" i="53"/>
  <c r="AE2806" i="53"/>
  <c r="AF5823" i="53"/>
  <c r="AE5823" i="53"/>
  <c r="AG5823" i="53"/>
  <c r="AG3811" i="53"/>
  <c r="AF3811" i="53"/>
  <c r="AE3811" i="53"/>
  <c r="BP3813" i="53"/>
  <c r="BQ3813" i="53"/>
  <c r="BO3813" i="53"/>
  <c r="BN3813" i="53"/>
  <c r="BM3813" i="53"/>
  <c r="BP6831" i="53"/>
  <c r="BQ6831" i="53"/>
  <c r="BO6831" i="53"/>
  <c r="BN6831" i="53"/>
  <c r="BM6831" i="53"/>
  <c r="BQ1803" i="53"/>
  <c r="BP1803" i="53"/>
  <c r="BN1803" i="53"/>
  <c r="BM1803" i="53"/>
  <c r="BO1803" i="53"/>
  <c r="BQ2808" i="53"/>
  <c r="BP2808" i="53"/>
  <c r="BO2808" i="53"/>
  <c r="BN2808" i="53"/>
  <c r="BM2808" i="53"/>
  <c r="BQ5825" i="53"/>
  <c r="BP5825" i="53"/>
  <c r="BO5825" i="53"/>
  <c r="BN5825" i="53"/>
  <c r="BM5825" i="53"/>
  <c r="BP4820" i="53"/>
  <c r="BN4820" i="53"/>
  <c r="BM4820" i="53"/>
  <c r="BQ4820" i="53"/>
  <c r="BO4820" i="53"/>
  <c r="BQ796" i="53"/>
  <c r="BP796" i="53"/>
  <c r="BM796" i="53"/>
  <c r="BO796" i="53"/>
  <c r="BN796" i="53"/>
  <c r="AD5824" i="53"/>
  <c r="BL797" i="53"/>
  <c r="AD1801" i="53"/>
  <c r="AD4818" i="53"/>
  <c r="BL2809" i="53"/>
  <c r="BL3814" i="53"/>
  <c r="BL6832" i="53"/>
  <c r="BL4821" i="53"/>
  <c r="BL5826" i="53"/>
  <c r="BL1804" i="53"/>
  <c r="AD6830" i="53"/>
  <c r="AD3812" i="53"/>
  <c r="AD2807" i="53"/>
  <c r="AG7859" i="53"/>
  <c r="AF7859" i="53"/>
  <c r="AE7859" i="53"/>
  <c r="AE8866" i="53"/>
  <c r="AG8866" i="53"/>
  <c r="AF8866" i="53"/>
  <c r="BQ7859" i="53"/>
  <c r="BP7859" i="53"/>
  <c r="BO7859" i="53"/>
  <c r="BN7859" i="53"/>
  <c r="BM7859" i="53"/>
  <c r="BO8865" i="53"/>
  <c r="BN8865" i="53"/>
  <c r="BM8865" i="53"/>
  <c r="BP8865" i="53"/>
  <c r="BQ8865" i="53"/>
  <c r="BL8866" i="53"/>
  <c r="BL7860" i="53"/>
  <c r="AD8867" i="53"/>
  <c r="AD7860" i="53"/>
  <c r="AG5824" i="53"/>
  <c r="AF5824" i="53"/>
  <c r="AE5824" i="53"/>
  <c r="AE6830" i="53"/>
  <c r="AG6830" i="53"/>
  <c r="AF6830" i="53"/>
  <c r="AG1801" i="53"/>
  <c r="AF1801" i="53"/>
  <c r="AE1801" i="53"/>
  <c r="AG2807" i="53"/>
  <c r="AF2807" i="53"/>
  <c r="AE2807" i="53"/>
  <c r="AE3812" i="53"/>
  <c r="AF3812" i="53"/>
  <c r="AG3812" i="53"/>
  <c r="AF4818" i="53"/>
  <c r="AE4818" i="53"/>
  <c r="AG4818" i="53"/>
  <c r="BQ1804" i="53"/>
  <c r="BP1804" i="53"/>
  <c r="BO1804" i="53"/>
  <c r="BN1804" i="53"/>
  <c r="BM1804" i="53"/>
  <c r="BP4821" i="53"/>
  <c r="BO4821" i="53"/>
  <c r="BN4821" i="53"/>
  <c r="BM4821" i="53"/>
  <c r="BQ4821" i="53"/>
  <c r="BQ6832" i="53"/>
  <c r="BP6832" i="53"/>
  <c r="BO6832" i="53"/>
  <c r="BN6832" i="53"/>
  <c r="BM6832" i="53"/>
  <c r="BQ797" i="53"/>
  <c r="BP797" i="53"/>
  <c r="BO797" i="53"/>
  <c r="BN797" i="53"/>
  <c r="BM797" i="53"/>
  <c r="BQ5826" i="53"/>
  <c r="BP5826" i="53"/>
  <c r="BO5826" i="53"/>
  <c r="BN5826" i="53"/>
  <c r="BM5826" i="53"/>
  <c r="BP3814" i="53"/>
  <c r="BQ3814" i="53"/>
  <c r="BO3814" i="53"/>
  <c r="BN3814" i="53"/>
  <c r="BM3814" i="53"/>
  <c r="BP2809" i="53"/>
  <c r="BQ2809" i="53"/>
  <c r="BM2809" i="53"/>
  <c r="BO2809" i="53"/>
  <c r="BN2809" i="53"/>
  <c r="AD5825" i="53"/>
  <c r="AD4819" i="53"/>
  <c r="AD1802" i="53"/>
  <c r="BL798" i="53"/>
  <c r="BL2810" i="53"/>
  <c r="BL6833" i="53"/>
  <c r="BL5827" i="53"/>
  <c r="BL1805" i="53"/>
  <c r="BL4822" i="53"/>
  <c r="BL3815" i="53"/>
  <c r="AD6831" i="53"/>
  <c r="AD3813" i="53"/>
  <c r="AD2808" i="53"/>
  <c r="AG7860" i="53"/>
  <c r="AF7860" i="53"/>
  <c r="AE7860" i="53"/>
  <c r="AG8867" i="53"/>
  <c r="AF8867" i="53"/>
  <c r="AE8867" i="53"/>
  <c r="BM7860" i="53"/>
  <c r="BQ7860" i="53"/>
  <c r="BP7860" i="53"/>
  <c r="BO7860" i="53"/>
  <c r="BN7860" i="53"/>
  <c r="BQ8866" i="53"/>
  <c r="BP8866" i="53"/>
  <c r="BO8866" i="53"/>
  <c r="BN8866" i="53"/>
  <c r="BM8866" i="53"/>
  <c r="BL8867" i="53"/>
  <c r="BL7861" i="53"/>
  <c r="AD8868" i="53"/>
  <c r="AD7861" i="53"/>
  <c r="AF6831" i="53"/>
  <c r="AE6831" i="53"/>
  <c r="AG6831" i="53"/>
  <c r="AG4819" i="53"/>
  <c r="AF4819" i="53"/>
  <c r="AE4819" i="53"/>
  <c r="AG5825" i="53"/>
  <c r="AF5825" i="53"/>
  <c r="AE5825" i="53"/>
  <c r="AG1802" i="53"/>
  <c r="AE1802" i="53"/>
  <c r="AF1802" i="53"/>
  <c r="AG2808" i="53"/>
  <c r="AE2808" i="53"/>
  <c r="AF2808" i="53"/>
  <c r="AG3813" i="53"/>
  <c r="AF3813" i="53"/>
  <c r="AE3813" i="53"/>
  <c r="BQ5827" i="53"/>
  <c r="BP5827" i="53"/>
  <c r="BO5827" i="53"/>
  <c r="BN5827" i="53"/>
  <c r="BM5827" i="53"/>
  <c r="BP3815" i="53"/>
  <c r="BQ3815" i="53"/>
  <c r="BO3815" i="53"/>
  <c r="BN3815" i="53"/>
  <c r="BM3815" i="53"/>
  <c r="BP4822" i="53"/>
  <c r="BQ4822" i="53"/>
  <c r="BO4822" i="53"/>
  <c r="BN4822" i="53"/>
  <c r="BM4822" i="53"/>
  <c r="BQ1805" i="53"/>
  <c r="BP1805" i="53"/>
  <c r="BO1805" i="53"/>
  <c r="BN1805" i="53"/>
  <c r="BM1805" i="53"/>
  <c r="BQ6833" i="53"/>
  <c r="BP6833" i="53"/>
  <c r="BM6833" i="53"/>
  <c r="BO6833" i="53"/>
  <c r="BN6833" i="53"/>
  <c r="BQ2810" i="53"/>
  <c r="BP2810" i="53"/>
  <c r="BO2810" i="53"/>
  <c r="BN2810" i="53"/>
  <c r="BM2810" i="53"/>
  <c r="BQ798" i="53"/>
  <c r="BP798" i="53"/>
  <c r="BO798" i="53"/>
  <c r="BN798" i="53"/>
  <c r="BM798" i="53"/>
  <c r="AD5826" i="53"/>
  <c r="BL799" i="53"/>
  <c r="AD1803" i="53"/>
  <c r="AD4820" i="53"/>
  <c r="BL5828" i="53"/>
  <c r="BL4823" i="53"/>
  <c r="BL3816" i="53"/>
  <c r="BL6834" i="53"/>
  <c r="BL1806" i="53"/>
  <c r="BL2811" i="53"/>
  <c r="AD6832" i="53"/>
  <c r="AD3814" i="53"/>
  <c r="AD2809" i="53"/>
  <c r="AE7861" i="53"/>
  <c r="AG7861" i="53"/>
  <c r="AF7861" i="53"/>
  <c r="AG8868" i="53"/>
  <c r="AF8868" i="53"/>
  <c r="AE8868" i="53"/>
  <c r="BP7861" i="53"/>
  <c r="BO7861" i="53"/>
  <c r="BN7861" i="53"/>
  <c r="BM7861" i="53"/>
  <c r="BQ7861" i="53"/>
  <c r="BM8867" i="53"/>
  <c r="BQ8867" i="53"/>
  <c r="BP8867" i="53"/>
  <c r="BN8867" i="53"/>
  <c r="BO8867" i="53"/>
  <c r="BL8868" i="53"/>
  <c r="BL7862" i="53"/>
  <c r="AD8869" i="53"/>
  <c r="AD7862" i="53"/>
  <c r="AE5826" i="53"/>
  <c r="AG5826" i="53"/>
  <c r="AF5826" i="53"/>
  <c r="AG1803" i="53"/>
  <c r="AF1803" i="53"/>
  <c r="AE1803" i="53"/>
  <c r="AF6832" i="53"/>
  <c r="AE6832" i="53"/>
  <c r="AG6832" i="53"/>
  <c r="AG2809" i="53"/>
  <c r="AF2809" i="53"/>
  <c r="AE2809" i="53"/>
  <c r="AG3814" i="53"/>
  <c r="AF3814" i="53"/>
  <c r="AE3814" i="53"/>
  <c r="AG4820" i="53"/>
  <c r="AF4820" i="53"/>
  <c r="AE4820" i="53"/>
  <c r="BP799" i="53"/>
  <c r="BQ799" i="53"/>
  <c r="BO799" i="53"/>
  <c r="BN799" i="53"/>
  <c r="BM799" i="53"/>
  <c r="BQ1806" i="53"/>
  <c r="BP1806" i="53"/>
  <c r="BO1806" i="53"/>
  <c r="BN1806" i="53"/>
  <c r="BM1806" i="53"/>
  <c r="BQ6834" i="53"/>
  <c r="BP6834" i="53"/>
  <c r="BO6834" i="53"/>
  <c r="BN6834" i="53"/>
  <c r="BM6834" i="53"/>
  <c r="BP3816" i="53"/>
  <c r="BM3816" i="53"/>
  <c r="BQ3816" i="53"/>
  <c r="BO3816" i="53"/>
  <c r="BN3816" i="53"/>
  <c r="BQ2811" i="53"/>
  <c r="BP2811" i="53"/>
  <c r="BO2811" i="53"/>
  <c r="BN2811" i="53"/>
  <c r="BM2811" i="53"/>
  <c r="BP4823" i="53"/>
  <c r="BQ4823" i="53"/>
  <c r="BO4823" i="53"/>
  <c r="BN4823" i="53"/>
  <c r="BM4823" i="53"/>
  <c r="BQ5828" i="53"/>
  <c r="BP5828" i="53"/>
  <c r="BN5828" i="53"/>
  <c r="BM5828" i="53"/>
  <c r="BO5828" i="53"/>
  <c r="AD5827" i="53"/>
  <c r="BL800" i="53"/>
  <c r="AD4821" i="53"/>
  <c r="AD1804" i="53"/>
  <c r="BL4824" i="53"/>
  <c r="BL1807" i="53"/>
  <c r="BL6835" i="53"/>
  <c r="BL2812" i="53"/>
  <c r="BL3817" i="53"/>
  <c r="BL5829" i="53"/>
  <c r="AD6833" i="53"/>
  <c r="AD3815" i="53"/>
  <c r="AD2810" i="53"/>
  <c r="AF7862" i="53"/>
  <c r="AG7862" i="53"/>
  <c r="AE7862" i="53"/>
  <c r="AG8869" i="53"/>
  <c r="AF8869" i="53"/>
  <c r="AE8869" i="53"/>
  <c r="BQ7862" i="53"/>
  <c r="BP7862" i="53"/>
  <c r="BO7862" i="53"/>
  <c r="BN7862" i="53"/>
  <c r="BM7862" i="53"/>
  <c r="BP8868" i="53"/>
  <c r="BO8868" i="53"/>
  <c r="BN8868" i="53"/>
  <c r="BM8868" i="53"/>
  <c r="BQ8868" i="53"/>
  <c r="BL8869" i="53"/>
  <c r="BL7863" i="53"/>
  <c r="AD8870" i="53"/>
  <c r="AD7863" i="53"/>
  <c r="AG6833" i="53"/>
  <c r="AF6833" i="53"/>
  <c r="AE6833" i="53"/>
  <c r="AG5827" i="53"/>
  <c r="AF5827" i="53"/>
  <c r="AE5827" i="53"/>
  <c r="AE4821" i="53"/>
  <c r="AF4821" i="53"/>
  <c r="AG4821" i="53"/>
  <c r="AF2810" i="53"/>
  <c r="AE2810" i="53"/>
  <c r="AG2810" i="53"/>
  <c r="AG3815" i="53"/>
  <c r="AE3815" i="53"/>
  <c r="AF3815" i="53"/>
  <c r="AF1804" i="53"/>
  <c r="AE1804" i="53"/>
  <c r="AG1804" i="53"/>
  <c r="BQ800" i="53"/>
  <c r="BP800" i="53"/>
  <c r="BM800" i="53"/>
  <c r="BO800" i="53"/>
  <c r="BN800" i="53"/>
  <c r="BQ1807" i="53"/>
  <c r="BP1807" i="53"/>
  <c r="BN1807" i="53"/>
  <c r="BM1807" i="53"/>
  <c r="BO1807" i="53"/>
  <c r="BP6835" i="53"/>
  <c r="BQ6835" i="53"/>
  <c r="BO6835" i="53"/>
  <c r="BN6835" i="53"/>
  <c r="BM6835" i="53"/>
  <c r="BQ5829" i="53"/>
  <c r="BP5829" i="53"/>
  <c r="BO5829" i="53"/>
  <c r="BN5829" i="53"/>
  <c r="BM5829" i="53"/>
  <c r="BP3817" i="53"/>
  <c r="BN3817" i="53"/>
  <c r="BM3817" i="53"/>
  <c r="BQ3817" i="53"/>
  <c r="BO3817" i="53"/>
  <c r="BQ2812" i="53"/>
  <c r="BP2812" i="53"/>
  <c r="BO2812" i="53"/>
  <c r="BN2812" i="53"/>
  <c r="BM2812" i="53"/>
  <c r="BP4824" i="53"/>
  <c r="BQ4824" i="53"/>
  <c r="BO4824" i="53"/>
  <c r="BN4824" i="53"/>
  <c r="BM4824" i="53"/>
  <c r="AD5828" i="53"/>
  <c r="AD1805" i="53"/>
  <c r="BL801" i="53"/>
  <c r="AD4822" i="53"/>
  <c r="BL3818" i="53"/>
  <c r="BL1808" i="53"/>
  <c r="BL5830" i="53"/>
  <c r="BL4825" i="53"/>
  <c r="BL2813" i="53"/>
  <c r="BL6836" i="53"/>
  <c r="AD6834" i="53"/>
  <c r="AD3816" i="53"/>
  <c r="AD2811" i="53"/>
  <c r="AG7863" i="53"/>
  <c r="AF7863" i="53"/>
  <c r="AE7863" i="53"/>
  <c r="AG8870" i="53"/>
  <c r="AF8870" i="53"/>
  <c r="AE8870" i="53"/>
  <c r="BN7863" i="53"/>
  <c r="BM7863" i="53"/>
  <c r="BQ7863" i="53"/>
  <c r="BP7863" i="53"/>
  <c r="BO7863" i="53"/>
  <c r="BQ8869" i="53"/>
  <c r="BP8869" i="53"/>
  <c r="BO8869" i="53"/>
  <c r="BN8869" i="53"/>
  <c r="BM8869" i="53"/>
  <c r="BL8870" i="53"/>
  <c r="BL7864" i="53"/>
  <c r="AD8871" i="53"/>
  <c r="AD7864" i="53"/>
  <c r="AG1805" i="53"/>
  <c r="AF1805" i="53"/>
  <c r="AE1805" i="53"/>
  <c r="AE6834" i="53"/>
  <c r="AG6834" i="53"/>
  <c r="AF6834" i="53"/>
  <c r="AG5828" i="53"/>
  <c r="AF5828" i="53"/>
  <c r="AE5828" i="53"/>
  <c r="AG2811" i="53"/>
  <c r="AF2811" i="53"/>
  <c r="AE2811" i="53"/>
  <c r="AG3816" i="53"/>
  <c r="AF3816" i="53"/>
  <c r="AE3816" i="53"/>
  <c r="AG4822" i="53"/>
  <c r="AF4822" i="53"/>
  <c r="AE4822" i="53"/>
  <c r="BP6836" i="53"/>
  <c r="BQ6836" i="53"/>
  <c r="BO6836" i="53"/>
  <c r="BN6836" i="53"/>
  <c r="BM6836" i="53"/>
  <c r="BQ801" i="53"/>
  <c r="BP801" i="53"/>
  <c r="BO801" i="53"/>
  <c r="BN801" i="53"/>
  <c r="BM801" i="53"/>
  <c r="BQ5830" i="53"/>
  <c r="BP5830" i="53"/>
  <c r="BO5830" i="53"/>
  <c r="BN5830" i="53"/>
  <c r="BM5830" i="53"/>
  <c r="BP4825" i="53"/>
  <c r="BQ4825" i="53"/>
  <c r="BO4825" i="53"/>
  <c r="BN4825" i="53"/>
  <c r="BM4825" i="53"/>
  <c r="BP2813" i="53"/>
  <c r="BQ2813" i="53"/>
  <c r="BM2813" i="53"/>
  <c r="BO2813" i="53"/>
  <c r="BN2813" i="53"/>
  <c r="BQ1808" i="53"/>
  <c r="BP1808" i="53"/>
  <c r="BO1808" i="53"/>
  <c r="BN1808" i="53"/>
  <c r="BM1808" i="53"/>
  <c r="BP3818" i="53"/>
  <c r="BO3818" i="53"/>
  <c r="BN3818" i="53"/>
  <c r="BM3818" i="53"/>
  <c r="BQ3818" i="53"/>
  <c r="AD5829" i="53"/>
  <c r="AD4823" i="53"/>
  <c r="BL802" i="53"/>
  <c r="AD1806" i="53"/>
  <c r="BL4826" i="53"/>
  <c r="BL1809" i="53"/>
  <c r="BL6837" i="53"/>
  <c r="BL2814" i="53"/>
  <c r="BL5831" i="53"/>
  <c r="BL3819" i="53"/>
  <c r="AD6835" i="53"/>
  <c r="AD3817" i="53"/>
  <c r="AD2812" i="53"/>
  <c r="AE7864" i="53"/>
  <c r="AG7864" i="53"/>
  <c r="AF7864" i="53"/>
  <c r="AF8871" i="53"/>
  <c r="AE8871" i="53"/>
  <c r="AG8871" i="53"/>
  <c r="BQ7864" i="53"/>
  <c r="BP7864" i="53"/>
  <c r="BO7864" i="53"/>
  <c r="BN7864" i="53"/>
  <c r="BM7864" i="53"/>
  <c r="BN8870" i="53"/>
  <c r="BM8870" i="53"/>
  <c r="BQ8870" i="53"/>
  <c r="BO8870" i="53"/>
  <c r="BP8870" i="53"/>
  <c r="BL8871" i="53"/>
  <c r="BL7865" i="53"/>
  <c r="AD8872" i="53"/>
  <c r="AD7865" i="53"/>
  <c r="AG6835" i="53"/>
  <c r="AF6835" i="53"/>
  <c r="AE6835" i="53"/>
  <c r="AG5829" i="53"/>
  <c r="AF5829" i="53"/>
  <c r="AE5829" i="53"/>
  <c r="AG4823" i="53"/>
  <c r="AF4823" i="53"/>
  <c r="AE4823" i="53"/>
  <c r="AG2812" i="53"/>
  <c r="AF2812" i="53"/>
  <c r="AE2812" i="53"/>
  <c r="AF3817" i="53"/>
  <c r="AE3817" i="53"/>
  <c r="AG3817" i="53"/>
  <c r="AG1806" i="53"/>
  <c r="AF1806" i="53"/>
  <c r="AE1806" i="53"/>
  <c r="BQ5831" i="53"/>
  <c r="BP5831" i="53"/>
  <c r="BO5831" i="53"/>
  <c r="BN5831" i="53"/>
  <c r="BM5831" i="53"/>
  <c r="BQ2814" i="53"/>
  <c r="BP2814" i="53"/>
  <c r="BO2814" i="53"/>
  <c r="BN2814" i="53"/>
  <c r="BM2814" i="53"/>
  <c r="BP3819" i="53"/>
  <c r="BQ3819" i="53"/>
  <c r="BO3819" i="53"/>
  <c r="BN3819" i="53"/>
  <c r="BM3819" i="53"/>
  <c r="BQ1809" i="53"/>
  <c r="BP1809" i="53"/>
  <c r="BO1809" i="53"/>
  <c r="BN1809" i="53"/>
  <c r="BM1809" i="53"/>
  <c r="BQ802" i="53"/>
  <c r="BP802" i="53"/>
  <c r="BO802" i="53"/>
  <c r="BN802" i="53"/>
  <c r="BM802" i="53"/>
  <c r="BQ6837" i="53"/>
  <c r="BP6837" i="53"/>
  <c r="BM6837" i="53"/>
  <c r="BO6837" i="53"/>
  <c r="BN6837" i="53"/>
  <c r="BP4826" i="53"/>
  <c r="BQ4826" i="53"/>
  <c r="BO4826" i="53"/>
  <c r="BN4826" i="53"/>
  <c r="BM4826" i="53"/>
  <c r="AD5830" i="53"/>
  <c r="BL803" i="53"/>
  <c r="AD1807" i="53"/>
  <c r="AD4824" i="53"/>
  <c r="BL6838" i="53"/>
  <c r="BL4827" i="53"/>
  <c r="BL5832" i="53"/>
  <c r="BL3820" i="53"/>
  <c r="BL2815" i="53"/>
  <c r="BL1810" i="53"/>
  <c r="AD6836" i="53"/>
  <c r="AD3818" i="53"/>
  <c r="AD2813" i="53"/>
  <c r="AE7865" i="53"/>
  <c r="AG7865" i="53"/>
  <c r="AF7865" i="53"/>
  <c r="AG8872" i="53"/>
  <c r="AF8872" i="53"/>
  <c r="AE8872" i="53"/>
  <c r="BQ7865" i="53"/>
  <c r="BP7865" i="53"/>
  <c r="BO7865" i="53"/>
  <c r="BN7865" i="53"/>
  <c r="BM7865" i="53"/>
  <c r="BQ8871" i="53"/>
  <c r="BP8871" i="53"/>
  <c r="BO8871" i="53"/>
  <c r="BN8871" i="53"/>
  <c r="BM8871" i="53"/>
  <c r="BL8872" i="53"/>
  <c r="BL7866" i="53"/>
  <c r="AD8873" i="53"/>
  <c r="AD7866" i="53"/>
  <c r="AG6836" i="53"/>
  <c r="AF6836" i="53"/>
  <c r="AE6836" i="53"/>
  <c r="AE1807" i="53"/>
  <c r="AF1807" i="53"/>
  <c r="AG1807" i="53"/>
  <c r="AG5830" i="53"/>
  <c r="AF5830" i="53"/>
  <c r="AE5830" i="53"/>
  <c r="AE2813" i="53"/>
  <c r="AF2813" i="53"/>
  <c r="AG2813" i="53"/>
  <c r="AG3818" i="53"/>
  <c r="AF3818" i="53"/>
  <c r="AE3818" i="53"/>
  <c r="AG4824" i="53"/>
  <c r="AE4824" i="53"/>
  <c r="AF4824" i="53"/>
  <c r="BQ1810" i="53"/>
  <c r="BP1810" i="53"/>
  <c r="BO1810" i="53"/>
  <c r="BN1810" i="53"/>
  <c r="BM1810" i="53"/>
  <c r="BP3820" i="53"/>
  <c r="BQ3820" i="53"/>
  <c r="BO3820" i="53"/>
  <c r="BN3820" i="53"/>
  <c r="BM3820" i="53"/>
  <c r="BQ2815" i="53"/>
  <c r="BP2815" i="53"/>
  <c r="BO2815" i="53"/>
  <c r="BN2815" i="53"/>
  <c r="BM2815" i="53"/>
  <c r="BQ5832" i="53"/>
  <c r="BP5832" i="53"/>
  <c r="BN5832" i="53"/>
  <c r="BM5832" i="53"/>
  <c r="BO5832" i="53"/>
  <c r="BP4827" i="53"/>
  <c r="BM4827" i="53"/>
  <c r="BQ4827" i="53"/>
  <c r="BO4827" i="53"/>
  <c r="BN4827" i="53"/>
  <c r="BP803" i="53"/>
  <c r="BQ803" i="53"/>
  <c r="BO803" i="53"/>
  <c r="BN803" i="53"/>
  <c r="BM803" i="53"/>
  <c r="BQ6838" i="53"/>
  <c r="BP6838" i="53"/>
  <c r="BO6838" i="53"/>
  <c r="BN6838" i="53"/>
  <c r="BM6838" i="53"/>
  <c r="AD5831" i="53"/>
  <c r="BL804" i="53"/>
  <c r="AD1808" i="53"/>
  <c r="AD4825" i="53"/>
  <c r="BL4828" i="53"/>
  <c r="BL6839" i="53"/>
  <c r="BL3821" i="53"/>
  <c r="BL1811" i="53"/>
  <c r="BL2816" i="53"/>
  <c r="BL5833" i="53"/>
  <c r="AD6837" i="53"/>
  <c r="AD3819" i="53"/>
  <c r="AD2814" i="53"/>
  <c r="AG7866" i="53"/>
  <c r="AF7866" i="53"/>
  <c r="AE7866" i="53"/>
  <c r="AG8873" i="53"/>
  <c r="AF8873" i="53"/>
  <c r="AE8873" i="53"/>
  <c r="BO7866" i="53"/>
  <c r="BN7866" i="53"/>
  <c r="BM7866" i="53"/>
  <c r="BQ7866" i="53"/>
  <c r="BP7866" i="53"/>
  <c r="BQ8872" i="53"/>
  <c r="BP8872" i="53"/>
  <c r="BO8872" i="53"/>
  <c r="BM8872" i="53"/>
  <c r="BN8872" i="53"/>
  <c r="BL8873" i="53"/>
  <c r="BL7867" i="53"/>
  <c r="AD8874" i="53"/>
  <c r="AD7867" i="53"/>
  <c r="AG1808" i="53"/>
  <c r="AF1808" i="53"/>
  <c r="AE1808" i="53"/>
  <c r="AF5831" i="53"/>
  <c r="AE5831" i="53"/>
  <c r="AG5831" i="53"/>
  <c r="AF6837" i="53"/>
  <c r="AE6837" i="53"/>
  <c r="AG6837" i="53"/>
  <c r="AG2814" i="53"/>
  <c r="AF2814" i="53"/>
  <c r="AE2814" i="53"/>
  <c r="AG3819" i="53"/>
  <c r="AF3819" i="53"/>
  <c r="AE3819" i="53"/>
  <c r="AG4825" i="53"/>
  <c r="AF4825" i="53"/>
  <c r="AE4825" i="53"/>
  <c r="BQ5833" i="53"/>
  <c r="BP5833" i="53"/>
  <c r="BO5833" i="53"/>
  <c r="BN5833" i="53"/>
  <c r="BM5833" i="53"/>
  <c r="BQ2816" i="53"/>
  <c r="BP2816" i="53"/>
  <c r="BO2816" i="53"/>
  <c r="BN2816" i="53"/>
  <c r="BM2816" i="53"/>
  <c r="BQ1811" i="53"/>
  <c r="BP1811" i="53"/>
  <c r="BN1811" i="53"/>
  <c r="BM1811" i="53"/>
  <c r="BO1811" i="53"/>
  <c r="BP3821" i="53"/>
  <c r="BQ3821" i="53"/>
  <c r="BO3821" i="53"/>
  <c r="BN3821" i="53"/>
  <c r="BM3821" i="53"/>
  <c r="BQ804" i="53"/>
  <c r="BP804" i="53"/>
  <c r="BM804" i="53"/>
  <c r="BO804" i="53"/>
  <c r="BN804" i="53"/>
  <c r="BP6839" i="53"/>
  <c r="BQ6839" i="53"/>
  <c r="BO6839" i="53"/>
  <c r="BN6839" i="53"/>
  <c r="BM6839" i="53"/>
  <c r="BP4828" i="53"/>
  <c r="BN4828" i="53"/>
  <c r="BM4828" i="53"/>
  <c r="BQ4828" i="53"/>
  <c r="BO4828" i="53"/>
  <c r="AD5832" i="53"/>
  <c r="AD1809" i="53"/>
  <c r="AD4826" i="53"/>
  <c r="BL805" i="53"/>
  <c r="BL2817" i="53"/>
  <c r="BL5834" i="53"/>
  <c r="BL4829" i="53"/>
  <c r="BL6840" i="53"/>
  <c r="BL1812" i="53"/>
  <c r="BL3822" i="53"/>
  <c r="AD6838" i="53"/>
  <c r="AD3820" i="53"/>
  <c r="AD2815" i="53"/>
  <c r="AG7867" i="53"/>
  <c r="AE7867" i="53"/>
  <c r="AF7867" i="53"/>
  <c r="AE8874" i="53"/>
  <c r="AG8874" i="53"/>
  <c r="AF8874" i="53"/>
  <c r="BQ7867" i="53"/>
  <c r="BP7867" i="53"/>
  <c r="BO7867" i="53"/>
  <c r="BN7867" i="53"/>
  <c r="BM7867" i="53"/>
  <c r="BO8873" i="53"/>
  <c r="BN8873" i="53"/>
  <c r="BM8873" i="53"/>
  <c r="BP8873" i="53"/>
  <c r="BQ8873" i="53"/>
  <c r="BL8874" i="53"/>
  <c r="BL7868" i="53"/>
  <c r="AD8875" i="53"/>
  <c r="AD7868" i="53"/>
  <c r="AG1809" i="53"/>
  <c r="AF1809" i="53"/>
  <c r="AE1809" i="53"/>
  <c r="AG5832" i="53"/>
  <c r="AF5832" i="53"/>
  <c r="AE5832" i="53"/>
  <c r="AG6838" i="53"/>
  <c r="AE6838" i="53"/>
  <c r="AF6838" i="53"/>
  <c r="AF4826" i="53"/>
  <c r="AE4826" i="53"/>
  <c r="AG4826" i="53"/>
  <c r="AG2815" i="53"/>
  <c r="AF2815" i="53"/>
  <c r="AE2815" i="53"/>
  <c r="AE3820" i="53"/>
  <c r="AF3820" i="53"/>
  <c r="AG3820" i="53"/>
  <c r="BP3822" i="53"/>
  <c r="BQ3822" i="53"/>
  <c r="BO3822" i="53"/>
  <c r="BN3822" i="53"/>
  <c r="BM3822" i="53"/>
  <c r="BP4829" i="53"/>
  <c r="BO4829" i="53"/>
  <c r="BN4829" i="53"/>
  <c r="BM4829" i="53"/>
  <c r="BQ4829" i="53"/>
  <c r="BQ5834" i="53"/>
  <c r="BP5834" i="53"/>
  <c r="BO5834" i="53"/>
  <c r="BN5834" i="53"/>
  <c r="BM5834" i="53"/>
  <c r="BQ1812" i="53"/>
  <c r="BP1812" i="53"/>
  <c r="BO1812" i="53"/>
  <c r="BN1812" i="53"/>
  <c r="BM1812" i="53"/>
  <c r="BQ6840" i="53"/>
  <c r="BP6840" i="53"/>
  <c r="BO6840" i="53"/>
  <c r="BN6840" i="53"/>
  <c r="BM6840" i="53"/>
  <c r="BP2817" i="53"/>
  <c r="BQ2817" i="53"/>
  <c r="BM2817" i="53"/>
  <c r="BO2817" i="53"/>
  <c r="BN2817" i="53"/>
  <c r="BQ805" i="53"/>
  <c r="BP805" i="53"/>
  <c r="BO805" i="53"/>
  <c r="BN805" i="53"/>
  <c r="BM805" i="53"/>
  <c r="AD5833" i="53"/>
  <c r="AD4827" i="53"/>
  <c r="AD1810" i="53"/>
  <c r="BL806" i="53"/>
  <c r="BL4830" i="53"/>
  <c r="BL6841" i="53"/>
  <c r="BL2818" i="53"/>
  <c r="BL1813" i="53"/>
  <c r="BL3823" i="53"/>
  <c r="BL5835" i="53"/>
  <c r="AD6839" i="53"/>
  <c r="AD3821" i="53"/>
  <c r="AD2816" i="53"/>
  <c r="AG7868" i="53"/>
  <c r="AF7868" i="53"/>
  <c r="AE7868" i="53"/>
  <c r="AG8875" i="53"/>
  <c r="AF8875" i="53"/>
  <c r="AE8875" i="53"/>
  <c r="BM7868" i="53"/>
  <c r="BQ7868" i="53"/>
  <c r="BP7868" i="53"/>
  <c r="BO7868" i="53"/>
  <c r="BN7868" i="53"/>
  <c r="BQ8874" i="53"/>
  <c r="BP8874" i="53"/>
  <c r="BO8874" i="53"/>
  <c r="BN8874" i="53"/>
  <c r="BM8874" i="53"/>
  <c r="BL8875" i="53"/>
  <c r="BL7869" i="53"/>
  <c r="AD8876" i="53"/>
  <c r="AD7869" i="53"/>
  <c r="AG1810" i="53"/>
  <c r="AE1810" i="53"/>
  <c r="AF1810" i="53"/>
  <c r="AF6839" i="53"/>
  <c r="AE6839" i="53"/>
  <c r="AG6839" i="53"/>
  <c r="AG4827" i="53"/>
  <c r="AF4827" i="53"/>
  <c r="AE4827" i="53"/>
  <c r="AG5833" i="53"/>
  <c r="AF5833" i="53"/>
  <c r="AE5833" i="53"/>
  <c r="AG2816" i="53"/>
  <c r="AE2816" i="53"/>
  <c r="AF2816" i="53"/>
  <c r="AG3821" i="53"/>
  <c r="AF3821" i="53"/>
  <c r="AE3821" i="53"/>
  <c r="BQ2818" i="53"/>
  <c r="BP2818" i="53"/>
  <c r="BO2818" i="53"/>
  <c r="BN2818" i="53"/>
  <c r="BM2818" i="53"/>
  <c r="BQ6841" i="53"/>
  <c r="BP6841" i="53"/>
  <c r="BM6841" i="53"/>
  <c r="BO6841" i="53"/>
  <c r="BN6841" i="53"/>
  <c r="BQ1813" i="53"/>
  <c r="BP1813" i="53"/>
  <c r="BO1813" i="53"/>
  <c r="BN1813" i="53"/>
  <c r="BM1813" i="53"/>
  <c r="BQ5835" i="53"/>
  <c r="BP5835" i="53"/>
  <c r="BO5835" i="53"/>
  <c r="BN5835" i="53"/>
  <c r="BM5835" i="53"/>
  <c r="BP3823" i="53"/>
  <c r="BQ3823" i="53"/>
  <c r="BO3823" i="53"/>
  <c r="BN3823" i="53"/>
  <c r="BM3823" i="53"/>
  <c r="BP4830" i="53"/>
  <c r="BQ4830" i="53"/>
  <c r="BO4830" i="53"/>
  <c r="BN4830" i="53"/>
  <c r="BM4830" i="53"/>
  <c r="BQ806" i="53"/>
  <c r="BP806" i="53"/>
  <c r="BO806" i="53"/>
  <c r="BN806" i="53"/>
  <c r="BM806" i="53"/>
  <c r="AD5834" i="53"/>
  <c r="AD1811" i="53"/>
  <c r="AD4828" i="53"/>
  <c r="BL807" i="53"/>
  <c r="BL3824" i="53"/>
  <c r="BL4831" i="53"/>
  <c r="BL2819" i="53"/>
  <c r="BL5836" i="53"/>
  <c r="BL1814" i="53"/>
  <c r="BL6842" i="53"/>
  <c r="AD6840" i="53"/>
  <c r="AD3822" i="53"/>
  <c r="AD2817" i="53"/>
  <c r="AG7869" i="53"/>
  <c r="AF7869" i="53"/>
  <c r="AE7869" i="53"/>
  <c r="AG8876" i="53"/>
  <c r="AF8876" i="53"/>
  <c r="AE8876" i="53"/>
  <c r="BP7869" i="53"/>
  <c r="BO7869" i="53"/>
  <c r="BN7869" i="53"/>
  <c r="BM7869" i="53"/>
  <c r="BQ7869" i="53"/>
  <c r="BM8875" i="53"/>
  <c r="BQ8875" i="53"/>
  <c r="BP8875" i="53"/>
  <c r="BN8875" i="53"/>
  <c r="BO8875" i="53"/>
  <c r="BL8876" i="53"/>
  <c r="BL7870" i="53"/>
  <c r="AD8877" i="53"/>
  <c r="AD7870" i="53"/>
  <c r="AG4828" i="53"/>
  <c r="AF4828" i="53"/>
  <c r="AE4828" i="53"/>
  <c r="AG6840" i="53"/>
  <c r="AF6840" i="53"/>
  <c r="AE6840" i="53"/>
  <c r="AG1811" i="53"/>
  <c r="AF1811" i="53"/>
  <c r="AE1811" i="53"/>
  <c r="AE5834" i="53"/>
  <c r="AG5834" i="53"/>
  <c r="AF5834" i="53"/>
  <c r="AG2817" i="53"/>
  <c r="AF2817" i="53"/>
  <c r="AE2817" i="53"/>
  <c r="AG3822" i="53"/>
  <c r="AF3822" i="53"/>
  <c r="AE3822" i="53"/>
  <c r="BQ6842" i="53"/>
  <c r="BP6842" i="53"/>
  <c r="BO6842" i="53"/>
  <c r="BN6842" i="53"/>
  <c r="BM6842" i="53"/>
  <c r="BQ2819" i="53"/>
  <c r="BP2819" i="53"/>
  <c r="BO2819" i="53"/>
  <c r="BN2819" i="53"/>
  <c r="BM2819" i="53"/>
  <c r="BP4831" i="53"/>
  <c r="BQ4831" i="53"/>
  <c r="BO4831" i="53"/>
  <c r="BN4831" i="53"/>
  <c r="BM4831" i="53"/>
  <c r="BQ1814" i="53"/>
  <c r="BP1814" i="53"/>
  <c r="BO1814" i="53"/>
  <c r="BN1814" i="53"/>
  <c r="BM1814" i="53"/>
  <c r="BQ5836" i="53"/>
  <c r="BP5836" i="53"/>
  <c r="BN5836" i="53"/>
  <c r="BM5836" i="53"/>
  <c r="BO5836" i="53"/>
  <c r="BP3824" i="53"/>
  <c r="BM3824" i="53"/>
  <c r="BQ3824" i="53"/>
  <c r="BO3824" i="53"/>
  <c r="BN3824" i="53"/>
  <c r="BP807" i="53"/>
  <c r="BQ807" i="53"/>
  <c r="BO807" i="53"/>
  <c r="BN807" i="53"/>
  <c r="BM807" i="53"/>
  <c r="AD5835" i="53"/>
  <c r="AD1812" i="53"/>
  <c r="BL808" i="53"/>
  <c r="AD4829" i="53"/>
  <c r="BL6843" i="53"/>
  <c r="BL5837" i="53"/>
  <c r="BL4832" i="53"/>
  <c r="BL2820" i="53"/>
  <c r="BL1815" i="53"/>
  <c r="BL3825" i="53"/>
  <c r="AD6841" i="53"/>
  <c r="AD3823" i="53"/>
  <c r="AD2818" i="53"/>
  <c r="AF7870" i="53"/>
  <c r="AE7870" i="53"/>
  <c r="AG7870" i="53"/>
  <c r="AG8877" i="53"/>
  <c r="AF8877" i="53"/>
  <c r="AE8877" i="53"/>
  <c r="BQ7870" i="53"/>
  <c r="BP7870" i="53"/>
  <c r="BO7870" i="53"/>
  <c r="BN7870" i="53"/>
  <c r="BM7870" i="53"/>
  <c r="BP8876" i="53"/>
  <c r="BO8876" i="53"/>
  <c r="BN8876" i="53"/>
  <c r="BM8876" i="53"/>
  <c r="BQ8876" i="53"/>
  <c r="BL8877" i="53"/>
  <c r="BL7871" i="53"/>
  <c r="AD8878" i="53"/>
  <c r="AD7871" i="53"/>
  <c r="AF1812" i="53"/>
  <c r="AE1812" i="53"/>
  <c r="AG1812" i="53"/>
  <c r="AG6841" i="53"/>
  <c r="AF6841" i="53"/>
  <c r="AE6841" i="53"/>
  <c r="AG5835" i="53"/>
  <c r="AF5835" i="53"/>
  <c r="AE5835" i="53"/>
  <c r="AF2818" i="53"/>
  <c r="AE2818" i="53"/>
  <c r="AG2818" i="53"/>
  <c r="AG3823" i="53"/>
  <c r="AE3823" i="53"/>
  <c r="AF3823" i="53"/>
  <c r="AE4829" i="53"/>
  <c r="AF4829" i="53"/>
  <c r="AG4829" i="53"/>
  <c r="BP3825" i="53"/>
  <c r="BN3825" i="53"/>
  <c r="BM3825" i="53"/>
  <c r="BQ3825" i="53"/>
  <c r="BO3825" i="53"/>
  <c r="BQ2820" i="53"/>
  <c r="BP2820" i="53"/>
  <c r="BO2820" i="53"/>
  <c r="BN2820" i="53"/>
  <c r="BM2820" i="53"/>
  <c r="BP4832" i="53"/>
  <c r="BQ4832" i="53"/>
  <c r="BO4832" i="53"/>
  <c r="BN4832" i="53"/>
  <c r="BM4832" i="53"/>
  <c r="BQ5837" i="53"/>
  <c r="BP5837" i="53"/>
  <c r="BO5837" i="53"/>
  <c r="BN5837" i="53"/>
  <c r="BM5837" i="53"/>
  <c r="BQ808" i="53"/>
  <c r="BP808" i="53"/>
  <c r="BM808" i="53"/>
  <c r="BO808" i="53"/>
  <c r="BN808" i="53"/>
  <c r="BQ1815" i="53"/>
  <c r="BP1815" i="53"/>
  <c r="BN1815" i="53"/>
  <c r="BM1815" i="53"/>
  <c r="BO1815" i="53"/>
  <c r="BP6843" i="53"/>
  <c r="BQ6843" i="53"/>
  <c r="BO6843" i="53"/>
  <c r="BN6843" i="53"/>
  <c r="BM6843" i="53"/>
  <c r="AD5836" i="53"/>
  <c r="AD4830" i="53"/>
  <c r="BL809" i="53"/>
  <c r="AD1813" i="53"/>
  <c r="BL5838" i="53"/>
  <c r="BL2821" i="53"/>
  <c r="BL6844" i="53"/>
  <c r="BL1816" i="53"/>
  <c r="BL4833" i="53"/>
  <c r="BL3826" i="53"/>
  <c r="AD6842" i="53"/>
  <c r="AD3824" i="53"/>
  <c r="AD2819" i="53"/>
  <c r="AG7871" i="53"/>
  <c r="AF7871" i="53"/>
  <c r="AE7871" i="53"/>
  <c r="AG8878" i="53"/>
  <c r="AF8878" i="53"/>
  <c r="AE8878" i="53"/>
  <c r="BN7871" i="53"/>
  <c r="BM7871" i="53"/>
  <c r="BQ7871" i="53"/>
  <c r="BP7871" i="53"/>
  <c r="BO7871" i="53"/>
  <c r="BQ8877" i="53"/>
  <c r="BP8877" i="53"/>
  <c r="BO8877" i="53"/>
  <c r="BN8877" i="53"/>
  <c r="BM8877" i="53"/>
  <c r="BL8878" i="53"/>
  <c r="BL7872" i="53"/>
  <c r="AD8879" i="53"/>
  <c r="AD7872" i="53"/>
  <c r="AG5836" i="53"/>
  <c r="AF5836" i="53"/>
  <c r="AE5836" i="53"/>
  <c r="AE6842" i="53"/>
  <c r="AF6842" i="53"/>
  <c r="AG6842" i="53"/>
  <c r="AG4830" i="53"/>
  <c r="AF4830" i="53"/>
  <c r="AE4830" i="53"/>
  <c r="AG2819" i="53"/>
  <c r="AF2819" i="53"/>
  <c r="AE2819" i="53"/>
  <c r="AG3824" i="53"/>
  <c r="AF3824" i="53"/>
  <c r="AE3824" i="53"/>
  <c r="AG1813" i="53"/>
  <c r="AF1813" i="53"/>
  <c r="AE1813" i="53"/>
  <c r="BP3826" i="53"/>
  <c r="BO3826" i="53"/>
  <c r="BN3826" i="53"/>
  <c r="BM3826" i="53"/>
  <c r="BQ3826" i="53"/>
  <c r="BP4833" i="53"/>
  <c r="BQ4833" i="53"/>
  <c r="BO4833" i="53"/>
  <c r="BN4833" i="53"/>
  <c r="BM4833" i="53"/>
  <c r="BQ809" i="53"/>
  <c r="BP809" i="53"/>
  <c r="BO809" i="53"/>
  <c r="BN809" i="53"/>
  <c r="BM809" i="53"/>
  <c r="BQ1816" i="53"/>
  <c r="BP1816" i="53"/>
  <c r="BO1816" i="53"/>
  <c r="BN1816" i="53"/>
  <c r="BM1816" i="53"/>
  <c r="BQ6844" i="53"/>
  <c r="BP6844" i="53"/>
  <c r="BO6844" i="53"/>
  <c r="BN6844" i="53"/>
  <c r="BM6844" i="53"/>
  <c r="BQ5838" i="53"/>
  <c r="BP5838" i="53"/>
  <c r="BO5838" i="53"/>
  <c r="BN5838" i="53"/>
  <c r="BM5838" i="53"/>
  <c r="BP2821" i="53"/>
  <c r="BQ2821" i="53"/>
  <c r="BM2821" i="53"/>
  <c r="BO2821" i="53"/>
  <c r="BN2821" i="53"/>
  <c r="AD5837" i="53"/>
  <c r="AD1814" i="53"/>
  <c r="BL810" i="53"/>
  <c r="AD4831" i="53"/>
  <c r="BL3827" i="53"/>
  <c r="BL6845" i="53"/>
  <c r="BL2822" i="53"/>
  <c r="BL1817" i="53"/>
  <c r="BL4834" i="53"/>
  <c r="BL5839" i="53"/>
  <c r="AD6843" i="53"/>
  <c r="AD3825" i="53"/>
  <c r="AD2820" i="53"/>
  <c r="AG7872" i="53"/>
  <c r="AF7872" i="53"/>
  <c r="AE7872" i="53"/>
  <c r="AF8879" i="53"/>
  <c r="AE8879" i="53"/>
  <c r="AG8879" i="53"/>
  <c r="BQ7872" i="53"/>
  <c r="BP7872" i="53"/>
  <c r="BO7872" i="53"/>
  <c r="BN7872" i="53"/>
  <c r="BM7872" i="53"/>
  <c r="BN8878" i="53"/>
  <c r="BM8878" i="53"/>
  <c r="BQ8878" i="53"/>
  <c r="BO8878" i="53"/>
  <c r="BP8878" i="53"/>
  <c r="BL8879" i="53"/>
  <c r="BL7873" i="53"/>
  <c r="AD8880" i="53"/>
  <c r="AD7873" i="53"/>
  <c r="AG1814" i="53"/>
  <c r="AF1814" i="53"/>
  <c r="AE1814" i="53"/>
  <c r="AG6843" i="53"/>
  <c r="AE6843" i="53"/>
  <c r="AF6843" i="53"/>
  <c r="AG5837" i="53"/>
  <c r="AF5837" i="53"/>
  <c r="AE5837" i="53"/>
  <c r="AG2820" i="53"/>
  <c r="AF2820" i="53"/>
  <c r="AE2820" i="53"/>
  <c r="AF3825" i="53"/>
  <c r="AE3825" i="53"/>
  <c r="AG3825" i="53"/>
  <c r="AG4831" i="53"/>
  <c r="AF4831" i="53"/>
  <c r="AE4831" i="53"/>
  <c r="BQ5839" i="53"/>
  <c r="BP5839" i="53"/>
  <c r="BO5839" i="53"/>
  <c r="BN5839" i="53"/>
  <c r="BM5839" i="53"/>
  <c r="BP4834" i="53"/>
  <c r="BQ4834" i="53"/>
  <c r="BO4834" i="53"/>
  <c r="BN4834" i="53"/>
  <c r="BM4834" i="53"/>
  <c r="BQ1817" i="53"/>
  <c r="BP1817" i="53"/>
  <c r="BO1817" i="53"/>
  <c r="BN1817" i="53"/>
  <c r="BM1817" i="53"/>
  <c r="BQ2822" i="53"/>
  <c r="BP2822" i="53"/>
  <c r="BO2822" i="53"/>
  <c r="BN2822" i="53"/>
  <c r="BM2822" i="53"/>
  <c r="BQ810" i="53"/>
  <c r="BP810" i="53"/>
  <c r="BO810" i="53"/>
  <c r="BN810" i="53"/>
  <c r="BM810" i="53"/>
  <c r="BQ6845" i="53"/>
  <c r="BP6845" i="53"/>
  <c r="BM6845" i="53"/>
  <c r="BO6845" i="53"/>
  <c r="BN6845" i="53"/>
  <c r="BP3827" i="53"/>
  <c r="BQ3827" i="53"/>
  <c r="BO3827" i="53"/>
  <c r="BN3827" i="53"/>
  <c r="BM3827" i="53"/>
  <c r="AD5838" i="53"/>
  <c r="BL811" i="53"/>
  <c r="AD1815" i="53"/>
  <c r="AD4832" i="53"/>
  <c r="BL4835" i="53"/>
  <c r="BL6846" i="53"/>
  <c r="BL3828" i="53"/>
  <c r="BL5840" i="53"/>
  <c r="BL1818" i="53"/>
  <c r="BL2823" i="53"/>
  <c r="AD6844" i="53"/>
  <c r="AD3826" i="53"/>
  <c r="AD2821" i="53"/>
  <c r="AE7873" i="53"/>
  <c r="AF7873" i="53"/>
  <c r="AG7873" i="53"/>
  <c r="AG8880" i="53"/>
  <c r="AF8880" i="53"/>
  <c r="AE8880" i="53"/>
  <c r="BQ7873" i="53"/>
  <c r="BP7873" i="53"/>
  <c r="BO7873" i="53"/>
  <c r="BN7873" i="53"/>
  <c r="BM7873" i="53"/>
  <c r="BQ8879" i="53"/>
  <c r="BP8879" i="53"/>
  <c r="BO8879" i="53"/>
  <c r="BN8879" i="53"/>
  <c r="BM8879" i="53"/>
  <c r="BL8880" i="53"/>
  <c r="BL7874" i="53"/>
  <c r="AD8881" i="53"/>
  <c r="AD7874" i="53"/>
  <c r="AE1815" i="53"/>
  <c r="AF1815" i="53"/>
  <c r="AG1815" i="53"/>
  <c r="AG5838" i="53"/>
  <c r="AF5838" i="53"/>
  <c r="AE5838" i="53"/>
  <c r="AG6844" i="53"/>
  <c r="AF6844" i="53"/>
  <c r="AE6844" i="53"/>
  <c r="AE2821" i="53"/>
  <c r="AF2821" i="53"/>
  <c r="AG2821" i="53"/>
  <c r="AG3826" i="53"/>
  <c r="AF3826" i="53"/>
  <c r="AE3826" i="53"/>
  <c r="AG4832" i="53"/>
  <c r="AE4832" i="53"/>
  <c r="AF4832" i="53"/>
  <c r="BQ5840" i="53"/>
  <c r="BP5840" i="53"/>
  <c r="BN5840" i="53"/>
  <c r="BM5840" i="53"/>
  <c r="BO5840" i="53"/>
  <c r="BQ2823" i="53"/>
  <c r="BP2823" i="53"/>
  <c r="BO2823" i="53"/>
  <c r="BN2823" i="53"/>
  <c r="BM2823" i="53"/>
  <c r="BP811" i="53"/>
  <c r="BQ811" i="53"/>
  <c r="BO811" i="53"/>
  <c r="BN811" i="53"/>
  <c r="BM811" i="53"/>
  <c r="BQ6846" i="53"/>
  <c r="BP6846" i="53"/>
  <c r="BO6846" i="53"/>
  <c r="BN6846" i="53"/>
  <c r="BM6846" i="53"/>
  <c r="BP3828" i="53"/>
  <c r="BQ3828" i="53"/>
  <c r="BO3828" i="53"/>
  <c r="BN3828" i="53"/>
  <c r="BM3828" i="53"/>
  <c r="BQ1818" i="53"/>
  <c r="BP1818" i="53"/>
  <c r="BO1818" i="53"/>
  <c r="BN1818" i="53"/>
  <c r="BM1818" i="53"/>
  <c r="BP4835" i="53"/>
  <c r="BM4835" i="53"/>
  <c r="BQ4835" i="53"/>
  <c r="BO4835" i="53"/>
  <c r="BN4835" i="53"/>
  <c r="AD5839" i="53"/>
  <c r="BL812" i="53"/>
  <c r="AD1816" i="53"/>
  <c r="AD4833" i="53"/>
  <c r="BL5841" i="53"/>
  <c r="BL2824" i="53"/>
  <c r="BL4836" i="53"/>
  <c r="BL6847" i="53"/>
  <c r="BL1819" i="53"/>
  <c r="BL3829" i="53"/>
  <c r="AD6845" i="53"/>
  <c r="AD3827" i="53"/>
  <c r="AD2822" i="53"/>
  <c r="AG7874" i="53"/>
  <c r="AF7874" i="53"/>
  <c r="AE7874" i="53"/>
  <c r="AG8881" i="53"/>
  <c r="AF8881" i="53"/>
  <c r="AE8881" i="53"/>
  <c r="BO7874" i="53"/>
  <c r="BN7874" i="53"/>
  <c r="BM7874" i="53"/>
  <c r="BQ7874" i="53"/>
  <c r="BP7874" i="53"/>
  <c r="BQ8880" i="53"/>
  <c r="BP8880" i="53"/>
  <c r="BO8880" i="53"/>
  <c r="BM8880" i="53"/>
  <c r="BN8880" i="53"/>
  <c r="BL8881" i="53"/>
  <c r="BL7875" i="53"/>
  <c r="AD8882" i="53"/>
  <c r="AD7875" i="53"/>
  <c r="AG1816" i="53"/>
  <c r="AF1816" i="53"/>
  <c r="AE1816" i="53"/>
  <c r="AG6845" i="53"/>
  <c r="AF6845" i="53"/>
  <c r="AE6845" i="53"/>
  <c r="AF5839" i="53"/>
  <c r="AE5839" i="53"/>
  <c r="AG5839" i="53"/>
  <c r="AG2822" i="53"/>
  <c r="AF2822" i="53"/>
  <c r="AE2822" i="53"/>
  <c r="AG3827" i="53"/>
  <c r="AF3827" i="53"/>
  <c r="AE3827" i="53"/>
  <c r="AG4833" i="53"/>
  <c r="AF4833" i="53"/>
  <c r="AE4833" i="53"/>
  <c r="BP3829" i="53"/>
  <c r="BQ3829" i="53"/>
  <c r="BO3829" i="53"/>
  <c r="BN3829" i="53"/>
  <c r="BM3829" i="53"/>
  <c r="BP6847" i="53"/>
  <c r="BQ6847" i="53"/>
  <c r="BO6847" i="53"/>
  <c r="BN6847" i="53"/>
  <c r="BM6847" i="53"/>
  <c r="BP4836" i="53"/>
  <c r="BN4836" i="53"/>
  <c r="BM4836" i="53"/>
  <c r="BQ4836" i="53"/>
  <c r="BO4836" i="53"/>
  <c r="BQ5841" i="53"/>
  <c r="BP5841" i="53"/>
  <c r="BO5841" i="53"/>
  <c r="BN5841" i="53"/>
  <c r="BM5841" i="53"/>
  <c r="BQ812" i="53"/>
  <c r="BP812" i="53"/>
  <c r="BM812" i="53"/>
  <c r="BO812" i="53"/>
  <c r="BN812" i="53"/>
  <c r="BQ1819" i="53"/>
  <c r="BP1819" i="53"/>
  <c r="BN1819" i="53"/>
  <c r="BM1819" i="53"/>
  <c r="BO1819" i="53"/>
  <c r="BQ2824" i="53"/>
  <c r="BP2824" i="53"/>
  <c r="BO2824" i="53"/>
  <c r="BN2824" i="53"/>
  <c r="BM2824" i="53"/>
  <c r="AD5840" i="53"/>
  <c r="AD4834" i="53"/>
  <c r="AD1817" i="53"/>
  <c r="BL813" i="53"/>
  <c r="BL6848" i="53"/>
  <c r="BL5842" i="53"/>
  <c r="BL2825" i="53"/>
  <c r="BL3830" i="53"/>
  <c r="BL4837" i="53"/>
  <c r="BL1820" i="53"/>
  <c r="AD6846" i="53"/>
  <c r="AD3828" i="53"/>
  <c r="AD2823" i="53"/>
  <c r="AG7875" i="53"/>
  <c r="AF7875" i="53"/>
  <c r="AE7875" i="53"/>
  <c r="AE8882" i="53"/>
  <c r="AG8882" i="53"/>
  <c r="AF8882" i="53"/>
  <c r="BQ7875" i="53"/>
  <c r="BP7875" i="53"/>
  <c r="BO7875" i="53"/>
  <c r="BN7875" i="53"/>
  <c r="BM7875" i="53"/>
  <c r="BO8881" i="53"/>
  <c r="BN8881" i="53"/>
  <c r="BM8881" i="53"/>
  <c r="BP8881" i="53"/>
  <c r="BQ8881" i="53"/>
  <c r="BL8882" i="53"/>
  <c r="BL7876" i="53"/>
  <c r="AD8883" i="53"/>
  <c r="AD7876" i="53"/>
  <c r="AF4834" i="53"/>
  <c r="AE4834" i="53"/>
  <c r="AG4834" i="53"/>
  <c r="AG1817" i="53"/>
  <c r="AF1817" i="53"/>
  <c r="AE1817" i="53"/>
  <c r="AF6846" i="53"/>
  <c r="AG6846" i="53"/>
  <c r="AE6846" i="53"/>
  <c r="AG5840" i="53"/>
  <c r="AF5840" i="53"/>
  <c r="AE5840" i="53"/>
  <c r="AG2823" i="53"/>
  <c r="AF2823" i="53"/>
  <c r="AE2823" i="53"/>
  <c r="AE3828" i="53"/>
  <c r="AF3828" i="53"/>
  <c r="AG3828" i="53"/>
  <c r="BQ1820" i="53"/>
  <c r="BP1820" i="53"/>
  <c r="BO1820" i="53"/>
  <c r="BN1820" i="53"/>
  <c r="BM1820" i="53"/>
  <c r="BP3830" i="53"/>
  <c r="BQ3830" i="53"/>
  <c r="BO3830" i="53"/>
  <c r="BN3830" i="53"/>
  <c r="BM3830" i="53"/>
  <c r="BP2825" i="53"/>
  <c r="BQ2825" i="53"/>
  <c r="BM2825" i="53"/>
  <c r="BO2825" i="53"/>
  <c r="BN2825" i="53"/>
  <c r="BQ5842" i="53"/>
  <c r="BP5842" i="53"/>
  <c r="BO5842" i="53"/>
  <c r="BN5842" i="53"/>
  <c r="BM5842" i="53"/>
  <c r="BP4837" i="53"/>
  <c r="BO4837" i="53"/>
  <c r="BN4837" i="53"/>
  <c r="BM4837" i="53"/>
  <c r="BQ4837" i="53"/>
  <c r="BQ6848" i="53"/>
  <c r="BP6848" i="53"/>
  <c r="BO6848" i="53"/>
  <c r="BN6848" i="53"/>
  <c r="BM6848" i="53"/>
  <c r="BQ813" i="53"/>
  <c r="BP813" i="53"/>
  <c r="BO813" i="53"/>
  <c r="BN813" i="53"/>
  <c r="BM813" i="53"/>
  <c r="AD5841" i="53"/>
  <c r="BL814" i="53"/>
  <c r="AD4835" i="53"/>
  <c r="AD1818" i="53"/>
  <c r="BL6849" i="53"/>
  <c r="BL2826" i="53"/>
  <c r="BL4838" i="53"/>
  <c r="BL1821" i="53"/>
  <c r="BL3831" i="53"/>
  <c r="BL5843" i="53"/>
  <c r="AD6847" i="53"/>
  <c r="AD3829" i="53"/>
  <c r="AD2824" i="53"/>
  <c r="AF7876" i="53"/>
  <c r="AE7876" i="53"/>
  <c r="AG7876" i="53"/>
  <c r="AG8883" i="53"/>
  <c r="AF8883" i="53"/>
  <c r="AE8883" i="53"/>
  <c r="BM7876" i="53"/>
  <c r="BQ7876" i="53"/>
  <c r="BP7876" i="53"/>
  <c r="BO7876" i="53"/>
  <c r="BN7876" i="53"/>
  <c r="BQ8882" i="53"/>
  <c r="BP8882" i="53"/>
  <c r="BO8882" i="53"/>
  <c r="BN8882" i="53"/>
  <c r="BM8882" i="53"/>
  <c r="BL8883" i="53"/>
  <c r="BL7877" i="53"/>
  <c r="AD8884" i="53"/>
  <c r="AD7877" i="53"/>
  <c r="AG4835" i="53"/>
  <c r="AF4835" i="53"/>
  <c r="AE4835" i="53"/>
  <c r="AF6847" i="53"/>
  <c r="AE6847" i="53"/>
  <c r="AG6847" i="53"/>
  <c r="AG5841" i="53"/>
  <c r="AF5841" i="53"/>
  <c r="AE5841" i="53"/>
  <c r="AG2824" i="53"/>
  <c r="AE2824" i="53"/>
  <c r="AF2824" i="53"/>
  <c r="AG3829" i="53"/>
  <c r="AF3829" i="53"/>
  <c r="AE3829" i="53"/>
  <c r="AG1818" i="53"/>
  <c r="AE1818" i="53"/>
  <c r="AF1818" i="53"/>
  <c r="BP4838" i="53"/>
  <c r="BQ4838" i="53"/>
  <c r="BO4838" i="53"/>
  <c r="BN4838" i="53"/>
  <c r="BM4838" i="53"/>
  <c r="BQ1821" i="53"/>
  <c r="BP1821" i="53"/>
  <c r="BO1821" i="53"/>
  <c r="BN1821" i="53"/>
  <c r="BM1821" i="53"/>
  <c r="BQ5843" i="53"/>
  <c r="BP5843" i="53"/>
  <c r="BO5843" i="53"/>
  <c r="BN5843" i="53"/>
  <c r="BM5843" i="53"/>
  <c r="BQ2826" i="53"/>
  <c r="BP2826" i="53"/>
  <c r="BO2826" i="53"/>
  <c r="BN2826" i="53"/>
  <c r="BM2826" i="53"/>
  <c r="BQ6849" i="53"/>
  <c r="BP6849" i="53"/>
  <c r="BM6849" i="53"/>
  <c r="BO6849" i="53"/>
  <c r="BN6849" i="53"/>
  <c r="BQ814" i="53"/>
  <c r="BP814" i="53"/>
  <c r="BO814" i="53"/>
  <c r="BN814" i="53"/>
  <c r="BM814" i="53"/>
  <c r="BP3831" i="53"/>
  <c r="BQ3831" i="53"/>
  <c r="BO3831" i="53"/>
  <c r="BN3831" i="53"/>
  <c r="BM3831" i="53"/>
  <c r="AD5842" i="53"/>
  <c r="AD1819" i="53"/>
  <c r="BL815" i="53"/>
  <c r="AD4836" i="53"/>
  <c r="BL4839" i="53"/>
  <c r="BL2827" i="53"/>
  <c r="BL6850" i="53"/>
  <c r="BL3832" i="53"/>
  <c r="BL5844" i="53"/>
  <c r="BL1822" i="53"/>
  <c r="AD6848" i="53"/>
  <c r="AD3830" i="53"/>
  <c r="AD2825" i="53"/>
  <c r="AG7877" i="53"/>
  <c r="AF7877" i="53"/>
  <c r="AE7877" i="53"/>
  <c r="AG8884" i="53"/>
  <c r="AF8884" i="53"/>
  <c r="AE8884" i="53"/>
  <c r="BP7877" i="53"/>
  <c r="BO7877" i="53"/>
  <c r="BN7877" i="53"/>
  <c r="BM7877" i="53"/>
  <c r="BQ7877" i="53"/>
  <c r="BM8883" i="53"/>
  <c r="BQ8883" i="53"/>
  <c r="BP8883" i="53"/>
  <c r="BN8883" i="53"/>
  <c r="BO8883" i="53"/>
  <c r="BL8884" i="53"/>
  <c r="BL7878" i="53"/>
  <c r="AD8885" i="53"/>
  <c r="AD7878" i="53"/>
  <c r="AE6848" i="53"/>
  <c r="AF6848" i="53"/>
  <c r="AG6848" i="53"/>
  <c r="AF5842" i="53"/>
  <c r="AE5842" i="53"/>
  <c r="AG5842" i="53"/>
  <c r="AG2825" i="53"/>
  <c r="AF2825" i="53"/>
  <c r="AE2825" i="53"/>
  <c r="AG1819" i="53"/>
  <c r="AF1819" i="53"/>
  <c r="AE1819" i="53"/>
  <c r="AG3830" i="53"/>
  <c r="AF3830" i="53"/>
  <c r="AE3830" i="53"/>
  <c r="AG4836" i="53"/>
  <c r="AF4836" i="53"/>
  <c r="AE4836" i="53"/>
  <c r="BP815" i="53"/>
  <c r="BQ815" i="53"/>
  <c r="BO815" i="53"/>
  <c r="BN815" i="53"/>
  <c r="BM815" i="53"/>
  <c r="BP3832" i="53"/>
  <c r="BM3832" i="53"/>
  <c r="BQ3832" i="53"/>
  <c r="BO3832" i="53"/>
  <c r="BN3832" i="53"/>
  <c r="BQ5844" i="53"/>
  <c r="BP5844" i="53"/>
  <c r="BN5844" i="53"/>
  <c r="BM5844" i="53"/>
  <c r="BO5844" i="53"/>
  <c r="BQ6850" i="53"/>
  <c r="BP6850" i="53"/>
  <c r="BO6850" i="53"/>
  <c r="BN6850" i="53"/>
  <c r="BM6850" i="53"/>
  <c r="BQ1822" i="53"/>
  <c r="BP1822" i="53"/>
  <c r="BO1822" i="53"/>
  <c r="BN1822" i="53"/>
  <c r="BM1822" i="53"/>
  <c r="BQ2827" i="53"/>
  <c r="BP2827" i="53"/>
  <c r="BO2827" i="53"/>
  <c r="BN2827" i="53"/>
  <c r="BM2827" i="53"/>
  <c r="BP4839" i="53"/>
  <c r="BQ4839" i="53"/>
  <c r="BO4839" i="53"/>
  <c r="BN4839" i="53"/>
  <c r="BM4839" i="53"/>
  <c r="AD5843" i="53"/>
  <c r="BL816" i="53"/>
  <c r="AD1820" i="53"/>
  <c r="AD4837" i="53"/>
  <c r="BL2828" i="53"/>
  <c r="BL1823" i="53"/>
  <c r="BL3833" i="53"/>
  <c r="BL6851" i="53"/>
  <c r="BL5845" i="53"/>
  <c r="BL4840" i="53"/>
  <c r="AD6849" i="53"/>
  <c r="AD3831" i="53"/>
  <c r="AD2826" i="53"/>
  <c r="AF7878" i="53"/>
  <c r="AE7878" i="53"/>
  <c r="AG7878" i="53"/>
  <c r="AG8885" i="53"/>
  <c r="AF8885" i="53"/>
  <c r="AE8885" i="53"/>
  <c r="BQ7878" i="53"/>
  <c r="BP7878" i="53"/>
  <c r="BO7878" i="53"/>
  <c r="BN7878" i="53"/>
  <c r="BM7878" i="53"/>
  <c r="BP8884" i="53"/>
  <c r="BO8884" i="53"/>
  <c r="BN8884" i="53"/>
  <c r="BM8884" i="53"/>
  <c r="BQ8884" i="53"/>
  <c r="BL8885" i="53"/>
  <c r="BL7879" i="53"/>
  <c r="AD8886" i="53"/>
  <c r="AD7879" i="53"/>
  <c r="AF1820" i="53"/>
  <c r="AE1820" i="53"/>
  <c r="AG1820" i="53"/>
  <c r="AG6849" i="53"/>
  <c r="AF6849" i="53"/>
  <c r="AE6849" i="53"/>
  <c r="AG5843" i="53"/>
  <c r="AF5843" i="53"/>
  <c r="AE5843" i="53"/>
  <c r="AF2826" i="53"/>
  <c r="AE2826" i="53"/>
  <c r="AG2826" i="53"/>
  <c r="AG3831" i="53"/>
  <c r="AE3831" i="53"/>
  <c r="AF3831" i="53"/>
  <c r="AE4837" i="53"/>
  <c r="AF4837" i="53"/>
  <c r="AG4837" i="53"/>
  <c r="BP4840" i="53"/>
  <c r="BQ4840" i="53"/>
  <c r="BO4840" i="53"/>
  <c r="BN4840" i="53"/>
  <c r="BM4840" i="53"/>
  <c r="BP6851" i="53"/>
  <c r="BQ6851" i="53"/>
  <c r="BO6851" i="53"/>
  <c r="BN6851" i="53"/>
  <c r="BM6851" i="53"/>
  <c r="BQ1823" i="53"/>
  <c r="BP1823" i="53"/>
  <c r="BN1823" i="53"/>
  <c r="BM1823" i="53"/>
  <c r="BO1823" i="53"/>
  <c r="BQ2828" i="53"/>
  <c r="BP2828" i="53"/>
  <c r="BO2828" i="53"/>
  <c r="BN2828" i="53"/>
  <c r="BM2828" i="53"/>
  <c r="BQ816" i="53"/>
  <c r="BP816" i="53"/>
  <c r="BM816" i="53"/>
  <c r="BO816" i="53"/>
  <c r="BN816" i="53"/>
  <c r="BQ5845" i="53"/>
  <c r="BP5845" i="53"/>
  <c r="BO5845" i="53"/>
  <c r="BN5845" i="53"/>
  <c r="BM5845" i="53"/>
  <c r="BP3833" i="53"/>
  <c r="BN3833" i="53"/>
  <c r="BM3833" i="53"/>
  <c r="BQ3833" i="53"/>
  <c r="BO3833" i="53"/>
  <c r="AD5844" i="53"/>
  <c r="AD1821" i="53"/>
  <c r="AD4838" i="53"/>
  <c r="BL817" i="53"/>
  <c r="BL5846" i="53"/>
  <c r="BL1824" i="53"/>
  <c r="BL4841" i="53"/>
  <c r="BL3834" i="53"/>
  <c r="BL6852" i="53"/>
  <c r="BL2829" i="53"/>
  <c r="AD6850" i="53"/>
  <c r="AD3832" i="53"/>
  <c r="AD2827" i="53"/>
  <c r="AG7879" i="53"/>
  <c r="AF7879" i="53"/>
  <c r="AE7879" i="53"/>
  <c r="AG8886" i="53"/>
  <c r="AF8886" i="53"/>
  <c r="AE8886" i="53"/>
  <c r="BN7879" i="53"/>
  <c r="BM7879" i="53"/>
  <c r="BQ7879" i="53"/>
  <c r="BP7879" i="53"/>
  <c r="BO7879" i="53"/>
  <c r="BQ8885" i="53"/>
  <c r="BP8885" i="53"/>
  <c r="BO8885" i="53"/>
  <c r="BN8885" i="53"/>
  <c r="BM8885" i="53"/>
  <c r="BL8886" i="53"/>
  <c r="BL7880" i="53"/>
  <c r="AD8887" i="53"/>
  <c r="AD7880" i="53"/>
  <c r="AG1821" i="53"/>
  <c r="AF1821" i="53"/>
  <c r="AE1821" i="53"/>
  <c r="AF5844" i="53"/>
  <c r="AE5844" i="53"/>
  <c r="AG5844" i="53"/>
  <c r="AG4838" i="53"/>
  <c r="AF4838" i="53"/>
  <c r="AE4838" i="53"/>
  <c r="AE6850" i="53"/>
  <c r="AF6850" i="53"/>
  <c r="AG6850" i="53"/>
  <c r="AG2827" i="53"/>
  <c r="AF2827" i="53"/>
  <c r="AE2827" i="53"/>
  <c r="AG3832" i="53"/>
  <c r="AF3832" i="53"/>
  <c r="AE3832" i="53"/>
  <c r="BP2829" i="53"/>
  <c r="BQ2829" i="53"/>
  <c r="BM2829" i="53"/>
  <c r="BO2829" i="53"/>
  <c r="BN2829" i="53"/>
  <c r="BP3834" i="53"/>
  <c r="BO3834" i="53"/>
  <c r="BN3834" i="53"/>
  <c r="BM3834" i="53"/>
  <c r="BQ3834" i="53"/>
  <c r="BQ5846" i="53"/>
  <c r="BP5846" i="53"/>
  <c r="BO5846" i="53"/>
  <c r="BN5846" i="53"/>
  <c r="BM5846" i="53"/>
  <c r="BQ6852" i="53"/>
  <c r="BP6852" i="53"/>
  <c r="BO6852" i="53"/>
  <c r="BN6852" i="53"/>
  <c r="BM6852" i="53"/>
  <c r="BP4841" i="53"/>
  <c r="BQ4841" i="53"/>
  <c r="BO4841" i="53"/>
  <c r="BN4841" i="53"/>
  <c r="BM4841" i="53"/>
  <c r="BQ1824" i="53"/>
  <c r="BP1824" i="53"/>
  <c r="BO1824" i="53"/>
  <c r="BN1824" i="53"/>
  <c r="BM1824" i="53"/>
  <c r="BQ817" i="53"/>
  <c r="BP817" i="53"/>
  <c r="BO817" i="53"/>
  <c r="BN817" i="53"/>
  <c r="BM817" i="53"/>
  <c r="AD5845" i="53"/>
  <c r="BL818" i="53"/>
  <c r="AD1822" i="53"/>
  <c r="AD4839" i="53"/>
  <c r="BL1825" i="53"/>
  <c r="BL3835" i="53"/>
  <c r="BL6853" i="53"/>
  <c r="BL4842" i="53"/>
  <c r="BL2830" i="53"/>
  <c r="BL5847" i="53"/>
  <c r="AD6851" i="53"/>
  <c r="AD3833" i="53"/>
  <c r="AD2828" i="53"/>
  <c r="AG7880" i="53"/>
  <c r="AF7880" i="53"/>
  <c r="AE7880" i="53"/>
  <c r="AF8887" i="53"/>
  <c r="AE8887" i="53"/>
  <c r="AG8887" i="53"/>
  <c r="BQ7880" i="53"/>
  <c r="BP7880" i="53"/>
  <c r="BO7880" i="53"/>
  <c r="BN7880" i="53"/>
  <c r="BM7880" i="53"/>
  <c r="BN8886" i="53"/>
  <c r="BM8886" i="53"/>
  <c r="BQ8886" i="53"/>
  <c r="BO8886" i="53"/>
  <c r="BP8886" i="53"/>
  <c r="BL8887" i="53"/>
  <c r="BL7881" i="53"/>
  <c r="AD8888" i="53"/>
  <c r="AD7881" i="53"/>
  <c r="AG1822" i="53"/>
  <c r="AF1822" i="53"/>
  <c r="AE1822" i="53"/>
  <c r="AF6851" i="53"/>
  <c r="AE6851" i="53"/>
  <c r="AG6851" i="53"/>
  <c r="AG5845" i="53"/>
  <c r="AF5845" i="53"/>
  <c r="AE5845" i="53"/>
  <c r="AG2828" i="53"/>
  <c r="AF2828" i="53"/>
  <c r="AE2828" i="53"/>
  <c r="AF3833" i="53"/>
  <c r="AE3833" i="53"/>
  <c r="AG3833" i="53"/>
  <c r="AG4839" i="53"/>
  <c r="AF4839" i="53"/>
  <c r="AE4839" i="53"/>
  <c r="BQ818" i="53"/>
  <c r="BP818" i="53"/>
  <c r="BO818" i="53"/>
  <c r="BN818" i="53"/>
  <c r="BM818" i="53"/>
  <c r="BQ6853" i="53"/>
  <c r="BP6853" i="53"/>
  <c r="BM6853" i="53"/>
  <c r="BO6853" i="53"/>
  <c r="BN6853" i="53"/>
  <c r="BP3835" i="53"/>
  <c r="BQ3835" i="53"/>
  <c r="BO3835" i="53"/>
  <c r="BN3835" i="53"/>
  <c r="BM3835" i="53"/>
  <c r="BQ5847" i="53"/>
  <c r="BP5847" i="53"/>
  <c r="BO5847" i="53"/>
  <c r="BN5847" i="53"/>
  <c r="BM5847" i="53"/>
  <c r="BQ2830" i="53"/>
  <c r="BP2830" i="53"/>
  <c r="BO2830" i="53"/>
  <c r="BN2830" i="53"/>
  <c r="BM2830" i="53"/>
  <c r="BP4842" i="53"/>
  <c r="BQ4842" i="53"/>
  <c r="BO4842" i="53"/>
  <c r="BN4842" i="53"/>
  <c r="BM4842" i="53"/>
  <c r="BQ1825" i="53"/>
  <c r="BP1825" i="53"/>
  <c r="BO1825" i="53"/>
  <c r="BN1825" i="53"/>
  <c r="BM1825" i="53"/>
  <c r="AD5846" i="53"/>
  <c r="BL819" i="53"/>
  <c r="AD1823" i="53"/>
  <c r="AD4840" i="53"/>
  <c r="BL1826" i="53"/>
  <c r="BL5848" i="53"/>
  <c r="BL4843" i="53"/>
  <c r="BL6854" i="53"/>
  <c r="BL2831" i="53"/>
  <c r="BL3836" i="53"/>
  <c r="AD6852" i="53"/>
  <c r="AD3834" i="53"/>
  <c r="AD2829" i="53"/>
  <c r="AE7881" i="53"/>
  <c r="AF7881" i="53"/>
  <c r="AG7881" i="53"/>
  <c r="AG8888" i="53"/>
  <c r="AF8888" i="53"/>
  <c r="AE8888" i="53"/>
  <c r="BQ7881" i="53"/>
  <c r="BP7881" i="53"/>
  <c r="BO7881" i="53"/>
  <c r="BN7881" i="53"/>
  <c r="BM7881" i="53"/>
  <c r="BQ8887" i="53"/>
  <c r="BP8887" i="53"/>
  <c r="BO8887" i="53"/>
  <c r="BN8887" i="53"/>
  <c r="BM8887" i="53"/>
  <c r="BL8888" i="53"/>
  <c r="BL7882" i="53"/>
  <c r="AD8889" i="53"/>
  <c r="AD7882" i="53"/>
  <c r="AE1823" i="53"/>
  <c r="AF1823" i="53"/>
  <c r="AG1823" i="53"/>
  <c r="AG5846" i="53"/>
  <c r="AF5846" i="53"/>
  <c r="AE5846" i="53"/>
  <c r="AG6852" i="53"/>
  <c r="AF6852" i="53"/>
  <c r="AE6852" i="53"/>
  <c r="AE2829" i="53"/>
  <c r="AF2829" i="53"/>
  <c r="AG2829" i="53"/>
  <c r="AG3834" i="53"/>
  <c r="AF3834" i="53"/>
  <c r="AE3834" i="53"/>
  <c r="AG4840" i="53"/>
  <c r="AE4840" i="53"/>
  <c r="AF4840" i="53"/>
  <c r="BP819" i="53"/>
  <c r="BQ819" i="53"/>
  <c r="BO819" i="53"/>
  <c r="BN819" i="53"/>
  <c r="BM819" i="53"/>
  <c r="BP4843" i="53"/>
  <c r="BM4843" i="53"/>
  <c r="BQ4843" i="53"/>
  <c r="BO4843" i="53"/>
  <c r="BN4843" i="53"/>
  <c r="BP3836" i="53"/>
  <c r="BQ3836" i="53"/>
  <c r="BO3836" i="53"/>
  <c r="BN3836" i="53"/>
  <c r="BM3836" i="53"/>
  <c r="BQ2831" i="53"/>
  <c r="BP2831" i="53"/>
  <c r="BO2831" i="53"/>
  <c r="BN2831" i="53"/>
  <c r="BM2831" i="53"/>
  <c r="BQ6854" i="53"/>
  <c r="BP6854" i="53"/>
  <c r="BO6854" i="53"/>
  <c r="BN6854" i="53"/>
  <c r="BM6854" i="53"/>
  <c r="BQ5848" i="53"/>
  <c r="BP5848" i="53"/>
  <c r="BN5848" i="53"/>
  <c r="BM5848" i="53"/>
  <c r="BO5848" i="53"/>
  <c r="BQ1826" i="53"/>
  <c r="BP1826" i="53"/>
  <c r="BO1826" i="53"/>
  <c r="BN1826" i="53"/>
  <c r="BM1826" i="53"/>
  <c r="AD5847" i="53"/>
  <c r="BL820" i="53"/>
  <c r="AD1824" i="53"/>
  <c r="AD4841" i="53"/>
  <c r="BL5849" i="53"/>
  <c r="BL6855" i="53"/>
  <c r="BL3837" i="53"/>
  <c r="BL2832" i="53"/>
  <c r="BL4844" i="53"/>
  <c r="BL1827" i="53"/>
  <c r="AD6853" i="53"/>
  <c r="AD3835" i="53"/>
  <c r="AD2830" i="53"/>
  <c r="AG7882" i="53"/>
  <c r="AF7882" i="53"/>
  <c r="AE7882" i="53"/>
  <c r="AG8889" i="53"/>
  <c r="AF8889" i="53"/>
  <c r="AE8889" i="53"/>
  <c r="BO7882" i="53"/>
  <c r="BN7882" i="53"/>
  <c r="BM7882" i="53"/>
  <c r="BQ7882" i="53"/>
  <c r="BP7882" i="53"/>
  <c r="BQ8888" i="53"/>
  <c r="BP8888" i="53"/>
  <c r="BO8888" i="53"/>
  <c r="BM8888" i="53"/>
  <c r="BN8888" i="53"/>
  <c r="BL8889" i="53"/>
  <c r="BL7883" i="53"/>
  <c r="AD8890" i="53"/>
  <c r="AD7883" i="53"/>
  <c r="AG6853" i="53"/>
  <c r="AF6853" i="53"/>
  <c r="AE6853" i="53"/>
  <c r="AE5847" i="53"/>
  <c r="AG5847" i="53"/>
  <c r="AF5847" i="53"/>
  <c r="AG1824" i="53"/>
  <c r="AF1824" i="53"/>
  <c r="AE1824" i="53"/>
  <c r="AG2830" i="53"/>
  <c r="AF2830" i="53"/>
  <c r="AE2830" i="53"/>
  <c r="AG3835" i="53"/>
  <c r="AF3835" i="53"/>
  <c r="AE3835" i="53"/>
  <c r="AG4841" i="53"/>
  <c r="AF4841" i="53"/>
  <c r="AE4841" i="53"/>
  <c r="BP3837" i="53"/>
  <c r="BQ3837" i="53"/>
  <c r="BO3837" i="53"/>
  <c r="BN3837" i="53"/>
  <c r="BM3837" i="53"/>
  <c r="BQ820" i="53"/>
  <c r="BP820" i="53"/>
  <c r="BM820" i="53"/>
  <c r="BO820" i="53"/>
  <c r="BN820" i="53"/>
  <c r="BP4844" i="53"/>
  <c r="BN4844" i="53"/>
  <c r="BM4844" i="53"/>
  <c r="BQ4844" i="53"/>
  <c r="BO4844" i="53"/>
  <c r="BP6855" i="53"/>
  <c r="BQ6855" i="53"/>
  <c r="BO6855" i="53"/>
  <c r="BN6855" i="53"/>
  <c r="BM6855" i="53"/>
  <c r="BQ5849" i="53"/>
  <c r="BP5849" i="53"/>
  <c r="BO5849" i="53"/>
  <c r="BN5849" i="53"/>
  <c r="BM5849" i="53"/>
  <c r="BQ1827" i="53"/>
  <c r="BP1827" i="53"/>
  <c r="BN1827" i="53"/>
  <c r="BM1827" i="53"/>
  <c r="BO1827" i="53"/>
  <c r="BQ2832" i="53"/>
  <c r="BP2832" i="53"/>
  <c r="BO2832" i="53"/>
  <c r="BN2832" i="53"/>
  <c r="BM2832" i="53"/>
  <c r="AD5848" i="53"/>
  <c r="AD1825" i="53"/>
  <c r="BL821" i="53"/>
  <c r="AD4842" i="53"/>
  <c r="BL3838" i="53"/>
  <c r="BL4845" i="53"/>
  <c r="BL5850" i="53"/>
  <c r="BL6856" i="53"/>
  <c r="BL1828" i="53"/>
  <c r="BL2833" i="53"/>
  <c r="AD6854" i="53"/>
  <c r="AD3836" i="53"/>
  <c r="AD2831" i="53"/>
  <c r="AG7883" i="53"/>
  <c r="AF7883" i="53"/>
  <c r="AE7883" i="53"/>
  <c r="AE8890" i="53"/>
  <c r="AG8890" i="53"/>
  <c r="AF8890" i="53"/>
  <c r="BQ7883" i="53"/>
  <c r="BP7883" i="53"/>
  <c r="BO7883" i="53"/>
  <c r="BN7883" i="53"/>
  <c r="BM7883" i="53"/>
  <c r="BO8889" i="53"/>
  <c r="BN8889" i="53"/>
  <c r="BM8889" i="53"/>
  <c r="BP8889" i="53"/>
  <c r="BQ8889" i="53"/>
  <c r="BL8890" i="53"/>
  <c r="BL7884" i="53"/>
  <c r="AD8891" i="53"/>
  <c r="AD7884" i="53"/>
  <c r="AG6854" i="53"/>
  <c r="AF6854" i="53"/>
  <c r="AE6854" i="53"/>
  <c r="AG1825" i="53"/>
  <c r="AF1825" i="53"/>
  <c r="AE1825" i="53"/>
  <c r="AG5848" i="53"/>
  <c r="AF5848" i="53"/>
  <c r="AE5848" i="53"/>
  <c r="AG2831" i="53"/>
  <c r="AF2831" i="53"/>
  <c r="AE2831" i="53"/>
  <c r="AE3836" i="53"/>
  <c r="AF3836" i="53"/>
  <c r="AG3836" i="53"/>
  <c r="AF4842" i="53"/>
  <c r="AE4842" i="53"/>
  <c r="AG4842" i="53"/>
  <c r="BQ821" i="53"/>
  <c r="BP821" i="53"/>
  <c r="BO821" i="53"/>
  <c r="BN821" i="53"/>
  <c r="BM821" i="53"/>
  <c r="BQ5850" i="53"/>
  <c r="BP5850" i="53"/>
  <c r="BO5850" i="53"/>
  <c r="BN5850" i="53"/>
  <c r="BM5850" i="53"/>
  <c r="BQ6856" i="53"/>
  <c r="BP6856" i="53"/>
  <c r="BO6856" i="53"/>
  <c r="BN6856" i="53"/>
  <c r="BM6856" i="53"/>
  <c r="BP4845" i="53"/>
  <c r="BO4845" i="53"/>
  <c r="BN4845" i="53"/>
  <c r="BM4845" i="53"/>
  <c r="BQ4845" i="53"/>
  <c r="BP2833" i="53"/>
  <c r="BQ2833" i="53"/>
  <c r="BM2833" i="53"/>
  <c r="BO2833" i="53"/>
  <c r="BN2833" i="53"/>
  <c r="BQ1828" i="53"/>
  <c r="BP1828" i="53"/>
  <c r="BO1828" i="53"/>
  <c r="BN1828" i="53"/>
  <c r="BM1828" i="53"/>
  <c r="BP3838" i="53"/>
  <c r="BQ3838" i="53"/>
  <c r="BO3838" i="53"/>
  <c r="BN3838" i="53"/>
  <c r="BM3838" i="53"/>
  <c r="AD5849" i="53"/>
  <c r="BL822" i="53"/>
  <c r="AD1826" i="53"/>
  <c r="AD4843" i="53"/>
  <c r="BL2834" i="53"/>
  <c r="BL6857" i="53"/>
  <c r="BL4846" i="53"/>
  <c r="BL1829" i="53"/>
  <c r="BL5851" i="53"/>
  <c r="BL3839" i="53"/>
  <c r="AD6855" i="53"/>
  <c r="AD3837" i="53"/>
  <c r="AD2832" i="53"/>
  <c r="AE7884" i="53"/>
  <c r="AG7884" i="53"/>
  <c r="AF7884" i="53"/>
  <c r="AG8891" i="53"/>
  <c r="AF8891" i="53"/>
  <c r="AE8891" i="53"/>
  <c r="BM7884" i="53"/>
  <c r="BQ7884" i="53"/>
  <c r="BP7884" i="53"/>
  <c r="BO7884" i="53"/>
  <c r="BN7884" i="53"/>
  <c r="BQ8890" i="53"/>
  <c r="BP8890" i="53"/>
  <c r="BO8890" i="53"/>
  <c r="BN8890" i="53"/>
  <c r="BM8890" i="53"/>
  <c r="BL8891" i="53"/>
  <c r="BL7885" i="53"/>
  <c r="AD8892" i="53"/>
  <c r="AD7885" i="53"/>
  <c r="AF6855" i="53"/>
  <c r="AE6855" i="53"/>
  <c r="AG6855" i="53"/>
  <c r="AG5849" i="53"/>
  <c r="AF5849" i="53"/>
  <c r="AE5849" i="53"/>
  <c r="AG2832" i="53"/>
  <c r="AE2832" i="53"/>
  <c r="AF2832" i="53"/>
  <c r="AG1826" i="53"/>
  <c r="AE1826" i="53"/>
  <c r="AF1826" i="53"/>
  <c r="AG3837" i="53"/>
  <c r="AF3837" i="53"/>
  <c r="AE3837" i="53"/>
  <c r="AG4843" i="53"/>
  <c r="AF4843" i="53"/>
  <c r="AE4843" i="53"/>
  <c r="BQ1829" i="53"/>
  <c r="BP1829" i="53"/>
  <c r="BO1829" i="53"/>
  <c r="BN1829" i="53"/>
  <c r="BM1829" i="53"/>
  <c r="BP3839" i="53"/>
  <c r="BQ3839" i="53"/>
  <c r="BO3839" i="53"/>
  <c r="BN3839" i="53"/>
  <c r="BM3839" i="53"/>
  <c r="BQ6857" i="53"/>
  <c r="BP6857" i="53"/>
  <c r="BM6857" i="53"/>
  <c r="BO6857" i="53"/>
  <c r="BN6857" i="53"/>
  <c r="BQ822" i="53"/>
  <c r="BP822" i="53"/>
  <c r="BO822" i="53"/>
  <c r="BN822" i="53"/>
  <c r="BM822" i="53"/>
  <c r="BQ5851" i="53"/>
  <c r="BP5851" i="53"/>
  <c r="BO5851" i="53"/>
  <c r="BN5851" i="53"/>
  <c r="BM5851" i="53"/>
  <c r="BP4846" i="53"/>
  <c r="BQ4846" i="53"/>
  <c r="BO4846" i="53"/>
  <c r="BN4846" i="53"/>
  <c r="BM4846" i="53"/>
  <c r="BQ2834" i="53"/>
  <c r="BP2834" i="53"/>
  <c r="BO2834" i="53"/>
  <c r="BN2834" i="53"/>
  <c r="BM2834" i="53"/>
  <c r="AD5850" i="53"/>
  <c r="AD1827" i="53"/>
  <c r="AD4844" i="53"/>
  <c r="BL823" i="53"/>
  <c r="BL5852" i="53"/>
  <c r="BL6858" i="53"/>
  <c r="BL3840" i="53"/>
  <c r="BL4847" i="53"/>
  <c r="BL1830" i="53"/>
  <c r="BL2835" i="53"/>
  <c r="AD6856" i="53"/>
  <c r="AD3838" i="53"/>
  <c r="AD2833" i="53"/>
  <c r="AG7885" i="53"/>
  <c r="AF7885" i="53"/>
  <c r="AE7885" i="53"/>
  <c r="AG8892" i="53"/>
  <c r="AF8892" i="53"/>
  <c r="AE8892" i="53"/>
  <c r="BP7885" i="53"/>
  <c r="BO7885" i="53"/>
  <c r="BN7885" i="53"/>
  <c r="BM7885" i="53"/>
  <c r="BQ7885" i="53"/>
  <c r="BM8891" i="53"/>
  <c r="BQ8891" i="53"/>
  <c r="BP8891" i="53"/>
  <c r="BN8891" i="53"/>
  <c r="BO8891" i="53"/>
  <c r="BL8892" i="53"/>
  <c r="BL7886" i="53"/>
  <c r="AD8893" i="53"/>
  <c r="AD7886" i="53"/>
  <c r="AG4844" i="53"/>
  <c r="AF4844" i="53"/>
  <c r="AE4844" i="53"/>
  <c r="AG6856" i="53"/>
  <c r="AF6856" i="53"/>
  <c r="AE6856" i="53"/>
  <c r="AG1827" i="53"/>
  <c r="AF1827" i="53"/>
  <c r="AE1827" i="53"/>
  <c r="AE5850" i="53"/>
  <c r="AG5850" i="53"/>
  <c r="AF5850" i="53"/>
  <c r="AG2833" i="53"/>
  <c r="AF2833" i="53"/>
  <c r="AE2833" i="53"/>
  <c r="AG3838" i="53"/>
  <c r="AF3838" i="53"/>
  <c r="AE3838" i="53"/>
  <c r="BQ2835" i="53"/>
  <c r="BP2835" i="53"/>
  <c r="BO2835" i="53"/>
  <c r="BN2835" i="53"/>
  <c r="BM2835" i="53"/>
  <c r="BP4847" i="53"/>
  <c r="BQ4847" i="53"/>
  <c r="BO4847" i="53"/>
  <c r="BN4847" i="53"/>
  <c r="BM4847" i="53"/>
  <c r="BQ1830" i="53"/>
  <c r="BP1830" i="53"/>
  <c r="BO1830" i="53"/>
  <c r="BN1830" i="53"/>
  <c r="BM1830" i="53"/>
  <c r="BP3840" i="53"/>
  <c r="BM3840" i="53"/>
  <c r="BQ3840" i="53"/>
  <c r="BO3840" i="53"/>
  <c r="BN3840" i="53"/>
  <c r="BQ5852" i="53"/>
  <c r="BP5852" i="53"/>
  <c r="BN5852" i="53"/>
  <c r="BM5852" i="53"/>
  <c r="BO5852" i="53"/>
  <c r="BQ6858" i="53"/>
  <c r="BP6858" i="53"/>
  <c r="BO6858" i="53"/>
  <c r="BN6858" i="53"/>
  <c r="BM6858" i="53"/>
  <c r="BP823" i="53"/>
  <c r="BQ823" i="53"/>
  <c r="BO823" i="53"/>
  <c r="BN823" i="53"/>
  <c r="BM823" i="53"/>
  <c r="AD5851" i="53"/>
  <c r="BL824" i="53"/>
  <c r="AD4845" i="53"/>
  <c r="AD1828" i="53"/>
  <c r="BL4848" i="53"/>
  <c r="BL6859" i="53"/>
  <c r="BL1831" i="53"/>
  <c r="BL2836" i="53"/>
  <c r="BL3841" i="53"/>
  <c r="BL5853" i="53"/>
  <c r="AD6857" i="53"/>
  <c r="AD3839" i="53"/>
  <c r="AD2834" i="53"/>
  <c r="AF7886" i="53"/>
  <c r="AE7886" i="53"/>
  <c r="AG7886" i="53"/>
  <c r="AG8893" i="53"/>
  <c r="AF8893" i="53"/>
  <c r="AE8893" i="53"/>
  <c r="BQ7886" i="53"/>
  <c r="BP7886" i="53"/>
  <c r="BO7886" i="53"/>
  <c r="BN7886" i="53"/>
  <c r="BM7886" i="53"/>
  <c r="BP8892" i="53"/>
  <c r="BO8892" i="53"/>
  <c r="BN8892" i="53"/>
  <c r="BM8892" i="53"/>
  <c r="BQ8892" i="53"/>
  <c r="BL8893" i="53"/>
  <c r="BL7887" i="53"/>
  <c r="AD8894" i="53"/>
  <c r="AD7887" i="53"/>
  <c r="AG6857" i="53"/>
  <c r="AE6857" i="53"/>
  <c r="AF6857" i="53"/>
  <c r="AG5851" i="53"/>
  <c r="AF5851" i="53"/>
  <c r="AE5851" i="53"/>
  <c r="AE4845" i="53"/>
  <c r="AF4845" i="53"/>
  <c r="AG4845" i="53"/>
  <c r="AF2834" i="53"/>
  <c r="AE2834" i="53"/>
  <c r="AG2834" i="53"/>
  <c r="AG3839" i="53"/>
  <c r="AE3839" i="53"/>
  <c r="AF3839" i="53"/>
  <c r="AF1828" i="53"/>
  <c r="AE1828" i="53"/>
  <c r="AG1828" i="53"/>
  <c r="BP3841" i="53"/>
  <c r="BN3841" i="53"/>
  <c r="BM3841" i="53"/>
  <c r="BQ3841" i="53"/>
  <c r="BO3841" i="53"/>
  <c r="BQ2836" i="53"/>
  <c r="BP2836" i="53"/>
  <c r="BO2836" i="53"/>
  <c r="BN2836" i="53"/>
  <c r="BM2836" i="53"/>
  <c r="BQ5853" i="53"/>
  <c r="BP5853" i="53"/>
  <c r="BO5853" i="53"/>
  <c r="BN5853" i="53"/>
  <c r="BM5853" i="53"/>
  <c r="BQ1831" i="53"/>
  <c r="BP1831" i="53"/>
  <c r="BN1831" i="53"/>
  <c r="BM1831" i="53"/>
  <c r="BO1831" i="53"/>
  <c r="BQ824" i="53"/>
  <c r="BP824" i="53"/>
  <c r="BM824" i="53"/>
  <c r="BO824" i="53"/>
  <c r="BN824" i="53"/>
  <c r="BP6859" i="53"/>
  <c r="BQ6859" i="53"/>
  <c r="BO6859" i="53"/>
  <c r="BN6859" i="53"/>
  <c r="BM6859" i="53"/>
  <c r="BP4848" i="53"/>
  <c r="BQ4848" i="53"/>
  <c r="BO4848" i="53"/>
  <c r="BN4848" i="53"/>
  <c r="BM4848" i="53"/>
  <c r="AD5852" i="53"/>
  <c r="AD1829" i="53"/>
  <c r="AD4846" i="53"/>
  <c r="BL825" i="53"/>
  <c r="BL3842" i="53"/>
  <c r="BL6860" i="53"/>
  <c r="BL2837" i="53"/>
  <c r="BL4849" i="53"/>
  <c r="BL5854" i="53"/>
  <c r="BL1832" i="53"/>
  <c r="AD6858" i="53"/>
  <c r="AD3840" i="53"/>
  <c r="AD2835" i="53"/>
  <c r="AG7887" i="53"/>
  <c r="AE7887" i="53"/>
  <c r="AF7887" i="53"/>
  <c r="AG8894" i="53"/>
  <c r="AF8894" i="53"/>
  <c r="AE8894" i="53"/>
  <c r="BN7887" i="53"/>
  <c r="BM7887" i="53"/>
  <c r="BQ7887" i="53"/>
  <c r="BP7887" i="53"/>
  <c r="BO7887" i="53"/>
  <c r="BQ8893" i="53"/>
  <c r="BP8893" i="53"/>
  <c r="BO8893" i="53"/>
  <c r="BN8893" i="53"/>
  <c r="BM8893" i="53"/>
  <c r="BL8894" i="53"/>
  <c r="BL7888" i="53"/>
  <c r="AD8895" i="53"/>
  <c r="AD7888" i="53"/>
  <c r="AG1829" i="53"/>
  <c r="AF1829" i="53"/>
  <c r="AE1829" i="53"/>
  <c r="AF5852" i="53"/>
  <c r="AE5852" i="53"/>
  <c r="AG5852" i="53"/>
  <c r="AE6858" i="53"/>
  <c r="AG6858" i="53"/>
  <c r="AF6858" i="53"/>
  <c r="AG4846" i="53"/>
  <c r="AF4846" i="53"/>
  <c r="AE4846" i="53"/>
  <c r="AG2835" i="53"/>
  <c r="AF2835" i="53"/>
  <c r="AE2835" i="53"/>
  <c r="AG3840" i="53"/>
  <c r="AF3840" i="53"/>
  <c r="AE3840" i="53"/>
  <c r="BQ1832" i="53"/>
  <c r="BP1832" i="53"/>
  <c r="BO1832" i="53"/>
  <c r="BN1832" i="53"/>
  <c r="BM1832" i="53"/>
  <c r="BQ5854" i="53"/>
  <c r="BP5854" i="53"/>
  <c r="BO5854" i="53"/>
  <c r="BN5854" i="53"/>
  <c r="BM5854" i="53"/>
  <c r="BP4849" i="53"/>
  <c r="BQ4849" i="53"/>
  <c r="BO4849" i="53"/>
  <c r="BN4849" i="53"/>
  <c r="BM4849" i="53"/>
  <c r="BQ6860" i="53"/>
  <c r="BP6860" i="53"/>
  <c r="BO6860" i="53"/>
  <c r="BN6860" i="53"/>
  <c r="BM6860" i="53"/>
  <c r="BP2837" i="53"/>
  <c r="BQ2837" i="53"/>
  <c r="BM2837" i="53"/>
  <c r="BO2837" i="53"/>
  <c r="BN2837" i="53"/>
  <c r="BP3842" i="53"/>
  <c r="BO3842" i="53"/>
  <c r="BN3842" i="53"/>
  <c r="BM3842" i="53"/>
  <c r="BQ3842" i="53"/>
  <c r="BQ825" i="53"/>
  <c r="BP825" i="53"/>
  <c r="BO825" i="53"/>
  <c r="BN825" i="53"/>
  <c r="BM825" i="53"/>
  <c r="AD5853" i="53"/>
  <c r="BL826" i="53"/>
  <c r="AD4847" i="53"/>
  <c r="AD1830" i="53"/>
  <c r="BL6861" i="53"/>
  <c r="BL4850" i="53"/>
  <c r="BL2838" i="53"/>
  <c r="BL1833" i="53"/>
  <c r="BL5855" i="53"/>
  <c r="BL3843" i="53"/>
  <c r="AD6859" i="53"/>
  <c r="AD3841" i="53"/>
  <c r="AD2836" i="53"/>
  <c r="AG7888" i="53"/>
  <c r="AF7888" i="53"/>
  <c r="AE7888" i="53"/>
  <c r="AF8895" i="53"/>
  <c r="AE8895" i="53"/>
  <c r="AG8895" i="53"/>
  <c r="BQ7888" i="53"/>
  <c r="BP7888" i="53"/>
  <c r="BO7888" i="53"/>
  <c r="BN7888" i="53"/>
  <c r="BM7888" i="53"/>
  <c r="BN8894" i="53"/>
  <c r="BM8894" i="53"/>
  <c r="BQ8894" i="53"/>
  <c r="BO8894" i="53"/>
  <c r="BP8894" i="53"/>
  <c r="BL8895" i="53"/>
  <c r="BL7889" i="53"/>
  <c r="AD8896" i="53"/>
  <c r="AD7889" i="53"/>
  <c r="AF6859" i="53"/>
  <c r="AG6859" i="53"/>
  <c r="AE6859" i="53"/>
  <c r="AG5853" i="53"/>
  <c r="AF5853" i="53"/>
  <c r="AE5853" i="53"/>
  <c r="AG4847" i="53"/>
  <c r="AF4847" i="53"/>
  <c r="AE4847" i="53"/>
  <c r="AG2836" i="53"/>
  <c r="AF2836" i="53"/>
  <c r="AE2836" i="53"/>
  <c r="AF3841" i="53"/>
  <c r="AE3841" i="53"/>
  <c r="AG3841" i="53"/>
  <c r="AG1830" i="53"/>
  <c r="AF1830" i="53"/>
  <c r="AE1830" i="53"/>
  <c r="BQ826" i="53"/>
  <c r="BP826" i="53"/>
  <c r="BO826" i="53"/>
  <c r="BN826" i="53"/>
  <c r="BM826" i="53"/>
  <c r="BP3843" i="53"/>
  <c r="BQ3843" i="53"/>
  <c r="BO3843" i="53"/>
  <c r="BN3843" i="53"/>
  <c r="BM3843" i="53"/>
  <c r="BQ5855" i="53"/>
  <c r="BP5855" i="53"/>
  <c r="BO5855" i="53"/>
  <c r="BN5855" i="53"/>
  <c r="BM5855" i="53"/>
  <c r="BP4850" i="53"/>
  <c r="BQ4850" i="53"/>
  <c r="BO4850" i="53"/>
  <c r="BN4850" i="53"/>
  <c r="BM4850" i="53"/>
  <c r="BQ1833" i="53"/>
  <c r="BP1833" i="53"/>
  <c r="BO1833" i="53"/>
  <c r="BN1833" i="53"/>
  <c r="BM1833" i="53"/>
  <c r="BQ2838" i="53"/>
  <c r="BP2838" i="53"/>
  <c r="BO2838" i="53"/>
  <c r="BN2838" i="53"/>
  <c r="BM2838" i="53"/>
  <c r="BQ6861" i="53"/>
  <c r="BP6861" i="53"/>
  <c r="BM6861" i="53"/>
  <c r="BO6861" i="53"/>
  <c r="BN6861" i="53"/>
  <c r="AD5854" i="53"/>
  <c r="BL827" i="53"/>
  <c r="AD4848" i="53"/>
  <c r="AD1831" i="53"/>
  <c r="BL5856" i="53"/>
  <c r="BL3844" i="53"/>
  <c r="BL6862" i="53"/>
  <c r="BL4851" i="53"/>
  <c r="BL2839" i="53"/>
  <c r="BL1834" i="53"/>
  <c r="AD6860" i="53"/>
  <c r="AD3842" i="53"/>
  <c r="AD2837" i="53"/>
  <c r="AE7889" i="53"/>
  <c r="AF7889" i="53"/>
  <c r="AG7889" i="53"/>
  <c r="AG8896" i="53"/>
  <c r="AF8896" i="53"/>
  <c r="AE8896" i="53"/>
  <c r="BQ7889" i="53"/>
  <c r="BP7889" i="53"/>
  <c r="BO7889" i="53"/>
  <c r="BN7889" i="53"/>
  <c r="BM7889" i="53"/>
  <c r="BQ8895" i="53"/>
  <c r="BP8895" i="53"/>
  <c r="BO8895" i="53"/>
  <c r="BN8895" i="53"/>
  <c r="BM8895" i="53"/>
  <c r="BL8896" i="53"/>
  <c r="BL7890" i="53"/>
  <c r="AD8897" i="53"/>
  <c r="AD7890" i="53"/>
  <c r="AG6860" i="53"/>
  <c r="AF6860" i="53"/>
  <c r="AE6860" i="53"/>
  <c r="AG5854" i="53"/>
  <c r="AF5854" i="53"/>
  <c r="AE5854" i="53"/>
  <c r="AG4848" i="53"/>
  <c r="AE4848" i="53"/>
  <c r="AF4848" i="53"/>
  <c r="AE2837" i="53"/>
  <c r="AF2837" i="53"/>
  <c r="AG2837" i="53"/>
  <c r="AG3842" i="53"/>
  <c r="AF3842" i="53"/>
  <c r="AE3842" i="53"/>
  <c r="AE1831" i="53"/>
  <c r="AF1831" i="53"/>
  <c r="AG1831" i="53"/>
  <c r="BQ1834" i="53"/>
  <c r="BP1834" i="53"/>
  <c r="BO1834" i="53"/>
  <c r="BN1834" i="53"/>
  <c r="BM1834" i="53"/>
  <c r="BQ2839" i="53"/>
  <c r="BP2839" i="53"/>
  <c r="BO2839" i="53"/>
  <c r="BN2839" i="53"/>
  <c r="BM2839" i="53"/>
  <c r="BP4851" i="53"/>
  <c r="BM4851" i="53"/>
  <c r="BQ4851" i="53"/>
  <c r="BO4851" i="53"/>
  <c r="BN4851" i="53"/>
  <c r="BP827" i="53"/>
  <c r="BQ827" i="53"/>
  <c r="BO827" i="53"/>
  <c r="BN827" i="53"/>
  <c r="BM827" i="53"/>
  <c r="BQ5856" i="53"/>
  <c r="BP5856" i="53"/>
  <c r="BN5856" i="53"/>
  <c r="BM5856" i="53"/>
  <c r="BO5856" i="53"/>
  <c r="BQ6862" i="53"/>
  <c r="BP6862" i="53"/>
  <c r="BO6862" i="53"/>
  <c r="BN6862" i="53"/>
  <c r="BM6862" i="53"/>
  <c r="BP3844" i="53"/>
  <c r="BQ3844" i="53"/>
  <c r="BO3844" i="53"/>
  <c r="BN3844" i="53"/>
  <c r="BM3844" i="53"/>
  <c r="AD5855" i="53"/>
  <c r="BL828" i="53"/>
  <c r="AD1832" i="53"/>
  <c r="AD4849" i="53"/>
  <c r="BL3845" i="53"/>
  <c r="BL2840" i="53"/>
  <c r="BL6863" i="53"/>
  <c r="BL4852" i="53"/>
  <c r="BL1835" i="53"/>
  <c r="BL5857" i="53"/>
  <c r="AD6861" i="53"/>
  <c r="AD3843" i="53"/>
  <c r="AD2838" i="53"/>
  <c r="AG7890" i="53"/>
  <c r="AF7890" i="53"/>
  <c r="AE7890" i="53"/>
  <c r="AG8897" i="53"/>
  <c r="AF8897" i="53"/>
  <c r="AE8897" i="53"/>
  <c r="BO7890" i="53"/>
  <c r="BN7890" i="53"/>
  <c r="BM7890" i="53"/>
  <c r="BQ7890" i="53"/>
  <c r="BP7890" i="53"/>
  <c r="BQ8896" i="53"/>
  <c r="BP8896" i="53"/>
  <c r="BO8896" i="53"/>
  <c r="BM8896" i="53"/>
  <c r="BN8896" i="53"/>
  <c r="BL8897" i="53"/>
  <c r="BL7891" i="53"/>
  <c r="AD8898" i="53"/>
  <c r="AD7891" i="53"/>
  <c r="AG6861" i="53"/>
  <c r="AE6861" i="53"/>
  <c r="AF6861" i="53"/>
  <c r="AG1832" i="53"/>
  <c r="AF1832" i="53"/>
  <c r="AE1832" i="53"/>
  <c r="AE5855" i="53"/>
  <c r="AG5855" i="53"/>
  <c r="AF5855" i="53"/>
  <c r="AG2838" i="53"/>
  <c r="AF2838" i="53"/>
  <c r="AE2838" i="53"/>
  <c r="AG3843" i="53"/>
  <c r="AF3843" i="53"/>
  <c r="AE3843" i="53"/>
  <c r="AG4849" i="53"/>
  <c r="AF4849" i="53"/>
  <c r="AE4849" i="53"/>
  <c r="BQ828" i="53"/>
  <c r="BP828" i="53"/>
  <c r="BM828" i="53"/>
  <c r="BO828" i="53"/>
  <c r="BN828" i="53"/>
  <c r="BQ5857" i="53"/>
  <c r="BP5857" i="53"/>
  <c r="BO5857" i="53"/>
  <c r="BN5857" i="53"/>
  <c r="BM5857" i="53"/>
  <c r="BP4852" i="53"/>
  <c r="BN4852" i="53"/>
  <c r="BM4852" i="53"/>
  <c r="BQ4852" i="53"/>
  <c r="BO4852" i="53"/>
  <c r="BP6863" i="53"/>
  <c r="BQ6863" i="53"/>
  <c r="BO6863" i="53"/>
  <c r="BN6863" i="53"/>
  <c r="BM6863" i="53"/>
  <c r="BQ2840" i="53"/>
  <c r="BP2840" i="53"/>
  <c r="BO2840" i="53"/>
  <c r="BN2840" i="53"/>
  <c r="BM2840" i="53"/>
  <c r="BP3845" i="53"/>
  <c r="BQ3845" i="53"/>
  <c r="BO3845" i="53"/>
  <c r="BN3845" i="53"/>
  <c r="BM3845" i="53"/>
  <c r="BQ1835" i="53"/>
  <c r="BP1835" i="53"/>
  <c r="BN1835" i="53"/>
  <c r="BM1835" i="53"/>
  <c r="BO1835" i="53"/>
  <c r="AD5856" i="53"/>
  <c r="AD4850" i="53"/>
  <c r="AD1833" i="53"/>
  <c r="BL829" i="53"/>
  <c r="BL4853" i="53"/>
  <c r="BL3846" i="53"/>
  <c r="BL6864" i="53"/>
  <c r="BL1836" i="53"/>
  <c r="BL5858" i="53"/>
  <c r="BL2841" i="53"/>
  <c r="AD6862" i="53"/>
  <c r="AD3844" i="53"/>
  <c r="AD2839" i="53"/>
  <c r="AG7891" i="53"/>
  <c r="AF7891" i="53"/>
  <c r="AE7891" i="53"/>
  <c r="AE8898" i="53"/>
  <c r="AG8898" i="53"/>
  <c r="AF8898" i="53"/>
  <c r="BQ7891" i="53"/>
  <c r="BP7891" i="53"/>
  <c r="BO7891" i="53"/>
  <c r="BN7891" i="53"/>
  <c r="BM7891" i="53"/>
  <c r="BO8897" i="53"/>
  <c r="BN8897" i="53"/>
  <c r="BM8897" i="53"/>
  <c r="BP8897" i="53"/>
  <c r="BQ8897" i="53"/>
  <c r="BL8898" i="53"/>
  <c r="BL7892" i="53"/>
  <c r="AD8899" i="53"/>
  <c r="AD7892" i="53"/>
  <c r="AG1833" i="53"/>
  <c r="AF1833" i="53"/>
  <c r="AE1833" i="53"/>
  <c r="AG5856" i="53"/>
  <c r="AF5856" i="53"/>
  <c r="AE5856" i="53"/>
  <c r="AF4850" i="53"/>
  <c r="AE4850" i="53"/>
  <c r="AG4850" i="53"/>
  <c r="AE6862" i="53"/>
  <c r="AG6862" i="53"/>
  <c r="AF6862" i="53"/>
  <c r="AG2839" i="53"/>
  <c r="AF2839" i="53"/>
  <c r="AE2839" i="53"/>
  <c r="AE3844" i="53"/>
  <c r="AF3844" i="53"/>
  <c r="AG3844" i="53"/>
  <c r="BQ5858" i="53"/>
  <c r="BP5858" i="53"/>
  <c r="BO5858" i="53"/>
  <c r="BN5858" i="53"/>
  <c r="BM5858" i="53"/>
  <c r="BQ1836" i="53"/>
  <c r="BP1836" i="53"/>
  <c r="BO1836" i="53"/>
  <c r="BN1836" i="53"/>
  <c r="BM1836" i="53"/>
  <c r="BQ6864" i="53"/>
  <c r="BP6864" i="53"/>
  <c r="BO6864" i="53"/>
  <c r="BN6864" i="53"/>
  <c r="BM6864" i="53"/>
  <c r="BP3846" i="53"/>
  <c r="BQ3846" i="53"/>
  <c r="BO3846" i="53"/>
  <c r="BN3846" i="53"/>
  <c r="BM3846" i="53"/>
  <c r="BP2841" i="53"/>
  <c r="BQ2841" i="53"/>
  <c r="BM2841" i="53"/>
  <c r="BO2841" i="53"/>
  <c r="BN2841" i="53"/>
  <c r="BP4853" i="53"/>
  <c r="BO4853" i="53"/>
  <c r="BN4853" i="53"/>
  <c r="BM4853" i="53"/>
  <c r="BQ4853" i="53"/>
  <c r="BQ829" i="53"/>
  <c r="BP829" i="53"/>
  <c r="BO829" i="53"/>
  <c r="BN829" i="53"/>
  <c r="BM829" i="53"/>
  <c r="AD5857" i="53"/>
  <c r="AD1834" i="53"/>
  <c r="AD4851" i="53"/>
  <c r="BL830" i="53"/>
  <c r="BL6865" i="53"/>
  <c r="BL5859" i="53"/>
  <c r="BL4854" i="53"/>
  <c r="BL2842" i="53"/>
  <c r="BL1837" i="53"/>
  <c r="BL3847" i="53"/>
  <c r="AD6863" i="53"/>
  <c r="AD3845" i="53"/>
  <c r="AD2840" i="53"/>
  <c r="AE7892" i="53"/>
  <c r="AG7892" i="53"/>
  <c r="AF7892" i="53"/>
  <c r="AG8899" i="53"/>
  <c r="AF8899" i="53"/>
  <c r="AE8899" i="53"/>
  <c r="BM7892" i="53"/>
  <c r="BQ7892" i="53"/>
  <c r="BP7892" i="53"/>
  <c r="BO7892" i="53"/>
  <c r="BN7892" i="53"/>
  <c r="BQ8898" i="53"/>
  <c r="BP8898" i="53"/>
  <c r="BO8898" i="53"/>
  <c r="BN8898" i="53"/>
  <c r="BM8898" i="53"/>
  <c r="BL8899" i="53"/>
  <c r="BL7893" i="53"/>
  <c r="AD8900" i="53"/>
  <c r="AD7893" i="53"/>
  <c r="AF6863" i="53"/>
  <c r="AE6863" i="53"/>
  <c r="AG6863" i="53"/>
  <c r="AG1834" i="53"/>
  <c r="AE1834" i="53"/>
  <c r="AF1834" i="53"/>
  <c r="AG4851" i="53"/>
  <c r="AF4851" i="53"/>
  <c r="AE4851" i="53"/>
  <c r="AG5857" i="53"/>
  <c r="AF5857" i="53"/>
  <c r="AE5857" i="53"/>
  <c r="AG2840" i="53"/>
  <c r="AE2840" i="53"/>
  <c r="AF2840" i="53"/>
  <c r="AG3845" i="53"/>
  <c r="AF3845" i="53"/>
  <c r="AE3845" i="53"/>
  <c r="BP3847" i="53"/>
  <c r="BQ3847" i="53"/>
  <c r="BO3847" i="53"/>
  <c r="BN3847" i="53"/>
  <c r="BM3847" i="53"/>
  <c r="BQ1837" i="53"/>
  <c r="BP1837" i="53"/>
  <c r="BO1837" i="53"/>
  <c r="BN1837" i="53"/>
  <c r="BM1837" i="53"/>
  <c r="BQ2842" i="53"/>
  <c r="BP2842" i="53"/>
  <c r="BO2842" i="53"/>
  <c r="BN2842" i="53"/>
  <c r="BM2842" i="53"/>
  <c r="BQ5859" i="53"/>
  <c r="BP5859" i="53"/>
  <c r="BO5859" i="53"/>
  <c r="BN5859" i="53"/>
  <c r="BM5859" i="53"/>
  <c r="BP4854" i="53"/>
  <c r="BQ4854" i="53"/>
  <c r="BO4854" i="53"/>
  <c r="BN4854" i="53"/>
  <c r="BM4854" i="53"/>
  <c r="BQ6865" i="53"/>
  <c r="BP6865" i="53"/>
  <c r="BM6865" i="53"/>
  <c r="BO6865" i="53"/>
  <c r="BN6865" i="53"/>
  <c r="BQ830" i="53"/>
  <c r="BP830" i="53"/>
  <c r="BO830" i="53"/>
  <c r="BN830" i="53"/>
  <c r="BM830" i="53"/>
  <c r="AD5858" i="53"/>
  <c r="AD4852" i="53"/>
  <c r="AD1835" i="53"/>
  <c r="BL831" i="53"/>
  <c r="BL6866" i="53"/>
  <c r="BL4855" i="53"/>
  <c r="BL5860" i="53"/>
  <c r="BL1838" i="53"/>
  <c r="BL3848" i="53"/>
  <c r="BL2843" i="53"/>
  <c r="AD6864" i="53"/>
  <c r="AD3846" i="53"/>
  <c r="AD2841" i="53"/>
  <c r="AG7893" i="53"/>
  <c r="AF7893" i="53"/>
  <c r="AE7893" i="53"/>
  <c r="AG8900" i="53"/>
  <c r="AF8900" i="53"/>
  <c r="AE8900" i="53"/>
  <c r="BP7893" i="53"/>
  <c r="BO7893" i="53"/>
  <c r="BN7893" i="53"/>
  <c r="BM7893" i="53"/>
  <c r="BQ7893" i="53"/>
  <c r="BM8899" i="53"/>
  <c r="BQ8899" i="53"/>
  <c r="BP8899" i="53"/>
  <c r="BN8899" i="53"/>
  <c r="BO8899" i="53"/>
  <c r="BL8900" i="53"/>
  <c r="BL7894" i="53"/>
  <c r="AD8901" i="53"/>
  <c r="AD7894" i="53"/>
  <c r="AG4852" i="53"/>
  <c r="AF4852" i="53"/>
  <c r="AE4852" i="53"/>
  <c r="AG5858" i="53"/>
  <c r="AF5858" i="53"/>
  <c r="AE5858" i="53"/>
  <c r="AF6864" i="53"/>
  <c r="AG6864" i="53"/>
  <c r="AE6864" i="53"/>
  <c r="AG1835" i="53"/>
  <c r="AF1835" i="53"/>
  <c r="AE1835" i="53"/>
  <c r="AG2841" i="53"/>
  <c r="AF2841" i="53"/>
  <c r="AE2841" i="53"/>
  <c r="AG3846" i="53"/>
  <c r="AF3846" i="53"/>
  <c r="AE3846" i="53"/>
  <c r="BP3848" i="53"/>
  <c r="BM3848" i="53"/>
  <c r="BQ3848" i="53"/>
  <c r="BO3848" i="53"/>
  <c r="BN3848" i="53"/>
  <c r="BQ1838" i="53"/>
  <c r="BP1838" i="53"/>
  <c r="BO1838" i="53"/>
  <c r="BN1838" i="53"/>
  <c r="BM1838" i="53"/>
  <c r="BP4855" i="53"/>
  <c r="BQ4855" i="53"/>
  <c r="BO4855" i="53"/>
  <c r="BN4855" i="53"/>
  <c r="BM4855" i="53"/>
  <c r="BQ2843" i="53"/>
  <c r="BP2843" i="53"/>
  <c r="BO2843" i="53"/>
  <c r="BN2843" i="53"/>
  <c r="BM2843" i="53"/>
  <c r="BQ5860" i="53"/>
  <c r="BP5860" i="53"/>
  <c r="BN5860" i="53"/>
  <c r="BM5860" i="53"/>
  <c r="BO5860" i="53"/>
  <c r="BQ6866" i="53"/>
  <c r="BP6866" i="53"/>
  <c r="BO6866" i="53"/>
  <c r="BN6866" i="53"/>
  <c r="BM6866" i="53"/>
  <c r="BP831" i="53"/>
  <c r="BQ831" i="53"/>
  <c r="BO831" i="53"/>
  <c r="BN831" i="53"/>
  <c r="BM831" i="53"/>
  <c r="AD5859" i="53"/>
  <c r="BL832" i="53"/>
  <c r="AD4853" i="53"/>
  <c r="AD1836" i="53"/>
  <c r="BL6867" i="53"/>
  <c r="BL3849" i="53"/>
  <c r="BL5861" i="53"/>
  <c r="BL2844" i="53"/>
  <c r="BL1839" i="53"/>
  <c r="BL4856" i="53"/>
  <c r="AD6865" i="53"/>
  <c r="AD3847" i="53"/>
  <c r="AD2842" i="53"/>
  <c r="AF7894" i="53"/>
  <c r="AE7894" i="53"/>
  <c r="AG7894" i="53"/>
  <c r="AG8901" i="53"/>
  <c r="AF8901" i="53"/>
  <c r="AE8901" i="53"/>
  <c r="BQ7894" i="53"/>
  <c r="BP7894" i="53"/>
  <c r="BO7894" i="53"/>
  <c r="BN7894" i="53"/>
  <c r="BM7894" i="53"/>
  <c r="BP8900" i="53"/>
  <c r="BO8900" i="53"/>
  <c r="BN8900" i="53"/>
  <c r="BM8900" i="53"/>
  <c r="BQ8900" i="53"/>
  <c r="BL8901" i="53"/>
  <c r="BL7895" i="53"/>
  <c r="AD8902" i="53"/>
  <c r="AD7895" i="53"/>
  <c r="AG5859" i="53"/>
  <c r="AF5859" i="53"/>
  <c r="AE5859" i="53"/>
  <c r="AE4853" i="53"/>
  <c r="AF4853" i="53"/>
  <c r="AG4853" i="53"/>
  <c r="AG6865" i="53"/>
  <c r="AF6865" i="53"/>
  <c r="AE6865" i="53"/>
  <c r="AF2842" i="53"/>
  <c r="AE2842" i="53"/>
  <c r="AG2842" i="53"/>
  <c r="AG3847" i="53"/>
  <c r="AE3847" i="53"/>
  <c r="AF3847" i="53"/>
  <c r="AF1836" i="53"/>
  <c r="AE1836" i="53"/>
  <c r="AG1836" i="53"/>
  <c r="BQ832" i="53"/>
  <c r="BP832" i="53"/>
  <c r="BM832" i="53"/>
  <c r="BO832" i="53"/>
  <c r="BN832" i="53"/>
  <c r="BP4856" i="53"/>
  <c r="BQ4856" i="53"/>
  <c r="BO4856" i="53"/>
  <c r="BN4856" i="53"/>
  <c r="BM4856" i="53"/>
  <c r="BQ1839" i="53"/>
  <c r="BP1839" i="53"/>
  <c r="BN1839" i="53"/>
  <c r="BM1839" i="53"/>
  <c r="BO1839" i="53"/>
  <c r="BP3849" i="53"/>
  <c r="BN3849" i="53"/>
  <c r="BM3849" i="53"/>
  <c r="BQ3849" i="53"/>
  <c r="BO3849" i="53"/>
  <c r="BQ2844" i="53"/>
  <c r="BP2844" i="53"/>
  <c r="BO2844" i="53"/>
  <c r="BN2844" i="53"/>
  <c r="BM2844" i="53"/>
  <c r="BP6867" i="53"/>
  <c r="BQ6867" i="53"/>
  <c r="BO6867" i="53"/>
  <c r="BN6867" i="53"/>
  <c r="BM6867" i="53"/>
  <c r="BQ5861" i="53"/>
  <c r="BP5861" i="53"/>
  <c r="BO5861" i="53"/>
  <c r="BN5861" i="53"/>
  <c r="BM5861" i="53"/>
  <c r="AD5860" i="53"/>
  <c r="BL833" i="53"/>
  <c r="AD1837" i="53"/>
  <c r="AD4854" i="53"/>
  <c r="BL6868" i="53"/>
  <c r="BL5862" i="53"/>
  <c r="BL1840" i="53"/>
  <c r="BL4857" i="53"/>
  <c r="BL3850" i="53"/>
  <c r="BL2845" i="53"/>
  <c r="AD6866" i="53"/>
  <c r="AD3848" i="53"/>
  <c r="AD2843" i="53"/>
  <c r="AG7895" i="53"/>
  <c r="AF7895" i="53"/>
  <c r="AE7895" i="53"/>
  <c r="AG8902" i="53"/>
  <c r="AF8902" i="53"/>
  <c r="AE8902" i="53"/>
  <c r="BN7895" i="53"/>
  <c r="BM7895" i="53"/>
  <c r="BQ7895" i="53"/>
  <c r="BP7895" i="53"/>
  <c r="BO7895" i="53"/>
  <c r="BQ8901" i="53"/>
  <c r="BP8901" i="53"/>
  <c r="BO8901" i="53"/>
  <c r="BN8901" i="53"/>
  <c r="BM8901" i="53"/>
  <c r="BL8902" i="53"/>
  <c r="BL7896" i="53"/>
  <c r="AD8903" i="53"/>
  <c r="AD7896" i="53"/>
  <c r="AG1837" i="53"/>
  <c r="AF1837" i="53"/>
  <c r="AE1837" i="53"/>
  <c r="AF5860" i="53"/>
  <c r="AE5860" i="53"/>
  <c r="AG5860" i="53"/>
  <c r="AE6866" i="53"/>
  <c r="AF6866" i="53"/>
  <c r="AG6866" i="53"/>
  <c r="AG2843" i="53"/>
  <c r="AF2843" i="53"/>
  <c r="AE2843" i="53"/>
  <c r="AG3848" i="53"/>
  <c r="AF3848" i="53"/>
  <c r="AE3848" i="53"/>
  <c r="AG4854" i="53"/>
  <c r="AF4854" i="53"/>
  <c r="AE4854" i="53"/>
  <c r="BP3850" i="53"/>
  <c r="BO3850" i="53"/>
  <c r="BN3850" i="53"/>
  <c r="BM3850" i="53"/>
  <c r="BQ3850" i="53"/>
  <c r="BQ1840" i="53"/>
  <c r="BP1840" i="53"/>
  <c r="BO1840" i="53"/>
  <c r="BN1840" i="53"/>
  <c r="BM1840" i="53"/>
  <c r="BP2845" i="53"/>
  <c r="BQ2845" i="53"/>
  <c r="BM2845" i="53"/>
  <c r="BO2845" i="53"/>
  <c r="BN2845" i="53"/>
  <c r="BP4857" i="53"/>
  <c r="BQ4857" i="53"/>
  <c r="BO4857" i="53"/>
  <c r="BN4857" i="53"/>
  <c r="BM4857" i="53"/>
  <c r="BQ5862" i="53"/>
  <c r="BP5862" i="53"/>
  <c r="BO5862" i="53"/>
  <c r="BN5862" i="53"/>
  <c r="BM5862" i="53"/>
  <c r="BQ6868" i="53"/>
  <c r="BP6868" i="53"/>
  <c r="BO6868" i="53"/>
  <c r="BN6868" i="53"/>
  <c r="BM6868" i="53"/>
  <c r="BQ833" i="53"/>
  <c r="BP833" i="53"/>
  <c r="BO833" i="53"/>
  <c r="BN833" i="53"/>
  <c r="BM833" i="53"/>
  <c r="AD5861" i="53"/>
  <c r="AD4855" i="53"/>
  <c r="BL834" i="53"/>
  <c r="AD1838" i="53"/>
  <c r="BL5863" i="53"/>
  <c r="BL6869" i="53"/>
  <c r="BL4858" i="53"/>
  <c r="BL2846" i="53"/>
  <c r="BL3851" i="53"/>
  <c r="BL1841" i="53"/>
  <c r="AD6867" i="53"/>
  <c r="AD3849" i="53"/>
  <c r="AD2844" i="53"/>
  <c r="AG7896" i="53"/>
  <c r="AF7896" i="53"/>
  <c r="AE7896" i="53"/>
  <c r="AF8903" i="53"/>
  <c r="AE8903" i="53"/>
  <c r="AG8903" i="53"/>
  <c r="BQ7896" i="53"/>
  <c r="BP7896" i="53"/>
  <c r="BO7896" i="53"/>
  <c r="BN7896" i="53"/>
  <c r="BM7896" i="53"/>
  <c r="BN8902" i="53"/>
  <c r="BM8902" i="53"/>
  <c r="BQ8902" i="53"/>
  <c r="BO8902" i="53"/>
  <c r="BP8902" i="53"/>
  <c r="BL8903" i="53"/>
  <c r="BL7897" i="53"/>
  <c r="AD8904" i="53"/>
  <c r="AD7897" i="53"/>
  <c r="AG4855" i="53"/>
  <c r="AF4855" i="53"/>
  <c r="AE4855" i="53"/>
  <c r="AG6867" i="53"/>
  <c r="AF6867" i="53"/>
  <c r="AE6867" i="53"/>
  <c r="AG5861" i="53"/>
  <c r="AF5861" i="53"/>
  <c r="AE5861" i="53"/>
  <c r="AG2844" i="53"/>
  <c r="AF2844" i="53"/>
  <c r="AE2844" i="53"/>
  <c r="AF3849" i="53"/>
  <c r="AE3849" i="53"/>
  <c r="AG3849" i="53"/>
  <c r="AG1838" i="53"/>
  <c r="AF1838" i="53"/>
  <c r="AE1838" i="53"/>
  <c r="BQ1841" i="53"/>
  <c r="BP1841" i="53"/>
  <c r="BO1841" i="53"/>
  <c r="BN1841" i="53"/>
  <c r="BM1841" i="53"/>
  <c r="BQ834" i="53"/>
  <c r="BP834" i="53"/>
  <c r="BO834" i="53"/>
  <c r="BN834" i="53"/>
  <c r="BM834" i="53"/>
  <c r="BQ2846" i="53"/>
  <c r="BP2846" i="53"/>
  <c r="BO2846" i="53"/>
  <c r="BN2846" i="53"/>
  <c r="BM2846" i="53"/>
  <c r="BQ5863" i="53"/>
  <c r="BP5863" i="53"/>
  <c r="BO5863" i="53"/>
  <c r="BN5863" i="53"/>
  <c r="BM5863" i="53"/>
  <c r="BP3851" i="53"/>
  <c r="BQ3851" i="53"/>
  <c r="BO3851" i="53"/>
  <c r="BN3851" i="53"/>
  <c r="BM3851" i="53"/>
  <c r="BP4858" i="53"/>
  <c r="BQ4858" i="53"/>
  <c r="BO4858" i="53"/>
  <c r="BN4858" i="53"/>
  <c r="BM4858" i="53"/>
  <c r="BQ6869" i="53"/>
  <c r="BP6869" i="53"/>
  <c r="BM6869" i="53"/>
  <c r="BO6869" i="53"/>
  <c r="BN6869" i="53"/>
  <c r="AD5862" i="53"/>
  <c r="BL835" i="53"/>
  <c r="AD1839" i="53"/>
  <c r="AD4856" i="53"/>
  <c r="BL1842" i="53"/>
  <c r="BL6870" i="53"/>
  <c r="BL5864" i="53"/>
  <c r="BL2847" i="53"/>
  <c r="BL3852" i="53"/>
  <c r="BL4859" i="53"/>
  <c r="AD6868" i="53"/>
  <c r="AD3850" i="53"/>
  <c r="AD2845" i="53"/>
  <c r="AE7897" i="53"/>
  <c r="AF7897" i="53"/>
  <c r="AG7897" i="53"/>
  <c r="AG8904" i="53"/>
  <c r="AF8904" i="53"/>
  <c r="AE8904" i="53"/>
  <c r="BQ7897" i="53"/>
  <c r="BP7897" i="53"/>
  <c r="BO7897" i="53"/>
  <c r="BN7897" i="53"/>
  <c r="BM7897" i="53"/>
  <c r="BQ8903" i="53"/>
  <c r="BP8903" i="53"/>
  <c r="BO8903" i="53"/>
  <c r="BN8903" i="53"/>
  <c r="BM8903" i="53"/>
  <c r="BL8904" i="53"/>
  <c r="BL7898" i="53"/>
  <c r="AD8905" i="53"/>
  <c r="AD7898" i="53"/>
  <c r="AE1839" i="53"/>
  <c r="AF1839" i="53"/>
  <c r="AG1839" i="53"/>
  <c r="AG5862" i="53"/>
  <c r="AF5862" i="53"/>
  <c r="AE5862" i="53"/>
  <c r="AG6868" i="53"/>
  <c r="AF6868" i="53"/>
  <c r="AE6868" i="53"/>
  <c r="AE2845" i="53"/>
  <c r="AF2845" i="53"/>
  <c r="AG2845" i="53"/>
  <c r="AG3850" i="53"/>
  <c r="AF3850" i="53"/>
  <c r="AE3850" i="53"/>
  <c r="AG4856" i="53"/>
  <c r="AE4856" i="53"/>
  <c r="AF4856" i="53"/>
  <c r="BP4859" i="53"/>
  <c r="BM4859" i="53"/>
  <c r="BQ4859" i="53"/>
  <c r="BO4859" i="53"/>
  <c r="BN4859" i="53"/>
  <c r="BP3852" i="53"/>
  <c r="BQ3852" i="53"/>
  <c r="BO3852" i="53"/>
  <c r="BN3852" i="53"/>
  <c r="BM3852" i="53"/>
  <c r="BQ2847" i="53"/>
  <c r="BP2847" i="53"/>
  <c r="BO2847" i="53"/>
  <c r="BN2847" i="53"/>
  <c r="BM2847" i="53"/>
  <c r="BP835" i="53"/>
  <c r="BQ835" i="53"/>
  <c r="BO835" i="53"/>
  <c r="BN835" i="53"/>
  <c r="BM835" i="53"/>
  <c r="BQ6870" i="53"/>
  <c r="BP6870" i="53"/>
  <c r="BO6870" i="53"/>
  <c r="BN6870" i="53"/>
  <c r="BM6870" i="53"/>
  <c r="BQ5864" i="53"/>
  <c r="BP5864" i="53"/>
  <c r="BN5864" i="53"/>
  <c r="BM5864" i="53"/>
  <c r="BO5864" i="53"/>
  <c r="BQ1842" i="53"/>
  <c r="BP1842" i="53"/>
  <c r="BO1842" i="53"/>
  <c r="BN1842" i="53"/>
  <c r="BM1842" i="53"/>
  <c r="AD5863" i="53"/>
  <c r="AD1840" i="53"/>
  <c r="BL836" i="53"/>
  <c r="AD4857" i="53"/>
  <c r="BL6871" i="53"/>
  <c r="BL3853" i="53"/>
  <c r="BL2848" i="53"/>
  <c r="BL4860" i="53"/>
  <c r="BL5865" i="53"/>
  <c r="BL1843" i="53"/>
  <c r="AD6869" i="53"/>
  <c r="AD3851" i="53"/>
  <c r="AD2846" i="53"/>
  <c r="AG7898" i="53"/>
  <c r="AF7898" i="53"/>
  <c r="AE7898" i="53"/>
  <c r="AG8905" i="53"/>
  <c r="AF8905" i="53"/>
  <c r="AE8905" i="53"/>
  <c r="BO7898" i="53"/>
  <c r="BN7898" i="53"/>
  <c r="BM7898" i="53"/>
  <c r="BQ7898" i="53"/>
  <c r="BP7898" i="53"/>
  <c r="BQ8904" i="53"/>
  <c r="BP8904" i="53"/>
  <c r="BO8904" i="53"/>
  <c r="BM8904" i="53"/>
  <c r="BN8904" i="53"/>
  <c r="BL8905" i="53"/>
  <c r="BL7899" i="53"/>
  <c r="AD8906" i="53"/>
  <c r="AD7899" i="53"/>
  <c r="AG1840" i="53"/>
  <c r="AF1840" i="53"/>
  <c r="AE1840" i="53"/>
  <c r="AE5863" i="53"/>
  <c r="AG5863" i="53"/>
  <c r="AF5863" i="53"/>
  <c r="AG2846" i="53"/>
  <c r="AF2846" i="53"/>
  <c r="AE2846" i="53"/>
  <c r="AF6869" i="53"/>
  <c r="AE6869" i="53"/>
  <c r="AG6869" i="53"/>
  <c r="AG3851" i="53"/>
  <c r="AF3851" i="53"/>
  <c r="AE3851" i="53"/>
  <c r="AG4857" i="53"/>
  <c r="AF4857" i="53"/>
  <c r="AE4857" i="53"/>
  <c r="BQ1843" i="53"/>
  <c r="BP1843" i="53"/>
  <c r="BN1843" i="53"/>
  <c r="BM1843" i="53"/>
  <c r="BO1843" i="53"/>
  <c r="BQ5865" i="53"/>
  <c r="BP5865" i="53"/>
  <c r="BO5865" i="53"/>
  <c r="BN5865" i="53"/>
  <c r="BM5865" i="53"/>
  <c r="BP4860" i="53"/>
  <c r="BN4860" i="53"/>
  <c r="BM4860" i="53"/>
  <c r="BQ4860" i="53"/>
  <c r="BO4860" i="53"/>
  <c r="BQ836" i="53"/>
  <c r="BP836" i="53"/>
  <c r="BM836" i="53"/>
  <c r="BO836" i="53"/>
  <c r="BN836" i="53"/>
  <c r="BP3853" i="53"/>
  <c r="BQ3853" i="53"/>
  <c r="BO3853" i="53"/>
  <c r="BN3853" i="53"/>
  <c r="BM3853" i="53"/>
  <c r="BP6871" i="53"/>
  <c r="BQ6871" i="53"/>
  <c r="BO6871" i="53"/>
  <c r="BN6871" i="53"/>
  <c r="BM6871" i="53"/>
  <c r="BQ2848" i="53"/>
  <c r="BP2848" i="53"/>
  <c r="BO2848" i="53"/>
  <c r="BN2848" i="53"/>
  <c r="BM2848" i="53"/>
  <c r="AD5864" i="53"/>
  <c r="AD4858" i="53"/>
  <c r="BL837" i="53"/>
  <c r="AD1841" i="53"/>
  <c r="BL1844" i="53"/>
  <c r="BL5866" i="53"/>
  <c r="BL3854" i="53"/>
  <c r="BL6872" i="53"/>
  <c r="BL2849" i="53"/>
  <c r="BL4861" i="53"/>
  <c r="AD6870" i="53"/>
  <c r="AD3852" i="53"/>
  <c r="AD2847" i="53"/>
  <c r="AG7899" i="53"/>
  <c r="AF7899" i="53"/>
  <c r="AE7899" i="53"/>
  <c r="AE8906" i="53"/>
  <c r="AG8906" i="53"/>
  <c r="AF8906" i="53"/>
  <c r="BQ7899" i="53"/>
  <c r="BP7899" i="53"/>
  <c r="BO7899" i="53"/>
  <c r="BN7899" i="53"/>
  <c r="BM7899" i="53"/>
  <c r="BO8905" i="53"/>
  <c r="BN8905" i="53"/>
  <c r="BM8905" i="53"/>
  <c r="BP8905" i="53"/>
  <c r="BQ8905" i="53"/>
  <c r="BL8906" i="53"/>
  <c r="BL7900" i="53"/>
  <c r="AD8907" i="53"/>
  <c r="AD7900" i="53"/>
  <c r="AF4858" i="53"/>
  <c r="AE4858" i="53"/>
  <c r="AG4858" i="53"/>
  <c r="AF6870" i="53"/>
  <c r="AG6870" i="53"/>
  <c r="AE6870" i="53"/>
  <c r="AG5864" i="53"/>
  <c r="AF5864" i="53"/>
  <c r="AE5864" i="53"/>
  <c r="AG2847" i="53"/>
  <c r="AF2847" i="53"/>
  <c r="AE2847" i="53"/>
  <c r="AE3852" i="53"/>
  <c r="AF3852" i="53"/>
  <c r="AG3852" i="53"/>
  <c r="AG1841" i="53"/>
  <c r="AF1841" i="53"/>
  <c r="AE1841" i="53"/>
  <c r="BQ837" i="53"/>
  <c r="BP837" i="53"/>
  <c r="BO837" i="53"/>
  <c r="BN837" i="53"/>
  <c r="BM837" i="53"/>
  <c r="BP2849" i="53"/>
  <c r="BQ2849" i="53"/>
  <c r="BM2849" i="53"/>
  <c r="BO2849" i="53"/>
  <c r="BN2849" i="53"/>
  <c r="BP4861" i="53"/>
  <c r="BO4861" i="53"/>
  <c r="BN4861" i="53"/>
  <c r="BM4861" i="53"/>
  <c r="BQ4861" i="53"/>
  <c r="BQ6872" i="53"/>
  <c r="BP6872" i="53"/>
  <c r="BO6872" i="53"/>
  <c r="BN6872" i="53"/>
  <c r="BM6872" i="53"/>
  <c r="BQ1844" i="53"/>
  <c r="BP1844" i="53"/>
  <c r="BO1844" i="53"/>
  <c r="BN1844" i="53"/>
  <c r="BM1844" i="53"/>
  <c r="BP3854" i="53"/>
  <c r="BQ3854" i="53"/>
  <c r="BO3854" i="53"/>
  <c r="BN3854" i="53"/>
  <c r="BM3854" i="53"/>
  <c r="BQ5866" i="53"/>
  <c r="BP5866" i="53"/>
  <c r="BO5866" i="53"/>
  <c r="BN5866" i="53"/>
  <c r="BM5866" i="53"/>
  <c r="AD5865" i="53"/>
  <c r="BL838" i="53"/>
  <c r="AD1842" i="53"/>
  <c r="AD4859" i="53"/>
  <c r="BL2850" i="53"/>
  <c r="BL6873" i="53"/>
  <c r="BL5867" i="53"/>
  <c r="BL4862" i="53"/>
  <c r="BL3855" i="53"/>
  <c r="BL1845" i="53"/>
  <c r="AD6871" i="53"/>
  <c r="AD3853" i="53"/>
  <c r="AD2848" i="53"/>
  <c r="AE7900" i="53"/>
  <c r="AG7900" i="53"/>
  <c r="AF7900" i="53"/>
  <c r="AG8907" i="53"/>
  <c r="AF8907" i="53"/>
  <c r="AE8907" i="53"/>
  <c r="BM7900" i="53"/>
  <c r="BQ7900" i="53"/>
  <c r="BP7900" i="53"/>
  <c r="BO7900" i="53"/>
  <c r="BN7900" i="53"/>
  <c r="BQ8906" i="53"/>
  <c r="BP8906" i="53"/>
  <c r="BO8906" i="53"/>
  <c r="BN8906" i="53"/>
  <c r="BM8906" i="53"/>
  <c r="BL8907" i="53"/>
  <c r="BL7901" i="53"/>
  <c r="AD8908" i="53"/>
  <c r="AD7901" i="53"/>
  <c r="AG5865" i="53"/>
  <c r="AF5865" i="53"/>
  <c r="AE5865" i="53"/>
  <c r="AG1842" i="53"/>
  <c r="AE1842" i="53"/>
  <c r="AF1842" i="53"/>
  <c r="AG2848" i="53"/>
  <c r="AE2848" i="53"/>
  <c r="AF2848" i="53"/>
  <c r="AF6871" i="53"/>
  <c r="AE6871" i="53"/>
  <c r="AG6871" i="53"/>
  <c r="AG3853" i="53"/>
  <c r="AF3853" i="53"/>
  <c r="AE3853" i="53"/>
  <c r="AG4859" i="53"/>
  <c r="AF4859" i="53"/>
  <c r="AE4859" i="53"/>
  <c r="BQ838" i="53"/>
  <c r="BP838" i="53"/>
  <c r="BO838" i="53"/>
  <c r="BN838" i="53"/>
  <c r="BM838" i="53"/>
  <c r="BP3855" i="53"/>
  <c r="BQ3855" i="53"/>
  <c r="BO3855" i="53"/>
  <c r="BN3855" i="53"/>
  <c r="BM3855" i="53"/>
  <c r="BP4862" i="53"/>
  <c r="BQ4862" i="53"/>
  <c r="BO4862" i="53"/>
  <c r="BN4862" i="53"/>
  <c r="BM4862" i="53"/>
  <c r="BQ1845" i="53"/>
  <c r="BP1845" i="53"/>
  <c r="BO1845" i="53"/>
  <c r="BN1845" i="53"/>
  <c r="BM1845" i="53"/>
  <c r="BQ5867" i="53"/>
  <c r="BP5867" i="53"/>
  <c r="BO5867" i="53"/>
  <c r="BN5867" i="53"/>
  <c r="BM5867" i="53"/>
  <c r="BQ2850" i="53"/>
  <c r="BP2850" i="53"/>
  <c r="BO2850" i="53"/>
  <c r="BN2850" i="53"/>
  <c r="BM2850" i="53"/>
  <c r="BQ6873" i="53"/>
  <c r="BP6873" i="53"/>
  <c r="BM6873" i="53"/>
  <c r="BO6873" i="53"/>
  <c r="BN6873" i="53"/>
  <c r="AD5866" i="53"/>
  <c r="BL839" i="53"/>
  <c r="AD4860" i="53"/>
  <c r="AD1843" i="53"/>
  <c r="BL6874" i="53"/>
  <c r="BL3856" i="53"/>
  <c r="BL4863" i="53"/>
  <c r="BL5868" i="53"/>
  <c r="BL1846" i="53"/>
  <c r="BL2851" i="53"/>
  <c r="AD6872" i="53"/>
  <c r="AD3854" i="53"/>
  <c r="AD2849" i="53"/>
  <c r="AG7901" i="53"/>
  <c r="AF7901" i="53"/>
  <c r="AE7901" i="53"/>
  <c r="AG8908" i="53"/>
  <c r="AF8908" i="53"/>
  <c r="AE8908" i="53"/>
  <c r="BP7901" i="53"/>
  <c r="BO7901" i="53"/>
  <c r="BN7901" i="53"/>
  <c r="BM7901" i="53"/>
  <c r="BQ7901" i="53"/>
  <c r="BM8907" i="53"/>
  <c r="BQ8907" i="53"/>
  <c r="BP8907" i="53"/>
  <c r="BN8907" i="53"/>
  <c r="BO8907" i="53"/>
  <c r="BL8908" i="53"/>
  <c r="BL7902" i="53"/>
  <c r="AD8909" i="53"/>
  <c r="AD7902" i="53"/>
  <c r="AG6872" i="53"/>
  <c r="AF6872" i="53"/>
  <c r="AE6872" i="53"/>
  <c r="AG4860" i="53"/>
  <c r="AF4860" i="53"/>
  <c r="AE4860" i="53"/>
  <c r="AG5866" i="53"/>
  <c r="AF5866" i="53"/>
  <c r="AE5866" i="53"/>
  <c r="AG2849" i="53"/>
  <c r="AF2849" i="53"/>
  <c r="AE2849" i="53"/>
  <c r="AG3854" i="53"/>
  <c r="AF3854" i="53"/>
  <c r="AE3854" i="53"/>
  <c r="AG1843" i="53"/>
  <c r="AF1843" i="53"/>
  <c r="AE1843" i="53"/>
  <c r="BQ2851" i="53"/>
  <c r="BP2851" i="53"/>
  <c r="BO2851" i="53"/>
  <c r="BN2851" i="53"/>
  <c r="BM2851" i="53"/>
  <c r="BP839" i="53"/>
  <c r="BQ839" i="53"/>
  <c r="BO839" i="53"/>
  <c r="BN839" i="53"/>
  <c r="BM839" i="53"/>
  <c r="BQ1846" i="53"/>
  <c r="BP1846" i="53"/>
  <c r="BO1846" i="53"/>
  <c r="BN1846" i="53"/>
  <c r="BM1846" i="53"/>
  <c r="BQ5868" i="53"/>
  <c r="BP5868" i="53"/>
  <c r="BN5868" i="53"/>
  <c r="BM5868" i="53"/>
  <c r="BO5868" i="53"/>
  <c r="BP4863" i="53"/>
  <c r="BQ4863" i="53"/>
  <c r="BO4863" i="53"/>
  <c r="BN4863" i="53"/>
  <c r="BM4863" i="53"/>
  <c r="BQ6874" i="53"/>
  <c r="BP6874" i="53"/>
  <c r="BO6874" i="53"/>
  <c r="BN6874" i="53"/>
  <c r="BM6874" i="53"/>
  <c r="BP3856" i="53"/>
  <c r="BM3856" i="53"/>
  <c r="BQ3856" i="53"/>
  <c r="BO3856" i="53"/>
  <c r="BN3856" i="53"/>
  <c r="AD5867" i="53"/>
  <c r="BL840" i="53"/>
  <c r="AD1844" i="53"/>
  <c r="AD4861" i="53"/>
  <c r="BL1847" i="53"/>
  <c r="BL3857" i="53"/>
  <c r="BL6875" i="53"/>
  <c r="BL4864" i="53"/>
  <c r="BL2852" i="53"/>
  <c r="BL5869" i="53"/>
  <c r="AD6873" i="53"/>
  <c r="AD3855" i="53"/>
  <c r="AD2850" i="53"/>
  <c r="AF7902" i="53"/>
  <c r="AE7902" i="53"/>
  <c r="AG7902" i="53"/>
  <c r="AG8909" i="53"/>
  <c r="AF8909" i="53"/>
  <c r="AE8909" i="53"/>
  <c r="BQ7902" i="53"/>
  <c r="BP7902" i="53"/>
  <c r="BO7902" i="53"/>
  <c r="BN7902" i="53"/>
  <c r="BM7902" i="53"/>
  <c r="BP8908" i="53"/>
  <c r="BO8908" i="53"/>
  <c r="BN8908" i="53"/>
  <c r="BM8908" i="53"/>
  <c r="BQ8908" i="53"/>
  <c r="BL8909" i="53"/>
  <c r="BL7903" i="53"/>
  <c r="AD8910" i="53"/>
  <c r="AD7903" i="53"/>
  <c r="AG5867" i="53"/>
  <c r="AF5867" i="53"/>
  <c r="AE5867" i="53"/>
  <c r="AG6873" i="53"/>
  <c r="AF6873" i="53"/>
  <c r="AE6873" i="53"/>
  <c r="AF1844" i="53"/>
  <c r="AE1844" i="53"/>
  <c r="AG1844" i="53"/>
  <c r="AF2850" i="53"/>
  <c r="AE2850" i="53"/>
  <c r="AG2850" i="53"/>
  <c r="AG3855" i="53"/>
  <c r="AE3855" i="53"/>
  <c r="AF3855" i="53"/>
  <c r="AE4861" i="53"/>
  <c r="AF4861" i="53"/>
  <c r="AG4861" i="53"/>
  <c r="BQ840" i="53"/>
  <c r="BP840" i="53"/>
  <c r="BM840" i="53"/>
  <c r="BO840" i="53"/>
  <c r="BN840" i="53"/>
  <c r="BQ2852" i="53"/>
  <c r="BP2852" i="53"/>
  <c r="BO2852" i="53"/>
  <c r="BN2852" i="53"/>
  <c r="BM2852" i="53"/>
  <c r="BP4864" i="53"/>
  <c r="BQ4864" i="53"/>
  <c r="BO4864" i="53"/>
  <c r="BN4864" i="53"/>
  <c r="BM4864" i="53"/>
  <c r="BP6875" i="53"/>
  <c r="BQ6875" i="53"/>
  <c r="BO6875" i="53"/>
  <c r="BN6875" i="53"/>
  <c r="BM6875" i="53"/>
  <c r="BQ1847" i="53"/>
  <c r="BP1847" i="53"/>
  <c r="BN1847" i="53"/>
  <c r="BM1847" i="53"/>
  <c r="BO1847" i="53"/>
  <c r="BQ5869" i="53"/>
  <c r="BP5869" i="53"/>
  <c r="BO5869" i="53"/>
  <c r="BN5869" i="53"/>
  <c r="BM5869" i="53"/>
  <c r="BP3857" i="53"/>
  <c r="BN3857" i="53"/>
  <c r="BM3857" i="53"/>
  <c r="BQ3857" i="53"/>
  <c r="BO3857" i="53"/>
  <c r="AD5868" i="53"/>
  <c r="AD4862" i="53"/>
  <c r="AD1845" i="53"/>
  <c r="BL841" i="53"/>
  <c r="BL4865" i="53"/>
  <c r="BL3858" i="53"/>
  <c r="BL5870" i="53"/>
  <c r="BL6876" i="53"/>
  <c r="BL2853" i="53"/>
  <c r="BL1848" i="53"/>
  <c r="AD6874" i="53"/>
  <c r="AD3856" i="53"/>
  <c r="AD2851" i="53"/>
  <c r="AG7903" i="53"/>
  <c r="AF7903" i="53"/>
  <c r="AE7903" i="53"/>
  <c r="AG8910" i="53"/>
  <c r="AF8910" i="53"/>
  <c r="AE8910" i="53"/>
  <c r="BN7903" i="53"/>
  <c r="BM7903" i="53"/>
  <c r="BQ7903" i="53"/>
  <c r="BP7903" i="53"/>
  <c r="BO7903" i="53"/>
  <c r="BQ8909" i="53"/>
  <c r="BP8909" i="53"/>
  <c r="BO8909" i="53"/>
  <c r="BN8909" i="53"/>
  <c r="BM8909" i="53"/>
  <c r="BL8910" i="53"/>
  <c r="BL7904" i="53"/>
  <c r="AD8911" i="53"/>
  <c r="AD7904" i="53"/>
  <c r="AG4862" i="53"/>
  <c r="AF4862" i="53"/>
  <c r="AE4862" i="53"/>
  <c r="AF5868" i="53"/>
  <c r="AE5868" i="53"/>
  <c r="AG5868" i="53"/>
  <c r="AG1845" i="53"/>
  <c r="AF1845" i="53"/>
  <c r="AE1845" i="53"/>
  <c r="AE6874" i="53"/>
  <c r="AF6874" i="53"/>
  <c r="AG6874" i="53"/>
  <c r="AG2851" i="53"/>
  <c r="AF2851" i="53"/>
  <c r="AE2851" i="53"/>
  <c r="AG3856" i="53"/>
  <c r="AF3856" i="53"/>
  <c r="AE3856" i="53"/>
  <c r="BQ6876" i="53"/>
  <c r="BP6876" i="53"/>
  <c r="BO6876" i="53"/>
  <c r="BN6876" i="53"/>
  <c r="BM6876" i="53"/>
  <c r="BQ1848" i="53"/>
  <c r="BP1848" i="53"/>
  <c r="BO1848" i="53"/>
  <c r="BN1848" i="53"/>
  <c r="BM1848" i="53"/>
  <c r="BP3858" i="53"/>
  <c r="BO3858" i="53"/>
  <c r="BN3858" i="53"/>
  <c r="BM3858" i="53"/>
  <c r="BQ3858" i="53"/>
  <c r="BP2853" i="53"/>
  <c r="BQ2853" i="53"/>
  <c r="BM2853" i="53"/>
  <c r="BO2853" i="53"/>
  <c r="BN2853" i="53"/>
  <c r="BP4865" i="53"/>
  <c r="BQ4865" i="53"/>
  <c r="BO4865" i="53"/>
  <c r="BN4865" i="53"/>
  <c r="BM4865" i="53"/>
  <c r="BQ5870" i="53"/>
  <c r="BP5870" i="53"/>
  <c r="BO5870" i="53"/>
  <c r="BN5870" i="53"/>
  <c r="BM5870" i="53"/>
  <c r="BQ841" i="53"/>
  <c r="BP841" i="53"/>
  <c r="BO841" i="53"/>
  <c r="BN841" i="53"/>
  <c r="BM841" i="53"/>
  <c r="AD5869" i="53"/>
  <c r="BL842" i="53"/>
  <c r="AD1846" i="53"/>
  <c r="AD4863" i="53"/>
  <c r="BL2854" i="53"/>
  <c r="BL6877" i="53"/>
  <c r="BL3859" i="53"/>
  <c r="BL1849" i="53"/>
  <c r="BL5871" i="53"/>
  <c r="BL4866" i="53"/>
  <c r="AD6875" i="53"/>
  <c r="AD3857" i="53"/>
  <c r="AD2852" i="53"/>
  <c r="AG7904" i="53"/>
  <c r="AF7904" i="53"/>
  <c r="AE7904" i="53"/>
  <c r="AF8911" i="53"/>
  <c r="AE8911" i="53"/>
  <c r="AG8911" i="53"/>
  <c r="BQ7904" i="53"/>
  <c r="BP7904" i="53"/>
  <c r="BO7904" i="53"/>
  <c r="BN7904" i="53"/>
  <c r="BM7904" i="53"/>
  <c r="BN8910" i="53"/>
  <c r="BM8910" i="53"/>
  <c r="BQ8910" i="53"/>
  <c r="BO8910" i="53"/>
  <c r="BP8910" i="53"/>
  <c r="BL8911" i="53"/>
  <c r="BL7905" i="53"/>
  <c r="AD8912" i="53"/>
  <c r="AD7905" i="53"/>
  <c r="AG6875" i="53"/>
  <c r="AE6875" i="53"/>
  <c r="AF6875" i="53"/>
  <c r="AG5869" i="53"/>
  <c r="AF5869" i="53"/>
  <c r="AE5869" i="53"/>
  <c r="AG1846" i="53"/>
  <c r="AF1846" i="53"/>
  <c r="AE1846" i="53"/>
  <c r="AG2852" i="53"/>
  <c r="AF2852" i="53"/>
  <c r="AE2852" i="53"/>
  <c r="AF3857" i="53"/>
  <c r="AE3857" i="53"/>
  <c r="AG3857" i="53"/>
  <c r="AG4863" i="53"/>
  <c r="AF4863" i="53"/>
  <c r="AE4863" i="53"/>
  <c r="BP4866" i="53"/>
  <c r="BQ4866" i="53"/>
  <c r="BO4866" i="53"/>
  <c r="BN4866" i="53"/>
  <c r="BM4866" i="53"/>
  <c r="BP3859" i="53"/>
  <c r="BQ3859" i="53"/>
  <c r="BO3859" i="53"/>
  <c r="BN3859" i="53"/>
  <c r="BM3859" i="53"/>
  <c r="BQ6877" i="53"/>
  <c r="BP6877" i="53"/>
  <c r="BM6877" i="53"/>
  <c r="BO6877" i="53"/>
  <c r="BN6877" i="53"/>
  <c r="BQ842" i="53"/>
  <c r="BP842" i="53"/>
  <c r="BO842" i="53"/>
  <c r="BN842" i="53"/>
  <c r="BM842" i="53"/>
  <c r="BQ2854" i="53"/>
  <c r="BP2854" i="53"/>
  <c r="BO2854" i="53"/>
  <c r="BN2854" i="53"/>
  <c r="BM2854" i="53"/>
  <c r="BQ5871" i="53"/>
  <c r="BP5871" i="53"/>
  <c r="BO5871" i="53"/>
  <c r="BN5871" i="53"/>
  <c r="BM5871" i="53"/>
  <c r="BQ1849" i="53"/>
  <c r="BP1849" i="53"/>
  <c r="BO1849" i="53"/>
  <c r="BN1849" i="53"/>
  <c r="BM1849" i="53"/>
  <c r="AD5870" i="53"/>
  <c r="AD4864" i="53"/>
  <c r="AD1847" i="53"/>
  <c r="BL843" i="53"/>
  <c r="BL5872" i="53"/>
  <c r="BL6878" i="53"/>
  <c r="BL4867" i="53"/>
  <c r="BL3860" i="53"/>
  <c r="BL1850" i="53"/>
  <c r="BL2855" i="53"/>
  <c r="AD6876" i="53"/>
  <c r="AD3858" i="53"/>
  <c r="AD2853" i="53"/>
  <c r="AE7905" i="53"/>
  <c r="AF7905" i="53"/>
  <c r="AG7905" i="53"/>
  <c r="AG8912" i="53"/>
  <c r="AF8912" i="53"/>
  <c r="AE8912" i="53"/>
  <c r="BQ7905" i="53"/>
  <c r="BP7905" i="53"/>
  <c r="BO7905" i="53"/>
  <c r="BN7905" i="53"/>
  <c r="BM7905" i="53"/>
  <c r="BQ8911" i="53"/>
  <c r="BP8911" i="53"/>
  <c r="BO8911" i="53"/>
  <c r="BN8911" i="53"/>
  <c r="BM8911" i="53"/>
  <c r="BL8912" i="53"/>
  <c r="BL7906" i="53"/>
  <c r="AD8913" i="53"/>
  <c r="AD7906" i="53"/>
  <c r="AG4864" i="53"/>
  <c r="AE4864" i="53"/>
  <c r="AF4864" i="53"/>
  <c r="AG5870" i="53"/>
  <c r="AF5870" i="53"/>
  <c r="AE5870" i="53"/>
  <c r="AE1847" i="53"/>
  <c r="AF1847" i="53"/>
  <c r="AG1847" i="53"/>
  <c r="AG6876" i="53"/>
  <c r="AF6876" i="53"/>
  <c r="AE6876" i="53"/>
  <c r="AE2853" i="53"/>
  <c r="AF2853" i="53"/>
  <c r="AG2853" i="53"/>
  <c r="AG3858" i="53"/>
  <c r="AF3858" i="53"/>
  <c r="AE3858" i="53"/>
  <c r="BP4867" i="53"/>
  <c r="BM4867" i="53"/>
  <c r="BQ4867" i="53"/>
  <c r="BO4867" i="53"/>
  <c r="BN4867" i="53"/>
  <c r="BQ1850" i="53"/>
  <c r="BP1850" i="53"/>
  <c r="BO1850" i="53"/>
  <c r="BN1850" i="53"/>
  <c r="BM1850" i="53"/>
  <c r="BQ2855" i="53"/>
  <c r="BP2855" i="53"/>
  <c r="BO2855" i="53"/>
  <c r="BN2855" i="53"/>
  <c r="BM2855" i="53"/>
  <c r="BQ6878" i="53"/>
  <c r="BP6878" i="53"/>
  <c r="BO6878" i="53"/>
  <c r="BN6878" i="53"/>
  <c r="BM6878" i="53"/>
  <c r="BQ5872" i="53"/>
  <c r="BP5872" i="53"/>
  <c r="BN5872" i="53"/>
  <c r="BM5872" i="53"/>
  <c r="BO5872" i="53"/>
  <c r="BP3860" i="53"/>
  <c r="BQ3860" i="53"/>
  <c r="BO3860" i="53"/>
  <c r="BN3860" i="53"/>
  <c r="BM3860" i="53"/>
  <c r="BP843" i="53"/>
  <c r="BQ843" i="53"/>
  <c r="BO843" i="53"/>
  <c r="BN843" i="53"/>
  <c r="BM843" i="53"/>
  <c r="AD5871" i="53"/>
  <c r="BL844" i="53"/>
  <c r="AD1848" i="53"/>
  <c r="AD4865" i="53"/>
  <c r="BL3861" i="53"/>
  <c r="BL4868" i="53"/>
  <c r="BL6879" i="53"/>
  <c r="BL2856" i="53"/>
  <c r="BL1851" i="53"/>
  <c r="BL5873" i="53"/>
  <c r="AD6877" i="53"/>
  <c r="AD3859" i="53"/>
  <c r="AD2854" i="53"/>
  <c r="AG7906" i="53"/>
  <c r="AF7906" i="53"/>
  <c r="AE7906" i="53"/>
  <c r="AG8913" i="53"/>
  <c r="AF8913" i="53"/>
  <c r="AE8913" i="53"/>
  <c r="BO7906" i="53"/>
  <c r="BN7906" i="53"/>
  <c r="BM7906" i="53"/>
  <c r="BQ7906" i="53"/>
  <c r="BP7906" i="53"/>
  <c r="BQ8912" i="53"/>
  <c r="BP8912" i="53"/>
  <c r="BO8912" i="53"/>
  <c r="BM8912" i="53"/>
  <c r="BN8912" i="53"/>
  <c r="BL8913" i="53"/>
  <c r="BL7907" i="53"/>
  <c r="AD8914" i="53"/>
  <c r="AD7907" i="53"/>
  <c r="AE6877" i="53"/>
  <c r="AG6877" i="53"/>
  <c r="AF6877" i="53"/>
  <c r="AE5871" i="53"/>
  <c r="AF5871" i="53"/>
  <c r="AG5871" i="53"/>
  <c r="AG1848" i="53"/>
  <c r="AF1848" i="53"/>
  <c r="AE1848" i="53"/>
  <c r="AG2854" i="53"/>
  <c r="AF2854" i="53"/>
  <c r="AE2854" i="53"/>
  <c r="AG3859" i="53"/>
  <c r="AF3859" i="53"/>
  <c r="AE3859" i="53"/>
  <c r="AG4865" i="53"/>
  <c r="AF4865" i="53"/>
  <c r="AE4865" i="53"/>
  <c r="BQ1851" i="53"/>
  <c r="BP1851" i="53"/>
  <c r="BN1851" i="53"/>
  <c r="BM1851" i="53"/>
  <c r="BO1851" i="53"/>
  <c r="BP6879" i="53"/>
  <c r="BQ6879" i="53"/>
  <c r="BO6879" i="53"/>
  <c r="BN6879" i="53"/>
  <c r="BM6879" i="53"/>
  <c r="BQ844" i="53"/>
  <c r="BP844" i="53"/>
  <c r="BM844" i="53"/>
  <c r="BO844" i="53"/>
  <c r="BN844" i="53"/>
  <c r="BP4868" i="53"/>
  <c r="BN4868" i="53"/>
  <c r="BM4868" i="53"/>
  <c r="BQ4868" i="53"/>
  <c r="BO4868" i="53"/>
  <c r="BP3861" i="53"/>
  <c r="BQ3861" i="53"/>
  <c r="BO3861" i="53"/>
  <c r="BN3861" i="53"/>
  <c r="BM3861" i="53"/>
  <c r="BQ5873" i="53"/>
  <c r="BP5873" i="53"/>
  <c r="BO5873" i="53"/>
  <c r="BN5873" i="53"/>
  <c r="BM5873" i="53"/>
  <c r="BQ2856" i="53"/>
  <c r="BP2856" i="53"/>
  <c r="BO2856" i="53"/>
  <c r="BN2856" i="53"/>
  <c r="BM2856" i="53"/>
  <c r="AD5872" i="53"/>
  <c r="AD4866" i="53"/>
  <c r="AD1849" i="53"/>
  <c r="BL845" i="53"/>
  <c r="BL6880" i="53"/>
  <c r="BL3862" i="53"/>
  <c r="BL1852" i="53"/>
  <c r="BL4869" i="53"/>
  <c r="BL5874" i="53"/>
  <c r="BL2857" i="53"/>
  <c r="AD6878" i="53"/>
  <c r="AD3860" i="53"/>
  <c r="AD2855" i="53"/>
  <c r="AE8914" i="53"/>
  <c r="AG8914" i="53"/>
  <c r="AF8914" i="53"/>
  <c r="BQ7907" i="53"/>
  <c r="BP7907" i="53"/>
  <c r="BO7907" i="53"/>
  <c r="BN7907" i="53"/>
  <c r="BM7907" i="53"/>
  <c r="AG7907" i="53"/>
  <c r="AF7907" i="53"/>
  <c r="AE7907" i="53"/>
  <c r="BO8913" i="53"/>
  <c r="BN8913" i="53"/>
  <c r="BM8913" i="53"/>
  <c r="BP8913" i="53"/>
  <c r="BQ8913" i="53"/>
  <c r="BL8914" i="53"/>
  <c r="BL7908" i="53"/>
  <c r="AD8915" i="53"/>
  <c r="AD7908" i="53"/>
  <c r="AG1849" i="53"/>
  <c r="AF1849" i="53"/>
  <c r="AE1849" i="53"/>
  <c r="AF4866" i="53"/>
  <c r="AE4866" i="53"/>
  <c r="AG4866" i="53"/>
  <c r="AF6878" i="53"/>
  <c r="AG6878" i="53"/>
  <c r="AE6878" i="53"/>
  <c r="AG5872" i="53"/>
  <c r="AF5872" i="53"/>
  <c r="AE5872" i="53"/>
  <c r="AG2855" i="53"/>
  <c r="AF2855" i="53"/>
  <c r="AE2855" i="53"/>
  <c r="AE3860" i="53"/>
  <c r="AF3860" i="53"/>
  <c r="AG3860" i="53"/>
  <c r="BP2857" i="53"/>
  <c r="BQ2857" i="53"/>
  <c r="BM2857" i="53"/>
  <c r="BO2857" i="53"/>
  <c r="BN2857" i="53"/>
  <c r="BQ5874" i="53"/>
  <c r="BP5874" i="53"/>
  <c r="BO5874" i="53"/>
  <c r="BN5874" i="53"/>
  <c r="BM5874" i="53"/>
  <c r="BP4869" i="53"/>
  <c r="BO4869" i="53"/>
  <c r="BN4869" i="53"/>
  <c r="BM4869" i="53"/>
  <c r="BQ4869" i="53"/>
  <c r="BQ1852" i="53"/>
  <c r="BP1852" i="53"/>
  <c r="BO1852" i="53"/>
  <c r="BN1852" i="53"/>
  <c r="BM1852" i="53"/>
  <c r="BP3862" i="53"/>
  <c r="BQ3862" i="53"/>
  <c r="BO3862" i="53"/>
  <c r="BN3862" i="53"/>
  <c r="BM3862" i="53"/>
  <c r="BQ6880" i="53"/>
  <c r="BP6880" i="53"/>
  <c r="BO6880" i="53"/>
  <c r="BN6880" i="53"/>
  <c r="BM6880" i="53"/>
  <c r="BQ845" i="53"/>
  <c r="BP845" i="53"/>
  <c r="BO845" i="53"/>
  <c r="BN845" i="53"/>
  <c r="BM845" i="53"/>
  <c r="AD5873" i="53"/>
  <c r="AD1850" i="53"/>
  <c r="BL846" i="53"/>
  <c r="AD4867" i="53"/>
  <c r="BL2858" i="53"/>
  <c r="BL4870" i="53"/>
  <c r="BL6881" i="53"/>
  <c r="BL3863" i="53"/>
  <c r="BL5875" i="53"/>
  <c r="BL1853" i="53"/>
  <c r="AD6879" i="53"/>
  <c r="AD3861" i="53"/>
  <c r="AD2856" i="53"/>
  <c r="AF7908" i="53"/>
  <c r="AE7908" i="53"/>
  <c r="AG7908" i="53"/>
  <c r="AG8915" i="53"/>
  <c r="AF8915" i="53"/>
  <c r="AE8915" i="53"/>
  <c r="BM7908" i="53"/>
  <c r="BQ7908" i="53"/>
  <c r="BP7908" i="53"/>
  <c r="BO7908" i="53"/>
  <c r="BN7908" i="53"/>
  <c r="BQ8914" i="53"/>
  <c r="BP8914" i="53"/>
  <c r="BO8914" i="53"/>
  <c r="BN8914" i="53"/>
  <c r="BM8914" i="53"/>
  <c r="BL8915" i="53"/>
  <c r="BL7909" i="53"/>
  <c r="AD8916" i="53"/>
  <c r="AD7909" i="53"/>
  <c r="AG1850" i="53"/>
  <c r="AE1850" i="53"/>
  <c r="AF1850" i="53"/>
  <c r="AF6879" i="53"/>
  <c r="AE6879" i="53"/>
  <c r="AG6879" i="53"/>
  <c r="AG5873" i="53"/>
  <c r="AF5873" i="53"/>
  <c r="AE5873" i="53"/>
  <c r="AG2856" i="53"/>
  <c r="AE2856" i="53"/>
  <c r="AF2856" i="53"/>
  <c r="AG3861" i="53"/>
  <c r="AF3861" i="53"/>
  <c r="AE3861" i="53"/>
  <c r="AG4867" i="53"/>
  <c r="AF4867" i="53"/>
  <c r="AE4867" i="53"/>
  <c r="BQ5875" i="53"/>
  <c r="BP5875" i="53"/>
  <c r="BO5875" i="53"/>
  <c r="BN5875" i="53"/>
  <c r="BM5875" i="53"/>
  <c r="BQ846" i="53"/>
  <c r="BP846" i="53"/>
  <c r="BO846" i="53"/>
  <c r="BN846" i="53"/>
  <c r="BM846" i="53"/>
  <c r="BQ6881" i="53"/>
  <c r="BP6881" i="53"/>
  <c r="BM6881" i="53"/>
  <c r="BO6881" i="53"/>
  <c r="BN6881" i="53"/>
  <c r="BP3863" i="53"/>
  <c r="BQ3863" i="53"/>
  <c r="BO3863" i="53"/>
  <c r="BN3863" i="53"/>
  <c r="BM3863" i="53"/>
  <c r="BQ1853" i="53"/>
  <c r="BP1853" i="53"/>
  <c r="BO1853" i="53"/>
  <c r="BN1853" i="53"/>
  <c r="BM1853" i="53"/>
  <c r="BP4870" i="53"/>
  <c r="BQ4870" i="53"/>
  <c r="BO4870" i="53"/>
  <c r="BN4870" i="53"/>
  <c r="BM4870" i="53"/>
  <c r="BQ2858" i="53"/>
  <c r="BP2858" i="53"/>
  <c r="BO2858" i="53"/>
  <c r="BN2858" i="53"/>
  <c r="BM2858" i="53"/>
  <c r="AD5874" i="53"/>
  <c r="BL847" i="53"/>
  <c r="AD1851" i="53"/>
  <c r="AD4868" i="53"/>
  <c r="BL6882" i="53"/>
  <c r="BL5876" i="53"/>
  <c r="BL4871" i="53"/>
  <c r="BL3864" i="53"/>
  <c r="BL1854" i="53"/>
  <c r="BL2859" i="53"/>
  <c r="AD6880" i="53"/>
  <c r="AD3862" i="53"/>
  <c r="AD2857" i="53"/>
  <c r="AG7909" i="53"/>
  <c r="AF7909" i="53"/>
  <c r="AE7909" i="53"/>
  <c r="AG8916" i="53"/>
  <c r="AF8916" i="53"/>
  <c r="AE8916" i="53"/>
  <c r="BP7909" i="53"/>
  <c r="BO7909" i="53"/>
  <c r="BN7909" i="53"/>
  <c r="BM7909" i="53"/>
  <c r="BQ7909" i="53"/>
  <c r="BM8915" i="53"/>
  <c r="BQ8915" i="53"/>
  <c r="BP8915" i="53"/>
  <c r="BN8915" i="53"/>
  <c r="BO8915" i="53"/>
  <c r="BL8916" i="53"/>
  <c r="BL7910" i="53"/>
  <c r="AD8917" i="53"/>
  <c r="AD7910" i="53"/>
  <c r="AE6880" i="53"/>
  <c r="AF6880" i="53"/>
  <c r="AG6880" i="53"/>
  <c r="AG5874" i="53"/>
  <c r="AF5874" i="53"/>
  <c r="AE5874" i="53"/>
  <c r="AG1851" i="53"/>
  <c r="AF1851" i="53"/>
  <c r="AE1851" i="53"/>
  <c r="AG2857" i="53"/>
  <c r="AF2857" i="53"/>
  <c r="AE2857" i="53"/>
  <c r="AG3862" i="53"/>
  <c r="AF3862" i="53"/>
  <c r="AE3862" i="53"/>
  <c r="AG4868" i="53"/>
  <c r="AF4868" i="53"/>
  <c r="AE4868" i="53"/>
  <c r="BP847" i="53"/>
  <c r="BQ847" i="53"/>
  <c r="BO847" i="53"/>
  <c r="BN847" i="53"/>
  <c r="BM847" i="53"/>
  <c r="BQ1854" i="53"/>
  <c r="BP1854" i="53"/>
  <c r="BO1854" i="53"/>
  <c r="BN1854" i="53"/>
  <c r="BM1854" i="53"/>
  <c r="BP3864" i="53"/>
  <c r="BM3864" i="53"/>
  <c r="BQ3864" i="53"/>
  <c r="BO3864" i="53"/>
  <c r="BN3864" i="53"/>
  <c r="BP4871" i="53"/>
  <c r="BQ4871" i="53"/>
  <c r="BO4871" i="53"/>
  <c r="BN4871" i="53"/>
  <c r="BM4871" i="53"/>
  <c r="BQ6882" i="53"/>
  <c r="BP6882" i="53"/>
  <c r="BO6882" i="53"/>
  <c r="BN6882" i="53"/>
  <c r="BM6882" i="53"/>
  <c r="BQ2859" i="53"/>
  <c r="BP2859" i="53"/>
  <c r="BO2859" i="53"/>
  <c r="BN2859" i="53"/>
  <c r="BM2859" i="53"/>
  <c r="BQ5876" i="53"/>
  <c r="BP5876" i="53"/>
  <c r="BN5876" i="53"/>
  <c r="BM5876" i="53"/>
  <c r="BO5876" i="53"/>
  <c r="AD5875" i="53"/>
  <c r="AD1852" i="53"/>
  <c r="BL848" i="53"/>
  <c r="AD4869" i="53"/>
  <c r="BL3865" i="53"/>
  <c r="BL6883" i="53"/>
  <c r="BL5877" i="53"/>
  <c r="BL2860" i="53"/>
  <c r="BL1855" i="53"/>
  <c r="BL4872" i="53"/>
  <c r="AD6881" i="53"/>
  <c r="AD3863" i="53"/>
  <c r="AD2858" i="53"/>
  <c r="AF7910" i="53"/>
  <c r="AE7910" i="53"/>
  <c r="AG7910" i="53"/>
  <c r="AG8917" i="53"/>
  <c r="AF8917" i="53"/>
  <c r="AE8917" i="53"/>
  <c r="BQ7910" i="53"/>
  <c r="BP7910" i="53"/>
  <c r="BO7910" i="53"/>
  <c r="BN7910" i="53"/>
  <c r="BM7910" i="53"/>
  <c r="BP8916" i="53"/>
  <c r="BO8916" i="53"/>
  <c r="BN8916" i="53"/>
  <c r="BM8916" i="53"/>
  <c r="BQ8916" i="53"/>
  <c r="BL8917" i="53"/>
  <c r="BL7911" i="53"/>
  <c r="AD8918" i="53"/>
  <c r="AD7911" i="53"/>
  <c r="AG6881" i="53"/>
  <c r="AF6881" i="53"/>
  <c r="AE6881" i="53"/>
  <c r="AF1852" i="53"/>
  <c r="AE1852" i="53"/>
  <c r="AG1852" i="53"/>
  <c r="AG5875" i="53"/>
  <c r="AF5875" i="53"/>
  <c r="AE5875" i="53"/>
  <c r="AF2858" i="53"/>
  <c r="AE2858" i="53"/>
  <c r="AG2858" i="53"/>
  <c r="AG3863" i="53"/>
  <c r="AE3863" i="53"/>
  <c r="AF3863" i="53"/>
  <c r="AE4869" i="53"/>
  <c r="AF4869" i="53"/>
  <c r="AG4869" i="53"/>
  <c r="BQ1855" i="53"/>
  <c r="BP1855" i="53"/>
  <c r="BN1855" i="53"/>
  <c r="BM1855" i="53"/>
  <c r="BO1855" i="53"/>
  <c r="BQ5877" i="53"/>
  <c r="BP5877" i="53"/>
  <c r="BO5877" i="53"/>
  <c r="BN5877" i="53"/>
  <c r="BM5877" i="53"/>
  <c r="BP4872" i="53"/>
  <c r="BQ4872" i="53"/>
  <c r="BO4872" i="53"/>
  <c r="BN4872" i="53"/>
  <c r="BM4872" i="53"/>
  <c r="BP3865" i="53"/>
  <c r="BN3865" i="53"/>
  <c r="BM3865" i="53"/>
  <c r="BQ3865" i="53"/>
  <c r="BO3865" i="53"/>
  <c r="BQ848" i="53"/>
  <c r="BP848" i="53"/>
  <c r="BM848" i="53"/>
  <c r="BO848" i="53"/>
  <c r="BN848" i="53"/>
  <c r="BQ2860" i="53"/>
  <c r="BP2860" i="53"/>
  <c r="BO2860" i="53"/>
  <c r="BN2860" i="53"/>
  <c r="BM2860" i="53"/>
  <c r="BP6883" i="53"/>
  <c r="BQ6883" i="53"/>
  <c r="BO6883" i="53"/>
  <c r="BN6883" i="53"/>
  <c r="BM6883" i="53"/>
  <c r="AD5876" i="53"/>
  <c r="AD1853" i="53"/>
  <c r="AD4870" i="53"/>
  <c r="BL849" i="53"/>
  <c r="BL6884" i="53"/>
  <c r="BL3866" i="53"/>
  <c r="BL5878" i="53"/>
  <c r="BL1856" i="53"/>
  <c r="BL4873" i="53"/>
  <c r="BL2861" i="53"/>
  <c r="AD6882" i="53"/>
  <c r="AD3864" i="53"/>
  <c r="AD2859" i="53"/>
  <c r="AG7911" i="53"/>
  <c r="AE7911" i="53"/>
  <c r="AF7911" i="53"/>
  <c r="AG8918" i="53"/>
  <c r="AF8918" i="53"/>
  <c r="AE8918" i="53"/>
  <c r="BN7911" i="53"/>
  <c r="BM7911" i="53"/>
  <c r="BQ7911" i="53"/>
  <c r="BP7911" i="53"/>
  <c r="BO7911" i="53"/>
  <c r="BN8917" i="53"/>
  <c r="BQ8917" i="53"/>
  <c r="BP8917" i="53"/>
  <c r="BO8917" i="53"/>
  <c r="BM8917" i="53"/>
  <c r="BL8918" i="53"/>
  <c r="BL7912" i="53"/>
  <c r="AD8919" i="53"/>
  <c r="AD7912" i="53"/>
  <c r="AG4870" i="53"/>
  <c r="AF4870" i="53"/>
  <c r="AE4870" i="53"/>
  <c r="AG1853" i="53"/>
  <c r="AF1853" i="53"/>
  <c r="AE1853" i="53"/>
  <c r="AE6882" i="53"/>
  <c r="AF6882" i="53"/>
  <c r="AG6882" i="53"/>
  <c r="AF5876" i="53"/>
  <c r="AE5876" i="53"/>
  <c r="AG5876" i="53"/>
  <c r="AG2859" i="53"/>
  <c r="AF2859" i="53"/>
  <c r="AE2859" i="53"/>
  <c r="AG3864" i="53"/>
  <c r="AF3864" i="53"/>
  <c r="AE3864" i="53"/>
  <c r="BP2861" i="53"/>
  <c r="BQ2861" i="53"/>
  <c r="BM2861" i="53"/>
  <c r="BO2861" i="53"/>
  <c r="BN2861" i="53"/>
  <c r="BP4873" i="53"/>
  <c r="BQ4873" i="53"/>
  <c r="BO4873" i="53"/>
  <c r="BN4873" i="53"/>
  <c r="BM4873" i="53"/>
  <c r="BQ6884" i="53"/>
  <c r="BP6884" i="53"/>
  <c r="BO6884" i="53"/>
  <c r="BN6884" i="53"/>
  <c r="BM6884" i="53"/>
  <c r="BQ1856" i="53"/>
  <c r="BP1856" i="53"/>
  <c r="BO1856" i="53"/>
  <c r="BN1856" i="53"/>
  <c r="BM1856" i="53"/>
  <c r="BQ5878" i="53"/>
  <c r="BP5878" i="53"/>
  <c r="BO5878" i="53"/>
  <c r="BN5878" i="53"/>
  <c r="BM5878" i="53"/>
  <c r="BP3866" i="53"/>
  <c r="BO3866" i="53"/>
  <c r="BN3866" i="53"/>
  <c r="BM3866" i="53"/>
  <c r="BQ3866" i="53"/>
  <c r="BQ849" i="53"/>
  <c r="BP849" i="53"/>
  <c r="BO849" i="53"/>
  <c r="BN849" i="53"/>
  <c r="BM849" i="53"/>
  <c r="AD5877" i="53"/>
  <c r="BL850" i="53"/>
  <c r="AD4871" i="53"/>
  <c r="AD1854" i="53"/>
  <c r="BL2862" i="53"/>
  <c r="BL1857" i="53"/>
  <c r="BL6885" i="53"/>
  <c r="BL3867" i="53"/>
  <c r="BL4874" i="53"/>
  <c r="BL5879" i="53"/>
  <c r="AD6883" i="53"/>
  <c r="AD3865" i="53"/>
  <c r="AD2860" i="53"/>
  <c r="AG7912" i="53"/>
  <c r="AF7912" i="53"/>
  <c r="AE7912" i="53"/>
  <c r="AF8919" i="53"/>
  <c r="AE8919" i="53"/>
  <c r="AG8919" i="53"/>
  <c r="BQ7912" i="53"/>
  <c r="BP7912" i="53"/>
  <c r="BO7912" i="53"/>
  <c r="BN7912" i="53"/>
  <c r="BM7912" i="53"/>
  <c r="BQ8918" i="53"/>
  <c r="BO8918" i="53"/>
  <c r="BN8918" i="53"/>
  <c r="BM8918" i="53"/>
  <c r="BP8918" i="53"/>
  <c r="BL8919" i="53"/>
  <c r="BL7913" i="53"/>
  <c r="AD8920" i="53"/>
  <c r="AD7913" i="53"/>
  <c r="AG5877" i="53"/>
  <c r="AF5877" i="53"/>
  <c r="AE5877" i="53"/>
  <c r="AG4871" i="53"/>
  <c r="AF4871" i="53"/>
  <c r="AE4871" i="53"/>
  <c r="AG2860" i="53"/>
  <c r="AF2860" i="53"/>
  <c r="AE2860" i="53"/>
  <c r="AF6883" i="53"/>
  <c r="AE6883" i="53"/>
  <c r="AG6883" i="53"/>
  <c r="AF3865" i="53"/>
  <c r="AE3865" i="53"/>
  <c r="AG3865" i="53"/>
  <c r="AG1854" i="53"/>
  <c r="AF1854" i="53"/>
  <c r="AE1854" i="53"/>
  <c r="BQ850" i="53"/>
  <c r="BP850" i="53"/>
  <c r="BO850" i="53"/>
  <c r="BN850" i="53"/>
  <c r="BM850" i="53"/>
  <c r="BP3867" i="53"/>
  <c r="BQ3867" i="53"/>
  <c r="BO3867" i="53"/>
  <c r="BN3867" i="53"/>
  <c r="BM3867" i="53"/>
  <c r="BQ5879" i="53"/>
  <c r="BP5879" i="53"/>
  <c r="BO5879" i="53"/>
  <c r="BN5879" i="53"/>
  <c r="BM5879" i="53"/>
  <c r="BQ6885" i="53"/>
  <c r="BP6885" i="53"/>
  <c r="BM6885" i="53"/>
  <c r="BO6885" i="53"/>
  <c r="BN6885" i="53"/>
  <c r="BQ1857" i="53"/>
  <c r="BP1857" i="53"/>
  <c r="BO1857" i="53"/>
  <c r="BN1857" i="53"/>
  <c r="BM1857" i="53"/>
  <c r="BP4874" i="53"/>
  <c r="BQ4874" i="53"/>
  <c r="BO4874" i="53"/>
  <c r="BN4874" i="53"/>
  <c r="BM4874" i="53"/>
  <c r="BQ2862" i="53"/>
  <c r="BP2862" i="53"/>
  <c r="BO2862" i="53"/>
  <c r="BN2862" i="53"/>
  <c r="BM2862" i="53"/>
  <c r="AD5878" i="53"/>
  <c r="BL851" i="53"/>
  <c r="AD1855" i="53"/>
  <c r="AD4872" i="53"/>
  <c r="BL4875" i="53"/>
  <c r="BL3868" i="53"/>
  <c r="BL1858" i="53"/>
  <c r="BL5880" i="53"/>
  <c r="BL6886" i="53"/>
  <c r="BL2863" i="53"/>
  <c r="AD6884" i="53"/>
  <c r="AD3866" i="53"/>
  <c r="AD2861" i="53"/>
  <c r="AE7913" i="53"/>
  <c r="AG7913" i="53"/>
  <c r="AF7913" i="53"/>
  <c r="AG8920" i="53"/>
  <c r="AF8920" i="53"/>
  <c r="AE8920" i="53"/>
  <c r="BQ7913" i="53"/>
  <c r="BP7913" i="53"/>
  <c r="BO7913" i="53"/>
  <c r="BN7913" i="53"/>
  <c r="BM7913" i="53"/>
  <c r="BQ8919" i="53"/>
  <c r="BP8919" i="53"/>
  <c r="BO8919" i="53"/>
  <c r="BN8919" i="53"/>
  <c r="BM8919" i="53"/>
  <c r="BL8920" i="53"/>
  <c r="BL7914" i="53"/>
  <c r="AD8921" i="53"/>
  <c r="AD7914" i="53"/>
  <c r="AE1855" i="53"/>
  <c r="AF1855" i="53"/>
  <c r="AG1855" i="53"/>
  <c r="AG6884" i="53"/>
  <c r="AF6884" i="53"/>
  <c r="AE6884" i="53"/>
  <c r="AG5878" i="53"/>
  <c r="AF5878" i="53"/>
  <c r="AE5878" i="53"/>
  <c r="AE2861" i="53"/>
  <c r="AF2861" i="53"/>
  <c r="AG2861" i="53"/>
  <c r="AG3866" i="53"/>
  <c r="AF3866" i="53"/>
  <c r="AE3866" i="53"/>
  <c r="AG4872" i="53"/>
  <c r="AE4872" i="53"/>
  <c r="AF4872" i="53"/>
  <c r="BQ2863" i="53"/>
  <c r="BP2863" i="53"/>
  <c r="BO2863" i="53"/>
  <c r="BN2863" i="53"/>
  <c r="BM2863" i="53"/>
  <c r="BP851" i="53"/>
  <c r="BQ851" i="53"/>
  <c r="BO851" i="53"/>
  <c r="BN851" i="53"/>
  <c r="BM851" i="53"/>
  <c r="BQ6886" i="53"/>
  <c r="BP6886" i="53"/>
  <c r="BO6886" i="53"/>
  <c r="BN6886" i="53"/>
  <c r="BM6886" i="53"/>
  <c r="BQ5880" i="53"/>
  <c r="BP5880" i="53"/>
  <c r="BN5880" i="53"/>
  <c r="BM5880" i="53"/>
  <c r="BO5880" i="53"/>
  <c r="BQ1858" i="53"/>
  <c r="BP1858" i="53"/>
  <c r="BO1858" i="53"/>
  <c r="BN1858" i="53"/>
  <c r="BM1858" i="53"/>
  <c r="BP4875" i="53"/>
  <c r="BM4875" i="53"/>
  <c r="BQ4875" i="53"/>
  <c r="BO4875" i="53"/>
  <c r="BN4875" i="53"/>
  <c r="BP3868" i="53"/>
  <c r="BQ3868" i="53"/>
  <c r="BO3868" i="53"/>
  <c r="BN3868" i="53"/>
  <c r="BM3868" i="53"/>
  <c r="AD5879" i="53"/>
  <c r="AD4873" i="53"/>
  <c r="AD1856" i="53"/>
  <c r="BL852" i="53"/>
  <c r="BL5881" i="53"/>
  <c r="BL3869" i="53"/>
  <c r="BL6887" i="53"/>
  <c r="BL2864" i="53"/>
  <c r="BL1859" i="53"/>
  <c r="BL4876" i="53"/>
  <c r="AD6885" i="53"/>
  <c r="AD3867" i="53"/>
  <c r="AD2862" i="53"/>
  <c r="AG7914" i="53"/>
  <c r="AF7914" i="53"/>
  <c r="AE7914" i="53"/>
  <c r="AG8921" i="53"/>
  <c r="AF8921" i="53"/>
  <c r="AE8921" i="53"/>
  <c r="BO7914" i="53"/>
  <c r="BN7914" i="53"/>
  <c r="BM7914" i="53"/>
  <c r="BQ7914" i="53"/>
  <c r="BP7914" i="53"/>
  <c r="BO8920" i="53"/>
  <c r="BM8920" i="53"/>
  <c r="BQ8920" i="53"/>
  <c r="BP8920" i="53"/>
  <c r="BN8920" i="53"/>
  <c r="BL8921" i="53"/>
  <c r="BL7915" i="53"/>
  <c r="AD8922" i="53"/>
  <c r="AD7915" i="53"/>
  <c r="AG4873" i="53"/>
  <c r="AF4873" i="53"/>
  <c r="AE4873" i="53"/>
  <c r="AE5879" i="53"/>
  <c r="AG5879" i="53"/>
  <c r="AF5879" i="53"/>
  <c r="AG6885" i="53"/>
  <c r="AF6885" i="53"/>
  <c r="AE6885" i="53"/>
  <c r="AG1856" i="53"/>
  <c r="AF1856" i="53"/>
  <c r="AE1856" i="53"/>
  <c r="AG2862" i="53"/>
  <c r="AF2862" i="53"/>
  <c r="AE2862" i="53"/>
  <c r="AG3867" i="53"/>
  <c r="AF3867" i="53"/>
  <c r="AE3867" i="53"/>
  <c r="BQ1859" i="53"/>
  <c r="BP1859" i="53"/>
  <c r="BN1859" i="53"/>
  <c r="BM1859" i="53"/>
  <c r="BO1859" i="53"/>
  <c r="BP4876" i="53"/>
  <c r="BN4876" i="53"/>
  <c r="BM4876" i="53"/>
  <c r="BQ4876" i="53"/>
  <c r="BO4876" i="53"/>
  <c r="BP3869" i="53"/>
  <c r="BQ3869" i="53"/>
  <c r="BO3869" i="53"/>
  <c r="BN3869" i="53"/>
  <c r="BM3869" i="53"/>
  <c r="BQ5881" i="53"/>
  <c r="BP5881" i="53"/>
  <c r="BO5881" i="53"/>
  <c r="BN5881" i="53"/>
  <c r="BM5881" i="53"/>
  <c r="BQ2864" i="53"/>
  <c r="BP2864" i="53"/>
  <c r="BO2864" i="53"/>
  <c r="BN2864" i="53"/>
  <c r="BM2864" i="53"/>
  <c r="BP6887" i="53"/>
  <c r="BQ6887" i="53"/>
  <c r="BO6887" i="53"/>
  <c r="BN6887" i="53"/>
  <c r="BM6887" i="53"/>
  <c r="BQ852" i="53"/>
  <c r="BP852" i="53"/>
  <c r="BM852" i="53"/>
  <c r="BO852" i="53"/>
  <c r="BN852" i="53"/>
  <c r="AD5880" i="53"/>
  <c r="BL853" i="53"/>
  <c r="AD4874" i="53"/>
  <c r="AD1857" i="53"/>
  <c r="BL6888" i="53"/>
  <c r="BL5882" i="53"/>
  <c r="BL1860" i="53"/>
  <c r="BL3870" i="53"/>
  <c r="BL4877" i="53"/>
  <c r="BL2865" i="53"/>
  <c r="AD6886" i="53"/>
  <c r="AD3868" i="53"/>
  <c r="AD2863" i="53"/>
  <c r="AG7915" i="53"/>
  <c r="AF7915" i="53"/>
  <c r="AE7915" i="53"/>
  <c r="AE8922" i="53"/>
  <c r="AG8922" i="53"/>
  <c r="AF8922" i="53"/>
  <c r="BQ7915" i="53"/>
  <c r="BP7915" i="53"/>
  <c r="BO7915" i="53"/>
  <c r="BN7915" i="53"/>
  <c r="BM7915" i="53"/>
  <c r="BP8921" i="53"/>
  <c r="BO8921" i="53"/>
  <c r="BN8921" i="53"/>
  <c r="BM8921" i="53"/>
  <c r="BQ8921" i="53"/>
  <c r="BL8922" i="53"/>
  <c r="BL7916" i="53"/>
  <c r="AD8923" i="53"/>
  <c r="AD7916" i="53"/>
  <c r="AF4874" i="53"/>
  <c r="AE4874" i="53"/>
  <c r="AG4874" i="53"/>
  <c r="AG6886" i="53"/>
  <c r="AF6886" i="53"/>
  <c r="AE6886" i="53"/>
  <c r="AG2863" i="53"/>
  <c r="AF2863" i="53"/>
  <c r="AE2863" i="53"/>
  <c r="AG5880" i="53"/>
  <c r="AF5880" i="53"/>
  <c r="AE5880" i="53"/>
  <c r="AE3868" i="53"/>
  <c r="AF3868" i="53"/>
  <c r="AG3868" i="53"/>
  <c r="AG1857" i="53"/>
  <c r="AF1857" i="53"/>
  <c r="AE1857" i="53"/>
  <c r="BP2865" i="53"/>
  <c r="BQ2865" i="53"/>
  <c r="BM2865" i="53"/>
  <c r="BO2865" i="53"/>
  <c r="BN2865" i="53"/>
  <c r="BP4877" i="53"/>
  <c r="BO4877" i="53"/>
  <c r="BN4877" i="53"/>
  <c r="BM4877" i="53"/>
  <c r="BQ4877" i="53"/>
  <c r="BQ5882" i="53"/>
  <c r="BP5882" i="53"/>
  <c r="BO5882" i="53"/>
  <c r="BN5882" i="53"/>
  <c r="BM5882" i="53"/>
  <c r="BP3870" i="53"/>
  <c r="BQ3870" i="53"/>
  <c r="BO3870" i="53"/>
  <c r="BN3870" i="53"/>
  <c r="BM3870" i="53"/>
  <c r="BQ1860" i="53"/>
  <c r="BP1860" i="53"/>
  <c r="BO1860" i="53"/>
  <c r="BN1860" i="53"/>
  <c r="BM1860" i="53"/>
  <c r="BQ6888" i="53"/>
  <c r="BP6888" i="53"/>
  <c r="BO6888" i="53"/>
  <c r="BN6888" i="53"/>
  <c r="BM6888" i="53"/>
  <c r="BQ853" i="53"/>
  <c r="BP853" i="53"/>
  <c r="BO853" i="53"/>
  <c r="BN853" i="53"/>
  <c r="BM853" i="53"/>
  <c r="AD5881" i="53"/>
  <c r="AD4875" i="53"/>
  <c r="AD1858" i="53"/>
  <c r="BL854" i="53"/>
  <c r="BL5883" i="53"/>
  <c r="BL6889" i="53"/>
  <c r="BL3871" i="53"/>
  <c r="BL2866" i="53"/>
  <c r="BL4878" i="53"/>
  <c r="BL1861" i="53"/>
  <c r="AD6887" i="53"/>
  <c r="AD3869" i="53"/>
  <c r="AD2864" i="53"/>
  <c r="AG7916" i="53"/>
  <c r="AF7916" i="53"/>
  <c r="AE7916" i="53"/>
  <c r="AG8923" i="53"/>
  <c r="AF8923" i="53"/>
  <c r="AE8923" i="53"/>
  <c r="BM7916" i="53"/>
  <c r="BQ7916" i="53"/>
  <c r="BP7916" i="53"/>
  <c r="BO7916" i="53"/>
  <c r="BN7916" i="53"/>
  <c r="BM8922" i="53"/>
  <c r="BQ8922" i="53"/>
  <c r="BP8922" i="53"/>
  <c r="BO8922" i="53"/>
  <c r="BN8922" i="53"/>
  <c r="BL8923" i="53"/>
  <c r="BL7917" i="53"/>
  <c r="AD8924" i="53"/>
  <c r="AD7917" i="53"/>
  <c r="AG4875" i="53"/>
  <c r="AF4875" i="53"/>
  <c r="AE4875" i="53"/>
  <c r="AG5881" i="53"/>
  <c r="AF5881" i="53"/>
  <c r="AE5881" i="53"/>
  <c r="AF6887" i="53"/>
  <c r="AE6887" i="53"/>
  <c r="AG6887" i="53"/>
  <c r="AG1858" i="53"/>
  <c r="AE1858" i="53"/>
  <c r="AF1858" i="53"/>
  <c r="AG2864" i="53"/>
  <c r="AE2864" i="53"/>
  <c r="AF2864" i="53"/>
  <c r="AG3869" i="53"/>
  <c r="AF3869" i="53"/>
  <c r="AE3869" i="53"/>
  <c r="BP3871" i="53"/>
  <c r="BQ3871" i="53"/>
  <c r="BO3871" i="53"/>
  <c r="BN3871" i="53"/>
  <c r="BM3871" i="53"/>
  <c r="BQ6889" i="53"/>
  <c r="BP6889" i="53"/>
  <c r="BM6889" i="53"/>
  <c r="BO6889" i="53"/>
  <c r="BN6889" i="53"/>
  <c r="BQ1861" i="53"/>
  <c r="BP1861" i="53"/>
  <c r="BO1861" i="53"/>
  <c r="BN1861" i="53"/>
  <c r="BM1861" i="53"/>
  <c r="BP4878" i="53"/>
  <c r="BQ4878" i="53"/>
  <c r="BO4878" i="53"/>
  <c r="BN4878" i="53"/>
  <c r="BM4878" i="53"/>
  <c r="BQ5883" i="53"/>
  <c r="BP5883" i="53"/>
  <c r="BO5883" i="53"/>
  <c r="BN5883" i="53"/>
  <c r="BM5883" i="53"/>
  <c r="BQ2866" i="53"/>
  <c r="BP2866" i="53"/>
  <c r="BO2866" i="53"/>
  <c r="BN2866" i="53"/>
  <c r="BM2866" i="53"/>
  <c r="BQ854" i="53"/>
  <c r="BP854" i="53"/>
  <c r="BO854" i="53"/>
  <c r="BN854" i="53"/>
  <c r="BM854" i="53"/>
  <c r="AD5882" i="53"/>
  <c r="BL855" i="53"/>
  <c r="AD4876" i="53"/>
  <c r="AD1859" i="53"/>
  <c r="BL4879" i="53"/>
  <c r="BL6890" i="53"/>
  <c r="BL2867" i="53"/>
  <c r="BL3872" i="53"/>
  <c r="BL5884" i="53"/>
  <c r="BL1862" i="53"/>
  <c r="AD6888" i="53"/>
  <c r="AD3870" i="53"/>
  <c r="AD2865" i="53"/>
  <c r="AG7917" i="53"/>
  <c r="AF7917" i="53"/>
  <c r="AE7917" i="53"/>
  <c r="AG8924" i="53"/>
  <c r="AF8924" i="53"/>
  <c r="AE8924" i="53"/>
  <c r="BP7917" i="53"/>
  <c r="BO7917" i="53"/>
  <c r="BN7917" i="53"/>
  <c r="BM7917" i="53"/>
  <c r="BQ7917" i="53"/>
  <c r="BP8923" i="53"/>
  <c r="BN8923" i="53"/>
  <c r="BM8923" i="53"/>
  <c r="BQ8923" i="53"/>
  <c r="BO8923" i="53"/>
  <c r="BL8924" i="53"/>
  <c r="BL7918" i="53"/>
  <c r="AD8925" i="53"/>
  <c r="AD7918" i="53"/>
  <c r="AE6888" i="53"/>
  <c r="AG6888" i="53"/>
  <c r="AF6888" i="53"/>
  <c r="AG5882" i="53"/>
  <c r="AF5882" i="53"/>
  <c r="AE5882" i="53"/>
  <c r="AG4876" i="53"/>
  <c r="AF4876" i="53"/>
  <c r="AE4876" i="53"/>
  <c r="AG2865" i="53"/>
  <c r="AF2865" i="53"/>
  <c r="AE2865" i="53"/>
  <c r="AG3870" i="53"/>
  <c r="AF3870" i="53"/>
  <c r="AE3870" i="53"/>
  <c r="AG1859" i="53"/>
  <c r="AF1859" i="53"/>
  <c r="AE1859" i="53"/>
  <c r="BQ5884" i="53"/>
  <c r="BP5884" i="53"/>
  <c r="BN5884" i="53"/>
  <c r="BM5884" i="53"/>
  <c r="BO5884" i="53"/>
  <c r="BQ1862" i="53"/>
  <c r="BP1862" i="53"/>
  <c r="BO1862" i="53"/>
  <c r="BN1862" i="53"/>
  <c r="BM1862" i="53"/>
  <c r="BP855" i="53"/>
  <c r="BQ855" i="53"/>
  <c r="BO855" i="53"/>
  <c r="BN855" i="53"/>
  <c r="BM855" i="53"/>
  <c r="BP3872" i="53"/>
  <c r="BM3872" i="53"/>
  <c r="BQ3872" i="53"/>
  <c r="BO3872" i="53"/>
  <c r="BN3872" i="53"/>
  <c r="BP4879" i="53"/>
  <c r="BQ4879" i="53"/>
  <c r="BO4879" i="53"/>
  <c r="BN4879" i="53"/>
  <c r="BM4879" i="53"/>
  <c r="BQ2867" i="53"/>
  <c r="BP2867" i="53"/>
  <c r="BO2867" i="53"/>
  <c r="BN2867" i="53"/>
  <c r="BM2867" i="53"/>
  <c r="BQ6890" i="53"/>
  <c r="BP6890" i="53"/>
  <c r="BO6890" i="53"/>
  <c r="BN6890" i="53"/>
  <c r="BM6890" i="53"/>
  <c r="AD5883" i="53"/>
  <c r="AD1860" i="53"/>
  <c r="BL856" i="53"/>
  <c r="AD4877" i="53"/>
  <c r="BL1863" i="53"/>
  <c r="BL6891" i="53"/>
  <c r="BL2868" i="53"/>
  <c r="BL3873" i="53"/>
  <c r="BL4880" i="53"/>
  <c r="BL5885" i="53"/>
  <c r="AD6889" i="53"/>
  <c r="AD3871" i="53"/>
  <c r="AD2866" i="53"/>
  <c r="AF7918" i="53"/>
  <c r="AE7918" i="53"/>
  <c r="AG7918" i="53"/>
  <c r="AG8925" i="53"/>
  <c r="AF8925" i="53"/>
  <c r="AE8925" i="53"/>
  <c r="BQ7918" i="53"/>
  <c r="BP7918" i="53"/>
  <c r="BO7918" i="53"/>
  <c r="BN7918" i="53"/>
  <c r="BM7918" i="53"/>
  <c r="BQ8924" i="53"/>
  <c r="BP8924" i="53"/>
  <c r="BO8924" i="53"/>
  <c r="BN8924" i="53"/>
  <c r="BM8924" i="53"/>
  <c r="BL8925" i="53"/>
  <c r="BL7919" i="53"/>
  <c r="AD8926" i="53"/>
  <c r="AD7919" i="53"/>
  <c r="AF1860" i="53"/>
  <c r="AE1860" i="53"/>
  <c r="AG1860" i="53"/>
  <c r="AG5883" i="53"/>
  <c r="AF5883" i="53"/>
  <c r="AE5883" i="53"/>
  <c r="AG6889" i="53"/>
  <c r="AE6889" i="53"/>
  <c r="AF6889" i="53"/>
  <c r="AF2866" i="53"/>
  <c r="AE2866" i="53"/>
  <c r="AG2866" i="53"/>
  <c r="AG3871" i="53"/>
  <c r="AE3871" i="53"/>
  <c r="AF3871" i="53"/>
  <c r="AE4877" i="53"/>
  <c r="AF4877" i="53"/>
  <c r="AG4877" i="53"/>
  <c r="BQ856" i="53"/>
  <c r="BP856" i="53"/>
  <c r="BM856" i="53"/>
  <c r="BO856" i="53"/>
  <c r="BN856" i="53"/>
  <c r="BP4880" i="53"/>
  <c r="BQ4880" i="53"/>
  <c r="BO4880" i="53"/>
  <c r="BN4880" i="53"/>
  <c r="BM4880" i="53"/>
  <c r="BP3873" i="53"/>
  <c r="BN3873" i="53"/>
  <c r="BM3873" i="53"/>
  <c r="BQ3873" i="53"/>
  <c r="BO3873" i="53"/>
  <c r="BQ2868" i="53"/>
  <c r="BP2868" i="53"/>
  <c r="BO2868" i="53"/>
  <c r="BN2868" i="53"/>
  <c r="BM2868" i="53"/>
  <c r="BQ5885" i="53"/>
  <c r="BP5885" i="53"/>
  <c r="BO5885" i="53"/>
  <c r="BN5885" i="53"/>
  <c r="BM5885" i="53"/>
  <c r="BP6891" i="53"/>
  <c r="BQ6891" i="53"/>
  <c r="BO6891" i="53"/>
  <c r="BN6891" i="53"/>
  <c r="BM6891" i="53"/>
  <c r="BQ1863" i="53"/>
  <c r="BP1863" i="53"/>
  <c r="BN1863" i="53"/>
  <c r="BM1863" i="53"/>
  <c r="BO1863" i="53"/>
  <c r="AD5884" i="53"/>
  <c r="BL857" i="53"/>
  <c r="AD1861" i="53"/>
  <c r="AD4878" i="53"/>
  <c r="BL6892" i="53"/>
  <c r="BL3874" i="53"/>
  <c r="BL5886" i="53"/>
  <c r="BL4881" i="53"/>
  <c r="BL2869" i="53"/>
  <c r="BL1864" i="53"/>
  <c r="AD6890" i="53"/>
  <c r="AD3872" i="53"/>
  <c r="AD2867" i="53"/>
  <c r="AG7919" i="53"/>
  <c r="AF7919" i="53"/>
  <c r="AE7919" i="53"/>
  <c r="AG8926" i="53"/>
  <c r="AF8926" i="53"/>
  <c r="AE8926" i="53"/>
  <c r="BN7919" i="53"/>
  <c r="BM7919" i="53"/>
  <c r="BQ7919" i="53"/>
  <c r="BP7919" i="53"/>
  <c r="BO7919" i="53"/>
  <c r="BN8925" i="53"/>
  <c r="BQ8925" i="53"/>
  <c r="BP8925" i="53"/>
  <c r="BO8925" i="53"/>
  <c r="BM8925" i="53"/>
  <c r="BL8926" i="53"/>
  <c r="BL7920" i="53"/>
  <c r="AD8927" i="53"/>
  <c r="AD7920" i="53"/>
  <c r="AG1861" i="53"/>
  <c r="AF1861" i="53"/>
  <c r="AE1861" i="53"/>
  <c r="AE6890" i="53"/>
  <c r="AG6890" i="53"/>
  <c r="AF6890" i="53"/>
  <c r="AF5884" i="53"/>
  <c r="AE5884" i="53"/>
  <c r="AG5884" i="53"/>
  <c r="AG2867" i="53"/>
  <c r="AF2867" i="53"/>
  <c r="AE2867" i="53"/>
  <c r="AG3872" i="53"/>
  <c r="AF3872" i="53"/>
  <c r="AE3872" i="53"/>
  <c r="AG4878" i="53"/>
  <c r="AF4878" i="53"/>
  <c r="AE4878" i="53"/>
  <c r="BQ857" i="53"/>
  <c r="BP857" i="53"/>
  <c r="BO857" i="53"/>
  <c r="BN857" i="53"/>
  <c r="BM857" i="53"/>
  <c r="BP2869" i="53"/>
  <c r="BQ2869" i="53"/>
  <c r="BM2869" i="53"/>
  <c r="BO2869" i="53"/>
  <c r="BN2869" i="53"/>
  <c r="BQ1864" i="53"/>
  <c r="BP1864" i="53"/>
  <c r="BO1864" i="53"/>
  <c r="BN1864" i="53"/>
  <c r="BM1864" i="53"/>
  <c r="BP4881" i="53"/>
  <c r="BQ4881" i="53"/>
  <c r="BO4881" i="53"/>
  <c r="BN4881" i="53"/>
  <c r="BM4881" i="53"/>
  <c r="BQ5886" i="53"/>
  <c r="BP5886" i="53"/>
  <c r="BO5886" i="53"/>
  <c r="BN5886" i="53"/>
  <c r="BM5886" i="53"/>
  <c r="BP3874" i="53"/>
  <c r="BO3874" i="53"/>
  <c r="BN3874" i="53"/>
  <c r="BM3874" i="53"/>
  <c r="BQ3874" i="53"/>
  <c r="BQ6892" i="53"/>
  <c r="BP6892" i="53"/>
  <c r="BO6892" i="53"/>
  <c r="BN6892" i="53"/>
  <c r="BM6892" i="53"/>
  <c r="AD5885" i="53"/>
  <c r="AD1862" i="53"/>
  <c r="AD4879" i="53"/>
  <c r="BL858" i="53"/>
  <c r="BL6893" i="53"/>
  <c r="BL3875" i="53"/>
  <c r="BL2870" i="53"/>
  <c r="BL5887" i="53"/>
  <c r="BL1865" i="53"/>
  <c r="BL4882" i="53"/>
  <c r="AD6891" i="53"/>
  <c r="AD3873" i="53"/>
  <c r="AD2868" i="53"/>
  <c r="AG7920" i="53"/>
  <c r="AF7920" i="53"/>
  <c r="AE7920" i="53"/>
  <c r="AF8927" i="53"/>
  <c r="AE8927" i="53"/>
  <c r="AG8927" i="53"/>
  <c r="BQ7920" i="53"/>
  <c r="BP7920" i="53"/>
  <c r="BO7920" i="53"/>
  <c r="BN7920" i="53"/>
  <c r="BM7920" i="53"/>
  <c r="BQ8926" i="53"/>
  <c r="BO8926" i="53"/>
  <c r="BN8926" i="53"/>
  <c r="BM8926" i="53"/>
  <c r="BP8926" i="53"/>
  <c r="BL8927" i="53"/>
  <c r="BL7921" i="53"/>
  <c r="AD8928" i="53"/>
  <c r="AD7921" i="53"/>
  <c r="AG1862" i="53"/>
  <c r="AF1862" i="53"/>
  <c r="AE1862" i="53"/>
  <c r="AG4879" i="53"/>
  <c r="AF4879" i="53"/>
  <c r="AE4879" i="53"/>
  <c r="AG5885" i="53"/>
  <c r="AE5885" i="53"/>
  <c r="AF5885" i="53"/>
  <c r="AF6891" i="53"/>
  <c r="AE6891" i="53"/>
  <c r="AG6891" i="53"/>
  <c r="AG2868" i="53"/>
  <c r="AF2868" i="53"/>
  <c r="AE2868" i="53"/>
  <c r="AF3873" i="53"/>
  <c r="AE3873" i="53"/>
  <c r="AG3873" i="53"/>
  <c r="BP4882" i="53"/>
  <c r="BQ4882" i="53"/>
  <c r="BO4882" i="53"/>
  <c r="BN4882" i="53"/>
  <c r="BM4882" i="53"/>
  <c r="BQ5887" i="53"/>
  <c r="BP5887" i="53"/>
  <c r="BO5887" i="53"/>
  <c r="BN5887" i="53"/>
  <c r="BM5887" i="53"/>
  <c r="BQ6893" i="53"/>
  <c r="BP6893" i="53"/>
  <c r="BM6893" i="53"/>
  <c r="BO6893" i="53"/>
  <c r="BN6893" i="53"/>
  <c r="BQ1865" i="53"/>
  <c r="BP1865" i="53"/>
  <c r="BO1865" i="53"/>
  <c r="BN1865" i="53"/>
  <c r="BM1865" i="53"/>
  <c r="BQ2870" i="53"/>
  <c r="BP2870" i="53"/>
  <c r="BO2870" i="53"/>
  <c r="BN2870" i="53"/>
  <c r="BM2870" i="53"/>
  <c r="BP3875" i="53"/>
  <c r="BQ3875" i="53"/>
  <c r="BO3875" i="53"/>
  <c r="BN3875" i="53"/>
  <c r="BM3875" i="53"/>
  <c r="BQ858" i="53"/>
  <c r="BP858" i="53"/>
  <c r="BO858" i="53"/>
  <c r="BN858" i="53"/>
  <c r="BM858" i="53"/>
  <c r="AD5886" i="53"/>
  <c r="AD1863" i="53"/>
  <c r="BL859" i="53"/>
  <c r="AD4880" i="53"/>
  <c r="BL6894" i="53"/>
  <c r="BL4883" i="53"/>
  <c r="BL5888" i="53"/>
  <c r="BL3876" i="53"/>
  <c r="BL1866" i="53"/>
  <c r="BL2871" i="53"/>
  <c r="AD6892" i="53"/>
  <c r="AD3874" i="53"/>
  <c r="AD2869" i="53"/>
  <c r="AE7921" i="53"/>
  <c r="AG7921" i="53"/>
  <c r="AF7921" i="53"/>
  <c r="AG8928" i="53"/>
  <c r="AF8928" i="53"/>
  <c r="AE8928" i="53"/>
  <c r="BQ7921" i="53"/>
  <c r="BP7921" i="53"/>
  <c r="BO7921" i="53"/>
  <c r="BN7921" i="53"/>
  <c r="BM7921" i="53"/>
  <c r="BQ8927" i="53"/>
  <c r="BP8927" i="53"/>
  <c r="BO8927" i="53"/>
  <c r="BN8927" i="53"/>
  <c r="BM8927" i="53"/>
  <c r="BL8928" i="53"/>
  <c r="BL7922" i="53"/>
  <c r="AD8929" i="53"/>
  <c r="AD7922" i="53"/>
  <c r="AG6892" i="53"/>
  <c r="AF6892" i="53"/>
  <c r="AE6892" i="53"/>
  <c r="AE1863" i="53"/>
  <c r="AF1863" i="53"/>
  <c r="AG1863" i="53"/>
  <c r="AG5886" i="53"/>
  <c r="AF5886" i="53"/>
  <c r="AE5886" i="53"/>
  <c r="AE2869" i="53"/>
  <c r="AF2869" i="53"/>
  <c r="AG2869" i="53"/>
  <c r="AG3874" i="53"/>
  <c r="AF3874" i="53"/>
  <c r="AE3874" i="53"/>
  <c r="AG4880" i="53"/>
  <c r="AE4880" i="53"/>
  <c r="AF4880" i="53"/>
  <c r="BQ2871" i="53"/>
  <c r="BP2871" i="53"/>
  <c r="BO2871" i="53"/>
  <c r="BN2871" i="53"/>
  <c r="BM2871" i="53"/>
  <c r="BP859" i="53"/>
  <c r="BQ859" i="53"/>
  <c r="BO859" i="53"/>
  <c r="BN859" i="53"/>
  <c r="BM859" i="53"/>
  <c r="BP3876" i="53"/>
  <c r="BQ3876" i="53"/>
  <c r="BO3876" i="53"/>
  <c r="BN3876" i="53"/>
  <c r="BM3876" i="53"/>
  <c r="BQ6894" i="53"/>
  <c r="BP6894" i="53"/>
  <c r="BO6894" i="53"/>
  <c r="BN6894" i="53"/>
  <c r="BM6894" i="53"/>
  <c r="BQ1866" i="53"/>
  <c r="BP1866" i="53"/>
  <c r="BO1866" i="53"/>
  <c r="BN1866" i="53"/>
  <c r="BM1866" i="53"/>
  <c r="BQ5888" i="53"/>
  <c r="BP5888" i="53"/>
  <c r="BN5888" i="53"/>
  <c r="BM5888" i="53"/>
  <c r="BO5888" i="53"/>
  <c r="BP4883" i="53"/>
  <c r="BM4883" i="53"/>
  <c r="BQ4883" i="53"/>
  <c r="BO4883" i="53"/>
  <c r="BN4883" i="53"/>
  <c r="AD5887" i="53"/>
  <c r="BL860" i="53"/>
  <c r="AD4881" i="53"/>
  <c r="AD1864" i="53"/>
  <c r="BL4884" i="53"/>
  <c r="BL2872" i="53"/>
  <c r="BL6895" i="53"/>
  <c r="BL3877" i="53"/>
  <c r="BL1867" i="53"/>
  <c r="BL5889" i="53"/>
  <c r="AD6893" i="53"/>
  <c r="AD3875" i="53"/>
  <c r="AD2870" i="53"/>
  <c r="AG7922" i="53"/>
  <c r="AF7922" i="53"/>
  <c r="AE7922" i="53"/>
  <c r="AG8929" i="53"/>
  <c r="AF8929" i="53"/>
  <c r="AE8929" i="53"/>
  <c r="BO7922" i="53"/>
  <c r="BN7922" i="53"/>
  <c r="BM7922" i="53"/>
  <c r="BQ7922" i="53"/>
  <c r="BP7922" i="53"/>
  <c r="BO8928" i="53"/>
  <c r="BM8928" i="53"/>
  <c r="BQ8928" i="53"/>
  <c r="BP8928" i="53"/>
  <c r="BN8928" i="53"/>
  <c r="BL8929" i="53"/>
  <c r="BL7923" i="53"/>
  <c r="AD8930" i="53"/>
  <c r="AD7923" i="53"/>
  <c r="AG6893" i="53"/>
  <c r="AE6893" i="53"/>
  <c r="AF6893" i="53"/>
  <c r="AE5887" i="53"/>
  <c r="AG5887" i="53"/>
  <c r="AF5887" i="53"/>
  <c r="AG4881" i="53"/>
  <c r="AF4881" i="53"/>
  <c r="AE4881" i="53"/>
  <c r="AG2870" i="53"/>
  <c r="AF2870" i="53"/>
  <c r="AE2870" i="53"/>
  <c r="AG3875" i="53"/>
  <c r="AF3875" i="53"/>
  <c r="AE3875" i="53"/>
  <c r="AG1864" i="53"/>
  <c r="AF1864" i="53"/>
  <c r="AE1864" i="53"/>
  <c r="BQ5889" i="53"/>
  <c r="BP5889" i="53"/>
  <c r="BO5889" i="53"/>
  <c r="BN5889" i="53"/>
  <c r="BM5889" i="53"/>
  <c r="BP3877" i="53"/>
  <c r="BQ3877" i="53"/>
  <c r="BO3877" i="53"/>
  <c r="BN3877" i="53"/>
  <c r="BM3877" i="53"/>
  <c r="BQ860" i="53"/>
  <c r="BP860" i="53"/>
  <c r="BM860" i="53"/>
  <c r="BO860" i="53"/>
  <c r="BN860" i="53"/>
  <c r="BP6895" i="53"/>
  <c r="BQ6895" i="53"/>
  <c r="BO6895" i="53"/>
  <c r="BN6895" i="53"/>
  <c r="BM6895" i="53"/>
  <c r="BQ1867" i="53"/>
  <c r="BP1867" i="53"/>
  <c r="BN1867" i="53"/>
  <c r="BM1867" i="53"/>
  <c r="BO1867" i="53"/>
  <c r="BP4884" i="53"/>
  <c r="BN4884" i="53"/>
  <c r="BM4884" i="53"/>
  <c r="BQ4884" i="53"/>
  <c r="BO4884" i="53"/>
  <c r="BQ2872" i="53"/>
  <c r="BP2872" i="53"/>
  <c r="BO2872" i="53"/>
  <c r="BN2872" i="53"/>
  <c r="BM2872" i="53"/>
  <c r="AD5888" i="53"/>
  <c r="AD1865" i="53"/>
  <c r="AD4882" i="53"/>
  <c r="BL861" i="53"/>
  <c r="BL2873" i="53"/>
  <c r="BL5890" i="53"/>
  <c r="BL3878" i="53"/>
  <c r="BL6896" i="53"/>
  <c r="BL4885" i="53"/>
  <c r="BL1868" i="53"/>
  <c r="AD6894" i="53"/>
  <c r="AD3876" i="53"/>
  <c r="AD2871" i="53"/>
  <c r="AG7923" i="53"/>
  <c r="AF7923" i="53"/>
  <c r="AE7923" i="53"/>
  <c r="AE8930" i="53"/>
  <c r="AG8930" i="53"/>
  <c r="AF8930" i="53"/>
  <c r="BQ7923" i="53"/>
  <c r="BP7923" i="53"/>
  <c r="BO7923" i="53"/>
  <c r="BN7923" i="53"/>
  <c r="BM7923" i="53"/>
  <c r="BP8929" i="53"/>
  <c r="BO8929" i="53"/>
  <c r="BN8929" i="53"/>
  <c r="BM8929" i="53"/>
  <c r="BQ8929" i="53"/>
  <c r="BL8930" i="53"/>
  <c r="BL7924" i="53"/>
  <c r="AD8931" i="53"/>
  <c r="AD7924" i="53"/>
  <c r="AG1865" i="53"/>
  <c r="AF1865" i="53"/>
  <c r="AE1865" i="53"/>
  <c r="AE6894" i="53"/>
  <c r="AF6894" i="53"/>
  <c r="AG6894" i="53"/>
  <c r="AG5888" i="53"/>
  <c r="AF5888" i="53"/>
  <c r="AE5888" i="53"/>
  <c r="AG2871" i="53"/>
  <c r="AF2871" i="53"/>
  <c r="AE2871" i="53"/>
  <c r="AF4882" i="53"/>
  <c r="AE4882" i="53"/>
  <c r="AG4882" i="53"/>
  <c r="AE3876" i="53"/>
  <c r="AF3876" i="53"/>
  <c r="AG3876" i="53"/>
  <c r="BP4885" i="53"/>
  <c r="BO4885" i="53"/>
  <c r="BN4885" i="53"/>
  <c r="BM4885" i="53"/>
  <c r="BQ4885" i="53"/>
  <c r="BQ6896" i="53"/>
  <c r="BP6896" i="53"/>
  <c r="BO6896" i="53"/>
  <c r="BN6896" i="53"/>
  <c r="BM6896" i="53"/>
  <c r="BP3878" i="53"/>
  <c r="BQ3878" i="53"/>
  <c r="BO3878" i="53"/>
  <c r="BN3878" i="53"/>
  <c r="BM3878" i="53"/>
  <c r="BQ5890" i="53"/>
  <c r="BP5890" i="53"/>
  <c r="BO5890" i="53"/>
  <c r="BN5890" i="53"/>
  <c r="BM5890" i="53"/>
  <c r="BP2873" i="53"/>
  <c r="BQ2873" i="53"/>
  <c r="BM2873" i="53"/>
  <c r="BO2873" i="53"/>
  <c r="BN2873" i="53"/>
  <c r="BQ1868" i="53"/>
  <c r="BP1868" i="53"/>
  <c r="BO1868" i="53"/>
  <c r="BN1868" i="53"/>
  <c r="BM1868" i="53"/>
  <c r="BQ861" i="53"/>
  <c r="BP861" i="53"/>
  <c r="BO861" i="53"/>
  <c r="BN861" i="53"/>
  <c r="BM861" i="53"/>
  <c r="AD5889" i="53"/>
  <c r="BL862" i="53"/>
  <c r="AD4883" i="53"/>
  <c r="AD1866" i="53"/>
  <c r="BL3879" i="53"/>
  <c r="BL5891" i="53"/>
  <c r="BL2874" i="53"/>
  <c r="BL4886" i="53"/>
  <c r="BL6897" i="53"/>
  <c r="BL1869" i="53"/>
  <c r="AD6895" i="53"/>
  <c r="AD3877" i="53"/>
  <c r="AD2872" i="53"/>
  <c r="AG7924" i="53"/>
  <c r="AF7924" i="53"/>
  <c r="AE7924" i="53"/>
  <c r="AG8931" i="53"/>
  <c r="AF8931" i="53"/>
  <c r="AE8931" i="53"/>
  <c r="BM7924" i="53"/>
  <c r="BQ7924" i="53"/>
  <c r="BP7924" i="53"/>
  <c r="BO7924" i="53"/>
  <c r="BN7924" i="53"/>
  <c r="BM8930" i="53"/>
  <c r="BQ8930" i="53"/>
  <c r="BP8930" i="53"/>
  <c r="BO8930" i="53"/>
  <c r="BN8930" i="53"/>
  <c r="BL8931" i="53"/>
  <c r="BL7925" i="53"/>
  <c r="AD8932" i="53"/>
  <c r="AD7925" i="53"/>
  <c r="AF6895" i="53"/>
  <c r="AE6895" i="53"/>
  <c r="AG6895" i="53"/>
  <c r="AG5889" i="53"/>
  <c r="AF5889" i="53"/>
  <c r="AE5889" i="53"/>
  <c r="AG2872" i="53"/>
  <c r="AE2872" i="53"/>
  <c r="AF2872" i="53"/>
  <c r="AG4883" i="53"/>
  <c r="AF4883" i="53"/>
  <c r="AE4883" i="53"/>
  <c r="AG3877" i="53"/>
  <c r="AF3877" i="53"/>
  <c r="AE3877" i="53"/>
  <c r="AG1866" i="53"/>
  <c r="AE1866" i="53"/>
  <c r="AF1866" i="53"/>
  <c r="BQ862" i="53"/>
  <c r="BP862" i="53"/>
  <c r="BO862" i="53"/>
  <c r="BN862" i="53"/>
  <c r="BM862" i="53"/>
  <c r="BQ6897" i="53"/>
  <c r="BP6897" i="53"/>
  <c r="BM6897" i="53"/>
  <c r="BO6897" i="53"/>
  <c r="BN6897" i="53"/>
  <c r="BQ1869" i="53"/>
  <c r="BP1869" i="53"/>
  <c r="BO1869" i="53"/>
  <c r="BN1869" i="53"/>
  <c r="BM1869" i="53"/>
  <c r="BP4886" i="53"/>
  <c r="BQ4886" i="53"/>
  <c r="BO4886" i="53"/>
  <c r="BN4886" i="53"/>
  <c r="BM4886" i="53"/>
  <c r="BQ5891" i="53"/>
  <c r="BP5891" i="53"/>
  <c r="BO5891" i="53"/>
  <c r="BN5891" i="53"/>
  <c r="BM5891" i="53"/>
  <c r="BP3879" i="53"/>
  <c r="BQ3879" i="53"/>
  <c r="BO3879" i="53"/>
  <c r="BN3879" i="53"/>
  <c r="BM3879" i="53"/>
  <c r="BQ2874" i="53"/>
  <c r="BP2874" i="53"/>
  <c r="BO2874" i="53"/>
  <c r="BN2874" i="53"/>
  <c r="BM2874" i="53"/>
  <c r="AD5890" i="53"/>
  <c r="AD4884" i="53"/>
  <c r="AD1867" i="53"/>
  <c r="BL863" i="53"/>
  <c r="BL5892" i="53"/>
  <c r="BL6898" i="53"/>
  <c r="BL4887" i="53"/>
  <c r="BL3880" i="53"/>
  <c r="BL2875" i="53"/>
  <c r="BL1870" i="53"/>
  <c r="AD6896" i="53"/>
  <c r="AD3878" i="53"/>
  <c r="AD2873" i="53"/>
  <c r="AG8932" i="53"/>
  <c r="AF8932" i="53"/>
  <c r="AE8932" i="53"/>
  <c r="BP7925" i="53"/>
  <c r="BO7925" i="53"/>
  <c r="BN7925" i="53"/>
  <c r="BM7925" i="53"/>
  <c r="BQ7925" i="53"/>
  <c r="AG7925" i="53"/>
  <c r="AF7925" i="53"/>
  <c r="AE7925" i="53"/>
  <c r="BP8931" i="53"/>
  <c r="BN8931" i="53"/>
  <c r="BM8931" i="53"/>
  <c r="BQ8931" i="53"/>
  <c r="BO8931" i="53"/>
  <c r="BL8932" i="53"/>
  <c r="BL7926" i="53"/>
  <c r="AD8933" i="53"/>
  <c r="AD7926" i="53"/>
  <c r="AF6896" i="53"/>
  <c r="AG6896" i="53"/>
  <c r="AE6896" i="53"/>
  <c r="AG5890" i="53"/>
  <c r="AF5890" i="53"/>
  <c r="AE5890" i="53"/>
  <c r="AG4884" i="53"/>
  <c r="AF4884" i="53"/>
  <c r="AE4884" i="53"/>
  <c r="AG1867" i="53"/>
  <c r="AF1867" i="53"/>
  <c r="AE1867" i="53"/>
  <c r="AG2873" i="53"/>
  <c r="AF2873" i="53"/>
  <c r="AE2873" i="53"/>
  <c r="AG3878" i="53"/>
  <c r="AF3878" i="53"/>
  <c r="AE3878" i="53"/>
  <c r="BQ2875" i="53"/>
  <c r="BP2875" i="53"/>
  <c r="BO2875" i="53"/>
  <c r="BN2875" i="53"/>
  <c r="BM2875" i="53"/>
  <c r="BQ1870" i="53"/>
  <c r="BP1870" i="53"/>
  <c r="BO1870" i="53"/>
  <c r="BN1870" i="53"/>
  <c r="BM1870" i="53"/>
  <c r="BP3880" i="53"/>
  <c r="BM3880" i="53"/>
  <c r="BQ3880" i="53"/>
  <c r="BO3880" i="53"/>
  <c r="BN3880" i="53"/>
  <c r="BP4887" i="53"/>
  <c r="BQ4887" i="53"/>
  <c r="BO4887" i="53"/>
  <c r="BN4887" i="53"/>
  <c r="BM4887" i="53"/>
  <c r="BQ6898" i="53"/>
  <c r="BP6898" i="53"/>
  <c r="BO6898" i="53"/>
  <c r="BN6898" i="53"/>
  <c r="BM6898" i="53"/>
  <c r="BQ5892" i="53"/>
  <c r="BP5892" i="53"/>
  <c r="BN5892" i="53"/>
  <c r="BM5892" i="53"/>
  <c r="BO5892" i="53"/>
  <c r="BP863" i="53"/>
  <c r="BQ863" i="53"/>
  <c r="BO863" i="53"/>
  <c r="BN863" i="53"/>
  <c r="BM863" i="53"/>
  <c r="AD5891" i="53"/>
  <c r="AD1868" i="53"/>
  <c r="BL864" i="53"/>
  <c r="AD4885" i="53"/>
  <c r="BL6899" i="53"/>
  <c r="BL3881" i="53"/>
  <c r="BL1871" i="53"/>
  <c r="BL2876" i="53"/>
  <c r="BL4888" i="53"/>
  <c r="BL5893" i="53"/>
  <c r="AD6897" i="53"/>
  <c r="AD3879" i="53"/>
  <c r="AD2874" i="53"/>
  <c r="AF7926" i="53"/>
  <c r="AE7926" i="53"/>
  <c r="AG7926" i="53"/>
  <c r="AG8933" i="53"/>
  <c r="AF8933" i="53"/>
  <c r="AE8933" i="53"/>
  <c r="BQ7926" i="53"/>
  <c r="BP7926" i="53"/>
  <c r="BO7926" i="53"/>
  <c r="BN7926" i="53"/>
  <c r="BM7926" i="53"/>
  <c r="BQ8932" i="53"/>
  <c r="BP8932" i="53"/>
  <c r="BO8932" i="53"/>
  <c r="BN8932" i="53"/>
  <c r="BM8932" i="53"/>
  <c r="BL8933" i="53"/>
  <c r="BL7927" i="53"/>
  <c r="AD8934" i="53"/>
  <c r="AD7927" i="53"/>
  <c r="AG6897" i="53"/>
  <c r="AF6897" i="53"/>
  <c r="AE6897" i="53"/>
  <c r="AF1868" i="53"/>
  <c r="AE1868" i="53"/>
  <c r="AG1868" i="53"/>
  <c r="AG5891" i="53"/>
  <c r="AF5891" i="53"/>
  <c r="AE5891" i="53"/>
  <c r="AF2874" i="53"/>
  <c r="AE2874" i="53"/>
  <c r="AG2874" i="53"/>
  <c r="AG3879" i="53"/>
  <c r="AE3879" i="53"/>
  <c r="AF3879" i="53"/>
  <c r="AE4885" i="53"/>
  <c r="AF4885" i="53"/>
  <c r="AG4885" i="53"/>
  <c r="BQ5893" i="53"/>
  <c r="BP5893" i="53"/>
  <c r="BO5893" i="53"/>
  <c r="BN5893" i="53"/>
  <c r="BM5893" i="53"/>
  <c r="BP4888" i="53"/>
  <c r="BQ4888" i="53"/>
  <c r="BO4888" i="53"/>
  <c r="BN4888" i="53"/>
  <c r="BM4888" i="53"/>
  <c r="BQ2876" i="53"/>
  <c r="BP2876" i="53"/>
  <c r="BO2876" i="53"/>
  <c r="BN2876" i="53"/>
  <c r="BM2876" i="53"/>
  <c r="BQ1871" i="53"/>
  <c r="BP1871" i="53"/>
  <c r="BN1871" i="53"/>
  <c r="BM1871" i="53"/>
  <c r="BO1871" i="53"/>
  <c r="BP3881" i="53"/>
  <c r="BN3881" i="53"/>
  <c r="BM3881" i="53"/>
  <c r="BQ3881" i="53"/>
  <c r="BO3881" i="53"/>
  <c r="BP6899" i="53"/>
  <c r="BQ6899" i="53"/>
  <c r="BO6899" i="53"/>
  <c r="BN6899" i="53"/>
  <c r="BM6899" i="53"/>
  <c r="BQ864" i="53"/>
  <c r="BP864" i="53"/>
  <c r="BM864" i="53"/>
  <c r="BO864" i="53"/>
  <c r="BN864" i="53"/>
  <c r="AD5892" i="53"/>
  <c r="BL865" i="53"/>
  <c r="AD1869" i="53"/>
  <c r="AD4886" i="53"/>
  <c r="BL4889" i="53"/>
  <c r="BL3882" i="53"/>
  <c r="BL2877" i="53"/>
  <c r="BL5894" i="53"/>
  <c r="BL6900" i="53"/>
  <c r="BL1872" i="53"/>
  <c r="AD6898" i="53"/>
  <c r="AD3880" i="53"/>
  <c r="AD2875" i="53"/>
  <c r="AG7927" i="53"/>
  <c r="AF7927" i="53"/>
  <c r="AE7927" i="53"/>
  <c r="AG8934" i="53"/>
  <c r="AF8934" i="53"/>
  <c r="AE8934" i="53"/>
  <c r="BN7927" i="53"/>
  <c r="BM7927" i="53"/>
  <c r="BQ7927" i="53"/>
  <c r="BP7927" i="53"/>
  <c r="BO7927" i="53"/>
  <c r="BN8933" i="53"/>
  <c r="BQ8933" i="53"/>
  <c r="BP8933" i="53"/>
  <c r="BO8933" i="53"/>
  <c r="BM8933" i="53"/>
  <c r="BL8934" i="53"/>
  <c r="BL7928" i="53"/>
  <c r="AD8935" i="53"/>
  <c r="AD7928" i="53"/>
  <c r="AG1869" i="53"/>
  <c r="AF1869" i="53"/>
  <c r="AE1869" i="53"/>
  <c r="AG5892" i="53"/>
  <c r="AF5892" i="53"/>
  <c r="AE5892" i="53"/>
  <c r="AE6898" i="53"/>
  <c r="AG6898" i="53"/>
  <c r="AF6898" i="53"/>
  <c r="AG2875" i="53"/>
  <c r="AF2875" i="53"/>
  <c r="AE2875" i="53"/>
  <c r="AG3880" i="53"/>
  <c r="AF3880" i="53"/>
  <c r="AE3880" i="53"/>
  <c r="AG4886" i="53"/>
  <c r="AF4886" i="53"/>
  <c r="AE4886" i="53"/>
  <c r="BQ865" i="53"/>
  <c r="BP865" i="53"/>
  <c r="BO865" i="53"/>
  <c r="BN865" i="53"/>
  <c r="BM865" i="53"/>
  <c r="BP2877" i="53"/>
  <c r="BQ2877" i="53"/>
  <c r="BM2877" i="53"/>
  <c r="BO2877" i="53"/>
  <c r="BN2877" i="53"/>
  <c r="BQ1872" i="53"/>
  <c r="BP1872" i="53"/>
  <c r="BO1872" i="53"/>
  <c r="BN1872" i="53"/>
  <c r="BM1872" i="53"/>
  <c r="BQ6900" i="53"/>
  <c r="BP6900" i="53"/>
  <c r="BO6900" i="53"/>
  <c r="BN6900" i="53"/>
  <c r="BM6900" i="53"/>
  <c r="BP4889" i="53"/>
  <c r="BQ4889" i="53"/>
  <c r="BO4889" i="53"/>
  <c r="BN4889" i="53"/>
  <c r="BM4889" i="53"/>
  <c r="BQ5894" i="53"/>
  <c r="BP5894" i="53"/>
  <c r="BO5894" i="53"/>
  <c r="BN5894" i="53"/>
  <c r="BM5894" i="53"/>
  <c r="BP3882" i="53"/>
  <c r="BO3882" i="53"/>
  <c r="BN3882" i="53"/>
  <c r="BM3882" i="53"/>
  <c r="BQ3882" i="53"/>
  <c r="AD5893" i="53"/>
  <c r="AD1870" i="53"/>
  <c r="AD4887" i="53"/>
  <c r="BL866" i="53"/>
  <c r="BL3883" i="53"/>
  <c r="BL6901" i="53"/>
  <c r="BL2878" i="53"/>
  <c r="BL5895" i="53"/>
  <c r="BL1873" i="53"/>
  <c r="BL4890" i="53"/>
  <c r="AD6899" i="53"/>
  <c r="AD3881" i="53"/>
  <c r="AD2876" i="53"/>
  <c r="AG7928" i="53"/>
  <c r="AF7928" i="53"/>
  <c r="AE7928" i="53"/>
  <c r="AF8935" i="53"/>
  <c r="AE8935" i="53"/>
  <c r="AG8935" i="53"/>
  <c r="BQ7928" i="53"/>
  <c r="BP7928" i="53"/>
  <c r="BO7928" i="53"/>
  <c r="BN7928" i="53"/>
  <c r="BM7928" i="53"/>
  <c r="BQ8934" i="53"/>
  <c r="BO8934" i="53"/>
  <c r="BN8934" i="53"/>
  <c r="BM8934" i="53"/>
  <c r="BP8934" i="53"/>
  <c r="BL8935" i="53"/>
  <c r="BL7929" i="53"/>
  <c r="AD8936" i="53"/>
  <c r="AD7929" i="53"/>
  <c r="AG1870" i="53"/>
  <c r="AF1870" i="53"/>
  <c r="AE1870" i="53"/>
  <c r="AG4887" i="53"/>
  <c r="AF4887" i="53"/>
  <c r="AE4887" i="53"/>
  <c r="AG6899" i="53"/>
  <c r="AE6899" i="53"/>
  <c r="AF6899" i="53"/>
  <c r="AG5893" i="53"/>
  <c r="AE5893" i="53"/>
  <c r="AF5893" i="53"/>
  <c r="AG2876" i="53"/>
  <c r="AF2876" i="53"/>
  <c r="AE2876" i="53"/>
  <c r="AF3881" i="53"/>
  <c r="AE3881" i="53"/>
  <c r="AG3881" i="53"/>
  <c r="BQ5895" i="53"/>
  <c r="BP5895" i="53"/>
  <c r="BO5895" i="53"/>
  <c r="BN5895" i="53"/>
  <c r="BM5895" i="53"/>
  <c r="BQ2878" i="53"/>
  <c r="BP2878" i="53"/>
  <c r="BO2878" i="53"/>
  <c r="BN2878" i="53"/>
  <c r="BM2878" i="53"/>
  <c r="BP4890" i="53"/>
  <c r="BQ4890" i="53"/>
  <c r="BO4890" i="53"/>
  <c r="BN4890" i="53"/>
  <c r="BM4890" i="53"/>
  <c r="BQ6901" i="53"/>
  <c r="BP6901" i="53"/>
  <c r="BM6901" i="53"/>
  <c r="BO6901" i="53"/>
  <c r="BN6901" i="53"/>
  <c r="BQ1873" i="53"/>
  <c r="BP1873" i="53"/>
  <c r="BO1873" i="53"/>
  <c r="BN1873" i="53"/>
  <c r="BM1873" i="53"/>
  <c r="BP3883" i="53"/>
  <c r="BQ3883" i="53"/>
  <c r="BO3883" i="53"/>
  <c r="BN3883" i="53"/>
  <c r="BM3883" i="53"/>
  <c r="BQ866" i="53"/>
  <c r="BP866" i="53"/>
  <c r="BO866" i="53"/>
  <c r="BN866" i="53"/>
  <c r="BM866" i="53"/>
  <c r="AD5894" i="53"/>
  <c r="AD4888" i="53"/>
  <c r="AD1871" i="53"/>
  <c r="BL867" i="53"/>
  <c r="BL6902" i="53"/>
  <c r="BL1874" i="53"/>
  <c r="BL5896" i="53"/>
  <c r="BL3884" i="53"/>
  <c r="BL4891" i="53"/>
  <c r="BL2879" i="53"/>
  <c r="AD6900" i="53"/>
  <c r="AD3882" i="53"/>
  <c r="AD2877" i="53"/>
  <c r="AE7929" i="53"/>
  <c r="AG7929" i="53"/>
  <c r="AF7929" i="53"/>
  <c r="AG8936" i="53"/>
  <c r="AF8936" i="53"/>
  <c r="AE8936" i="53"/>
  <c r="BQ7929" i="53"/>
  <c r="BP7929" i="53"/>
  <c r="BO7929" i="53"/>
  <c r="BN7929" i="53"/>
  <c r="BM7929" i="53"/>
  <c r="BQ8935" i="53"/>
  <c r="BP8935" i="53"/>
  <c r="BO8935" i="53"/>
  <c r="BN8935" i="53"/>
  <c r="BM8935" i="53"/>
  <c r="BL8936" i="53"/>
  <c r="BL7930" i="53"/>
  <c r="AD8937" i="53"/>
  <c r="AD7930" i="53"/>
  <c r="AG4888" i="53"/>
  <c r="AE4888" i="53"/>
  <c r="AF4888" i="53"/>
  <c r="AG5894" i="53"/>
  <c r="AF5894" i="53"/>
  <c r="AE5894" i="53"/>
  <c r="AE1871" i="53"/>
  <c r="AF1871" i="53"/>
  <c r="AG1871" i="53"/>
  <c r="AG6900" i="53"/>
  <c r="AF6900" i="53"/>
  <c r="AE6900" i="53"/>
  <c r="AE2877" i="53"/>
  <c r="AF2877" i="53"/>
  <c r="AG2877" i="53"/>
  <c r="AG3882" i="53"/>
  <c r="AF3882" i="53"/>
  <c r="AE3882" i="53"/>
  <c r="BQ2879" i="53"/>
  <c r="BP2879" i="53"/>
  <c r="BO2879" i="53"/>
  <c r="BN2879" i="53"/>
  <c r="BM2879" i="53"/>
  <c r="BP4891" i="53"/>
  <c r="BM4891" i="53"/>
  <c r="BQ4891" i="53"/>
  <c r="BO4891" i="53"/>
  <c r="BN4891" i="53"/>
  <c r="BQ5896" i="53"/>
  <c r="BP5896" i="53"/>
  <c r="BN5896" i="53"/>
  <c r="BM5896" i="53"/>
  <c r="BO5896" i="53"/>
  <c r="BP3884" i="53"/>
  <c r="BQ3884" i="53"/>
  <c r="BO3884" i="53"/>
  <c r="BN3884" i="53"/>
  <c r="BM3884" i="53"/>
  <c r="BQ1874" i="53"/>
  <c r="BP1874" i="53"/>
  <c r="BO1874" i="53"/>
  <c r="BN1874" i="53"/>
  <c r="BM1874" i="53"/>
  <c r="BQ6902" i="53"/>
  <c r="BP6902" i="53"/>
  <c r="BO6902" i="53"/>
  <c r="BN6902" i="53"/>
  <c r="BM6902" i="53"/>
  <c r="BP867" i="53"/>
  <c r="BQ867" i="53"/>
  <c r="BO867" i="53"/>
  <c r="BN867" i="53"/>
  <c r="BM867" i="53"/>
  <c r="AD5895" i="53"/>
  <c r="AD1872" i="53"/>
  <c r="AD4889" i="53"/>
  <c r="BL868" i="53"/>
  <c r="BL1875" i="53"/>
  <c r="BL6903" i="53"/>
  <c r="BL5897" i="53"/>
  <c r="BL2880" i="53"/>
  <c r="BL4892" i="53"/>
  <c r="BL3885" i="53"/>
  <c r="AD6901" i="53"/>
  <c r="AD3883" i="53"/>
  <c r="AD2878" i="53"/>
  <c r="AG7930" i="53"/>
  <c r="AF7930" i="53"/>
  <c r="AE7930" i="53"/>
  <c r="AG8937" i="53"/>
  <c r="AF8937" i="53"/>
  <c r="AE8937" i="53"/>
  <c r="BO7930" i="53"/>
  <c r="BN7930" i="53"/>
  <c r="BM7930" i="53"/>
  <c r="BQ7930" i="53"/>
  <c r="BP7930" i="53"/>
  <c r="BO8936" i="53"/>
  <c r="BM8936" i="53"/>
  <c r="BQ8936" i="53"/>
  <c r="BP8936" i="53"/>
  <c r="BN8936" i="53"/>
  <c r="BL8937" i="53"/>
  <c r="BL7931" i="53"/>
  <c r="AD8938" i="53"/>
  <c r="AD7931" i="53"/>
  <c r="AF6901" i="53"/>
  <c r="AE6901" i="53"/>
  <c r="AG6901" i="53"/>
  <c r="AG1872" i="53"/>
  <c r="AF1872" i="53"/>
  <c r="AE1872" i="53"/>
  <c r="AF5895" i="53"/>
  <c r="AE5895" i="53"/>
  <c r="AG5895" i="53"/>
  <c r="AG4889" i="53"/>
  <c r="AF4889" i="53"/>
  <c r="AE4889" i="53"/>
  <c r="AG2878" i="53"/>
  <c r="AF2878" i="53"/>
  <c r="AE2878" i="53"/>
  <c r="AG3883" i="53"/>
  <c r="AF3883" i="53"/>
  <c r="AE3883" i="53"/>
  <c r="BP3885" i="53"/>
  <c r="BQ3885" i="53"/>
  <c r="BO3885" i="53"/>
  <c r="BN3885" i="53"/>
  <c r="BM3885" i="53"/>
  <c r="BP6903" i="53"/>
  <c r="BQ6903" i="53"/>
  <c r="BO6903" i="53"/>
  <c r="BN6903" i="53"/>
  <c r="BM6903" i="53"/>
  <c r="BQ1875" i="53"/>
  <c r="BP1875" i="53"/>
  <c r="BN1875" i="53"/>
  <c r="BM1875" i="53"/>
  <c r="BO1875" i="53"/>
  <c r="BP4892" i="53"/>
  <c r="BN4892" i="53"/>
  <c r="BM4892" i="53"/>
  <c r="BQ4892" i="53"/>
  <c r="BO4892" i="53"/>
  <c r="BQ2880" i="53"/>
  <c r="BP2880" i="53"/>
  <c r="BO2880" i="53"/>
  <c r="BN2880" i="53"/>
  <c r="BM2880" i="53"/>
  <c r="BQ5897" i="53"/>
  <c r="BP5897" i="53"/>
  <c r="BO5897" i="53"/>
  <c r="BN5897" i="53"/>
  <c r="BM5897" i="53"/>
  <c r="BQ868" i="53"/>
  <c r="BP868" i="53"/>
  <c r="BM868" i="53"/>
  <c r="BO868" i="53"/>
  <c r="BN868" i="53"/>
  <c r="AD5896" i="53"/>
  <c r="AD4890" i="53"/>
  <c r="BL869" i="53"/>
  <c r="AD1873" i="53"/>
  <c r="BL4893" i="53"/>
  <c r="BL5898" i="53"/>
  <c r="BL6904" i="53"/>
  <c r="BL2881" i="53"/>
  <c r="BL3886" i="53"/>
  <c r="BL1876" i="53"/>
  <c r="AD6902" i="53"/>
  <c r="AD3884" i="53"/>
  <c r="AD2879" i="53"/>
  <c r="AG7931" i="53"/>
  <c r="AF7931" i="53"/>
  <c r="AE7931" i="53"/>
  <c r="AE8938" i="53"/>
  <c r="AG8938" i="53"/>
  <c r="AF8938" i="53"/>
  <c r="BQ7931" i="53"/>
  <c r="BP7931" i="53"/>
  <c r="BO7931" i="53"/>
  <c r="BN7931" i="53"/>
  <c r="BM7931" i="53"/>
  <c r="BP8937" i="53"/>
  <c r="BO8937" i="53"/>
  <c r="BN8937" i="53"/>
  <c r="BM8937" i="53"/>
  <c r="BQ8937" i="53"/>
  <c r="BL8938" i="53"/>
  <c r="BL7932" i="53"/>
  <c r="AD8939" i="53"/>
  <c r="AD7932" i="53"/>
  <c r="AF4890" i="53"/>
  <c r="AE4890" i="53"/>
  <c r="AG4890" i="53"/>
  <c r="AG5896" i="53"/>
  <c r="AF5896" i="53"/>
  <c r="AE5896" i="53"/>
  <c r="AF6902" i="53"/>
  <c r="AE6902" i="53"/>
  <c r="AG6902" i="53"/>
  <c r="AG2879" i="53"/>
  <c r="AF2879" i="53"/>
  <c r="AE2879" i="53"/>
  <c r="AE3884" i="53"/>
  <c r="AF3884" i="53"/>
  <c r="AG3884" i="53"/>
  <c r="AG1873" i="53"/>
  <c r="AF1873" i="53"/>
  <c r="AE1873" i="53"/>
  <c r="BP2881" i="53"/>
  <c r="BQ2881" i="53"/>
  <c r="BM2881" i="53"/>
  <c r="BO2881" i="53"/>
  <c r="BN2881" i="53"/>
  <c r="BQ1876" i="53"/>
  <c r="BP1876" i="53"/>
  <c r="BO1876" i="53"/>
  <c r="BN1876" i="53"/>
  <c r="BM1876" i="53"/>
  <c r="BQ6904" i="53"/>
  <c r="BP6904" i="53"/>
  <c r="BM6904" i="53"/>
  <c r="BO6904" i="53"/>
  <c r="BN6904" i="53"/>
  <c r="BQ869" i="53"/>
  <c r="BP869" i="53"/>
  <c r="BO869" i="53"/>
  <c r="BN869" i="53"/>
  <c r="BM869" i="53"/>
  <c r="BP3886" i="53"/>
  <c r="BQ3886" i="53"/>
  <c r="BO3886" i="53"/>
  <c r="BN3886" i="53"/>
  <c r="BM3886" i="53"/>
  <c r="BQ5898" i="53"/>
  <c r="BP5898" i="53"/>
  <c r="BO5898" i="53"/>
  <c r="BN5898" i="53"/>
  <c r="BM5898" i="53"/>
  <c r="BP4893" i="53"/>
  <c r="BO4893" i="53"/>
  <c r="BN4893" i="53"/>
  <c r="BM4893" i="53"/>
  <c r="BQ4893" i="53"/>
  <c r="AD5897" i="53"/>
  <c r="AD1874" i="53"/>
  <c r="AD4891" i="53"/>
  <c r="BL870" i="53"/>
  <c r="BL2882" i="53"/>
  <c r="BL5899" i="53"/>
  <c r="BL6905" i="53"/>
  <c r="BL1877" i="53"/>
  <c r="BL3887" i="53"/>
  <c r="BL4894" i="53"/>
  <c r="AD6903" i="53"/>
  <c r="AD3885" i="53"/>
  <c r="AD2880" i="53"/>
  <c r="AG7932" i="53"/>
  <c r="AF7932" i="53"/>
  <c r="AE7932" i="53"/>
  <c r="AG8939" i="53"/>
  <c r="AF8939" i="53"/>
  <c r="AE8939" i="53"/>
  <c r="BM7932" i="53"/>
  <c r="BQ7932" i="53"/>
  <c r="BP7932" i="53"/>
  <c r="BO7932" i="53"/>
  <c r="BN7932" i="53"/>
  <c r="BM8938" i="53"/>
  <c r="BQ8938" i="53"/>
  <c r="BP8938" i="53"/>
  <c r="BO8938" i="53"/>
  <c r="BN8938" i="53"/>
  <c r="BL8939" i="53"/>
  <c r="BL7933" i="53"/>
  <c r="AD8940" i="53"/>
  <c r="AD7933" i="53"/>
  <c r="AG1874" i="53"/>
  <c r="AE1874" i="53"/>
  <c r="AF1874" i="53"/>
  <c r="AG4891" i="53"/>
  <c r="AF4891" i="53"/>
  <c r="AE4891" i="53"/>
  <c r="AG5897" i="53"/>
  <c r="AF5897" i="53"/>
  <c r="AE5897" i="53"/>
  <c r="AF6903" i="53"/>
  <c r="AE6903" i="53"/>
  <c r="AG6903" i="53"/>
  <c r="AG2880" i="53"/>
  <c r="AE2880" i="53"/>
  <c r="AF2880" i="53"/>
  <c r="AG3885" i="53"/>
  <c r="AF3885" i="53"/>
  <c r="AE3885" i="53"/>
  <c r="BP3887" i="53"/>
  <c r="BQ3887" i="53"/>
  <c r="BO3887" i="53"/>
  <c r="BN3887" i="53"/>
  <c r="BM3887" i="53"/>
  <c r="BQ1877" i="53"/>
  <c r="BP1877" i="53"/>
  <c r="BO1877" i="53"/>
  <c r="BN1877" i="53"/>
  <c r="BM1877" i="53"/>
  <c r="BP4894" i="53"/>
  <c r="BQ4894" i="53"/>
  <c r="BO4894" i="53"/>
  <c r="BN4894" i="53"/>
  <c r="BM4894" i="53"/>
  <c r="BQ6905" i="53"/>
  <c r="BP6905" i="53"/>
  <c r="BO6905" i="53"/>
  <c r="BN6905" i="53"/>
  <c r="BM6905" i="53"/>
  <c r="BQ5899" i="53"/>
  <c r="BP5899" i="53"/>
  <c r="BO5899" i="53"/>
  <c r="BN5899" i="53"/>
  <c r="BM5899" i="53"/>
  <c r="BQ2882" i="53"/>
  <c r="BP2882" i="53"/>
  <c r="BO2882" i="53"/>
  <c r="BN2882" i="53"/>
  <c r="BM2882" i="53"/>
  <c r="BQ870" i="53"/>
  <c r="BP870" i="53"/>
  <c r="BO870" i="53"/>
  <c r="BN870" i="53"/>
  <c r="BM870" i="53"/>
  <c r="AD5898" i="53"/>
  <c r="AD1875" i="53"/>
  <c r="AD4892" i="53"/>
  <c r="BL871" i="53"/>
  <c r="BL3888" i="53"/>
  <c r="BL6906" i="53"/>
  <c r="BL5900" i="53"/>
  <c r="BL4895" i="53"/>
  <c r="BL1878" i="53"/>
  <c r="BL2883" i="53"/>
  <c r="AD6904" i="53"/>
  <c r="AD3886" i="53"/>
  <c r="AD2881" i="53"/>
  <c r="AG7933" i="53"/>
  <c r="AF7933" i="53"/>
  <c r="AE7933" i="53"/>
  <c r="AG8940" i="53"/>
  <c r="AF8940" i="53"/>
  <c r="AE8940" i="53"/>
  <c r="BP7933" i="53"/>
  <c r="BO7933" i="53"/>
  <c r="BN7933" i="53"/>
  <c r="BM7933" i="53"/>
  <c r="BQ7933" i="53"/>
  <c r="BP8939" i="53"/>
  <c r="BN8939" i="53"/>
  <c r="BM8939" i="53"/>
  <c r="BQ8939" i="53"/>
  <c r="BO8939" i="53"/>
  <c r="BL8940" i="53"/>
  <c r="BL7934" i="53"/>
  <c r="AD8941" i="53"/>
  <c r="AD7934" i="53"/>
  <c r="AG1875" i="53"/>
  <c r="AF1875" i="53"/>
  <c r="AE1875" i="53"/>
  <c r="AG6904" i="53"/>
  <c r="AF6904" i="53"/>
  <c r="AE6904" i="53"/>
  <c r="AE5898" i="53"/>
  <c r="AG5898" i="53"/>
  <c r="AF5898" i="53"/>
  <c r="AG4892" i="53"/>
  <c r="AF4892" i="53"/>
  <c r="AE4892" i="53"/>
  <c r="AG2881" i="53"/>
  <c r="AF2881" i="53"/>
  <c r="AE2881" i="53"/>
  <c r="AG3886" i="53"/>
  <c r="AF3886" i="53"/>
  <c r="AE3886" i="53"/>
  <c r="BQ1878" i="53"/>
  <c r="BP1878" i="53"/>
  <c r="BO1878" i="53"/>
  <c r="BN1878" i="53"/>
  <c r="BM1878" i="53"/>
  <c r="BP4895" i="53"/>
  <c r="BQ4895" i="53"/>
  <c r="BO4895" i="53"/>
  <c r="BN4895" i="53"/>
  <c r="BM4895" i="53"/>
  <c r="BQ2883" i="53"/>
  <c r="BP2883" i="53"/>
  <c r="BO2883" i="53"/>
  <c r="BN2883" i="53"/>
  <c r="BM2883" i="53"/>
  <c r="BQ5900" i="53"/>
  <c r="BP5900" i="53"/>
  <c r="BN5900" i="53"/>
  <c r="BM5900" i="53"/>
  <c r="BO5900" i="53"/>
  <c r="BQ6906" i="53"/>
  <c r="BP6906" i="53"/>
  <c r="BO6906" i="53"/>
  <c r="BN6906" i="53"/>
  <c r="BM6906" i="53"/>
  <c r="BP3888" i="53"/>
  <c r="BM3888" i="53"/>
  <c r="BQ3888" i="53"/>
  <c r="BO3888" i="53"/>
  <c r="BN3888" i="53"/>
  <c r="BP871" i="53"/>
  <c r="BQ871" i="53"/>
  <c r="BO871" i="53"/>
  <c r="BN871" i="53"/>
  <c r="BM871" i="53"/>
  <c r="AD5899" i="53"/>
  <c r="BL872" i="53"/>
  <c r="AD1876" i="53"/>
  <c r="AD4893" i="53"/>
  <c r="BL6907" i="53"/>
  <c r="BL1879" i="53"/>
  <c r="BL5901" i="53"/>
  <c r="BL2884" i="53"/>
  <c r="BL4896" i="53"/>
  <c r="BL3889" i="53"/>
  <c r="AD6905" i="53"/>
  <c r="AD3887" i="53"/>
  <c r="AD2882" i="53"/>
  <c r="AF7934" i="53"/>
  <c r="AE7934" i="53"/>
  <c r="AG7934" i="53"/>
  <c r="AG8941" i="53"/>
  <c r="AF8941" i="53"/>
  <c r="AE8941" i="53"/>
  <c r="BQ7934" i="53"/>
  <c r="BP7934" i="53"/>
  <c r="BO7934" i="53"/>
  <c r="BN7934" i="53"/>
  <c r="BM7934" i="53"/>
  <c r="BQ8940" i="53"/>
  <c r="BP8940" i="53"/>
  <c r="BO8940" i="53"/>
  <c r="BN8940" i="53"/>
  <c r="BM8940" i="53"/>
  <c r="BL8941" i="53"/>
  <c r="BL7935" i="53"/>
  <c r="AD8942" i="53"/>
  <c r="AD7935" i="53"/>
  <c r="AG6905" i="53"/>
  <c r="AE6905" i="53"/>
  <c r="AF6905" i="53"/>
  <c r="AG5899" i="53"/>
  <c r="AF5899" i="53"/>
  <c r="AE5899" i="53"/>
  <c r="AF1876" i="53"/>
  <c r="AE1876" i="53"/>
  <c r="AG1876" i="53"/>
  <c r="AF2882" i="53"/>
  <c r="AE2882" i="53"/>
  <c r="AG2882" i="53"/>
  <c r="AG3887" i="53"/>
  <c r="AE3887" i="53"/>
  <c r="AF3887" i="53"/>
  <c r="AE4893" i="53"/>
  <c r="AF4893" i="53"/>
  <c r="AG4893" i="53"/>
  <c r="BP3889" i="53"/>
  <c r="BN3889" i="53"/>
  <c r="BM3889" i="53"/>
  <c r="BQ3889" i="53"/>
  <c r="BO3889" i="53"/>
  <c r="BQ872" i="53"/>
  <c r="BP872" i="53"/>
  <c r="BM872" i="53"/>
  <c r="BO872" i="53"/>
  <c r="BN872" i="53"/>
  <c r="BQ2884" i="53"/>
  <c r="BP2884" i="53"/>
  <c r="BO2884" i="53"/>
  <c r="BN2884" i="53"/>
  <c r="BM2884" i="53"/>
  <c r="BQ5901" i="53"/>
  <c r="BP5901" i="53"/>
  <c r="BO5901" i="53"/>
  <c r="BN5901" i="53"/>
  <c r="BM5901" i="53"/>
  <c r="BP4896" i="53"/>
  <c r="BQ4896" i="53"/>
  <c r="BO4896" i="53"/>
  <c r="BN4896" i="53"/>
  <c r="BM4896" i="53"/>
  <c r="BQ1879" i="53"/>
  <c r="BP1879" i="53"/>
  <c r="BO1879" i="53"/>
  <c r="BN1879" i="53"/>
  <c r="BM1879" i="53"/>
  <c r="BP6907" i="53"/>
  <c r="BQ6907" i="53"/>
  <c r="BO6907" i="53"/>
  <c r="BN6907" i="53"/>
  <c r="BM6907" i="53"/>
  <c r="AD5900" i="53"/>
  <c r="BL873" i="53"/>
  <c r="AD1877" i="53"/>
  <c r="AD4894" i="53"/>
  <c r="BL1880" i="53"/>
  <c r="BL3890" i="53"/>
  <c r="BL4897" i="53"/>
  <c r="BL5902" i="53"/>
  <c r="BL2885" i="53"/>
  <c r="BL6908" i="53"/>
  <c r="AD6906" i="53"/>
  <c r="AD3888" i="53"/>
  <c r="AD2883" i="53"/>
  <c r="AG7935" i="53"/>
  <c r="AF7935" i="53"/>
  <c r="AE7935" i="53"/>
  <c r="AG8942" i="53"/>
  <c r="AF8942" i="53"/>
  <c r="AE8942" i="53"/>
  <c r="BN7935" i="53"/>
  <c r="BM7935" i="53"/>
  <c r="BQ7935" i="53"/>
  <c r="BP7935" i="53"/>
  <c r="BO7935" i="53"/>
  <c r="BN8941" i="53"/>
  <c r="BQ8941" i="53"/>
  <c r="BP8941" i="53"/>
  <c r="BO8941" i="53"/>
  <c r="BM8941" i="53"/>
  <c r="BL8942" i="53"/>
  <c r="BL7936" i="53"/>
  <c r="AD8943" i="53"/>
  <c r="AD7936" i="53"/>
  <c r="AE6906" i="53"/>
  <c r="AG6906" i="53"/>
  <c r="AF6906" i="53"/>
  <c r="AG5900" i="53"/>
  <c r="AF5900" i="53"/>
  <c r="AE5900" i="53"/>
  <c r="AG1877" i="53"/>
  <c r="AF1877" i="53"/>
  <c r="AE1877" i="53"/>
  <c r="AG2883" i="53"/>
  <c r="AF2883" i="53"/>
  <c r="AE2883" i="53"/>
  <c r="AG3888" i="53"/>
  <c r="AF3888" i="53"/>
  <c r="AE3888" i="53"/>
  <c r="AG4894" i="53"/>
  <c r="AF4894" i="53"/>
  <c r="AE4894" i="53"/>
  <c r="BP2885" i="53"/>
  <c r="BQ2885" i="53"/>
  <c r="BM2885" i="53"/>
  <c r="BO2885" i="53"/>
  <c r="BN2885" i="53"/>
  <c r="BQ6908" i="53"/>
  <c r="BP6908" i="53"/>
  <c r="BM6908" i="53"/>
  <c r="BO6908" i="53"/>
  <c r="BN6908" i="53"/>
  <c r="BQ5902" i="53"/>
  <c r="BP5902" i="53"/>
  <c r="BO5902" i="53"/>
  <c r="BN5902" i="53"/>
  <c r="BM5902" i="53"/>
  <c r="BQ873" i="53"/>
  <c r="BP873" i="53"/>
  <c r="BO873" i="53"/>
  <c r="BN873" i="53"/>
  <c r="BM873" i="53"/>
  <c r="BQ1880" i="53"/>
  <c r="BP1880" i="53"/>
  <c r="BO1880" i="53"/>
  <c r="BN1880" i="53"/>
  <c r="BM1880" i="53"/>
  <c r="BP4897" i="53"/>
  <c r="BQ4897" i="53"/>
  <c r="BO4897" i="53"/>
  <c r="BN4897" i="53"/>
  <c r="BM4897" i="53"/>
  <c r="BP3890" i="53"/>
  <c r="BO3890" i="53"/>
  <c r="BN3890" i="53"/>
  <c r="BM3890" i="53"/>
  <c r="BQ3890" i="53"/>
  <c r="AD5901" i="53"/>
  <c r="AD1878" i="53"/>
  <c r="AD4895" i="53"/>
  <c r="BL874" i="53"/>
  <c r="BL2886" i="53"/>
  <c r="BL1881" i="53"/>
  <c r="BL4898" i="53"/>
  <c r="BL6909" i="53"/>
  <c r="BL5903" i="53"/>
  <c r="BL3891" i="53"/>
  <c r="AD6907" i="53"/>
  <c r="AD3889" i="53"/>
  <c r="AD2884" i="53"/>
  <c r="AG7936" i="53"/>
  <c r="AF7936" i="53"/>
  <c r="AE7936" i="53"/>
  <c r="AF8943" i="53"/>
  <c r="AE8943" i="53"/>
  <c r="AG8943" i="53"/>
  <c r="BQ7936" i="53"/>
  <c r="BP7936" i="53"/>
  <c r="BO7936" i="53"/>
  <c r="BN7936" i="53"/>
  <c r="BM7936" i="53"/>
  <c r="BQ8942" i="53"/>
  <c r="BO8942" i="53"/>
  <c r="BN8942" i="53"/>
  <c r="BM8942" i="53"/>
  <c r="BP8942" i="53"/>
  <c r="BL8943" i="53"/>
  <c r="BL7937" i="53"/>
  <c r="AD8944" i="53"/>
  <c r="AD7937" i="53"/>
  <c r="AG1878" i="53"/>
  <c r="AF1878" i="53"/>
  <c r="AE1878" i="53"/>
  <c r="AG5901" i="53"/>
  <c r="AF5901" i="53"/>
  <c r="AE5901" i="53"/>
  <c r="AG6907" i="53"/>
  <c r="AE6907" i="53"/>
  <c r="AF6907" i="53"/>
  <c r="AG2884" i="53"/>
  <c r="AF2884" i="53"/>
  <c r="AE2884" i="53"/>
  <c r="AG4895" i="53"/>
  <c r="AF4895" i="53"/>
  <c r="AE4895" i="53"/>
  <c r="AF3889" i="53"/>
  <c r="AE3889" i="53"/>
  <c r="AG3889" i="53"/>
  <c r="BQ5903" i="53"/>
  <c r="BP5903" i="53"/>
  <c r="BO5903" i="53"/>
  <c r="BN5903" i="53"/>
  <c r="BM5903" i="53"/>
  <c r="BP3891" i="53"/>
  <c r="BQ3891" i="53"/>
  <c r="BO3891" i="53"/>
  <c r="BN3891" i="53"/>
  <c r="BM3891" i="53"/>
  <c r="BQ6909" i="53"/>
  <c r="BP6909" i="53"/>
  <c r="BO6909" i="53"/>
  <c r="BN6909" i="53"/>
  <c r="BM6909" i="53"/>
  <c r="BP4898" i="53"/>
  <c r="BQ4898" i="53"/>
  <c r="BO4898" i="53"/>
  <c r="BN4898" i="53"/>
  <c r="BM4898" i="53"/>
  <c r="BQ1881" i="53"/>
  <c r="BP1881" i="53"/>
  <c r="BO1881" i="53"/>
  <c r="BN1881" i="53"/>
  <c r="BM1881" i="53"/>
  <c r="BQ2886" i="53"/>
  <c r="BP2886" i="53"/>
  <c r="BO2886" i="53"/>
  <c r="BN2886" i="53"/>
  <c r="BM2886" i="53"/>
  <c r="BQ874" i="53"/>
  <c r="BP874" i="53"/>
  <c r="BO874" i="53"/>
  <c r="BN874" i="53"/>
  <c r="BM874" i="53"/>
  <c r="AD5902" i="53"/>
  <c r="AD1879" i="53"/>
  <c r="AD4896" i="53"/>
  <c r="BL875" i="53"/>
  <c r="BL4899" i="53"/>
  <c r="BL1882" i="53"/>
  <c r="BL5904" i="53"/>
  <c r="BL3892" i="53"/>
  <c r="BL6910" i="53"/>
  <c r="BL2887" i="53"/>
  <c r="AD6908" i="53"/>
  <c r="AD3890" i="53"/>
  <c r="AD2885" i="53"/>
  <c r="AE7937" i="53"/>
  <c r="AG7937" i="53"/>
  <c r="AF7937" i="53"/>
  <c r="AG8944" i="53"/>
  <c r="AF8944" i="53"/>
  <c r="AE8944" i="53"/>
  <c r="BQ7937" i="53"/>
  <c r="BP7937" i="53"/>
  <c r="BO7937" i="53"/>
  <c r="BN7937" i="53"/>
  <c r="BM7937" i="53"/>
  <c r="BQ8943" i="53"/>
  <c r="BP8943" i="53"/>
  <c r="BO8943" i="53"/>
  <c r="BN8943" i="53"/>
  <c r="BM8943" i="53"/>
  <c r="BL8944" i="53"/>
  <c r="BL7938" i="53"/>
  <c r="AD8945" i="53"/>
  <c r="AD7938" i="53"/>
  <c r="AG6908" i="53"/>
  <c r="AF6908" i="53"/>
  <c r="AE6908" i="53"/>
  <c r="AG4896" i="53"/>
  <c r="AE4896" i="53"/>
  <c r="AF4896" i="53"/>
  <c r="AE1879" i="53"/>
  <c r="AF1879" i="53"/>
  <c r="AG1879" i="53"/>
  <c r="AG5902" i="53"/>
  <c r="AF5902" i="53"/>
  <c r="AE5902" i="53"/>
  <c r="AE2885" i="53"/>
  <c r="AF2885" i="53"/>
  <c r="AG2885" i="53"/>
  <c r="AG3890" i="53"/>
  <c r="AF3890" i="53"/>
  <c r="AE3890" i="53"/>
  <c r="BQ6910" i="53"/>
  <c r="BP6910" i="53"/>
  <c r="BO6910" i="53"/>
  <c r="BN6910" i="53"/>
  <c r="BM6910" i="53"/>
  <c r="BP3892" i="53"/>
  <c r="BQ3892" i="53"/>
  <c r="BO3892" i="53"/>
  <c r="BN3892" i="53"/>
  <c r="BM3892" i="53"/>
  <c r="BQ5904" i="53"/>
  <c r="BP5904" i="53"/>
  <c r="BN5904" i="53"/>
  <c r="BM5904" i="53"/>
  <c r="BO5904" i="53"/>
  <c r="BQ2887" i="53"/>
  <c r="BP2887" i="53"/>
  <c r="BO2887" i="53"/>
  <c r="BN2887" i="53"/>
  <c r="BM2887" i="53"/>
  <c r="BQ1882" i="53"/>
  <c r="BP1882" i="53"/>
  <c r="BM1882" i="53"/>
  <c r="BO1882" i="53"/>
  <c r="BN1882" i="53"/>
  <c r="BP4899" i="53"/>
  <c r="BM4899" i="53"/>
  <c r="BQ4899" i="53"/>
  <c r="BO4899" i="53"/>
  <c r="BN4899" i="53"/>
  <c r="BP875" i="53"/>
  <c r="BQ875" i="53"/>
  <c r="BO875" i="53"/>
  <c r="BN875" i="53"/>
  <c r="BM875" i="53"/>
  <c r="AD5903" i="53"/>
  <c r="BL876" i="53"/>
  <c r="AD1880" i="53"/>
  <c r="AD4897" i="53"/>
  <c r="BL1883" i="53"/>
  <c r="BL6911" i="53"/>
  <c r="BL2888" i="53"/>
  <c r="BL3893" i="53"/>
  <c r="BL5905" i="53"/>
  <c r="BL4900" i="53"/>
  <c r="AD6909" i="53"/>
  <c r="AD3891" i="53"/>
  <c r="AD2886" i="53"/>
  <c r="AG7938" i="53"/>
  <c r="AF7938" i="53"/>
  <c r="AE7938" i="53"/>
  <c r="AG8945" i="53"/>
  <c r="AF8945" i="53"/>
  <c r="AE8945" i="53"/>
  <c r="BO7938" i="53"/>
  <c r="BN7938" i="53"/>
  <c r="BM7938" i="53"/>
  <c r="BQ7938" i="53"/>
  <c r="BP7938" i="53"/>
  <c r="BO8944" i="53"/>
  <c r="BM8944" i="53"/>
  <c r="BQ8944" i="53"/>
  <c r="BP8944" i="53"/>
  <c r="BN8944" i="53"/>
  <c r="BL8945" i="53"/>
  <c r="BL7939" i="53"/>
  <c r="AD8946" i="53"/>
  <c r="AD7939" i="53"/>
  <c r="AE6909" i="53"/>
  <c r="AG6909" i="53"/>
  <c r="AF6909" i="53"/>
  <c r="AG1880" i="53"/>
  <c r="AF1880" i="53"/>
  <c r="AE1880" i="53"/>
  <c r="AF5903" i="53"/>
  <c r="AE5903" i="53"/>
  <c r="AG5903" i="53"/>
  <c r="AG2886" i="53"/>
  <c r="AF2886" i="53"/>
  <c r="AE2886" i="53"/>
  <c r="AG3891" i="53"/>
  <c r="AF3891" i="53"/>
  <c r="AE3891" i="53"/>
  <c r="AG4897" i="53"/>
  <c r="AF4897" i="53"/>
  <c r="AE4897" i="53"/>
  <c r="BQ5905" i="53"/>
  <c r="BP5905" i="53"/>
  <c r="BO5905" i="53"/>
  <c r="BN5905" i="53"/>
  <c r="BM5905" i="53"/>
  <c r="BP4900" i="53"/>
  <c r="BN4900" i="53"/>
  <c r="BM4900" i="53"/>
  <c r="BQ4900" i="53"/>
  <c r="BO4900" i="53"/>
  <c r="BP6911" i="53"/>
  <c r="BQ6911" i="53"/>
  <c r="BO6911" i="53"/>
  <c r="BN6911" i="53"/>
  <c r="BM6911" i="53"/>
  <c r="BQ1883" i="53"/>
  <c r="BP1883" i="53"/>
  <c r="BO1883" i="53"/>
  <c r="BN1883" i="53"/>
  <c r="BM1883" i="53"/>
  <c r="BQ876" i="53"/>
  <c r="BP876" i="53"/>
  <c r="BM876" i="53"/>
  <c r="BO876" i="53"/>
  <c r="BN876" i="53"/>
  <c r="BP3893" i="53"/>
  <c r="BQ3893" i="53"/>
  <c r="BO3893" i="53"/>
  <c r="BN3893" i="53"/>
  <c r="BM3893" i="53"/>
  <c r="BQ2888" i="53"/>
  <c r="BP2888" i="53"/>
  <c r="BO2888" i="53"/>
  <c r="BN2888" i="53"/>
  <c r="BM2888" i="53"/>
  <c r="AD5904" i="53"/>
  <c r="AD1881" i="53"/>
  <c r="AD4898" i="53"/>
  <c r="BL877" i="53"/>
  <c r="BL5906" i="53"/>
  <c r="BL1884" i="53"/>
  <c r="BL4901" i="53"/>
  <c r="BL3894" i="53"/>
  <c r="BL6912" i="53"/>
  <c r="BL2889" i="53"/>
  <c r="AD6910" i="53"/>
  <c r="AD3892" i="53"/>
  <c r="AD2887" i="53"/>
  <c r="AG7939" i="53"/>
  <c r="AF7939" i="53"/>
  <c r="AE7939" i="53"/>
  <c r="AE8946" i="53"/>
  <c r="AG8946" i="53"/>
  <c r="AF8946" i="53"/>
  <c r="BQ7939" i="53"/>
  <c r="BP7939" i="53"/>
  <c r="BO7939" i="53"/>
  <c r="BN7939" i="53"/>
  <c r="BM7939" i="53"/>
  <c r="BP8945" i="53"/>
  <c r="BO8945" i="53"/>
  <c r="BN8945" i="53"/>
  <c r="BM8945" i="53"/>
  <c r="BQ8945" i="53"/>
  <c r="BL8946" i="53"/>
  <c r="BL7940" i="53"/>
  <c r="AD8947" i="53"/>
  <c r="AD7940" i="53"/>
  <c r="AG1881" i="53"/>
  <c r="AF1881" i="53"/>
  <c r="AE1881" i="53"/>
  <c r="AF6910" i="53"/>
  <c r="AE6910" i="53"/>
  <c r="AG6910" i="53"/>
  <c r="AG5904" i="53"/>
  <c r="AF5904" i="53"/>
  <c r="AE5904" i="53"/>
  <c r="AF4898" i="53"/>
  <c r="AE4898" i="53"/>
  <c r="AG4898" i="53"/>
  <c r="AG2887" i="53"/>
  <c r="AF2887" i="53"/>
  <c r="AE2887" i="53"/>
  <c r="AE3892" i="53"/>
  <c r="AF3892" i="53"/>
  <c r="AG3892" i="53"/>
  <c r="BQ6912" i="53"/>
  <c r="BP6912" i="53"/>
  <c r="BM6912" i="53"/>
  <c r="BO6912" i="53"/>
  <c r="BN6912" i="53"/>
  <c r="BP4901" i="53"/>
  <c r="BO4901" i="53"/>
  <c r="BN4901" i="53"/>
  <c r="BM4901" i="53"/>
  <c r="BQ4901" i="53"/>
  <c r="BP2889" i="53"/>
  <c r="BQ2889" i="53"/>
  <c r="BM2889" i="53"/>
  <c r="BO2889" i="53"/>
  <c r="BN2889" i="53"/>
  <c r="BP3894" i="53"/>
  <c r="BQ3894" i="53"/>
  <c r="BO3894" i="53"/>
  <c r="BN3894" i="53"/>
  <c r="BM3894" i="53"/>
  <c r="BQ1884" i="53"/>
  <c r="BP1884" i="53"/>
  <c r="BO1884" i="53"/>
  <c r="BN1884" i="53"/>
  <c r="BM1884" i="53"/>
  <c r="BQ5906" i="53"/>
  <c r="BP5906" i="53"/>
  <c r="BO5906" i="53"/>
  <c r="BN5906" i="53"/>
  <c r="BM5906" i="53"/>
  <c r="BQ877" i="53"/>
  <c r="BP877" i="53"/>
  <c r="BO877" i="53"/>
  <c r="BN877" i="53"/>
  <c r="BM877" i="53"/>
  <c r="AD5905" i="53"/>
  <c r="BL878" i="53"/>
  <c r="AD4899" i="53"/>
  <c r="AD1882" i="53"/>
  <c r="BL2890" i="53"/>
  <c r="BL1885" i="53"/>
  <c r="BL3895" i="53"/>
  <c r="BL6913" i="53"/>
  <c r="BL4902" i="53"/>
  <c r="BL5907" i="53"/>
  <c r="AD6911" i="53"/>
  <c r="AD3893" i="53"/>
  <c r="AD2888" i="53"/>
  <c r="AG7940" i="53"/>
  <c r="AF7940" i="53"/>
  <c r="AE7940" i="53"/>
  <c r="AG8947" i="53"/>
  <c r="AF8947" i="53"/>
  <c r="AE8947" i="53"/>
  <c r="BM7940" i="53"/>
  <c r="BQ7940" i="53"/>
  <c r="BP7940" i="53"/>
  <c r="BO7940" i="53"/>
  <c r="BN7940" i="53"/>
  <c r="BM8946" i="53"/>
  <c r="BQ8946" i="53"/>
  <c r="BP8946" i="53"/>
  <c r="BO8946" i="53"/>
  <c r="BN8946" i="53"/>
  <c r="BL8947" i="53"/>
  <c r="BL7941" i="53"/>
  <c r="AD8948" i="53"/>
  <c r="AD7941" i="53"/>
  <c r="AG4899" i="53"/>
  <c r="AF4899" i="53"/>
  <c r="AE4899" i="53"/>
  <c r="AG5905" i="53"/>
  <c r="AF5905" i="53"/>
  <c r="AE5905" i="53"/>
  <c r="AF6911" i="53"/>
  <c r="AE6911" i="53"/>
  <c r="AG6911" i="53"/>
  <c r="AG2888" i="53"/>
  <c r="AE2888" i="53"/>
  <c r="AF2888" i="53"/>
  <c r="AG3893" i="53"/>
  <c r="AF3893" i="53"/>
  <c r="AE3893" i="53"/>
  <c r="AG1882" i="53"/>
  <c r="AE1882" i="53"/>
  <c r="AF1882" i="53"/>
  <c r="BQ878" i="53"/>
  <c r="BP878" i="53"/>
  <c r="BO878" i="53"/>
  <c r="BN878" i="53"/>
  <c r="BM878" i="53"/>
  <c r="BP4902" i="53"/>
  <c r="BQ4902" i="53"/>
  <c r="BO4902" i="53"/>
  <c r="BN4902" i="53"/>
  <c r="BM4902" i="53"/>
  <c r="BQ6913" i="53"/>
  <c r="BP6913" i="53"/>
  <c r="BO6913" i="53"/>
  <c r="BN6913" i="53"/>
  <c r="BM6913" i="53"/>
  <c r="BQ5907" i="53"/>
  <c r="BP5907" i="53"/>
  <c r="BO5907" i="53"/>
  <c r="BN5907" i="53"/>
  <c r="BM5907" i="53"/>
  <c r="BP3895" i="53"/>
  <c r="BQ3895" i="53"/>
  <c r="BO3895" i="53"/>
  <c r="BN3895" i="53"/>
  <c r="BM3895" i="53"/>
  <c r="BQ1885" i="53"/>
  <c r="BP1885" i="53"/>
  <c r="BO1885" i="53"/>
  <c r="BN1885" i="53"/>
  <c r="BM1885" i="53"/>
  <c r="BQ2890" i="53"/>
  <c r="BP2890" i="53"/>
  <c r="BO2890" i="53"/>
  <c r="BN2890" i="53"/>
  <c r="BM2890" i="53"/>
  <c r="AD5906" i="53"/>
  <c r="BL879" i="53"/>
  <c r="AD4900" i="53"/>
  <c r="AD1883" i="53"/>
  <c r="BL3896" i="53"/>
  <c r="BL4903" i="53"/>
  <c r="BL5908" i="53"/>
  <c r="BL1886" i="53"/>
  <c r="BL6914" i="53"/>
  <c r="BL2891" i="53"/>
  <c r="AD6912" i="53"/>
  <c r="AD3894" i="53"/>
  <c r="AD2889" i="53"/>
  <c r="AG7941" i="53"/>
  <c r="AF7941" i="53"/>
  <c r="AE7941" i="53"/>
  <c r="AG8948" i="53"/>
  <c r="AF8948" i="53"/>
  <c r="AE8948" i="53"/>
  <c r="BP7941" i="53"/>
  <c r="BO7941" i="53"/>
  <c r="BN7941" i="53"/>
  <c r="BM7941" i="53"/>
  <c r="BQ7941" i="53"/>
  <c r="BP8947" i="53"/>
  <c r="BN8947" i="53"/>
  <c r="BM8947" i="53"/>
  <c r="BQ8947" i="53"/>
  <c r="BO8947" i="53"/>
  <c r="BL8948" i="53"/>
  <c r="BL7942" i="53"/>
  <c r="AD8949" i="53"/>
  <c r="AD7942" i="53"/>
  <c r="AG4900" i="53"/>
  <c r="AF4900" i="53"/>
  <c r="AE4900" i="53"/>
  <c r="AE6912" i="53"/>
  <c r="AF6912" i="53"/>
  <c r="AG6912" i="53"/>
  <c r="AE5906" i="53"/>
  <c r="AG5906" i="53"/>
  <c r="AF5906" i="53"/>
  <c r="AG2889" i="53"/>
  <c r="AF2889" i="53"/>
  <c r="AE2889" i="53"/>
  <c r="AG3894" i="53"/>
  <c r="AF3894" i="53"/>
  <c r="AE3894" i="53"/>
  <c r="AG1883" i="53"/>
  <c r="AF1883" i="53"/>
  <c r="AE1883" i="53"/>
  <c r="BP879" i="53"/>
  <c r="BQ879" i="53"/>
  <c r="BO879" i="53"/>
  <c r="BN879" i="53"/>
  <c r="BM879" i="53"/>
  <c r="BQ2891" i="53"/>
  <c r="BP2891" i="53"/>
  <c r="BO2891" i="53"/>
  <c r="BN2891" i="53"/>
  <c r="BM2891" i="53"/>
  <c r="BQ1886" i="53"/>
  <c r="BP1886" i="53"/>
  <c r="BM1886" i="53"/>
  <c r="BO1886" i="53"/>
  <c r="BN1886" i="53"/>
  <c r="BP4903" i="53"/>
  <c r="BQ4903" i="53"/>
  <c r="BO4903" i="53"/>
  <c r="BN4903" i="53"/>
  <c r="BM4903" i="53"/>
  <c r="BQ6914" i="53"/>
  <c r="BP6914" i="53"/>
  <c r="BO6914" i="53"/>
  <c r="BN6914" i="53"/>
  <c r="BM6914" i="53"/>
  <c r="BQ5908" i="53"/>
  <c r="BP5908" i="53"/>
  <c r="BN5908" i="53"/>
  <c r="BM5908" i="53"/>
  <c r="BO5908" i="53"/>
  <c r="BP3896" i="53"/>
  <c r="BM3896" i="53"/>
  <c r="BQ3896" i="53"/>
  <c r="BO3896" i="53"/>
  <c r="BN3896" i="53"/>
  <c r="AD5907" i="53"/>
  <c r="BL880" i="53"/>
  <c r="AD4901" i="53"/>
  <c r="AD1884" i="53"/>
  <c r="BL1887" i="53"/>
  <c r="BL4904" i="53"/>
  <c r="BL6915" i="53"/>
  <c r="BL2892" i="53"/>
  <c r="BL5909" i="53"/>
  <c r="BL3897" i="53"/>
  <c r="AD6913" i="53"/>
  <c r="AD3895" i="53"/>
  <c r="AD2890" i="53"/>
  <c r="AF7942" i="53"/>
  <c r="AE7942" i="53"/>
  <c r="AG7942" i="53"/>
  <c r="AG8949" i="53"/>
  <c r="AF8949" i="53"/>
  <c r="AE8949" i="53"/>
  <c r="BQ7942" i="53"/>
  <c r="BP7942" i="53"/>
  <c r="BO7942" i="53"/>
  <c r="BN7942" i="53"/>
  <c r="BM7942" i="53"/>
  <c r="BQ8948" i="53"/>
  <c r="BP8948" i="53"/>
  <c r="BO8948" i="53"/>
  <c r="BN8948" i="53"/>
  <c r="BM8948" i="53"/>
  <c r="BL8949" i="53"/>
  <c r="BL7943" i="53"/>
  <c r="AD8950" i="53"/>
  <c r="AD7943" i="53"/>
  <c r="AE4901" i="53"/>
  <c r="AF4901" i="53"/>
  <c r="AG4901" i="53"/>
  <c r="AG5907" i="53"/>
  <c r="AF5907" i="53"/>
  <c r="AE5907" i="53"/>
  <c r="AG6913" i="53"/>
  <c r="AF6913" i="53"/>
  <c r="AE6913" i="53"/>
  <c r="AF2890" i="53"/>
  <c r="AE2890" i="53"/>
  <c r="AG2890" i="53"/>
  <c r="AG3895" i="53"/>
  <c r="AE3895" i="53"/>
  <c r="AF3895" i="53"/>
  <c r="AF1884" i="53"/>
  <c r="AE1884" i="53"/>
  <c r="AG1884" i="53"/>
  <c r="BP6915" i="53"/>
  <c r="BQ6915" i="53"/>
  <c r="BO6915" i="53"/>
  <c r="BN6915" i="53"/>
  <c r="BM6915" i="53"/>
  <c r="BP3897" i="53"/>
  <c r="BN3897" i="53"/>
  <c r="BM3897" i="53"/>
  <c r="BQ3897" i="53"/>
  <c r="BO3897" i="53"/>
  <c r="BQ5909" i="53"/>
  <c r="BP5909" i="53"/>
  <c r="BO5909" i="53"/>
  <c r="BN5909" i="53"/>
  <c r="BM5909" i="53"/>
  <c r="BQ880" i="53"/>
  <c r="BP880" i="53"/>
  <c r="BM880" i="53"/>
  <c r="BO880" i="53"/>
  <c r="BN880" i="53"/>
  <c r="BQ2892" i="53"/>
  <c r="BP2892" i="53"/>
  <c r="BO2892" i="53"/>
  <c r="BN2892" i="53"/>
  <c r="BM2892" i="53"/>
  <c r="BP4904" i="53"/>
  <c r="BQ4904" i="53"/>
  <c r="BO4904" i="53"/>
  <c r="BN4904" i="53"/>
  <c r="BM4904" i="53"/>
  <c r="BQ1887" i="53"/>
  <c r="BP1887" i="53"/>
  <c r="BO1887" i="53"/>
  <c r="BN1887" i="53"/>
  <c r="BM1887" i="53"/>
  <c r="AD5908" i="53"/>
  <c r="AD1885" i="53"/>
  <c r="AD4902" i="53"/>
  <c r="BL881" i="53"/>
  <c r="BL4905" i="53"/>
  <c r="BL5910" i="53"/>
  <c r="BL6916" i="53"/>
  <c r="BL2893" i="53"/>
  <c r="BL3898" i="53"/>
  <c r="BL1888" i="53"/>
  <c r="AD6914" i="53"/>
  <c r="AD3896" i="53"/>
  <c r="AD2891" i="53"/>
  <c r="AG7943" i="53"/>
  <c r="AF7943" i="53"/>
  <c r="AE7943" i="53"/>
  <c r="AG8950" i="53"/>
  <c r="AF8950" i="53"/>
  <c r="AE8950" i="53"/>
  <c r="BN7943" i="53"/>
  <c r="BM7943" i="53"/>
  <c r="BQ7943" i="53"/>
  <c r="BP7943" i="53"/>
  <c r="BO7943" i="53"/>
  <c r="BN8949" i="53"/>
  <c r="BQ8949" i="53"/>
  <c r="BP8949" i="53"/>
  <c r="BO8949" i="53"/>
  <c r="BM8949" i="53"/>
  <c r="BL8950" i="53"/>
  <c r="BL7944" i="53"/>
  <c r="AD8951" i="53"/>
  <c r="AD7944" i="53"/>
  <c r="AG1885" i="53"/>
  <c r="AF1885" i="53"/>
  <c r="AE1885" i="53"/>
  <c r="AG4902" i="53"/>
  <c r="AF4902" i="53"/>
  <c r="AE4902" i="53"/>
  <c r="AG5908" i="53"/>
  <c r="AF5908" i="53"/>
  <c r="AE5908" i="53"/>
  <c r="AE6914" i="53"/>
  <c r="AF6914" i="53"/>
  <c r="AG6914" i="53"/>
  <c r="AG2891" i="53"/>
  <c r="AF2891" i="53"/>
  <c r="AE2891" i="53"/>
  <c r="AG3896" i="53"/>
  <c r="AF3896" i="53"/>
  <c r="AE3896" i="53"/>
  <c r="BP3898" i="53"/>
  <c r="BO3898" i="53"/>
  <c r="BN3898" i="53"/>
  <c r="BM3898" i="53"/>
  <c r="BQ3898" i="53"/>
  <c r="BP2893" i="53"/>
  <c r="BQ2893" i="53"/>
  <c r="BM2893" i="53"/>
  <c r="BO2893" i="53"/>
  <c r="BN2893" i="53"/>
  <c r="BQ6916" i="53"/>
  <c r="BP6916" i="53"/>
  <c r="BM6916" i="53"/>
  <c r="BO6916" i="53"/>
  <c r="BN6916" i="53"/>
  <c r="BQ1888" i="53"/>
  <c r="BP1888" i="53"/>
  <c r="BO1888" i="53"/>
  <c r="BN1888" i="53"/>
  <c r="BM1888" i="53"/>
  <c r="BP4905" i="53"/>
  <c r="BQ4905" i="53"/>
  <c r="BO4905" i="53"/>
  <c r="BN4905" i="53"/>
  <c r="BM4905" i="53"/>
  <c r="BQ5910" i="53"/>
  <c r="BP5910" i="53"/>
  <c r="BO5910" i="53"/>
  <c r="BN5910" i="53"/>
  <c r="BM5910" i="53"/>
  <c r="BQ881" i="53"/>
  <c r="BP881" i="53"/>
  <c r="BO881" i="53"/>
  <c r="BN881" i="53"/>
  <c r="BM881" i="53"/>
  <c r="AD5909" i="53"/>
  <c r="AD4903" i="53"/>
  <c r="BL882" i="53"/>
  <c r="AD1886" i="53"/>
  <c r="BL2894" i="53"/>
  <c r="BL5911" i="53"/>
  <c r="BL6917" i="53"/>
  <c r="BL1889" i="53"/>
  <c r="BL3899" i="53"/>
  <c r="BL4906" i="53"/>
  <c r="AD6915" i="53"/>
  <c r="AD3897" i="53"/>
  <c r="AD2892" i="53"/>
  <c r="AF8951" i="53"/>
  <c r="AE8951" i="53"/>
  <c r="AG8951" i="53"/>
  <c r="AG7944" i="53"/>
  <c r="AF7944" i="53"/>
  <c r="AE7944" i="53"/>
  <c r="BQ7944" i="53"/>
  <c r="BP7944" i="53"/>
  <c r="BO7944" i="53"/>
  <c r="BN7944" i="53"/>
  <c r="BM7944" i="53"/>
  <c r="BQ8950" i="53"/>
  <c r="BO8950" i="53"/>
  <c r="BN8950" i="53"/>
  <c r="BM8950" i="53"/>
  <c r="BP8950" i="53"/>
  <c r="BL8951" i="53"/>
  <c r="BL7945" i="53"/>
  <c r="AD8952" i="53"/>
  <c r="AD7945" i="53"/>
  <c r="AG4903" i="53"/>
  <c r="AF4903" i="53"/>
  <c r="AE4903" i="53"/>
  <c r="AF6915" i="53"/>
  <c r="AE6915" i="53"/>
  <c r="AG6915" i="53"/>
  <c r="AG5909" i="53"/>
  <c r="AF5909" i="53"/>
  <c r="AE5909" i="53"/>
  <c r="AG2892" i="53"/>
  <c r="AF2892" i="53"/>
  <c r="AE2892" i="53"/>
  <c r="AF3897" i="53"/>
  <c r="AE3897" i="53"/>
  <c r="AG3897" i="53"/>
  <c r="AG1886" i="53"/>
  <c r="AF1886" i="53"/>
  <c r="AE1886" i="53"/>
  <c r="BP4906" i="53"/>
  <c r="BQ4906" i="53"/>
  <c r="BO4906" i="53"/>
  <c r="BN4906" i="53"/>
  <c r="BM4906" i="53"/>
  <c r="BQ882" i="53"/>
  <c r="BP882" i="53"/>
  <c r="BO882" i="53"/>
  <c r="BN882" i="53"/>
  <c r="BM882" i="53"/>
  <c r="BP3899" i="53"/>
  <c r="BQ3899" i="53"/>
  <c r="BO3899" i="53"/>
  <c r="BN3899" i="53"/>
  <c r="BM3899" i="53"/>
  <c r="BQ1889" i="53"/>
  <c r="BP1889" i="53"/>
  <c r="BO1889" i="53"/>
  <c r="BN1889" i="53"/>
  <c r="BM1889" i="53"/>
  <c r="BQ5911" i="53"/>
  <c r="BP5911" i="53"/>
  <c r="BO5911" i="53"/>
  <c r="BN5911" i="53"/>
  <c r="BM5911" i="53"/>
  <c r="BQ2894" i="53"/>
  <c r="BP2894" i="53"/>
  <c r="BO2894" i="53"/>
  <c r="BN2894" i="53"/>
  <c r="BM2894" i="53"/>
  <c r="BQ6917" i="53"/>
  <c r="BP6917" i="53"/>
  <c r="BO6917" i="53"/>
  <c r="BN6917" i="53"/>
  <c r="BM6917" i="53"/>
  <c r="AD5910" i="53"/>
  <c r="AD1887" i="53"/>
  <c r="BL883" i="53"/>
  <c r="AD4904" i="53"/>
  <c r="BL6918" i="53"/>
  <c r="BL5912" i="53"/>
  <c r="BL3900" i="53"/>
  <c r="BL4907" i="53"/>
  <c r="BL1890" i="53"/>
  <c r="BL2895" i="53"/>
  <c r="AD6916" i="53"/>
  <c r="AD3898" i="53"/>
  <c r="AD2893" i="53"/>
  <c r="AE7945" i="53"/>
  <c r="AG7945" i="53"/>
  <c r="AF7945" i="53"/>
  <c r="AG8952" i="53"/>
  <c r="AF8952" i="53"/>
  <c r="AE8952" i="53"/>
  <c r="BQ7945" i="53"/>
  <c r="BP7945" i="53"/>
  <c r="BO7945" i="53"/>
  <c r="BN7945" i="53"/>
  <c r="BM7945" i="53"/>
  <c r="BQ8951" i="53"/>
  <c r="BP8951" i="53"/>
  <c r="BO8951" i="53"/>
  <c r="BN8951" i="53"/>
  <c r="BM8951" i="53"/>
  <c r="BL8952" i="53"/>
  <c r="BL7946" i="53"/>
  <c r="AD8953" i="53"/>
  <c r="AD7946" i="53"/>
  <c r="AE1887" i="53"/>
  <c r="AF1887" i="53"/>
  <c r="AG1887" i="53"/>
  <c r="AG6916" i="53"/>
  <c r="AF6916" i="53"/>
  <c r="AE6916" i="53"/>
  <c r="AG5910" i="53"/>
  <c r="AF5910" i="53"/>
  <c r="AE5910" i="53"/>
  <c r="AE2893" i="53"/>
  <c r="AF2893" i="53"/>
  <c r="AG2893" i="53"/>
  <c r="AG3898" i="53"/>
  <c r="AF3898" i="53"/>
  <c r="AE3898" i="53"/>
  <c r="AG4904" i="53"/>
  <c r="AE4904" i="53"/>
  <c r="AF4904" i="53"/>
  <c r="BP883" i="53"/>
  <c r="BQ883" i="53"/>
  <c r="BO883" i="53"/>
  <c r="BN883" i="53"/>
  <c r="BM883" i="53"/>
  <c r="BQ2895" i="53"/>
  <c r="BP2895" i="53"/>
  <c r="BO2895" i="53"/>
  <c r="BN2895" i="53"/>
  <c r="BM2895" i="53"/>
  <c r="BQ1890" i="53"/>
  <c r="BP1890" i="53"/>
  <c r="BM1890" i="53"/>
  <c r="BO1890" i="53"/>
  <c r="BN1890" i="53"/>
  <c r="BP4907" i="53"/>
  <c r="BM4907" i="53"/>
  <c r="BQ4907" i="53"/>
  <c r="BO4907" i="53"/>
  <c r="BN4907" i="53"/>
  <c r="BP3900" i="53"/>
  <c r="BQ3900" i="53"/>
  <c r="BO3900" i="53"/>
  <c r="BN3900" i="53"/>
  <c r="BM3900" i="53"/>
  <c r="BQ6918" i="53"/>
  <c r="BP6918" i="53"/>
  <c r="BO6918" i="53"/>
  <c r="BN6918" i="53"/>
  <c r="BM6918" i="53"/>
  <c r="BQ5912" i="53"/>
  <c r="BP5912" i="53"/>
  <c r="BN5912" i="53"/>
  <c r="BM5912" i="53"/>
  <c r="BO5912" i="53"/>
  <c r="AD5911" i="53"/>
  <c r="AD1888" i="53"/>
  <c r="AD4905" i="53"/>
  <c r="BL884" i="53"/>
  <c r="BL5913" i="53"/>
  <c r="BL6919" i="53"/>
  <c r="BL4908" i="53"/>
  <c r="BL2896" i="53"/>
  <c r="BL1891" i="53"/>
  <c r="BL3901" i="53"/>
  <c r="AD6917" i="53"/>
  <c r="AD3899" i="53"/>
  <c r="AD2894" i="53"/>
  <c r="AG7946" i="53"/>
  <c r="AF7946" i="53"/>
  <c r="AE7946" i="53"/>
  <c r="AG8953" i="53"/>
  <c r="AF8953" i="53"/>
  <c r="AE8953" i="53"/>
  <c r="BO7946" i="53"/>
  <c r="BN7946" i="53"/>
  <c r="BM7946" i="53"/>
  <c r="BQ7946" i="53"/>
  <c r="BP7946" i="53"/>
  <c r="BO8952" i="53"/>
  <c r="BM8952" i="53"/>
  <c r="BQ8952" i="53"/>
  <c r="BP8952" i="53"/>
  <c r="BN8952" i="53"/>
  <c r="BL8953" i="53"/>
  <c r="BL7947" i="53"/>
  <c r="AD8954" i="53"/>
  <c r="AD7947" i="53"/>
  <c r="AG1888" i="53"/>
  <c r="AF1888" i="53"/>
  <c r="AE1888" i="53"/>
  <c r="AG4905" i="53"/>
  <c r="AF4905" i="53"/>
  <c r="AE4905" i="53"/>
  <c r="AF5911" i="53"/>
  <c r="AE5911" i="53"/>
  <c r="AG5911" i="53"/>
  <c r="AE6917" i="53"/>
  <c r="AG6917" i="53"/>
  <c r="AF6917" i="53"/>
  <c r="AG2894" i="53"/>
  <c r="AF2894" i="53"/>
  <c r="AE2894" i="53"/>
  <c r="AG3899" i="53"/>
  <c r="AF3899" i="53"/>
  <c r="AE3899" i="53"/>
  <c r="BQ2896" i="53"/>
  <c r="BP2896" i="53"/>
  <c r="BO2896" i="53"/>
  <c r="BN2896" i="53"/>
  <c r="BM2896" i="53"/>
  <c r="BP3901" i="53"/>
  <c r="BQ3901" i="53"/>
  <c r="BO3901" i="53"/>
  <c r="BN3901" i="53"/>
  <c r="BM3901" i="53"/>
  <c r="BQ1891" i="53"/>
  <c r="BP1891" i="53"/>
  <c r="BO1891" i="53"/>
  <c r="BN1891" i="53"/>
  <c r="BM1891" i="53"/>
  <c r="BP4908" i="53"/>
  <c r="BN4908" i="53"/>
  <c r="BM4908" i="53"/>
  <c r="BQ4908" i="53"/>
  <c r="BO4908" i="53"/>
  <c r="BP6919" i="53"/>
  <c r="BQ6919" i="53"/>
  <c r="BO6919" i="53"/>
  <c r="BN6919" i="53"/>
  <c r="BM6919" i="53"/>
  <c r="BQ5913" i="53"/>
  <c r="BP5913" i="53"/>
  <c r="BO5913" i="53"/>
  <c r="BN5913" i="53"/>
  <c r="BM5913" i="53"/>
  <c r="BQ884" i="53"/>
  <c r="BP884" i="53"/>
  <c r="BM884" i="53"/>
  <c r="BO884" i="53"/>
  <c r="BN884" i="53"/>
  <c r="AD5912" i="53"/>
  <c r="AD4906" i="53"/>
  <c r="AD1889" i="53"/>
  <c r="BL885" i="53"/>
  <c r="BL4909" i="53"/>
  <c r="BL5914" i="53"/>
  <c r="BL3902" i="53"/>
  <c r="BL1892" i="53"/>
  <c r="BL6920" i="53"/>
  <c r="BL2897" i="53"/>
  <c r="AD6918" i="53"/>
  <c r="AD3900" i="53"/>
  <c r="AD2895" i="53"/>
  <c r="AG7947" i="53"/>
  <c r="AF7947" i="53"/>
  <c r="AE7947" i="53"/>
  <c r="AE8954" i="53"/>
  <c r="AG8954" i="53"/>
  <c r="AF8954" i="53"/>
  <c r="BQ7947" i="53"/>
  <c r="BP7947" i="53"/>
  <c r="BO7947" i="53"/>
  <c r="BN7947" i="53"/>
  <c r="BM7947" i="53"/>
  <c r="BP8953" i="53"/>
  <c r="BO8953" i="53"/>
  <c r="BN8953" i="53"/>
  <c r="BM8953" i="53"/>
  <c r="BQ8953" i="53"/>
  <c r="BL8954" i="53"/>
  <c r="BL7948" i="53"/>
  <c r="AD8955" i="53"/>
  <c r="AD7948" i="53"/>
  <c r="AF4906" i="53"/>
  <c r="AE4906" i="53"/>
  <c r="AG4906" i="53"/>
  <c r="AG1889" i="53"/>
  <c r="AF1889" i="53"/>
  <c r="AE1889" i="53"/>
  <c r="AG5912" i="53"/>
  <c r="AF5912" i="53"/>
  <c r="AE5912" i="53"/>
  <c r="AG6918" i="53"/>
  <c r="AE6918" i="53"/>
  <c r="AF6918" i="53"/>
  <c r="AG2895" i="53"/>
  <c r="AF2895" i="53"/>
  <c r="AE2895" i="53"/>
  <c r="AE3900" i="53"/>
  <c r="AF3900" i="53"/>
  <c r="AG3900" i="53"/>
  <c r="BQ6920" i="53"/>
  <c r="BP6920" i="53"/>
  <c r="BM6920" i="53"/>
  <c r="BO6920" i="53"/>
  <c r="BN6920" i="53"/>
  <c r="BP2897" i="53"/>
  <c r="BQ2897" i="53"/>
  <c r="BM2897" i="53"/>
  <c r="BO2897" i="53"/>
  <c r="BN2897" i="53"/>
  <c r="BQ5914" i="53"/>
  <c r="BP5914" i="53"/>
  <c r="BO5914" i="53"/>
  <c r="BN5914" i="53"/>
  <c r="BM5914" i="53"/>
  <c r="BP4909" i="53"/>
  <c r="BO4909" i="53"/>
  <c r="BN4909" i="53"/>
  <c r="BM4909" i="53"/>
  <c r="BQ4909" i="53"/>
  <c r="BQ1892" i="53"/>
  <c r="BP1892" i="53"/>
  <c r="BO1892" i="53"/>
  <c r="BN1892" i="53"/>
  <c r="BM1892" i="53"/>
  <c r="BP3902" i="53"/>
  <c r="BQ3902" i="53"/>
  <c r="BO3902" i="53"/>
  <c r="BN3902" i="53"/>
  <c r="BM3902" i="53"/>
  <c r="BQ885" i="53"/>
  <c r="BP885" i="53"/>
  <c r="BO885" i="53"/>
  <c r="BN885" i="53"/>
  <c r="BM885" i="53"/>
  <c r="AD5913" i="53"/>
  <c r="AD1890" i="53"/>
  <c r="AD4907" i="53"/>
  <c r="BL886" i="53"/>
  <c r="BL2898" i="53"/>
  <c r="BL5915" i="53"/>
  <c r="BL6921" i="53"/>
  <c r="BL1893" i="53"/>
  <c r="BL3903" i="53"/>
  <c r="BL4910" i="53"/>
  <c r="AD6919" i="53"/>
  <c r="AD3901" i="53"/>
  <c r="AD2896" i="53"/>
  <c r="AG7948" i="53"/>
  <c r="AF7948" i="53"/>
  <c r="AE7948" i="53"/>
  <c r="AG8955" i="53"/>
  <c r="AF8955" i="53"/>
  <c r="AE8955" i="53"/>
  <c r="BM7948" i="53"/>
  <c r="BQ7948" i="53"/>
  <c r="BP7948" i="53"/>
  <c r="BO7948" i="53"/>
  <c r="BN7948" i="53"/>
  <c r="BM8954" i="53"/>
  <c r="BQ8954" i="53"/>
  <c r="BP8954" i="53"/>
  <c r="BO8954" i="53"/>
  <c r="BN8954" i="53"/>
  <c r="BL8955" i="53"/>
  <c r="BL7949" i="53"/>
  <c r="AD8956" i="53"/>
  <c r="AD7949" i="53"/>
  <c r="AG1890" i="53"/>
  <c r="AE1890" i="53"/>
  <c r="AF1890" i="53"/>
  <c r="AG6919" i="53"/>
  <c r="AF6919" i="53"/>
  <c r="AE6919" i="53"/>
  <c r="AG4907" i="53"/>
  <c r="AF4907" i="53"/>
  <c r="AE4907" i="53"/>
  <c r="AG5913" i="53"/>
  <c r="AF5913" i="53"/>
  <c r="AE5913" i="53"/>
  <c r="AG2896" i="53"/>
  <c r="AE2896" i="53"/>
  <c r="AF2896" i="53"/>
  <c r="AG3901" i="53"/>
  <c r="AF3901" i="53"/>
  <c r="AE3901" i="53"/>
  <c r="BQ6921" i="53"/>
  <c r="BP6921" i="53"/>
  <c r="BO6921" i="53"/>
  <c r="BN6921" i="53"/>
  <c r="BM6921" i="53"/>
  <c r="BP3903" i="53"/>
  <c r="BQ3903" i="53"/>
  <c r="BO3903" i="53"/>
  <c r="BN3903" i="53"/>
  <c r="BM3903" i="53"/>
  <c r="BQ5915" i="53"/>
  <c r="BP5915" i="53"/>
  <c r="BO5915" i="53"/>
  <c r="BN5915" i="53"/>
  <c r="BM5915" i="53"/>
  <c r="BQ1893" i="53"/>
  <c r="BP1893" i="53"/>
  <c r="BO1893" i="53"/>
  <c r="BN1893" i="53"/>
  <c r="BM1893" i="53"/>
  <c r="BQ2898" i="53"/>
  <c r="BP2898" i="53"/>
  <c r="BO2898" i="53"/>
  <c r="BN2898" i="53"/>
  <c r="BM2898" i="53"/>
  <c r="BP4910" i="53"/>
  <c r="BQ4910" i="53"/>
  <c r="BO4910" i="53"/>
  <c r="BN4910" i="53"/>
  <c r="BM4910" i="53"/>
  <c r="BQ886" i="53"/>
  <c r="BP886" i="53"/>
  <c r="BO886" i="53"/>
  <c r="BN886" i="53"/>
  <c r="BM886" i="53"/>
  <c r="AD5914" i="53"/>
  <c r="AD4908" i="53"/>
  <c r="BL887" i="53"/>
  <c r="AD1891" i="53"/>
  <c r="BL5916" i="53"/>
  <c r="BL6922" i="53"/>
  <c r="BL3904" i="53"/>
  <c r="BL1894" i="53"/>
  <c r="BL4911" i="53"/>
  <c r="BL2899" i="53"/>
  <c r="AD6920" i="53"/>
  <c r="AD3902" i="53"/>
  <c r="AD2897" i="53"/>
  <c r="AG7949" i="53"/>
  <c r="AF7949" i="53"/>
  <c r="AE7949" i="53"/>
  <c r="AG8956" i="53"/>
  <c r="AF8956" i="53"/>
  <c r="AE8956" i="53"/>
  <c r="BP7949" i="53"/>
  <c r="BO7949" i="53"/>
  <c r="BN7949" i="53"/>
  <c r="BM7949" i="53"/>
  <c r="BQ7949" i="53"/>
  <c r="BP8955" i="53"/>
  <c r="BN8955" i="53"/>
  <c r="BM8955" i="53"/>
  <c r="BQ8955" i="53"/>
  <c r="BO8955" i="53"/>
  <c r="BL8956" i="53"/>
  <c r="BL7950" i="53"/>
  <c r="AD8957" i="53"/>
  <c r="AD7950" i="53"/>
  <c r="AE6920" i="53"/>
  <c r="AG6920" i="53"/>
  <c r="AF6920" i="53"/>
  <c r="AE5914" i="53"/>
  <c r="AF5914" i="53"/>
  <c r="AG5914" i="53"/>
  <c r="AG4908" i="53"/>
  <c r="AF4908" i="53"/>
  <c r="AE4908" i="53"/>
  <c r="AG2897" i="53"/>
  <c r="AF2897" i="53"/>
  <c r="AE2897" i="53"/>
  <c r="AG3902" i="53"/>
  <c r="AF3902" i="53"/>
  <c r="AE3902" i="53"/>
  <c r="AG1891" i="53"/>
  <c r="AF1891" i="53"/>
  <c r="AE1891" i="53"/>
  <c r="BP887" i="53"/>
  <c r="BQ887" i="53"/>
  <c r="BO887" i="53"/>
  <c r="BN887" i="53"/>
  <c r="BM887" i="53"/>
  <c r="BP4911" i="53"/>
  <c r="BQ4911" i="53"/>
  <c r="BO4911" i="53"/>
  <c r="BN4911" i="53"/>
  <c r="BM4911" i="53"/>
  <c r="BQ1894" i="53"/>
  <c r="BP1894" i="53"/>
  <c r="BM1894" i="53"/>
  <c r="BO1894" i="53"/>
  <c r="BN1894" i="53"/>
  <c r="BP3904" i="53"/>
  <c r="BM3904" i="53"/>
  <c r="BQ3904" i="53"/>
  <c r="BO3904" i="53"/>
  <c r="BN3904" i="53"/>
  <c r="BQ5916" i="53"/>
  <c r="BP5916" i="53"/>
  <c r="BN5916" i="53"/>
  <c r="BM5916" i="53"/>
  <c r="BO5916" i="53"/>
  <c r="BQ2899" i="53"/>
  <c r="BP2899" i="53"/>
  <c r="BO2899" i="53"/>
  <c r="BN2899" i="53"/>
  <c r="BM2899" i="53"/>
  <c r="BQ6922" i="53"/>
  <c r="BP6922" i="53"/>
  <c r="BO6922" i="53"/>
  <c r="BN6922" i="53"/>
  <c r="BM6922" i="53"/>
  <c r="AD5915" i="53"/>
  <c r="BL888" i="53"/>
  <c r="AD1892" i="53"/>
  <c r="AD4909" i="53"/>
  <c r="BL6923" i="53"/>
  <c r="BL1895" i="53"/>
  <c r="BL4912" i="53"/>
  <c r="BL2900" i="53"/>
  <c r="BL3905" i="53"/>
  <c r="BL5917" i="53"/>
  <c r="AD6921" i="53"/>
  <c r="AD3903" i="53"/>
  <c r="AD2898" i="53"/>
  <c r="AF7950" i="53"/>
  <c r="AE7950" i="53"/>
  <c r="AG7950" i="53"/>
  <c r="AG8957" i="53"/>
  <c r="AF8957" i="53"/>
  <c r="AE8957" i="53"/>
  <c r="BQ7950" i="53"/>
  <c r="BP7950" i="53"/>
  <c r="BN7950" i="53"/>
  <c r="BO7950" i="53"/>
  <c r="BM7950" i="53"/>
  <c r="BQ8956" i="53"/>
  <c r="BP8956" i="53"/>
  <c r="BO8956" i="53"/>
  <c r="BN8956" i="53"/>
  <c r="BM8956" i="53"/>
  <c r="BL8957" i="53"/>
  <c r="BL7951" i="53"/>
  <c r="AD8958" i="53"/>
  <c r="AD7951" i="53"/>
  <c r="AF1892" i="53"/>
  <c r="AE1892" i="53"/>
  <c r="AG1892" i="53"/>
  <c r="AG5915" i="53"/>
  <c r="AF5915" i="53"/>
  <c r="AE5915" i="53"/>
  <c r="AG6921" i="53"/>
  <c r="AE6921" i="53"/>
  <c r="AF6921" i="53"/>
  <c r="AF2898" i="53"/>
  <c r="AE2898" i="53"/>
  <c r="AG2898" i="53"/>
  <c r="AG3903" i="53"/>
  <c r="AE3903" i="53"/>
  <c r="AF3903" i="53"/>
  <c r="AE4909" i="53"/>
  <c r="AF4909" i="53"/>
  <c r="AG4909" i="53"/>
  <c r="BQ5917" i="53"/>
  <c r="BP5917" i="53"/>
  <c r="BO5917" i="53"/>
  <c r="BN5917" i="53"/>
  <c r="BM5917" i="53"/>
  <c r="BP3905" i="53"/>
  <c r="BN3905" i="53"/>
  <c r="BM3905" i="53"/>
  <c r="BQ3905" i="53"/>
  <c r="BO3905" i="53"/>
  <c r="BQ2900" i="53"/>
  <c r="BP2900" i="53"/>
  <c r="BO2900" i="53"/>
  <c r="BN2900" i="53"/>
  <c r="BM2900" i="53"/>
  <c r="BP4912" i="53"/>
  <c r="BQ4912" i="53"/>
  <c r="BO4912" i="53"/>
  <c r="BN4912" i="53"/>
  <c r="BM4912" i="53"/>
  <c r="BQ888" i="53"/>
  <c r="BP888" i="53"/>
  <c r="BM888" i="53"/>
  <c r="BO888" i="53"/>
  <c r="BN888" i="53"/>
  <c r="BQ1895" i="53"/>
  <c r="BP1895" i="53"/>
  <c r="BO1895" i="53"/>
  <c r="BN1895" i="53"/>
  <c r="BM1895" i="53"/>
  <c r="BP6923" i="53"/>
  <c r="BQ6923" i="53"/>
  <c r="BO6923" i="53"/>
  <c r="BN6923" i="53"/>
  <c r="BM6923" i="53"/>
  <c r="AD5916" i="53"/>
  <c r="AD1893" i="53"/>
  <c r="BL889" i="53"/>
  <c r="AD4910" i="53"/>
  <c r="BL3906" i="53"/>
  <c r="BL6924" i="53"/>
  <c r="BL4913" i="53"/>
  <c r="BL5918" i="53"/>
  <c r="BL2901" i="53"/>
  <c r="BL1896" i="53"/>
  <c r="AD6922" i="53"/>
  <c r="AD3904" i="53"/>
  <c r="AD2899" i="53"/>
  <c r="AG7951" i="53"/>
  <c r="AF7951" i="53"/>
  <c r="AE7951" i="53"/>
  <c r="AG8958" i="53"/>
  <c r="AF8958" i="53"/>
  <c r="AE8958" i="53"/>
  <c r="BQ7951" i="53"/>
  <c r="BP7951" i="53"/>
  <c r="BO7951" i="53"/>
  <c r="BM7951" i="53"/>
  <c r="BN7951" i="53"/>
  <c r="BN8957" i="53"/>
  <c r="BQ8957" i="53"/>
  <c r="BP8957" i="53"/>
  <c r="BO8957" i="53"/>
  <c r="BM8957" i="53"/>
  <c r="BL8958" i="53"/>
  <c r="BL7952" i="53"/>
  <c r="AD8959" i="53"/>
  <c r="AD7952" i="53"/>
  <c r="AF6922" i="53"/>
  <c r="AE6922" i="53"/>
  <c r="AG6922" i="53"/>
  <c r="AG1893" i="53"/>
  <c r="AF1893" i="53"/>
  <c r="AE1893" i="53"/>
  <c r="AG5916" i="53"/>
  <c r="AF5916" i="53"/>
  <c r="AE5916" i="53"/>
  <c r="AG2899" i="53"/>
  <c r="AF2899" i="53"/>
  <c r="AE2899" i="53"/>
  <c r="AG3904" i="53"/>
  <c r="AF3904" i="53"/>
  <c r="AE3904" i="53"/>
  <c r="AG4910" i="53"/>
  <c r="AF4910" i="53"/>
  <c r="AE4910" i="53"/>
  <c r="BQ889" i="53"/>
  <c r="BP889" i="53"/>
  <c r="BO889" i="53"/>
  <c r="BN889" i="53"/>
  <c r="BM889" i="53"/>
  <c r="BP2901" i="53"/>
  <c r="BQ2901" i="53"/>
  <c r="BM2901" i="53"/>
  <c r="BO2901" i="53"/>
  <c r="BN2901" i="53"/>
  <c r="BQ1896" i="53"/>
  <c r="BP1896" i="53"/>
  <c r="BO1896" i="53"/>
  <c r="BN1896" i="53"/>
  <c r="BM1896" i="53"/>
  <c r="BP3906" i="53"/>
  <c r="BO3906" i="53"/>
  <c r="BN3906" i="53"/>
  <c r="BM3906" i="53"/>
  <c r="BQ3906" i="53"/>
  <c r="BQ5918" i="53"/>
  <c r="BP5918" i="53"/>
  <c r="BO5918" i="53"/>
  <c r="BN5918" i="53"/>
  <c r="BM5918" i="53"/>
  <c r="BP4913" i="53"/>
  <c r="BQ4913" i="53"/>
  <c r="BO4913" i="53"/>
  <c r="BN4913" i="53"/>
  <c r="BM4913" i="53"/>
  <c r="BQ6924" i="53"/>
  <c r="BP6924" i="53"/>
  <c r="BM6924" i="53"/>
  <c r="BO6924" i="53"/>
  <c r="BN6924" i="53"/>
  <c r="AD5917" i="53"/>
  <c r="AD4911" i="53"/>
  <c r="BL890" i="53"/>
  <c r="AD1894" i="53"/>
  <c r="BL2902" i="53"/>
  <c r="BL4914" i="53"/>
  <c r="BL6925" i="53"/>
  <c r="BL1897" i="53"/>
  <c r="BL5919" i="53"/>
  <c r="BL3907" i="53"/>
  <c r="AD6923" i="53"/>
  <c r="AD3905" i="53"/>
  <c r="AD2900" i="53"/>
  <c r="AG7952" i="53"/>
  <c r="AF7952" i="53"/>
  <c r="AE7952" i="53"/>
  <c r="AF8959" i="53"/>
  <c r="AE8959" i="53"/>
  <c r="AG8959" i="53"/>
  <c r="BO7952" i="53"/>
  <c r="BN7952" i="53"/>
  <c r="BM7952" i="53"/>
  <c r="BP7952" i="53"/>
  <c r="BQ7952" i="53"/>
  <c r="BQ8958" i="53"/>
  <c r="BO8958" i="53"/>
  <c r="BN8958" i="53"/>
  <c r="BM8958" i="53"/>
  <c r="BP8958" i="53"/>
  <c r="BL8959" i="53"/>
  <c r="BL7953" i="53"/>
  <c r="AD8960" i="53"/>
  <c r="AD7953" i="53"/>
  <c r="AG4911" i="53"/>
  <c r="AF4911" i="53"/>
  <c r="AE4911" i="53"/>
  <c r="AG6923" i="53"/>
  <c r="AF6923" i="53"/>
  <c r="AE6923" i="53"/>
  <c r="AG5917" i="53"/>
  <c r="AF5917" i="53"/>
  <c r="AE5917" i="53"/>
  <c r="AG2900" i="53"/>
  <c r="AF2900" i="53"/>
  <c r="AE2900" i="53"/>
  <c r="AF3905" i="53"/>
  <c r="AE3905" i="53"/>
  <c r="AG3905" i="53"/>
  <c r="AG1894" i="53"/>
  <c r="AF1894" i="53"/>
  <c r="AE1894" i="53"/>
  <c r="BQ890" i="53"/>
  <c r="BP890" i="53"/>
  <c r="BO890" i="53"/>
  <c r="BN890" i="53"/>
  <c r="BM890" i="53"/>
  <c r="BQ5919" i="53"/>
  <c r="BP5919" i="53"/>
  <c r="BO5919" i="53"/>
  <c r="BN5919" i="53"/>
  <c r="BM5919" i="53"/>
  <c r="BQ1897" i="53"/>
  <c r="BP1897" i="53"/>
  <c r="BO1897" i="53"/>
  <c r="BN1897" i="53"/>
  <c r="BM1897" i="53"/>
  <c r="BP4914" i="53"/>
  <c r="BQ4914" i="53"/>
  <c r="BO4914" i="53"/>
  <c r="BN4914" i="53"/>
  <c r="BM4914" i="53"/>
  <c r="BP3907" i="53"/>
  <c r="BQ3907" i="53"/>
  <c r="BO3907" i="53"/>
  <c r="BN3907" i="53"/>
  <c r="BM3907" i="53"/>
  <c r="BQ6925" i="53"/>
  <c r="BP6925" i="53"/>
  <c r="BO6925" i="53"/>
  <c r="BN6925" i="53"/>
  <c r="BM6925" i="53"/>
  <c r="BQ2902" i="53"/>
  <c r="BP2902" i="53"/>
  <c r="BO2902" i="53"/>
  <c r="BN2902" i="53"/>
  <c r="BM2902" i="53"/>
  <c r="AD5918" i="53"/>
  <c r="AD4912" i="53"/>
  <c r="AD1895" i="53"/>
  <c r="BL891" i="53"/>
  <c r="BL6926" i="53"/>
  <c r="BL4915" i="53"/>
  <c r="BL5920" i="53"/>
  <c r="BL3908" i="53"/>
  <c r="BL1898" i="53"/>
  <c r="BL2903" i="53"/>
  <c r="AD6924" i="53"/>
  <c r="AD3906" i="53"/>
  <c r="AD2901" i="53"/>
  <c r="AE7953" i="53"/>
  <c r="AG7953" i="53"/>
  <c r="AF7953" i="53"/>
  <c r="AG8960" i="53"/>
  <c r="AF8960" i="53"/>
  <c r="AE8960" i="53"/>
  <c r="BQ7953" i="53"/>
  <c r="BP7953" i="53"/>
  <c r="BO7953" i="53"/>
  <c r="BN7953" i="53"/>
  <c r="BM7953" i="53"/>
  <c r="BQ8959" i="53"/>
  <c r="BP8959" i="53"/>
  <c r="BO8959" i="53"/>
  <c r="BN8959" i="53"/>
  <c r="BM8959" i="53"/>
  <c r="BL8960" i="53"/>
  <c r="BL7954" i="53"/>
  <c r="AD8961" i="53"/>
  <c r="AD7954" i="53"/>
  <c r="AG4912" i="53"/>
  <c r="AE4912" i="53"/>
  <c r="AF4912" i="53"/>
  <c r="AE1895" i="53"/>
  <c r="AF1895" i="53"/>
  <c r="AG1895" i="53"/>
  <c r="AG6924" i="53"/>
  <c r="AF6924" i="53"/>
  <c r="AE6924" i="53"/>
  <c r="AG5918" i="53"/>
  <c r="AF5918" i="53"/>
  <c r="AE5918" i="53"/>
  <c r="AE2901" i="53"/>
  <c r="AF2901" i="53"/>
  <c r="AG2901" i="53"/>
  <c r="AG3906" i="53"/>
  <c r="AF3906" i="53"/>
  <c r="AE3906" i="53"/>
  <c r="BQ2903" i="53"/>
  <c r="BP2903" i="53"/>
  <c r="BO2903" i="53"/>
  <c r="BN2903" i="53"/>
  <c r="BM2903" i="53"/>
  <c r="BQ1898" i="53"/>
  <c r="BP1898" i="53"/>
  <c r="BM1898" i="53"/>
  <c r="BO1898" i="53"/>
  <c r="BN1898" i="53"/>
  <c r="BP4915" i="53"/>
  <c r="BM4915" i="53"/>
  <c r="BQ4915" i="53"/>
  <c r="BO4915" i="53"/>
  <c r="BN4915" i="53"/>
  <c r="BQ6926" i="53"/>
  <c r="BP6926" i="53"/>
  <c r="BO6926" i="53"/>
  <c r="BN6926" i="53"/>
  <c r="BM6926" i="53"/>
  <c r="BP3908" i="53"/>
  <c r="BQ3908" i="53"/>
  <c r="BO3908" i="53"/>
  <c r="BN3908" i="53"/>
  <c r="BM3908" i="53"/>
  <c r="BQ5920" i="53"/>
  <c r="BP5920" i="53"/>
  <c r="BN5920" i="53"/>
  <c r="BM5920" i="53"/>
  <c r="BO5920" i="53"/>
  <c r="BP891" i="53"/>
  <c r="BQ891" i="53"/>
  <c r="BO891" i="53"/>
  <c r="BN891" i="53"/>
  <c r="BM891" i="53"/>
  <c r="AD5919" i="53"/>
  <c r="BL892" i="53"/>
  <c r="AD4913" i="53"/>
  <c r="AD1896" i="53"/>
  <c r="BL4916" i="53"/>
  <c r="BL1899" i="53"/>
  <c r="BL6927" i="53"/>
  <c r="BL2904" i="53"/>
  <c r="BL3909" i="53"/>
  <c r="BL5921" i="53"/>
  <c r="AD6925" i="53"/>
  <c r="AD3907" i="53"/>
  <c r="AD2902" i="53"/>
  <c r="AG7954" i="53"/>
  <c r="AF7954" i="53"/>
  <c r="AE7954" i="53"/>
  <c r="AG8961" i="53"/>
  <c r="AF8961" i="53"/>
  <c r="AE8961" i="53"/>
  <c r="BM7954" i="53"/>
  <c r="BQ7954" i="53"/>
  <c r="BP7954" i="53"/>
  <c r="BN7954" i="53"/>
  <c r="BO7954" i="53"/>
  <c r="BO8960" i="53"/>
  <c r="BM8960" i="53"/>
  <c r="BQ8960" i="53"/>
  <c r="BP8960" i="53"/>
  <c r="BN8960" i="53"/>
  <c r="BL8961" i="53"/>
  <c r="BL7955" i="53"/>
  <c r="AD8962" i="53"/>
  <c r="AD7955" i="53"/>
  <c r="AG4913" i="53"/>
  <c r="AF4913" i="53"/>
  <c r="AE4913" i="53"/>
  <c r="AF5919" i="53"/>
  <c r="AE5919" i="53"/>
  <c r="AG5919" i="53"/>
  <c r="AE6925" i="53"/>
  <c r="AF6925" i="53"/>
  <c r="AG6925" i="53"/>
  <c r="AG2902" i="53"/>
  <c r="AF2902" i="53"/>
  <c r="AE2902" i="53"/>
  <c r="AG3907" i="53"/>
  <c r="AF3907" i="53"/>
  <c r="AE3907" i="53"/>
  <c r="AG1896" i="53"/>
  <c r="AF1896" i="53"/>
  <c r="AE1896" i="53"/>
  <c r="BQ5921" i="53"/>
  <c r="BP5921" i="53"/>
  <c r="BO5921" i="53"/>
  <c r="BN5921" i="53"/>
  <c r="BM5921" i="53"/>
  <c r="BQ892" i="53"/>
  <c r="BP892" i="53"/>
  <c r="BM892" i="53"/>
  <c r="BO892" i="53"/>
  <c r="BN892" i="53"/>
  <c r="BQ2904" i="53"/>
  <c r="BP2904" i="53"/>
  <c r="BO2904" i="53"/>
  <c r="BN2904" i="53"/>
  <c r="BM2904" i="53"/>
  <c r="BP6927" i="53"/>
  <c r="BQ6927" i="53"/>
  <c r="BO6927" i="53"/>
  <c r="BN6927" i="53"/>
  <c r="BM6927" i="53"/>
  <c r="BP3909" i="53"/>
  <c r="BQ3909" i="53"/>
  <c r="BO3909" i="53"/>
  <c r="BN3909" i="53"/>
  <c r="BM3909" i="53"/>
  <c r="BQ1899" i="53"/>
  <c r="BP1899" i="53"/>
  <c r="BO1899" i="53"/>
  <c r="BN1899" i="53"/>
  <c r="BM1899" i="53"/>
  <c r="BP4916" i="53"/>
  <c r="BN4916" i="53"/>
  <c r="BM4916" i="53"/>
  <c r="BQ4916" i="53"/>
  <c r="BO4916" i="53"/>
  <c r="AD5920" i="53"/>
  <c r="AD1897" i="53"/>
  <c r="AD4914" i="53"/>
  <c r="BL893" i="53"/>
  <c r="BL4917" i="53"/>
  <c r="BL3910" i="53"/>
  <c r="BL5922" i="53"/>
  <c r="BL6928" i="53"/>
  <c r="BL2905" i="53"/>
  <c r="BL1900" i="53"/>
  <c r="AD6926" i="53"/>
  <c r="AD3908" i="53"/>
  <c r="AD2903" i="53"/>
  <c r="AG7955" i="53"/>
  <c r="AF7955" i="53"/>
  <c r="AE7955" i="53"/>
  <c r="AE8962" i="53"/>
  <c r="AG8962" i="53"/>
  <c r="AF8962" i="53"/>
  <c r="BP7955" i="53"/>
  <c r="BO7955" i="53"/>
  <c r="BN7955" i="53"/>
  <c r="BM7955" i="53"/>
  <c r="BQ7955" i="53"/>
  <c r="BP8961" i="53"/>
  <c r="BO8961" i="53"/>
  <c r="BN8961" i="53"/>
  <c r="BM8961" i="53"/>
  <c r="BQ8961" i="53"/>
  <c r="BL8962" i="53"/>
  <c r="BL7956" i="53"/>
  <c r="AD8963" i="53"/>
  <c r="AD7956" i="53"/>
  <c r="AF4914" i="53"/>
  <c r="AE4914" i="53"/>
  <c r="AG4914" i="53"/>
  <c r="AG5920" i="53"/>
  <c r="AF5920" i="53"/>
  <c r="AE5920" i="53"/>
  <c r="AF6926" i="53"/>
  <c r="AG6926" i="53"/>
  <c r="AE6926" i="53"/>
  <c r="AG1897" i="53"/>
  <c r="AF1897" i="53"/>
  <c r="AE1897" i="53"/>
  <c r="AG2903" i="53"/>
  <c r="AF2903" i="53"/>
  <c r="AE2903" i="53"/>
  <c r="AE3908" i="53"/>
  <c r="AF3908" i="53"/>
  <c r="AG3908" i="53"/>
  <c r="BQ1900" i="53"/>
  <c r="BP1900" i="53"/>
  <c r="BO1900" i="53"/>
  <c r="BN1900" i="53"/>
  <c r="BM1900" i="53"/>
  <c r="BQ6928" i="53"/>
  <c r="BP6928" i="53"/>
  <c r="BM6928" i="53"/>
  <c r="BO6928" i="53"/>
  <c r="BN6928" i="53"/>
  <c r="BQ5922" i="53"/>
  <c r="BP5922" i="53"/>
  <c r="BO5922" i="53"/>
  <c r="BN5922" i="53"/>
  <c r="BM5922" i="53"/>
  <c r="BP3910" i="53"/>
  <c r="BQ3910" i="53"/>
  <c r="BO3910" i="53"/>
  <c r="BN3910" i="53"/>
  <c r="BM3910" i="53"/>
  <c r="BP2905" i="53"/>
  <c r="BQ2905" i="53"/>
  <c r="BM2905" i="53"/>
  <c r="BO2905" i="53"/>
  <c r="BN2905" i="53"/>
  <c r="BP4917" i="53"/>
  <c r="BO4917" i="53"/>
  <c r="BN4917" i="53"/>
  <c r="BM4917" i="53"/>
  <c r="BQ4917" i="53"/>
  <c r="BQ893" i="53"/>
  <c r="BP893" i="53"/>
  <c r="BO893" i="53"/>
  <c r="BN893" i="53"/>
  <c r="BM893" i="53"/>
  <c r="AD5921" i="53"/>
  <c r="BL894" i="53"/>
  <c r="AD4915" i="53"/>
  <c r="AD1898" i="53"/>
  <c r="BL2906" i="53"/>
  <c r="BL4918" i="53"/>
  <c r="BL5923" i="53"/>
  <c r="BL6929" i="53"/>
  <c r="BL1901" i="53"/>
  <c r="BL3911" i="53"/>
  <c r="AD6927" i="53"/>
  <c r="AD3909" i="53"/>
  <c r="AD2904" i="53"/>
  <c r="AG7956" i="53"/>
  <c r="AF7956" i="53"/>
  <c r="AE7956" i="53"/>
  <c r="AG8963" i="53"/>
  <c r="AF8963" i="53"/>
  <c r="AE8963" i="53"/>
  <c r="BQ7956" i="53"/>
  <c r="BP7956" i="53"/>
  <c r="BO7956" i="53"/>
  <c r="BN7956" i="53"/>
  <c r="BM7956" i="53"/>
  <c r="BM8962" i="53"/>
  <c r="BQ8962" i="53"/>
  <c r="BP8962" i="53"/>
  <c r="BO8962" i="53"/>
  <c r="BN8962" i="53"/>
  <c r="BL8963" i="53"/>
  <c r="BL7957" i="53"/>
  <c r="AD8964" i="53"/>
  <c r="AD7957" i="53"/>
  <c r="AG6927" i="53"/>
  <c r="AF6927" i="53"/>
  <c r="AE6927" i="53"/>
  <c r="AG5921" i="53"/>
  <c r="AF5921" i="53"/>
  <c r="AE5921" i="53"/>
  <c r="AG4915" i="53"/>
  <c r="AF4915" i="53"/>
  <c r="AE4915" i="53"/>
  <c r="AG2904" i="53"/>
  <c r="AE2904" i="53"/>
  <c r="AF2904" i="53"/>
  <c r="AG3909" i="53"/>
  <c r="AF3909" i="53"/>
  <c r="AE3909" i="53"/>
  <c r="AG1898" i="53"/>
  <c r="AE1898" i="53"/>
  <c r="AF1898" i="53"/>
  <c r="BQ6929" i="53"/>
  <c r="BP6929" i="53"/>
  <c r="BO6929" i="53"/>
  <c r="BN6929" i="53"/>
  <c r="BM6929" i="53"/>
  <c r="BP3911" i="53"/>
  <c r="BQ3911" i="53"/>
  <c r="BO3911" i="53"/>
  <c r="BN3911" i="53"/>
  <c r="BM3911" i="53"/>
  <c r="BQ1901" i="53"/>
  <c r="BP1901" i="53"/>
  <c r="BO1901" i="53"/>
  <c r="BN1901" i="53"/>
  <c r="BM1901" i="53"/>
  <c r="BP4918" i="53"/>
  <c r="BQ4918" i="53"/>
  <c r="BO4918" i="53"/>
  <c r="BN4918" i="53"/>
  <c r="BM4918" i="53"/>
  <c r="BQ5923" i="53"/>
  <c r="BP5923" i="53"/>
  <c r="BO5923" i="53"/>
  <c r="BN5923" i="53"/>
  <c r="BM5923" i="53"/>
  <c r="BQ894" i="53"/>
  <c r="BP894" i="53"/>
  <c r="BO894" i="53"/>
  <c r="BN894" i="53"/>
  <c r="BM894" i="53"/>
  <c r="BQ2906" i="53"/>
  <c r="BP2906" i="53"/>
  <c r="BO2906" i="53"/>
  <c r="BN2906" i="53"/>
  <c r="BM2906" i="53"/>
  <c r="AD5922" i="53"/>
  <c r="BL895" i="53"/>
  <c r="AD1899" i="53"/>
  <c r="AD4916" i="53"/>
  <c r="BL6930" i="53"/>
  <c r="BL1902" i="53"/>
  <c r="BL5924" i="53"/>
  <c r="BL4919" i="53"/>
  <c r="BL3912" i="53"/>
  <c r="BL2907" i="53"/>
  <c r="AD6928" i="53"/>
  <c r="AD3910" i="53"/>
  <c r="AD2905" i="53"/>
  <c r="AG7957" i="53"/>
  <c r="AF7957" i="53"/>
  <c r="AE7957" i="53"/>
  <c r="AG8964" i="53"/>
  <c r="AF8964" i="53"/>
  <c r="AE8964" i="53"/>
  <c r="BN7957" i="53"/>
  <c r="BM7957" i="53"/>
  <c r="BQ7957" i="53"/>
  <c r="BO7957" i="53"/>
  <c r="BP7957" i="53"/>
  <c r="BP8963" i="53"/>
  <c r="BN8963" i="53"/>
  <c r="BM8963" i="53"/>
  <c r="BQ8963" i="53"/>
  <c r="BO8963" i="53"/>
  <c r="BL8964" i="53"/>
  <c r="BL7958" i="53"/>
  <c r="AD8965" i="53"/>
  <c r="AD7958" i="53"/>
  <c r="AF6928" i="53"/>
  <c r="AE6928" i="53"/>
  <c r="AG6928" i="53"/>
  <c r="AG1899" i="53"/>
  <c r="AF1899" i="53"/>
  <c r="AE1899" i="53"/>
  <c r="AG2905" i="53"/>
  <c r="AF2905" i="53"/>
  <c r="AE2905" i="53"/>
  <c r="AE5922" i="53"/>
  <c r="AG5922" i="53"/>
  <c r="AF5922" i="53"/>
  <c r="AG3910" i="53"/>
  <c r="AF3910" i="53"/>
  <c r="AE3910" i="53"/>
  <c r="AG4916" i="53"/>
  <c r="AF4916" i="53"/>
  <c r="AE4916" i="53"/>
  <c r="BQ2907" i="53"/>
  <c r="BP2907" i="53"/>
  <c r="BO2907" i="53"/>
  <c r="BN2907" i="53"/>
  <c r="BM2907" i="53"/>
  <c r="BP3912" i="53"/>
  <c r="BM3912" i="53"/>
  <c r="BQ3912" i="53"/>
  <c r="BO3912" i="53"/>
  <c r="BN3912" i="53"/>
  <c r="BP4919" i="53"/>
  <c r="BQ4919" i="53"/>
  <c r="BO4919" i="53"/>
  <c r="BN4919" i="53"/>
  <c r="BM4919" i="53"/>
  <c r="BQ1902" i="53"/>
  <c r="BP1902" i="53"/>
  <c r="BM1902" i="53"/>
  <c r="BO1902" i="53"/>
  <c r="BN1902" i="53"/>
  <c r="BP895" i="53"/>
  <c r="BQ895" i="53"/>
  <c r="BO895" i="53"/>
  <c r="BN895" i="53"/>
  <c r="BM895" i="53"/>
  <c r="BQ5924" i="53"/>
  <c r="BP5924" i="53"/>
  <c r="BN5924" i="53"/>
  <c r="BM5924" i="53"/>
  <c r="BO5924" i="53"/>
  <c r="BQ6930" i="53"/>
  <c r="BP6930" i="53"/>
  <c r="BO6930" i="53"/>
  <c r="BN6930" i="53"/>
  <c r="BM6930" i="53"/>
  <c r="AD5923" i="53"/>
  <c r="AD4917" i="53"/>
  <c r="AD1900" i="53"/>
  <c r="BL896" i="53"/>
  <c r="BL1903" i="53"/>
  <c r="BL6931" i="53"/>
  <c r="BL5925" i="53"/>
  <c r="BL3913" i="53"/>
  <c r="BL2908" i="53"/>
  <c r="BL4920" i="53"/>
  <c r="AD6929" i="53"/>
  <c r="AD3911" i="53"/>
  <c r="AD2906" i="53"/>
  <c r="AF7958" i="53"/>
  <c r="AE7958" i="53"/>
  <c r="AG7958" i="53"/>
  <c r="AG8965" i="53"/>
  <c r="AF8965" i="53"/>
  <c r="AE8965" i="53"/>
  <c r="BQ7958" i="53"/>
  <c r="BP7958" i="53"/>
  <c r="BO7958" i="53"/>
  <c r="BN7958" i="53"/>
  <c r="BM7958" i="53"/>
  <c r="BQ8964" i="53"/>
  <c r="BP8964" i="53"/>
  <c r="BO8964" i="53"/>
  <c r="BN8964" i="53"/>
  <c r="BM8964" i="53"/>
  <c r="BL8965" i="53"/>
  <c r="BL7959" i="53"/>
  <c r="AD8966" i="53"/>
  <c r="AD7959" i="53"/>
  <c r="AG6929" i="53"/>
  <c r="AF6929" i="53"/>
  <c r="AE6929" i="53"/>
  <c r="AF1900" i="53"/>
  <c r="AE1900" i="53"/>
  <c r="AG1900" i="53"/>
  <c r="AE4917" i="53"/>
  <c r="AF4917" i="53"/>
  <c r="AG4917" i="53"/>
  <c r="AG5923" i="53"/>
  <c r="AF5923" i="53"/>
  <c r="AE5923" i="53"/>
  <c r="AF2906" i="53"/>
  <c r="AE2906" i="53"/>
  <c r="AG2906" i="53"/>
  <c r="AG3911" i="53"/>
  <c r="AE3911" i="53"/>
  <c r="AF3911" i="53"/>
  <c r="BQ2908" i="53"/>
  <c r="BP2908" i="53"/>
  <c r="BO2908" i="53"/>
  <c r="BN2908" i="53"/>
  <c r="BM2908" i="53"/>
  <c r="BP3913" i="53"/>
  <c r="BN3913" i="53"/>
  <c r="BM3913" i="53"/>
  <c r="BQ3913" i="53"/>
  <c r="BO3913" i="53"/>
  <c r="BQ5925" i="53"/>
  <c r="BP5925" i="53"/>
  <c r="BO5925" i="53"/>
  <c r="BN5925" i="53"/>
  <c r="BM5925" i="53"/>
  <c r="BP4920" i="53"/>
  <c r="BQ4920" i="53"/>
  <c r="BO4920" i="53"/>
  <c r="BN4920" i="53"/>
  <c r="BM4920" i="53"/>
  <c r="BP6931" i="53"/>
  <c r="BQ6931" i="53"/>
  <c r="BO6931" i="53"/>
  <c r="BN6931" i="53"/>
  <c r="BM6931" i="53"/>
  <c r="BQ1903" i="53"/>
  <c r="BP1903" i="53"/>
  <c r="BO1903" i="53"/>
  <c r="BN1903" i="53"/>
  <c r="BM1903" i="53"/>
  <c r="BQ896" i="53"/>
  <c r="BP896" i="53"/>
  <c r="BM896" i="53"/>
  <c r="BO896" i="53"/>
  <c r="BN896" i="53"/>
  <c r="AD5924" i="53"/>
  <c r="AD4918" i="53"/>
  <c r="AD1901" i="53"/>
  <c r="BL897" i="53"/>
  <c r="BL3914" i="53"/>
  <c r="BL6932" i="53"/>
  <c r="BL2909" i="53"/>
  <c r="BL5926" i="53"/>
  <c r="BL4921" i="53"/>
  <c r="BL1904" i="53"/>
  <c r="AD6930" i="53"/>
  <c r="AD3912" i="53"/>
  <c r="AD2907" i="53"/>
  <c r="AG7959" i="53"/>
  <c r="AF7959" i="53"/>
  <c r="AE7959" i="53"/>
  <c r="AG8966" i="53"/>
  <c r="AF8966" i="53"/>
  <c r="AE8966" i="53"/>
  <c r="BQ7959" i="53"/>
  <c r="BP7959" i="53"/>
  <c r="BO7959" i="53"/>
  <c r="BM7959" i="53"/>
  <c r="BN7959" i="53"/>
  <c r="BN8965" i="53"/>
  <c r="BQ8965" i="53"/>
  <c r="BP8965" i="53"/>
  <c r="BO8965" i="53"/>
  <c r="BM8965" i="53"/>
  <c r="BL8966" i="53"/>
  <c r="BL7960" i="53"/>
  <c r="AD8967" i="53"/>
  <c r="AD7960" i="53"/>
  <c r="AG4918" i="53"/>
  <c r="AF4918" i="53"/>
  <c r="AE4918" i="53"/>
  <c r="AG1901" i="53"/>
  <c r="AF1901" i="53"/>
  <c r="AE1901" i="53"/>
  <c r="AG5924" i="53"/>
  <c r="AF5924" i="53"/>
  <c r="AE5924" i="53"/>
  <c r="AF6930" i="53"/>
  <c r="AE6930" i="53"/>
  <c r="AG6930" i="53"/>
  <c r="AG2907" i="53"/>
  <c r="AF2907" i="53"/>
  <c r="AE2907" i="53"/>
  <c r="AG3912" i="53"/>
  <c r="AF3912" i="53"/>
  <c r="AE3912" i="53"/>
  <c r="BP4921" i="53"/>
  <c r="BQ4921" i="53"/>
  <c r="BO4921" i="53"/>
  <c r="BN4921" i="53"/>
  <c r="BM4921" i="53"/>
  <c r="BQ6932" i="53"/>
  <c r="BP6932" i="53"/>
  <c r="BM6932" i="53"/>
  <c r="BO6932" i="53"/>
  <c r="BN6932" i="53"/>
  <c r="BQ1904" i="53"/>
  <c r="BP1904" i="53"/>
  <c r="BO1904" i="53"/>
  <c r="BN1904" i="53"/>
  <c r="BM1904" i="53"/>
  <c r="BQ5926" i="53"/>
  <c r="BP5926" i="53"/>
  <c r="BO5926" i="53"/>
  <c r="BN5926" i="53"/>
  <c r="BM5926" i="53"/>
  <c r="BP3914" i="53"/>
  <c r="BO3914" i="53"/>
  <c r="BN3914" i="53"/>
  <c r="BM3914" i="53"/>
  <c r="BQ3914" i="53"/>
  <c r="BP2909" i="53"/>
  <c r="BQ2909" i="53"/>
  <c r="BM2909" i="53"/>
  <c r="BO2909" i="53"/>
  <c r="BN2909" i="53"/>
  <c r="BQ897" i="53"/>
  <c r="BP897" i="53"/>
  <c r="BO897" i="53"/>
  <c r="BN897" i="53"/>
  <c r="BM897" i="53"/>
  <c r="AD5925" i="53"/>
  <c r="AD1902" i="53"/>
  <c r="AD4919" i="53"/>
  <c r="BL898" i="53"/>
  <c r="BL4922" i="53"/>
  <c r="BL2910" i="53"/>
  <c r="BL6933" i="53"/>
  <c r="BL5927" i="53"/>
  <c r="BL1905" i="53"/>
  <c r="BL3915" i="53"/>
  <c r="AD6931" i="53"/>
  <c r="AD3913" i="53"/>
  <c r="AD2908" i="53"/>
  <c r="AG7960" i="53"/>
  <c r="AF7960" i="53"/>
  <c r="AE7960" i="53"/>
  <c r="AF8967" i="53"/>
  <c r="AE8967" i="53"/>
  <c r="AG8967" i="53"/>
  <c r="BO7960" i="53"/>
  <c r="BN7960" i="53"/>
  <c r="BM7960" i="53"/>
  <c r="BP7960" i="53"/>
  <c r="BQ7960" i="53"/>
  <c r="BQ8966" i="53"/>
  <c r="BO8966" i="53"/>
  <c r="BN8966" i="53"/>
  <c r="BM8966" i="53"/>
  <c r="BP8966" i="53"/>
  <c r="BL8967" i="53"/>
  <c r="BL7961" i="53"/>
  <c r="AD8968" i="53"/>
  <c r="AD7961" i="53"/>
  <c r="AG4919" i="53"/>
  <c r="AF4919" i="53"/>
  <c r="AE4919" i="53"/>
  <c r="AG6931" i="53"/>
  <c r="AE6931" i="53"/>
  <c r="AF6931" i="53"/>
  <c r="AG5925" i="53"/>
  <c r="AE5925" i="53"/>
  <c r="AF5925" i="53"/>
  <c r="AG1902" i="53"/>
  <c r="AF1902" i="53"/>
  <c r="AE1902" i="53"/>
  <c r="AG2908" i="53"/>
  <c r="AF2908" i="53"/>
  <c r="AE2908" i="53"/>
  <c r="AF3913" i="53"/>
  <c r="AE3913" i="53"/>
  <c r="AG3913" i="53"/>
  <c r="BP3915" i="53"/>
  <c r="BQ3915" i="53"/>
  <c r="BO3915" i="53"/>
  <c r="BN3915" i="53"/>
  <c r="BM3915" i="53"/>
  <c r="BQ5927" i="53"/>
  <c r="BP5927" i="53"/>
  <c r="BO5927" i="53"/>
  <c r="BN5927" i="53"/>
  <c r="BM5927" i="53"/>
  <c r="BQ6933" i="53"/>
  <c r="BP6933" i="53"/>
  <c r="BO6933" i="53"/>
  <c r="BN6933" i="53"/>
  <c r="BM6933" i="53"/>
  <c r="BQ2910" i="53"/>
  <c r="BP2910" i="53"/>
  <c r="BO2910" i="53"/>
  <c r="BN2910" i="53"/>
  <c r="BM2910" i="53"/>
  <c r="BQ1905" i="53"/>
  <c r="BP1905" i="53"/>
  <c r="BO1905" i="53"/>
  <c r="BN1905" i="53"/>
  <c r="BM1905" i="53"/>
  <c r="BP4922" i="53"/>
  <c r="BQ4922" i="53"/>
  <c r="BO4922" i="53"/>
  <c r="BN4922" i="53"/>
  <c r="BM4922" i="53"/>
  <c r="BQ898" i="53"/>
  <c r="BP898" i="53"/>
  <c r="BO898" i="53"/>
  <c r="BN898" i="53"/>
  <c r="BM898" i="53"/>
  <c r="AD5926" i="53"/>
  <c r="BL899" i="53"/>
  <c r="AD1903" i="53"/>
  <c r="AD4920" i="53"/>
  <c r="BL6934" i="53"/>
  <c r="BL3916" i="53"/>
  <c r="BL5928" i="53"/>
  <c r="BL4923" i="53"/>
  <c r="BL1906" i="53"/>
  <c r="BL2911" i="53"/>
  <c r="AD6932" i="53"/>
  <c r="AD3914" i="53"/>
  <c r="AD2909" i="53"/>
  <c r="AE7961" i="53"/>
  <c r="AG7961" i="53"/>
  <c r="AF7961" i="53"/>
  <c r="AG8968" i="53"/>
  <c r="AF8968" i="53"/>
  <c r="AE8968" i="53"/>
  <c r="BQ7961" i="53"/>
  <c r="BP7961" i="53"/>
  <c r="BO7961" i="53"/>
  <c r="BN7961" i="53"/>
  <c r="BM7961" i="53"/>
  <c r="BQ8967" i="53"/>
  <c r="BP8967" i="53"/>
  <c r="BO8967" i="53"/>
  <c r="BN8967" i="53"/>
  <c r="BM8967" i="53"/>
  <c r="BL8968" i="53"/>
  <c r="BL7962" i="53"/>
  <c r="AD8969" i="53"/>
  <c r="AD7962" i="53"/>
  <c r="AG5926" i="53"/>
  <c r="AF5926" i="53"/>
  <c r="AE5926" i="53"/>
  <c r="AE1903" i="53"/>
  <c r="AF1903" i="53"/>
  <c r="AG1903" i="53"/>
  <c r="AG6932" i="53"/>
  <c r="AF6932" i="53"/>
  <c r="AE6932" i="53"/>
  <c r="AE2909" i="53"/>
  <c r="AF2909" i="53"/>
  <c r="AG2909" i="53"/>
  <c r="AG3914" i="53"/>
  <c r="AF3914" i="53"/>
  <c r="AE3914" i="53"/>
  <c r="AG4920" i="53"/>
  <c r="AE4920" i="53"/>
  <c r="AF4920" i="53"/>
  <c r="BP899" i="53"/>
  <c r="BQ899" i="53"/>
  <c r="BO899" i="53"/>
  <c r="BN899" i="53"/>
  <c r="BM899" i="53"/>
  <c r="BQ2911" i="53"/>
  <c r="BP2911" i="53"/>
  <c r="BO2911" i="53"/>
  <c r="BN2911" i="53"/>
  <c r="BM2911" i="53"/>
  <c r="BP4923" i="53"/>
  <c r="BM4923" i="53"/>
  <c r="BQ4923" i="53"/>
  <c r="BO4923" i="53"/>
  <c r="BN4923" i="53"/>
  <c r="BQ5928" i="53"/>
  <c r="BP5928" i="53"/>
  <c r="BN5928" i="53"/>
  <c r="BM5928" i="53"/>
  <c r="BO5928" i="53"/>
  <c r="BP3916" i="53"/>
  <c r="BQ3916" i="53"/>
  <c r="BO3916" i="53"/>
  <c r="BN3916" i="53"/>
  <c r="BM3916" i="53"/>
  <c r="BQ1906" i="53"/>
  <c r="BP1906" i="53"/>
  <c r="BM1906" i="53"/>
  <c r="BO1906" i="53"/>
  <c r="BN1906" i="53"/>
  <c r="BQ6934" i="53"/>
  <c r="BP6934" i="53"/>
  <c r="BO6934" i="53"/>
  <c r="BN6934" i="53"/>
  <c r="BM6934" i="53"/>
  <c r="AD5927" i="53"/>
  <c r="AD1904" i="53"/>
  <c r="BL900" i="53"/>
  <c r="AD4921" i="53"/>
  <c r="BL3917" i="53"/>
  <c r="BL6935" i="53"/>
  <c r="BL2912" i="53"/>
  <c r="BL5929" i="53"/>
  <c r="BL4924" i="53"/>
  <c r="BL1907" i="53"/>
  <c r="AD6933" i="53"/>
  <c r="AD3915" i="53"/>
  <c r="AD2910" i="53"/>
  <c r="AG7962" i="53"/>
  <c r="AF7962" i="53"/>
  <c r="AE7962" i="53"/>
  <c r="AG8969" i="53"/>
  <c r="AF8969" i="53"/>
  <c r="AE8969" i="53"/>
  <c r="BM7962" i="53"/>
  <c r="BQ7962" i="53"/>
  <c r="BP7962" i="53"/>
  <c r="BN7962" i="53"/>
  <c r="BO7962" i="53"/>
  <c r="BO8968" i="53"/>
  <c r="BM8968" i="53"/>
  <c r="BQ8968" i="53"/>
  <c r="BP8968" i="53"/>
  <c r="BN8968" i="53"/>
  <c r="BL8969" i="53"/>
  <c r="BL7963" i="53"/>
  <c r="AD8970" i="53"/>
  <c r="AD7963" i="53"/>
  <c r="AG1904" i="53"/>
  <c r="AF1904" i="53"/>
  <c r="AE1904" i="53"/>
  <c r="AE6933" i="53"/>
  <c r="AG6933" i="53"/>
  <c r="AF6933" i="53"/>
  <c r="AF5927" i="53"/>
  <c r="AE5927" i="53"/>
  <c r="AG5927" i="53"/>
  <c r="AG2910" i="53"/>
  <c r="AF2910" i="53"/>
  <c r="AE2910" i="53"/>
  <c r="AG3915" i="53"/>
  <c r="AF3915" i="53"/>
  <c r="AE3915" i="53"/>
  <c r="AG4921" i="53"/>
  <c r="AF4921" i="53"/>
  <c r="AE4921" i="53"/>
  <c r="BQ900" i="53"/>
  <c r="BP900" i="53"/>
  <c r="BM900" i="53"/>
  <c r="BO900" i="53"/>
  <c r="BN900" i="53"/>
  <c r="BQ5929" i="53"/>
  <c r="BP5929" i="53"/>
  <c r="BO5929" i="53"/>
  <c r="BN5929" i="53"/>
  <c r="BM5929" i="53"/>
  <c r="BQ1907" i="53"/>
  <c r="BP1907" i="53"/>
  <c r="BO1907" i="53"/>
  <c r="BN1907" i="53"/>
  <c r="BM1907" i="53"/>
  <c r="BP4924" i="53"/>
  <c r="BN4924" i="53"/>
  <c r="BM4924" i="53"/>
  <c r="BQ4924" i="53"/>
  <c r="BO4924" i="53"/>
  <c r="BP3917" i="53"/>
  <c r="BQ3917" i="53"/>
  <c r="BO3917" i="53"/>
  <c r="BN3917" i="53"/>
  <c r="BM3917" i="53"/>
  <c r="BQ2912" i="53"/>
  <c r="BP2912" i="53"/>
  <c r="BO2912" i="53"/>
  <c r="BN2912" i="53"/>
  <c r="BM2912" i="53"/>
  <c r="BP6935" i="53"/>
  <c r="BQ6935" i="53"/>
  <c r="BO6935" i="53"/>
  <c r="BN6935" i="53"/>
  <c r="BM6935" i="53"/>
  <c r="AD5928" i="53"/>
  <c r="BL901" i="53"/>
  <c r="AD4922" i="53"/>
  <c r="AD1905" i="53"/>
  <c r="BL5930" i="53"/>
  <c r="BL3918" i="53"/>
  <c r="BL6936" i="53"/>
  <c r="BL4925" i="53"/>
  <c r="BL1908" i="53"/>
  <c r="BL2913" i="53"/>
  <c r="AD6934" i="53"/>
  <c r="AD3916" i="53"/>
  <c r="AD2911" i="53"/>
  <c r="AG7963" i="53"/>
  <c r="AF7963" i="53"/>
  <c r="AE7963" i="53"/>
  <c r="AE8970" i="53"/>
  <c r="AG8970" i="53"/>
  <c r="AF8970" i="53"/>
  <c r="BP7963" i="53"/>
  <c r="BO7963" i="53"/>
  <c r="BN7963" i="53"/>
  <c r="BM7963" i="53"/>
  <c r="BQ7963" i="53"/>
  <c r="BP8969" i="53"/>
  <c r="BO8969" i="53"/>
  <c r="BN8969" i="53"/>
  <c r="BM8969" i="53"/>
  <c r="BQ8969" i="53"/>
  <c r="BL8970" i="53"/>
  <c r="BL7964" i="53"/>
  <c r="AD8971" i="53"/>
  <c r="AD7964" i="53"/>
  <c r="AG5928" i="53"/>
  <c r="AF5928" i="53"/>
  <c r="AE5928" i="53"/>
  <c r="AF4922" i="53"/>
  <c r="AE4922" i="53"/>
  <c r="AG4922" i="53"/>
  <c r="AG6934" i="53"/>
  <c r="AE6934" i="53"/>
  <c r="AF6934" i="53"/>
  <c r="AG2911" i="53"/>
  <c r="AF2911" i="53"/>
  <c r="AE2911" i="53"/>
  <c r="AE3916" i="53"/>
  <c r="AF3916" i="53"/>
  <c r="AG3916" i="53"/>
  <c r="AG1905" i="53"/>
  <c r="AF1905" i="53"/>
  <c r="AE1905" i="53"/>
  <c r="BQ901" i="53"/>
  <c r="BP901" i="53"/>
  <c r="BO901" i="53"/>
  <c r="BN901" i="53"/>
  <c r="BM901" i="53"/>
  <c r="BQ1908" i="53"/>
  <c r="BP1908" i="53"/>
  <c r="BO1908" i="53"/>
  <c r="BN1908" i="53"/>
  <c r="BM1908" i="53"/>
  <c r="BP3918" i="53"/>
  <c r="BQ3918" i="53"/>
  <c r="BO3918" i="53"/>
  <c r="BN3918" i="53"/>
  <c r="BM3918" i="53"/>
  <c r="BP4925" i="53"/>
  <c r="BO4925" i="53"/>
  <c r="BN4925" i="53"/>
  <c r="BM4925" i="53"/>
  <c r="BQ4925" i="53"/>
  <c r="BP2913" i="53"/>
  <c r="BQ2913" i="53"/>
  <c r="BM2913" i="53"/>
  <c r="BO2913" i="53"/>
  <c r="BN2913" i="53"/>
  <c r="BQ6936" i="53"/>
  <c r="BP6936" i="53"/>
  <c r="BM6936" i="53"/>
  <c r="BO6936" i="53"/>
  <c r="BN6936" i="53"/>
  <c r="BQ5930" i="53"/>
  <c r="BP5930" i="53"/>
  <c r="BO5930" i="53"/>
  <c r="BN5930" i="53"/>
  <c r="BM5930" i="53"/>
  <c r="AD5929" i="53"/>
  <c r="AD4923" i="53"/>
  <c r="AD1906" i="53"/>
  <c r="BL902" i="53"/>
  <c r="BL5931" i="53"/>
  <c r="BL6937" i="53"/>
  <c r="BL4926" i="53"/>
  <c r="BL1909" i="53"/>
  <c r="BL2914" i="53"/>
  <c r="BL3919" i="53"/>
  <c r="AD6935" i="53"/>
  <c r="AD3917" i="53"/>
  <c r="AD2912" i="53"/>
  <c r="AG7964" i="53"/>
  <c r="AF7964" i="53"/>
  <c r="AE7964" i="53"/>
  <c r="AG8971" i="53"/>
  <c r="AF8971" i="53"/>
  <c r="AE8971" i="53"/>
  <c r="BQ7964" i="53"/>
  <c r="BP7964" i="53"/>
  <c r="BO7964" i="53"/>
  <c r="BN7964" i="53"/>
  <c r="BM7964" i="53"/>
  <c r="BM8970" i="53"/>
  <c r="BQ8970" i="53"/>
  <c r="BP8970" i="53"/>
  <c r="BO8970" i="53"/>
  <c r="BN8970" i="53"/>
  <c r="BL8971" i="53"/>
  <c r="BL7965" i="53"/>
  <c r="AD8972" i="53"/>
  <c r="AD7965" i="53"/>
  <c r="AG6935" i="53"/>
  <c r="AF6935" i="53"/>
  <c r="AE6935" i="53"/>
  <c r="AG4923" i="53"/>
  <c r="AF4923" i="53"/>
  <c r="AE4923" i="53"/>
  <c r="AG1906" i="53"/>
  <c r="AE1906" i="53"/>
  <c r="AF1906" i="53"/>
  <c r="AG5929" i="53"/>
  <c r="AF5929" i="53"/>
  <c r="AE5929" i="53"/>
  <c r="AG2912" i="53"/>
  <c r="AE2912" i="53"/>
  <c r="AF2912" i="53"/>
  <c r="AG3917" i="53"/>
  <c r="AF3917" i="53"/>
  <c r="AE3917" i="53"/>
  <c r="BP3919" i="53"/>
  <c r="BQ3919" i="53"/>
  <c r="BO3919" i="53"/>
  <c r="BN3919" i="53"/>
  <c r="BM3919" i="53"/>
  <c r="BQ2914" i="53"/>
  <c r="BP2914" i="53"/>
  <c r="BO2914" i="53"/>
  <c r="BN2914" i="53"/>
  <c r="BM2914" i="53"/>
  <c r="BQ1909" i="53"/>
  <c r="BP1909" i="53"/>
  <c r="BO1909" i="53"/>
  <c r="BN1909" i="53"/>
  <c r="BM1909" i="53"/>
  <c r="BP4926" i="53"/>
  <c r="BQ4926" i="53"/>
  <c r="BO4926" i="53"/>
  <c r="BN4926" i="53"/>
  <c r="BM4926" i="53"/>
  <c r="BQ6937" i="53"/>
  <c r="BP6937" i="53"/>
  <c r="BO6937" i="53"/>
  <c r="BN6937" i="53"/>
  <c r="BM6937" i="53"/>
  <c r="BQ5931" i="53"/>
  <c r="BP5931" i="53"/>
  <c r="BO5931" i="53"/>
  <c r="BN5931" i="53"/>
  <c r="BM5931" i="53"/>
  <c r="BQ902" i="53"/>
  <c r="BP902" i="53"/>
  <c r="BO902" i="53"/>
  <c r="BN902" i="53"/>
  <c r="BM902" i="53"/>
  <c r="AD5930" i="53"/>
  <c r="AD4924" i="53"/>
  <c r="BL903" i="53"/>
  <c r="AD1907" i="53"/>
  <c r="BL4927" i="53"/>
  <c r="BL5932" i="53"/>
  <c r="BL2915" i="53"/>
  <c r="BL3920" i="53"/>
  <c r="BL6938" i="53"/>
  <c r="BL1910" i="53"/>
  <c r="AD6936" i="53"/>
  <c r="AD3918" i="53"/>
  <c r="AD2913" i="53"/>
  <c r="AG8972" i="53"/>
  <c r="AF8972" i="53"/>
  <c r="AE8972" i="53"/>
  <c r="BN7965" i="53"/>
  <c r="BM7965" i="53"/>
  <c r="BQ7965" i="53"/>
  <c r="BO7965" i="53"/>
  <c r="BP7965" i="53"/>
  <c r="AG7965" i="53"/>
  <c r="AF7965" i="53"/>
  <c r="AE7965" i="53"/>
  <c r="BP8971" i="53"/>
  <c r="BN8971" i="53"/>
  <c r="BM8971" i="53"/>
  <c r="BQ8971" i="53"/>
  <c r="BO8971" i="53"/>
  <c r="BL8972" i="53"/>
  <c r="BL7966" i="53"/>
  <c r="AD8973" i="53"/>
  <c r="AD7966" i="53"/>
  <c r="AG4924" i="53"/>
  <c r="AF4924" i="53"/>
  <c r="AE4924" i="53"/>
  <c r="AF6936" i="53"/>
  <c r="AG6936" i="53"/>
  <c r="AE6936" i="53"/>
  <c r="AE5930" i="53"/>
  <c r="AG5930" i="53"/>
  <c r="AF5930" i="53"/>
  <c r="AG2913" i="53"/>
  <c r="AF2913" i="53"/>
  <c r="AE2913" i="53"/>
  <c r="AG3918" i="53"/>
  <c r="AF3918" i="53"/>
  <c r="AE3918" i="53"/>
  <c r="AG1907" i="53"/>
  <c r="AF1907" i="53"/>
  <c r="AE1907" i="53"/>
  <c r="BQ1910" i="53"/>
  <c r="BP1910" i="53"/>
  <c r="BM1910" i="53"/>
  <c r="BO1910" i="53"/>
  <c r="BN1910" i="53"/>
  <c r="BQ6938" i="53"/>
  <c r="BP6938" i="53"/>
  <c r="BO6938" i="53"/>
  <c r="BN6938" i="53"/>
  <c r="BM6938" i="53"/>
  <c r="BP903" i="53"/>
  <c r="BQ903" i="53"/>
  <c r="BO903" i="53"/>
  <c r="BN903" i="53"/>
  <c r="BM903" i="53"/>
  <c r="BQ2915" i="53"/>
  <c r="BP2915" i="53"/>
  <c r="BO2915" i="53"/>
  <c r="BN2915" i="53"/>
  <c r="BM2915" i="53"/>
  <c r="BP3920" i="53"/>
  <c r="BM3920" i="53"/>
  <c r="BQ3920" i="53"/>
  <c r="BO3920" i="53"/>
  <c r="BN3920" i="53"/>
  <c r="BQ5932" i="53"/>
  <c r="BP5932" i="53"/>
  <c r="BN5932" i="53"/>
  <c r="BM5932" i="53"/>
  <c r="BO5932" i="53"/>
  <c r="BP4927" i="53"/>
  <c r="BQ4927" i="53"/>
  <c r="BO4927" i="53"/>
  <c r="BN4927" i="53"/>
  <c r="BM4927" i="53"/>
  <c r="AD5931" i="53"/>
  <c r="AD1908" i="53"/>
  <c r="BL904" i="53"/>
  <c r="AD4925" i="53"/>
  <c r="BL3921" i="53"/>
  <c r="BL4928" i="53"/>
  <c r="BL1911" i="53"/>
  <c r="BL2916" i="53"/>
  <c r="BL5933" i="53"/>
  <c r="BL6939" i="53"/>
  <c r="AD6937" i="53"/>
  <c r="AD3919" i="53"/>
  <c r="AD2914" i="53"/>
  <c r="AF7966" i="53"/>
  <c r="AE7966" i="53"/>
  <c r="AG7966" i="53"/>
  <c r="AG8973" i="53"/>
  <c r="AF8973" i="53"/>
  <c r="AE8973" i="53"/>
  <c r="BQ7966" i="53"/>
  <c r="BP7966" i="53"/>
  <c r="BO7966" i="53"/>
  <c r="BN7966" i="53"/>
  <c r="BM7966" i="53"/>
  <c r="BQ8972" i="53"/>
  <c r="BP8972" i="53"/>
  <c r="BO8972" i="53"/>
  <c r="BN8972" i="53"/>
  <c r="BM8972" i="53"/>
  <c r="BL8973" i="53"/>
  <c r="BL7967" i="53"/>
  <c r="AD8974" i="53"/>
  <c r="AD7967" i="53"/>
  <c r="AF1908" i="53"/>
  <c r="AE1908" i="53"/>
  <c r="AG1908" i="53"/>
  <c r="AG6937" i="53"/>
  <c r="AE6937" i="53"/>
  <c r="AF6937" i="53"/>
  <c r="AF2914" i="53"/>
  <c r="AE2914" i="53"/>
  <c r="AG2914" i="53"/>
  <c r="AG5931" i="53"/>
  <c r="AF5931" i="53"/>
  <c r="AE5931" i="53"/>
  <c r="AG3919" i="53"/>
  <c r="AE3919" i="53"/>
  <c r="AF3919" i="53"/>
  <c r="AE4925" i="53"/>
  <c r="AF4925" i="53"/>
  <c r="AG4925" i="53"/>
  <c r="BQ5933" i="53"/>
  <c r="BP5933" i="53"/>
  <c r="BO5933" i="53"/>
  <c r="BN5933" i="53"/>
  <c r="BM5933" i="53"/>
  <c r="BQ904" i="53"/>
  <c r="BP904" i="53"/>
  <c r="BM904" i="53"/>
  <c r="BO904" i="53"/>
  <c r="BN904" i="53"/>
  <c r="BQ2916" i="53"/>
  <c r="BP2916" i="53"/>
  <c r="BO2916" i="53"/>
  <c r="BN2916" i="53"/>
  <c r="BM2916" i="53"/>
  <c r="BP6939" i="53"/>
  <c r="BQ6939" i="53"/>
  <c r="BO6939" i="53"/>
  <c r="BN6939" i="53"/>
  <c r="BM6939" i="53"/>
  <c r="BP4928" i="53"/>
  <c r="BQ4928" i="53"/>
  <c r="BO4928" i="53"/>
  <c r="BN4928" i="53"/>
  <c r="BM4928" i="53"/>
  <c r="BP3921" i="53"/>
  <c r="BN3921" i="53"/>
  <c r="BM3921" i="53"/>
  <c r="BQ3921" i="53"/>
  <c r="BO3921" i="53"/>
  <c r="BQ1911" i="53"/>
  <c r="BP1911" i="53"/>
  <c r="BO1911" i="53"/>
  <c r="BN1911" i="53"/>
  <c r="BM1911" i="53"/>
  <c r="AD5932" i="53"/>
  <c r="AD4926" i="53"/>
  <c r="AD1909" i="53"/>
  <c r="BL905" i="53"/>
  <c r="BL5934" i="53"/>
  <c r="BL4929" i="53"/>
  <c r="BL3922" i="53"/>
  <c r="BL6940" i="53"/>
  <c r="BL2917" i="53"/>
  <c r="BL1912" i="53"/>
  <c r="AD6938" i="53"/>
  <c r="AD3920" i="53"/>
  <c r="AD2915" i="53"/>
  <c r="AG7967" i="53"/>
  <c r="AF7967" i="53"/>
  <c r="AE7967" i="53"/>
  <c r="AG8974" i="53"/>
  <c r="AF8974" i="53"/>
  <c r="AE8974" i="53"/>
  <c r="BQ7967" i="53"/>
  <c r="BP7967" i="53"/>
  <c r="BO7967" i="53"/>
  <c r="BM7967" i="53"/>
  <c r="BN7967" i="53"/>
  <c r="BN8973" i="53"/>
  <c r="BQ8973" i="53"/>
  <c r="BP8973" i="53"/>
  <c r="BO8973" i="53"/>
  <c r="BM8973" i="53"/>
  <c r="BL8974" i="53"/>
  <c r="BL7968" i="53"/>
  <c r="AD8975" i="53"/>
  <c r="AD7968" i="53"/>
  <c r="AG4926" i="53"/>
  <c r="AF4926" i="53"/>
  <c r="AE4926" i="53"/>
  <c r="AG1909" i="53"/>
  <c r="AF1909" i="53"/>
  <c r="AE1909" i="53"/>
  <c r="AF6938" i="53"/>
  <c r="AE6938" i="53"/>
  <c r="AG6938" i="53"/>
  <c r="AG5932" i="53"/>
  <c r="AF5932" i="53"/>
  <c r="AE5932" i="53"/>
  <c r="AG2915" i="53"/>
  <c r="AF2915" i="53"/>
  <c r="AE2915" i="53"/>
  <c r="AG3920" i="53"/>
  <c r="AF3920" i="53"/>
  <c r="AE3920" i="53"/>
  <c r="BQ1912" i="53"/>
  <c r="BP1912" i="53"/>
  <c r="BO1912" i="53"/>
  <c r="BN1912" i="53"/>
  <c r="BM1912" i="53"/>
  <c r="BP2917" i="53"/>
  <c r="BQ2917" i="53"/>
  <c r="BM2917" i="53"/>
  <c r="BO2917" i="53"/>
  <c r="BN2917" i="53"/>
  <c r="BQ6940" i="53"/>
  <c r="BP6940" i="53"/>
  <c r="BM6940" i="53"/>
  <c r="BO6940" i="53"/>
  <c r="BN6940" i="53"/>
  <c r="BP3922" i="53"/>
  <c r="BO3922" i="53"/>
  <c r="BN3922" i="53"/>
  <c r="BM3922" i="53"/>
  <c r="BQ3922" i="53"/>
  <c r="BP4929" i="53"/>
  <c r="BQ4929" i="53"/>
  <c r="BO4929" i="53"/>
  <c r="BN4929" i="53"/>
  <c r="BM4929" i="53"/>
  <c r="BQ5934" i="53"/>
  <c r="BP5934" i="53"/>
  <c r="BO5934" i="53"/>
  <c r="BN5934" i="53"/>
  <c r="BM5934" i="53"/>
  <c r="BQ905" i="53"/>
  <c r="BP905" i="53"/>
  <c r="BO905" i="53"/>
  <c r="BN905" i="53"/>
  <c r="BM905" i="53"/>
  <c r="AD5933" i="53"/>
  <c r="AD4927" i="53"/>
  <c r="BL906" i="53"/>
  <c r="AD1910" i="53"/>
  <c r="BL6941" i="53"/>
  <c r="BL5935" i="53"/>
  <c r="BL4930" i="53"/>
  <c r="BL2918" i="53"/>
  <c r="BL3923" i="53"/>
  <c r="BL1913" i="53"/>
  <c r="AD6939" i="53"/>
  <c r="AD3921" i="53"/>
  <c r="AD2916" i="53"/>
  <c r="AG7968" i="53"/>
  <c r="AF7968" i="53"/>
  <c r="AE7968" i="53"/>
  <c r="AF8975" i="53"/>
  <c r="AE8975" i="53"/>
  <c r="AG8975" i="53"/>
  <c r="BO7968" i="53"/>
  <c r="BN7968" i="53"/>
  <c r="BM7968" i="53"/>
  <c r="BP7968" i="53"/>
  <c r="BQ7968" i="53"/>
  <c r="BQ8974" i="53"/>
  <c r="BO8974" i="53"/>
  <c r="BN8974" i="53"/>
  <c r="BM8974" i="53"/>
  <c r="BP8974" i="53"/>
  <c r="BL8975" i="53"/>
  <c r="BL7969" i="53"/>
  <c r="AD8976" i="53"/>
  <c r="AD7969" i="53"/>
  <c r="AE6939" i="53"/>
  <c r="AG6939" i="53"/>
  <c r="AF6939" i="53"/>
  <c r="AG5933" i="53"/>
  <c r="AF5933" i="53"/>
  <c r="AE5933" i="53"/>
  <c r="AG4927" i="53"/>
  <c r="AF4927" i="53"/>
  <c r="AE4927" i="53"/>
  <c r="AG2916" i="53"/>
  <c r="AF2916" i="53"/>
  <c r="AE2916" i="53"/>
  <c r="AF3921" i="53"/>
  <c r="AE3921" i="53"/>
  <c r="AG3921" i="53"/>
  <c r="AG1910" i="53"/>
  <c r="AF1910" i="53"/>
  <c r="AE1910" i="53"/>
  <c r="BQ906" i="53"/>
  <c r="BP906" i="53"/>
  <c r="BO906" i="53"/>
  <c r="BN906" i="53"/>
  <c r="BM906" i="53"/>
  <c r="BP3923" i="53"/>
  <c r="BQ3923" i="53"/>
  <c r="BO3923" i="53"/>
  <c r="BN3923" i="53"/>
  <c r="BM3923" i="53"/>
  <c r="BQ1913" i="53"/>
  <c r="BP1913" i="53"/>
  <c r="BO1913" i="53"/>
  <c r="BN1913" i="53"/>
  <c r="BM1913" i="53"/>
  <c r="BQ2918" i="53"/>
  <c r="BP2918" i="53"/>
  <c r="BO2918" i="53"/>
  <c r="BN2918" i="53"/>
  <c r="BM2918" i="53"/>
  <c r="BP4930" i="53"/>
  <c r="BQ4930" i="53"/>
  <c r="BO4930" i="53"/>
  <c r="BN4930" i="53"/>
  <c r="BM4930" i="53"/>
  <c r="BQ5935" i="53"/>
  <c r="BP5935" i="53"/>
  <c r="BO5935" i="53"/>
  <c r="BN5935" i="53"/>
  <c r="BM5935" i="53"/>
  <c r="BQ6941" i="53"/>
  <c r="BP6941" i="53"/>
  <c r="BO6941" i="53"/>
  <c r="BN6941" i="53"/>
  <c r="BM6941" i="53"/>
  <c r="AD5934" i="53"/>
  <c r="AD1911" i="53"/>
  <c r="BL907" i="53"/>
  <c r="AD4928" i="53"/>
  <c r="BL3924" i="53"/>
  <c r="BL5936" i="53"/>
  <c r="BL6942" i="53"/>
  <c r="BL2919" i="53"/>
  <c r="BL4931" i="53"/>
  <c r="BL1914" i="53"/>
  <c r="AD6940" i="53"/>
  <c r="AD3922" i="53"/>
  <c r="AD2917" i="53"/>
  <c r="AE7969" i="53"/>
  <c r="AG7969" i="53"/>
  <c r="AF7969" i="53"/>
  <c r="AG8976" i="53"/>
  <c r="AF8976" i="53"/>
  <c r="AE8976" i="53"/>
  <c r="BQ7969" i="53"/>
  <c r="BP7969" i="53"/>
  <c r="BO7969" i="53"/>
  <c r="BN7969" i="53"/>
  <c r="BM7969" i="53"/>
  <c r="BQ8975" i="53"/>
  <c r="BP8975" i="53"/>
  <c r="BO8975" i="53"/>
  <c r="BN8975" i="53"/>
  <c r="BM8975" i="53"/>
  <c r="BL8976" i="53"/>
  <c r="BL7970" i="53"/>
  <c r="AD8977" i="53"/>
  <c r="AD7970" i="53"/>
  <c r="AG5934" i="53"/>
  <c r="AF5934" i="53"/>
  <c r="AE5934" i="53"/>
  <c r="AG6940" i="53"/>
  <c r="AF6940" i="53"/>
  <c r="AE6940" i="53"/>
  <c r="AE1911" i="53"/>
  <c r="AF1911" i="53"/>
  <c r="AG1911" i="53"/>
  <c r="AE2917" i="53"/>
  <c r="AF2917" i="53"/>
  <c r="AG2917" i="53"/>
  <c r="AG3922" i="53"/>
  <c r="AF3922" i="53"/>
  <c r="AE3922" i="53"/>
  <c r="AG4928" i="53"/>
  <c r="AE4928" i="53"/>
  <c r="AF4928" i="53"/>
  <c r="BQ1914" i="53"/>
  <c r="BP1914" i="53"/>
  <c r="BM1914" i="53"/>
  <c r="BO1914" i="53"/>
  <c r="BN1914" i="53"/>
  <c r="BP4931" i="53"/>
  <c r="BM4931" i="53"/>
  <c r="BQ4931" i="53"/>
  <c r="BO4931" i="53"/>
  <c r="BN4931" i="53"/>
  <c r="BP907" i="53"/>
  <c r="BQ907" i="53"/>
  <c r="BO907" i="53"/>
  <c r="BN907" i="53"/>
  <c r="BM907" i="53"/>
  <c r="BQ2919" i="53"/>
  <c r="BP2919" i="53"/>
  <c r="BO2919" i="53"/>
  <c r="BN2919" i="53"/>
  <c r="BM2919" i="53"/>
  <c r="BQ6942" i="53"/>
  <c r="BP6942" i="53"/>
  <c r="BO6942" i="53"/>
  <c r="BN6942" i="53"/>
  <c r="BM6942" i="53"/>
  <c r="BQ5936" i="53"/>
  <c r="BP5936" i="53"/>
  <c r="BN5936" i="53"/>
  <c r="BM5936" i="53"/>
  <c r="BO5936" i="53"/>
  <c r="BP3924" i="53"/>
  <c r="BQ3924" i="53"/>
  <c r="BO3924" i="53"/>
  <c r="BN3924" i="53"/>
  <c r="BM3924" i="53"/>
  <c r="AD5935" i="53"/>
  <c r="AD4929" i="53"/>
  <c r="BL908" i="53"/>
  <c r="AD1912" i="53"/>
  <c r="BL5937" i="53"/>
  <c r="BL1915" i="53"/>
  <c r="BL6943" i="53"/>
  <c r="BL2920" i="53"/>
  <c r="BL4932" i="53"/>
  <c r="BL3925" i="53"/>
  <c r="AD6941" i="53"/>
  <c r="AD3923" i="53"/>
  <c r="AD2918" i="53"/>
  <c r="AG7970" i="53"/>
  <c r="AF7970" i="53"/>
  <c r="AE7970" i="53"/>
  <c r="AG8977" i="53"/>
  <c r="AF8977" i="53"/>
  <c r="AE8977" i="53"/>
  <c r="BM7970" i="53"/>
  <c r="BQ7970" i="53"/>
  <c r="BP7970" i="53"/>
  <c r="BN7970" i="53"/>
  <c r="BO7970" i="53"/>
  <c r="BO8976" i="53"/>
  <c r="BN8976" i="53"/>
  <c r="BM8976" i="53"/>
  <c r="BQ8976" i="53"/>
  <c r="BP8976" i="53"/>
  <c r="BL8977" i="53"/>
  <c r="BL7971" i="53"/>
  <c r="AD8978" i="53"/>
  <c r="AD7971" i="53"/>
  <c r="AG4929" i="53"/>
  <c r="AF4929" i="53"/>
  <c r="AE4929" i="53"/>
  <c r="AF5935" i="53"/>
  <c r="AE5935" i="53"/>
  <c r="AG5935" i="53"/>
  <c r="AG6941" i="53"/>
  <c r="AE6941" i="53"/>
  <c r="AF6941" i="53"/>
  <c r="AG2918" i="53"/>
  <c r="AF2918" i="53"/>
  <c r="AE2918" i="53"/>
  <c r="AG3923" i="53"/>
  <c r="AF3923" i="53"/>
  <c r="AE3923" i="53"/>
  <c r="AG1912" i="53"/>
  <c r="AF1912" i="53"/>
  <c r="AE1912" i="53"/>
  <c r="BQ908" i="53"/>
  <c r="BP908" i="53"/>
  <c r="BM908" i="53"/>
  <c r="BO908" i="53"/>
  <c r="BN908" i="53"/>
  <c r="BP4932" i="53"/>
  <c r="BN4932" i="53"/>
  <c r="BM4932" i="53"/>
  <c r="BQ4932" i="53"/>
  <c r="BO4932" i="53"/>
  <c r="BP3925" i="53"/>
  <c r="BQ3925" i="53"/>
  <c r="BO3925" i="53"/>
  <c r="BN3925" i="53"/>
  <c r="BM3925" i="53"/>
  <c r="BP6943" i="53"/>
  <c r="BQ6943" i="53"/>
  <c r="BO6943" i="53"/>
  <c r="BN6943" i="53"/>
  <c r="BM6943" i="53"/>
  <c r="BQ1915" i="53"/>
  <c r="BP1915" i="53"/>
  <c r="BO1915" i="53"/>
  <c r="BN1915" i="53"/>
  <c r="BM1915" i="53"/>
  <c r="BQ5937" i="53"/>
  <c r="BP5937" i="53"/>
  <c r="BO5937" i="53"/>
  <c r="BN5937" i="53"/>
  <c r="BM5937" i="53"/>
  <c r="BQ2920" i="53"/>
  <c r="BP2920" i="53"/>
  <c r="BO2920" i="53"/>
  <c r="BN2920" i="53"/>
  <c r="BM2920" i="53"/>
  <c r="AD5936" i="53"/>
  <c r="AD1913" i="53"/>
  <c r="AD4930" i="53"/>
  <c r="BL909" i="53"/>
  <c r="BL4933" i="53"/>
  <c r="BL6944" i="53"/>
  <c r="BL5938" i="53"/>
  <c r="BL1916" i="53"/>
  <c r="BL3926" i="53"/>
  <c r="BL2921" i="53"/>
  <c r="AD6942" i="53"/>
  <c r="AD3924" i="53"/>
  <c r="AD2919" i="53"/>
  <c r="AG7971" i="53"/>
  <c r="AF7971" i="53"/>
  <c r="AE7971" i="53"/>
  <c r="AE8978" i="53"/>
  <c r="AG8978" i="53"/>
  <c r="AF8978" i="53"/>
  <c r="BP7971" i="53"/>
  <c r="BO7971" i="53"/>
  <c r="BN7971" i="53"/>
  <c r="BM7971" i="53"/>
  <c r="BQ7971" i="53"/>
  <c r="BQ8977" i="53"/>
  <c r="BP8977" i="53"/>
  <c r="BO8977" i="53"/>
  <c r="BN8977" i="53"/>
  <c r="BM8977" i="53"/>
  <c r="BL8978" i="53"/>
  <c r="BL7972" i="53"/>
  <c r="AD8979" i="53"/>
  <c r="AD7972" i="53"/>
  <c r="AG1913" i="53"/>
  <c r="AF1913" i="53"/>
  <c r="AE1913" i="53"/>
  <c r="AF6942" i="53"/>
  <c r="AE6942" i="53"/>
  <c r="AG6942" i="53"/>
  <c r="AF4930" i="53"/>
  <c r="AE4930" i="53"/>
  <c r="AG4930" i="53"/>
  <c r="AG5936" i="53"/>
  <c r="AF5936" i="53"/>
  <c r="AE5936" i="53"/>
  <c r="AG2919" i="53"/>
  <c r="AF2919" i="53"/>
  <c r="AE2919" i="53"/>
  <c r="AE3924" i="53"/>
  <c r="AF3924" i="53"/>
  <c r="AG3924" i="53"/>
  <c r="BQ1916" i="53"/>
  <c r="BP1916" i="53"/>
  <c r="BO1916" i="53"/>
  <c r="BN1916" i="53"/>
  <c r="BM1916" i="53"/>
  <c r="BQ6944" i="53"/>
  <c r="BP6944" i="53"/>
  <c r="BM6944" i="53"/>
  <c r="BO6944" i="53"/>
  <c r="BN6944" i="53"/>
  <c r="BP4933" i="53"/>
  <c r="BO4933" i="53"/>
  <c r="BN4933" i="53"/>
  <c r="BM4933" i="53"/>
  <c r="BQ4933" i="53"/>
  <c r="BP2921" i="53"/>
  <c r="BQ2921" i="53"/>
  <c r="BM2921" i="53"/>
  <c r="BO2921" i="53"/>
  <c r="BN2921" i="53"/>
  <c r="BP3926" i="53"/>
  <c r="BQ3926" i="53"/>
  <c r="BO3926" i="53"/>
  <c r="BN3926" i="53"/>
  <c r="BM3926" i="53"/>
  <c r="BQ5938" i="53"/>
  <c r="BP5938" i="53"/>
  <c r="BO5938" i="53"/>
  <c r="BN5938" i="53"/>
  <c r="BM5938" i="53"/>
  <c r="BQ909" i="53"/>
  <c r="BP909" i="53"/>
  <c r="BO909" i="53"/>
  <c r="BN909" i="53"/>
  <c r="BM909" i="53"/>
  <c r="AD5937" i="53"/>
  <c r="BL910" i="53"/>
  <c r="AD4931" i="53"/>
  <c r="AD1914" i="53"/>
  <c r="BL6945" i="53"/>
  <c r="BL1917" i="53"/>
  <c r="BL4934" i="53"/>
  <c r="BL2922" i="53"/>
  <c r="BL3927" i="53"/>
  <c r="BL5939" i="53"/>
  <c r="AD6943" i="53"/>
  <c r="AD3925" i="53"/>
  <c r="AD2920" i="53"/>
  <c r="AG7972" i="53"/>
  <c r="AF7972" i="53"/>
  <c r="AE7972" i="53"/>
  <c r="AG8979" i="53"/>
  <c r="AF8979" i="53"/>
  <c r="AE8979" i="53"/>
  <c r="BQ7972" i="53"/>
  <c r="BP7972" i="53"/>
  <c r="BO7972" i="53"/>
  <c r="BN7972" i="53"/>
  <c r="BM7972" i="53"/>
  <c r="BM8978" i="53"/>
  <c r="BQ8978" i="53"/>
  <c r="BP8978" i="53"/>
  <c r="BO8978" i="53"/>
  <c r="BN8978" i="53"/>
  <c r="BL8979" i="53"/>
  <c r="BL7973" i="53"/>
  <c r="AD8980" i="53"/>
  <c r="AD7973" i="53"/>
  <c r="AG4931" i="53"/>
  <c r="AF4931" i="53"/>
  <c r="AE4931" i="53"/>
  <c r="AG5937" i="53"/>
  <c r="AF5937" i="53"/>
  <c r="AE5937" i="53"/>
  <c r="AG6943" i="53"/>
  <c r="AF6943" i="53"/>
  <c r="AE6943" i="53"/>
  <c r="AG2920" i="53"/>
  <c r="AE2920" i="53"/>
  <c r="AF2920" i="53"/>
  <c r="AG3925" i="53"/>
  <c r="AF3925" i="53"/>
  <c r="AE3925" i="53"/>
  <c r="AG1914" i="53"/>
  <c r="AE1914" i="53"/>
  <c r="AF1914" i="53"/>
  <c r="BQ910" i="53"/>
  <c r="BP910" i="53"/>
  <c r="BO910" i="53"/>
  <c r="BN910" i="53"/>
  <c r="BM910" i="53"/>
  <c r="BP4934" i="53"/>
  <c r="BQ4934" i="53"/>
  <c r="BO4934" i="53"/>
  <c r="BN4934" i="53"/>
  <c r="BM4934" i="53"/>
  <c r="BQ5939" i="53"/>
  <c r="BP5939" i="53"/>
  <c r="BO5939" i="53"/>
  <c r="BN5939" i="53"/>
  <c r="BM5939" i="53"/>
  <c r="BP3927" i="53"/>
  <c r="BQ3927" i="53"/>
  <c r="BO3927" i="53"/>
  <c r="BN3927" i="53"/>
  <c r="BM3927" i="53"/>
  <c r="BQ2922" i="53"/>
  <c r="BP2922" i="53"/>
  <c r="BO2922" i="53"/>
  <c r="BN2922" i="53"/>
  <c r="BM2922" i="53"/>
  <c r="BQ1917" i="53"/>
  <c r="BP1917" i="53"/>
  <c r="BO1917" i="53"/>
  <c r="BN1917" i="53"/>
  <c r="BM1917" i="53"/>
  <c r="BQ6945" i="53"/>
  <c r="BP6945" i="53"/>
  <c r="BO6945" i="53"/>
  <c r="BN6945" i="53"/>
  <c r="BM6945" i="53"/>
  <c r="AD5938" i="53"/>
  <c r="AD4932" i="53"/>
  <c r="AD1915" i="53"/>
  <c r="BL911" i="53"/>
  <c r="BL4935" i="53"/>
  <c r="BL6946" i="53"/>
  <c r="BL3928" i="53"/>
  <c r="BL5940" i="53"/>
  <c r="BL2923" i="53"/>
  <c r="BL1918" i="53"/>
  <c r="AD6944" i="53"/>
  <c r="AD3926" i="53"/>
  <c r="AD2921" i="53"/>
  <c r="AG7973" i="53"/>
  <c r="AF7973" i="53"/>
  <c r="AE7973" i="53"/>
  <c r="AG8980" i="53"/>
  <c r="AF8980" i="53"/>
  <c r="AE8980" i="53"/>
  <c r="BN7973" i="53"/>
  <c r="BM7973" i="53"/>
  <c r="BQ7973" i="53"/>
  <c r="BO7973" i="53"/>
  <c r="BP7973" i="53"/>
  <c r="BP8979" i="53"/>
  <c r="BO8979" i="53"/>
  <c r="BN8979" i="53"/>
  <c r="BM8979" i="53"/>
  <c r="BQ8979" i="53"/>
  <c r="BL8980" i="53"/>
  <c r="BL7974" i="53"/>
  <c r="AD8981" i="53"/>
  <c r="AD7974" i="53"/>
  <c r="AG4932" i="53"/>
  <c r="AF4932" i="53"/>
  <c r="AE4932" i="53"/>
  <c r="AF6944" i="53"/>
  <c r="AG6944" i="53"/>
  <c r="AE6944" i="53"/>
  <c r="AG1915" i="53"/>
  <c r="AF1915" i="53"/>
  <c r="AE1915" i="53"/>
  <c r="AE5938" i="53"/>
  <c r="AG5938" i="53"/>
  <c r="AF5938" i="53"/>
  <c r="AG2921" i="53"/>
  <c r="AF2921" i="53"/>
  <c r="AE2921" i="53"/>
  <c r="AG3926" i="53"/>
  <c r="AF3926" i="53"/>
  <c r="AE3926" i="53"/>
  <c r="BQ2923" i="53"/>
  <c r="BP2923" i="53"/>
  <c r="BO2923" i="53"/>
  <c r="BN2923" i="53"/>
  <c r="BM2923" i="53"/>
  <c r="BQ5940" i="53"/>
  <c r="BP5940" i="53"/>
  <c r="BN5940" i="53"/>
  <c r="BM5940" i="53"/>
  <c r="BO5940" i="53"/>
  <c r="BP3928" i="53"/>
  <c r="BM3928" i="53"/>
  <c r="BQ3928" i="53"/>
  <c r="BO3928" i="53"/>
  <c r="BN3928" i="53"/>
  <c r="BQ1918" i="53"/>
  <c r="BP1918" i="53"/>
  <c r="BM1918" i="53"/>
  <c r="BO1918" i="53"/>
  <c r="BN1918" i="53"/>
  <c r="BQ6946" i="53"/>
  <c r="BP6946" i="53"/>
  <c r="BO6946" i="53"/>
  <c r="BN6946" i="53"/>
  <c r="BM6946" i="53"/>
  <c r="BP4935" i="53"/>
  <c r="BQ4935" i="53"/>
  <c r="BO4935" i="53"/>
  <c r="BN4935" i="53"/>
  <c r="BM4935" i="53"/>
  <c r="BP911" i="53"/>
  <c r="BQ911" i="53"/>
  <c r="BO911" i="53"/>
  <c r="BN911" i="53"/>
  <c r="BM911" i="53"/>
  <c r="AD5939" i="53"/>
  <c r="BL912" i="53"/>
  <c r="AD4933" i="53"/>
  <c r="AD1916" i="53"/>
  <c r="BL5941" i="53"/>
  <c r="BL6947" i="53"/>
  <c r="BL1919" i="53"/>
  <c r="BL4936" i="53"/>
  <c r="BL2924" i="53"/>
  <c r="BL3929" i="53"/>
  <c r="AD6945" i="53"/>
  <c r="AD3927" i="53"/>
  <c r="AD2922" i="53"/>
  <c r="AF7974" i="53"/>
  <c r="AE7974" i="53"/>
  <c r="AG7974" i="53"/>
  <c r="AG8981" i="53"/>
  <c r="AF8981" i="53"/>
  <c r="AE8981" i="53"/>
  <c r="BQ7974" i="53"/>
  <c r="BP7974" i="53"/>
  <c r="BO7974" i="53"/>
  <c r="BN7974" i="53"/>
  <c r="BM7974" i="53"/>
  <c r="BQ8980" i="53"/>
  <c r="BP8980" i="53"/>
  <c r="BO8980" i="53"/>
  <c r="BN8980" i="53"/>
  <c r="BM8980" i="53"/>
  <c r="BL8981" i="53"/>
  <c r="BL7975" i="53"/>
  <c r="AD8982" i="53"/>
  <c r="AD7975" i="53"/>
  <c r="AG5939" i="53"/>
  <c r="AF5939" i="53"/>
  <c r="AE5939" i="53"/>
  <c r="AG6945" i="53"/>
  <c r="AF6945" i="53"/>
  <c r="AE6945" i="53"/>
  <c r="AE4933" i="53"/>
  <c r="AF4933" i="53"/>
  <c r="AG4933" i="53"/>
  <c r="AF2922" i="53"/>
  <c r="AE2922" i="53"/>
  <c r="AG2922" i="53"/>
  <c r="AG3927" i="53"/>
  <c r="AE3927" i="53"/>
  <c r="AF3927" i="53"/>
  <c r="AF1916" i="53"/>
  <c r="AE1916" i="53"/>
  <c r="AG1916" i="53"/>
  <c r="BP3929" i="53"/>
  <c r="BN3929" i="53"/>
  <c r="BM3929" i="53"/>
  <c r="BQ3929" i="53"/>
  <c r="BO3929" i="53"/>
  <c r="BP4936" i="53"/>
  <c r="BQ4936" i="53"/>
  <c r="BO4936" i="53"/>
  <c r="BN4936" i="53"/>
  <c r="BM4936" i="53"/>
  <c r="BQ1919" i="53"/>
  <c r="BP1919" i="53"/>
  <c r="BO1919" i="53"/>
  <c r="BN1919" i="53"/>
  <c r="BM1919" i="53"/>
  <c r="BQ2924" i="53"/>
  <c r="BP2924" i="53"/>
  <c r="BO2924" i="53"/>
  <c r="BN2924" i="53"/>
  <c r="BM2924" i="53"/>
  <c r="BQ912" i="53"/>
  <c r="BP912" i="53"/>
  <c r="BM912" i="53"/>
  <c r="BO912" i="53"/>
  <c r="BN912" i="53"/>
  <c r="BP6947" i="53"/>
  <c r="BQ6947" i="53"/>
  <c r="BO6947" i="53"/>
  <c r="BN6947" i="53"/>
  <c r="BM6947" i="53"/>
  <c r="BQ5941" i="53"/>
  <c r="BP5941" i="53"/>
  <c r="BO5941" i="53"/>
  <c r="BN5941" i="53"/>
  <c r="BM5941" i="53"/>
  <c r="AD5940" i="53"/>
  <c r="BL913" i="53"/>
  <c r="AD4934" i="53"/>
  <c r="AD1917" i="53"/>
  <c r="BL6948" i="53"/>
  <c r="BL4937" i="53"/>
  <c r="BL2925" i="53"/>
  <c r="BL5942" i="53"/>
  <c r="BL3930" i="53"/>
  <c r="BL1920" i="53"/>
  <c r="AD6946" i="53"/>
  <c r="AD3928" i="53"/>
  <c r="AD2923" i="53"/>
  <c r="AG7975" i="53"/>
  <c r="AF7975" i="53"/>
  <c r="AE7975" i="53"/>
  <c r="AG8982" i="53"/>
  <c r="AF8982" i="53"/>
  <c r="AE8982" i="53"/>
  <c r="BQ7975" i="53"/>
  <c r="BP7975" i="53"/>
  <c r="BO7975" i="53"/>
  <c r="BM7975" i="53"/>
  <c r="BN7975" i="53"/>
  <c r="BN8981" i="53"/>
  <c r="BM8981" i="53"/>
  <c r="BQ8981" i="53"/>
  <c r="BP8981" i="53"/>
  <c r="BO8981" i="53"/>
  <c r="BL8982" i="53"/>
  <c r="BL7976" i="53"/>
  <c r="AD8983" i="53"/>
  <c r="AD7976" i="53"/>
  <c r="AG4934" i="53"/>
  <c r="AF4934" i="53"/>
  <c r="AE4934" i="53"/>
  <c r="AF6946" i="53"/>
  <c r="AE6946" i="53"/>
  <c r="AG6946" i="53"/>
  <c r="AG5940" i="53"/>
  <c r="AF5940" i="53"/>
  <c r="AE5940" i="53"/>
  <c r="AG2923" i="53"/>
  <c r="AF2923" i="53"/>
  <c r="AE2923" i="53"/>
  <c r="AG3928" i="53"/>
  <c r="AF3928" i="53"/>
  <c r="AE3928" i="53"/>
  <c r="AG1917" i="53"/>
  <c r="AF1917" i="53"/>
  <c r="AE1917" i="53"/>
  <c r="BP3930" i="53"/>
  <c r="BO3930" i="53"/>
  <c r="BN3930" i="53"/>
  <c r="BM3930" i="53"/>
  <c r="BQ3930" i="53"/>
  <c r="BQ1920" i="53"/>
  <c r="BP1920" i="53"/>
  <c r="BO1920" i="53"/>
  <c r="BN1920" i="53"/>
  <c r="BM1920" i="53"/>
  <c r="BQ913" i="53"/>
  <c r="BP913" i="53"/>
  <c r="BO913" i="53"/>
  <c r="BN913" i="53"/>
  <c r="BM913" i="53"/>
  <c r="BP2925" i="53"/>
  <c r="BQ2925" i="53"/>
  <c r="BM2925" i="53"/>
  <c r="BO2925" i="53"/>
  <c r="BN2925" i="53"/>
  <c r="BP4937" i="53"/>
  <c r="BQ4937" i="53"/>
  <c r="BO4937" i="53"/>
  <c r="BN4937" i="53"/>
  <c r="BM4937" i="53"/>
  <c r="BQ5942" i="53"/>
  <c r="BP5942" i="53"/>
  <c r="BO5942" i="53"/>
  <c r="BN5942" i="53"/>
  <c r="BM5942" i="53"/>
  <c r="BQ6948" i="53"/>
  <c r="BP6948" i="53"/>
  <c r="BM6948" i="53"/>
  <c r="BO6948" i="53"/>
  <c r="BN6948" i="53"/>
  <c r="AD5941" i="53"/>
  <c r="AD4935" i="53"/>
  <c r="BL914" i="53"/>
  <c r="AD1918" i="53"/>
  <c r="BL5943" i="53"/>
  <c r="BL2926" i="53"/>
  <c r="BL4938" i="53"/>
  <c r="BL6949" i="53"/>
  <c r="BL1921" i="53"/>
  <c r="BL3931" i="53"/>
  <c r="AD6947" i="53"/>
  <c r="AD3929" i="53"/>
  <c r="AD2924" i="53"/>
  <c r="AG7976" i="53"/>
  <c r="AF7976" i="53"/>
  <c r="AE7976" i="53"/>
  <c r="AF8983" i="53"/>
  <c r="AE8983" i="53"/>
  <c r="AG8983" i="53"/>
  <c r="BO7976" i="53"/>
  <c r="BN7976" i="53"/>
  <c r="BM7976" i="53"/>
  <c r="BP7976" i="53"/>
  <c r="BQ7976" i="53"/>
  <c r="BQ8982" i="53"/>
  <c r="BP8982" i="53"/>
  <c r="BO8982" i="53"/>
  <c r="BN8982" i="53"/>
  <c r="BM8982" i="53"/>
  <c r="BL8983" i="53"/>
  <c r="BL7977" i="53"/>
  <c r="AD8984" i="53"/>
  <c r="AD7977" i="53"/>
  <c r="AE6947" i="53"/>
  <c r="AG6947" i="53"/>
  <c r="AF6947" i="53"/>
  <c r="AG4935" i="53"/>
  <c r="AF4935" i="53"/>
  <c r="AE4935" i="53"/>
  <c r="AG5941" i="53"/>
  <c r="AF5941" i="53"/>
  <c r="AE5941" i="53"/>
  <c r="AG2924" i="53"/>
  <c r="AF2924" i="53"/>
  <c r="AE2924" i="53"/>
  <c r="AF3929" i="53"/>
  <c r="AE3929" i="53"/>
  <c r="AG3929" i="53"/>
  <c r="AG1918" i="53"/>
  <c r="AF1918" i="53"/>
  <c r="AE1918" i="53"/>
  <c r="BP3931" i="53"/>
  <c r="BQ3931" i="53"/>
  <c r="BO3931" i="53"/>
  <c r="BN3931" i="53"/>
  <c r="BM3931" i="53"/>
  <c r="BQ914" i="53"/>
  <c r="BP914" i="53"/>
  <c r="BO914" i="53"/>
  <c r="BN914" i="53"/>
  <c r="BM914" i="53"/>
  <c r="BQ1921" i="53"/>
  <c r="BP1921" i="53"/>
  <c r="BO1921" i="53"/>
  <c r="BN1921" i="53"/>
  <c r="BM1921" i="53"/>
  <c r="BP4938" i="53"/>
  <c r="BQ4938" i="53"/>
  <c r="BO4938" i="53"/>
  <c r="BN4938" i="53"/>
  <c r="BM4938" i="53"/>
  <c r="BQ6949" i="53"/>
  <c r="BP6949" i="53"/>
  <c r="BO6949" i="53"/>
  <c r="BN6949" i="53"/>
  <c r="BM6949" i="53"/>
  <c r="BQ2926" i="53"/>
  <c r="BP2926" i="53"/>
  <c r="BO2926" i="53"/>
  <c r="BN2926" i="53"/>
  <c r="BM2926" i="53"/>
  <c r="BQ5943" i="53"/>
  <c r="BP5943" i="53"/>
  <c r="BO5943" i="53"/>
  <c r="BN5943" i="53"/>
  <c r="BM5943" i="53"/>
  <c r="AD5942" i="53"/>
  <c r="AD1919" i="53"/>
  <c r="BL915" i="53"/>
  <c r="AD4936" i="53"/>
  <c r="BL5944" i="53"/>
  <c r="BL4939" i="53"/>
  <c r="BL1922" i="53"/>
  <c r="BL6950" i="53"/>
  <c r="BL3932" i="53"/>
  <c r="BL2927" i="53"/>
  <c r="AD6948" i="53"/>
  <c r="AD3930" i="53"/>
  <c r="AD2925" i="53"/>
  <c r="AE7977" i="53"/>
  <c r="AG7977" i="53"/>
  <c r="AF7977" i="53"/>
  <c r="AG8984" i="53"/>
  <c r="AF8984" i="53"/>
  <c r="AE8984" i="53"/>
  <c r="BQ7977" i="53"/>
  <c r="BP7977" i="53"/>
  <c r="BO7977" i="53"/>
  <c r="BN7977" i="53"/>
  <c r="BM7977" i="53"/>
  <c r="BQ8983" i="53"/>
  <c r="BP8983" i="53"/>
  <c r="BO8983" i="53"/>
  <c r="BN8983" i="53"/>
  <c r="BM8983" i="53"/>
  <c r="BL8984" i="53"/>
  <c r="BL7978" i="53"/>
  <c r="AD8985" i="53"/>
  <c r="AD7978" i="53"/>
  <c r="AG6948" i="53"/>
  <c r="AF6948" i="53"/>
  <c r="AE6948" i="53"/>
  <c r="AE1919" i="53"/>
  <c r="AF1919" i="53"/>
  <c r="AG1919" i="53"/>
  <c r="AG5942" i="53"/>
  <c r="AF5942" i="53"/>
  <c r="AE5942" i="53"/>
  <c r="AE2925" i="53"/>
  <c r="AF2925" i="53"/>
  <c r="AG2925" i="53"/>
  <c r="AG3930" i="53"/>
  <c r="AF3930" i="53"/>
  <c r="AE3930" i="53"/>
  <c r="AG4936" i="53"/>
  <c r="AE4936" i="53"/>
  <c r="AF4936" i="53"/>
  <c r="BQ6950" i="53"/>
  <c r="BP6950" i="53"/>
  <c r="BO6950" i="53"/>
  <c r="BN6950" i="53"/>
  <c r="BM6950" i="53"/>
  <c r="BP915" i="53"/>
  <c r="BQ915" i="53"/>
  <c r="BO915" i="53"/>
  <c r="BN915" i="53"/>
  <c r="BM915" i="53"/>
  <c r="BQ2927" i="53"/>
  <c r="BP2927" i="53"/>
  <c r="BO2927" i="53"/>
  <c r="BN2927" i="53"/>
  <c r="BM2927" i="53"/>
  <c r="BP3932" i="53"/>
  <c r="BQ3932" i="53"/>
  <c r="BO3932" i="53"/>
  <c r="BN3932" i="53"/>
  <c r="BM3932" i="53"/>
  <c r="BQ1922" i="53"/>
  <c r="BP1922" i="53"/>
  <c r="BM1922" i="53"/>
  <c r="BO1922" i="53"/>
  <c r="BN1922" i="53"/>
  <c r="BP4939" i="53"/>
  <c r="BM4939" i="53"/>
  <c r="BQ4939" i="53"/>
  <c r="BO4939" i="53"/>
  <c r="BN4939" i="53"/>
  <c r="BQ5944" i="53"/>
  <c r="BP5944" i="53"/>
  <c r="BN5944" i="53"/>
  <c r="BM5944" i="53"/>
  <c r="BO5944" i="53"/>
  <c r="AD5943" i="53"/>
  <c r="AD4937" i="53"/>
  <c r="AD1920" i="53"/>
  <c r="BL916" i="53"/>
  <c r="BL6951" i="53"/>
  <c r="BL2928" i="53"/>
  <c r="BL5945" i="53"/>
  <c r="BL4940" i="53"/>
  <c r="BL3933" i="53"/>
  <c r="BL1923" i="53"/>
  <c r="AD6949" i="53"/>
  <c r="AD3931" i="53"/>
  <c r="AD2926" i="53"/>
  <c r="AG7978" i="53"/>
  <c r="AF7978" i="53"/>
  <c r="AE7978" i="53"/>
  <c r="AG8985" i="53"/>
  <c r="AF8985" i="53"/>
  <c r="AE8985" i="53"/>
  <c r="BM7978" i="53"/>
  <c r="BQ7978" i="53"/>
  <c r="BP7978" i="53"/>
  <c r="BN7978" i="53"/>
  <c r="BO7978" i="53"/>
  <c r="BO8984" i="53"/>
  <c r="BN8984" i="53"/>
  <c r="BM8984" i="53"/>
  <c r="BQ8984" i="53"/>
  <c r="BP8984" i="53"/>
  <c r="BL8985" i="53"/>
  <c r="BL7979" i="53"/>
  <c r="AD8986" i="53"/>
  <c r="AD7979" i="53"/>
  <c r="AG4937" i="53"/>
  <c r="AF4937" i="53"/>
  <c r="AE4937" i="53"/>
  <c r="AG1920" i="53"/>
  <c r="AF1920" i="53"/>
  <c r="AE1920" i="53"/>
  <c r="AG6949" i="53"/>
  <c r="AE6949" i="53"/>
  <c r="AF6949" i="53"/>
  <c r="AF5943" i="53"/>
  <c r="AE5943" i="53"/>
  <c r="AG5943" i="53"/>
  <c r="AG2926" i="53"/>
  <c r="AF2926" i="53"/>
  <c r="AE2926" i="53"/>
  <c r="AG3931" i="53"/>
  <c r="AF3931" i="53"/>
  <c r="AE3931" i="53"/>
  <c r="BP3933" i="53"/>
  <c r="BQ3933" i="53"/>
  <c r="BO3933" i="53"/>
  <c r="BN3933" i="53"/>
  <c r="BM3933" i="53"/>
  <c r="BP4940" i="53"/>
  <c r="BN4940" i="53"/>
  <c r="BM4940" i="53"/>
  <c r="BQ4940" i="53"/>
  <c r="BO4940" i="53"/>
  <c r="BQ5945" i="53"/>
  <c r="BP5945" i="53"/>
  <c r="BO5945" i="53"/>
  <c r="BN5945" i="53"/>
  <c r="BM5945" i="53"/>
  <c r="BQ2928" i="53"/>
  <c r="BP2928" i="53"/>
  <c r="BO2928" i="53"/>
  <c r="BN2928" i="53"/>
  <c r="BM2928" i="53"/>
  <c r="BQ1923" i="53"/>
  <c r="BP1923" i="53"/>
  <c r="BO1923" i="53"/>
  <c r="BN1923" i="53"/>
  <c r="BM1923" i="53"/>
  <c r="BP6951" i="53"/>
  <c r="BQ6951" i="53"/>
  <c r="BO6951" i="53"/>
  <c r="BN6951" i="53"/>
  <c r="BM6951" i="53"/>
  <c r="BQ916" i="53"/>
  <c r="BP916" i="53"/>
  <c r="BM916" i="53"/>
  <c r="BO916" i="53"/>
  <c r="BN916" i="53"/>
  <c r="AD5944" i="53"/>
  <c r="BL917" i="53"/>
  <c r="AD1921" i="53"/>
  <c r="AD4938" i="53"/>
  <c r="BL6952" i="53"/>
  <c r="BL5946" i="53"/>
  <c r="BL3934" i="53"/>
  <c r="BL2929" i="53"/>
  <c r="BL4941" i="53"/>
  <c r="BL1924" i="53"/>
  <c r="AD6950" i="53"/>
  <c r="AD3932" i="53"/>
  <c r="AD2927" i="53"/>
  <c r="AG7979" i="53"/>
  <c r="AF7979" i="53"/>
  <c r="AE7979" i="53"/>
  <c r="AE8986" i="53"/>
  <c r="AG8986" i="53"/>
  <c r="AF8986" i="53"/>
  <c r="BP7979" i="53"/>
  <c r="BO7979" i="53"/>
  <c r="BN7979" i="53"/>
  <c r="BM7979" i="53"/>
  <c r="BQ7979" i="53"/>
  <c r="BQ8985" i="53"/>
  <c r="BP8985" i="53"/>
  <c r="BO8985" i="53"/>
  <c r="BN8985" i="53"/>
  <c r="BM8985" i="53"/>
  <c r="BL8986" i="53"/>
  <c r="BL7980" i="53"/>
  <c r="AD8987" i="53"/>
  <c r="AD7980" i="53"/>
  <c r="AG6950" i="53"/>
  <c r="AF6950" i="53"/>
  <c r="AE6950" i="53"/>
  <c r="AG1921" i="53"/>
  <c r="AF1921" i="53"/>
  <c r="AE1921" i="53"/>
  <c r="AG5944" i="53"/>
  <c r="AF5944" i="53"/>
  <c r="AE5944" i="53"/>
  <c r="AG2927" i="53"/>
  <c r="AF2927" i="53"/>
  <c r="AE2927" i="53"/>
  <c r="AE3932" i="53"/>
  <c r="AF3932" i="53"/>
  <c r="AG3932" i="53"/>
  <c r="AF4938" i="53"/>
  <c r="AE4938" i="53"/>
  <c r="AG4938" i="53"/>
  <c r="BP4941" i="53"/>
  <c r="BO4941" i="53"/>
  <c r="BN4941" i="53"/>
  <c r="BM4941" i="53"/>
  <c r="BQ4941" i="53"/>
  <c r="BP2929" i="53"/>
  <c r="BQ2929" i="53"/>
  <c r="BM2929" i="53"/>
  <c r="BO2929" i="53"/>
  <c r="BN2929" i="53"/>
  <c r="BQ1924" i="53"/>
  <c r="BP1924" i="53"/>
  <c r="BO1924" i="53"/>
  <c r="BN1924" i="53"/>
  <c r="BM1924" i="53"/>
  <c r="BP3934" i="53"/>
  <c r="BQ3934" i="53"/>
  <c r="BO3934" i="53"/>
  <c r="BN3934" i="53"/>
  <c r="BM3934" i="53"/>
  <c r="BQ5946" i="53"/>
  <c r="BP5946" i="53"/>
  <c r="BO5946" i="53"/>
  <c r="BN5946" i="53"/>
  <c r="BM5946" i="53"/>
  <c r="BQ917" i="53"/>
  <c r="BP917" i="53"/>
  <c r="BO917" i="53"/>
  <c r="BN917" i="53"/>
  <c r="BM917" i="53"/>
  <c r="BQ6952" i="53"/>
  <c r="BP6952" i="53"/>
  <c r="BM6952" i="53"/>
  <c r="BO6952" i="53"/>
  <c r="BN6952" i="53"/>
  <c r="AD5945" i="53"/>
  <c r="AD4939" i="53"/>
  <c r="BL918" i="53"/>
  <c r="AD1922" i="53"/>
  <c r="BL2930" i="53"/>
  <c r="BL6953" i="53"/>
  <c r="BL5947" i="53"/>
  <c r="BL4942" i="53"/>
  <c r="BL1925" i="53"/>
  <c r="BL3935" i="53"/>
  <c r="AD6951" i="53"/>
  <c r="AD3933" i="53"/>
  <c r="AD2928" i="53"/>
  <c r="AG7980" i="53"/>
  <c r="AF7980" i="53"/>
  <c r="AE7980" i="53"/>
  <c r="AG8987" i="53"/>
  <c r="AF8987" i="53"/>
  <c r="AE8987" i="53"/>
  <c r="BQ7980" i="53"/>
  <c r="BP7980" i="53"/>
  <c r="BO7980" i="53"/>
  <c r="BN7980" i="53"/>
  <c r="BM7980" i="53"/>
  <c r="BM8986" i="53"/>
  <c r="BQ8986" i="53"/>
  <c r="BP8986" i="53"/>
  <c r="BO8986" i="53"/>
  <c r="BN8986" i="53"/>
  <c r="BL8987" i="53"/>
  <c r="BL7981" i="53"/>
  <c r="AD8988" i="53"/>
  <c r="AD7981" i="53"/>
  <c r="AG4939" i="53"/>
  <c r="AF4939" i="53"/>
  <c r="AE4939" i="53"/>
  <c r="AG5945" i="53"/>
  <c r="AF5945" i="53"/>
  <c r="AE5945" i="53"/>
  <c r="AG6951" i="53"/>
  <c r="AF6951" i="53"/>
  <c r="AE6951" i="53"/>
  <c r="AG2928" i="53"/>
  <c r="AE2928" i="53"/>
  <c r="AF2928" i="53"/>
  <c r="AG3933" i="53"/>
  <c r="AF3933" i="53"/>
  <c r="AE3933" i="53"/>
  <c r="AG1922" i="53"/>
  <c r="AE1922" i="53"/>
  <c r="AF1922" i="53"/>
  <c r="BQ918" i="53"/>
  <c r="BP918" i="53"/>
  <c r="BO918" i="53"/>
  <c r="BN918" i="53"/>
  <c r="BM918" i="53"/>
  <c r="BP4942" i="53"/>
  <c r="BQ4942" i="53"/>
  <c r="BO4942" i="53"/>
  <c r="BN4942" i="53"/>
  <c r="BM4942" i="53"/>
  <c r="BQ6953" i="53"/>
  <c r="BP6953" i="53"/>
  <c r="BO6953" i="53"/>
  <c r="BN6953" i="53"/>
  <c r="BM6953" i="53"/>
  <c r="BQ1925" i="53"/>
  <c r="BP1925" i="53"/>
  <c r="BO1925" i="53"/>
  <c r="BN1925" i="53"/>
  <c r="BM1925" i="53"/>
  <c r="BQ5947" i="53"/>
  <c r="BP5947" i="53"/>
  <c r="BO5947" i="53"/>
  <c r="BN5947" i="53"/>
  <c r="BM5947" i="53"/>
  <c r="BP3935" i="53"/>
  <c r="BQ3935" i="53"/>
  <c r="BO3935" i="53"/>
  <c r="BN3935" i="53"/>
  <c r="BM3935" i="53"/>
  <c r="BQ2930" i="53"/>
  <c r="BP2930" i="53"/>
  <c r="BO2930" i="53"/>
  <c r="BN2930" i="53"/>
  <c r="BM2930" i="53"/>
  <c r="AD5946" i="53"/>
  <c r="BL919" i="53"/>
  <c r="AD4940" i="53"/>
  <c r="AD1923" i="53"/>
  <c r="BL3936" i="53"/>
  <c r="BL1926" i="53"/>
  <c r="BL4943" i="53"/>
  <c r="BL5948" i="53"/>
  <c r="BL6954" i="53"/>
  <c r="BL2931" i="53"/>
  <c r="AD6952" i="53"/>
  <c r="AD3934" i="53"/>
  <c r="AD2929" i="53"/>
  <c r="AG8988" i="53"/>
  <c r="AF8988" i="53"/>
  <c r="AE8988" i="53"/>
  <c r="AG7981" i="53"/>
  <c r="AF7981" i="53"/>
  <c r="AE7981" i="53"/>
  <c r="BN7981" i="53"/>
  <c r="BM7981" i="53"/>
  <c r="BQ7981" i="53"/>
  <c r="BO7981" i="53"/>
  <c r="BP7981" i="53"/>
  <c r="BP8987" i="53"/>
  <c r="BO8987" i="53"/>
  <c r="BN8987" i="53"/>
  <c r="BM8987" i="53"/>
  <c r="BQ8987" i="53"/>
  <c r="BL8988" i="53"/>
  <c r="BL7982" i="53"/>
  <c r="AD8989" i="53"/>
  <c r="AD7982" i="53"/>
  <c r="AF6952" i="53"/>
  <c r="AG6952" i="53"/>
  <c r="AE6952" i="53"/>
  <c r="AG4940" i="53"/>
  <c r="AF4940" i="53"/>
  <c r="AE4940" i="53"/>
  <c r="AE5946" i="53"/>
  <c r="AF5946" i="53"/>
  <c r="AG5946" i="53"/>
  <c r="AG2929" i="53"/>
  <c r="AF2929" i="53"/>
  <c r="AE2929" i="53"/>
  <c r="AG3934" i="53"/>
  <c r="AF3934" i="53"/>
  <c r="AE3934" i="53"/>
  <c r="AG1923" i="53"/>
  <c r="AF1923" i="53"/>
  <c r="AE1923" i="53"/>
  <c r="BP919" i="53"/>
  <c r="BQ919" i="53"/>
  <c r="BO919" i="53"/>
  <c r="BN919" i="53"/>
  <c r="BM919" i="53"/>
  <c r="BP4943" i="53"/>
  <c r="BQ4943" i="53"/>
  <c r="BO4943" i="53"/>
  <c r="BN4943" i="53"/>
  <c r="BM4943" i="53"/>
  <c r="BQ1926" i="53"/>
  <c r="BP1926" i="53"/>
  <c r="BM1926" i="53"/>
  <c r="BO1926" i="53"/>
  <c r="BN1926" i="53"/>
  <c r="BP3936" i="53"/>
  <c r="BM3936" i="53"/>
  <c r="BQ3936" i="53"/>
  <c r="BO3936" i="53"/>
  <c r="BN3936" i="53"/>
  <c r="BQ2931" i="53"/>
  <c r="BP2931" i="53"/>
  <c r="BO2931" i="53"/>
  <c r="BN2931" i="53"/>
  <c r="BM2931" i="53"/>
  <c r="BQ6954" i="53"/>
  <c r="BP6954" i="53"/>
  <c r="BO6954" i="53"/>
  <c r="BN6954" i="53"/>
  <c r="BM6954" i="53"/>
  <c r="BQ5948" i="53"/>
  <c r="BP5948" i="53"/>
  <c r="BN5948" i="53"/>
  <c r="BM5948" i="53"/>
  <c r="BO5948" i="53"/>
  <c r="AD5947" i="53"/>
  <c r="AD4941" i="53"/>
  <c r="AD1924" i="53"/>
  <c r="BL920" i="53"/>
  <c r="BL1927" i="53"/>
  <c r="BL6955" i="53"/>
  <c r="BL2932" i="53"/>
  <c r="BL4944" i="53"/>
  <c r="BL5949" i="53"/>
  <c r="BL3937" i="53"/>
  <c r="AD6953" i="53"/>
  <c r="AD3935" i="53"/>
  <c r="AD2930" i="53"/>
  <c r="AF7982" i="53"/>
  <c r="AE7982" i="53"/>
  <c r="AG7982" i="53"/>
  <c r="AG8989" i="53"/>
  <c r="AF8989" i="53"/>
  <c r="AE8989" i="53"/>
  <c r="BQ7982" i="53"/>
  <c r="BP7982" i="53"/>
  <c r="BO7982" i="53"/>
  <c r="BN7982" i="53"/>
  <c r="BM7982" i="53"/>
  <c r="BQ8988" i="53"/>
  <c r="BP8988" i="53"/>
  <c r="BO8988" i="53"/>
  <c r="BN8988" i="53"/>
  <c r="BM8988" i="53"/>
  <c r="BL8989" i="53"/>
  <c r="BL7983" i="53"/>
  <c r="AD8990" i="53"/>
  <c r="AD7983" i="53"/>
  <c r="AG6953" i="53"/>
  <c r="AE6953" i="53"/>
  <c r="AF6953" i="53"/>
  <c r="AF1924" i="53"/>
  <c r="AE1924" i="53"/>
  <c r="AG1924" i="53"/>
  <c r="AE4941" i="53"/>
  <c r="AF4941" i="53"/>
  <c r="AG4941" i="53"/>
  <c r="AF2930" i="53"/>
  <c r="AE2930" i="53"/>
  <c r="AG2930" i="53"/>
  <c r="AG5947" i="53"/>
  <c r="AF5947" i="53"/>
  <c r="AE5947" i="53"/>
  <c r="AG3935" i="53"/>
  <c r="AE3935" i="53"/>
  <c r="AF3935" i="53"/>
  <c r="BP3937" i="53"/>
  <c r="BN3937" i="53"/>
  <c r="BM3937" i="53"/>
  <c r="BQ3937" i="53"/>
  <c r="BO3937" i="53"/>
  <c r="BP4944" i="53"/>
  <c r="BQ4944" i="53"/>
  <c r="BO4944" i="53"/>
  <c r="BN4944" i="53"/>
  <c r="BM4944" i="53"/>
  <c r="BP6955" i="53"/>
  <c r="BQ6955" i="53"/>
  <c r="BO6955" i="53"/>
  <c r="BN6955" i="53"/>
  <c r="BM6955" i="53"/>
  <c r="BQ1927" i="53"/>
  <c r="BP1927" i="53"/>
  <c r="BO1927" i="53"/>
  <c r="BN1927" i="53"/>
  <c r="BM1927" i="53"/>
  <c r="BQ5949" i="53"/>
  <c r="BP5949" i="53"/>
  <c r="BO5949" i="53"/>
  <c r="BN5949" i="53"/>
  <c r="BM5949" i="53"/>
  <c r="BQ2932" i="53"/>
  <c r="BP2932" i="53"/>
  <c r="BO2932" i="53"/>
  <c r="BN2932" i="53"/>
  <c r="BM2932" i="53"/>
  <c r="BQ920" i="53"/>
  <c r="BP920" i="53"/>
  <c r="BM920" i="53"/>
  <c r="BO920" i="53"/>
  <c r="BN920" i="53"/>
  <c r="AD5948" i="53"/>
  <c r="AD1925" i="53"/>
  <c r="AD4942" i="53"/>
  <c r="BL921" i="53"/>
  <c r="BL6956" i="53"/>
  <c r="BL4945" i="53"/>
  <c r="BL5950" i="53"/>
  <c r="BL3938" i="53"/>
  <c r="BL2933" i="53"/>
  <c r="BL1928" i="53"/>
  <c r="AD6954" i="53"/>
  <c r="AD3936" i="53"/>
  <c r="AD2931" i="53"/>
  <c r="AG7983" i="53"/>
  <c r="AF7983" i="53"/>
  <c r="AE7983" i="53"/>
  <c r="AG8990" i="53"/>
  <c r="AF8990" i="53"/>
  <c r="AE8990" i="53"/>
  <c r="BQ7983" i="53"/>
  <c r="BP7983" i="53"/>
  <c r="BO7983" i="53"/>
  <c r="BM7983" i="53"/>
  <c r="BN7983" i="53"/>
  <c r="BN8989" i="53"/>
  <c r="BM8989" i="53"/>
  <c r="BQ8989" i="53"/>
  <c r="BP8989" i="53"/>
  <c r="BO8989" i="53"/>
  <c r="BL8990" i="53"/>
  <c r="BL7984" i="53"/>
  <c r="AD8991" i="53"/>
  <c r="AD7984" i="53"/>
  <c r="AF6954" i="53"/>
  <c r="AE6954" i="53"/>
  <c r="AG6954" i="53"/>
  <c r="AG1925" i="53"/>
  <c r="AF1925" i="53"/>
  <c r="AE1925" i="53"/>
  <c r="AG4942" i="53"/>
  <c r="AF4942" i="53"/>
  <c r="AE4942" i="53"/>
  <c r="AG5948" i="53"/>
  <c r="AF5948" i="53"/>
  <c r="AE5948" i="53"/>
  <c r="AG2931" i="53"/>
  <c r="AF2931" i="53"/>
  <c r="AE2931" i="53"/>
  <c r="AG3936" i="53"/>
  <c r="AF3936" i="53"/>
  <c r="AE3936" i="53"/>
  <c r="BQ5950" i="53"/>
  <c r="BP5950" i="53"/>
  <c r="BO5950" i="53"/>
  <c r="BN5950" i="53"/>
  <c r="BM5950" i="53"/>
  <c r="BP4945" i="53"/>
  <c r="BQ4945" i="53"/>
  <c r="BO4945" i="53"/>
  <c r="BN4945" i="53"/>
  <c r="BM4945" i="53"/>
  <c r="BQ1928" i="53"/>
  <c r="BP1928" i="53"/>
  <c r="BO1928" i="53"/>
  <c r="BN1928" i="53"/>
  <c r="BM1928" i="53"/>
  <c r="BP2933" i="53"/>
  <c r="BQ2933" i="53"/>
  <c r="BM2933" i="53"/>
  <c r="BO2933" i="53"/>
  <c r="BN2933" i="53"/>
  <c r="BP3938" i="53"/>
  <c r="BO3938" i="53"/>
  <c r="BN3938" i="53"/>
  <c r="BM3938" i="53"/>
  <c r="BQ3938" i="53"/>
  <c r="BQ6956" i="53"/>
  <c r="BP6956" i="53"/>
  <c r="BM6956" i="53"/>
  <c r="BO6956" i="53"/>
  <c r="BN6956" i="53"/>
  <c r="BQ921" i="53"/>
  <c r="BP921" i="53"/>
  <c r="BO921" i="53"/>
  <c r="BN921" i="53"/>
  <c r="BM921" i="53"/>
  <c r="AD5949" i="53"/>
  <c r="AD4943" i="53"/>
  <c r="AD1926" i="53"/>
  <c r="BL922" i="53"/>
  <c r="BL5951" i="53"/>
  <c r="BL2934" i="53"/>
  <c r="BL6957" i="53"/>
  <c r="BL4946" i="53"/>
  <c r="BL1929" i="53"/>
  <c r="BL3939" i="53"/>
  <c r="AD6955" i="53"/>
  <c r="AD3937" i="53"/>
  <c r="AD2932" i="53"/>
  <c r="AG7984" i="53"/>
  <c r="AF7984" i="53"/>
  <c r="AE7984" i="53"/>
  <c r="AF8991" i="53"/>
  <c r="AE8991" i="53"/>
  <c r="AG8991" i="53"/>
  <c r="BO7984" i="53"/>
  <c r="BN7984" i="53"/>
  <c r="BM7984" i="53"/>
  <c r="BP7984" i="53"/>
  <c r="BQ7984" i="53"/>
  <c r="BQ8990" i="53"/>
  <c r="BP8990" i="53"/>
  <c r="BO8990" i="53"/>
  <c r="BN8990" i="53"/>
  <c r="BM8990" i="53"/>
  <c r="BL8991" i="53"/>
  <c r="BL7985" i="53"/>
  <c r="AD8992" i="53"/>
  <c r="AD7985" i="53"/>
  <c r="AE6955" i="53"/>
  <c r="AG6955" i="53"/>
  <c r="AF6955" i="53"/>
  <c r="AG4943" i="53"/>
  <c r="AF4943" i="53"/>
  <c r="AE4943" i="53"/>
  <c r="AG5949" i="53"/>
  <c r="AF5949" i="53"/>
  <c r="AE5949" i="53"/>
  <c r="AG2932" i="53"/>
  <c r="AF2932" i="53"/>
  <c r="AE2932" i="53"/>
  <c r="AG1926" i="53"/>
  <c r="AF1926" i="53"/>
  <c r="AE1926" i="53"/>
  <c r="AF3937" i="53"/>
  <c r="AE3937" i="53"/>
  <c r="AG3937" i="53"/>
  <c r="BP3939" i="53"/>
  <c r="BQ3939" i="53"/>
  <c r="BO3939" i="53"/>
  <c r="BN3939" i="53"/>
  <c r="BM3939" i="53"/>
  <c r="BP4946" i="53"/>
  <c r="BQ4946" i="53"/>
  <c r="BO4946" i="53"/>
  <c r="BN4946" i="53"/>
  <c r="BM4946" i="53"/>
  <c r="BQ2934" i="53"/>
  <c r="BP2934" i="53"/>
  <c r="BO2934" i="53"/>
  <c r="BN2934" i="53"/>
  <c r="BM2934" i="53"/>
  <c r="BQ6957" i="53"/>
  <c r="BP6957" i="53"/>
  <c r="BO6957" i="53"/>
  <c r="BN6957" i="53"/>
  <c r="BM6957" i="53"/>
  <c r="BQ5951" i="53"/>
  <c r="BP5951" i="53"/>
  <c r="BO5951" i="53"/>
  <c r="BN5951" i="53"/>
  <c r="BM5951" i="53"/>
  <c r="BQ1929" i="53"/>
  <c r="BP1929" i="53"/>
  <c r="BO1929" i="53"/>
  <c r="BN1929" i="53"/>
  <c r="BM1929" i="53"/>
  <c r="BQ922" i="53"/>
  <c r="BP922" i="53"/>
  <c r="BO922" i="53"/>
  <c r="BN922" i="53"/>
  <c r="BM922" i="53"/>
  <c r="AD5950" i="53"/>
  <c r="AD1927" i="53"/>
  <c r="AD4944" i="53"/>
  <c r="BL923" i="53"/>
  <c r="BL6958" i="53"/>
  <c r="BL5952" i="53"/>
  <c r="BL1930" i="53"/>
  <c r="BL4947" i="53"/>
  <c r="BL3940" i="53"/>
  <c r="BL2935" i="53"/>
  <c r="AD6956" i="53"/>
  <c r="AD3938" i="53"/>
  <c r="AD2933" i="53"/>
  <c r="AE7985" i="53"/>
  <c r="AG7985" i="53"/>
  <c r="AF7985" i="53"/>
  <c r="AG8992" i="53"/>
  <c r="AF8992" i="53"/>
  <c r="AE8992" i="53"/>
  <c r="BQ7985" i="53"/>
  <c r="BP7985" i="53"/>
  <c r="BO7985" i="53"/>
  <c r="BN7985" i="53"/>
  <c r="BM7985" i="53"/>
  <c r="BQ8991" i="53"/>
  <c r="BP8991" i="53"/>
  <c r="BO8991" i="53"/>
  <c r="BN8991" i="53"/>
  <c r="BM8991" i="53"/>
  <c r="BL8992" i="53"/>
  <c r="BL7986" i="53"/>
  <c r="AD8993" i="53"/>
  <c r="AD7986" i="53"/>
  <c r="AE1927" i="53"/>
  <c r="AF1927" i="53"/>
  <c r="AG1927" i="53"/>
  <c r="AG6956" i="53"/>
  <c r="AF6956" i="53"/>
  <c r="AE6956" i="53"/>
  <c r="AG4944" i="53"/>
  <c r="AE4944" i="53"/>
  <c r="AF4944" i="53"/>
  <c r="AG5950" i="53"/>
  <c r="AF5950" i="53"/>
  <c r="AE5950" i="53"/>
  <c r="AE2933" i="53"/>
  <c r="AF2933" i="53"/>
  <c r="AG2933" i="53"/>
  <c r="AG3938" i="53"/>
  <c r="AF3938" i="53"/>
  <c r="AE3938" i="53"/>
  <c r="BQ2935" i="53"/>
  <c r="BP2935" i="53"/>
  <c r="BO2935" i="53"/>
  <c r="BN2935" i="53"/>
  <c r="BM2935" i="53"/>
  <c r="BP4947" i="53"/>
  <c r="BM4947" i="53"/>
  <c r="BQ4947" i="53"/>
  <c r="BO4947" i="53"/>
  <c r="BN4947" i="53"/>
  <c r="BP3940" i="53"/>
  <c r="BQ3940" i="53"/>
  <c r="BO3940" i="53"/>
  <c r="BN3940" i="53"/>
  <c r="BM3940" i="53"/>
  <c r="BQ1930" i="53"/>
  <c r="BP1930" i="53"/>
  <c r="BM1930" i="53"/>
  <c r="BO1930" i="53"/>
  <c r="BN1930" i="53"/>
  <c r="BQ5952" i="53"/>
  <c r="BP5952" i="53"/>
  <c r="BN5952" i="53"/>
  <c r="BM5952" i="53"/>
  <c r="BO5952" i="53"/>
  <c r="BQ6958" i="53"/>
  <c r="BP6958" i="53"/>
  <c r="BO6958" i="53"/>
  <c r="BN6958" i="53"/>
  <c r="BM6958" i="53"/>
  <c r="BP923" i="53"/>
  <c r="BQ923" i="53"/>
  <c r="BO923" i="53"/>
  <c r="BN923" i="53"/>
  <c r="BM923" i="53"/>
  <c r="AD5951" i="53"/>
  <c r="AD1928" i="53"/>
  <c r="AD4945" i="53"/>
  <c r="BL924" i="53"/>
  <c r="BL5953" i="53"/>
  <c r="BL4948" i="53"/>
  <c r="BL2936" i="53"/>
  <c r="BL6959" i="53"/>
  <c r="BL3941" i="53"/>
  <c r="BL1931" i="53"/>
  <c r="AD6957" i="53"/>
  <c r="AD3939" i="53"/>
  <c r="AD2934" i="53"/>
  <c r="AG7986" i="53"/>
  <c r="AF7986" i="53"/>
  <c r="AE7986" i="53"/>
  <c r="AG8993" i="53"/>
  <c r="AF8993" i="53"/>
  <c r="AE8993" i="53"/>
  <c r="BM7986" i="53"/>
  <c r="BQ7986" i="53"/>
  <c r="BP7986" i="53"/>
  <c r="BN7986" i="53"/>
  <c r="BO7986" i="53"/>
  <c r="BO8992" i="53"/>
  <c r="BN8992" i="53"/>
  <c r="BM8992" i="53"/>
  <c r="BQ8992" i="53"/>
  <c r="BP8992" i="53"/>
  <c r="BL8993" i="53"/>
  <c r="BL7987" i="53"/>
  <c r="AD8994" i="53"/>
  <c r="AD7987" i="53"/>
  <c r="AG1928" i="53"/>
  <c r="AF1928" i="53"/>
  <c r="AE1928" i="53"/>
  <c r="AF5951" i="53"/>
  <c r="AE5951" i="53"/>
  <c r="AG5951" i="53"/>
  <c r="AG4945" i="53"/>
  <c r="AF4945" i="53"/>
  <c r="AE4945" i="53"/>
  <c r="AG6957" i="53"/>
  <c r="AE6957" i="53"/>
  <c r="AF6957" i="53"/>
  <c r="AG2934" i="53"/>
  <c r="AF2934" i="53"/>
  <c r="AE2934" i="53"/>
  <c r="AG3939" i="53"/>
  <c r="AF3939" i="53"/>
  <c r="AE3939" i="53"/>
  <c r="BP6959" i="53"/>
  <c r="BQ6959" i="53"/>
  <c r="BO6959" i="53"/>
  <c r="BN6959" i="53"/>
  <c r="BM6959" i="53"/>
  <c r="BQ1931" i="53"/>
  <c r="BP1931" i="53"/>
  <c r="BO1931" i="53"/>
  <c r="BN1931" i="53"/>
  <c r="BM1931" i="53"/>
  <c r="BP3941" i="53"/>
  <c r="BQ3941" i="53"/>
  <c r="BO3941" i="53"/>
  <c r="BN3941" i="53"/>
  <c r="BM3941" i="53"/>
  <c r="BQ2936" i="53"/>
  <c r="BP2936" i="53"/>
  <c r="BO2936" i="53"/>
  <c r="BN2936" i="53"/>
  <c r="BM2936" i="53"/>
  <c r="BP4948" i="53"/>
  <c r="BN4948" i="53"/>
  <c r="BM4948" i="53"/>
  <c r="BQ4948" i="53"/>
  <c r="BO4948" i="53"/>
  <c r="BQ5953" i="53"/>
  <c r="BP5953" i="53"/>
  <c r="BO5953" i="53"/>
  <c r="BN5953" i="53"/>
  <c r="BM5953" i="53"/>
  <c r="BQ924" i="53"/>
  <c r="BP924" i="53"/>
  <c r="BM924" i="53"/>
  <c r="BO924" i="53"/>
  <c r="BN924" i="53"/>
  <c r="AD5952" i="53"/>
  <c r="BL925" i="53"/>
  <c r="AD4946" i="53"/>
  <c r="AD1929" i="53"/>
  <c r="BL6960" i="53"/>
  <c r="BL3942" i="53"/>
  <c r="BL5954" i="53"/>
  <c r="BL4949" i="53"/>
  <c r="BL1932" i="53"/>
  <c r="BL2937" i="53"/>
  <c r="AD6958" i="53"/>
  <c r="AD3940" i="53"/>
  <c r="AD2935" i="53"/>
  <c r="AG7987" i="53"/>
  <c r="AF7987" i="53"/>
  <c r="AE7987" i="53"/>
  <c r="AE8994" i="53"/>
  <c r="AG8994" i="53"/>
  <c r="AF8994" i="53"/>
  <c r="BP7987" i="53"/>
  <c r="BO7987" i="53"/>
  <c r="BN7987" i="53"/>
  <c r="BM7987" i="53"/>
  <c r="BQ7987" i="53"/>
  <c r="BQ8993" i="53"/>
  <c r="BP8993" i="53"/>
  <c r="BO8993" i="53"/>
  <c r="BN8993" i="53"/>
  <c r="BM8993" i="53"/>
  <c r="BL8994" i="53"/>
  <c r="BL7988" i="53"/>
  <c r="AD8995" i="53"/>
  <c r="AD7988" i="53"/>
  <c r="AF4946" i="53"/>
  <c r="AE4946" i="53"/>
  <c r="AG4946" i="53"/>
  <c r="AF6958" i="53"/>
  <c r="AE6958" i="53"/>
  <c r="AG6958" i="53"/>
  <c r="AG5952" i="53"/>
  <c r="AF5952" i="53"/>
  <c r="AE5952" i="53"/>
  <c r="AG2935" i="53"/>
  <c r="AF2935" i="53"/>
  <c r="AE2935" i="53"/>
  <c r="AE3940" i="53"/>
  <c r="AF3940" i="53"/>
  <c r="AG3940" i="53"/>
  <c r="AG1929" i="53"/>
  <c r="AF1929" i="53"/>
  <c r="AE1929" i="53"/>
  <c r="BQ925" i="53"/>
  <c r="BP925" i="53"/>
  <c r="BO925" i="53"/>
  <c r="BN925" i="53"/>
  <c r="BM925" i="53"/>
  <c r="BQ1932" i="53"/>
  <c r="BP1932" i="53"/>
  <c r="BO1932" i="53"/>
  <c r="BN1932" i="53"/>
  <c r="BM1932" i="53"/>
  <c r="BP4949" i="53"/>
  <c r="BO4949" i="53"/>
  <c r="BN4949" i="53"/>
  <c r="BM4949" i="53"/>
  <c r="BQ4949" i="53"/>
  <c r="BP2937" i="53"/>
  <c r="BQ2937" i="53"/>
  <c r="BM2937" i="53"/>
  <c r="BO2937" i="53"/>
  <c r="BN2937" i="53"/>
  <c r="BQ5954" i="53"/>
  <c r="BP5954" i="53"/>
  <c r="BO5954" i="53"/>
  <c r="BN5954" i="53"/>
  <c r="BM5954" i="53"/>
  <c r="BP3942" i="53"/>
  <c r="BQ3942" i="53"/>
  <c r="BO3942" i="53"/>
  <c r="BN3942" i="53"/>
  <c r="BM3942" i="53"/>
  <c r="BQ6960" i="53"/>
  <c r="BP6960" i="53"/>
  <c r="BM6960" i="53"/>
  <c r="BO6960" i="53"/>
  <c r="BN6960" i="53"/>
  <c r="AD5953" i="53"/>
  <c r="AD1930" i="53"/>
  <c r="BL926" i="53"/>
  <c r="AD4947" i="53"/>
  <c r="BL4950" i="53"/>
  <c r="BL3943" i="53"/>
  <c r="BL6961" i="53"/>
  <c r="BL2938" i="53"/>
  <c r="BL1933" i="53"/>
  <c r="BL5955" i="53"/>
  <c r="AD6959" i="53"/>
  <c r="AD3941" i="53"/>
  <c r="AD2936" i="53"/>
  <c r="AG7988" i="53"/>
  <c r="AF7988" i="53"/>
  <c r="AE7988" i="53"/>
  <c r="AG8995" i="53"/>
  <c r="AF8995" i="53"/>
  <c r="AE8995" i="53"/>
  <c r="BQ7988" i="53"/>
  <c r="BP7988" i="53"/>
  <c r="BO7988" i="53"/>
  <c r="BN7988" i="53"/>
  <c r="BM7988" i="53"/>
  <c r="BM8994" i="53"/>
  <c r="BQ8994" i="53"/>
  <c r="BP8994" i="53"/>
  <c r="BO8994" i="53"/>
  <c r="BN8994" i="53"/>
  <c r="BL8995" i="53"/>
  <c r="BL7989" i="53"/>
  <c r="AD8996" i="53"/>
  <c r="AD7989" i="53"/>
  <c r="AG1930" i="53"/>
  <c r="AE1930" i="53"/>
  <c r="AF1930" i="53"/>
  <c r="AG5953" i="53"/>
  <c r="AF5953" i="53"/>
  <c r="AE5953" i="53"/>
  <c r="AG2936" i="53"/>
  <c r="AE2936" i="53"/>
  <c r="AF2936" i="53"/>
  <c r="AG6959" i="53"/>
  <c r="AF6959" i="53"/>
  <c r="AE6959" i="53"/>
  <c r="AG3941" i="53"/>
  <c r="AF3941" i="53"/>
  <c r="AE3941" i="53"/>
  <c r="AG4947" i="53"/>
  <c r="AF4947" i="53"/>
  <c r="AE4947" i="53"/>
  <c r="BQ5955" i="53"/>
  <c r="BP5955" i="53"/>
  <c r="BO5955" i="53"/>
  <c r="BN5955" i="53"/>
  <c r="BM5955" i="53"/>
  <c r="BQ6961" i="53"/>
  <c r="BP6961" i="53"/>
  <c r="BO6961" i="53"/>
  <c r="BN6961" i="53"/>
  <c r="BM6961" i="53"/>
  <c r="BP4950" i="53"/>
  <c r="BQ4950" i="53"/>
  <c r="BO4950" i="53"/>
  <c r="BN4950" i="53"/>
  <c r="BM4950" i="53"/>
  <c r="BQ926" i="53"/>
  <c r="BP926" i="53"/>
  <c r="BO926" i="53"/>
  <c r="BN926" i="53"/>
  <c r="BM926" i="53"/>
  <c r="BQ1933" i="53"/>
  <c r="BP1933" i="53"/>
  <c r="BO1933" i="53"/>
  <c r="BN1933" i="53"/>
  <c r="BM1933" i="53"/>
  <c r="BQ2938" i="53"/>
  <c r="BP2938" i="53"/>
  <c r="BO2938" i="53"/>
  <c r="BN2938" i="53"/>
  <c r="BM2938" i="53"/>
  <c r="BP3943" i="53"/>
  <c r="BQ3943" i="53"/>
  <c r="BO3943" i="53"/>
  <c r="BN3943" i="53"/>
  <c r="BM3943" i="53"/>
  <c r="AD5954" i="53"/>
  <c r="BL927" i="53"/>
  <c r="AD1931" i="53"/>
  <c r="AD4948" i="53"/>
  <c r="BL1934" i="53"/>
  <c r="BL5956" i="53"/>
  <c r="BL3944" i="53"/>
  <c r="BL6962" i="53"/>
  <c r="BL4951" i="53"/>
  <c r="BL2939" i="53"/>
  <c r="AD6960" i="53"/>
  <c r="AD3942" i="53"/>
  <c r="AD2937" i="53"/>
  <c r="AG7989" i="53"/>
  <c r="AF7989" i="53"/>
  <c r="AE7989" i="53"/>
  <c r="AG8996" i="53"/>
  <c r="AF8996" i="53"/>
  <c r="AE8996" i="53"/>
  <c r="BN7989" i="53"/>
  <c r="BM7989" i="53"/>
  <c r="BQ7989" i="53"/>
  <c r="BO7989" i="53"/>
  <c r="BP7989" i="53"/>
  <c r="BP8995" i="53"/>
  <c r="BO8995" i="53"/>
  <c r="BN8995" i="53"/>
  <c r="BM8995" i="53"/>
  <c r="BQ8995" i="53"/>
  <c r="BL8996" i="53"/>
  <c r="BL7990" i="53"/>
  <c r="AD8997" i="53"/>
  <c r="AD7990" i="53"/>
  <c r="AF6960" i="53"/>
  <c r="AE6960" i="53"/>
  <c r="AG6960" i="53"/>
  <c r="AG1931" i="53"/>
  <c r="AF1931" i="53"/>
  <c r="AE1931" i="53"/>
  <c r="AE5954" i="53"/>
  <c r="AG5954" i="53"/>
  <c r="AF5954" i="53"/>
  <c r="AG2937" i="53"/>
  <c r="AF2937" i="53"/>
  <c r="AE2937" i="53"/>
  <c r="AG3942" i="53"/>
  <c r="AF3942" i="53"/>
  <c r="AE3942" i="53"/>
  <c r="AG4948" i="53"/>
  <c r="AF4948" i="53"/>
  <c r="AE4948" i="53"/>
  <c r="BP927" i="53"/>
  <c r="BQ927" i="53"/>
  <c r="BO927" i="53"/>
  <c r="BN927" i="53"/>
  <c r="BM927" i="53"/>
  <c r="BP4951" i="53"/>
  <c r="BQ4951" i="53"/>
  <c r="BO4951" i="53"/>
  <c r="BN4951" i="53"/>
  <c r="BM4951" i="53"/>
  <c r="BQ2939" i="53"/>
  <c r="BP2939" i="53"/>
  <c r="BO2939" i="53"/>
  <c r="BN2939" i="53"/>
  <c r="BM2939" i="53"/>
  <c r="BQ6962" i="53"/>
  <c r="BP6962" i="53"/>
  <c r="BO6962" i="53"/>
  <c r="BN6962" i="53"/>
  <c r="BM6962" i="53"/>
  <c r="BP3944" i="53"/>
  <c r="BM3944" i="53"/>
  <c r="BQ3944" i="53"/>
  <c r="BO3944" i="53"/>
  <c r="BN3944" i="53"/>
  <c r="BQ1934" i="53"/>
  <c r="BP1934" i="53"/>
  <c r="BM1934" i="53"/>
  <c r="BO1934" i="53"/>
  <c r="BN1934" i="53"/>
  <c r="BQ5956" i="53"/>
  <c r="BP5956" i="53"/>
  <c r="BN5956" i="53"/>
  <c r="BM5956" i="53"/>
  <c r="BO5956" i="53"/>
  <c r="AD5955" i="53"/>
  <c r="AD4949" i="53"/>
  <c r="AD1932" i="53"/>
  <c r="BL928" i="53"/>
  <c r="BL4952" i="53"/>
  <c r="BL5957" i="53"/>
  <c r="BL6963" i="53"/>
  <c r="BL2940" i="53"/>
  <c r="BL3945" i="53"/>
  <c r="BL1935" i="53"/>
  <c r="AD6961" i="53"/>
  <c r="AD3943" i="53"/>
  <c r="AD2938" i="53"/>
  <c r="AF7990" i="53"/>
  <c r="AE7990" i="53"/>
  <c r="AG7990" i="53"/>
  <c r="AG8997" i="53"/>
  <c r="AF8997" i="53"/>
  <c r="AE8997" i="53"/>
  <c r="BQ7990" i="53"/>
  <c r="BP7990" i="53"/>
  <c r="BO7990" i="53"/>
  <c r="BN7990" i="53"/>
  <c r="BM7990" i="53"/>
  <c r="BQ8996" i="53"/>
  <c r="BP8996" i="53"/>
  <c r="BO8996" i="53"/>
  <c r="BN8996" i="53"/>
  <c r="BM8996" i="53"/>
  <c r="BL8997" i="53"/>
  <c r="BL7991" i="53"/>
  <c r="AD8998" i="53"/>
  <c r="AD7991" i="53"/>
  <c r="AF1932" i="53"/>
  <c r="AE1932" i="53"/>
  <c r="AG1932" i="53"/>
  <c r="AG6961" i="53"/>
  <c r="AF6961" i="53"/>
  <c r="AE6961" i="53"/>
  <c r="AE4949" i="53"/>
  <c r="AF4949" i="53"/>
  <c r="AG4949" i="53"/>
  <c r="AG5955" i="53"/>
  <c r="AF5955" i="53"/>
  <c r="AE5955" i="53"/>
  <c r="AF2938" i="53"/>
  <c r="AE2938" i="53"/>
  <c r="AG2938" i="53"/>
  <c r="AG3943" i="53"/>
  <c r="AE3943" i="53"/>
  <c r="AF3943" i="53"/>
  <c r="BP3945" i="53"/>
  <c r="BN3945" i="53"/>
  <c r="BM3945" i="53"/>
  <c r="BQ3945" i="53"/>
  <c r="BO3945" i="53"/>
  <c r="BQ1935" i="53"/>
  <c r="BP1935" i="53"/>
  <c r="BO1935" i="53"/>
  <c r="BN1935" i="53"/>
  <c r="BM1935" i="53"/>
  <c r="BQ2940" i="53"/>
  <c r="BP2940" i="53"/>
  <c r="BO2940" i="53"/>
  <c r="BN2940" i="53"/>
  <c r="BM2940" i="53"/>
  <c r="BP6963" i="53"/>
  <c r="BQ6963" i="53"/>
  <c r="BO6963" i="53"/>
  <c r="BN6963" i="53"/>
  <c r="BM6963" i="53"/>
  <c r="BQ5957" i="53"/>
  <c r="BP5957" i="53"/>
  <c r="BO5957" i="53"/>
  <c r="BN5957" i="53"/>
  <c r="BM5957" i="53"/>
  <c r="BP4952" i="53"/>
  <c r="BQ4952" i="53"/>
  <c r="BO4952" i="53"/>
  <c r="BN4952" i="53"/>
  <c r="BM4952" i="53"/>
  <c r="BQ928" i="53"/>
  <c r="BP928" i="53"/>
  <c r="BM928" i="53"/>
  <c r="BO928" i="53"/>
  <c r="BN928" i="53"/>
  <c r="AD5956" i="53"/>
  <c r="AD1933" i="53"/>
  <c r="BL929" i="53"/>
  <c r="AD4950" i="53"/>
  <c r="BL5958" i="53"/>
  <c r="BL3946" i="53"/>
  <c r="BL4953" i="53"/>
  <c r="BL6964" i="53"/>
  <c r="BL1936" i="53"/>
  <c r="BL2941" i="53"/>
  <c r="AD6962" i="53"/>
  <c r="AD3944" i="53"/>
  <c r="AD2939" i="53"/>
  <c r="AG7991" i="53"/>
  <c r="AF7991" i="53"/>
  <c r="AE7991" i="53"/>
  <c r="AG8998" i="53"/>
  <c r="AF8998" i="53"/>
  <c r="AE8998" i="53"/>
  <c r="BQ7991" i="53"/>
  <c r="BP7991" i="53"/>
  <c r="BO7991" i="53"/>
  <c r="BM7991" i="53"/>
  <c r="BN7991" i="53"/>
  <c r="BN8997" i="53"/>
  <c r="BM8997" i="53"/>
  <c r="BQ8997" i="53"/>
  <c r="BP8997" i="53"/>
  <c r="BO8997" i="53"/>
  <c r="BL8998" i="53"/>
  <c r="BL7992" i="53"/>
  <c r="AD8999" i="53"/>
  <c r="AD7992" i="53"/>
  <c r="AF6962" i="53"/>
  <c r="AE6962" i="53"/>
  <c r="AG6962" i="53"/>
  <c r="AG1933" i="53"/>
  <c r="AF1933" i="53"/>
  <c r="AE1933" i="53"/>
  <c r="AG5956" i="53"/>
  <c r="AF5956" i="53"/>
  <c r="AE5956" i="53"/>
  <c r="AG2939" i="53"/>
  <c r="AF2939" i="53"/>
  <c r="AE2939" i="53"/>
  <c r="AG3944" i="53"/>
  <c r="AF3944" i="53"/>
  <c r="AE3944" i="53"/>
  <c r="AG4950" i="53"/>
  <c r="AF4950" i="53"/>
  <c r="AE4950" i="53"/>
  <c r="BQ929" i="53"/>
  <c r="BP929" i="53"/>
  <c r="BO929" i="53"/>
  <c r="BN929" i="53"/>
  <c r="BM929" i="53"/>
  <c r="BP2941" i="53"/>
  <c r="BQ2941" i="53"/>
  <c r="BM2941" i="53"/>
  <c r="BO2941" i="53"/>
  <c r="BN2941" i="53"/>
  <c r="BQ1936" i="53"/>
  <c r="BP1936" i="53"/>
  <c r="BO1936" i="53"/>
  <c r="BN1936" i="53"/>
  <c r="BM1936" i="53"/>
  <c r="BQ6964" i="53"/>
  <c r="BP6964" i="53"/>
  <c r="BM6964" i="53"/>
  <c r="BO6964" i="53"/>
  <c r="BN6964" i="53"/>
  <c r="BP3946" i="53"/>
  <c r="BO3946" i="53"/>
  <c r="BN3946" i="53"/>
  <c r="BM3946" i="53"/>
  <c r="BQ3946" i="53"/>
  <c r="BP4953" i="53"/>
  <c r="BQ4953" i="53"/>
  <c r="BO4953" i="53"/>
  <c r="BN4953" i="53"/>
  <c r="BM4953" i="53"/>
  <c r="BQ5958" i="53"/>
  <c r="BP5958" i="53"/>
  <c r="BO5958" i="53"/>
  <c r="BN5958" i="53"/>
  <c r="BM5958" i="53"/>
  <c r="AD5957" i="53"/>
  <c r="AD4951" i="53"/>
  <c r="BL930" i="53"/>
  <c r="AD1934" i="53"/>
  <c r="BL1937" i="53"/>
  <c r="BL4954" i="53"/>
  <c r="BL5959" i="53"/>
  <c r="BL6965" i="53"/>
  <c r="BL3947" i="53"/>
  <c r="BL2942" i="53"/>
  <c r="AD6963" i="53"/>
  <c r="AD3945" i="53"/>
  <c r="AD2940" i="53"/>
  <c r="AG7992" i="53"/>
  <c r="AF7992" i="53"/>
  <c r="AE7992" i="53"/>
  <c r="AF8999" i="53"/>
  <c r="AE8999" i="53"/>
  <c r="AG8999" i="53"/>
  <c r="BO7992" i="53"/>
  <c r="BN7992" i="53"/>
  <c r="BM7992" i="53"/>
  <c r="BP7992" i="53"/>
  <c r="BQ7992" i="53"/>
  <c r="BQ8998" i="53"/>
  <c r="BP8998" i="53"/>
  <c r="BO8998" i="53"/>
  <c r="BN8998" i="53"/>
  <c r="BM8998" i="53"/>
  <c r="BL8999" i="53"/>
  <c r="BL7993" i="53"/>
  <c r="AD9000" i="53"/>
  <c r="AD7993" i="53"/>
  <c r="AG4951" i="53"/>
  <c r="AF4951" i="53"/>
  <c r="AE4951" i="53"/>
  <c r="AE6963" i="53"/>
  <c r="AG6963" i="53"/>
  <c r="AF6963" i="53"/>
  <c r="AG5957" i="53"/>
  <c r="AE5957" i="53"/>
  <c r="AF5957" i="53"/>
  <c r="AG2940" i="53"/>
  <c r="AF2940" i="53"/>
  <c r="AE2940" i="53"/>
  <c r="AF3945" i="53"/>
  <c r="AE3945" i="53"/>
  <c r="AG3945" i="53"/>
  <c r="AG1934" i="53"/>
  <c r="AF1934" i="53"/>
  <c r="AE1934" i="53"/>
  <c r="BQ2942" i="53"/>
  <c r="BP2942" i="53"/>
  <c r="BO2942" i="53"/>
  <c r="BN2942" i="53"/>
  <c r="BM2942" i="53"/>
  <c r="BQ6965" i="53"/>
  <c r="BP6965" i="53"/>
  <c r="BO6965" i="53"/>
  <c r="BN6965" i="53"/>
  <c r="BM6965" i="53"/>
  <c r="BQ5959" i="53"/>
  <c r="BP5959" i="53"/>
  <c r="BO5959" i="53"/>
  <c r="BN5959" i="53"/>
  <c r="BM5959" i="53"/>
  <c r="BQ930" i="53"/>
  <c r="BP930" i="53"/>
  <c r="BO930" i="53"/>
  <c r="BN930" i="53"/>
  <c r="BM930" i="53"/>
  <c r="BP3947" i="53"/>
  <c r="BQ3947" i="53"/>
  <c r="BO3947" i="53"/>
  <c r="BN3947" i="53"/>
  <c r="BM3947" i="53"/>
  <c r="BP4954" i="53"/>
  <c r="BQ4954" i="53"/>
  <c r="BO4954" i="53"/>
  <c r="BN4954" i="53"/>
  <c r="BM4954" i="53"/>
  <c r="BQ1937" i="53"/>
  <c r="BP1937" i="53"/>
  <c r="BO1937" i="53"/>
  <c r="BN1937" i="53"/>
  <c r="BM1937" i="53"/>
  <c r="AD5958" i="53"/>
  <c r="BL931" i="53"/>
  <c r="AD1935" i="53"/>
  <c r="AD4952" i="53"/>
  <c r="BL3948" i="53"/>
  <c r="BL5960" i="53"/>
  <c r="BL4955" i="53"/>
  <c r="BL6966" i="53"/>
  <c r="BL2943" i="53"/>
  <c r="BL1938" i="53"/>
  <c r="AD6964" i="53"/>
  <c r="AD3946" i="53"/>
  <c r="AD2941" i="53"/>
  <c r="AE7993" i="53"/>
  <c r="AG7993" i="53"/>
  <c r="AF7993" i="53"/>
  <c r="AG9000" i="53"/>
  <c r="AF9000" i="53"/>
  <c r="AE9000" i="53"/>
  <c r="BQ7993" i="53"/>
  <c r="BP7993" i="53"/>
  <c r="BO7993" i="53"/>
  <c r="BN7993" i="53"/>
  <c r="BM7993" i="53"/>
  <c r="BQ8999" i="53"/>
  <c r="BP8999" i="53"/>
  <c r="BO8999" i="53"/>
  <c r="BN8999" i="53"/>
  <c r="BM8999" i="53"/>
  <c r="BL9000" i="53"/>
  <c r="BL7994" i="53"/>
  <c r="AD9001" i="53"/>
  <c r="AD7994" i="53"/>
  <c r="AG5958" i="53"/>
  <c r="AF5958" i="53"/>
  <c r="AE5958" i="53"/>
  <c r="AG6964" i="53"/>
  <c r="AF6964" i="53"/>
  <c r="AE6964" i="53"/>
  <c r="AE1935" i="53"/>
  <c r="AF1935" i="53"/>
  <c r="AG1935" i="53"/>
  <c r="AE2941" i="53"/>
  <c r="AF2941" i="53"/>
  <c r="AG2941" i="53"/>
  <c r="AG3946" i="53"/>
  <c r="AF3946" i="53"/>
  <c r="AE3946" i="53"/>
  <c r="AG4952" i="53"/>
  <c r="AE4952" i="53"/>
  <c r="AF4952" i="53"/>
  <c r="BP931" i="53"/>
  <c r="BQ931" i="53"/>
  <c r="BO931" i="53"/>
  <c r="BN931" i="53"/>
  <c r="BM931" i="53"/>
  <c r="BQ2943" i="53"/>
  <c r="BP2943" i="53"/>
  <c r="BO2943" i="53"/>
  <c r="BN2943" i="53"/>
  <c r="BM2943" i="53"/>
  <c r="BQ6966" i="53"/>
  <c r="BP6966" i="53"/>
  <c r="BO6966" i="53"/>
  <c r="BN6966" i="53"/>
  <c r="BM6966" i="53"/>
  <c r="BP4955" i="53"/>
  <c r="BM4955" i="53"/>
  <c r="BQ4955" i="53"/>
  <c r="BO4955" i="53"/>
  <c r="BN4955" i="53"/>
  <c r="BQ1938" i="53"/>
  <c r="BP1938" i="53"/>
  <c r="BM1938" i="53"/>
  <c r="BO1938" i="53"/>
  <c r="BN1938" i="53"/>
  <c r="BQ5960" i="53"/>
  <c r="BP5960" i="53"/>
  <c r="BN5960" i="53"/>
  <c r="BM5960" i="53"/>
  <c r="BO5960" i="53"/>
  <c r="BP3948" i="53"/>
  <c r="BQ3948" i="53"/>
  <c r="BO3948" i="53"/>
  <c r="BN3948" i="53"/>
  <c r="BM3948" i="53"/>
  <c r="AD5959" i="53"/>
  <c r="AD1936" i="53"/>
  <c r="AD4953" i="53"/>
  <c r="BL932" i="53"/>
  <c r="BL5961" i="53"/>
  <c r="BL2944" i="53"/>
  <c r="BL6967" i="53"/>
  <c r="BL4956" i="53"/>
  <c r="BL1939" i="53"/>
  <c r="BL3949" i="53"/>
  <c r="AD6965" i="53"/>
  <c r="AD3947" i="53"/>
  <c r="AD2942" i="53"/>
  <c r="AG7994" i="53"/>
  <c r="AF7994" i="53"/>
  <c r="AE7994" i="53"/>
  <c r="AG9001" i="53"/>
  <c r="AF9001" i="53"/>
  <c r="AE9001" i="53"/>
  <c r="BM7994" i="53"/>
  <c r="BQ7994" i="53"/>
  <c r="BP7994" i="53"/>
  <c r="BN7994" i="53"/>
  <c r="BO7994" i="53"/>
  <c r="BO9000" i="53"/>
  <c r="BN9000" i="53"/>
  <c r="BM9000" i="53"/>
  <c r="BQ9000" i="53"/>
  <c r="BP9000" i="53"/>
  <c r="BL9001" i="53"/>
  <c r="BL7995" i="53"/>
  <c r="AD9002" i="53"/>
  <c r="AD7995" i="53"/>
  <c r="AG4953" i="53"/>
  <c r="AF4953" i="53"/>
  <c r="AE4953" i="53"/>
  <c r="AG1936" i="53"/>
  <c r="AF1936" i="53"/>
  <c r="AE1936" i="53"/>
  <c r="AF5959" i="53"/>
  <c r="AE5959" i="53"/>
  <c r="AG5959" i="53"/>
  <c r="AG6965" i="53"/>
  <c r="AE6965" i="53"/>
  <c r="AF6965" i="53"/>
  <c r="AG2942" i="53"/>
  <c r="AF2942" i="53"/>
  <c r="AE2942" i="53"/>
  <c r="AG3947" i="53"/>
  <c r="AF3947" i="53"/>
  <c r="AE3947" i="53"/>
  <c r="BQ1939" i="53"/>
  <c r="BP1939" i="53"/>
  <c r="BO1939" i="53"/>
  <c r="BN1939" i="53"/>
  <c r="BM1939" i="53"/>
  <c r="BP3949" i="53"/>
  <c r="BQ3949" i="53"/>
  <c r="BO3949" i="53"/>
  <c r="BN3949" i="53"/>
  <c r="BM3949" i="53"/>
  <c r="BP4956" i="53"/>
  <c r="BN4956" i="53"/>
  <c r="BM4956" i="53"/>
  <c r="BQ4956" i="53"/>
  <c r="BO4956" i="53"/>
  <c r="BQ2944" i="53"/>
  <c r="BP2944" i="53"/>
  <c r="BO2944" i="53"/>
  <c r="BN2944" i="53"/>
  <c r="BM2944" i="53"/>
  <c r="BP6967" i="53"/>
  <c r="BQ6967" i="53"/>
  <c r="BO6967" i="53"/>
  <c r="BN6967" i="53"/>
  <c r="BM6967" i="53"/>
  <c r="BQ5961" i="53"/>
  <c r="BP5961" i="53"/>
  <c r="BO5961" i="53"/>
  <c r="BN5961" i="53"/>
  <c r="BM5961" i="53"/>
  <c r="BQ932" i="53"/>
  <c r="BP932" i="53"/>
  <c r="BM932" i="53"/>
  <c r="BO932" i="53"/>
  <c r="BN932" i="53"/>
  <c r="AD5960" i="53"/>
  <c r="BL933" i="53"/>
  <c r="AD1937" i="53"/>
  <c r="AD4954" i="53"/>
  <c r="BL6968" i="53"/>
  <c r="BL1940" i="53"/>
  <c r="BL4957" i="53"/>
  <c r="BL5962" i="53"/>
  <c r="BL3950" i="53"/>
  <c r="BL2945" i="53"/>
  <c r="AD6966" i="53"/>
  <c r="AD3948" i="53"/>
  <c r="AD2943" i="53"/>
  <c r="AG7995" i="53"/>
  <c r="AF7995" i="53"/>
  <c r="AE7995" i="53"/>
  <c r="AE9002" i="53"/>
  <c r="AG9002" i="53"/>
  <c r="AF9002" i="53"/>
  <c r="BP7995" i="53"/>
  <c r="BO7995" i="53"/>
  <c r="BN7995" i="53"/>
  <c r="BM7995" i="53"/>
  <c r="BQ7995" i="53"/>
  <c r="BQ9001" i="53"/>
  <c r="BP9001" i="53"/>
  <c r="BO9001" i="53"/>
  <c r="BN9001" i="53"/>
  <c r="BM9001" i="53"/>
  <c r="BL9002" i="53"/>
  <c r="BL7996" i="53"/>
  <c r="AD9003" i="53"/>
  <c r="AD7996" i="53"/>
  <c r="AG5960" i="53"/>
  <c r="AF5960" i="53"/>
  <c r="AE5960" i="53"/>
  <c r="AG6966" i="53"/>
  <c r="AF6966" i="53"/>
  <c r="AE6966" i="53"/>
  <c r="AG1937" i="53"/>
  <c r="AF1937" i="53"/>
  <c r="AE1937" i="53"/>
  <c r="AG2943" i="53"/>
  <c r="AF2943" i="53"/>
  <c r="AE2943" i="53"/>
  <c r="AE3948" i="53"/>
  <c r="AF3948" i="53"/>
  <c r="AG3948" i="53"/>
  <c r="AF4954" i="53"/>
  <c r="AE4954" i="53"/>
  <c r="AG4954" i="53"/>
  <c r="BP4957" i="53"/>
  <c r="BO4957" i="53"/>
  <c r="BN4957" i="53"/>
  <c r="BM4957" i="53"/>
  <c r="BQ4957" i="53"/>
  <c r="BP2945" i="53"/>
  <c r="BQ2945" i="53"/>
  <c r="BM2945" i="53"/>
  <c r="BO2945" i="53"/>
  <c r="BN2945" i="53"/>
  <c r="BQ933" i="53"/>
  <c r="BP933" i="53"/>
  <c r="BO933" i="53"/>
  <c r="BN933" i="53"/>
  <c r="BM933" i="53"/>
  <c r="BP3950" i="53"/>
  <c r="BQ3950" i="53"/>
  <c r="BO3950" i="53"/>
  <c r="BN3950" i="53"/>
  <c r="BM3950" i="53"/>
  <c r="BQ5962" i="53"/>
  <c r="BP5962" i="53"/>
  <c r="BO5962" i="53"/>
  <c r="BN5962" i="53"/>
  <c r="BM5962" i="53"/>
  <c r="BQ1940" i="53"/>
  <c r="BP1940" i="53"/>
  <c r="BO1940" i="53"/>
  <c r="BN1940" i="53"/>
  <c r="BM1940" i="53"/>
  <c r="BQ6968" i="53"/>
  <c r="BP6968" i="53"/>
  <c r="BM6968" i="53"/>
  <c r="BO6968" i="53"/>
  <c r="BN6968" i="53"/>
  <c r="AD5961" i="53"/>
  <c r="AD1938" i="53"/>
  <c r="AD4955" i="53"/>
  <c r="BL934" i="53"/>
  <c r="BL3951" i="53"/>
  <c r="BL6969" i="53"/>
  <c r="BL4958" i="53"/>
  <c r="BL5963" i="53"/>
  <c r="BL2946" i="53"/>
  <c r="BL1941" i="53"/>
  <c r="AD6967" i="53"/>
  <c r="AD3949" i="53"/>
  <c r="AD2944" i="53"/>
  <c r="AG7996" i="53"/>
  <c r="AF7996" i="53"/>
  <c r="AE7996" i="53"/>
  <c r="AG9003" i="53"/>
  <c r="AF9003" i="53"/>
  <c r="AE9003" i="53"/>
  <c r="BQ7996" i="53"/>
  <c r="BP7996" i="53"/>
  <c r="BO7996" i="53"/>
  <c r="BN7996" i="53"/>
  <c r="BM7996" i="53"/>
  <c r="BM9002" i="53"/>
  <c r="BQ9002" i="53"/>
  <c r="BP9002" i="53"/>
  <c r="BO9002" i="53"/>
  <c r="BN9002" i="53"/>
  <c r="BL9003" i="53"/>
  <c r="BL7997" i="53"/>
  <c r="AD9004" i="53"/>
  <c r="AD7997" i="53"/>
  <c r="AG1938" i="53"/>
  <c r="AE1938" i="53"/>
  <c r="AF1938" i="53"/>
  <c r="AG5961" i="53"/>
  <c r="AF5961" i="53"/>
  <c r="AE5961" i="53"/>
  <c r="AG4955" i="53"/>
  <c r="AF4955" i="53"/>
  <c r="AE4955" i="53"/>
  <c r="AG6967" i="53"/>
  <c r="AF6967" i="53"/>
  <c r="AE6967" i="53"/>
  <c r="AG2944" i="53"/>
  <c r="AE2944" i="53"/>
  <c r="AF2944" i="53"/>
  <c r="AG3949" i="53"/>
  <c r="AF3949" i="53"/>
  <c r="AE3949" i="53"/>
  <c r="BQ5963" i="53"/>
  <c r="BP5963" i="53"/>
  <c r="BO5963" i="53"/>
  <c r="BN5963" i="53"/>
  <c r="BM5963" i="53"/>
  <c r="BP4958" i="53"/>
  <c r="BQ4958" i="53"/>
  <c r="BO4958" i="53"/>
  <c r="BN4958" i="53"/>
  <c r="BM4958" i="53"/>
  <c r="BQ1941" i="53"/>
  <c r="BP1941" i="53"/>
  <c r="BO1941" i="53"/>
  <c r="BN1941" i="53"/>
  <c r="BM1941" i="53"/>
  <c r="BQ2946" i="53"/>
  <c r="BP2946" i="53"/>
  <c r="BO2946" i="53"/>
  <c r="BN2946" i="53"/>
  <c r="BM2946" i="53"/>
  <c r="BQ6969" i="53"/>
  <c r="BP6969" i="53"/>
  <c r="BO6969" i="53"/>
  <c r="BN6969" i="53"/>
  <c r="BM6969" i="53"/>
  <c r="BP3951" i="53"/>
  <c r="BQ3951" i="53"/>
  <c r="BO3951" i="53"/>
  <c r="BN3951" i="53"/>
  <c r="BM3951" i="53"/>
  <c r="BQ934" i="53"/>
  <c r="BP934" i="53"/>
  <c r="BO934" i="53"/>
  <c r="BN934" i="53"/>
  <c r="BM934" i="53"/>
  <c r="AD5962" i="53"/>
  <c r="BL935" i="53"/>
  <c r="AD1939" i="53"/>
  <c r="AD4956" i="53"/>
  <c r="BL3952" i="53"/>
  <c r="BL4959" i="53"/>
  <c r="BL6970" i="53"/>
  <c r="BL2947" i="53"/>
  <c r="BL5964" i="53"/>
  <c r="BL1942" i="53"/>
  <c r="AD6968" i="53"/>
  <c r="AD3950" i="53"/>
  <c r="AD2945" i="53"/>
  <c r="AG7997" i="53"/>
  <c r="AF7997" i="53"/>
  <c r="AE7997" i="53"/>
  <c r="AG9004" i="53"/>
  <c r="AF9004" i="53"/>
  <c r="AE9004" i="53"/>
  <c r="BN7997" i="53"/>
  <c r="BM7997" i="53"/>
  <c r="BQ7997" i="53"/>
  <c r="BO7997" i="53"/>
  <c r="BP7997" i="53"/>
  <c r="BP9003" i="53"/>
  <c r="BO9003" i="53"/>
  <c r="BN9003" i="53"/>
  <c r="BM9003" i="53"/>
  <c r="BQ9003" i="53"/>
  <c r="BL9004" i="53"/>
  <c r="BL7998" i="53"/>
  <c r="AD9005" i="53"/>
  <c r="AD7998" i="53"/>
  <c r="AF6968" i="53"/>
  <c r="AG6968" i="53"/>
  <c r="AE6968" i="53"/>
  <c r="AG1939" i="53"/>
  <c r="AF1939" i="53"/>
  <c r="AE1939" i="53"/>
  <c r="AE5962" i="53"/>
  <c r="AG5962" i="53"/>
  <c r="AF5962" i="53"/>
  <c r="AG2945" i="53"/>
  <c r="AF2945" i="53"/>
  <c r="AE2945" i="53"/>
  <c r="AG3950" i="53"/>
  <c r="AF3950" i="53"/>
  <c r="AE3950" i="53"/>
  <c r="AG4956" i="53"/>
  <c r="AF4956" i="53"/>
  <c r="AE4956" i="53"/>
  <c r="BQ1942" i="53"/>
  <c r="BP1942" i="53"/>
  <c r="BM1942" i="53"/>
  <c r="BO1942" i="53"/>
  <c r="BN1942" i="53"/>
  <c r="BQ5964" i="53"/>
  <c r="BP5964" i="53"/>
  <c r="BN5964" i="53"/>
  <c r="BM5964" i="53"/>
  <c r="BO5964" i="53"/>
  <c r="BP4959" i="53"/>
  <c r="BQ4959" i="53"/>
  <c r="BO4959" i="53"/>
  <c r="BN4959" i="53"/>
  <c r="BM4959" i="53"/>
  <c r="BP935" i="53"/>
  <c r="BQ935" i="53"/>
  <c r="BO935" i="53"/>
  <c r="BN935" i="53"/>
  <c r="BM935" i="53"/>
  <c r="BQ2947" i="53"/>
  <c r="BP2947" i="53"/>
  <c r="BO2947" i="53"/>
  <c r="BN2947" i="53"/>
  <c r="BM2947" i="53"/>
  <c r="BQ6970" i="53"/>
  <c r="BP6970" i="53"/>
  <c r="BO6970" i="53"/>
  <c r="BN6970" i="53"/>
  <c r="BM6970" i="53"/>
  <c r="BP3952" i="53"/>
  <c r="BM3952" i="53"/>
  <c r="BQ3952" i="53"/>
  <c r="BO3952" i="53"/>
  <c r="BN3952" i="53"/>
  <c r="AD5963" i="53"/>
  <c r="AD1940" i="53"/>
  <c r="AD4957" i="53"/>
  <c r="BL936" i="53"/>
  <c r="BL4960" i="53"/>
  <c r="BL2948" i="53"/>
  <c r="BL1943" i="53"/>
  <c r="BL6971" i="53"/>
  <c r="BL5965" i="53"/>
  <c r="BL3953" i="53"/>
  <c r="AD6969" i="53"/>
  <c r="AD3951" i="53"/>
  <c r="AD2946" i="53"/>
  <c r="AF7998" i="53"/>
  <c r="AE7998" i="53"/>
  <c r="AG7998" i="53"/>
  <c r="AG9005" i="53"/>
  <c r="AF9005" i="53"/>
  <c r="AE9005" i="53"/>
  <c r="BQ7998" i="53"/>
  <c r="BP7998" i="53"/>
  <c r="BO7998" i="53"/>
  <c r="BN7998" i="53"/>
  <c r="BM7998" i="53"/>
  <c r="BQ9004" i="53"/>
  <c r="BP9004" i="53"/>
  <c r="BO9004" i="53"/>
  <c r="BN9004" i="53"/>
  <c r="BM9004" i="53"/>
  <c r="BL9005" i="53"/>
  <c r="BL7999" i="53"/>
  <c r="AD9006" i="53"/>
  <c r="AD7999" i="53"/>
  <c r="AG5963" i="53"/>
  <c r="AF5963" i="53"/>
  <c r="AE5963" i="53"/>
  <c r="AE4957" i="53"/>
  <c r="AF4957" i="53"/>
  <c r="AG4957" i="53"/>
  <c r="AF1940" i="53"/>
  <c r="AE1940" i="53"/>
  <c r="AG1940" i="53"/>
  <c r="AG6969" i="53"/>
  <c r="AE6969" i="53"/>
  <c r="AF6969" i="53"/>
  <c r="AF2946" i="53"/>
  <c r="AE2946" i="53"/>
  <c r="AG2946" i="53"/>
  <c r="AG3951" i="53"/>
  <c r="AE3951" i="53"/>
  <c r="AF3951" i="53"/>
  <c r="BP6971" i="53"/>
  <c r="BQ6971" i="53"/>
  <c r="BO6971" i="53"/>
  <c r="BN6971" i="53"/>
  <c r="BM6971" i="53"/>
  <c r="BQ5965" i="53"/>
  <c r="BP5965" i="53"/>
  <c r="BO5965" i="53"/>
  <c r="BN5965" i="53"/>
  <c r="BM5965" i="53"/>
  <c r="BQ1943" i="53"/>
  <c r="BP1943" i="53"/>
  <c r="BO1943" i="53"/>
  <c r="BN1943" i="53"/>
  <c r="BM1943" i="53"/>
  <c r="BQ2948" i="53"/>
  <c r="BP2948" i="53"/>
  <c r="BO2948" i="53"/>
  <c r="BN2948" i="53"/>
  <c r="BM2948" i="53"/>
  <c r="BP3953" i="53"/>
  <c r="BN3953" i="53"/>
  <c r="BM3953" i="53"/>
  <c r="BQ3953" i="53"/>
  <c r="BO3953" i="53"/>
  <c r="BP4960" i="53"/>
  <c r="BQ4960" i="53"/>
  <c r="BO4960" i="53"/>
  <c r="BN4960" i="53"/>
  <c r="BM4960" i="53"/>
  <c r="BQ936" i="53"/>
  <c r="BP936" i="53"/>
  <c r="BM936" i="53"/>
  <c r="BO936" i="53"/>
  <c r="BN936" i="53"/>
  <c r="AD5964" i="53"/>
  <c r="BL937" i="53"/>
  <c r="AD4958" i="53"/>
  <c r="AD1941" i="53"/>
  <c r="BL6972" i="53"/>
  <c r="BL4961" i="53"/>
  <c r="BL5966" i="53"/>
  <c r="BL2949" i="53"/>
  <c r="BL3954" i="53"/>
  <c r="BL1944" i="53"/>
  <c r="AD6970" i="53"/>
  <c r="AD3952" i="53"/>
  <c r="AD2947" i="53"/>
  <c r="AG7999" i="53"/>
  <c r="AF7999" i="53"/>
  <c r="AE7999" i="53"/>
  <c r="AG9006" i="53"/>
  <c r="AF9006" i="53"/>
  <c r="AE9006" i="53"/>
  <c r="BQ7999" i="53"/>
  <c r="BP7999" i="53"/>
  <c r="BO7999" i="53"/>
  <c r="BM7999" i="53"/>
  <c r="BN7999" i="53"/>
  <c r="BN9005" i="53"/>
  <c r="BM9005" i="53"/>
  <c r="BQ9005" i="53"/>
  <c r="BP9005" i="53"/>
  <c r="BO9005" i="53"/>
  <c r="BL9006" i="53"/>
  <c r="BL8000" i="53"/>
  <c r="AD9007" i="53"/>
  <c r="AD8000" i="53"/>
  <c r="AG5964" i="53"/>
  <c r="AF5964" i="53"/>
  <c r="AE5964" i="53"/>
  <c r="AF6970" i="53"/>
  <c r="AE6970" i="53"/>
  <c r="AG6970" i="53"/>
  <c r="AG4958" i="53"/>
  <c r="AF4958" i="53"/>
  <c r="AE4958" i="53"/>
  <c r="AG2947" i="53"/>
  <c r="AF2947" i="53"/>
  <c r="AE2947" i="53"/>
  <c r="AG3952" i="53"/>
  <c r="AF3952" i="53"/>
  <c r="AE3952" i="53"/>
  <c r="AG1941" i="53"/>
  <c r="AF1941" i="53"/>
  <c r="AE1941" i="53"/>
  <c r="BP3954" i="53"/>
  <c r="BO3954" i="53"/>
  <c r="BN3954" i="53"/>
  <c r="BM3954" i="53"/>
  <c r="BQ3954" i="53"/>
  <c r="BQ5966" i="53"/>
  <c r="BP5966" i="53"/>
  <c r="BO5966" i="53"/>
  <c r="BN5966" i="53"/>
  <c r="BM5966" i="53"/>
  <c r="BQ937" i="53"/>
  <c r="BP937" i="53"/>
  <c r="BO937" i="53"/>
  <c r="BN937" i="53"/>
  <c r="BM937" i="53"/>
  <c r="BP4961" i="53"/>
  <c r="BQ4961" i="53"/>
  <c r="BO4961" i="53"/>
  <c r="BN4961" i="53"/>
  <c r="BM4961" i="53"/>
  <c r="BQ1944" i="53"/>
  <c r="BP1944" i="53"/>
  <c r="BO1944" i="53"/>
  <c r="BN1944" i="53"/>
  <c r="BM1944" i="53"/>
  <c r="BP2949" i="53"/>
  <c r="BQ2949" i="53"/>
  <c r="BM2949" i="53"/>
  <c r="BO2949" i="53"/>
  <c r="BN2949" i="53"/>
  <c r="BQ6972" i="53"/>
  <c r="BP6972" i="53"/>
  <c r="BM6972" i="53"/>
  <c r="BO6972" i="53"/>
  <c r="BN6972" i="53"/>
  <c r="AD5965" i="53"/>
  <c r="BL938" i="53"/>
  <c r="AD1942" i="53"/>
  <c r="AD4959" i="53"/>
  <c r="BL6973" i="53"/>
  <c r="BL3955" i="53"/>
  <c r="BL2950" i="53"/>
  <c r="BL4962" i="53"/>
  <c r="BL5967" i="53"/>
  <c r="BL1945" i="53"/>
  <c r="AD6971" i="53"/>
  <c r="AD3953" i="53"/>
  <c r="AD2948" i="53"/>
  <c r="AG8000" i="53"/>
  <c r="AF8000" i="53"/>
  <c r="AE8000" i="53"/>
  <c r="AF9007" i="53"/>
  <c r="AE9007" i="53"/>
  <c r="AG9007" i="53"/>
  <c r="BO8000" i="53"/>
  <c r="BN8000" i="53"/>
  <c r="BM8000" i="53"/>
  <c r="BP8000" i="53"/>
  <c r="BQ8000" i="53"/>
  <c r="BQ9006" i="53"/>
  <c r="BP9006" i="53"/>
  <c r="BO9006" i="53"/>
  <c r="BN9006" i="53"/>
  <c r="BM9006" i="53"/>
  <c r="BL9007" i="53"/>
  <c r="BL8001" i="53"/>
  <c r="AD9008" i="53"/>
  <c r="AD8001" i="53"/>
  <c r="AE6971" i="53"/>
  <c r="AF6971" i="53"/>
  <c r="AG6971" i="53"/>
  <c r="AG1942" i="53"/>
  <c r="AF1942" i="53"/>
  <c r="AE1942" i="53"/>
  <c r="AG5965" i="53"/>
  <c r="AF5965" i="53"/>
  <c r="AE5965" i="53"/>
  <c r="AG2948" i="53"/>
  <c r="AF2948" i="53"/>
  <c r="AE2948" i="53"/>
  <c r="AF3953" i="53"/>
  <c r="AE3953" i="53"/>
  <c r="AG3953" i="53"/>
  <c r="AG4959" i="53"/>
  <c r="AF4959" i="53"/>
  <c r="AE4959" i="53"/>
  <c r="BQ1945" i="53"/>
  <c r="BP1945" i="53"/>
  <c r="BO1945" i="53"/>
  <c r="BN1945" i="53"/>
  <c r="BM1945" i="53"/>
  <c r="BQ5967" i="53"/>
  <c r="BP5967" i="53"/>
  <c r="BO5967" i="53"/>
  <c r="BN5967" i="53"/>
  <c r="BM5967" i="53"/>
  <c r="BQ938" i="53"/>
  <c r="BP938" i="53"/>
  <c r="BO938" i="53"/>
  <c r="BN938" i="53"/>
  <c r="BM938" i="53"/>
  <c r="BP4962" i="53"/>
  <c r="BQ4962" i="53"/>
  <c r="BO4962" i="53"/>
  <c r="BN4962" i="53"/>
  <c r="BM4962" i="53"/>
  <c r="BQ2950" i="53"/>
  <c r="BP2950" i="53"/>
  <c r="BO2950" i="53"/>
  <c r="BN2950" i="53"/>
  <c r="BM2950" i="53"/>
  <c r="BP3955" i="53"/>
  <c r="BQ3955" i="53"/>
  <c r="BO3955" i="53"/>
  <c r="BN3955" i="53"/>
  <c r="BM3955" i="53"/>
  <c r="BQ6973" i="53"/>
  <c r="BP6973" i="53"/>
  <c r="BO6973" i="53"/>
  <c r="BN6973" i="53"/>
  <c r="BM6973" i="53"/>
  <c r="AD5966" i="53"/>
  <c r="BL939" i="53"/>
  <c r="AD4960" i="53"/>
  <c r="AD1943" i="53"/>
  <c r="BL5968" i="53"/>
  <c r="BL4963" i="53"/>
  <c r="BL2951" i="53"/>
  <c r="BL6974" i="53"/>
  <c r="BL1946" i="53"/>
  <c r="BL3956" i="53"/>
  <c r="AD6972" i="53"/>
  <c r="AD3954" i="53"/>
  <c r="AD2949" i="53"/>
  <c r="AE8001" i="53"/>
  <c r="AG8001" i="53"/>
  <c r="AF8001" i="53"/>
  <c r="AG9008" i="53"/>
  <c r="AF9008" i="53"/>
  <c r="AE9008" i="53"/>
  <c r="BQ8001" i="53"/>
  <c r="BP8001" i="53"/>
  <c r="BO8001" i="53"/>
  <c r="BN8001" i="53"/>
  <c r="BM8001" i="53"/>
  <c r="BQ9007" i="53"/>
  <c r="BP9007" i="53"/>
  <c r="BO9007" i="53"/>
  <c r="BN9007" i="53"/>
  <c r="BM9007" i="53"/>
  <c r="BL9008" i="53"/>
  <c r="BL8002" i="53"/>
  <c r="AD9009" i="53"/>
  <c r="AD8002" i="53"/>
  <c r="AG5966" i="53"/>
  <c r="AF5966" i="53"/>
  <c r="AE5966" i="53"/>
  <c r="AG6972" i="53"/>
  <c r="AF6972" i="53"/>
  <c r="AE6972" i="53"/>
  <c r="AE2949" i="53"/>
  <c r="AF2949" i="53"/>
  <c r="AG2949" i="53"/>
  <c r="AG4960" i="53"/>
  <c r="AE4960" i="53"/>
  <c r="AF4960" i="53"/>
  <c r="AG3954" i="53"/>
  <c r="AF3954" i="53"/>
  <c r="AE3954" i="53"/>
  <c r="AE1943" i="53"/>
  <c r="AF1943" i="53"/>
  <c r="AG1943" i="53"/>
  <c r="BQ6974" i="53"/>
  <c r="BP6974" i="53"/>
  <c r="BO6974" i="53"/>
  <c r="BN6974" i="53"/>
  <c r="BM6974" i="53"/>
  <c r="BP3956" i="53"/>
  <c r="BQ3956" i="53"/>
  <c r="BO3956" i="53"/>
  <c r="BN3956" i="53"/>
  <c r="BM3956" i="53"/>
  <c r="BP939" i="53"/>
  <c r="BQ939" i="53"/>
  <c r="BO939" i="53"/>
  <c r="BN939" i="53"/>
  <c r="BM939" i="53"/>
  <c r="BQ1946" i="53"/>
  <c r="BP1946" i="53"/>
  <c r="BM1946" i="53"/>
  <c r="BO1946" i="53"/>
  <c r="BN1946" i="53"/>
  <c r="BQ2951" i="53"/>
  <c r="BP2951" i="53"/>
  <c r="BO2951" i="53"/>
  <c r="BN2951" i="53"/>
  <c r="BM2951" i="53"/>
  <c r="BP4963" i="53"/>
  <c r="BM4963" i="53"/>
  <c r="BQ4963" i="53"/>
  <c r="BO4963" i="53"/>
  <c r="BN4963" i="53"/>
  <c r="BQ5968" i="53"/>
  <c r="BP5968" i="53"/>
  <c r="BN5968" i="53"/>
  <c r="BM5968" i="53"/>
  <c r="BO5968" i="53"/>
  <c r="AD5967" i="53"/>
  <c r="BL940" i="53"/>
  <c r="AD4961" i="53"/>
  <c r="AD1944" i="53"/>
  <c r="BL2952" i="53"/>
  <c r="BL6975" i="53"/>
  <c r="BL1947" i="53"/>
  <c r="BL4964" i="53"/>
  <c r="BL3957" i="53"/>
  <c r="BL5969" i="53"/>
  <c r="AD6973" i="53"/>
  <c r="AD3955" i="53"/>
  <c r="AD2950" i="53"/>
  <c r="AG8002" i="53"/>
  <c r="AF8002" i="53"/>
  <c r="AE8002" i="53"/>
  <c r="AG9009" i="53"/>
  <c r="AF9009" i="53"/>
  <c r="AE9009" i="53"/>
  <c r="BM8002" i="53"/>
  <c r="BQ8002" i="53"/>
  <c r="BP8002" i="53"/>
  <c r="BN8002" i="53"/>
  <c r="BO8002" i="53"/>
  <c r="BO9008" i="53"/>
  <c r="BN9008" i="53"/>
  <c r="BM9008" i="53"/>
  <c r="BQ9008" i="53"/>
  <c r="BP9008" i="53"/>
  <c r="BL9009" i="53"/>
  <c r="BL8003" i="53"/>
  <c r="AD9010" i="53"/>
  <c r="AD8003" i="53"/>
  <c r="AG4961" i="53"/>
  <c r="AF4961" i="53"/>
  <c r="AE4961" i="53"/>
  <c r="AG6973" i="53"/>
  <c r="AE6973" i="53"/>
  <c r="AF6973" i="53"/>
  <c r="AF5967" i="53"/>
  <c r="AE5967" i="53"/>
  <c r="AG5967" i="53"/>
  <c r="AG2950" i="53"/>
  <c r="AF2950" i="53"/>
  <c r="AE2950" i="53"/>
  <c r="AG3955" i="53"/>
  <c r="AF3955" i="53"/>
  <c r="AE3955" i="53"/>
  <c r="AG1944" i="53"/>
  <c r="AF1944" i="53"/>
  <c r="AE1944" i="53"/>
  <c r="BQ940" i="53"/>
  <c r="BP940" i="53"/>
  <c r="BM940" i="53"/>
  <c r="BO940" i="53"/>
  <c r="BN940" i="53"/>
  <c r="BQ5969" i="53"/>
  <c r="BP5969" i="53"/>
  <c r="BO5969" i="53"/>
  <c r="BN5969" i="53"/>
  <c r="BM5969" i="53"/>
  <c r="BP4964" i="53"/>
  <c r="BN4964" i="53"/>
  <c r="BM4964" i="53"/>
  <c r="BQ4964" i="53"/>
  <c r="BO4964" i="53"/>
  <c r="BP3957" i="53"/>
  <c r="BQ3957" i="53"/>
  <c r="BO3957" i="53"/>
  <c r="BN3957" i="53"/>
  <c r="BM3957" i="53"/>
  <c r="BQ1947" i="53"/>
  <c r="BP1947" i="53"/>
  <c r="BO1947" i="53"/>
  <c r="BN1947" i="53"/>
  <c r="BM1947" i="53"/>
  <c r="BP6975" i="53"/>
  <c r="BQ6975" i="53"/>
  <c r="BO6975" i="53"/>
  <c r="BN6975" i="53"/>
  <c r="BM6975" i="53"/>
  <c r="BQ2952" i="53"/>
  <c r="BP2952" i="53"/>
  <c r="BO2952" i="53"/>
  <c r="BN2952" i="53"/>
  <c r="BM2952" i="53"/>
  <c r="AD5968" i="53"/>
  <c r="AD1945" i="53"/>
  <c r="AD4962" i="53"/>
  <c r="BL941" i="53"/>
  <c r="BL3958" i="53"/>
  <c r="BL6976" i="53"/>
  <c r="BL4965" i="53"/>
  <c r="BL5970" i="53"/>
  <c r="BL1948" i="53"/>
  <c r="BL2953" i="53"/>
  <c r="AD6974" i="53"/>
  <c r="AD3956" i="53"/>
  <c r="AD2951" i="53"/>
  <c r="AG8003" i="53"/>
  <c r="AF8003" i="53"/>
  <c r="AE8003" i="53"/>
  <c r="AE9010" i="53"/>
  <c r="AG9010" i="53"/>
  <c r="AF9010" i="53"/>
  <c r="BP8003" i="53"/>
  <c r="BO8003" i="53"/>
  <c r="BN8003" i="53"/>
  <c r="BM8003" i="53"/>
  <c r="BQ8003" i="53"/>
  <c r="BQ9009" i="53"/>
  <c r="BP9009" i="53"/>
  <c r="BO9009" i="53"/>
  <c r="BN9009" i="53"/>
  <c r="BM9009" i="53"/>
  <c r="BL9010" i="53"/>
  <c r="BL8004" i="53"/>
  <c r="AD9011" i="53"/>
  <c r="AD8004" i="53"/>
  <c r="AG1945" i="53"/>
  <c r="AF1945" i="53"/>
  <c r="AE1945" i="53"/>
  <c r="AG5968" i="53"/>
  <c r="AF5968" i="53"/>
  <c r="AE5968" i="53"/>
  <c r="AF4962" i="53"/>
  <c r="AE4962" i="53"/>
  <c r="AG4962" i="53"/>
  <c r="AG2951" i="53"/>
  <c r="AF2951" i="53"/>
  <c r="AE2951" i="53"/>
  <c r="AF6974" i="53"/>
  <c r="AE6974" i="53"/>
  <c r="AG6974" i="53"/>
  <c r="AE3956" i="53"/>
  <c r="AF3956" i="53"/>
  <c r="AG3956" i="53"/>
  <c r="BQ1948" i="53"/>
  <c r="BP1948" i="53"/>
  <c r="BO1948" i="53"/>
  <c r="BN1948" i="53"/>
  <c r="BM1948" i="53"/>
  <c r="BP2953" i="53"/>
  <c r="BQ2953" i="53"/>
  <c r="BM2953" i="53"/>
  <c r="BO2953" i="53"/>
  <c r="BN2953" i="53"/>
  <c r="BQ5970" i="53"/>
  <c r="BP5970" i="53"/>
  <c r="BO5970" i="53"/>
  <c r="BN5970" i="53"/>
  <c r="BM5970" i="53"/>
  <c r="BP4965" i="53"/>
  <c r="BO4965" i="53"/>
  <c r="BN4965" i="53"/>
  <c r="BM4965" i="53"/>
  <c r="BQ4965" i="53"/>
  <c r="BQ6976" i="53"/>
  <c r="BP6976" i="53"/>
  <c r="BM6976" i="53"/>
  <c r="BO6976" i="53"/>
  <c r="BN6976" i="53"/>
  <c r="BP3958" i="53"/>
  <c r="BQ3958" i="53"/>
  <c r="BO3958" i="53"/>
  <c r="BN3958" i="53"/>
  <c r="BM3958" i="53"/>
  <c r="BQ941" i="53"/>
  <c r="BP941" i="53"/>
  <c r="BO941" i="53"/>
  <c r="BN941" i="53"/>
  <c r="BM941" i="53"/>
  <c r="AD5969" i="53"/>
  <c r="AD4963" i="53"/>
  <c r="BL942" i="53"/>
  <c r="AD1946" i="53"/>
  <c r="BL5971" i="53"/>
  <c r="BL1949" i="53"/>
  <c r="BL6977" i="53"/>
  <c r="BL4966" i="53"/>
  <c r="BL2954" i="53"/>
  <c r="BL3959" i="53"/>
  <c r="AD6975" i="53"/>
  <c r="AD3957" i="53"/>
  <c r="AD2952" i="53"/>
  <c r="AG8004" i="53"/>
  <c r="AF8004" i="53"/>
  <c r="AE8004" i="53"/>
  <c r="AG9011" i="53"/>
  <c r="AF9011" i="53"/>
  <c r="AE9011" i="53"/>
  <c r="BQ8004" i="53"/>
  <c r="BP8004" i="53"/>
  <c r="BO8004" i="53"/>
  <c r="BN8004" i="53"/>
  <c r="BM8004" i="53"/>
  <c r="BM9010" i="53"/>
  <c r="BQ9010" i="53"/>
  <c r="BP9010" i="53"/>
  <c r="BO9010" i="53"/>
  <c r="BN9010" i="53"/>
  <c r="BL9011" i="53"/>
  <c r="BL8005" i="53"/>
  <c r="AD9012" i="53"/>
  <c r="AD8005" i="53"/>
  <c r="AG4963" i="53"/>
  <c r="AF4963" i="53"/>
  <c r="AE4963" i="53"/>
  <c r="AG5969" i="53"/>
  <c r="AF5969" i="53"/>
  <c r="AE5969" i="53"/>
  <c r="AG6975" i="53"/>
  <c r="AF6975" i="53"/>
  <c r="AE6975" i="53"/>
  <c r="AG2952" i="53"/>
  <c r="AE2952" i="53"/>
  <c r="AF2952" i="53"/>
  <c r="AG3957" i="53"/>
  <c r="AF3957" i="53"/>
  <c r="AE3957" i="53"/>
  <c r="AG1946" i="53"/>
  <c r="AE1946" i="53"/>
  <c r="AF1946" i="53"/>
  <c r="BQ942" i="53"/>
  <c r="BP942" i="53"/>
  <c r="BO942" i="53"/>
  <c r="BN942" i="53"/>
  <c r="BM942" i="53"/>
  <c r="BQ2954" i="53"/>
  <c r="BP2954" i="53"/>
  <c r="BO2954" i="53"/>
  <c r="BN2954" i="53"/>
  <c r="BM2954" i="53"/>
  <c r="BP4966" i="53"/>
  <c r="BQ4966" i="53"/>
  <c r="BO4966" i="53"/>
  <c r="BN4966" i="53"/>
  <c r="BM4966" i="53"/>
  <c r="BQ1949" i="53"/>
  <c r="BP1949" i="53"/>
  <c r="BO1949" i="53"/>
  <c r="BN1949" i="53"/>
  <c r="BM1949" i="53"/>
  <c r="BP3959" i="53"/>
  <c r="BQ3959" i="53"/>
  <c r="BO3959" i="53"/>
  <c r="BN3959" i="53"/>
  <c r="BM3959" i="53"/>
  <c r="BQ6977" i="53"/>
  <c r="BP6977" i="53"/>
  <c r="BO6977" i="53"/>
  <c r="BN6977" i="53"/>
  <c r="BM6977" i="53"/>
  <c r="BQ5971" i="53"/>
  <c r="BP5971" i="53"/>
  <c r="BO5971" i="53"/>
  <c r="BN5971" i="53"/>
  <c r="BM5971" i="53"/>
  <c r="AD5970" i="53"/>
  <c r="AD4964" i="53"/>
  <c r="AD1947" i="53"/>
  <c r="BL943" i="53"/>
  <c r="BL1950" i="53"/>
  <c r="BL5972" i="53"/>
  <c r="BL2955" i="53"/>
  <c r="BL4967" i="53"/>
  <c r="BL6978" i="53"/>
  <c r="BL3960" i="53"/>
  <c r="AD6976" i="53"/>
  <c r="AD3958" i="53"/>
  <c r="AD2953" i="53"/>
  <c r="AG8005" i="53"/>
  <c r="AF8005" i="53"/>
  <c r="AE8005" i="53"/>
  <c r="AG9012" i="53"/>
  <c r="AF9012" i="53"/>
  <c r="AE9012" i="53"/>
  <c r="BN8005" i="53"/>
  <c r="BM8005" i="53"/>
  <c r="BQ8005" i="53"/>
  <c r="BO8005" i="53"/>
  <c r="BP8005" i="53"/>
  <c r="BP9011" i="53"/>
  <c r="BO9011" i="53"/>
  <c r="BN9011" i="53"/>
  <c r="BM9011" i="53"/>
  <c r="BQ9011" i="53"/>
  <c r="BL9012" i="53"/>
  <c r="BL8006" i="53"/>
  <c r="AD9013" i="53"/>
  <c r="AD8006" i="53"/>
  <c r="AF6976" i="53"/>
  <c r="AG6976" i="53"/>
  <c r="AE6976" i="53"/>
  <c r="AG1947" i="53"/>
  <c r="AF1947" i="53"/>
  <c r="AE1947" i="53"/>
  <c r="AG4964" i="53"/>
  <c r="AF4964" i="53"/>
  <c r="AE4964" i="53"/>
  <c r="AE5970" i="53"/>
  <c r="AG5970" i="53"/>
  <c r="AF5970" i="53"/>
  <c r="AG2953" i="53"/>
  <c r="AF2953" i="53"/>
  <c r="AE2953" i="53"/>
  <c r="AG3958" i="53"/>
  <c r="AF3958" i="53"/>
  <c r="AE3958" i="53"/>
  <c r="BQ6978" i="53"/>
  <c r="BP6978" i="53"/>
  <c r="BO6978" i="53"/>
  <c r="BN6978" i="53"/>
  <c r="BM6978" i="53"/>
  <c r="BP3960" i="53"/>
  <c r="BM3960" i="53"/>
  <c r="BQ3960" i="53"/>
  <c r="BO3960" i="53"/>
  <c r="BN3960" i="53"/>
  <c r="BQ5972" i="53"/>
  <c r="BP5972" i="53"/>
  <c r="BN5972" i="53"/>
  <c r="BM5972" i="53"/>
  <c r="BO5972" i="53"/>
  <c r="BP4967" i="53"/>
  <c r="BQ4967" i="53"/>
  <c r="BO4967" i="53"/>
  <c r="BN4967" i="53"/>
  <c r="BM4967" i="53"/>
  <c r="BQ2955" i="53"/>
  <c r="BP2955" i="53"/>
  <c r="BO2955" i="53"/>
  <c r="BN2955" i="53"/>
  <c r="BM2955" i="53"/>
  <c r="BQ1950" i="53"/>
  <c r="BP1950" i="53"/>
  <c r="BM1950" i="53"/>
  <c r="BO1950" i="53"/>
  <c r="BN1950" i="53"/>
  <c r="BQ943" i="53"/>
  <c r="BP943" i="53"/>
  <c r="BO943" i="53"/>
  <c r="BN943" i="53"/>
  <c r="BM943" i="53"/>
  <c r="AD5971" i="53"/>
  <c r="AD1948" i="53"/>
  <c r="BL944" i="53"/>
  <c r="AD4965" i="53"/>
  <c r="BL6979" i="53"/>
  <c r="BL5973" i="53"/>
  <c r="BL4968" i="53"/>
  <c r="BL2956" i="53"/>
  <c r="BL3961" i="53"/>
  <c r="BL1951" i="53"/>
  <c r="AD6977" i="53"/>
  <c r="AD3959" i="53"/>
  <c r="AD2954" i="53"/>
  <c r="AF8006" i="53"/>
  <c r="AE8006" i="53"/>
  <c r="AG8006" i="53"/>
  <c r="AG9013" i="53"/>
  <c r="AF9013" i="53"/>
  <c r="AE9013" i="53"/>
  <c r="BQ8006" i="53"/>
  <c r="BP8006" i="53"/>
  <c r="BO8006" i="53"/>
  <c r="BN8006" i="53"/>
  <c r="BM8006" i="53"/>
  <c r="BQ9012" i="53"/>
  <c r="BP9012" i="53"/>
  <c r="BO9012" i="53"/>
  <c r="BN9012" i="53"/>
  <c r="BM9012" i="53"/>
  <c r="BL9013" i="53"/>
  <c r="BL8007" i="53"/>
  <c r="AD9014" i="53"/>
  <c r="AD8007" i="53"/>
  <c r="AF1948" i="53"/>
  <c r="AE1948" i="53"/>
  <c r="AG1948" i="53"/>
  <c r="AG6977" i="53"/>
  <c r="AF6977" i="53"/>
  <c r="AE6977" i="53"/>
  <c r="AG5971" i="53"/>
  <c r="AF5971" i="53"/>
  <c r="AE5971" i="53"/>
  <c r="AF2954" i="53"/>
  <c r="AE2954" i="53"/>
  <c r="AG2954" i="53"/>
  <c r="AG3959" i="53"/>
  <c r="AE3959" i="53"/>
  <c r="AF3959" i="53"/>
  <c r="AE4965" i="53"/>
  <c r="AF4965" i="53"/>
  <c r="AG4965" i="53"/>
  <c r="BQ944" i="53"/>
  <c r="BP944" i="53"/>
  <c r="BM944" i="53"/>
  <c r="BO944" i="53"/>
  <c r="BN944" i="53"/>
  <c r="BQ1951" i="53"/>
  <c r="BP1951" i="53"/>
  <c r="BO1951" i="53"/>
  <c r="BN1951" i="53"/>
  <c r="BM1951" i="53"/>
  <c r="BP4968" i="53"/>
  <c r="BQ4968" i="53"/>
  <c r="BO4968" i="53"/>
  <c r="BN4968" i="53"/>
  <c r="BM4968" i="53"/>
  <c r="BP3961" i="53"/>
  <c r="BN3961" i="53"/>
  <c r="BM3961" i="53"/>
  <c r="BQ3961" i="53"/>
  <c r="BO3961" i="53"/>
  <c r="BQ2956" i="53"/>
  <c r="BP2956" i="53"/>
  <c r="BO2956" i="53"/>
  <c r="BN2956" i="53"/>
  <c r="BM2956" i="53"/>
  <c r="BQ5973" i="53"/>
  <c r="BP5973" i="53"/>
  <c r="BO5973" i="53"/>
  <c r="BN5973" i="53"/>
  <c r="BM5973" i="53"/>
  <c r="BP6979" i="53"/>
  <c r="BQ6979" i="53"/>
  <c r="BO6979" i="53"/>
  <c r="BN6979" i="53"/>
  <c r="BM6979" i="53"/>
  <c r="AD5972" i="53"/>
  <c r="BL945" i="53"/>
  <c r="AD4966" i="53"/>
  <c r="AD1949" i="53"/>
  <c r="BL4969" i="53"/>
  <c r="BL6980" i="53"/>
  <c r="BL3962" i="53"/>
  <c r="BL5974" i="53"/>
  <c r="BL1952" i="53"/>
  <c r="BL2957" i="53"/>
  <c r="AD6978" i="53"/>
  <c r="AD3960" i="53"/>
  <c r="AD2955" i="53"/>
  <c r="AG8007" i="53"/>
  <c r="AF8007" i="53"/>
  <c r="AE8007" i="53"/>
  <c r="AG9014" i="53"/>
  <c r="AF9014" i="53"/>
  <c r="AE9014" i="53"/>
  <c r="BQ8007" i="53"/>
  <c r="BP8007" i="53"/>
  <c r="BO8007" i="53"/>
  <c r="BM8007" i="53"/>
  <c r="BN8007" i="53"/>
  <c r="BN9013" i="53"/>
  <c r="BM9013" i="53"/>
  <c r="BQ9013" i="53"/>
  <c r="BP9013" i="53"/>
  <c r="BO9013" i="53"/>
  <c r="BL9014" i="53"/>
  <c r="BL8008" i="53"/>
  <c r="AD9015" i="53"/>
  <c r="AD8008" i="53"/>
  <c r="AF6978" i="53"/>
  <c r="AE6978" i="53"/>
  <c r="AG6978" i="53"/>
  <c r="AG4966" i="53"/>
  <c r="AF4966" i="53"/>
  <c r="AE4966" i="53"/>
  <c r="AG5972" i="53"/>
  <c r="AF5972" i="53"/>
  <c r="AE5972" i="53"/>
  <c r="AG2955" i="53"/>
  <c r="AF2955" i="53"/>
  <c r="AE2955" i="53"/>
  <c r="AG3960" i="53"/>
  <c r="AF3960" i="53"/>
  <c r="AE3960" i="53"/>
  <c r="AG1949" i="53"/>
  <c r="AF1949" i="53"/>
  <c r="AE1949" i="53"/>
  <c r="BQ945" i="53"/>
  <c r="BP945" i="53"/>
  <c r="BO945" i="53"/>
  <c r="BN945" i="53"/>
  <c r="BM945" i="53"/>
  <c r="BP2957" i="53"/>
  <c r="BQ2957" i="53"/>
  <c r="BM2957" i="53"/>
  <c r="BO2957" i="53"/>
  <c r="BN2957" i="53"/>
  <c r="BQ5974" i="53"/>
  <c r="BP5974" i="53"/>
  <c r="BO5974" i="53"/>
  <c r="BN5974" i="53"/>
  <c r="BM5974" i="53"/>
  <c r="BP3962" i="53"/>
  <c r="BO3962" i="53"/>
  <c r="BN3962" i="53"/>
  <c r="BM3962" i="53"/>
  <c r="BQ3962" i="53"/>
  <c r="BQ6980" i="53"/>
  <c r="BP6980" i="53"/>
  <c r="BM6980" i="53"/>
  <c r="BO6980" i="53"/>
  <c r="BN6980" i="53"/>
  <c r="BP4969" i="53"/>
  <c r="BQ4969" i="53"/>
  <c r="BO4969" i="53"/>
  <c r="BN4969" i="53"/>
  <c r="BM4969" i="53"/>
  <c r="BQ1952" i="53"/>
  <c r="BP1952" i="53"/>
  <c r="BO1952" i="53"/>
  <c r="BN1952" i="53"/>
  <c r="BM1952" i="53"/>
  <c r="AD5973" i="53"/>
  <c r="AD1950" i="53"/>
  <c r="BL946" i="53"/>
  <c r="AD4967" i="53"/>
  <c r="BL5975" i="53"/>
  <c r="BL6981" i="53"/>
  <c r="BL2958" i="53"/>
  <c r="BL4970" i="53"/>
  <c r="BL1953" i="53"/>
  <c r="BL3963" i="53"/>
  <c r="AD6979" i="53"/>
  <c r="AD3961" i="53"/>
  <c r="AD2956" i="53"/>
  <c r="AG8008" i="53"/>
  <c r="AF8008" i="53"/>
  <c r="AE8008" i="53"/>
  <c r="AF9015" i="53"/>
  <c r="AE9015" i="53"/>
  <c r="AG9015" i="53"/>
  <c r="BO8008" i="53"/>
  <c r="BN8008" i="53"/>
  <c r="BM8008" i="53"/>
  <c r="BP8008" i="53"/>
  <c r="BQ8008" i="53"/>
  <c r="BQ9014" i="53"/>
  <c r="BP9014" i="53"/>
  <c r="BO9014" i="53"/>
  <c r="BN9014" i="53"/>
  <c r="BM9014" i="53"/>
  <c r="BL9015" i="53"/>
  <c r="BL8009" i="53"/>
  <c r="AD9016" i="53"/>
  <c r="AD8009" i="53"/>
  <c r="AE6979" i="53"/>
  <c r="AG6979" i="53"/>
  <c r="AF6979" i="53"/>
  <c r="AG5973" i="53"/>
  <c r="AF5973" i="53"/>
  <c r="AE5973" i="53"/>
  <c r="AG1950" i="53"/>
  <c r="AF1950" i="53"/>
  <c r="AE1950" i="53"/>
  <c r="AG2956" i="53"/>
  <c r="AF2956" i="53"/>
  <c r="AE2956" i="53"/>
  <c r="AF3961" i="53"/>
  <c r="AE3961" i="53"/>
  <c r="AG3961" i="53"/>
  <c r="AG4967" i="53"/>
  <c r="AF4967" i="53"/>
  <c r="AE4967" i="53"/>
  <c r="BQ946" i="53"/>
  <c r="BP946" i="53"/>
  <c r="BO946" i="53"/>
  <c r="BN946" i="53"/>
  <c r="BM946" i="53"/>
  <c r="BQ1953" i="53"/>
  <c r="BP1953" i="53"/>
  <c r="BO1953" i="53"/>
  <c r="BN1953" i="53"/>
  <c r="BM1953" i="53"/>
  <c r="BQ2958" i="53"/>
  <c r="BP2958" i="53"/>
  <c r="BO2958" i="53"/>
  <c r="BN2958" i="53"/>
  <c r="BM2958" i="53"/>
  <c r="BP3963" i="53"/>
  <c r="BQ3963" i="53"/>
  <c r="BO3963" i="53"/>
  <c r="BN3963" i="53"/>
  <c r="BM3963" i="53"/>
  <c r="BQ5975" i="53"/>
  <c r="BP5975" i="53"/>
  <c r="BO5975" i="53"/>
  <c r="BN5975" i="53"/>
  <c r="BM5975" i="53"/>
  <c r="BP4970" i="53"/>
  <c r="BQ4970" i="53"/>
  <c r="BO4970" i="53"/>
  <c r="BN4970" i="53"/>
  <c r="BM4970" i="53"/>
  <c r="BQ6981" i="53"/>
  <c r="BP6981" i="53"/>
  <c r="BO6981" i="53"/>
  <c r="BN6981" i="53"/>
  <c r="BM6981" i="53"/>
  <c r="AD5974" i="53"/>
  <c r="AD4968" i="53"/>
  <c r="AD1951" i="53"/>
  <c r="BL947" i="53"/>
  <c r="BL4971" i="53"/>
  <c r="BL6982" i="53"/>
  <c r="BL5976" i="53"/>
  <c r="BL1954" i="53"/>
  <c r="BL2959" i="53"/>
  <c r="BL3964" i="53"/>
  <c r="AD6980" i="53"/>
  <c r="AD3962" i="53"/>
  <c r="AD2957" i="53"/>
  <c r="AE8009" i="53"/>
  <c r="AG8009" i="53"/>
  <c r="AF8009" i="53"/>
  <c r="AG9016" i="53"/>
  <c r="AF9016" i="53"/>
  <c r="AE9016" i="53"/>
  <c r="BQ8009" i="53"/>
  <c r="BP8009" i="53"/>
  <c r="BO8009" i="53"/>
  <c r="BN8009" i="53"/>
  <c r="BM8009" i="53"/>
  <c r="BQ9015" i="53"/>
  <c r="BP9015" i="53"/>
  <c r="BO9015" i="53"/>
  <c r="BN9015" i="53"/>
  <c r="BM9015" i="53"/>
  <c r="BL9016" i="53"/>
  <c r="BL8010" i="53"/>
  <c r="AD9017" i="53"/>
  <c r="AD8010" i="53"/>
  <c r="AG6980" i="53"/>
  <c r="AF6980" i="53"/>
  <c r="AE6980" i="53"/>
  <c r="AE1951" i="53"/>
  <c r="AF1951" i="53"/>
  <c r="AG1951" i="53"/>
  <c r="AG4968" i="53"/>
  <c r="AE4968" i="53"/>
  <c r="AF4968" i="53"/>
  <c r="AE2957" i="53"/>
  <c r="AF2957" i="53"/>
  <c r="AG2957" i="53"/>
  <c r="AG5974" i="53"/>
  <c r="AF5974" i="53"/>
  <c r="AE5974" i="53"/>
  <c r="AG3962" i="53"/>
  <c r="AF3962" i="53"/>
  <c r="AE3962" i="53"/>
  <c r="BP3964" i="53"/>
  <c r="BQ3964" i="53"/>
  <c r="BO3964" i="53"/>
  <c r="BN3964" i="53"/>
  <c r="BM3964" i="53"/>
  <c r="BQ5976" i="53"/>
  <c r="BP5976" i="53"/>
  <c r="BN5976" i="53"/>
  <c r="BM5976" i="53"/>
  <c r="BO5976" i="53"/>
  <c r="BQ2959" i="53"/>
  <c r="BP2959" i="53"/>
  <c r="BO2959" i="53"/>
  <c r="BN2959" i="53"/>
  <c r="BM2959" i="53"/>
  <c r="BQ6982" i="53"/>
  <c r="BP6982" i="53"/>
  <c r="BO6982" i="53"/>
  <c r="BN6982" i="53"/>
  <c r="BM6982" i="53"/>
  <c r="BP4971" i="53"/>
  <c r="BM4971" i="53"/>
  <c r="BQ4971" i="53"/>
  <c r="BO4971" i="53"/>
  <c r="BN4971" i="53"/>
  <c r="BQ1954" i="53"/>
  <c r="BP1954" i="53"/>
  <c r="BM1954" i="53"/>
  <c r="BO1954" i="53"/>
  <c r="BN1954" i="53"/>
  <c r="BQ947" i="53"/>
  <c r="BP947" i="53"/>
  <c r="BO947" i="53"/>
  <c r="BN947" i="53"/>
  <c r="BM947" i="53"/>
  <c r="AD5975" i="53"/>
  <c r="BL948" i="53"/>
  <c r="AD1952" i="53"/>
  <c r="AD4969" i="53"/>
  <c r="BL6983" i="53"/>
  <c r="BL3965" i="53"/>
  <c r="BL4972" i="53"/>
  <c r="BL1955" i="53"/>
  <c r="BL2960" i="53"/>
  <c r="BL5977" i="53"/>
  <c r="AD6981" i="53"/>
  <c r="AD3963" i="53"/>
  <c r="AD2958" i="53"/>
  <c r="AG8010" i="53"/>
  <c r="AF8010" i="53"/>
  <c r="AE8010" i="53"/>
  <c r="AG9017" i="53"/>
  <c r="AF9017" i="53"/>
  <c r="AE9017" i="53"/>
  <c r="BM8010" i="53"/>
  <c r="BQ8010" i="53"/>
  <c r="BP8010" i="53"/>
  <c r="BN8010" i="53"/>
  <c r="BO8010" i="53"/>
  <c r="BO9016" i="53"/>
  <c r="BN9016" i="53"/>
  <c r="BM9016" i="53"/>
  <c r="BQ9016" i="53"/>
  <c r="BP9016" i="53"/>
  <c r="BL9017" i="53"/>
  <c r="BL8011" i="53"/>
  <c r="AD9018" i="53"/>
  <c r="AD8011" i="53"/>
  <c r="AG1952" i="53"/>
  <c r="AF1952" i="53"/>
  <c r="AE1952" i="53"/>
  <c r="AF5975" i="53"/>
  <c r="AE5975" i="53"/>
  <c r="AG5975" i="53"/>
  <c r="AG6981" i="53"/>
  <c r="AE6981" i="53"/>
  <c r="AF6981" i="53"/>
  <c r="AG2958" i="53"/>
  <c r="AF2958" i="53"/>
  <c r="AE2958" i="53"/>
  <c r="AG3963" i="53"/>
  <c r="AF3963" i="53"/>
  <c r="AE3963" i="53"/>
  <c r="AG4969" i="53"/>
  <c r="AF4969" i="53"/>
  <c r="AE4969" i="53"/>
  <c r="BQ5977" i="53"/>
  <c r="BP5977" i="53"/>
  <c r="BO5977" i="53"/>
  <c r="BN5977" i="53"/>
  <c r="BM5977" i="53"/>
  <c r="BP4972" i="53"/>
  <c r="BN4972" i="53"/>
  <c r="BM4972" i="53"/>
  <c r="BQ4972" i="53"/>
  <c r="BO4972" i="53"/>
  <c r="BQ948" i="53"/>
  <c r="BP948" i="53"/>
  <c r="BM948" i="53"/>
  <c r="BO948" i="53"/>
  <c r="BN948" i="53"/>
  <c r="BQ2960" i="53"/>
  <c r="BP2960" i="53"/>
  <c r="BO2960" i="53"/>
  <c r="BN2960" i="53"/>
  <c r="BM2960" i="53"/>
  <c r="BQ1955" i="53"/>
  <c r="BP1955" i="53"/>
  <c r="BO1955" i="53"/>
  <c r="BN1955" i="53"/>
  <c r="BM1955" i="53"/>
  <c r="BP6983" i="53"/>
  <c r="BQ6983" i="53"/>
  <c r="BO6983" i="53"/>
  <c r="BN6983" i="53"/>
  <c r="BM6983" i="53"/>
  <c r="BP3965" i="53"/>
  <c r="BQ3965" i="53"/>
  <c r="BO3965" i="53"/>
  <c r="BN3965" i="53"/>
  <c r="BM3965" i="53"/>
  <c r="AD5976" i="53"/>
  <c r="AD1953" i="53"/>
  <c r="AD4970" i="53"/>
  <c r="BL949" i="53"/>
  <c r="BL4973" i="53"/>
  <c r="BL6984" i="53"/>
  <c r="BL3966" i="53"/>
  <c r="BL2961" i="53"/>
  <c r="BL5978" i="53"/>
  <c r="BL1956" i="53"/>
  <c r="AD6982" i="53"/>
  <c r="AD3964" i="53"/>
  <c r="AD2959" i="53"/>
  <c r="AG8011" i="53"/>
  <c r="AF8011" i="53"/>
  <c r="AE8011" i="53"/>
  <c r="AE9018" i="53"/>
  <c r="AG9018" i="53"/>
  <c r="AF9018" i="53"/>
  <c r="BP8011" i="53"/>
  <c r="BO8011" i="53"/>
  <c r="BN8011" i="53"/>
  <c r="BM8011" i="53"/>
  <c r="BQ8011" i="53"/>
  <c r="BQ9017" i="53"/>
  <c r="BP9017" i="53"/>
  <c r="BO9017" i="53"/>
  <c r="BN9017" i="53"/>
  <c r="BM9017" i="53"/>
  <c r="BL9018" i="53"/>
  <c r="BL8012" i="53"/>
  <c r="AD9019" i="53"/>
  <c r="AD8012" i="53"/>
  <c r="AF4970" i="53"/>
  <c r="AE4970" i="53"/>
  <c r="AG4970" i="53"/>
  <c r="AG1953" i="53"/>
  <c r="AF1953" i="53"/>
  <c r="AE1953" i="53"/>
  <c r="AG5976" i="53"/>
  <c r="AF5976" i="53"/>
  <c r="AE5976" i="53"/>
  <c r="AG6982" i="53"/>
  <c r="AF6982" i="53"/>
  <c r="AE6982" i="53"/>
  <c r="AG2959" i="53"/>
  <c r="AF2959" i="53"/>
  <c r="AE2959" i="53"/>
  <c r="AE3964" i="53"/>
  <c r="AF3964" i="53"/>
  <c r="AG3964" i="53"/>
  <c r="BQ1956" i="53"/>
  <c r="BP1956" i="53"/>
  <c r="BO1956" i="53"/>
  <c r="BN1956" i="53"/>
  <c r="BM1956" i="53"/>
  <c r="BP3966" i="53"/>
  <c r="BQ3966" i="53"/>
  <c r="BO3966" i="53"/>
  <c r="BN3966" i="53"/>
  <c r="BM3966" i="53"/>
  <c r="BQ5978" i="53"/>
  <c r="BP5978" i="53"/>
  <c r="BO5978" i="53"/>
  <c r="BN5978" i="53"/>
  <c r="BM5978" i="53"/>
  <c r="BQ6984" i="53"/>
  <c r="BP6984" i="53"/>
  <c r="BM6984" i="53"/>
  <c r="BO6984" i="53"/>
  <c r="BN6984" i="53"/>
  <c r="BP2961" i="53"/>
  <c r="BQ2961" i="53"/>
  <c r="BM2961" i="53"/>
  <c r="BO2961" i="53"/>
  <c r="BN2961" i="53"/>
  <c r="BP4973" i="53"/>
  <c r="BO4973" i="53"/>
  <c r="BN4973" i="53"/>
  <c r="BM4973" i="53"/>
  <c r="BQ4973" i="53"/>
  <c r="BQ949" i="53"/>
  <c r="BP949" i="53"/>
  <c r="BO949" i="53"/>
  <c r="BN949" i="53"/>
  <c r="BM949" i="53"/>
  <c r="AD5977" i="53"/>
  <c r="AD1954" i="53"/>
  <c r="BL950" i="53"/>
  <c r="AD4971" i="53"/>
  <c r="BL6985" i="53"/>
  <c r="BL5979" i="53"/>
  <c r="BL4974" i="53"/>
  <c r="BL3967" i="53"/>
  <c r="BL2962" i="53"/>
  <c r="BL1957" i="53"/>
  <c r="AD6983" i="53"/>
  <c r="AD3965" i="53"/>
  <c r="AD2960" i="53"/>
  <c r="AG9019" i="53"/>
  <c r="AF9019" i="53"/>
  <c r="AE9019" i="53"/>
  <c r="BQ8012" i="53"/>
  <c r="BP8012" i="53"/>
  <c r="BO8012" i="53"/>
  <c r="BN8012" i="53"/>
  <c r="BM8012" i="53"/>
  <c r="AG8012" i="53"/>
  <c r="AF8012" i="53"/>
  <c r="AE8012" i="53"/>
  <c r="BM9018" i="53"/>
  <c r="BQ9018" i="53"/>
  <c r="BP9018" i="53"/>
  <c r="BO9018" i="53"/>
  <c r="BN9018" i="53"/>
  <c r="BL9019" i="53"/>
  <c r="BL8013" i="53"/>
  <c r="AD9020" i="53"/>
  <c r="AD8013" i="53"/>
  <c r="AG1954" i="53"/>
  <c r="AE1954" i="53"/>
  <c r="AF1954" i="53"/>
  <c r="AG6983" i="53"/>
  <c r="AF6983" i="53"/>
  <c r="AE6983" i="53"/>
  <c r="AG5977" i="53"/>
  <c r="AF5977" i="53"/>
  <c r="AE5977" i="53"/>
  <c r="AG2960" i="53"/>
  <c r="AE2960" i="53"/>
  <c r="AF2960" i="53"/>
  <c r="AG3965" i="53"/>
  <c r="AF3965" i="53"/>
  <c r="AE3965" i="53"/>
  <c r="AG4971" i="53"/>
  <c r="AF4971" i="53"/>
  <c r="AE4971" i="53"/>
  <c r="BP3967" i="53"/>
  <c r="BQ3967" i="53"/>
  <c r="BO3967" i="53"/>
  <c r="BN3967" i="53"/>
  <c r="BM3967" i="53"/>
  <c r="BQ950" i="53"/>
  <c r="BP950" i="53"/>
  <c r="BO950" i="53"/>
  <c r="BN950" i="53"/>
  <c r="BM950" i="53"/>
  <c r="BQ2962" i="53"/>
  <c r="BP2962" i="53"/>
  <c r="BO2962" i="53"/>
  <c r="BN2962" i="53"/>
  <c r="BM2962" i="53"/>
  <c r="BQ5979" i="53"/>
  <c r="BP5979" i="53"/>
  <c r="BO5979" i="53"/>
  <c r="BN5979" i="53"/>
  <c r="BM5979" i="53"/>
  <c r="BQ6985" i="53"/>
  <c r="BP6985" i="53"/>
  <c r="BO6985" i="53"/>
  <c r="BN6985" i="53"/>
  <c r="BM6985" i="53"/>
  <c r="BQ1957" i="53"/>
  <c r="BP1957" i="53"/>
  <c r="BO1957" i="53"/>
  <c r="BN1957" i="53"/>
  <c r="BM1957" i="53"/>
  <c r="BP4974" i="53"/>
  <c r="BQ4974" i="53"/>
  <c r="BO4974" i="53"/>
  <c r="BN4974" i="53"/>
  <c r="BM4974" i="53"/>
  <c r="AD5978" i="53"/>
  <c r="AD4972" i="53"/>
  <c r="BL951" i="53"/>
  <c r="AD1955" i="53"/>
  <c r="BL5980" i="53"/>
  <c r="BL3968" i="53"/>
  <c r="BL4975" i="53"/>
  <c r="BL6986" i="53"/>
  <c r="BL1958" i="53"/>
  <c r="BL2963" i="53"/>
  <c r="AD6984" i="53"/>
  <c r="AD3966" i="53"/>
  <c r="AD2961" i="53"/>
  <c r="AG8013" i="53"/>
  <c r="AF8013" i="53"/>
  <c r="AE8013" i="53"/>
  <c r="AG9020" i="53"/>
  <c r="AF9020" i="53"/>
  <c r="AE9020" i="53"/>
  <c r="BN8013" i="53"/>
  <c r="BM8013" i="53"/>
  <c r="BQ8013" i="53"/>
  <c r="BO8013" i="53"/>
  <c r="BP8013" i="53"/>
  <c r="BP9019" i="53"/>
  <c r="BO9019" i="53"/>
  <c r="BN9019" i="53"/>
  <c r="BM9019" i="53"/>
  <c r="BQ9019" i="53"/>
  <c r="BL9020" i="53"/>
  <c r="BL8014" i="53"/>
  <c r="AD9021" i="53"/>
  <c r="AD8014" i="53"/>
  <c r="AG4972" i="53"/>
  <c r="AF4972" i="53"/>
  <c r="AE4972" i="53"/>
  <c r="AE5978" i="53"/>
  <c r="AF5978" i="53"/>
  <c r="AG5978" i="53"/>
  <c r="AF6984" i="53"/>
  <c r="AG6984" i="53"/>
  <c r="AE6984" i="53"/>
  <c r="AG2961" i="53"/>
  <c r="AF2961" i="53"/>
  <c r="AE2961" i="53"/>
  <c r="AG3966" i="53"/>
  <c r="AF3966" i="53"/>
  <c r="AE3966" i="53"/>
  <c r="AG1955" i="53"/>
  <c r="AF1955" i="53"/>
  <c r="AE1955" i="53"/>
  <c r="BQ2963" i="53"/>
  <c r="BP2963" i="53"/>
  <c r="BO2963" i="53"/>
  <c r="BN2963" i="53"/>
  <c r="BM2963" i="53"/>
  <c r="BQ951" i="53"/>
  <c r="BP951" i="53"/>
  <c r="BO951" i="53"/>
  <c r="BN951" i="53"/>
  <c r="BM951" i="53"/>
  <c r="BQ1958" i="53"/>
  <c r="BP1958" i="53"/>
  <c r="BM1958" i="53"/>
  <c r="BO1958" i="53"/>
  <c r="BN1958" i="53"/>
  <c r="BQ6986" i="53"/>
  <c r="BP6986" i="53"/>
  <c r="BO6986" i="53"/>
  <c r="BN6986" i="53"/>
  <c r="BM6986" i="53"/>
  <c r="BP3968" i="53"/>
  <c r="BM3968" i="53"/>
  <c r="BQ3968" i="53"/>
  <c r="BO3968" i="53"/>
  <c r="BN3968" i="53"/>
  <c r="BP4975" i="53"/>
  <c r="BQ4975" i="53"/>
  <c r="BO4975" i="53"/>
  <c r="BN4975" i="53"/>
  <c r="BM4975" i="53"/>
  <c r="BQ5980" i="53"/>
  <c r="BP5980" i="53"/>
  <c r="BN5980" i="53"/>
  <c r="BM5980" i="53"/>
  <c r="BO5980" i="53"/>
  <c r="AD5979" i="53"/>
  <c r="AD1956" i="53"/>
  <c r="BL952" i="53"/>
  <c r="AD4973" i="53"/>
  <c r="BL3969" i="53"/>
  <c r="BL5981" i="53"/>
  <c r="BL6987" i="53"/>
  <c r="BL2964" i="53"/>
  <c r="BL4976" i="53"/>
  <c r="BL1959" i="53"/>
  <c r="AD6985" i="53"/>
  <c r="AD3967" i="53"/>
  <c r="AD2962" i="53"/>
  <c r="AF8014" i="53"/>
  <c r="AE8014" i="53"/>
  <c r="AG8014" i="53"/>
  <c r="AG9021" i="53"/>
  <c r="AF9021" i="53"/>
  <c r="AE9021" i="53"/>
  <c r="BQ8014" i="53"/>
  <c r="BP8014" i="53"/>
  <c r="BO8014" i="53"/>
  <c r="BN8014" i="53"/>
  <c r="BM8014" i="53"/>
  <c r="BQ9020" i="53"/>
  <c r="BP9020" i="53"/>
  <c r="BO9020" i="53"/>
  <c r="BN9020" i="53"/>
  <c r="BM9020" i="53"/>
  <c r="BL9021" i="53"/>
  <c r="BL8015" i="53"/>
  <c r="AD9022" i="53"/>
  <c r="AD8015" i="53"/>
  <c r="AG6985" i="53"/>
  <c r="AE6985" i="53"/>
  <c r="AF6985" i="53"/>
  <c r="AF1956" i="53"/>
  <c r="AE1956" i="53"/>
  <c r="AG1956" i="53"/>
  <c r="AG5979" i="53"/>
  <c r="AF5979" i="53"/>
  <c r="AE5979" i="53"/>
  <c r="AF2962" i="53"/>
  <c r="AE2962" i="53"/>
  <c r="AG2962" i="53"/>
  <c r="AG3967" i="53"/>
  <c r="AE3967" i="53"/>
  <c r="AF3967" i="53"/>
  <c r="AE4973" i="53"/>
  <c r="AF4973" i="53"/>
  <c r="AG4973" i="53"/>
  <c r="BQ1959" i="53"/>
  <c r="BP1959" i="53"/>
  <c r="BO1959" i="53"/>
  <c r="BN1959" i="53"/>
  <c r="BM1959" i="53"/>
  <c r="BQ2964" i="53"/>
  <c r="BP2964" i="53"/>
  <c r="BO2964" i="53"/>
  <c r="BN2964" i="53"/>
  <c r="BM2964" i="53"/>
  <c r="BQ952" i="53"/>
  <c r="BP952" i="53"/>
  <c r="BM952" i="53"/>
  <c r="BO952" i="53"/>
  <c r="BN952" i="53"/>
  <c r="BP4976" i="53"/>
  <c r="BQ4976" i="53"/>
  <c r="BO4976" i="53"/>
  <c r="BN4976" i="53"/>
  <c r="BM4976" i="53"/>
  <c r="BQ5981" i="53"/>
  <c r="BP5981" i="53"/>
  <c r="BO5981" i="53"/>
  <c r="BN5981" i="53"/>
  <c r="BM5981" i="53"/>
  <c r="BP6987" i="53"/>
  <c r="BQ6987" i="53"/>
  <c r="BO6987" i="53"/>
  <c r="BN6987" i="53"/>
  <c r="BM6987" i="53"/>
  <c r="BP3969" i="53"/>
  <c r="BN3969" i="53"/>
  <c r="BM3969" i="53"/>
  <c r="BQ3969" i="53"/>
  <c r="BO3969" i="53"/>
  <c r="AD5980" i="53"/>
  <c r="BL953" i="53"/>
  <c r="AD1957" i="53"/>
  <c r="AD4974" i="53"/>
  <c r="BL4977" i="53"/>
  <c r="BL5982" i="53"/>
  <c r="BL2965" i="53"/>
  <c r="BL6988" i="53"/>
  <c r="BL1960" i="53"/>
  <c r="BL3970" i="53"/>
  <c r="AD6986" i="53"/>
  <c r="AD3968" i="53"/>
  <c r="AD2963" i="53"/>
  <c r="AG8015" i="53"/>
  <c r="AF8015" i="53"/>
  <c r="AE8015" i="53"/>
  <c r="AG9022" i="53"/>
  <c r="AF9022" i="53"/>
  <c r="AE9022" i="53"/>
  <c r="BQ8015" i="53"/>
  <c r="BP8015" i="53"/>
  <c r="BO8015" i="53"/>
  <c r="BM8015" i="53"/>
  <c r="BN8015" i="53"/>
  <c r="BN9021" i="53"/>
  <c r="BM9021" i="53"/>
  <c r="BQ9021" i="53"/>
  <c r="BP9021" i="53"/>
  <c r="BO9021" i="53"/>
  <c r="BL9022" i="53"/>
  <c r="BL8016" i="53"/>
  <c r="AD9023" i="53"/>
  <c r="AD8016" i="53"/>
  <c r="AF6986" i="53"/>
  <c r="AE6986" i="53"/>
  <c r="AG6986" i="53"/>
  <c r="AG1957" i="53"/>
  <c r="AF1957" i="53"/>
  <c r="AE1957" i="53"/>
  <c r="AG5980" i="53"/>
  <c r="AF5980" i="53"/>
  <c r="AE5980" i="53"/>
  <c r="AG2963" i="53"/>
  <c r="AF2963" i="53"/>
  <c r="AE2963" i="53"/>
  <c r="AG3968" i="53"/>
  <c r="AF3968" i="53"/>
  <c r="AE3968" i="53"/>
  <c r="AG4974" i="53"/>
  <c r="AF4974" i="53"/>
  <c r="AE4974" i="53"/>
  <c r="BQ1960" i="53"/>
  <c r="BP1960" i="53"/>
  <c r="BO1960" i="53"/>
  <c r="BN1960" i="53"/>
  <c r="BM1960" i="53"/>
  <c r="BQ953" i="53"/>
  <c r="BP953" i="53"/>
  <c r="BO953" i="53"/>
  <c r="BN953" i="53"/>
  <c r="BM953" i="53"/>
  <c r="BQ6988" i="53"/>
  <c r="BP6988" i="53"/>
  <c r="BM6988" i="53"/>
  <c r="BO6988" i="53"/>
  <c r="BN6988" i="53"/>
  <c r="BP2965" i="53"/>
  <c r="BQ2965" i="53"/>
  <c r="BM2965" i="53"/>
  <c r="BO2965" i="53"/>
  <c r="BN2965" i="53"/>
  <c r="BP3970" i="53"/>
  <c r="BO3970" i="53"/>
  <c r="BN3970" i="53"/>
  <c r="BM3970" i="53"/>
  <c r="BQ3970" i="53"/>
  <c r="BQ5982" i="53"/>
  <c r="BP5982" i="53"/>
  <c r="BO5982" i="53"/>
  <c r="BN5982" i="53"/>
  <c r="BM5982" i="53"/>
  <c r="BP4977" i="53"/>
  <c r="BQ4977" i="53"/>
  <c r="BO4977" i="53"/>
  <c r="BN4977" i="53"/>
  <c r="BM4977" i="53"/>
  <c r="AD5981" i="53"/>
  <c r="AD1958" i="53"/>
  <c r="AD4975" i="53"/>
  <c r="BL954" i="53"/>
  <c r="BL5983" i="53"/>
  <c r="BL2966" i="53"/>
  <c r="BL4978" i="53"/>
  <c r="BL6989" i="53"/>
  <c r="BL3971" i="53"/>
  <c r="BL1961" i="53"/>
  <c r="AD6987" i="53"/>
  <c r="AD3969" i="53"/>
  <c r="AD2964" i="53"/>
  <c r="AG8016" i="53"/>
  <c r="AF8016" i="53"/>
  <c r="AE8016" i="53"/>
  <c r="AF9023" i="53"/>
  <c r="AE9023" i="53"/>
  <c r="AG9023" i="53"/>
  <c r="BO8016" i="53"/>
  <c r="BN8016" i="53"/>
  <c r="BM8016" i="53"/>
  <c r="BP8016" i="53"/>
  <c r="BQ8016" i="53"/>
  <c r="BQ9022" i="53"/>
  <c r="BP9022" i="53"/>
  <c r="BO9022" i="53"/>
  <c r="BN9022" i="53"/>
  <c r="BM9022" i="53"/>
  <c r="BL9023" i="53"/>
  <c r="BL8017" i="53"/>
  <c r="AD9024" i="53"/>
  <c r="AD8017" i="53"/>
  <c r="AG1958" i="53"/>
  <c r="AF1958" i="53"/>
  <c r="AE1958" i="53"/>
  <c r="AG4975" i="53"/>
  <c r="AF4975" i="53"/>
  <c r="AE4975" i="53"/>
  <c r="AE6987" i="53"/>
  <c r="AG6987" i="53"/>
  <c r="AF6987" i="53"/>
  <c r="AG5981" i="53"/>
  <c r="AF5981" i="53"/>
  <c r="AE5981" i="53"/>
  <c r="AG2964" i="53"/>
  <c r="AF2964" i="53"/>
  <c r="AE2964" i="53"/>
  <c r="AF3969" i="53"/>
  <c r="AE3969" i="53"/>
  <c r="AG3969" i="53"/>
  <c r="BQ1961" i="53"/>
  <c r="BP1961" i="53"/>
  <c r="BO1961" i="53"/>
  <c r="BN1961" i="53"/>
  <c r="BM1961" i="53"/>
  <c r="BQ6989" i="53"/>
  <c r="BP6989" i="53"/>
  <c r="BO6989" i="53"/>
  <c r="BN6989" i="53"/>
  <c r="BM6989" i="53"/>
  <c r="BQ2966" i="53"/>
  <c r="BP2966" i="53"/>
  <c r="BO2966" i="53"/>
  <c r="BN2966" i="53"/>
  <c r="BM2966" i="53"/>
  <c r="BP3971" i="53"/>
  <c r="BQ3971" i="53"/>
  <c r="BO3971" i="53"/>
  <c r="BN3971" i="53"/>
  <c r="BM3971" i="53"/>
  <c r="BP4978" i="53"/>
  <c r="BQ4978" i="53"/>
  <c r="BO4978" i="53"/>
  <c r="BN4978" i="53"/>
  <c r="BM4978" i="53"/>
  <c r="BQ5983" i="53"/>
  <c r="BP5983" i="53"/>
  <c r="BO5983" i="53"/>
  <c r="BN5983" i="53"/>
  <c r="BM5983" i="53"/>
  <c r="BQ954" i="53"/>
  <c r="BP954" i="53"/>
  <c r="BO954" i="53"/>
  <c r="BN954" i="53"/>
  <c r="BM954" i="53"/>
  <c r="AD5982" i="53"/>
  <c r="BL955" i="53"/>
  <c r="AD4976" i="53"/>
  <c r="AD1959" i="53"/>
  <c r="BL5984" i="53"/>
  <c r="BL6990" i="53"/>
  <c r="BL3972" i="53"/>
  <c r="BL2967" i="53"/>
  <c r="BL4979" i="53"/>
  <c r="BL1962" i="53"/>
  <c r="AD6988" i="53"/>
  <c r="AD3970" i="53"/>
  <c r="AD2965" i="53"/>
  <c r="AE8017" i="53"/>
  <c r="AG8017" i="53"/>
  <c r="AF8017" i="53"/>
  <c r="AG9024" i="53"/>
  <c r="AF9024" i="53"/>
  <c r="AE9024" i="53"/>
  <c r="BQ8017" i="53"/>
  <c r="BP8017" i="53"/>
  <c r="BO8017" i="53"/>
  <c r="BN8017" i="53"/>
  <c r="BM8017" i="53"/>
  <c r="BQ9023" i="53"/>
  <c r="BP9023" i="53"/>
  <c r="BO9023" i="53"/>
  <c r="BN9023" i="53"/>
  <c r="BM9023" i="53"/>
  <c r="BL9024" i="53"/>
  <c r="BL8018" i="53"/>
  <c r="AD9025" i="53"/>
  <c r="AD8018" i="53"/>
  <c r="AG5982" i="53"/>
  <c r="AF5982" i="53"/>
  <c r="AE5982" i="53"/>
  <c r="AG6988" i="53"/>
  <c r="AF6988" i="53"/>
  <c r="AE6988" i="53"/>
  <c r="AG4976" i="53"/>
  <c r="AE4976" i="53"/>
  <c r="AF4976" i="53"/>
  <c r="AE2965" i="53"/>
  <c r="AF2965" i="53"/>
  <c r="AG2965" i="53"/>
  <c r="AG3970" i="53"/>
  <c r="AF3970" i="53"/>
  <c r="AE3970" i="53"/>
  <c r="AE1959" i="53"/>
  <c r="AF1959" i="53"/>
  <c r="AG1959" i="53"/>
  <c r="BQ1962" i="53"/>
  <c r="BP1962" i="53"/>
  <c r="BM1962" i="53"/>
  <c r="BO1962" i="53"/>
  <c r="BN1962" i="53"/>
  <c r="BQ955" i="53"/>
  <c r="BP955" i="53"/>
  <c r="BO955" i="53"/>
  <c r="BN955" i="53"/>
  <c r="BM955" i="53"/>
  <c r="BP4979" i="53"/>
  <c r="BM4979" i="53"/>
  <c r="BQ4979" i="53"/>
  <c r="BO4979" i="53"/>
  <c r="BN4979" i="53"/>
  <c r="BP3972" i="53"/>
  <c r="BQ3972" i="53"/>
  <c r="BO3972" i="53"/>
  <c r="BN3972" i="53"/>
  <c r="BM3972" i="53"/>
  <c r="BQ2967" i="53"/>
  <c r="BP2967" i="53"/>
  <c r="BO2967" i="53"/>
  <c r="BN2967" i="53"/>
  <c r="BM2967" i="53"/>
  <c r="BQ6990" i="53"/>
  <c r="BP6990" i="53"/>
  <c r="BO6990" i="53"/>
  <c r="BN6990" i="53"/>
  <c r="BM6990" i="53"/>
  <c r="BQ5984" i="53"/>
  <c r="BP5984" i="53"/>
  <c r="BN5984" i="53"/>
  <c r="BM5984" i="53"/>
  <c r="BO5984" i="53"/>
  <c r="AD5983" i="53"/>
  <c r="AD4977" i="53"/>
  <c r="AD1960" i="53"/>
  <c r="BL956" i="53"/>
  <c r="BL6991" i="53"/>
  <c r="BL2968" i="53"/>
  <c r="BL1963" i="53"/>
  <c r="BL4980" i="53"/>
  <c r="BL3973" i="53"/>
  <c r="BL5985" i="53"/>
  <c r="AD6989" i="53"/>
  <c r="AD3971" i="53"/>
  <c r="AD2966" i="53"/>
  <c r="AG8018" i="53"/>
  <c r="AF8018" i="53"/>
  <c r="AE8018" i="53"/>
  <c r="AG9025" i="53"/>
  <c r="AF9025" i="53"/>
  <c r="AE9025" i="53"/>
  <c r="BM8018" i="53"/>
  <c r="BQ8018" i="53"/>
  <c r="BP8018" i="53"/>
  <c r="BN8018" i="53"/>
  <c r="BO8018" i="53"/>
  <c r="BO9024" i="53"/>
  <c r="BN9024" i="53"/>
  <c r="BM9024" i="53"/>
  <c r="BQ9024" i="53"/>
  <c r="BP9024" i="53"/>
  <c r="BL9025" i="53"/>
  <c r="BL8019" i="53"/>
  <c r="AD9026" i="53"/>
  <c r="AD8019" i="53"/>
  <c r="AG4977" i="53"/>
  <c r="AF4977" i="53"/>
  <c r="AE4977" i="53"/>
  <c r="AG6989" i="53"/>
  <c r="AE6989" i="53"/>
  <c r="AF6989" i="53"/>
  <c r="AG1960" i="53"/>
  <c r="AF1960" i="53"/>
  <c r="AE1960" i="53"/>
  <c r="AF5983" i="53"/>
  <c r="AE5983" i="53"/>
  <c r="AG5983" i="53"/>
  <c r="AG2966" i="53"/>
  <c r="AF2966" i="53"/>
  <c r="AE2966" i="53"/>
  <c r="AG3971" i="53"/>
  <c r="AF3971" i="53"/>
  <c r="AE3971" i="53"/>
  <c r="BQ5985" i="53"/>
  <c r="BP5985" i="53"/>
  <c r="BO5985" i="53"/>
  <c r="BN5985" i="53"/>
  <c r="BM5985" i="53"/>
  <c r="BQ1963" i="53"/>
  <c r="BP1963" i="53"/>
  <c r="BO1963" i="53"/>
  <c r="BN1963" i="53"/>
  <c r="BM1963" i="53"/>
  <c r="BP6991" i="53"/>
  <c r="BQ6991" i="53"/>
  <c r="BO6991" i="53"/>
  <c r="BN6991" i="53"/>
  <c r="BM6991" i="53"/>
  <c r="BP3973" i="53"/>
  <c r="BQ3973" i="53"/>
  <c r="BO3973" i="53"/>
  <c r="BN3973" i="53"/>
  <c r="BM3973" i="53"/>
  <c r="BP4980" i="53"/>
  <c r="BN4980" i="53"/>
  <c r="BM4980" i="53"/>
  <c r="BQ4980" i="53"/>
  <c r="BO4980" i="53"/>
  <c r="BQ2968" i="53"/>
  <c r="BP2968" i="53"/>
  <c r="BO2968" i="53"/>
  <c r="BN2968" i="53"/>
  <c r="BM2968" i="53"/>
  <c r="BQ956" i="53"/>
  <c r="BP956" i="53"/>
  <c r="BM956" i="53"/>
  <c r="BO956" i="53"/>
  <c r="BN956" i="53"/>
  <c r="AD5984" i="53"/>
  <c r="AD4978" i="53"/>
  <c r="BL957" i="53"/>
  <c r="AD1961" i="53"/>
  <c r="BL6992" i="53"/>
  <c r="BL3974" i="53"/>
  <c r="BL2969" i="53"/>
  <c r="BL4981" i="53"/>
  <c r="BL5986" i="53"/>
  <c r="BL1964" i="53"/>
  <c r="AD6990" i="53"/>
  <c r="AD3972" i="53"/>
  <c r="AD2967" i="53"/>
  <c r="AG8019" i="53"/>
  <c r="AF8019" i="53"/>
  <c r="AE8019" i="53"/>
  <c r="AE9026" i="53"/>
  <c r="AG9026" i="53"/>
  <c r="AF9026" i="53"/>
  <c r="BP8019" i="53"/>
  <c r="BO8019" i="53"/>
  <c r="BN8019" i="53"/>
  <c r="BM8019" i="53"/>
  <c r="BQ8019" i="53"/>
  <c r="BQ9025" i="53"/>
  <c r="BP9025" i="53"/>
  <c r="BO9025" i="53"/>
  <c r="BN9025" i="53"/>
  <c r="BM9025" i="53"/>
  <c r="BL9026" i="53"/>
  <c r="BL8020" i="53"/>
  <c r="AD9027" i="53"/>
  <c r="AD8020" i="53"/>
  <c r="AF4978" i="53"/>
  <c r="AE4978" i="53"/>
  <c r="AG4978" i="53"/>
  <c r="AG5984" i="53"/>
  <c r="AF5984" i="53"/>
  <c r="AE5984" i="53"/>
  <c r="AF6990" i="53"/>
  <c r="AE6990" i="53"/>
  <c r="AG6990" i="53"/>
  <c r="AG2967" i="53"/>
  <c r="AF2967" i="53"/>
  <c r="AE2967" i="53"/>
  <c r="AE3972" i="53"/>
  <c r="AF3972" i="53"/>
  <c r="AG3972" i="53"/>
  <c r="AG1961" i="53"/>
  <c r="AF1961" i="53"/>
  <c r="AE1961" i="53"/>
  <c r="BQ5986" i="53"/>
  <c r="BP5986" i="53"/>
  <c r="BO5986" i="53"/>
  <c r="BN5986" i="53"/>
  <c r="BM5986" i="53"/>
  <c r="BP3974" i="53"/>
  <c r="BQ3974" i="53"/>
  <c r="BO3974" i="53"/>
  <c r="BN3974" i="53"/>
  <c r="BM3974" i="53"/>
  <c r="BQ6992" i="53"/>
  <c r="BP6992" i="53"/>
  <c r="BM6992" i="53"/>
  <c r="BO6992" i="53"/>
  <c r="BN6992" i="53"/>
  <c r="BQ957" i="53"/>
  <c r="BP957" i="53"/>
  <c r="BO957" i="53"/>
  <c r="BN957" i="53"/>
  <c r="BM957" i="53"/>
  <c r="BQ1964" i="53"/>
  <c r="BP1964" i="53"/>
  <c r="BO1964" i="53"/>
  <c r="BN1964" i="53"/>
  <c r="BM1964" i="53"/>
  <c r="BP4981" i="53"/>
  <c r="BO4981" i="53"/>
  <c r="BN4981" i="53"/>
  <c r="BM4981" i="53"/>
  <c r="BQ4981" i="53"/>
  <c r="BP2969" i="53"/>
  <c r="BQ2969" i="53"/>
  <c r="BM2969" i="53"/>
  <c r="BO2969" i="53"/>
  <c r="BN2969" i="53"/>
  <c r="AD5985" i="53"/>
  <c r="AD1962" i="53"/>
  <c r="BL958" i="53"/>
  <c r="AD4979" i="53"/>
  <c r="BL6993" i="53"/>
  <c r="BL5987" i="53"/>
  <c r="BL2970" i="53"/>
  <c r="BL4982" i="53"/>
  <c r="BL1965" i="53"/>
  <c r="BL3975" i="53"/>
  <c r="AD6991" i="53"/>
  <c r="AD3973" i="53"/>
  <c r="AD2968" i="53"/>
  <c r="AG8020" i="53"/>
  <c r="AF8020" i="53"/>
  <c r="AE8020" i="53"/>
  <c r="AG9027" i="53"/>
  <c r="AF9027" i="53"/>
  <c r="AE9027" i="53"/>
  <c r="BQ8020" i="53"/>
  <c r="BP8020" i="53"/>
  <c r="BO8020" i="53"/>
  <c r="BN8020" i="53"/>
  <c r="BM8020" i="53"/>
  <c r="BM9026" i="53"/>
  <c r="BQ9026" i="53"/>
  <c r="BP9026" i="53"/>
  <c r="BO9026" i="53"/>
  <c r="BN9026" i="53"/>
  <c r="BL9027" i="53"/>
  <c r="BL8021" i="53"/>
  <c r="AD9028" i="53"/>
  <c r="AD8021" i="53"/>
  <c r="AG6991" i="53"/>
  <c r="AF6991" i="53"/>
  <c r="AE6991" i="53"/>
  <c r="AG5985" i="53"/>
  <c r="AF5985" i="53"/>
  <c r="AE5985" i="53"/>
  <c r="AG1962" i="53"/>
  <c r="AE1962" i="53"/>
  <c r="AF1962" i="53"/>
  <c r="AG2968" i="53"/>
  <c r="AE2968" i="53"/>
  <c r="AF2968" i="53"/>
  <c r="AG3973" i="53"/>
  <c r="AF3973" i="53"/>
  <c r="AE3973" i="53"/>
  <c r="AG4979" i="53"/>
  <c r="AF4979" i="53"/>
  <c r="AE4979" i="53"/>
  <c r="BQ958" i="53"/>
  <c r="BP958" i="53"/>
  <c r="BO958" i="53"/>
  <c r="BN958" i="53"/>
  <c r="BM958" i="53"/>
  <c r="BQ1965" i="53"/>
  <c r="BP1965" i="53"/>
  <c r="BO1965" i="53"/>
  <c r="BN1965" i="53"/>
  <c r="BM1965" i="53"/>
  <c r="BP4982" i="53"/>
  <c r="BQ4982" i="53"/>
  <c r="BO4982" i="53"/>
  <c r="BN4982" i="53"/>
  <c r="BM4982" i="53"/>
  <c r="BQ2970" i="53"/>
  <c r="BP2970" i="53"/>
  <c r="BO2970" i="53"/>
  <c r="BN2970" i="53"/>
  <c r="BM2970" i="53"/>
  <c r="BP3975" i="53"/>
  <c r="BQ3975" i="53"/>
  <c r="BO3975" i="53"/>
  <c r="BN3975" i="53"/>
  <c r="BM3975" i="53"/>
  <c r="BQ5987" i="53"/>
  <c r="BP5987" i="53"/>
  <c r="BO5987" i="53"/>
  <c r="BN5987" i="53"/>
  <c r="BM5987" i="53"/>
  <c r="BQ6993" i="53"/>
  <c r="BP6993" i="53"/>
  <c r="BO6993" i="53"/>
  <c r="BN6993" i="53"/>
  <c r="BM6993" i="53"/>
  <c r="AD5986" i="53"/>
  <c r="BL959" i="53"/>
  <c r="AD4980" i="53"/>
  <c r="AD1963" i="53"/>
  <c r="BL4983" i="53"/>
  <c r="BL6994" i="53"/>
  <c r="BL1966" i="53"/>
  <c r="BL5988" i="53"/>
  <c r="BL2971" i="53"/>
  <c r="BL3976" i="53"/>
  <c r="AD6992" i="53"/>
  <c r="AD3974" i="53"/>
  <c r="AD2969" i="53"/>
  <c r="AG8021" i="53"/>
  <c r="AF8021" i="53"/>
  <c r="AE8021" i="53"/>
  <c r="AG9028" i="53"/>
  <c r="AF9028" i="53"/>
  <c r="AE9028" i="53"/>
  <c r="BN8021" i="53"/>
  <c r="BM8021" i="53"/>
  <c r="BQ8021" i="53"/>
  <c r="BO8021" i="53"/>
  <c r="BP8021" i="53"/>
  <c r="BP9027" i="53"/>
  <c r="BO9027" i="53"/>
  <c r="BN9027" i="53"/>
  <c r="BM9027" i="53"/>
  <c r="BQ9027" i="53"/>
  <c r="BL9028" i="53"/>
  <c r="BL8022" i="53"/>
  <c r="AD9029" i="53"/>
  <c r="AD8022" i="53"/>
  <c r="AE5986" i="53"/>
  <c r="AG5986" i="53"/>
  <c r="AF5986" i="53"/>
  <c r="AF6992" i="53"/>
  <c r="AG6992" i="53"/>
  <c r="AE6992" i="53"/>
  <c r="AG4980" i="53"/>
  <c r="AF4980" i="53"/>
  <c r="AE4980" i="53"/>
  <c r="AG2969" i="53"/>
  <c r="AF2969" i="53"/>
  <c r="AE2969" i="53"/>
  <c r="AG3974" i="53"/>
  <c r="AF3974" i="53"/>
  <c r="AE3974" i="53"/>
  <c r="AG1963" i="53"/>
  <c r="AF1963" i="53"/>
  <c r="AE1963" i="53"/>
  <c r="BQ959" i="53"/>
  <c r="BP959" i="53"/>
  <c r="BO959" i="53"/>
  <c r="BN959" i="53"/>
  <c r="BM959" i="53"/>
  <c r="BQ2971" i="53"/>
  <c r="BP2971" i="53"/>
  <c r="BO2971" i="53"/>
  <c r="BN2971" i="53"/>
  <c r="BM2971" i="53"/>
  <c r="BQ6994" i="53"/>
  <c r="BP6994" i="53"/>
  <c r="BO6994" i="53"/>
  <c r="BN6994" i="53"/>
  <c r="BM6994" i="53"/>
  <c r="BP4983" i="53"/>
  <c r="BQ4983" i="53"/>
  <c r="BO4983" i="53"/>
  <c r="BN4983" i="53"/>
  <c r="BM4983" i="53"/>
  <c r="BP3976" i="53"/>
  <c r="BM3976" i="53"/>
  <c r="BQ3976" i="53"/>
  <c r="BO3976" i="53"/>
  <c r="BN3976" i="53"/>
  <c r="BQ5988" i="53"/>
  <c r="BP5988" i="53"/>
  <c r="BN5988" i="53"/>
  <c r="BM5988" i="53"/>
  <c r="BO5988" i="53"/>
  <c r="BQ1966" i="53"/>
  <c r="BP1966" i="53"/>
  <c r="BM1966" i="53"/>
  <c r="BO1966" i="53"/>
  <c r="BN1966" i="53"/>
  <c r="AD5987" i="53"/>
  <c r="AD4981" i="53"/>
  <c r="BL960" i="53"/>
  <c r="AD1964" i="53"/>
  <c r="BL2972" i="53"/>
  <c r="BL4984" i="53"/>
  <c r="BL1967" i="53"/>
  <c r="BL6995" i="53"/>
  <c r="BL5989" i="53"/>
  <c r="BL3977" i="53"/>
  <c r="AD6993" i="53"/>
  <c r="AD3975" i="53"/>
  <c r="AD2970" i="53"/>
  <c r="AF8022" i="53"/>
  <c r="AE8022" i="53"/>
  <c r="AG8022" i="53"/>
  <c r="AG9029" i="53"/>
  <c r="AF9029" i="53"/>
  <c r="AE9029" i="53"/>
  <c r="BQ8022" i="53"/>
  <c r="BP8022" i="53"/>
  <c r="BO8022" i="53"/>
  <c r="BN8022" i="53"/>
  <c r="BM8022" i="53"/>
  <c r="BQ9028" i="53"/>
  <c r="BP9028" i="53"/>
  <c r="BO9028" i="53"/>
  <c r="BN9028" i="53"/>
  <c r="BM9028" i="53"/>
  <c r="BL9029" i="53"/>
  <c r="BL8023" i="53"/>
  <c r="AD9030" i="53"/>
  <c r="AD8023" i="53"/>
  <c r="AG6993" i="53"/>
  <c r="AF6993" i="53"/>
  <c r="AE6993" i="53"/>
  <c r="AE4981" i="53"/>
  <c r="AF4981" i="53"/>
  <c r="AG4981" i="53"/>
  <c r="AG5987" i="53"/>
  <c r="AF5987" i="53"/>
  <c r="AE5987" i="53"/>
  <c r="AF2970" i="53"/>
  <c r="AE2970" i="53"/>
  <c r="AG2970" i="53"/>
  <c r="AG3975" i="53"/>
  <c r="AE3975" i="53"/>
  <c r="AF3975" i="53"/>
  <c r="AF1964" i="53"/>
  <c r="AE1964" i="53"/>
  <c r="AG1964" i="53"/>
  <c r="BQ960" i="53"/>
  <c r="BP960" i="53"/>
  <c r="BM960" i="53"/>
  <c r="BO960" i="53"/>
  <c r="BN960" i="53"/>
  <c r="BP3977" i="53"/>
  <c r="BN3977" i="53"/>
  <c r="BM3977" i="53"/>
  <c r="BQ3977" i="53"/>
  <c r="BO3977" i="53"/>
  <c r="BQ5989" i="53"/>
  <c r="BP5989" i="53"/>
  <c r="BO5989" i="53"/>
  <c r="BN5989" i="53"/>
  <c r="BM5989" i="53"/>
  <c r="BP6995" i="53"/>
  <c r="BQ6995" i="53"/>
  <c r="BO6995" i="53"/>
  <c r="BN6995" i="53"/>
  <c r="BM6995" i="53"/>
  <c r="BQ1967" i="53"/>
  <c r="BP1967" i="53"/>
  <c r="BO1967" i="53"/>
  <c r="BN1967" i="53"/>
  <c r="BM1967" i="53"/>
  <c r="BP4984" i="53"/>
  <c r="BQ4984" i="53"/>
  <c r="BO4984" i="53"/>
  <c r="BN4984" i="53"/>
  <c r="BM4984" i="53"/>
  <c r="BQ2972" i="53"/>
  <c r="BP2972" i="53"/>
  <c r="BO2972" i="53"/>
  <c r="BN2972" i="53"/>
  <c r="BM2972" i="53"/>
  <c r="AD5988" i="53"/>
  <c r="AD1965" i="53"/>
  <c r="AD4982" i="53"/>
  <c r="BL961" i="53"/>
  <c r="BL5990" i="53"/>
  <c r="BL1968" i="53"/>
  <c r="BL4985" i="53"/>
  <c r="BL6996" i="53"/>
  <c r="BL3978" i="53"/>
  <c r="BL2973" i="53"/>
  <c r="AD6994" i="53"/>
  <c r="AD3976" i="53"/>
  <c r="AD2971" i="53"/>
  <c r="AG8023" i="53"/>
  <c r="AF8023" i="53"/>
  <c r="AE8023" i="53"/>
  <c r="AG9030" i="53"/>
  <c r="AF9030" i="53"/>
  <c r="AE9030" i="53"/>
  <c r="BQ8023" i="53"/>
  <c r="BP8023" i="53"/>
  <c r="BO8023" i="53"/>
  <c r="BM8023" i="53"/>
  <c r="BN8023" i="53"/>
  <c r="BN9029" i="53"/>
  <c r="BM9029" i="53"/>
  <c r="BQ9029" i="53"/>
  <c r="BP9029" i="53"/>
  <c r="BO9029" i="53"/>
  <c r="BL9030" i="53"/>
  <c r="BL8024" i="53"/>
  <c r="AD9031" i="53"/>
  <c r="AD8024" i="53"/>
  <c r="AG1965" i="53"/>
  <c r="AF1965" i="53"/>
  <c r="AE1965" i="53"/>
  <c r="AG4982" i="53"/>
  <c r="AF4982" i="53"/>
  <c r="AE4982" i="53"/>
  <c r="AG5988" i="53"/>
  <c r="AF5988" i="53"/>
  <c r="AE5988" i="53"/>
  <c r="AF6994" i="53"/>
  <c r="AE6994" i="53"/>
  <c r="AG6994" i="53"/>
  <c r="AG2971" i="53"/>
  <c r="AF2971" i="53"/>
  <c r="AE2971" i="53"/>
  <c r="AG3976" i="53"/>
  <c r="AF3976" i="53"/>
  <c r="AE3976" i="53"/>
  <c r="BP4985" i="53"/>
  <c r="BQ4985" i="53"/>
  <c r="BO4985" i="53"/>
  <c r="BN4985" i="53"/>
  <c r="BM4985" i="53"/>
  <c r="BP2973" i="53"/>
  <c r="BQ2973" i="53"/>
  <c r="BM2973" i="53"/>
  <c r="BO2973" i="53"/>
  <c r="BN2973" i="53"/>
  <c r="BP3978" i="53"/>
  <c r="BO3978" i="53"/>
  <c r="BN3978" i="53"/>
  <c r="BM3978" i="53"/>
  <c r="BQ3978" i="53"/>
  <c r="BQ6996" i="53"/>
  <c r="BP6996" i="53"/>
  <c r="BM6996" i="53"/>
  <c r="BO6996" i="53"/>
  <c r="BN6996" i="53"/>
  <c r="BQ1968" i="53"/>
  <c r="BP1968" i="53"/>
  <c r="BO1968" i="53"/>
  <c r="BN1968" i="53"/>
  <c r="BM1968" i="53"/>
  <c r="BQ5990" i="53"/>
  <c r="BP5990" i="53"/>
  <c r="BO5990" i="53"/>
  <c r="BN5990" i="53"/>
  <c r="BM5990" i="53"/>
  <c r="BQ961" i="53"/>
  <c r="BP961" i="53"/>
  <c r="BO961" i="53"/>
  <c r="BN961" i="53"/>
  <c r="BM961" i="53"/>
  <c r="AD5989" i="53"/>
  <c r="AD4983" i="53"/>
  <c r="AD1966" i="53"/>
  <c r="BL962" i="53"/>
  <c r="BL4986" i="53"/>
  <c r="BL3979" i="53"/>
  <c r="BL6997" i="53"/>
  <c r="BL2974" i="53"/>
  <c r="BL1969" i="53"/>
  <c r="BL5991" i="53"/>
  <c r="AD6995" i="53"/>
  <c r="AD3977" i="53"/>
  <c r="AD2972" i="53"/>
  <c r="AG8024" i="53"/>
  <c r="AF8024" i="53"/>
  <c r="AE8024" i="53"/>
  <c r="AF9031" i="53"/>
  <c r="AE9031" i="53"/>
  <c r="AG9031" i="53"/>
  <c r="BO8024" i="53"/>
  <c r="BN8024" i="53"/>
  <c r="BM8024" i="53"/>
  <c r="BP8024" i="53"/>
  <c r="BQ8024" i="53"/>
  <c r="BQ9030" i="53"/>
  <c r="BP9030" i="53"/>
  <c r="BO9030" i="53"/>
  <c r="BN9030" i="53"/>
  <c r="BM9030" i="53"/>
  <c r="BL9031" i="53"/>
  <c r="BL8025" i="53"/>
  <c r="AD9032" i="53"/>
  <c r="AD8025" i="53"/>
  <c r="AE6995" i="53"/>
  <c r="AG6995" i="53"/>
  <c r="AF6995" i="53"/>
  <c r="AG1966" i="53"/>
  <c r="AF1966" i="53"/>
  <c r="AE1966" i="53"/>
  <c r="AG4983" i="53"/>
  <c r="AF4983" i="53"/>
  <c r="AE4983" i="53"/>
  <c r="AG5989" i="53"/>
  <c r="AE5989" i="53"/>
  <c r="AF5989" i="53"/>
  <c r="AG2972" i="53"/>
  <c r="AF2972" i="53"/>
  <c r="AE2972" i="53"/>
  <c r="AF3977" i="53"/>
  <c r="AE3977" i="53"/>
  <c r="AG3977" i="53"/>
  <c r="BQ1969" i="53"/>
  <c r="BP1969" i="53"/>
  <c r="BO1969" i="53"/>
  <c r="BN1969" i="53"/>
  <c r="BM1969" i="53"/>
  <c r="BQ5991" i="53"/>
  <c r="BP5991" i="53"/>
  <c r="BO5991" i="53"/>
  <c r="BN5991" i="53"/>
  <c r="BM5991" i="53"/>
  <c r="BQ2974" i="53"/>
  <c r="BP2974" i="53"/>
  <c r="BO2974" i="53"/>
  <c r="BN2974" i="53"/>
  <c r="BM2974" i="53"/>
  <c r="BQ6997" i="53"/>
  <c r="BP6997" i="53"/>
  <c r="BO6997" i="53"/>
  <c r="BN6997" i="53"/>
  <c r="BM6997" i="53"/>
  <c r="BP3979" i="53"/>
  <c r="BQ3979" i="53"/>
  <c r="BO3979" i="53"/>
  <c r="BN3979" i="53"/>
  <c r="BM3979" i="53"/>
  <c r="BP4986" i="53"/>
  <c r="BQ4986" i="53"/>
  <c r="BO4986" i="53"/>
  <c r="BN4986" i="53"/>
  <c r="BM4986" i="53"/>
  <c r="BQ962" i="53"/>
  <c r="BP962" i="53"/>
  <c r="BO962" i="53"/>
  <c r="BN962" i="53"/>
  <c r="BM962" i="53"/>
  <c r="AD5990" i="53"/>
  <c r="AD1967" i="53"/>
  <c r="AD4984" i="53"/>
  <c r="BL963" i="53"/>
  <c r="BL6998" i="53"/>
  <c r="BL1970" i="53"/>
  <c r="BL4987" i="53"/>
  <c r="BL5992" i="53"/>
  <c r="BL2975" i="53"/>
  <c r="BL3980" i="53"/>
  <c r="AD6996" i="53"/>
  <c r="AD3978" i="53"/>
  <c r="AD2973" i="53"/>
  <c r="AE8025" i="53"/>
  <c r="AG8025" i="53"/>
  <c r="AF8025" i="53"/>
  <c r="AG9032" i="53"/>
  <c r="AF9032" i="53"/>
  <c r="AE9032" i="53"/>
  <c r="BQ8025" i="53"/>
  <c r="BP8025" i="53"/>
  <c r="BO8025" i="53"/>
  <c r="BN8025" i="53"/>
  <c r="BM8025" i="53"/>
  <c r="BQ9031" i="53"/>
  <c r="BP9031" i="53"/>
  <c r="BO9031" i="53"/>
  <c r="BN9031" i="53"/>
  <c r="BM9031" i="53"/>
  <c r="BL9032" i="53"/>
  <c r="BL8026" i="53"/>
  <c r="AD9033" i="53"/>
  <c r="AD8026" i="53"/>
  <c r="AE1967" i="53"/>
  <c r="AF1967" i="53"/>
  <c r="AG1967" i="53"/>
  <c r="AG5990" i="53"/>
  <c r="AF5990" i="53"/>
  <c r="AE5990" i="53"/>
  <c r="AG6996" i="53"/>
  <c r="AF6996" i="53"/>
  <c r="AE6996" i="53"/>
  <c r="AG4984" i="53"/>
  <c r="AE4984" i="53"/>
  <c r="AF4984" i="53"/>
  <c r="AE2973" i="53"/>
  <c r="AF2973" i="53"/>
  <c r="AG2973" i="53"/>
  <c r="AG3978" i="53"/>
  <c r="AF3978" i="53"/>
  <c r="AE3978" i="53"/>
  <c r="BQ5992" i="53"/>
  <c r="BP5992" i="53"/>
  <c r="BN5992" i="53"/>
  <c r="BM5992" i="53"/>
  <c r="BO5992" i="53"/>
  <c r="BP3980" i="53"/>
  <c r="BQ3980" i="53"/>
  <c r="BO3980" i="53"/>
  <c r="BN3980" i="53"/>
  <c r="BM3980" i="53"/>
  <c r="BP4987" i="53"/>
  <c r="BM4987" i="53"/>
  <c r="BQ4987" i="53"/>
  <c r="BO4987" i="53"/>
  <c r="BN4987" i="53"/>
  <c r="BQ1970" i="53"/>
  <c r="BP1970" i="53"/>
  <c r="BM1970" i="53"/>
  <c r="BO1970" i="53"/>
  <c r="BN1970" i="53"/>
  <c r="BQ6998" i="53"/>
  <c r="BP6998" i="53"/>
  <c r="BO6998" i="53"/>
  <c r="BN6998" i="53"/>
  <c r="BM6998" i="53"/>
  <c r="BQ2975" i="53"/>
  <c r="BP2975" i="53"/>
  <c r="BO2975" i="53"/>
  <c r="BN2975" i="53"/>
  <c r="BM2975" i="53"/>
  <c r="BQ963" i="53"/>
  <c r="BP963" i="53"/>
  <c r="BO963" i="53"/>
  <c r="BN963" i="53"/>
  <c r="BM963" i="53"/>
  <c r="AD5991" i="53"/>
  <c r="AD4985" i="53"/>
  <c r="AD1968" i="53"/>
  <c r="BL964" i="53"/>
  <c r="BL6999" i="53"/>
  <c r="BL5993" i="53"/>
  <c r="BL4988" i="53"/>
  <c r="BL2976" i="53"/>
  <c r="BL1971" i="53"/>
  <c r="BL3981" i="53"/>
  <c r="AD6997" i="53"/>
  <c r="AD3979" i="53"/>
  <c r="AD2974" i="53"/>
  <c r="AG8026" i="53"/>
  <c r="AF8026" i="53"/>
  <c r="AE8026" i="53"/>
  <c r="AG9033" i="53"/>
  <c r="AF9033" i="53"/>
  <c r="AE9033" i="53"/>
  <c r="BM8026" i="53"/>
  <c r="BQ8026" i="53"/>
  <c r="BP8026" i="53"/>
  <c r="BN8026" i="53"/>
  <c r="BO8026" i="53"/>
  <c r="BO9032" i="53"/>
  <c r="BN9032" i="53"/>
  <c r="BM9032" i="53"/>
  <c r="BQ9032" i="53"/>
  <c r="BP9032" i="53"/>
  <c r="BL9033" i="53"/>
  <c r="BL8027" i="53"/>
  <c r="AD9034" i="53"/>
  <c r="AD8027" i="53"/>
  <c r="AG6997" i="53"/>
  <c r="AE6997" i="53"/>
  <c r="AF6997" i="53"/>
  <c r="AG1968" i="53"/>
  <c r="AF1968" i="53"/>
  <c r="AE1968" i="53"/>
  <c r="AG4985" i="53"/>
  <c r="AF4985" i="53"/>
  <c r="AE4985" i="53"/>
  <c r="AG2974" i="53"/>
  <c r="AF2974" i="53"/>
  <c r="AE2974" i="53"/>
  <c r="AF5991" i="53"/>
  <c r="AE5991" i="53"/>
  <c r="AG5991" i="53"/>
  <c r="AG3979" i="53"/>
  <c r="AF3979" i="53"/>
  <c r="AE3979" i="53"/>
  <c r="BQ2976" i="53"/>
  <c r="BP2976" i="53"/>
  <c r="BO2976" i="53"/>
  <c r="BN2976" i="53"/>
  <c r="BM2976" i="53"/>
  <c r="BQ5993" i="53"/>
  <c r="BP5993" i="53"/>
  <c r="BO5993" i="53"/>
  <c r="BN5993" i="53"/>
  <c r="BM5993" i="53"/>
  <c r="BP3981" i="53"/>
  <c r="BQ3981" i="53"/>
  <c r="BO3981" i="53"/>
  <c r="BN3981" i="53"/>
  <c r="BM3981" i="53"/>
  <c r="BQ1971" i="53"/>
  <c r="BP1971" i="53"/>
  <c r="BO1971" i="53"/>
  <c r="BN1971" i="53"/>
  <c r="BM1971" i="53"/>
  <c r="BP4988" i="53"/>
  <c r="BN4988" i="53"/>
  <c r="BM4988" i="53"/>
  <c r="BQ4988" i="53"/>
  <c r="BO4988" i="53"/>
  <c r="BP6999" i="53"/>
  <c r="BQ6999" i="53"/>
  <c r="BO6999" i="53"/>
  <c r="BN6999" i="53"/>
  <c r="BM6999" i="53"/>
  <c r="BQ964" i="53"/>
  <c r="BP964" i="53"/>
  <c r="BO964" i="53"/>
  <c r="BM964" i="53"/>
  <c r="BN964" i="53"/>
  <c r="AD5992" i="53"/>
  <c r="BL965" i="53"/>
  <c r="AD1969" i="53"/>
  <c r="AD4986" i="53"/>
  <c r="BL5994" i="53"/>
  <c r="BL4989" i="53"/>
  <c r="BL7000" i="53"/>
  <c r="BL2977" i="53"/>
  <c r="BL3982" i="53"/>
  <c r="BL1972" i="53"/>
  <c r="AD6998" i="53"/>
  <c r="AD3980" i="53"/>
  <c r="AD2975" i="53"/>
  <c r="AG8027" i="53"/>
  <c r="AF8027" i="53"/>
  <c r="AE8027" i="53"/>
  <c r="AE9034" i="53"/>
  <c r="AG9034" i="53"/>
  <c r="AF9034" i="53"/>
  <c r="BP8027" i="53"/>
  <c r="BO8027" i="53"/>
  <c r="BN8027" i="53"/>
  <c r="BM8027" i="53"/>
  <c r="BQ8027" i="53"/>
  <c r="BQ9033" i="53"/>
  <c r="BP9033" i="53"/>
  <c r="BO9033" i="53"/>
  <c r="BN9033" i="53"/>
  <c r="BM9033" i="53"/>
  <c r="BL9034" i="53"/>
  <c r="BL8028" i="53"/>
  <c r="AD9035" i="53"/>
  <c r="AD8028" i="53"/>
  <c r="AG5992" i="53"/>
  <c r="AF5992" i="53"/>
  <c r="AE5992" i="53"/>
  <c r="AG1969" i="53"/>
  <c r="AF1969" i="53"/>
  <c r="AE1969" i="53"/>
  <c r="AG6998" i="53"/>
  <c r="AF6998" i="53"/>
  <c r="AE6998" i="53"/>
  <c r="AG2975" i="53"/>
  <c r="AF2975" i="53"/>
  <c r="AE2975" i="53"/>
  <c r="AE3980" i="53"/>
  <c r="AF3980" i="53"/>
  <c r="AG3980" i="53"/>
  <c r="AF4986" i="53"/>
  <c r="AE4986" i="53"/>
  <c r="AG4986" i="53"/>
  <c r="BQ1972" i="53"/>
  <c r="BP1972" i="53"/>
  <c r="BO1972" i="53"/>
  <c r="BN1972" i="53"/>
  <c r="BM1972" i="53"/>
  <c r="BQ965" i="53"/>
  <c r="BP965" i="53"/>
  <c r="BN965" i="53"/>
  <c r="BM965" i="53"/>
  <c r="BO965" i="53"/>
  <c r="BP3982" i="53"/>
  <c r="BQ3982" i="53"/>
  <c r="BO3982" i="53"/>
  <c r="BN3982" i="53"/>
  <c r="BM3982" i="53"/>
  <c r="BQ7000" i="53"/>
  <c r="BP7000" i="53"/>
  <c r="BM7000" i="53"/>
  <c r="BO7000" i="53"/>
  <c r="BN7000" i="53"/>
  <c r="BP4989" i="53"/>
  <c r="BO4989" i="53"/>
  <c r="BN4989" i="53"/>
  <c r="BM4989" i="53"/>
  <c r="BQ4989" i="53"/>
  <c r="BP2977" i="53"/>
  <c r="BQ2977" i="53"/>
  <c r="BM2977" i="53"/>
  <c r="BO2977" i="53"/>
  <c r="BN2977" i="53"/>
  <c r="BQ5994" i="53"/>
  <c r="BP5994" i="53"/>
  <c r="BO5994" i="53"/>
  <c r="BN5994" i="53"/>
  <c r="BM5994" i="53"/>
  <c r="AD5993" i="53"/>
  <c r="AD1970" i="53"/>
  <c r="BL966" i="53"/>
  <c r="AD4987" i="53"/>
  <c r="BL2978" i="53"/>
  <c r="BL4990" i="53"/>
  <c r="BL5995" i="53"/>
  <c r="BL3983" i="53"/>
  <c r="BL7001" i="53"/>
  <c r="BL1973" i="53"/>
  <c r="AD6999" i="53"/>
  <c r="AD3981" i="53"/>
  <c r="AD2976" i="53"/>
  <c r="AG8028" i="53"/>
  <c r="AF8028" i="53"/>
  <c r="AE8028" i="53"/>
  <c r="AG9035" i="53"/>
  <c r="AF9035" i="53"/>
  <c r="AE9035" i="53"/>
  <c r="BQ8028" i="53"/>
  <c r="BP8028" i="53"/>
  <c r="BO8028" i="53"/>
  <c r="BN8028" i="53"/>
  <c r="BM8028" i="53"/>
  <c r="BM9034" i="53"/>
  <c r="BQ9034" i="53"/>
  <c r="BP9034" i="53"/>
  <c r="BO9034" i="53"/>
  <c r="BN9034" i="53"/>
  <c r="BL9035" i="53"/>
  <c r="BL8029" i="53"/>
  <c r="AD9036" i="53"/>
  <c r="AD8029" i="53"/>
  <c r="AG1970" i="53"/>
  <c r="AE1970" i="53"/>
  <c r="AF1970" i="53"/>
  <c r="AG6999" i="53"/>
  <c r="AF6999" i="53"/>
  <c r="AE6999" i="53"/>
  <c r="AG2976" i="53"/>
  <c r="AE2976" i="53"/>
  <c r="AF2976" i="53"/>
  <c r="AG5993" i="53"/>
  <c r="AF5993" i="53"/>
  <c r="AE5993" i="53"/>
  <c r="AG3981" i="53"/>
  <c r="AF3981" i="53"/>
  <c r="AE3981" i="53"/>
  <c r="AG4987" i="53"/>
  <c r="AF4987" i="53"/>
  <c r="AE4987" i="53"/>
  <c r="BQ966" i="53"/>
  <c r="BP966" i="53"/>
  <c r="BO966" i="53"/>
  <c r="BM966" i="53"/>
  <c r="BN966" i="53"/>
  <c r="BQ7001" i="53"/>
  <c r="BP7001" i="53"/>
  <c r="BO7001" i="53"/>
  <c r="BN7001" i="53"/>
  <c r="BM7001" i="53"/>
  <c r="BP3983" i="53"/>
  <c r="BQ3983" i="53"/>
  <c r="BO3983" i="53"/>
  <c r="BN3983" i="53"/>
  <c r="BM3983" i="53"/>
  <c r="BP4990" i="53"/>
  <c r="BQ4990" i="53"/>
  <c r="BO4990" i="53"/>
  <c r="BN4990" i="53"/>
  <c r="BM4990" i="53"/>
  <c r="BQ1973" i="53"/>
  <c r="BP1973" i="53"/>
  <c r="BO1973" i="53"/>
  <c r="BN1973" i="53"/>
  <c r="BM1973" i="53"/>
  <c r="BQ5995" i="53"/>
  <c r="BP5995" i="53"/>
  <c r="BO5995" i="53"/>
  <c r="BN5995" i="53"/>
  <c r="BM5995" i="53"/>
  <c r="BQ2978" i="53"/>
  <c r="BP2978" i="53"/>
  <c r="BO2978" i="53"/>
  <c r="BN2978" i="53"/>
  <c r="BM2978" i="53"/>
  <c r="AD5994" i="53"/>
  <c r="BL967" i="53"/>
  <c r="AD4988" i="53"/>
  <c r="AD1971" i="53"/>
  <c r="BL4991" i="53"/>
  <c r="BL7002" i="53"/>
  <c r="BL3984" i="53"/>
  <c r="BL5996" i="53"/>
  <c r="BL1974" i="53"/>
  <c r="BL2979" i="53"/>
  <c r="AD7000" i="53"/>
  <c r="AD3982" i="53"/>
  <c r="AD2977" i="53"/>
  <c r="AG8029" i="53"/>
  <c r="AF8029" i="53"/>
  <c r="AE8029" i="53"/>
  <c r="AG9036" i="53"/>
  <c r="AF9036" i="53"/>
  <c r="AE9036" i="53"/>
  <c r="BN8029" i="53"/>
  <c r="BM8029" i="53"/>
  <c r="BQ8029" i="53"/>
  <c r="BO8029" i="53"/>
  <c r="BP8029" i="53"/>
  <c r="BP9035" i="53"/>
  <c r="BO9035" i="53"/>
  <c r="BN9035" i="53"/>
  <c r="BM9035" i="53"/>
  <c r="BQ9035" i="53"/>
  <c r="BL9036" i="53"/>
  <c r="BL8030" i="53"/>
  <c r="AD9037" i="53"/>
  <c r="AD8030" i="53"/>
  <c r="AF7000" i="53"/>
  <c r="AG7000" i="53"/>
  <c r="AE7000" i="53"/>
  <c r="AG4988" i="53"/>
  <c r="AF4988" i="53"/>
  <c r="AE4988" i="53"/>
  <c r="AE5994" i="53"/>
  <c r="AG5994" i="53"/>
  <c r="AF5994" i="53"/>
  <c r="AG2977" i="53"/>
  <c r="AF2977" i="53"/>
  <c r="AE2977" i="53"/>
  <c r="AG3982" i="53"/>
  <c r="AF3982" i="53"/>
  <c r="AE3982" i="53"/>
  <c r="AG1971" i="53"/>
  <c r="AF1971" i="53"/>
  <c r="AE1971" i="53"/>
  <c r="BQ1974" i="53"/>
  <c r="BP1974" i="53"/>
  <c r="BM1974" i="53"/>
  <c r="BO1974" i="53"/>
  <c r="BN1974" i="53"/>
  <c r="BQ5996" i="53"/>
  <c r="BP5996" i="53"/>
  <c r="BN5996" i="53"/>
  <c r="BM5996" i="53"/>
  <c r="BO5996" i="53"/>
  <c r="BQ967" i="53"/>
  <c r="BP967" i="53"/>
  <c r="BO967" i="53"/>
  <c r="BN967" i="53"/>
  <c r="BM967" i="53"/>
  <c r="BP3984" i="53"/>
  <c r="BM3984" i="53"/>
  <c r="BQ3984" i="53"/>
  <c r="BO3984" i="53"/>
  <c r="BN3984" i="53"/>
  <c r="BQ2979" i="53"/>
  <c r="BP2979" i="53"/>
  <c r="BO2979" i="53"/>
  <c r="BN2979" i="53"/>
  <c r="BM2979" i="53"/>
  <c r="BQ7002" i="53"/>
  <c r="BP7002" i="53"/>
  <c r="BO7002" i="53"/>
  <c r="BN7002" i="53"/>
  <c r="BM7002" i="53"/>
  <c r="BP4991" i="53"/>
  <c r="BQ4991" i="53"/>
  <c r="BO4991" i="53"/>
  <c r="BN4991" i="53"/>
  <c r="BM4991" i="53"/>
  <c r="AD5995" i="53"/>
  <c r="AD4989" i="53"/>
  <c r="AD1972" i="53"/>
  <c r="BL968" i="53"/>
  <c r="BL7003" i="53"/>
  <c r="BL5997" i="53"/>
  <c r="BL2980" i="53"/>
  <c r="BL3985" i="53"/>
  <c r="BL4992" i="53"/>
  <c r="BL1975" i="53"/>
  <c r="AD7001" i="53"/>
  <c r="AD3983" i="53"/>
  <c r="AD2978" i="53"/>
  <c r="AF8030" i="53"/>
  <c r="AE8030" i="53"/>
  <c r="AG8030" i="53"/>
  <c r="AG9037" i="53"/>
  <c r="AF9037" i="53"/>
  <c r="AE9037" i="53"/>
  <c r="BQ8030" i="53"/>
  <c r="BP8030" i="53"/>
  <c r="BO8030" i="53"/>
  <c r="BN8030" i="53"/>
  <c r="BM8030" i="53"/>
  <c r="BQ9036" i="53"/>
  <c r="BP9036" i="53"/>
  <c r="BO9036" i="53"/>
  <c r="BN9036" i="53"/>
  <c r="BM9036" i="53"/>
  <c r="BL9037" i="53"/>
  <c r="BL8031" i="53"/>
  <c r="AD9038" i="53"/>
  <c r="AD8031" i="53"/>
  <c r="AE4989" i="53"/>
  <c r="AF4989" i="53"/>
  <c r="AG4989" i="53"/>
  <c r="AG5995" i="53"/>
  <c r="AF5995" i="53"/>
  <c r="AE5995" i="53"/>
  <c r="AG7001" i="53"/>
  <c r="AE7001" i="53"/>
  <c r="AF7001" i="53"/>
  <c r="AF2978" i="53"/>
  <c r="AE2978" i="53"/>
  <c r="AG2978" i="53"/>
  <c r="AF1972" i="53"/>
  <c r="AE1972" i="53"/>
  <c r="AG1972" i="53"/>
  <c r="AG3983" i="53"/>
  <c r="AE3983" i="53"/>
  <c r="AF3983" i="53"/>
  <c r="BQ1975" i="53"/>
  <c r="BP1975" i="53"/>
  <c r="BO1975" i="53"/>
  <c r="BN1975" i="53"/>
  <c r="BM1975" i="53"/>
  <c r="BP3985" i="53"/>
  <c r="BN3985" i="53"/>
  <c r="BM3985" i="53"/>
  <c r="BQ3985" i="53"/>
  <c r="BO3985" i="53"/>
  <c r="BQ2980" i="53"/>
  <c r="BP2980" i="53"/>
  <c r="BO2980" i="53"/>
  <c r="BN2980" i="53"/>
  <c r="BM2980" i="53"/>
  <c r="BP4992" i="53"/>
  <c r="BQ4992" i="53"/>
  <c r="BO4992" i="53"/>
  <c r="BN4992" i="53"/>
  <c r="BM4992" i="53"/>
  <c r="BQ5997" i="53"/>
  <c r="BP5997" i="53"/>
  <c r="BO5997" i="53"/>
  <c r="BN5997" i="53"/>
  <c r="BM5997" i="53"/>
  <c r="BP7003" i="53"/>
  <c r="BQ7003" i="53"/>
  <c r="BO7003" i="53"/>
  <c r="BN7003" i="53"/>
  <c r="BM7003" i="53"/>
  <c r="BQ968" i="53"/>
  <c r="BP968" i="53"/>
  <c r="BO968" i="53"/>
  <c r="BN968" i="53"/>
  <c r="BM968" i="53"/>
  <c r="AD5996" i="53"/>
  <c r="AD4990" i="53"/>
  <c r="BL969" i="53"/>
  <c r="AD1973" i="53"/>
  <c r="BL5998" i="53"/>
  <c r="BL7004" i="53"/>
  <c r="BL4993" i="53"/>
  <c r="BL3986" i="53"/>
  <c r="BL1976" i="53"/>
  <c r="BL2981" i="53"/>
  <c r="AD7002" i="53"/>
  <c r="AD3984" i="53"/>
  <c r="AD2979" i="53"/>
  <c r="AG8031" i="53"/>
  <c r="AF8031" i="53"/>
  <c r="AE8031" i="53"/>
  <c r="AG9038" i="53"/>
  <c r="AF9038" i="53"/>
  <c r="AE9038" i="53"/>
  <c r="BQ8031" i="53"/>
  <c r="BP8031" i="53"/>
  <c r="BO8031" i="53"/>
  <c r="BM8031" i="53"/>
  <c r="BN8031" i="53"/>
  <c r="BN9037" i="53"/>
  <c r="BM9037" i="53"/>
  <c r="BQ9037" i="53"/>
  <c r="BP9037" i="53"/>
  <c r="BO9037" i="53"/>
  <c r="BL9038" i="53"/>
  <c r="BL8032" i="53"/>
  <c r="AD9039" i="53"/>
  <c r="AD8032" i="53"/>
  <c r="AG4990" i="53"/>
  <c r="AF4990" i="53"/>
  <c r="AE4990" i="53"/>
  <c r="AG5996" i="53"/>
  <c r="AF5996" i="53"/>
  <c r="AE5996" i="53"/>
  <c r="AF7002" i="53"/>
  <c r="AE7002" i="53"/>
  <c r="AG7002" i="53"/>
  <c r="AG2979" i="53"/>
  <c r="AF2979" i="53"/>
  <c r="AE2979" i="53"/>
  <c r="AG3984" i="53"/>
  <c r="AF3984" i="53"/>
  <c r="AE3984" i="53"/>
  <c r="AG1973" i="53"/>
  <c r="AF1973" i="53"/>
  <c r="AE1973" i="53"/>
  <c r="BP2981" i="53"/>
  <c r="BQ2981" i="53"/>
  <c r="BM2981" i="53"/>
  <c r="BO2981" i="53"/>
  <c r="BN2981" i="53"/>
  <c r="BP3986" i="53"/>
  <c r="BO3986" i="53"/>
  <c r="BN3986" i="53"/>
  <c r="BM3986" i="53"/>
  <c r="BQ3986" i="53"/>
  <c r="BQ969" i="53"/>
  <c r="BP969" i="53"/>
  <c r="BN969" i="53"/>
  <c r="BM969" i="53"/>
  <c r="BO969" i="53"/>
  <c r="BQ1976" i="53"/>
  <c r="BP1976" i="53"/>
  <c r="BO1976" i="53"/>
  <c r="BN1976" i="53"/>
  <c r="BM1976" i="53"/>
  <c r="BP4993" i="53"/>
  <c r="BQ4993" i="53"/>
  <c r="BO4993" i="53"/>
  <c r="BN4993" i="53"/>
  <c r="BM4993" i="53"/>
  <c r="BQ7004" i="53"/>
  <c r="BP7004" i="53"/>
  <c r="BM7004" i="53"/>
  <c r="BO7004" i="53"/>
  <c r="BN7004" i="53"/>
  <c r="BQ5998" i="53"/>
  <c r="BP5998" i="53"/>
  <c r="BO5998" i="53"/>
  <c r="BN5998" i="53"/>
  <c r="BM5998" i="53"/>
  <c r="AD5997" i="53"/>
  <c r="BL970" i="53"/>
  <c r="AD4991" i="53"/>
  <c r="AD1974" i="53"/>
  <c r="BL4994" i="53"/>
  <c r="BL1977" i="53"/>
  <c r="BL2982" i="53"/>
  <c r="BL5999" i="53"/>
  <c r="BL7005" i="53"/>
  <c r="BL3987" i="53"/>
  <c r="AD7003" i="53"/>
  <c r="AD3985" i="53"/>
  <c r="AD2980" i="53"/>
  <c r="AF9039" i="53"/>
  <c r="AE9039" i="53"/>
  <c r="AG9039" i="53"/>
  <c r="BO8032" i="53"/>
  <c r="BN8032" i="53"/>
  <c r="BM8032" i="53"/>
  <c r="BP8032" i="53"/>
  <c r="BQ8032" i="53"/>
  <c r="AG8032" i="53"/>
  <c r="AF8032" i="53"/>
  <c r="AE8032" i="53"/>
  <c r="BQ9038" i="53"/>
  <c r="BP9038" i="53"/>
  <c r="BO9038" i="53"/>
  <c r="BN9038" i="53"/>
  <c r="BM9038" i="53"/>
  <c r="BL9039" i="53"/>
  <c r="BL8033" i="53"/>
  <c r="AD9040" i="53"/>
  <c r="AD8033" i="53"/>
  <c r="AE7003" i="53"/>
  <c r="AG7003" i="53"/>
  <c r="AF7003" i="53"/>
  <c r="AG5997" i="53"/>
  <c r="AF5997" i="53"/>
  <c r="AE5997" i="53"/>
  <c r="AG4991" i="53"/>
  <c r="AF4991" i="53"/>
  <c r="AE4991" i="53"/>
  <c r="AG2980" i="53"/>
  <c r="AF2980" i="53"/>
  <c r="AE2980" i="53"/>
  <c r="AF3985" i="53"/>
  <c r="AE3985" i="53"/>
  <c r="AG3985" i="53"/>
  <c r="AG1974" i="53"/>
  <c r="AF1974" i="53"/>
  <c r="AE1974" i="53"/>
  <c r="BQ5999" i="53"/>
  <c r="BP5999" i="53"/>
  <c r="BO5999" i="53"/>
  <c r="BN5999" i="53"/>
  <c r="BM5999" i="53"/>
  <c r="BP3987" i="53"/>
  <c r="BQ3987" i="53"/>
  <c r="BO3987" i="53"/>
  <c r="BN3987" i="53"/>
  <c r="BM3987" i="53"/>
  <c r="BQ2982" i="53"/>
  <c r="BP2982" i="53"/>
  <c r="BO2982" i="53"/>
  <c r="BN2982" i="53"/>
  <c r="BM2982" i="53"/>
  <c r="BQ1977" i="53"/>
  <c r="BP1977" i="53"/>
  <c r="BO1977" i="53"/>
  <c r="BN1977" i="53"/>
  <c r="BM1977" i="53"/>
  <c r="BQ970" i="53"/>
  <c r="BP970" i="53"/>
  <c r="BO970" i="53"/>
  <c r="BN970" i="53"/>
  <c r="BM970" i="53"/>
  <c r="BQ7005" i="53"/>
  <c r="BP7005" i="53"/>
  <c r="BO7005" i="53"/>
  <c r="BN7005" i="53"/>
  <c r="BM7005" i="53"/>
  <c r="BP4994" i="53"/>
  <c r="BQ4994" i="53"/>
  <c r="BO4994" i="53"/>
  <c r="BN4994" i="53"/>
  <c r="BM4994" i="53"/>
  <c r="AD5998" i="53"/>
  <c r="AD4992" i="53"/>
  <c r="AD1975" i="53"/>
  <c r="BL971" i="53"/>
  <c r="BL1978" i="53"/>
  <c r="BL6000" i="53"/>
  <c r="BL7006" i="53"/>
  <c r="BL4995" i="53"/>
  <c r="BL3988" i="53"/>
  <c r="BL2983" i="53"/>
  <c r="AD7004" i="53"/>
  <c r="AD3986" i="53"/>
  <c r="AD2981" i="53"/>
  <c r="AE8033" i="53"/>
  <c r="AG8033" i="53"/>
  <c r="AF8033" i="53"/>
  <c r="AG9040" i="53"/>
  <c r="AF9040" i="53"/>
  <c r="AE9040" i="53"/>
  <c r="BQ8033" i="53"/>
  <c r="BP8033" i="53"/>
  <c r="BO8033" i="53"/>
  <c r="BN8033" i="53"/>
  <c r="BM8033" i="53"/>
  <c r="BQ9039" i="53"/>
  <c r="BP9039" i="53"/>
  <c r="BO9039" i="53"/>
  <c r="BN9039" i="53"/>
  <c r="BM9039" i="53"/>
  <c r="BL9040" i="53"/>
  <c r="BL8034" i="53"/>
  <c r="AD9041" i="53"/>
  <c r="AD8034" i="53"/>
  <c r="AG4992" i="53"/>
  <c r="AE4992" i="53"/>
  <c r="AF4992" i="53"/>
  <c r="AE1975" i="53"/>
  <c r="AF1975" i="53"/>
  <c r="AG1975" i="53"/>
  <c r="AG7004" i="53"/>
  <c r="AF7004" i="53"/>
  <c r="AE7004" i="53"/>
  <c r="AG5998" i="53"/>
  <c r="AF5998" i="53"/>
  <c r="AE5998" i="53"/>
  <c r="AE2981" i="53"/>
  <c r="AF2981" i="53"/>
  <c r="AG2981" i="53"/>
  <c r="AG3986" i="53"/>
  <c r="AF3986" i="53"/>
  <c r="AE3986" i="53"/>
  <c r="BP3988" i="53"/>
  <c r="BQ3988" i="53"/>
  <c r="BO3988" i="53"/>
  <c r="BN3988" i="53"/>
  <c r="BM3988" i="53"/>
  <c r="BP4995" i="53"/>
  <c r="BM4995" i="53"/>
  <c r="BQ4995" i="53"/>
  <c r="BO4995" i="53"/>
  <c r="BN4995" i="53"/>
  <c r="BQ7006" i="53"/>
  <c r="BP7006" i="53"/>
  <c r="BO7006" i="53"/>
  <c r="BN7006" i="53"/>
  <c r="BM7006" i="53"/>
  <c r="BQ6000" i="53"/>
  <c r="BP6000" i="53"/>
  <c r="BN6000" i="53"/>
  <c r="BM6000" i="53"/>
  <c r="BO6000" i="53"/>
  <c r="BQ2983" i="53"/>
  <c r="BP2983" i="53"/>
  <c r="BO2983" i="53"/>
  <c r="BN2983" i="53"/>
  <c r="BM2983" i="53"/>
  <c r="BQ1978" i="53"/>
  <c r="BP1978" i="53"/>
  <c r="BM1978" i="53"/>
  <c r="BO1978" i="53"/>
  <c r="BN1978" i="53"/>
  <c r="BQ971" i="53"/>
  <c r="BP971" i="53"/>
  <c r="BO971" i="53"/>
  <c r="BN971" i="53"/>
  <c r="BM971" i="53"/>
  <c r="AD5999" i="53"/>
  <c r="AD4993" i="53"/>
  <c r="AD1976" i="53"/>
  <c r="BL972" i="53"/>
  <c r="BL7007" i="53"/>
  <c r="BL6001" i="53"/>
  <c r="BL3989" i="53"/>
  <c r="BL4996" i="53"/>
  <c r="BL2984" i="53"/>
  <c r="BL1979" i="53"/>
  <c r="AD7005" i="53"/>
  <c r="AD3987" i="53"/>
  <c r="AD2982" i="53"/>
  <c r="AG8034" i="53"/>
  <c r="AF8034" i="53"/>
  <c r="AE8034" i="53"/>
  <c r="AG9041" i="53"/>
  <c r="AF9041" i="53"/>
  <c r="AE9041" i="53"/>
  <c r="BM8034" i="53"/>
  <c r="BQ8034" i="53"/>
  <c r="BP8034" i="53"/>
  <c r="BN8034" i="53"/>
  <c r="BO8034" i="53"/>
  <c r="BO9040" i="53"/>
  <c r="BN9040" i="53"/>
  <c r="BM9040" i="53"/>
  <c r="BQ9040" i="53"/>
  <c r="BP9040" i="53"/>
  <c r="BL9041" i="53"/>
  <c r="BL8035" i="53"/>
  <c r="AD9042" i="53"/>
  <c r="AD8035" i="53"/>
  <c r="AG7005" i="53"/>
  <c r="AE7005" i="53"/>
  <c r="AF7005" i="53"/>
  <c r="AG4993" i="53"/>
  <c r="AF4993" i="53"/>
  <c r="AE4993" i="53"/>
  <c r="AF5999" i="53"/>
  <c r="AE5999" i="53"/>
  <c r="AG5999" i="53"/>
  <c r="AG1976" i="53"/>
  <c r="AF1976" i="53"/>
  <c r="AE1976" i="53"/>
  <c r="AG2982" i="53"/>
  <c r="AF2982" i="53"/>
  <c r="AE2982" i="53"/>
  <c r="AG3987" i="53"/>
  <c r="AF3987" i="53"/>
  <c r="AE3987" i="53"/>
  <c r="BQ1979" i="53"/>
  <c r="BP1979" i="53"/>
  <c r="BO1979" i="53"/>
  <c r="BN1979" i="53"/>
  <c r="BM1979" i="53"/>
  <c r="BP4996" i="53"/>
  <c r="BN4996" i="53"/>
  <c r="BM4996" i="53"/>
  <c r="BQ4996" i="53"/>
  <c r="BO4996" i="53"/>
  <c r="BP3989" i="53"/>
  <c r="BQ3989" i="53"/>
  <c r="BO3989" i="53"/>
  <c r="BN3989" i="53"/>
  <c r="BM3989" i="53"/>
  <c r="BQ6001" i="53"/>
  <c r="BP6001" i="53"/>
  <c r="BO6001" i="53"/>
  <c r="BN6001" i="53"/>
  <c r="BM6001" i="53"/>
  <c r="BP7007" i="53"/>
  <c r="BQ7007" i="53"/>
  <c r="BO7007" i="53"/>
  <c r="BN7007" i="53"/>
  <c r="BM7007" i="53"/>
  <c r="BQ2984" i="53"/>
  <c r="BP2984" i="53"/>
  <c r="BO2984" i="53"/>
  <c r="BN2984" i="53"/>
  <c r="BM2984" i="53"/>
  <c r="BQ972" i="53"/>
  <c r="BP972" i="53"/>
  <c r="BO972" i="53"/>
  <c r="BN972" i="53"/>
  <c r="BM972" i="53"/>
  <c r="AD6000" i="53"/>
  <c r="AD1977" i="53"/>
  <c r="AD4994" i="53"/>
  <c r="BL973" i="53"/>
  <c r="BL6002" i="53"/>
  <c r="BL3990" i="53"/>
  <c r="BL4997" i="53"/>
  <c r="BL7008" i="53"/>
  <c r="BL2985" i="53"/>
  <c r="BL1980" i="53"/>
  <c r="AD7006" i="53"/>
  <c r="AD3988" i="53"/>
  <c r="AD2983" i="53"/>
  <c r="AG8035" i="53"/>
  <c r="AF8035" i="53"/>
  <c r="AE8035" i="53"/>
  <c r="AE9042" i="53"/>
  <c r="AG9042" i="53"/>
  <c r="AF9042" i="53"/>
  <c r="BP8035" i="53"/>
  <c r="BO8035" i="53"/>
  <c r="BN8035" i="53"/>
  <c r="BM8035" i="53"/>
  <c r="BQ8035" i="53"/>
  <c r="BQ9041" i="53"/>
  <c r="BP9041" i="53"/>
  <c r="BO9041" i="53"/>
  <c r="BN9041" i="53"/>
  <c r="BM9041" i="53"/>
  <c r="BL9042" i="53"/>
  <c r="BL8036" i="53"/>
  <c r="AD9043" i="53"/>
  <c r="AD8036" i="53"/>
  <c r="AF4994" i="53"/>
  <c r="AE4994" i="53"/>
  <c r="AG4994" i="53"/>
  <c r="AG1977" i="53"/>
  <c r="AF1977" i="53"/>
  <c r="AE1977" i="53"/>
  <c r="AF7006" i="53"/>
  <c r="AE7006" i="53"/>
  <c r="AG7006" i="53"/>
  <c r="AG2983" i="53"/>
  <c r="AF2983" i="53"/>
  <c r="AE2983" i="53"/>
  <c r="AG6000" i="53"/>
  <c r="AF6000" i="53"/>
  <c r="AE6000" i="53"/>
  <c r="AE3988" i="53"/>
  <c r="AF3988" i="53"/>
  <c r="AG3988" i="53"/>
  <c r="BP2985" i="53"/>
  <c r="BQ2985" i="53"/>
  <c r="BM2985" i="53"/>
  <c r="BO2985" i="53"/>
  <c r="BN2985" i="53"/>
  <c r="BQ7008" i="53"/>
  <c r="BP7008" i="53"/>
  <c r="BM7008" i="53"/>
  <c r="BO7008" i="53"/>
  <c r="BN7008" i="53"/>
  <c r="BP4997" i="53"/>
  <c r="BO4997" i="53"/>
  <c r="BN4997" i="53"/>
  <c r="BM4997" i="53"/>
  <c r="BQ4997" i="53"/>
  <c r="BP3990" i="53"/>
  <c r="BQ3990" i="53"/>
  <c r="BO3990" i="53"/>
  <c r="BN3990" i="53"/>
  <c r="BM3990" i="53"/>
  <c r="BQ1980" i="53"/>
  <c r="BP1980" i="53"/>
  <c r="BO1980" i="53"/>
  <c r="BN1980" i="53"/>
  <c r="BM1980" i="53"/>
  <c r="BQ6002" i="53"/>
  <c r="BP6002" i="53"/>
  <c r="BO6002" i="53"/>
  <c r="BN6002" i="53"/>
  <c r="BM6002" i="53"/>
  <c r="BQ973" i="53"/>
  <c r="BP973" i="53"/>
  <c r="BN973" i="53"/>
  <c r="BM973" i="53"/>
  <c r="BO973" i="53"/>
  <c r="AD6001" i="53"/>
  <c r="BL974" i="53"/>
  <c r="AD4995" i="53"/>
  <c r="AD1978" i="53"/>
  <c r="BL7009" i="53"/>
  <c r="BL3991" i="53"/>
  <c r="BL1981" i="53"/>
  <c r="BL4998" i="53"/>
  <c r="BL2986" i="53"/>
  <c r="BL6003" i="53"/>
  <c r="AD7007" i="53"/>
  <c r="AD3989" i="53"/>
  <c r="AD2984" i="53"/>
  <c r="AG8036" i="53"/>
  <c r="AF8036" i="53"/>
  <c r="AE8036" i="53"/>
  <c r="AG9043" i="53"/>
  <c r="AF9043" i="53"/>
  <c r="AE9043" i="53"/>
  <c r="BQ8036" i="53"/>
  <c r="BP8036" i="53"/>
  <c r="BO8036" i="53"/>
  <c r="BN8036" i="53"/>
  <c r="BM8036" i="53"/>
  <c r="BM9042" i="53"/>
  <c r="BQ9042" i="53"/>
  <c r="BP9042" i="53"/>
  <c r="BO9042" i="53"/>
  <c r="BN9042" i="53"/>
  <c r="BL9043" i="53"/>
  <c r="BL8037" i="53"/>
  <c r="AD9044" i="53"/>
  <c r="AD8037" i="53"/>
  <c r="AG7007" i="53"/>
  <c r="AF7007" i="53"/>
  <c r="AE7007" i="53"/>
  <c r="AG4995" i="53"/>
  <c r="AF4995" i="53"/>
  <c r="AE4995" i="53"/>
  <c r="AG6001" i="53"/>
  <c r="AF6001" i="53"/>
  <c r="AE6001" i="53"/>
  <c r="AG2984" i="53"/>
  <c r="AE2984" i="53"/>
  <c r="AF2984" i="53"/>
  <c r="AG3989" i="53"/>
  <c r="AF3989" i="53"/>
  <c r="AE3989" i="53"/>
  <c r="AG1978" i="53"/>
  <c r="AE1978" i="53"/>
  <c r="AF1978" i="53"/>
  <c r="BQ6003" i="53"/>
  <c r="BP6003" i="53"/>
  <c r="BO6003" i="53"/>
  <c r="BN6003" i="53"/>
  <c r="BM6003" i="53"/>
  <c r="BQ974" i="53"/>
  <c r="BP974" i="53"/>
  <c r="BO974" i="53"/>
  <c r="BN974" i="53"/>
  <c r="BM974" i="53"/>
  <c r="BQ2986" i="53"/>
  <c r="BP2986" i="53"/>
  <c r="BO2986" i="53"/>
  <c r="BN2986" i="53"/>
  <c r="BM2986" i="53"/>
  <c r="BQ1981" i="53"/>
  <c r="BP1981" i="53"/>
  <c r="BO1981" i="53"/>
  <c r="BN1981" i="53"/>
  <c r="BM1981" i="53"/>
  <c r="BQ7009" i="53"/>
  <c r="BP7009" i="53"/>
  <c r="BO7009" i="53"/>
  <c r="BN7009" i="53"/>
  <c r="BM7009" i="53"/>
  <c r="BP4998" i="53"/>
  <c r="BQ4998" i="53"/>
  <c r="BO4998" i="53"/>
  <c r="BN4998" i="53"/>
  <c r="BM4998" i="53"/>
  <c r="BP3991" i="53"/>
  <c r="BQ3991" i="53"/>
  <c r="BO3991" i="53"/>
  <c r="BN3991" i="53"/>
  <c r="BM3991" i="53"/>
  <c r="AD6002" i="53"/>
  <c r="BL975" i="53"/>
  <c r="AD1979" i="53"/>
  <c r="AD4996" i="53"/>
  <c r="BL3992" i="53"/>
  <c r="BL4999" i="53"/>
  <c r="BL2987" i="53"/>
  <c r="BL6004" i="53"/>
  <c r="BL7010" i="53"/>
  <c r="BL1982" i="53"/>
  <c r="AD7008" i="53"/>
  <c r="AD3990" i="53"/>
  <c r="AD2985" i="53"/>
  <c r="AG8037" i="53"/>
  <c r="AF8037" i="53"/>
  <c r="AE8037" i="53"/>
  <c r="AG9044" i="53"/>
  <c r="AF9044" i="53"/>
  <c r="AE9044" i="53"/>
  <c r="BN8037" i="53"/>
  <c r="BM8037" i="53"/>
  <c r="BQ8037" i="53"/>
  <c r="BO8037" i="53"/>
  <c r="BP8037" i="53"/>
  <c r="BP9043" i="53"/>
  <c r="BO9043" i="53"/>
  <c r="BN9043" i="53"/>
  <c r="BM9043" i="53"/>
  <c r="BQ9043" i="53"/>
  <c r="BL9044" i="53"/>
  <c r="BL8038" i="53"/>
  <c r="AD9045" i="53"/>
  <c r="AD8038" i="53"/>
  <c r="AF7008" i="53"/>
  <c r="AG7008" i="53"/>
  <c r="AE7008" i="53"/>
  <c r="AE6002" i="53"/>
  <c r="AG6002" i="53"/>
  <c r="AF6002" i="53"/>
  <c r="AG1979" i="53"/>
  <c r="AF1979" i="53"/>
  <c r="AE1979" i="53"/>
  <c r="AG2985" i="53"/>
  <c r="AF2985" i="53"/>
  <c r="AE2985" i="53"/>
  <c r="AG3990" i="53"/>
  <c r="AF3990" i="53"/>
  <c r="AE3990" i="53"/>
  <c r="AG4996" i="53"/>
  <c r="AF4996" i="53"/>
  <c r="AE4996" i="53"/>
  <c r="BQ7010" i="53"/>
  <c r="BP7010" i="53"/>
  <c r="BO7010" i="53"/>
  <c r="BN7010" i="53"/>
  <c r="BM7010" i="53"/>
  <c r="BQ2987" i="53"/>
  <c r="BP2987" i="53"/>
  <c r="BO2987" i="53"/>
  <c r="BN2987" i="53"/>
  <c r="BM2987" i="53"/>
  <c r="BP4999" i="53"/>
  <c r="BQ4999" i="53"/>
  <c r="BO4999" i="53"/>
  <c r="BN4999" i="53"/>
  <c r="BM4999" i="53"/>
  <c r="BQ975" i="53"/>
  <c r="BP975" i="53"/>
  <c r="BO975" i="53"/>
  <c r="BN975" i="53"/>
  <c r="BM975" i="53"/>
  <c r="BQ1982" i="53"/>
  <c r="BP1982" i="53"/>
  <c r="BM1982" i="53"/>
  <c r="BO1982" i="53"/>
  <c r="BN1982" i="53"/>
  <c r="BQ6004" i="53"/>
  <c r="BP6004" i="53"/>
  <c r="BN6004" i="53"/>
  <c r="BM6004" i="53"/>
  <c r="BO6004" i="53"/>
  <c r="BP3992" i="53"/>
  <c r="BM3992" i="53"/>
  <c r="BQ3992" i="53"/>
  <c r="BO3992" i="53"/>
  <c r="BN3992" i="53"/>
  <c r="AD6003" i="53"/>
  <c r="AD4997" i="53"/>
  <c r="AD1980" i="53"/>
  <c r="BL976" i="53"/>
  <c r="BL6005" i="53"/>
  <c r="BL5000" i="53"/>
  <c r="BL3993" i="53"/>
  <c r="BL7011" i="53"/>
  <c r="BL2988" i="53"/>
  <c r="BL1983" i="53"/>
  <c r="AD7009" i="53"/>
  <c r="AD3991" i="53"/>
  <c r="AD2986" i="53"/>
  <c r="AG9045" i="53"/>
  <c r="AF9045" i="53"/>
  <c r="AE9045" i="53"/>
  <c r="BQ8038" i="53"/>
  <c r="BP8038" i="53"/>
  <c r="BO8038" i="53"/>
  <c r="BN8038" i="53"/>
  <c r="BM8038" i="53"/>
  <c r="AF8038" i="53"/>
  <c r="AE8038" i="53"/>
  <c r="AG8038" i="53"/>
  <c r="BQ9044" i="53"/>
  <c r="BP9044" i="53"/>
  <c r="BO9044" i="53"/>
  <c r="BN9044" i="53"/>
  <c r="BM9044" i="53"/>
  <c r="BL9045" i="53"/>
  <c r="BL8039" i="53"/>
  <c r="AD9046" i="53"/>
  <c r="AD8039" i="53"/>
  <c r="AE4997" i="53"/>
  <c r="AF4997" i="53"/>
  <c r="AG4997" i="53"/>
  <c r="AG7009" i="53"/>
  <c r="AF7009" i="53"/>
  <c r="AE7009" i="53"/>
  <c r="AF1980" i="53"/>
  <c r="AE1980" i="53"/>
  <c r="AG1980" i="53"/>
  <c r="AG6003" i="53"/>
  <c r="AF6003" i="53"/>
  <c r="AE6003" i="53"/>
  <c r="AF2986" i="53"/>
  <c r="AE2986" i="53"/>
  <c r="AG2986" i="53"/>
  <c r="AG3991" i="53"/>
  <c r="AE3991" i="53"/>
  <c r="AF3991" i="53"/>
  <c r="BQ1983" i="53"/>
  <c r="BP1983" i="53"/>
  <c r="BO1983" i="53"/>
  <c r="BN1983" i="53"/>
  <c r="BM1983" i="53"/>
  <c r="BQ2988" i="53"/>
  <c r="BP2988" i="53"/>
  <c r="BO2988" i="53"/>
  <c r="BN2988" i="53"/>
  <c r="BM2988" i="53"/>
  <c r="BP7011" i="53"/>
  <c r="BQ7011" i="53"/>
  <c r="BO7011" i="53"/>
  <c r="BN7011" i="53"/>
  <c r="BM7011" i="53"/>
  <c r="BP3993" i="53"/>
  <c r="BN3993" i="53"/>
  <c r="BM3993" i="53"/>
  <c r="BQ3993" i="53"/>
  <c r="BO3993" i="53"/>
  <c r="BP5000" i="53"/>
  <c r="BQ5000" i="53"/>
  <c r="BO5000" i="53"/>
  <c r="BN5000" i="53"/>
  <c r="BM5000" i="53"/>
  <c r="BQ6005" i="53"/>
  <c r="BP6005" i="53"/>
  <c r="BO6005" i="53"/>
  <c r="BN6005" i="53"/>
  <c r="BM6005" i="53"/>
  <c r="BQ976" i="53"/>
  <c r="BP976" i="53"/>
  <c r="BO976" i="53"/>
  <c r="BN976" i="53"/>
  <c r="BM976" i="53"/>
  <c r="AD6004" i="53"/>
  <c r="BL977" i="53"/>
  <c r="AD1981" i="53"/>
  <c r="AD4998" i="53"/>
  <c r="BL6006" i="53"/>
  <c r="BL3994" i="53"/>
  <c r="BL7012" i="53"/>
  <c r="BL2989" i="53"/>
  <c r="BL5001" i="53"/>
  <c r="BL1984" i="53"/>
  <c r="AD7010" i="53"/>
  <c r="AD3992" i="53"/>
  <c r="AD2987" i="53"/>
  <c r="AG8039" i="53"/>
  <c r="AF8039" i="53"/>
  <c r="AE8039" i="53"/>
  <c r="AG9046" i="53"/>
  <c r="AF9046" i="53"/>
  <c r="AE9046" i="53"/>
  <c r="BQ8039" i="53"/>
  <c r="BP8039" i="53"/>
  <c r="BO8039" i="53"/>
  <c r="BM8039" i="53"/>
  <c r="BN8039" i="53"/>
  <c r="BN9045" i="53"/>
  <c r="BM9045" i="53"/>
  <c r="BQ9045" i="53"/>
  <c r="BP9045" i="53"/>
  <c r="BO9045" i="53"/>
  <c r="BL9046" i="53"/>
  <c r="BL8040" i="53"/>
  <c r="AD9047" i="53"/>
  <c r="AD8040" i="53"/>
  <c r="AF7010" i="53"/>
  <c r="AE7010" i="53"/>
  <c r="AG7010" i="53"/>
  <c r="AG1981" i="53"/>
  <c r="AF1981" i="53"/>
  <c r="AE1981" i="53"/>
  <c r="AG6004" i="53"/>
  <c r="AF6004" i="53"/>
  <c r="AE6004" i="53"/>
  <c r="AG2987" i="53"/>
  <c r="AF2987" i="53"/>
  <c r="AE2987" i="53"/>
  <c r="AG3992" i="53"/>
  <c r="AF3992" i="53"/>
  <c r="AE3992" i="53"/>
  <c r="AG4998" i="53"/>
  <c r="AF4998" i="53"/>
  <c r="AE4998" i="53"/>
  <c r="BQ977" i="53"/>
  <c r="BP977" i="53"/>
  <c r="BN977" i="53"/>
  <c r="BM977" i="53"/>
  <c r="BO977" i="53"/>
  <c r="BP5001" i="53"/>
  <c r="BQ5001" i="53"/>
  <c r="BO5001" i="53"/>
  <c r="BN5001" i="53"/>
  <c r="BM5001" i="53"/>
  <c r="BP2989" i="53"/>
  <c r="BQ2989" i="53"/>
  <c r="BM2989" i="53"/>
  <c r="BO2989" i="53"/>
  <c r="BN2989" i="53"/>
  <c r="BQ1984" i="53"/>
  <c r="BP1984" i="53"/>
  <c r="BO1984" i="53"/>
  <c r="BN1984" i="53"/>
  <c r="BM1984" i="53"/>
  <c r="BQ7012" i="53"/>
  <c r="BP7012" i="53"/>
  <c r="BM7012" i="53"/>
  <c r="BO7012" i="53"/>
  <c r="BN7012" i="53"/>
  <c r="BP3994" i="53"/>
  <c r="BO3994" i="53"/>
  <c r="BN3994" i="53"/>
  <c r="BM3994" i="53"/>
  <c r="BQ3994" i="53"/>
  <c r="BQ6006" i="53"/>
  <c r="BP6006" i="53"/>
  <c r="BO6006" i="53"/>
  <c r="BN6006" i="53"/>
  <c r="BM6006" i="53"/>
  <c r="AD6005" i="53"/>
  <c r="AD4999" i="53"/>
  <c r="BL978" i="53"/>
  <c r="AD1982" i="53"/>
  <c r="BL6007" i="53"/>
  <c r="BL7013" i="53"/>
  <c r="BL2990" i="53"/>
  <c r="BL5002" i="53"/>
  <c r="BL3995" i="53"/>
  <c r="BL1985" i="53"/>
  <c r="AD7011" i="53"/>
  <c r="AD3993" i="53"/>
  <c r="AD2988" i="53"/>
  <c r="AG8040" i="53"/>
  <c r="AF8040" i="53"/>
  <c r="AE8040" i="53"/>
  <c r="AF9047" i="53"/>
  <c r="AE9047" i="53"/>
  <c r="AG9047" i="53"/>
  <c r="BO8040" i="53"/>
  <c r="BN8040" i="53"/>
  <c r="BM8040" i="53"/>
  <c r="BP8040" i="53"/>
  <c r="BQ8040" i="53"/>
  <c r="BQ9046" i="53"/>
  <c r="BP9046" i="53"/>
  <c r="BO9046" i="53"/>
  <c r="BN9046" i="53"/>
  <c r="BM9046" i="53"/>
  <c r="BL9047" i="53"/>
  <c r="BL8041" i="53"/>
  <c r="AD9048" i="53"/>
  <c r="AD8041" i="53"/>
  <c r="AG4999" i="53"/>
  <c r="AF4999" i="53"/>
  <c r="AE4999" i="53"/>
  <c r="AG6005" i="53"/>
  <c r="AF6005" i="53"/>
  <c r="AE6005" i="53"/>
  <c r="AE7011" i="53"/>
  <c r="AG7011" i="53"/>
  <c r="AF7011" i="53"/>
  <c r="AG2988" i="53"/>
  <c r="AF2988" i="53"/>
  <c r="AE2988" i="53"/>
  <c r="AF3993" i="53"/>
  <c r="AE3993" i="53"/>
  <c r="AG3993" i="53"/>
  <c r="AG1982" i="53"/>
  <c r="AF1982" i="53"/>
  <c r="AE1982" i="53"/>
  <c r="BQ978" i="53"/>
  <c r="BP978" i="53"/>
  <c r="BO978" i="53"/>
  <c r="BN978" i="53"/>
  <c r="BM978" i="53"/>
  <c r="BQ1985" i="53"/>
  <c r="BP1985" i="53"/>
  <c r="BO1985" i="53"/>
  <c r="BN1985" i="53"/>
  <c r="BM1985" i="53"/>
  <c r="BP3995" i="53"/>
  <c r="BQ3995" i="53"/>
  <c r="BO3995" i="53"/>
  <c r="BN3995" i="53"/>
  <c r="BM3995" i="53"/>
  <c r="BQ7013" i="53"/>
  <c r="BP7013" i="53"/>
  <c r="BO7013" i="53"/>
  <c r="BN7013" i="53"/>
  <c r="BM7013" i="53"/>
  <c r="BQ2990" i="53"/>
  <c r="BP2990" i="53"/>
  <c r="BO2990" i="53"/>
  <c r="BN2990" i="53"/>
  <c r="BM2990" i="53"/>
  <c r="BP5002" i="53"/>
  <c r="BQ5002" i="53"/>
  <c r="BO5002" i="53"/>
  <c r="BN5002" i="53"/>
  <c r="BM5002" i="53"/>
  <c r="BQ6007" i="53"/>
  <c r="BP6007" i="53"/>
  <c r="BO6007" i="53"/>
  <c r="BN6007" i="53"/>
  <c r="BM6007" i="53"/>
  <c r="AD6006" i="53"/>
  <c r="BL979" i="53"/>
  <c r="AD5000" i="53"/>
  <c r="AD1983" i="53"/>
  <c r="BL5003" i="53"/>
  <c r="BL7014" i="53"/>
  <c r="BL3996" i="53"/>
  <c r="BL6008" i="53"/>
  <c r="BL1986" i="53"/>
  <c r="BL2991" i="53"/>
  <c r="AD7012" i="53"/>
  <c r="AD3994" i="53"/>
  <c r="AD2989" i="53"/>
  <c r="AE8041" i="53"/>
  <c r="AG8041" i="53"/>
  <c r="AF8041" i="53"/>
  <c r="AG9048" i="53"/>
  <c r="AF9048" i="53"/>
  <c r="AE9048" i="53"/>
  <c r="BQ8041" i="53"/>
  <c r="BP8041" i="53"/>
  <c r="BO8041" i="53"/>
  <c r="BN8041" i="53"/>
  <c r="BM8041" i="53"/>
  <c r="BQ9047" i="53"/>
  <c r="BP9047" i="53"/>
  <c r="BO9047" i="53"/>
  <c r="BN9047" i="53"/>
  <c r="BM9047" i="53"/>
  <c r="BL9048" i="53"/>
  <c r="BL8042" i="53"/>
  <c r="AD9049" i="53"/>
  <c r="AD8042" i="53"/>
  <c r="AG6006" i="53"/>
  <c r="AF6006" i="53"/>
  <c r="AE6006" i="53"/>
  <c r="AG7012" i="53"/>
  <c r="AF7012" i="53"/>
  <c r="AE7012" i="53"/>
  <c r="AG5000" i="53"/>
  <c r="AE5000" i="53"/>
  <c r="AF5000" i="53"/>
  <c r="AE2989" i="53"/>
  <c r="AF2989" i="53"/>
  <c r="AG2989" i="53"/>
  <c r="AG3994" i="53"/>
  <c r="AF3994" i="53"/>
  <c r="AE3994" i="53"/>
  <c r="AE1983" i="53"/>
  <c r="AF1983" i="53"/>
  <c r="AG1983" i="53"/>
  <c r="BQ2991" i="53"/>
  <c r="BP2991" i="53"/>
  <c r="BO2991" i="53"/>
  <c r="BN2991" i="53"/>
  <c r="BM2991" i="53"/>
  <c r="BQ1986" i="53"/>
  <c r="BP1986" i="53"/>
  <c r="BM1986" i="53"/>
  <c r="BO1986" i="53"/>
  <c r="BN1986" i="53"/>
  <c r="BQ979" i="53"/>
  <c r="BP979" i="53"/>
  <c r="BO979" i="53"/>
  <c r="BN979" i="53"/>
  <c r="BM979" i="53"/>
  <c r="BP3996" i="53"/>
  <c r="BQ3996" i="53"/>
  <c r="BO3996" i="53"/>
  <c r="BN3996" i="53"/>
  <c r="BM3996" i="53"/>
  <c r="BQ7014" i="53"/>
  <c r="BP7014" i="53"/>
  <c r="BO7014" i="53"/>
  <c r="BN7014" i="53"/>
  <c r="BM7014" i="53"/>
  <c r="BP5003" i="53"/>
  <c r="BM5003" i="53"/>
  <c r="BQ5003" i="53"/>
  <c r="BO5003" i="53"/>
  <c r="BN5003" i="53"/>
  <c r="BQ6008" i="53"/>
  <c r="BP6008" i="53"/>
  <c r="BN6008" i="53"/>
  <c r="BM6008" i="53"/>
  <c r="BO6008" i="53"/>
  <c r="AD6007" i="53"/>
  <c r="AD1984" i="53"/>
  <c r="AD5001" i="53"/>
  <c r="BL980" i="53"/>
  <c r="BL7015" i="53"/>
  <c r="BL6009" i="53"/>
  <c r="BL5004" i="53"/>
  <c r="BL2992" i="53"/>
  <c r="BL3997" i="53"/>
  <c r="BL1987" i="53"/>
  <c r="AD7013" i="53"/>
  <c r="AD3995" i="53"/>
  <c r="AD2990" i="53"/>
  <c r="AG8042" i="53"/>
  <c r="AF8042" i="53"/>
  <c r="AE8042" i="53"/>
  <c r="AG9049" i="53"/>
  <c r="AF9049" i="53"/>
  <c r="AE9049" i="53"/>
  <c r="BM8042" i="53"/>
  <c r="BQ8042" i="53"/>
  <c r="BP8042" i="53"/>
  <c r="BN8042" i="53"/>
  <c r="BO8042" i="53"/>
  <c r="BO9048" i="53"/>
  <c r="BN9048" i="53"/>
  <c r="BM9048" i="53"/>
  <c r="BQ9048" i="53"/>
  <c r="BP9048" i="53"/>
  <c r="BL9049" i="53"/>
  <c r="BL8043" i="53"/>
  <c r="AD9050" i="53"/>
  <c r="AD8043" i="53"/>
  <c r="AG1984" i="53"/>
  <c r="AF1984" i="53"/>
  <c r="AE1984" i="53"/>
  <c r="AG5001" i="53"/>
  <c r="AF5001" i="53"/>
  <c r="AE5001" i="53"/>
  <c r="AG7013" i="53"/>
  <c r="AE7013" i="53"/>
  <c r="AF7013" i="53"/>
  <c r="AF6007" i="53"/>
  <c r="AE6007" i="53"/>
  <c r="AG6007" i="53"/>
  <c r="AG2990" i="53"/>
  <c r="AF2990" i="53"/>
  <c r="AE2990" i="53"/>
  <c r="AG3995" i="53"/>
  <c r="AF3995" i="53"/>
  <c r="AE3995" i="53"/>
  <c r="BP3997" i="53"/>
  <c r="BQ3997" i="53"/>
  <c r="BO3997" i="53"/>
  <c r="BN3997" i="53"/>
  <c r="BM3997" i="53"/>
  <c r="BQ2992" i="53"/>
  <c r="BP2992" i="53"/>
  <c r="BO2992" i="53"/>
  <c r="BN2992" i="53"/>
  <c r="BM2992" i="53"/>
  <c r="BQ1987" i="53"/>
  <c r="BP1987" i="53"/>
  <c r="BO1987" i="53"/>
  <c r="BN1987" i="53"/>
  <c r="BM1987" i="53"/>
  <c r="BQ6009" i="53"/>
  <c r="BP6009" i="53"/>
  <c r="BO6009" i="53"/>
  <c r="BN6009" i="53"/>
  <c r="BM6009" i="53"/>
  <c r="BP5004" i="53"/>
  <c r="BN5004" i="53"/>
  <c r="BM5004" i="53"/>
  <c r="BQ5004" i="53"/>
  <c r="BO5004" i="53"/>
  <c r="BP7015" i="53"/>
  <c r="BQ7015" i="53"/>
  <c r="BO7015" i="53"/>
  <c r="BN7015" i="53"/>
  <c r="BM7015" i="53"/>
  <c r="BQ980" i="53"/>
  <c r="BP980" i="53"/>
  <c r="BO980" i="53"/>
  <c r="BN980" i="53"/>
  <c r="BM980" i="53"/>
  <c r="AD6008" i="53"/>
  <c r="AD5002" i="53"/>
  <c r="AD1985" i="53"/>
  <c r="BL981" i="53"/>
  <c r="BL5005" i="53"/>
  <c r="BL7016" i="53"/>
  <c r="BL3998" i="53"/>
  <c r="BL6010" i="53"/>
  <c r="BL1988" i="53"/>
  <c r="BL2993" i="53"/>
  <c r="AD7014" i="53"/>
  <c r="AD3996" i="53"/>
  <c r="AD2991" i="53"/>
  <c r="AG8043" i="53"/>
  <c r="AF8043" i="53"/>
  <c r="AE8043" i="53"/>
  <c r="AE9050" i="53"/>
  <c r="AG9050" i="53"/>
  <c r="AF9050" i="53"/>
  <c r="BP8043" i="53"/>
  <c r="BO8043" i="53"/>
  <c r="BN8043" i="53"/>
  <c r="BM8043" i="53"/>
  <c r="BQ8043" i="53"/>
  <c r="BQ9049" i="53"/>
  <c r="BP9049" i="53"/>
  <c r="BO9049" i="53"/>
  <c r="BN9049" i="53"/>
  <c r="BM9049" i="53"/>
  <c r="BL9050" i="53"/>
  <c r="BL8044" i="53"/>
  <c r="AD9051" i="53"/>
  <c r="AD8044" i="53"/>
  <c r="AF5002" i="53"/>
  <c r="AE5002" i="53"/>
  <c r="AG5002" i="53"/>
  <c r="AG1985" i="53"/>
  <c r="AF1985" i="53"/>
  <c r="AE1985" i="53"/>
  <c r="AG6008" i="53"/>
  <c r="AF6008" i="53"/>
  <c r="AE6008" i="53"/>
  <c r="AG7014" i="53"/>
  <c r="AE7014" i="53"/>
  <c r="AF7014" i="53"/>
  <c r="AG2991" i="53"/>
  <c r="AF2991" i="53"/>
  <c r="AE2991" i="53"/>
  <c r="AE3996" i="53"/>
  <c r="AF3996" i="53"/>
  <c r="AG3996" i="53"/>
  <c r="BQ1988" i="53"/>
  <c r="BP1988" i="53"/>
  <c r="BO1988" i="53"/>
  <c r="BN1988" i="53"/>
  <c r="BM1988" i="53"/>
  <c r="BQ6010" i="53"/>
  <c r="BP6010" i="53"/>
  <c r="BO6010" i="53"/>
  <c r="BN6010" i="53"/>
  <c r="BM6010" i="53"/>
  <c r="BP2993" i="53"/>
  <c r="BQ2993" i="53"/>
  <c r="BM2993" i="53"/>
  <c r="BO2993" i="53"/>
  <c r="BN2993" i="53"/>
  <c r="BP3998" i="53"/>
  <c r="BQ3998" i="53"/>
  <c r="BO3998" i="53"/>
  <c r="BN3998" i="53"/>
  <c r="BM3998" i="53"/>
  <c r="BQ7016" i="53"/>
  <c r="BP7016" i="53"/>
  <c r="BM7016" i="53"/>
  <c r="BO7016" i="53"/>
  <c r="BN7016" i="53"/>
  <c r="BP5005" i="53"/>
  <c r="BO5005" i="53"/>
  <c r="BN5005" i="53"/>
  <c r="BM5005" i="53"/>
  <c r="BQ5005" i="53"/>
  <c r="BQ981" i="53"/>
  <c r="BP981" i="53"/>
  <c r="BN981" i="53"/>
  <c r="BM981" i="53"/>
  <c r="BO981" i="53"/>
  <c r="AD6009" i="53"/>
  <c r="AD1986" i="53"/>
  <c r="AD5003" i="53"/>
  <c r="BL982" i="53"/>
  <c r="BL7017" i="53"/>
  <c r="BL6011" i="53"/>
  <c r="BL2994" i="53"/>
  <c r="BL5006" i="53"/>
  <c r="BL3999" i="53"/>
  <c r="BL1989" i="53"/>
  <c r="AD7015" i="53"/>
  <c r="AD3997" i="53"/>
  <c r="AD2992" i="53"/>
  <c r="AG9051" i="53"/>
  <c r="AF9051" i="53"/>
  <c r="AE9051" i="53"/>
  <c r="BQ8044" i="53"/>
  <c r="BP8044" i="53"/>
  <c r="BO8044" i="53"/>
  <c r="BN8044" i="53"/>
  <c r="BM8044" i="53"/>
  <c r="AG8044" i="53"/>
  <c r="AF8044" i="53"/>
  <c r="AE8044" i="53"/>
  <c r="BM9050" i="53"/>
  <c r="BQ9050" i="53"/>
  <c r="BP9050" i="53"/>
  <c r="BO9050" i="53"/>
  <c r="BN9050" i="53"/>
  <c r="BL9051" i="53"/>
  <c r="BL8045" i="53"/>
  <c r="AF8049" i="53"/>
  <c r="AG8049" i="53"/>
  <c r="AE8049" i="53"/>
  <c r="AD8045" i="53"/>
  <c r="AG1986" i="53"/>
  <c r="AE1986" i="53"/>
  <c r="AF1986" i="53"/>
  <c r="AG6009" i="53"/>
  <c r="AF6009" i="53"/>
  <c r="AE6009" i="53"/>
  <c r="AG7015" i="53"/>
  <c r="AF7015" i="53"/>
  <c r="AE7015" i="53"/>
  <c r="AG5003" i="53"/>
  <c r="AF5003" i="53"/>
  <c r="AE5003" i="53"/>
  <c r="AG2992" i="53"/>
  <c r="AE2992" i="53"/>
  <c r="AF2992" i="53"/>
  <c r="AG3997" i="53"/>
  <c r="AF3997" i="53"/>
  <c r="AE3997" i="53"/>
  <c r="BP3999" i="53"/>
  <c r="BQ3999" i="53"/>
  <c r="BO3999" i="53"/>
  <c r="BN3999" i="53"/>
  <c r="BM3999" i="53"/>
  <c r="BP5006" i="53"/>
  <c r="BQ5006" i="53"/>
  <c r="BO5006" i="53"/>
  <c r="BN5006" i="53"/>
  <c r="BM5006" i="53"/>
  <c r="BQ2994" i="53"/>
  <c r="BP2994" i="53"/>
  <c r="BO2994" i="53"/>
  <c r="BN2994" i="53"/>
  <c r="BM2994" i="53"/>
  <c r="BQ6011" i="53"/>
  <c r="BP6011" i="53"/>
  <c r="BO6011" i="53"/>
  <c r="BN6011" i="53"/>
  <c r="BM6011" i="53"/>
  <c r="BQ1989" i="53"/>
  <c r="BP1989" i="53"/>
  <c r="BO1989" i="53"/>
  <c r="BN1989" i="53"/>
  <c r="BM1989" i="53"/>
  <c r="BQ7017" i="53"/>
  <c r="BP7017" i="53"/>
  <c r="BO7017" i="53"/>
  <c r="BN7017" i="53"/>
  <c r="BM7017" i="53"/>
  <c r="BQ982" i="53"/>
  <c r="BP982" i="53"/>
  <c r="BO982" i="53"/>
  <c r="BN982" i="53"/>
  <c r="BM982" i="53"/>
  <c r="AD6010" i="53"/>
  <c r="BL983" i="53"/>
  <c r="AD5004" i="53"/>
  <c r="AD1987" i="53"/>
  <c r="BL6012" i="53"/>
  <c r="BL4000" i="53"/>
  <c r="BL7018" i="53"/>
  <c r="BL5007" i="53"/>
  <c r="BL1990" i="53"/>
  <c r="BL2995" i="53"/>
  <c r="AD7016" i="53"/>
  <c r="AD3998" i="53"/>
  <c r="AD2993" i="53"/>
  <c r="AG8045" i="53"/>
  <c r="AF8045" i="53"/>
  <c r="AE8045" i="53"/>
  <c r="BN8045" i="53"/>
  <c r="BM8045" i="53"/>
  <c r="BQ8045" i="53"/>
  <c r="BO8045" i="53"/>
  <c r="BP8045" i="53"/>
  <c r="BP9051" i="53"/>
  <c r="BO9051" i="53"/>
  <c r="BN9051" i="53"/>
  <c r="BM9051" i="53"/>
  <c r="BQ9051" i="53"/>
  <c r="BL9052" i="53"/>
  <c r="BL8046" i="53"/>
  <c r="AG7043" i="53"/>
  <c r="AE7043" i="53"/>
  <c r="AF7043" i="53"/>
  <c r="AF7016" i="53"/>
  <c r="AG7016" i="53"/>
  <c r="AE7016" i="53"/>
  <c r="AE6010" i="53"/>
  <c r="AF6010" i="53"/>
  <c r="AG6010" i="53"/>
  <c r="AG5004" i="53"/>
  <c r="AF5004" i="53"/>
  <c r="AE5004" i="53"/>
  <c r="AG2993" i="53"/>
  <c r="AF2993" i="53"/>
  <c r="AE2993" i="53"/>
  <c r="AG3998" i="53"/>
  <c r="AF3998" i="53"/>
  <c r="AE3998" i="53"/>
  <c r="AG1987" i="53"/>
  <c r="AF1987" i="53"/>
  <c r="AE1987" i="53"/>
  <c r="BQ1990" i="53"/>
  <c r="BP1990" i="53"/>
  <c r="BM1990" i="53"/>
  <c r="BO1990" i="53"/>
  <c r="BN1990" i="53"/>
  <c r="BQ983" i="53"/>
  <c r="BP983" i="53"/>
  <c r="BO983" i="53"/>
  <c r="BN983" i="53"/>
  <c r="BM983" i="53"/>
  <c r="BP5007" i="53"/>
  <c r="BQ5007" i="53"/>
  <c r="BO5007" i="53"/>
  <c r="BN5007" i="53"/>
  <c r="BM5007" i="53"/>
  <c r="BP4000" i="53"/>
  <c r="BQ4000" i="53"/>
  <c r="BO4000" i="53"/>
  <c r="BN4000" i="53"/>
  <c r="BM4000" i="53"/>
  <c r="BQ2995" i="53"/>
  <c r="BP2995" i="53"/>
  <c r="BO2995" i="53"/>
  <c r="BN2995" i="53"/>
  <c r="BM2995" i="53"/>
  <c r="BQ7018" i="53"/>
  <c r="BP7018" i="53"/>
  <c r="BO7018" i="53"/>
  <c r="BN7018" i="53"/>
  <c r="BM7018" i="53"/>
  <c r="BQ6012" i="53"/>
  <c r="BP6012" i="53"/>
  <c r="BN6012" i="53"/>
  <c r="BM6012" i="53"/>
  <c r="BO6012" i="53"/>
  <c r="AD6011" i="53"/>
  <c r="BL984" i="53"/>
  <c r="AD1988" i="53"/>
  <c r="AD5005" i="53"/>
  <c r="BL4001" i="53"/>
  <c r="BL1991" i="53"/>
  <c r="BL7019" i="53"/>
  <c r="BL2996" i="53"/>
  <c r="BL5008" i="53"/>
  <c r="BL6013" i="53"/>
  <c r="AD7017" i="53"/>
  <c r="AD3999" i="53"/>
  <c r="AD2994" i="53"/>
  <c r="BN8050" i="53"/>
  <c r="BQ8046" i="53"/>
  <c r="BP8046" i="53"/>
  <c r="BO8046" i="53"/>
  <c r="BN8046" i="53"/>
  <c r="BM8046" i="53"/>
  <c r="BQ9052" i="53"/>
  <c r="BQ8050" i="53"/>
  <c r="BP9052" i="53"/>
  <c r="BP8050" i="53"/>
  <c r="BO9052" i="53"/>
  <c r="BO8050" i="53"/>
  <c r="BN9052" i="53"/>
  <c r="BM9052" i="53"/>
  <c r="BM8050" i="53"/>
  <c r="BQ7044" i="53"/>
  <c r="BP7044" i="53"/>
  <c r="BO7044" i="53"/>
  <c r="BN7044" i="53"/>
  <c r="BM7044" i="53"/>
  <c r="AG6011" i="53"/>
  <c r="AF6011" i="53"/>
  <c r="AE6011" i="53"/>
  <c r="AF1988" i="53"/>
  <c r="AE1988" i="53"/>
  <c r="AG1988" i="53"/>
  <c r="AF2994" i="53"/>
  <c r="AE2994" i="53"/>
  <c r="AG2994" i="53"/>
  <c r="AG7017" i="53"/>
  <c r="AE7017" i="53"/>
  <c r="AF7017" i="53"/>
  <c r="AG3999" i="53"/>
  <c r="AE3999" i="53"/>
  <c r="AF3999" i="53"/>
  <c r="AE5005" i="53"/>
  <c r="AF5005" i="53"/>
  <c r="AG5005" i="53"/>
  <c r="BQ6013" i="53"/>
  <c r="BP6013" i="53"/>
  <c r="BO6013" i="53"/>
  <c r="BN6013" i="53"/>
  <c r="BM6013" i="53"/>
  <c r="BP5008" i="53"/>
  <c r="BQ5008" i="53"/>
  <c r="BO5008" i="53"/>
  <c r="BN5008" i="53"/>
  <c r="BM5008" i="53"/>
  <c r="BQ984" i="53"/>
  <c r="BP984" i="53"/>
  <c r="BO984" i="53"/>
  <c r="BN984" i="53"/>
  <c r="BM984" i="53"/>
  <c r="BP7019" i="53"/>
  <c r="BQ7019" i="53"/>
  <c r="BO7019" i="53"/>
  <c r="BN7019" i="53"/>
  <c r="BM7019" i="53"/>
  <c r="BQ1991" i="53"/>
  <c r="BP1991" i="53"/>
  <c r="BO1991" i="53"/>
  <c r="BN1991" i="53"/>
  <c r="BM1991" i="53"/>
  <c r="BQ2996" i="53"/>
  <c r="BP2996" i="53"/>
  <c r="BO2996" i="53"/>
  <c r="BN2996" i="53"/>
  <c r="BM2996" i="53"/>
  <c r="BP4001" i="53"/>
  <c r="BQ4001" i="53"/>
  <c r="BO4001" i="53"/>
  <c r="BM4001" i="53"/>
  <c r="BN4001" i="53"/>
  <c r="AD6012" i="53"/>
  <c r="BL985" i="53"/>
  <c r="AD5006" i="53"/>
  <c r="AD1989" i="53"/>
  <c r="BL6014" i="53"/>
  <c r="BL7020" i="53"/>
  <c r="BL1992" i="53"/>
  <c r="BL2997" i="53"/>
  <c r="BL5009" i="53"/>
  <c r="BL4002" i="53"/>
  <c r="AD7018" i="53"/>
  <c r="AD4000" i="53"/>
  <c r="AD2995" i="53"/>
  <c r="AF7018" i="53"/>
  <c r="AE7018" i="53"/>
  <c r="AG7018" i="53"/>
  <c r="AG6012" i="53"/>
  <c r="AF6012" i="53"/>
  <c r="AE6012" i="53"/>
  <c r="AG5006" i="53"/>
  <c r="AF5006" i="53"/>
  <c r="AE5006" i="53"/>
  <c r="AG2995" i="53"/>
  <c r="AF2995" i="53"/>
  <c r="AE2995" i="53"/>
  <c r="AG4000" i="53"/>
  <c r="AF4000" i="53"/>
  <c r="AE4000" i="53"/>
  <c r="AG1989" i="53"/>
  <c r="AF1989" i="53"/>
  <c r="AE1989" i="53"/>
  <c r="BQ985" i="53"/>
  <c r="BP985" i="53"/>
  <c r="BN985" i="53"/>
  <c r="BM985" i="53"/>
  <c r="BO985" i="53"/>
  <c r="BP4002" i="53"/>
  <c r="BM4002" i="53"/>
  <c r="BQ4002" i="53"/>
  <c r="BN4002" i="53"/>
  <c r="BO4002" i="53"/>
  <c r="BQ1992" i="53"/>
  <c r="BP1992" i="53"/>
  <c r="BO1992" i="53"/>
  <c r="BN1992" i="53"/>
  <c r="BM1992" i="53"/>
  <c r="BP5009" i="53"/>
  <c r="BQ5009" i="53"/>
  <c r="BO5009" i="53"/>
  <c r="BN5009" i="53"/>
  <c r="BM5009" i="53"/>
  <c r="BP2997" i="53"/>
  <c r="BQ2997" i="53"/>
  <c r="BM2997" i="53"/>
  <c r="BO2997" i="53"/>
  <c r="BN2997" i="53"/>
  <c r="BQ6014" i="53"/>
  <c r="BP6014" i="53"/>
  <c r="BO6014" i="53"/>
  <c r="BN6014" i="53"/>
  <c r="BM6014" i="53"/>
  <c r="BQ7020" i="53"/>
  <c r="BP7020" i="53"/>
  <c r="BM7020" i="53"/>
  <c r="BO7020" i="53"/>
  <c r="BN7020" i="53"/>
  <c r="AD6013" i="53"/>
  <c r="BL986" i="53"/>
  <c r="AD5007" i="53"/>
  <c r="AD1990" i="53"/>
  <c r="BL5010" i="53"/>
  <c r="BL6015" i="53"/>
  <c r="BL7021" i="53"/>
  <c r="BL1993" i="53"/>
  <c r="BL4003" i="53"/>
  <c r="BL2998" i="53"/>
  <c r="AD7019" i="53"/>
  <c r="AD4001" i="53"/>
  <c r="AD2996" i="53"/>
  <c r="AG6013" i="53"/>
  <c r="AF6013" i="53"/>
  <c r="AE6013" i="53"/>
  <c r="AE7019" i="53"/>
  <c r="AF7019" i="53"/>
  <c r="AG7019" i="53"/>
  <c r="AG5007" i="53"/>
  <c r="AF5007" i="53"/>
  <c r="AE5007" i="53"/>
  <c r="AG2996" i="53"/>
  <c r="AF2996" i="53"/>
  <c r="AE2996" i="53"/>
  <c r="AF4001" i="53"/>
  <c r="AE4001" i="53"/>
  <c r="AG4001" i="53"/>
  <c r="AG1990" i="53"/>
  <c r="AF1990" i="53"/>
  <c r="AE1990" i="53"/>
  <c r="BQ986" i="53"/>
  <c r="BP986" i="53"/>
  <c r="BO986" i="53"/>
  <c r="BN986" i="53"/>
  <c r="BM986" i="53"/>
  <c r="BP4003" i="53"/>
  <c r="BN4003" i="53"/>
  <c r="BM4003" i="53"/>
  <c r="BO4003" i="53"/>
  <c r="BQ4003" i="53"/>
  <c r="BQ1993" i="53"/>
  <c r="BP1993" i="53"/>
  <c r="BO1993" i="53"/>
  <c r="BN1993" i="53"/>
  <c r="BM1993" i="53"/>
  <c r="BQ6015" i="53"/>
  <c r="BP6015" i="53"/>
  <c r="BO6015" i="53"/>
  <c r="BN6015" i="53"/>
  <c r="BM6015" i="53"/>
  <c r="BQ2998" i="53"/>
  <c r="BP2998" i="53"/>
  <c r="BO2998" i="53"/>
  <c r="BN2998" i="53"/>
  <c r="BM2998" i="53"/>
  <c r="BQ7021" i="53"/>
  <c r="BP7021" i="53"/>
  <c r="BO7021" i="53"/>
  <c r="BN7021" i="53"/>
  <c r="BM7021" i="53"/>
  <c r="BP5010" i="53"/>
  <c r="BQ5010" i="53"/>
  <c r="BO5010" i="53"/>
  <c r="BN5010" i="53"/>
  <c r="BM5010" i="53"/>
  <c r="AD6014" i="53"/>
  <c r="AD1991" i="53"/>
  <c r="BL987" i="53"/>
  <c r="AD5008" i="53"/>
  <c r="BL6016" i="53"/>
  <c r="BL1994" i="53"/>
  <c r="BL7022" i="53"/>
  <c r="BL4004" i="53"/>
  <c r="BL5011" i="53"/>
  <c r="BL2999" i="53"/>
  <c r="AD7020" i="53"/>
  <c r="AD4002" i="53"/>
  <c r="AD2997" i="53"/>
  <c r="AG7020" i="53"/>
  <c r="AF7020" i="53"/>
  <c r="AE7020" i="53"/>
  <c r="AG6014" i="53"/>
  <c r="AF6014" i="53"/>
  <c r="AE6014" i="53"/>
  <c r="AE1991" i="53"/>
  <c r="AF1991" i="53"/>
  <c r="AG1991" i="53"/>
  <c r="AE2997" i="53"/>
  <c r="AF2997" i="53"/>
  <c r="AG2997" i="53"/>
  <c r="AG4002" i="53"/>
  <c r="AF4002" i="53"/>
  <c r="AE4002" i="53"/>
  <c r="AG5008" i="53"/>
  <c r="AE5008" i="53"/>
  <c r="AF5008" i="53"/>
  <c r="BQ987" i="53"/>
  <c r="BP987" i="53"/>
  <c r="BO987" i="53"/>
  <c r="BN987" i="53"/>
  <c r="BM987" i="53"/>
  <c r="BQ2999" i="53"/>
  <c r="BP2999" i="53"/>
  <c r="BO2999" i="53"/>
  <c r="BN2999" i="53"/>
  <c r="BM2999" i="53"/>
  <c r="BP5011" i="53"/>
  <c r="BM5011" i="53"/>
  <c r="BQ5011" i="53"/>
  <c r="BO5011" i="53"/>
  <c r="BN5011" i="53"/>
  <c r="BQ1994" i="53"/>
  <c r="BP1994" i="53"/>
  <c r="BM1994" i="53"/>
  <c r="BO1994" i="53"/>
  <c r="BN1994" i="53"/>
  <c r="BQ6016" i="53"/>
  <c r="BP6016" i="53"/>
  <c r="BN6016" i="53"/>
  <c r="BM6016" i="53"/>
  <c r="BO6016" i="53"/>
  <c r="BP4004" i="53"/>
  <c r="BO4004" i="53"/>
  <c r="BN4004" i="53"/>
  <c r="BM4004" i="53"/>
  <c r="BQ4004" i="53"/>
  <c r="BQ7022" i="53"/>
  <c r="BP7022" i="53"/>
  <c r="BO7022" i="53"/>
  <c r="BN7022" i="53"/>
  <c r="BM7022" i="53"/>
  <c r="AD6015" i="53"/>
  <c r="BL988" i="53"/>
  <c r="AD1992" i="53"/>
  <c r="AD5009" i="53"/>
  <c r="BL1995" i="53"/>
  <c r="BL5012" i="53"/>
  <c r="BL7023" i="53"/>
  <c r="BL6017" i="53"/>
  <c r="BL4005" i="53"/>
  <c r="BL3000" i="53"/>
  <c r="AD7021" i="53"/>
  <c r="AD4003" i="53"/>
  <c r="AD2998" i="53"/>
  <c r="AG7021" i="53"/>
  <c r="AE7021" i="53"/>
  <c r="AF7021" i="53"/>
  <c r="AG1992" i="53"/>
  <c r="AF1992" i="53"/>
  <c r="AE1992" i="53"/>
  <c r="AF6015" i="53"/>
  <c r="AE6015" i="53"/>
  <c r="AG6015" i="53"/>
  <c r="AG2998" i="53"/>
  <c r="AF2998" i="53"/>
  <c r="AE2998" i="53"/>
  <c r="AG4003" i="53"/>
  <c r="AF4003" i="53"/>
  <c r="AE4003" i="53"/>
  <c r="AG5009" i="53"/>
  <c r="AF5009" i="53"/>
  <c r="AE5009" i="53"/>
  <c r="BP4005" i="53"/>
  <c r="BQ4005" i="53"/>
  <c r="BO4005" i="53"/>
  <c r="BN4005" i="53"/>
  <c r="BM4005" i="53"/>
  <c r="BQ3000" i="53"/>
  <c r="BP3000" i="53"/>
  <c r="BO3000" i="53"/>
  <c r="BN3000" i="53"/>
  <c r="BM3000" i="53"/>
  <c r="BQ6017" i="53"/>
  <c r="BP6017" i="53"/>
  <c r="BO6017" i="53"/>
  <c r="BN6017" i="53"/>
  <c r="BM6017" i="53"/>
  <c r="BQ988" i="53"/>
  <c r="BP988" i="53"/>
  <c r="BO988" i="53"/>
  <c r="BN988" i="53"/>
  <c r="BM988" i="53"/>
  <c r="BP7023" i="53"/>
  <c r="BQ7023" i="53"/>
  <c r="BO7023" i="53"/>
  <c r="BN7023" i="53"/>
  <c r="BM7023" i="53"/>
  <c r="BP5012" i="53"/>
  <c r="BN5012" i="53"/>
  <c r="BM5012" i="53"/>
  <c r="BQ5012" i="53"/>
  <c r="BO5012" i="53"/>
  <c r="BQ1995" i="53"/>
  <c r="BP1995" i="53"/>
  <c r="BO1995" i="53"/>
  <c r="BN1995" i="53"/>
  <c r="BM1995" i="53"/>
  <c r="AD6016" i="53"/>
  <c r="AD5010" i="53"/>
  <c r="AD1993" i="53"/>
  <c r="BL989" i="53"/>
  <c r="BL7024" i="53"/>
  <c r="BL5013" i="53"/>
  <c r="BL6018" i="53"/>
  <c r="BL4006" i="53"/>
  <c r="BL3001" i="53"/>
  <c r="BL1996" i="53"/>
  <c r="AD7022" i="53"/>
  <c r="AD4004" i="53"/>
  <c r="AD2999" i="53"/>
  <c r="AF5010" i="53"/>
  <c r="AE5010" i="53"/>
  <c r="AG5010" i="53"/>
  <c r="AG6016" i="53"/>
  <c r="AF6016" i="53"/>
  <c r="AE6016" i="53"/>
  <c r="AF7022" i="53"/>
  <c r="AE7022" i="53"/>
  <c r="AG7022" i="53"/>
  <c r="AG1993" i="53"/>
  <c r="AF1993" i="53"/>
  <c r="AE1993" i="53"/>
  <c r="AG2999" i="53"/>
  <c r="AF2999" i="53"/>
  <c r="AE2999" i="53"/>
  <c r="AE4004" i="53"/>
  <c r="AF4004" i="53"/>
  <c r="AG4004" i="53"/>
  <c r="BP3001" i="53"/>
  <c r="BQ3001" i="53"/>
  <c r="BM3001" i="53"/>
  <c r="BO3001" i="53"/>
  <c r="BN3001" i="53"/>
  <c r="BQ6018" i="53"/>
  <c r="BP6018" i="53"/>
  <c r="BO6018" i="53"/>
  <c r="BN6018" i="53"/>
  <c r="BM6018" i="53"/>
  <c r="BQ1996" i="53"/>
  <c r="BP1996" i="53"/>
  <c r="BO1996" i="53"/>
  <c r="BN1996" i="53"/>
  <c r="BM1996" i="53"/>
  <c r="BP4006" i="53"/>
  <c r="BQ4006" i="53"/>
  <c r="BO4006" i="53"/>
  <c r="BN4006" i="53"/>
  <c r="BM4006" i="53"/>
  <c r="BP5013" i="53"/>
  <c r="BO5013" i="53"/>
  <c r="BN5013" i="53"/>
  <c r="BM5013" i="53"/>
  <c r="BQ5013" i="53"/>
  <c r="BQ7024" i="53"/>
  <c r="BP7024" i="53"/>
  <c r="BM7024" i="53"/>
  <c r="BO7024" i="53"/>
  <c r="BN7024" i="53"/>
  <c r="BQ989" i="53"/>
  <c r="BP989" i="53"/>
  <c r="BN989" i="53"/>
  <c r="BM989" i="53"/>
  <c r="BO989" i="53"/>
  <c r="AD6017" i="53"/>
  <c r="AD1994" i="53"/>
  <c r="AD5011" i="53"/>
  <c r="BL990" i="53"/>
  <c r="BL5014" i="53"/>
  <c r="BL6019" i="53"/>
  <c r="BL7025" i="53"/>
  <c r="BL3002" i="53"/>
  <c r="BL4007" i="53"/>
  <c r="BL1997" i="53"/>
  <c r="AD7023" i="53"/>
  <c r="AD4005" i="53"/>
  <c r="AD3000" i="53"/>
  <c r="AG7023" i="53"/>
  <c r="AF7023" i="53"/>
  <c r="AE7023" i="53"/>
  <c r="AG5011" i="53"/>
  <c r="AF5011" i="53"/>
  <c r="AE5011" i="53"/>
  <c r="AG1994" i="53"/>
  <c r="AE1994" i="53"/>
  <c r="AF1994" i="53"/>
  <c r="AG6017" i="53"/>
  <c r="AF6017" i="53"/>
  <c r="AE6017" i="53"/>
  <c r="AG3000" i="53"/>
  <c r="AE3000" i="53"/>
  <c r="AF3000" i="53"/>
  <c r="AG4005" i="53"/>
  <c r="AF4005" i="53"/>
  <c r="AE4005" i="53"/>
  <c r="BQ1997" i="53"/>
  <c r="BP1997" i="53"/>
  <c r="BO1997" i="53"/>
  <c r="BN1997" i="53"/>
  <c r="BM1997" i="53"/>
  <c r="BQ3002" i="53"/>
  <c r="BP3002" i="53"/>
  <c r="BO3002" i="53"/>
  <c r="BN3002" i="53"/>
  <c r="BM3002" i="53"/>
  <c r="BQ6019" i="53"/>
  <c r="BP6019" i="53"/>
  <c r="BO6019" i="53"/>
  <c r="BN6019" i="53"/>
  <c r="BM6019" i="53"/>
  <c r="BP4007" i="53"/>
  <c r="BQ4007" i="53"/>
  <c r="BO4007" i="53"/>
  <c r="BN4007" i="53"/>
  <c r="BM4007" i="53"/>
  <c r="BQ7025" i="53"/>
  <c r="BP7025" i="53"/>
  <c r="BO7025" i="53"/>
  <c r="BN7025" i="53"/>
  <c r="BM7025" i="53"/>
  <c r="BP5014" i="53"/>
  <c r="BQ5014" i="53"/>
  <c r="BO5014" i="53"/>
  <c r="BN5014" i="53"/>
  <c r="BM5014" i="53"/>
  <c r="BQ990" i="53"/>
  <c r="BP990" i="53"/>
  <c r="BO990" i="53"/>
  <c r="BN990" i="53"/>
  <c r="BM990" i="53"/>
  <c r="AD6018" i="53"/>
  <c r="BL991" i="53"/>
  <c r="AD1995" i="53"/>
  <c r="AD5012" i="53"/>
  <c r="BL7026" i="53"/>
  <c r="BL4008" i="53"/>
  <c r="BL6020" i="53"/>
  <c r="BL5015" i="53"/>
  <c r="BL1998" i="53"/>
  <c r="BL3003" i="53"/>
  <c r="AD7024" i="53"/>
  <c r="AD4006" i="53"/>
  <c r="AD3001" i="53"/>
  <c r="AF7024" i="53"/>
  <c r="AG7024" i="53"/>
  <c r="AE7024" i="53"/>
  <c r="AG1995" i="53"/>
  <c r="AF1995" i="53"/>
  <c r="AE1995" i="53"/>
  <c r="AE6018" i="53"/>
  <c r="AG6018" i="53"/>
  <c r="AF6018" i="53"/>
  <c r="AG3001" i="53"/>
  <c r="AF3001" i="53"/>
  <c r="AE3001" i="53"/>
  <c r="AG4006" i="53"/>
  <c r="AF4006" i="53"/>
  <c r="AE4006" i="53"/>
  <c r="AG5012" i="53"/>
  <c r="AF5012" i="53"/>
  <c r="AE5012" i="53"/>
  <c r="BQ1998" i="53"/>
  <c r="BP1998" i="53"/>
  <c r="BM1998" i="53"/>
  <c r="BO1998" i="53"/>
  <c r="BN1998" i="53"/>
  <c r="BQ991" i="53"/>
  <c r="BP991" i="53"/>
  <c r="BO991" i="53"/>
  <c r="BN991" i="53"/>
  <c r="BM991" i="53"/>
  <c r="BQ6020" i="53"/>
  <c r="BP6020" i="53"/>
  <c r="BN6020" i="53"/>
  <c r="BM6020" i="53"/>
  <c r="BO6020" i="53"/>
  <c r="BP4008" i="53"/>
  <c r="BQ4008" i="53"/>
  <c r="BO4008" i="53"/>
  <c r="BN4008" i="53"/>
  <c r="BM4008" i="53"/>
  <c r="BQ3003" i="53"/>
  <c r="BP3003" i="53"/>
  <c r="BO3003" i="53"/>
  <c r="BN3003" i="53"/>
  <c r="BM3003" i="53"/>
  <c r="BP5015" i="53"/>
  <c r="BQ5015" i="53"/>
  <c r="BO5015" i="53"/>
  <c r="BN5015" i="53"/>
  <c r="BM5015" i="53"/>
  <c r="BQ7026" i="53"/>
  <c r="BP7026" i="53"/>
  <c r="BO7026" i="53"/>
  <c r="BN7026" i="53"/>
  <c r="BM7026" i="53"/>
  <c r="AD6019" i="53"/>
  <c r="BL992" i="53"/>
  <c r="AD1996" i="53"/>
  <c r="AD5013" i="53"/>
  <c r="BL6021" i="53"/>
  <c r="BL1999" i="53"/>
  <c r="BL4009" i="53"/>
  <c r="BL7027" i="53"/>
  <c r="BL5016" i="53"/>
  <c r="BL3004" i="53"/>
  <c r="AD7025" i="53"/>
  <c r="AD4007" i="53"/>
  <c r="AD3002" i="53"/>
  <c r="AG6019" i="53"/>
  <c r="AF6019" i="53"/>
  <c r="AE6019" i="53"/>
  <c r="AG7025" i="53"/>
  <c r="AF7025" i="53"/>
  <c r="AE7025" i="53"/>
  <c r="AF1996" i="53"/>
  <c r="AE1996" i="53"/>
  <c r="AG1996" i="53"/>
  <c r="AF3002" i="53"/>
  <c r="AE3002" i="53"/>
  <c r="AG3002" i="53"/>
  <c r="AG4007" i="53"/>
  <c r="AE4007" i="53"/>
  <c r="AF4007" i="53"/>
  <c r="AE5013" i="53"/>
  <c r="AF5013" i="53"/>
  <c r="AG5013" i="53"/>
  <c r="BQ992" i="53"/>
  <c r="BP992" i="53"/>
  <c r="BO992" i="53"/>
  <c r="BN992" i="53"/>
  <c r="BM992" i="53"/>
  <c r="BP5016" i="53"/>
  <c r="BQ5016" i="53"/>
  <c r="BO5016" i="53"/>
  <c r="BN5016" i="53"/>
  <c r="BM5016" i="53"/>
  <c r="BP7027" i="53"/>
  <c r="BQ7027" i="53"/>
  <c r="BO7027" i="53"/>
  <c r="BN7027" i="53"/>
  <c r="BM7027" i="53"/>
  <c r="BP4009" i="53"/>
  <c r="BQ4009" i="53"/>
  <c r="BO4009" i="53"/>
  <c r="BN4009" i="53"/>
  <c r="BM4009" i="53"/>
  <c r="BQ3004" i="53"/>
  <c r="BP3004" i="53"/>
  <c r="BO3004" i="53"/>
  <c r="BN3004" i="53"/>
  <c r="BM3004" i="53"/>
  <c r="BQ1999" i="53"/>
  <c r="BP1999" i="53"/>
  <c r="BO1999" i="53"/>
  <c r="BN1999" i="53"/>
  <c r="BM1999" i="53"/>
  <c r="BQ6021" i="53"/>
  <c r="BP6021" i="53"/>
  <c r="BO6021" i="53"/>
  <c r="BN6021" i="53"/>
  <c r="BM6021" i="53"/>
  <c r="AD6020" i="53"/>
  <c r="BL993" i="53"/>
  <c r="AD5014" i="53"/>
  <c r="AD1997" i="53"/>
  <c r="BL7028" i="53"/>
  <c r="BL3005" i="53"/>
  <c r="BL2000" i="53"/>
  <c r="BL5017" i="53"/>
  <c r="BL6022" i="53"/>
  <c r="BL4010" i="53"/>
  <c r="AD7026" i="53"/>
  <c r="AD4008" i="53"/>
  <c r="AD3003" i="53"/>
  <c r="AF7026" i="53"/>
  <c r="AE7026" i="53"/>
  <c r="AG7026" i="53"/>
  <c r="AG6020" i="53"/>
  <c r="AF6020" i="53"/>
  <c r="AE6020" i="53"/>
  <c r="AG5014" i="53"/>
  <c r="AF5014" i="53"/>
  <c r="AE5014" i="53"/>
  <c r="AG3003" i="53"/>
  <c r="AF3003" i="53"/>
  <c r="AE3003" i="53"/>
  <c r="AG4008" i="53"/>
  <c r="AF4008" i="53"/>
  <c r="AE4008" i="53"/>
  <c r="AG1997" i="53"/>
  <c r="AF1997" i="53"/>
  <c r="AE1997" i="53"/>
  <c r="BQ993" i="53"/>
  <c r="BP993" i="53"/>
  <c r="BN993" i="53"/>
  <c r="BM993" i="53"/>
  <c r="BO993" i="53"/>
  <c r="BQ2000" i="53"/>
  <c r="BP2000" i="53"/>
  <c r="BO2000" i="53"/>
  <c r="BN2000" i="53"/>
  <c r="BM2000" i="53"/>
  <c r="BQ6022" i="53"/>
  <c r="BP6022" i="53"/>
  <c r="BO6022" i="53"/>
  <c r="BN6022" i="53"/>
  <c r="BM6022" i="53"/>
  <c r="BP5017" i="53"/>
  <c r="BQ5017" i="53"/>
  <c r="BO5017" i="53"/>
  <c r="BN5017" i="53"/>
  <c r="BM5017" i="53"/>
  <c r="BQ7028" i="53"/>
  <c r="BP7028" i="53"/>
  <c r="BM7028" i="53"/>
  <c r="BO7028" i="53"/>
  <c r="BN7028" i="53"/>
  <c r="BP4010" i="53"/>
  <c r="BM4010" i="53"/>
  <c r="BQ4010" i="53"/>
  <c r="BO4010" i="53"/>
  <c r="BN4010" i="53"/>
  <c r="BP3005" i="53"/>
  <c r="BQ3005" i="53"/>
  <c r="BM3005" i="53"/>
  <c r="BO3005" i="53"/>
  <c r="BN3005" i="53"/>
  <c r="AD6021" i="53"/>
  <c r="AD5015" i="53"/>
  <c r="BL994" i="53"/>
  <c r="AD1998" i="53"/>
  <c r="BL3006" i="53"/>
  <c r="BL5018" i="53"/>
  <c r="BL7029" i="53"/>
  <c r="BL4011" i="53"/>
  <c r="BL6023" i="53"/>
  <c r="BL2001" i="53"/>
  <c r="AD7027" i="53"/>
  <c r="AD4009" i="53"/>
  <c r="AD3004" i="53"/>
  <c r="AG5015" i="53"/>
  <c r="AF5015" i="53"/>
  <c r="AE5015" i="53"/>
  <c r="AE7027" i="53"/>
  <c r="AG7027" i="53"/>
  <c r="AF7027" i="53"/>
  <c r="AG3004" i="53"/>
  <c r="AF3004" i="53"/>
  <c r="AE3004" i="53"/>
  <c r="AG6021" i="53"/>
  <c r="AE6021" i="53"/>
  <c r="AF6021" i="53"/>
  <c r="AF4009" i="53"/>
  <c r="AE4009" i="53"/>
  <c r="AG4009" i="53"/>
  <c r="AG1998" i="53"/>
  <c r="AF1998" i="53"/>
  <c r="AE1998" i="53"/>
  <c r="BQ994" i="53"/>
  <c r="BP994" i="53"/>
  <c r="BO994" i="53"/>
  <c r="BN994" i="53"/>
  <c r="BM994" i="53"/>
  <c r="BQ6023" i="53"/>
  <c r="BP6023" i="53"/>
  <c r="BO6023" i="53"/>
  <c r="BN6023" i="53"/>
  <c r="BM6023" i="53"/>
  <c r="BQ7029" i="53"/>
  <c r="BP7029" i="53"/>
  <c r="BO7029" i="53"/>
  <c r="BN7029" i="53"/>
  <c r="BM7029" i="53"/>
  <c r="BP4011" i="53"/>
  <c r="BN4011" i="53"/>
  <c r="BM4011" i="53"/>
  <c r="BQ4011" i="53"/>
  <c r="BO4011" i="53"/>
  <c r="BP5018" i="53"/>
  <c r="BQ5018" i="53"/>
  <c r="BO5018" i="53"/>
  <c r="BN5018" i="53"/>
  <c r="BM5018" i="53"/>
  <c r="BQ2001" i="53"/>
  <c r="BP2001" i="53"/>
  <c r="BO2001" i="53"/>
  <c r="BN2001" i="53"/>
  <c r="BM2001" i="53"/>
  <c r="BQ3006" i="53"/>
  <c r="BP3006" i="53"/>
  <c r="BO3006" i="53"/>
  <c r="BN3006" i="53"/>
  <c r="BM3006" i="53"/>
  <c r="AD6022" i="53"/>
  <c r="AD1999" i="53"/>
  <c r="BL995" i="53"/>
  <c r="AD5016" i="53"/>
  <c r="BL7030" i="53"/>
  <c r="BL6024" i="53"/>
  <c r="BL5019" i="53"/>
  <c r="BL2002" i="53"/>
  <c r="BL4012" i="53"/>
  <c r="BL3007" i="53"/>
  <c r="AD7028" i="53"/>
  <c r="AD4010" i="53"/>
  <c r="AD3005" i="53"/>
  <c r="AE1999" i="53"/>
  <c r="AF1999" i="53"/>
  <c r="AG1999" i="53"/>
  <c r="AG6022" i="53"/>
  <c r="AF6022" i="53"/>
  <c r="AE6022" i="53"/>
  <c r="AG7028" i="53"/>
  <c r="AF7028" i="53"/>
  <c r="AE7028" i="53"/>
  <c r="AE3005" i="53"/>
  <c r="AF3005" i="53"/>
  <c r="AG3005" i="53"/>
  <c r="AG4010" i="53"/>
  <c r="AF4010" i="53"/>
  <c r="AE4010" i="53"/>
  <c r="AG5016" i="53"/>
  <c r="AE5016" i="53"/>
  <c r="AF5016" i="53"/>
  <c r="BQ995" i="53"/>
  <c r="BP995" i="53"/>
  <c r="BO995" i="53"/>
  <c r="BN995" i="53"/>
  <c r="BM995" i="53"/>
  <c r="BP4012" i="53"/>
  <c r="BO4012" i="53"/>
  <c r="BN4012" i="53"/>
  <c r="BM4012" i="53"/>
  <c r="BQ4012" i="53"/>
  <c r="BQ2002" i="53"/>
  <c r="BP2002" i="53"/>
  <c r="BM2002" i="53"/>
  <c r="BO2002" i="53"/>
  <c r="BN2002" i="53"/>
  <c r="BP5019" i="53"/>
  <c r="BM5019" i="53"/>
  <c r="BQ5019" i="53"/>
  <c r="BO5019" i="53"/>
  <c r="BN5019" i="53"/>
  <c r="BQ6024" i="53"/>
  <c r="BP6024" i="53"/>
  <c r="BN6024" i="53"/>
  <c r="BM6024" i="53"/>
  <c r="BO6024" i="53"/>
  <c r="BQ7030" i="53"/>
  <c r="BP7030" i="53"/>
  <c r="BO7030" i="53"/>
  <c r="BN7030" i="53"/>
  <c r="BM7030" i="53"/>
  <c r="BQ3007" i="53"/>
  <c r="BP3007" i="53"/>
  <c r="BO3007" i="53"/>
  <c r="BN3007" i="53"/>
  <c r="BM3007" i="53"/>
  <c r="AD6023" i="53"/>
  <c r="AD5017" i="53"/>
  <c r="BL996" i="53"/>
  <c r="AD2000" i="53"/>
  <c r="BL4013" i="53"/>
  <c r="BL7031" i="53"/>
  <c r="BL5020" i="53"/>
  <c r="BL6025" i="53"/>
  <c r="BL3008" i="53"/>
  <c r="BL2003" i="53"/>
  <c r="AD7029" i="53"/>
  <c r="AD4011" i="53"/>
  <c r="AD3006" i="53"/>
  <c r="AF6023" i="53"/>
  <c r="AE6023" i="53"/>
  <c r="AG6023" i="53"/>
  <c r="AG7029" i="53"/>
  <c r="AE7029" i="53"/>
  <c r="AF7029" i="53"/>
  <c r="AG5017" i="53"/>
  <c r="AF5017" i="53"/>
  <c r="AE5017" i="53"/>
  <c r="AG3006" i="53"/>
  <c r="AF3006" i="53"/>
  <c r="AE3006" i="53"/>
  <c r="AG4011" i="53"/>
  <c r="AF4011" i="53"/>
  <c r="AE4011" i="53"/>
  <c r="AG2000" i="53"/>
  <c r="AF2000" i="53"/>
  <c r="AE2000" i="53"/>
  <c r="BQ996" i="53"/>
  <c r="BP996" i="53"/>
  <c r="BO996" i="53"/>
  <c r="BN996" i="53"/>
  <c r="BM996" i="53"/>
  <c r="BQ3008" i="53"/>
  <c r="BP3008" i="53"/>
  <c r="BO3008" i="53"/>
  <c r="BN3008" i="53"/>
  <c r="BM3008" i="53"/>
  <c r="BQ2003" i="53"/>
  <c r="BP2003" i="53"/>
  <c r="BO2003" i="53"/>
  <c r="BN2003" i="53"/>
  <c r="BM2003" i="53"/>
  <c r="BP7031" i="53"/>
  <c r="BQ7031" i="53"/>
  <c r="BO7031" i="53"/>
  <c r="BN7031" i="53"/>
  <c r="BM7031" i="53"/>
  <c r="BQ6025" i="53"/>
  <c r="BP6025" i="53"/>
  <c r="BO6025" i="53"/>
  <c r="BN6025" i="53"/>
  <c r="BM6025" i="53"/>
  <c r="BP5020" i="53"/>
  <c r="BN5020" i="53"/>
  <c r="BM5020" i="53"/>
  <c r="BQ5020" i="53"/>
  <c r="BO5020" i="53"/>
  <c r="BP4013" i="53"/>
  <c r="BQ4013" i="53"/>
  <c r="BO4013" i="53"/>
  <c r="BN4013" i="53"/>
  <c r="BM4013" i="53"/>
  <c r="AD6024" i="53"/>
  <c r="BL997" i="53"/>
  <c r="AD2001" i="53"/>
  <c r="AD5018" i="53"/>
  <c r="BL5021" i="53"/>
  <c r="BL6026" i="53"/>
  <c r="BL7032" i="53"/>
  <c r="BL3009" i="53"/>
  <c r="BL2004" i="53"/>
  <c r="BL4014" i="53"/>
  <c r="AD7030" i="53"/>
  <c r="AD4012" i="53"/>
  <c r="AD3007" i="53"/>
  <c r="AG7030" i="53"/>
  <c r="AF7030" i="53"/>
  <c r="AE7030" i="53"/>
  <c r="AG2001" i="53"/>
  <c r="AF2001" i="53"/>
  <c r="AE2001" i="53"/>
  <c r="AG6024" i="53"/>
  <c r="AF6024" i="53"/>
  <c r="AE6024" i="53"/>
  <c r="AG3007" i="53"/>
  <c r="AF3007" i="53"/>
  <c r="AE3007" i="53"/>
  <c r="AF4012" i="53"/>
  <c r="AE4012" i="53"/>
  <c r="AG4012" i="53"/>
  <c r="AF5018" i="53"/>
  <c r="AE5018" i="53"/>
  <c r="AG5018" i="53"/>
  <c r="BQ997" i="53"/>
  <c r="BP997" i="53"/>
  <c r="BN997" i="53"/>
  <c r="BM997" i="53"/>
  <c r="BO997" i="53"/>
  <c r="BQ2004" i="53"/>
  <c r="BP2004" i="53"/>
  <c r="BO2004" i="53"/>
  <c r="BN2004" i="53"/>
  <c r="BM2004" i="53"/>
  <c r="BP3009" i="53"/>
  <c r="BQ3009" i="53"/>
  <c r="BM3009" i="53"/>
  <c r="BO3009" i="53"/>
  <c r="BN3009" i="53"/>
  <c r="BP4014" i="53"/>
  <c r="BQ4014" i="53"/>
  <c r="BO4014" i="53"/>
  <c r="BN4014" i="53"/>
  <c r="BM4014" i="53"/>
  <c r="BQ6026" i="53"/>
  <c r="BP6026" i="53"/>
  <c r="BO6026" i="53"/>
  <c r="BN6026" i="53"/>
  <c r="BM6026" i="53"/>
  <c r="BP5021" i="53"/>
  <c r="BO5021" i="53"/>
  <c r="BN5021" i="53"/>
  <c r="BM5021" i="53"/>
  <c r="BQ5021" i="53"/>
  <c r="BQ7032" i="53"/>
  <c r="BP7032" i="53"/>
  <c r="BM7032" i="53"/>
  <c r="BO7032" i="53"/>
  <c r="BN7032" i="53"/>
  <c r="AD6025" i="53"/>
  <c r="AD2002" i="53"/>
  <c r="BL998" i="53"/>
  <c r="AD5019" i="53"/>
  <c r="BL6027" i="53"/>
  <c r="BL3010" i="53"/>
  <c r="BL7033" i="53"/>
  <c r="BL4015" i="53"/>
  <c r="BL5022" i="53"/>
  <c r="BL2005" i="53"/>
  <c r="AD7031" i="53"/>
  <c r="AD4013" i="53"/>
  <c r="AD3008" i="53"/>
  <c r="AG2002" i="53"/>
  <c r="AE2002" i="53"/>
  <c r="AF2002" i="53"/>
  <c r="AG6025" i="53"/>
  <c r="AF6025" i="53"/>
  <c r="AE6025" i="53"/>
  <c r="AG7031" i="53"/>
  <c r="AF7031" i="53"/>
  <c r="AE7031" i="53"/>
  <c r="AG3008" i="53"/>
  <c r="AE3008" i="53"/>
  <c r="AF3008" i="53"/>
  <c r="AG4013" i="53"/>
  <c r="AF4013" i="53"/>
  <c r="AE4013" i="53"/>
  <c r="AG5019" i="53"/>
  <c r="AF5019" i="53"/>
  <c r="AE5019" i="53"/>
  <c r="BQ998" i="53"/>
  <c r="BP998" i="53"/>
  <c r="BO998" i="53"/>
  <c r="BN998" i="53"/>
  <c r="BM998" i="53"/>
  <c r="BQ2005" i="53"/>
  <c r="BP2005" i="53"/>
  <c r="BO2005" i="53"/>
  <c r="BN2005" i="53"/>
  <c r="BM2005" i="53"/>
  <c r="BP5022" i="53"/>
  <c r="BQ5022" i="53"/>
  <c r="BO5022" i="53"/>
  <c r="BN5022" i="53"/>
  <c r="BM5022" i="53"/>
  <c r="BQ7033" i="53"/>
  <c r="BP7033" i="53"/>
  <c r="BO7033" i="53"/>
  <c r="BN7033" i="53"/>
  <c r="BM7033" i="53"/>
  <c r="BP4015" i="53"/>
  <c r="BQ4015" i="53"/>
  <c r="BO4015" i="53"/>
  <c r="BN4015" i="53"/>
  <c r="BM4015" i="53"/>
  <c r="BQ3010" i="53"/>
  <c r="BP3010" i="53"/>
  <c r="BO3010" i="53"/>
  <c r="BN3010" i="53"/>
  <c r="BM3010" i="53"/>
  <c r="BQ6027" i="53"/>
  <c r="BP6027" i="53"/>
  <c r="BO6027" i="53"/>
  <c r="BN6027" i="53"/>
  <c r="BM6027" i="53"/>
  <c r="AD6026" i="53"/>
  <c r="BL999" i="53"/>
  <c r="AD5020" i="53"/>
  <c r="AD2003" i="53"/>
  <c r="BL7034" i="53"/>
  <c r="BL5023" i="53"/>
  <c r="BL3011" i="53"/>
  <c r="BL6028" i="53"/>
  <c r="BL2006" i="53"/>
  <c r="BL4016" i="53"/>
  <c r="AD7032" i="53"/>
  <c r="AD4014" i="53"/>
  <c r="AD3009" i="53"/>
  <c r="AG5020" i="53"/>
  <c r="AF5020" i="53"/>
  <c r="AE5020" i="53"/>
  <c r="AF7032" i="53"/>
  <c r="AG7032" i="53"/>
  <c r="AE7032" i="53"/>
  <c r="AG3009" i="53"/>
  <c r="AF3009" i="53"/>
  <c r="AE3009" i="53"/>
  <c r="AE6026" i="53"/>
  <c r="AG6026" i="53"/>
  <c r="AF6026" i="53"/>
  <c r="AG4014" i="53"/>
  <c r="AF4014" i="53"/>
  <c r="AE4014" i="53"/>
  <c r="AG2003" i="53"/>
  <c r="AF2003" i="53"/>
  <c r="AE2003" i="53"/>
  <c r="BQ2006" i="53"/>
  <c r="BP2006" i="53"/>
  <c r="BM2006" i="53"/>
  <c r="BO2006" i="53"/>
  <c r="BN2006" i="53"/>
  <c r="BQ6028" i="53"/>
  <c r="BP6028" i="53"/>
  <c r="BN6028" i="53"/>
  <c r="BM6028" i="53"/>
  <c r="BO6028" i="53"/>
  <c r="BQ999" i="53"/>
  <c r="BP999" i="53"/>
  <c r="BO999" i="53"/>
  <c r="BN999" i="53"/>
  <c r="BM999" i="53"/>
  <c r="BP4016" i="53"/>
  <c r="BQ4016" i="53"/>
  <c r="BO4016" i="53"/>
  <c r="BN4016" i="53"/>
  <c r="BM4016" i="53"/>
  <c r="BQ3011" i="53"/>
  <c r="BP3011" i="53"/>
  <c r="BO3011" i="53"/>
  <c r="BN3011" i="53"/>
  <c r="BM3011" i="53"/>
  <c r="BP5023" i="53"/>
  <c r="BQ5023" i="53"/>
  <c r="BO5023" i="53"/>
  <c r="BN5023" i="53"/>
  <c r="BM5023" i="53"/>
  <c r="BQ7034" i="53"/>
  <c r="BP7034" i="53"/>
  <c r="BO7034" i="53"/>
  <c r="BN7034" i="53"/>
  <c r="BM7034" i="53"/>
  <c r="AD6027" i="53"/>
  <c r="AD2004" i="53"/>
  <c r="AD5021" i="53"/>
  <c r="BL1000" i="53"/>
  <c r="BL5024" i="53"/>
  <c r="BL6029" i="53"/>
  <c r="BL4017" i="53"/>
  <c r="BL7035" i="53"/>
  <c r="BL3012" i="53"/>
  <c r="BL2007" i="53"/>
  <c r="AD7033" i="53"/>
  <c r="AD4015" i="53"/>
  <c r="AD3010" i="53"/>
  <c r="AF2004" i="53"/>
  <c r="AE2004" i="53"/>
  <c r="AG2004" i="53"/>
  <c r="AG6027" i="53"/>
  <c r="AF6027" i="53"/>
  <c r="AE6027" i="53"/>
  <c r="AG7033" i="53"/>
  <c r="AE7033" i="53"/>
  <c r="AF7033" i="53"/>
  <c r="AE5021" i="53"/>
  <c r="AF5021" i="53"/>
  <c r="AG5021" i="53"/>
  <c r="AF3010" i="53"/>
  <c r="AE3010" i="53"/>
  <c r="AG3010" i="53"/>
  <c r="AG4015" i="53"/>
  <c r="AE4015" i="53"/>
  <c r="AF4015" i="53"/>
  <c r="BQ2007" i="53"/>
  <c r="BP2007" i="53"/>
  <c r="BO2007" i="53"/>
  <c r="BN2007" i="53"/>
  <c r="BM2007" i="53"/>
  <c r="BQ3012" i="53"/>
  <c r="BP3012" i="53"/>
  <c r="BO3012" i="53"/>
  <c r="BN3012" i="53"/>
  <c r="BM3012" i="53"/>
  <c r="BP7035" i="53"/>
  <c r="BQ7035" i="53"/>
  <c r="BO7035" i="53"/>
  <c r="BN7035" i="53"/>
  <c r="BM7035" i="53"/>
  <c r="BP4017" i="53"/>
  <c r="BQ4017" i="53"/>
  <c r="BO4017" i="53"/>
  <c r="BN4017" i="53"/>
  <c r="BM4017" i="53"/>
  <c r="BQ6029" i="53"/>
  <c r="BP6029" i="53"/>
  <c r="BO6029" i="53"/>
  <c r="BN6029" i="53"/>
  <c r="BM6029" i="53"/>
  <c r="BP5024" i="53"/>
  <c r="BQ5024" i="53"/>
  <c r="BO5024" i="53"/>
  <c r="BN5024" i="53"/>
  <c r="BM5024" i="53"/>
  <c r="BQ1000" i="53"/>
  <c r="BP1000" i="53"/>
  <c r="BO1000" i="53"/>
  <c r="BN1000" i="53"/>
  <c r="BM1000" i="53"/>
  <c r="AD6028" i="53"/>
  <c r="AD5022" i="53"/>
  <c r="AD2005" i="53"/>
  <c r="BL1001" i="53"/>
  <c r="BL7036" i="53"/>
  <c r="BL6030" i="53"/>
  <c r="BL3013" i="53"/>
  <c r="BL5025" i="53"/>
  <c r="BL2008" i="53"/>
  <c r="BL4018" i="53"/>
  <c r="AD7034" i="53"/>
  <c r="AD4016" i="53"/>
  <c r="AD3011" i="53"/>
  <c r="AG5022" i="53"/>
  <c r="AF5022" i="53"/>
  <c r="AE5022" i="53"/>
  <c r="AG6028" i="53"/>
  <c r="AF6028" i="53"/>
  <c r="AE6028" i="53"/>
  <c r="AG2005" i="53"/>
  <c r="AF2005" i="53"/>
  <c r="AE2005" i="53"/>
  <c r="AF7034" i="53"/>
  <c r="AE7034" i="53"/>
  <c r="AG7034" i="53"/>
  <c r="AG3011" i="53"/>
  <c r="AF3011" i="53"/>
  <c r="AE3011" i="53"/>
  <c r="AG4016" i="53"/>
  <c r="AF4016" i="53"/>
  <c r="AE4016" i="53"/>
  <c r="BQ2008" i="53"/>
  <c r="BP2008" i="53"/>
  <c r="BO2008" i="53"/>
  <c r="BN2008" i="53"/>
  <c r="BM2008" i="53"/>
  <c r="BP4018" i="53"/>
  <c r="BM4018" i="53"/>
  <c r="BQ4018" i="53"/>
  <c r="BO4018" i="53"/>
  <c r="BN4018" i="53"/>
  <c r="BP3013" i="53"/>
  <c r="BQ3013" i="53"/>
  <c r="BM3013" i="53"/>
  <c r="BO3013" i="53"/>
  <c r="BN3013" i="53"/>
  <c r="BQ6030" i="53"/>
  <c r="BP6030" i="53"/>
  <c r="BO6030" i="53"/>
  <c r="BN6030" i="53"/>
  <c r="BM6030" i="53"/>
  <c r="BQ7036" i="53"/>
  <c r="BP7036" i="53"/>
  <c r="BM7036" i="53"/>
  <c r="BO7036" i="53"/>
  <c r="BN7036" i="53"/>
  <c r="BP5025" i="53"/>
  <c r="BQ5025" i="53"/>
  <c r="BO5025" i="53"/>
  <c r="BN5025" i="53"/>
  <c r="BM5025" i="53"/>
  <c r="BQ1001" i="53"/>
  <c r="BP1001" i="53"/>
  <c r="BN1001" i="53"/>
  <c r="BM1001" i="53"/>
  <c r="BO1001" i="53"/>
  <c r="AD6029" i="53"/>
  <c r="AD2006" i="53"/>
  <c r="BL1002" i="53"/>
  <c r="AD5023" i="53"/>
  <c r="BL5026" i="53"/>
  <c r="BL6031" i="53"/>
  <c r="BL7037" i="53"/>
  <c r="BL4019" i="53"/>
  <c r="BL3014" i="53"/>
  <c r="BL2009" i="53"/>
  <c r="AD7035" i="53"/>
  <c r="AD4017" i="53"/>
  <c r="AD3012" i="53"/>
  <c r="AG2006" i="53"/>
  <c r="AF2006" i="53"/>
  <c r="AE2006" i="53"/>
  <c r="AG6029" i="53"/>
  <c r="AF6029" i="53"/>
  <c r="AE6029" i="53"/>
  <c r="AE7035" i="53"/>
  <c r="AG7035" i="53"/>
  <c r="AF7035" i="53"/>
  <c r="AG3012" i="53"/>
  <c r="AF3012" i="53"/>
  <c r="AE3012" i="53"/>
  <c r="AF4017" i="53"/>
  <c r="AE4017" i="53"/>
  <c r="AG4017" i="53"/>
  <c r="AG5023" i="53"/>
  <c r="AF5023" i="53"/>
  <c r="AE5023" i="53"/>
  <c r="BQ1002" i="53"/>
  <c r="BP1002" i="53"/>
  <c r="BO1002" i="53"/>
  <c r="BN1002" i="53"/>
  <c r="BM1002" i="53"/>
  <c r="BQ2009" i="53"/>
  <c r="BP2009" i="53"/>
  <c r="BO2009" i="53"/>
  <c r="BN2009" i="53"/>
  <c r="BM2009" i="53"/>
  <c r="BQ3014" i="53"/>
  <c r="BP3014" i="53"/>
  <c r="BO3014" i="53"/>
  <c r="BN3014" i="53"/>
  <c r="BM3014" i="53"/>
  <c r="BP4019" i="53"/>
  <c r="BN4019" i="53"/>
  <c r="BM4019" i="53"/>
  <c r="BQ4019" i="53"/>
  <c r="BO4019" i="53"/>
  <c r="BQ7037" i="53"/>
  <c r="BP7037" i="53"/>
  <c r="BO7037" i="53"/>
  <c r="BN7037" i="53"/>
  <c r="BM7037" i="53"/>
  <c r="BQ6031" i="53"/>
  <c r="BP6031" i="53"/>
  <c r="BO6031" i="53"/>
  <c r="BN6031" i="53"/>
  <c r="BM6031" i="53"/>
  <c r="BP5026" i="53"/>
  <c r="BQ5026" i="53"/>
  <c r="BO5026" i="53"/>
  <c r="BN5026" i="53"/>
  <c r="BM5026" i="53"/>
  <c r="AD6030" i="53"/>
  <c r="BL1003" i="53"/>
  <c r="AD2007" i="53"/>
  <c r="AD5024" i="53"/>
  <c r="BL3015" i="53"/>
  <c r="BL7038" i="53"/>
  <c r="BL5027" i="53"/>
  <c r="BL6032" i="53"/>
  <c r="BL2010" i="53"/>
  <c r="BL4020" i="53"/>
  <c r="AD7036" i="53"/>
  <c r="AD4018" i="53"/>
  <c r="AD3013" i="53"/>
  <c r="AE2007" i="53"/>
  <c r="AF2007" i="53"/>
  <c r="AG2007" i="53"/>
  <c r="AG6030" i="53"/>
  <c r="AF6030" i="53"/>
  <c r="AE6030" i="53"/>
  <c r="AG7036" i="53"/>
  <c r="AF7036" i="53"/>
  <c r="AE7036" i="53"/>
  <c r="AE3013" i="53"/>
  <c r="AF3013" i="53"/>
  <c r="AG3013" i="53"/>
  <c r="AG4018" i="53"/>
  <c r="AF4018" i="53"/>
  <c r="AE4018" i="53"/>
  <c r="AG5024" i="53"/>
  <c r="AE5024" i="53"/>
  <c r="AF5024" i="53"/>
  <c r="BQ1003" i="53"/>
  <c r="BP1003" i="53"/>
  <c r="BO1003" i="53"/>
  <c r="BN1003" i="53"/>
  <c r="BM1003" i="53"/>
  <c r="BP5027" i="53"/>
  <c r="BM5027" i="53"/>
  <c r="BQ5027" i="53"/>
  <c r="BO5027" i="53"/>
  <c r="BN5027" i="53"/>
  <c r="BP4020" i="53"/>
  <c r="BO4020" i="53"/>
  <c r="BN4020" i="53"/>
  <c r="BM4020" i="53"/>
  <c r="BQ4020" i="53"/>
  <c r="BQ2010" i="53"/>
  <c r="BP2010" i="53"/>
  <c r="BM2010" i="53"/>
  <c r="BO2010" i="53"/>
  <c r="BN2010" i="53"/>
  <c r="BQ6032" i="53"/>
  <c r="BP6032" i="53"/>
  <c r="BN6032" i="53"/>
  <c r="BM6032" i="53"/>
  <c r="BO6032" i="53"/>
  <c r="BQ7038" i="53"/>
  <c r="BP7038" i="53"/>
  <c r="BO7038" i="53"/>
  <c r="BN7038" i="53"/>
  <c r="BM7038" i="53"/>
  <c r="BQ3015" i="53"/>
  <c r="BP3015" i="53"/>
  <c r="BO3015" i="53"/>
  <c r="BN3015" i="53"/>
  <c r="BM3015" i="53"/>
  <c r="AD6031" i="53"/>
  <c r="AD5025" i="53"/>
  <c r="AD2008" i="53"/>
  <c r="BL1004" i="53"/>
  <c r="BL7039" i="53"/>
  <c r="BL2011" i="53"/>
  <c r="BL5028" i="53"/>
  <c r="BL6033" i="53"/>
  <c r="BL4021" i="53"/>
  <c r="BL3016" i="53"/>
  <c r="AD7037" i="53"/>
  <c r="AD4019" i="53"/>
  <c r="AD3014" i="53"/>
  <c r="AG5025" i="53"/>
  <c r="AF5025" i="53"/>
  <c r="AE5025" i="53"/>
  <c r="AG2008" i="53"/>
  <c r="AF2008" i="53"/>
  <c r="AE2008" i="53"/>
  <c r="AF6031" i="53"/>
  <c r="AE6031" i="53"/>
  <c r="AG6031" i="53"/>
  <c r="AG7037" i="53"/>
  <c r="AE7037" i="53"/>
  <c r="AF7037" i="53"/>
  <c r="AG3014" i="53"/>
  <c r="AF3014" i="53"/>
  <c r="AE3014" i="53"/>
  <c r="AG4019" i="53"/>
  <c r="AF4019" i="53"/>
  <c r="AE4019" i="53"/>
  <c r="BP4021" i="53"/>
  <c r="BQ4021" i="53"/>
  <c r="BO4021" i="53"/>
  <c r="BN4021" i="53"/>
  <c r="BM4021" i="53"/>
  <c r="BQ2011" i="53"/>
  <c r="BQ1009" i="53"/>
  <c r="BP2011" i="53"/>
  <c r="BP1009" i="53"/>
  <c r="BO2011" i="53"/>
  <c r="BO1009" i="53"/>
  <c r="BN2011" i="53"/>
  <c r="BN1009" i="53"/>
  <c r="BM2011" i="53"/>
  <c r="BM1009" i="53"/>
  <c r="BQ3016" i="53"/>
  <c r="BQ2014" i="53"/>
  <c r="BP3016" i="53"/>
  <c r="BP2014" i="53"/>
  <c r="BO3016" i="53"/>
  <c r="BO2014" i="53"/>
  <c r="BN3016" i="53"/>
  <c r="BN2014" i="53"/>
  <c r="BM3016" i="53"/>
  <c r="BM2014" i="53"/>
  <c r="BQ6033" i="53"/>
  <c r="BP6033" i="53"/>
  <c r="BO6033" i="53"/>
  <c r="BN6033" i="53"/>
  <c r="BM6033" i="53"/>
  <c r="BP5028" i="53"/>
  <c r="BP4026" i="53"/>
  <c r="BN5028" i="53"/>
  <c r="BN4026" i="53"/>
  <c r="BM5028" i="53"/>
  <c r="BM4026" i="53"/>
  <c r="BQ5028" i="53"/>
  <c r="BQ4026" i="53"/>
  <c r="BO5028" i="53"/>
  <c r="BO4026" i="53"/>
  <c r="BP7039" i="53"/>
  <c r="BQ7039" i="53"/>
  <c r="BO7039" i="53"/>
  <c r="BN7039" i="53"/>
  <c r="BM7039" i="53"/>
  <c r="BQ1004" i="53"/>
  <c r="BP1004" i="53"/>
  <c r="BO1004" i="53"/>
  <c r="BN1004" i="53"/>
  <c r="BM1004" i="53"/>
  <c r="AD6032" i="53"/>
  <c r="AD5026" i="53"/>
  <c r="BL1005" i="53"/>
  <c r="AD2009" i="53"/>
  <c r="BL4022" i="53"/>
  <c r="BL6034" i="53"/>
  <c r="BL7040" i="53"/>
  <c r="AD7038" i="53"/>
  <c r="AD4020" i="53"/>
  <c r="AD3015" i="53"/>
  <c r="AF5026" i="53"/>
  <c r="AE5026" i="53"/>
  <c r="AG5026" i="53"/>
  <c r="AE4020" i="53"/>
  <c r="AF4020" i="53"/>
  <c r="AG4020" i="53"/>
  <c r="AG6032" i="53"/>
  <c r="AF6032" i="53"/>
  <c r="AE6032" i="53"/>
  <c r="AG2009" i="53"/>
  <c r="AF2009" i="53"/>
  <c r="AE2009" i="53"/>
  <c r="AG3015" i="53"/>
  <c r="AF3015" i="53"/>
  <c r="AE3015" i="53"/>
  <c r="AG7038" i="53"/>
  <c r="AF7038" i="53"/>
  <c r="AE7038" i="53"/>
  <c r="BP1005" i="53"/>
  <c r="BP2" i="53"/>
  <c r="BQ1005" i="53"/>
  <c r="BQ2" i="53"/>
  <c r="BN1005" i="53"/>
  <c r="BN2" i="53"/>
  <c r="BM1005" i="53"/>
  <c r="BM2" i="53"/>
  <c r="BO1005" i="53"/>
  <c r="BO2" i="53"/>
  <c r="AF2013" i="53"/>
  <c r="AE2013" i="53"/>
  <c r="AG2013" i="53"/>
  <c r="BQ7040" i="53"/>
  <c r="BQ6038" i="53"/>
  <c r="BP7040" i="53"/>
  <c r="BP6038" i="53"/>
  <c r="BM7040" i="53"/>
  <c r="BM6038" i="53"/>
  <c r="BO7040" i="53"/>
  <c r="BO6038" i="53"/>
  <c r="BN7040" i="53"/>
  <c r="BN6038" i="53"/>
  <c r="BQ6034" i="53"/>
  <c r="BQ5032" i="53"/>
  <c r="BP6034" i="53"/>
  <c r="BP5032" i="53"/>
  <c r="BO6034" i="53"/>
  <c r="BO5032" i="53"/>
  <c r="BN6034" i="53"/>
  <c r="BN5032" i="53"/>
  <c r="BM6034" i="53"/>
  <c r="BM5032" i="53"/>
  <c r="BP4022" i="53"/>
  <c r="BP3020" i="53"/>
  <c r="BQ4022" i="53"/>
  <c r="BQ3020" i="53"/>
  <c r="BO4022" i="53"/>
  <c r="BO3020" i="53"/>
  <c r="BN4022" i="53"/>
  <c r="BN3020" i="53"/>
  <c r="BM4022" i="53"/>
  <c r="BM3020" i="53"/>
  <c r="AD6033" i="53"/>
  <c r="AD5027" i="53"/>
  <c r="AD2010" i="53"/>
  <c r="AD7039" i="53"/>
  <c r="AD4021" i="53"/>
  <c r="AG4021" i="53"/>
  <c r="AF4021" i="53"/>
  <c r="AE4021" i="53"/>
  <c r="AG7039" i="53"/>
  <c r="AF7039" i="53"/>
  <c r="AE7039" i="53"/>
  <c r="AG2010" i="53"/>
  <c r="AE2010" i="53"/>
  <c r="AF2010" i="53"/>
  <c r="AG5027" i="53"/>
  <c r="AF5027" i="53"/>
  <c r="AE5027" i="53"/>
  <c r="AG6033" i="53"/>
  <c r="AF6033" i="53"/>
  <c r="AE6033" i="53"/>
  <c r="AE1008" i="53"/>
  <c r="AG1008" i="53"/>
  <c r="AG3019" i="53"/>
  <c r="AF3019" i="53"/>
  <c r="AE3019" i="53"/>
  <c r="AG6037" i="53"/>
  <c r="AF6037" i="53"/>
  <c r="AE6037" i="53"/>
  <c r="AF1008" i="53"/>
  <c r="AG4025" i="53"/>
  <c r="AF4025" i="53"/>
  <c r="AE4025" i="53"/>
  <c r="AE5031" i="53"/>
  <c r="AG5031" i="53"/>
  <c r="AF5031" i="53"/>
  <c r="D267" i="50"/>
  <c r="D268" i="50"/>
  <c r="D269" i="50"/>
  <c r="D270" i="50"/>
  <c r="D271" i="50"/>
  <c r="D272" i="50"/>
  <c r="D273" i="50"/>
  <c r="D274" i="50"/>
  <c r="A267" i="50"/>
  <c r="A268" i="50"/>
  <c r="A269" i="50"/>
  <c r="A270" i="50"/>
  <c r="A271" i="50"/>
  <c r="A272" i="50"/>
  <c r="A273" i="50"/>
  <c r="B274" i="50"/>
  <c r="C262" i="50"/>
  <c r="C263" i="50"/>
  <c r="C264" i="50"/>
  <c r="C261" i="50"/>
  <c r="C259" i="50"/>
  <c r="C258" i="50"/>
  <c r="C245" i="50"/>
  <c r="C246" i="50"/>
  <c r="C248" i="50"/>
  <c r="C249" i="50"/>
  <c r="C250" i="50"/>
  <c r="C244" i="50"/>
  <c r="C241" i="50"/>
  <c r="C242" i="50"/>
  <c r="C240" i="50"/>
  <c r="C237" i="50"/>
  <c r="C238" i="50"/>
  <c r="C234" i="50"/>
  <c r="C232" i="50"/>
  <c r="C225" i="50"/>
  <c r="C226" i="50"/>
  <c r="C227" i="50"/>
  <c r="C228" i="50"/>
  <c r="C224" i="50"/>
  <c r="C217" i="50"/>
  <c r="C218" i="50"/>
  <c r="C219" i="50"/>
  <c r="C220" i="50"/>
  <c r="C221" i="50"/>
  <c r="C222" i="50"/>
  <c r="C223" i="50"/>
  <c r="C216" i="50"/>
  <c r="C209" i="50"/>
  <c r="C210" i="50"/>
  <c r="C211" i="50"/>
  <c r="C212" i="50"/>
  <c r="C213" i="50"/>
  <c r="C214" i="50"/>
  <c r="C215" i="50"/>
  <c r="C208" i="50"/>
  <c r="C202" i="50"/>
  <c r="C203" i="50"/>
  <c r="C204" i="50"/>
  <c r="C205" i="50"/>
  <c r="C201" i="50"/>
  <c r="D201" i="50"/>
  <c r="D202" i="50"/>
  <c r="D203" i="50"/>
  <c r="D204" i="50"/>
  <c r="D205" i="50"/>
  <c r="D206" i="50"/>
  <c r="D207" i="50"/>
  <c r="D208" i="50"/>
  <c r="D209" i="50"/>
  <c r="D210" i="50"/>
  <c r="D211" i="50"/>
  <c r="D212" i="50"/>
  <c r="D213" i="50"/>
  <c r="D214" i="50"/>
  <c r="D215" i="50"/>
  <c r="D216" i="50"/>
  <c r="D217" i="50"/>
  <c r="D218" i="50"/>
  <c r="D219" i="50"/>
  <c r="D220" i="50"/>
  <c r="D221" i="50"/>
  <c r="D222" i="50"/>
  <c r="D223" i="50"/>
  <c r="D224" i="50"/>
  <c r="D225" i="50"/>
  <c r="D226" i="50"/>
  <c r="D227" i="50"/>
  <c r="D228" i="50"/>
  <c r="D229" i="50"/>
  <c r="D230" i="50"/>
  <c r="D231" i="50"/>
  <c r="D232" i="50"/>
  <c r="D233" i="50"/>
  <c r="D234" i="50"/>
  <c r="D237" i="50"/>
  <c r="D238" i="50"/>
  <c r="D239" i="50"/>
  <c r="D240" i="50"/>
  <c r="D241" i="50"/>
  <c r="D242" i="50"/>
  <c r="D243" i="50"/>
  <c r="D244" i="50"/>
  <c r="D245" i="50"/>
  <c r="D246" i="50"/>
  <c r="D247" i="50"/>
  <c r="D248" i="50"/>
  <c r="D249" i="50"/>
  <c r="D250" i="50"/>
  <c r="D251" i="50"/>
  <c r="D252" i="50"/>
  <c r="D253" i="50"/>
  <c r="D254" i="50"/>
  <c r="D255" i="50"/>
  <c r="D256" i="50"/>
  <c r="D257" i="50"/>
  <c r="D258" i="50"/>
  <c r="D260" i="50"/>
  <c r="D261" i="50"/>
  <c r="D262" i="50"/>
  <c r="D263" i="50"/>
  <c r="D264" i="50"/>
  <c r="D265" i="50"/>
  <c r="D266" i="50"/>
  <c r="A239" i="50"/>
  <c r="A240" i="50"/>
  <c r="A241" i="50"/>
  <c r="A242" i="50"/>
  <c r="A243" i="50"/>
  <c r="A244" i="50"/>
  <c r="A245" i="50"/>
  <c r="A246" i="50"/>
  <c r="A247" i="50"/>
  <c r="A248" i="50"/>
  <c r="A249" i="50"/>
  <c r="A250" i="50"/>
  <c r="A251" i="50"/>
  <c r="A252" i="50"/>
  <c r="A253" i="50"/>
  <c r="A254" i="50"/>
  <c r="A255" i="50"/>
  <c r="A256" i="50"/>
  <c r="A257" i="50"/>
  <c r="A258" i="50"/>
  <c r="A259" i="50"/>
  <c r="A260" i="50"/>
  <c r="A261" i="50"/>
  <c r="A262" i="50"/>
  <c r="A263" i="50"/>
  <c r="A264" i="50"/>
  <c r="A265" i="50"/>
  <c r="A266" i="50"/>
  <c r="A230" i="50"/>
  <c r="A231" i="50"/>
  <c r="A232" i="50"/>
  <c r="A233" i="50"/>
  <c r="A234" i="50"/>
  <c r="A237" i="50"/>
  <c r="A238" i="50"/>
  <c r="A217" i="50"/>
  <c r="A218" i="50"/>
  <c r="A219" i="50"/>
  <c r="A220" i="50"/>
  <c r="A221" i="50"/>
  <c r="A222" i="50"/>
  <c r="A223" i="50"/>
  <c r="A224" i="50"/>
  <c r="A225" i="50"/>
  <c r="A226" i="50"/>
  <c r="A227" i="50"/>
  <c r="A228" i="50"/>
  <c r="A229" i="50"/>
  <c r="A201" i="50"/>
  <c r="A202" i="50"/>
  <c r="A203" i="50"/>
  <c r="A204" i="50"/>
  <c r="A205" i="50"/>
  <c r="A206" i="50"/>
  <c r="A207" i="50"/>
  <c r="A208" i="50"/>
  <c r="A209" i="50"/>
  <c r="A210" i="50"/>
  <c r="A211" i="50"/>
  <c r="A212" i="50"/>
  <c r="A213" i="50"/>
  <c r="A214" i="50"/>
  <c r="A215" i="50"/>
  <c r="A216" i="50"/>
  <c r="A200" i="50"/>
  <c r="A196" i="50"/>
  <c r="A197" i="50"/>
  <c r="A198" i="50"/>
  <c r="A199" i="50"/>
  <c r="A150" i="66"/>
  <c r="B250" i="50"/>
  <c r="A149" i="66"/>
  <c r="B249" i="50"/>
  <c r="A148" i="66"/>
  <c r="B248" i="50"/>
  <c r="A147" i="66"/>
  <c r="B247" i="50"/>
  <c r="A146" i="66"/>
  <c r="B246" i="50"/>
  <c r="A140" i="66"/>
  <c r="B241" i="50"/>
  <c r="A135" i="66"/>
  <c r="B237" i="50"/>
  <c r="AZ52" i="53"/>
  <c r="AZ48" i="53"/>
  <c r="A124" i="66"/>
  <c r="B228" i="50"/>
  <c r="A123" i="66"/>
  <c r="B227" i="50"/>
  <c r="A108" i="66"/>
  <c r="B214" i="50"/>
  <c r="A109" i="66"/>
  <c r="B215" i="50"/>
  <c r="A118" i="66"/>
  <c r="B223" i="50"/>
  <c r="A128" i="66"/>
  <c r="B231" i="50"/>
  <c r="A122" i="66"/>
  <c r="B226" i="50"/>
  <c r="C200" i="50"/>
  <c r="C199" i="50"/>
  <c r="C198" i="50"/>
  <c r="C197" i="50"/>
  <c r="C196" i="50"/>
  <c r="C174" i="50"/>
  <c r="C175" i="50"/>
  <c r="C176" i="50"/>
  <c r="C177" i="50"/>
  <c r="C173" i="50"/>
  <c r="C168" i="50"/>
  <c r="C169" i="50"/>
  <c r="C170" i="50"/>
  <c r="C171" i="50"/>
  <c r="C167" i="50"/>
  <c r="C138" i="50"/>
  <c r="C145" i="50"/>
  <c r="C146" i="50"/>
  <c r="C147" i="50"/>
  <c r="C148" i="50"/>
  <c r="C150" i="50"/>
  <c r="C151" i="50"/>
  <c r="C17" i="50"/>
  <c r="C16" i="50"/>
  <c r="D200" i="50"/>
  <c r="D173" i="50"/>
  <c r="A81" i="66"/>
  <c r="B191" i="50"/>
  <c r="A56" i="66"/>
  <c r="B171" i="50"/>
  <c r="A55" i="66"/>
  <c r="B170" i="50"/>
  <c r="A54" i="66"/>
  <c r="B169" i="50"/>
  <c r="A53" i="66"/>
  <c r="B168" i="50"/>
  <c r="A52" i="66"/>
  <c r="B167" i="50"/>
  <c r="A191" i="50"/>
  <c r="A192" i="50"/>
  <c r="A193" i="50"/>
  <c r="A194" i="50"/>
  <c r="A195" i="50"/>
  <c r="D191" i="50"/>
  <c r="D192" i="50"/>
  <c r="D193" i="50"/>
  <c r="D194" i="50"/>
  <c r="D195" i="50"/>
  <c r="D196" i="50"/>
  <c r="D197" i="50"/>
  <c r="D198" i="50"/>
  <c r="D199" i="50"/>
  <c r="D190" i="50"/>
  <c r="A167" i="50"/>
  <c r="A168" i="50"/>
  <c r="A169" i="50"/>
  <c r="A170" i="50"/>
  <c r="A171" i="50"/>
  <c r="A172" i="50"/>
  <c r="A173" i="50"/>
  <c r="A174" i="50"/>
  <c r="A175" i="50"/>
  <c r="A176" i="50"/>
  <c r="A177" i="50"/>
  <c r="A178" i="50"/>
  <c r="A179" i="50"/>
  <c r="A180" i="50"/>
  <c r="A181" i="50"/>
  <c r="A182" i="50"/>
  <c r="A183" i="50"/>
  <c r="A184" i="50"/>
  <c r="A185" i="50"/>
  <c r="A186" i="50"/>
  <c r="A187" i="50"/>
  <c r="A188" i="50"/>
  <c r="A189" i="50"/>
  <c r="A190" i="50"/>
  <c r="A117" i="66"/>
  <c r="B222" i="50"/>
  <c r="A116" i="66"/>
  <c r="B221" i="50"/>
  <c r="A107" i="66"/>
  <c r="B213" i="50"/>
  <c r="A145" i="66"/>
  <c r="B245" i="50"/>
  <c r="A144" i="66"/>
  <c r="B244" i="50"/>
  <c r="A141" i="66"/>
  <c r="B242" i="50"/>
  <c r="A139" i="66"/>
  <c r="B240" i="50"/>
  <c r="A136" i="66"/>
  <c r="B238" i="50"/>
  <c r="A132" i="66"/>
  <c r="B234" i="50"/>
  <c r="A129" i="66"/>
  <c r="B232" i="50"/>
  <c r="A127" i="66"/>
  <c r="B230" i="50"/>
  <c r="A121" i="66"/>
  <c r="B225" i="50"/>
  <c r="A120" i="66"/>
  <c r="B224" i="50"/>
  <c r="A115" i="66"/>
  <c r="B220" i="50"/>
  <c r="A114" i="66"/>
  <c r="B219" i="50"/>
  <c r="A113" i="66"/>
  <c r="B218" i="50"/>
  <c r="A112" i="66"/>
  <c r="B217" i="50"/>
  <c r="A111" i="66"/>
  <c r="B216" i="50"/>
  <c r="A106" i="66"/>
  <c r="B212" i="50"/>
  <c r="A105" i="66"/>
  <c r="B211" i="50"/>
  <c r="A104" i="66"/>
  <c r="B210" i="50"/>
  <c r="A103" i="66"/>
  <c r="B209" i="50"/>
  <c r="A102" i="66"/>
  <c r="B208" i="50"/>
  <c r="A97" i="66"/>
  <c r="B205" i="50"/>
  <c r="A96" i="66"/>
  <c r="B204" i="50"/>
  <c r="A95" i="66"/>
  <c r="B203" i="50"/>
  <c r="A94" i="66"/>
  <c r="B202" i="50"/>
  <c r="A93" i="66"/>
  <c r="B201" i="50"/>
  <c r="A91" i="66"/>
  <c r="B200" i="50"/>
  <c r="A90" i="66"/>
  <c r="B199" i="50"/>
  <c r="B198" i="50"/>
  <c r="A88" i="66"/>
  <c r="B197" i="50"/>
  <c r="A87" i="66"/>
  <c r="B196" i="50"/>
  <c r="A84" i="66"/>
  <c r="B194" i="50"/>
  <c r="A83" i="66"/>
  <c r="B193" i="50"/>
  <c r="A82" i="66"/>
  <c r="B192" i="50"/>
  <c r="A80" i="66"/>
  <c r="B190" i="50"/>
  <c r="A78" i="66"/>
  <c r="B189" i="50"/>
  <c r="A77" i="66"/>
  <c r="B188" i="50"/>
  <c r="A76" i="66"/>
  <c r="B187" i="50"/>
  <c r="A75" i="66"/>
  <c r="B186" i="50"/>
  <c r="A74" i="66"/>
  <c r="B185" i="50"/>
  <c r="A72" i="66"/>
  <c r="B184" i="50"/>
  <c r="A71" i="66"/>
  <c r="B183" i="50"/>
  <c r="A70" i="66"/>
  <c r="B182" i="50"/>
  <c r="A69" i="66"/>
  <c r="B181" i="50"/>
  <c r="A68" i="66"/>
  <c r="B180" i="50"/>
  <c r="A63" i="66"/>
  <c r="B177" i="50"/>
  <c r="A62" i="66"/>
  <c r="B176" i="50"/>
  <c r="A61" i="66"/>
  <c r="B175" i="50"/>
  <c r="A60" i="66"/>
  <c r="B174" i="50"/>
  <c r="A59" i="66"/>
  <c r="B173" i="50"/>
  <c r="A49" i="66"/>
  <c r="A48" i="66"/>
  <c r="A47" i="66"/>
  <c r="A46" i="66"/>
  <c r="A45" i="66"/>
  <c r="A44" i="66"/>
  <c r="A43" i="66"/>
  <c r="A41" i="66"/>
  <c r="A40" i="66"/>
  <c r="A39" i="66"/>
  <c r="A38" i="66"/>
  <c r="A37" i="66"/>
  <c r="A36" i="66"/>
  <c r="A35" i="66"/>
  <c r="A33" i="66"/>
  <c r="A32" i="66"/>
  <c r="A31" i="66"/>
  <c r="A30" i="66"/>
  <c r="A29" i="66"/>
  <c r="A28" i="66"/>
  <c r="A24" i="66"/>
  <c r="A23" i="66"/>
  <c r="A22" i="66"/>
  <c r="A21" i="66"/>
  <c r="A20" i="66"/>
  <c r="A19" i="66"/>
  <c r="A18" i="66"/>
  <c r="A12" i="66"/>
  <c r="A11" i="66"/>
  <c r="A10" i="66"/>
  <c r="A9" i="66"/>
  <c r="A8" i="66"/>
  <c r="A7" i="66"/>
  <c r="D180" i="50"/>
  <c r="D181" i="50"/>
  <c r="D182" i="50"/>
  <c r="D183" i="50"/>
  <c r="D184" i="50"/>
  <c r="D185" i="50"/>
  <c r="D186" i="50"/>
  <c r="D187" i="50"/>
  <c r="D188" i="50"/>
  <c r="D189" i="50"/>
  <c r="D167" i="50"/>
  <c r="D168" i="50"/>
  <c r="D169" i="50"/>
  <c r="D170" i="50"/>
  <c r="D171" i="50"/>
  <c r="D172" i="50"/>
  <c r="D174" i="50"/>
  <c r="D175" i="50"/>
  <c r="D176" i="50"/>
  <c r="D177" i="50"/>
  <c r="D178" i="50"/>
  <c r="D179" i="50"/>
  <c r="V14" i="66"/>
  <c r="F137" i="50" s="1"/>
  <c r="V59" i="66"/>
  <c r="F173" i="50" s="1"/>
  <c r="V60" i="66"/>
  <c r="F174" i="50" s="1"/>
  <c r="V61" i="66"/>
  <c r="F175" i="50" s="1"/>
  <c r="V62" i="66"/>
  <c r="F176" i="50" s="1"/>
  <c r="V63" i="66"/>
  <c r="F177" i="50" s="1"/>
  <c r="V64" i="66"/>
  <c r="F178" i="50" s="1"/>
  <c r="V65" i="66"/>
  <c r="F179" i="50" s="1"/>
  <c r="V68" i="66"/>
  <c r="F180" i="50" s="1"/>
  <c r="V69" i="66"/>
  <c r="F181" i="50" s="1"/>
  <c r="V70" i="66"/>
  <c r="F182" i="50" s="1"/>
  <c r="V71" i="66"/>
  <c r="F183" i="50" s="1"/>
  <c r="V72" i="66"/>
  <c r="F184" i="50" s="1"/>
  <c r="V74" i="66"/>
  <c r="F185" i="50" s="1"/>
  <c r="V75" i="66"/>
  <c r="F186" i="50" s="1"/>
  <c r="V76" i="66"/>
  <c r="F187" i="50" s="1"/>
  <c r="V77" i="66"/>
  <c r="F188" i="50" s="1"/>
  <c r="V78" i="66"/>
  <c r="F189" i="50" s="1"/>
  <c r="V80" i="66"/>
  <c r="F190" i="50" s="1"/>
  <c r="V81" i="66"/>
  <c r="F191" i="50" s="1"/>
  <c r="V82" i="66"/>
  <c r="F192" i="50" s="1"/>
  <c r="V83" i="66"/>
  <c r="F193" i="50" s="1"/>
  <c r="V84" i="66"/>
  <c r="F194" i="50" s="1"/>
  <c r="V85" i="66"/>
  <c r="F195" i="50" s="1"/>
  <c r="A166" i="50"/>
  <c r="A159" i="50"/>
  <c r="A160" i="50"/>
  <c r="A161" i="50"/>
  <c r="A162" i="50"/>
  <c r="A163" i="50"/>
  <c r="A164" i="50"/>
  <c r="A165" i="50"/>
  <c r="D159" i="50"/>
  <c r="D160" i="50"/>
  <c r="D161" i="50"/>
  <c r="D162" i="50"/>
  <c r="D163" i="50"/>
  <c r="D164" i="50"/>
  <c r="D165" i="50"/>
  <c r="D166" i="50"/>
  <c r="B159" i="50"/>
  <c r="B160" i="50"/>
  <c r="B161" i="50"/>
  <c r="B162" i="50"/>
  <c r="B163" i="50"/>
  <c r="B164" i="50"/>
  <c r="B165" i="50"/>
  <c r="B157" i="50"/>
  <c r="C139" i="50"/>
  <c r="C140" i="50"/>
  <c r="C141" i="50"/>
  <c r="C142" i="50"/>
  <c r="C143" i="50"/>
  <c r="C144" i="50"/>
  <c r="C135" i="50"/>
  <c r="C130" i="50"/>
  <c r="C131" i="50"/>
  <c r="C132" i="50"/>
  <c r="C133" i="50"/>
  <c r="C134" i="50"/>
  <c r="C129" i="50"/>
  <c r="D157" i="50"/>
  <c r="D158" i="50"/>
  <c r="B158" i="50"/>
  <c r="A157" i="50"/>
  <c r="A158" i="50"/>
  <c r="D140" i="50"/>
  <c r="D141" i="50"/>
  <c r="D142" i="50"/>
  <c r="D143" i="50"/>
  <c r="D144" i="50"/>
  <c r="D145" i="50"/>
  <c r="D146" i="50"/>
  <c r="D147" i="50"/>
  <c r="D148" i="50"/>
  <c r="D149" i="50"/>
  <c r="D150" i="50"/>
  <c r="D151" i="50"/>
  <c r="D152" i="50"/>
  <c r="D153" i="50"/>
  <c r="D154" i="50"/>
  <c r="D155" i="50"/>
  <c r="D156" i="50"/>
  <c r="A140" i="50"/>
  <c r="A141" i="50"/>
  <c r="A142" i="50"/>
  <c r="A143" i="50"/>
  <c r="A144" i="50"/>
  <c r="A145" i="50"/>
  <c r="A146" i="50"/>
  <c r="A147" i="50"/>
  <c r="A148" i="50"/>
  <c r="A149" i="50"/>
  <c r="A150" i="50"/>
  <c r="A151" i="50"/>
  <c r="A152" i="50"/>
  <c r="A153" i="50"/>
  <c r="A154" i="50"/>
  <c r="A155" i="50"/>
  <c r="A156" i="50"/>
  <c r="A139" i="50"/>
  <c r="A138" i="50"/>
  <c r="B139" i="50"/>
  <c r="B144" i="50"/>
  <c r="B138" i="50"/>
  <c r="B140" i="50"/>
  <c r="B141" i="50"/>
  <c r="B142" i="50"/>
  <c r="B143" i="50"/>
  <c r="B145" i="50"/>
  <c r="B146" i="50"/>
  <c r="B147" i="50"/>
  <c r="B148" i="50"/>
  <c r="B149" i="50"/>
  <c r="B150" i="50"/>
  <c r="B151" i="50"/>
  <c r="B152" i="50"/>
  <c r="B153" i="50"/>
  <c r="B154" i="50"/>
  <c r="B155" i="50"/>
  <c r="B156" i="50"/>
  <c r="D130" i="50"/>
  <c r="D131" i="50"/>
  <c r="D132" i="50"/>
  <c r="D133" i="50"/>
  <c r="D134" i="50"/>
  <c r="D135" i="50"/>
  <c r="D136" i="50"/>
  <c r="D137" i="50"/>
  <c r="D138" i="50"/>
  <c r="D139" i="50"/>
  <c r="D129" i="50"/>
  <c r="D128" i="50"/>
  <c r="A130" i="50"/>
  <c r="A131" i="50"/>
  <c r="A132" i="50"/>
  <c r="A133" i="50"/>
  <c r="A134" i="50"/>
  <c r="A135" i="50"/>
  <c r="A136" i="50"/>
  <c r="A137" i="50"/>
  <c r="A129" i="50"/>
  <c r="A128" i="50"/>
  <c r="A74" i="1"/>
  <c r="A73" i="1"/>
  <c r="A72" i="1"/>
  <c r="A71" i="1"/>
  <c r="A69" i="1"/>
  <c r="A68" i="1"/>
  <c r="A67" i="1"/>
  <c r="A66" i="1"/>
  <c r="A64" i="1"/>
  <c r="A63" i="1"/>
  <c r="A62" i="1"/>
  <c r="A61" i="1"/>
  <c r="A43" i="1"/>
  <c r="A40" i="1"/>
  <c r="A44" i="1"/>
  <c r="A42" i="1"/>
  <c r="A41" i="1"/>
  <c r="A39" i="1"/>
  <c r="A37" i="1"/>
  <c r="A36" i="1"/>
  <c r="A35" i="1"/>
  <c r="A34" i="1"/>
  <c r="A33" i="1"/>
  <c r="A32" i="1"/>
  <c r="A30" i="1"/>
  <c r="A29" i="1"/>
  <c r="A28" i="1"/>
  <c r="A27" i="1"/>
  <c r="A26" i="1"/>
  <c r="A25" i="1"/>
  <c r="V100" i="66"/>
  <c r="F207" i="50" s="1"/>
  <c r="V110" i="66"/>
  <c r="V127" i="66"/>
  <c r="F230" i="50" s="1"/>
  <c r="V129" i="66"/>
  <c r="F232" i="50" s="1"/>
  <c r="V137" i="66"/>
  <c r="F239" i="50" s="1"/>
  <c r="V139" i="66"/>
  <c r="F240" i="50" s="1"/>
  <c r="V141" i="66"/>
  <c r="F242" i="50" s="1"/>
  <c r="V142" i="66"/>
  <c r="F243" i="50" s="1"/>
  <c r="V151" i="66"/>
  <c r="F251" i="50" s="1"/>
  <c r="V157" i="66"/>
  <c r="F257" i="50" s="1"/>
  <c r="V158" i="66"/>
  <c r="F258" i="50" s="1"/>
  <c r="V159" i="66"/>
  <c r="F259" i="50" s="1"/>
  <c r="V163" i="66"/>
  <c r="F263" i="50" s="1"/>
  <c r="V164" i="66"/>
  <c r="F264" i="50" s="1"/>
  <c r="V165" i="66"/>
  <c r="F265" i="50" s="1"/>
  <c r="V166" i="66"/>
  <c r="F266" i="50" s="1"/>
  <c r="V171" i="66"/>
  <c r="F270" i="50" s="1"/>
  <c r="V176" i="66"/>
  <c r="F274" i="50" s="1"/>
  <c r="V182" i="66"/>
  <c r="F280" i="50" s="1"/>
  <c r="A85" i="66"/>
  <c r="B195" i="50"/>
  <c r="A65" i="66"/>
  <c r="B179" i="50"/>
  <c r="A64" i="66"/>
  <c r="B178" i="50"/>
  <c r="A43" i="50"/>
  <c r="A44" i="50"/>
  <c r="D43" i="50"/>
  <c r="D44" i="50"/>
  <c r="D45" i="50"/>
  <c r="D42" i="50"/>
  <c r="A58" i="1"/>
  <c r="B44" i="50"/>
  <c r="A57" i="1"/>
  <c r="B43" i="50"/>
  <c r="B134" i="50"/>
  <c r="B133" i="50"/>
  <c r="A174" i="66"/>
  <c r="B273" i="50"/>
  <c r="A173" i="66"/>
  <c r="B272" i="50"/>
  <c r="A172" i="66"/>
  <c r="B271" i="50"/>
  <c r="A171" i="66"/>
  <c r="B270" i="50"/>
  <c r="A170" i="66"/>
  <c r="B269" i="50"/>
  <c r="A169" i="66"/>
  <c r="B268" i="50"/>
  <c r="A168" i="66"/>
  <c r="B267" i="50"/>
  <c r="A166" i="66"/>
  <c r="B266" i="50"/>
  <c r="A165" i="66"/>
  <c r="B265" i="50"/>
  <c r="A164" i="66"/>
  <c r="B264" i="50"/>
  <c r="A163" i="66"/>
  <c r="B263" i="50"/>
  <c r="A162" i="66"/>
  <c r="B262" i="50"/>
  <c r="A161" i="66"/>
  <c r="B261" i="50"/>
  <c r="A160" i="66"/>
  <c r="B260" i="50"/>
  <c r="A159" i="66"/>
  <c r="B259" i="50"/>
  <c r="A158" i="66"/>
  <c r="B258" i="50" s="1"/>
  <c r="A157" i="66"/>
  <c r="B257" i="50"/>
  <c r="A156" i="66"/>
  <c r="B256" i="50"/>
  <c r="A155" i="66"/>
  <c r="B255" i="50"/>
  <c r="A154" i="66"/>
  <c r="B254" i="50"/>
  <c r="A153" i="66"/>
  <c r="B253" i="50"/>
  <c r="A152" i="66"/>
  <c r="B252" i="50"/>
  <c r="B251" i="50"/>
  <c r="A142" i="66"/>
  <c r="B243" i="50"/>
  <c r="A137" i="66"/>
  <c r="B239" i="50"/>
  <c r="A130" i="66"/>
  <c r="B233" i="50"/>
  <c r="A125" i="66"/>
  <c r="B229" i="50"/>
  <c r="A100" i="66"/>
  <c r="B207" i="50"/>
  <c r="A99" i="66"/>
  <c r="B206" i="50"/>
  <c r="A57" i="66"/>
  <c r="B172" i="50"/>
  <c r="A50" i="66"/>
  <c r="B166" i="50"/>
  <c r="B137" i="50"/>
  <c r="B136" i="50"/>
  <c r="B135" i="50"/>
  <c r="B132" i="50"/>
  <c r="B131" i="50"/>
  <c r="B130" i="50"/>
  <c r="B129" i="50"/>
  <c r="V123" i="66"/>
  <c r="F227" i="50" s="1"/>
  <c r="AD5" i="53"/>
  <c r="A143" i="1"/>
  <c r="A141" i="1"/>
  <c r="A138" i="1"/>
  <c r="B110" i="50" s="1"/>
  <c r="A136" i="1"/>
  <c r="AG5" i="53"/>
  <c r="AF5" i="53"/>
  <c r="AE5" i="53"/>
  <c r="V104" i="66"/>
  <c r="F210" i="50" s="1"/>
  <c r="V52" i="66"/>
  <c r="F167" i="50" s="1"/>
  <c r="V94" i="66"/>
  <c r="F202" i="50" s="1"/>
  <c r="V48" i="66"/>
  <c r="F164" i="50" s="1"/>
  <c r="V45" i="66"/>
  <c r="F161" i="50" s="1"/>
  <c r="V53" i="66"/>
  <c r="F168" i="50" s="1"/>
  <c r="V90" i="66"/>
  <c r="F199" i="50" s="1"/>
  <c r="V19" i="66"/>
  <c r="F139" i="50" s="1"/>
  <c r="V27" i="66"/>
  <c r="F145" i="50" s="1"/>
  <c r="V97" i="66"/>
  <c r="F205" i="50" s="1"/>
  <c r="V22" i="66"/>
  <c r="F142" i="50" s="1"/>
  <c r="V30" i="66"/>
  <c r="F148" i="50" s="1"/>
  <c r="V38" i="66"/>
  <c r="F155" i="50" s="1"/>
  <c r="V46" i="66"/>
  <c r="F162" i="50" s="1"/>
  <c r="V54" i="66"/>
  <c r="F169" i="50" s="1"/>
  <c r="V95" i="66"/>
  <c r="F203" i="50" s="1"/>
  <c r="V96" i="66"/>
  <c r="F204" i="50" s="1"/>
  <c r="V24" i="66"/>
  <c r="F144" i="50" s="1"/>
  <c r="V40" i="66"/>
  <c r="F157" i="50" s="1"/>
  <c r="V99" i="66"/>
  <c r="F206" i="50" s="1"/>
  <c r="V43" i="66"/>
  <c r="F159" i="50" s="1"/>
  <c r="V7" i="66"/>
  <c r="F130" i="50" s="1"/>
  <c r="V23" i="66"/>
  <c r="F143" i="50" s="1"/>
  <c r="V31" i="66"/>
  <c r="F149" i="50" s="1"/>
  <c r="V39" i="66"/>
  <c r="F156" i="50" s="1"/>
  <c r="V47" i="66"/>
  <c r="F163" i="50" s="1"/>
  <c r="V55" i="66"/>
  <c r="F170" i="50" s="1"/>
  <c r="V87" i="66"/>
  <c r="F196" i="50" s="1"/>
  <c r="V8" i="66"/>
  <c r="F131" i="50" s="1"/>
  <c r="V32" i="66"/>
  <c r="F150" i="50" s="1"/>
  <c r="V56" i="66"/>
  <c r="F171" i="50" s="1"/>
  <c r="V88" i="66"/>
  <c r="F197" i="50" s="1"/>
  <c r="V9" i="66"/>
  <c r="F132" i="50" s="1"/>
  <c r="V33" i="66"/>
  <c r="F151" i="50" s="1"/>
  <c r="V41" i="66"/>
  <c r="F158" i="50" s="1"/>
  <c r="V49" i="66"/>
  <c r="F165" i="50" s="1"/>
  <c r="V57" i="66"/>
  <c r="F172" i="50" s="1"/>
  <c r="V89" i="66"/>
  <c r="F198" i="50" s="1"/>
  <c r="V10" i="66"/>
  <c r="F133" i="50" s="1"/>
  <c r="V11" i="66"/>
  <c r="F134" i="50" s="1"/>
  <c r="V35" i="66"/>
  <c r="F152" i="50" s="1"/>
  <c r="V91" i="66"/>
  <c r="F200" i="50" s="1"/>
  <c r="V18" i="66"/>
  <c r="F138" i="50" s="1"/>
  <c r="V144" i="66"/>
  <c r="F244" i="50" s="1"/>
  <c r="V136" i="66"/>
  <c r="F238" i="50" s="1"/>
  <c r="V115" i="66"/>
  <c r="F220" i="50" s="1"/>
  <c r="V145" i="66"/>
  <c r="F245" i="50" s="1"/>
  <c r="V155" i="66"/>
  <c r="F255" i="50" s="1"/>
  <c r="V173" i="66"/>
  <c r="F272" i="50" s="1"/>
  <c r="V112" i="66"/>
  <c r="F217" i="50" s="1"/>
  <c r="V113" i="66"/>
  <c r="F218" i="50" s="1"/>
  <c r="V161" i="66"/>
  <c r="F261" i="50" s="1"/>
  <c r="V118" i="66"/>
  <c r="F223" i="50" s="1"/>
  <c r="V156" i="66"/>
  <c r="F256" i="50" s="1"/>
  <c r="V174" i="66"/>
  <c r="F273" i="50" s="1"/>
  <c r="V150" i="66"/>
  <c r="F250" i="50" s="1"/>
  <c r="V111" i="66"/>
  <c r="F216" i="50" s="1"/>
  <c r="V124" i="66"/>
  <c r="F228" i="50" s="1"/>
  <c r="V152" i="66"/>
  <c r="F252" i="50" s="1"/>
  <c r="V153" i="66"/>
  <c r="F253" i="50" s="1"/>
  <c r="V154" i="66"/>
  <c r="F254" i="50" s="1"/>
  <c r="V172" i="66"/>
  <c r="F271" i="50" s="1"/>
  <c r="V149" i="66"/>
  <c r="F249" i="50" s="1"/>
  <c r="V120" i="66"/>
  <c r="F224" i="50" s="1"/>
  <c r="V168" i="66"/>
  <c r="F267" i="50" s="1"/>
  <c r="V121" i="66"/>
  <c r="F225" i="50" s="1"/>
  <c r="V102" i="66"/>
  <c r="F208" i="50" s="1"/>
  <c r="V132" i="66"/>
  <c r="F234" i="50" s="1"/>
  <c r="V160" i="66"/>
  <c r="F260" i="50" s="1"/>
  <c r="V114" i="66"/>
  <c r="F219" i="50" s="1"/>
  <c r="V162" i="66"/>
  <c r="F262" i="50" s="1"/>
  <c r="AD6" i="53"/>
  <c r="AF6" i="53"/>
  <c r="AE6" i="53"/>
  <c r="AG6" i="53"/>
  <c r="AD7" i="53"/>
  <c r="AG7" i="53"/>
  <c r="AF7" i="53"/>
  <c r="AE7" i="53"/>
  <c r="AD8" i="53"/>
  <c r="AG8" i="53"/>
  <c r="AF8" i="53"/>
  <c r="AE8" i="53"/>
  <c r="AD9" i="53"/>
  <c r="AG9" i="53"/>
  <c r="AF9" i="53"/>
  <c r="AE9" i="53"/>
  <c r="AD10" i="53"/>
  <c r="AG10" i="53"/>
  <c r="AF10" i="53"/>
  <c r="AE10" i="53"/>
  <c r="AD11" i="53"/>
  <c r="AD12" i="53"/>
  <c r="AF11" i="53"/>
  <c r="AE11" i="53"/>
  <c r="AG11" i="53"/>
  <c r="AG12" i="53"/>
  <c r="AF12" i="53"/>
  <c r="AE12" i="53"/>
  <c r="AD13" i="53"/>
  <c r="AE13" i="53"/>
  <c r="AG13" i="53"/>
  <c r="AF13" i="53"/>
  <c r="AD14" i="53"/>
  <c r="AG14" i="53"/>
  <c r="AF14" i="53"/>
  <c r="AE14" i="53"/>
  <c r="AD15" i="53"/>
  <c r="AG15" i="53"/>
  <c r="AF15" i="53"/>
  <c r="AE15" i="53"/>
  <c r="AD16" i="53"/>
  <c r="AG16" i="53"/>
  <c r="AF16" i="53"/>
  <c r="AE16" i="53"/>
  <c r="AD17" i="53"/>
  <c r="AG17" i="53"/>
  <c r="AF17" i="53"/>
  <c r="AE17" i="53"/>
  <c r="AD18" i="53"/>
  <c r="AG18" i="53"/>
  <c r="AF18" i="53"/>
  <c r="AE18" i="53"/>
  <c r="AD19" i="53"/>
  <c r="AG19" i="53"/>
  <c r="AF19" i="53"/>
  <c r="AE19" i="53"/>
  <c r="AD20" i="53"/>
  <c r="AF20" i="53"/>
  <c r="AE20" i="53"/>
  <c r="AG20" i="53"/>
  <c r="AD21" i="53"/>
  <c r="AG21" i="53"/>
  <c r="AF21" i="53"/>
  <c r="AE21" i="53"/>
  <c r="AD22" i="53"/>
  <c r="AG22" i="53"/>
  <c r="AF22" i="53"/>
  <c r="AE22" i="53"/>
  <c r="AD23" i="53"/>
  <c r="A47" i="1"/>
  <c r="AE23" i="53"/>
  <c r="AG23" i="53"/>
  <c r="AF23" i="53"/>
  <c r="AD24" i="53"/>
  <c r="AG24" i="53"/>
  <c r="AF24" i="53"/>
  <c r="AE24" i="53"/>
  <c r="AD25" i="53"/>
  <c r="AG25" i="53"/>
  <c r="AF25" i="53"/>
  <c r="AE25" i="53"/>
  <c r="AD26" i="53"/>
  <c r="D8" i="50"/>
  <c r="D60" i="50"/>
  <c r="D59" i="50"/>
  <c r="D58" i="50"/>
  <c r="C59" i="50"/>
  <c r="C60" i="50"/>
  <c r="C58" i="50"/>
  <c r="A58" i="50"/>
  <c r="A59" i="50"/>
  <c r="A60" i="50"/>
  <c r="A79" i="1"/>
  <c r="B60" i="50"/>
  <c r="A78" i="1"/>
  <c r="B59" i="50"/>
  <c r="A77" i="1"/>
  <c r="B58" i="50"/>
  <c r="A83" i="1"/>
  <c r="A82" i="1"/>
  <c r="A81" i="1"/>
  <c r="V45" i="1"/>
  <c r="V53" i="1"/>
  <c r="V54" i="1"/>
  <c r="F40" i="50" s="1"/>
  <c r="V55" i="1"/>
  <c r="V56" i="1"/>
  <c r="F42" i="50" s="1"/>
  <c r="V61" i="1"/>
  <c r="F45" i="50" s="1"/>
  <c r="V62" i="1"/>
  <c r="V63" i="1"/>
  <c r="V66" i="1"/>
  <c r="V69" i="1"/>
  <c r="F52" i="50" s="1"/>
  <c r="V71" i="1"/>
  <c r="F53" i="50" s="1"/>
  <c r="V72" i="1"/>
  <c r="F54" i="50" s="1"/>
  <c r="V74" i="1"/>
  <c r="F56" i="50" s="1"/>
  <c r="AE26" i="53"/>
  <c r="AG26" i="53"/>
  <c r="AF26" i="53"/>
  <c r="AD27" i="53"/>
  <c r="D127" i="50"/>
  <c r="A127" i="50"/>
  <c r="D120" i="50"/>
  <c r="D121" i="50"/>
  <c r="D122" i="50"/>
  <c r="D123" i="50"/>
  <c r="D124" i="50"/>
  <c r="D125" i="50"/>
  <c r="D126" i="50"/>
  <c r="A120" i="50"/>
  <c r="A121" i="50"/>
  <c r="A122" i="50"/>
  <c r="A123" i="50"/>
  <c r="A124" i="50"/>
  <c r="A125" i="50"/>
  <c r="A126" i="50"/>
  <c r="B128" i="50"/>
  <c r="A159" i="1"/>
  <c r="A158" i="1"/>
  <c r="A157" i="1"/>
  <c r="B127" i="50"/>
  <c r="A155" i="1"/>
  <c r="B126" i="50"/>
  <c r="A154" i="1"/>
  <c r="B125" i="50"/>
  <c r="A153" i="1"/>
  <c r="B124" i="50"/>
  <c r="A152" i="1"/>
  <c r="B123" i="50"/>
  <c r="A151" i="1"/>
  <c r="B122" i="50"/>
  <c r="A150" i="1"/>
  <c r="B121" i="50"/>
  <c r="A149" i="1"/>
  <c r="B120" i="50"/>
  <c r="A147" i="1"/>
  <c r="B119" i="50"/>
  <c r="D118" i="50"/>
  <c r="D119" i="50"/>
  <c r="A118" i="50"/>
  <c r="A119" i="50"/>
  <c r="D112" i="50"/>
  <c r="D113" i="50"/>
  <c r="D114" i="50"/>
  <c r="D115" i="50"/>
  <c r="D116" i="50"/>
  <c r="D117" i="50"/>
  <c r="C113" i="50"/>
  <c r="C114" i="50"/>
  <c r="C115" i="50"/>
  <c r="C116" i="50"/>
  <c r="C117" i="50"/>
  <c r="A112" i="50"/>
  <c r="A113" i="50"/>
  <c r="A114" i="50"/>
  <c r="A115" i="50"/>
  <c r="A116" i="50"/>
  <c r="A117" i="50"/>
  <c r="A107" i="50"/>
  <c r="A108" i="50"/>
  <c r="A109" i="50"/>
  <c r="A110" i="50"/>
  <c r="A111" i="50"/>
  <c r="D107" i="50"/>
  <c r="D108" i="50"/>
  <c r="D109" i="50"/>
  <c r="D110" i="50"/>
  <c r="D111" i="50"/>
  <c r="C108" i="50"/>
  <c r="C109" i="50"/>
  <c r="C110" i="50"/>
  <c r="C111" i="50"/>
  <c r="D105" i="50"/>
  <c r="D106" i="50"/>
  <c r="C106" i="50"/>
  <c r="C105" i="50"/>
  <c r="A103" i="50"/>
  <c r="A104" i="50"/>
  <c r="A105" i="50"/>
  <c r="A106" i="50"/>
  <c r="A99" i="50"/>
  <c r="A100" i="50"/>
  <c r="A101" i="50"/>
  <c r="A102" i="50"/>
  <c r="D91" i="50"/>
  <c r="D92" i="50"/>
  <c r="D93" i="50"/>
  <c r="D95" i="50"/>
  <c r="D96" i="50"/>
  <c r="D97" i="50"/>
  <c r="D98" i="50"/>
  <c r="D99" i="50"/>
  <c r="D100" i="50"/>
  <c r="D101" i="50"/>
  <c r="D102" i="50"/>
  <c r="D103" i="50"/>
  <c r="D104" i="50"/>
  <c r="C93" i="50"/>
  <c r="C95" i="50"/>
  <c r="C96" i="50"/>
  <c r="C97" i="50"/>
  <c r="C92" i="50"/>
  <c r="A92" i="50"/>
  <c r="A95" i="50"/>
  <c r="A96" i="50"/>
  <c r="A97" i="50"/>
  <c r="A98" i="50"/>
  <c r="D90" i="50"/>
  <c r="D88" i="50"/>
  <c r="C90" i="50"/>
  <c r="C89" i="50"/>
  <c r="A89" i="50"/>
  <c r="A90" i="50"/>
  <c r="A91" i="50"/>
  <c r="D85" i="50"/>
  <c r="C86" i="50"/>
  <c r="C87" i="50"/>
  <c r="C85" i="50"/>
  <c r="A114" i="1"/>
  <c r="B88" i="50"/>
  <c r="A117" i="1"/>
  <c r="B90" i="50"/>
  <c r="A113" i="1"/>
  <c r="B87" i="50"/>
  <c r="B86" i="50"/>
  <c r="A111" i="1"/>
  <c r="B85" i="50"/>
  <c r="A107" i="1"/>
  <c r="B82" i="50"/>
  <c r="A85" i="50"/>
  <c r="A86" i="50"/>
  <c r="A87" i="50"/>
  <c r="A88" i="50"/>
  <c r="D83" i="50"/>
  <c r="D82" i="50"/>
  <c r="D84" i="50"/>
  <c r="D86" i="50"/>
  <c r="D87" i="50"/>
  <c r="C83" i="50"/>
  <c r="C82" i="50"/>
  <c r="C79" i="50"/>
  <c r="C80" i="50"/>
  <c r="C78" i="50"/>
  <c r="C77" i="50"/>
  <c r="A82" i="50"/>
  <c r="A83" i="50"/>
  <c r="A84" i="50"/>
  <c r="D81" i="50"/>
  <c r="D78" i="50"/>
  <c r="D79" i="50"/>
  <c r="D80" i="50"/>
  <c r="A78" i="50"/>
  <c r="A79" i="50"/>
  <c r="A80" i="50"/>
  <c r="A81" i="50"/>
  <c r="D72" i="50"/>
  <c r="D73" i="50"/>
  <c r="D74" i="50"/>
  <c r="D75" i="50"/>
  <c r="D76" i="50"/>
  <c r="D77" i="50"/>
  <c r="C73" i="50"/>
  <c r="C74" i="50"/>
  <c r="C75" i="50"/>
  <c r="C76" i="50"/>
  <c r="C72" i="50"/>
  <c r="A72" i="50"/>
  <c r="A73" i="50"/>
  <c r="A74" i="50"/>
  <c r="A75" i="50"/>
  <c r="A76" i="50"/>
  <c r="A77" i="50"/>
  <c r="D66" i="50"/>
  <c r="D67" i="50"/>
  <c r="D68" i="50"/>
  <c r="D69" i="50"/>
  <c r="D70" i="50"/>
  <c r="D71" i="50"/>
  <c r="C71" i="50"/>
  <c r="C67" i="50"/>
  <c r="C68" i="50"/>
  <c r="C69" i="50"/>
  <c r="C70" i="50"/>
  <c r="C66" i="50"/>
  <c r="A66" i="50"/>
  <c r="A67" i="50"/>
  <c r="A68" i="50"/>
  <c r="A69" i="50"/>
  <c r="A70" i="50"/>
  <c r="A71" i="50"/>
  <c r="C61" i="50"/>
  <c r="D65" i="50"/>
  <c r="D57" i="50"/>
  <c r="A65" i="50"/>
  <c r="A64" i="50"/>
  <c r="A63" i="50"/>
  <c r="A146" i="1"/>
  <c r="B118" i="50"/>
  <c r="A142" i="1"/>
  <c r="B114" i="50"/>
  <c r="B115" i="50"/>
  <c r="A144" i="1"/>
  <c r="B116" i="50"/>
  <c r="A145" i="1"/>
  <c r="B117" i="50"/>
  <c r="B113" i="50"/>
  <c r="A140" i="1"/>
  <c r="B112" i="50"/>
  <c r="A139" i="1"/>
  <c r="B111" i="50"/>
  <c r="A137" i="1"/>
  <c r="B109" i="50"/>
  <c r="B108" i="50"/>
  <c r="A135" i="1"/>
  <c r="L52" i="53"/>
  <c r="A134" i="1"/>
  <c r="B106" i="50"/>
  <c r="A133" i="1"/>
  <c r="B105" i="50"/>
  <c r="A131" i="1"/>
  <c r="B103" i="50"/>
  <c r="A132" i="1"/>
  <c r="B104" i="50"/>
  <c r="A130" i="1"/>
  <c r="B102" i="50"/>
  <c r="A129" i="1"/>
  <c r="B101" i="50"/>
  <c r="A128" i="1"/>
  <c r="B100" i="50"/>
  <c r="A127" i="1"/>
  <c r="B99" i="50"/>
  <c r="B98" i="50"/>
  <c r="A125" i="1"/>
  <c r="B97" i="50"/>
  <c r="A124" i="1"/>
  <c r="B96" i="50"/>
  <c r="A123" i="1"/>
  <c r="B95" i="50"/>
  <c r="A121" i="1"/>
  <c r="B93" i="50"/>
  <c r="A120" i="1"/>
  <c r="B92" i="50"/>
  <c r="A118" i="1"/>
  <c r="B91" i="50"/>
  <c r="A116" i="1"/>
  <c r="B89" i="50"/>
  <c r="A109" i="1"/>
  <c r="B84" i="50"/>
  <c r="A108" i="1"/>
  <c r="B83" i="50"/>
  <c r="A105" i="1"/>
  <c r="B81" i="50"/>
  <c r="A104" i="1"/>
  <c r="B80" i="50"/>
  <c r="A103" i="1"/>
  <c r="B79" i="50"/>
  <c r="A102" i="1"/>
  <c r="B78" i="50"/>
  <c r="A100" i="1"/>
  <c r="B77" i="50"/>
  <c r="A99" i="1"/>
  <c r="B76" i="50"/>
  <c r="A98" i="1"/>
  <c r="B75" i="50"/>
  <c r="A97" i="1"/>
  <c r="B74" i="50"/>
  <c r="A96" i="1"/>
  <c r="B73" i="50"/>
  <c r="A95" i="1"/>
  <c r="B72" i="50"/>
  <c r="A93" i="1"/>
  <c r="B71" i="50"/>
  <c r="A92" i="1"/>
  <c r="B70" i="50"/>
  <c r="A91" i="1"/>
  <c r="B69" i="50"/>
  <c r="A90" i="1"/>
  <c r="B68" i="50"/>
  <c r="A89" i="1"/>
  <c r="B67" i="50"/>
  <c r="A88" i="1"/>
  <c r="B66" i="50"/>
  <c r="B61" i="50"/>
  <c r="A86" i="1"/>
  <c r="B65" i="50"/>
  <c r="A85" i="1"/>
  <c r="B64" i="50"/>
  <c r="D54" i="50"/>
  <c r="D55" i="50"/>
  <c r="D56" i="50"/>
  <c r="D53" i="50"/>
  <c r="D49" i="50"/>
  <c r="D46" i="50"/>
  <c r="D47" i="50"/>
  <c r="D48" i="50"/>
  <c r="D40" i="50"/>
  <c r="D41" i="50"/>
  <c r="D39" i="50"/>
  <c r="D36" i="50"/>
  <c r="D37" i="50"/>
  <c r="D38" i="50"/>
  <c r="D35" i="50"/>
  <c r="D11" i="50"/>
  <c r="D10" i="50"/>
  <c r="D25" i="50"/>
  <c r="C62" i="50"/>
  <c r="C63" i="50"/>
  <c r="C54" i="50"/>
  <c r="C55" i="50"/>
  <c r="C56" i="50"/>
  <c r="C53" i="50"/>
  <c r="C52" i="50"/>
  <c r="C50" i="50"/>
  <c r="C51" i="50"/>
  <c r="C49" i="50"/>
  <c r="C46" i="50"/>
  <c r="C47" i="50"/>
  <c r="C48" i="50"/>
  <c r="C45" i="50"/>
  <c r="A62" i="50"/>
  <c r="A61" i="50"/>
  <c r="A54" i="50"/>
  <c r="A55" i="50"/>
  <c r="A56" i="50"/>
  <c r="A57" i="50"/>
  <c r="A53" i="50"/>
  <c r="A50" i="50"/>
  <c r="A51" i="50"/>
  <c r="A52" i="50"/>
  <c r="A49" i="50"/>
  <c r="A46" i="50"/>
  <c r="A47" i="50"/>
  <c r="A48" i="50"/>
  <c r="A45" i="50"/>
  <c r="A40" i="50"/>
  <c r="A41" i="50"/>
  <c r="A42" i="50"/>
  <c r="A39" i="50"/>
  <c r="A56" i="1"/>
  <c r="B42" i="50"/>
  <c r="A55" i="1"/>
  <c r="B41" i="50"/>
  <c r="A54" i="1"/>
  <c r="B40" i="50"/>
  <c r="A53" i="1"/>
  <c r="B39" i="50"/>
  <c r="B63" i="50"/>
  <c r="B62" i="50"/>
  <c r="A75" i="1"/>
  <c r="B57" i="50"/>
  <c r="B56" i="50"/>
  <c r="B55" i="50"/>
  <c r="B54" i="50"/>
  <c r="B53" i="50"/>
  <c r="B49" i="50"/>
  <c r="B52" i="50"/>
  <c r="B51" i="50"/>
  <c r="B50" i="50"/>
  <c r="B45" i="50"/>
  <c r="B48" i="50"/>
  <c r="B47" i="50"/>
  <c r="B46" i="50"/>
  <c r="A51" i="1"/>
  <c r="A50" i="1"/>
  <c r="D34" i="50"/>
  <c r="D33" i="50"/>
  <c r="A34" i="50"/>
  <c r="A33" i="50"/>
  <c r="A36" i="50"/>
  <c r="A37" i="50"/>
  <c r="A38" i="50"/>
  <c r="A35" i="50"/>
  <c r="C33" i="50"/>
  <c r="AE27" i="53"/>
  <c r="AG27" i="53"/>
  <c r="AF27" i="53"/>
  <c r="L48" i="53"/>
  <c r="B107" i="50"/>
  <c r="AD28" i="53"/>
  <c r="AG28" i="53"/>
  <c r="AF28" i="53"/>
  <c r="AE28" i="53"/>
  <c r="AD29" i="53"/>
  <c r="B35" i="50"/>
  <c r="B38" i="50"/>
  <c r="A49" i="1"/>
  <c r="B37" i="50"/>
  <c r="A48" i="1"/>
  <c r="B36" i="50"/>
  <c r="A45" i="1"/>
  <c r="B34" i="50"/>
  <c r="AE29" i="53"/>
  <c r="AG29" i="53"/>
  <c r="AF29" i="53"/>
  <c r="AD30" i="53"/>
  <c r="C29" i="50"/>
  <c r="C30" i="50"/>
  <c r="C31" i="50"/>
  <c r="C32" i="50"/>
  <c r="C28" i="50"/>
  <c r="C23" i="50"/>
  <c r="C24" i="50"/>
  <c r="C25" i="50"/>
  <c r="C26" i="50"/>
  <c r="C27" i="50"/>
  <c r="C22" i="50"/>
  <c r="C18" i="50"/>
  <c r="C19" i="50"/>
  <c r="C20" i="50"/>
  <c r="C21" i="50"/>
  <c r="D31" i="50"/>
  <c r="D32" i="50"/>
  <c r="D30" i="50"/>
  <c r="A27" i="50"/>
  <c r="D27" i="50"/>
  <c r="D16" i="50"/>
  <c r="D17" i="50"/>
  <c r="D18" i="50"/>
  <c r="D19" i="50"/>
  <c r="D20" i="50"/>
  <c r="D21" i="50"/>
  <c r="D22" i="50"/>
  <c r="D23" i="50"/>
  <c r="D24" i="50"/>
  <c r="D26" i="50"/>
  <c r="D28" i="50"/>
  <c r="D29" i="50"/>
  <c r="D12" i="50"/>
  <c r="D13" i="50"/>
  <c r="D14" i="50"/>
  <c r="D15" i="50"/>
  <c r="C10" i="50"/>
  <c r="B33" i="50"/>
  <c r="B32" i="50"/>
  <c r="B31" i="50"/>
  <c r="B30" i="50"/>
  <c r="B29" i="50"/>
  <c r="B28" i="50"/>
  <c r="B27" i="50"/>
  <c r="B26" i="50"/>
  <c r="B25" i="50"/>
  <c r="B24" i="50"/>
  <c r="B23" i="50"/>
  <c r="B22" i="50"/>
  <c r="B21" i="50"/>
  <c r="B20" i="50"/>
  <c r="B19" i="50"/>
  <c r="B18" i="50"/>
  <c r="B17" i="50"/>
  <c r="B16" i="50"/>
  <c r="D9" i="50"/>
  <c r="C15" i="50"/>
  <c r="C14" i="50"/>
  <c r="C13" i="50"/>
  <c r="C12" i="50"/>
  <c r="C11" i="50"/>
  <c r="A11" i="50"/>
  <c r="A12" i="50"/>
  <c r="A13" i="50"/>
  <c r="A14" i="50"/>
  <c r="A15" i="50"/>
  <c r="A16" i="50"/>
  <c r="A17" i="50"/>
  <c r="A18" i="50"/>
  <c r="A19" i="50"/>
  <c r="A20" i="50"/>
  <c r="A21" i="50"/>
  <c r="A22" i="50"/>
  <c r="A23" i="50"/>
  <c r="A24" i="50"/>
  <c r="A25" i="50"/>
  <c r="A26" i="50"/>
  <c r="A28" i="50"/>
  <c r="A29" i="50"/>
  <c r="A30" i="50"/>
  <c r="A31" i="50"/>
  <c r="A32" i="50"/>
  <c r="A10" i="50"/>
  <c r="A9" i="50"/>
  <c r="A6" i="50"/>
  <c r="A8" i="50"/>
  <c r="A22" i="1"/>
  <c r="B15" i="50"/>
  <c r="A21" i="1"/>
  <c r="B14" i="50"/>
  <c r="A20" i="1"/>
  <c r="B13" i="50"/>
  <c r="A19" i="1"/>
  <c r="B12" i="50"/>
  <c r="A18" i="1"/>
  <c r="B11" i="50"/>
  <c r="A17" i="1"/>
  <c r="B10" i="50"/>
  <c r="A13" i="1"/>
  <c r="B9" i="50"/>
  <c r="A12" i="1"/>
  <c r="B8" i="50"/>
  <c r="B4" i="50"/>
  <c r="A7" i="1"/>
  <c r="B3" i="50"/>
  <c r="A6" i="1"/>
  <c r="B2" i="50"/>
  <c r="AG30" i="53"/>
  <c r="AF30" i="53"/>
  <c r="AE30" i="53"/>
  <c r="AD31" i="53"/>
  <c r="AG31" i="53"/>
  <c r="AF31" i="53"/>
  <c r="AE31" i="53"/>
  <c r="AD32" i="53"/>
  <c r="AG32" i="53"/>
  <c r="AF32" i="53"/>
  <c r="AE32" i="53"/>
  <c r="AD33" i="53"/>
  <c r="AG33" i="53"/>
  <c r="AF33" i="53"/>
  <c r="AE33" i="53"/>
  <c r="AD34" i="53"/>
  <c r="AF34" i="53"/>
  <c r="AE34" i="53"/>
  <c r="AG34" i="53"/>
  <c r="AD35" i="53"/>
  <c r="B5" i="50"/>
  <c r="B6" i="50"/>
  <c r="B7" i="50"/>
  <c r="A3" i="50"/>
  <c r="A4" i="50"/>
  <c r="A5" i="50"/>
  <c r="A7" i="50"/>
  <c r="A2" i="50"/>
  <c r="V103" i="1"/>
  <c r="F79" i="50" s="1"/>
  <c r="V141" i="1"/>
  <c r="F113" i="50" s="1"/>
  <c r="V150" i="1"/>
  <c r="V78" i="1"/>
  <c r="F59" i="50" s="1"/>
  <c r="V120" i="1"/>
  <c r="F92" i="50" s="1"/>
  <c r="V136" i="1"/>
  <c r="F108" i="50" s="1"/>
  <c r="V113" i="1"/>
  <c r="F87" i="50" s="1"/>
  <c r="V121" i="1"/>
  <c r="F93" i="50" s="1"/>
  <c r="V129" i="1"/>
  <c r="F101" i="50" s="1"/>
  <c r="V137" i="1"/>
  <c r="V82" i="1"/>
  <c r="F62" i="50" s="1"/>
  <c r="V90" i="1"/>
  <c r="F68" i="50" s="1"/>
  <c r="V98" i="1"/>
  <c r="F75" i="50" s="1"/>
  <c r="V83" i="1"/>
  <c r="F63" i="50" s="1"/>
  <c r="V91" i="1"/>
  <c r="F69" i="50" s="1"/>
  <c r="V99" i="1"/>
  <c r="F76" i="50" s="1"/>
  <c r="V123" i="1"/>
  <c r="AG35" i="53"/>
  <c r="AF35" i="53"/>
  <c r="AE35" i="53"/>
  <c r="AD36" i="53"/>
  <c r="V42" i="1"/>
  <c r="F31" i="50" s="1"/>
  <c r="V18" i="1"/>
  <c r="V25" i="1"/>
  <c r="F16" i="50" s="1"/>
  <c r="V35" i="1"/>
  <c r="F25" i="50" s="1"/>
  <c r="V44" i="1"/>
  <c r="V21" i="1"/>
  <c r="V47" i="1"/>
  <c r="F35" i="50" s="1"/>
  <c r="V22" i="1"/>
  <c r="V30" i="1"/>
  <c r="V6" i="1"/>
  <c r="F2" i="50" s="1"/>
  <c r="V11" i="1"/>
  <c r="F7" i="50" s="1"/>
  <c r="V8" i="1"/>
  <c r="F4" i="50" s="1"/>
  <c r="V9" i="1"/>
  <c r="F5" i="50" s="1"/>
  <c r="AG36" i="53"/>
  <c r="AF36" i="53"/>
  <c r="AE36" i="53"/>
  <c r="AD37" i="53"/>
  <c r="AG37" i="53"/>
  <c r="AF37" i="53"/>
  <c r="AE37" i="53"/>
  <c r="AD38" i="53"/>
  <c r="AG38" i="53"/>
  <c r="AF38" i="53"/>
  <c r="AE38" i="53"/>
  <c r="AD39" i="53"/>
  <c r="AG39" i="53"/>
  <c r="AF39" i="53"/>
  <c r="AE39" i="53"/>
  <c r="AD40" i="53"/>
  <c r="AG40" i="53"/>
  <c r="AF40" i="53"/>
  <c r="AE40" i="53"/>
  <c r="AD41" i="53"/>
  <c r="AG41" i="53"/>
  <c r="AF41" i="53"/>
  <c r="AE41" i="53"/>
  <c r="AD42" i="53"/>
  <c r="AG42" i="53"/>
  <c r="AF42" i="53"/>
  <c r="AE42" i="53"/>
  <c r="AD43" i="53"/>
  <c r="AF43" i="53"/>
  <c r="AE43" i="53"/>
  <c r="AG43" i="53"/>
  <c r="AD44" i="53"/>
  <c r="AG44" i="53"/>
  <c r="AF44" i="53"/>
  <c r="AE44" i="53"/>
  <c r="AD45" i="53"/>
  <c r="AG45" i="53"/>
  <c r="AF45" i="53"/>
  <c r="AE45" i="53"/>
  <c r="AD46" i="53"/>
  <c r="AE46" i="53"/>
  <c r="AG46" i="53"/>
  <c r="AF46" i="53"/>
  <c r="AD47" i="53"/>
  <c r="AG47" i="53"/>
  <c r="AF47" i="53"/>
  <c r="AE47" i="53"/>
  <c r="AD48" i="53"/>
  <c r="AG48" i="53"/>
  <c r="AF48" i="53"/>
  <c r="AE48" i="53"/>
  <c r="AD49" i="53"/>
  <c r="AG49" i="53"/>
  <c r="AF49" i="53"/>
  <c r="AE49" i="53"/>
  <c r="AD50" i="53"/>
  <c r="AG50" i="53"/>
  <c r="AF50" i="53"/>
  <c r="AE50" i="53"/>
  <c r="AD51" i="53"/>
  <c r="AG51" i="53"/>
  <c r="AF51" i="53"/>
  <c r="AE51" i="53"/>
  <c r="AD52" i="53"/>
  <c r="AG52" i="53"/>
  <c r="AF52" i="53"/>
  <c r="AE52" i="53"/>
  <c r="AD53" i="53"/>
  <c r="AG53" i="53"/>
  <c r="AF53" i="53"/>
  <c r="AE53" i="53"/>
  <c r="AD54" i="53"/>
  <c r="AG54" i="53"/>
  <c r="AF54" i="53"/>
  <c r="AE54" i="53"/>
  <c r="AD55" i="53"/>
  <c r="AE55" i="53"/>
  <c r="AG55" i="53"/>
  <c r="AF55" i="53"/>
  <c r="AD56" i="53"/>
  <c r="AG56" i="53"/>
  <c r="AF56" i="53"/>
  <c r="AE56" i="53"/>
  <c r="AD57" i="53"/>
  <c r="AG57" i="53"/>
  <c r="AF57" i="53"/>
  <c r="AE57" i="53"/>
  <c r="AD58" i="53"/>
  <c r="AG58" i="53"/>
  <c r="AF58" i="53"/>
  <c r="AE58" i="53"/>
  <c r="AD59" i="53"/>
  <c r="AG59" i="53"/>
  <c r="AF59" i="53"/>
  <c r="AE59" i="53"/>
  <c r="AD60" i="53"/>
  <c r="AF60" i="53"/>
  <c r="AE60" i="53"/>
  <c r="AG60" i="53"/>
  <c r="AD61" i="53"/>
  <c r="AG61" i="53"/>
  <c r="AF61" i="53"/>
  <c r="AE61" i="53"/>
  <c r="AD62" i="53"/>
  <c r="AG62" i="53"/>
  <c r="AF62" i="53"/>
  <c r="AE62" i="53"/>
  <c r="AD63" i="53"/>
  <c r="AG63" i="53"/>
  <c r="AF63" i="53"/>
  <c r="AE63" i="53"/>
  <c r="AD64" i="53"/>
  <c r="AF64" i="53"/>
  <c r="AE64" i="53"/>
  <c r="AG64" i="53"/>
  <c r="AD65" i="53"/>
  <c r="AG65" i="53"/>
  <c r="AF65" i="53"/>
  <c r="AE65" i="53"/>
  <c r="AD66" i="53"/>
  <c r="AG66" i="53"/>
  <c r="AF66" i="53"/>
  <c r="AE66" i="53"/>
  <c r="AD67" i="53"/>
  <c r="AG67" i="53"/>
  <c r="AF67" i="53"/>
  <c r="AE67" i="53"/>
  <c r="AD68" i="53"/>
  <c r="AG68" i="53"/>
  <c r="AF68" i="53"/>
  <c r="AE68" i="53"/>
  <c r="AD69" i="53"/>
  <c r="AF69" i="53"/>
  <c r="AE69" i="53"/>
  <c r="AG69" i="53"/>
  <c r="AD70" i="53"/>
  <c r="AG70" i="53"/>
  <c r="AF70" i="53"/>
  <c r="AE70" i="53"/>
  <c r="AD71" i="53"/>
  <c r="AG71" i="53"/>
  <c r="AF71" i="53"/>
  <c r="AE71" i="53"/>
  <c r="AD72" i="53"/>
  <c r="AE72" i="53"/>
  <c r="AG72" i="53"/>
  <c r="AF72" i="53"/>
  <c r="AD73" i="53"/>
  <c r="AG73" i="53"/>
  <c r="AF73" i="53"/>
  <c r="AE73" i="53"/>
  <c r="AD74" i="53"/>
  <c r="AG74" i="53"/>
  <c r="AF74" i="53"/>
  <c r="AE74" i="53"/>
  <c r="AD75" i="53"/>
  <c r="AG75" i="53"/>
  <c r="AF75" i="53"/>
  <c r="AE75" i="53"/>
  <c r="AD76" i="53"/>
  <c r="AG76" i="53"/>
  <c r="AF76" i="53"/>
  <c r="AE76" i="53"/>
  <c r="AD77" i="53"/>
  <c r="AG77" i="53"/>
  <c r="AF77" i="53"/>
  <c r="AE77" i="53"/>
  <c r="AD78" i="53"/>
  <c r="AE78" i="53"/>
  <c r="AG78" i="53"/>
  <c r="AF78" i="53"/>
  <c r="AD79" i="53"/>
  <c r="AG79" i="53"/>
  <c r="AF79" i="53"/>
  <c r="AE79" i="53"/>
  <c r="AD80" i="53"/>
  <c r="AG80" i="53"/>
  <c r="AF80" i="53"/>
  <c r="AE80" i="53"/>
  <c r="AD81" i="53"/>
  <c r="AG81" i="53"/>
  <c r="AF81" i="53"/>
  <c r="AE81" i="53"/>
  <c r="AD82" i="53"/>
  <c r="AD83" i="53"/>
  <c r="AE83" i="53"/>
  <c r="AF83" i="53"/>
  <c r="AD84" i="53"/>
  <c r="AG83" i="53"/>
  <c r="AG82" i="53"/>
  <c r="AF82" i="53"/>
  <c r="AE82" i="53"/>
  <c r="AE84" i="53"/>
  <c r="AF84" i="53"/>
  <c r="AD85" i="53"/>
  <c r="AG84" i="53"/>
  <c r="AD86" i="53"/>
  <c r="AE85" i="53"/>
  <c r="AF85" i="53"/>
  <c r="AG85" i="53"/>
  <c r="AD87" i="53"/>
  <c r="AE86" i="53"/>
  <c r="AF86" i="53"/>
  <c r="AG86" i="53"/>
  <c r="AE87" i="53"/>
  <c r="AD88" i="53"/>
  <c r="AF87" i="53"/>
  <c r="AG87" i="53"/>
  <c r="AG88" i="53"/>
  <c r="AE88" i="53"/>
  <c r="AF88" i="53"/>
  <c r="AD89" i="53"/>
  <c r="AG89" i="53"/>
  <c r="AE89" i="53"/>
  <c r="AF89" i="53"/>
  <c r="AD90" i="53"/>
  <c r="AF90" i="53"/>
  <c r="AE90" i="53"/>
  <c r="AG90" i="53"/>
  <c r="AD91" i="53"/>
  <c r="AE91" i="53"/>
  <c r="AG91" i="53"/>
  <c r="AF91" i="53"/>
  <c r="AD92" i="53"/>
  <c r="AG92" i="53"/>
  <c r="AF92" i="53"/>
  <c r="AD93" i="53"/>
  <c r="AE92" i="53"/>
  <c r="AG93" i="53"/>
  <c r="AE93" i="53"/>
  <c r="AD94" i="53"/>
  <c r="AF93" i="53"/>
  <c r="AE94" i="53"/>
  <c r="AF94" i="53"/>
  <c r="AD95" i="53"/>
  <c r="AG94" i="53"/>
  <c r="AG95" i="53"/>
  <c r="AE95" i="53"/>
  <c r="AD96" i="53"/>
  <c r="AF95" i="53"/>
  <c r="AF96" i="53"/>
  <c r="AE96" i="53"/>
  <c r="AG96" i="53"/>
  <c r="AD97" i="53"/>
  <c r="AG97" i="53"/>
  <c r="AF97" i="53"/>
  <c r="AD98" i="53"/>
  <c r="AE97" i="53"/>
  <c r="AG98" i="53"/>
  <c r="AF98" i="53"/>
  <c r="AE98" i="53"/>
  <c r="AD99" i="53"/>
  <c r="AF99" i="53"/>
  <c r="AE99" i="53"/>
  <c r="AG99" i="53"/>
  <c r="AD100" i="53"/>
  <c r="AF100" i="53"/>
  <c r="AE100" i="53"/>
  <c r="AG100" i="53"/>
  <c r="AD101" i="53"/>
  <c r="AF101" i="53"/>
  <c r="AE101" i="53"/>
  <c r="AD102" i="53"/>
  <c r="AG101" i="53"/>
  <c r="AG102" i="53"/>
  <c r="AF102" i="53"/>
  <c r="AD103" i="53"/>
  <c r="AE102" i="53"/>
  <c r="AF103" i="53"/>
  <c r="AE103" i="53"/>
  <c r="AG103" i="53"/>
  <c r="AD104" i="53"/>
  <c r="AF104" i="53"/>
  <c r="AE104" i="53"/>
  <c r="AD105" i="53"/>
  <c r="AG104" i="53"/>
  <c r="AF105" i="53"/>
  <c r="AE105" i="53"/>
  <c r="AD106" i="53"/>
  <c r="AG105" i="53"/>
  <c r="AG106" i="53"/>
  <c r="AF106" i="53"/>
  <c r="AD107" i="53"/>
  <c r="AE106" i="53"/>
  <c r="AF107" i="53"/>
  <c r="AG107" i="53"/>
  <c r="AD108" i="53"/>
  <c r="AE107" i="53"/>
  <c r="AG108" i="53"/>
  <c r="AF108" i="53"/>
  <c r="AE108" i="53"/>
  <c r="AD109" i="53"/>
  <c r="AF109" i="53"/>
  <c r="AE109" i="53"/>
  <c r="AD110" i="53"/>
  <c r="AG109" i="53"/>
  <c r="AG110" i="53"/>
  <c r="AF110" i="53"/>
  <c r="AD111" i="53"/>
  <c r="AE110" i="53"/>
  <c r="AF111" i="53"/>
  <c r="AE111" i="53"/>
  <c r="AD112" i="53"/>
  <c r="AG111" i="53"/>
  <c r="AG112" i="53"/>
  <c r="AE112" i="53"/>
  <c r="AD113" i="53"/>
  <c r="AF112" i="53"/>
  <c r="AF113" i="53"/>
  <c r="AE113" i="53"/>
  <c r="AD114" i="53"/>
  <c r="AG113" i="53"/>
  <c r="AF114" i="53"/>
  <c r="AE114" i="53"/>
  <c r="AD115" i="53"/>
  <c r="AG114" i="53"/>
  <c r="AE115" i="53"/>
  <c r="AG115" i="53"/>
  <c r="AF115" i="53"/>
  <c r="AD116" i="53"/>
  <c r="AF116" i="53"/>
  <c r="AE116" i="53"/>
  <c r="AD117" i="53"/>
  <c r="AG116" i="53"/>
  <c r="AG117" i="53"/>
  <c r="AE117" i="53"/>
  <c r="AD118" i="53"/>
  <c r="AF117" i="53"/>
  <c r="AG118" i="53"/>
  <c r="AF118" i="53"/>
  <c r="AD119" i="53"/>
  <c r="AE118" i="53"/>
  <c r="AF119" i="53"/>
  <c r="AE119" i="53"/>
  <c r="AD120" i="53"/>
  <c r="AG119" i="53"/>
  <c r="AF120" i="53"/>
  <c r="AE120" i="53"/>
  <c r="AD121" i="53"/>
  <c r="AG120" i="53"/>
  <c r="AF121" i="53"/>
  <c r="AE121" i="53"/>
  <c r="AD122" i="53"/>
  <c r="AG121" i="53"/>
  <c r="AF122" i="53"/>
  <c r="AE122" i="53"/>
  <c r="AD123" i="53"/>
  <c r="AG122" i="53"/>
  <c r="AE123" i="53"/>
  <c r="AG123" i="53"/>
  <c r="AD124" i="53"/>
  <c r="AF123" i="53"/>
  <c r="AG124" i="53"/>
  <c r="AE124" i="53"/>
  <c r="AD125" i="53"/>
  <c r="AF124" i="53"/>
  <c r="AF125" i="53"/>
  <c r="AE125" i="53"/>
  <c r="AD126" i="53"/>
  <c r="AG125" i="53"/>
  <c r="AE126" i="53"/>
  <c r="AF126" i="53"/>
  <c r="AD127" i="53"/>
  <c r="AG126" i="53"/>
  <c r="AF127" i="53"/>
  <c r="AE127" i="53"/>
  <c r="AD128" i="53"/>
  <c r="AG127" i="53"/>
  <c r="AF128" i="53"/>
  <c r="AE128" i="53"/>
  <c r="AD129" i="53"/>
  <c r="AG128" i="53"/>
  <c r="AG129" i="53"/>
  <c r="AF129" i="53"/>
  <c r="AD130" i="53"/>
  <c r="AE129" i="53"/>
  <c r="AF130" i="53"/>
  <c r="AE130" i="53"/>
  <c r="AD131" i="53"/>
  <c r="AG130" i="53"/>
  <c r="AE131" i="53"/>
  <c r="AG131" i="53"/>
  <c r="AD132" i="53"/>
  <c r="AF131" i="53"/>
  <c r="AG132" i="53"/>
  <c r="AE132" i="53"/>
  <c r="AD133" i="53"/>
  <c r="AF132" i="53"/>
  <c r="AF133" i="53"/>
  <c r="AE133" i="53"/>
  <c r="AD134" i="53"/>
  <c r="AG133" i="53"/>
  <c r="AG134" i="53"/>
  <c r="AF134" i="53"/>
  <c r="AD135" i="53"/>
  <c r="AE134" i="53"/>
  <c r="AG135" i="53"/>
  <c r="AF135" i="53"/>
  <c r="AE135" i="53"/>
  <c r="AD136" i="53"/>
  <c r="AG136" i="53"/>
  <c r="AE136" i="53"/>
  <c r="AD137" i="53"/>
  <c r="AF136" i="53"/>
  <c r="AG137" i="53"/>
  <c r="AE137" i="53"/>
  <c r="AD138" i="53"/>
  <c r="AF137" i="53"/>
  <c r="AF138" i="53"/>
  <c r="AE138" i="53"/>
  <c r="AD139" i="53"/>
  <c r="AG138" i="53"/>
  <c r="AE139" i="53"/>
  <c r="AG139" i="53"/>
  <c r="AD140" i="53"/>
  <c r="AF139" i="53"/>
  <c r="AG140" i="53"/>
  <c r="AE140" i="53"/>
  <c r="AD141" i="53"/>
  <c r="AF140" i="53"/>
  <c r="AF141" i="53"/>
  <c r="AE141" i="53"/>
  <c r="AD142" i="53"/>
  <c r="AG141" i="53"/>
  <c r="AG142" i="53"/>
  <c r="AF142" i="53"/>
  <c r="AE142" i="53"/>
  <c r="AD143" i="53"/>
  <c r="AF143" i="53"/>
  <c r="AE143" i="53"/>
  <c r="AD144" i="53"/>
  <c r="AG143" i="53"/>
  <c r="AG144" i="53"/>
  <c r="AE144" i="53"/>
  <c r="AF144" i="53"/>
  <c r="AD145" i="53"/>
  <c r="AF145" i="53"/>
  <c r="AE145" i="53"/>
  <c r="AD146" i="53"/>
  <c r="AG145" i="53"/>
  <c r="AF146" i="53"/>
  <c r="AE146" i="53"/>
  <c r="AD147" i="53"/>
  <c r="AG146" i="53"/>
  <c r="AE147" i="53"/>
  <c r="AG147" i="53"/>
  <c r="AF147" i="53"/>
  <c r="AD148" i="53"/>
  <c r="AF148" i="53"/>
  <c r="AE148" i="53"/>
  <c r="AD149" i="53"/>
  <c r="AG148" i="53"/>
  <c r="AG149" i="53"/>
  <c r="AE149" i="53"/>
  <c r="AD150" i="53"/>
  <c r="AF149" i="53"/>
  <c r="AG150" i="53"/>
  <c r="AF150" i="53"/>
  <c r="AE150" i="53"/>
  <c r="AD151" i="53"/>
  <c r="AF151" i="53"/>
  <c r="AE151" i="53"/>
  <c r="AD152" i="53"/>
  <c r="AG151" i="53"/>
  <c r="AF152" i="53"/>
  <c r="AE152" i="53"/>
  <c r="AD153" i="53"/>
  <c r="AG152" i="53"/>
  <c r="AF153" i="53"/>
  <c r="AE153" i="53"/>
  <c r="AD154" i="53"/>
  <c r="AG153" i="53"/>
  <c r="AF154" i="53"/>
  <c r="AE154" i="53"/>
  <c r="AD155" i="53"/>
  <c r="AG154" i="53"/>
  <c r="AE155" i="53"/>
  <c r="AG155" i="53"/>
  <c r="AF155" i="53"/>
  <c r="AD156" i="53"/>
  <c r="AF156" i="53"/>
  <c r="AE156" i="53"/>
  <c r="AD157" i="53"/>
  <c r="AG156" i="53"/>
  <c r="AF157" i="53"/>
  <c r="AE157" i="53"/>
  <c r="AD158" i="53"/>
  <c r="AG157" i="53"/>
  <c r="AE158" i="53"/>
  <c r="AF158" i="53"/>
  <c r="AD159" i="53"/>
  <c r="AG158" i="53"/>
  <c r="AG159" i="53"/>
  <c r="AE159" i="53"/>
  <c r="AD160" i="53"/>
  <c r="AF159" i="53"/>
  <c r="AF160" i="53"/>
  <c r="AE160" i="53"/>
  <c r="AG160" i="53"/>
  <c r="AD161" i="53"/>
  <c r="AF161" i="53"/>
  <c r="AE161" i="53"/>
  <c r="AG161" i="53"/>
  <c r="AD162" i="53"/>
  <c r="AF162" i="53"/>
  <c r="AE162" i="53"/>
  <c r="AD163" i="53"/>
  <c r="AG162" i="53"/>
  <c r="AE163" i="53"/>
  <c r="AG163" i="53"/>
  <c r="AD164" i="53"/>
  <c r="AF163" i="53"/>
  <c r="AF164" i="53"/>
  <c r="AE164" i="53"/>
  <c r="AG164" i="53"/>
  <c r="AD165" i="53"/>
  <c r="AG165" i="53"/>
  <c r="AE165" i="53"/>
  <c r="AD166" i="53"/>
  <c r="AF165" i="53"/>
  <c r="AE166" i="53"/>
  <c r="AF166" i="53"/>
  <c r="AG166" i="53"/>
  <c r="AD167" i="53"/>
  <c r="AG167" i="53"/>
  <c r="AF167" i="53"/>
  <c r="AE167" i="53"/>
  <c r="AD168" i="53"/>
  <c r="AG168" i="53"/>
  <c r="AE168" i="53"/>
  <c r="AD169" i="53"/>
  <c r="AF168" i="53"/>
  <c r="AF169" i="53"/>
  <c r="AE169" i="53"/>
  <c r="AD170" i="53"/>
  <c r="AG169" i="53"/>
  <c r="AF170" i="53"/>
  <c r="AE170" i="53"/>
  <c r="AD171" i="53"/>
  <c r="AG170" i="53"/>
  <c r="AE171" i="53"/>
  <c r="AG171" i="53"/>
  <c r="AD172" i="53"/>
  <c r="AF171" i="53"/>
  <c r="AF172" i="53"/>
  <c r="AE172" i="53"/>
  <c r="AG172" i="53"/>
  <c r="AD173" i="53"/>
  <c r="AF173" i="53"/>
  <c r="AE173" i="53"/>
  <c r="AG173" i="53"/>
  <c r="AD174" i="53"/>
  <c r="AG174" i="53"/>
  <c r="AF174" i="53"/>
  <c r="AE174" i="53"/>
  <c r="AD175" i="53"/>
  <c r="AF175" i="53"/>
  <c r="AE175" i="53"/>
  <c r="AD176" i="53"/>
  <c r="AG175" i="53"/>
  <c r="AG176" i="53"/>
  <c r="AE176" i="53"/>
  <c r="AD177" i="53"/>
  <c r="AF176" i="53"/>
  <c r="AF177" i="53"/>
  <c r="AE177" i="53"/>
  <c r="AD178" i="53"/>
  <c r="AG177" i="53"/>
  <c r="AF178" i="53"/>
  <c r="AE178" i="53"/>
  <c r="AG178" i="53"/>
  <c r="AD179" i="53"/>
  <c r="AE179" i="53"/>
  <c r="AG179" i="53"/>
  <c r="AD180" i="53"/>
  <c r="AF179" i="53"/>
  <c r="AF180" i="53"/>
  <c r="AE180" i="53"/>
  <c r="AG180" i="53"/>
  <c r="AD181" i="53"/>
  <c r="AF181" i="53"/>
  <c r="AE181" i="53"/>
  <c r="AG181" i="53"/>
  <c r="AD182" i="53"/>
  <c r="AG182" i="53"/>
  <c r="AF182" i="53"/>
  <c r="AE182" i="53"/>
  <c r="AD183" i="53"/>
  <c r="AG183" i="53"/>
  <c r="AE183" i="53"/>
  <c r="AD184" i="53"/>
  <c r="AF183" i="53"/>
  <c r="AF184" i="53"/>
  <c r="AE184" i="53"/>
  <c r="AD185" i="53"/>
  <c r="AG184" i="53"/>
  <c r="AF185" i="53"/>
  <c r="AE185" i="53"/>
  <c r="AD186" i="53"/>
  <c r="AG185" i="53"/>
  <c r="AG186" i="53"/>
  <c r="AE186" i="53"/>
  <c r="AD187" i="53"/>
  <c r="AF186" i="53"/>
  <c r="AE187" i="53"/>
  <c r="AG187" i="53"/>
  <c r="AD188" i="53"/>
  <c r="AF187" i="53"/>
  <c r="AG188" i="53"/>
  <c r="AE188" i="53"/>
  <c r="AD189" i="53"/>
  <c r="AF188" i="53"/>
  <c r="AF189" i="53"/>
  <c r="AE189" i="53"/>
  <c r="AD190" i="53"/>
  <c r="AG189" i="53"/>
  <c r="AG190" i="53"/>
  <c r="AF190" i="53"/>
  <c r="AE190" i="53"/>
  <c r="AD191" i="53"/>
  <c r="AF191" i="53"/>
  <c r="AE191" i="53"/>
  <c r="AD192" i="53"/>
  <c r="AG191" i="53"/>
  <c r="AF192" i="53"/>
  <c r="AE192" i="53"/>
  <c r="AG192" i="53"/>
  <c r="AD193" i="53"/>
  <c r="AF193" i="53"/>
  <c r="AE193" i="53"/>
  <c r="AD194" i="53"/>
  <c r="AG193" i="53"/>
  <c r="AF194" i="53"/>
  <c r="AE194" i="53"/>
  <c r="AG194" i="53"/>
  <c r="AD195" i="53"/>
  <c r="AE195" i="53"/>
  <c r="AG195" i="53"/>
  <c r="AD196" i="53"/>
  <c r="AF195" i="53"/>
  <c r="AF196" i="53"/>
  <c r="AE196" i="53"/>
  <c r="AG196" i="53"/>
  <c r="AD197" i="53"/>
  <c r="AG197" i="53"/>
  <c r="AE197" i="53"/>
  <c r="AD198" i="53"/>
  <c r="AF197" i="53"/>
  <c r="AG198" i="53"/>
  <c r="AF198" i="53"/>
  <c r="AE198" i="53"/>
  <c r="AD199" i="53"/>
  <c r="AG199" i="53"/>
  <c r="AF199" i="53"/>
  <c r="AE199" i="53"/>
  <c r="AD200" i="53"/>
  <c r="AF200" i="53"/>
  <c r="AE200" i="53"/>
  <c r="AD201" i="53"/>
  <c r="AG200" i="53"/>
  <c r="AG201" i="53"/>
  <c r="AE201" i="53"/>
  <c r="AD202" i="53"/>
  <c r="AF201" i="53"/>
  <c r="AF202" i="53"/>
  <c r="AE202" i="53"/>
  <c r="AG202" i="53"/>
  <c r="AD203" i="53"/>
  <c r="AF203" i="53"/>
  <c r="AG203" i="53"/>
  <c r="AD204" i="53"/>
  <c r="AE203" i="53"/>
  <c r="AF204" i="53"/>
  <c r="AE204" i="53"/>
  <c r="AD205" i="53"/>
  <c r="AG204" i="53"/>
  <c r="AF205" i="53"/>
  <c r="AE205" i="53"/>
  <c r="AG205" i="53"/>
  <c r="AD206" i="53"/>
  <c r="AG206" i="53"/>
  <c r="AF206" i="53"/>
  <c r="AD207" i="53"/>
  <c r="AE206" i="53"/>
  <c r="AF207" i="53"/>
  <c r="AE207" i="53"/>
  <c r="AG207" i="53"/>
  <c r="AD208" i="53"/>
  <c r="AG208" i="53"/>
  <c r="AE208" i="53"/>
  <c r="AD209" i="53"/>
  <c r="AF208" i="53"/>
  <c r="AF209" i="53"/>
  <c r="AE209" i="53"/>
  <c r="AG209" i="53"/>
  <c r="AD210" i="53"/>
  <c r="AF210" i="53"/>
  <c r="AE210" i="53"/>
  <c r="AD211" i="53"/>
  <c r="AG210" i="53"/>
  <c r="AE211" i="53"/>
  <c r="AG211" i="53"/>
  <c r="AD212" i="53"/>
  <c r="AF211" i="53"/>
  <c r="AF212" i="53"/>
  <c r="AE212" i="53"/>
  <c r="AG212" i="53"/>
  <c r="AD213" i="53"/>
  <c r="AF213" i="53"/>
  <c r="AE213" i="53"/>
  <c r="AG213" i="53"/>
  <c r="AD214" i="53"/>
  <c r="AG214" i="53"/>
  <c r="AF214" i="53"/>
  <c r="AE214" i="53"/>
  <c r="AD215" i="53"/>
  <c r="AF215" i="53"/>
  <c r="AE215" i="53"/>
  <c r="AD216" i="53"/>
  <c r="AG215" i="53"/>
  <c r="AG216" i="53"/>
  <c r="AE216" i="53"/>
  <c r="AD217" i="53"/>
  <c r="AF216" i="53"/>
  <c r="AG217" i="53"/>
  <c r="AE217" i="53"/>
  <c r="AF217" i="53"/>
  <c r="AD218" i="53"/>
  <c r="AF218" i="53"/>
  <c r="AE218" i="53"/>
  <c r="AD219" i="53"/>
  <c r="AG218" i="53"/>
  <c r="AF219" i="53"/>
  <c r="AE219" i="53"/>
  <c r="AD220" i="53"/>
  <c r="AG219" i="53"/>
  <c r="AG220" i="53"/>
  <c r="AE220" i="53"/>
  <c r="AD221" i="53"/>
  <c r="AF220" i="53"/>
  <c r="AG221" i="53"/>
  <c r="AF221" i="53"/>
  <c r="AE221" i="53"/>
  <c r="AD222" i="53"/>
  <c r="AG222" i="53"/>
  <c r="AF222" i="53"/>
  <c r="AD223" i="53"/>
  <c r="AE222" i="53"/>
  <c r="AF223" i="53"/>
  <c r="AE223" i="53"/>
  <c r="AG223" i="53"/>
  <c r="AD224" i="53"/>
  <c r="AF224" i="53"/>
  <c r="AE224" i="53"/>
  <c r="AD225" i="53"/>
  <c r="AG224" i="53"/>
  <c r="AG225" i="53"/>
  <c r="AF225" i="53"/>
  <c r="AE225" i="53"/>
  <c r="AD226" i="53"/>
  <c r="AF226" i="53"/>
  <c r="AE226" i="53"/>
  <c r="AG226" i="53"/>
  <c r="AD227" i="53"/>
  <c r="AE227" i="53"/>
  <c r="AD228" i="53"/>
  <c r="AF227" i="53"/>
  <c r="AG227" i="53"/>
  <c r="AG228" i="53"/>
  <c r="AF228" i="53"/>
  <c r="AD229" i="53"/>
  <c r="AE228" i="53"/>
  <c r="AF229" i="53"/>
  <c r="AE229" i="53"/>
  <c r="AD230" i="53"/>
  <c r="AG229" i="53"/>
  <c r="AE230" i="53"/>
  <c r="AG230" i="53"/>
  <c r="AD231" i="53"/>
  <c r="AF230" i="53"/>
  <c r="AG231" i="53"/>
  <c r="AE231" i="53"/>
  <c r="AD232" i="53"/>
  <c r="AF231" i="53"/>
  <c r="AF232" i="53"/>
  <c r="AE232" i="53"/>
  <c r="AD233" i="53"/>
  <c r="AG232" i="53"/>
  <c r="AF233" i="53"/>
  <c r="AE233" i="53"/>
  <c r="AD234" i="53"/>
  <c r="AG233" i="53"/>
  <c r="AF234" i="53"/>
  <c r="AE234" i="53"/>
  <c r="AD235" i="53"/>
  <c r="AG234" i="53"/>
  <c r="AE235" i="53"/>
  <c r="AG235" i="53"/>
  <c r="AD236" i="53"/>
  <c r="AF235" i="53"/>
  <c r="AF236" i="53"/>
  <c r="AE236" i="53"/>
  <c r="AG236" i="53"/>
  <c r="AD237" i="53"/>
  <c r="AF237" i="53"/>
  <c r="AE237" i="53"/>
  <c r="AD238" i="53"/>
  <c r="AG237" i="53"/>
  <c r="AG238" i="53"/>
  <c r="AF238" i="53"/>
  <c r="AD239" i="53"/>
  <c r="AE238" i="53"/>
  <c r="AF239" i="53"/>
  <c r="AE239" i="53"/>
  <c r="AD240" i="53"/>
  <c r="AG239" i="53"/>
  <c r="AF240" i="53"/>
  <c r="AE240" i="53"/>
  <c r="AD241" i="53"/>
  <c r="AG240" i="53"/>
  <c r="AF241" i="53"/>
  <c r="AE241" i="53"/>
  <c r="AD242" i="53"/>
  <c r="AG241" i="53"/>
  <c r="AF242" i="53"/>
  <c r="AE242" i="53"/>
  <c r="AD243" i="53"/>
  <c r="AG242" i="53"/>
  <c r="AF243" i="53"/>
  <c r="AG243" i="53"/>
  <c r="AD244" i="53"/>
  <c r="AE243" i="53"/>
  <c r="AG244" i="53"/>
  <c r="AF244" i="53"/>
  <c r="AE244" i="53"/>
  <c r="AD245" i="53"/>
  <c r="AF245" i="53"/>
  <c r="AE245" i="53"/>
  <c r="AD246" i="53"/>
  <c r="AG245" i="53"/>
  <c r="AG246" i="53"/>
  <c r="AF246" i="53"/>
  <c r="AE246" i="53"/>
  <c r="AD247" i="53"/>
  <c r="AG247" i="53"/>
  <c r="AE247" i="53"/>
  <c r="AF247" i="53"/>
  <c r="AD248" i="53"/>
  <c r="AG248" i="53"/>
  <c r="AF248" i="53"/>
  <c r="AE248" i="53"/>
  <c r="AD249" i="53"/>
  <c r="AG249" i="53"/>
  <c r="AF249" i="53"/>
  <c r="AE249" i="53"/>
  <c r="AD250" i="53"/>
  <c r="AG250" i="53"/>
  <c r="AF250" i="53"/>
  <c r="AE250" i="53"/>
  <c r="AD251" i="53"/>
  <c r="AE251" i="53"/>
  <c r="AG251" i="53"/>
  <c r="AD252" i="53"/>
  <c r="AF251" i="53"/>
  <c r="AG252" i="53"/>
  <c r="AF252" i="53"/>
  <c r="AE252" i="53"/>
  <c r="AD253" i="53"/>
  <c r="AF253" i="53"/>
  <c r="AD254" i="53"/>
  <c r="AG253" i="53"/>
  <c r="AE253" i="53"/>
  <c r="AG254" i="53"/>
  <c r="AE254" i="53"/>
  <c r="AD255" i="53"/>
  <c r="AF254" i="53"/>
  <c r="AG255" i="53"/>
  <c r="AE255" i="53"/>
  <c r="AD256" i="53"/>
  <c r="AF255" i="53"/>
  <c r="AG256" i="53"/>
  <c r="AF256" i="53"/>
  <c r="AE256" i="53"/>
  <c r="AD257" i="53"/>
  <c r="AG257" i="53"/>
  <c r="AE257" i="53"/>
  <c r="AD258" i="53"/>
  <c r="AF257" i="53"/>
  <c r="AG258" i="53"/>
  <c r="AF258" i="53"/>
  <c r="AE258" i="53"/>
  <c r="AD259" i="53"/>
  <c r="AF259" i="53"/>
  <c r="AE259" i="53"/>
  <c r="AG259" i="53"/>
  <c r="AD260" i="53"/>
  <c r="AF260" i="53"/>
  <c r="AE260" i="53"/>
  <c r="AD261" i="53"/>
  <c r="AG260" i="53"/>
  <c r="AG261" i="53"/>
  <c r="AE261" i="53"/>
  <c r="AD262" i="53"/>
  <c r="AF261" i="53"/>
  <c r="AG262" i="53"/>
  <c r="AF262" i="53"/>
  <c r="AD263" i="53"/>
  <c r="AE262" i="53"/>
  <c r="AG263" i="53"/>
  <c r="AF263" i="53"/>
  <c r="AD264" i="53"/>
  <c r="AE263" i="53"/>
  <c r="AG264" i="53"/>
  <c r="AE264" i="53"/>
  <c r="AD265" i="53"/>
  <c r="AF264" i="53"/>
  <c r="AF265" i="53"/>
  <c r="AE265" i="53"/>
  <c r="AD266" i="53"/>
  <c r="AG265" i="53"/>
  <c r="AF266" i="53"/>
  <c r="AE266" i="53"/>
  <c r="AD267" i="53"/>
  <c r="AG266" i="53"/>
  <c r="AF267" i="53"/>
  <c r="AE267" i="53"/>
  <c r="AG267" i="53"/>
  <c r="AD268" i="53"/>
  <c r="AG268" i="53"/>
  <c r="AF268" i="53"/>
  <c r="AD269" i="53"/>
  <c r="AE268" i="53"/>
  <c r="AG269" i="53"/>
  <c r="AF269" i="53"/>
  <c r="AE269" i="53"/>
  <c r="AD270" i="53"/>
  <c r="AE270" i="53"/>
  <c r="AG270" i="53"/>
  <c r="AF270" i="53"/>
  <c r="AD271" i="53"/>
  <c r="AG271" i="53"/>
  <c r="AE271" i="53"/>
  <c r="AD272" i="53"/>
  <c r="AF271" i="53"/>
  <c r="AF272" i="53"/>
  <c r="AE272" i="53"/>
  <c r="AD273" i="53"/>
  <c r="AG272" i="53"/>
  <c r="AF273" i="53"/>
  <c r="AE273" i="53"/>
  <c r="AD274" i="53"/>
  <c r="AG273" i="53"/>
  <c r="AG274" i="53"/>
  <c r="AF274" i="53"/>
  <c r="AD275" i="53"/>
  <c r="AE274" i="53"/>
  <c r="AE275" i="53"/>
  <c r="AG275" i="53"/>
  <c r="AF275" i="53"/>
  <c r="AD276" i="53"/>
  <c r="AG276" i="53"/>
  <c r="AF276" i="53"/>
  <c r="AE276" i="53"/>
  <c r="AD277" i="53"/>
  <c r="AF277" i="53"/>
  <c r="AE277" i="53"/>
  <c r="AD278" i="53"/>
  <c r="AG277" i="53"/>
  <c r="AG278" i="53"/>
  <c r="AF278" i="53"/>
  <c r="AE278" i="53"/>
  <c r="AD279" i="53"/>
  <c r="AF279" i="53"/>
  <c r="AE279" i="53"/>
  <c r="AG279" i="53"/>
  <c r="AD280" i="53"/>
  <c r="AF280" i="53"/>
  <c r="AE280" i="53"/>
  <c r="AD281" i="53"/>
  <c r="AG280" i="53"/>
  <c r="AF281" i="53"/>
  <c r="AE281" i="53"/>
  <c r="AD282" i="53"/>
  <c r="AG281" i="53"/>
  <c r="AF282" i="53"/>
  <c r="AE282" i="53"/>
  <c r="AG282" i="53"/>
  <c r="AD283" i="53"/>
  <c r="AE283" i="53"/>
  <c r="AG283" i="53"/>
  <c r="AF283" i="53"/>
  <c r="AD284" i="53"/>
  <c r="AF284" i="53"/>
  <c r="AE284" i="53"/>
  <c r="AD285" i="53"/>
  <c r="AG284" i="53"/>
  <c r="AG285" i="53"/>
  <c r="AE285" i="53"/>
  <c r="AD286" i="53"/>
  <c r="AF285" i="53"/>
  <c r="AE286" i="53"/>
  <c r="AF286" i="53"/>
  <c r="AD287" i="53"/>
  <c r="AG286" i="53"/>
  <c r="AF287" i="53"/>
  <c r="AE287" i="53"/>
  <c r="AD288" i="53"/>
  <c r="AG287" i="53"/>
  <c r="AF288" i="53"/>
  <c r="AE288" i="53"/>
  <c r="AD289" i="53"/>
  <c r="AG288" i="53"/>
  <c r="AF289" i="53"/>
  <c r="AE289" i="53"/>
  <c r="AD290" i="53"/>
  <c r="AG289" i="53"/>
  <c r="AF290" i="53"/>
  <c r="AE290" i="53"/>
  <c r="AD291" i="53"/>
  <c r="AG290" i="53"/>
  <c r="AE291" i="53"/>
  <c r="AG291" i="53"/>
  <c r="AF291" i="53"/>
  <c r="AD292" i="53"/>
  <c r="AG292" i="53"/>
  <c r="AE292" i="53"/>
  <c r="AD293" i="53"/>
  <c r="AF292" i="53"/>
  <c r="AF293" i="53"/>
  <c r="AE293" i="53"/>
  <c r="AD294" i="53"/>
  <c r="AG293" i="53"/>
  <c r="AG294" i="53"/>
  <c r="AF294" i="53"/>
  <c r="AD295" i="53"/>
  <c r="AE294" i="53"/>
  <c r="AF295" i="53"/>
  <c r="AE295" i="53"/>
  <c r="AD296" i="53"/>
  <c r="AG295" i="53"/>
  <c r="AF296" i="53"/>
  <c r="AE296" i="53"/>
  <c r="AG296" i="53"/>
  <c r="AD297" i="53"/>
  <c r="AF297" i="53"/>
  <c r="AE297" i="53"/>
  <c r="AD298" i="53"/>
  <c r="AG297" i="53"/>
  <c r="AF298" i="53"/>
  <c r="AE298" i="53"/>
  <c r="AD299" i="53"/>
  <c r="AG298" i="53"/>
  <c r="AE299" i="53"/>
  <c r="AG299" i="53"/>
  <c r="AF299" i="53"/>
  <c r="AD300" i="53"/>
  <c r="AG300" i="53"/>
  <c r="AE300" i="53"/>
  <c r="AD301" i="53"/>
  <c r="AF300" i="53"/>
  <c r="AF301" i="53"/>
  <c r="AE301" i="53"/>
  <c r="AD302" i="53"/>
  <c r="AG301" i="53"/>
  <c r="AG302" i="53"/>
  <c r="AF302" i="53"/>
  <c r="AD303" i="53"/>
  <c r="AE302" i="53"/>
  <c r="AF303" i="53"/>
  <c r="AE303" i="53"/>
  <c r="AD304" i="53"/>
  <c r="AG303" i="53"/>
  <c r="AF304" i="53"/>
  <c r="AE304" i="53"/>
  <c r="AD305" i="53"/>
  <c r="AG304" i="53"/>
  <c r="AF305" i="53"/>
  <c r="AE305" i="53"/>
  <c r="AD306" i="53"/>
  <c r="AG305" i="53"/>
  <c r="AF306" i="53"/>
  <c r="AE306" i="53"/>
  <c r="AD307" i="53"/>
  <c r="AG306" i="53"/>
  <c r="AE307" i="53"/>
  <c r="AG307" i="53"/>
  <c r="AD308" i="53"/>
  <c r="AF307" i="53"/>
  <c r="AF308" i="53"/>
  <c r="AE308" i="53"/>
  <c r="AD309" i="53"/>
  <c r="AG308" i="53"/>
  <c r="AF309" i="53"/>
  <c r="AE309" i="53"/>
  <c r="AD310" i="53"/>
  <c r="AG309" i="53"/>
  <c r="AE310" i="53"/>
  <c r="AF310" i="53"/>
  <c r="AD311" i="53"/>
  <c r="AG310" i="53"/>
  <c r="AG311" i="53"/>
  <c r="AE311" i="53"/>
  <c r="AD312" i="53"/>
  <c r="AF311" i="53"/>
  <c r="AF312" i="53"/>
  <c r="AE312" i="53"/>
  <c r="AD313" i="53"/>
  <c r="AG312" i="53"/>
  <c r="AF313" i="53"/>
  <c r="AE313" i="53"/>
  <c r="AD314" i="53"/>
  <c r="AG313" i="53"/>
  <c r="AG314" i="53"/>
  <c r="AE314" i="53"/>
  <c r="AD315" i="53"/>
  <c r="AF314" i="53"/>
  <c r="AE315" i="53"/>
  <c r="AG315" i="53"/>
  <c r="AD316" i="53"/>
  <c r="AF315" i="53"/>
  <c r="AF316" i="53"/>
  <c r="AE316" i="53"/>
  <c r="AD317" i="53"/>
  <c r="AG316" i="53"/>
  <c r="AF317" i="53"/>
  <c r="AE317" i="53"/>
  <c r="AD318" i="53"/>
  <c r="AG317" i="53"/>
  <c r="AG318" i="53"/>
  <c r="AF318" i="53"/>
  <c r="AD319" i="53"/>
  <c r="AE318" i="53"/>
  <c r="AF319" i="53"/>
  <c r="AE319" i="53"/>
  <c r="AD320" i="53"/>
  <c r="AG319" i="53"/>
  <c r="AF320" i="53"/>
  <c r="AE320" i="53"/>
  <c r="AD321" i="53"/>
  <c r="AG320" i="53"/>
  <c r="AF321" i="53"/>
  <c r="AE321" i="53"/>
  <c r="AD322" i="53"/>
  <c r="AG321" i="53"/>
  <c r="AG322" i="53"/>
  <c r="AE322" i="53"/>
  <c r="AD323" i="53"/>
  <c r="AF322" i="53"/>
  <c r="AE323" i="53"/>
  <c r="AG323" i="53"/>
  <c r="AF323" i="53"/>
  <c r="AD324" i="53"/>
  <c r="AF324" i="53"/>
  <c r="AE324" i="53"/>
  <c r="AG324" i="53"/>
  <c r="AD325" i="53"/>
  <c r="AG325" i="53"/>
  <c r="AE325" i="53"/>
  <c r="AD326" i="53"/>
  <c r="AF325" i="53"/>
  <c r="AE326" i="53"/>
  <c r="AF326" i="53"/>
  <c r="AD327" i="53"/>
  <c r="AG326" i="53"/>
  <c r="AG327" i="53"/>
  <c r="AE327" i="53"/>
  <c r="AD328" i="53"/>
  <c r="AF327" i="53"/>
  <c r="AF328" i="53"/>
  <c r="AE328" i="53"/>
  <c r="AD329" i="53"/>
  <c r="AG328" i="53"/>
  <c r="AF329" i="53"/>
  <c r="AE329" i="53"/>
  <c r="AD330" i="53"/>
  <c r="AG329" i="53"/>
  <c r="AF330" i="53"/>
  <c r="AE330" i="53"/>
  <c r="AD331" i="53"/>
  <c r="AG330" i="53"/>
  <c r="AE331" i="53"/>
  <c r="AG331" i="53"/>
  <c r="AD332" i="53"/>
  <c r="AF331" i="53"/>
  <c r="AF332" i="53"/>
  <c r="AE332" i="53"/>
  <c r="AD333" i="53"/>
  <c r="AG332" i="53"/>
  <c r="AG333" i="53"/>
  <c r="AF333" i="53"/>
  <c r="AE333" i="53"/>
  <c r="AD334" i="53"/>
  <c r="AF334" i="53"/>
  <c r="AG334" i="53"/>
  <c r="AD335" i="53"/>
  <c r="AE334" i="53"/>
  <c r="AF335" i="53"/>
  <c r="AE335" i="53"/>
  <c r="AD336" i="53"/>
  <c r="AG335" i="53"/>
  <c r="AF336" i="53"/>
  <c r="AE336" i="53"/>
  <c r="AD337" i="53"/>
  <c r="AG336" i="53"/>
  <c r="AG337" i="53"/>
  <c r="AF337" i="53"/>
  <c r="AD338" i="53"/>
  <c r="AE337" i="53"/>
  <c r="AF338" i="53"/>
  <c r="AE338" i="53"/>
  <c r="AD339" i="53"/>
  <c r="AG338" i="53"/>
  <c r="AG339" i="53"/>
  <c r="AF339" i="53"/>
  <c r="AD340" i="53"/>
  <c r="AE339" i="53"/>
  <c r="AF340" i="53"/>
  <c r="AE340" i="53"/>
  <c r="AD341" i="53"/>
  <c r="AG340" i="53"/>
  <c r="AG341" i="53"/>
  <c r="AE341" i="53"/>
  <c r="AD342" i="53"/>
  <c r="AF341" i="53"/>
  <c r="AF342" i="53"/>
  <c r="AG342" i="53"/>
  <c r="AD343" i="53"/>
  <c r="AE342" i="53"/>
  <c r="AF343" i="53"/>
  <c r="AE343" i="53"/>
  <c r="AD344" i="53"/>
  <c r="AG343" i="53"/>
  <c r="AG344" i="53"/>
  <c r="AE344" i="53"/>
  <c r="AD345" i="53"/>
  <c r="AF344" i="53"/>
  <c r="AE345" i="53"/>
  <c r="AF345" i="53"/>
  <c r="AD346" i="53"/>
  <c r="AG345" i="53"/>
  <c r="AF346" i="53"/>
  <c r="AE346" i="53"/>
  <c r="AD347" i="53"/>
  <c r="AG346" i="53"/>
  <c r="AG347" i="53"/>
  <c r="AE347" i="53"/>
  <c r="AD348" i="53"/>
  <c r="AF347" i="53"/>
  <c r="AF348" i="53"/>
  <c r="AE348" i="53"/>
  <c r="AD349" i="53"/>
  <c r="AG348" i="53"/>
  <c r="AF349" i="53"/>
  <c r="AE349" i="53"/>
  <c r="AD350" i="53"/>
  <c r="AG349" i="53"/>
  <c r="AE350" i="53"/>
  <c r="AG350" i="53"/>
  <c r="AD351" i="53"/>
  <c r="AF350" i="53"/>
  <c r="AF351" i="53"/>
  <c r="AE351" i="53"/>
  <c r="AG351" i="53"/>
  <c r="AD352" i="53"/>
  <c r="AF352" i="53"/>
  <c r="AE352" i="53"/>
  <c r="AD353" i="53"/>
  <c r="AG352" i="53"/>
  <c r="AG353" i="53"/>
  <c r="AF353" i="53"/>
  <c r="AD354" i="53"/>
  <c r="AE353" i="53"/>
  <c r="AF354" i="53"/>
  <c r="AD355" i="53"/>
  <c r="AG354" i="53"/>
  <c r="AE354" i="53"/>
  <c r="AG355" i="53"/>
  <c r="AF355" i="53"/>
  <c r="AE355" i="53"/>
  <c r="AD356" i="53"/>
  <c r="AG356" i="53"/>
  <c r="AE356" i="53"/>
  <c r="AD357" i="53"/>
  <c r="AF356" i="53"/>
  <c r="AF357" i="53"/>
  <c r="AE357" i="53"/>
  <c r="AD358" i="53"/>
  <c r="AG357" i="53"/>
  <c r="AF358" i="53"/>
  <c r="AG358" i="53"/>
  <c r="AD359" i="53"/>
  <c r="AE358" i="53"/>
  <c r="AF359" i="53"/>
  <c r="AE359" i="53"/>
  <c r="AG359" i="53"/>
  <c r="AD360" i="53"/>
  <c r="AF360" i="53"/>
  <c r="AE360" i="53"/>
  <c r="AD361" i="53"/>
  <c r="AG360" i="53"/>
  <c r="AG361" i="53"/>
  <c r="AF361" i="53"/>
  <c r="AE361" i="53"/>
  <c r="AD362" i="53"/>
  <c r="AF362" i="53"/>
  <c r="AE362" i="53"/>
  <c r="AG362" i="53"/>
  <c r="AD363" i="53"/>
  <c r="AF363" i="53"/>
  <c r="AE363" i="53"/>
  <c r="AD364" i="53"/>
  <c r="AG363" i="53"/>
  <c r="AF364" i="53"/>
  <c r="AE364" i="53"/>
  <c r="AD365" i="53"/>
  <c r="AG364" i="53"/>
  <c r="AF365" i="53"/>
  <c r="AE365" i="53"/>
  <c r="AD366" i="53"/>
  <c r="AG365" i="53"/>
  <c r="AE366" i="53"/>
  <c r="AG366" i="53"/>
  <c r="AD367" i="53"/>
  <c r="AF366" i="53"/>
  <c r="AF367" i="53"/>
  <c r="AE367" i="53"/>
  <c r="AD368" i="53"/>
  <c r="AG367" i="53"/>
  <c r="AF368" i="53"/>
  <c r="AE368" i="53"/>
  <c r="AD369" i="53"/>
  <c r="AG368" i="53"/>
  <c r="AE369" i="53"/>
  <c r="AG369" i="53"/>
  <c r="AD370" i="53"/>
  <c r="AF369" i="53"/>
  <c r="AG370" i="53"/>
  <c r="AE370" i="53"/>
  <c r="AD371" i="53"/>
  <c r="AF370" i="53"/>
  <c r="AF371" i="53"/>
  <c r="AE371" i="53"/>
  <c r="AG371" i="53"/>
  <c r="AD372" i="53"/>
  <c r="AF372" i="53"/>
  <c r="AE372" i="53"/>
  <c r="AG372" i="53"/>
  <c r="AD373" i="53"/>
  <c r="AG373" i="53"/>
  <c r="AF373" i="53"/>
  <c r="AE373" i="53"/>
  <c r="AD374" i="53"/>
  <c r="AE374" i="53"/>
  <c r="AG374" i="53"/>
  <c r="AF374" i="53"/>
  <c r="AD375" i="53"/>
  <c r="AF375" i="53"/>
  <c r="AE375" i="53"/>
  <c r="AD376" i="53"/>
  <c r="AG375" i="53"/>
  <c r="AF376" i="53"/>
  <c r="AE376" i="53"/>
  <c r="AG376" i="53"/>
  <c r="AD377" i="53"/>
  <c r="AG377" i="53"/>
  <c r="AF377" i="53"/>
  <c r="AD378" i="53"/>
  <c r="AE377" i="53"/>
  <c r="AF378" i="53"/>
  <c r="AD379" i="53"/>
  <c r="AG378" i="53"/>
  <c r="AE378" i="53"/>
  <c r="AF379" i="53"/>
  <c r="AE379" i="53"/>
  <c r="AD380" i="53"/>
  <c r="AG379" i="53"/>
  <c r="AF380" i="53"/>
  <c r="AE380" i="53"/>
  <c r="AG380" i="53"/>
  <c r="AD381" i="53"/>
  <c r="AF381" i="53"/>
  <c r="AE381" i="53"/>
  <c r="AD382" i="53"/>
  <c r="AG381" i="53"/>
  <c r="AF382" i="53"/>
  <c r="AG382" i="53"/>
  <c r="AD383" i="53"/>
  <c r="AE382" i="53"/>
  <c r="AG383" i="53"/>
  <c r="AE383" i="53"/>
  <c r="AF383" i="53"/>
  <c r="AD384" i="53"/>
  <c r="AF384" i="53"/>
  <c r="AE384" i="53"/>
  <c r="AG384" i="53"/>
  <c r="AD385" i="53"/>
  <c r="AE385" i="53"/>
  <c r="AF385" i="53"/>
  <c r="AD386" i="53"/>
  <c r="AG385" i="53"/>
  <c r="AF386" i="53"/>
  <c r="AE386" i="53"/>
  <c r="AD387" i="53"/>
  <c r="AG386" i="53"/>
  <c r="AF387" i="53"/>
  <c r="AE387" i="53"/>
  <c r="AG387" i="53"/>
  <c r="AD388" i="53"/>
  <c r="AF388" i="53"/>
  <c r="AE388" i="53"/>
  <c r="AD389" i="53"/>
  <c r="AG388" i="53"/>
  <c r="AF389" i="53"/>
  <c r="AE389" i="53"/>
  <c r="AG389" i="53"/>
  <c r="AD390" i="53"/>
  <c r="AE390" i="53"/>
  <c r="AG390" i="53"/>
  <c r="AD391" i="53"/>
  <c r="AF390" i="53"/>
  <c r="AG391" i="53"/>
  <c r="AE391" i="53"/>
  <c r="AD392" i="53"/>
  <c r="AF391" i="53"/>
  <c r="AF392" i="53"/>
  <c r="AE392" i="53"/>
  <c r="AG392" i="53"/>
  <c r="AD393" i="53"/>
  <c r="AE393" i="53"/>
  <c r="AF393" i="53"/>
  <c r="AD394" i="53"/>
  <c r="AG393" i="53"/>
  <c r="AG394" i="53"/>
  <c r="AE394" i="53"/>
  <c r="AD395" i="53"/>
  <c r="AF394" i="53"/>
  <c r="AF395" i="53"/>
  <c r="AE395" i="53"/>
  <c r="AG395" i="53"/>
  <c r="AD396" i="53"/>
  <c r="AG396" i="53"/>
  <c r="AE396" i="53"/>
  <c r="AD397" i="53"/>
  <c r="AF396" i="53"/>
  <c r="AF397" i="53"/>
  <c r="AE397" i="53"/>
  <c r="AD398" i="53"/>
  <c r="AG397" i="53"/>
  <c r="AE398" i="53"/>
  <c r="AD399" i="53"/>
  <c r="AF398" i="53"/>
  <c r="AG398" i="53"/>
  <c r="AF399" i="53"/>
  <c r="AE399" i="53"/>
  <c r="AD400" i="53"/>
  <c r="AG399" i="53"/>
  <c r="AF400" i="53"/>
  <c r="AE400" i="53"/>
  <c r="AG400" i="53"/>
  <c r="AD401" i="53"/>
  <c r="AG401" i="53"/>
  <c r="AF401" i="53"/>
  <c r="AE401" i="53"/>
  <c r="AD402" i="53"/>
  <c r="AF402" i="53"/>
  <c r="AE402" i="53"/>
  <c r="AG402" i="53"/>
  <c r="AD403" i="53"/>
  <c r="AF403" i="53"/>
  <c r="AE403" i="53"/>
  <c r="AG403" i="53"/>
  <c r="AD404" i="53"/>
  <c r="AG404" i="53"/>
  <c r="AF404" i="53"/>
  <c r="AE404" i="53"/>
  <c r="AD405" i="53"/>
  <c r="AG405" i="53"/>
  <c r="AF405" i="53"/>
  <c r="AD406" i="53"/>
  <c r="AE405" i="53"/>
  <c r="AE406" i="53"/>
  <c r="AG406" i="53"/>
  <c r="AF406" i="53"/>
  <c r="AD407" i="53"/>
  <c r="AG407" i="53"/>
  <c r="AD408" i="53"/>
  <c r="AF407" i="53"/>
  <c r="AE407" i="53"/>
  <c r="AG408" i="53"/>
  <c r="AD409" i="53"/>
  <c r="AE408" i="53"/>
  <c r="AF408" i="53"/>
  <c r="AE409" i="53"/>
  <c r="AF409" i="53"/>
  <c r="AD410" i="53"/>
  <c r="AG409" i="53"/>
  <c r="AG410" i="53"/>
  <c r="AE410" i="53"/>
  <c r="AF410" i="53"/>
  <c r="AD411" i="53"/>
  <c r="AG411" i="53"/>
  <c r="AE411" i="53"/>
  <c r="AD412" i="53"/>
  <c r="AF411" i="53"/>
  <c r="AF412" i="53"/>
  <c r="AE412" i="53"/>
  <c r="AD413" i="53"/>
  <c r="AG412" i="53"/>
  <c r="AG413" i="53"/>
  <c r="AF413" i="53"/>
  <c r="AE413" i="53"/>
  <c r="AD414" i="53"/>
  <c r="AF414" i="53"/>
  <c r="AG414" i="53"/>
  <c r="AD415" i="53"/>
  <c r="AE414" i="53"/>
  <c r="AG415" i="53"/>
  <c r="AE415" i="53"/>
  <c r="AD416" i="53"/>
  <c r="AF415" i="53"/>
  <c r="AF416" i="53"/>
  <c r="AE416" i="53"/>
  <c r="AG416" i="53"/>
  <c r="AD417" i="53"/>
  <c r="AG417" i="53"/>
  <c r="AE417" i="53"/>
  <c r="AD418" i="53"/>
  <c r="AF417" i="53"/>
  <c r="AG418" i="53"/>
  <c r="AF418" i="53"/>
  <c r="AE418" i="53"/>
  <c r="AD419" i="53"/>
  <c r="AG419" i="53"/>
  <c r="AF419" i="53"/>
  <c r="AE419" i="53"/>
  <c r="AD420" i="53"/>
  <c r="AF420" i="53"/>
  <c r="AD421" i="53"/>
  <c r="AE420" i="53"/>
  <c r="AG420" i="53"/>
  <c r="AF421" i="53"/>
  <c r="AE421" i="53"/>
  <c r="AD422" i="53"/>
  <c r="AG421" i="53"/>
  <c r="AE422" i="53"/>
  <c r="AD423" i="53"/>
  <c r="AG422" i="53"/>
  <c r="AF422" i="53"/>
  <c r="AF423" i="53"/>
  <c r="AG423" i="53"/>
  <c r="AD424" i="53"/>
  <c r="AE423" i="53"/>
  <c r="AG424" i="53"/>
  <c r="AE424" i="53"/>
  <c r="AD425" i="53"/>
  <c r="AF424" i="53"/>
  <c r="AE425" i="53"/>
  <c r="AF425" i="53"/>
  <c r="AD426" i="53"/>
  <c r="AG425" i="53"/>
  <c r="AG426" i="53"/>
  <c r="AF426" i="53"/>
  <c r="AE426" i="53"/>
  <c r="AD427" i="53"/>
  <c r="AG427" i="53"/>
  <c r="AF427" i="53"/>
  <c r="AD428" i="53"/>
  <c r="AE427" i="53"/>
  <c r="AG428" i="53"/>
  <c r="AE428" i="53"/>
  <c r="AD429" i="53"/>
  <c r="AF428" i="53"/>
  <c r="AF429" i="53"/>
  <c r="AE429" i="53"/>
  <c r="AD430" i="53"/>
  <c r="AG429" i="53"/>
  <c r="AF430" i="53"/>
  <c r="AD431" i="53"/>
  <c r="AG430" i="53"/>
  <c r="AE430" i="53"/>
  <c r="AG431" i="53"/>
  <c r="AE431" i="53"/>
  <c r="AF431" i="53"/>
  <c r="AD432" i="53"/>
  <c r="AF432" i="53"/>
  <c r="AE432" i="53"/>
  <c r="AD433" i="53"/>
  <c r="AG432" i="53"/>
  <c r="AG433" i="53"/>
  <c r="AF433" i="53"/>
  <c r="AE433" i="53"/>
  <c r="AD434" i="53"/>
  <c r="AF434" i="53"/>
  <c r="AE434" i="53"/>
  <c r="AD435" i="53"/>
  <c r="AG434" i="53"/>
  <c r="AF435" i="53"/>
  <c r="AE435" i="53"/>
  <c r="AD436" i="53"/>
  <c r="AG435" i="53"/>
  <c r="AG436" i="53"/>
  <c r="AE436" i="53"/>
  <c r="AD437" i="53"/>
  <c r="AF436" i="53"/>
  <c r="AF437" i="53"/>
  <c r="AE437" i="53"/>
  <c r="AD438" i="53"/>
  <c r="AG437" i="53"/>
  <c r="AF438" i="53"/>
  <c r="AG438" i="53"/>
  <c r="AD439" i="53"/>
  <c r="AE438" i="53"/>
  <c r="AG439" i="53"/>
  <c r="AE439" i="53"/>
  <c r="AD440" i="53"/>
  <c r="AF439" i="53"/>
  <c r="AF440" i="53"/>
  <c r="AE440" i="53"/>
  <c r="AD441" i="53"/>
  <c r="AG440" i="53"/>
  <c r="AE441" i="53"/>
  <c r="AG441" i="53"/>
  <c r="AF441" i="53"/>
  <c r="AD442" i="53"/>
  <c r="AF442" i="53"/>
  <c r="AE442" i="53"/>
  <c r="AD443" i="53"/>
  <c r="AG442" i="53"/>
  <c r="AF443" i="53"/>
  <c r="AE443" i="53"/>
  <c r="AD444" i="53"/>
  <c r="AG443" i="53"/>
  <c r="AG444" i="53"/>
  <c r="AF444" i="53"/>
  <c r="AE444" i="53"/>
  <c r="AD445" i="53"/>
  <c r="AG445" i="53"/>
  <c r="AF445" i="53"/>
  <c r="AE445" i="53"/>
  <c r="AD446" i="53"/>
  <c r="AF446" i="53"/>
  <c r="AG446" i="53"/>
  <c r="AD447" i="53"/>
  <c r="AE446" i="53"/>
  <c r="AF447" i="53"/>
  <c r="AE447" i="53"/>
  <c r="AG447" i="53"/>
  <c r="AD448" i="53"/>
  <c r="AG448" i="53"/>
  <c r="AE448" i="53"/>
  <c r="AD449" i="53"/>
  <c r="AF448" i="53"/>
  <c r="AG449" i="53"/>
  <c r="AF449" i="53"/>
  <c r="AD450" i="53"/>
  <c r="AE449" i="53"/>
  <c r="AF450" i="53"/>
  <c r="AE450" i="53"/>
  <c r="AG450" i="53"/>
  <c r="AD451" i="53"/>
  <c r="AF451" i="53"/>
  <c r="AE451" i="53"/>
  <c r="AD452" i="53"/>
  <c r="AG451" i="53"/>
  <c r="AF452" i="53"/>
  <c r="AE452" i="53"/>
  <c r="AD453" i="53"/>
  <c r="AG452" i="53"/>
  <c r="AF453" i="53"/>
  <c r="AE453" i="53"/>
  <c r="AD454" i="53"/>
  <c r="AG453" i="53"/>
  <c r="AE454" i="53"/>
  <c r="AG454" i="53"/>
  <c r="AD455" i="53"/>
  <c r="AF454" i="53"/>
  <c r="AF455" i="53"/>
  <c r="AE455" i="53"/>
  <c r="AG455" i="53"/>
  <c r="AD456" i="53"/>
  <c r="AF456" i="53"/>
  <c r="AE456" i="53"/>
  <c r="AD457" i="53"/>
  <c r="AG456" i="53"/>
  <c r="AG457" i="53"/>
  <c r="AF457" i="53"/>
  <c r="AD458" i="53"/>
  <c r="AE457" i="53"/>
  <c r="AF458" i="53"/>
  <c r="AE458" i="53"/>
  <c r="AD459" i="53"/>
  <c r="AG458" i="53"/>
  <c r="AF459" i="53"/>
  <c r="AE459" i="53"/>
  <c r="AD460" i="53"/>
  <c r="AG459" i="53"/>
  <c r="AF460" i="53"/>
  <c r="AE460" i="53"/>
  <c r="AD461" i="53"/>
  <c r="AG460" i="53"/>
  <c r="AF461" i="53"/>
  <c r="AE461" i="53"/>
  <c r="AD462" i="53"/>
  <c r="AG461" i="53"/>
  <c r="AE462" i="53"/>
  <c r="AG462" i="53"/>
  <c r="AF462" i="53"/>
  <c r="AD463" i="53"/>
  <c r="AF463" i="53"/>
  <c r="AE463" i="53"/>
  <c r="AG463" i="53"/>
  <c r="AD464" i="53"/>
  <c r="AG464" i="53"/>
  <c r="AF464" i="53"/>
  <c r="AE464" i="53"/>
  <c r="AD465" i="53"/>
  <c r="AG465" i="53"/>
  <c r="AF465" i="53"/>
  <c r="AE465" i="53"/>
  <c r="AD466" i="53"/>
  <c r="AF466" i="53"/>
  <c r="AE466" i="53"/>
  <c r="AD467" i="53"/>
  <c r="AG466" i="53"/>
  <c r="AF467" i="53"/>
  <c r="AE467" i="53"/>
  <c r="AD468" i="53"/>
  <c r="AG467" i="53"/>
  <c r="AG468" i="53"/>
  <c r="AE468" i="53"/>
  <c r="AD469" i="53"/>
  <c r="AF468" i="53"/>
  <c r="AF469" i="53"/>
  <c r="AE469" i="53"/>
  <c r="AD470" i="53"/>
  <c r="AG469" i="53"/>
  <c r="AF470" i="53"/>
  <c r="AG470" i="53"/>
  <c r="AD471" i="53"/>
  <c r="AE470" i="53"/>
  <c r="AF471" i="53"/>
  <c r="AE471" i="53"/>
  <c r="AD472" i="53"/>
  <c r="AG471" i="53"/>
  <c r="AF472" i="53"/>
  <c r="AE472" i="53"/>
  <c r="AD473" i="53"/>
  <c r="AG472" i="53"/>
  <c r="AG473" i="53"/>
  <c r="AF473" i="53"/>
  <c r="AD474" i="53"/>
  <c r="AE473" i="53"/>
  <c r="AF474" i="53"/>
  <c r="AE474" i="53"/>
  <c r="AD475" i="53"/>
  <c r="AG474" i="53"/>
  <c r="AF475" i="53"/>
  <c r="AE475" i="53"/>
  <c r="AG475" i="53"/>
  <c r="AD476" i="53"/>
  <c r="AF476" i="53"/>
  <c r="AE476" i="53"/>
  <c r="AD477" i="53"/>
  <c r="AG476" i="53"/>
  <c r="AF477" i="53"/>
  <c r="AE477" i="53"/>
  <c r="AD478" i="53"/>
  <c r="AG477" i="53"/>
  <c r="AF478" i="53"/>
  <c r="AG478" i="53"/>
  <c r="AD479" i="53"/>
  <c r="AE478" i="53"/>
  <c r="AF479" i="53"/>
  <c r="AE479" i="53"/>
  <c r="AD480" i="53"/>
  <c r="AG479" i="53"/>
  <c r="AF480" i="53"/>
  <c r="AE480" i="53"/>
  <c r="AD481" i="53"/>
  <c r="AG480" i="53"/>
  <c r="AG481" i="53"/>
  <c r="AF481" i="53"/>
  <c r="AE481" i="53"/>
  <c r="AD482" i="53"/>
  <c r="AG482" i="53"/>
  <c r="AF482" i="53"/>
  <c r="AD483" i="53"/>
  <c r="AE482" i="53"/>
  <c r="AG483" i="53"/>
  <c r="AE483" i="53"/>
  <c r="AD484" i="53"/>
  <c r="AF483" i="53"/>
  <c r="AF484" i="53"/>
  <c r="AE484" i="53"/>
  <c r="AD485" i="53"/>
  <c r="AG484" i="53"/>
  <c r="AF485" i="53"/>
  <c r="AE485" i="53"/>
  <c r="AG485" i="53"/>
  <c r="AD486" i="53"/>
  <c r="AE486" i="53"/>
  <c r="AG486" i="53"/>
  <c r="AD487" i="53"/>
  <c r="AF486" i="53"/>
  <c r="AF487" i="53"/>
  <c r="AE487" i="53"/>
  <c r="AG487" i="53"/>
  <c r="AD488" i="53"/>
  <c r="AF488" i="53"/>
  <c r="AE488" i="53"/>
  <c r="AG488" i="53"/>
  <c r="AD489" i="53"/>
  <c r="AE489" i="53"/>
  <c r="AF489" i="53"/>
  <c r="AG489" i="53"/>
  <c r="AD490" i="53"/>
  <c r="AF490" i="53"/>
  <c r="AE490" i="53"/>
  <c r="AD491" i="53"/>
  <c r="AG490" i="53"/>
  <c r="AF491" i="53"/>
  <c r="AE491" i="53"/>
  <c r="AD492" i="53"/>
  <c r="AG491" i="53"/>
  <c r="AG492" i="53"/>
  <c r="AE492" i="53"/>
  <c r="AD493" i="53"/>
  <c r="AF492" i="53"/>
  <c r="AF493" i="53"/>
  <c r="AE493" i="53"/>
  <c r="AD494" i="53"/>
  <c r="AG493" i="53"/>
  <c r="AE494" i="53"/>
  <c r="AG494" i="53"/>
  <c r="AF494" i="53"/>
  <c r="AD495" i="53"/>
  <c r="AF495" i="53"/>
  <c r="AE495" i="53"/>
  <c r="AD496" i="53"/>
  <c r="AG495" i="53"/>
  <c r="AF496" i="53"/>
  <c r="AE496" i="53"/>
  <c r="AD497" i="53"/>
  <c r="AG496" i="53"/>
  <c r="AG497" i="53"/>
  <c r="AF497" i="53"/>
  <c r="AD498" i="53"/>
  <c r="AE497" i="53"/>
  <c r="AF498" i="53"/>
  <c r="AE498" i="53"/>
  <c r="AD499" i="53"/>
  <c r="AG498" i="53"/>
  <c r="AF499" i="53"/>
  <c r="AE499" i="53"/>
  <c r="AD500" i="53"/>
  <c r="AG499" i="53"/>
  <c r="AG500" i="53"/>
  <c r="AE500" i="53"/>
  <c r="AD501" i="53"/>
  <c r="AF500" i="53"/>
  <c r="AF501" i="53"/>
  <c r="AE501" i="53"/>
  <c r="AG501" i="53"/>
  <c r="AD502" i="53"/>
  <c r="AF502" i="53"/>
  <c r="AE502" i="53"/>
  <c r="AG502" i="53"/>
  <c r="AD503" i="53"/>
  <c r="AF503" i="53"/>
  <c r="AE503" i="53"/>
  <c r="AG503" i="53"/>
  <c r="AD504" i="53"/>
  <c r="AF504" i="53"/>
  <c r="AE504" i="53"/>
  <c r="AG504" i="53"/>
  <c r="AD505" i="53"/>
  <c r="AG505" i="53"/>
  <c r="AF505" i="53"/>
  <c r="AD506" i="53"/>
  <c r="AE505" i="53"/>
  <c r="AF506" i="53"/>
  <c r="AE506" i="53"/>
  <c r="AD507" i="53"/>
  <c r="AG506" i="53"/>
  <c r="AF507" i="53"/>
  <c r="AE507" i="53"/>
  <c r="AG507" i="53"/>
  <c r="AD508" i="53"/>
  <c r="AG508" i="53"/>
  <c r="AE508" i="53"/>
  <c r="AD509" i="53"/>
  <c r="AF508" i="53"/>
  <c r="AG509" i="53"/>
  <c r="AF509" i="53"/>
  <c r="AD510" i="53"/>
  <c r="AE509" i="53"/>
  <c r="AE510" i="53"/>
  <c r="AG510" i="53"/>
  <c r="AD511" i="53"/>
  <c r="AF510" i="53"/>
  <c r="AF511" i="53"/>
  <c r="AE511" i="53"/>
  <c r="AG511" i="53"/>
  <c r="AD512" i="53"/>
  <c r="AF512" i="53"/>
  <c r="AE512" i="53"/>
  <c r="AD513" i="53"/>
  <c r="AG512" i="53"/>
  <c r="AG513" i="53"/>
  <c r="AF513" i="53"/>
  <c r="AD514" i="53"/>
  <c r="AE513" i="53"/>
  <c r="AG514" i="53"/>
  <c r="AE514" i="53"/>
  <c r="AD515" i="53"/>
  <c r="AF514" i="53"/>
  <c r="AF515" i="53"/>
  <c r="AE515" i="53"/>
  <c r="AD516" i="53"/>
  <c r="AG515" i="53"/>
  <c r="AF516" i="53"/>
  <c r="AE516" i="53"/>
  <c r="AD517" i="53"/>
  <c r="AG516" i="53"/>
  <c r="AF517" i="53"/>
  <c r="AE517" i="53"/>
  <c r="AG517" i="53"/>
  <c r="AD518" i="53"/>
  <c r="AE518" i="53"/>
  <c r="AG518" i="53"/>
  <c r="AD519" i="53"/>
  <c r="AF518" i="53"/>
  <c r="AF519" i="53"/>
  <c r="AE519" i="53"/>
  <c r="AG519" i="53"/>
  <c r="AD520" i="53"/>
  <c r="AF520" i="53"/>
  <c r="AE520" i="53"/>
  <c r="AG520" i="53"/>
  <c r="AD521" i="53"/>
  <c r="AE521" i="53"/>
  <c r="AG521" i="53"/>
  <c r="AF521" i="53"/>
  <c r="AD522" i="53"/>
  <c r="AF522" i="53"/>
  <c r="AE522" i="53"/>
  <c r="AD523" i="53"/>
  <c r="AG522" i="53"/>
  <c r="AF523" i="53"/>
  <c r="AE523" i="53"/>
  <c r="AD524" i="53"/>
  <c r="AG523" i="53"/>
  <c r="AF524" i="53"/>
  <c r="AE524" i="53"/>
  <c r="AD525" i="53"/>
  <c r="AG524" i="53"/>
  <c r="AF525" i="53"/>
  <c r="AE525" i="53"/>
  <c r="AD526" i="53"/>
  <c r="AG525" i="53"/>
  <c r="AF526" i="53"/>
  <c r="AG526" i="53"/>
  <c r="AD527" i="53"/>
  <c r="AE526" i="53"/>
  <c r="AF527" i="53"/>
  <c r="AE527" i="53"/>
  <c r="AG527" i="53"/>
  <c r="AD528" i="53"/>
  <c r="AF528" i="53"/>
  <c r="AE528" i="53"/>
  <c r="AG528" i="53"/>
  <c r="AD529" i="53"/>
  <c r="AG529" i="53"/>
  <c r="AF529" i="53"/>
  <c r="AE529" i="53"/>
  <c r="AD530" i="53"/>
  <c r="AF530" i="53"/>
  <c r="AE530" i="53"/>
  <c r="AD531" i="53"/>
  <c r="AG530" i="53"/>
  <c r="AF531" i="53"/>
  <c r="AE531" i="53"/>
  <c r="AG531" i="53"/>
  <c r="AD532" i="53"/>
  <c r="AF532" i="53"/>
  <c r="AE532" i="53"/>
  <c r="AD533" i="53"/>
  <c r="AG532" i="53"/>
  <c r="AF533" i="53"/>
  <c r="AE533" i="53"/>
  <c r="AD534" i="53"/>
  <c r="AG533" i="53"/>
  <c r="AF534" i="53"/>
  <c r="AG534" i="53"/>
  <c r="AD535" i="53"/>
  <c r="AE534" i="53"/>
  <c r="AG535" i="53"/>
  <c r="AE535" i="53"/>
  <c r="AD536" i="53"/>
  <c r="AF535" i="53"/>
  <c r="AF536" i="53"/>
  <c r="AE536" i="53"/>
  <c r="AD537" i="53"/>
  <c r="AG536" i="53"/>
  <c r="AG537" i="53"/>
  <c r="AF537" i="53"/>
  <c r="AD538" i="53"/>
  <c r="AE537" i="53"/>
  <c r="AF538" i="53"/>
  <c r="AE538" i="53"/>
  <c r="AD539" i="53"/>
  <c r="AG538" i="53"/>
  <c r="AF539" i="53"/>
  <c r="AE539" i="53"/>
  <c r="AG539" i="53"/>
  <c r="AD540" i="53"/>
  <c r="AF540" i="53"/>
  <c r="AE540" i="53"/>
  <c r="AG540" i="53"/>
  <c r="AD541" i="53"/>
  <c r="AG541" i="53"/>
  <c r="AE541" i="53"/>
  <c r="AD542" i="53"/>
  <c r="AF541" i="53"/>
  <c r="AE542" i="53"/>
  <c r="AG542" i="53"/>
  <c r="AF542" i="53"/>
  <c r="AD543" i="53"/>
  <c r="AF543" i="53"/>
  <c r="AE543" i="53"/>
  <c r="AD544" i="53"/>
  <c r="AG543" i="53"/>
  <c r="AF544" i="53"/>
  <c r="AE544" i="53"/>
  <c r="AD545" i="53"/>
  <c r="AG544" i="53"/>
  <c r="AG545" i="53"/>
  <c r="AF545" i="53"/>
  <c r="AE545" i="53"/>
  <c r="AD546" i="53"/>
  <c r="AF546" i="53"/>
  <c r="AE546" i="53"/>
  <c r="AG546" i="53"/>
  <c r="AD547" i="53"/>
  <c r="AG547" i="53"/>
  <c r="AE547" i="53"/>
  <c r="AD548" i="53"/>
  <c r="AF547" i="53"/>
  <c r="AF548" i="53"/>
  <c r="AE548" i="53"/>
  <c r="AD549" i="53"/>
  <c r="AG548" i="53"/>
  <c r="AF549" i="53"/>
  <c r="AE549" i="53"/>
  <c r="AG549" i="53"/>
  <c r="AD550" i="53"/>
  <c r="AE550" i="53"/>
  <c r="AG550" i="53"/>
  <c r="AF550" i="53"/>
  <c r="AD551" i="53"/>
  <c r="AF551" i="53"/>
  <c r="AE551" i="53"/>
  <c r="AD552" i="53"/>
  <c r="AG551" i="53"/>
  <c r="AF552" i="53"/>
  <c r="AE552" i="53"/>
  <c r="AG552" i="53"/>
  <c r="AD553" i="53"/>
  <c r="AG553" i="53"/>
  <c r="AF553" i="53"/>
  <c r="AE553" i="53"/>
  <c r="AD554" i="53"/>
  <c r="AG554" i="53"/>
  <c r="AE554" i="53"/>
  <c r="AD555" i="53"/>
  <c r="AF554" i="53"/>
  <c r="AF555" i="53"/>
  <c r="AE555" i="53"/>
  <c r="AG555" i="53"/>
  <c r="AD556" i="53"/>
  <c r="AF556" i="53"/>
  <c r="AE556" i="53"/>
  <c r="AD557" i="53"/>
  <c r="AG556" i="53"/>
  <c r="AF557" i="53"/>
  <c r="AE557" i="53"/>
  <c r="AD558" i="53"/>
  <c r="AG557" i="53"/>
  <c r="AF558" i="53"/>
  <c r="AE558" i="53"/>
  <c r="AG558" i="53"/>
  <c r="AD559" i="53"/>
  <c r="AF559" i="53"/>
  <c r="AE559" i="53"/>
  <c r="AD560" i="53"/>
  <c r="AG559" i="53"/>
  <c r="AG560" i="53"/>
  <c r="AE560" i="53"/>
  <c r="AD561" i="53"/>
  <c r="AF560" i="53"/>
  <c r="AE561" i="53"/>
  <c r="AF561" i="53"/>
  <c r="AD562" i="53"/>
  <c r="AG561" i="53"/>
  <c r="AF562" i="53"/>
  <c r="AE562" i="53"/>
  <c r="AD563" i="53"/>
  <c r="AG562" i="53"/>
  <c r="AG563" i="53"/>
  <c r="AF563" i="53"/>
  <c r="AD564" i="53"/>
  <c r="AE563" i="53"/>
  <c r="AF564" i="53"/>
  <c r="AE564" i="53"/>
  <c r="AD565" i="53"/>
  <c r="AG564" i="53"/>
  <c r="AF565" i="53"/>
  <c r="AE565" i="53"/>
  <c r="AD566" i="53"/>
  <c r="AG565" i="53"/>
  <c r="AE566" i="53"/>
  <c r="AD567" i="53"/>
  <c r="AF566" i="53"/>
  <c r="AG566" i="53"/>
  <c r="AF567" i="53"/>
  <c r="AE567" i="53"/>
  <c r="AG567" i="53"/>
  <c r="AD568" i="53"/>
  <c r="AG568" i="53"/>
  <c r="AE568" i="53"/>
  <c r="AD569" i="53"/>
  <c r="AF568" i="53"/>
  <c r="AE569" i="53"/>
  <c r="AF569" i="53"/>
  <c r="AD570" i="53"/>
  <c r="AG569" i="53"/>
  <c r="AG570" i="53"/>
  <c r="AF570" i="53"/>
  <c r="AD571" i="53"/>
  <c r="AE570" i="53"/>
  <c r="AG571" i="53"/>
  <c r="AF571" i="53"/>
  <c r="AE571" i="53"/>
  <c r="AD572" i="53"/>
  <c r="AG572" i="53"/>
  <c r="AF572" i="53"/>
  <c r="AE572" i="53"/>
  <c r="AD573" i="53"/>
  <c r="AG573" i="53"/>
  <c r="AF573" i="53"/>
  <c r="AE573" i="53"/>
  <c r="AD574" i="53"/>
  <c r="AF574" i="53"/>
  <c r="AE574" i="53"/>
  <c r="AG574" i="53"/>
  <c r="AD575" i="53"/>
  <c r="AF575" i="53"/>
  <c r="AE575" i="53"/>
  <c r="AD576" i="53"/>
  <c r="AG575" i="53"/>
  <c r="AF576" i="53"/>
  <c r="AE576" i="53"/>
  <c r="AD577" i="53"/>
  <c r="AG576" i="53"/>
  <c r="AG577" i="53"/>
  <c r="AF577" i="53"/>
  <c r="AE577" i="53"/>
  <c r="AD578" i="53"/>
  <c r="AG578" i="53"/>
  <c r="AE578" i="53"/>
  <c r="AF578" i="53"/>
  <c r="AD579" i="53"/>
  <c r="AF579" i="53"/>
  <c r="AE579" i="53"/>
  <c r="AD580" i="53"/>
  <c r="AG579" i="53"/>
  <c r="AF580" i="53"/>
  <c r="AE580" i="53"/>
  <c r="AG580" i="53"/>
  <c r="AD581" i="53"/>
  <c r="AF581" i="53"/>
  <c r="AE581" i="53"/>
  <c r="AG581" i="53"/>
  <c r="AD582" i="53"/>
  <c r="AF582" i="53"/>
  <c r="AD583" i="53"/>
  <c r="AE582" i="53"/>
  <c r="AG582" i="53"/>
  <c r="AF583" i="53"/>
  <c r="AE583" i="53"/>
  <c r="AG583" i="53"/>
  <c r="AD584" i="53"/>
  <c r="AF584" i="53"/>
  <c r="AE584" i="53"/>
  <c r="AD585" i="53"/>
  <c r="AG584" i="53"/>
  <c r="AE585" i="53"/>
  <c r="AF585" i="53"/>
  <c r="AD586" i="53"/>
  <c r="AG585" i="53"/>
  <c r="AF586" i="53"/>
  <c r="AE586" i="53"/>
  <c r="AG586" i="53"/>
  <c r="AD587" i="53"/>
  <c r="AF587" i="53"/>
  <c r="AE587" i="53"/>
  <c r="AG587" i="53"/>
  <c r="AD588" i="53"/>
  <c r="AG588" i="53"/>
  <c r="AE588" i="53"/>
  <c r="AD589" i="53"/>
  <c r="AF588" i="53"/>
  <c r="AF589" i="53"/>
  <c r="AE589" i="53"/>
  <c r="AG589" i="53"/>
  <c r="AD590" i="53"/>
  <c r="AF590" i="53"/>
  <c r="AE590" i="53"/>
  <c r="AG590" i="53"/>
  <c r="AD591" i="53"/>
  <c r="AG591" i="53"/>
  <c r="AE591" i="53"/>
  <c r="AD592" i="53"/>
  <c r="AF591" i="53"/>
  <c r="AG592" i="53"/>
  <c r="AF592" i="53"/>
  <c r="AD593" i="53"/>
  <c r="AE592" i="53"/>
  <c r="AE593" i="53"/>
  <c r="AG593" i="53"/>
  <c r="AF593" i="53"/>
  <c r="AD594" i="53"/>
  <c r="AF594" i="53"/>
  <c r="AE594" i="53"/>
  <c r="AD595" i="53"/>
  <c r="AG594" i="53"/>
  <c r="AG595" i="53"/>
  <c r="AF595" i="53"/>
  <c r="AD596" i="53"/>
  <c r="AE595" i="53"/>
  <c r="AG596" i="53"/>
  <c r="AF596" i="53"/>
  <c r="AE596" i="53"/>
  <c r="AD597" i="53"/>
  <c r="AG597" i="53"/>
  <c r="AF597" i="53"/>
  <c r="AE597" i="53"/>
  <c r="AD598" i="53"/>
  <c r="AF598" i="53"/>
  <c r="AG598" i="53"/>
  <c r="AD599" i="53"/>
  <c r="AE598" i="53"/>
  <c r="AF599" i="53"/>
  <c r="AE599" i="53"/>
  <c r="AD600" i="53"/>
  <c r="AG599" i="53"/>
  <c r="AG600" i="53"/>
  <c r="AE600" i="53"/>
  <c r="AD601" i="53"/>
  <c r="AF600" i="53"/>
  <c r="AG601" i="53"/>
  <c r="AF601" i="53"/>
  <c r="AD602" i="53"/>
  <c r="AE601" i="53"/>
  <c r="AF602" i="53"/>
  <c r="AE602" i="53"/>
  <c r="AD603" i="53"/>
  <c r="AG602" i="53"/>
  <c r="AG603" i="53"/>
  <c r="AF603" i="53"/>
  <c r="AE603" i="53"/>
  <c r="AD604" i="53"/>
  <c r="AG604" i="53"/>
  <c r="AF604" i="53"/>
  <c r="AE604" i="53"/>
  <c r="AD605" i="53"/>
  <c r="AF605" i="53"/>
  <c r="AE605" i="53"/>
  <c r="AD606" i="53"/>
  <c r="AG605" i="53"/>
  <c r="AE606" i="53"/>
  <c r="AG606" i="53"/>
  <c r="AD607" i="53"/>
  <c r="AF606" i="53"/>
  <c r="AG607" i="53"/>
  <c r="AE607" i="53"/>
  <c r="AD608" i="53"/>
  <c r="AF607" i="53"/>
  <c r="AF608" i="53"/>
  <c r="AE608" i="53"/>
  <c r="AD609" i="53"/>
  <c r="AG608" i="53"/>
  <c r="AG609" i="53"/>
  <c r="AF609" i="53"/>
  <c r="AD610" i="53"/>
  <c r="AE609" i="53"/>
  <c r="AF610" i="53"/>
  <c r="AE610" i="53"/>
  <c r="AD611" i="53"/>
  <c r="AG610" i="53"/>
  <c r="AF611" i="53"/>
  <c r="AE611" i="53"/>
  <c r="AD612" i="53"/>
  <c r="AG611" i="53"/>
  <c r="AF612" i="53"/>
  <c r="AE612" i="53"/>
  <c r="AD613" i="53"/>
  <c r="AG612" i="53"/>
  <c r="AF613" i="53"/>
  <c r="AE613" i="53"/>
  <c r="AG613" i="53"/>
  <c r="AD614" i="53"/>
  <c r="AF614" i="53"/>
  <c r="AG614" i="53"/>
  <c r="AD615" i="53"/>
  <c r="AE614" i="53"/>
  <c r="AF615" i="53"/>
  <c r="AE615" i="53"/>
  <c r="AD616" i="53"/>
  <c r="AG615" i="53"/>
  <c r="AF616" i="53"/>
  <c r="AE616" i="53"/>
  <c r="AD617" i="53"/>
  <c r="AG616" i="53"/>
  <c r="AG617" i="53"/>
  <c r="AF617" i="53"/>
  <c r="AD618" i="53"/>
  <c r="AE617" i="53"/>
  <c r="AF618" i="53"/>
  <c r="AE618" i="53"/>
  <c r="AG618" i="53"/>
  <c r="AD619" i="53"/>
  <c r="AF619" i="53"/>
  <c r="AE619" i="53"/>
  <c r="AD620" i="53"/>
  <c r="AG619" i="53"/>
  <c r="AF620" i="53"/>
  <c r="AE620" i="53"/>
  <c r="AG620" i="53"/>
  <c r="AD621" i="53"/>
  <c r="AF621" i="53"/>
  <c r="AE621" i="53"/>
  <c r="AG621" i="53"/>
  <c r="AD622" i="53"/>
  <c r="AE622" i="53"/>
  <c r="AG622" i="53"/>
  <c r="AF622" i="53"/>
  <c r="AD623" i="53"/>
  <c r="AG623" i="53"/>
  <c r="AE623" i="53"/>
  <c r="AD624" i="53"/>
  <c r="AF623" i="53"/>
  <c r="AF624" i="53"/>
  <c r="AE624" i="53"/>
  <c r="AD625" i="53"/>
  <c r="AG624" i="53"/>
  <c r="AE625" i="53"/>
  <c r="AF625" i="53"/>
  <c r="AD626" i="53"/>
  <c r="AG625" i="53"/>
  <c r="AF626" i="53"/>
  <c r="AE626" i="53"/>
  <c r="AD627" i="53"/>
  <c r="AG626" i="53"/>
  <c r="AF627" i="53"/>
  <c r="AE627" i="53"/>
  <c r="AG627" i="53"/>
  <c r="AD628" i="53"/>
  <c r="AF628" i="53"/>
  <c r="AE628" i="53"/>
  <c r="AG628" i="53"/>
  <c r="AD629" i="53"/>
  <c r="AF629" i="53"/>
  <c r="AE629" i="53"/>
  <c r="AD630" i="53"/>
  <c r="AG629" i="53"/>
  <c r="AF630" i="53"/>
  <c r="AG630" i="53"/>
  <c r="AD631" i="53"/>
  <c r="AE630" i="53"/>
  <c r="AF631" i="53"/>
  <c r="AE631" i="53"/>
  <c r="AD632" i="53"/>
  <c r="AG631" i="53"/>
  <c r="AG632" i="53"/>
  <c r="AE632" i="53"/>
  <c r="AD633" i="53"/>
  <c r="AF632" i="53"/>
  <c r="AG633" i="53"/>
  <c r="AF633" i="53"/>
  <c r="AD634" i="53"/>
  <c r="AE633" i="53"/>
  <c r="AF634" i="53"/>
  <c r="AE634" i="53"/>
  <c r="AG634" i="53"/>
  <c r="AD635" i="53"/>
  <c r="AF635" i="53"/>
  <c r="AE635" i="53"/>
  <c r="AD636" i="53"/>
  <c r="AG635" i="53"/>
  <c r="AF636" i="53"/>
  <c r="AE636" i="53"/>
  <c r="AD637" i="53"/>
  <c r="AG636" i="53"/>
  <c r="AF637" i="53"/>
  <c r="AE637" i="53"/>
  <c r="AD638" i="53"/>
  <c r="AG637" i="53"/>
  <c r="AE638" i="53"/>
  <c r="AG638" i="53"/>
  <c r="AF638" i="53"/>
  <c r="AD639" i="53"/>
  <c r="AG639" i="53"/>
  <c r="AE639" i="53"/>
  <c r="AD640" i="53"/>
  <c r="AF639" i="53"/>
  <c r="AG640" i="53"/>
  <c r="AE640" i="53"/>
  <c r="AD641" i="53"/>
  <c r="AF640" i="53"/>
  <c r="AE641" i="53"/>
  <c r="AF641" i="53"/>
  <c r="AD642" i="53"/>
  <c r="AG641" i="53"/>
  <c r="AF642" i="53"/>
  <c r="AE642" i="53"/>
  <c r="AG642" i="53"/>
  <c r="AD643" i="53"/>
  <c r="AF643" i="53"/>
  <c r="AE643" i="53"/>
  <c r="AD644" i="53"/>
  <c r="AG643" i="53"/>
  <c r="AF644" i="53"/>
  <c r="AE644" i="53"/>
  <c r="AD645" i="53"/>
  <c r="AG644" i="53"/>
  <c r="AF645" i="53"/>
  <c r="AE645" i="53"/>
  <c r="AD646" i="53"/>
  <c r="AG645" i="53"/>
  <c r="AE646" i="53"/>
  <c r="AG646" i="53"/>
  <c r="AD647" i="53"/>
  <c r="AF646" i="53"/>
  <c r="AF647" i="53"/>
  <c r="AE647" i="53"/>
  <c r="AG647" i="53"/>
  <c r="AD648" i="53"/>
  <c r="AF648" i="53"/>
  <c r="AE648" i="53"/>
  <c r="AG648" i="53"/>
  <c r="AD649" i="53"/>
  <c r="AG649" i="53"/>
  <c r="AF649" i="53"/>
  <c r="AD650" i="53"/>
  <c r="AE649" i="53"/>
  <c r="AG650" i="53"/>
  <c r="AE650" i="53"/>
  <c r="AD651" i="53"/>
  <c r="AF650" i="53"/>
  <c r="AF651" i="53"/>
  <c r="AE651" i="53"/>
  <c r="AD652" i="53"/>
  <c r="AG651" i="53"/>
  <c r="AF652" i="53"/>
  <c r="AE652" i="53"/>
  <c r="AD653" i="53"/>
  <c r="AG652" i="53"/>
  <c r="AF653" i="53"/>
  <c r="AE653" i="53"/>
  <c r="AD654" i="53"/>
  <c r="AG653" i="53"/>
  <c r="AF654" i="53"/>
  <c r="AG654" i="53"/>
  <c r="AD655" i="53"/>
  <c r="AE654" i="53"/>
  <c r="AF655" i="53"/>
  <c r="AE655" i="53"/>
  <c r="AD656" i="53"/>
  <c r="AG655" i="53"/>
  <c r="AF656" i="53"/>
  <c r="AE656" i="53"/>
  <c r="AD657" i="53"/>
  <c r="AG656" i="53"/>
  <c r="AG657" i="53"/>
  <c r="AF657" i="53"/>
  <c r="AE657" i="53"/>
  <c r="AD658" i="53"/>
  <c r="AG658" i="53"/>
  <c r="AF658" i="53"/>
  <c r="AE658" i="53"/>
  <c r="AD659" i="53"/>
  <c r="AF659" i="53"/>
  <c r="AE659" i="53"/>
  <c r="AD660" i="53"/>
  <c r="AG659" i="53"/>
  <c r="AF660" i="53"/>
  <c r="AE660" i="53"/>
  <c r="AG660" i="53"/>
  <c r="AD661" i="53"/>
  <c r="AF661" i="53"/>
  <c r="AE661" i="53"/>
  <c r="AD662" i="53"/>
  <c r="AG661" i="53"/>
  <c r="AE662" i="53"/>
  <c r="AG662" i="53"/>
  <c r="AF662" i="53"/>
  <c r="AD663" i="53"/>
  <c r="AF663" i="53"/>
  <c r="AE663" i="53"/>
  <c r="AD664" i="53"/>
  <c r="AG663" i="53"/>
  <c r="AF664" i="53"/>
  <c r="AE664" i="53"/>
  <c r="AD665" i="53"/>
  <c r="AG664" i="53"/>
  <c r="AE665" i="53"/>
  <c r="AF665" i="53"/>
  <c r="AD666" i="53"/>
  <c r="AG665" i="53"/>
  <c r="AF666" i="53"/>
  <c r="AE666" i="53"/>
  <c r="AG666" i="53"/>
  <c r="AD667" i="53"/>
  <c r="AF667" i="53"/>
  <c r="AE667" i="53"/>
  <c r="AD668" i="53"/>
  <c r="AG667" i="53"/>
  <c r="AF668" i="53"/>
  <c r="AE668" i="53"/>
  <c r="AD669" i="53"/>
  <c r="AG668" i="53"/>
  <c r="AF669" i="53"/>
  <c r="AE669" i="53"/>
  <c r="AG669" i="53"/>
  <c r="AD670" i="53"/>
  <c r="AE670" i="53"/>
  <c r="AG670" i="53"/>
  <c r="AF670" i="53"/>
  <c r="AD671" i="53"/>
  <c r="AG671" i="53"/>
  <c r="AE671" i="53"/>
  <c r="AD672" i="53"/>
  <c r="AF671" i="53"/>
  <c r="AF672" i="53"/>
  <c r="AE672" i="53"/>
  <c r="AD673" i="53"/>
  <c r="AG672" i="53"/>
  <c r="AG673" i="53"/>
  <c r="AF673" i="53"/>
  <c r="AD674" i="53"/>
  <c r="AE673" i="53"/>
  <c r="AG674" i="53"/>
  <c r="AE674" i="53"/>
  <c r="AD675" i="53"/>
  <c r="AF674" i="53"/>
  <c r="AF675" i="53"/>
  <c r="AE675" i="53"/>
  <c r="AD676" i="53"/>
  <c r="AG675" i="53"/>
  <c r="AF676" i="53"/>
  <c r="AE676" i="53"/>
  <c r="AG676" i="53"/>
  <c r="AD677" i="53"/>
  <c r="AF677" i="53"/>
  <c r="AE677" i="53"/>
  <c r="AG677" i="53"/>
  <c r="AD678" i="53"/>
  <c r="AE678" i="53"/>
  <c r="AG678" i="53"/>
  <c r="AF678" i="53"/>
  <c r="AD679" i="53"/>
  <c r="AF679" i="53"/>
  <c r="AE679" i="53"/>
  <c r="AG679" i="53"/>
  <c r="AD680" i="53"/>
  <c r="AF680" i="53"/>
  <c r="AE680" i="53"/>
  <c r="AG680" i="53"/>
  <c r="AD681" i="53"/>
  <c r="AG681" i="53"/>
  <c r="AF681" i="53"/>
  <c r="AD682" i="53"/>
  <c r="AE681" i="53"/>
  <c r="AF682" i="53"/>
  <c r="AE682" i="53"/>
  <c r="AD683" i="53"/>
  <c r="AG682" i="53"/>
  <c r="AF683" i="53"/>
  <c r="AE683" i="53"/>
  <c r="AD684" i="53"/>
  <c r="AG683" i="53"/>
  <c r="AF684" i="53"/>
  <c r="AE684" i="53"/>
  <c r="AD685" i="53"/>
  <c r="AG684" i="53"/>
  <c r="AF685" i="53"/>
  <c r="AE685" i="53"/>
  <c r="AD686" i="53"/>
  <c r="AG685" i="53"/>
  <c r="AE686" i="53"/>
  <c r="AG686" i="53"/>
  <c r="AF686" i="53"/>
  <c r="AD687" i="53"/>
  <c r="AF687" i="53"/>
  <c r="AE687" i="53"/>
  <c r="AD688" i="53"/>
  <c r="AG687" i="53"/>
  <c r="AF688" i="53"/>
  <c r="AE688" i="53"/>
  <c r="AD689" i="53"/>
  <c r="AG688" i="53"/>
  <c r="AG689" i="53"/>
  <c r="AF689" i="53"/>
  <c r="AD690" i="53"/>
  <c r="AE689" i="53"/>
  <c r="AF690" i="53"/>
  <c r="AE690" i="53"/>
  <c r="AD691" i="53"/>
  <c r="AG690" i="53"/>
  <c r="AG691" i="53"/>
  <c r="AF691" i="53"/>
  <c r="AD692" i="53"/>
  <c r="AE691" i="53"/>
  <c r="AG692" i="53"/>
  <c r="AF692" i="53"/>
  <c r="AE692" i="53"/>
  <c r="AD693" i="53"/>
  <c r="AF693" i="53"/>
  <c r="AE693" i="53"/>
  <c r="AG693" i="53"/>
  <c r="AD694" i="53"/>
  <c r="AE694" i="53"/>
  <c r="AG694" i="53"/>
  <c r="AF694" i="53"/>
  <c r="AD695" i="53"/>
  <c r="AF695" i="53"/>
  <c r="AE695" i="53"/>
  <c r="AG695" i="53"/>
  <c r="AD696" i="53"/>
  <c r="AG696" i="53"/>
  <c r="AE696" i="53"/>
  <c r="AD697" i="53"/>
  <c r="AF696" i="53"/>
  <c r="AE697" i="53"/>
  <c r="AF697" i="53"/>
  <c r="AD698" i="53"/>
  <c r="AG697" i="53"/>
  <c r="AG698" i="53"/>
  <c r="AD699" i="53"/>
  <c r="AF698" i="53"/>
  <c r="AE698" i="53"/>
  <c r="AG699" i="53"/>
  <c r="AF699" i="53"/>
  <c r="AE699" i="53"/>
  <c r="AD700" i="53"/>
  <c r="AG700" i="53"/>
  <c r="AE700" i="53"/>
  <c r="AD701" i="53"/>
  <c r="AF700" i="53"/>
  <c r="AF701" i="53"/>
  <c r="AE701" i="53"/>
  <c r="AD702" i="53"/>
  <c r="AG701" i="53"/>
  <c r="AE702" i="53"/>
  <c r="AG702" i="53"/>
  <c r="AD703" i="53"/>
  <c r="AF702" i="53"/>
  <c r="AF703" i="53"/>
  <c r="AE703" i="53"/>
  <c r="AD704" i="53"/>
  <c r="AG703" i="53"/>
  <c r="AG704" i="53"/>
  <c r="AE704" i="53"/>
  <c r="AD705" i="53"/>
  <c r="AF704" i="53"/>
  <c r="AG705" i="53"/>
  <c r="AF705" i="53"/>
  <c r="AE705" i="53"/>
  <c r="AD706" i="53"/>
  <c r="AG706" i="53"/>
  <c r="AF706" i="53"/>
  <c r="AE706" i="53"/>
  <c r="AD707" i="53"/>
  <c r="AF707" i="53"/>
  <c r="AE707" i="53"/>
  <c r="AD708" i="53"/>
  <c r="AG707" i="53"/>
  <c r="AF708" i="53"/>
  <c r="AE708" i="53"/>
  <c r="AD709" i="53"/>
  <c r="AG708" i="53"/>
  <c r="AF709" i="53"/>
  <c r="AE709" i="53"/>
  <c r="AG709" i="53"/>
  <c r="AD710" i="53"/>
  <c r="AF710" i="53"/>
  <c r="AG710" i="53"/>
  <c r="AE710" i="53"/>
  <c r="AD711" i="53"/>
  <c r="AG711" i="53"/>
  <c r="AF711" i="53"/>
  <c r="AD712" i="53"/>
  <c r="AE711" i="53"/>
  <c r="AF712" i="53"/>
  <c r="AE712" i="53"/>
  <c r="AG712" i="53"/>
  <c r="AD713" i="53"/>
  <c r="AE713" i="53"/>
  <c r="AF713" i="53"/>
  <c r="AD714" i="53"/>
  <c r="AG713" i="53"/>
  <c r="AF714" i="53"/>
  <c r="AE714" i="53"/>
  <c r="AD715" i="53"/>
  <c r="AG714" i="53"/>
  <c r="AF715" i="53"/>
  <c r="AE715" i="53"/>
  <c r="AD716" i="53"/>
  <c r="AG715" i="53"/>
  <c r="AF716" i="53"/>
  <c r="AE716" i="53"/>
  <c r="AG716" i="53"/>
  <c r="AD717" i="53"/>
  <c r="AG717" i="53"/>
  <c r="AE717" i="53"/>
  <c r="AD718" i="53"/>
  <c r="AF717" i="53"/>
  <c r="AE718" i="53"/>
  <c r="AD719" i="53"/>
  <c r="AF718" i="53"/>
  <c r="AG718" i="53"/>
  <c r="AF719" i="53"/>
  <c r="AD720" i="53"/>
  <c r="AG719" i="53"/>
  <c r="AE719" i="53"/>
  <c r="AF720" i="53"/>
  <c r="AE720" i="53"/>
  <c r="AG720" i="53"/>
  <c r="AD721" i="53"/>
  <c r="AG721" i="53"/>
  <c r="AF721" i="53"/>
  <c r="AE721" i="53"/>
  <c r="AD722" i="53"/>
  <c r="AG722" i="53"/>
  <c r="AE722" i="53"/>
  <c r="AD723" i="53"/>
  <c r="AF722" i="53"/>
  <c r="AF723" i="53"/>
  <c r="AE723" i="53"/>
  <c r="AG723" i="53"/>
  <c r="AD724" i="53"/>
  <c r="AF724" i="53"/>
  <c r="AE724" i="53"/>
  <c r="AD725" i="53"/>
  <c r="AG724" i="53"/>
  <c r="AG725" i="53"/>
  <c r="AE725" i="53"/>
  <c r="AD726" i="53"/>
  <c r="AF725" i="53"/>
  <c r="AF726" i="53"/>
  <c r="AG726" i="53"/>
  <c r="AD727" i="53"/>
  <c r="AE726" i="53"/>
  <c r="AF727" i="53"/>
  <c r="AE727" i="53"/>
  <c r="AG727" i="53"/>
  <c r="AD728" i="53"/>
  <c r="AF728" i="53"/>
  <c r="AE728" i="53"/>
  <c r="AD729" i="53"/>
  <c r="AG728" i="53"/>
  <c r="AG729" i="53"/>
  <c r="AF729" i="53"/>
  <c r="AE729" i="53"/>
  <c r="AD730" i="53"/>
  <c r="AF730" i="53"/>
  <c r="AE730" i="53"/>
  <c r="AD731" i="53"/>
  <c r="AG730" i="53"/>
  <c r="AG731" i="53"/>
  <c r="AF731" i="53"/>
  <c r="AE731" i="53"/>
  <c r="AD732" i="53"/>
  <c r="AG732" i="53"/>
  <c r="AE732" i="53"/>
  <c r="AD733" i="53"/>
  <c r="AF732" i="53"/>
  <c r="AF733" i="53"/>
  <c r="AE733" i="53"/>
  <c r="AD734" i="53"/>
  <c r="AG733" i="53"/>
  <c r="AF734" i="53"/>
  <c r="AG734" i="53"/>
  <c r="AD735" i="53"/>
  <c r="AE734" i="53"/>
  <c r="AG735" i="53"/>
  <c r="AF735" i="53"/>
  <c r="AE735" i="53"/>
  <c r="AD736" i="53"/>
  <c r="AG736" i="53"/>
  <c r="AE736" i="53"/>
  <c r="AD737" i="53"/>
  <c r="AF736" i="53"/>
  <c r="AE737" i="53"/>
  <c r="AG737" i="53"/>
  <c r="AF737" i="53"/>
  <c r="AD738" i="53"/>
  <c r="AF738" i="53"/>
  <c r="AE738" i="53"/>
  <c r="AD739" i="53"/>
  <c r="AG738" i="53"/>
  <c r="AF739" i="53"/>
  <c r="AE739" i="53"/>
  <c r="AD740" i="53"/>
  <c r="AG739" i="53"/>
  <c r="AG740" i="53"/>
  <c r="AE740" i="53"/>
  <c r="AD741" i="53"/>
  <c r="AF740" i="53"/>
  <c r="AF741" i="53"/>
  <c r="AE741" i="53"/>
  <c r="AD742" i="53"/>
  <c r="AG741" i="53"/>
  <c r="AE742" i="53"/>
  <c r="AG742" i="53"/>
  <c r="AD743" i="53"/>
  <c r="AF742" i="53"/>
  <c r="AF743" i="53"/>
  <c r="AE743" i="53"/>
  <c r="AD744" i="53"/>
  <c r="AG743" i="53"/>
  <c r="AG744" i="53"/>
  <c r="AE744" i="53"/>
  <c r="AD745" i="53"/>
  <c r="AF744" i="53"/>
  <c r="AG745" i="53"/>
  <c r="AF745" i="53"/>
  <c r="AE745" i="53"/>
  <c r="AD746" i="53"/>
  <c r="AF746" i="53"/>
  <c r="AE746" i="53"/>
  <c r="AG746" i="53"/>
  <c r="AD747" i="53"/>
  <c r="AG747" i="53"/>
  <c r="AE747" i="53"/>
  <c r="AD748" i="53"/>
  <c r="AF747" i="53"/>
  <c r="AF748" i="53"/>
  <c r="AE748" i="53"/>
  <c r="AD749" i="53"/>
  <c r="AG748" i="53"/>
  <c r="AF749" i="53"/>
  <c r="AE749" i="53"/>
  <c r="AD750" i="53"/>
  <c r="AG749" i="53"/>
  <c r="AF750" i="53"/>
  <c r="AE750" i="53"/>
  <c r="AD751" i="53"/>
  <c r="AG750" i="53"/>
  <c r="AF751" i="53"/>
  <c r="AE751" i="53"/>
  <c r="AD752" i="53"/>
  <c r="AG751" i="53"/>
  <c r="AF752" i="53"/>
  <c r="AE752" i="53"/>
  <c r="AG752" i="53"/>
  <c r="AD753" i="53"/>
  <c r="AG753" i="53"/>
  <c r="AF753" i="53"/>
  <c r="AD754" i="53"/>
  <c r="AE753" i="53"/>
  <c r="AF754" i="53"/>
  <c r="AE754" i="53"/>
  <c r="AD755" i="53"/>
  <c r="AG754" i="53"/>
  <c r="AF755" i="53"/>
  <c r="AE755" i="53"/>
  <c r="AG755" i="53"/>
  <c r="AD756" i="53"/>
  <c r="AF756" i="53"/>
  <c r="AE756" i="53"/>
  <c r="AG756" i="53"/>
  <c r="AD757" i="53"/>
  <c r="AF757" i="53"/>
  <c r="AE757" i="53"/>
  <c r="AG757" i="53"/>
  <c r="AD758" i="53"/>
  <c r="AE758" i="53"/>
  <c r="AG758" i="53"/>
  <c r="AD759" i="53"/>
  <c r="AF758" i="53"/>
  <c r="AF759" i="53"/>
  <c r="AE759" i="53"/>
  <c r="AD760" i="53"/>
  <c r="AG759" i="53"/>
  <c r="AF760" i="53"/>
  <c r="AE760" i="53"/>
  <c r="AG760" i="53"/>
  <c r="AD761" i="53"/>
  <c r="AG761" i="53"/>
  <c r="AF761" i="53"/>
  <c r="AD762" i="53"/>
  <c r="AE761" i="53"/>
  <c r="AG762" i="53"/>
  <c r="AF762" i="53"/>
  <c r="AD763" i="53"/>
  <c r="AE762" i="53"/>
  <c r="AF763" i="53"/>
  <c r="AE763" i="53"/>
  <c r="AD764" i="53"/>
  <c r="AG763" i="53"/>
  <c r="AG764" i="53"/>
  <c r="AE764" i="53"/>
  <c r="AD765" i="53"/>
  <c r="AF764" i="53"/>
  <c r="AG765" i="53"/>
  <c r="AE765" i="53"/>
  <c r="AF765" i="53"/>
  <c r="AD766" i="53"/>
  <c r="AE766" i="53"/>
  <c r="AG766" i="53"/>
  <c r="AF766" i="53"/>
  <c r="AD767" i="53"/>
  <c r="AF767" i="53"/>
  <c r="AE767" i="53"/>
  <c r="AG767" i="53"/>
  <c r="AD768" i="53"/>
  <c r="AF768" i="53"/>
  <c r="AE768" i="53"/>
  <c r="AG768" i="53"/>
  <c r="AD769" i="53"/>
  <c r="AE769" i="53"/>
  <c r="AD770" i="53"/>
  <c r="AG769" i="53"/>
  <c r="AF769" i="53"/>
  <c r="AF770" i="53"/>
  <c r="AE770" i="53"/>
  <c r="AG770" i="53"/>
  <c r="AD771" i="53"/>
  <c r="AF771" i="53"/>
  <c r="AE771" i="53"/>
  <c r="AD772" i="53"/>
  <c r="AG771" i="53"/>
  <c r="AG772" i="53"/>
  <c r="AE772" i="53"/>
  <c r="AD773" i="53"/>
  <c r="AF772" i="53"/>
  <c r="AF773" i="53"/>
  <c r="AE773" i="53"/>
  <c r="AD774" i="53"/>
  <c r="AG773" i="53"/>
  <c r="AE774" i="53"/>
  <c r="AG774" i="53"/>
  <c r="AF774" i="53"/>
  <c r="AD775" i="53"/>
  <c r="AF775" i="53"/>
  <c r="AE775" i="53"/>
  <c r="AD776" i="53"/>
  <c r="AG775" i="53"/>
  <c r="AF776" i="53"/>
  <c r="AE776" i="53"/>
  <c r="AD777" i="53"/>
  <c r="AG776" i="53"/>
  <c r="AG777" i="53"/>
  <c r="AF777" i="53"/>
  <c r="AD778" i="53"/>
  <c r="AE777" i="53"/>
  <c r="AF778" i="53"/>
  <c r="AE778" i="53"/>
  <c r="AD779" i="53"/>
  <c r="AG778" i="53"/>
  <c r="AF779" i="53"/>
  <c r="AE779" i="53"/>
  <c r="AD780" i="53"/>
  <c r="AG779" i="53"/>
  <c r="AF780" i="53"/>
  <c r="AE780" i="53"/>
  <c r="AG780" i="53"/>
  <c r="AD781" i="53"/>
  <c r="AG781" i="53"/>
  <c r="AF781" i="53"/>
  <c r="AE781" i="53"/>
  <c r="AD782" i="53"/>
  <c r="AF782" i="53"/>
  <c r="AE782" i="53"/>
  <c r="AG782" i="53"/>
  <c r="AD783" i="53"/>
  <c r="AG783" i="53"/>
  <c r="AD784" i="53"/>
  <c r="AF783" i="53"/>
  <c r="AE783" i="53"/>
  <c r="AG784" i="53"/>
  <c r="AE784" i="53"/>
  <c r="AF784" i="53"/>
  <c r="AD785" i="53"/>
  <c r="AG785" i="53"/>
  <c r="AF785" i="53"/>
  <c r="AE785" i="53"/>
  <c r="AD786" i="53"/>
  <c r="AF786" i="53"/>
  <c r="AE786" i="53"/>
  <c r="AD787" i="53"/>
  <c r="AG786" i="53"/>
  <c r="AG787" i="53"/>
  <c r="AE787" i="53"/>
  <c r="AF787" i="53"/>
  <c r="AD788" i="53"/>
  <c r="AG788" i="53"/>
  <c r="AF788" i="53"/>
  <c r="AE788" i="53"/>
  <c r="AD789" i="53"/>
  <c r="AF789" i="53"/>
  <c r="AE789" i="53"/>
  <c r="AD790" i="53"/>
  <c r="AG789" i="53"/>
  <c r="AF790" i="53"/>
  <c r="AE790" i="53"/>
  <c r="AG790" i="53"/>
  <c r="AD791" i="53"/>
  <c r="AG791" i="53"/>
  <c r="AF791" i="53"/>
  <c r="AE791" i="53"/>
  <c r="AD792" i="53"/>
  <c r="AG792" i="53"/>
  <c r="AE792" i="53"/>
  <c r="AD793" i="53"/>
  <c r="AF792" i="53"/>
  <c r="AG793" i="53"/>
  <c r="AF793" i="53"/>
  <c r="AD794" i="53"/>
  <c r="AE793" i="53"/>
  <c r="AG794" i="53"/>
  <c r="AE794" i="53"/>
  <c r="AD795" i="53"/>
  <c r="AF794" i="53"/>
  <c r="AG795" i="53"/>
  <c r="AE795" i="53"/>
  <c r="AF795" i="53"/>
  <c r="AD796" i="53"/>
  <c r="AF796" i="53"/>
  <c r="AE796" i="53"/>
  <c r="AD797" i="53"/>
  <c r="AG796" i="53"/>
  <c r="AF797" i="53"/>
  <c r="AE797" i="53"/>
  <c r="AD798" i="53"/>
  <c r="AG797" i="53"/>
  <c r="AF798" i="53"/>
  <c r="AE798" i="53"/>
  <c r="AG798" i="53"/>
  <c r="AD799" i="53"/>
  <c r="AF799" i="53"/>
  <c r="AE799" i="53"/>
  <c r="AD800" i="53"/>
  <c r="AG799" i="53"/>
  <c r="AG800" i="53"/>
  <c r="AE800" i="53"/>
  <c r="AD801" i="53"/>
  <c r="AF800" i="53"/>
  <c r="AE801" i="53"/>
  <c r="AD802" i="53"/>
  <c r="AG801" i="53"/>
  <c r="AF801" i="53"/>
  <c r="AE802" i="53"/>
  <c r="AD803" i="53"/>
  <c r="AF802" i="53"/>
  <c r="AG802" i="53"/>
  <c r="AF803" i="53"/>
  <c r="AG803" i="53"/>
  <c r="AD804" i="53"/>
  <c r="AE803" i="53"/>
  <c r="AF804" i="53"/>
  <c r="AE804" i="53"/>
  <c r="AG804" i="53"/>
  <c r="AD805" i="53"/>
  <c r="AF805" i="53"/>
  <c r="AE805" i="53"/>
  <c r="AG805" i="53"/>
  <c r="AD806" i="53"/>
  <c r="AF806" i="53"/>
  <c r="AG806" i="53"/>
  <c r="AE806" i="53"/>
  <c r="AD807" i="53"/>
  <c r="AF807" i="53"/>
  <c r="AG807" i="53"/>
  <c r="AD808" i="53"/>
  <c r="AE807" i="53"/>
  <c r="AG808" i="53"/>
  <c r="AE808" i="53"/>
  <c r="AF808" i="53"/>
  <c r="AD809" i="53"/>
  <c r="AE809" i="53"/>
  <c r="AG809" i="53"/>
  <c r="AD810" i="53"/>
  <c r="AF809" i="53"/>
  <c r="AG810" i="53"/>
  <c r="AF810" i="53"/>
  <c r="AD811" i="53"/>
  <c r="AE810" i="53"/>
  <c r="AG811" i="53"/>
  <c r="AE811" i="53"/>
  <c r="AF811" i="53"/>
  <c r="AD812" i="53"/>
  <c r="AG812" i="53"/>
  <c r="AE812" i="53"/>
  <c r="AD813" i="53"/>
  <c r="AF812" i="53"/>
  <c r="AF813" i="53"/>
  <c r="AE813" i="53"/>
  <c r="AD814" i="53"/>
  <c r="AG813" i="53"/>
  <c r="AE814" i="53"/>
  <c r="AG814" i="53"/>
  <c r="AD815" i="53"/>
  <c r="AF814" i="53"/>
  <c r="AF815" i="53"/>
  <c r="AE815" i="53"/>
  <c r="AD816" i="53"/>
  <c r="AG815" i="53"/>
  <c r="AG816" i="53"/>
  <c r="AF816" i="53"/>
  <c r="AE816" i="53"/>
  <c r="AD817" i="53"/>
  <c r="AG817" i="53"/>
  <c r="AF817" i="53"/>
  <c r="AE817" i="53"/>
  <c r="AD818" i="53"/>
  <c r="AF818" i="53"/>
  <c r="AE818" i="53"/>
  <c r="AD819" i="53"/>
  <c r="AG818" i="53"/>
  <c r="AG819" i="53"/>
  <c r="AF819" i="53"/>
  <c r="AE819" i="53"/>
  <c r="AD820" i="53"/>
  <c r="AF820" i="53"/>
  <c r="AE820" i="53"/>
  <c r="AD821" i="53"/>
  <c r="AG820" i="53"/>
  <c r="AG821" i="53"/>
  <c r="AE821" i="53"/>
  <c r="AF821" i="53"/>
  <c r="AD822" i="53"/>
  <c r="AE822" i="53"/>
  <c r="AG822" i="53"/>
  <c r="AD823" i="53"/>
  <c r="AF822" i="53"/>
  <c r="AF823" i="53"/>
  <c r="AE823" i="53"/>
  <c r="AD824" i="53"/>
  <c r="AG823" i="53"/>
  <c r="AG824" i="53"/>
  <c r="AE824" i="53"/>
  <c r="AD825" i="53"/>
  <c r="AF824" i="53"/>
  <c r="AE825" i="53"/>
  <c r="AF825" i="53"/>
  <c r="AG825" i="53"/>
  <c r="AD826" i="53"/>
  <c r="AG826" i="53"/>
  <c r="AE826" i="53"/>
  <c r="AD827" i="53"/>
  <c r="AF826" i="53"/>
  <c r="AF827" i="53"/>
  <c r="AE827" i="53"/>
  <c r="AD828" i="53"/>
  <c r="AG827" i="53"/>
  <c r="AF828" i="53"/>
  <c r="AE828" i="53"/>
  <c r="AD829" i="53"/>
  <c r="AG828" i="53"/>
  <c r="AF829" i="53"/>
  <c r="AE829" i="53"/>
  <c r="AD830" i="53"/>
  <c r="AG829" i="53"/>
  <c r="AE830" i="53"/>
  <c r="AG830" i="53"/>
  <c r="AD831" i="53"/>
  <c r="AF830" i="53"/>
  <c r="AG831" i="53"/>
  <c r="AE831" i="53"/>
  <c r="AD832" i="53"/>
  <c r="AF831" i="53"/>
  <c r="AG832" i="53"/>
  <c r="AE832" i="53"/>
  <c r="AD833" i="53"/>
  <c r="AF832" i="53"/>
  <c r="AE833" i="53"/>
  <c r="AF833" i="53"/>
  <c r="AD834" i="53"/>
  <c r="AG833" i="53"/>
  <c r="AG834" i="53"/>
  <c r="AE834" i="53"/>
  <c r="AD835" i="53"/>
  <c r="AF834" i="53"/>
  <c r="AG835" i="53"/>
  <c r="AE835" i="53"/>
  <c r="AF835" i="53"/>
  <c r="AD836" i="53"/>
  <c r="AG836" i="53"/>
  <c r="AE836" i="53"/>
  <c r="AF836" i="53"/>
  <c r="AD837" i="53"/>
  <c r="AG837" i="53"/>
  <c r="AE837" i="53"/>
  <c r="AD838" i="53"/>
  <c r="AF837" i="53"/>
  <c r="AE838" i="53"/>
  <c r="AG838" i="53"/>
  <c r="AF838" i="53"/>
  <c r="AD839" i="53"/>
  <c r="AF839" i="53"/>
  <c r="AE839" i="53"/>
  <c r="AG839" i="53"/>
  <c r="AD840" i="53"/>
  <c r="AF840" i="53"/>
  <c r="AE840" i="53"/>
  <c r="AD841" i="53"/>
  <c r="AG840" i="53"/>
  <c r="AG841" i="53"/>
  <c r="AF841" i="53"/>
  <c r="AD842" i="53"/>
  <c r="AE841" i="53"/>
  <c r="AG842" i="53"/>
  <c r="AE842" i="53"/>
  <c r="AD843" i="53"/>
  <c r="AF842" i="53"/>
  <c r="AG843" i="53"/>
  <c r="AE843" i="53"/>
  <c r="AD844" i="53"/>
  <c r="AF843" i="53"/>
  <c r="AF844" i="53"/>
  <c r="AE844" i="53"/>
  <c r="AD845" i="53"/>
  <c r="AG844" i="53"/>
  <c r="AG845" i="53"/>
  <c r="AF845" i="53"/>
  <c r="AE845" i="53"/>
  <c r="AD846" i="53"/>
  <c r="AE846" i="53"/>
  <c r="AG846" i="53"/>
  <c r="AF846" i="53"/>
  <c r="AD847" i="53"/>
  <c r="AG847" i="53"/>
  <c r="AE847" i="53"/>
  <c r="AF847" i="53"/>
  <c r="AD848" i="53"/>
  <c r="AF848" i="53"/>
  <c r="AE848" i="53"/>
  <c r="AD849" i="53"/>
  <c r="AG848" i="53"/>
  <c r="AE849" i="53"/>
  <c r="AF849" i="53"/>
  <c r="AD850" i="53"/>
  <c r="AG849" i="53"/>
  <c r="AF850" i="53"/>
  <c r="AE850" i="53"/>
  <c r="AD851" i="53"/>
  <c r="AG850" i="53"/>
  <c r="AG851" i="53"/>
  <c r="AF851" i="53"/>
  <c r="AE851" i="53"/>
  <c r="AD852" i="53"/>
  <c r="AF852" i="53"/>
  <c r="AE852" i="53"/>
  <c r="AD853" i="53"/>
  <c r="AG852" i="53"/>
  <c r="AF853" i="53"/>
  <c r="AE853" i="53"/>
  <c r="AD854" i="53"/>
  <c r="AG853" i="53"/>
  <c r="AF854" i="53"/>
  <c r="AG854" i="53"/>
  <c r="AD855" i="53"/>
  <c r="AE854" i="53"/>
  <c r="AG855" i="53"/>
  <c r="AE855" i="53"/>
  <c r="AD856" i="53"/>
  <c r="AF855" i="53"/>
  <c r="AF856" i="53"/>
  <c r="AE856" i="53"/>
  <c r="AD857" i="53"/>
  <c r="AG856" i="53"/>
  <c r="AE857" i="53"/>
  <c r="AF857" i="53"/>
  <c r="AD858" i="53"/>
  <c r="AG857" i="53"/>
  <c r="AG858" i="53"/>
  <c r="AF858" i="53"/>
  <c r="AE858" i="53"/>
  <c r="AD859" i="53"/>
  <c r="AG859" i="53"/>
  <c r="AE859" i="53"/>
  <c r="AD860" i="53"/>
  <c r="AF859" i="53"/>
  <c r="AF860" i="53"/>
  <c r="AE860" i="53"/>
  <c r="AD861" i="53"/>
  <c r="AG860" i="53"/>
  <c r="AG861" i="53"/>
  <c r="AE861" i="53"/>
  <c r="AD862" i="53"/>
  <c r="AF861" i="53"/>
  <c r="AF862" i="53"/>
  <c r="AG862" i="53"/>
  <c r="AE862" i="53"/>
  <c r="AD863" i="53"/>
  <c r="AG863" i="53"/>
  <c r="AE863" i="53"/>
  <c r="AD864" i="53"/>
  <c r="AF863" i="53"/>
  <c r="AF864" i="53"/>
  <c r="AE864" i="53"/>
  <c r="AG864" i="53"/>
  <c r="AD865" i="53"/>
  <c r="AG865" i="53"/>
  <c r="AF865" i="53"/>
  <c r="AE865" i="53"/>
  <c r="AD866" i="53"/>
  <c r="AF866" i="53"/>
  <c r="AE866" i="53"/>
  <c r="AD867" i="53"/>
  <c r="AG866" i="53"/>
  <c r="AF867" i="53"/>
  <c r="AE867" i="53"/>
  <c r="AD868" i="53"/>
  <c r="AG867" i="53"/>
  <c r="AG868" i="53"/>
  <c r="AE868" i="53"/>
  <c r="AD869" i="53"/>
  <c r="AF868" i="53"/>
  <c r="AF869" i="53"/>
  <c r="AE869" i="53"/>
  <c r="AD870" i="53"/>
  <c r="AG869" i="53"/>
  <c r="AE870" i="53"/>
  <c r="AG870" i="53"/>
  <c r="AD871" i="53"/>
  <c r="AF870" i="53"/>
  <c r="AG871" i="53"/>
  <c r="AE871" i="53"/>
  <c r="AD872" i="53"/>
  <c r="AF871" i="53"/>
  <c r="AG872" i="53"/>
  <c r="AE872" i="53"/>
  <c r="AD873" i="53"/>
  <c r="AF872" i="53"/>
  <c r="AE873" i="53"/>
  <c r="AF873" i="53"/>
  <c r="AD874" i="53"/>
  <c r="AG873" i="53"/>
  <c r="AG874" i="53"/>
  <c r="AE874" i="53"/>
  <c r="AD875" i="53"/>
  <c r="AF874" i="53"/>
  <c r="AG875" i="53"/>
  <c r="AE875" i="53"/>
  <c r="AD876" i="53"/>
  <c r="AF875" i="53"/>
  <c r="AF876" i="53"/>
  <c r="AE876" i="53"/>
  <c r="AD877" i="53"/>
  <c r="AG876" i="53"/>
  <c r="AG877" i="53"/>
  <c r="AE877" i="53"/>
  <c r="AD878" i="53"/>
  <c r="AF877" i="53"/>
  <c r="AE878" i="53"/>
  <c r="AG878" i="53"/>
  <c r="AD879" i="53"/>
  <c r="AF878" i="53"/>
  <c r="AF879" i="53"/>
  <c r="AE879" i="53"/>
  <c r="AG879" i="53"/>
  <c r="AD880" i="53"/>
  <c r="AG880" i="53"/>
  <c r="AE880" i="53"/>
  <c r="AD881" i="53"/>
  <c r="AF880" i="53"/>
  <c r="AE881" i="53"/>
  <c r="AF881" i="53"/>
  <c r="AD882" i="53"/>
  <c r="AG881" i="53"/>
  <c r="AG882" i="53"/>
  <c r="AE882" i="53"/>
  <c r="AD883" i="53"/>
  <c r="AF882" i="53"/>
  <c r="AG883" i="53"/>
  <c r="AF883" i="53"/>
  <c r="AE883" i="53"/>
  <c r="AD884" i="53"/>
  <c r="AG884" i="53"/>
  <c r="AF884" i="53"/>
  <c r="AE884" i="53"/>
  <c r="AD885" i="53"/>
  <c r="AG885" i="53"/>
  <c r="AE885" i="53"/>
  <c r="AD886" i="53"/>
  <c r="AF885" i="53"/>
  <c r="AE886" i="53"/>
  <c r="AG886" i="53"/>
  <c r="AF886" i="53"/>
  <c r="AD887" i="53"/>
  <c r="AG887" i="53"/>
  <c r="AE887" i="53"/>
  <c r="AD888" i="53"/>
  <c r="AF887" i="53"/>
  <c r="AF888" i="53"/>
  <c r="AE888" i="53"/>
  <c r="AD889" i="53"/>
  <c r="AG888" i="53"/>
  <c r="AG889" i="53"/>
  <c r="AF889" i="53"/>
  <c r="AD890" i="53"/>
  <c r="AE889" i="53"/>
  <c r="AF890" i="53"/>
  <c r="AE890" i="53"/>
  <c r="AG890" i="53"/>
  <c r="AD891" i="53"/>
  <c r="AF891" i="53"/>
  <c r="AE891" i="53"/>
  <c r="AG891" i="53"/>
  <c r="AD892" i="53"/>
  <c r="AG892" i="53"/>
  <c r="AE892" i="53"/>
  <c r="AD893" i="53"/>
  <c r="AF892" i="53"/>
  <c r="AF893" i="53"/>
  <c r="AE893" i="53"/>
  <c r="AD894" i="53"/>
  <c r="AG893" i="53"/>
  <c r="AF894" i="53"/>
  <c r="AE894" i="53"/>
  <c r="AG894" i="53"/>
  <c r="AD895" i="53"/>
  <c r="AG895" i="53"/>
  <c r="AF895" i="53"/>
  <c r="AE895" i="53"/>
  <c r="AD896" i="53"/>
  <c r="AG896" i="53"/>
  <c r="AE896" i="53"/>
  <c r="AD897" i="53"/>
  <c r="AF896" i="53"/>
  <c r="AG897" i="53"/>
  <c r="AF897" i="53"/>
  <c r="AE897" i="53"/>
  <c r="AD898" i="53"/>
  <c r="AF898" i="53"/>
  <c r="AE898" i="53"/>
  <c r="AD899" i="53"/>
  <c r="AG898" i="53"/>
  <c r="AG899" i="53"/>
  <c r="AF899" i="53"/>
  <c r="AD900" i="53"/>
  <c r="AE899" i="53"/>
  <c r="AF900" i="53"/>
  <c r="AE900" i="53"/>
  <c r="AD901" i="53"/>
  <c r="AG900" i="53"/>
  <c r="AF901" i="53"/>
  <c r="AE901" i="53"/>
  <c r="AG901" i="53"/>
  <c r="AD902" i="53"/>
  <c r="AF902" i="53"/>
  <c r="AE902" i="53"/>
  <c r="AG902" i="53"/>
  <c r="AD903" i="53"/>
  <c r="AF903" i="53"/>
  <c r="AE903" i="53"/>
  <c r="AD904" i="53"/>
  <c r="AG903" i="53"/>
  <c r="AG904" i="53"/>
  <c r="AF904" i="53"/>
  <c r="AE904" i="53"/>
  <c r="AD905" i="53"/>
  <c r="AE905" i="53"/>
  <c r="AG905" i="53"/>
  <c r="AF905" i="53"/>
  <c r="AD906" i="53"/>
  <c r="AG906" i="53"/>
  <c r="AF906" i="53"/>
  <c r="AE906" i="53"/>
  <c r="AD907" i="53"/>
  <c r="AG907" i="53"/>
  <c r="AF907" i="53"/>
  <c r="AE907" i="53"/>
  <c r="AD908" i="53"/>
  <c r="AF908" i="53"/>
  <c r="AE908" i="53"/>
  <c r="AD909" i="53"/>
  <c r="AG908" i="53"/>
  <c r="AG909" i="53"/>
  <c r="AF909" i="53"/>
  <c r="AD910" i="53"/>
  <c r="AE909" i="53"/>
  <c r="AF910" i="53"/>
  <c r="AE910" i="53"/>
  <c r="AG910" i="53"/>
  <c r="AD911" i="53"/>
  <c r="AF911" i="53"/>
  <c r="AE911" i="53"/>
  <c r="AD912" i="53"/>
  <c r="AG911" i="53"/>
  <c r="AG912" i="53"/>
  <c r="AF912" i="53"/>
  <c r="AE912" i="53"/>
  <c r="AD913" i="53"/>
  <c r="AG913" i="53"/>
  <c r="AF913" i="53"/>
  <c r="AE913" i="53"/>
  <c r="AD914" i="53"/>
  <c r="AG914" i="53"/>
  <c r="AF914" i="53"/>
  <c r="AE914" i="53"/>
  <c r="AD915" i="53"/>
  <c r="AG915" i="53"/>
  <c r="AE915" i="53"/>
  <c r="AD916" i="53"/>
  <c r="AF915" i="53"/>
  <c r="AF916" i="53"/>
  <c r="AE916" i="53"/>
  <c r="AG916" i="53"/>
  <c r="AD917" i="53"/>
  <c r="AF917" i="53"/>
  <c r="AE917" i="53"/>
  <c r="AD918" i="53"/>
  <c r="AG917" i="53"/>
  <c r="AE918" i="53"/>
  <c r="AG918" i="53"/>
  <c r="AD919" i="53"/>
  <c r="AF918" i="53"/>
  <c r="AG919" i="53"/>
  <c r="AE919" i="53"/>
  <c r="AD920" i="53"/>
  <c r="AF919" i="53"/>
  <c r="AF920" i="53"/>
  <c r="AE920" i="53"/>
  <c r="AG920" i="53"/>
  <c r="AD921" i="53"/>
  <c r="AG921" i="53"/>
  <c r="AF921" i="53"/>
  <c r="AE921" i="53"/>
  <c r="AD922" i="53"/>
  <c r="AF922" i="53"/>
  <c r="AE922" i="53"/>
  <c r="AD923" i="53"/>
  <c r="AG922" i="53"/>
  <c r="AF923" i="53"/>
  <c r="AE923" i="53"/>
  <c r="AD924" i="53"/>
  <c r="AG923" i="53"/>
  <c r="AF924" i="53"/>
  <c r="AE924" i="53"/>
  <c r="AG924" i="53"/>
  <c r="AD925" i="53"/>
  <c r="AG925" i="53"/>
  <c r="AE925" i="53"/>
  <c r="AD926" i="53"/>
  <c r="AF925" i="53"/>
  <c r="AE926" i="53"/>
  <c r="AG926" i="53"/>
  <c r="AF926" i="53"/>
  <c r="AD927" i="53"/>
  <c r="AF927" i="53"/>
  <c r="AE927" i="53"/>
  <c r="AD928" i="53"/>
  <c r="AG927" i="53"/>
  <c r="AF928" i="53"/>
  <c r="AE928" i="53"/>
  <c r="AD929" i="53"/>
  <c r="AG928" i="53"/>
  <c r="AG929" i="53"/>
  <c r="AF929" i="53"/>
  <c r="AE929" i="53"/>
  <c r="AD930" i="53"/>
  <c r="AF930" i="53"/>
  <c r="AE930" i="53"/>
  <c r="AG930" i="53"/>
  <c r="AD931" i="53"/>
  <c r="AF931" i="53"/>
  <c r="AE931" i="53"/>
  <c r="AG931" i="53"/>
  <c r="AD932" i="53"/>
  <c r="AF932" i="53"/>
  <c r="AE932" i="53"/>
  <c r="AG932" i="53"/>
  <c r="AD933" i="53"/>
  <c r="AF933" i="53"/>
  <c r="AE933" i="53"/>
  <c r="AG933" i="53"/>
  <c r="AD934" i="53"/>
  <c r="AE934" i="53"/>
  <c r="AG934" i="53"/>
  <c r="AD935" i="53"/>
  <c r="AF934" i="53"/>
  <c r="AF935" i="53"/>
  <c r="AE935" i="53"/>
  <c r="AD936" i="53"/>
  <c r="AG935" i="53"/>
  <c r="AG936" i="53"/>
  <c r="AF936" i="53"/>
  <c r="AD937" i="53"/>
  <c r="AE936" i="53"/>
  <c r="AE937" i="53"/>
  <c r="AF937" i="53"/>
  <c r="AD938" i="53"/>
  <c r="AG937" i="53"/>
  <c r="AG938" i="53"/>
  <c r="AE938" i="53"/>
  <c r="AD939" i="53"/>
  <c r="AF938" i="53"/>
  <c r="AF939" i="53"/>
  <c r="AE939" i="53"/>
  <c r="AG939" i="53"/>
  <c r="AD940" i="53"/>
  <c r="AF940" i="53"/>
  <c r="AE940" i="53"/>
  <c r="AD941" i="53"/>
  <c r="AG940" i="53"/>
  <c r="AF941" i="53"/>
  <c r="AE941" i="53"/>
  <c r="AG941" i="53"/>
  <c r="AD942" i="53"/>
  <c r="AE942" i="53"/>
  <c r="AG942" i="53"/>
  <c r="AF942" i="53"/>
  <c r="AD943" i="53"/>
  <c r="AF943" i="53"/>
  <c r="AE943" i="53"/>
  <c r="AD944" i="53"/>
  <c r="AG943" i="53"/>
  <c r="AF944" i="53"/>
  <c r="AE944" i="53"/>
  <c r="AD945" i="53"/>
  <c r="AG944" i="53"/>
  <c r="AG945" i="53"/>
  <c r="AF945" i="53"/>
  <c r="AD946" i="53"/>
  <c r="AE945" i="53"/>
  <c r="AF946" i="53"/>
  <c r="AE946" i="53"/>
  <c r="AD947" i="53"/>
  <c r="AG946" i="53"/>
  <c r="AG947" i="53"/>
  <c r="AE947" i="53"/>
  <c r="AD948" i="53"/>
  <c r="AF947" i="53"/>
  <c r="AF948" i="53"/>
  <c r="AE948" i="53"/>
  <c r="AD949" i="53"/>
  <c r="AG948" i="53"/>
  <c r="AF949" i="53"/>
  <c r="AE949" i="53"/>
  <c r="AD950" i="53"/>
  <c r="AG949" i="53"/>
  <c r="AE950" i="53"/>
  <c r="AG950" i="53"/>
  <c r="AD951" i="53"/>
  <c r="AF950" i="53"/>
  <c r="AF951" i="53"/>
  <c r="AE951" i="53"/>
  <c r="AG951" i="53"/>
  <c r="AD952" i="53"/>
  <c r="AF952" i="53"/>
  <c r="AE952" i="53"/>
  <c r="AD953" i="53"/>
  <c r="AG952" i="53"/>
  <c r="AG953" i="53"/>
  <c r="AF953" i="53"/>
  <c r="AE953" i="53"/>
  <c r="AD954" i="53"/>
  <c r="AG954" i="53"/>
  <c r="AE954" i="53"/>
  <c r="AD955" i="53"/>
  <c r="AF954" i="53"/>
  <c r="AF955" i="53"/>
  <c r="AE955" i="53"/>
  <c r="AD956" i="53"/>
  <c r="AG955" i="53"/>
  <c r="AG956" i="53"/>
  <c r="AE956" i="53"/>
  <c r="AD957" i="53"/>
  <c r="AF956" i="53"/>
  <c r="AF957" i="53"/>
  <c r="AE957" i="53"/>
  <c r="AD958" i="53"/>
  <c r="AG957" i="53"/>
  <c r="AE958" i="53"/>
  <c r="AG958" i="53"/>
  <c r="AD959" i="53"/>
  <c r="AF958" i="53"/>
  <c r="AG959" i="53"/>
  <c r="AE959" i="53"/>
  <c r="AF959" i="53"/>
  <c r="AD960" i="53"/>
  <c r="AG960" i="53"/>
  <c r="AE960" i="53"/>
  <c r="AD961" i="53"/>
  <c r="AF960" i="53"/>
  <c r="AG961" i="53"/>
  <c r="AF961" i="53"/>
  <c r="AE961" i="53"/>
  <c r="AD962" i="53"/>
  <c r="AF962" i="53"/>
  <c r="AE962" i="53"/>
  <c r="AG962" i="53"/>
  <c r="AD963" i="53"/>
  <c r="AG963" i="53"/>
  <c r="AE963" i="53"/>
  <c r="AD964" i="53"/>
  <c r="AF963" i="53"/>
  <c r="AF964" i="53"/>
  <c r="AE964" i="53"/>
  <c r="AG964" i="53"/>
  <c r="AD965" i="53"/>
  <c r="AF965" i="53"/>
  <c r="AE965" i="53"/>
  <c r="AG965" i="53"/>
  <c r="AD966" i="53"/>
  <c r="AF966" i="53"/>
  <c r="AG966" i="53"/>
  <c r="AE966" i="53"/>
  <c r="AD967" i="53"/>
  <c r="AF967" i="53"/>
  <c r="AE967" i="53"/>
  <c r="AD968" i="53"/>
  <c r="AG967" i="53"/>
  <c r="AF968" i="53"/>
  <c r="AE968" i="53"/>
  <c r="AD969" i="53"/>
  <c r="AG968" i="53"/>
  <c r="AE969" i="53"/>
  <c r="AF969" i="53"/>
  <c r="AD970" i="53"/>
  <c r="AG969" i="53"/>
  <c r="AF970" i="53"/>
  <c r="AE970" i="53"/>
  <c r="AD971" i="53"/>
  <c r="AG970" i="53"/>
  <c r="AF971" i="53"/>
  <c r="AE971" i="53"/>
  <c r="AD972" i="53"/>
  <c r="AG971" i="53"/>
  <c r="AG972" i="53"/>
  <c r="AF972" i="53"/>
  <c r="AE972" i="53"/>
  <c r="AD973" i="53"/>
  <c r="AF973" i="53"/>
  <c r="AE973" i="53"/>
  <c r="AD974" i="53"/>
  <c r="AG973" i="53"/>
  <c r="AE974" i="53"/>
  <c r="AG974" i="53"/>
  <c r="AF974" i="53"/>
  <c r="AD975" i="53"/>
  <c r="AF975" i="53"/>
  <c r="AE975" i="53"/>
  <c r="AD976" i="53"/>
  <c r="AG975" i="53"/>
  <c r="AF976" i="53"/>
  <c r="AE976" i="53"/>
  <c r="AD977" i="53"/>
  <c r="AG976" i="53"/>
  <c r="AE977" i="53"/>
  <c r="AF977" i="53"/>
  <c r="AD978" i="53"/>
  <c r="AG977" i="53"/>
  <c r="AF978" i="53"/>
  <c r="AE978" i="53"/>
  <c r="AD979" i="53"/>
  <c r="AG978" i="53"/>
  <c r="AG979" i="53"/>
  <c r="AF979" i="53"/>
  <c r="AE979" i="53"/>
  <c r="AD980" i="53"/>
  <c r="AF980" i="53"/>
  <c r="AE980" i="53"/>
  <c r="AG980" i="53"/>
  <c r="AD981" i="53"/>
  <c r="AF981" i="53"/>
  <c r="AE981" i="53"/>
  <c r="AG981" i="53"/>
  <c r="AD982" i="53"/>
  <c r="AE982" i="53"/>
  <c r="AG982" i="53"/>
  <c r="AD983" i="53"/>
  <c r="AF982" i="53"/>
  <c r="AF983" i="53"/>
  <c r="AE983" i="53"/>
  <c r="AD984" i="53"/>
  <c r="AG983" i="53"/>
  <c r="AF984" i="53"/>
  <c r="AE984" i="53"/>
  <c r="AD985" i="53"/>
  <c r="AG984" i="53"/>
  <c r="AE985" i="53"/>
  <c r="AG985" i="53"/>
  <c r="AF985" i="53"/>
  <c r="AD986" i="53"/>
  <c r="AG986" i="53"/>
  <c r="AE986" i="53"/>
  <c r="AF986" i="53"/>
  <c r="AD987" i="53"/>
  <c r="AF987" i="53"/>
  <c r="AE987" i="53"/>
  <c r="AG987" i="53"/>
  <c r="AD988" i="53"/>
  <c r="AF988" i="53"/>
  <c r="AE988" i="53"/>
  <c r="AD989" i="53"/>
  <c r="AG988" i="53"/>
  <c r="AF989" i="53"/>
  <c r="AE989" i="53"/>
  <c r="AD990" i="53"/>
  <c r="AG989" i="53"/>
  <c r="AE990" i="53"/>
  <c r="AG990" i="53"/>
  <c r="AF990" i="53"/>
  <c r="AD991" i="53"/>
  <c r="AG991" i="53"/>
  <c r="AF991" i="53"/>
  <c r="AE991" i="53"/>
  <c r="AD992" i="53"/>
  <c r="AG992" i="53"/>
  <c r="AF992" i="53"/>
  <c r="AE992" i="53"/>
  <c r="AD993" i="53"/>
  <c r="AG993" i="53"/>
  <c r="AF993" i="53"/>
  <c r="AE993" i="53"/>
  <c r="AD994" i="53"/>
  <c r="AF994" i="53"/>
  <c r="AE994" i="53"/>
  <c r="AG994" i="53"/>
  <c r="AD995" i="53"/>
  <c r="AF995" i="53"/>
  <c r="AE995" i="53"/>
  <c r="AD996" i="53"/>
  <c r="AG995" i="53"/>
  <c r="AF996" i="53"/>
  <c r="AE996" i="53"/>
  <c r="AG996" i="53"/>
  <c r="AD997" i="53"/>
  <c r="AF997" i="53"/>
  <c r="AE997" i="53"/>
  <c r="AD998" i="53"/>
  <c r="AG997" i="53"/>
  <c r="AF998" i="53"/>
  <c r="AG998" i="53"/>
  <c r="AD999" i="53"/>
  <c r="AE998" i="53"/>
  <c r="AF999" i="53"/>
  <c r="AE999" i="53"/>
  <c r="AD1000" i="53"/>
  <c r="AG999" i="53"/>
  <c r="AF1000" i="53"/>
  <c r="AE1000" i="53"/>
  <c r="AG1000" i="53"/>
  <c r="AD1001" i="53"/>
  <c r="AG1001" i="53"/>
  <c r="AF1001" i="53"/>
  <c r="AE1001" i="53"/>
  <c r="AD1002" i="53"/>
  <c r="AF1002" i="53"/>
  <c r="AE1002" i="53"/>
  <c r="AG1002" i="53"/>
  <c r="AD1003" i="53"/>
  <c r="AG1003" i="53"/>
  <c r="AF1003" i="53"/>
  <c r="AE1003" i="53"/>
  <c r="AD1004" i="53"/>
  <c r="AG1004" i="53"/>
  <c r="AG2" i="53"/>
  <c r="AF1004" i="53"/>
  <c r="AF2" i="53"/>
  <c r="AE1004" i="53"/>
  <c r="AE2" i="53"/>
  <c r="BI98" i="53" l="1"/>
  <c r="BF85" i="53"/>
  <c r="V54" i="67"/>
  <c r="F325" i="50" s="1"/>
  <c r="V17" i="67"/>
  <c r="F290" i="50" s="1"/>
  <c r="V170" i="66"/>
  <c r="F269" i="50" s="1"/>
  <c r="V116" i="66"/>
  <c r="F221" i="50" s="1"/>
  <c r="V117" i="66"/>
  <c r="F222" i="50" s="1"/>
  <c r="V122" i="66"/>
  <c r="F226" i="50" s="1"/>
  <c r="V93" i="66"/>
  <c r="F201" i="50" s="1"/>
  <c r="V103" i="66"/>
  <c r="F209" i="50" s="1"/>
  <c r="V146" i="66"/>
  <c r="F246" i="50" s="1"/>
  <c r="V135" i="66"/>
  <c r="F237" i="50" s="1"/>
  <c r="V40" i="1"/>
  <c r="F29" i="50" s="1"/>
  <c r="V37" i="1"/>
  <c r="F27" i="50" s="1"/>
  <c r="V19" i="1"/>
  <c r="F12" i="50" s="1"/>
  <c r="V33" i="1"/>
  <c r="F23" i="50" s="1"/>
  <c r="V143" i="1"/>
  <c r="F115" i="50" s="1"/>
  <c r="V135" i="1"/>
  <c r="F107" i="50" s="1"/>
  <c r="V97" i="1"/>
  <c r="F74" i="50" s="1"/>
  <c r="V104" i="1"/>
  <c r="F80" i="50" s="1"/>
  <c r="V125" i="1"/>
  <c r="F97" i="50" s="1"/>
  <c r="V92" i="1"/>
  <c r="F70" i="50" s="1"/>
  <c r="V44" i="66"/>
  <c r="F160" i="50" s="1"/>
  <c r="V105" i="66"/>
  <c r="F211" i="50" s="1"/>
  <c r="V125" i="66"/>
  <c r="F229" i="50" s="1"/>
  <c r="V133" i="66"/>
  <c r="F235" i="50" s="1"/>
  <c r="V48" i="1"/>
  <c r="F36" i="50" s="1"/>
  <c r="V28" i="1"/>
  <c r="F19" i="50" s="1"/>
  <c r="V50" i="1"/>
  <c r="F38" i="50" s="1"/>
  <c r="V51" i="1"/>
  <c r="V111" i="1"/>
  <c r="F85" i="50" s="1"/>
  <c r="V142" i="1"/>
  <c r="F114" i="50" s="1"/>
  <c r="V95" i="1"/>
  <c r="F72" i="50" s="1"/>
  <c r="V89" i="1"/>
  <c r="F67" i="50" s="1"/>
  <c r="V96" i="1"/>
  <c r="F73" i="50" s="1"/>
  <c r="V93" i="1"/>
  <c r="V37" i="66"/>
  <c r="F154" i="50" s="1"/>
  <c r="V36" i="66"/>
  <c r="F153" i="50" s="1"/>
  <c r="V109" i="66"/>
  <c r="F215" i="50" s="1"/>
  <c r="V148" i="66"/>
  <c r="F248" i="50" s="1"/>
  <c r="V134" i="66"/>
  <c r="F236" i="50" s="1"/>
  <c r="V10" i="1"/>
  <c r="F6" i="50" s="1"/>
  <c r="V29" i="1"/>
  <c r="F20" i="50" s="1"/>
  <c r="V36" i="1"/>
  <c r="F26" i="50" s="1"/>
  <c r="V43" i="1"/>
  <c r="F32" i="50" s="1"/>
  <c r="V17" i="1"/>
  <c r="F10" i="50" s="1"/>
  <c r="V155" i="1"/>
  <c r="F126" i="50" s="1"/>
  <c r="V154" i="1"/>
  <c r="F125" i="50" s="1"/>
  <c r="V102" i="1"/>
  <c r="F78" i="50" s="1"/>
  <c r="V81" i="1"/>
  <c r="F61" i="50" s="1"/>
  <c r="V88" i="1"/>
  <c r="F66" i="50" s="1"/>
  <c r="V85" i="1"/>
  <c r="F64" i="50" s="1"/>
  <c r="V29" i="66"/>
  <c r="F147" i="50" s="1"/>
  <c r="V28" i="66"/>
  <c r="F146" i="50" s="1"/>
  <c r="V108" i="66"/>
  <c r="F214" i="50" s="1"/>
  <c r="V147" i="66"/>
  <c r="F247" i="50" s="1"/>
  <c r="V7" i="1"/>
  <c r="F3" i="50" s="1"/>
  <c r="V49" i="1"/>
  <c r="F37" i="50" s="1"/>
  <c r="V27" i="1"/>
  <c r="F18" i="50" s="1"/>
  <c r="V34" i="1"/>
  <c r="F24" i="50" s="1"/>
  <c r="V41" i="1"/>
  <c r="F30" i="50" s="1"/>
  <c r="V131" i="1"/>
  <c r="F103" i="50" s="1"/>
  <c r="V130" i="1"/>
  <c r="F102" i="50" s="1"/>
  <c r="V153" i="1"/>
  <c r="F124" i="50" s="1"/>
  <c r="V127" i="1"/>
  <c r="F99" i="50" s="1"/>
  <c r="V79" i="1"/>
  <c r="F60" i="50" s="1"/>
  <c r="V77" i="1"/>
  <c r="F58" i="50" s="1"/>
  <c r="V21" i="66"/>
  <c r="F141" i="50" s="1"/>
  <c r="V20" i="66"/>
  <c r="F140" i="50" s="1"/>
  <c r="V107" i="66"/>
  <c r="F213" i="50" s="1"/>
  <c r="V169" i="66"/>
  <c r="F268" i="50" s="1"/>
  <c r="V12" i="66"/>
  <c r="F135" i="50" s="1"/>
  <c r="V106" i="66"/>
  <c r="F212" i="50" s="1"/>
  <c r="V41" i="67"/>
  <c r="F313" i="50" s="1"/>
  <c r="V73" i="1"/>
  <c r="F55" i="50" s="1"/>
  <c r="F11" i="50"/>
  <c r="F95" i="50"/>
  <c r="V35" i="67"/>
  <c r="F308" i="50" s="1"/>
  <c r="V16" i="67"/>
  <c r="F289" i="50" s="1"/>
  <c r="V122" i="1"/>
  <c r="F94" i="50" s="1"/>
  <c r="V112" i="1"/>
  <c r="F86" i="50" s="1"/>
  <c r="F47" i="50"/>
  <c r="V36" i="67"/>
  <c r="F309" i="50" s="1"/>
  <c r="F43" i="50"/>
  <c r="V100" i="1"/>
  <c r="F77" i="50" s="1"/>
  <c r="V26" i="1"/>
  <c r="F17" i="50" s="1"/>
  <c r="V128" i="1"/>
  <c r="F100" i="50" s="1"/>
  <c r="V58" i="1"/>
  <c r="F44" i="50" s="1"/>
  <c r="V68" i="1"/>
  <c r="F51" i="50" s="1"/>
  <c r="V151" i="1"/>
  <c r="F122" i="50" s="1"/>
  <c r="V67" i="1"/>
  <c r="F50" i="50" s="1"/>
  <c r="V32" i="1"/>
  <c r="F22" i="50" s="1"/>
  <c r="V65" i="67"/>
  <c r="F335" i="50" s="1"/>
  <c r="V20" i="1"/>
  <c r="F13" i="50" s="1"/>
  <c r="F33" i="50"/>
  <c r="F109" i="50"/>
  <c r="V19" i="67"/>
  <c r="F292" i="50" s="1"/>
  <c r="V149" i="1"/>
  <c r="F120" i="50" s="1"/>
  <c r="V140" i="1"/>
  <c r="F112" i="50" s="1"/>
  <c r="V132" i="1"/>
  <c r="F104" i="50" s="1"/>
  <c r="V124" i="1"/>
  <c r="F96" i="50" s="1"/>
  <c r="V64" i="1"/>
  <c r="F48" i="50" s="1"/>
  <c r="V39" i="1"/>
  <c r="F28" i="50" s="1"/>
  <c r="F41" i="50"/>
  <c r="F49" i="50"/>
  <c r="F21" i="50"/>
  <c r="F15" i="50"/>
  <c r="F14" i="50"/>
  <c r="F71" i="50"/>
  <c r="F46" i="50"/>
  <c r="F39" i="50"/>
  <c r="F34" i="50"/>
  <c r="F90" i="50"/>
  <c r="F121" i="50"/>
  <c r="V13" i="67"/>
  <c r="F286" i="50" s="1"/>
  <c r="V55" i="67"/>
  <c r="F326" i="50" s="1"/>
  <c r="V71" i="67"/>
  <c r="F339" i="50" s="1"/>
  <c r="V86" i="67"/>
  <c r="F353" i="50" s="1"/>
  <c r="V69" i="67"/>
  <c r="F338" i="50" s="1"/>
  <c r="V53" i="67"/>
  <c r="F324" i="50" s="1"/>
  <c r="V82" i="67"/>
  <c r="F349" i="50" s="1"/>
  <c r="V67" i="67"/>
  <c r="F336" i="50" s="1"/>
  <c r="V46" i="67"/>
  <c r="F318" i="50" s="1"/>
  <c r="V31" i="67"/>
  <c r="F304" i="50" s="1"/>
  <c r="V29" i="67"/>
  <c r="F302" i="50" s="1"/>
  <c r="V28" i="67"/>
  <c r="F301" i="50" s="1"/>
  <c r="V95" i="67"/>
  <c r="F362" i="50" s="1"/>
  <c r="V77" i="67"/>
  <c r="F344" i="50" s="1"/>
  <c r="V56" i="67"/>
  <c r="F327" i="50" s="1"/>
  <c r="V45" i="67"/>
  <c r="F317" i="50" s="1"/>
  <c r="V30" i="67"/>
  <c r="F303" i="50" s="1"/>
  <c r="V23" i="67"/>
  <c r="F296" i="50" s="1"/>
  <c r="V52" i="67"/>
  <c r="F323" i="50" s="1"/>
  <c r="V51" i="67"/>
  <c r="F322" i="50" s="1"/>
  <c r="V27" i="67"/>
  <c r="F300" i="50" s="1"/>
  <c r="V48" i="67"/>
  <c r="F320" i="50" s="1"/>
  <c r="V93" i="67"/>
  <c r="F360" i="50" s="1"/>
  <c r="V92" i="67"/>
  <c r="F359" i="50" s="1"/>
  <c r="V73" i="67"/>
  <c r="F341" i="50" s="1"/>
  <c r="V64" i="67"/>
  <c r="F334" i="50" s="1"/>
  <c r="V14" i="67"/>
  <c r="F287" i="50" s="1"/>
  <c r="V72" i="67"/>
  <c r="F340" i="50" s="1"/>
  <c r="V44" i="67"/>
  <c r="F316" i="50" s="1"/>
  <c r="V15" i="67"/>
  <c r="F288" i="50" s="1"/>
  <c r="V79" i="67"/>
  <c r="F346" i="50" s="1"/>
  <c r="V78" i="67"/>
  <c r="F345" i="50" s="1"/>
  <c r="V59" i="67"/>
  <c r="F329" i="50" s="1"/>
  <c r="V76" i="67"/>
  <c r="F343" i="50" s="1"/>
  <c r="V32" i="67"/>
  <c r="F305" i="50" s="1"/>
  <c r="V24" i="67"/>
  <c r="F297" i="50" s="1"/>
  <c r="V90" i="67"/>
  <c r="F357" i="50" s="1"/>
  <c r="V18" i="67"/>
  <c r="F291" i="50" s="1"/>
  <c r="V26" i="67"/>
  <c r="F299" i="50" s="1"/>
  <c r="V80" i="67"/>
  <c r="F347" i="50" s="1"/>
  <c r="V61" i="67"/>
  <c r="F331" i="50" s="1"/>
  <c r="V60" i="67"/>
  <c r="F330" i="50" s="1"/>
  <c r="V34" i="67"/>
  <c r="F307" i="50" s="1"/>
  <c r="V57" i="67"/>
  <c r="F328" i="50" s="1"/>
  <c r="V11" i="67"/>
  <c r="F284" i="50" s="1"/>
  <c r="V8" i="67"/>
  <c r="F282" i="50" s="1"/>
  <c r="V81" i="67"/>
  <c r="F348" i="50" s="1"/>
  <c r="V12" i="67"/>
  <c r="F285" i="50" s="1"/>
  <c r="V38" i="67"/>
  <c r="F311" i="50" s="1"/>
  <c r="V25" i="67"/>
  <c r="F298" i="50" s="1"/>
  <c r="V22" i="67"/>
  <c r="F295" i="50" s="1"/>
  <c r="V88" i="67"/>
  <c r="F355" i="50" s="1"/>
  <c r="V87" i="67"/>
  <c r="F354" i="50" s="1"/>
  <c r="V68" i="67"/>
  <c r="F337" i="50" s="1"/>
  <c r="V47" i="67"/>
  <c r="F319" i="50" s="1"/>
  <c r="V37" i="67"/>
  <c r="F310" i="50" s="1"/>
  <c r="V9" i="67"/>
  <c r="F283" i="50" s="1"/>
  <c r="V91" i="67"/>
  <c r="F358" i="50" s="1"/>
  <c r="V62" i="67"/>
  <c r="F332" i="50" s="1"/>
  <c r="V43" i="67"/>
  <c r="F315" i="50" s="1"/>
  <c r="V42" i="67"/>
  <c r="F314" i="50" s="1"/>
  <c r="V21" i="67"/>
  <c r="F294" i="50" s="1"/>
  <c r="V94" i="67"/>
  <c r="F361" i="50" s="1"/>
  <c r="V85" i="67"/>
  <c r="F352" i="50" s="1"/>
  <c r="V83" i="67"/>
  <c r="F350" i="50" s="1"/>
  <c r="V63" i="67"/>
  <c r="F333" i="50" s="1"/>
  <c r="V6" i="66" l="1"/>
  <c r="F129" i="50" s="1"/>
  <c r="Q84" i="67"/>
  <c r="V84" i="67"/>
  <c r="F351" i="50" s="1"/>
</calcChain>
</file>

<file path=xl/sharedStrings.xml><?xml version="1.0" encoding="utf-8"?>
<sst xmlns="http://schemas.openxmlformats.org/spreadsheetml/2006/main" count="2982" uniqueCount="1285">
  <si>
    <t/>
  </si>
  <si>
    <t>Q1.1.1_E1</t>
  </si>
  <si>
    <t>Q1.1.1_E2</t>
  </si>
  <si>
    <t>Q1.1.1_E5</t>
  </si>
  <si>
    <t>Q1.1.1a_E1</t>
  </si>
  <si>
    <t>Q1.1.1a_E2</t>
  </si>
  <si>
    <t>Q1.1.1a_E5</t>
  </si>
  <si>
    <t>Q1.1.2_E1</t>
  </si>
  <si>
    <t>Q1.1.2_E2</t>
  </si>
  <si>
    <t>Q1.1.2_E3</t>
  </si>
  <si>
    <t>Q1.1.2_E4</t>
  </si>
  <si>
    <t>Q1.1.2_E5</t>
  </si>
  <si>
    <t>Q1.3.2</t>
  </si>
  <si>
    <t>TPA is regulated</t>
  </si>
  <si>
    <t>TPA is negotiated</t>
  </si>
  <si>
    <t>no</t>
  </si>
  <si>
    <t xml:space="preserve">Electricity generation </t>
  </si>
  <si>
    <t xml:space="preserve">Electricity import </t>
  </si>
  <si>
    <t xml:space="preserve">Electricity transmission </t>
  </si>
  <si>
    <t xml:space="preserve">Electricity distribution </t>
  </si>
  <si>
    <t xml:space="preserve">Gas import </t>
  </si>
  <si>
    <t xml:space="preserve">Gas transmission </t>
  </si>
  <si>
    <t xml:space="preserve">Gas distribution </t>
  </si>
  <si>
    <t>yes</t>
  </si>
  <si>
    <t>AUS : Australia</t>
  </si>
  <si>
    <t>Please select a country</t>
  </si>
  <si>
    <t>none</t>
  </si>
  <si>
    <t xml:space="preserve">Electricity retail supply </t>
  </si>
  <si>
    <t>Code 2018</t>
  </si>
  <si>
    <t>Gas storage</t>
  </si>
  <si>
    <t xml:space="preserve">Gas retail supply </t>
  </si>
  <si>
    <t>QuestionText_2018</t>
  </si>
  <si>
    <t>code2018</t>
  </si>
  <si>
    <t>Q1.3.3</t>
  </si>
  <si>
    <t>Status</t>
  </si>
  <si>
    <t>E</t>
  </si>
  <si>
    <t>N</t>
  </si>
  <si>
    <t>EC</t>
  </si>
  <si>
    <t>Q1.1.3_E1</t>
  </si>
  <si>
    <t>Q1.1.3_E2</t>
  </si>
  <si>
    <t>Q1.1.3_E3</t>
  </si>
  <si>
    <t>Q1.1.3_E4</t>
  </si>
  <si>
    <t>Q1.1.3_E5</t>
  </si>
  <si>
    <t>Q1.2.1_E1</t>
  </si>
  <si>
    <t>Q1.2.1_E5</t>
  </si>
  <si>
    <t>Q1.4.1</t>
  </si>
  <si>
    <t>Q2.1.1_G1</t>
  </si>
  <si>
    <t>Q2.1.1_G2</t>
  </si>
  <si>
    <t>Q2.1.1_G4</t>
  </si>
  <si>
    <t>Q2.1.1a_G1</t>
  </si>
  <si>
    <t>Q2.1.1a_G2</t>
  </si>
  <si>
    <t>Q2.1.1a_G5</t>
  </si>
  <si>
    <t>Q2.1.2_G1</t>
  </si>
  <si>
    <t>Q2.1.2_G2</t>
  </si>
  <si>
    <t>Q2.1.2_G3</t>
  </si>
  <si>
    <t>Q2.1.2_G4</t>
  </si>
  <si>
    <t>Q2.1.2_G5</t>
  </si>
  <si>
    <t>Q2.1.3_G1</t>
  </si>
  <si>
    <t>Q2.1.3_G2</t>
  </si>
  <si>
    <t>Q2.1.3_G3</t>
  </si>
  <si>
    <t>Q2.1.3_G4</t>
  </si>
  <si>
    <t>Q2.1.3_G5</t>
  </si>
  <si>
    <t>Q2.2.1_G1</t>
  </si>
  <si>
    <t>Q1.1.2a_E1</t>
  </si>
  <si>
    <t>Q1.1.2a_E2</t>
  </si>
  <si>
    <t>Q1.1.2a_E5</t>
  </si>
  <si>
    <t>Q2.1.2a_G1</t>
  </si>
  <si>
    <t>Q2.1.2a_G2</t>
  </si>
  <si>
    <t>Q2.1.2a_G5</t>
  </si>
  <si>
    <t>Q1.2.2_E1</t>
  </si>
  <si>
    <t>Q1.2.2_E2</t>
  </si>
  <si>
    <t>b. Accountability</t>
  </si>
  <si>
    <t>a. Independence</t>
  </si>
  <si>
    <t>Public consultation on relevant activities</t>
  </si>
  <si>
    <t>Publication of a forward-looking action plan</t>
  </si>
  <si>
    <t>c. Scope of action</t>
  </si>
  <si>
    <t>Long-term strategy</t>
  </si>
  <si>
    <t>Work programme</t>
  </si>
  <si>
    <t>Individual cases or regulatory decisions</t>
  </si>
  <si>
    <t>Appeals</t>
  </si>
  <si>
    <r>
      <rPr>
        <b/>
        <sz val="9"/>
        <rFont val="Arial"/>
        <family val="2"/>
      </rPr>
      <t>Definition</t>
    </r>
    <r>
      <rPr>
        <sz val="9"/>
        <rFont val="Arial"/>
        <family val="2"/>
      </rPr>
      <t>: operational service delivery refers to the delivery of the functions and responsibilities of the regulator (for example number of inspections, licensing/permit provision).</t>
    </r>
  </si>
  <si>
    <r>
      <rPr>
        <b/>
        <sz val="9"/>
        <rFont val="Arial"/>
        <family val="2"/>
      </rPr>
      <t>Definition</t>
    </r>
    <r>
      <rPr>
        <sz val="9"/>
        <rFont val="Arial"/>
        <family val="2"/>
      </rPr>
      <t>: organisational/corporate governance performance refers to the internal functioning of the regulator. (for example planned activities completed on time and on budget, staff survey, leadership performance).</t>
    </r>
  </si>
  <si>
    <r>
      <rPr>
        <b/>
        <sz val="9"/>
        <rFont val="Arial"/>
        <family val="2"/>
      </rPr>
      <t>Definition</t>
    </r>
    <r>
      <rPr>
        <sz val="9"/>
        <rFont val="Arial"/>
        <family val="2"/>
      </rPr>
      <t>: economic performance refers to the collection of data related to the economic performance of the regulated sector (for example level of competition, investment outcomes).</t>
    </r>
  </si>
  <si>
    <t>Q2.2.2_G1</t>
  </si>
  <si>
    <t>Q2.2.2_G2</t>
  </si>
  <si>
    <t>Q2.2.2_G5</t>
  </si>
  <si>
    <t>Q1.1.2a_E6</t>
  </si>
  <si>
    <t>Sector regulators</t>
  </si>
  <si>
    <t>yes (in legislation)</t>
  </si>
  <si>
    <t>yes (through a formal process &amp; opinion made public)</t>
  </si>
  <si>
    <t>rega1</t>
  </si>
  <si>
    <t>rega2</t>
  </si>
  <si>
    <t>rega3</t>
  </si>
  <si>
    <t>rega4</t>
  </si>
  <si>
    <t>specialized body</t>
  </si>
  <si>
    <t>rega5</t>
  </si>
  <si>
    <t>defined in legislation</t>
  </si>
  <si>
    <t>defined in policy document made public</t>
  </si>
  <si>
    <t>not defined</t>
  </si>
  <si>
    <t>direct call/appointment without advertising positions</t>
  </si>
  <si>
    <t>rega6</t>
  </si>
  <si>
    <t>rega7</t>
  </si>
  <si>
    <t>rega8</t>
  </si>
  <si>
    <t>rega11</t>
  </si>
  <si>
    <t>yes (without restrictions)</t>
  </si>
  <si>
    <t>through court procedure</t>
  </si>
  <si>
    <t>through government decisions</t>
  </si>
  <si>
    <t>rega13</t>
  </si>
  <si>
    <t>limited and defined set of criteria</t>
  </si>
  <si>
    <t>no defined set of criteria</t>
  </si>
  <si>
    <t>rega14</t>
  </si>
  <si>
    <t>yes (after cooling off period)</t>
  </si>
  <si>
    <t>yes (provided that conflict of interests rules are complied with and/or following restrictions before leaving)</t>
  </si>
  <si>
    <t>rega16</t>
  </si>
  <si>
    <t>5 years or more and renewable without restrictions</t>
  </si>
  <si>
    <t>rega17</t>
  </si>
  <si>
    <t>rega19</t>
  </si>
  <si>
    <t>at least three years</t>
  </si>
  <si>
    <t>two years</t>
  </si>
  <si>
    <t>annual</t>
  </si>
  <si>
    <t>rega20</t>
  </si>
  <si>
    <t>regulator within criteria set in legislation</t>
  </si>
  <si>
    <t>rega21</t>
  </si>
  <si>
    <t>a governmental body other than the regulator</t>
  </si>
  <si>
    <t>rega23</t>
  </si>
  <si>
    <t>regulator within general financial management rules</t>
  </si>
  <si>
    <t>regb1</t>
  </si>
  <si>
    <t>government or representatives from the regulated industry</t>
  </si>
  <si>
    <t>regb2</t>
  </si>
  <si>
    <t>to the government</t>
  </si>
  <si>
    <t>regb3</t>
  </si>
  <si>
    <t>regb4</t>
  </si>
  <si>
    <t>no/not applicable</t>
  </si>
  <si>
    <t>regc1</t>
  </si>
  <si>
    <t>independent body with adjudicatory, rule-making or enforcement powers</t>
  </si>
  <si>
    <t>independent body with purely advisory role</t>
  </si>
  <si>
    <t>ministerial department/agency</t>
  </si>
  <si>
    <t>regc2</t>
  </si>
  <si>
    <t>yes (with sanctioning power for non-compliance)</t>
  </si>
  <si>
    <t>yes (without sanctioning power for non-compliance)</t>
  </si>
  <si>
    <t>yes (independently)</t>
  </si>
  <si>
    <t>not applicable</t>
  </si>
  <si>
    <t>regc3 &amp; regc8 &amp; regc9</t>
  </si>
  <si>
    <t>regc4 &amp; regc5 &amp; regc6 &amp; regc7 &amp; regc10 &amp; regc12</t>
  </si>
  <si>
    <t>regc13</t>
  </si>
  <si>
    <t>done independently by agency or by court or by agency together with court</t>
  </si>
  <si>
    <t>yes (together with other agencies/bodies such as the government)</t>
  </si>
  <si>
    <t>yes (and have to be made public)</t>
  </si>
  <si>
    <t>yes (but not made public)</t>
  </si>
  <si>
    <t>Q2.1.1a_G6</t>
  </si>
  <si>
    <t>Q2.1.1a_G9</t>
  </si>
  <si>
    <t>Q2.1.2a_G6</t>
  </si>
  <si>
    <t>Q2.1.2a_G9</t>
  </si>
  <si>
    <t>REGE</t>
  </si>
  <si>
    <t>REGN</t>
  </si>
  <si>
    <r>
      <rPr>
        <b/>
        <sz val="9"/>
        <rFont val="Arial"/>
        <family val="2"/>
      </rPr>
      <t>Definition</t>
    </r>
    <r>
      <rPr>
        <sz val="9"/>
        <rFont val="Arial"/>
        <family val="2"/>
      </rPr>
      <t>: By Long term Strategy is meant a document and/or statement outlining priorities and objectives of the regulator with a longer-term horizon (for example, 3 or 5 years).</t>
    </r>
  </si>
  <si>
    <t>two or more governmental/ministerial bodies</t>
  </si>
  <si>
    <t>one government/ministerial body</t>
  </si>
  <si>
    <t>yes (with the consent of the board)</t>
  </si>
  <si>
    <t>yes (with restrictions, for regulators with a agency head)</t>
  </si>
  <si>
    <r>
      <rPr>
        <b/>
        <sz val="9"/>
        <rFont val="Arial"/>
        <family val="2"/>
      </rPr>
      <t>Note</t>
    </r>
    <r>
      <rPr>
        <sz val="9"/>
        <rFont val="Arial"/>
        <family val="2"/>
      </rPr>
      <t>: 5 years is considered the minimum time necessary for the agency head/board members to develop knowledge and expertise.</t>
    </r>
  </si>
  <si>
    <r>
      <rPr>
        <b/>
        <sz val="9"/>
        <rFont val="Arial"/>
        <family val="2"/>
      </rPr>
      <t>Definition</t>
    </r>
    <r>
      <rPr>
        <sz val="9"/>
        <rFont val="Arial"/>
        <family val="2"/>
      </rPr>
      <t>: The establishing legislation is the one that set up the regulator and defines its roles and functions.</t>
    </r>
  </si>
  <si>
    <t>governmental/ministerial body upon proposal of the regulator</t>
  </si>
  <si>
    <t>governmental/ministerial body</t>
  </si>
  <si>
    <r>
      <rPr>
        <b/>
        <sz val="9"/>
        <rFont val="Arial"/>
        <family val="2"/>
      </rPr>
      <t>Note</t>
    </r>
    <r>
      <rPr>
        <sz val="9"/>
        <rFont val="Arial"/>
        <family val="2"/>
      </rPr>
      <t xml:space="preserve">: Examples of governmental/ministerial bodies include the government departments and ministries supervising the regulated sector and the cabinet of ministers. </t>
    </r>
  </si>
  <si>
    <t>the regulator with no or limited interventions from other governmental/ministerial bodies</t>
  </si>
  <si>
    <t>the regulator and another governmental/ministerial body</t>
  </si>
  <si>
    <r>
      <rPr>
        <b/>
        <sz val="9"/>
        <rFont val="Arial"/>
        <family val="2"/>
      </rPr>
      <t>Note</t>
    </r>
    <r>
      <rPr>
        <sz val="9"/>
        <rFont val="Arial"/>
        <family val="2"/>
      </rPr>
      <t>: Examples of governmental bodies can include the government departments and ministries supervising the regulated sector, ministry of finance or the cabinet of ministers.</t>
    </r>
  </si>
  <si>
    <r>
      <rPr>
        <b/>
        <sz val="9"/>
        <rFont val="Arial"/>
        <family val="2"/>
      </rPr>
      <t>Definition</t>
    </r>
    <r>
      <rPr>
        <sz val="9"/>
        <rFont val="Arial"/>
        <family val="2"/>
      </rPr>
      <t>: The relevant budget authority is the ministry of finance and/or any other department or ministry in charge of preparing and monitoring the budget.</t>
    </r>
  </si>
  <si>
    <r>
      <rPr>
        <b/>
        <sz val="9"/>
        <rFont val="Arial"/>
        <family val="2"/>
      </rPr>
      <t>Note</t>
    </r>
    <r>
      <rPr>
        <sz val="9"/>
        <rFont val="Arial"/>
        <family val="2"/>
      </rPr>
      <t>: By governmental body it is meant the government departments and ministries supervising the regulated sector or the ministry of finance.</t>
    </r>
  </si>
  <si>
    <t>yes (all decisions)</t>
  </si>
  <si>
    <t>yes (but not all decisions)</t>
  </si>
  <si>
    <r>
      <rPr>
        <b/>
        <sz val="9"/>
        <rFont val="Arial"/>
        <family val="2"/>
      </rPr>
      <t>Definition</t>
    </r>
    <r>
      <rPr>
        <sz val="9"/>
        <rFont val="Arial"/>
        <family val="2"/>
      </rPr>
      <t>: By stakeholders it is meant actors outside government, including regulated industry, consumers, the general public.</t>
    </r>
  </si>
  <si>
    <r>
      <rPr>
        <b/>
        <sz val="9"/>
        <rFont val="Arial"/>
        <family val="2"/>
      </rPr>
      <t>Definition</t>
    </r>
    <r>
      <rPr>
        <sz val="9"/>
        <rFont val="Arial"/>
        <family val="2"/>
      </rPr>
      <t>: compliance with legal obligations refers to the compliance by the regulator with legal requirements (for example information obligations, decisions taken that are upheld).</t>
    </r>
  </si>
  <si>
    <r>
      <rPr>
        <b/>
        <sz val="9"/>
        <rFont val="Arial"/>
        <family val="2"/>
      </rPr>
      <t>Definition</t>
    </r>
    <r>
      <rPr>
        <sz val="9"/>
        <rFont val="Arial"/>
        <family val="2"/>
      </rPr>
      <t>: financial performance refers to the financial performance of the regulator (for example budget spending, revenue, direct and indirect cost incurred).</t>
    </r>
  </si>
  <si>
    <r>
      <rPr>
        <b/>
        <sz val="9"/>
        <rFont val="Arial"/>
        <family val="2"/>
      </rPr>
      <t>Note</t>
    </r>
    <r>
      <rPr>
        <sz val="9"/>
        <rFont val="Arial"/>
        <family val="2"/>
      </rPr>
      <t>: Compulsory process refers to the legal power of the regulator to request and set a deadline for the provision of information. This might also include further powers to impose penalties for non-compliance or ability to gain access via further legal proceedings (e.g. via a court) in cases without sanctioning powers.</t>
    </r>
  </si>
  <si>
    <r>
      <rPr>
        <b/>
        <sz val="9"/>
        <rFont val="Arial"/>
        <family val="2"/>
      </rPr>
      <t>Note</t>
    </r>
    <r>
      <rPr>
        <sz val="9"/>
        <rFont val="Arial"/>
        <family val="2"/>
      </rPr>
      <t>: Conducting research can include collecting data on costs for the regulated industry and benchmarking the regulated industry with similar industries/other jurisdictions.</t>
    </r>
  </si>
  <si>
    <r>
      <rPr>
        <b/>
        <sz val="9"/>
        <rFont val="Arial"/>
        <family val="2"/>
      </rPr>
      <t>Note</t>
    </r>
    <r>
      <rPr>
        <sz val="9"/>
        <rFont val="Arial"/>
        <family val="2"/>
      </rPr>
      <t>: Industry standards refer to technical requirements to be followed by industry participants. They can include, for example, grid codes or safety requirements.</t>
    </r>
  </si>
  <si>
    <r>
      <rPr>
        <b/>
        <sz val="9"/>
        <rFont val="Arial"/>
        <family val="2"/>
      </rPr>
      <t>Note</t>
    </r>
    <r>
      <rPr>
        <sz val="9"/>
        <rFont val="Arial"/>
        <family val="2"/>
      </rPr>
      <t>: Limited and defined set of criteria (based on incompatibilities and breaches  of law).</t>
    </r>
  </si>
  <si>
    <t>yes (even if there is no legislative requirement)</t>
  </si>
  <si>
    <t>yes (in line with a legislative requirement)</t>
  </si>
  <si>
    <t>regb6</t>
  </si>
  <si>
    <t>no (but the regulator produces it)</t>
  </si>
  <si>
    <t>regb7</t>
  </si>
  <si>
    <t>no (but the regulator publishes it)</t>
  </si>
  <si>
    <t>regb8 &amp; regb9 &amp; regb10 &amp; regb11</t>
  </si>
  <si>
    <t>Federal level/ National Level (for non-federal states)</t>
  </si>
  <si>
    <t>State level (only for federal states)</t>
  </si>
  <si>
    <t>Q1.2.1_E2</t>
  </si>
  <si>
    <t>Q2.2.1_G2</t>
  </si>
  <si>
    <t>To whom is the regulator directly accountable by law or statute? (Q1b.b.1)</t>
  </si>
  <si>
    <t>Does the regulator need to motivate its regulatory decisions (e.g. with evidence and data)? (Q1b.b.2)</t>
  </si>
  <si>
    <t>Does the regulator collect the following performance information? (Q1b.b.10)</t>
  </si>
  <si>
    <t>Are they published online on the regulator’s website? (Q1b.c.7a)</t>
  </si>
  <si>
    <t>Country list</t>
  </si>
  <si>
    <t>AUT : Austria</t>
  </si>
  <si>
    <t>BEL : Belgium</t>
  </si>
  <si>
    <t>CAN : Canada</t>
  </si>
  <si>
    <t>CHL : Chile</t>
  </si>
  <si>
    <t>DNK : Denmark</t>
  </si>
  <si>
    <t>EST : Estonia</t>
  </si>
  <si>
    <t>FIN : Finland</t>
  </si>
  <si>
    <t>FRA : France</t>
  </si>
  <si>
    <t>DEU : Germany</t>
  </si>
  <si>
    <t>GRC : Greece</t>
  </si>
  <si>
    <t>HUN : Hungary</t>
  </si>
  <si>
    <t>ISL : Iceland</t>
  </si>
  <si>
    <t>IRE : Ireland</t>
  </si>
  <si>
    <t>ISR : Israel</t>
  </si>
  <si>
    <t>ITA : Italy</t>
  </si>
  <si>
    <t>JPN : Japan</t>
  </si>
  <si>
    <t>KOR : Korea</t>
  </si>
  <si>
    <t>LVA : Latvia</t>
  </si>
  <si>
    <t>MEX : Mexico</t>
  </si>
  <si>
    <t>NLD : Netherlands</t>
  </si>
  <si>
    <t>NZL : New Zealand</t>
  </si>
  <si>
    <t>NOR : Norway</t>
  </si>
  <si>
    <t>POL : Poland</t>
  </si>
  <si>
    <t>PRT : Portugal</t>
  </si>
  <si>
    <t>SVK : Slovak Republic</t>
  </si>
  <si>
    <t>ESP : Spain</t>
  </si>
  <si>
    <t>SWE : Sweden</t>
  </si>
  <si>
    <t>CHE : Switzerland</t>
  </si>
  <si>
    <t>BRA : Brazil</t>
  </si>
  <si>
    <t>ZAF : South Africa</t>
  </si>
  <si>
    <t>SVN : Slovenia</t>
  </si>
  <si>
    <t>Name of worksheet</t>
  </si>
  <si>
    <t xml:space="preserve">Relevant codes  from the United Nation International Standard Industrial Classification of all economic activities (ISIC) </t>
  </si>
  <si>
    <t>This section covers the following segments:</t>
  </si>
  <si>
    <t>This section deals with the natural gas industry and does not include LPG. It focuses on the following segments:</t>
  </si>
  <si>
    <t>Included in ISIC rev 4.0 3520 and 4930</t>
  </si>
  <si>
    <t>This section asks questions about the governance of the economic regulator in charge of electricity and natural gas.</t>
  </si>
  <si>
    <r>
      <t>·</t>
    </r>
    <r>
      <rPr>
        <sz val="7"/>
        <color rgb="FF000000"/>
        <rFont val="Times New Roman"/>
        <family val="1"/>
      </rPr>
      <t xml:space="preserve">         </t>
    </r>
    <r>
      <rPr>
        <sz val="11"/>
        <color rgb="FF000000"/>
        <rFont val="Calibri"/>
        <family val="2"/>
      </rPr>
      <t>Electricity generation: Production and onward sale of electricity</t>
    </r>
  </si>
  <si>
    <r>
      <t>·</t>
    </r>
    <r>
      <rPr>
        <sz val="7"/>
        <color rgb="FF000000"/>
        <rFont val="Times New Roman"/>
        <family val="1"/>
      </rPr>
      <t xml:space="preserve">         </t>
    </r>
    <r>
      <rPr>
        <sz val="11"/>
        <color rgb="FF000000"/>
        <rFont val="Calibri"/>
        <family val="2"/>
      </rPr>
      <t>Electricity transmission: Transport of electricity at high voltages over long distances from generation facilities to electricity distribution networks</t>
    </r>
  </si>
  <si>
    <r>
      <t>·</t>
    </r>
    <r>
      <rPr>
        <sz val="7"/>
        <color rgb="FF000000"/>
        <rFont val="Times New Roman"/>
        <family val="1"/>
      </rPr>
      <t xml:space="preserve">         </t>
    </r>
    <r>
      <rPr>
        <sz val="11"/>
        <color rgb="FF000000"/>
        <rFont val="Calibri"/>
        <family val="2"/>
      </rPr>
      <t>Electricity distribution: Transport of electricity at medium and low voltages from the electricity transmission grid to customers’ premises.</t>
    </r>
  </si>
  <si>
    <r>
      <t>·</t>
    </r>
    <r>
      <rPr>
        <sz val="7"/>
        <color rgb="FF000000"/>
        <rFont val="Times New Roman"/>
        <family val="1"/>
      </rPr>
      <t xml:space="preserve">         </t>
    </r>
    <r>
      <rPr>
        <sz val="11"/>
        <color rgb="FF000000"/>
        <rFont val="Calibri"/>
        <family val="2"/>
      </rPr>
      <t xml:space="preserve">Electricity retail supply: Sale of electricity to final retail consumers </t>
    </r>
  </si>
  <si>
    <r>
      <t>·</t>
    </r>
    <r>
      <rPr>
        <sz val="7"/>
        <color rgb="FF000000"/>
        <rFont val="Times New Roman"/>
        <family val="1"/>
      </rPr>
      <t xml:space="preserve">         </t>
    </r>
    <r>
      <rPr>
        <sz val="11"/>
        <color rgb="FF000000"/>
        <rFont val="Calibri"/>
        <family val="2"/>
      </rPr>
      <t>Electricity import: Import of electricity from abroad</t>
    </r>
  </si>
  <si>
    <r>
      <t>Included in ISIC rev 4.0 3510</t>
    </r>
    <r>
      <rPr>
        <sz val="9.5"/>
        <color rgb="FF000000"/>
        <rFont val="Arial"/>
        <family val="2"/>
      </rPr>
      <t xml:space="preserve"> </t>
    </r>
  </si>
  <si>
    <r>
      <t>·</t>
    </r>
    <r>
      <rPr>
        <sz val="7"/>
        <color rgb="FF000000"/>
        <rFont val="Times New Roman"/>
        <family val="1"/>
      </rPr>
      <t xml:space="preserve">         </t>
    </r>
    <r>
      <rPr>
        <sz val="11"/>
        <color rgb="FF000000"/>
        <rFont val="Calibri"/>
        <family val="2"/>
      </rPr>
      <t>Gas production: Production and onward sale of gas</t>
    </r>
  </si>
  <si>
    <t>Q1.2.2_E5</t>
  </si>
  <si>
    <t>only court can overturn decisions</t>
  </si>
  <si>
    <t>yes (in policy document, non-binding instrument)</t>
  </si>
  <si>
    <t>yes (through a formal or informal process but opinion not made public)</t>
  </si>
  <si>
    <t>governmental/ministerial body with qualifications</t>
  </si>
  <si>
    <t>governmental/ministerial body unconditionally</t>
  </si>
  <si>
    <t>government/ministerial body with binding opinion of parliament/congress/parliamentary/congressional committee</t>
  </si>
  <si>
    <t>through parliamentary/congressional decisions</t>
  </si>
  <si>
    <t>5 years or more renewable for a set number of terms or non-renewable</t>
  </si>
  <si>
    <t>less than 5 years renewable for a set number of terms or non-renewable</t>
  </si>
  <si>
    <t>less than 5 years and renewable without restrictions or life appointment</t>
  </si>
  <si>
    <t>parliament/congress/committee upon proposal of the regulator</t>
  </si>
  <si>
    <t>parliament/congress</t>
  </si>
  <si>
    <t>to the parliament/congress</t>
  </si>
  <si>
    <t xml:space="preserve">Industry and market performance of the regulated sector </t>
  </si>
  <si>
    <t xml:space="preserve">Economic performance of the regulated sector </t>
  </si>
  <si>
    <t>Operational service delivery of the regulator</t>
  </si>
  <si>
    <t>Organizational/corporate governance performance of the regulator</t>
  </si>
  <si>
    <t>Quality of regulatory process of the regulator</t>
  </si>
  <si>
    <t>Compliance with legal obligations by the regulator</t>
  </si>
  <si>
    <t>Financial performance of the regulator, including costs of operating the regulator</t>
  </si>
  <si>
    <t>Publication of all decisions, resolutions and agreements</t>
  </si>
  <si>
    <t>yes (with other agencies/bodies such as the government or other bodies (please specify))</t>
  </si>
  <si>
    <r>
      <rPr>
        <b/>
        <sz val="9"/>
        <rFont val="Arial"/>
        <family val="2"/>
      </rPr>
      <t>Note</t>
    </r>
    <r>
      <rPr>
        <sz val="9"/>
        <rFont val="Arial"/>
        <family val="2"/>
      </rPr>
      <t>: Consumer standards can include standards for consumer services (e.g. network coverage and quality). This can also include processes aimed at facilitating switching from one operator to another.</t>
    </r>
  </si>
  <si>
    <r>
      <rPr>
        <b/>
        <sz val="9"/>
        <color theme="1"/>
        <rFont val="Arial"/>
        <family val="2"/>
      </rPr>
      <t>Definition</t>
    </r>
    <r>
      <rPr>
        <sz val="9"/>
        <color theme="1"/>
        <rFont val="Arial"/>
        <family val="2"/>
      </rPr>
      <t xml:space="preserve">: specialized body refers to a body independent from the executive but not part of the judiciary branch. This could be another regulator and/or a competition authority.
Examples of </t>
    </r>
    <r>
      <rPr>
        <b/>
        <sz val="9"/>
        <color theme="1"/>
        <rFont val="Arial"/>
        <family val="2"/>
      </rPr>
      <t>governmental and ministerial bodies</t>
    </r>
    <r>
      <rPr>
        <sz val="9"/>
        <color theme="1"/>
        <rFont val="Arial"/>
        <family val="2"/>
      </rPr>
      <t xml:space="preserve"> are government departments and ministries or agencies attached to a department or ministry.
Examples of </t>
    </r>
    <r>
      <rPr>
        <b/>
        <sz val="9"/>
        <color theme="1"/>
        <rFont val="Arial"/>
        <family val="2"/>
      </rPr>
      <t>qualifications</t>
    </r>
    <r>
      <rPr>
        <sz val="9"/>
        <color theme="1"/>
        <rFont val="Arial"/>
        <family val="2"/>
      </rPr>
      <t xml:space="preserve"> are limitations on the scope and extent to which the body can overturn the decision of the regulator. For example, the body can only reject certain parts or sections of the decision.</t>
    </r>
  </si>
  <si>
    <t>Are the following legislative requirements in place to enhance the transparency of the regulator's activities (with confidential and commercially sensitive information appropriately removed if needed)? (Q1b.b.11)</t>
  </si>
  <si>
    <r>
      <t>·</t>
    </r>
    <r>
      <rPr>
        <sz val="7"/>
        <color rgb="FF000000"/>
        <rFont val="Times New Roman"/>
        <family val="1"/>
      </rPr>
      <t xml:space="preserve">         </t>
    </r>
    <r>
      <rPr>
        <sz val="11"/>
        <color rgb="FF000000"/>
        <rFont val="Calibri"/>
        <family val="2"/>
      </rPr>
      <t>Gas import: Import of gas from abroad</t>
    </r>
  </si>
  <si>
    <r>
      <t>·</t>
    </r>
    <r>
      <rPr>
        <sz val="7"/>
        <color rgb="FF000000"/>
        <rFont val="Times New Roman"/>
        <family val="1"/>
      </rPr>
      <t xml:space="preserve">         </t>
    </r>
    <r>
      <rPr>
        <sz val="11"/>
        <color rgb="FF000000"/>
        <rFont val="Calibri"/>
        <family val="2"/>
      </rPr>
      <t>Gas retail supply:  Sale of gas to final consumers</t>
    </r>
  </si>
  <si>
    <t xml:space="preserve">Description of content of this part of the questionnaire </t>
  </si>
  <si>
    <t>Content of worksheet</t>
  </si>
  <si>
    <r>
      <t>·</t>
    </r>
    <r>
      <rPr>
        <sz val="7"/>
        <color rgb="FF000000"/>
        <rFont val="Times New Roman"/>
        <family val="1"/>
      </rPr>
      <t xml:space="preserve">         </t>
    </r>
    <r>
      <rPr>
        <sz val="11"/>
        <color rgb="FF000000"/>
        <rFont val="Calibri"/>
        <family val="2"/>
      </rPr>
      <t>Gas distribution : Transport of gas from the transmission grid to customers’ premises.</t>
    </r>
  </si>
  <si>
    <t>Industry and market performance of the regulated sector</t>
  </si>
  <si>
    <r>
      <rPr>
        <b/>
        <sz val="9"/>
        <rFont val="Arial"/>
        <family val="2"/>
      </rPr>
      <t>Note</t>
    </r>
    <r>
      <rPr>
        <sz val="9"/>
        <rFont val="Arial"/>
        <family val="2"/>
      </rPr>
      <t>: The information given to consumers on their bills should enable them to compare retail tariffs offered by their current supplier with those of other suppliers. Hence, this information should include, as a minimum, the current retail tariff offered to them by their present supplier – broken down by time of day/amount of consumption if relevant - and their annual electricity consumption. The aim of this obligation is to allow comparisons and make it easier for consumers to switch if they find better offers.</t>
    </r>
  </si>
  <si>
    <t>Subnational (e.g. Region/ Lander/Province)</t>
  </si>
  <si>
    <t>Electricity</t>
  </si>
  <si>
    <t>Natural Gas (no LPG)</t>
  </si>
  <si>
    <t>Instructions to be read before answering</t>
  </si>
  <si>
    <r>
      <t>For verification/completion where missing:
Answers for 2018 (</t>
    </r>
    <r>
      <rPr>
        <b/>
        <i/>
        <sz val="10"/>
        <color rgb="FFFF0000"/>
        <rFont val="Arial"/>
        <family val="2"/>
      </rPr>
      <t>prefilled by OECD</t>
    </r>
    <r>
      <rPr>
        <b/>
        <i/>
        <sz val="10"/>
        <rFont val="Arial"/>
        <family val="2"/>
      </rPr>
      <t>)</t>
    </r>
  </si>
  <si>
    <t>OECD comments</t>
  </si>
  <si>
    <t>Reason for OECD proposing different value</t>
  </si>
  <si>
    <t>2023 answers</t>
  </si>
  <si>
    <t>Answer for 2023</t>
  </si>
  <si>
    <t>Country Comments</t>
  </si>
  <si>
    <t>Revised Value (Proposed by OECD)</t>
  </si>
  <si>
    <t>Reason for proposing a revised value</t>
  </si>
  <si>
    <t>Value after first round</t>
  </si>
  <si>
    <t xml:space="preserve">Alternative answer provided by Country </t>
  </si>
  <si>
    <t xml:space="preserve">Revised Value (Proposed by OECD) </t>
  </si>
  <si>
    <r>
      <t>Reason for proposing a revised value</t>
    </r>
    <r>
      <rPr>
        <b/>
        <sz val="10"/>
        <rFont val="Arial"/>
        <family val="2"/>
      </rPr>
      <t/>
    </r>
  </si>
  <si>
    <t>Value after second round</t>
  </si>
  <si>
    <t>Revised value (proposed by OECD) Final</t>
  </si>
  <si>
    <t>Reason for Final answer (OECD)</t>
  </si>
  <si>
    <t>Final Answers</t>
  </si>
  <si>
    <t>Relevant legal reference/Important background info/Clarification</t>
  </si>
  <si>
    <t>Columns for Vetting</t>
  </si>
  <si>
    <t>Code 2023</t>
  </si>
  <si>
    <t>Electricity import</t>
  </si>
  <si>
    <t>Electricity export</t>
  </si>
  <si>
    <t>Q1.01_E1</t>
  </si>
  <si>
    <t>Q1.01_E2</t>
  </si>
  <si>
    <t>Q1.01_E6</t>
  </si>
  <si>
    <t>Q1.01_E3</t>
  </si>
  <si>
    <t>Q1.01_E4</t>
  </si>
  <si>
    <t>Q1.01_E5</t>
  </si>
  <si>
    <t xml:space="preserve"> Do the following sectors exist in your country? (Q1a.0.1)</t>
  </si>
  <si>
    <t>NI</t>
  </si>
  <si>
    <t>code2023</t>
  </si>
  <si>
    <t>QuestionText_2023</t>
  </si>
  <si>
    <t>Electricity generation</t>
  </si>
  <si>
    <t>Q1.1.2_E6</t>
  </si>
  <si>
    <t>Q1.1.3_E6</t>
  </si>
  <si>
    <t>This question is different from the one above because it only considers control that can be obtained by other means.</t>
  </si>
  <si>
    <t>Please, if you answered yes to any of the questions on voting rights, indicate the name of the firm in which such rights are held and include a link to a document (e.g. annual report) that provides evidence of the existence of these special voting rights and details about their nature. (Q1a.1.2d)</t>
  </si>
  <si>
    <t>If federal, national, state, regional or provincial governments control at least one firm in the sector, is a legislative action necessary for the government to sell its stakes in these firms partially or entirely? (Q1a.1.3)</t>
  </si>
  <si>
    <t>Q1.1.2b</t>
  </si>
  <si>
    <r>
      <rPr>
        <b/>
        <sz val="9"/>
        <rFont val="Arial"/>
        <family val="2"/>
      </rPr>
      <t>Definition:</t>
    </r>
    <r>
      <rPr>
        <sz val="9"/>
        <rFont val="Arial"/>
        <family val="2"/>
      </rPr>
      <t xml:space="preserve"> A legislative action means that a new law or a change in an existing law is necessary for such a sale to be possible. This change may be necessary, for example, if there is a law establishing that the government must be the owner of the firm, or requiring the government’s stake to always be above a certain threshold, or imposing other similar constraints.
If the parliament or another assembly (e.g. regional or local) need to authorize the sale of shares owned by government, then the answer should be yes because the need for a mandate to sell is akin to the need for a legislative action. A decree by the executive is also a legislative action, because it represents secondary legislation.</t>
    </r>
  </si>
  <si>
    <t>SECTION 1a.2.Market structure and Barriers to Competition</t>
  </si>
  <si>
    <t>For which jurisdiction are you answering the questions? (Q1a.2.1)</t>
  </si>
  <si>
    <t>Q1.02</t>
  </si>
  <si>
    <t>Do laws or regulations restrict the number of competing firms allowed to operate a business (e.g. by establishing a legal monopoly or duopoly, or a limited number of operators) in each of the following sectors? (Q1a.2.2)</t>
  </si>
  <si>
    <t>Q1.2.1_E6</t>
  </si>
  <si>
    <t>Q1.2.1_E3</t>
  </si>
  <si>
    <t>Q1.2.1_E4</t>
  </si>
  <si>
    <t>Q1.2.1a_E1</t>
  </si>
  <si>
    <t>Q1.2.1a_E2</t>
  </si>
  <si>
    <t>Q1.2.1a_E6</t>
  </si>
  <si>
    <t>Q1.2.1a_E3</t>
  </si>
  <si>
    <t>Q1.2.1a_E4</t>
  </si>
  <si>
    <t>Q1.2.1a_E5</t>
  </si>
  <si>
    <t>Q1.2.3_E1</t>
  </si>
  <si>
    <t>Q1.2.3_E2</t>
  </si>
  <si>
    <t>Q1.2.3_E5</t>
  </si>
  <si>
    <t>What is the market share of the largest firm in each of the following sectors? (Q1a.2.7)</t>
  </si>
  <si>
    <t>Q1.2.4_E1</t>
  </si>
  <si>
    <t>Q1.2.4_E2</t>
  </si>
  <si>
    <t>Q1.2.4_E3</t>
  </si>
  <si>
    <t>Q1.2.4_E4</t>
  </si>
  <si>
    <t>Q1.2.4_E5</t>
  </si>
  <si>
    <t>How are the terms and conditions of third-party access (TPA) to the electricity transmission grid determined? (Q1a.2.8)</t>
  </si>
  <si>
    <t>How are the terms and conditions of third-party access (TPA) to the electricity distribution networks determined? (Q1a.2.9)</t>
  </si>
  <si>
    <t>Q1.2.5</t>
  </si>
  <si>
    <t>Q1.2.5a</t>
  </si>
  <si>
    <t>Q1.2.6</t>
  </si>
  <si>
    <t>Q1.2.6a</t>
  </si>
  <si>
    <t>Are (at least some) consumers allowed to sell explicit demand response to a third party? (Q1a.2.12)</t>
  </si>
  <si>
    <t>If you have answered Yes to the Q above, which categories of consumer are able to do so? (Q1a.2.12a)</t>
  </si>
  <si>
    <t>If (at least some) consumers are allowed to sell explicit demand response to a third party, do they need the consent of their retail supplier? (Q1a.2.12c)</t>
  </si>
  <si>
    <t>Please indicate the year to which the data refers and the source (Q1a.2.12e)</t>
  </si>
  <si>
    <t>Is there an organised market for the wholesale purchase and sale of electricity (electricity exchange market)? (Q1a.2.10)</t>
  </si>
  <si>
    <t>Please indicate the year to which the data refers and the source. If the source is not provided, no verification will be possible and the OECD will have to automatically select the answer “We do not collect such data” (Q1a.2.10c)</t>
  </si>
  <si>
    <t xml:space="preserve">Please indicate the year and the type of consumers (e.g. domestic only) to which the data refers and the source. If the source is not provided, no verification will be possible and the OECD will have to automatically select the answer “We do not collect such data” (Q1a.2.11d)
</t>
  </si>
  <si>
    <t>Q1.2.7</t>
  </si>
  <si>
    <r>
      <rPr>
        <b/>
        <sz val="9"/>
        <rFont val="Arial"/>
        <family val="2"/>
      </rPr>
      <t xml:space="preserve">Definitions: </t>
    </r>
    <r>
      <rPr>
        <sz val="9"/>
        <rFont val="Arial"/>
        <family val="2"/>
      </rPr>
      <t>Electricity exchange market is a platform for the purchasing and selling of electricity between participants in the energy industry where prices are determined by the current supply and demand. Electricity could be sold and bought intraday, day ahead or longer term, i.e. the delivery of the amount acquired could be a different points in time.</t>
    </r>
  </si>
  <si>
    <t>Q1.2.8</t>
  </si>
  <si>
    <t>Q1.2.8a</t>
  </si>
  <si>
    <t>Q1.2.8b</t>
  </si>
  <si>
    <t>Q1.4.1a</t>
  </si>
  <si>
    <t>Q1.4.1b</t>
  </si>
  <si>
    <t>Q1.4.1c</t>
  </si>
  <si>
    <r>
      <rPr>
        <b/>
        <sz val="9"/>
        <rFont val="Arial"/>
        <family val="2"/>
      </rPr>
      <t>Note:</t>
    </r>
    <r>
      <rPr>
        <sz val="9"/>
        <rFont val="Arial"/>
        <family val="2"/>
      </rPr>
      <t xml:space="preserve"> The consent may also involve a payment to their retail supplier. </t>
    </r>
  </si>
  <si>
    <t>In the bills they send to their residential and small commercial customers, are electricity companies required to include clear information on the customers’ annual consumption and on the retail tariffs they are charged?  (Q1a.3.1)</t>
  </si>
  <si>
    <t>Q1.3.1</t>
  </si>
  <si>
    <t>Q1.3.1a</t>
  </si>
  <si>
    <t>Are electricity retail tariffs regulated or approved by the government, a ministry, a regulator or another public body for any of these categories of consumers? (Q1a.3.2)</t>
  </si>
  <si>
    <r>
      <rPr>
        <b/>
        <sz val="9"/>
        <rFont val="Arial"/>
        <family val="2"/>
      </rPr>
      <t xml:space="preserve">Definitions: </t>
    </r>
    <r>
      <rPr>
        <sz val="9"/>
        <rFont val="Arial"/>
        <family val="2"/>
      </rPr>
      <t xml:space="preserve">
- </t>
    </r>
    <r>
      <rPr>
        <b/>
        <sz val="9"/>
        <rFont val="Arial"/>
        <family val="2"/>
      </rPr>
      <t>A tariff is regulated</t>
    </r>
    <r>
      <rPr>
        <sz val="9"/>
        <rFont val="Arial"/>
        <family val="2"/>
      </rPr>
      <t xml:space="preserve"> when its maximum or minimum level is set or constrained by government, ministry, a regulatory authority or any other public body. Regulation of retail tariffs in sectors such as energy and telecoms often takes the form of cost plus or price caps.
- </t>
    </r>
    <r>
      <rPr>
        <b/>
        <sz val="9"/>
        <rFont val="Arial"/>
        <family val="2"/>
      </rPr>
      <t>Vulnerable consumer</t>
    </r>
    <r>
      <rPr>
        <sz val="9"/>
        <rFont val="Arial"/>
        <family val="2"/>
      </rPr>
      <t xml:space="preserve">s are usually disadvantaged consumers, such as low incomes ones. If price regulation applies to domestic customers who are not vulnerable, then please answer “Yes, for domestic customers”
- </t>
    </r>
    <r>
      <rPr>
        <b/>
        <sz val="9"/>
        <rFont val="Arial"/>
        <family val="2"/>
      </rPr>
      <t>Domestic consumers</t>
    </r>
    <r>
      <rPr>
        <sz val="9"/>
        <rFont val="Arial"/>
        <family val="2"/>
      </rPr>
      <t xml:space="preserve"> are also referred to as households. 
- </t>
    </r>
    <r>
      <rPr>
        <b/>
        <sz val="9"/>
        <rFont val="Arial"/>
        <family val="2"/>
      </rPr>
      <t xml:space="preserve">Small NON-domestic consumers </t>
    </r>
    <r>
      <rPr>
        <sz val="9"/>
        <rFont val="Arial"/>
        <family val="2"/>
      </rPr>
      <t xml:space="preserve">are very small businesses that are usually considered akin to domestic consumers/households.
</t>
    </r>
    <r>
      <rPr>
        <b/>
        <sz val="9"/>
        <rFont val="Arial"/>
        <family val="2"/>
      </rPr>
      <t>Note:</t>
    </r>
    <r>
      <rPr>
        <sz val="9"/>
        <rFont val="Arial"/>
        <family val="2"/>
      </rPr>
      <t xml:space="preserve"> If tariffs are only notified to regulator, ministry or other public body, the answer should be No.
</t>
    </r>
    <r>
      <rPr>
        <b/>
        <sz val="9"/>
        <rFont val="Arial"/>
        <family val="2"/>
      </rPr>
      <t>Note:</t>
    </r>
    <r>
      <rPr>
        <sz val="9"/>
        <rFont val="Arial"/>
        <family val="2"/>
      </rPr>
      <t xml:space="preserve"> If in your country the regulation of retail tariffs is based on specific consumption thresholds that do not match with the categories listed above, please explain in the Comments column what these thresholds are.</t>
    </r>
  </si>
  <si>
    <t>If you answered yes to the question above, for what reason are electricity retail tariffs regulated or approved for some or all categories of consumers? (Q1a.3.2a)</t>
  </si>
  <si>
    <r>
      <rPr>
        <b/>
        <sz val="9"/>
        <rFont val="Arial"/>
        <family val="2"/>
      </rPr>
      <t>Instructions:</t>
    </r>
    <r>
      <rPr>
        <sz val="9"/>
        <rFont val="Arial"/>
        <family val="2"/>
      </rPr>
      <t xml:space="preserve"> if you have selected the answer Other please explain why retail tariffs are regulated or approved</t>
    </r>
  </si>
  <si>
    <t>Q1.3.2a</t>
  </si>
  <si>
    <t>If electricity retail tariffs are regulated, are there measures in place which require that the regulated retail tariffs are based on the tariffs or costs of the most efficient supplier? (Q1a.3.2c)</t>
  </si>
  <si>
    <t>Q1.3.3a</t>
  </si>
  <si>
    <t>SECTION 1a.4. New Regulatory Issues</t>
  </si>
  <si>
    <t xml:space="preserve">What is the percentage of shares owned, either directly or indirectly, by the government in the largest firm in the following sectors? (Q1a.1.6a) </t>
  </si>
  <si>
    <t xml:space="preserve">Do national, state, regional provincial or municipal governments hold equity stakes in the largest firm in the following sectors? (Q1a.1.6)  </t>
  </si>
  <si>
    <t>Columns for Translation</t>
  </si>
  <si>
    <t>ECO_A</t>
  </si>
  <si>
    <t>ECO_B</t>
  </si>
  <si>
    <t>ECO_C</t>
  </si>
  <si>
    <t>ECO_D</t>
  </si>
  <si>
    <t>ECO_E</t>
  </si>
  <si>
    <t>ECO_F</t>
  </si>
  <si>
    <t>ECO_G</t>
  </si>
  <si>
    <t>ECO_H</t>
  </si>
  <si>
    <t>ECO_I</t>
  </si>
  <si>
    <t>Q1a.1.3_E1</t>
  </si>
  <si>
    <t>Q1a.1.3_E2</t>
  </si>
  <si>
    <t>Q1a.1.3_E5</t>
  </si>
  <si>
    <t>Q1a.1.3_E6</t>
  </si>
  <si>
    <t>Column P</t>
  </si>
  <si>
    <t>P</t>
  </si>
  <si>
    <t>Q1a.1.6a_E1</t>
  </si>
  <si>
    <t>Q1a.1.6a_E2</t>
  </si>
  <si>
    <t>Q1a.1.6a</t>
  </si>
  <si>
    <t xml:space="preserve">Gas generation </t>
  </si>
  <si>
    <t>Gas import</t>
  </si>
  <si>
    <t>Gas export</t>
  </si>
  <si>
    <t>Gas generation</t>
  </si>
  <si>
    <t xml:space="preserve"> Do the following sectors exist in your country? (Q1b.0.1)</t>
  </si>
  <si>
    <t>SECTION 1a.1. Firm ownership, control and legal status</t>
  </si>
  <si>
    <t>Please, if you answered yes to any of the questions on voting rights, indicate the name of the firm in which such rights are held and include a link to a document (e.g. annual report) that provides evidence of the existence of these special voting rights and details about their nature. (Q1b.1.2d)</t>
  </si>
  <si>
    <t>Q2.01_G9</t>
  </si>
  <si>
    <t>Q2.1.1_G9</t>
  </si>
  <si>
    <t>Q2.01_G1</t>
  </si>
  <si>
    <t>Q2.01_G2</t>
  </si>
  <si>
    <t>Q2.01_G6</t>
  </si>
  <si>
    <t>Q2.01_G3</t>
  </si>
  <si>
    <t>Q2.01_G4</t>
  </si>
  <si>
    <t>Q2.01_G5</t>
  </si>
  <si>
    <t>Q2.1.1_G6</t>
  </si>
  <si>
    <t>Q2.1.2_G6</t>
  </si>
  <si>
    <t>Q2.1.2_G9</t>
  </si>
  <si>
    <t>Q2.1.3_G6</t>
  </si>
  <si>
    <t>Q2.1.3_G9</t>
  </si>
  <si>
    <t>If federal, national, state, regional or provincial governments control at least one firm in the sector, is a legislative action necessary for the government to sell its stakes in these firms partially or entirely? (Q1b.1.3)</t>
  </si>
  <si>
    <r>
      <t xml:space="preserve">Do federal, national, state regional or provincial governments control </t>
    </r>
    <r>
      <rPr>
        <u/>
        <sz val="9"/>
        <rFont val="Arial"/>
        <family val="2"/>
      </rPr>
      <t xml:space="preserve">the largest </t>
    </r>
    <r>
      <rPr>
        <sz val="9"/>
        <rFont val="Arial"/>
        <family val="2"/>
      </rPr>
      <t>firm in each of the following sectors? (Q1a.1.4)</t>
    </r>
  </si>
  <si>
    <t>Please indicate how the market share of the firms assessed were calculated to answer this question (Q1a.1.4b).</t>
  </si>
  <si>
    <t>Please indicate how the market share of the firms assessed were calculated to answer this question (Q1b.1.4b).</t>
  </si>
  <si>
    <t>Please, if you answered yes to any of the questions on voting rights, indicate the name of the firm in which such rights are held and include a link to a document (e.g. annual report) that provides evidence of the existence of these special voting rights and details about their nature. (Q1b.1.5d)</t>
  </si>
  <si>
    <t>Q2.1.2b</t>
  </si>
  <si>
    <t xml:space="preserve">What is the percentage of shares owned, either directly or indirectly, by the government in the largest firm in the following sectors? (Q1b.1.6a) </t>
  </si>
  <si>
    <t xml:space="preserve">Do national, state, regional provincial or municipal governments hold equity stakes in the largest firm in the following sectors? (Q1b.1.6)  </t>
  </si>
  <si>
    <t>Q1a.1.6a_E5</t>
  </si>
  <si>
    <t>SECTION 1b.1. Firm ownership, control and legal status</t>
  </si>
  <si>
    <t>SECTION 1b.2.Market structure and Barriers to Competition</t>
  </si>
  <si>
    <t>For which jurisdiction are you answering the questions? (Q1b.2.1)</t>
  </si>
  <si>
    <t>Do laws or regulations restrict the number of competing firms allowed to operate a business (e.g. by establishing a legal monopoly or duopoly, or a limited number of operators) in each of the following sectors? (Q1b.2.2)</t>
  </si>
  <si>
    <t xml:space="preserve">Please provide link to the law/regulation that requires the vertical separation between the transmission system operator and the firm(s) operating in the other sectors of the Gas supply chain (Q1b.2.3a) </t>
  </si>
  <si>
    <t>Please provide link to the law/regulation that requires the vertical separation between the distribution system operator and the firm(s) operating in the other sectors of the Gas supply chain (Q1b.2.5a)</t>
  </si>
  <si>
    <t>What is the market share of the largest firm in each of the following sectors? (Q1b.2.7)</t>
  </si>
  <si>
    <t>Please indicate in the Comments column the name of firms and the criterion used to calculate the market share for each of the sectors (Q1b.2.7a)</t>
  </si>
  <si>
    <t>Please indicate the year to which the data refers and the source. If the source is not provided, no verification will be possible and the OECD will have to automatically select the answer “We do not collect such data” (Q1b.2.10c)</t>
  </si>
  <si>
    <t xml:space="preserve">Please indicate the year and the type of consumers (e.g. domestic only) to which the data refers and the source. If the source is not provided, no verification will be possible and the OECD will have to automatically select the answer “We do not collect such data” (Q1b.2.11d)
</t>
  </si>
  <si>
    <t>SECTION 1b.4. New Regulatory Issues</t>
  </si>
  <si>
    <t>Q2.02</t>
  </si>
  <si>
    <t>Gas retail supply - large and medium commercial and industrial users</t>
  </si>
  <si>
    <t>Gas retail supply - small commercial and domestic users</t>
  </si>
  <si>
    <t>Q2.2.1_G6</t>
  </si>
  <si>
    <t>Q2.2.1_G3</t>
  </si>
  <si>
    <t>Q2.2.1_G4</t>
  </si>
  <si>
    <t>Q2.2.1_G9</t>
  </si>
  <si>
    <t>Q2.2.1_G7</t>
  </si>
  <si>
    <t>Q2.2.1_G8</t>
  </si>
  <si>
    <t>Gas retail supply - large and medium commercial and industrisal users</t>
  </si>
  <si>
    <t>Q2.2.1a_G1</t>
  </si>
  <si>
    <t>Q2.2.1a_G2</t>
  </si>
  <si>
    <t>Q2.2.1a_G6</t>
  </si>
  <si>
    <t>Q2.2.1a_G3</t>
  </si>
  <si>
    <t>Q2.2.1a_G4</t>
  </si>
  <si>
    <t>Q2.2.1a_G9</t>
  </si>
  <si>
    <t>Q2.2.1a_G7</t>
  </si>
  <si>
    <t>Q2.2.1a_G8</t>
  </si>
  <si>
    <t>Q2.2.2_G6</t>
  </si>
  <si>
    <t>Q2.2.2_G9</t>
  </si>
  <si>
    <t>Q2.2.3_G2</t>
  </si>
  <si>
    <t>Q2.2.3_G6</t>
  </si>
  <si>
    <t>Q2.2.3_G9</t>
  </si>
  <si>
    <t>Q2.2.3_G5</t>
  </si>
  <si>
    <t>Q2.2.3_G1</t>
  </si>
  <si>
    <t>Q2.2.4_G1</t>
  </si>
  <si>
    <t>Q2.2.4_G2</t>
  </si>
  <si>
    <t>Q2.2.4_G6</t>
  </si>
  <si>
    <t>Q2.2.4_G3</t>
  </si>
  <si>
    <t>Q2.2.4_G4</t>
  </si>
  <si>
    <t>Q2.2.4_G9</t>
  </si>
  <si>
    <t>Q2.2.4_G5</t>
  </si>
  <si>
    <t>Q2.2.5</t>
  </si>
  <si>
    <t>Q2.2.5a</t>
  </si>
  <si>
    <t>Q2.2.6</t>
  </si>
  <si>
    <t>Q2.2.6a</t>
  </si>
  <si>
    <t>Q2.2.8</t>
  </si>
  <si>
    <t>Q2.2.8a</t>
  </si>
  <si>
    <t>Q2.2.8b</t>
  </si>
  <si>
    <t>In the bills they send to their residential and small commercial customers, are gas companies required to include clear information on the customers’ annual consumption and on the retail tariffs they are charged?  (Q1b.3.1)</t>
  </si>
  <si>
    <t>Are gas retail tariffs regulated or approved by the government, a ministry, a regulator or another public body for any of these categories of consumers? (Q1b.3.2)</t>
  </si>
  <si>
    <t>If you answered yes to the question above, for what reason are gas retail tariffs regulated or approved for some or all categories of consumers? (Q1b.3.2a)</t>
  </si>
  <si>
    <t>If gas retail tariffs are regulated, are there measures in place which require that the regulated retail tariffs are based on the tariffs or costs of the most efficient supplier? (Q1b.3.2c)</t>
  </si>
  <si>
    <t>How are the terms and conditions of third-party access (TPA) to the gas transmission grid determined? (Q1b.2.8)</t>
  </si>
  <si>
    <t>How are the terms and conditions of third-party access (TPA) to the gas distribution networks determined? (Q1b.2.9)</t>
  </si>
  <si>
    <t>Is there an organised market for the wholesale purchase and sale of gas (natural gas exchange market)? (Q1b.2.10)</t>
  </si>
  <si>
    <r>
      <t xml:space="preserve">Is there at least one independent retail price comparison tool available for </t>
    </r>
    <r>
      <rPr>
        <b/>
        <sz val="9"/>
        <rFont val="Arial"/>
        <family val="2"/>
      </rPr>
      <t>domestic consumers</t>
    </r>
    <r>
      <rPr>
        <sz val="9"/>
        <rFont val="Arial"/>
        <family val="2"/>
      </rPr>
      <t xml:space="preserve"> to compare the offers (including tariffs) of gas retail suppliers? (Q1b.2.12)</t>
    </r>
  </si>
  <si>
    <t>If so, which categories of consumers have the legal right to choose their retail gas supplier? (Q1b.2.11a)</t>
  </si>
  <si>
    <r>
      <rPr>
        <b/>
        <sz val="9"/>
        <rFont val="Arial"/>
        <family val="2"/>
      </rPr>
      <t>Note</t>
    </r>
    <r>
      <rPr>
        <sz val="9"/>
        <rFont val="Arial"/>
        <family val="2"/>
      </rPr>
      <t>: This question is about whether legally consumers have the option to choose their supplier. It may then be that in their area there is only one retail supplier and that de facto they cannot choose, but what matters here is that they have</t>
    </r>
    <r>
      <rPr>
        <b/>
        <sz val="9"/>
        <rFont val="Arial"/>
        <family val="2"/>
      </rPr>
      <t xml:space="preserve"> the legal right</t>
    </r>
    <r>
      <rPr>
        <sz val="9"/>
        <rFont val="Arial"/>
        <family val="2"/>
      </rPr>
      <t xml:space="preserve"> to choose</t>
    </r>
  </si>
  <si>
    <r>
      <t>Do at least some categories of consumers have</t>
    </r>
    <r>
      <rPr>
        <b/>
        <sz val="9"/>
        <rFont val="Arial"/>
        <family val="2"/>
      </rPr>
      <t xml:space="preserve"> the legal right </t>
    </r>
    <r>
      <rPr>
        <sz val="9"/>
        <rFont val="Arial"/>
        <family val="2"/>
      </rPr>
      <t>to choose their retail gas supplier? (Q1b.2.11)</t>
    </r>
  </si>
  <si>
    <r>
      <rPr>
        <b/>
        <sz val="9"/>
        <rFont val="Arial"/>
        <family val="2"/>
      </rPr>
      <t>Definitions:</t>
    </r>
    <r>
      <rPr>
        <sz val="9"/>
        <rFont val="Arial"/>
        <family val="2"/>
      </rPr>
      <t xml:space="preserve"> A </t>
    </r>
    <r>
      <rPr>
        <b/>
        <sz val="9"/>
        <rFont val="Arial"/>
        <family val="2"/>
      </rPr>
      <t>natural gas exchange market</t>
    </r>
    <r>
      <rPr>
        <sz val="9"/>
        <rFont val="Arial"/>
        <family val="2"/>
      </rPr>
      <t xml:space="preserve"> is a platform for the purchasing and selling of Gas between participants in the energy industry where prices are determined by the current supply and demand. Gas could be sold and bought intraday, day ahead or longer term, i.e. the delivery of the amount acquired could be a different points in time.</t>
    </r>
  </si>
  <si>
    <r>
      <t>What form of vertical separation</t>
    </r>
    <r>
      <rPr>
        <b/>
        <u/>
        <sz val="9"/>
        <rFont val="Arial"/>
        <family val="2"/>
      </rPr>
      <t xml:space="preserve"> is required by regulation</t>
    </r>
    <r>
      <rPr>
        <sz val="9"/>
        <rFont val="Arial"/>
        <family val="2"/>
      </rPr>
      <t xml:space="preserve"> for the following sectors from gas distribution? (Q1b.2.5)</t>
    </r>
  </si>
  <si>
    <r>
      <t xml:space="preserve">What form of vertical separation </t>
    </r>
    <r>
      <rPr>
        <b/>
        <u/>
        <sz val="9"/>
        <rFont val="Arial"/>
        <family val="2"/>
      </rPr>
      <t>is required by regulation</t>
    </r>
    <r>
      <rPr>
        <sz val="9"/>
        <rFont val="Arial"/>
        <family val="2"/>
      </rPr>
      <t xml:space="preserve"> for the following sectors from electricity distribution? (Q1a.2.5)</t>
    </r>
  </si>
  <si>
    <r>
      <t xml:space="preserve">What form of vertical separation </t>
    </r>
    <r>
      <rPr>
        <b/>
        <u/>
        <sz val="9"/>
        <rFont val="Arial"/>
        <family val="2"/>
      </rPr>
      <t>is required by regulation</t>
    </r>
    <r>
      <rPr>
        <sz val="9"/>
        <rFont val="Arial"/>
        <family val="2"/>
      </rPr>
      <t xml:space="preserve"> for the following sectors from electricity transmission? (Q1a.2.3) </t>
    </r>
  </si>
  <si>
    <r>
      <t>Do at least some categories of consumers have</t>
    </r>
    <r>
      <rPr>
        <b/>
        <sz val="9"/>
        <rFont val="Arial"/>
        <family val="2"/>
      </rPr>
      <t xml:space="preserve"> the legal right</t>
    </r>
    <r>
      <rPr>
        <sz val="9"/>
        <rFont val="Arial"/>
        <family val="2"/>
      </rPr>
      <t xml:space="preserve"> to choose their retail electricity supplier? (Q1a.2.11)</t>
    </r>
  </si>
  <si>
    <r>
      <t xml:space="preserve">If so, which categories of consumers have </t>
    </r>
    <r>
      <rPr>
        <b/>
        <sz val="9"/>
        <rFont val="Arial"/>
        <family val="2"/>
      </rPr>
      <t>the legal right</t>
    </r>
    <r>
      <rPr>
        <sz val="9"/>
        <rFont val="Arial"/>
        <family val="2"/>
      </rPr>
      <t xml:space="preserve"> to choose their retail electricity supplier? (Q1a.2.11a)</t>
    </r>
  </si>
  <si>
    <r>
      <rPr>
        <b/>
        <sz val="9"/>
        <rFont val="Arial"/>
        <family val="2"/>
      </rPr>
      <t>Note:</t>
    </r>
    <r>
      <rPr>
        <sz val="9"/>
        <rFont val="Arial"/>
        <family val="2"/>
      </rPr>
      <t xml:space="preserve"> The information given to consumers on their bills should enable them to compare retail tariffs offered by their current supplier with those of other suppliers. Hence, this information should include, as a minimum, the current retail tariff offered to them by their present supplier – broken down by time of day/amount of consumption if relevant - and their annual gas consumption. The aim of this obligation is to allow comparisons and make it easier for consumers to switch if they find better offers.</t>
    </r>
  </si>
  <si>
    <t>Q2.3.1</t>
  </si>
  <si>
    <t>Q2.3.1a</t>
  </si>
  <si>
    <t>Q2.3.2</t>
  </si>
  <si>
    <t>Q2.3.2a</t>
  </si>
  <si>
    <t>Q2.3.3</t>
  </si>
  <si>
    <t>Q2.3.3a</t>
  </si>
  <si>
    <r>
      <rPr>
        <b/>
        <sz val="9"/>
        <rFont val="Arial"/>
        <family val="2"/>
      </rPr>
      <t>Definition: 
Third parties</t>
    </r>
    <r>
      <rPr>
        <sz val="9"/>
        <rFont val="Arial"/>
        <family val="2"/>
      </rPr>
      <t xml:space="preserve"> are companies that do not own or operate the transmission or distribution network.</t>
    </r>
    <r>
      <rPr>
        <b/>
        <sz val="9"/>
        <rFont val="Arial"/>
        <family val="2"/>
      </rPr>
      <t xml:space="preserve">
</t>
    </r>
  </si>
  <si>
    <t>Q1b.2.11b</t>
  </si>
  <si>
    <t>Q1b.2.11c</t>
  </si>
  <si>
    <t>Q1b.3.2a</t>
  </si>
  <si>
    <t>Q1b.3.2c</t>
  </si>
  <si>
    <t>Q1b.1.3_G1</t>
  </si>
  <si>
    <t>Q1b.1.3_G2</t>
  </si>
  <si>
    <t>Q1b.1.3_G3</t>
  </si>
  <si>
    <t>Q1b.1.3_G4</t>
  </si>
  <si>
    <t>Q1b.1.3_G6</t>
  </si>
  <si>
    <t>Q1b.1.3_G9</t>
  </si>
  <si>
    <t>Q2.2.7</t>
  </si>
  <si>
    <t>Q1b.1.6a</t>
  </si>
  <si>
    <t>Q1b.1.6a_G1</t>
  </si>
  <si>
    <t>Q1b.1.6a_G2</t>
  </si>
  <si>
    <t>Q1b.1.6a_G5</t>
  </si>
  <si>
    <t>Q1b.1.6a_G6</t>
  </si>
  <si>
    <t>Q1b.1.6a_G9</t>
  </si>
  <si>
    <t>Q1b.2.10b</t>
  </si>
  <si>
    <r>
      <rPr>
        <b/>
        <sz val="9"/>
        <rFont val="Arial"/>
        <family val="2"/>
      </rPr>
      <t>Note</t>
    </r>
    <r>
      <rPr>
        <sz val="9"/>
        <rFont val="Arial"/>
        <family val="2"/>
      </rPr>
      <t>: This question is about whether legally consumers have the option to choose their supplier. It may then be that in their area there is only one retail supplier and that de facto they cannot choose, but what matters here is that they have the legal right to choose.</t>
    </r>
  </si>
  <si>
    <r>
      <t xml:space="preserve">Is there at least one independent retail price comparison tool available for </t>
    </r>
    <r>
      <rPr>
        <b/>
        <sz val="9"/>
        <rFont val="Arial"/>
        <family val="2"/>
      </rPr>
      <t>domestic consumers</t>
    </r>
    <r>
      <rPr>
        <sz val="9"/>
        <rFont val="Arial"/>
        <family val="2"/>
      </rPr>
      <t xml:space="preserve"> to compare the offers (including tariffs) of electricity retail suppliers? (Q1a.2.13)</t>
    </r>
  </si>
  <si>
    <r>
      <rPr>
        <b/>
        <sz val="9"/>
        <rFont val="Arial"/>
        <family val="2"/>
      </rPr>
      <t>Note:</t>
    </r>
    <r>
      <rPr>
        <sz val="9"/>
        <rFont val="Arial"/>
        <family val="2"/>
      </rPr>
      <t xml:space="preserve"> the purpose of this question is to understand the scale of the issue and potential impact on the market. Hence, any on-site storage is relevant, including but not limited to, battery storage.
</t>
    </r>
    <r>
      <rPr>
        <b/>
        <sz val="9"/>
        <rFont val="Arial"/>
        <family val="2"/>
      </rPr>
      <t>- Domestic consumers</t>
    </r>
    <r>
      <rPr>
        <sz val="9"/>
        <rFont val="Arial"/>
        <family val="2"/>
      </rPr>
      <t xml:space="preserve"> are also referred to as households. 
</t>
    </r>
    <r>
      <rPr>
        <b/>
        <sz val="9"/>
        <rFont val="Arial"/>
        <family val="2"/>
      </rPr>
      <t>- Small NON-domestic consumers</t>
    </r>
    <r>
      <rPr>
        <sz val="9"/>
        <rFont val="Arial"/>
        <family val="2"/>
      </rPr>
      <t xml:space="preserve"> are very small businesses that are usually considered akin to domestic consumers/households.
</t>
    </r>
    <r>
      <rPr>
        <b/>
        <sz val="9"/>
        <rFont val="Arial"/>
        <family val="2"/>
      </rPr>
      <t>Instructions:</t>
    </r>
    <r>
      <rPr>
        <sz val="9"/>
        <rFont val="Arial"/>
        <family val="2"/>
      </rPr>
      <t xml:space="preserve"> If you do not have data for 2021, you can use the latest data available, but please indicate the date to which it refers</t>
    </r>
  </si>
  <si>
    <r>
      <rPr>
        <b/>
        <sz val="9"/>
        <rFont val="Arial"/>
        <family val="2"/>
      </rPr>
      <t xml:space="preserve">Note: </t>
    </r>
    <r>
      <rPr>
        <sz val="9"/>
        <rFont val="Arial"/>
        <family val="2"/>
      </rPr>
      <t xml:space="preserve">the purpose of this question is to understand the scale of the issue and its potential impact on the market. Hence, any on-site generation is relevant, including but not limited to, solar photovoltaic (PV) systems.
- </t>
    </r>
    <r>
      <rPr>
        <b/>
        <sz val="9"/>
        <rFont val="Arial"/>
        <family val="2"/>
      </rPr>
      <t>Domestic consumers</t>
    </r>
    <r>
      <rPr>
        <sz val="9"/>
        <rFont val="Arial"/>
        <family val="2"/>
      </rPr>
      <t xml:space="preserve"> are also referred to as households. 
- </t>
    </r>
    <r>
      <rPr>
        <b/>
        <sz val="9"/>
        <rFont val="Arial"/>
        <family val="2"/>
      </rPr>
      <t>Small NON-domestic consumers</t>
    </r>
    <r>
      <rPr>
        <sz val="9"/>
        <rFont val="Arial"/>
        <family val="2"/>
      </rPr>
      <t xml:space="preserve"> are very small businesses that are usually considered akin to domestic consumers/households.</t>
    </r>
    <r>
      <rPr>
        <b/>
        <sz val="9"/>
        <rFont val="Arial"/>
        <family val="2"/>
      </rPr>
      <t xml:space="preserve">
Instructions:</t>
    </r>
    <r>
      <rPr>
        <sz val="9"/>
        <rFont val="Arial"/>
        <family val="2"/>
      </rPr>
      <t xml:space="preserve"> If you do not have data for 2021, you can use the latest data available, but please indicate the date to which it refers.</t>
    </r>
  </si>
  <si>
    <t>yes (local monopolies)</t>
  </si>
  <si>
    <t>yes (limited number of operators)</t>
  </si>
  <si>
    <t>no (market open to competition)</t>
  </si>
  <si>
    <t>no separation</t>
  </si>
  <si>
    <t>legal/operational separation</t>
  </si>
  <si>
    <t>ownership separation</t>
  </si>
  <si>
    <t>accounting separation</t>
  </si>
  <si>
    <t>between 50% and 90%</t>
  </si>
  <si>
    <t>smaller than 50%</t>
  </si>
  <si>
    <t>no TPA</t>
  </si>
  <si>
    <t>state level (only for federal states)</t>
  </si>
  <si>
    <t>subnational (e.g. Region/ Lander/Province)</t>
  </si>
  <si>
    <t>a combination of the above</t>
  </si>
  <si>
    <t>yes (only large NON-domestic consumers)</t>
  </si>
  <si>
    <t>yes (only large and medium NON-domestic consumers)</t>
  </si>
  <si>
    <t>yes (all consumers, including households)</t>
  </si>
  <si>
    <r>
      <t xml:space="preserve">
</t>
    </r>
    <r>
      <rPr>
        <b/>
        <sz val="9"/>
        <rFont val="Arial"/>
        <family val="2"/>
      </rPr>
      <t>The market share</t>
    </r>
    <r>
      <rPr>
        <sz val="9"/>
        <rFont val="Arial"/>
        <family val="2"/>
      </rPr>
      <t xml:space="preserve"> should be based on the number of customers for retail supply and distribution, and on volume of power transmitted  (GWh) for transmission. For generation  (as well as for the other sectors if customer numbers/volume of power are not available) the market share should be based on the revenues. In any case, please indicate which of measures you have employed. 
</t>
    </r>
  </si>
  <si>
    <t>TUR : Türkiye</t>
  </si>
  <si>
    <t>What proportion of domestic and small NON-domestic consumers had their own on-site generation facilities at the end of 2021? (Q1a.4.2)
NOT USE. MIGHT USE IN THE FUTURE</t>
  </si>
  <si>
    <t>What proportion of domestic and small NON-domestic consumers had their own on-site storage facilities at the end of 2021? (Q1a.4.3)
NOT USE. MIGHT USE IN THE FUTURE</t>
  </si>
  <si>
    <r>
      <t xml:space="preserve">Under what conditions and terms of access is it possible for third parties to inject biomethane into the distribution network set out? (Q1b.4.2)
</t>
    </r>
    <r>
      <rPr>
        <sz val="9"/>
        <color rgb="FFFF0000"/>
        <rFont val="Arial"/>
        <family val="2"/>
      </rPr>
      <t/>
    </r>
  </si>
  <si>
    <t>Under what conditions and terms of access is it possible for third parties to inject biomethane into the transmission network set out? (Q1b.4.1)</t>
  </si>
  <si>
    <r>
      <t>Under what conditions and terms of access is it possible for third parties to inject hydrogen (for blending) into the transmission network set out? (Q1b.4.3)</t>
    </r>
    <r>
      <rPr>
        <sz val="9"/>
        <color rgb="FFFF0000"/>
        <rFont val="Arial"/>
        <family val="2"/>
      </rPr>
      <t xml:space="preserve"> 
</t>
    </r>
  </si>
  <si>
    <t>Please provide link to the law/regulation or other legal document that creates such legal constraints  (Q1b.1.3a)</t>
  </si>
  <si>
    <r>
      <t>In case you indicate that you are answering for the “State level” or “Subnational” level or “a combination of the above”, please always indicate</t>
    </r>
    <r>
      <rPr>
        <b/>
        <sz val="9"/>
        <color rgb="FFFF0000"/>
        <rFont val="Arial"/>
        <family val="2"/>
      </rPr>
      <t xml:space="preserve"> the name of the jurisdiction</t>
    </r>
    <r>
      <rPr>
        <sz val="9"/>
        <color rgb="FFFF0000"/>
        <rFont val="Arial"/>
        <family val="2"/>
      </rPr>
      <t xml:space="preserve">  (Q1b.2.1a)</t>
    </r>
  </si>
  <si>
    <t>Please provide link to the law/regulation or other legal document which regulates the access condition in each sector  (Q1b.2.2a)</t>
  </si>
  <si>
    <t>Please provide the link to the regulation/law or authority’s decision that sets the regulated TPAs (Q1b.2.8a).</t>
  </si>
  <si>
    <t>Please provide the link to the regulation/law or authority’s decision that sets the regulated TPAs (Q1b.2.9a)</t>
  </si>
  <si>
    <t>If there is such an organised market, please provide a link to its webpage (Q1b.2.10a)</t>
  </si>
  <si>
    <t>Please provide link to the regulation/law or regulatory authority’s decision that allows certain groups of consumers to choose their retail gas supplier  (Q1b.2.11b)</t>
  </si>
  <si>
    <t xml:space="preserve">If there is such a price comparison tool, please provide a link to its webpage . If there is more than one, provide at least one link (Q1b.2.12a) </t>
  </si>
  <si>
    <t>Please provide link to the regulation/law or regulatory authority’s decision that sets this requirement (Q1b.3.1a)</t>
  </si>
  <si>
    <t xml:space="preserve">Please provide link to the body that regulates tariffs in the Comments column. If price regulation applies to some customers but not all, please state the definition of the group covered (Q1b.3.2b) </t>
  </si>
  <si>
    <t>Please provide link to the regulation/law or regulatory authority’s decision that sets this requirement (Q1b.3.2d)</t>
  </si>
  <si>
    <t>Please provide link to the law/regulation or other legal document that creates such legal constraints  (Q1a.1.3a)</t>
  </si>
  <si>
    <t>Please provide link to the law/regulation or other legal document which regulates the access condition in each sector . (Q1a.2.2a)</t>
  </si>
  <si>
    <t>Please provide the link to the regulation/law or authority’s decision that sets the regulated TPAs  (Q1a.2.8a).</t>
  </si>
  <si>
    <t>Please provide the link to the regulation/law or authority’s decision that sets the regulated TPAs  (Q1a.2.9a)</t>
  </si>
  <si>
    <t>If there is such an organised market, please provide a link to its webpage  and indicate since which year it exists (Q1a.2.10a)</t>
  </si>
  <si>
    <t>Please provide link to the regulation/law or regulatory authority’s decision that allows certain groups of consumers to choose their retail electricity supplier  (Q1a.2.11b)</t>
  </si>
  <si>
    <t>Please provide link to the regulation/law or regulatory authority’s decision that allows the sale of demand response  (Q1a.2.12b)</t>
  </si>
  <si>
    <t xml:space="preserve">If there is such a price comparison tool, please provide a link to its webpage . If there is more than one, provide at least one link (Q1a.2.13a) </t>
  </si>
  <si>
    <t>Please provide link to the regulation/law or regulatory authority’s decision that sets this requirement  (Q1a.3.1a)</t>
  </si>
  <si>
    <t xml:space="preserve">Please provide link to the body that regulates tariffs . If price regulation applies to some customers but not all, please state the definition of the group covered in the Comments. (Q1a.3.2b) </t>
  </si>
  <si>
    <t>Please provide link to the regulation/law or regulatory authority’s decision that sets this requirement  (Q1a.3.2d)</t>
  </si>
  <si>
    <t>Please, if you answered yes to any of the questions on voting rights, indicate the name of the firm in which such rights are held and include a link to a document (e.g. annual report) that provides evidence of the existence of these special voting rights and details about their nature. (Q1a.1.5.d)</t>
  </si>
  <si>
    <t>Please provide link to the law/regulation that requires the vertical separation between the transmission system operator and the firm(s) operating in the other sectors of the electricity supply chain (Q1a.2.3a) .</t>
  </si>
  <si>
    <t>Please provide link to the law/regulation that requires the vertical separation between the distribution system operator and the firm(s) operating in the other sectors of the electricity supply chain (Q1a.2.5a).</t>
  </si>
  <si>
    <t>Please indicate  the name of firms and the criterion used to calculate the market share for each of the sectors (Q1a.2.7a).</t>
  </si>
  <si>
    <t>If applicable, please provide the link to the regulation/law or authority’s decision that sets the regulated TPAs (Q1b.4.3a)</t>
  </si>
  <si>
    <t>If applicable, please provide the link to the regulation/law or authority’s decision that sets the regulated TPAs (Q1b.4.4a)</t>
  </si>
  <si>
    <t>If applicable, please provide the link to the regulation/law or authority’s decision that sets the regulated TPAs (Q1b.4.2a)</t>
  </si>
  <si>
    <t>If applicable, please provide the link to the regulation/law or authority’s decision that sets the regulated TPAs (Q1b.4.1a)</t>
  </si>
  <si>
    <t>regulated TPA and technical requirements are published</t>
  </si>
  <si>
    <t>Under what conditions and terms of access is it possible for third parties to inject hydrogen (for blending) into the distribution network set out? (Q1b.4.4)</t>
  </si>
  <si>
    <t>I</t>
  </si>
  <si>
    <t>ETS</t>
  </si>
  <si>
    <t>Reason for proposing a revised value/Comment to answer in column X</t>
  </si>
  <si>
    <t>Reason for proposing a revised value/Comment to answer in column X/AC</t>
  </si>
  <si>
    <t>ECO_J</t>
  </si>
  <si>
    <t>ECO_K</t>
  </si>
  <si>
    <r>
      <t xml:space="preserve">Do federal, national, state, regional or provincial governments have special voting rights in </t>
    </r>
    <r>
      <rPr>
        <u/>
        <sz val="9"/>
        <rFont val="Arial"/>
        <family val="2"/>
      </rPr>
      <t>at least one</t>
    </r>
    <r>
      <rPr>
        <sz val="9"/>
        <rFont val="Arial"/>
        <family val="2"/>
      </rPr>
      <t xml:space="preserve"> firm in the sectors listed below, where such voting rights allow the government to:
</t>
    </r>
  </si>
  <si>
    <r>
      <t>Do federal, national, state, regional or provincial governments have special voting rights in</t>
    </r>
    <r>
      <rPr>
        <u/>
        <sz val="9"/>
        <rFont val="Arial"/>
        <family val="2"/>
      </rPr>
      <t xml:space="preserve"> the largest</t>
    </r>
    <r>
      <rPr>
        <sz val="9"/>
        <rFont val="Arial"/>
        <family val="2"/>
      </rPr>
      <t xml:space="preserve"> firm in the sectors listed below, where such voting rights allow the government to:
</t>
    </r>
  </si>
  <si>
    <t>THE OECD PMR Questionnaire</t>
  </si>
  <si>
    <t xml:space="preserve">1a-Electricity </t>
  </si>
  <si>
    <t xml:space="preserve">1b-NaturalGas </t>
  </si>
  <si>
    <t>1bis-Regulator</t>
  </si>
  <si>
    <r>
      <t>·</t>
    </r>
    <r>
      <rPr>
        <sz val="7"/>
        <color rgb="FF000000"/>
        <rFont val="Times New Roman"/>
        <family val="1"/>
      </rPr>
      <t xml:space="preserve">         </t>
    </r>
    <r>
      <rPr>
        <sz val="11"/>
        <color rgb="FF000000"/>
        <rFont val="Calibri"/>
        <family val="2"/>
      </rPr>
      <t>Electricity export: Export of electricity to abroad</t>
    </r>
  </si>
  <si>
    <r>
      <t>·</t>
    </r>
    <r>
      <rPr>
        <sz val="7"/>
        <color rgb="FF000000"/>
        <rFont val="Times New Roman"/>
        <family val="1"/>
      </rPr>
      <t xml:space="preserve">         </t>
    </r>
    <r>
      <rPr>
        <sz val="11"/>
        <color rgb="FF000000"/>
        <rFont val="Calibri"/>
        <family val="2"/>
      </rPr>
      <t>Gas storage: Ownership or operation of of gas storage facilities when these are not integrated with production</t>
    </r>
  </si>
  <si>
    <r>
      <t>·</t>
    </r>
    <r>
      <rPr>
        <sz val="7"/>
        <color rgb="FF000000"/>
        <rFont val="Times New Roman"/>
        <family val="1"/>
      </rPr>
      <t xml:space="preserve">         </t>
    </r>
    <r>
      <rPr>
        <sz val="11"/>
        <color rgb="FF000000"/>
        <rFont val="Calibri"/>
        <family val="2"/>
      </rPr>
      <t>Gas Transmission: Transport of gas over long distances from production or storage facilities to electricity distribution networks</t>
    </r>
  </si>
  <si>
    <r>
      <t>·</t>
    </r>
    <r>
      <rPr>
        <sz val="7"/>
        <color rgb="FF000000"/>
        <rFont val="Times New Roman"/>
        <family val="1"/>
      </rPr>
      <t xml:space="preserve">         </t>
    </r>
    <r>
      <rPr>
        <sz val="11"/>
        <color rgb="FF000000"/>
        <rFont val="Calibri"/>
        <family val="2"/>
      </rPr>
      <t>Gas export: Export of gas to abroad</t>
    </r>
  </si>
  <si>
    <t>yes (national monopoly)</t>
  </si>
  <si>
    <t>greater than 90%</t>
  </si>
  <si>
    <t>negotiated terms</t>
  </si>
  <si>
    <t>access is not permitted</t>
  </si>
  <si>
    <t>positions are advertised publicly &amp; candidates examined by selection panel</t>
  </si>
  <si>
    <t>secondment from private sector and/or from government bodies</t>
  </si>
  <si>
    <t>position is publicly advertised &amp; candidates examined by independent selection panel</t>
  </si>
  <si>
    <t>ministerial/governmental nomination based on public job ads &amp; independent selection panel</t>
  </si>
  <si>
    <t>ministerial/governmental nomination without independent selection panel</t>
  </si>
  <si>
    <t>parliament/congress/parliamentary/congressional committee</t>
  </si>
  <si>
    <t>In case you indicate that you are answering for the “State level” or “Subnational” level or “a combination of the above”, please always indicate the name of the jurisdiction(s)  (Q1a.2.1a)</t>
  </si>
  <si>
    <r>
      <t xml:space="preserve">What form of vertical separation </t>
    </r>
    <r>
      <rPr>
        <b/>
        <u/>
        <sz val="9"/>
        <rFont val="Arial"/>
        <family val="2"/>
      </rPr>
      <t>effectively exists</t>
    </r>
    <r>
      <rPr>
        <sz val="9"/>
        <rFont val="Arial"/>
        <family val="2"/>
      </rPr>
      <t xml:space="preserve"> between the largest operator in the following sectors and the largest transmission system operator? (Q1a.2.4)</t>
    </r>
  </si>
  <si>
    <r>
      <t xml:space="preserve">What form of vertical separation </t>
    </r>
    <r>
      <rPr>
        <b/>
        <u/>
        <sz val="9"/>
        <rFont val="Arial"/>
        <family val="2"/>
      </rPr>
      <t>effectively exists</t>
    </r>
    <r>
      <rPr>
        <sz val="9"/>
        <rFont val="Arial"/>
        <family val="2"/>
      </rPr>
      <t xml:space="preserve"> between the largest operator in the following sectors and the largest distribution system operator? (Q1a.2.6)</t>
    </r>
  </si>
  <si>
    <r>
      <rPr>
        <b/>
        <sz val="9"/>
        <color rgb="FFFF0000"/>
        <rFont val="Arial"/>
        <family val="2"/>
      </rPr>
      <t>For federal countries:</t>
    </r>
    <r>
      <rPr>
        <b/>
        <sz val="9"/>
        <rFont val="Arial"/>
        <family val="2"/>
      </rPr>
      <t xml:space="preserve"> </t>
    </r>
    <r>
      <rPr>
        <sz val="9"/>
        <rFont val="Arial"/>
        <family val="2"/>
      </rPr>
      <t>If the sector is regulated at federal level, you should answer all questions in this section with reference to the whole country. If the sector is regulated at state level, you should answer all questions in this section with reference to the representative state</t>
    </r>
    <r>
      <rPr>
        <sz val="9"/>
        <color rgb="FFFF0000"/>
        <rFont val="Arial"/>
        <family val="2"/>
      </rPr>
      <t xml:space="preserve"> (please, consult the READ ME sheet on instructions on how to select the jurisdiction you should answer for).</t>
    </r>
  </si>
  <si>
    <r>
      <rPr>
        <b/>
        <sz val="9"/>
        <color rgb="FFFF0000"/>
        <rFont val="Arial"/>
        <family val="2"/>
      </rPr>
      <t>For federal countries</t>
    </r>
    <r>
      <rPr>
        <sz val="9"/>
        <rFont val="Arial"/>
        <family val="2"/>
      </rPr>
      <t>: If the sector is regulated at federal level, you should answer all questions in this section with reference to the whole country. If the sector is regulated at state level, you should answer all questions in this section with reference to the representative state</t>
    </r>
    <r>
      <rPr>
        <sz val="9"/>
        <color rgb="FFFF0000"/>
        <rFont val="Arial"/>
        <family val="2"/>
      </rPr>
      <t xml:space="preserve"> (please, consult the READ ME sheet on instructions on how to select the jurisdiction you should answer for).</t>
    </r>
  </si>
  <si>
    <r>
      <t xml:space="preserve">Is the provision of charging points/stations for electric vehicles available in public spaces (e.g. streets) open to competition? (Q1a.4.2)
</t>
    </r>
    <r>
      <rPr>
        <sz val="9"/>
        <color rgb="FFFF0000"/>
        <rFont val="Arial"/>
        <family val="2"/>
      </rPr>
      <t>Please provide some details on how the provision is organised.</t>
    </r>
  </si>
  <si>
    <r>
      <t xml:space="preserve">Do federal, national, state regional or provincial governments control </t>
    </r>
    <r>
      <rPr>
        <u/>
        <sz val="9"/>
        <rFont val="Arial"/>
        <family val="2"/>
      </rPr>
      <t>at least one</t>
    </r>
    <r>
      <rPr>
        <sz val="9"/>
        <rFont val="Arial"/>
        <family val="2"/>
      </rPr>
      <t xml:space="preserve"> firm in each of the following sectors? (Q1b.1.1)
</t>
    </r>
    <r>
      <rPr>
        <sz val="9"/>
        <color rgb="FFFF0000"/>
        <rFont val="Arial"/>
        <family val="2"/>
      </rPr>
      <t>Please indicate the name of the firms in the comments column.</t>
    </r>
  </si>
  <si>
    <r>
      <t xml:space="preserve">Do federal, national, state regional or provincial governments control </t>
    </r>
    <r>
      <rPr>
        <u/>
        <sz val="9"/>
        <rFont val="Arial"/>
        <family val="2"/>
      </rPr>
      <t xml:space="preserve">at least one firm </t>
    </r>
    <r>
      <rPr>
        <sz val="9"/>
        <rFont val="Arial"/>
        <family val="2"/>
      </rPr>
      <t xml:space="preserve">in each of the following sectors? (Q1a.1.1)
</t>
    </r>
    <r>
      <rPr>
        <sz val="9"/>
        <color rgb="FFFF0000"/>
        <rFont val="Arial"/>
        <family val="2"/>
      </rPr>
      <t>Please indicate the name of the firms in the comments’ column..</t>
    </r>
  </si>
  <si>
    <r>
      <t xml:space="preserve">Do federal, national, state, regional or provincial governments have special voting rights in </t>
    </r>
    <r>
      <rPr>
        <u/>
        <sz val="9"/>
        <rFont val="Arial"/>
        <family val="2"/>
      </rPr>
      <t xml:space="preserve">at least one firm </t>
    </r>
    <r>
      <rPr>
        <sz val="9"/>
        <rFont val="Arial"/>
        <family val="2"/>
      </rPr>
      <t xml:space="preserve">in the sectors listed below, where such voting rights allow the government to:
</t>
    </r>
  </si>
  <si>
    <r>
      <t xml:space="preserve">Do federal, national, state regional or provincial governments control </t>
    </r>
    <r>
      <rPr>
        <u/>
        <sz val="9"/>
        <rFont val="Arial"/>
        <family val="2"/>
      </rPr>
      <t xml:space="preserve">the largest </t>
    </r>
    <r>
      <rPr>
        <sz val="9"/>
        <rFont val="Arial"/>
        <family val="2"/>
      </rPr>
      <t xml:space="preserve">firm in each of the following sectors? (Q1b.1.4)
</t>
    </r>
    <r>
      <rPr>
        <sz val="9"/>
        <color rgb="FFFF0000"/>
        <rFont val="Arial"/>
        <family val="2"/>
      </rPr>
      <t>Please indicate the name of the firm in the comments column.</t>
    </r>
  </si>
  <si>
    <r>
      <t xml:space="preserve">What form of vertical separation </t>
    </r>
    <r>
      <rPr>
        <b/>
        <u/>
        <sz val="9"/>
        <rFont val="Arial"/>
        <family val="2"/>
      </rPr>
      <t>effectively exists</t>
    </r>
    <r>
      <rPr>
        <sz val="9"/>
        <rFont val="Arial"/>
        <family val="2"/>
      </rPr>
      <t xml:space="preserve"> between the largest operator in the following sectors and the largest transmission system operator? (Q1b.2.4)</t>
    </r>
  </si>
  <si>
    <r>
      <t xml:space="preserve">What form of vertical separation </t>
    </r>
    <r>
      <rPr>
        <b/>
        <u/>
        <sz val="9"/>
        <rFont val="Arial"/>
        <family val="2"/>
      </rPr>
      <t>effectively exists</t>
    </r>
    <r>
      <rPr>
        <sz val="9"/>
        <rFont val="Arial"/>
        <family val="2"/>
      </rPr>
      <t xml:space="preserve"> between the largest operator in the following sectors and the largest distribution system operator? (Q1b.2.6)</t>
    </r>
  </si>
  <si>
    <r>
      <t xml:space="preserve">
</t>
    </r>
    <r>
      <rPr>
        <b/>
        <sz val="9"/>
        <rFont val="Arial"/>
        <family val="2"/>
      </rPr>
      <t>The market share</t>
    </r>
    <r>
      <rPr>
        <sz val="9"/>
        <rFont val="Arial"/>
        <family val="2"/>
      </rPr>
      <t xml:space="preserve"> should be based on the number of customers for retail supply and distribution, and on volume of gas transmitted (GWh GWh or other energy unit) for transmission. For generation and storage (as well as for the other sectors if customer numbers/volume of power are not available) the market share should be based on the revenues. In any case, please indicate which of measures you have employed. 
</t>
    </r>
  </si>
  <si>
    <r>
      <rPr>
        <b/>
        <sz val="9"/>
        <color rgb="FFFF0000"/>
        <rFont val="Arial"/>
        <family val="2"/>
      </rPr>
      <t>For federal countries: I</t>
    </r>
    <r>
      <rPr>
        <sz val="9"/>
        <rFont val="Arial"/>
        <family val="2"/>
      </rPr>
      <t>f the sector is regulated at federal level, you should answer all questions in this section with reference to the whole country. If the sector is regulated at state level, you should answer all questions in this section with reference to the representative state (please read the dedicated word document instructions to identify the representative state).</t>
    </r>
  </si>
  <si>
    <r>
      <rPr>
        <b/>
        <sz val="9"/>
        <color rgb="FFFF0000"/>
        <rFont val="Arial"/>
        <family val="2"/>
      </rPr>
      <t>For federal countries:</t>
    </r>
    <r>
      <rPr>
        <sz val="9"/>
        <rFont val="Arial"/>
        <family val="2"/>
      </rPr>
      <t xml:space="preserve"> If the sector is regulated at federal level, you should answer all questions in this section with reference to the whole country. If the sector is regulated at state level, you should answer all questions in this section with reference to the representative state</t>
    </r>
    <r>
      <rPr>
        <sz val="9"/>
        <color rgb="FFFF0000"/>
        <rFont val="Arial"/>
        <family val="2"/>
      </rPr>
      <t xml:space="preserve"> (please, consult the READ ME sheet on instructions on how to select the jurisdiction you should answer for).</t>
    </r>
  </si>
  <si>
    <t>federal level/ national level (for non-federal states)</t>
  </si>
  <si>
    <r>
      <t xml:space="preserve">What form of vertical separation is </t>
    </r>
    <r>
      <rPr>
        <b/>
        <u/>
        <sz val="9"/>
        <rFont val="Arial"/>
        <family val="2"/>
      </rPr>
      <t>required by regulation</t>
    </r>
    <r>
      <rPr>
        <sz val="9"/>
        <rFont val="Arial"/>
        <family val="2"/>
      </rPr>
      <t xml:space="preserve"> for the following sectors from gas transmission? (Q1b.2.3) </t>
    </r>
  </si>
  <si>
    <r>
      <rPr>
        <b/>
        <sz val="9"/>
        <color rgb="FFFF0000"/>
        <rFont val="Arial"/>
        <family val="2"/>
      </rPr>
      <t>Note</t>
    </r>
    <r>
      <rPr>
        <sz val="9"/>
        <color rgb="FFFF0000"/>
        <rFont val="Arial"/>
        <family val="2"/>
      </rPr>
      <t>: It is important for OECD to know the body that answered the questionnaire for future references -
Please note that OECD is often asked by individual countries who answered the questionnaire for their country</t>
    </r>
  </si>
  <si>
    <t>Please provide us the name of the body/institution answering this question in the original language and provide a link to its webpage. (Q1a.0.1a)</t>
  </si>
  <si>
    <t>Please also indicate the e-mail address of the specific person answering this section. (Q1a.0.1b)</t>
  </si>
  <si>
    <t>Please also indicate the e-mail address of the specific person answering this section. (Q1b.0.1b)</t>
  </si>
  <si>
    <t>Q1a.2.10b</t>
  </si>
  <si>
    <t>Q1a.2.11c</t>
  </si>
  <si>
    <t>Q1a.2.11b</t>
  </si>
  <si>
    <t>Q1a.2.12a</t>
  </si>
  <si>
    <t>Q1a.2.12c</t>
  </si>
  <si>
    <t>Q1a.3.2a</t>
  </si>
  <si>
    <t>Q1a.3.2c</t>
  </si>
  <si>
    <t>not applicable (retail prices for all domestic consumers regulated)</t>
  </si>
  <si>
    <r>
      <t xml:space="preserve">Definitions:
</t>
    </r>
    <r>
      <rPr>
        <sz val="9"/>
        <rFont val="Arial"/>
        <family val="2"/>
      </rPr>
      <t>Third parties are companies that do not own or operate the transmission or distribution network.
Hydrogen blending is a process that introduces concentrations of hydrogen into natural gas transmission and distribution network in order to reduce the carbon emissions caused by natural gas.</t>
    </r>
  </si>
  <si>
    <r>
      <rPr>
        <b/>
        <sz val="9"/>
        <color rgb="FFFF0000"/>
        <rFont val="Arial"/>
        <family val="2"/>
      </rPr>
      <t>Note</t>
    </r>
    <r>
      <rPr>
        <sz val="9"/>
        <color rgb="FFFF0000"/>
        <rFont val="Arial"/>
        <family val="2"/>
      </rPr>
      <t>: It is important for OECD to have the contact of the respondent in case of need and because OECD is often asked by individual countries who answered the questionnaire for their country in previous editions</t>
    </r>
  </si>
  <si>
    <r>
      <rPr>
        <b/>
        <sz val="9"/>
        <color theme="1"/>
        <rFont val="Arial"/>
        <family val="2"/>
      </rPr>
      <t>This question only considers control of a firm held through ownership.</t>
    </r>
    <r>
      <rPr>
        <sz val="9"/>
        <color theme="1"/>
        <rFont val="Arial"/>
        <family val="2"/>
      </rPr>
      <t xml:space="preserve">
</t>
    </r>
    <r>
      <rPr>
        <b/>
        <sz val="9"/>
        <color theme="1"/>
        <rFont val="Arial"/>
        <family val="2"/>
      </rPr>
      <t>Definition:</t>
    </r>
    <r>
      <rPr>
        <sz val="9"/>
        <color theme="1"/>
        <rFont val="Arial"/>
        <family val="2"/>
      </rPr>
      <t xml:space="preserve"> Under control we mean the following arrangements:
- The government owns at least 50% of the shares of the concerned firm 
- OR
- The government is the largest block shareholder by owning between 10% and 50% of the shares of the concerned firm and the government’s share exceeds the combined shares of the 2nd, 3rd and 4th largest shareholders.
</t>
    </r>
    <r>
      <rPr>
        <b/>
        <sz val="9"/>
        <color theme="1"/>
        <rFont val="Arial"/>
        <family val="2"/>
      </rPr>
      <t>Notes:</t>
    </r>
    <r>
      <rPr>
        <sz val="9"/>
        <color theme="1"/>
        <rFont val="Arial"/>
        <family val="2"/>
      </rPr>
      <t xml:space="preserve"> 
- Consider also shares held indirectly by the government 
- Only consider shares that ensure voting rights
</t>
    </r>
  </si>
  <si>
    <r>
      <t xml:space="preserve">Please answer to this question, even if it overlaps to some extent with others asked before. This specific information is necessary to continue the time-series of the Network Sector PMR indicators. 
</t>
    </r>
    <r>
      <rPr>
        <b/>
        <sz val="9"/>
        <rFont val="Arial"/>
        <family val="2"/>
      </rPr>
      <t>The largest firm</t>
    </r>
    <r>
      <rPr>
        <sz val="9"/>
        <rFont val="Arial"/>
        <family val="2"/>
      </rPr>
      <t xml:space="preserve"> has to be the same as the one considered for question Q1b.1.4. The relevant geographic market should be the national one. If you consider that the national geographic market is not the best way to measure market share in this context, use the most appropriate geographic market definition and explain why and how this assessment was done.
</t>
    </r>
    <r>
      <rPr>
        <b/>
        <sz val="9"/>
        <rFont val="Arial"/>
        <family val="2"/>
      </rPr>
      <t>For federal countries</t>
    </r>
    <r>
      <rPr>
        <sz val="9"/>
        <rFont val="Arial"/>
        <family val="2"/>
      </rPr>
      <t>: please consider all firms that are controlled by the government, not just in the representative state, but across the whole country.</t>
    </r>
  </si>
  <si>
    <r>
      <t xml:space="preserve">Please answer to this question, even if it overlaps to some extent with others asked before. This specific information is necessary to continue the time-series of the Network Sector PMR indicators. 
The largest firm has to be the same as the one considered for question Q1a.1.4. The relevant geographic market should be the national one. If you consider that the national geographic market is not the best way to measure market share in this context, use the most appropriate geographic market definition and explain why and how this assessment was done.
</t>
    </r>
    <r>
      <rPr>
        <b/>
        <u/>
        <sz val="9"/>
        <rFont val="Arial"/>
        <family val="2"/>
      </rPr>
      <t xml:space="preserve">For federal countries: </t>
    </r>
    <r>
      <rPr>
        <sz val="9"/>
        <rFont val="Arial"/>
        <family val="2"/>
      </rPr>
      <t>please consider all firms that are controlled by the government, not just in the representative state, but across the whole country.</t>
    </r>
  </si>
  <si>
    <r>
      <t xml:space="preserve">
</t>
    </r>
    <r>
      <rPr>
        <sz val="9"/>
        <color rgb="FFFF0000"/>
        <rFont val="Arial"/>
        <family val="2"/>
      </rPr>
      <t>The largest firms in these subsectors are usually listed companies that publish an annual report (that often contains information on the detailed shareholders’ structure of the firm). If this is the case, please provide link also to the annual report of the firm in the comments’ column.</t>
    </r>
    <r>
      <rPr>
        <sz val="9"/>
        <rFont val="Arial"/>
        <family val="2"/>
      </rPr>
      <t xml:space="preserve">
</t>
    </r>
  </si>
  <si>
    <r>
      <rPr>
        <b/>
        <sz val="9"/>
        <rFont val="Arial"/>
        <family val="2"/>
      </rPr>
      <t>Definition:</t>
    </r>
    <r>
      <rPr>
        <sz val="9"/>
        <rFont val="Arial"/>
        <family val="2"/>
      </rPr>
      <t xml:space="preserve"> Price comparison tools (usually websites) enable consumers to compare the offers (i.e. terms and conditions including tariffs) of multiple retail suppliers. The companies running these tools have to be independent from the retail suppliers they compare. Comparison tools could include also other services, such as car insurance or broadband connections. Thye must be online tools. To answer this question, what matters is that they include the offers of gas suppliers.
</t>
    </r>
    <r>
      <rPr>
        <b/>
        <u/>
        <sz val="9"/>
        <rFont val="Arial"/>
        <family val="2"/>
      </rPr>
      <t>Please answer not applicable if tariffs for domestic consumers are regulated or consumers have no right to switch.</t>
    </r>
  </si>
  <si>
    <r>
      <rPr>
        <b/>
        <sz val="9"/>
        <rFont val="Arial"/>
        <family val="2"/>
      </rPr>
      <t>Definition:</t>
    </r>
    <r>
      <rPr>
        <sz val="9"/>
        <rFont val="Arial"/>
        <family val="2"/>
      </rPr>
      <t xml:space="preserve"> Price comparison tools (usually websites) enable consumers to compare the offers (i.e. terms and conditions including tariffs) of multiple retail suppliers. The companies running these tools have to be independent from the retail suppliers they compare. Comparison tools could include also other services, such as car insurance or broadband connections. They  ust be online tools. To answer this question, what matters is that they include the offers of electricity suppliers.
</t>
    </r>
    <r>
      <rPr>
        <b/>
        <u/>
        <sz val="9"/>
        <rFont val="Arial"/>
        <family val="2"/>
      </rPr>
      <t>Please answer not applicable if tariffs for domestic consumers are regulated or consumers have no right to switch.</t>
    </r>
  </si>
  <si>
    <t>THE OECD Governance of Regulator Questionnaire</t>
  </si>
  <si>
    <r>
      <t>For completion where missing:
Answers for 2018 (</t>
    </r>
    <r>
      <rPr>
        <b/>
        <i/>
        <sz val="10"/>
        <color rgb="FFFF0000"/>
        <rFont val="Arial"/>
        <family val="2"/>
      </rPr>
      <t>prefilled by OECD</t>
    </r>
    <r>
      <rPr>
        <b/>
        <i/>
        <sz val="10"/>
        <rFont val="Arial"/>
        <family val="2"/>
      </rPr>
      <t>)</t>
    </r>
  </si>
  <si>
    <t>Reason for proposing a value different from that in column N</t>
  </si>
  <si>
    <r>
      <rPr>
        <b/>
        <sz val="9"/>
        <rFont val="Arial"/>
        <family val="2"/>
      </rPr>
      <t>Instrutions</t>
    </r>
    <r>
      <rPr>
        <sz val="9"/>
        <rFont val="Arial"/>
        <family val="2"/>
      </rPr>
      <t>:If there are bodies responsible for the economic regulation of this sector at national and subnational level, please answer only for the one at national level. 
If the bodies responsible for the economic regulation of this sector are located at sub-national level and hence are multiple please follow the instruction on which jurisdiction to select, provided in the general instructions. 
For federal states the federal level would be the national level, and state level would count as subnational.</t>
    </r>
  </si>
  <si>
    <r>
      <t>Definition:</t>
    </r>
    <r>
      <rPr>
        <sz val="9"/>
        <rFont val="Arial"/>
        <family val="2"/>
      </rPr>
      <t xml:space="preserve"> By Work programme is meant a document and/or statement outlining how the regulator intends to implement priorities and objectives. This programme can include details on planned regulatory decisions and actions related to the management and organisational performance of the regulator. It can have a shorter-term horizon (1 year, for instance).</t>
    </r>
  </si>
  <si>
    <t>REGEC</t>
  </si>
  <si>
    <r>
      <rPr>
        <b/>
        <sz val="9"/>
        <rFont val="Arial"/>
        <family val="2"/>
      </rPr>
      <t>Definition</t>
    </r>
    <r>
      <rPr>
        <sz val="9"/>
        <rFont val="Arial"/>
        <family val="2"/>
      </rPr>
      <t>: specialized body refers to a body independent from the executive but not part of the judiciary branch. This could be another regulator and/or a competition authority.
Examples of governmental and ministerial bodies are government departments and ministries or agencies attached to a department or ministry.
Examples of qualifications are limitations on the scope and extent to which the body can overturn the decision of the regulator. For example, the body can only reject certain parts or sections of the decision.</t>
    </r>
  </si>
  <si>
    <r>
      <rPr>
        <b/>
        <sz val="9"/>
        <rFont val="Arial"/>
        <family val="2"/>
      </rPr>
      <t xml:space="preserve">Note: </t>
    </r>
    <r>
      <rPr>
        <sz val="9"/>
        <rFont val="Arial"/>
        <family val="2"/>
      </rPr>
      <t>Government includes the ministry responsible for sector supervised by the regulator.</t>
    </r>
  </si>
  <si>
    <r>
      <rPr>
        <b/>
        <sz val="9"/>
        <rFont val="Arial"/>
        <family val="2"/>
      </rPr>
      <t xml:space="preserve">Note: </t>
    </r>
    <r>
      <rPr>
        <sz val="9"/>
        <rFont val="Arial"/>
        <family val="2"/>
      </rPr>
      <t>The question asks how the majority of staff is recruited (not necessarily all staff).</t>
    </r>
  </si>
  <si>
    <r>
      <rPr>
        <b/>
        <sz val="9"/>
        <rFont val="Arial"/>
        <family val="2"/>
      </rPr>
      <t>Definitions</t>
    </r>
    <r>
      <rPr>
        <sz val="9"/>
        <rFont val="Arial"/>
        <family val="2"/>
      </rPr>
      <t>: Independent Selection panel means a panel composed of members outside government.
Nomination refers to the proposal of a candidate for a public position to the authorities with the power to appoint the candidate. 
Ministerial/governmental nomination means that a minister or group of ministers or cabinet nominate candidates. In the case of answer option 3, the minister or group of ministers or cabinet nominate candidates based on a shortlist proposed by an independent selection panel.</t>
    </r>
  </si>
  <si>
    <r>
      <rPr>
        <b/>
        <sz val="9"/>
        <rFont val="Arial"/>
        <family val="2"/>
      </rPr>
      <t>Definition</t>
    </r>
    <r>
      <rPr>
        <sz val="9"/>
        <rFont val="Arial"/>
        <family val="2"/>
      </rPr>
      <t>: By a governmental/ministerial body is meant government departments and ministries or agencies attached to a department or ministry and their heads (for example, minister or group of ministers or cabinet or the president)
"Final appointment" means steps to confirm and finalise the appointment following the nomination</t>
    </r>
  </si>
  <si>
    <t>These may involve certain restrictions or incompatabilities related to hiring applying to, for example, certain (1) employees in the sector regulated by the authority, (2) lobbyists, (3) suppliers to the government, or (4) those who negotiated public sector contracts on behalf of a company.
Restrictions may apply during the recruitment process where the applicants' previous employment is assessed for potential conflicts of interest. Once recruited, they may also be expected to manage their conflicts of interest through recusal from involvement or restriction from certain information in related decision-making processes.</t>
  </si>
  <si>
    <r>
      <rPr>
        <b/>
        <sz val="9"/>
        <rFont val="Arial"/>
        <family val="2"/>
      </rPr>
      <t xml:space="preserve">Note: </t>
    </r>
    <r>
      <rPr>
        <sz val="9"/>
        <rFont val="Arial"/>
        <family val="2"/>
      </rPr>
      <t>For regulators with an agency head: if restrictions exist, please provide examples of restrictions in the Comments column.</t>
    </r>
  </si>
  <si>
    <r>
      <rPr>
        <b/>
        <sz val="9"/>
        <rFont val="Arial"/>
        <family val="2"/>
      </rPr>
      <t xml:space="preserve">Definition: </t>
    </r>
    <r>
      <rPr>
        <sz val="9"/>
        <rFont val="Arial"/>
        <family val="2"/>
      </rPr>
      <t>By staggered is meant that board members are appointed not all at the same time and the mandate for all of them does not conclude at the same time, so that there are regular changes and continuity in the composition of the board.</t>
    </r>
  </si>
  <si>
    <r>
      <rPr>
        <b/>
        <sz val="9"/>
        <rFont val="Arial"/>
        <family val="2"/>
      </rPr>
      <t>Definition</t>
    </r>
    <r>
      <rPr>
        <sz val="9"/>
        <rFont val="Arial"/>
        <family val="2"/>
      </rPr>
      <t>: Cooling off period is a period of time following the end of the term of office of the agency head/board members during which the head or board members of the regulators cannot accept any job that may cause a conflict of interest given the information he/she may have acquired during his/her term.
Conflict of interests rules are rules that prevent the head or board member from engaging in activities that may cause a conflict of interest given the information he/she may have acquired during his/her term. 
Restrictions are limitations on the activities the head or board member can engage while still in office to avoid any potential conflict of interests if he/she has accepted a job in the regulated industry.</t>
    </r>
  </si>
  <si>
    <r>
      <rPr>
        <b/>
        <sz val="9"/>
        <rFont val="Arial"/>
        <family val="2"/>
      </rPr>
      <t>Definition</t>
    </r>
    <r>
      <rPr>
        <sz val="9"/>
        <rFont val="Arial"/>
        <family val="2"/>
      </rPr>
      <t xml:space="preserve">: fees are any payments that are collected from regulated entities to fund the regulator’s operations.
</t>
    </r>
    <r>
      <rPr>
        <b/>
        <sz val="9"/>
        <rFont val="Arial"/>
        <family val="2"/>
      </rPr>
      <t>Definition</t>
    </r>
    <r>
      <rPr>
        <sz val="9"/>
        <rFont val="Arial"/>
        <family val="2"/>
      </rPr>
      <t>: the national budget defines the financial plans of the central government. The budget is the main economic policy document, demonstrating how it plans to use the public resources at the government's disposal to meet policy goals.</t>
    </r>
  </si>
  <si>
    <t>Budget appropriations refer to the authorization to incur obligations, and to pay for them. It represents the prescribed limit on spending within a specified period.</t>
  </si>
  <si>
    <t>REGNI</t>
  </si>
  <si>
    <r>
      <rPr>
        <b/>
        <sz val="9"/>
        <rFont val="Arial"/>
        <family val="2"/>
      </rPr>
      <t>Further information</t>
    </r>
    <r>
      <rPr>
        <sz val="9"/>
        <rFont val="Arial"/>
        <family val="2"/>
      </rPr>
      <t>: Please feel free to share further information about challenges or developments in the governance of your regulator, best practices implemented by the regulator, or any other comments you would like the Secretariat to review</t>
    </r>
  </si>
  <si>
    <r>
      <rPr>
        <b/>
        <sz val="9"/>
        <rFont val="Arial"/>
        <family val="2"/>
      </rPr>
      <t>Definition</t>
    </r>
    <r>
      <rPr>
        <sz val="9"/>
        <rFont val="Arial"/>
        <family val="2"/>
      </rPr>
      <t xml:space="preserve">: Direct accountability is an accountability relationship that is not intermediated by another party (a ministry, such as a finance ministry, reporting on behalf of a regulator to the legislature is not an example of a direct accountability relationship between the regulator and the legislature)
</t>
    </r>
    <r>
      <rPr>
        <b/>
        <sz val="9"/>
        <rFont val="Arial"/>
        <family val="2"/>
      </rPr>
      <t>Note</t>
    </r>
    <r>
      <rPr>
        <sz val="9"/>
        <rFont val="Arial"/>
        <family val="2"/>
      </rPr>
      <t>: Government includes the ministry responsible for sector supervised by the regulator.</t>
    </r>
  </si>
  <si>
    <t>For many regulators, high-level objectives are set in legislation. These high-level objectives can be translated by the authority into strategic objectives, often as part of a strategic planning exercise.</t>
  </si>
  <si>
    <r>
      <rPr>
        <b/>
        <sz val="9"/>
        <rFont val="Arial"/>
        <family val="2"/>
      </rPr>
      <t>Definition</t>
    </r>
    <r>
      <rPr>
        <sz val="9"/>
        <rFont val="Arial"/>
        <family val="2"/>
      </rPr>
      <t>: industry and market performance refers to the performance of the regulated market/industry (for example number of network faults, investment, service performance for users).</t>
    </r>
  </si>
  <si>
    <r>
      <rPr>
        <b/>
        <sz val="9"/>
        <rFont val="Arial"/>
        <family val="2"/>
      </rPr>
      <t>Definition</t>
    </r>
    <r>
      <rPr>
        <sz val="9"/>
        <rFont val="Arial"/>
        <family val="2"/>
      </rPr>
      <t>: quality of regulatory process refers to information about the quality of the tools and processes that are used to take regulatory decisions such as impact assessment, stakeholder engagement, ex-post evaluation (for example measurement of accuracy, timeliness, accessibility, engagement with stakeholders, risk analysis, use of evidence).</t>
    </r>
  </si>
  <si>
    <r>
      <rPr>
        <b/>
        <sz val="9"/>
        <rFont val="Arial"/>
        <family val="2"/>
      </rPr>
      <t>Definition</t>
    </r>
    <r>
      <rPr>
        <sz val="9"/>
        <rFont val="Arial"/>
        <family val="2"/>
      </rPr>
      <t xml:space="preserve">: Monopolistic activities refer primarily to so called natural monopolies (for example network infrastructure). But in some instances this may also refer to situations where is an actual monopoly - even if competitive provision could be possible.
</t>
    </r>
    <r>
      <rPr>
        <b/>
        <sz val="9"/>
        <rFont val="Arial"/>
        <family val="2"/>
      </rPr>
      <t>Note</t>
    </r>
    <r>
      <rPr>
        <sz val="9"/>
        <rFont val="Arial"/>
        <family val="2"/>
      </rPr>
      <t>: a price is regulated when its level (exact number, maximum or minimum cap) is set or constrained by a government agency, a ministry or a regulatory authority.</t>
    </r>
  </si>
  <si>
    <t>REGI</t>
  </si>
  <si>
    <t>d. Green Governance</t>
  </si>
  <si>
    <r>
      <rPr>
        <b/>
        <sz val="9"/>
        <color theme="1"/>
        <rFont val="Arial"/>
        <family val="2"/>
      </rPr>
      <t>Note</t>
    </r>
    <r>
      <rPr>
        <sz val="9"/>
        <color theme="1"/>
        <rFont val="Arial"/>
        <family val="2"/>
      </rPr>
      <t xml:space="preserve">: the environmental sustainability of the sector refers to the overall impact of the sector on outcomes relating to environmental sustainability such as decarbonisation, circular economy, resource management, etc.  </t>
    </r>
  </si>
  <si>
    <r>
      <rPr>
        <b/>
        <sz val="9"/>
        <color theme="1"/>
        <rFont val="Arial"/>
        <family val="2"/>
      </rPr>
      <t>Note</t>
    </r>
    <r>
      <rPr>
        <sz val="9"/>
        <color theme="1"/>
        <rFont val="Arial"/>
        <family val="2"/>
      </rPr>
      <t>: A price is regulated when its level (exact number, maximum or minimum cap) is set or constrained by a government agency, a ministry or a regulatory authority. Industry standards refer to technical requirements to be followed by industry participants. They can include, for example, grid codes or safety requirements.
Consumer standards can include standards for consumer services (e.g. network coverage and quality of service standards). This can also include processes aimed at facilitating switching from one operator to another.</t>
    </r>
  </si>
  <si>
    <t>Regulating prices</t>
  </si>
  <si>
    <t>Issuing or revoking licenses or authorisations</t>
  </si>
  <si>
    <t>Issuing industry standards</t>
  </si>
  <si>
    <t>Issuing consumer standards</t>
  </si>
  <si>
    <t>Providing binding guidance or reviewing and/or approving contract terms between regulated actors and/or market actors</t>
  </si>
  <si>
    <t>Issuing guidelines and/or codes of conduct</t>
  </si>
  <si>
    <t>Other, please specify</t>
  </si>
  <si>
    <t>Decarbonisation</t>
  </si>
  <si>
    <t>Circular economy</t>
  </si>
  <si>
    <t>Resource management</t>
  </si>
  <si>
    <t>Greenhouse gas reduction</t>
  </si>
  <si>
    <t>Biodiversity</t>
  </si>
  <si>
    <t>Water and air pollution</t>
  </si>
  <si>
    <t>Waste management</t>
  </si>
  <si>
    <r>
      <rPr>
        <b/>
        <sz val="9"/>
        <rFont val="Arial"/>
        <family val="2"/>
      </rPr>
      <t>Note</t>
    </r>
    <r>
      <rPr>
        <sz val="9"/>
        <rFont val="Arial"/>
        <family val="2"/>
      </rPr>
      <t>: the legal power to collect data refers to the ability of the regulator to make a mandatory request to entities in the sector to submit such data. If the regulator can only request such data on a voluntary basis, the answer to this question should be ‘No’.</t>
    </r>
  </si>
  <si>
    <t>Policy objective(s) related to promoting competition</t>
  </si>
  <si>
    <t>Policy objective(s) related to improving cost effectiveness</t>
  </si>
  <si>
    <t>Policy objective(s) related to protecting consumer welfare or social inclusion</t>
  </si>
  <si>
    <t>Other policy objective(s), please specify</t>
  </si>
  <si>
    <r>
      <rPr>
        <b/>
        <sz val="9"/>
        <color theme="1"/>
        <rFont val="Arial"/>
        <family val="2"/>
      </rPr>
      <t>Note</t>
    </r>
    <r>
      <rPr>
        <sz val="9"/>
        <color theme="1"/>
        <rFont val="Arial"/>
        <family val="2"/>
      </rPr>
      <t>: For the purpose of the question, formalised co-ordination mechanisms refer to any formal document specifying certain aspects of co-ordination or co-operation, such as a Memorandum of Understanding or a co-operation agreement, or an institutionalised meeting or co-ordination mechanism. Ministries in charge of environmental policy can include any ministries with a mandate regarding environmental sustainability.</t>
    </r>
  </si>
  <si>
    <r>
      <rPr>
        <b/>
        <sz val="9"/>
        <color theme="1"/>
        <rFont val="Arial"/>
        <family val="2"/>
      </rPr>
      <t>Note</t>
    </r>
    <r>
      <rPr>
        <sz val="9"/>
        <color theme="1"/>
        <rFont val="Arial"/>
        <family val="2"/>
      </rPr>
      <t>: External professionals are professionals that are employed by a company or body outside the organisation and that are contracted to provide services for the organisation. External professionals can include among others consultants, as well as external IT and administrative support.</t>
    </r>
  </si>
  <si>
    <r>
      <rPr>
        <b/>
        <sz val="9"/>
        <color theme="1"/>
        <rFont val="Arial"/>
        <family val="2"/>
      </rPr>
      <t>Note</t>
    </r>
    <r>
      <rPr>
        <sz val="9"/>
        <color theme="1"/>
        <rFont val="Arial"/>
        <family val="2"/>
      </rPr>
      <t>: Environmental CSOs can for example include non-governmental organisations, foundations or other collectives that are focused specifically on the promotion of environmental considerations.</t>
    </r>
  </si>
  <si>
    <r>
      <rPr>
        <b/>
        <sz val="9"/>
        <color theme="1"/>
        <rFont val="Arial"/>
        <family val="2"/>
      </rPr>
      <t>Note</t>
    </r>
    <r>
      <rPr>
        <sz val="9"/>
        <color theme="1"/>
        <rFont val="Arial"/>
        <family val="2"/>
      </rPr>
      <t>: Quantitative targets for the sector could for example include emission caps, emission reduction targets or renewable resource targets.</t>
    </r>
  </si>
  <si>
    <t>Definitions of bodies</t>
  </si>
  <si>
    <t>Definitions</t>
  </si>
  <si>
    <r>
      <rPr>
        <b/>
        <sz val="9"/>
        <color theme="1"/>
        <rFont val="Arial"/>
        <family val="2"/>
      </rPr>
      <t>Definitions: 
- Cooling off period</t>
    </r>
    <r>
      <rPr>
        <sz val="9"/>
        <color theme="1"/>
        <rFont val="Arial"/>
        <family val="2"/>
      </rPr>
      <t xml:space="preserve"> is a period of time following the end of the term of office of the agency head/board members during which the head or board members of the regulators cannot accept any job that may cause a conflict of interest given the information he/she may have acquired during his/her term.
- </t>
    </r>
    <r>
      <rPr>
        <b/>
        <sz val="9"/>
        <color theme="1"/>
        <rFont val="Arial"/>
        <family val="2"/>
      </rPr>
      <t xml:space="preserve">Conflict of interests </t>
    </r>
    <r>
      <rPr>
        <sz val="9"/>
        <color theme="1"/>
        <rFont val="Arial"/>
        <family val="2"/>
      </rPr>
      <t xml:space="preserve">rules are rules that prevent the head or board member from engaging in activities that may cause a conflict of interest given the information he/she may have acquired during his/her term. 
- </t>
    </r>
    <r>
      <rPr>
        <b/>
        <sz val="9"/>
        <color theme="1"/>
        <rFont val="Arial"/>
        <family val="2"/>
      </rPr>
      <t xml:space="preserve">Restrictions </t>
    </r>
    <r>
      <rPr>
        <sz val="9"/>
        <color theme="1"/>
        <rFont val="Arial"/>
        <family val="2"/>
      </rPr>
      <t>are limitations on the activities the head or board member can engage while still in office to avoid any potential conflict of interests if he/she has accepted a job in the regulated industry.</t>
    </r>
  </si>
  <si>
    <t>no ministerial nomination, candidates examined by independent selection panel</t>
  </si>
  <si>
    <t>yes, information reported to government ministry/parliament (accountable body)</t>
  </si>
  <si>
    <t>yes, statutory objective(s) for the regulator are defined in the regulator’s establishing legislation</t>
  </si>
  <si>
    <t>yes, and the regular collects such data regularly</t>
  </si>
  <si>
    <t>yes, the regulator already recruited such staff in the past five years</t>
  </si>
  <si>
    <r>
      <t xml:space="preserve">yes, for </t>
    </r>
    <r>
      <rPr>
        <u/>
        <sz val="9"/>
        <rFont val="Arial"/>
        <family val="2"/>
      </rPr>
      <t>all</t>
    </r>
    <r>
      <rPr>
        <sz val="9"/>
        <rFont val="Arial"/>
        <family val="2"/>
      </rPr>
      <t xml:space="preserve"> consultation processes, the regulator sends a specific request to environmental CSOs to invite them to participate</t>
    </r>
  </si>
  <si>
    <t>parliament</t>
  </si>
  <si>
    <t>no ministerial nomination, candidates are not examined by an independent selection panel</t>
  </si>
  <si>
    <t>yes (with restrictions, for regulators with a board)</t>
  </si>
  <si>
    <t>fees</t>
  </si>
  <si>
    <t>yes, approval from parliament/ congress</t>
  </si>
  <si>
    <t>yes, information published on website</t>
  </si>
  <si>
    <t>yes, objective(s) for the regulator are defined in a piece of legislation other than the establishing legislation</t>
  </si>
  <si>
    <r>
      <t xml:space="preserve">yes, and the regulator collects such data on an </t>
    </r>
    <r>
      <rPr>
        <i/>
        <sz val="9"/>
        <rFont val="Arial"/>
        <family val="2"/>
      </rPr>
      <t>ad hoc</t>
    </r>
    <r>
      <rPr>
        <sz val="9"/>
        <rFont val="Arial"/>
        <family val="2"/>
      </rPr>
      <t xml:space="preserve"> basis (e.g. for thematic/one-off publications)</t>
    </r>
  </si>
  <si>
    <t>no, but the regulator is planning to hire such staff for the future</t>
  </si>
  <si>
    <r>
      <t xml:space="preserve">yes, for </t>
    </r>
    <r>
      <rPr>
        <u/>
        <sz val="9"/>
        <rFont val="Arial"/>
        <family val="2"/>
      </rPr>
      <t>some</t>
    </r>
    <r>
      <rPr>
        <sz val="9"/>
        <rFont val="Arial"/>
        <family val="2"/>
      </rPr>
      <t xml:space="preserve"> consultation processes, the regulator sends a specific request to environmental CSOs to invite them to participate</t>
    </r>
  </si>
  <si>
    <t>ministerial/governmental nomination with an independent selection panel</t>
  </si>
  <si>
    <t>national budget</t>
  </si>
  <si>
    <t>yes, approval from one or more ministerial/governmental bodies</t>
  </si>
  <si>
    <t>yes, internally/for internal use</t>
  </si>
  <si>
    <t>yes, objective(s) for the regulator are defined both in the regulator’s establishing legislation and in another piece of legislation</t>
  </si>
  <si>
    <t>yes, but the regulator does not systematically collect such data</t>
  </si>
  <si>
    <t>no, the regulator is not planning to hire such staff, but makes use of external professionals or academia on environmental sustainability</t>
  </si>
  <si>
    <t>no specific request is made, but environmental CSOs are able to participate as part of an open call for comments to all stakeholders</t>
  </si>
  <si>
    <t>not applicable (no such quantitative targets)</t>
  </si>
  <si>
    <t>no dismissal</t>
  </si>
  <si>
    <t>both</t>
  </si>
  <si>
    <t>strategic objectives defined but not measured/reported on</t>
  </si>
  <si>
    <t>no, but the regulator needs to adhere to certain overarching objectives for public institutions relating to the environmental sustainability of the sector that have been defined in legislation or the constitution</t>
  </si>
  <si>
    <t>no, the regulator does not plan to hire such staff nor makes use of external professionals</t>
  </si>
  <si>
    <t>no, environmental CSOs are not invited to participate (in case the regulator does not organise an open call for comments)</t>
  </si>
  <si>
    <t>no strategic objectives defined</t>
  </si>
  <si>
    <t>no, no objectives have been defined</t>
  </si>
  <si>
    <t>REGA4_2023</t>
  </si>
  <si>
    <t>REGA10_2023</t>
  </si>
  <si>
    <t>REGA11_2023</t>
  </si>
  <si>
    <t>REGA13_2023</t>
  </si>
  <si>
    <t>REGA9_2023</t>
  </si>
  <si>
    <t>REGB9_2023</t>
  </si>
  <si>
    <t>REGD1_2023</t>
  </si>
  <si>
    <t>REGD3_2023</t>
  </si>
  <si>
    <t>REGD5_2023</t>
  </si>
  <si>
    <t>REGD6_2023</t>
  </si>
  <si>
    <t>REGD7_2023</t>
  </si>
  <si>
    <t xml:space="preserve">Governance of the Regulator of the Energy Sector </t>
  </si>
  <si>
    <r>
      <rPr>
        <b/>
        <sz val="9"/>
        <rFont val="Arial"/>
        <family val="2"/>
      </rPr>
      <t>Instructions: 
The questions in this section refer to the body responsible for the economic regulation of the Energy sector.</t>
    </r>
    <r>
      <rPr>
        <sz val="9"/>
        <rFont val="Arial"/>
        <family val="2"/>
      </rPr>
      <t xml:space="preserve">
The body responsible for the economic regulation of a sector is the institution or body that is authorised by law to exercise regulatory powers over this sector for the purpose of setting prices and/or improving the regulation or functioning of the market, whether or not this also has other powers/responsibilities beyond the economic regulatory (e.g. health, safety, competition, environment, etc.). Please focus on the economic regulatory part of the institution if this is ‘segregated” in some way (e.g. AER in the ACCC for Australia). This section does not refer to those bodies or institutions which deal exclusively with health, safety and environment issues.</t>
    </r>
  </si>
  <si>
    <t>REG</t>
  </si>
  <si>
    <t>Energy</t>
  </si>
  <si>
    <t>SECTION 1.bis. Regulatory Management of the Energy Sector</t>
  </si>
  <si>
    <t>What is the status of the regulator? (Q1b.a.1)</t>
  </si>
  <si>
    <t>Are the objectives and functions of the regulator defined? (Q1b.a.2)</t>
  </si>
  <si>
    <t>The regulator can receive guidance from the government regarding: (Q1b.a.3)</t>
  </si>
  <si>
    <t>Are the instances where decisions of the regulator can be overturned by a body other than a court clearly defined? (Q1b.a.6)</t>
  </si>
  <si>
    <t>Does the regulator need to submit proposals for new regulation that it is empowered to issue to other bodies for approval? (Q1b.a.7)</t>
  </si>
  <si>
    <t>How is the majority of the permanent staff recruited? (Q1b.a.8)</t>
  </si>
  <si>
    <t>Does your organisation need to obtain approval from an external body before it can recruit staff? (Q1b.a.9)</t>
  </si>
  <si>
    <t>What is the process for nominating the agency head/board members? (Q1b.a.10)</t>
  </si>
  <si>
    <t>Which body has the legal authority to make the final appointment of the agency head/board members? (Q1b.a.11)</t>
  </si>
  <si>
    <t>Are there restrictions regarding the employment history of the agency head/board members? (Q1b.a.12)</t>
  </si>
  <si>
    <t>Does the legislation define the skills required by the agency head/board members? (Q1b.a.13)</t>
  </si>
  <si>
    <t>May the agency head/board members hold other offices/appointments in the government/the regulated industry? (Q1b.a.14)</t>
  </si>
  <si>
    <t>If the regulator is led by a board, are appointments of board members staggered? (Q1b.a.15)</t>
  </si>
  <si>
    <t>How can the agency head/board members be dismissed from office? (Q1b.a.16)</t>
  </si>
  <si>
    <t>What are the criteria for dismissing agency head/board members during their term of office? (Q1b.a.17)</t>
  </si>
  <si>
    <t>Can the agency head/board members accept jobs in the sector that is regulated by the regulator after their term of office? (Q1b.a.19)</t>
  </si>
  <si>
    <t>How long is the term of office of the agency head/board members? (Q1b.a.20)</t>
  </si>
  <si>
    <t>Is the source of the financial budget stated in the establishing legislation? (Q1b.a.21)</t>
  </si>
  <si>
    <t>Is the regulator funded through fees, the national budget or a mix of both? (Q1b.a.22)</t>
  </si>
  <si>
    <t>What is the length of budget appropriations? (Q1b.a.23)</t>
  </si>
  <si>
    <t>If the regulator is financed in total or in part through fees paid by the regulated sector, who sets the level of the fees? (Q1b.a.24)</t>
  </si>
  <si>
    <t>Who is responsible for proposing and discussing the regulator’s budget? (Q1b.a.25)</t>
  </si>
  <si>
    <t xml:space="preserve">Does the regulator provide information to the legislature or the relevant budget authority on the costs and resources needed to fulfil its mandate prior to the next budget cycle? (Q1b.a.26)  </t>
  </si>
  <si>
    <t>Which body is responsible for deciding the regulator’s allocation of expenditures? (Q1b.a.27)</t>
  </si>
  <si>
    <t>Do you have anything else you would like to flag to the NER Secretariat? (Q1b.a.28)</t>
  </si>
  <si>
    <r>
      <t xml:space="preserve">Does the regulator publish draft decisions and collect feedback from stakeholders? (Q1b.b.3)
</t>
    </r>
    <r>
      <rPr>
        <sz val="9"/>
        <color rgb="FFFF0000"/>
        <rFont val="Arial"/>
        <family val="2"/>
      </rPr>
      <t>Please specify the kind of feedback provided in the comment column.</t>
    </r>
  </si>
  <si>
    <t>Is there a legislative requirement for the regulator to produce a report on its activities on a regular basis? (Q1b.b.5)</t>
  </si>
  <si>
    <t>Is there a legislative requirement for the regulator to answer requests from or attend hearings organized by parliamentary/congressional committees? (Q1b.b.7)</t>
  </si>
  <si>
    <t>Does the regulator present a report on its activities to parliamentary/congressional committees? (Q1b.b.8)</t>
  </si>
  <si>
    <t>Does the regulator assess and report on the achievement of its strategic objectives? (Q1b.b.9)</t>
  </si>
  <si>
    <r>
      <t xml:space="preserve">Is the publication also online on regulator’s own website? (Q1b.b.11a)
</t>
    </r>
    <r>
      <rPr>
        <sz val="9"/>
        <color rgb="FFFF0000"/>
        <rFont val="Arial"/>
        <family val="2"/>
      </rPr>
      <t>Please provide link that shows some of the recent publications</t>
    </r>
  </si>
  <si>
    <t>Do you have anything else you would like to flag to the NER Secretariat? (Q1b.b.12)</t>
  </si>
  <si>
    <t>Can the regulator collect information from the regulated entities by compulsory process? (Q1b.c.1)</t>
  </si>
  <si>
    <t>Does the regulator issue and revoke licenses? (Q1b.c.2)</t>
  </si>
  <si>
    <t>Does the regulator regulate prices on monopolistic activities? (Q1b.c.3)</t>
  </si>
  <si>
    <t>Does the regulator conduct research (e.g. about costs) as an input for price setting? (Q1b.c.4)</t>
  </si>
  <si>
    <t>Does the regulator provide binding guidance, review and/or approve contract terms between regulated entities and/or market actors? (Q1b.c.5)</t>
  </si>
  <si>
    <t>If so, what does the regulator provide and please provide one or more examples (Q1b.c.5a)</t>
  </si>
  <si>
    <t>Does the regulator issue industry standards? (Q1b.c.6)</t>
  </si>
  <si>
    <t>Are they published online on the regulator’s website? (Q1b.c.6a)</t>
  </si>
  <si>
    <t>If so, please provide links to one or more published standard (Q1b.c.6b)</t>
  </si>
  <si>
    <t>Does the regulator issue consumer standards? (Q1b.c.7)</t>
  </si>
  <si>
    <t>If so, please provide links to one or more published standard (Q1b.c.7b)</t>
  </si>
  <si>
    <t>Does the regulator issue guidelines and/or codes of conduct? (Q1b.c.8)</t>
  </si>
  <si>
    <t>Are they published online on the regulator’s website? (Q1b.c.8a)</t>
  </si>
  <si>
    <t>If so, please provide links to one or more published guidelines/codes (Q1b.c.8b)</t>
  </si>
  <si>
    <t>Does the regulator enforce compliance  with industry and consumer standards and regulatory commitments through legal punitive powers for non-compliance (e.g. inspections and fines)? (Q1b.c.9)</t>
  </si>
  <si>
    <t>Does the regulator mediate to resolve disputes between market actors and regulated entities? (Q1b.c.10)</t>
  </si>
  <si>
    <t>Does the regulator have the power to take final decisions in disputes between market actors and regulated entities? (Q1b.c.11)</t>
  </si>
  <si>
    <t>Can the regulator issue sanctions and penalties (e.g. financial or criminal)? (Q1b.c.12)</t>
  </si>
  <si>
    <t>If so, please provide examples of the violations for which the regulator has provided sanctions or could provide sanctions (for example, violations of competition laws, noncompliance with regulator’s decisions only, other) (Q1b.c.12a)</t>
  </si>
  <si>
    <t>Do you have anything else you would like to flag to the NER Secretariat? (Q1b.c.13)</t>
  </si>
  <si>
    <t>Is there a piece of legislation that includes objective(s) for the regulator relating to the environmental sustainability of the sector? (Q1b.d.1)</t>
  </si>
  <si>
    <t>Regardless of the existence of statutory objective(s), does the regulator have the legal power to include any considerations regarding environmental sustainability in its regulatory decision making? (Q1b.d.2)</t>
  </si>
  <si>
    <t>If so, for what categories of decision making? (Select any that apply) (Q1b.d.2a)</t>
  </si>
  <si>
    <t>If so, to which aspect(s) of environmental sustainability do these legal powers relate? (Select any that apply) (Q1b.d.2b)</t>
  </si>
  <si>
    <t>Does the regulator have the legal power to collect relevant data on the environmental sustainability of the sector (e.g. greenhouse gas emissions, etc.) to inform its regulatory decision making? (Q1b.d.3)</t>
  </si>
  <si>
    <t>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(Q1b.d.3a)</t>
  </si>
  <si>
    <t>Are there any formalised co-ordination mechanisms to address issues related to environmental sustainability between the regulator and ministries in charge of environmental policy or authorities in charge of environmental protection? (Q1b.d.4)</t>
  </si>
  <si>
    <t>Does your organisation recruit any staff with expertise in areas related to the environmental sustainability of the sector, in support of the delivery of its functions? (Q1b.d.5)</t>
  </si>
  <si>
    <t>Does the regulator send a specific request to environmental civil society organisations (CSOs) to invite them to participate in consultation processes by the regulator? (Q1b.d.6)</t>
  </si>
  <si>
    <t>If there are quantitative targets for the sector defined in legislation in terms of environmental sustainability, does the regulator consider these quantitative targets as part of its regulatory decision-making process? (Q1b.d.7)</t>
  </si>
  <si>
    <t>Is the regulator required to assess (ex ante or ex post) the impact of the regulatory framework (or specific regulatory decisions issued by the regulator) on furthering environmental sustainability objectives? (Q1b.d.8)</t>
  </si>
  <si>
    <t>Q1b.b.10a_i</t>
  </si>
  <si>
    <t>Q1b.b.10a_ii</t>
  </si>
  <si>
    <t>Q1b.b.10a_iii</t>
  </si>
  <si>
    <t>Q1b.b.10a_iv</t>
  </si>
  <si>
    <t>Q1b.b.10a_v</t>
  </si>
  <si>
    <t>Q1b.b.10a_vi</t>
  </si>
  <si>
    <t>Q1b.b.10a_vii</t>
  </si>
  <si>
    <t>Q1b.b.11a_i</t>
  </si>
  <si>
    <t>Q1b.b.11a_ii</t>
  </si>
  <si>
    <t>Q1b.b.11a_iii</t>
  </si>
  <si>
    <t>Q1b.c.6a</t>
  </si>
  <si>
    <t>Q1b.c.7a</t>
  </si>
  <si>
    <t>Q1b.c.8a</t>
  </si>
  <si>
    <t>REGA22_2023</t>
  </si>
  <si>
    <t>Regulator</t>
  </si>
  <si>
    <t>Approve, appoint or remove more than half of the firm board (Q1a.1.2a):</t>
  </si>
  <si>
    <t>Block the sale of shares that could lead to change in the control of the firm (Q1a.1.2b):</t>
  </si>
  <si>
    <t>Prevent the relocation of the firm outside the national territory (Q1a.1.2c)</t>
  </si>
  <si>
    <t>Approve, appoint or remove more than half of the firm board (Q1a.1.5a):</t>
  </si>
  <si>
    <t>Block the sale of shares that could lead to change in the control of the firm (Q1a.1.5b):</t>
  </si>
  <si>
    <t>Prevent the relocation of the firm outside the national territory (Q1a.1.5c)</t>
  </si>
  <si>
    <t>Approve, appoint or remove more than half of the firm board (Q1b.1.2a):</t>
  </si>
  <si>
    <t>Block the sale of shares that could lead to change in the control of the firm (Q1b.1.2b):</t>
  </si>
  <si>
    <t>Prevent the relocation of the firm outside the national territory (Q1b.1.2c)</t>
  </si>
  <si>
    <t>Approve, appoint or remove more than half of the firm board (Q1b.1.5a):</t>
  </si>
  <si>
    <t>Block the sale of shares that could lead to change in the control of the firm (Q1b.1.5b):</t>
  </si>
  <si>
    <t>Prevent the relocation of the firm outside the national territory (Q1b.1.5c)</t>
  </si>
  <si>
    <t>Please, if you answered yes, indicate the name of the firms and explain or provide a link to a document (e.g. annual report) that contains the ownership structure of the firm (Q1a.1.4a).</t>
  </si>
  <si>
    <t>In case of ownership separation, please indicate the name of the two firms  (Q1a.2.4a) .</t>
  </si>
  <si>
    <t>In case of ownership separation, please indicate the name of the two firms  (Q1a.2.6a).</t>
  </si>
  <si>
    <t>Please, if you answered yes, indicate the name of the firms and explain or provide a link to a document (e.g. annual report) that contains the ownership structure of the firm (Q1b.1.4a).</t>
  </si>
  <si>
    <t xml:space="preserve">In case of ownership separation, please indicate the name of the two firms  (Q1b.2.4a) </t>
  </si>
  <si>
    <t>In case of ownership separation, please indicate the name of the two firms  (Q1b.2.6a)</t>
  </si>
  <si>
    <r>
      <t>Instructions:</t>
    </r>
    <r>
      <rPr>
        <sz val="9"/>
        <rFont val="Arial"/>
        <family val="2"/>
      </rPr>
      <t xml:space="preserve"> If any of the sectors listed counts for less than 10% of the total electricity supply, then the answer should be ‘no’. Total annual electricity supply is the total annual generated electricity plus the total annual imported electricity minus the total annual exported electricity.
This approach prevents capturing sectors that are very small. When calculating the % of the sector over total electricity supply, consider the average of the previous five years. If there has been a substantial change in the size of the sector over the preceding five years and you believe it may have an impact on the answer to this question, please explain this in the columns' comments.
</t>
    </r>
    <r>
      <rPr>
        <b/>
        <sz val="9"/>
        <rFont val="Arial"/>
        <family val="2"/>
      </rPr>
      <t xml:space="preserve">
</t>
    </r>
    <r>
      <rPr>
        <sz val="9"/>
        <rFont val="Arial"/>
        <family val="2"/>
      </rPr>
      <t xml:space="preserve">The OECD generally estimates the size of the sectors using the United Nation’s Energy Statistics Yearbook  and the International Energy Agency’s Electricity Information . If you use other sources, </t>
    </r>
    <r>
      <rPr>
        <b/>
        <sz val="9"/>
        <rFont val="Arial"/>
        <family val="2"/>
      </rPr>
      <t>please provide a link to them in the comments' column.</t>
    </r>
  </si>
  <si>
    <r>
      <rPr>
        <b/>
        <sz val="9"/>
        <rFont val="Arial"/>
        <family val="2"/>
      </rPr>
      <t>Definitions:</t>
    </r>
    <r>
      <rPr>
        <sz val="9"/>
        <rFont val="Arial"/>
        <family val="2"/>
      </rPr>
      <t xml:space="preserve"> TPA are the rules that determine what access rights to use the network third parties have and what access price they have to pay. Third parties are companies that do not own or operate the transmission or distribution network. 
•</t>
    </r>
    <r>
      <rPr>
        <b/>
        <sz val="9"/>
        <rFont val="Arial"/>
        <family val="2"/>
      </rPr>
      <t xml:space="preserve"> No TPA</t>
    </r>
    <r>
      <rPr>
        <sz val="9"/>
        <rFont val="Arial"/>
        <family val="2"/>
      </rPr>
      <t xml:space="preserve"> only occurs when there is a vertically integrated monopolist who owns the transmission network and the downstream business and there are no competing suppliers that need access to the transmission network. . 
• </t>
    </r>
    <r>
      <rPr>
        <b/>
        <sz val="9"/>
        <rFont val="Arial"/>
        <family val="2"/>
      </rPr>
      <t>Negotiated TPA</t>
    </r>
    <r>
      <rPr>
        <sz val="9"/>
        <rFont val="Arial"/>
        <family val="2"/>
      </rPr>
      <t xml:space="preserve"> means that access rights and prices to the network are negotiated between the transmission network operator or owner and the third party network user. Such arrangements are usually subject to an appeal process if parties cannot agree on the TPA. The appeal can be done to the competition agency or a ministry or another third body. 
• </t>
    </r>
    <r>
      <rPr>
        <b/>
        <sz val="9"/>
        <rFont val="Arial"/>
        <family val="2"/>
      </rPr>
      <t>Regulated TPA</t>
    </r>
    <r>
      <rPr>
        <sz val="9"/>
        <rFont val="Arial"/>
        <family val="2"/>
      </rPr>
      <t xml:space="preserve"> means that regulated rules exist which determine under what terms and condition third parties can access the transmission network. These rules are set by an independent regulator or a ministry. These rules must be published.</t>
    </r>
  </si>
  <si>
    <r>
      <rPr>
        <b/>
        <u/>
        <sz val="9"/>
        <rFont val="Arial"/>
        <family val="2"/>
      </rPr>
      <t>Definition</t>
    </r>
    <r>
      <rPr>
        <b/>
        <sz val="9"/>
        <rFont val="Arial"/>
        <family val="2"/>
      </rPr>
      <t>:</t>
    </r>
    <r>
      <rPr>
        <sz val="9"/>
        <rFont val="Arial"/>
        <family val="2"/>
      </rPr>
      <t xml:space="preserve"> 
</t>
    </r>
    <r>
      <rPr>
        <b/>
        <sz val="9"/>
        <rFont val="Arial"/>
        <family val="2"/>
      </rPr>
      <t xml:space="preserve">In explicit demand response schemes (sometimes called “incentive-based” or “volume-based” or ''dispatchable'' demand response), </t>
    </r>
    <r>
      <rPr>
        <sz val="9"/>
        <rFont val="Arial"/>
        <family val="2"/>
      </rPr>
      <t xml:space="preserve">consumers receive a compensatory payment to change their consumption upon request. This request may stem from a constraint in the network or an unexpected shortage in electricity supply. The result of demand response actions is sold upfront on electricity markets.  Demand response may be purchased by the network operator or by aggregators, which then sell aggregated demand response products on the wholesale electricity market.
</t>
    </r>
    <r>
      <rPr>
        <b/>
        <sz val="9"/>
        <rFont val="Arial"/>
        <family val="2"/>
      </rPr>
      <t xml:space="preserve">
</t>
    </r>
    <r>
      <rPr>
        <sz val="9"/>
        <rFont val="Arial"/>
        <family val="2"/>
      </rPr>
      <t>Explicit demand response differs from implicit demand response, which refers to changes in the demand made in response to changes in prices, and in which the consumer does not receive a compensatory payment.</t>
    </r>
  </si>
  <si>
    <t>The question relates to the provision of the charging points for electric or hybrid vehicles, and not to the connection of those charging stations to the grid. 
The OECD is interested in knowing if in your country charging stations are also publicly run, or if private companies are involved and in the latter case if tenders are used to allocate the licence/licences to provide the service in an area, or if there is open competition. Please provide as many details as possible on how this provision is organised. 
The OECD would also like to know if there are constraints on where such charging stations can be located.</t>
  </si>
  <si>
    <r>
      <t>Instructions:</t>
    </r>
    <r>
      <rPr>
        <sz val="9"/>
        <rFont val="Arial"/>
        <family val="2"/>
      </rPr>
      <t xml:space="preserve"> If any of the sectors listed counts for less than 10% of the total natural gas supply, then the answer should be ‘no’. Total annual natural gas supply is the total annual generated natural gas plus the total annual imported electricity minus the total annual exported natural gas.</t>
    </r>
    <r>
      <rPr>
        <b/>
        <sz val="9"/>
        <rFont val="Arial"/>
        <family val="2"/>
      </rPr>
      <t xml:space="preserve">
</t>
    </r>
    <r>
      <rPr>
        <sz val="9"/>
        <rFont val="Arial"/>
        <family val="2"/>
      </rPr>
      <t>This approach prevents capturing sectors that are very small. When calculating the % of the sector over total natural supply, consider the average of the previous five years. If there has been a substantial change in the size of the sector over the preceding five years and you believe it may have an impact on the answer to this question, please explain this in the columns' comments.</t>
    </r>
    <r>
      <rPr>
        <b/>
        <sz val="9"/>
        <rFont val="Arial"/>
        <family val="2"/>
      </rPr>
      <t xml:space="preserve">
</t>
    </r>
    <r>
      <rPr>
        <sz val="9"/>
        <rFont val="Arial"/>
        <family val="2"/>
      </rPr>
      <t xml:space="preserve">The OECD generally estimates the size of the sectors using the United Nation’s Energy Statistics Yearbook  and the International Energy Agency’s Natural Gas Information . If you use other sources, </t>
    </r>
    <r>
      <rPr>
        <b/>
        <sz val="9"/>
        <rFont val="Arial"/>
        <family val="2"/>
      </rPr>
      <t>please provide a link to them in the comments' column.</t>
    </r>
  </si>
  <si>
    <r>
      <rPr>
        <b/>
        <sz val="9"/>
        <color theme="1"/>
        <rFont val="Arial"/>
        <family val="2"/>
      </rPr>
      <t>This question only considers control of a firm held through ownership.</t>
    </r>
    <r>
      <rPr>
        <sz val="9"/>
        <color theme="1"/>
        <rFont val="Arial"/>
        <family val="2"/>
      </rPr>
      <t xml:space="preserve">
</t>
    </r>
    <r>
      <rPr>
        <b/>
        <sz val="9"/>
        <color theme="1"/>
        <rFont val="Arial"/>
        <family val="2"/>
      </rPr>
      <t>Definition:</t>
    </r>
    <r>
      <rPr>
        <sz val="9"/>
        <color theme="1"/>
        <rFont val="Arial"/>
        <family val="2"/>
      </rPr>
      <t xml:space="preserve">  Under control we mean the following arrangements:
- The government owns at least 50% of the shares of the concerned firm 
- OR
- The government is the largest block shareholder by owning between 10% and 50% of the shares of the concerned firm and the government’s share exceeds the combined shares of the 2nd, 3rd and 4th largest shareholders.
</t>
    </r>
    <r>
      <rPr>
        <b/>
        <sz val="9"/>
        <color theme="1"/>
        <rFont val="Arial"/>
        <family val="2"/>
      </rPr>
      <t xml:space="preserve">Notes: </t>
    </r>
    <r>
      <rPr>
        <sz val="9"/>
        <color theme="1"/>
        <rFont val="Arial"/>
        <family val="2"/>
      </rPr>
      <t xml:space="preserve">
- Consider also shares held indirectly by the government 
- Only consider shares that ensure voting rights 
</t>
    </r>
    <r>
      <rPr>
        <b/>
        <sz val="9"/>
        <color theme="1"/>
        <rFont val="Arial"/>
        <family val="2"/>
      </rPr>
      <t>Instructions: The largest firm</t>
    </r>
    <r>
      <rPr>
        <sz val="9"/>
        <color theme="1"/>
        <rFont val="Arial"/>
        <family val="2"/>
      </rPr>
      <t xml:space="preserve"> is the firm with the highest market share. The market share should be based on the number of customers for retail supply and distribution, and on volume of power transmitted  (GWh) for transmission. For generation (as well as for the other sectors if customer numbers/volume of power are not available) the market share should be based on the revenues. In any case, please indicate which measure you have employed. 
</t>
    </r>
    <r>
      <rPr>
        <b/>
        <sz val="9"/>
        <color theme="1"/>
        <rFont val="Arial"/>
        <family val="2"/>
      </rPr>
      <t>The relevant geographic market</t>
    </r>
    <r>
      <rPr>
        <sz val="9"/>
        <color theme="1"/>
        <rFont val="Arial"/>
        <family val="2"/>
      </rPr>
      <t xml:space="preserve"> should be the national one. If you consider that the national  market is not the best way to measure market share in this context, use the most appropriate geographic market definition and explain why and how this assessment was done in the comments' column. 
</t>
    </r>
  </si>
  <si>
    <r>
      <t xml:space="preserve">
This question only considers control of a firm held through ownership.
</t>
    </r>
    <r>
      <rPr>
        <b/>
        <sz val="9"/>
        <color theme="1"/>
        <rFont val="Arial"/>
        <family val="2"/>
      </rPr>
      <t>Definition:</t>
    </r>
    <r>
      <rPr>
        <sz val="9"/>
        <color theme="1"/>
        <rFont val="Arial"/>
        <family val="2"/>
      </rPr>
      <t xml:space="preserve"> For definitions of control refer to instructions in question Q1b.1.1 - cell I16.
</t>
    </r>
    <r>
      <rPr>
        <b/>
        <sz val="9"/>
        <color theme="1"/>
        <rFont val="Arial"/>
        <family val="2"/>
      </rPr>
      <t xml:space="preserve">Notes: </t>
    </r>
    <r>
      <rPr>
        <sz val="9"/>
        <color theme="1"/>
        <rFont val="Arial"/>
        <family val="2"/>
      </rPr>
      <t xml:space="preserve">
- Consider also shares held indirectly by the government 
- Only consider shares that ensure voting rights 
</t>
    </r>
    <r>
      <rPr>
        <b/>
        <sz val="9"/>
        <color theme="1"/>
        <rFont val="Arial"/>
        <family val="2"/>
      </rPr>
      <t>Instructions: The largest firm</t>
    </r>
    <r>
      <rPr>
        <sz val="9"/>
        <color theme="1"/>
        <rFont val="Arial"/>
        <family val="2"/>
      </rPr>
      <t xml:space="preserve"> is the firm with the highest market share. The market share should be based on the number of customers for retail supply and distribution, and on volume of natural gas transported (m3) for transmission. If customer numbers/volume of power are not available, the market share should be based on the revenues. For generation the market share should always be based on the revenues. In any case, please indicate which measure you have employed. 
</t>
    </r>
    <r>
      <rPr>
        <b/>
        <sz val="9"/>
        <color theme="1"/>
        <rFont val="Arial"/>
        <family val="2"/>
      </rPr>
      <t xml:space="preserve">The relevant geographic market </t>
    </r>
    <r>
      <rPr>
        <sz val="9"/>
        <color theme="1"/>
        <rFont val="Arial"/>
        <family val="2"/>
      </rPr>
      <t xml:space="preserve">should be the national one. If you consider that the national geographic market is not the best way to measure market share in this context, use the most appropriate geographic market definition and explain why and how this assessment was done in the comments' column.
</t>
    </r>
  </si>
  <si>
    <r>
      <rPr>
        <b/>
        <sz val="9"/>
        <rFont val="Arial"/>
        <family val="2"/>
      </rPr>
      <t>Definition</t>
    </r>
    <r>
      <rPr>
        <sz val="9"/>
        <rFont val="Arial"/>
        <family val="2"/>
      </rPr>
      <t xml:space="preserve">:A local monopoly is a monopoly over a specific geographic area that is smaller than the whole country. In case the regulation outlines a licensing system, but it provides each licensed firm an exclusive right to provide the service over a certain geographic area, then the correct answer is ‘yes (local monopolies)’.
</t>
    </r>
    <r>
      <rPr>
        <b/>
        <sz val="9"/>
        <rFont val="Arial"/>
        <family val="2"/>
      </rPr>
      <t xml:space="preserve">Note: </t>
    </r>
    <r>
      <rPr>
        <sz val="9"/>
        <rFont val="Arial"/>
        <family val="2"/>
      </rPr>
      <t xml:space="preserve">This question is about the de jure limitations to the number of firms allowed to operate in the market. 
The answer should be ‘no’ if there is no law or regulation that determines that only a given number of firms can operate in it. Hence, if a licensing/authorization regime is in place AND all firms that meet the necessary requirements can obtain a license/authorization and enter the market, the answer should be ‘no (market open to competition)’. The fact that some firms may not obtain a license/authorization because they do not meet a requirement is not to be considered as a de jure limitation. 
If the regulation establishes that only one firm (independently whether it is a state owned or a private entity) is allowed to provide the service in the whole territory of the country, then the adequate answer is ‘yes (national monopoly)’.
The answer ‘yes (limited number of operators)’ should be selected when:
• The law regulating entry in the sector explicitly limit the number of participants
• The law regulating entry in the sector explicitly does not limit the number of participants, but participation in the sector is limited by quotas and this has an impact on the number of firms active in it.
If different geographic areas or groups of consumers are subject to different regulatory regimes when it comes to distribution and/or retail supply, please explain why this is the case and which regime applies to the largest number of consumers. In general, the OECD will consider the regime that applies to most consumers. 
</t>
    </r>
    <r>
      <rPr>
        <b/>
        <sz val="9"/>
        <rFont val="Arial"/>
        <family val="2"/>
      </rPr>
      <t>Note:</t>
    </r>
    <r>
      <rPr>
        <sz val="9"/>
        <rFont val="Arial"/>
        <family val="2"/>
      </rPr>
      <t xml:space="preserve"> Often in transmission and distribution sectors there is only one firm. However, if the law regulating the sector does not explicitly give exclusive right to these operators and new firms could in principle enter the market, then the answer should be ‘no (market open to competition)’.</t>
    </r>
  </si>
  <si>
    <r>
      <rPr>
        <b/>
        <sz val="9"/>
        <rFont val="Arial"/>
        <family val="2"/>
      </rPr>
      <t xml:space="preserve">Definitions: </t>
    </r>
    <r>
      <rPr>
        <sz val="9"/>
        <rFont val="Arial"/>
        <family val="2"/>
      </rPr>
      <t xml:space="preserve">TPA are the rules that determine what access rights to use the network third parties have and what access price they have to pay. Third parties are companies that do not own or operate the transmission or distribution network. 
• </t>
    </r>
    <r>
      <rPr>
        <b/>
        <sz val="9"/>
        <rFont val="Arial"/>
        <family val="2"/>
      </rPr>
      <t>No TPA</t>
    </r>
    <r>
      <rPr>
        <sz val="9"/>
        <rFont val="Arial"/>
        <family val="2"/>
      </rPr>
      <t xml:space="preserve"> only occurs when there is a vertically integrated monopolist who owns the transmission network and the downstream business and there are no competing suppliers that need access to the transmission network. . 
• </t>
    </r>
    <r>
      <rPr>
        <b/>
        <sz val="9"/>
        <rFont val="Arial"/>
        <family val="2"/>
      </rPr>
      <t xml:space="preserve">Negotiated TPA </t>
    </r>
    <r>
      <rPr>
        <sz val="9"/>
        <rFont val="Arial"/>
        <family val="2"/>
      </rPr>
      <t xml:space="preserve">means that access rights and prices to the network are negotiated between the transmission network operator or owner and the third party network user. Such arrangements are usually subject to an appeal process if parties cannot agree on the TPA. The appeal can be done to the competition agency or a ministry or another third body. 
• </t>
    </r>
    <r>
      <rPr>
        <b/>
        <sz val="9"/>
        <rFont val="Arial"/>
        <family val="2"/>
      </rPr>
      <t>Regulated TPA</t>
    </r>
    <r>
      <rPr>
        <sz val="9"/>
        <rFont val="Arial"/>
        <family val="2"/>
      </rPr>
      <t xml:space="preserve"> means that regulated rules exist which determine under what terms and condition third parties can access the transmission network. These rules are set by an independent regulator or a ministry. These rules must be published.</t>
    </r>
  </si>
  <si>
    <r>
      <rPr>
        <b/>
        <u/>
        <sz val="9"/>
        <rFont val="Arial"/>
        <family val="2"/>
      </rPr>
      <t xml:space="preserve">Definitions:
</t>
    </r>
    <r>
      <rPr>
        <b/>
        <sz val="9"/>
        <rFont val="Arial"/>
        <family val="2"/>
      </rPr>
      <t xml:space="preserve">
• Large Non-domestic consumers: i</t>
    </r>
    <r>
      <rPr>
        <sz val="9"/>
        <rFont val="Arial"/>
        <family val="2"/>
      </rPr>
      <t>ndustrial or commercial consumers that consume large quantities of electricity, and are usually subject to daily or even more frequent metering.</t>
    </r>
    <r>
      <rPr>
        <b/>
        <sz val="9"/>
        <rFont val="Arial"/>
        <family val="2"/>
      </rPr>
      <t xml:space="preserve">
• Medium NON-domestic consumers:</t>
    </r>
    <r>
      <rPr>
        <sz val="9"/>
        <rFont val="Arial"/>
        <family val="2"/>
      </rPr>
      <t xml:space="preserve"> other industrial or commercial consumers.</t>
    </r>
    <r>
      <rPr>
        <b/>
        <sz val="9"/>
        <rFont val="Arial"/>
        <family val="2"/>
      </rPr>
      <t xml:space="preserve"> 
• Small NON-domestic consumers are very small businesses. P</t>
    </r>
    <r>
      <rPr>
        <sz val="9"/>
        <rFont val="Arial"/>
        <family val="2"/>
      </rPr>
      <t>lease note they are not defined as a separate category in this set of answers, as they are usually considered akin to domestic consumers.</t>
    </r>
    <r>
      <rPr>
        <b/>
        <sz val="9"/>
        <rFont val="Arial"/>
        <family val="2"/>
      </rPr>
      <t xml:space="preserve">
• Domestic consumers </t>
    </r>
    <r>
      <rPr>
        <sz val="9"/>
        <rFont val="Arial"/>
        <family val="2"/>
      </rPr>
      <t>are also referred to as households.</t>
    </r>
    <r>
      <rPr>
        <b/>
        <sz val="9"/>
        <rFont val="Arial"/>
        <family val="2"/>
      </rPr>
      <t xml:space="preserve">
</t>
    </r>
    <r>
      <rPr>
        <sz val="9"/>
        <rFont val="Arial"/>
        <family val="2"/>
      </rPr>
      <t>If in your country the ability to choose is based on specific consumption thresholds that do not match with the categories listed in the drop-down menu, please explain in the comment field what these thresholds are.</t>
    </r>
  </si>
  <si>
    <r>
      <rPr>
        <b/>
        <u/>
        <sz val="9"/>
        <rFont val="Arial"/>
        <family val="2"/>
      </rPr>
      <t xml:space="preserve">Definitions:
</t>
    </r>
    <r>
      <rPr>
        <b/>
        <sz val="9"/>
        <rFont val="Arial"/>
        <family val="2"/>
      </rPr>
      <t xml:space="preserve">
• Large Non-domestic consumers: i</t>
    </r>
    <r>
      <rPr>
        <sz val="9"/>
        <rFont val="Arial"/>
        <family val="2"/>
      </rPr>
      <t>ndustrial or commercial consumers that consume large quantities of electricity, and are usually subject to daily or even more frequent metering.</t>
    </r>
    <r>
      <rPr>
        <b/>
        <sz val="9"/>
        <rFont val="Arial"/>
        <family val="2"/>
      </rPr>
      <t xml:space="preserve">
• Medium NON-domestic consumers:</t>
    </r>
    <r>
      <rPr>
        <sz val="9"/>
        <rFont val="Arial"/>
        <family val="2"/>
      </rPr>
      <t xml:space="preserve"> other industrial or commercial consumers.</t>
    </r>
    <r>
      <rPr>
        <b/>
        <sz val="9"/>
        <rFont val="Arial"/>
        <family val="2"/>
      </rPr>
      <t xml:space="preserve"> 
• Small NON-domestic consumers are very small businesses. </t>
    </r>
    <r>
      <rPr>
        <sz val="9"/>
        <rFont val="Arial"/>
        <family val="2"/>
      </rPr>
      <t>Please note they are not defined as a separate category in this set of answers, as they are usually considered akin to domestic consumers.</t>
    </r>
    <r>
      <rPr>
        <b/>
        <sz val="9"/>
        <rFont val="Arial"/>
        <family val="2"/>
      </rPr>
      <t xml:space="preserve">
• Domestic consumers </t>
    </r>
    <r>
      <rPr>
        <sz val="9"/>
        <rFont val="Arial"/>
        <family val="2"/>
      </rPr>
      <t>are also referred to as households.</t>
    </r>
  </si>
  <si>
    <r>
      <rPr>
        <b/>
        <u/>
        <sz val="9"/>
        <rFont val="Arial"/>
        <family val="2"/>
      </rPr>
      <t xml:space="preserve">Definitions:
</t>
    </r>
    <r>
      <rPr>
        <b/>
        <sz val="9"/>
        <rFont val="Arial"/>
        <family val="2"/>
      </rPr>
      <t xml:space="preserve">
• Large Non-domestic consumers: i</t>
    </r>
    <r>
      <rPr>
        <sz val="9"/>
        <rFont val="Arial"/>
        <family val="2"/>
      </rPr>
      <t>ndustrial or commercial consumers that consume large quantities of natural gas, and are usually subject to daily or even more frequent metering.</t>
    </r>
    <r>
      <rPr>
        <b/>
        <sz val="9"/>
        <rFont val="Arial"/>
        <family val="2"/>
      </rPr>
      <t xml:space="preserve">
• Medium NON-domestic consumers:</t>
    </r>
    <r>
      <rPr>
        <sz val="9"/>
        <rFont val="Arial"/>
        <family val="2"/>
      </rPr>
      <t xml:space="preserve"> other industrial or commercial consumers.</t>
    </r>
    <r>
      <rPr>
        <b/>
        <sz val="9"/>
        <rFont val="Arial"/>
        <family val="2"/>
      </rPr>
      <t xml:space="preserve"> 
• Small NON-domestic consumers are very small businesses. </t>
    </r>
    <r>
      <rPr>
        <sz val="9"/>
        <rFont val="Arial"/>
        <family val="2"/>
      </rPr>
      <t>Please note they are not defined as a separate category in this set of answers, as they are usually considered akin to domestic consumers.</t>
    </r>
    <r>
      <rPr>
        <b/>
        <sz val="9"/>
        <rFont val="Arial"/>
        <family val="2"/>
      </rPr>
      <t xml:space="preserve">
• Domestic consumers </t>
    </r>
    <r>
      <rPr>
        <sz val="9"/>
        <rFont val="Arial"/>
        <family val="2"/>
      </rPr>
      <t>are also referred to as households.</t>
    </r>
    <r>
      <rPr>
        <b/>
        <sz val="9"/>
        <rFont val="Arial"/>
        <family val="2"/>
      </rPr>
      <t xml:space="preserve">
</t>
    </r>
    <r>
      <rPr>
        <sz val="9"/>
        <rFont val="Arial"/>
        <family val="2"/>
      </rPr>
      <t>If in your country the ability to choose is based on specific consumption thresholds that do not match with the categories listed in the drop-down menu, please explain in the comment field what these thresholds are.</t>
    </r>
  </si>
  <si>
    <t>Gas</t>
  </si>
  <si>
    <t>Q1b.a.1</t>
  </si>
  <si>
    <t>Q1b.a.2_i</t>
  </si>
  <si>
    <t>Q1b.a.2_ii</t>
  </si>
  <si>
    <t>Q1b.a.2_iii</t>
  </si>
  <si>
    <t>Q1b.a.2_iv</t>
  </si>
  <si>
    <t>Q1b.c.1</t>
  </si>
  <si>
    <t>Q1b.a.3</t>
  </si>
  <si>
    <t>Q1b.a.4</t>
  </si>
  <si>
    <t>Q1b.a.5</t>
  </si>
  <si>
    <t>Q1b.b.3</t>
  </si>
  <si>
    <t>Q1b.a.6</t>
  </si>
  <si>
    <t>Q1b.a.7</t>
  </si>
  <si>
    <t>Q1b.a.8</t>
  </si>
  <si>
    <t>Q1b.a.9</t>
  </si>
  <si>
    <t>Q1b.a.10</t>
  </si>
  <si>
    <t>Q1b.a.11</t>
  </si>
  <si>
    <t>Q1b.a.12</t>
  </si>
  <si>
    <t>Q1b.a.13</t>
  </si>
  <si>
    <t>Q1b.a.14</t>
  </si>
  <si>
    <t>Q1b.a.15</t>
  </si>
  <si>
    <t>Q1b.a.16</t>
  </si>
  <si>
    <t>Q1b.a.17</t>
  </si>
  <si>
    <t>Q1b.a.18</t>
  </si>
  <si>
    <t>Q1b.a.19</t>
  </si>
  <si>
    <t>Q1b.a.20</t>
  </si>
  <si>
    <t>Q1b.a.21</t>
  </si>
  <si>
    <t>Q1b.a.22</t>
  </si>
  <si>
    <t>Q1b.a.23</t>
  </si>
  <si>
    <t>Q1b.b.1</t>
  </si>
  <si>
    <t>Q1b.b.2</t>
  </si>
  <si>
    <t>Q1b.b.4</t>
  </si>
  <si>
    <t>Q1b.b.5</t>
  </si>
  <si>
    <r>
      <t xml:space="preserve">Does the regulator provide feedback on comments received by stakeholders? (Q1b.b.4)
</t>
    </r>
    <r>
      <rPr>
        <sz val="9"/>
        <color rgb="FFFF0000"/>
        <rFont val="Arial"/>
        <family val="2"/>
      </rPr>
      <t>Please specify the kind of feedback provided in the Comments column.</t>
    </r>
  </si>
  <si>
    <t>Q1b.b.6</t>
  </si>
  <si>
    <t>Q1b.b.7</t>
  </si>
  <si>
    <t>Q1b.b.8</t>
  </si>
  <si>
    <t>Q1b.b.9</t>
  </si>
  <si>
    <t>Q1b.b.10_i</t>
  </si>
  <si>
    <t>Q1b.b.10_ii</t>
  </si>
  <si>
    <t>Q1b.b.10_iii</t>
  </si>
  <si>
    <t>Q1b.b.10_iv</t>
  </si>
  <si>
    <t>Q1b.b.10_v</t>
  </si>
  <si>
    <t>Q1b.b.10_vi</t>
  </si>
  <si>
    <t>Q1b.b.10_vii</t>
  </si>
  <si>
    <t>Q1b.b.11_i</t>
  </si>
  <si>
    <t>Q1b.b.11_ii</t>
  </si>
  <si>
    <t>Q1b.c.2</t>
  </si>
  <si>
    <t>Q1b.c.3</t>
  </si>
  <si>
    <t>Q1b.c.4</t>
  </si>
  <si>
    <t>Q1b.c.5</t>
  </si>
  <si>
    <t>Q1b.c.6</t>
  </si>
  <si>
    <t>Q1b.c.7</t>
  </si>
  <si>
    <t>Q1b.c.7b</t>
  </si>
  <si>
    <t>Q1b.c.8</t>
  </si>
  <si>
    <t>Q1b.c.8b</t>
  </si>
  <si>
    <t>Q1b.c.9</t>
  </si>
  <si>
    <t>Q1b.c.9a</t>
  </si>
  <si>
    <t>Q1b.c.9b</t>
  </si>
  <si>
    <t>Q1b.c.10</t>
  </si>
  <si>
    <t>Q1b.c.11</t>
  </si>
  <si>
    <t>Q1b.c.12</t>
  </si>
  <si>
    <t>Q1b.c.13</t>
  </si>
  <si>
    <t>Q1b.c.13a</t>
  </si>
  <si>
    <r>
      <t xml:space="preserve">Please choose the jurisdiction based on the level where the regulation was issued. For example, if the licenses (or permits) are handed out at the local level, but the regulation that determines how these licences are handed out has been issued at the federal level, then the category ‘Federal level/national level (for non-federal states)’ should be chosen.
In federal jurisdictions, the sector can be regulated by: 
• legislation set at state level, or
• legislation set at federal level, or 
• by a combination of federal and state legislation. In the latter case please select the answer ‘A combination of the above’.
Where the sector or part of it are regulated at state level, you should answer all the relevant questions with reference to a single state </t>
    </r>
    <r>
      <rPr>
        <sz val="9"/>
        <color rgb="FFFF0000"/>
        <rFont val="Arial"/>
        <family val="2"/>
      </rPr>
      <t>(please, consult the READ ME sheet on instructions on how to select the state you should answer for).</t>
    </r>
  </si>
  <si>
    <r>
      <t xml:space="preserve">Please choose the jurisdiction based on the level where the regulation was issued. For example, if the licenses (or permits) are handed out at the local level, but the regulation that determines how these licences are handed out has been issued at the federal level, then the category ‘Federal level/national level (for non-federal states)’ should be chosen.
In federal jurisdictions, the sector can be regulated by: 
• legislation set at state level, or
• legislation set at federal level, or 
• by a combination of federal and state legislation. In the latter case please select the answer ‘A combination of the above’.
Where the sector or part of it are regulated at state level, you should answer all the relevant questions with reference to a single state </t>
    </r>
    <r>
      <rPr>
        <sz val="9"/>
        <color rgb="FFFF0000"/>
        <rFont val="Arial"/>
        <family val="2"/>
      </rPr>
      <t>(please, consult the READ ME sheet on instructions on how to select the state you should answer for)</t>
    </r>
    <r>
      <rPr>
        <sz val="9"/>
        <rFont val="Arial"/>
        <family val="2"/>
      </rPr>
      <t>.</t>
    </r>
  </si>
  <si>
    <r>
      <rPr>
        <b/>
        <u/>
        <sz val="9"/>
        <color rgb="FFFF0000"/>
        <rFont val="Arial"/>
        <family val="2"/>
      </rPr>
      <t>For federal countries</t>
    </r>
    <r>
      <rPr>
        <sz val="9"/>
        <rFont val="Arial"/>
        <family val="2"/>
      </rPr>
      <t xml:space="preserve">: when answering the questions in this section please consider all firms that are controlled by the various levels of government in all the states (and NOT just in a representative state). This is necessary to ensure comparability with non-federal states, as this section concerns the whole country and not just a single state.
</t>
    </r>
    <r>
      <rPr>
        <b/>
        <u/>
        <sz val="9"/>
        <color rgb="FFFF0000"/>
        <rFont val="Arial"/>
        <family val="2"/>
      </rPr>
      <t xml:space="preserve">
For non-federal countries</t>
    </r>
    <r>
      <rPr>
        <sz val="9"/>
        <rFont val="Arial"/>
        <family val="2"/>
      </rPr>
      <t>: when answering the questions in this section please consider all firms that are controlled by the various levels of government in your country.</t>
    </r>
  </si>
  <si>
    <t>Answers from previous update</t>
  </si>
  <si>
    <r>
      <rPr>
        <b/>
        <u/>
        <sz val="10"/>
        <rFont val="Arial"/>
        <family val="2"/>
      </rPr>
      <t>Final value</t>
    </r>
    <r>
      <rPr>
        <b/>
        <sz val="10"/>
        <rFont val="Arial"/>
        <family val="2"/>
      </rPr>
      <t xml:space="preserve"> proposed by OECD</t>
    </r>
  </si>
  <si>
    <r>
      <t xml:space="preserve">New value proposed by country </t>
    </r>
    <r>
      <rPr>
        <b/>
        <u/>
        <sz val="10"/>
        <rFont val="Arial"/>
        <family val="2"/>
      </rPr>
      <t>for modified or new questions</t>
    </r>
  </si>
  <si>
    <t>This question is a one-off question for 2023, and does not need to be answered for the year of the previous update</t>
  </si>
  <si>
    <r>
      <rPr>
        <b/>
        <sz val="9"/>
        <rFont val="Arial"/>
        <family val="2"/>
      </rPr>
      <t>Definition</t>
    </r>
    <r>
      <rPr>
        <sz val="9"/>
        <rFont val="Arial"/>
        <family val="2"/>
      </rPr>
      <t>:A local monopoly is a monopoly over a specific geographic area that is smaller than the whole country. In case the regulation outlines a licensing system, but it provides each licensed firm an exclusive right to provide the service over a certain geographic area, then the correct answer is ‘</t>
    </r>
    <r>
      <rPr>
        <i/>
        <sz val="9"/>
        <rFont val="Arial"/>
        <family val="2"/>
      </rPr>
      <t>yes (local monopolies)</t>
    </r>
    <r>
      <rPr>
        <sz val="9"/>
        <rFont val="Arial"/>
        <family val="2"/>
      </rPr>
      <t xml:space="preserve">’.
</t>
    </r>
    <r>
      <rPr>
        <b/>
        <sz val="9"/>
        <rFont val="Arial"/>
        <family val="2"/>
      </rPr>
      <t>Note:</t>
    </r>
    <r>
      <rPr>
        <sz val="9"/>
        <rFont val="Arial"/>
        <family val="2"/>
      </rPr>
      <t xml:space="preserve"> This question is about the de jure limitations to the number of firms allowed to operate in the market. 
The answer should be </t>
    </r>
    <r>
      <rPr>
        <i/>
        <sz val="9"/>
        <rFont val="Arial"/>
        <family val="2"/>
      </rPr>
      <t>‘no’</t>
    </r>
    <r>
      <rPr>
        <sz val="9"/>
        <rFont val="Arial"/>
        <family val="2"/>
      </rPr>
      <t xml:space="preserve"> if there is no law or regulation that determines that only a given number of firms can operate in it. Hence, if a licensing/authorization regime is in place AND all firms that meet the necessary requirements can obtain a license/authorization and enter the market, the answer should be ‘</t>
    </r>
    <r>
      <rPr>
        <i/>
        <sz val="9"/>
        <rFont val="Arial"/>
        <family val="2"/>
      </rPr>
      <t>no (market open to competition)</t>
    </r>
    <r>
      <rPr>
        <sz val="9"/>
        <rFont val="Arial"/>
        <family val="2"/>
      </rPr>
      <t xml:space="preserve">’. The fact that some firms may not obtain a license/authorization because they do not meet a requirement is not to be considered as a </t>
    </r>
    <r>
      <rPr>
        <i/>
        <sz val="9"/>
        <rFont val="Arial"/>
        <family val="2"/>
      </rPr>
      <t xml:space="preserve">de jure </t>
    </r>
    <r>
      <rPr>
        <sz val="9"/>
        <rFont val="Arial"/>
        <family val="2"/>
      </rPr>
      <t xml:space="preserve">limitation. 
If the regulation establishes that only one firm (independently whether it is a state owned or a private entity) is allowed to provide the service in the whole territory of the country, then the adequate answer is </t>
    </r>
    <r>
      <rPr>
        <i/>
        <sz val="9"/>
        <rFont val="Arial"/>
        <family val="2"/>
      </rPr>
      <t>‘yes (national monopoly)</t>
    </r>
    <r>
      <rPr>
        <sz val="9"/>
        <rFont val="Arial"/>
        <family val="2"/>
      </rPr>
      <t xml:space="preserve">’.
The answer ‘yes (limited number of operators)’ should be selected when:
• The law regulating entry in the sector explicitly limit the number of participants
• The law regulating entry in the sector explicitly does not limit the number of participants, but participation in the sector is limited by quotas and this has an impact on the number of firms active in it.
</t>
    </r>
    <r>
      <rPr>
        <b/>
        <sz val="9"/>
        <rFont val="Arial"/>
        <family val="2"/>
      </rPr>
      <t>Note</t>
    </r>
    <r>
      <rPr>
        <sz val="9"/>
        <rFont val="Arial"/>
        <family val="2"/>
      </rPr>
      <t xml:space="preserve">: Often in transmission and distribution sectors there is only one firm. However, if the law regulating the sector does not explicitly give exclusive right to these operators and new firms could in principle enter the market, then the answer should be ‘no (market open to competition)’.
For more information, please consult the instructions available in cell I4
</t>
    </r>
  </si>
  <si>
    <r>
      <rPr>
        <b/>
        <sz val="9"/>
        <rFont val="Arial"/>
        <family val="2"/>
      </rPr>
      <t>This question wants to ascertain if there is a law/regulation that requires some form of vertical separation between the transmission system operator and the firm(s) operating in the other sectors of the electricity supply chain.</t>
    </r>
    <r>
      <rPr>
        <sz val="9"/>
        <rFont val="Arial"/>
        <family val="2"/>
      </rPr>
      <t xml:space="preserve"> If there is no such law/regulation, then the answer should be “no separation”.
</t>
    </r>
    <r>
      <rPr>
        <b/>
        <sz val="9"/>
        <rFont val="Arial"/>
        <family val="2"/>
      </rPr>
      <t>Instructions:</t>
    </r>
    <r>
      <rPr>
        <sz val="9"/>
        <rFont val="Arial"/>
        <family val="2"/>
      </rPr>
      <t xml:space="preserve"> In answering consider the</t>
    </r>
    <r>
      <rPr>
        <u/>
        <sz val="9"/>
        <rFont val="Arial"/>
        <family val="2"/>
      </rPr>
      <t xml:space="preserve"> largest</t>
    </r>
    <r>
      <rPr>
        <sz val="9"/>
        <rFont val="Arial"/>
        <family val="2"/>
      </rPr>
      <t xml:space="preserve"> transmission system operator (if there is more than one). The largest should be the one that transmits the most energy (GWh or other energy unit).
</t>
    </r>
    <r>
      <rPr>
        <b/>
        <sz val="9"/>
        <rFont val="Arial"/>
        <family val="2"/>
      </rPr>
      <t>Instruction:</t>
    </r>
    <r>
      <rPr>
        <sz val="9"/>
        <rFont val="Arial"/>
        <family val="2"/>
      </rPr>
      <t xml:space="preserve"> In some markets the operation of the transmission grid is undertaken by one entity (often referred to as the transmission system operator), whilst a different entity owns the transmission assets. In these cases, responses should relate to the </t>
    </r>
    <r>
      <rPr>
        <b/>
        <sz val="9"/>
        <rFont val="Arial"/>
        <family val="2"/>
      </rPr>
      <t>independent system operator</t>
    </r>
    <r>
      <rPr>
        <sz val="9"/>
        <rFont val="Arial"/>
        <family val="2"/>
      </rPr>
      <t xml:space="preserve">. 
The answer options relative to the cases where firms serve less than 100.000 customers, should be selected only when there are no firms above that size, otherwise only the requirements imposed on larger firms should be considered.
</t>
    </r>
    <r>
      <rPr>
        <b/>
        <sz val="9"/>
        <rFont val="Arial"/>
        <family val="2"/>
      </rPr>
      <t>For</t>
    </r>
    <r>
      <rPr>
        <sz val="9"/>
        <rFont val="Arial"/>
        <family val="2"/>
      </rPr>
      <t xml:space="preserve"> </t>
    </r>
    <r>
      <rPr>
        <b/>
        <sz val="9"/>
        <rFont val="Arial"/>
        <family val="2"/>
      </rPr>
      <t>a detailed definition on the different types of separation</t>
    </r>
    <r>
      <rPr>
        <sz val="9"/>
        <rFont val="Arial"/>
        <family val="2"/>
      </rPr>
      <t xml:space="preserve">, </t>
    </r>
    <r>
      <rPr>
        <b/>
        <sz val="9"/>
        <rFont val="Arial"/>
        <family val="2"/>
      </rPr>
      <t>please refer to the instructions</t>
    </r>
    <r>
      <rPr>
        <sz val="9"/>
        <rFont val="Arial"/>
        <family val="2"/>
      </rPr>
      <t xml:space="preserve"> (available in cell I4).</t>
    </r>
  </si>
  <si>
    <r>
      <t xml:space="preserve">This question is different from the one above, as it considers the degree of vertical separation that exists de facto between the largest transmission system operator and the largest operator in each sub-sector. </t>
    </r>
    <r>
      <rPr>
        <b/>
        <sz val="9"/>
        <rFont val="Arial"/>
        <family val="2"/>
      </rPr>
      <t>Hence, it does not ask about what separation is required by law or regulation, but about the actual situation.</t>
    </r>
    <r>
      <rPr>
        <sz val="9"/>
        <rFont val="Arial"/>
        <family val="2"/>
      </rPr>
      <t xml:space="preserve">
</t>
    </r>
    <r>
      <rPr>
        <b/>
        <sz val="9"/>
        <rFont val="Arial"/>
        <family val="2"/>
      </rPr>
      <t xml:space="preserve">
</t>
    </r>
    <r>
      <rPr>
        <b/>
        <u/>
        <sz val="9"/>
        <rFont val="Arial"/>
        <family val="2"/>
      </rPr>
      <t xml:space="preserve">If in your country there is a </t>
    </r>
    <r>
      <rPr>
        <b/>
        <i/>
        <u/>
        <sz val="9"/>
        <rFont val="Arial"/>
        <family val="2"/>
      </rPr>
      <t>de iure(i.e. legal)</t>
    </r>
    <r>
      <rPr>
        <b/>
        <u/>
        <sz val="9"/>
        <rFont val="Arial"/>
        <family val="2"/>
      </rPr>
      <t xml:space="preserve"> requirement for separation, you should select the same answer here.</t>
    </r>
    <r>
      <rPr>
        <sz val="9"/>
        <rFont val="Arial"/>
        <family val="2"/>
      </rPr>
      <t xml:space="preserve">
If de facto there is accounting separation, please answer </t>
    </r>
    <r>
      <rPr>
        <b/>
        <sz val="9"/>
        <rFont val="Arial"/>
        <family val="2"/>
      </rPr>
      <t>‘No separation’</t>
    </r>
    <r>
      <rPr>
        <sz val="9"/>
        <rFont val="Arial"/>
        <family val="2"/>
      </rPr>
      <t xml:space="preserve">. 
</t>
    </r>
    <r>
      <rPr>
        <b/>
        <sz val="9"/>
        <rFont val="Arial"/>
        <family val="2"/>
      </rPr>
      <t>Instructions:</t>
    </r>
    <r>
      <rPr>
        <sz val="9"/>
        <rFont val="Arial"/>
        <family val="2"/>
      </rPr>
      <t xml:space="preserve"> In answering consider the </t>
    </r>
    <r>
      <rPr>
        <u/>
        <sz val="9"/>
        <rFont val="Arial"/>
        <family val="2"/>
      </rPr>
      <t xml:space="preserve">largest </t>
    </r>
    <r>
      <rPr>
        <sz val="9"/>
        <rFont val="Arial"/>
        <family val="2"/>
      </rPr>
      <t xml:space="preserve">transmission system operator (if there is more than one) and the largest firm in each of the sectors listed. 
The answer options relative to the cases where firms serve less than 100.000 customers, should be selected only when there are no firms above that size, otherwise only the requirements imposed on larger firms should be considered.
</t>
    </r>
    <r>
      <rPr>
        <b/>
        <sz val="9"/>
        <rFont val="Arial"/>
        <family val="2"/>
      </rPr>
      <t xml:space="preserve">For a detailed definition on the different types of separation, please refer to the instructions </t>
    </r>
    <r>
      <rPr>
        <sz val="9"/>
        <rFont val="Arial"/>
        <family val="2"/>
      </rPr>
      <t xml:space="preserve">(available in cell I4).
</t>
    </r>
  </si>
  <si>
    <r>
      <rPr>
        <b/>
        <sz val="9"/>
        <rFont val="Arial"/>
        <family val="2"/>
      </rPr>
      <t>This question wants to ascertain if there is a law/regulation that requires some form of vertical separation between the distribution system operator(s) and the firm(s) operating in the other sectors of the electricity supply chain.</t>
    </r>
    <r>
      <rPr>
        <sz val="9"/>
        <rFont val="Arial"/>
        <family val="2"/>
      </rPr>
      <t xml:space="preserve"> If there is no such law/regulation, then the answer should be “no separation”.
</t>
    </r>
    <r>
      <rPr>
        <b/>
        <sz val="9"/>
        <rFont val="Arial"/>
        <family val="2"/>
      </rPr>
      <t>Instruction:</t>
    </r>
    <r>
      <rPr>
        <sz val="9"/>
        <rFont val="Arial"/>
        <family val="2"/>
      </rPr>
      <t xml:space="preserve"> In some markets the operation of the distribution system is undertaken by one entity (often referred to as the distribution system operator), whilst a different entity owns the distribution network assets. In these cases, responses should relate to </t>
    </r>
    <r>
      <rPr>
        <b/>
        <sz val="9"/>
        <rFont val="Arial"/>
        <family val="2"/>
      </rPr>
      <t>the distribution system operator.</t>
    </r>
    <r>
      <rPr>
        <sz val="9"/>
        <rFont val="Arial"/>
        <family val="2"/>
      </rPr>
      <t xml:space="preserve"> 
</t>
    </r>
    <r>
      <rPr>
        <b/>
        <sz val="9"/>
        <rFont val="Arial"/>
        <family val="2"/>
      </rPr>
      <t>Instructions:</t>
    </r>
    <r>
      <rPr>
        <sz val="9"/>
        <rFont val="Arial"/>
        <family val="2"/>
      </rPr>
      <t xml:space="preserve"> In answering consider the largest distribution system operator (if there is more than one). The largest should be the one with the highest number of customers connected.
The answer options relative to the cases where firms serve less than 100.000 customers, should be selected only when there are no firms above that size, otherwise only the requirements imposed on larger firms should be considered.
</t>
    </r>
    <r>
      <rPr>
        <b/>
        <sz val="9"/>
        <rFont val="Arial"/>
        <family val="2"/>
      </rPr>
      <t xml:space="preserve">For detailed definitions of the different types of separation, please refer to the instructions </t>
    </r>
    <r>
      <rPr>
        <sz val="9"/>
        <rFont val="Arial"/>
        <family val="2"/>
      </rPr>
      <t>(available in cell I4).</t>
    </r>
  </si>
  <si>
    <r>
      <rPr>
        <b/>
        <sz val="9"/>
        <rFont val="Arial"/>
        <family val="2"/>
      </rPr>
      <t xml:space="preserve">This question wants to ascertain if there is a law/regulation that requires some form of vertical separation between the distribution system operator(s) and the firm(s) operating in the other sectors of the electricity supply chain. </t>
    </r>
    <r>
      <rPr>
        <sz val="9"/>
        <rFont val="Arial"/>
        <family val="2"/>
      </rPr>
      <t xml:space="preserve">If there is no such law/regulation, then the answer should be “no separation”.
</t>
    </r>
    <r>
      <rPr>
        <b/>
        <sz val="9"/>
        <rFont val="Arial"/>
        <family val="2"/>
      </rPr>
      <t>Instructions:</t>
    </r>
    <r>
      <rPr>
        <sz val="9"/>
        <rFont val="Arial"/>
        <family val="2"/>
      </rPr>
      <t xml:space="preserve">
In some markets the operation of the distribution system is undertaken by one entity (often referred to as the distribution system operator), whilst a different entity owns the distribution network assets. In these cases, responses should relate to the distribution system operator. 
In answering consider the largest distribution system operator (if there is more than one). The largest should be the one with the highest number of customers connected.
The answer options relative to the cases where firms serve less than 100.000 customers, should be selected only when there are no firms above that size, otherwise only the requirements imposed on larger firms should be considered.
</t>
    </r>
    <r>
      <rPr>
        <b/>
        <sz val="9"/>
        <rFont val="Arial"/>
        <family val="2"/>
      </rPr>
      <t>For detailed definitions of the different types of separation, please refer to the Word instructions</t>
    </r>
    <r>
      <rPr>
        <sz val="9"/>
        <rFont val="Arial"/>
        <family val="2"/>
      </rPr>
      <t xml:space="preserve"> (available in cell I4).</t>
    </r>
  </si>
  <si>
    <r>
      <rPr>
        <b/>
        <sz val="9"/>
        <rFont val="Arial"/>
        <family val="2"/>
      </rPr>
      <t>This question wants to ascertain if there is a law/regulation that requires some form of vertical separation between the distribution system operator(s) and the firm(s)</t>
    </r>
    <r>
      <rPr>
        <sz val="9"/>
        <rFont val="Arial"/>
        <family val="2"/>
      </rPr>
      <t xml:space="preserve"> operating in the other sectors of the electricity supply chain. If there is no such law/regulation, then the answer should be “no separation”.
</t>
    </r>
    <r>
      <rPr>
        <b/>
        <sz val="9"/>
        <rFont val="Arial"/>
        <family val="2"/>
      </rPr>
      <t xml:space="preserve">Instructions:
</t>
    </r>
    <r>
      <rPr>
        <sz val="9"/>
        <rFont val="Arial"/>
        <family val="2"/>
      </rPr>
      <t>In some markets the operation of the distribution system is undertaken by one entity (often referred to as the distribution system operator), whilst a different entity owns the distribution network assets. In these cases, responses should relate to the distribution system operator. 
In answering consider the largest distribution system operator (if there is more than one). The largest should be the one with the highest number of customers connected.
The answer options relative to the cases where firms serve less than 100.000 customers, should be selected only when there are no firms above that size, otherwise only the requirements imposed on larger firms should be considered.
For detailed definitions of the different types of separation, please refer to the Word instructions (available in cell I4).</t>
    </r>
  </si>
  <si>
    <r>
      <t xml:space="preserve">This question is different from the one above, as it considers the degree of vertical separation that exists de facto between the largest transmission system operator and the largest operator in each sub-sector. </t>
    </r>
    <r>
      <rPr>
        <b/>
        <sz val="9"/>
        <rFont val="Arial"/>
        <family val="2"/>
      </rPr>
      <t>Hence, it does not ask about what separation is required by law or regulation, but about the actual situation.</t>
    </r>
    <r>
      <rPr>
        <sz val="9"/>
        <rFont val="Arial"/>
        <family val="2"/>
      </rPr>
      <t xml:space="preserve">
</t>
    </r>
    <r>
      <rPr>
        <b/>
        <sz val="9"/>
        <rFont val="Arial"/>
        <family val="2"/>
      </rPr>
      <t xml:space="preserve">
</t>
    </r>
    <r>
      <rPr>
        <b/>
        <u/>
        <sz val="9"/>
        <rFont val="Arial"/>
        <family val="2"/>
      </rPr>
      <t xml:space="preserve">If in your country there is a </t>
    </r>
    <r>
      <rPr>
        <b/>
        <i/>
        <u/>
        <sz val="9"/>
        <rFont val="Arial"/>
        <family val="2"/>
      </rPr>
      <t>de iure</t>
    </r>
    <r>
      <rPr>
        <b/>
        <u/>
        <sz val="9"/>
        <rFont val="Arial"/>
        <family val="2"/>
      </rPr>
      <t xml:space="preserve"> requirement for separation, you should select the same answer here.</t>
    </r>
    <r>
      <rPr>
        <sz val="9"/>
        <rFont val="Arial"/>
        <family val="2"/>
      </rPr>
      <t xml:space="preserve">
If de facto there is accounting separation, please answer </t>
    </r>
    <r>
      <rPr>
        <b/>
        <sz val="9"/>
        <rFont val="Arial"/>
        <family val="2"/>
      </rPr>
      <t>‘No separation’</t>
    </r>
    <r>
      <rPr>
        <sz val="9"/>
        <rFont val="Arial"/>
        <family val="2"/>
      </rPr>
      <t xml:space="preserve">. 
</t>
    </r>
    <r>
      <rPr>
        <b/>
        <sz val="9"/>
        <rFont val="Arial"/>
        <family val="2"/>
      </rPr>
      <t>Instructions:</t>
    </r>
    <r>
      <rPr>
        <sz val="9"/>
        <rFont val="Arial"/>
        <family val="2"/>
      </rPr>
      <t xml:space="preserve"> In answering consider the </t>
    </r>
    <r>
      <rPr>
        <u/>
        <sz val="9"/>
        <rFont val="Arial"/>
        <family val="2"/>
      </rPr>
      <t xml:space="preserve">largest </t>
    </r>
    <r>
      <rPr>
        <sz val="9"/>
        <rFont val="Arial"/>
        <family val="2"/>
      </rPr>
      <t xml:space="preserve">transmission system operator (if there is more than one) and the largest firm in each of the sectors listed 
The answer options relative to the cases where firms serve less than 100.000 customers, should be selected only when there are no firms above that size, otherwise only the requirements imposed on larger firms should be considered.
</t>
    </r>
    <r>
      <rPr>
        <b/>
        <sz val="9"/>
        <rFont val="Arial"/>
        <family val="2"/>
      </rPr>
      <t>For a detailed definition on the different types of separation, please refer to the instructions</t>
    </r>
    <r>
      <rPr>
        <sz val="9"/>
        <rFont val="Arial"/>
        <family val="2"/>
      </rPr>
      <t xml:space="preserve"> (available in cell I4).</t>
    </r>
    <r>
      <rPr>
        <b/>
        <u/>
        <sz val="9"/>
        <rFont val="Arial"/>
        <family val="2"/>
      </rPr>
      <t xml:space="preserve">
</t>
    </r>
  </si>
  <si>
    <r>
      <rPr>
        <b/>
        <sz val="9"/>
        <rFont val="Arial"/>
        <family val="2"/>
      </rPr>
      <t>This question wants to ascertain if there is a law/regulation that requires some form of vertical separation between the transmission system operator and the firm(s) operating in the other sectors of the Gas supply chain.</t>
    </r>
    <r>
      <rPr>
        <sz val="9"/>
        <rFont val="Arial"/>
        <family val="2"/>
      </rPr>
      <t xml:space="preserve"> If there is no such law/regulation, then the answer should be “no separation”.
</t>
    </r>
    <r>
      <rPr>
        <b/>
        <sz val="9"/>
        <rFont val="Arial"/>
        <family val="2"/>
      </rPr>
      <t>Instructions:</t>
    </r>
    <r>
      <rPr>
        <sz val="9"/>
        <rFont val="Arial"/>
        <family val="2"/>
      </rPr>
      <t xml:space="preserve"> In answering consider </t>
    </r>
    <r>
      <rPr>
        <u/>
        <sz val="9"/>
        <rFont val="Arial"/>
        <family val="2"/>
      </rPr>
      <t>the largest distribution</t>
    </r>
    <r>
      <rPr>
        <sz val="9"/>
        <rFont val="Arial"/>
        <family val="2"/>
      </rPr>
      <t xml:space="preserve"> system operator (if there is more than one). The largest should be the one that transmits the most energy (GWh or other energy unit).
</t>
    </r>
    <r>
      <rPr>
        <b/>
        <sz val="9"/>
        <rFont val="Arial"/>
        <family val="2"/>
      </rPr>
      <t xml:space="preserve">Instruction: </t>
    </r>
    <r>
      <rPr>
        <sz val="9"/>
        <rFont val="Arial"/>
        <family val="2"/>
      </rPr>
      <t xml:space="preserve">In some markets the operation of the distribution system is undertaken by one entity (often referred to as the distribution system operator), whilst a different entity owns the distribution network assets. In these cases, responses should relate to the distribution system operator.  
The answer options relative to the cases where firms serve less than 100.000 customers, should be selected only when there are no firms above that size, otherwise only the requirements imposed on larger firms should be considered.
</t>
    </r>
    <r>
      <rPr>
        <b/>
        <sz val="9"/>
        <rFont val="Arial"/>
        <family val="2"/>
      </rPr>
      <t xml:space="preserve">For a detailed definition on the different types of separation, please refer to the instructions </t>
    </r>
    <r>
      <rPr>
        <sz val="9"/>
        <rFont val="Arial"/>
        <family val="2"/>
      </rPr>
      <t>(available in cell I4).</t>
    </r>
  </si>
  <si>
    <r>
      <t xml:space="preserve">This question is different from the one above, as it considers the degree of vertical separation that exists de facto between the largest distribution system operator and the largest operator in each sub-sector. </t>
    </r>
    <r>
      <rPr>
        <b/>
        <sz val="9"/>
        <rFont val="Arial"/>
        <family val="2"/>
      </rPr>
      <t>Hence, it does not ask about what separation is required by law or regulation , but about the actual situation.</t>
    </r>
    <r>
      <rPr>
        <sz val="9"/>
        <rFont val="Arial"/>
        <family val="2"/>
      </rPr>
      <t xml:space="preserve">
</t>
    </r>
    <r>
      <rPr>
        <b/>
        <u/>
        <sz val="9"/>
        <rFont val="Arial"/>
        <family val="2"/>
      </rPr>
      <t xml:space="preserve">
If in your country there is a de iure requirement for separation, you should select the same answer here.</t>
    </r>
    <r>
      <rPr>
        <sz val="9"/>
        <rFont val="Arial"/>
        <family val="2"/>
      </rPr>
      <t xml:space="preserve">
If de facto there is accounting separation, please answer </t>
    </r>
    <r>
      <rPr>
        <b/>
        <sz val="9"/>
        <rFont val="Arial"/>
        <family val="2"/>
      </rPr>
      <t xml:space="preserve">‘No separation’. </t>
    </r>
    <r>
      <rPr>
        <sz val="9"/>
        <rFont val="Arial"/>
        <family val="2"/>
      </rPr>
      <t xml:space="preserve">
</t>
    </r>
    <r>
      <rPr>
        <b/>
        <sz val="9"/>
        <rFont val="Arial"/>
        <family val="2"/>
      </rPr>
      <t>Instructions:</t>
    </r>
    <r>
      <rPr>
        <sz val="9"/>
        <rFont val="Arial"/>
        <family val="2"/>
      </rPr>
      <t xml:space="preserve"> In answering consider the largest distribution system operator (if there is more than one) and the largest firm in each of the sectors listed 
The answer options relative to the cases where firms serve less than 100.000 customers, should be selected only when there are no firms above that size, otherwise only the requirements imposed on larger firms should be considered.
</t>
    </r>
    <r>
      <rPr>
        <b/>
        <sz val="9"/>
        <rFont val="Arial"/>
        <family val="2"/>
      </rPr>
      <t>For a detailed definition on the different types of separation, please refer to the instructions</t>
    </r>
    <r>
      <rPr>
        <sz val="9"/>
        <rFont val="Arial"/>
        <family val="2"/>
      </rPr>
      <t xml:space="preserve"> (available in cell I4).
</t>
    </r>
  </si>
  <si>
    <r>
      <rPr>
        <b/>
        <sz val="9"/>
        <rFont val="Arial"/>
        <family val="2"/>
      </rPr>
      <t>Note:</t>
    </r>
    <r>
      <rPr>
        <sz val="9"/>
        <rFont val="Arial"/>
        <family val="2"/>
      </rPr>
      <t xml:space="preserve"> The answer options have changed.  Please review the answer in Column N and if necessary change your answer  in Column P.</t>
    </r>
  </si>
  <si>
    <r>
      <rPr>
        <b/>
        <sz val="9"/>
        <color rgb="FFFF0000"/>
        <rFont val="Arial"/>
        <family val="2"/>
      </rPr>
      <t>Note</t>
    </r>
    <r>
      <rPr>
        <sz val="9"/>
        <color rgb="FFFF0000"/>
        <rFont val="Arial"/>
        <family val="2"/>
      </rPr>
      <t>: The Question has changed substantially. You must revalidate the answer in Column N in light of these changes. If necessary, please change your answer in Column P</t>
    </r>
  </si>
  <si>
    <r>
      <t xml:space="preserve">For which jurisdiction are you answering the questions?
</t>
    </r>
    <r>
      <rPr>
        <sz val="9"/>
        <color rgb="FFFF0000"/>
        <rFont val="Arial"/>
        <family val="2"/>
      </rPr>
      <t>Please indicate the name of jurisdiction, the name of the body to which the answers refer to and a link to its website in the Comments column.</t>
    </r>
  </si>
  <si>
    <r>
      <t xml:space="preserve">Does the regulator make recommendations or issue opinions on draft legislation or policy documents proposed by the executive? (Q1b.a.4)
</t>
    </r>
    <r>
      <rPr>
        <sz val="9"/>
        <color rgb="FFFF0000"/>
        <rFont val="Arial"/>
        <family val="2"/>
      </rPr>
      <t>Please provide example in the Comments column.</t>
    </r>
  </si>
  <si>
    <r>
      <t>Which body, other than a court, can overturn the decisions of the regulator? (Q1b.a.5)</t>
    </r>
    <r>
      <rPr>
        <sz val="9"/>
        <color rgb="FFC00000"/>
        <rFont val="Arial"/>
        <family val="2"/>
      </rPr>
      <t xml:space="preserve">
</t>
    </r>
    <r>
      <rPr>
        <sz val="9"/>
        <color rgb="FFFF0000"/>
        <rFont val="Arial"/>
        <family val="2"/>
      </rPr>
      <t>Please specify name and website of body in Comments column</t>
    </r>
  </si>
  <si>
    <r>
      <t xml:space="preserve">Are the criteria for dismissing agency head/board members during their term of office published? (Q1b.a.18)
</t>
    </r>
    <r>
      <rPr>
        <sz val="9"/>
        <color rgb="FFFF0000"/>
        <rFont val="Arial"/>
        <family val="2"/>
      </rPr>
      <t>Please provide link/reference to publicly accessible document that outlines such criteria in the Comments column</t>
    </r>
  </si>
  <si>
    <r>
      <t xml:space="preserve">Is there a legislative requirement for the regulator to publish a report on its activities? (Q1b.b.6)
</t>
    </r>
    <r>
      <rPr>
        <sz val="9"/>
        <color rgb="FFFF0000"/>
        <rFont val="Arial"/>
        <family val="2"/>
      </rPr>
      <t>Please provide links to the report in the Comments column</t>
    </r>
  </si>
  <si>
    <r>
      <t xml:space="preserve">For each item, if such performance information is collected,is it made available on the regulator’s website? (Q1b.b.10a)
</t>
    </r>
    <r>
      <rPr>
        <sz val="9"/>
        <color rgb="FFFF0000"/>
        <rFont val="Arial"/>
        <family val="2"/>
      </rPr>
      <t>Please provide link to the latest performance information available</t>
    </r>
  </si>
  <si>
    <t>New question introduced in 2023 - Please answer in Column P, ONLY if there has been a change in the regulation between the year of the previous update and 2023.</t>
  </si>
  <si>
    <t>Column AB</t>
  </si>
  <si>
    <t>AB</t>
  </si>
  <si>
    <t>AD</t>
  </si>
  <si>
    <t>Column AD</t>
  </si>
  <si>
    <t>Column AG</t>
  </si>
  <si>
    <t>AG</t>
  </si>
  <si>
    <t>AI</t>
  </si>
  <si>
    <t>Column AI</t>
  </si>
  <si>
    <t>AL</t>
  </si>
  <si>
    <t>Column AL</t>
  </si>
  <si>
    <t>Column AN</t>
  </si>
  <si>
    <t>AN</t>
  </si>
  <si>
    <t>Column R</t>
  </si>
  <si>
    <t>R</t>
  </si>
  <si>
    <t>T</t>
  </si>
  <si>
    <t>Column T</t>
  </si>
  <si>
    <t>yes, for domestic and small and medium NON-domestic consumers</t>
  </si>
  <si>
    <t>yes, for domestic and small NON-domestic consumers</t>
  </si>
  <si>
    <t>yes, only for vulnerable consumers</t>
  </si>
  <si>
    <t>no, not regulated</t>
  </si>
  <si>
    <t>yes, for all consumers</t>
  </si>
  <si>
    <t>GAS</t>
  </si>
  <si>
    <t>ELECTRICITY</t>
  </si>
  <si>
    <t xml:space="preserve">Please read with care the word instructions provided in this column, but also those in this file to best understand how to answer the questions in this section or you risk being asked to answer this section again. 
</t>
  </si>
  <si>
    <t xml:space="preserve">Please read with care the word instructions provided in this column, but also those in this file to best understand how to answer the questions in this section or you risk being asked to answer this section again. 
</t>
  </si>
  <si>
    <t>READ ME – IMPORTANT INSTRUCTIONS FOR COMPLETING THE OECD PMR QUESTIONNAIRE 2023</t>
  </si>
  <si>
    <t>Please read and follow the instructions on:</t>
  </si>
  <si>
    <r>
      <t>1.</t>
    </r>
    <r>
      <rPr>
        <sz val="7"/>
        <color rgb="FFFF0000"/>
        <rFont val="Times New Roman"/>
        <family val="1"/>
      </rPr>
      <t xml:space="preserve">          </t>
    </r>
    <r>
      <rPr>
        <sz val="11"/>
        <color rgb="FFFF0000"/>
        <rFont val="Calibri"/>
        <family val="2"/>
      </rPr>
      <t>Timeline</t>
    </r>
  </si>
  <si>
    <r>
      <t>2.</t>
    </r>
    <r>
      <rPr>
        <sz val="7"/>
        <color rgb="FFFF0000"/>
        <rFont val="Times New Roman"/>
        <family val="1"/>
      </rPr>
      <t xml:space="preserve">          </t>
    </r>
    <r>
      <rPr>
        <sz val="11"/>
        <color rgb="FFFF0000"/>
        <rFont val="Calibri"/>
        <family val="2"/>
      </rPr>
      <t xml:space="preserve">How to select the jurisdiction for which to answer the questionnaire </t>
    </r>
  </si>
  <si>
    <r>
      <t>3.</t>
    </r>
    <r>
      <rPr>
        <sz val="7"/>
        <color rgb="FFFF0000"/>
        <rFont val="Times New Roman"/>
        <family val="1"/>
      </rPr>
      <t xml:space="preserve">          </t>
    </r>
    <r>
      <rPr>
        <sz val="11"/>
        <color rgb="FFFF0000"/>
        <rFont val="Calibri"/>
        <family val="2"/>
      </rPr>
      <t xml:space="preserve">How to answer the PMR questionnaire </t>
    </r>
  </si>
  <si>
    <r>
      <t>4.</t>
    </r>
    <r>
      <rPr>
        <sz val="7"/>
        <color rgb="FFFF0000"/>
        <rFont val="Times New Roman"/>
        <family val="1"/>
      </rPr>
      <t xml:space="preserve">          </t>
    </r>
    <r>
      <rPr>
        <sz val="11"/>
        <color rgb="FFFF0000"/>
        <rFont val="Calibri"/>
        <family val="2"/>
      </rPr>
      <t>Technical issues to be careful about</t>
    </r>
  </si>
  <si>
    <t>For any clarifications, please contact the OECD at: PMRIndicators@oecd.org</t>
  </si>
  <si>
    <t>1. Timeline</t>
  </si>
  <si>
    <t xml:space="preserve">Deadline for sending completed questionnaires to OECD: </t>
  </si>
  <si>
    <t>17th March 2023</t>
  </si>
  <si>
    <t>In case of delay please inform the OECD</t>
  </si>
  <si>
    <t>2. How to select the jurisdiction for which to answer the questionnaire</t>
  </si>
  <si>
    <t>Respondents should answer the question based on the instructions provided in each section, as this differs across the questionnaires.</t>
  </si>
  <si>
    <r>
      <rPr>
        <b/>
        <sz val="11"/>
        <color theme="1"/>
        <rFont val="Calibri"/>
        <family val="2"/>
      </rPr>
      <t>For Federal Countries:</t>
    </r>
    <r>
      <rPr>
        <sz val="11"/>
        <color theme="1"/>
        <rFont val="Calibri"/>
        <family val="2"/>
      </rPr>
      <t xml:space="preserve"> when regulation is set at state level, the information should </t>
    </r>
    <r>
      <rPr>
        <b/>
        <sz val="11"/>
        <color theme="1"/>
        <rFont val="Calibri"/>
        <family val="2"/>
      </rPr>
      <t>refer to just one state</t>
    </r>
    <r>
      <rPr>
        <sz val="11"/>
        <color theme="1"/>
        <rFont val="Calibri"/>
        <family val="2"/>
      </rPr>
      <t xml:space="preserve"> that is considered representative of the country, unless the instructions in the file give different indications.</t>
    </r>
  </si>
  <si>
    <t>Please ALWAYS indicate in the space provided in each section of the questionnaire the name of the state to which the information refers so we can keep a clear record.</t>
  </si>
  <si>
    <t>3. How to answer the PMR questionnaire</t>
  </si>
  <si>
    <t>Each section of the questionnaire comes in a separate excel workbook, which includes one or more sheets with questions on individual sectors or regulatory areas.</t>
  </si>
  <si>
    <t xml:space="preserve"> In addition, in each sheet with questions there is a Word file embedded in cell I4 that provides more detailed instructions on how to answer the questions included that sheet. </t>
  </si>
  <si>
    <r>
      <rPr>
        <b/>
        <sz val="11"/>
        <color theme="1"/>
        <rFont val="Calibri"/>
        <family val="2"/>
      </rPr>
      <t>Please carefully read the word files.</t>
    </r>
    <r>
      <rPr>
        <sz val="11"/>
        <color theme="1"/>
        <rFont val="Calibri"/>
        <family val="2"/>
      </rPr>
      <t xml:space="preserve"> These provide detailed information on how to answer the questions (such as definitions and detailed instructions) for most questions. </t>
    </r>
  </si>
  <si>
    <t>Please note that a summary of such instructions is placed next to each question in column I (Instructions to read before answering).</t>
  </si>
  <si>
    <t>Each sheet contains one set of questions, the answer your country provided in the previous update (in column N) and a column in which you shall provide the new answers – relative to 2023 – (in column AB).</t>
  </si>
  <si>
    <t>Providing answers for 2023</t>
  </si>
  <si>
    <r>
      <t>·</t>
    </r>
    <r>
      <rPr>
        <sz val="7"/>
        <color theme="1"/>
        <rFont val="Times New Roman"/>
        <family val="1"/>
      </rPr>
      <t xml:space="preserve">         </t>
    </r>
    <r>
      <rPr>
        <sz val="11"/>
        <color theme="1"/>
        <rFont val="Calibri"/>
        <family val="2"/>
      </rPr>
      <t xml:space="preserve">The answers must be </t>
    </r>
    <r>
      <rPr>
        <b/>
        <sz val="11"/>
        <color theme="1"/>
        <rFont val="Calibri"/>
        <family val="2"/>
      </rPr>
      <t>provided in column AB</t>
    </r>
    <r>
      <rPr>
        <sz val="11"/>
        <color theme="1"/>
        <rFont val="Calibri"/>
        <family val="2"/>
      </rPr>
      <t xml:space="preserve"> - titled (</t>
    </r>
    <r>
      <rPr>
        <b/>
        <i/>
        <sz val="11"/>
        <color theme="1"/>
        <rFont val="Calibri"/>
        <family val="2"/>
      </rPr>
      <t>Answer for 2023</t>
    </r>
    <r>
      <rPr>
        <sz val="11"/>
        <color theme="1"/>
        <rFont val="Calibri"/>
        <family val="2"/>
      </rPr>
      <t>) and marked in blue. Please answer using the drop-down menus.</t>
    </r>
  </si>
  <si>
    <r>
      <t>·</t>
    </r>
    <r>
      <rPr>
        <sz val="7"/>
        <color theme="1"/>
        <rFont val="Times New Roman"/>
        <family val="1"/>
      </rPr>
      <t xml:space="preserve">         </t>
    </r>
    <r>
      <rPr>
        <sz val="11"/>
        <color theme="1"/>
        <rFont val="Calibri"/>
        <family val="2"/>
      </rPr>
      <t xml:space="preserve">The answers must reflect </t>
    </r>
    <r>
      <rPr>
        <b/>
        <sz val="11"/>
        <color theme="1"/>
        <rFont val="Calibri"/>
        <family val="2"/>
      </rPr>
      <t>the situation in your country on the 1st of January 2023</t>
    </r>
    <r>
      <rPr>
        <sz val="11"/>
        <color theme="1"/>
        <rFont val="Calibri"/>
        <family val="2"/>
      </rPr>
      <t xml:space="preserve"> – i.e. the answers must refer only to law, policies, and regulations in force by 1st January 2023. </t>
    </r>
  </si>
  <si>
    <t xml:space="preserve">                        DO NOT consider policy reforms, laws and regulation enacted in your jurisdiction after that date.</t>
  </si>
  <si>
    <r>
      <t>·</t>
    </r>
    <r>
      <rPr>
        <sz val="7"/>
        <color theme="1"/>
        <rFont val="Times New Roman"/>
        <family val="1"/>
      </rPr>
      <t xml:space="preserve">         </t>
    </r>
    <r>
      <rPr>
        <sz val="11"/>
        <color theme="1"/>
        <rFont val="Calibri"/>
        <family val="2"/>
      </rPr>
      <t xml:space="preserve">Please use column AC titled (Country Comments) to provide additional information. </t>
    </r>
  </si>
  <si>
    <r>
      <t>·</t>
    </r>
    <r>
      <rPr>
        <sz val="7"/>
        <color theme="1"/>
        <rFont val="Times New Roman"/>
        <family val="1"/>
      </rPr>
      <t xml:space="preserve">         </t>
    </r>
    <r>
      <rPr>
        <sz val="11"/>
        <color theme="1"/>
        <rFont val="Calibri"/>
        <family val="2"/>
      </rPr>
      <t xml:space="preserve">When the answer you provide </t>
    </r>
    <r>
      <rPr>
        <b/>
        <sz val="11"/>
        <color theme="1"/>
        <rFont val="Calibri"/>
        <family val="2"/>
      </rPr>
      <t>differs from the one your country gave in the previous update,</t>
    </r>
    <r>
      <rPr>
        <sz val="11"/>
        <color theme="1"/>
        <rFont val="Calibri"/>
        <family val="2"/>
      </rPr>
      <t xml:space="preserve"> which is provided in Column N, this means that:</t>
    </r>
  </si>
  <si>
    <r>
      <t>o</t>
    </r>
    <r>
      <rPr>
        <sz val="7"/>
        <color theme="1"/>
        <rFont val="Times New Roman"/>
        <family val="1"/>
      </rPr>
      <t xml:space="preserve">   </t>
    </r>
    <r>
      <rPr>
        <sz val="11"/>
        <color theme="1"/>
        <rFont val="Calibri"/>
        <family val="2"/>
      </rPr>
      <t xml:space="preserve">There is a mistake in the answer given in the previous update, please correct it. </t>
    </r>
  </si>
  <si>
    <r>
      <t>o</t>
    </r>
    <r>
      <rPr>
        <sz val="7"/>
        <color theme="1"/>
        <rFont val="Times New Roman"/>
        <family val="1"/>
      </rPr>
      <t xml:space="preserve">   </t>
    </r>
    <r>
      <rPr>
        <sz val="11"/>
        <color theme="1"/>
        <rFont val="Calibri"/>
        <family val="2"/>
      </rPr>
      <t xml:space="preserve">There has been a reform, so </t>
    </r>
    <r>
      <rPr>
        <b/>
        <sz val="11"/>
        <color theme="1"/>
        <rFont val="Calibri"/>
        <family val="2"/>
      </rPr>
      <t>provide the year in which the reform that has led to the change</t>
    </r>
    <r>
      <rPr>
        <sz val="11"/>
        <color theme="1"/>
        <rFont val="Calibri"/>
        <family val="2"/>
      </rPr>
      <t xml:space="preserve"> and a links to relevant law/regulation in column AC titled (Country Comments). </t>
    </r>
  </si>
  <si>
    <r>
      <t>·</t>
    </r>
    <r>
      <rPr>
        <sz val="7"/>
        <color theme="1"/>
        <rFont val="Times New Roman"/>
        <family val="1"/>
      </rPr>
      <t xml:space="preserve">         </t>
    </r>
    <r>
      <rPr>
        <sz val="11"/>
        <color theme="1"/>
        <rFont val="Calibri"/>
        <family val="2"/>
      </rPr>
      <t>If you do not address or justify the discrepancy between the answer for 2023 and the answer given in the previous update, the OECD will have to contact you to do so. The information needs to be correct and verifiable.</t>
    </r>
  </si>
  <si>
    <r>
      <t>·</t>
    </r>
    <r>
      <rPr>
        <sz val="7"/>
        <color theme="1"/>
        <rFont val="Times New Roman"/>
        <family val="1"/>
      </rPr>
      <t xml:space="preserve">         </t>
    </r>
    <r>
      <rPr>
        <sz val="11"/>
        <color theme="1"/>
        <rFont val="Calibri"/>
        <family val="2"/>
      </rPr>
      <t>If a question does not apply to your country and there is not a ‘not applicable’ option, please indicate that the question is not applicable and explain why in the column AC titled (Country Comments).</t>
    </r>
  </si>
  <si>
    <r>
      <t>·</t>
    </r>
    <r>
      <rPr>
        <sz val="7"/>
        <color theme="1"/>
        <rFont val="Times New Roman"/>
        <family val="1"/>
      </rPr>
      <t xml:space="preserve">         </t>
    </r>
    <r>
      <rPr>
        <sz val="11"/>
        <color theme="1"/>
        <rFont val="Calibri"/>
        <family val="2"/>
      </rPr>
      <t>The rest of the file is blocked to avoid disruption to the formulas behind that allow the OECD to calculate the indicators.</t>
    </r>
  </si>
  <si>
    <t xml:space="preserve">Links to the laws and regulations or other documentations are often requested to help the OECD to ensure that the questions have been correctly interpreted and that the answers are consistent and complete. </t>
  </si>
  <si>
    <t>Please make sure that you provide this information, or the answers may not be accepted, and you will receive additional requests for information.</t>
  </si>
  <si>
    <t>Verifying the answer from the previous update</t>
  </si>
  <si>
    <r>
      <t>·</t>
    </r>
    <r>
      <rPr>
        <sz val="7"/>
        <color theme="1"/>
        <rFont val="Times New Roman"/>
        <family val="1"/>
      </rPr>
      <t xml:space="preserve">         </t>
    </r>
    <r>
      <rPr>
        <sz val="11"/>
        <color theme="1"/>
        <rFont val="Calibri"/>
        <family val="2"/>
      </rPr>
      <t xml:space="preserve">The answers are </t>
    </r>
    <r>
      <rPr>
        <b/>
        <sz val="11"/>
        <color theme="1"/>
        <rFont val="Calibri"/>
        <family val="2"/>
      </rPr>
      <t>provided in column N</t>
    </r>
    <r>
      <rPr>
        <sz val="11"/>
        <color theme="1"/>
        <rFont val="Calibri"/>
        <family val="2"/>
      </rPr>
      <t xml:space="preserve"> titled (</t>
    </r>
    <r>
      <rPr>
        <b/>
        <i/>
        <sz val="11"/>
        <color theme="1"/>
        <rFont val="Calibri"/>
        <family val="2"/>
      </rPr>
      <t xml:space="preserve">For verification/completion where missing: </t>
    </r>
    <r>
      <rPr>
        <b/>
        <i/>
        <u/>
        <sz val="11"/>
        <color theme="1"/>
        <rFont val="Calibri"/>
        <family val="2"/>
      </rPr>
      <t>year of your country’s last update</t>
    </r>
    <r>
      <rPr>
        <sz val="11"/>
        <color theme="1"/>
        <rFont val="Calibri"/>
        <family val="2"/>
      </rPr>
      <t>) and marked in blue.</t>
    </r>
  </si>
  <si>
    <r>
      <t>·</t>
    </r>
    <r>
      <rPr>
        <sz val="7"/>
        <color theme="1"/>
        <rFont val="Times New Roman"/>
        <family val="1"/>
      </rPr>
      <t xml:space="preserve">         </t>
    </r>
    <r>
      <rPr>
        <sz val="11"/>
        <color theme="1"/>
        <rFont val="Calibri"/>
        <family val="2"/>
      </rPr>
      <t xml:space="preserve">Please verify that the answer is correct considering the year in which your country provided the information. Please </t>
    </r>
    <r>
      <rPr>
        <b/>
        <sz val="11"/>
        <color theme="1"/>
        <rFont val="Calibri"/>
        <family val="2"/>
      </rPr>
      <t xml:space="preserve">read the OECD comments in column O </t>
    </r>
    <r>
      <rPr>
        <sz val="11"/>
        <color theme="1"/>
        <rFont val="Calibri"/>
        <family val="2"/>
      </rPr>
      <t>to help you in your verification</t>
    </r>
    <r>
      <rPr>
        <b/>
        <sz val="11"/>
        <color theme="1"/>
        <rFont val="Calibri"/>
        <family val="2"/>
      </rPr>
      <t>.</t>
    </r>
  </si>
  <si>
    <r>
      <t>If the answer is correct, you do not have to do anything else</t>
    </r>
    <r>
      <rPr>
        <b/>
        <sz val="11"/>
        <color theme="1"/>
        <rFont val="Calibri"/>
        <family val="2"/>
      </rPr>
      <t>. If you would like to provide a new or different answer, you can provide a different answer in column P titled (</t>
    </r>
    <r>
      <rPr>
        <b/>
        <i/>
        <sz val="11"/>
        <color theme="1"/>
        <rFont val="Calibri"/>
        <family val="2"/>
      </rPr>
      <t>New value proposed by country</t>
    </r>
    <r>
      <rPr>
        <b/>
        <sz val="11"/>
        <color theme="1"/>
        <rFont val="Calibri"/>
        <family val="2"/>
      </rPr>
      <t xml:space="preserve">), </t>
    </r>
    <r>
      <rPr>
        <sz val="11"/>
        <color theme="1"/>
        <rFont val="Calibri"/>
        <family val="2"/>
      </rPr>
      <t>using the drop-down menus</t>
    </r>
    <r>
      <rPr>
        <b/>
        <sz val="11"/>
        <color theme="1"/>
        <rFont val="Calibri"/>
        <family val="2"/>
      </rPr>
      <t>.</t>
    </r>
  </si>
  <si>
    <t xml:space="preserve"> Please provide the reasons for that change in column Q titled (Justification / Reason for proposing a value different from that in column N). </t>
  </si>
  <si>
    <r>
      <t xml:space="preserve">If the answer is missing in column N, it is because either you did not provide one at that time or because the question was not asked at that time and has been added for this update. </t>
    </r>
    <r>
      <rPr>
        <b/>
        <sz val="11"/>
        <color theme="1"/>
        <rFont val="Calibri"/>
        <family val="2"/>
      </rPr>
      <t xml:space="preserve">In those cases, please provide an answer </t>
    </r>
    <r>
      <rPr>
        <sz val="11"/>
        <color theme="1"/>
        <rFont val="Calibri"/>
        <family val="2"/>
      </rPr>
      <t xml:space="preserve">in column P using the drop-down menus. </t>
    </r>
  </si>
  <si>
    <r>
      <t xml:space="preserve">Please use </t>
    </r>
    <r>
      <rPr>
        <b/>
        <sz val="11"/>
        <color theme="1"/>
        <rFont val="Calibri"/>
        <family val="2"/>
      </rPr>
      <t>column Q titled (</t>
    </r>
    <r>
      <rPr>
        <b/>
        <i/>
        <sz val="11"/>
        <color theme="1"/>
        <rFont val="Calibri"/>
        <family val="2"/>
      </rPr>
      <t>Justification</t>
    </r>
    <r>
      <rPr>
        <b/>
        <sz val="11"/>
        <color theme="1"/>
        <rFont val="Calibri"/>
        <family val="2"/>
      </rPr>
      <t xml:space="preserve"> / </t>
    </r>
    <r>
      <rPr>
        <b/>
        <i/>
        <sz val="11"/>
        <color theme="1"/>
        <rFont val="Calibri"/>
        <family val="2"/>
      </rPr>
      <t>Reason for proposing a value different from that in column N</t>
    </r>
    <r>
      <rPr>
        <sz val="11"/>
        <color theme="1"/>
        <rFont val="Calibri"/>
        <family val="2"/>
      </rPr>
      <t>)</t>
    </r>
    <r>
      <rPr>
        <i/>
        <sz val="11"/>
        <color theme="1"/>
        <rFont val="Calibri"/>
        <family val="2"/>
      </rPr>
      <t xml:space="preserve"> </t>
    </r>
    <r>
      <rPr>
        <sz val="11"/>
        <color theme="1"/>
        <rFont val="Calibri"/>
        <family val="2"/>
      </rPr>
      <t>to provide any</t>
    </r>
    <r>
      <rPr>
        <i/>
        <sz val="11"/>
        <color theme="1"/>
        <rFont val="Calibri"/>
        <family val="2"/>
      </rPr>
      <t xml:space="preserve"> </t>
    </r>
    <r>
      <rPr>
        <sz val="11"/>
        <color theme="1"/>
        <rFont val="Calibri"/>
        <family val="2"/>
      </rPr>
      <t>additional information you would like to bring to the attention of the OECD.</t>
    </r>
  </si>
  <si>
    <r>
      <t>·</t>
    </r>
    <r>
      <rPr>
        <sz val="7"/>
        <color theme="1"/>
        <rFont val="Times New Roman"/>
        <family val="1"/>
      </rPr>
      <t xml:space="preserve">         </t>
    </r>
    <r>
      <rPr>
        <sz val="11"/>
        <color theme="1"/>
        <rFont val="Calibri"/>
        <family val="2"/>
      </rPr>
      <t>Remember</t>
    </r>
    <r>
      <rPr>
        <b/>
        <sz val="11"/>
        <color theme="1"/>
        <rFont val="Calibri"/>
        <family val="2"/>
      </rPr>
      <t xml:space="preserve"> </t>
    </r>
    <r>
      <rPr>
        <sz val="11"/>
        <color theme="1"/>
        <rFont val="Calibri"/>
        <family val="2"/>
      </rPr>
      <t xml:space="preserve">that the answers must reflect </t>
    </r>
    <r>
      <rPr>
        <b/>
        <sz val="11"/>
        <color theme="1"/>
        <rFont val="Calibri"/>
        <family val="2"/>
      </rPr>
      <t xml:space="preserve">the situation in your country on the 1st of January of the year shown in column N </t>
    </r>
    <r>
      <rPr>
        <sz val="11"/>
        <color theme="1"/>
        <rFont val="Calibri"/>
        <family val="2"/>
      </rPr>
      <t>(as most countries participated to the previous update in 2018, but some in different years) – i.e., the answers must refer only to law, policies and regulations in force by that date.</t>
    </r>
  </si>
  <si>
    <t>Please note that the PMR indicators cannot be calculated if too much information is missing, and the OECD has been asked to recalculate the value relative to the previous update so that this is comparable with the 2023 new value. If you do not answer the new questions, the OECD will not be able to provide these values for your country.</t>
  </si>
  <si>
    <t>4. Technical issues to be careful about – very important!</t>
  </si>
  <si>
    <t>For the data collection process to work smoothly, respondents are asked to respect the following general instructions:</t>
  </si>
  <si>
    <r>
      <t>·</t>
    </r>
    <r>
      <rPr>
        <sz val="7"/>
        <color theme="1"/>
        <rFont val="Times New Roman"/>
        <family val="1"/>
      </rPr>
      <t xml:space="preserve">         </t>
    </r>
    <r>
      <rPr>
        <sz val="11"/>
        <color theme="1"/>
        <rFont val="Calibri"/>
        <family val="2"/>
      </rPr>
      <t xml:space="preserve">Only use the pre-formatted electronic questionnaires in Excel.xlsx to provide the answers. </t>
    </r>
  </si>
  <si>
    <r>
      <t>·</t>
    </r>
    <r>
      <rPr>
        <sz val="7"/>
        <color theme="1"/>
        <rFont val="Times New Roman"/>
        <family val="1"/>
      </rPr>
      <t xml:space="preserve">         </t>
    </r>
    <r>
      <rPr>
        <sz val="11"/>
        <color theme="1"/>
        <rFont val="Calibri"/>
        <family val="2"/>
      </rPr>
      <t>Please DO NOT change the format to Excel.xls or other Excel formats, because the OECD will not be able to process your answers and will have to ask you to answer again.</t>
    </r>
  </si>
  <si>
    <r>
      <t>·</t>
    </r>
    <r>
      <rPr>
        <sz val="7"/>
        <color theme="1"/>
        <rFont val="Times New Roman"/>
        <family val="1"/>
      </rPr>
      <t xml:space="preserve">         </t>
    </r>
    <r>
      <rPr>
        <sz val="11"/>
        <color theme="1"/>
        <rFont val="Calibri"/>
        <family val="2"/>
      </rPr>
      <t xml:space="preserve">Avoid answering using computers that do not have Windows as operating system, such as Mac or Unix, because the OECD may then not be able to process your answers. </t>
    </r>
    <r>
      <rPr>
        <b/>
        <sz val="11"/>
        <color theme="1"/>
        <rFont val="Calibri"/>
        <family val="2"/>
      </rPr>
      <t>Please contact the OECD</t>
    </r>
    <r>
      <rPr>
        <sz val="11"/>
        <color theme="1"/>
        <rFont val="Calibri"/>
        <family val="2"/>
      </rPr>
      <t xml:space="preserve"> if you have no alternatives, so we can provide you with further guidance.</t>
    </r>
  </si>
  <si>
    <r>
      <t>·</t>
    </r>
    <r>
      <rPr>
        <sz val="7"/>
        <color theme="1"/>
        <rFont val="Times New Roman"/>
        <family val="1"/>
      </rPr>
      <t xml:space="preserve">         </t>
    </r>
    <r>
      <rPr>
        <sz val="11"/>
        <color theme="1"/>
        <rFont val="Calibri"/>
        <family val="2"/>
      </rPr>
      <t xml:space="preserve">Many cells in the questionnaire are locked to protect several links that allow the OECD to calculate the PMR indicators. </t>
    </r>
    <r>
      <rPr>
        <b/>
        <sz val="11"/>
        <color theme="1"/>
        <rFont val="Calibri"/>
        <family val="2"/>
      </rPr>
      <t>Please do not unlock the questionnaire.</t>
    </r>
    <r>
      <rPr>
        <sz val="11"/>
        <color theme="1"/>
        <rFont val="Calibri"/>
        <family val="2"/>
      </rPr>
      <t xml:space="preserve"> The cells that you need to use are unlocked. Please only select one of the answers presented in the dropdown menu. Do not try to add other answers. </t>
    </r>
  </si>
  <si>
    <t xml:space="preserve">If none of the options available in the menu are appropriate, please leave the answer empty and explain why in the comments’ column. </t>
  </si>
  <si>
    <t xml:space="preserve">The more details you provide the easier it will be for the OECD to decide how to treat any special case. If menus are tampered with to add other answers, the OECD will have to ask you to answer again. </t>
  </si>
  <si>
    <t xml:space="preserve">Only the answers in the dropdown menu can be used to compute the indicators. </t>
  </si>
  <si>
    <r>
      <t>·</t>
    </r>
    <r>
      <rPr>
        <sz val="7"/>
        <color rgb="FF000000"/>
        <rFont val="Times New Roman"/>
        <family val="1"/>
      </rPr>
      <t xml:space="preserve">         </t>
    </r>
    <r>
      <rPr>
        <b/>
        <sz val="11"/>
        <color rgb="FF000000"/>
        <rFont val="Calibri"/>
        <family val="2"/>
      </rPr>
      <t>Please answer the questions in each sheet in the order in which they appear</t>
    </r>
    <r>
      <rPr>
        <sz val="11"/>
        <color rgb="FF000000"/>
        <rFont val="Calibri"/>
        <family val="2"/>
      </rPr>
      <t>, as some questions depend on the answers given to other questions. When the questions are answered in the right order, and you provide an inconsistent answer, the cell relative to the inconsistent answers will become red to flag this inconsistency.</t>
    </r>
  </si>
  <si>
    <t>COL : Colombia</t>
  </si>
  <si>
    <t>CRI : Costa Rica</t>
  </si>
  <si>
    <t>CZE : Czech Republic</t>
  </si>
  <si>
    <t>GBR : Great Britain</t>
  </si>
  <si>
    <t>LTU : Lithuania</t>
  </si>
  <si>
    <t>LUX : Luxemburg</t>
  </si>
  <si>
    <t>HRV : Croatia</t>
  </si>
  <si>
    <t>PER : Peru</t>
  </si>
  <si>
    <t>BGR : Bulgaria</t>
  </si>
  <si>
    <t>ROU : Romania</t>
  </si>
  <si>
    <t>CYP : Cyprus</t>
  </si>
  <si>
    <t>MLT : Malta</t>
  </si>
  <si>
    <t>You do not need to provide details of who answered this section in the previous update.</t>
  </si>
  <si>
    <t>Please provide us the name of the body/institution answering this question in the original language and provide a link to its webpage. (Q1b.0.1a)</t>
  </si>
  <si>
    <t>New answer proposed by country</t>
  </si>
  <si>
    <t>Reason for proposing an answer different from that in column N</t>
  </si>
  <si>
    <t>Revised answer (Proposed by OECD)</t>
  </si>
  <si>
    <t>Reason for proposing a revised answer</t>
  </si>
  <si>
    <t>Alternative answer provided by Country</t>
  </si>
  <si>
    <t>Reason for proposing a revised answer/Comments to answers</t>
  </si>
  <si>
    <r>
      <rPr>
        <b/>
        <u/>
        <sz val="10"/>
        <rFont val="Arial"/>
        <family val="2"/>
      </rPr>
      <t>Final answer</t>
    </r>
    <r>
      <rPr>
        <b/>
        <sz val="10"/>
        <rFont val="Arial"/>
        <family val="2"/>
      </rPr>
      <t xml:space="preserve"> proposed by OECD</t>
    </r>
  </si>
  <si>
    <t>Reason for OECD proposing different answer</t>
  </si>
  <si>
    <t>answer after first round</t>
  </si>
  <si>
    <t xml:space="preserve">Revised answer (Proposed by OECD) </t>
  </si>
  <si>
    <t>answer after second round</t>
  </si>
  <si>
    <t>Revised answer (proposed by OECD) Final</t>
  </si>
  <si>
    <t>Q1b.b.11_iii</t>
  </si>
  <si>
    <r>
      <t xml:space="preserve">If there is an electricity exchange market, what is the percentage of the total annual electricity supply that was traded on this exchange market?
</t>
    </r>
    <r>
      <rPr>
        <sz val="9"/>
        <color rgb="FFFF0000"/>
        <rFont val="Arial"/>
        <family val="2"/>
      </rPr>
      <t xml:space="preserve"> For the current update, please answer with using the most recent data you have. Specify the year the data refers to in the Comments column. For the previous update, please use data from the same year or the one before. Specify the year the data refers to in the Comments column (Q1a.2.10b)</t>
    </r>
  </si>
  <si>
    <r>
      <rPr>
        <b/>
        <sz val="9"/>
        <rFont val="Arial"/>
        <family val="2"/>
      </rPr>
      <t xml:space="preserve">Definition: </t>
    </r>
    <r>
      <rPr>
        <sz val="9"/>
        <rFont val="Arial"/>
        <family val="2"/>
      </rPr>
      <t>Total annual electricity supply is the total annual generated electricity plus the total annual imported electricity minus the total annual exported electricity. Trading refers to all products from intra-day to long-terms ones and the total traded amount is the sum of all products.</t>
    </r>
    <r>
      <rPr>
        <b/>
        <sz val="9"/>
        <rFont val="Arial"/>
        <family val="2"/>
      </rPr>
      <t xml:space="preserve">
Instructions: </t>
    </r>
    <r>
      <rPr>
        <sz val="9"/>
        <rFont val="Arial"/>
        <family val="2"/>
      </rPr>
      <t>if you do not have data for the reference year, you can use the latest data available, but please indicate the date to which it refers.</t>
    </r>
  </si>
  <si>
    <r>
      <t>If at least some consumers have</t>
    </r>
    <r>
      <rPr>
        <b/>
        <sz val="9"/>
        <rFont val="Arial"/>
        <family val="2"/>
      </rPr>
      <t xml:space="preserve"> the legal right</t>
    </r>
    <r>
      <rPr>
        <sz val="9"/>
        <rFont val="Arial"/>
        <family val="2"/>
      </rPr>
      <t xml:space="preserve"> to choose their supplier, what percentage of these consumers has switched their retail supplier?  
</t>
    </r>
    <r>
      <rPr>
        <sz val="9"/>
        <color rgb="FFFF0000"/>
        <rFont val="Arial"/>
        <family val="2"/>
      </rPr>
      <t>For the current update, please answer with using the most recent data you have. Specify the year the data refers to in the Comments column. For the previous update, please use data from the same year or the one before. Specify the year the data refers to in the Comments column (Q1a.2.11c)</t>
    </r>
  </si>
  <si>
    <r>
      <rPr>
        <b/>
        <sz val="9"/>
        <rFont val="Arial"/>
        <family val="2"/>
      </rPr>
      <t>Instructions: If all consumers can switch</t>
    </r>
    <r>
      <rPr>
        <sz val="9"/>
        <rFont val="Arial"/>
        <family val="2"/>
      </rPr>
      <t xml:space="preserve">, please refer </t>
    </r>
    <r>
      <rPr>
        <u/>
        <sz val="9"/>
        <rFont val="Arial"/>
        <family val="2"/>
      </rPr>
      <t>only to the percentage of domestic consumers</t>
    </r>
    <r>
      <rPr>
        <sz val="9"/>
        <rFont val="Arial"/>
        <family val="2"/>
      </rPr>
      <t xml:space="preserve"> who have switched. </t>
    </r>
    <r>
      <rPr>
        <b/>
        <sz val="9"/>
        <rFont val="Arial"/>
        <family val="2"/>
      </rPr>
      <t>If only some categories of consumers can switch</t>
    </r>
    <r>
      <rPr>
        <sz val="9"/>
        <rFont val="Arial"/>
        <family val="2"/>
      </rPr>
      <t xml:space="preserve"> please provide the data for those who have the right to switch.
</t>
    </r>
    <r>
      <rPr>
        <b/>
        <sz val="9"/>
        <rFont val="Arial"/>
        <family val="2"/>
      </rPr>
      <t>Note:</t>
    </r>
    <r>
      <rPr>
        <sz val="9"/>
        <rFont val="Arial"/>
        <family val="2"/>
      </rPr>
      <t xml:space="preserve"> At determining the switching rate, please consider only external switching rates that require an active decision by the consumer. External switching means switching from one retail supplier to another. (While internal switching is defined as a change of product or contract with the same supplier after renegotiation and/or choosing a different option). 
</t>
    </r>
    <r>
      <rPr>
        <b/>
        <sz val="9"/>
        <rFont val="Arial"/>
        <family val="2"/>
      </rPr>
      <t>Instructions:</t>
    </r>
    <r>
      <rPr>
        <sz val="9"/>
        <rFont val="Arial"/>
        <family val="2"/>
      </rPr>
      <t xml:space="preserve"> if you do not have data for the reference year, you can use the latest data available, but please indicate the date to which it refers.</t>
    </r>
  </si>
  <si>
    <r>
      <t xml:space="preserve">If (at least some) consumers are allowed to sell explicit demand response to a third party, what quantity was sold?  
</t>
    </r>
    <r>
      <rPr>
        <sz val="9"/>
        <color rgb="FFFF0000"/>
        <rFont val="Arial"/>
        <family val="2"/>
      </rPr>
      <t>For the current update, please answer with using the most recent data you have. Specify the year the data refers to in the Comments column. For the previous update, please use data from the same year or the one before. Specify the year the data refers to in the Comments column (Q1a.2.12d)</t>
    </r>
  </si>
  <si>
    <r>
      <rPr>
        <b/>
        <sz val="9"/>
        <rFont val="Arial"/>
        <family val="2"/>
      </rPr>
      <t>Instructions:</t>
    </r>
    <r>
      <rPr>
        <sz val="9"/>
        <rFont val="Arial"/>
        <family val="2"/>
      </rPr>
      <t xml:space="preserve"> Please state the quantity of explicit demand response contracted in megawatts (MW) and as a percentage of peak demand on the electricity system in the reference year. 
If you do not have data for the reference year, you can use the latest data available, but please indicate the date to which it refers.</t>
    </r>
  </si>
  <si>
    <r>
      <t xml:space="preserve">What proportion of domestic and small NON-domestic consumers customers had smart meters installed? 
</t>
    </r>
    <r>
      <rPr>
        <sz val="9"/>
        <color rgb="FFFF0000"/>
        <rFont val="Arial"/>
        <family val="2"/>
      </rPr>
      <t xml:space="preserve"> For the current update, please answer with using the most recent data you have. Specify the year the data refers to in the Comments column. For the previous update, please use data from the same year or the one before. Specify the year the data refers to in the Comments column (Q1a.4.1)</t>
    </r>
  </si>
  <si>
    <r>
      <rPr>
        <b/>
        <sz val="9"/>
        <rFont val="Arial"/>
        <family val="2"/>
      </rPr>
      <t xml:space="preserve">Definition: </t>
    </r>
    <r>
      <rPr>
        <sz val="9"/>
        <rFont val="Arial"/>
        <family val="2"/>
      </rPr>
      <t xml:space="preserve">smart meter is a device that measures the quantity of electricity consumed or exported which is capable of both sending and receiving data using electronic communication.
- </t>
    </r>
    <r>
      <rPr>
        <b/>
        <sz val="9"/>
        <rFont val="Arial"/>
        <family val="2"/>
      </rPr>
      <t>Domestic consumers</t>
    </r>
    <r>
      <rPr>
        <sz val="9"/>
        <rFont val="Arial"/>
        <family val="2"/>
      </rPr>
      <t xml:space="preserve"> are also referred to as households. 
- </t>
    </r>
    <r>
      <rPr>
        <b/>
        <sz val="9"/>
        <rFont val="Arial"/>
        <family val="2"/>
      </rPr>
      <t>Small NON-domestic consumers</t>
    </r>
    <r>
      <rPr>
        <sz val="9"/>
        <rFont val="Arial"/>
        <family val="2"/>
      </rPr>
      <t xml:space="preserve"> are very small businesses that are usually considered akin to domestic consumers/households.</t>
    </r>
    <r>
      <rPr>
        <b/>
        <sz val="9"/>
        <rFont val="Arial"/>
        <family val="2"/>
      </rPr>
      <t xml:space="preserve">
Instructions:</t>
    </r>
    <r>
      <rPr>
        <sz val="9"/>
        <rFont val="Arial"/>
        <family val="2"/>
      </rPr>
      <t xml:space="preserve"> If you do not have data for the reference year, you can use the latest data available, but please indicate the date to which it refers.</t>
    </r>
  </si>
  <si>
    <r>
      <t xml:space="preserve">If there is a gas exchange market, what is the percentage of the total annual Gas supply that was traded on this exchange market?  
</t>
    </r>
    <r>
      <rPr>
        <sz val="9"/>
        <color rgb="FFFF0000"/>
        <rFont val="Arial"/>
        <family val="2"/>
      </rPr>
      <t>For the current update, please answer with using the most recent data you have. Specify the year the data refers to in the Comments column. For the previous update, please use data from the same year or the one before. Specify the year the data refers to in the Comments column (Q1b.2.10b)</t>
    </r>
  </si>
  <si>
    <r>
      <rPr>
        <b/>
        <sz val="9"/>
        <rFont val="Arial"/>
        <family val="2"/>
      </rPr>
      <t>Definition:</t>
    </r>
    <r>
      <rPr>
        <sz val="9"/>
        <rFont val="Arial"/>
        <family val="2"/>
      </rPr>
      <t xml:space="preserve"> Total annual gas supply is the total annual natural gas production plus the total annual quantity imported minus the total annual quantity exported. Trading refers to all products from intra-day to long-terms ones and the total traded is the sum of all products.
</t>
    </r>
    <r>
      <rPr>
        <b/>
        <sz val="9"/>
        <rFont val="Arial"/>
        <family val="2"/>
      </rPr>
      <t xml:space="preserve">
Instructions:</t>
    </r>
    <r>
      <rPr>
        <sz val="9"/>
        <rFont val="Arial"/>
        <family val="2"/>
      </rPr>
      <t xml:space="preserve"> if you do not have data for the reference year, you can use the latest data available, but please indicate the date to which it refers.
</t>
    </r>
  </si>
  <si>
    <r>
      <t xml:space="preserve">If at least some consumers have </t>
    </r>
    <r>
      <rPr>
        <b/>
        <sz val="9"/>
        <rFont val="Arial"/>
        <family val="2"/>
      </rPr>
      <t>the legal right</t>
    </r>
    <r>
      <rPr>
        <sz val="9"/>
        <rFont val="Arial"/>
        <family val="2"/>
      </rPr>
      <t xml:space="preserve"> to choose their supplier, what percentage of these consumers has switched their retail supplier?  
</t>
    </r>
    <r>
      <rPr>
        <sz val="9"/>
        <color rgb="FFFF0000"/>
        <rFont val="Arial"/>
        <family val="2"/>
      </rPr>
      <t xml:space="preserve">
For the current update, please answer with using the most recent data you have. Specify the year the data refers to in the Comments column. For the previous update, please use data from the same year or the one before. Specify the year the data refers to in the Comments column (Q1b.2.11c)</t>
    </r>
  </si>
  <si>
    <r>
      <rPr>
        <b/>
        <sz val="9"/>
        <rFont val="Arial"/>
        <family val="2"/>
      </rPr>
      <t>Instructions: If all consumers can switch</t>
    </r>
    <r>
      <rPr>
        <sz val="9"/>
        <rFont val="Arial"/>
        <family val="2"/>
      </rPr>
      <t xml:space="preserve">, please refer only to the percentage of domestic consumers who have switched. </t>
    </r>
    <r>
      <rPr>
        <b/>
        <sz val="9"/>
        <rFont val="Arial"/>
        <family val="2"/>
      </rPr>
      <t>If only some categories of consumers can switch</t>
    </r>
    <r>
      <rPr>
        <sz val="9"/>
        <rFont val="Arial"/>
        <family val="2"/>
      </rPr>
      <t xml:space="preserve"> please provide the data for those who have the right to switch.
</t>
    </r>
    <r>
      <rPr>
        <b/>
        <sz val="9"/>
        <rFont val="Arial"/>
        <family val="2"/>
      </rPr>
      <t>Note:</t>
    </r>
    <r>
      <rPr>
        <sz val="9"/>
        <rFont val="Arial"/>
        <family val="2"/>
      </rPr>
      <t xml:space="preserve"> At determining the switching rate, please consider </t>
    </r>
    <r>
      <rPr>
        <u/>
        <sz val="9"/>
        <rFont val="Arial"/>
        <family val="2"/>
      </rPr>
      <t>only external switching rates</t>
    </r>
    <r>
      <rPr>
        <sz val="9"/>
        <rFont val="Arial"/>
        <family val="2"/>
      </rPr>
      <t xml:space="preserve"> that require an active decision by the consumer. External switching means switching from one retail supplier to another. (While internal switching is defined as a change of product or contract with the same supplier after renegotiation and/or choosing a different option). 
</t>
    </r>
    <r>
      <rPr>
        <b/>
        <sz val="9"/>
        <rFont val="Arial"/>
        <family val="2"/>
      </rPr>
      <t>Instructions:</t>
    </r>
    <r>
      <rPr>
        <sz val="9"/>
        <rFont val="Arial"/>
        <family val="2"/>
      </rPr>
      <t xml:space="preserve"> if you do not have data for the reference year, you can use the latest data available, but please indicate the date to which it refers</t>
    </r>
  </si>
  <si>
    <t xml:space="preserve">SECTION 1b.3. Regulation of Retail Tariffs </t>
  </si>
  <si>
    <t xml:space="preserve">SECTION 1a.3. Regulation of Retail Tariffs </t>
  </si>
  <si>
    <t>temp</t>
  </si>
  <si>
    <t>not applicable as integrated firm serves &lt; 100000 customers</t>
  </si>
  <si>
    <t>no separation - integrated firm serves &lt; 100000 customers</t>
  </si>
  <si>
    <t>accounting separation - integrated firm serves &lt; 100000 customers</t>
  </si>
  <si>
    <t>USA: United States</t>
  </si>
  <si>
    <t xml:space="preserve">positions are advertised publicly &amp; candidates examined by selection panel </t>
  </si>
  <si>
    <t xml:space="preserve">ministerial/governmental nomination without independent selection panel </t>
  </si>
  <si>
    <t>yes (please provide link)</t>
  </si>
  <si>
    <t>.</t>
  </si>
  <si>
    <t xml:space="preserve">Do the following sectors exist in your country? - Electricity generation </t>
  </si>
  <si>
    <t xml:space="preserve">Do the following sectors exist in your country? - Electricity import </t>
  </si>
  <si>
    <t xml:space="preserve">Do the following sectors exist in your country? - Electricity export </t>
  </si>
  <si>
    <t xml:space="preserve">Do the following sectors exist in your country? - Electricity transmission </t>
  </si>
  <si>
    <t xml:space="preserve">Do the following sectors exist in your country? - Electricity distribution </t>
  </si>
  <si>
    <t xml:space="preserve">Do the following sectors exist in your country? - Electricity retail supply </t>
  </si>
  <si>
    <t xml:space="preserve">Do national, state, regional or provincial governments control at least one firm in the following sectors? - Electricity generation </t>
  </si>
  <si>
    <t xml:space="preserve">Do national, state, regional or provincial governments control at least one firm in the following sectors? - Electricity import </t>
  </si>
  <si>
    <t xml:space="preserve">Do national, state, regional or provincial governments control at least one firm in the following sectors? - Electricity export </t>
  </si>
  <si>
    <t xml:space="preserve">Do national, state, regional or provincial governments control at least one firm in the following sectors? - Electricity transmission </t>
  </si>
  <si>
    <t xml:space="preserve">Do national, state, regional or provincial governments control at least one firm in the following sectors? - Electricity distribution </t>
  </si>
  <si>
    <t xml:space="preserve">Do national, state, regional or provincial governments control at least one firm in the following sectors? - Electricity retail supply </t>
  </si>
  <si>
    <t xml:space="preserve">Do national, state, regional or provincial governments have special voting rights (e.g. golden shares) in at least one firm in each of the following sectors? - Electricity generation </t>
  </si>
  <si>
    <t xml:space="preserve">Do national, state, regional or provincial governments have special voting rights (e.g. golden shares) in at least one firm in each of the following sectors? - Electricity import </t>
  </si>
  <si>
    <t xml:space="preserve">Do national, state, regional or provincial governments have special voting rights (e.g. golden shares) in at least one firm in each of the following sectors? - Electricity export </t>
  </si>
  <si>
    <t xml:space="preserve">Do national, state, regional or provincial governments have special voting rights (e.g. golden shares) in at least one firm in each of the following sectors? - Electricity transmission </t>
  </si>
  <si>
    <t xml:space="preserve">Do national, state, regional or provincial governments have special voting rights (e.g. golden shares) in at least one firm in each of the following sectors? - Electricity distribution </t>
  </si>
  <si>
    <t xml:space="preserve">Do national, state, regional or provincial governments have special voting rights (e.g. golden shares) in at least one firm in each of the following sectors? - Electricity retail supply </t>
  </si>
  <si>
    <t xml:space="preserve">If national, state, regional or provincial governments control at least one firm in each of the following sectors, is a legislative action necessary for the government to sell its stakes in these firms partially or entirely?  - Electricity generation </t>
  </si>
  <si>
    <t xml:space="preserve">If national, state, regional or provincial governments control at least one firm in each of the following sectors, is a legislative action necessary for the government to sell its stakes in these firms partially or entirely?  - Electricity import </t>
  </si>
  <si>
    <t xml:space="preserve">If national, state, regional or provincial governments control at least one firm in each of the following sectors, is a legislative action necessary for the government to sell its stakes in these firms partially or entirely?  - Electricity export </t>
  </si>
  <si>
    <t xml:space="preserve">If national, state, regional or provincial governments control at least one firm in each of the following sectors, is a legislative action necessary for the government to sell its stakes in these firms partially or entirely?  - Electricity retail supply </t>
  </si>
  <si>
    <t xml:space="preserve">Do national, state, regional provincial or municipal governments hold equity stakes in the largest firm in the following sectors? - Electricity generation </t>
  </si>
  <si>
    <t xml:space="preserve">Do national, state, regional provincial or municipal governments hold equity stakes in the largest firm in the following sectors? - Electricity import </t>
  </si>
  <si>
    <t xml:space="preserve">Do national, state, regional provincial or municipal governments hold equity stakes in the largest firm in the following sectors? - Electricity retail supply </t>
  </si>
  <si>
    <t xml:space="preserve">If the answer is yes, what is the percentage of shares owned, either directly or indirectly, by the government in the largest firm in the folliowing sectors? - Electricity generation </t>
  </si>
  <si>
    <t xml:space="preserve">If the answer is yes, what is the percentage of shares owned, either directly or indirectly, by the government in the largest firm in the folliowing sectors? - Electricity import </t>
  </si>
  <si>
    <t xml:space="preserve">If the answer is yes, what is the percentage of shares owned, either directly or indirectly, by the government in the largest firm in the folliowing sectors? - Electricity retail supply </t>
  </si>
  <si>
    <t>For which jurisdiction are you answering the question?</t>
  </si>
  <si>
    <t xml:space="preserve">Do laws or regulations restrict the number of competing firms allowed to operate a business (e.g. by establishing a legal monopoly or duopoly, or a limited number of operators) in each of the following sectors? - Electricity generation </t>
  </si>
  <si>
    <t xml:space="preserve">Do laws or regulations restrict the number of competing firms allowed to operate a business (e.g. by establishing a legal monopoly or duopoly, or a limited number of operators) in each of the following sectors? - Electricity import </t>
  </si>
  <si>
    <t xml:space="preserve">Do laws or regulations restrict the number of competing firms allowed to operate a business (e.g. by establishing a legal monopoly or duopoly, or a limited number of operators) in each of the following sectors? - Electricity export </t>
  </si>
  <si>
    <t xml:space="preserve">Do laws or regulations restrict the number of competing firms allowed to operate a business (e.g. by establishing a legal monopoly or duopoly, or a limited number of operators) in each of the following sectors? - Electricity transmission </t>
  </si>
  <si>
    <t xml:space="preserve">Do laws or regulations restrict the number of competing firms allowed to operate a business (e.g. by establishing a legal monopoly or duopoly, or a limited number of operators) in each of the following sectors? - Electricity distribution </t>
  </si>
  <si>
    <t>Do laws or regulations restrict the number of competing firms allowed to operate a business (e.g. by establishing a legal monopoly or duopoly, or a limited number of operators) in each of the following sectors? - Electricity retail supply</t>
  </si>
  <si>
    <t xml:space="preserve">Please provide link to the law/regulation or other legal document which regulates the access condition in each sectors in the Comments column - Electricity generation </t>
  </si>
  <si>
    <t xml:space="preserve">Please provide link to the law/regulation or other legal document which regulates the access condition in each sectors in the Comments column - Electricity import </t>
  </si>
  <si>
    <t xml:space="preserve">Please provide link to the law/regulation or other legal document which regulates the access condition in each sectors in the Comments column - Electricity export </t>
  </si>
  <si>
    <t xml:space="preserve">Please provide link to the law/regulation or other legal document which regulates the access condition in each sectors in the Comments column - Electricity transmission </t>
  </si>
  <si>
    <t xml:space="preserve">Please provide link to the law/regulation or other legal document which regulates the access condition in each sectors in the Comments column - Electricity distribution </t>
  </si>
  <si>
    <t>Please provide link to the law/regulation or other legal document which regulates the access condition in each sectors in the Comments column - Electricity retail supply</t>
  </si>
  <si>
    <t xml:space="preserve">What is the nature of vertical separation of the following sectors from electricity transmission?  - Electricity generation </t>
  </si>
  <si>
    <t xml:space="preserve">What is the nature of vertical separation of the following sectors from electricity transmission?  - Electricity import </t>
  </si>
  <si>
    <t xml:space="preserve">What is the nature of vertical separation of the following sectors from electricity transmission?  - Electricity retail supply </t>
  </si>
  <si>
    <t xml:space="preserve">What is the nature of vertical separation of the following sectors from electricity distribution? - Electricity generation </t>
  </si>
  <si>
    <t xml:space="preserve">What is the nature of vertical separation of the following sectors from electricity distribution? - Electricity import </t>
  </si>
  <si>
    <t xml:space="preserve">What is the nature of vertical separation of the following sectors from electricity distribution? - Electricity retail supply </t>
  </si>
  <si>
    <t xml:space="preserve">What is the market share of the largest firm in each of the following sectors? - Electricity generation </t>
  </si>
  <si>
    <t xml:space="preserve">What is the market share of the largest firm in each of the following sectors? - Electricity import </t>
  </si>
  <si>
    <t>What is the market share of the largest firm in each of the following sectors? - Electricity transmission</t>
  </si>
  <si>
    <t xml:space="preserve">What is the market share of the largest firm in each of the following sectors? - Electricity distribution </t>
  </si>
  <si>
    <t>What is the market share of the largest firm in each of the following sectors? - Electricity retail supply</t>
  </si>
  <si>
    <t>How are the terms and conditions of third-party access (TPA) to the electricity transmission grid determined?</t>
  </si>
  <si>
    <t>Please provide link to the regulation/law or authority’s decision that sets the regulated TPAs in the Comments column</t>
  </si>
  <si>
    <t>How are the terms and conditions of third-party access (TPA) to the electricity distribution networks determined?</t>
  </si>
  <si>
    <t>Is there a liberalised wholesale market for electricity (such as a bilateral market or a pool)?</t>
  </si>
  <si>
    <t>Do at least some categories of consumers have the legal right to choose their retail electricity supplier?</t>
  </si>
  <si>
    <t xml:space="preserve"> If so, which categories of consumers can choose their retail electricity supplier?</t>
  </si>
  <si>
    <t>Please provide link to the regulation/law or regulatory authority’s decision that allows certain groups of consumers to choose their retail electricity supplier in the Comments colum</t>
  </si>
  <si>
    <t>Are (at least some) consumers allowed to sell demand response to a third party?</t>
  </si>
  <si>
    <t>If you have answered Yes to the Q above, which categories of consumer are able to do so?</t>
  </si>
  <si>
    <t>Please provide link to the regulation/law or regulatory authority’s decision that allows the sale of demand response in the Comments column</t>
  </si>
  <si>
    <t>If (at least some) consumers are allowed to sell demand response to a third party, do they need the consent of their retail supplier?</t>
  </si>
  <si>
    <t xml:space="preserve">In the bills they send to their residential and small commercial customers, are electricity companies required to include clear information on the customers’ annual consumption and on the retail tariffs they are charged? </t>
  </si>
  <si>
    <t>Please provide link to the regulation/law or regulatory authority’s decision that sets this requirement in the Comments column</t>
  </si>
  <si>
    <t>Are electricity retail tariffs regulated or approved by the government, ministry, regulator or other public body for any of these categories of consumers?</t>
  </si>
  <si>
    <t>Please provide link to the body that regulates tariffs in the Comments column</t>
  </si>
  <si>
    <t>If electricty retail tariffs are regulated, are there measures in place which require that the regulated retail tariffs are based on the tariffs or costs of the most efficient supplier?</t>
  </si>
  <si>
    <t xml:space="preserve">Do the following sectors exist in your country? - Gas production </t>
  </si>
  <si>
    <t xml:space="preserve">Do the following sectors exist in your country? - Gas import </t>
  </si>
  <si>
    <t xml:space="preserve">Do the following sectors exist in your country? - Gas export </t>
  </si>
  <si>
    <t xml:space="preserve">Do the following sectors exist in your country? - Gas transmission </t>
  </si>
  <si>
    <t xml:space="preserve">Do the following sectors exist in your country? - Gas distribution </t>
  </si>
  <si>
    <t>Do the following sectors exist in your country? - Gas storage</t>
  </si>
  <si>
    <t xml:space="preserve">Do the following sectors exist in your country? - Gas retail supply </t>
  </si>
  <si>
    <t xml:space="preserve">Do national, state, regional or provincial governments control at least one firm in the following sectors? - Gas production </t>
  </si>
  <si>
    <t xml:space="preserve">Do national, state, regional or provincial governments control at least one firm in the following sectors? - Gas import </t>
  </si>
  <si>
    <t xml:space="preserve">Do national, state, regional or provincial governments control at least one firm in the following sectors? - Gas export </t>
  </si>
  <si>
    <t xml:space="preserve">Do national, state, regional or provincial governments control at least one firm in the following sectors? - Gas transmission </t>
  </si>
  <si>
    <t xml:space="preserve">Do national, state, regional or provincial governments control at least one firm in the following sectors? - Gas distribution </t>
  </si>
  <si>
    <t>Do national, state, regional or provincial governments control at least one firm in the following sectors? - Gas storage</t>
  </si>
  <si>
    <t xml:space="preserve">Do national, state, regional or provincial governments control at least one firm in the following sectors? - Gas retail supply </t>
  </si>
  <si>
    <t xml:space="preserve">Do national, state, regional or provincial governments have special voting rights (e.g. golden shares) in at least one firm in the following sectors? - Gas production </t>
  </si>
  <si>
    <t xml:space="preserve">Do national, state, regional or provincial governments have special voting rights (e.g. golden shares) in at least one firm in the following sectors? - Gas import </t>
  </si>
  <si>
    <t xml:space="preserve">Do national, state, regional or provincial governments have special voting rights (e.g. golden shares) in at least one firm in the following sectors? - Gas export </t>
  </si>
  <si>
    <t xml:space="preserve">Do national, state, regional or provincial governments have special voting rights (e.g. golden shares) in at least one firm in the following sectors? - Gas transmission </t>
  </si>
  <si>
    <t xml:space="preserve">Do national, state, regional or provincial governments have special voting rights (e.g. golden shares) in at least one firm in the following sectors? - Gas distribution </t>
  </si>
  <si>
    <t>Do national, state, regional or provincial governments have special voting rights (e.g. golden shares) in at least one firm in the following sectors? - Gas storage</t>
  </si>
  <si>
    <t xml:space="preserve">Do national, state, regional or provincial governments have special voting rights (e.g. golden shares) in at least one firm in the following sectors? - Gas retail supply </t>
  </si>
  <si>
    <t xml:space="preserve">If national, state, regional or provincial governments control at least one firm in each of the following sectors, is a legislative action necessary for the government to sell its stakes in these firms partially or entirely? - Gas production </t>
  </si>
  <si>
    <t xml:space="preserve">If national, state, regional or provincial governments control at least one firm in each of the following sectors, is a legislative action necessary for the government to sell its stakes in these firms partially or entirely? - Gas import </t>
  </si>
  <si>
    <t xml:space="preserve">If national, state, regional or provincial governments control at least one firm in each of the following sectors, is a legislative action necessary for the government to sell its stakes in these firms partially or entirely? - Gas export </t>
  </si>
  <si>
    <t>If national, state, regional or provincial governments control at least one firm in each of the following sectors, is a legislative action necessary for the government to sell its stakes in these firms partially or entirely? - Gas storage</t>
  </si>
  <si>
    <t xml:space="preserve">If national, state, regional or provincial governments control at least one firm in each of the following sectors, is a legislative action necessary for the government to sell its stakes in these firms partially or entirely? - Gas retail supply </t>
  </si>
  <si>
    <t>Please provide link to the law/regulation or other legal document that creates such legal constraints in the Comments column</t>
  </si>
  <si>
    <t xml:space="preserve">Do national, state, regional or provincial governments hold equity stakes in the largest firm in the following sectors? - Gas production </t>
  </si>
  <si>
    <t xml:space="preserve">Do national, state, regional or provincial governments hold equity stakes in the largest firm in the following sectors? - Gas import </t>
  </si>
  <si>
    <t xml:space="preserve">Do national, state, regional or provincial governments hold equity stakes in the largest firm in the following sectors? - Gas export </t>
  </si>
  <si>
    <t xml:space="preserve">Do national, state, regional or provincial governments hold equity stakes in the largest firm in the following sectors? - Gas distribution </t>
  </si>
  <si>
    <t>Do national, state, regional or provincial governments hold equity stakes in the largest firm in the following sectors? - Gas storage</t>
  </si>
  <si>
    <t xml:space="preserve">If the answer is yes, what is the percentage of shares owned, either directly or indirectly, by the government in the largest firm in the following sectors? - Gas production </t>
  </si>
  <si>
    <t xml:space="preserve">If the answer is yes, what is the percentage of shares owned, either directly or indirectly, by the government in the largest firm in the following sectors? - Gas import </t>
  </si>
  <si>
    <t xml:space="preserve">If the answer is yes, what is the percentage of shares owned, either directly or indirectly, by the government in the largest firm in the following sectors? - Gas export </t>
  </si>
  <si>
    <t>If the answer is yes, what is the percentage of shares owned, either directly or indirectly, by the government in the largest firm in the following sectors? - Gas storage</t>
  </si>
  <si>
    <t>If the answer is yes, what is the percentage of shares owned, either directly or indirectly, by the government in the largest firm in the following sectors? - Gas retail supply</t>
  </si>
  <si>
    <t xml:space="preserve">Do laws or regulations restrict the number of competing firms allowed to operate a business (e.g. by establishing a legal monopoly or duopoly, or limiting the number of firms) in the following sectors? - Gas production </t>
  </si>
  <si>
    <t xml:space="preserve">Do laws or regulations restrict the number of competing firms allowed to operate a business (e.g. by establishing a legal monopoly or duopoly, or limiting the number of firms) in the following sectors? - Gas import </t>
  </si>
  <si>
    <t xml:space="preserve">Do laws or regulations restrict the number of competing firms allowed to operate a business (e.g. by establishing a legal monopoly or duopoly, or limiting the number of firms) in the following sectors? - Gas export </t>
  </si>
  <si>
    <t xml:space="preserve">Do laws or regulations restrict the number of competing firms allowed to operate a business (e.g. by establishing a legal monopoly or duopoly, or limiting the number of firms) in the following sectors? - Gas transmission </t>
  </si>
  <si>
    <t xml:space="preserve">Do laws or regulations restrict the number of competing firms allowed to operate a business (e.g. by establishing a legal monopoly or duopoly, or limiting the number of firms) in the following sectors? - Gas distribution </t>
  </si>
  <si>
    <t>Do laws or regulations restrict the number of competing firms allowed to operate a business (e.g. by establishing a legal monopoly or duopoly, or limiting the number of firms) in the following sectors? - Gas storage</t>
  </si>
  <si>
    <t>Do laws or regulations restrict the number of competing firms allowed to operate a business (e.g. by establishing a legal monopoly or duopoly, or limiting the number of firms) in the following sectors? - Gas retail supply – large and medium commercial and industrial users</t>
  </si>
  <si>
    <t>Do laws or regulations restrict the number of competing firms allowed to operate a business (e.g. by establishing a legal monopoly or duopoly, or limiting the number of firms) in the following sectors? - Gas retail supply – small commercial and domestic users</t>
  </si>
  <si>
    <t xml:space="preserve">Please provide link to the law/regulation which regulates the access condition in each of these markets in the Comments column - Gas production </t>
  </si>
  <si>
    <t xml:space="preserve">Please provide link to the law/regulation which regulates the access condition in each of these markets in the Comments column - Gas import </t>
  </si>
  <si>
    <t xml:space="preserve">Please provide link to the law/regulation which regulates the access condition in each of these markets in the Comments column - Gas export </t>
  </si>
  <si>
    <t xml:space="preserve">Please provide link to the law/regulation which regulates the access condition in each of these markets in the Comments column - Gas transmission </t>
  </si>
  <si>
    <t xml:space="preserve">Please provide link to the law/regulation which regulates the access condition in each of these markets in the Comments column - Gas distribution </t>
  </si>
  <si>
    <t>Please provide link to the law/regulation which regulates the access condition in each of these markets in the Comments column - Gas storage</t>
  </si>
  <si>
    <t>Please provide link to the law/regulation which regulates the access condition in each of these markets in the Comments column - Gas retail supply – large and medium commercial and industrial users</t>
  </si>
  <si>
    <t>Please provide link to the law/regulation which regulates the access condition in each of these markets in the Comments column - Gas retail supply – small commercial and domestic users</t>
  </si>
  <si>
    <t xml:space="preserve">What is the nature of vertical separation of the following sectors from gas transmission? - Gas production </t>
  </si>
  <si>
    <t xml:space="preserve">What is the nature of vertical separation of the following sectors from gas transmission? - Gas import </t>
  </si>
  <si>
    <t xml:space="preserve">What is the nature of vertical separation of the following sectors from gas transmission? - Gas export </t>
  </si>
  <si>
    <t>What is the nature of vertical separation of the following sectors from gas transmission? - Gas storage</t>
  </si>
  <si>
    <t xml:space="preserve">What is the nature of vertical separation of the following sectors from gas transmission? - Gas retail supply </t>
  </si>
  <si>
    <t xml:space="preserve">What is the nature of vertical separation of the following sectors from gas distribution? - Gas production </t>
  </si>
  <si>
    <t xml:space="preserve">What is the nature of vertical separation of the following sectors from gas distribution? - Gas import </t>
  </si>
  <si>
    <t xml:space="preserve">What is the nature of vertical separation of the following sectors from gas distribution? - Gas export </t>
  </si>
  <si>
    <t>What is the nature of vertical separation of the following sectors from gas distribution? - Gas storage</t>
  </si>
  <si>
    <t xml:space="preserve">What is the nature of vertical separation of the following sectors from gas distribution? - Gas retail supply </t>
  </si>
  <si>
    <t xml:space="preserve">What is the market share of the largest firm in the following sectors? - Gas production </t>
  </si>
  <si>
    <t xml:space="preserve">What is the market share of the largest firm in the following sectors? - Gas import </t>
  </si>
  <si>
    <t xml:space="preserve">What is the market share of the largest firm in the following sectors? - Gas export </t>
  </si>
  <si>
    <t xml:space="preserve">What is the market share of the largest firm in the following sectors? - Gas transmission </t>
  </si>
  <si>
    <t xml:space="preserve">What is the market share of the largest firm in the following sectors? - Gas distribution </t>
  </si>
  <si>
    <t>What is the market share of the largest firm in the following sectors? - Gas storage</t>
  </si>
  <si>
    <t>What is the market share of the largest firm in the following sectors? - Gas retail supply</t>
  </si>
  <si>
    <t>How are the terms and conditions of third-party access (TPA) to the gas transmission grid determined?</t>
  </si>
  <si>
    <t>Please provide link to the regulation/law or authority’s decision that sets the regulated TPAs (if they are regulated) in the Comments column</t>
  </si>
  <si>
    <t>How are the terms and conditions of third-party access (TPA) to the gas distribution network determined?</t>
  </si>
  <si>
    <t>Is there a liberalised wholesale market for gas (such as a bilateral market or a trading hubs)?</t>
  </si>
  <si>
    <t>Do at least some categories of consumers have the legal right to choose their retail gas supplier?</t>
  </si>
  <si>
    <t>If so, which categories of consumers can choose their retail gas supplier?</t>
  </si>
  <si>
    <t>Please provide link to the regulation/law or regulatory authority’s decision that allows certain groups of consumers to choose their retail gas supplier in the Comments column</t>
  </si>
  <si>
    <t>In the bills they send to their residential and small commercial customers, are gas companies required to include clear information on their annual consumption and on retail tariffs they are charged?</t>
  </si>
  <si>
    <t>Are gas retail tariffs regulated or approved by government/ministry/regulator or other body public for any of these categories of consumers?</t>
  </si>
  <si>
    <t>If any gas retail tariffs are regulated, are there measures in place which require that the regulated retail tariffs are based on the tariffs or costs of the most efficient supplier?</t>
  </si>
  <si>
    <t>What is the status of the regulator?</t>
  </si>
  <si>
    <t>Are the objectives and functions of the regulator defined?</t>
  </si>
  <si>
    <t>The regulator can receive guidance from the government regarding: - Long-term strategy</t>
  </si>
  <si>
    <t>The regulator can receive guidance from the government regarding: - Work programme</t>
  </si>
  <si>
    <t>The regulator can receive guidance from the government regarding: - Individual cases or regulatory decisions</t>
  </si>
  <si>
    <t>The regulator can receive guidance from the government regarding: - Appeals</t>
  </si>
  <si>
    <t>Does the regulator make recommendations or issue opinions on draft legislation or policy documents proposed by the executive?</t>
  </si>
  <si>
    <t>Which body, other than a court, can overturn the decisions of the regulator?</t>
  </si>
  <si>
    <t>Are the instances where decisions of the regulator can be overturned by a body other than a court clearly defined?</t>
  </si>
  <si>
    <t xml:space="preserve">Does the regulator need to submit proposals for new regulation that it is empowered to issue to other bodies for approval? </t>
  </si>
  <si>
    <t>How is the majority of the permanent staff recruited?</t>
  </si>
  <si>
    <t>What is the process for selecting the agency head/board members?</t>
  </si>
  <si>
    <t>Which body has the legal authority to make the final appointment of the agency head/board members?</t>
  </si>
  <si>
    <t>Are there restrictions regarding the employment history of the agency head/board members?</t>
  </si>
  <si>
    <t>Does the legislation define the skills required by the agency head/board members?</t>
  </si>
  <si>
    <t>May the agency head/board members hold other offices/appointments in the government/the regulated industry?</t>
  </si>
  <si>
    <t>If the regulator is led by a board, are appointments of board members staggered?</t>
  </si>
  <si>
    <t>How can the agency head/board members be dismissed from office?</t>
  </si>
  <si>
    <t>What are the criteria for dismissing agency head/board members during their term of office?</t>
  </si>
  <si>
    <t>Are the criteria for dismissing agency head/board members during their term of office published?</t>
  </si>
  <si>
    <t>Can the agency head/board members accept jobs in the government related to the sector that is regulated by the regulator and/or the sector that is regulated by the regulator after their term of office?</t>
  </si>
  <si>
    <t>How long is the term of office of the agency head/board members?</t>
  </si>
  <si>
    <t>Is the source of the financial budget stated in the establishing legislation?</t>
  </si>
  <si>
    <t>What is the length of budget appropriations?</t>
  </si>
  <si>
    <t>If the regulator is financed in total or in part through fees paid by the regulated sector, who sets the level of the fees?</t>
  </si>
  <si>
    <t>If the regulator is financed in total or in part through the national budget, who is responsible for proposing and discussing the regulator’s budget?</t>
  </si>
  <si>
    <t>Does the regulator provide information to the legislature or the relevant budget authority on the costs and resources needed to fulfil its mandate prior to the next budget cycle?</t>
  </si>
  <si>
    <t>Which body is responsible for deciding the regulator’s allocation of expenditures?</t>
  </si>
  <si>
    <t>To whom is the regulator directly accountable by law or statute?</t>
  </si>
  <si>
    <t>Does the regulator need to motivate its regulatory decisions (e.g. with evidence and data)?</t>
  </si>
  <si>
    <t>Does the regulator publish draft decisions and collect feedback from stakeholders?</t>
  </si>
  <si>
    <t>Does the regulator provide feedback on comments received by stakeholders?</t>
  </si>
  <si>
    <t>Is there a legislative requirement for the regulator to produce a report on its activities on a regular basis?</t>
  </si>
  <si>
    <t>Is there a legislative requirement for the regulator to publish a report on its activities?</t>
  </si>
  <si>
    <t>Is there a legislative requirement for the regulator to answer requests from or attend hearings organized by parliamentary/congressional committees?</t>
  </si>
  <si>
    <t>Does the regulator present a report on its activities to parliamentary/congressional committees?</t>
  </si>
  <si>
    <t xml:space="preserve">Does the regulator collect the following performance information? - Industry and market performance of the regulated sector </t>
  </si>
  <si>
    <t xml:space="preserve">Does the regulator collect the following performance information? - Economic performance of the regulated sector </t>
  </si>
  <si>
    <t>Does the regulator collect the following performance information? - Operational service delivery of the regulator</t>
  </si>
  <si>
    <t>Does the regulator collect the following performance information? - Organizational/corporate governance performance of the regulator</t>
  </si>
  <si>
    <t>Does the regulator collect the following performance information? - Quality of regulatory process of the regulator</t>
  </si>
  <si>
    <t>Does the regulator collect the following performance information? - Compliance with legal obligations by the regulator</t>
  </si>
  <si>
    <t>Does the regulator collect the following performance information? - Financial performance of the regulator, including costs of operating the regulator</t>
  </si>
  <si>
    <t>For each item, if such performance information is collected,is it made available on the regulator’s website? - Industry and market performance of the regulated sector</t>
  </si>
  <si>
    <t xml:space="preserve">For each item, if such performance information is collected,is it made available on the regulator’s website? - Economic performance of the regulated sector </t>
  </si>
  <si>
    <t>For each item, if such performance information is collected,is it made available on the regulator’s website? - Operational service delivery of the regulator</t>
  </si>
  <si>
    <t>For each item, if such performance information is collected,is it made available on the regulator’s website? - Organizational/corporate governance performance of the regulator</t>
  </si>
  <si>
    <t>For each item, if such performance information is collected,is it made available on the regulator’s website? - Quality of regulatory process of the regulator</t>
  </si>
  <si>
    <t>For each item, if such performance information is collected,is it made available on the regulator’s website? - Compliance with legal obligations by the regulator</t>
  </si>
  <si>
    <t>For each item, if such performance information is collected,is it made available on the regulator’s website? - Financial performance of the regulator, including costs of operating the regulator</t>
  </si>
  <si>
    <t>Are the following legislative requirements in place to enhance the transparency of the regulator's activities (with confidential and commercially sensitive information appropriately removed if needed)? - Publication of all decisions, resolutions and agreements</t>
  </si>
  <si>
    <t>Are the following legislative requirements in place to enhance the transparency of the regulator's activities (with confidential and commercially sensitive information appropriately removed if needed)? - Public consultation on relevant activities</t>
  </si>
  <si>
    <t>Are the following legislative requirements in place to enhance the transparency of the regulator's activities (with confidential and commercially sensitive information appropriately removed if needed)? - Publication of a forward-looking action plan</t>
  </si>
  <si>
    <t>Is the publication also online on regulator’s own website? - Publication of all decisions, resolutions and agreements</t>
  </si>
  <si>
    <t>Is the publication also online on regulator’s own website? - Public consultation on relevant activities</t>
  </si>
  <si>
    <t>Is the publication also online on regulator’s own website? - Publication of a forward-looking action plan</t>
  </si>
  <si>
    <t>Can the regulator collect information from the regulated entities by compulsory process?</t>
  </si>
  <si>
    <t>Does the regulator issue and revoke licenses and/or can deny or revoke authorisations?</t>
  </si>
  <si>
    <t>Does the regulator regulate prices on monopolistic activities?</t>
  </si>
  <si>
    <t>Does the regulator conduct research (e.g. about costs) as an input for price setting?</t>
  </si>
  <si>
    <t>Does the regulator provide binding guidance, review and/or approve contract terms between regulated entities and/or market actors?</t>
  </si>
  <si>
    <t>If so, what does the regulator provide and please provide one or more examples in the Comments column</t>
  </si>
  <si>
    <t>Does the regulator issue industry standards?</t>
  </si>
  <si>
    <t>Are they published online on the regulator’s website?</t>
  </si>
  <si>
    <t>If so, please provide links to one or more published standard in the Comments column</t>
  </si>
  <si>
    <t>Does the regulator issue consumer standards?</t>
  </si>
  <si>
    <t>Are these published online on the regulator’s website?</t>
  </si>
  <si>
    <t>Does the regulator issue guidelines and/or codes of conduct?</t>
  </si>
  <si>
    <t>If so, please provide links to one or more published guidelines/codes in the Comments column</t>
  </si>
  <si>
    <t>Does the regulator enforce compliance  with industry and consumer standards and regulatory commitments through legal punitive powers for non-compliance (e.g. inspections and fines)?</t>
  </si>
  <si>
    <t>Does the regulator mediate to resolve disputes between market actors and regulated entities?</t>
  </si>
  <si>
    <t>Does the regulator have the power to take final decisions in disputes between market actors and regulated entities?</t>
  </si>
  <si>
    <t>Can the regulator issue sanctions and penalties (e.g. financial or criminal)?</t>
  </si>
  <si>
    <t>If so, please provide examples of the violations for which the regulator has provided sanctions or could provide sanctions (for example, violations of competition laws, noncompliance with regulator’s decisions only,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</si>
</sst>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4" x14ac:knownFonts="1">
    <font>
      <sz val="10"/>
      <color theme="1"/>
      <name val="Arial"/>
      <family val="2"/>
    </font>
    <font>
      <sz val="10"/>
      <color theme="1"/>
      <name val="Arial"/>
      <family val="2"/>
    </font>
    <font>
      <b/>
      <sz val="10"/>
      <name val="Arial"/>
      <family val="2"/>
    </font>
    <font>
      <b/>
      <sz val="12"/>
      <name val="Arial"/>
      <family val="2"/>
    </font>
    <font>
      <b/>
      <sz val="12"/>
      <color theme="1"/>
      <name val="Arial"/>
      <family val="2"/>
    </font>
    <font>
      <sz val="9"/>
      <name val="Arial"/>
      <family val="2"/>
    </font>
    <font>
      <sz val="18"/>
      <name val="Arial"/>
      <family val="2"/>
    </font>
    <font>
      <sz val="11"/>
      <name val="Arial"/>
      <family val="2"/>
    </font>
    <font>
      <sz val="9"/>
      <color theme="1"/>
      <name val="Arial"/>
      <family val="2"/>
    </font>
    <font>
      <sz val="10"/>
      <name val="Arial"/>
      <family val="2"/>
    </font>
    <font>
      <u/>
      <sz val="9"/>
      <name val="Arial"/>
      <family val="2"/>
    </font>
    <font>
      <sz val="9"/>
      <color rgb="FFFF0000"/>
      <name val="Arial"/>
      <family val="2"/>
    </font>
    <font>
      <b/>
      <sz val="10"/>
      <color theme="1"/>
      <name val="Arial"/>
      <family val="2"/>
    </font>
    <font>
      <sz val="8"/>
      <color theme="1"/>
      <name val="Arial"/>
      <family val="2"/>
    </font>
    <font>
      <sz val="8"/>
      <name val="Arial"/>
      <family val="2"/>
    </font>
    <font>
      <b/>
      <sz val="9"/>
      <color theme="1"/>
      <name val="Arial"/>
      <family val="2"/>
    </font>
    <font>
      <b/>
      <sz val="9"/>
      <name val="Arial"/>
      <family val="2"/>
    </font>
    <font>
      <b/>
      <sz val="11"/>
      <color theme="1"/>
      <name val="Arial"/>
      <family val="2"/>
    </font>
    <font>
      <u/>
      <sz val="10"/>
      <color theme="10"/>
      <name val="Arial"/>
      <family val="2"/>
    </font>
    <font>
      <u/>
      <sz val="9"/>
      <color theme="10"/>
      <name val="Arial"/>
      <family val="2"/>
    </font>
    <font>
      <b/>
      <sz val="11"/>
      <color rgb="FF000000"/>
      <name val="Calibri"/>
      <family val="2"/>
    </font>
    <font>
      <sz val="11"/>
      <color rgb="FF000000"/>
      <name val="Calibri"/>
      <family val="2"/>
    </font>
    <font>
      <sz val="11"/>
      <color rgb="FF000000"/>
      <name val="Symbol"/>
      <family val="1"/>
      <charset val="2"/>
    </font>
    <font>
      <sz val="7"/>
      <color rgb="FF000000"/>
      <name val="Times New Roman"/>
      <family val="1"/>
    </font>
    <font>
      <sz val="9.5"/>
      <color rgb="FF000000"/>
      <name val="Arial"/>
      <family val="2"/>
    </font>
    <font>
      <b/>
      <sz val="9"/>
      <color rgb="FFFF0000"/>
      <name val="Arial"/>
      <family val="2"/>
    </font>
    <font>
      <b/>
      <sz val="11"/>
      <name val="Arial"/>
      <family val="2"/>
    </font>
    <font>
      <b/>
      <sz val="18"/>
      <name val="Arial"/>
      <family val="2"/>
    </font>
    <font>
      <b/>
      <i/>
      <sz val="10"/>
      <color rgb="FFFF0000"/>
      <name val="Arial"/>
      <family val="2"/>
    </font>
    <font>
      <b/>
      <i/>
      <sz val="10"/>
      <name val="Arial"/>
      <family val="2"/>
    </font>
    <font>
      <b/>
      <u/>
      <sz val="10"/>
      <name val="Arial"/>
      <family val="2"/>
    </font>
    <font>
      <sz val="8"/>
      <color rgb="FFFF0000"/>
      <name val="Arial"/>
      <family val="2"/>
    </font>
    <font>
      <b/>
      <sz val="10"/>
      <color rgb="FFFF0000"/>
      <name val="Arial"/>
      <family val="2"/>
    </font>
    <font>
      <sz val="12"/>
      <name val="Arial"/>
      <family val="2"/>
    </font>
    <font>
      <b/>
      <u/>
      <sz val="9"/>
      <color rgb="FFFF0000"/>
      <name val="Arial"/>
      <family val="2"/>
    </font>
    <font>
      <sz val="10"/>
      <color rgb="FFFF0000"/>
      <name val="Arial"/>
      <family val="2"/>
    </font>
    <font>
      <sz val="9"/>
      <color rgb="FF000000"/>
      <name val="Arial"/>
      <family val="2"/>
    </font>
    <font>
      <b/>
      <u/>
      <sz val="9"/>
      <name val="Arial"/>
      <family val="2"/>
    </font>
    <font>
      <b/>
      <i/>
      <u/>
      <sz val="9"/>
      <name val="Arial"/>
      <family val="2"/>
    </font>
    <font>
      <sz val="8"/>
      <color rgb="FF000000"/>
      <name val="Arial"/>
      <family val="2"/>
    </font>
    <font>
      <i/>
      <sz val="9"/>
      <name val="Arial"/>
      <family val="2"/>
    </font>
    <font>
      <sz val="9"/>
      <color rgb="FFC00000"/>
      <name val="Arial"/>
      <family val="2"/>
    </font>
    <font>
      <b/>
      <sz val="22"/>
      <color theme="1"/>
      <name val="Arial"/>
      <family val="2"/>
    </font>
    <font>
      <b/>
      <sz val="15"/>
      <color theme="1"/>
      <name val="Calibri"/>
      <family val="2"/>
    </font>
    <font>
      <sz val="11"/>
      <color theme="1"/>
      <name val="Calibri"/>
      <family val="2"/>
    </font>
    <font>
      <sz val="11"/>
      <color rgb="FFFF0000"/>
      <name val="Calibri"/>
      <family val="2"/>
    </font>
    <font>
      <sz val="7"/>
      <color rgb="FFFF0000"/>
      <name val="Times New Roman"/>
      <family val="1"/>
    </font>
    <font>
      <b/>
      <i/>
      <sz val="13"/>
      <color rgb="FFFF0000"/>
      <name val="Calibri"/>
      <family val="2"/>
    </font>
    <font>
      <b/>
      <sz val="11"/>
      <color theme="1"/>
      <name val="Calibri"/>
      <family val="2"/>
    </font>
    <font>
      <b/>
      <sz val="11"/>
      <color rgb="FFFF0000"/>
      <name val="Calibri"/>
      <family val="2"/>
    </font>
    <font>
      <sz val="7"/>
      <color theme="1"/>
      <name val="Times New Roman"/>
      <family val="1"/>
    </font>
    <font>
      <b/>
      <i/>
      <sz val="11"/>
      <color theme="1"/>
      <name val="Calibri"/>
      <family val="2"/>
    </font>
    <font>
      <b/>
      <i/>
      <u/>
      <sz val="11"/>
      <color theme="1"/>
      <name val="Calibri"/>
      <family val="2"/>
    </font>
    <font>
      <i/>
      <sz val="11"/>
      <color theme="1"/>
      <name val="Calibri"/>
      <family val="2"/>
    </font>
  </fonts>
  <fills count="14">
    <fill>
      <patternFill patternType="none"/>
    </fill>
    <fill>
      <patternFill patternType="gray125"/>
    </fill>
    <fill>
      <patternFill patternType="solid">
        <fgColor theme="4" tint="0.79998168889431442"/>
        <bgColor indexed="64"/>
      </patternFill>
    </fill>
    <fill>
      <patternFill patternType="solid">
        <fgColor rgb="FF95B3D7"/>
        <bgColor indexed="64"/>
      </patternFill>
    </fill>
    <fill>
      <patternFill patternType="solid">
        <fgColor theme="3" tint="0.79998168889431442"/>
        <bgColor indexed="64"/>
      </patternFill>
    </fill>
    <fill>
      <patternFill patternType="solid">
        <fgColor rgb="FFFFFF00"/>
        <bgColor indexed="64"/>
      </patternFill>
    </fill>
    <fill>
      <patternFill patternType="solid">
        <fgColor rgb="FFDCE6F1"/>
        <bgColor indexed="64"/>
      </patternFill>
    </fill>
    <fill>
      <patternFill patternType="solid">
        <fgColor theme="0"/>
        <bgColor indexed="64"/>
      </patternFill>
    </fill>
    <fill>
      <patternFill patternType="solid">
        <fgColor rgb="FFC4E59F"/>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3" tint="0.59993285927915285"/>
        <bgColor indexed="64"/>
      </patternFill>
    </fill>
    <fill>
      <patternFill patternType="solid">
        <fgColor theme="4" tint="0.79992065187536243"/>
        <bgColor indexed="64"/>
      </patternFill>
    </fill>
  </fills>
  <borders count="77">
    <border>
      <left/>
      <right/>
      <top/>
      <bottom/>
      <diagonal/>
    </border>
    <border>
      <left/>
      <right/>
      <top style="medium">
        <color indexed="64"/>
      </top>
      <bottom/>
      <diagonal/>
    </border>
    <border>
      <left/>
      <right style="thin">
        <color indexed="64"/>
      </right>
      <top/>
      <bottom/>
      <diagonal/>
    </border>
    <border>
      <left/>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medium">
        <color indexed="64"/>
      </right>
      <top style="thin">
        <color theme="0" tint="-4.9989318521683403E-2"/>
      </top>
      <bottom style="thin">
        <color theme="0" tint="-4.9989318521683403E-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auto="1"/>
      </right>
      <top style="thin">
        <color theme="0" tint="-0.14996795556505021"/>
      </top>
      <bottom style="thin">
        <color theme="0" tint="-0.14996795556505021"/>
      </bottom>
      <diagonal/>
    </border>
    <border>
      <left style="thick">
        <color indexed="64"/>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medium">
        <color theme="1"/>
      </right>
      <top style="thin">
        <color theme="0" tint="-4.9989318521683403E-2"/>
      </top>
      <bottom style="thin">
        <color theme="0" tint="-4.9989318521683403E-2"/>
      </bottom>
      <diagonal/>
    </border>
    <border>
      <left style="medium">
        <color indexed="64"/>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medium">
        <color indexed="64"/>
      </right>
      <top/>
      <bottom style="thin">
        <color theme="0" tint="-4.9989318521683403E-2"/>
      </bottom>
      <diagonal/>
    </border>
    <border>
      <left style="medium">
        <color indexed="64"/>
      </left>
      <right style="thin">
        <color theme="0" tint="-4.9989318521683403E-2"/>
      </right>
      <top style="thin">
        <color theme="0" tint="-4.9989318521683403E-2"/>
      </top>
      <bottom/>
      <diagonal/>
    </border>
    <border>
      <left style="thin">
        <color theme="0" tint="-4.9989318521683403E-2"/>
      </left>
      <right style="medium">
        <color indexed="64"/>
      </right>
      <top style="thin">
        <color theme="0" tint="-4.9989318521683403E-2"/>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theme="0" tint="-0.14993743705557422"/>
      </top>
      <bottom style="thin">
        <color theme="0" tint="-0.14993743705557422"/>
      </bottom>
      <diagonal/>
    </border>
    <border>
      <left style="thick">
        <color indexed="64"/>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theme="0" tint="-0.14996795556505021"/>
      </left>
      <right style="medium">
        <color indexed="64"/>
      </right>
      <top style="thin">
        <color theme="0" tint="-0.14993743705557422"/>
      </top>
      <bottom style="thin">
        <color theme="0" tint="-0.14993743705557422"/>
      </bottom>
      <diagonal/>
    </border>
    <border>
      <left style="medium">
        <color indexed="64"/>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medium">
        <color theme="1"/>
      </right>
      <top style="thin">
        <color theme="0" tint="-4.9989318521683403E-2"/>
      </top>
      <bottom style="thin">
        <color theme="0" tint="-4.9989318521683403E-2"/>
      </bottom>
      <diagonal/>
    </border>
    <border>
      <left style="medium">
        <color indexed="64"/>
      </left>
      <right style="thin">
        <color theme="0" tint="-0.14996795556505021"/>
      </right>
      <top style="thin">
        <color theme="0" tint="-0.14996795556505021"/>
      </top>
      <bottom style="thin">
        <color theme="0" tint="-0.14996795556505021"/>
      </bottom>
      <diagonal/>
    </border>
    <border>
      <left style="thick">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medium">
        <color indexed="64"/>
      </right>
      <top style="thin">
        <color theme="0" tint="-0.14993743705557422"/>
      </top>
      <bottom style="thin">
        <color theme="0" tint="-0.14993743705557422"/>
      </bottom>
      <diagonal/>
    </border>
    <border>
      <left style="medium">
        <color auto="1"/>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style="thick">
        <color rgb="FFFF0000"/>
      </right>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medium">
        <color auto="1"/>
      </right>
      <top style="thin">
        <color theme="0" tint="-0.14996795556505021"/>
      </top>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medium">
        <color auto="1"/>
      </right>
      <top style="thin">
        <color theme="0" tint="-0.14996795556505021"/>
      </top>
      <bottom style="thin">
        <color theme="0" tint="-0.14996795556505021"/>
      </bottom>
      <diagonal/>
    </border>
    <border>
      <left style="medium">
        <color theme="1"/>
      </left>
      <right/>
      <top/>
      <bottom/>
      <diagonal/>
    </border>
    <border>
      <left style="thin">
        <color indexed="64"/>
      </left>
      <right/>
      <top/>
      <bottom style="medium">
        <color indexed="64"/>
      </bottom>
      <diagonal/>
    </border>
    <border>
      <left style="medium">
        <color indexed="64"/>
      </left>
      <right/>
      <top/>
      <bottom style="thin">
        <color theme="0" tint="-0.14996795556505021"/>
      </bottom>
      <diagonal/>
    </border>
    <border>
      <left style="medium">
        <color indexed="64"/>
      </left>
      <right/>
      <top style="thin">
        <color theme="0" tint="-0.14996795556505021"/>
      </top>
      <bottom style="thin">
        <color theme="0" tint="-0.14996795556505021"/>
      </bottom>
      <diagonal/>
    </border>
    <border>
      <left style="medium">
        <color indexed="64"/>
      </left>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medium">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thin">
        <color theme="0" tint="-0.14996795556505021"/>
      </bottom>
      <diagonal/>
    </border>
    <border>
      <left style="thin">
        <color indexed="64"/>
      </left>
      <right/>
      <top style="medium">
        <color indexed="64"/>
      </top>
      <bottom/>
      <diagonal/>
    </border>
  </borders>
  <cellStyleXfs count="5">
    <xf numFmtId="0" fontId="0" fillId="0" borderId="0"/>
    <xf numFmtId="0" fontId="9" fillId="0" borderId="0"/>
    <xf numFmtId="0" fontId="1" fillId="0" borderId="0"/>
    <xf numFmtId="0" fontId="18" fillId="0" borderId="0" applyNumberFormat="0" applyFill="0" applyBorder="0" applyAlignment="0" applyProtection="0"/>
    <xf numFmtId="0" fontId="1" fillId="0" borderId="0"/>
  </cellStyleXfs>
  <cellXfs count="712">
    <xf numFmtId="0" fontId="0" fillId="0" borderId="0" xfId="0"/>
    <xf numFmtId="0" fontId="8" fillId="0" borderId="0" xfId="0" applyFont="1"/>
    <xf numFmtId="0" fontId="0" fillId="0" borderId="0" xfId="0" applyAlignment="1" applyProtection="1">
      <alignment vertical="center"/>
    </xf>
    <xf numFmtId="0" fontId="0" fillId="0" borderId="0" xfId="0"/>
    <xf numFmtId="0" fontId="0" fillId="0" borderId="8" xfId="0" applyBorder="1" applyAlignment="1" applyProtection="1">
      <alignment vertical="center"/>
    </xf>
    <xf numFmtId="0" fontId="5" fillId="0" borderId="0" xfId="0" applyFont="1" applyFill="1" applyBorder="1" applyAlignment="1" applyProtection="1">
      <alignment vertical="center"/>
    </xf>
    <xf numFmtId="0" fontId="0" fillId="0" borderId="8" xfId="0" applyFill="1" applyBorder="1" applyAlignment="1" applyProtection="1">
      <alignment vertical="center"/>
    </xf>
    <xf numFmtId="0" fontId="5" fillId="0" borderId="2" xfId="0" applyFont="1" applyFill="1" applyBorder="1" applyAlignment="1" applyProtection="1">
      <alignment horizontal="right" vertical="top" wrapText="1"/>
    </xf>
    <xf numFmtId="0" fontId="8" fillId="0" borderId="0" xfId="0" applyFont="1" applyFill="1" applyBorder="1" applyAlignment="1" applyProtection="1">
      <alignment wrapText="1"/>
      <protection locked="0"/>
    </xf>
    <xf numFmtId="0" fontId="0" fillId="4" borderId="0" xfId="0" applyFill="1" applyAlignment="1">
      <alignment horizontal="left" vertical="center" wrapText="1"/>
    </xf>
    <xf numFmtId="0" fontId="5" fillId="0" borderId="9" xfId="0" applyFont="1" applyBorder="1" applyAlignment="1" applyProtection="1">
      <alignment horizontal="right" vertical="top" wrapText="1"/>
    </xf>
    <xf numFmtId="0" fontId="5" fillId="0" borderId="0" xfId="0" applyFont="1" applyFill="1" applyBorder="1" applyAlignment="1" applyProtection="1">
      <alignment horizontal="right" vertical="top" wrapText="1"/>
    </xf>
    <xf numFmtId="0" fontId="14" fillId="0" borderId="0" xfId="0" applyFont="1" applyBorder="1" applyAlignment="1" applyProtection="1">
      <alignment vertical="center"/>
    </xf>
    <xf numFmtId="0" fontId="5" fillId="0" borderId="18" xfId="0" applyFont="1" applyFill="1" applyBorder="1" applyAlignment="1" applyProtection="1">
      <alignment horizontal="right" vertical="top" wrapText="1"/>
    </xf>
    <xf numFmtId="0" fontId="17" fillId="0" borderId="0" xfId="0" applyFont="1" applyAlignment="1">
      <alignment horizontal="center"/>
    </xf>
    <xf numFmtId="164" fontId="8" fillId="0" borderId="0" xfId="0" applyNumberFormat="1" applyFont="1"/>
    <xf numFmtId="0" fontId="8" fillId="0" borderId="0" xfId="0" applyFont="1" applyFill="1"/>
    <xf numFmtId="0" fontId="8" fillId="0" borderId="0" xfId="0" applyFont="1" applyAlignment="1">
      <alignment wrapText="1"/>
    </xf>
    <xf numFmtId="0" fontId="5" fillId="0" borderId="4" xfId="0" applyFont="1" applyFill="1" applyBorder="1" applyAlignment="1" applyProtection="1">
      <alignment horizontal="right" vertical="top" wrapText="1"/>
    </xf>
    <xf numFmtId="0" fontId="8" fillId="0" borderId="0" xfId="0" applyFont="1" applyFill="1" applyAlignment="1">
      <alignment wrapText="1"/>
    </xf>
    <xf numFmtId="0" fontId="8" fillId="0" borderId="0" xfId="0" applyFont="1" applyFill="1" applyAlignment="1" applyProtection="1">
      <alignment wrapText="1"/>
    </xf>
    <xf numFmtId="0" fontId="13" fillId="0" borderId="0" xfId="0" applyFont="1" applyFill="1" applyAlignment="1" applyProtection="1">
      <alignment vertical="center"/>
    </xf>
    <xf numFmtId="0" fontId="13" fillId="0" borderId="0" xfId="0" applyFont="1" applyFill="1" applyAlignment="1" applyProtection="1">
      <alignment horizontal="center" vertical="center"/>
    </xf>
    <xf numFmtId="0" fontId="0" fillId="0" borderId="0" xfId="0"/>
    <xf numFmtId="0" fontId="5" fillId="0" borderId="8" xfId="0" applyFont="1" applyBorder="1" applyAlignment="1" applyProtection="1">
      <alignment vertical="center"/>
    </xf>
    <xf numFmtId="0" fontId="13" fillId="0" borderId="0" xfId="0" applyFont="1" applyAlignment="1" applyProtection="1">
      <alignment vertical="center"/>
    </xf>
    <xf numFmtId="0" fontId="14" fillId="0" borderId="0" xfId="0" applyFont="1" applyFill="1" applyBorder="1" applyAlignment="1" applyProtection="1">
      <alignment horizontal="center" vertical="center"/>
    </xf>
    <xf numFmtId="0" fontId="8" fillId="0" borderId="0" xfId="0" applyFont="1" applyAlignment="1" applyProtection="1">
      <alignment wrapText="1"/>
    </xf>
    <xf numFmtId="0" fontId="5" fillId="0" borderId="9" xfId="0" applyFont="1" applyBorder="1" applyAlignment="1" applyProtection="1">
      <alignment horizontal="right" vertical="center" wrapText="1"/>
    </xf>
    <xf numFmtId="0" fontId="0" fillId="0" borderId="0" xfId="0" applyAlignment="1"/>
    <xf numFmtId="0" fontId="6" fillId="0" borderId="8" xfId="0" applyFont="1" applyBorder="1" applyAlignment="1" applyProtection="1">
      <alignment horizontal="center" vertical="center"/>
    </xf>
    <xf numFmtId="0" fontId="7" fillId="0" borderId="8" xfId="0" applyFont="1" applyFill="1" applyBorder="1" applyAlignment="1" applyProtection="1">
      <alignment vertical="center"/>
    </xf>
    <xf numFmtId="0" fontId="7" fillId="0" borderId="8" xfId="0" applyFont="1" applyBorder="1" applyAlignment="1" applyProtection="1">
      <alignment vertical="center"/>
    </xf>
    <xf numFmtId="0" fontId="5" fillId="0" borderId="2" xfId="0" applyFont="1" applyBorder="1" applyAlignment="1" applyProtection="1">
      <alignment horizontal="right" vertical="top" wrapText="1"/>
    </xf>
    <xf numFmtId="0" fontId="5" fillId="0" borderId="12" xfId="0" applyFont="1" applyFill="1" applyBorder="1" applyAlignment="1" applyProtection="1">
      <alignment horizontal="right" vertical="top" wrapText="1"/>
    </xf>
    <xf numFmtId="0" fontId="5" fillId="0" borderId="0" xfId="0" applyFont="1" applyBorder="1" applyAlignment="1" applyProtection="1">
      <alignment vertical="center"/>
    </xf>
    <xf numFmtId="0" fontId="8" fillId="0" borderId="0" xfId="0" applyFont="1" applyBorder="1" applyAlignment="1" applyProtection="1">
      <alignment vertical="center"/>
    </xf>
    <xf numFmtId="0" fontId="0" fillId="0" borderId="9" xfId="0" applyBorder="1" applyAlignment="1" applyProtection="1">
      <alignment vertical="center" wrapText="1"/>
    </xf>
    <xf numFmtId="0" fontId="0" fillId="0" borderId="0" xfId="0" applyBorder="1" applyAlignment="1" applyProtection="1">
      <alignment vertical="center" wrapText="1"/>
    </xf>
    <xf numFmtId="0" fontId="5" fillId="6" borderId="2" xfId="0" applyFont="1" applyFill="1" applyBorder="1" applyAlignment="1" applyProtection="1">
      <alignment horizontal="right" vertical="top" wrapText="1"/>
      <protection locked="0"/>
    </xf>
    <xf numFmtId="0" fontId="0" fillId="0" borderId="0" xfId="0" applyAlignment="1">
      <alignment horizontal="left"/>
    </xf>
    <xf numFmtId="0" fontId="20" fillId="0" borderId="16" xfId="0" applyFont="1" applyBorder="1" applyAlignment="1">
      <alignment horizontal="justify" vertical="center" wrapText="1"/>
    </xf>
    <xf numFmtId="0" fontId="21" fillId="0" borderId="9" xfId="0" applyFont="1" applyBorder="1" applyAlignment="1">
      <alignment horizontal="justify" vertical="center" wrapText="1"/>
    </xf>
    <xf numFmtId="0" fontId="22" fillId="0" borderId="9" xfId="0" applyFont="1" applyBorder="1" applyAlignment="1">
      <alignment horizontal="justify" vertical="center" wrapText="1"/>
    </xf>
    <xf numFmtId="0" fontId="22" fillId="0" borderId="7" xfId="0" applyFont="1" applyBorder="1" applyAlignment="1">
      <alignment horizontal="justify" vertical="center" wrapText="1"/>
    </xf>
    <xf numFmtId="0" fontId="20" fillId="0" borderId="25" xfId="0" applyFont="1" applyBorder="1" applyAlignment="1">
      <alignment horizontal="justify" vertical="center" wrapText="1"/>
    </xf>
    <xf numFmtId="0" fontId="21" fillId="0" borderId="7" xfId="0" applyFont="1" applyBorder="1" applyAlignment="1">
      <alignment horizontal="justify" vertical="center" wrapText="1"/>
    </xf>
    <xf numFmtId="0" fontId="20" fillId="0" borderId="16" xfId="0" applyFont="1" applyBorder="1" applyAlignment="1">
      <alignment horizontal="center" vertical="center" wrapText="1"/>
    </xf>
    <xf numFmtId="0" fontId="11" fillId="0" borderId="0" xfId="0" applyFont="1" applyFill="1" applyAlignment="1">
      <alignment wrapText="1"/>
    </xf>
    <xf numFmtId="0" fontId="8" fillId="0" borderId="0" xfId="0" applyFont="1" applyAlignment="1">
      <alignment wrapText="1"/>
    </xf>
    <xf numFmtId="0" fontId="15" fillId="5" borderId="0" xfId="0" applyFont="1" applyFill="1" applyAlignment="1">
      <alignment horizontal="right" wrapText="1"/>
    </xf>
    <xf numFmtId="0" fontId="13" fillId="0" borderId="0" xfId="0" applyFont="1" applyAlignment="1" applyProtection="1">
      <alignment horizontal="center" vertical="center"/>
    </xf>
    <xf numFmtId="0" fontId="0" fillId="0" borderId="0" xfId="0" applyAlignment="1" applyProtection="1">
      <alignment horizontal="right" vertical="center" wrapText="1"/>
    </xf>
    <xf numFmtId="0" fontId="0" fillId="0" borderId="0" xfId="0" applyAlignment="1" applyProtection="1">
      <alignment horizontal="left" vertical="center" wrapText="1"/>
    </xf>
    <xf numFmtId="0" fontId="3" fillId="0" borderId="0" xfId="0" applyFont="1" applyFill="1" applyAlignment="1" applyProtection="1">
      <alignment vertical="center"/>
    </xf>
    <xf numFmtId="0" fontId="4" fillId="0" borderId="0" xfId="0" applyFont="1" applyAlignment="1" applyProtection="1">
      <alignment vertical="center"/>
    </xf>
    <xf numFmtId="0" fontId="0" fillId="0" borderId="5" xfId="0" applyBorder="1" applyAlignment="1" applyProtection="1">
      <alignment vertical="center"/>
    </xf>
    <xf numFmtId="0" fontId="0" fillId="0" borderId="1" xfId="0" applyBorder="1" applyAlignment="1" applyProtection="1">
      <alignment vertical="center"/>
    </xf>
    <xf numFmtId="0" fontId="0" fillId="0" borderId="6" xfId="0" applyBorder="1" applyAlignment="1" applyProtection="1">
      <alignment horizontal="right" vertical="center" wrapText="1"/>
    </xf>
    <xf numFmtId="0" fontId="2" fillId="0" borderId="20" xfId="0" applyFont="1" applyFill="1" applyBorder="1" applyAlignment="1" applyProtection="1">
      <alignment horizontal="center" vertical="center" wrapText="1"/>
    </xf>
    <xf numFmtId="0" fontId="2" fillId="0" borderId="17"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21" xfId="0" applyFont="1" applyFill="1" applyBorder="1" applyAlignment="1" applyProtection="1">
      <alignment horizontal="center" vertical="center" wrapText="1"/>
    </xf>
    <xf numFmtId="0" fontId="5" fillId="0" borderId="0" xfId="0" applyFont="1" applyFill="1" applyBorder="1" applyAlignment="1" applyProtection="1">
      <alignment horizontal="right" vertical="center" wrapText="1"/>
    </xf>
    <xf numFmtId="0" fontId="5" fillId="0" borderId="0" xfId="0" applyFont="1" applyBorder="1" applyAlignment="1" applyProtection="1">
      <alignment horizontal="center" vertical="center"/>
    </xf>
    <xf numFmtId="0" fontId="8" fillId="0" borderId="0" xfId="0" applyFont="1" applyAlignment="1" applyProtection="1">
      <alignment horizontal="left" vertical="center"/>
    </xf>
    <xf numFmtId="0" fontId="0" fillId="0" borderId="0" xfId="0" applyFill="1" applyAlignment="1" applyProtection="1">
      <alignment horizontal="right" vertical="center" wrapText="1"/>
    </xf>
    <xf numFmtId="0" fontId="0" fillId="0" borderId="0" xfId="0" applyFill="1" applyAlignment="1" applyProtection="1">
      <alignment horizontal="right" vertical="center"/>
    </xf>
    <xf numFmtId="0" fontId="8" fillId="0" borderId="0" xfId="0" applyFont="1" applyAlignment="1" applyProtection="1">
      <alignment horizontal="right" vertical="center" wrapText="1"/>
    </xf>
    <xf numFmtId="0" fontId="8" fillId="0" borderId="13" xfId="0" applyFont="1" applyBorder="1" applyAlignment="1" applyProtection="1">
      <alignment horizontal="right" vertical="center" wrapText="1"/>
    </xf>
    <xf numFmtId="0" fontId="14" fillId="0" borderId="0" xfId="0" applyFont="1" applyBorder="1" applyAlignment="1" applyProtection="1">
      <alignment horizontal="center" vertical="center"/>
    </xf>
    <xf numFmtId="0" fontId="0" fillId="0" borderId="0" xfId="0" applyFill="1" applyBorder="1" applyAlignment="1" applyProtection="1">
      <alignment horizontal="right" vertical="center" wrapText="1"/>
    </xf>
    <xf numFmtId="0" fontId="13" fillId="0" borderId="0" xfId="0" applyFont="1" applyFill="1" applyBorder="1" applyAlignment="1" applyProtection="1">
      <alignment horizontal="center" vertical="center"/>
    </xf>
    <xf numFmtId="0" fontId="8" fillId="0" borderId="0" xfId="0" applyFont="1" applyBorder="1" applyAlignment="1" applyProtection="1">
      <alignment horizontal="right" vertical="center" wrapText="1"/>
    </xf>
    <xf numFmtId="0" fontId="2" fillId="0" borderId="14" xfId="0" applyFont="1" applyFill="1" applyBorder="1" applyAlignment="1" applyProtection="1">
      <alignment horizontal="center" vertical="center" wrapText="1"/>
    </xf>
    <xf numFmtId="0" fontId="0" fillId="0" borderId="0" xfId="0" applyFont="1" applyAlignment="1" applyProtection="1">
      <alignment horizontal="right" vertical="center" wrapText="1"/>
    </xf>
    <xf numFmtId="0" fontId="31" fillId="0" borderId="0" xfId="0" applyFont="1" applyAlignment="1" applyProtection="1">
      <alignment horizontal="center" vertical="center" wrapText="1"/>
    </xf>
    <xf numFmtId="0" fontId="0" fillId="0" borderId="0" xfId="0" applyFont="1" applyAlignment="1" applyProtection="1">
      <alignment horizontal="left" vertical="center" wrapText="1"/>
    </xf>
    <xf numFmtId="0" fontId="0" fillId="0" borderId="0" xfId="0" applyFont="1" applyAlignment="1" applyProtection="1">
      <alignment vertical="center"/>
    </xf>
    <xf numFmtId="0" fontId="0" fillId="0" borderId="15" xfId="0" applyFont="1" applyBorder="1" applyAlignment="1" applyProtection="1">
      <alignment vertical="center"/>
    </xf>
    <xf numFmtId="0" fontId="0" fillId="0" borderId="23" xfId="0" applyFont="1" applyBorder="1" applyAlignment="1" applyProtection="1">
      <alignment vertical="center"/>
    </xf>
    <xf numFmtId="0" fontId="0" fillId="0" borderId="21" xfId="0" applyFont="1" applyBorder="1" applyAlignment="1" applyProtection="1">
      <alignment vertical="center"/>
    </xf>
    <xf numFmtId="0" fontId="5" fillId="0" borderId="0" xfId="0" applyFont="1" applyBorder="1" applyAlignment="1" applyProtection="1">
      <alignment horizontal="center" vertical="center" wrapText="1"/>
    </xf>
    <xf numFmtId="0" fontId="2" fillId="0" borderId="20" xfId="0" applyFont="1" applyFill="1" applyBorder="1" applyAlignment="1" applyProtection="1">
      <alignment horizontal="left" vertical="center" wrapText="1"/>
    </xf>
    <xf numFmtId="0" fontId="13" fillId="0" borderId="0" xfId="0" applyFont="1" applyFill="1" applyAlignment="1" applyProtection="1">
      <alignment horizontal="center" vertical="center" wrapText="1"/>
    </xf>
    <xf numFmtId="0" fontId="14" fillId="0" borderId="0" xfId="0" applyFont="1" applyFill="1" applyBorder="1" applyAlignment="1" applyProtection="1">
      <alignment horizontal="center" vertical="center" wrapText="1"/>
    </xf>
    <xf numFmtId="0" fontId="6" fillId="0" borderId="8" xfId="0" applyFont="1" applyBorder="1" applyAlignment="1" applyProtection="1">
      <alignment horizontal="center" vertical="center" wrapText="1"/>
    </xf>
    <xf numFmtId="0" fontId="0" fillId="0" borderId="0" xfId="0" applyAlignment="1" applyProtection="1">
      <alignment vertical="center" wrapText="1"/>
    </xf>
    <xf numFmtId="0" fontId="13" fillId="0" borderId="0" xfId="0" applyFont="1" applyAlignment="1" applyProtection="1">
      <alignment vertical="center" wrapText="1"/>
    </xf>
    <xf numFmtId="0" fontId="14" fillId="0" borderId="0" xfId="0" applyFont="1" applyBorder="1" applyAlignment="1" applyProtection="1">
      <alignment horizontal="center" vertical="center" wrapText="1"/>
    </xf>
    <xf numFmtId="0" fontId="13" fillId="0" borderId="0" xfId="0" applyFont="1" applyAlignment="1" applyProtection="1">
      <alignment horizontal="center" vertical="center" wrapText="1"/>
    </xf>
    <xf numFmtId="0" fontId="5" fillId="0" borderId="8" xfId="0" applyFont="1" applyBorder="1" applyAlignment="1" applyProtection="1">
      <alignment vertical="center" wrapText="1"/>
    </xf>
    <xf numFmtId="0" fontId="13" fillId="0" borderId="0" xfId="0" applyFont="1" applyFill="1" applyBorder="1" applyAlignment="1" applyProtection="1">
      <alignment horizontal="center" vertical="center" wrapText="1"/>
    </xf>
    <xf numFmtId="0" fontId="8" fillId="0" borderId="0" xfId="0" applyFont="1" applyBorder="1" applyAlignment="1" applyProtection="1">
      <alignment vertical="center" wrapText="1"/>
    </xf>
    <xf numFmtId="0" fontId="13" fillId="0" borderId="0" xfId="0" applyFont="1" applyFill="1" applyAlignment="1" applyProtection="1">
      <alignment vertical="center" wrapText="1"/>
    </xf>
    <xf numFmtId="0" fontId="13" fillId="0" borderId="0" xfId="0" applyFont="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lignment wrapText="1"/>
    </xf>
    <xf numFmtId="0" fontId="5" fillId="9" borderId="8" xfId="0" applyFont="1" applyFill="1" applyBorder="1" applyAlignment="1" applyProtection="1">
      <alignment vertical="center" wrapText="1"/>
    </xf>
    <xf numFmtId="0" fontId="5" fillId="9" borderId="0" xfId="0" applyFont="1" applyFill="1" applyBorder="1" applyAlignment="1" applyProtection="1">
      <alignment vertical="center" wrapText="1"/>
    </xf>
    <xf numFmtId="0" fontId="5" fillId="9" borderId="30" xfId="0" applyFont="1" applyFill="1" applyBorder="1" applyAlignment="1" applyProtection="1">
      <alignment vertical="center" wrapText="1"/>
    </xf>
    <xf numFmtId="0" fontId="5" fillId="9" borderId="32" xfId="0" applyFont="1" applyFill="1" applyBorder="1" applyAlignment="1" applyProtection="1">
      <alignment vertical="center" wrapText="1"/>
    </xf>
    <xf numFmtId="0" fontId="5" fillId="9" borderId="27" xfId="0" applyFont="1" applyFill="1" applyBorder="1" applyAlignment="1" applyProtection="1">
      <alignment vertical="center" wrapText="1"/>
    </xf>
    <xf numFmtId="0" fontId="8" fillId="0" borderId="0" xfId="0" applyFont="1" applyAlignment="1">
      <alignment horizontal="center" vertical="center"/>
    </xf>
    <xf numFmtId="0" fontId="11" fillId="0" borderId="8" xfId="0" applyFont="1" applyBorder="1" applyAlignment="1" applyProtection="1">
      <alignment vertical="center" wrapText="1"/>
    </xf>
    <xf numFmtId="0" fontId="11" fillId="9" borderId="32" xfId="0" applyFont="1" applyFill="1" applyBorder="1" applyAlignment="1" applyProtection="1">
      <alignment vertical="center" wrapText="1"/>
    </xf>
    <xf numFmtId="0" fontId="11" fillId="9" borderId="30" xfId="0" applyFont="1" applyFill="1" applyBorder="1" applyAlignment="1" applyProtection="1">
      <alignment vertical="center" wrapText="1"/>
    </xf>
    <xf numFmtId="0" fontId="8" fillId="0" borderId="0" xfId="0" applyFont="1" applyFill="1" applyAlignment="1" applyProtection="1">
      <alignment horizontal="center" vertical="center" wrapText="1"/>
    </xf>
    <xf numFmtId="0" fontId="5" fillId="9" borderId="35" xfId="0" applyFont="1" applyFill="1" applyBorder="1" applyAlignment="1" applyProtection="1">
      <alignment horizontal="left" vertical="center" wrapText="1"/>
    </xf>
    <xf numFmtId="0" fontId="5" fillId="9" borderId="38" xfId="0" applyFont="1" applyFill="1" applyBorder="1" applyAlignment="1" applyProtection="1">
      <alignment horizontal="left" vertical="center" wrapText="1"/>
    </xf>
    <xf numFmtId="0" fontId="5" fillId="0" borderId="10" xfId="0" applyFont="1" applyFill="1" applyBorder="1" applyAlignment="1" applyProtection="1">
      <alignment horizontal="left" vertical="center" wrapText="1"/>
    </xf>
    <xf numFmtId="0" fontId="13" fillId="0" borderId="3" xfId="0" applyFont="1" applyFill="1" applyBorder="1" applyAlignment="1" applyProtection="1">
      <alignment horizontal="center" vertical="center"/>
    </xf>
    <xf numFmtId="0" fontId="8" fillId="0" borderId="3" xfId="0" applyFont="1" applyFill="1" applyBorder="1" applyAlignment="1" applyProtection="1">
      <alignment horizontal="center" vertical="center" wrapText="1"/>
    </xf>
    <xf numFmtId="0" fontId="5" fillId="2" borderId="2" xfId="0" applyFont="1" applyFill="1" applyBorder="1" applyAlignment="1" applyProtection="1">
      <alignment horizontal="right" vertical="center" wrapText="1"/>
    </xf>
    <xf numFmtId="0" fontId="5" fillId="2" borderId="4" xfId="0" applyFont="1" applyFill="1" applyBorder="1" applyAlignment="1" applyProtection="1">
      <alignment horizontal="right" vertical="center" wrapText="1"/>
    </xf>
    <xf numFmtId="0" fontId="5" fillId="2" borderId="18" xfId="0" applyFont="1" applyFill="1" applyBorder="1" applyAlignment="1" applyProtection="1">
      <alignment horizontal="right" vertical="center" wrapText="1"/>
    </xf>
    <xf numFmtId="0" fontId="0" fillId="2" borderId="2" xfId="0" applyFill="1" applyBorder="1" applyAlignment="1" applyProtection="1">
      <alignment horizontal="right" vertical="center" wrapText="1"/>
    </xf>
    <xf numFmtId="0" fontId="5" fillId="2" borderId="41" xfId="0" applyFont="1" applyFill="1" applyBorder="1" applyAlignment="1" applyProtection="1">
      <alignment horizontal="right" vertical="center" wrapText="1"/>
    </xf>
    <xf numFmtId="0" fontId="5" fillId="9" borderId="28" xfId="0" applyFont="1" applyFill="1" applyBorder="1" applyAlignment="1" applyProtection="1">
      <alignment vertical="center"/>
    </xf>
    <xf numFmtId="0" fontId="5" fillId="9" borderId="29" xfId="0" applyFont="1" applyFill="1" applyBorder="1" applyAlignment="1" applyProtection="1">
      <alignment horizontal="right" vertical="center" wrapText="1"/>
    </xf>
    <xf numFmtId="0" fontId="15" fillId="0" borderId="0" xfId="0" applyFont="1" applyBorder="1" applyAlignment="1" applyProtection="1">
      <alignment vertical="center" wrapText="1"/>
    </xf>
    <xf numFmtId="0" fontId="19" fillId="0" borderId="0" xfId="3" applyFont="1" applyBorder="1" applyAlignment="1" applyProtection="1">
      <alignment horizontal="center" vertical="center" wrapText="1"/>
    </xf>
    <xf numFmtId="0" fontId="5" fillId="10" borderId="2" xfId="0" applyFont="1" applyFill="1" applyBorder="1" applyAlignment="1" applyProtection="1">
      <alignment horizontal="right" vertical="center" wrapText="1"/>
    </xf>
    <xf numFmtId="0" fontId="5" fillId="10" borderId="4" xfId="0" applyFont="1" applyFill="1" applyBorder="1" applyAlignment="1" applyProtection="1">
      <alignment horizontal="right" vertical="center" wrapText="1"/>
    </xf>
    <xf numFmtId="0" fontId="5" fillId="10" borderId="2" xfId="0" applyFont="1" applyFill="1" applyBorder="1" applyAlignment="1" applyProtection="1">
      <alignment horizontal="right" vertical="center" wrapText="1"/>
      <protection locked="0"/>
    </xf>
    <xf numFmtId="0" fontId="5" fillId="10" borderId="4" xfId="0" applyFont="1" applyFill="1" applyBorder="1" applyAlignment="1" applyProtection="1">
      <alignment horizontal="right" vertical="center" wrapText="1"/>
      <protection locked="0"/>
    </xf>
    <xf numFmtId="0" fontId="0" fillId="10" borderId="2" xfId="0" applyFill="1" applyBorder="1" applyAlignment="1" applyProtection="1">
      <alignment horizontal="right" vertical="center" wrapText="1"/>
    </xf>
    <xf numFmtId="0" fontId="5" fillId="0" borderId="0" xfId="0" applyFont="1" applyFill="1" applyAlignment="1">
      <alignment wrapText="1"/>
    </xf>
    <xf numFmtId="0" fontId="8" fillId="0" borderId="2" xfId="0" applyFont="1" applyBorder="1"/>
    <xf numFmtId="0" fontId="0" fillId="0" borderId="2" xfId="0" applyBorder="1"/>
    <xf numFmtId="0" fontId="5" fillId="6" borderId="2" xfId="0" applyFont="1" applyFill="1" applyBorder="1" applyAlignment="1" applyProtection="1">
      <alignment horizontal="right" vertical="center" wrapText="1"/>
    </xf>
    <xf numFmtId="0" fontId="0" fillId="6" borderId="2" xfId="0" applyFill="1" applyBorder="1" applyAlignment="1" applyProtection="1">
      <alignment horizontal="right" vertical="center" wrapText="1"/>
    </xf>
    <xf numFmtId="0" fontId="8" fillId="0" borderId="8" xfId="0" applyFont="1" applyBorder="1" applyAlignment="1" applyProtection="1">
      <alignment vertical="center" wrapText="1"/>
    </xf>
    <xf numFmtId="0" fontId="8" fillId="0" borderId="0" xfId="0" applyFont="1" applyFill="1" applyAlignment="1" applyProtection="1">
      <alignment horizontal="center"/>
    </xf>
    <xf numFmtId="0" fontId="0" fillId="0" borderId="22" xfId="0" applyBorder="1" applyAlignment="1">
      <alignment wrapText="1"/>
    </xf>
    <xf numFmtId="0" fontId="0" fillId="0" borderId="22" xfId="0" applyBorder="1"/>
    <xf numFmtId="0" fontId="13" fillId="0" borderId="0" xfId="0" applyFont="1" applyFill="1" applyAlignment="1" applyProtection="1">
      <alignment horizontal="left"/>
    </xf>
    <xf numFmtId="0" fontId="8" fillId="0" borderId="0" xfId="0" applyFont="1" applyAlignment="1"/>
    <xf numFmtId="0" fontId="5" fillId="10" borderId="11" xfId="0" applyFont="1" applyFill="1" applyBorder="1" applyAlignment="1" applyProtection="1">
      <alignment horizontal="right" vertical="center" wrapText="1"/>
      <protection locked="0"/>
    </xf>
    <xf numFmtId="0" fontId="0" fillId="10" borderId="4" xfId="0" applyFill="1" applyBorder="1" applyAlignment="1" applyProtection="1">
      <alignment horizontal="right" vertical="center" wrapText="1"/>
    </xf>
    <xf numFmtId="0" fontId="5" fillId="9" borderId="47" xfId="0" applyFont="1" applyFill="1" applyBorder="1" applyAlignment="1" applyProtection="1">
      <alignment vertical="center" wrapText="1"/>
    </xf>
    <xf numFmtId="0" fontId="5" fillId="9" borderId="48" xfId="0" applyFont="1" applyFill="1" applyBorder="1" applyAlignment="1" applyProtection="1">
      <alignment vertical="center" wrapText="1"/>
    </xf>
    <xf numFmtId="0" fontId="5" fillId="9" borderId="50" xfId="0" applyFont="1" applyFill="1" applyBorder="1" applyAlignment="1" applyProtection="1">
      <alignment vertical="center" wrapText="1"/>
    </xf>
    <xf numFmtId="0" fontId="5" fillId="9" borderId="51" xfId="0" applyFont="1" applyFill="1" applyBorder="1" applyAlignment="1" applyProtection="1">
      <alignment vertical="center" wrapText="1"/>
    </xf>
    <xf numFmtId="0" fontId="5" fillId="0" borderId="30" xfId="0" applyFont="1" applyFill="1" applyBorder="1" applyAlignment="1" applyProtection="1">
      <alignment horizontal="left" vertical="center" wrapText="1"/>
    </xf>
    <xf numFmtId="0" fontId="6" fillId="0" borderId="55" xfId="0" applyFont="1" applyFill="1" applyBorder="1" applyAlignment="1" applyProtection="1">
      <alignment horizontal="center" vertical="center"/>
    </xf>
    <xf numFmtId="0" fontId="5" fillId="9" borderId="56" xfId="0" applyFont="1" applyFill="1" applyBorder="1" applyAlignment="1" applyProtection="1">
      <alignment vertical="center" wrapText="1"/>
    </xf>
    <xf numFmtId="0" fontId="5" fillId="9" borderId="57" xfId="0" applyFont="1" applyFill="1" applyBorder="1" applyAlignment="1" applyProtection="1">
      <alignment vertical="center" wrapText="1"/>
    </xf>
    <xf numFmtId="0" fontId="5" fillId="9" borderId="59" xfId="0" applyFont="1" applyFill="1" applyBorder="1" applyAlignment="1" applyProtection="1">
      <alignment vertical="center" wrapText="1"/>
    </xf>
    <xf numFmtId="0" fontId="5" fillId="0" borderId="59" xfId="0" applyFont="1" applyFill="1" applyBorder="1" applyAlignment="1" applyProtection="1">
      <alignment vertical="center" wrapText="1"/>
    </xf>
    <xf numFmtId="0" fontId="5" fillId="0" borderId="57" xfId="0" applyFont="1" applyFill="1" applyBorder="1" applyAlignment="1" applyProtection="1">
      <alignment vertical="center" wrapText="1"/>
    </xf>
    <xf numFmtId="0" fontId="13" fillId="0" borderId="0" xfId="0" applyFont="1" applyAlignment="1" applyProtection="1">
      <alignment horizontal="left" vertical="center" wrapText="1"/>
    </xf>
    <xf numFmtId="0" fontId="13" fillId="0" borderId="0"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3" fillId="0" borderId="3" xfId="0" applyFont="1" applyFill="1" applyBorder="1" applyAlignment="1" applyProtection="1">
      <alignment horizontal="center" vertical="center" wrapText="1"/>
    </xf>
    <xf numFmtId="0" fontId="8" fillId="0" borderId="61" xfId="0" applyFont="1" applyBorder="1"/>
    <xf numFmtId="0" fontId="8" fillId="0" borderId="0" xfId="0" applyFont="1" applyFill="1" applyAlignment="1" applyProtection="1">
      <alignment horizontal="left"/>
    </xf>
    <xf numFmtId="10" fontId="8" fillId="0" borderId="0" xfId="0" applyNumberFormat="1" applyFont="1"/>
    <xf numFmtId="10" fontId="5" fillId="10" borderId="2" xfId="0" applyNumberFormat="1" applyFont="1" applyFill="1" applyBorder="1" applyAlignment="1" applyProtection="1">
      <alignment horizontal="right" vertical="center" wrapText="1"/>
      <protection locked="0"/>
    </xf>
    <xf numFmtId="0" fontId="5" fillId="9" borderId="62" xfId="0" applyFont="1" applyFill="1" applyBorder="1" applyAlignment="1" applyProtection="1">
      <alignment vertical="center" wrapText="1"/>
    </xf>
    <xf numFmtId="0" fontId="5" fillId="9" borderId="55" xfId="0" applyFont="1" applyFill="1" applyBorder="1" applyAlignment="1" applyProtection="1">
      <alignment vertical="center" wrapText="1"/>
    </xf>
    <xf numFmtId="0" fontId="5" fillId="10" borderId="12" xfId="0" applyFont="1" applyFill="1" applyBorder="1" applyAlignment="1" applyProtection="1">
      <alignment horizontal="right" vertical="center" wrapText="1"/>
      <protection locked="0"/>
    </xf>
    <xf numFmtId="10" fontId="5" fillId="10" borderId="12" xfId="0" applyNumberFormat="1" applyFont="1" applyFill="1" applyBorder="1" applyAlignment="1" applyProtection="1">
      <alignment horizontal="right" vertical="center" wrapText="1"/>
      <protection locked="0"/>
    </xf>
    <xf numFmtId="0" fontId="5" fillId="10" borderId="42" xfId="0" applyFont="1" applyFill="1" applyBorder="1" applyAlignment="1" applyProtection="1">
      <alignment horizontal="right" vertical="center" wrapText="1"/>
      <protection locked="0"/>
    </xf>
    <xf numFmtId="0" fontId="5" fillId="0" borderId="8" xfId="0" applyFont="1" applyFill="1" applyBorder="1" applyAlignment="1" applyProtection="1">
      <alignment horizontal="right" vertical="center" wrapText="1"/>
    </xf>
    <xf numFmtId="0" fontId="5" fillId="0" borderId="9" xfId="0" applyFont="1" applyFill="1" applyBorder="1" applyAlignment="1" applyProtection="1">
      <alignment horizontal="right" vertical="center" wrapText="1"/>
    </xf>
    <xf numFmtId="0" fontId="8" fillId="0" borderId="8" xfId="0" applyFont="1" applyBorder="1" applyAlignment="1" applyProtection="1">
      <alignment horizontal="right" vertical="center" wrapText="1"/>
    </xf>
    <xf numFmtId="0" fontId="5" fillId="0" borderId="8" xfId="0" applyFont="1" applyBorder="1" applyAlignment="1" applyProtection="1">
      <alignment horizontal="right" vertical="center" wrapText="1"/>
    </xf>
    <xf numFmtId="0" fontId="8" fillId="0" borderId="0" xfId="0" applyFont="1" applyFill="1" applyBorder="1" applyAlignment="1" applyProtection="1">
      <alignment horizontal="center" vertical="center" wrapText="1"/>
    </xf>
    <xf numFmtId="0" fontId="0" fillId="0" borderId="0" xfId="0" applyFill="1" applyBorder="1" applyAlignment="1" applyProtection="1">
      <alignment vertical="center" wrapText="1"/>
    </xf>
    <xf numFmtId="0" fontId="16" fillId="0" borderId="8" xfId="3" applyFont="1" applyFill="1" applyBorder="1" applyAlignment="1" applyProtection="1">
      <alignment horizontal="left" vertical="center" wrapText="1"/>
    </xf>
    <xf numFmtId="0" fontId="0" fillId="0" borderId="8" xfId="0" applyFill="1" applyBorder="1" applyAlignment="1" applyProtection="1">
      <alignment vertical="center" wrapText="1"/>
    </xf>
    <xf numFmtId="0" fontId="8" fillId="0" borderId="0" xfId="0" applyFont="1" applyFill="1" applyAlignment="1">
      <alignment vertical="center" wrapText="1"/>
    </xf>
    <xf numFmtId="0" fontId="8" fillId="0" borderId="0" xfId="0" applyFont="1" applyAlignment="1">
      <alignment vertical="center" wrapText="1"/>
    </xf>
    <xf numFmtId="0" fontId="16" fillId="0" borderId="8" xfId="0" applyFont="1" applyBorder="1" applyAlignment="1" applyProtection="1">
      <alignment vertical="center" wrapText="1"/>
    </xf>
    <xf numFmtId="0" fontId="5" fillId="0" borderId="70" xfId="0" applyFont="1" applyBorder="1" applyAlignment="1" applyProtection="1">
      <alignment horizontal="right" vertical="center" wrapText="1"/>
    </xf>
    <xf numFmtId="0" fontId="19" fillId="7" borderId="70" xfId="3" applyFont="1" applyFill="1" applyBorder="1" applyAlignment="1" applyProtection="1">
      <alignment horizontal="center" vertical="center" wrapText="1"/>
    </xf>
    <xf numFmtId="0" fontId="5" fillId="7" borderId="70" xfId="0" applyFont="1" applyFill="1" applyBorder="1" applyAlignment="1" applyProtection="1">
      <alignment horizontal="left" vertical="center" wrapText="1"/>
    </xf>
    <xf numFmtId="0" fontId="16" fillId="0" borderId="70" xfId="0" applyFont="1" applyBorder="1" applyAlignment="1" applyProtection="1">
      <alignment vertical="center" wrapText="1"/>
    </xf>
    <xf numFmtId="0" fontId="8" fillId="7" borderId="70" xfId="0" applyFont="1" applyFill="1" applyBorder="1" applyAlignment="1" applyProtection="1">
      <alignment vertical="center" wrapText="1"/>
    </xf>
    <xf numFmtId="0" fontId="16" fillId="0" borderId="10" xfId="3" applyFont="1" applyFill="1" applyBorder="1" applyAlignment="1" applyProtection="1">
      <alignment horizontal="left" vertical="center" wrapText="1"/>
    </xf>
    <xf numFmtId="0" fontId="5" fillId="0" borderId="0" xfId="0" applyFont="1" applyBorder="1" applyAlignment="1" applyProtection="1">
      <alignment vertical="center" wrapText="1"/>
    </xf>
    <xf numFmtId="0" fontId="5" fillId="0" borderId="0" xfId="0"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8" fillId="0" borderId="0" xfId="0" applyFont="1" applyAlignment="1" applyProtection="1">
      <alignment horizontal="center" vertical="center"/>
    </xf>
    <xf numFmtId="0" fontId="8" fillId="0" borderId="0" xfId="0" applyFont="1" applyFill="1" applyAlignment="1" applyProtection="1">
      <alignment horizontal="center" vertical="center"/>
    </xf>
    <xf numFmtId="0" fontId="0" fillId="0" borderId="0" xfId="0" applyFont="1" applyAlignment="1" applyProtection="1">
      <alignment horizontal="right" vertical="center"/>
    </xf>
    <xf numFmtId="0" fontId="0" fillId="0" borderId="3" xfId="0" applyFont="1" applyBorder="1" applyAlignment="1" applyProtection="1">
      <alignment vertical="center"/>
    </xf>
    <xf numFmtId="0" fontId="0" fillId="0" borderId="13" xfId="0" applyBorder="1" applyAlignment="1" applyProtection="1">
      <alignment horizontal="right" vertical="center" wrapText="1"/>
    </xf>
    <xf numFmtId="0" fontId="5" fillId="0" borderId="0" xfId="0" applyFont="1" applyFill="1" applyBorder="1" applyAlignment="1" applyProtection="1">
      <alignment horizontal="center" vertical="center"/>
    </xf>
    <xf numFmtId="0" fontId="2" fillId="0" borderId="3" xfId="0" applyFont="1" applyFill="1" applyBorder="1" applyAlignment="1" applyProtection="1">
      <alignment horizontal="center" vertical="center" wrapText="1"/>
    </xf>
    <xf numFmtId="0" fontId="2" fillId="0" borderId="40" xfId="0" applyFont="1" applyFill="1" applyBorder="1" applyAlignment="1" applyProtection="1">
      <alignment horizontal="center" vertical="center" wrapText="1"/>
    </xf>
    <xf numFmtId="0" fontId="32" fillId="0" borderId="40" xfId="0" applyFont="1" applyFill="1" applyBorder="1" applyAlignment="1" applyProtection="1">
      <alignment horizontal="center" vertical="center" wrapText="1"/>
    </xf>
    <xf numFmtId="0" fontId="2" fillId="0" borderId="68"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5" fillId="0" borderId="26" xfId="0" applyFont="1" applyBorder="1" applyAlignment="1">
      <alignment horizontal="left" vertical="center" wrapText="1"/>
    </xf>
    <xf numFmtId="0" fontId="5" fillId="0" borderId="43" xfId="0" applyFont="1" applyBorder="1" applyAlignment="1" applyProtection="1">
      <alignment horizontal="left" vertical="center" wrapText="1"/>
    </xf>
    <xf numFmtId="0" fontId="5" fillId="0" borderId="45" xfId="0" applyFont="1" applyBorder="1" applyAlignment="1" applyProtection="1">
      <alignment horizontal="left" vertical="center" wrapText="1"/>
    </xf>
    <xf numFmtId="0" fontId="5" fillId="0" borderId="4" xfId="0" applyFont="1" applyBorder="1" applyAlignment="1" applyProtection="1">
      <alignment horizontal="right" vertical="top" wrapText="1"/>
    </xf>
    <xf numFmtId="0" fontId="5" fillId="0" borderId="43" xfId="0" applyFont="1" applyBorder="1" applyAlignment="1" applyProtection="1">
      <alignment horizontal="right" vertical="top" wrapText="1"/>
    </xf>
    <xf numFmtId="0" fontId="5" fillId="0" borderId="6" xfId="0" applyFont="1" applyBorder="1" applyAlignment="1" applyProtection="1">
      <alignment horizontal="right" vertical="top" wrapText="1"/>
    </xf>
    <xf numFmtId="0" fontId="5" fillId="0" borderId="22" xfId="0" applyFont="1" applyBorder="1" applyAlignment="1" applyProtection="1">
      <alignment horizontal="right" vertical="top" wrapText="1"/>
    </xf>
    <xf numFmtId="0" fontId="8" fillId="0" borderId="4" xfId="0" applyFont="1" applyBorder="1" applyAlignment="1" applyProtection="1">
      <alignment horizontal="right" vertical="top"/>
    </xf>
    <xf numFmtId="0" fontId="8" fillId="0" borderId="0" xfId="0" applyFont="1" applyAlignment="1" applyProtection="1">
      <alignment horizontal="right" vertical="top"/>
    </xf>
    <xf numFmtId="0" fontId="8" fillId="0" borderId="6" xfId="0" applyFont="1" applyBorder="1" applyAlignment="1" applyProtection="1">
      <alignment horizontal="right" vertical="top"/>
    </xf>
    <xf numFmtId="0" fontId="5" fillId="0" borderId="24" xfId="0" applyFont="1" applyFill="1" applyBorder="1" applyAlignment="1" applyProtection="1">
      <alignment horizontal="left" vertical="center" wrapText="1"/>
    </xf>
    <xf numFmtId="0" fontId="5" fillId="0" borderId="18" xfId="0" applyFont="1" applyBorder="1" applyAlignment="1" applyProtection="1">
      <alignment horizontal="left" vertical="center" wrapText="1"/>
    </xf>
    <xf numFmtId="0" fontId="5" fillId="6" borderId="12" xfId="0" applyFont="1" applyFill="1" applyBorder="1" applyAlignment="1" applyProtection="1">
      <alignment horizontal="right" vertical="top" wrapText="1"/>
    </xf>
    <xf numFmtId="0" fontId="5" fillId="2" borderId="0" xfId="0" applyFont="1" applyFill="1" applyBorder="1" applyAlignment="1" applyProtection="1">
      <alignment horizontal="right" vertical="top" wrapText="1"/>
    </xf>
    <xf numFmtId="0" fontId="5" fillId="2" borderId="4" xfId="0" applyFont="1" applyFill="1" applyBorder="1" applyAlignment="1" applyProtection="1">
      <alignment horizontal="right" vertical="top" wrapText="1"/>
    </xf>
    <xf numFmtId="0" fontId="5" fillId="6" borderId="9" xfId="0" applyFont="1" applyFill="1" applyBorder="1" applyAlignment="1" applyProtection="1">
      <alignment horizontal="right" vertical="top" wrapText="1"/>
      <protection locked="0"/>
    </xf>
    <xf numFmtId="0" fontId="5" fillId="3" borderId="2" xfId="0" applyFont="1" applyFill="1" applyBorder="1" applyAlignment="1" applyProtection="1">
      <alignment horizontal="right" vertical="top" wrapText="1"/>
      <protection locked="0"/>
    </xf>
    <xf numFmtId="0" fontId="5" fillId="3" borderId="4" xfId="0" applyFont="1" applyFill="1" applyBorder="1" applyAlignment="1" applyProtection="1">
      <alignment horizontal="right" vertical="top" wrapText="1"/>
    </xf>
    <xf numFmtId="0" fontId="5" fillId="3" borderId="4" xfId="0" applyFont="1" applyFill="1" applyBorder="1" applyAlignment="1" applyProtection="1">
      <alignment horizontal="right" vertical="top" wrapText="1"/>
      <protection locked="0"/>
    </xf>
    <xf numFmtId="0" fontId="5" fillId="3" borderId="22" xfId="0" applyFont="1" applyFill="1" applyBorder="1" applyAlignment="1" applyProtection="1">
      <alignment horizontal="right" vertical="top" wrapText="1"/>
    </xf>
    <xf numFmtId="0" fontId="8" fillId="3" borderId="4" xfId="0" applyFont="1" applyFill="1" applyBorder="1" applyAlignment="1" applyProtection="1">
      <alignment horizontal="right" vertical="top" wrapText="1"/>
    </xf>
    <xf numFmtId="0" fontId="8" fillId="3" borderId="0" xfId="0" applyFont="1" applyFill="1" applyAlignment="1" applyProtection="1">
      <alignment horizontal="right" vertical="top" wrapText="1"/>
    </xf>
    <xf numFmtId="0" fontId="8" fillId="3" borderId="9" xfId="0" applyFont="1" applyFill="1" applyBorder="1" applyAlignment="1" applyProtection="1">
      <alignment horizontal="right" vertical="top" wrapText="1"/>
    </xf>
    <xf numFmtId="0" fontId="5" fillId="0" borderId="24" xfId="0" applyFont="1" applyBorder="1" applyAlignment="1" applyProtection="1">
      <alignment horizontal="right" vertical="center" wrapText="1"/>
    </xf>
    <xf numFmtId="0" fontId="5" fillId="0" borderId="18" xfId="0" applyFont="1" applyBorder="1" applyAlignment="1" applyProtection="1">
      <alignment horizontal="right" vertical="center" wrapText="1"/>
    </xf>
    <xf numFmtId="0" fontId="8" fillId="0" borderId="4" xfId="0" applyFont="1" applyBorder="1" applyAlignment="1" applyProtection="1">
      <alignment horizontal="right" vertical="top" wrapText="1"/>
    </xf>
    <xf numFmtId="0" fontId="8" fillId="0" borderId="0" xfId="0" applyFont="1" applyAlignment="1" applyProtection="1">
      <alignment horizontal="right" vertical="top" wrapText="1"/>
    </xf>
    <xf numFmtId="0" fontId="8" fillId="0" borderId="9" xfId="0" applyFont="1" applyBorder="1" applyAlignment="1" applyProtection="1">
      <alignment horizontal="right" vertical="top" wrapText="1"/>
    </xf>
    <xf numFmtId="0" fontId="5" fillId="6" borderId="4" xfId="0" applyFont="1" applyFill="1" applyBorder="1" applyAlignment="1" applyProtection="1">
      <alignment horizontal="right" vertical="top" wrapText="1"/>
    </xf>
    <xf numFmtId="0" fontId="5" fillId="0" borderId="24" xfId="0" applyFont="1" applyBorder="1" applyAlignment="1" applyProtection="1">
      <alignment horizontal="left" vertical="center" wrapText="1"/>
    </xf>
    <xf numFmtId="0" fontId="0" fillId="0" borderId="0" xfId="0" applyFill="1" applyAlignment="1" applyProtection="1">
      <alignment vertical="center"/>
    </xf>
    <xf numFmtId="0" fontId="5" fillId="0" borderId="9" xfId="0" applyFont="1" applyFill="1" applyBorder="1" applyAlignment="1" applyProtection="1">
      <alignment horizontal="right" vertical="top" wrapText="1"/>
    </xf>
    <xf numFmtId="0" fontId="5" fillId="0" borderId="22" xfId="0" applyFont="1" applyFill="1" applyBorder="1" applyAlignment="1" applyProtection="1">
      <alignment horizontal="right" vertical="top" wrapText="1"/>
    </xf>
    <xf numFmtId="0" fontId="5" fillId="0" borderId="24" xfId="3" applyFont="1" applyBorder="1" applyAlignment="1" applyProtection="1">
      <alignment horizontal="left" vertical="center" wrapText="1"/>
    </xf>
    <xf numFmtId="0" fontId="18" fillId="0" borderId="18" xfId="3" applyBorder="1" applyAlignment="1" applyProtection="1">
      <alignment horizontal="center" vertical="center" wrapText="1"/>
    </xf>
    <xf numFmtId="0" fontId="5" fillId="6" borderId="2" xfId="0" applyFont="1" applyFill="1" applyBorder="1" applyAlignment="1" applyProtection="1">
      <alignment horizontal="right" vertical="top" wrapText="1"/>
    </xf>
    <xf numFmtId="0" fontId="5" fillId="0" borderId="24" xfId="0" applyFont="1" applyFill="1" applyBorder="1" applyAlignment="1" applyProtection="1">
      <alignment horizontal="right" vertical="center" wrapText="1"/>
    </xf>
    <xf numFmtId="0" fontId="5" fillId="0" borderId="2" xfId="0" applyFont="1" applyFill="1" applyBorder="1" applyAlignment="1" applyProtection="1">
      <alignment horizontal="right" vertical="center" wrapText="1"/>
    </xf>
    <xf numFmtId="0" fontId="5" fillId="0" borderId="18" xfId="0" applyFont="1" applyFill="1" applyBorder="1" applyAlignment="1" applyProtection="1">
      <alignment horizontal="right" vertical="center" wrapText="1"/>
    </xf>
    <xf numFmtId="0" fontId="5" fillId="3" borderId="0" xfId="0" applyFont="1" applyFill="1" applyBorder="1" applyAlignment="1" applyProtection="1">
      <alignment horizontal="right" vertical="top" wrapText="1"/>
    </xf>
    <xf numFmtId="0" fontId="0" fillId="0" borderId="0" xfId="0" applyAlignment="1">
      <alignment vertical="center"/>
    </xf>
    <xf numFmtId="0" fontId="8" fillId="0" borderId="9" xfId="0" applyFont="1" applyBorder="1" applyAlignment="1" applyProtection="1">
      <alignment horizontal="center" vertical="center"/>
    </xf>
    <xf numFmtId="0" fontId="0" fillId="0" borderId="0" xfId="0" applyFill="1" applyBorder="1" applyAlignment="1" applyProtection="1">
      <alignment vertical="center"/>
    </xf>
    <xf numFmtId="0" fontId="5" fillId="0" borderId="4" xfId="0" applyFont="1" applyBorder="1" applyAlignment="1" applyProtection="1">
      <alignment horizontal="right" vertical="center" wrapText="1"/>
    </xf>
    <xf numFmtId="0" fontId="5" fillId="2" borderId="2" xfId="0" applyFont="1" applyFill="1" applyBorder="1" applyAlignment="1" applyProtection="1">
      <alignment horizontal="right" vertical="top" wrapText="1"/>
    </xf>
    <xf numFmtId="0" fontId="5" fillId="3" borderId="12" xfId="0" applyFont="1" applyFill="1" applyBorder="1" applyAlignment="1" applyProtection="1">
      <alignment horizontal="right" vertical="top" wrapText="1"/>
      <protection locked="0"/>
    </xf>
    <xf numFmtId="0" fontId="8" fillId="0" borderId="9" xfId="0" applyFont="1" applyFill="1" applyBorder="1" applyAlignment="1" applyProtection="1">
      <alignment horizontal="center" vertical="center"/>
    </xf>
    <xf numFmtId="0" fontId="0" fillId="0" borderId="24" xfId="0" applyBorder="1" applyAlignment="1" applyProtection="1">
      <alignment horizontal="right" vertical="center" wrapText="1"/>
    </xf>
    <xf numFmtId="0" fontId="0" fillId="0" borderId="4" xfId="0" applyBorder="1" applyAlignment="1" applyProtection="1">
      <alignment horizontal="right" vertical="center" wrapText="1"/>
    </xf>
    <xf numFmtId="0" fontId="0" fillId="0" borderId="18" xfId="0" applyBorder="1" applyAlignment="1" applyProtection="1">
      <alignment horizontal="left" vertical="center" wrapText="1"/>
    </xf>
    <xf numFmtId="0" fontId="8" fillId="0" borderId="2" xfId="0" applyFont="1" applyBorder="1" applyAlignment="1" applyProtection="1">
      <alignment horizontal="right" vertical="top" wrapText="1"/>
    </xf>
    <xf numFmtId="0" fontId="8" fillId="0" borderId="12" xfId="0" applyFont="1" applyBorder="1" applyAlignment="1" applyProtection="1">
      <alignment horizontal="right" vertical="top" wrapText="1"/>
    </xf>
    <xf numFmtId="0" fontId="8" fillId="0" borderId="24" xfId="0" applyFont="1" applyBorder="1" applyAlignment="1" applyProtection="1">
      <alignment horizontal="left" vertical="center" wrapText="1"/>
    </xf>
    <xf numFmtId="0" fontId="8" fillId="6" borderId="2" xfId="0" applyFont="1" applyFill="1" applyBorder="1" applyAlignment="1" applyProtection="1">
      <alignment horizontal="right" vertical="top" wrapText="1"/>
    </xf>
    <xf numFmtId="0" fontId="8" fillId="6" borderId="9" xfId="0" applyFont="1" applyFill="1" applyBorder="1" applyAlignment="1" applyProtection="1">
      <alignment horizontal="right" vertical="top" wrapText="1"/>
    </xf>
    <xf numFmtId="0" fontId="8" fillId="3" borderId="12" xfId="0" applyFont="1" applyFill="1" applyBorder="1" applyAlignment="1" applyProtection="1">
      <alignment horizontal="right" vertical="top" wrapText="1"/>
    </xf>
    <xf numFmtId="0" fontId="2" fillId="0" borderId="0" xfId="0" applyFont="1" applyBorder="1" applyAlignment="1" applyProtection="1">
      <alignment vertical="center"/>
    </xf>
    <xf numFmtId="0" fontId="5" fillId="0" borderId="0" xfId="0" applyFont="1" applyAlignment="1">
      <alignment vertical="center"/>
    </xf>
    <xf numFmtId="0" fontId="5" fillId="0" borderId="9" xfId="0" applyFont="1" applyBorder="1" applyAlignment="1">
      <alignment vertical="center"/>
    </xf>
    <xf numFmtId="0" fontId="0" fillId="0" borderId="18" xfId="0" applyBorder="1" applyAlignment="1" applyProtection="1">
      <alignment horizontal="right" vertical="center" wrapText="1"/>
    </xf>
    <xf numFmtId="0" fontId="5" fillId="0" borderId="9" xfId="0" applyFont="1" applyBorder="1" applyAlignment="1" applyProtection="1">
      <alignment vertical="center"/>
    </xf>
    <xf numFmtId="0" fontId="0" fillId="0" borderId="0" xfId="0" applyBorder="1" applyAlignment="1" applyProtection="1">
      <alignment vertical="center"/>
    </xf>
    <xf numFmtId="0" fontId="5" fillId="0" borderId="24" xfId="0" applyFont="1" applyBorder="1" applyAlignment="1" applyProtection="1">
      <alignment vertical="center"/>
    </xf>
    <xf numFmtId="0" fontId="5" fillId="0" borderId="24" xfId="0" applyFont="1" applyBorder="1" applyAlignment="1">
      <alignment vertical="center" wrapText="1"/>
    </xf>
    <xf numFmtId="0" fontId="11" fillId="0" borderId="24" xfId="0" applyFont="1" applyBorder="1" applyAlignment="1">
      <alignment vertical="top" wrapText="1"/>
    </xf>
    <xf numFmtId="0" fontId="8" fillId="6" borderId="0" xfId="0" applyFont="1" applyFill="1" applyAlignment="1" applyProtection="1">
      <alignment horizontal="right" vertical="top" wrapText="1"/>
    </xf>
    <xf numFmtId="0" fontId="8" fillId="6" borderId="4" xfId="0" applyFont="1" applyFill="1" applyBorder="1" applyAlignment="1" applyProtection="1">
      <alignment horizontal="right" vertical="top" wrapText="1"/>
    </xf>
    <xf numFmtId="0" fontId="0" fillId="0" borderId="3" xfId="0" applyBorder="1" applyAlignment="1" applyProtection="1">
      <alignment vertical="center"/>
    </xf>
    <xf numFmtId="0" fontId="0" fillId="0" borderId="25" xfId="0" applyBorder="1" applyAlignment="1" applyProtection="1">
      <alignment horizontal="right" vertical="center" wrapText="1"/>
    </xf>
    <xf numFmtId="0" fontId="0" fillId="0" borderId="40" xfId="0" applyBorder="1" applyAlignment="1" applyProtection="1">
      <alignment horizontal="right" vertical="center" wrapText="1"/>
    </xf>
    <xf numFmtId="0" fontId="0" fillId="0" borderId="41" xfId="0" applyBorder="1" applyAlignment="1" applyProtection="1">
      <alignment horizontal="left" vertical="center" wrapText="1"/>
    </xf>
    <xf numFmtId="0" fontId="5" fillId="6" borderId="42" xfId="0" applyFont="1" applyFill="1" applyBorder="1" applyAlignment="1" applyProtection="1">
      <alignment horizontal="right" vertical="top" wrapText="1"/>
    </xf>
    <xf numFmtId="0" fontId="8" fillId="6" borderId="11" xfId="0" applyFont="1" applyFill="1" applyBorder="1" applyAlignment="1" applyProtection="1">
      <alignment horizontal="right" vertical="top" wrapText="1"/>
    </xf>
    <xf numFmtId="0" fontId="8" fillId="6" borderId="7" xfId="0" applyFont="1" applyFill="1" applyBorder="1" applyAlignment="1" applyProtection="1">
      <alignment horizontal="right" vertical="top" wrapText="1"/>
    </xf>
    <xf numFmtId="0" fontId="8" fillId="3" borderId="42" xfId="0" applyFont="1" applyFill="1" applyBorder="1" applyAlignment="1" applyProtection="1">
      <alignment horizontal="right" vertical="top" wrapText="1"/>
    </xf>
    <xf numFmtId="0" fontId="8" fillId="3" borderId="40" xfId="0" applyFont="1" applyFill="1" applyBorder="1" applyAlignment="1" applyProtection="1">
      <alignment horizontal="right" vertical="top" wrapText="1"/>
    </xf>
    <xf numFmtId="0" fontId="8" fillId="3" borderId="7" xfId="0" applyFont="1" applyFill="1" applyBorder="1" applyAlignment="1" applyProtection="1">
      <alignment horizontal="right" vertical="top" wrapText="1"/>
    </xf>
    <xf numFmtId="0" fontId="8" fillId="3" borderId="3" xfId="0" applyFont="1" applyFill="1" applyBorder="1" applyAlignment="1" applyProtection="1">
      <alignment horizontal="right" vertical="top" wrapText="1"/>
    </xf>
    <xf numFmtId="0" fontId="8" fillId="0" borderId="0" xfId="0" applyFont="1" applyFill="1" applyBorder="1" applyAlignment="1" applyProtection="1">
      <alignment horizontal="center" vertical="center"/>
    </xf>
    <xf numFmtId="0" fontId="5" fillId="0" borderId="0" xfId="0" applyFont="1"/>
    <xf numFmtId="0" fontId="5" fillId="0" borderId="0" xfId="0" applyFont="1" applyAlignment="1" applyProtection="1">
      <alignment vertical="center"/>
    </xf>
    <xf numFmtId="0" fontId="0" fillId="0" borderId="0" xfId="0" applyBorder="1" applyAlignment="1" applyProtection="1">
      <alignment horizontal="right" vertical="center" wrapText="1"/>
    </xf>
    <xf numFmtId="0" fontId="0" fillId="0" borderId="0" xfId="0" applyBorder="1" applyAlignment="1" applyProtection="1">
      <alignment horizontal="left" vertical="center" wrapText="1"/>
    </xf>
    <xf numFmtId="0" fontId="0" fillId="0" borderId="0" xfId="0" applyAlignment="1" applyProtection="1">
      <alignment horizontal="right" vertical="center"/>
    </xf>
    <xf numFmtId="0" fontId="0" fillId="0" borderId="0" xfId="0" applyFill="1" applyBorder="1" applyAlignment="1" applyProtection="1">
      <alignment horizontal="right" vertical="center"/>
    </xf>
    <xf numFmtId="0" fontId="8" fillId="0" borderId="0" xfId="0" applyFont="1" applyBorder="1" applyAlignment="1" applyProtection="1">
      <alignment horizontal="center" vertical="center"/>
    </xf>
    <xf numFmtId="0" fontId="5" fillId="0" borderId="0" xfId="0" applyFont="1" applyAlignment="1">
      <alignment horizontal="center" wrapText="1"/>
    </xf>
    <xf numFmtId="0" fontId="8" fillId="0" borderId="0" xfId="0" applyFon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justify" vertical="center"/>
    </xf>
    <xf numFmtId="0" fontId="5" fillId="0" borderId="0" xfId="0" applyFont="1" applyBorder="1" applyAlignment="1">
      <alignment horizontal="center" vertical="center" wrapText="1"/>
    </xf>
    <xf numFmtId="0" fontId="5" fillId="0" borderId="0" xfId="0" applyFont="1" applyAlignment="1">
      <alignment wrapText="1"/>
    </xf>
    <xf numFmtId="0" fontId="5" fillId="0" borderId="44" xfId="0" applyFont="1" applyFill="1" applyBorder="1" applyAlignment="1" applyProtection="1">
      <alignment horizontal="right" vertical="top" wrapText="1"/>
    </xf>
    <xf numFmtId="0" fontId="5" fillId="0" borderId="45" xfId="0" applyFont="1" applyFill="1" applyBorder="1" applyAlignment="1" applyProtection="1">
      <alignment horizontal="right" vertical="top" wrapText="1"/>
    </xf>
    <xf numFmtId="0" fontId="5" fillId="0" borderId="2" xfId="0" applyFont="1" applyFill="1" applyBorder="1" applyAlignment="1" applyProtection="1">
      <alignment horizontal="right" vertical="top" wrapText="1"/>
      <protection locked="0"/>
    </xf>
    <xf numFmtId="0" fontId="5" fillId="0" borderId="18" xfId="0" applyFont="1" applyFill="1" applyBorder="1" applyAlignment="1" applyProtection="1">
      <alignment horizontal="right" vertical="top" wrapText="1"/>
      <protection locked="0"/>
    </xf>
    <xf numFmtId="0" fontId="5" fillId="0" borderId="12" xfId="0" applyFont="1" applyFill="1" applyBorder="1" applyAlignment="1" applyProtection="1">
      <alignment horizontal="right" vertical="top" wrapText="1"/>
      <protection locked="0"/>
    </xf>
    <xf numFmtId="0" fontId="5" fillId="0" borderId="9" xfId="0" applyFont="1" applyFill="1" applyBorder="1" applyAlignment="1" applyProtection="1">
      <alignment horizontal="right" vertical="top" wrapText="1"/>
      <protection locked="0"/>
    </xf>
    <xf numFmtId="0" fontId="8" fillId="0" borderId="12" xfId="0" applyFont="1" applyFill="1" applyBorder="1" applyAlignment="1" applyProtection="1">
      <alignment horizontal="right" vertical="top" wrapText="1"/>
    </xf>
    <xf numFmtId="0" fontId="8" fillId="0" borderId="4" xfId="0" applyFont="1" applyFill="1" applyBorder="1" applyAlignment="1" applyProtection="1">
      <alignment horizontal="right" vertical="top" wrapText="1"/>
    </xf>
    <xf numFmtId="0" fontId="8" fillId="0" borderId="9" xfId="0" applyFont="1" applyFill="1" applyBorder="1" applyAlignment="1" applyProtection="1">
      <alignment horizontal="right" vertical="top" wrapText="1"/>
    </xf>
    <xf numFmtId="0" fontId="8" fillId="0" borderId="42" xfId="0" applyFont="1" applyFill="1" applyBorder="1" applyAlignment="1" applyProtection="1">
      <alignment horizontal="right" vertical="top" wrapText="1"/>
    </xf>
    <xf numFmtId="0" fontId="8" fillId="0" borderId="40" xfId="0" applyFont="1" applyFill="1" applyBorder="1" applyAlignment="1" applyProtection="1">
      <alignment horizontal="right" vertical="top" wrapText="1"/>
    </xf>
    <xf numFmtId="0" fontId="8" fillId="0" borderId="7" xfId="0" applyFont="1" applyFill="1" applyBorder="1" applyAlignment="1" applyProtection="1">
      <alignment horizontal="right" vertical="top" wrapText="1"/>
    </xf>
    <xf numFmtId="0" fontId="42" fillId="0" borderId="0" xfId="0" applyFont="1"/>
    <xf numFmtId="0" fontId="8" fillId="9" borderId="8" xfId="0" applyFont="1" applyFill="1" applyBorder="1" applyAlignment="1" applyProtection="1">
      <alignment horizontal="right" vertical="center" wrapText="1"/>
    </xf>
    <xf numFmtId="0" fontId="8" fillId="0" borderId="8" xfId="0" applyFont="1" applyFill="1" applyBorder="1" applyAlignment="1" applyProtection="1">
      <alignment vertical="center" wrapText="1"/>
    </xf>
    <xf numFmtId="0" fontId="5" fillId="0" borderId="8" xfId="0" applyFont="1" applyFill="1" applyBorder="1" applyAlignment="1" applyProtection="1">
      <alignment vertical="center" wrapText="1"/>
    </xf>
    <xf numFmtId="0" fontId="5" fillId="0" borderId="69" xfId="0" applyFont="1" applyFill="1" applyBorder="1" applyAlignment="1" applyProtection="1">
      <alignment horizontal="right" vertical="center" wrapText="1"/>
    </xf>
    <xf numFmtId="0" fontId="5" fillId="0" borderId="70" xfId="0" applyFont="1" applyFill="1" applyBorder="1" applyAlignment="1" applyProtection="1">
      <alignment horizontal="right" vertical="center" wrapText="1"/>
    </xf>
    <xf numFmtId="0" fontId="8" fillId="0" borderId="70" xfId="0" applyFont="1" applyFill="1" applyBorder="1" applyAlignment="1" applyProtection="1">
      <alignment vertical="center" wrapText="1"/>
    </xf>
    <xf numFmtId="0" fontId="19" fillId="0" borderId="70" xfId="3" applyFont="1" applyFill="1" applyBorder="1" applyAlignment="1" applyProtection="1">
      <alignment horizontal="center" vertical="center" wrapText="1"/>
    </xf>
    <xf numFmtId="0" fontId="5" fillId="0" borderId="70" xfId="0" applyFont="1" applyFill="1" applyBorder="1" applyAlignment="1" applyProtection="1">
      <alignment horizontal="left" vertical="center" wrapText="1"/>
    </xf>
    <xf numFmtId="0" fontId="16" fillId="0" borderId="70" xfId="0" applyFont="1" applyFill="1" applyBorder="1" applyAlignment="1" applyProtection="1">
      <alignment vertical="center" wrapText="1"/>
    </xf>
    <xf numFmtId="0" fontId="16" fillId="0" borderId="71" xfId="0" applyFont="1" applyFill="1" applyBorder="1" applyAlignment="1" applyProtection="1">
      <alignment vertical="center" wrapText="1"/>
    </xf>
    <xf numFmtId="0" fontId="19" fillId="0" borderId="0" xfId="3" applyFont="1" applyFill="1" applyBorder="1" applyAlignment="1" applyProtection="1">
      <alignment horizontal="center" vertical="center" wrapText="1"/>
    </xf>
    <xf numFmtId="0" fontId="5" fillId="0" borderId="10" xfId="3" applyFont="1" applyFill="1" applyBorder="1" applyAlignment="1" applyProtection="1">
      <alignment horizontal="left" vertical="center" wrapText="1"/>
    </xf>
    <xf numFmtId="0" fontId="2" fillId="5" borderId="20" xfId="0" applyFont="1" applyFill="1" applyBorder="1" applyAlignment="1" applyProtection="1">
      <alignment horizontal="center" vertical="center" wrapText="1"/>
    </xf>
    <xf numFmtId="0" fontId="8" fillId="6" borderId="4" xfId="0" applyFont="1" applyFill="1" applyBorder="1" applyAlignment="1">
      <alignment horizontal="right" vertical="top" wrapText="1"/>
    </xf>
    <xf numFmtId="0" fontId="11" fillId="6" borderId="4" xfId="0" applyFont="1" applyFill="1" applyBorder="1" applyAlignment="1">
      <alignment horizontal="right" vertical="top" wrapText="1"/>
    </xf>
    <xf numFmtId="0" fontId="8" fillId="6" borderId="40" xfId="0" applyFont="1" applyFill="1" applyBorder="1" applyAlignment="1" applyProtection="1">
      <alignment horizontal="right" vertical="top" wrapText="1"/>
    </xf>
    <xf numFmtId="0" fontId="0" fillId="0" borderId="8" xfId="0" applyBorder="1" applyAlignment="1" applyProtection="1">
      <alignment vertical="center" wrapText="1"/>
    </xf>
    <xf numFmtId="0" fontId="5" fillId="0" borderId="13" xfId="0" applyFont="1" applyFill="1" applyBorder="1" applyAlignment="1" applyProtection="1">
      <alignment horizontal="right" vertical="center" wrapText="1"/>
    </xf>
    <xf numFmtId="0" fontId="5" fillId="0" borderId="43" xfId="0" applyFont="1" applyFill="1" applyBorder="1" applyAlignment="1" applyProtection="1">
      <alignment horizontal="right" vertical="center" wrapText="1"/>
    </xf>
    <xf numFmtId="0" fontId="5" fillId="0" borderId="44" xfId="0" applyFont="1" applyFill="1" applyBorder="1" applyAlignment="1" applyProtection="1">
      <alignment horizontal="right" vertical="center" wrapText="1"/>
    </xf>
    <xf numFmtId="0" fontId="5" fillId="0" borderId="12" xfId="0" applyFont="1" applyFill="1" applyBorder="1" applyAlignment="1" applyProtection="1">
      <alignment horizontal="right" vertical="center" wrapText="1"/>
      <protection locked="0"/>
    </xf>
    <xf numFmtId="0" fontId="0" fillId="0" borderId="2" xfId="0" applyFill="1" applyBorder="1" applyAlignment="1" applyProtection="1">
      <alignment horizontal="right" vertical="center" wrapText="1"/>
    </xf>
    <xf numFmtId="0" fontId="0" fillId="0" borderId="12" xfId="0" applyFill="1" applyBorder="1" applyAlignment="1" applyProtection="1">
      <alignment horizontal="right" vertical="center" wrapText="1"/>
    </xf>
    <xf numFmtId="0" fontId="5" fillId="0" borderId="2" xfId="0" applyFont="1" applyFill="1" applyBorder="1" applyAlignment="1" applyProtection="1">
      <alignment horizontal="right" vertical="center" wrapText="1"/>
      <protection locked="0"/>
    </xf>
    <xf numFmtId="0" fontId="13" fillId="0" borderId="9" xfId="0" applyFont="1" applyBorder="1" applyAlignment="1" applyProtection="1">
      <alignment horizontal="center" vertical="center" wrapText="1"/>
    </xf>
    <xf numFmtId="0" fontId="0" fillId="0" borderId="4" xfId="0" applyFill="1" applyBorder="1" applyAlignment="1" applyProtection="1">
      <alignment horizontal="right" vertical="center" wrapText="1"/>
    </xf>
    <xf numFmtId="0" fontId="5" fillId="0" borderId="4" xfId="0" applyFont="1" applyFill="1" applyBorder="1" applyAlignment="1" applyProtection="1">
      <alignment horizontal="right" vertical="center" wrapText="1"/>
      <protection locked="0"/>
    </xf>
    <xf numFmtId="0" fontId="5" fillId="9" borderId="72" xfId="0" applyFont="1" applyFill="1" applyBorder="1" applyAlignment="1" applyProtection="1">
      <alignment vertical="center" wrapText="1"/>
    </xf>
    <xf numFmtId="0" fontId="13" fillId="0" borderId="9" xfId="0" applyFont="1" applyBorder="1" applyAlignment="1" applyProtection="1">
      <alignment horizontal="center" vertical="center"/>
    </xf>
    <xf numFmtId="0" fontId="5" fillId="6" borderId="4" xfId="0" applyFont="1" applyFill="1" applyBorder="1" applyAlignment="1" applyProtection="1">
      <alignment horizontal="right" vertical="center" wrapText="1"/>
    </xf>
    <xf numFmtId="0" fontId="0" fillId="6" borderId="4" xfId="0" applyFill="1" applyBorder="1" applyAlignment="1" applyProtection="1">
      <alignment horizontal="right" vertical="center" wrapText="1"/>
    </xf>
    <xf numFmtId="0" fontId="5" fillId="2" borderId="0" xfId="0" applyFont="1" applyFill="1" applyBorder="1" applyAlignment="1" applyProtection="1">
      <alignment horizontal="right" vertical="center" wrapText="1"/>
    </xf>
    <xf numFmtId="0" fontId="5" fillId="2" borderId="40" xfId="0" applyFont="1" applyFill="1" applyBorder="1" applyAlignment="1" applyProtection="1">
      <alignment horizontal="right" vertical="center" wrapText="1"/>
    </xf>
    <xf numFmtId="0" fontId="43" fillId="0" borderId="0" xfId="0" applyFont="1" applyAlignment="1">
      <alignment vertical="center"/>
    </xf>
    <xf numFmtId="0" fontId="44" fillId="0" borderId="0" xfId="0" applyFont="1" applyAlignment="1">
      <alignment vertical="center"/>
    </xf>
    <xf numFmtId="0" fontId="45" fillId="0" borderId="0" xfId="0" applyFont="1" applyAlignment="1">
      <alignment horizontal="left" vertical="center"/>
    </xf>
    <xf numFmtId="0" fontId="44" fillId="0" borderId="0" xfId="0" applyFont="1" applyAlignment="1">
      <alignment horizontal="left" vertical="center"/>
    </xf>
    <xf numFmtId="0" fontId="18" fillId="0" borderId="0" xfId="3" applyAlignment="1">
      <alignment vertical="center"/>
    </xf>
    <xf numFmtId="0" fontId="47" fillId="0" borderId="0" xfId="0" applyFont="1" applyAlignment="1">
      <alignment vertical="center"/>
    </xf>
    <xf numFmtId="0" fontId="49" fillId="0" borderId="0" xfId="0" applyFont="1" applyAlignment="1">
      <alignment horizontal="left" vertical="center"/>
    </xf>
    <xf numFmtId="0" fontId="12" fillId="0" borderId="0" xfId="0" applyFont="1" applyAlignment="1">
      <alignment vertical="center"/>
    </xf>
    <xf numFmtId="0" fontId="8" fillId="0" borderId="0" xfId="0" applyFont="1" applyAlignment="1">
      <alignment horizontal="left" vertical="center"/>
    </xf>
    <xf numFmtId="0" fontId="5" fillId="0" borderId="12" xfId="0" applyFont="1" applyFill="1" applyBorder="1" applyAlignment="1" applyProtection="1">
      <alignment horizontal="right" vertical="center" wrapText="1"/>
    </xf>
    <xf numFmtId="0" fontId="5" fillId="0" borderId="4" xfId="0" applyFont="1" applyFill="1" applyBorder="1" applyAlignment="1" applyProtection="1">
      <alignment horizontal="right" vertical="center" wrapText="1"/>
    </xf>
    <xf numFmtId="0" fontId="5" fillId="0" borderId="42" xfId="0" applyFont="1" applyFill="1" applyBorder="1" applyAlignment="1" applyProtection="1">
      <alignment horizontal="right" vertical="center" wrapText="1"/>
    </xf>
    <xf numFmtId="0" fontId="5" fillId="0" borderId="40" xfId="0" applyFont="1" applyFill="1" applyBorder="1" applyAlignment="1" applyProtection="1">
      <alignment horizontal="right" vertical="center" wrapText="1"/>
    </xf>
    <xf numFmtId="0" fontId="0" fillId="0" borderId="13" xfId="0" applyFont="1" applyBorder="1" applyAlignment="1" applyProtection="1">
      <alignment vertical="center"/>
    </xf>
    <xf numFmtId="0" fontId="0" fillId="0" borderId="43" xfId="0" applyFont="1" applyBorder="1" applyAlignment="1" applyProtection="1">
      <alignment vertical="center"/>
    </xf>
    <xf numFmtId="0" fontId="0" fillId="0" borderId="45" xfId="0" applyFont="1" applyBorder="1" applyAlignment="1" applyProtection="1">
      <alignment vertical="center"/>
    </xf>
    <xf numFmtId="0" fontId="0" fillId="0" borderId="12" xfId="0" applyFont="1" applyBorder="1" applyAlignment="1" applyProtection="1">
      <alignment vertical="center"/>
    </xf>
    <xf numFmtId="0" fontId="0" fillId="0" borderId="4" xfId="0" applyFont="1" applyBorder="1" applyAlignment="1" applyProtection="1">
      <alignment vertical="center"/>
    </xf>
    <xf numFmtId="0" fontId="0" fillId="0" borderId="18" xfId="0" applyFont="1" applyBorder="1" applyAlignment="1" applyProtection="1">
      <alignment vertical="center"/>
    </xf>
    <xf numFmtId="0" fontId="0" fillId="0" borderId="12" xfId="0" applyFont="1" applyBorder="1" applyAlignment="1" applyProtection="1">
      <alignment vertical="center" wrapText="1"/>
    </xf>
    <xf numFmtId="0" fontId="0" fillId="0" borderId="4" xfId="0" applyFont="1" applyBorder="1" applyAlignment="1" applyProtection="1">
      <alignment vertical="center" wrapText="1"/>
    </xf>
    <xf numFmtId="0" fontId="0" fillId="0" borderId="18" xfId="0" applyFont="1" applyBorder="1" applyAlignment="1" applyProtection="1">
      <alignment vertical="center" wrapText="1"/>
    </xf>
    <xf numFmtId="0" fontId="8" fillId="0" borderId="12" xfId="0" applyFont="1" applyBorder="1" applyAlignment="1" applyProtection="1">
      <alignment vertical="center" wrapText="1"/>
    </xf>
    <xf numFmtId="0" fontId="8" fillId="0" borderId="4" xfId="0" applyFont="1" applyBorder="1" applyAlignment="1" applyProtection="1">
      <alignment vertical="center" wrapText="1"/>
    </xf>
    <xf numFmtId="0" fontId="8" fillId="0" borderId="18" xfId="0" applyFont="1" applyBorder="1" applyAlignment="1" applyProtection="1">
      <alignment vertical="center" wrapText="1"/>
    </xf>
    <xf numFmtId="0" fontId="0" fillId="0" borderId="12" xfId="0" applyFont="1" applyFill="1" applyBorder="1" applyAlignment="1" applyProtection="1">
      <alignment vertical="center" wrapText="1"/>
    </xf>
    <xf numFmtId="0" fontId="0" fillId="0" borderId="4" xfId="0" applyFont="1" applyFill="1" applyBorder="1" applyAlignment="1" applyProtection="1">
      <alignment vertical="center" wrapText="1"/>
    </xf>
    <xf numFmtId="0" fontId="0" fillId="0" borderId="18" xfId="0" applyFont="1" applyFill="1" applyBorder="1" applyAlignment="1" applyProtection="1">
      <alignment vertical="center" wrapText="1"/>
    </xf>
    <xf numFmtId="0" fontId="0" fillId="0" borderId="42" xfId="0" applyFont="1" applyBorder="1" applyAlignment="1" applyProtection="1">
      <alignment vertical="center" wrapText="1"/>
    </xf>
    <xf numFmtId="0" fontId="0" fillId="0" borderId="40" xfId="0" applyFont="1" applyBorder="1" applyAlignment="1" applyProtection="1">
      <alignment vertical="center" wrapText="1"/>
    </xf>
    <xf numFmtId="0" fontId="0" fillId="0" borderId="41" xfId="0" applyFont="1" applyBorder="1" applyAlignment="1" applyProtection="1">
      <alignment vertical="center" wrapText="1"/>
    </xf>
    <xf numFmtId="0" fontId="16" fillId="0" borderId="13" xfId="0" applyFont="1" applyFill="1" applyBorder="1" applyAlignment="1" applyProtection="1">
      <alignment horizontal="right" vertical="center" wrapText="1"/>
    </xf>
    <xf numFmtId="0" fontId="2" fillId="0" borderId="44" xfId="0" applyFont="1" applyFill="1" applyBorder="1" applyAlignment="1" applyProtection="1">
      <alignment horizontal="right" vertical="center" wrapText="1"/>
    </xf>
    <xf numFmtId="0" fontId="2" fillId="6" borderId="2" xfId="0" applyFont="1" applyFill="1" applyBorder="1" applyAlignment="1" applyProtection="1">
      <alignment horizontal="right" vertical="center" wrapText="1"/>
    </xf>
    <xf numFmtId="0" fontId="2" fillId="10" borderId="2" xfId="0" applyFont="1" applyFill="1" applyBorder="1" applyAlignment="1" applyProtection="1">
      <alignment horizontal="right" vertical="center" wrapText="1"/>
    </xf>
    <xf numFmtId="0" fontId="0" fillId="10" borderId="18" xfId="0" applyFill="1" applyBorder="1" applyAlignment="1" applyProtection="1">
      <alignment horizontal="right" vertical="center" wrapText="1"/>
    </xf>
    <xf numFmtId="0" fontId="0" fillId="0" borderId="18" xfId="0" applyFill="1" applyBorder="1" applyAlignment="1" applyProtection="1">
      <alignment horizontal="right" vertical="center" wrapText="1"/>
    </xf>
    <xf numFmtId="164" fontId="5" fillId="0" borderId="12" xfId="0" applyNumberFormat="1" applyFont="1" applyFill="1" applyBorder="1" applyAlignment="1" applyProtection="1">
      <alignment horizontal="right" vertical="center" wrapText="1"/>
      <protection locked="0"/>
    </xf>
    <xf numFmtId="0" fontId="5" fillId="10" borderId="22" xfId="0" applyFont="1" applyFill="1" applyBorder="1" applyAlignment="1" applyProtection="1">
      <alignment horizontal="right" vertical="center" wrapText="1"/>
      <protection locked="0"/>
    </xf>
    <xf numFmtId="0" fontId="5" fillId="10" borderId="22" xfId="0" applyFont="1" applyFill="1" applyBorder="1" applyAlignment="1" applyProtection="1">
      <alignment horizontal="right" vertical="center" wrapText="1"/>
    </xf>
    <xf numFmtId="0" fontId="5" fillId="6" borderId="40" xfId="0" applyFont="1" applyFill="1" applyBorder="1" applyAlignment="1" applyProtection="1">
      <alignment horizontal="right" vertical="center" wrapText="1"/>
    </xf>
    <xf numFmtId="0" fontId="5" fillId="10" borderId="40" xfId="0" applyFont="1" applyFill="1" applyBorder="1" applyAlignment="1" applyProtection="1">
      <alignment horizontal="right" vertical="center" wrapText="1"/>
      <protection locked="0"/>
    </xf>
    <xf numFmtId="0" fontId="5" fillId="10" borderId="40" xfId="0" applyFont="1" applyFill="1" applyBorder="1" applyAlignment="1" applyProtection="1">
      <alignment horizontal="right" vertical="center" wrapText="1"/>
    </xf>
    <xf numFmtId="0" fontId="0" fillId="10" borderId="40" xfId="0" applyFill="1" applyBorder="1" applyAlignment="1" applyProtection="1">
      <alignment horizontal="right" vertical="center" wrapText="1"/>
    </xf>
    <xf numFmtId="0" fontId="0" fillId="10" borderId="41" xfId="0" applyFill="1" applyBorder="1" applyAlignment="1" applyProtection="1">
      <alignment horizontal="right" vertical="center" wrapText="1"/>
    </xf>
    <xf numFmtId="0" fontId="0" fillId="6" borderId="40" xfId="0" applyFill="1" applyBorder="1" applyAlignment="1" applyProtection="1">
      <alignment horizontal="right" vertical="center" wrapText="1"/>
    </xf>
    <xf numFmtId="0" fontId="0" fillId="0" borderId="43" xfId="0" applyFill="1" applyBorder="1" applyAlignment="1" applyProtection="1">
      <alignment horizontal="right" vertical="center" wrapText="1"/>
    </xf>
    <xf numFmtId="0" fontId="0" fillId="0" borderId="45" xfId="0" applyFill="1" applyBorder="1" applyAlignment="1" applyProtection="1">
      <alignment horizontal="right" vertical="center" wrapText="1"/>
    </xf>
    <xf numFmtId="0" fontId="5" fillId="0" borderId="12" xfId="0" applyFont="1" applyBorder="1" applyAlignment="1" applyProtection="1">
      <alignment horizontal="right" vertical="top" wrapText="1"/>
    </xf>
    <xf numFmtId="0" fontId="25" fillId="0" borderId="13" xfId="0" applyFont="1" applyFill="1" applyBorder="1" applyAlignment="1" applyProtection="1">
      <alignment horizontal="left" vertical="top" wrapText="1"/>
    </xf>
    <xf numFmtId="0" fontId="25" fillId="0" borderId="43" xfId="0" applyFont="1" applyFill="1" applyBorder="1" applyAlignment="1" applyProtection="1">
      <alignment horizontal="left" vertical="top" wrapText="1"/>
    </xf>
    <xf numFmtId="0" fontId="25" fillId="0" borderId="45" xfId="0" applyFont="1" applyFill="1" applyBorder="1" applyAlignment="1" applyProtection="1">
      <alignment horizontal="left" vertical="top" wrapText="1"/>
    </xf>
    <xf numFmtId="0" fontId="16" fillId="0" borderId="12" xfId="0" applyFont="1" applyFill="1" applyBorder="1" applyAlignment="1" applyProtection="1">
      <alignment horizontal="left" vertical="top" wrapText="1"/>
    </xf>
    <xf numFmtId="0" fontId="16" fillId="0" borderId="4" xfId="0" applyFont="1" applyFill="1" applyBorder="1" applyAlignment="1" applyProtection="1">
      <alignment horizontal="left" vertical="top" wrapText="1"/>
    </xf>
    <xf numFmtId="0" fontId="16" fillId="0" borderId="18" xfId="0" applyFont="1" applyFill="1" applyBorder="1" applyAlignment="1" applyProtection="1">
      <alignment horizontal="left" vertical="top" wrapText="1"/>
    </xf>
    <xf numFmtId="0" fontId="11" fillId="0" borderId="12" xfId="0" applyFont="1" applyFill="1" applyBorder="1" applyAlignment="1" applyProtection="1">
      <alignment horizontal="left" vertical="center" wrapText="1"/>
    </xf>
    <xf numFmtId="0" fontId="11" fillId="0" borderId="4" xfId="0" applyFont="1" applyFill="1" applyBorder="1" applyAlignment="1" applyProtection="1">
      <alignment horizontal="left" vertical="center" wrapText="1"/>
    </xf>
    <xf numFmtId="0" fontId="11" fillId="0" borderId="18" xfId="0" applyFont="1" applyFill="1" applyBorder="1" applyAlignment="1" applyProtection="1">
      <alignment horizontal="left" vertical="center" wrapText="1"/>
    </xf>
    <xf numFmtId="0" fontId="5" fillId="0" borderId="12" xfId="0" applyFont="1" applyBorder="1" applyAlignment="1" applyProtection="1">
      <alignment horizontal="right" vertical="center" wrapText="1"/>
    </xf>
    <xf numFmtId="0" fontId="5" fillId="0" borderId="12" xfId="0" applyFont="1" applyBorder="1" applyAlignment="1" applyProtection="1">
      <alignment vertical="center" wrapText="1"/>
    </xf>
    <xf numFmtId="0" fontId="5" fillId="0" borderId="4" xfId="0" applyFont="1" applyBorder="1" applyAlignment="1" applyProtection="1">
      <alignment vertical="center" wrapText="1"/>
    </xf>
    <xf numFmtId="0" fontId="5" fillId="0" borderId="18" xfId="0" applyFont="1" applyBorder="1" applyAlignment="1" applyProtection="1">
      <alignment vertical="center" wrapText="1"/>
    </xf>
    <xf numFmtId="0" fontId="8" fillId="0" borderId="12" xfId="0" applyFont="1" applyBorder="1" applyAlignment="1" applyProtection="1">
      <alignment horizontal="left" vertical="top" wrapText="1"/>
    </xf>
    <xf numFmtId="0" fontId="8" fillId="0" borderId="4" xfId="0" applyFont="1" applyBorder="1" applyAlignment="1" applyProtection="1">
      <alignment horizontal="left" vertical="top" wrapText="1"/>
    </xf>
    <xf numFmtId="0" fontId="8" fillId="0" borderId="18" xfId="0" applyFont="1" applyBorder="1" applyAlignment="1" applyProtection="1">
      <alignment horizontal="left" vertical="top" wrapText="1"/>
    </xf>
    <xf numFmtId="0" fontId="15" fillId="0" borderId="12" xfId="0" applyFont="1" applyBorder="1" applyAlignment="1" applyProtection="1">
      <alignment vertical="center" wrapText="1"/>
    </xf>
    <xf numFmtId="0" fontId="15" fillId="0" borderId="4" xfId="0" applyFont="1" applyBorder="1" applyAlignment="1" applyProtection="1">
      <alignment vertical="center" wrapText="1"/>
    </xf>
    <xf numFmtId="0" fontId="15" fillId="0" borderId="18" xfId="0" applyFont="1" applyBorder="1" applyAlignment="1" applyProtection="1">
      <alignment vertical="center" wrapText="1"/>
    </xf>
    <xf numFmtId="0" fontId="8" fillId="0" borderId="12" xfId="0" applyFont="1" applyBorder="1" applyAlignment="1" applyProtection="1">
      <alignment horizontal="right" vertical="center" wrapText="1"/>
    </xf>
    <xf numFmtId="0" fontId="8" fillId="0" borderId="4" xfId="0" applyFont="1" applyBorder="1" applyAlignment="1" applyProtection="1">
      <alignment horizontal="right" vertical="center" wrapText="1"/>
    </xf>
    <xf numFmtId="0" fontId="8" fillId="0" borderId="18" xfId="0" applyFont="1" applyBorder="1" applyAlignment="1" applyProtection="1">
      <alignment horizontal="right" vertical="center" wrapText="1"/>
    </xf>
    <xf numFmtId="0" fontId="8" fillId="0" borderId="12" xfId="0" applyFont="1" applyBorder="1" applyAlignment="1" applyProtection="1">
      <alignment horizontal="left" vertical="center" wrapText="1"/>
    </xf>
    <xf numFmtId="0" fontId="8" fillId="0" borderId="4" xfId="0" applyFont="1" applyBorder="1" applyAlignment="1" applyProtection="1">
      <alignment horizontal="left" vertical="center" wrapText="1"/>
    </xf>
    <xf numFmtId="0" fontId="8" fillId="0" borderId="18" xfId="0" applyFont="1" applyBorder="1" applyAlignment="1" applyProtection="1">
      <alignment horizontal="left" vertical="center" wrapText="1"/>
    </xf>
    <xf numFmtId="0" fontId="15" fillId="0" borderId="12" xfId="0" applyFont="1" applyBorder="1" applyAlignment="1" applyProtection="1">
      <alignment horizontal="left" vertical="center" wrapText="1"/>
    </xf>
    <xf numFmtId="0" fontId="15" fillId="0" borderId="4" xfId="0" applyFont="1" applyBorder="1" applyAlignment="1" applyProtection="1">
      <alignment horizontal="left" vertical="center" wrapText="1"/>
    </xf>
    <xf numFmtId="0" fontId="15" fillId="0" borderId="18" xfId="0" applyFont="1" applyBorder="1" applyAlignment="1" applyProtection="1">
      <alignment horizontal="left" vertical="center" wrapText="1"/>
    </xf>
    <xf numFmtId="0" fontId="5" fillId="0" borderId="12"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8" fillId="7" borderId="12" xfId="0" applyFont="1" applyFill="1" applyBorder="1" applyAlignment="1" applyProtection="1">
      <alignment horizontal="left" vertical="center" wrapText="1"/>
    </xf>
    <xf numFmtId="0" fontId="8" fillId="7" borderId="4" xfId="0" applyFont="1" applyFill="1" applyBorder="1" applyAlignment="1" applyProtection="1">
      <alignment horizontal="left" vertical="center" wrapText="1"/>
    </xf>
    <xf numFmtId="0" fontId="8" fillId="7" borderId="18" xfId="0" applyFont="1" applyFill="1" applyBorder="1" applyAlignment="1" applyProtection="1">
      <alignment horizontal="left" vertical="center" wrapText="1"/>
    </xf>
    <xf numFmtId="0" fontId="19" fillId="7" borderId="12" xfId="3" applyFont="1" applyFill="1" applyBorder="1" applyAlignment="1" applyProtection="1">
      <alignment horizontal="center" vertical="center" wrapText="1"/>
    </xf>
    <xf numFmtId="0" fontId="19" fillId="7" borderId="4" xfId="3" applyFont="1" applyFill="1" applyBorder="1" applyAlignment="1" applyProtection="1">
      <alignment horizontal="center" vertical="center" wrapText="1"/>
    </xf>
    <xf numFmtId="0" fontId="19" fillId="7" borderId="18" xfId="3" applyFont="1" applyFill="1" applyBorder="1" applyAlignment="1" applyProtection="1">
      <alignment horizontal="center" vertical="center" wrapText="1"/>
    </xf>
    <xf numFmtId="0" fontId="5" fillId="7" borderId="12" xfId="0" applyFont="1" applyFill="1" applyBorder="1" applyAlignment="1" applyProtection="1">
      <alignment horizontal="left" vertical="center" wrapText="1"/>
    </xf>
    <xf numFmtId="0" fontId="5" fillId="7" borderId="4" xfId="0" applyFont="1" applyFill="1" applyBorder="1" applyAlignment="1" applyProtection="1">
      <alignment horizontal="left" vertical="center" wrapText="1"/>
    </xf>
    <xf numFmtId="0" fontId="5" fillId="7" borderId="18" xfId="0" applyFont="1" applyFill="1" applyBorder="1" applyAlignment="1" applyProtection="1">
      <alignment horizontal="left" vertical="center" wrapText="1"/>
    </xf>
    <xf numFmtId="0" fontId="16" fillId="0" borderId="12" xfId="0" applyFont="1" applyBorder="1" applyAlignment="1" applyProtection="1">
      <alignment vertical="center" wrapText="1"/>
    </xf>
    <xf numFmtId="0" fontId="16" fillId="0" borderId="4" xfId="0" applyFont="1" applyBorder="1" applyAlignment="1" applyProtection="1">
      <alignment vertical="center" wrapText="1"/>
    </xf>
    <xf numFmtId="0" fontId="16" fillId="0" borderId="18" xfId="0" applyFont="1" applyBorder="1" applyAlignment="1" applyProtection="1">
      <alignment vertical="center" wrapText="1"/>
    </xf>
    <xf numFmtId="0" fontId="19" fillId="0" borderId="12" xfId="3" applyFont="1" applyBorder="1" applyAlignment="1" applyProtection="1">
      <alignment horizontal="center" vertical="center" wrapText="1"/>
    </xf>
    <xf numFmtId="0" fontId="19" fillId="0" borderId="4" xfId="3" applyFont="1" applyBorder="1" applyAlignment="1" applyProtection="1">
      <alignment horizontal="center" vertical="center" wrapText="1"/>
    </xf>
    <xf numFmtId="0" fontId="19" fillId="0" borderId="18" xfId="3" applyFont="1" applyBorder="1" applyAlignment="1" applyProtection="1">
      <alignment horizontal="center" vertical="center" wrapText="1"/>
    </xf>
    <xf numFmtId="0" fontId="5" fillId="0" borderId="12" xfId="3" applyFont="1" applyFill="1" applyBorder="1" applyAlignment="1" applyProtection="1">
      <alignment horizontal="left" vertical="center" wrapText="1"/>
    </xf>
    <xf numFmtId="0" fontId="5" fillId="0" borderId="4" xfId="3" applyFont="1" applyFill="1" applyBorder="1" applyAlignment="1" applyProtection="1">
      <alignment horizontal="left" vertical="center" wrapText="1"/>
    </xf>
    <xf numFmtId="0" fontId="5" fillId="0" borderId="18" xfId="3" applyFont="1" applyFill="1" applyBorder="1" applyAlignment="1" applyProtection="1">
      <alignment horizontal="left" vertical="center" wrapText="1"/>
    </xf>
    <xf numFmtId="0" fontId="19" fillId="0" borderId="12" xfId="3" applyFont="1" applyFill="1" applyBorder="1" applyAlignment="1" applyProtection="1">
      <alignment horizontal="left" vertical="center" wrapText="1"/>
    </xf>
    <xf numFmtId="0" fontId="19" fillId="0" borderId="4" xfId="3" applyFont="1" applyFill="1" applyBorder="1" applyAlignment="1" applyProtection="1">
      <alignment horizontal="left" vertical="center" wrapText="1"/>
    </xf>
    <xf numFmtId="0" fontId="19" fillId="0" borderId="18" xfId="3" applyFont="1" applyFill="1" applyBorder="1" applyAlignment="1" applyProtection="1">
      <alignment horizontal="left" vertical="center" wrapText="1"/>
    </xf>
    <xf numFmtId="0" fontId="5" fillId="0" borderId="42" xfId="3" applyFont="1" applyFill="1" applyBorder="1" applyAlignment="1" applyProtection="1">
      <alignment horizontal="left" vertical="center" wrapText="1"/>
    </xf>
    <xf numFmtId="0" fontId="5" fillId="0" borderId="40" xfId="3" applyFont="1" applyFill="1" applyBorder="1" applyAlignment="1" applyProtection="1">
      <alignment horizontal="left" vertical="center" wrapText="1"/>
    </xf>
    <xf numFmtId="0" fontId="5" fillId="0" borderId="41" xfId="3" applyFont="1" applyFill="1" applyBorder="1" applyAlignment="1" applyProtection="1">
      <alignment horizontal="left" vertical="center" wrapText="1"/>
    </xf>
    <xf numFmtId="164" fontId="5" fillId="0" borderId="2" xfId="0" applyNumberFormat="1" applyFont="1" applyFill="1" applyBorder="1" applyAlignment="1" applyProtection="1">
      <alignment horizontal="right" vertical="center" wrapText="1"/>
      <protection locked="0"/>
    </xf>
    <xf numFmtId="0" fontId="5" fillId="0" borderId="45" xfId="0" applyFont="1" applyFill="1" applyBorder="1" applyAlignment="1" applyProtection="1">
      <alignment horizontal="right" vertical="center" wrapText="1"/>
    </xf>
    <xf numFmtId="0" fontId="5" fillId="0" borderId="41" xfId="0" applyFont="1" applyFill="1" applyBorder="1" applyAlignment="1" applyProtection="1">
      <alignment horizontal="right" vertical="center" wrapText="1"/>
    </xf>
    <xf numFmtId="0" fontId="5" fillId="0" borderId="73" xfId="0" applyFont="1" applyBorder="1" applyAlignment="1" applyProtection="1">
      <alignment horizontal="right" vertical="center" wrapText="1"/>
    </xf>
    <xf numFmtId="0" fontId="5" fillId="0" borderId="74" xfId="0" applyFont="1" applyBorder="1" applyAlignment="1" applyProtection="1">
      <alignment horizontal="right" vertical="center" wrapText="1"/>
    </xf>
    <xf numFmtId="0" fontId="5" fillId="0" borderId="75" xfId="0" applyFont="1" applyBorder="1" applyAlignment="1" applyProtection="1">
      <alignment horizontal="right" vertical="center" wrapText="1"/>
    </xf>
    <xf numFmtId="0" fontId="8" fillId="7" borderId="73" xfId="0" applyFont="1" applyFill="1" applyBorder="1" applyAlignment="1" applyProtection="1">
      <alignment horizontal="left" vertical="center" wrapText="1"/>
    </xf>
    <xf numFmtId="0" fontId="8" fillId="7" borderId="74" xfId="0" applyFont="1" applyFill="1" applyBorder="1" applyAlignment="1" applyProtection="1">
      <alignment horizontal="left" vertical="center" wrapText="1"/>
    </xf>
    <xf numFmtId="0" fontId="8" fillId="7" borderId="75" xfId="0" applyFont="1" applyFill="1" applyBorder="1" applyAlignment="1" applyProtection="1">
      <alignment horizontal="left" vertical="center" wrapText="1"/>
    </xf>
    <xf numFmtId="0" fontId="19" fillId="7" borderId="73" xfId="3" applyFont="1" applyFill="1" applyBorder="1" applyAlignment="1" applyProtection="1">
      <alignment horizontal="center" vertical="center" wrapText="1"/>
    </xf>
    <xf numFmtId="0" fontId="19" fillId="7" borderId="74" xfId="3" applyFont="1" applyFill="1" applyBorder="1" applyAlignment="1" applyProtection="1">
      <alignment horizontal="center" vertical="center" wrapText="1"/>
    </xf>
    <xf numFmtId="0" fontId="19" fillId="7" borderId="75" xfId="3" applyFont="1" applyFill="1" applyBorder="1" applyAlignment="1" applyProtection="1">
      <alignment horizontal="center" vertical="center" wrapText="1"/>
    </xf>
    <xf numFmtId="0" fontId="5" fillId="7" borderId="73" xfId="0" applyFont="1" applyFill="1" applyBorder="1" applyAlignment="1" applyProtection="1">
      <alignment horizontal="left" vertical="center" wrapText="1"/>
    </xf>
    <xf numFmtId="0" fontId="5" fillId="7" borderId="74" xfId="0" applyFont="1" applyFill="1" applyBorder="1" applyAlignment="1" applyProtection="1">
      <alignment horizontal="left" vertical="center" wrapText="1"/>
    </xf>
    <xf numFmtId="0" fontId="5" fillId="7" borderId="75" xfId="0" applyFont="1" applyFill="1" applyBorder="1" applyAlignment="1" applyProtection="1">
      <alignment horizontal="left" vertical="center" wrapText="1"/>
    </xf>
    <xf numFmtId="0" fontId="16" fillId="0" borderId="73" xfId="0" applyFont="1" applyBorder="1" applyAlignment="1" applyProtection="1">
      <alignment vertical="center" wrapText="1"/>
    </xf>
    <xf numFmtId="0" fontId="16" fillId="0" borderId="74" xfId="0" applyFont="1" applyBorder="1" applyAlignment="1" applyProtection="1">
      <alignment vertical="center" wrapText="1"/>
    </xf>
    <xf numFmtId="0" fontId="16" fillId="0" borderId="75" xfId="0" applyFont="1" applyBorder="1" applyAlignment="1" applyProtection="1">
      <alignment vertical="center" wrapText="1"/>
    </xf>
    <xf numFmtId="0" fontId="5" fillId="0" borderId="13" xfId="0" applyFont="1" applyBorder="1" applyAlignment="1" applyProtection="1">
      <alignment horizontal="left" vertical="center" wrapText="1"/>
    </xf>
    <xf numFmtId="0" fontId="18" fillId="0" borderId="12" xfId="3" applyBorder="1" applyAlignment="1" applyProtection="1">
      <alignment horizontal="center" vertical="center" wrapText="1"/>
    </xf>
    <xf numFmtId="0" fontId="18" fillId="0" borderId="4" xfId="3" applyBorder="1" applyAlignment="1" applyProtection="1">
      <alignment horizontal="center" vertical="center" wrapText="1"/>
    </xf>
    <xf numFmtId="0" fontId="0" fillId="0" borderId="12" xfId="0" applyBorder="1" applyAlignment="1" applyProtection="1">
      <alignment horizontal="right" vertical="center" wrapText="1"/>
    </xf>
    <xf numFmtId="0" fontId="0" fillId="0" borderId="42" xfId="0" applyBorder="1" applyAlignment="1" applyProtection="1">
      <alignment horizontal="right" vertical="center" wrapText="1"/>
    </xf>
    <xf numFmtId="0" fontId="0" fillId="0" borderId="8" xfId="0" applyBorder="1" applyAlignment="1" applyProtection="1">
      <alignment horizontal="right" vertical="center" wrapText="1"/>
    </xf>
    <xf numFmtId="0" fontId="8" fillId="0" borderId="13" xfId="0" applyFont="1" applyFill="1" applyBorder="1" applyAlignment="1" applyProtection="1">
      <alignment horizontal="right" vertical="center" wrapText="1"/>
    </xf>
    <xf numFmtId="0" fontId="5" fillId="0" borderId="76" xfId="0" applyFont="1" applyFill="1" applyBorder="1" applyAlignment="1" applyProtection="1">
      <alignment horizontal="right" vertical="center" wrapText="1"/>
    </xf>
    <xf numFmtId="0" fontId="0" fillId="10" borderId="22" xfId="0" applyFill="1" applyBorder="1" applyAlignment="1" applyProtection="1">
      <alignment horizontal="right" vertical="center" wrapText="1"/>
    </xf>
    <xf numFmtId="0" fontId="0" fillId="0" borderId="22" xfId="0" applyFill="1" applyBorder="1" applyAlignment="1" applyProtection="1">
      <alignment horizontal="right" vertical="center" wrapText="1"/>
    </xf>
    <xf numFmtId="0" fontId="0" fillId="0" borderId="4" xfId="0" applyBorder="1" applyAlignment="1" applyProtection="1">
      <alignment vertical="center"/>
    </xf>
    <xf numFmtId="0" fontId="8" fillId="0" borderId="43" xfId="0" applyFont="1" applyBorder="1" applyAlignment="1" applyProtection="1">
      <alignment horizontal="right" vertical="top"/>
    </xf>
    <xf numFmtId="0" fontId="8" fillId="5" borderId="0" xfId="0" applyNumberFormat="1" applyFont="1" applyFill="1" applyAlignment="1">
      <alignment wrapText="1"/>
    </xf>
    <xf numFmtId="0" fontId="8" fillId="5" borderId="0" xfId="0" applyFont="1" applyFill="1" applyAlignment="1">
      <alignment wrapText="1"/>
    </xf>
    <xf numFmtId="0" fontId="13" fillId="5" borderId="0" xfId="0" applyFont="1" applyFill="1" applyAlignment="1" applyProtection="1">
      <alignment horizontal="center" vertical="center" wrapText="1"/>
    </xf>
    <xf numFmtId="0" fontId="13" fillId="5" borderId="0" xfId="0" applyFont="1" applyFill="1" applyAlignment="1" applyProtection="1">
      <alignment vertical="center" wrapText="1"/>
    </xf>
    <xf numFmtId="0" fontId="0" fillId="5" borderId="0" xfId="0" applyFill="1" applyAlignment="1" applyProtection="1">
      <alignment vertical="center" wrapText="1"/>
    </xf>
    <xf numFmtId="0" fontId="13" fillId="5" borderId="0" xfId="0" applyFont="1" applyFill="1" applyAlignment="1" applyProtection="1">
      <alignment vertical="center"/>
    </xf>
    <xf numFmtId="0" fontId="11" fillId="0" borderId="0" xfId="0" applyFont="1" applyBorder="1" applyAlignment="1" applyProtection="1">
      <alignment vertical="center" wrapText="1"/>
    </xf>
    <xf numFmtId="0" fontId="5" fillId="0" borderId="0" xfId="0" applyFont="1" applyBorder="1" applyAlignment="1" applyProtection="1">
      <alignment vertical="center" wrapText="1"/>
    </xf>
    <xf numFmtId="0" fontId="5" fillId="0" borderId="0" xfId="0" applyFont="1" applyFill="1" applyBorder="1" applyAlignment="1" applyProtection="1">
      <alignment vertical="center" wrapText="1"/>
    </xf>
    <xf numFmtId="0" fontId="5" fillId="0" borderId="0" xfId="0"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11" fillId="0" borderId="0" xfId="0" applyFont="1" applyBorder="1" applyAlignment="1" applyProtection="1">
      <alignment horizontal="left" vertical="center" wrapText="1"/>
    </xf>
    <xf numFmtId="0" fontId="5" fillId="0" borderId="8" xfId="0" applyFont="1" applyFill="1" applyBorder="1" applyAlignment="1" applyProtection="1">
      <alignment horizontal="left" vertical="center" wrapText="1"/>
    </xf>
    <xf numFmtId="0" fontId="5" fillId="0" borderId="8" xfId="3" applyFont="1" applyFill="1" applyBorder="1" applyAlignment="1" applyProtection="1">
      <alignment horizontal="left" vertical="center" wrapText="1"/>
    </xf>
    <xf numFmtId="0" fontId="19" fillId="0" borderId="8" xfId="3" applyFont="1" applyFill="1" applyBorder="1" applyAlignment="1" applyProtection="1">
      <alignment horizontal="left" vertical="center" wrapText="1"/>
    </xf>
    <xf numFmtId="0" fontId="5" fillId="0" borderId="0" xfId="0" applyFont="1" applyBorder="1" applyAlignment="1" applyProtection="1">
      <alignment horizontal="left" vertical="center"/>
    </xf>
    <xf numFmtId="0" fontId="3" fillId="0" borderId="8" xfId="0" applyFont="1" applyBorder="1" applyAlignment="1" applyProtection="1">
      <alignment horizontal="center" vertical="center" wrapText="1"/>
    </xf>
    <xf numFmtId="0" fontId="5" fillId="9" borderId="28" xfId="0" applyFont="1" applyFill="1" applyBorder="1" applyAlignment="1" applyProtection="1">
      <alignment vertical="center" wrapText="1"/>
    </xf>
    <xf numFmtId="0" fontId="5" fillId="0" borderId="8" xfId="0" applyFont="1" applyBorder="1" applyAlignment="1" applyProtection="1">
      <alignment horizontal="left" vertical="center" wrapText="1"/>
    </xf>
    <xf numFmtId="0" fontId="0" fillId="0" borderId="0" xfId="0" applyProtection="1"/>
    <xf numFmtId="0" fontId="2" fillId="0" borderId="20"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9" borderId="17" xfId="0" applyFont="1" applyFill="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40" xfId="0" applyFont="1" applyBorder="1" applyAlignment="1" applyProtection="1">
      <alignment horizontal="center" vertical="center" wrapText="1"/>
    </xf>
    <xf numFmtId="0" fontId="32" fillId="0" borderId="17" xfId="0" applyFont="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32" fillId="0" borderId="19"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16" fillId="0" borderId="26" xfId="0" applyFont="1" applyFill="1" applyBorder="1" applyAlignment="1" applyProtection="1">
      <alignment horizontal="center" vertical="center" wrapText="1"/>
    </xf>
    <xf numFmtId="0" fontId="5" fillId="2" borderId="12" xfId="0" applyFont="1" applyFill="1" applyBorder="1" applyAlignment="1" applyProtection="1">
      <alignment horizontal="right" vertical="center" wrapText="1"/>
    </xf>
    <xf numFmtId="0" fontId="0" fillId="12" borderId="4" xfId="0" applyFill="1" applyBorder="1" applyAlignment="1" applyProtection="1">
      <alignment horizontal="right" vertical="center" wrapText="1"/>
    </xf>
    <xf numFmtId="0" fontId="5" fillId="12" borderId="4" xfId="0" applyFont="1" applyFill="1" applyBorder="1" applyAlignment="1" applyProtection="1">
      <alignment horizontal="right" vertical="center" wrapText="1"/>
    </xf>
    <xf numFmtId="0" fontId="11" fillId="0" borderId="8" xfId="0" applyFont="1" applyBorder="1" applyAlignment="1" applyProtection="1">
      <alignment horizontal="left" vertical="center" wrapText="1"/>
    </xf>
    <xf numFmtId="164" fontId="5" fillId="0" borderId="4" xfId="0" applyNumberFormat="1" applyFont="1" applyFill="1" applyBorder="1" applyAlignment="1" applyProtection="1">
      <alignment horizontal="right" vertical="center" wrapText="1"/>
    </xf>
    <xf numFmtId="164" fontId="5" fillId="0" borderId="2" xfId="0" applyNumberFormat="1" applyFont="1" applyFill="1" applyBorder="1" applyAlignment="1" applyProtection="1">
      <alignment horizontal="right" vertical="center" wrapText="1"/>
    </xf>
    <xf numFmtId="0" fontId="8"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wrapText="1"/>
    </xf>
    <xf numFmtId="0" fontId="39" fillId="0" borderId="0" xfId="0" applyFont="1" applyAlignment="1" applyProtection="1">
      <alignment horizontal="center" vertical="center"/>
    </xf>
    <xf numFmtId="10" fontId="5" fillId="6" borderId="2" xfId="0" applyNumberFormat="1" applyFont="1" applyFill="1" applyBorder="1" applyAlignment="1" applyProtection="1">
      <alignment horizontal="right" vertical="center" wrapText="1"/>
    </xf>
    <xf numFmtId="10" fontId="5" fillId="6" borderId="4" xfId="0" applyNumberFormat="1" applyFont="1" applyFill="1" applyBorder="1" applyAlignment="1" applyProtection="1">
      <alignment horizontal="right" vertical="center" wrapText="1"/>
    </xf>
    <xf numFmtId="10" fontId="5" fillId="10" borderId="2" xfId="0" applyNumberFormat="1" applyFont="1" applyFill="1" applyBorder="1" applyAlignment="1" applyProtection="1">
      <alignment horizontal="right" vertical="center" wrapText="1"/>
    </xf>
    <xf numFmtId="10" fontId="5" fillId="10" borderId="4" xfId="0" applyNumberFormat="1" applyFont="1" applyFill="1" applyBorder="1" applyAlignment="1" applyProtection="1">
      <alignment horizontal="right" vertical="center" wrapText="1"/>
    </xf>
    <xf numFmtId="0" fontId="5" fillId="0" borderId="0" xfId="0" applyFont="1" applyAlignment="1" applyProtection="1">
      <alignment horizontal="left" vertical="center" wrapText="1"/>
    </xf>
    <xf numFmtId="0" fontId="5" fillId="2" borderId="42" xfId="0" applyFont="1" applyFill="1" applyBorder="1" applyAlignment="1" applyProtection="1">
      <alignment horizontal="right" vertical="center" wrapText="1"/>
    </xf>
    <xf numFmtId="0" fontId="5" fillId="2" borderId="11" xfId="0" applyFont="1" applyFill="1" applyBorder="1" applyAlignment="1" applyProtection="1">
      <alignment horizontal="right" vertical="center" wrapText="1"/>
    </xf>
    <xf numFmtId="0" fontId="5" fillId="6" borderId="11" xfId="0" applyFont="1" applyFill="1" applyBorder="1" applyAlignment="1" applyProtection="1">
      <alignment horizontal="right" vertical="center" wrapText="1"/>
    </xf>
    <xf numFmtId="0" fontId="5" fillId="10" borderId="11" xfId="0" applyFont="1" applyFill="1" applyBorder="1" applyAlignment="1" applyProtection="1">
      <alignment horizontal="right" vertical="center" wrapText="1"/>
    </xf>
    <xf numFmtId="0" fontId="0" fillId="12" borderId="40" xfId="0" applyFill="1" applyBorder="1" applyAlignment="1" applyProtection="1">
      <alignment horizontal="right" vertical="center" wrapText="1"/>
    </xf>
    <xf numFmtId="0" fontId="5" fillId="0" borderId="44" xfId="0" applyFont="1" applyFill="1" applyBorder="1" applyAlignment="1" applyProtection="1">
      <alignment horizontal="right" vertical="center" wrapText="1"/>
      <protection locked="0"/>
    </xf>
    <xf numFmtId="0" fontId="5" fillId="0" borderId="43" xfId="0" applyFont="1" applyFill="1" applyBorder="1" applyAlignment="1" applyProtection="1">
      <alignment horizontal="right" vertical="center" wrapText="1"/>
      <protection locked="0"/>
    </xf>
    <xf numFmtId="0" fontId="0" fillId="0" borderId="2" xfId="0" applyFill="1" applyBorder="1" applyAlignment="1" applyProtection="1">
      <alignment horizontal="right" vertical="center" wrapText="1"/>
      <protection locked="0"/>
    </xf>
    <xf numFmtId="0" fontId="0" fillId="0" borderId="4" xfId="0" applyFill="1" applyBorder="1" applyAlignment="1" applyProtection="1">
      <alignment horizontal="right" vertical="center" wrapText="1"/>
      <protection locked="0"/>
    </xf>
    <xf numFmtId="0" fontId="0" fillId="10" borderId="4" xfId="0" applyFill="1" applyBorder="1" applyAlignment="1" applyProtection="1">
      <alignment horizontal="right" vertical="center" wrapText="1"/>
      <protection locked="0"/>
    </xf>
    <xf numFmtId="0" fontId="0" fillId="0" borderId="0" xfId="0" applyAlignment="1" applyProtection="1">
      <alignment horizontal="right" vertical="center" wrapText="1"/>
      <protection locked="0"/>
    </xf>
    <xf numFmtId="0" fontId="0" fillId="0" borderId="0" xfId="0" applyAlignment="1" applyProtection="1">
      <alignment horizontal="left" vertical="center" wrapText="1"/>
      <protection locked="0"/>
    </xf>
    <xf numFmtId="0" fontId="16" fillId="0" borderId="14" xfId="0" applyFont="1" applyFill="1" applyBorder="1" applyAlignment="1" applyProtection="1">
      <alignment horizontal="center" vertical="center" wrapText="1"/>
    </xf>
    <xf numFmtId="0" fontId="5" fillId="13" borderId="0" xfId="0" applyFont="1" applyFill="1" applyAlignment="1" applyProtection="1">
      <alignment horizontal="right" vertical="center" wrapText="1"/>
    </xf>
    <xf numFmtId="164" fontId="5" fillId="0" borderId="22" xfId="0" applyNumberFormat="1" applyFont="1" applyFill="1" applyBorder="1" applyAlignment="1" applyProtection="1">
      <alignment horizontal="right" vertical="center" wrapText="1"/>
    </xf>
    <xf numFmtId="0" fontId="5" fillId="10" borderId="0" xfId="0" applyFont="1" applyFill="1" applyBorder="1" applyAlignment="1" applyProtection="1">
      <alignment horizontal="right" vertical="center" wrapText="1"/>
    </xf>
    <xf numFmtId="0" fontId="5" fillId="0" borderId="22" xfId="0" applyFont="1" applyFill="1" applyBorder="1" applyAlignment="1" applyProtection="1">
      <alignment horizontal="right" vertical="center" wrapText="1"/>
    </xf>
    <xf numFmtId="0" fontId="8" fillId="0" borderId="0" xfId="0" applyFont="1" applyBorder="1" applyAlignment="1" applyProtection="1">
      <alignment horizontal="left" vertical="center" wrapText="1"/>
    </xf>
    <xf numFmtId="0" fontId="15" fillId="0" borderId="0" xfId="0" applyFont="1" applyBorder="1" applyAlignment="1" applyProtection="1">
      <alignment horizontal="left" vertical="center" wrapText="1"/>
    </xf>
    <xf numFmtId="0" fontId="36" fillId="0" borderId="0" xfId="0" applyFont="1" applyAlignment="1" applyProtection="1">
      <alignment horizontal="center" vertical="center"/>
    </xf>
    <xf numFmtId="10" fontId="5" fillId="10" borderId="0" xfId="0" applyNumberFormat="1" applyFont="1" applyFill="1" applyBorder="1" applyAlignment="1" applyProtection="1">
      <alignment horizontal="right" vertical="center" wrapText="1"/>
    </xf>
    <xf numFmtId="0" fontId="5" fillId="10" borderId="3" xfId="0" applyFont="1" applyFill="1" applyBorder="1" applyAlignment="1" applyProtection="1">
      <alignment horizontal="right" vertical="center" wrapText="1"/>
    </xf>
    <xf numFmtId="0" fontId="0" fillId="10" borderId="12" xfId="0" applyFill="1" applyBorder="1" applyAlignment="1" applyProtection="1">
      <alignment horizontal="right" vertical="center" wrapText="1"/>
      <protection locked="0"/>
    </xf>
    <xf numFmtId="0" fontId="0" fillId="0" borderId="12" xfId="0" applyFill="1" applyBorder="1" applyAlignment="1" applyProtection="1">
      <alignment horizontal="right" vertical="center" wrapText="1"/>
      <protection locked="0"/>
    </xf>
    <xf numFmtId="0" fontId="20" fillId="0" borderId="26" xfId="0" applyFont="1" applyBorder="1" applyAlignment="1">
      <alignment horizontal="justify" vertical="center" wrapText="1"/>
    </xf>
    <xf numFmtId="0" fontId="20" fillId="0" borderId="24" xfId="0" applyFont="1" applyBorder="1" applyAlignment="1">
      <alignment horizontal="justify" vertical="center" wrapText="1"/>
    </xf>
    <xf numFmtId="0" fontId="20" fillId="0" borderId="25" xfId="0" applyFont="1" applyBorder="1" applyAlignment="1">
      <alignment horizontal="justify" vertical="center" wrapText="1"/>
    </xf>
    <xf numFmtId="0" fontId="21" fillId="0" borderId="26" xfId="0" applyFont="1" applyBorder="1" applyAlignment="1">
      <alignment horizontal="justify" vertical="center" wrapText="1"/>
    </xf>
    <xf numFmtId="0" fontId="21" fillId="0" borderId="24" xfId="0" applyFont="1" applyBorder="1" applyAlignment="1">
      <alignment horizontal="justify" vertical="center" wrapText="1"/>
    </xf>
    <xf numFmtId="0" fontId="21" fillId="0" borderId="25" xfId="0" applyFont="1" applyBorder="1" applyAlignment="1">
      <alignment horizontal="justify" vertical="center" wrapText="1"/>
    </xf>
    <xf numFmtId="0" fontId="5" fillId="0" borderId="14" xfId="0" applyFont="1" applyBorder="1" applyAlignment="1" applyProtection="1">
      <alignment horizontal="left" vertical="center" wrapText="1"/>
    </xf>
    <xf numFmtId="0" fontId="5" fillId="0" borderId="15" xfId="0" applyFont="1" applyBorder="1" applyAlignment="1" applyProtection="1">
      <alignment horizontal="left" vertical="center"/>
    </xf>
    <xf numFmtId="0" fontId="5" fillId="0" borderId="16" xfId="0" applyFont="1" applyBorder="1" applyAlignment="1" applyProtection="1">
      <alignment horizontal="left" vertical="center"/>
    </xf>
    <xf numFmtId="0" fontId="0" fillId="5" borderId="0" xfId="0" applyFill="1" applyAlignment="1">
      <alignment horizontal="center" vertical="center"/>
    </xf>
    <xf numFmtId="0" fontId="11" fillId="0" borderId="0" xfId="0" applyFont="1" applyBorder="1" applyAlignment="1" applyProtection="1">
      <alignment horizontal="left" vertical="center" wrapText="1"/>
    </xf>
    <xf numFmtId="0" fontId="11" fillId="0" borderId="9" xfId="0" applyFont="1" applyBorder="1" applyAlignment="1" applyProtection="1">
      <alignment horizontal="left" vertical="center" wrapText="1"/>
    </xf>
    <xf numFmtId="0" fontId="11" fillId="9" borderId="30" xfId="0" applyFont="1" applyFill="1" applyBorder="1" applyAlignment="1" applyProtection="1">
      <alignment horizontal="left" vertical="center" wrapText="1"/>
    </xf>
    <xf numFmtId="0" fontId="11" fillId="9" borderId="31" xfId="0" applyFont="1" applyFill="1" applyBorder="1" applyAlignment="1" applyProtection="1">
      <alignment horizontal="left" vertical="center" wrapText="1"/>
    </xf>
    <xf numFmtId="0" fontId="11" fillId="0" borderId="0" xfId="0" applyFont="1" applyFill="1" applyBorder="1" applyAlignment="1" applyProtection="1">
      <alignment horizontal="left" vertical="center" wrapText="1"/>
    </xf>
    <xf numFmtId="0" fontId="35" fillId="0" borderId="9" xfId="0" applyFont="1" applyFill="1" applyBorder="1" applyAlignment="1" applyProtection="1">
      <alignment vertical="center" wrapText="1"/>
    </xf>
    <xf numFmtId="0" fontId="5" fillId="0" borderId="0" xfId="0" applyFont="1" applyBorder="1" applyAlignment="1" applyProtection="1">
      <alignment horizontal="left" vertical="center" wrapText="1"/>
    </xf>
    <xf numFmtId="0" fontId="5" fillId="0" borderId="9" xfId="0" applyFont="1" applyBorder="1" applyAlignment="1" applyProtection="1">
      <alignment horizontal="left" vertical="center" wrapText="1"/>
    </xf>
    <xf numFmtId="0" fontId="5" fillId="0" borderId="8" xfId="0" applyFont="1" applyFill="1" applyBorder="1" applyAlignment="1" applyProtection="1">
      <alignment horizontal="left" vertical="center" wrapText="1"/>
    </xf>
    <xf numFmtId="0" fontId="8" fillId="0" borderId="8" xfId="0" applyFont="1" applyFill="1" applyBorder="1" applyAlignment="1" applyProtection="1">
      <alignment horizontal="left" vertical="center" wrapText="1"/>
    </xf>
    <xf numFmtId="0" fontId="5" fillId="9" borderId="28" xfId="0" applyFont="1" applyFill="1" applyBorder="1" applyAlignment="1" applyProtection="1">
      <alignment horizontal="left" vertical="center" wrapText="1"/>
    </xf>
    <xf numFmtId="0" fontId="5" fillId="9" borderId="34" xfId="0" applyFont="1" applyFill="1" applyBorder="1" applyAlignment="1" applyProtection="1">
      <alignment horizontal="left" vertical="center" wrapText="1"/>
    </xf>
    <xf numFmtId="0" fontId="0" fillId="9" borderId="34" xfId="0" applyFill="1" applyBorder="1" applyAlignment="1" applyProtection="1">
      <alignment vertical="center" wrapText="1"/>
    </xf>
    <xf numFmtId="0" fontId="3" fillId="0" borderId="8" xfId="0" applyFont="1" applyBorder="1" applyAlignment="1" applyProtection="1">
      <alignment horizontal="center" vertical="center" wrapText="1"/>
    </xf>
    <xf numFmtId="0" fontId="33" fillId="0" borderId="0" xfId="0" applyFont="1" applyBorder="1" applyAlignment="1" applyProtection="1">
      <alignment horizontal="center" vertical="center" wrapText="1"/>
    </xf>
    <xf numFmtId="0" fontId="33" fillId="0" borderId="9" xfId="0" applyFont="1" applyBorder="1" applyAlignment="1" applyProtection="1">
      <alignment horizontal="center" vertical="center" wrapText="1"/>
    </xf>
    <xf numFmtId="0" fontId="5" fillId="0" borderId="67" xfId="0" applyFont="1" applyFill="1" applyBorder="1" applyAlignment="1" applyProtection="1">
      <alignment horizontal="left" vertical="center" wrapText="1"/>
    </xf>
    <xf numFmtId="0" fontId="5" fillId="9" borderId="28" xfId="0" applyFont="1" applyFill="1" applyBorder="1" applyAlignment="1" applyProtection="1">
      <alignment vertical="center" wrapText="1"/>
    </xf>
    <xf numFmtId="0" fontId="0" fillId="9" borderId="28" xfId="0" applyFill="1" applyBorder="1" applyAlignment="1" applyProtection="1">
      <alignment vertical="center" wrapText="1"/>
    </xf>
    <xf numFmtId="0" fontId="0" fillId="9" borderId="29" xfId="0" applyFill="1" applyBorder="1" applyAlignment="1" applyProtection="1">
      <alignment vertical="center" wrapText="1"/>
    </xf>
    <xf numFmtId="0" fontId="11" fillId="0" borderId="9"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0" fillId="0" borderId="9" xfId="0" applyFill="1" applyBorder="1" applyAlignment="1" applyProtection="1">
      <alignment vertical="center" wrapText="1"/>
    </xf>
    <xf numFmtId="0" fontId="5" fillId="9" borderId="34" xfId="0" applyFont="1" applyFill="1" applyBorder="1" applyAlignment="1" applyProtection="1">
      <alignment vertical="center" wrapText="1"/>
    </xf>
    <xf numFmtId="0" fontId="5" fillId="9" borderId="0" xfId="0" applyFont="1" applyFill="1" applyBorder="1" applyAlignment="1" applyProtection="1">
      <alignment horizontal="left" vertical="center" wrapText="1"/>
    </xf>
    <xf numFmtId="0" fontId="5" fillId="9" borderId="9" xfId="0" applyFont="1" applyFill="1" applyBorder="1" applyAlignment="1" applyProtection="1">
      <alignment horizontal="left" vertical="center" wrapText="1"/>
    </xf>
    <xf numFmtId="0" fontId="5" fillId="9" borderId="30" xfId="0" applyFont="1" applyFill="1" applyBorder="1" applyAlignment="1" applyProtection="1">
      <alignment horizontal="left" vertical="center" wrapText="1"/>
    </xf>
    <xf numFmtId="0" fontId="5" fillId="9" borderId="31" xfId="0" applyFont="1" applyFill="1" applyBorder="1" applyAlignment="1" applyProtection="1">
      <alignment horizontal="left" vertical="center" wrapText="1"/>
    </xf>
    <xf numFmtId="0" fontId="0" fillId="9" borderId="9" xfId="0" applyFill="1" applyBorder="1" applyAlignment="1" applyProtection="1">
      <alignment vertical="center" wrapText="1"/>
    </xf>
    <xf numFmtId="0" fontId="2" fillId="11" borderId="23" xfId="0" applyFont="1" applyFill="1" applyBorder="1" applyAlignment="1" applyProtection="1">
      <alignment horizontal="center" vertical="center" wrapText="1"/>
    </xf>
    <xf numFmtId="0" fontId="2" fillId="11" borderId="15" xfId="0" applyFont="1" applyFill="1" applyBorder="1" applyAlignment="1" applyProtection="1">
      <alignment horizontal="center" vertical="center" wrapText="1"/>
    </xf>
    <xf numFmtId="0" fontId="2" fillId="11" borderId="19" xfId="0" applyFont="1" applyFill="1" applyBorder="1" applyAlignment="1" applyProtection="1">
      <alignment horizontal="center" vertical="center" wrapText="1"/>
    </xf>
    <xf numFmtId="0" fontId="15" fillId="0" borderId="8" xfId="0" applyFont="1" applyFill="1" applyBorder="1" applyAlignment="1" applyProtection="1">
      <alignment horizontal="left" vertical="center" wrapText="1"/>
    </xf>
    <xf numFmtId="0" fontId="5" fillId="0" borderId="30" xfId="0" applyFont="1" applyFill="1" applyBorder="1" applyAlignment="1" applyProtection="1">
      <alignment horizontal="left" vertical="center"/>
    </xf>
    <xf numFmtId="0" fontId="5" fillId="0" borderId="31" xfId="0" applyFont="1" applyFill="1" applyBorder="1" applyAlignment="1" applyProtection="1">
      <alignment horizontal="left" vertical="center"/>
    </xf>
    <xf numFmtId="0" fontId="5" fillId="0" borderId="0" xfId="0" applyFont="1" applyBorder="1" applyAlignment="1" applyProtection="1">
      <alignment horizontal="left" vertical="center"/>
    </xf>
    <xf numFmtId="0" fontId="5" fillId="0" borderId="9" xfId="0" applyFont="1" applyBorder="1" applyAlignment="1" applyProtection="1">
      <alignment horizontal="left" vertical="center"/>
    </xf>
    <xf numFmtId="0" fontId="12" fillId="3" borderId="14" xfId="0" applyFont="1" applyFill="1" applyBorder="1" applyAlignment="1" applyProtection="1">
      <alignment horizontal="center" vertical="center" wrapText="1"/>
    </xf>
    <xf numFmtId="0" fontId="12" fillId="3" borderId="15"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12" fillId="8" borderId="14" xfId="0" applyFont="1" applyFill="1" applyBorder="1" applyAlignment="1" applyProtection="1">
      <alignment horizontal="center" vertical="center"/>
    </xf>
    <xf numFmtId="0" fontId="12" fillId="8" borderId="15" xfId="0" applyFont="1" applyFill="1" applyBorder="1" applyAlignment="1" applyProtection="1">
      <alignment horizontal="center" vertical="center"/>
    </xf>
    <xf numFmtId="0" fontId="12" fillId="8" borderId="16" xfId="0" applyFont="1" applyFill="1" applyBorder="1" applyAlignment="1" applyProtection="1">
      <alignment horizontal="center" vertical="center"/>
    </xf>
    <xf numFmtId="0" fontId="8" fillId="0" borderId="8" xfId="0" applyFont="1" applyBorder="1" applyAlignment="1" applyProtection="1">
      <alignment horizontal="left" vertical="top" wrapText="1"/>
    </xf>
    <xf numFmtId="0" fontId="8" fillId="0" borderId="0" xfId="0" applyFont="1" applyBorder="1" applyAlignment="1" applyProtection="1">
      <alignment horizontal="left" vertical="top" wrapText="1"/>
    </xf>
    <xf numFmtId="0" fontId="5" fillId="0" borderId="0" xfId="0" applyFont="1" applyBorder="1" applyAlignment="1" applyProtection="1">
      <alignment horizontal="left" vertical="top" wrapText="1"/>
    </xf>
    <xf numFmtId="0" fontId="5" fillId="0" borderId="9" xfId="0" applyFont="1" applyBorder="1" applyAlignment="1" applyProtection="1">
      <alignment horizontal="left" vertical="top" wrapText="1"/>
    </xf>
    <xf numFmtId="0" fontId="27" fillId="0" borderId="10" xfId="0" applyFont="1" applyBorder="1" applyAlignment="1" applyProtection="1">
      <alignment horizontal="center" vertical="center"/>
    </xf>
    <xf numFmtId="0" fontId="27" fillId="0" borderId="3" xfId="0" applyFont="1" applyBorder="1" applyAlignment="1" applyProtection="1">
      <alignment horizontal="center" vertical="center"/>
    </xf>
    <xf numFmtId="0" fontId="12" fillId="0" borderId="7" xfId="0" applyFont="1" applyBorder="1" applyAlignment="1" applyProtection="1">
      <alignment horizontal="center" vertical="center"/>
    </xf>
    <xf numFmtId="0" fontId="12" fillId="11" borderId="14" xfId="0" applyFont="1" applyFill="1" applyBorder="1" applyAlignment="1" applyProtection="1">
      <alignment horizontal="center" vertical="center"/>
    </xf>
    <xf numFmtId="0" fontId="12" fillId="11" borderId="15" xfId="0" applyFont="1" applyFill="1" applyBorder="1" applyAlignment="1" applyProtection="1">
      <alignment horizontal="center" vertical="center"/>
    </xf>
    <xf numFmtId="0" fontId="12" fillId="11" borderId="16" xfId="0" applyFont="1" applyFill="1" applyBorder="1" applyAlignment="1" applyProtection="1">
      <alignment horizontal="center" vertical="center"/>
    </xf>
    <xf numFmtId="0" fontId="12" fillId="5" borderId="15"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6" fillId="7" borderId="8" xfId="0" applyFont="1" applyFill="1" applyBorder="1" applyAlignment="1" applyProtection="1">
      <alignment horizontal="left" vertical="top" wrapText="1"/>
    </xf>
    <xf numFmtId="0" fontId="8" fillId="0" borderId="0" xfId="0" applyFont="1" applyAlignment="1" applyProtection="1">
      <alignment horizontal="left" vertical="center" wrapText="1"/>
    </xf>
    <xf numFmtId="0" fontId="8" fillId="0" borderId="9" xfId="0" applyFont="1" applyBorder="1" applyAlignment="1" applyProtection="1">
      <alignment horizontal="left" vertical="center" wrapText="1"/>
    </xf>
    <xf numFmtId="0" fontId="5" fillId="0" borderId="9" xfId="0" applyFont="1" applyFill="1" applyBorder="1" applyAlignment="1" applyProtection="1">
      <alignment horizontal="left" vertical="center" wrapText="1"/>
    </xf>
    <xf numFmtId="0" fontId="5" fillId="9" borderId="64" xfId="0" applyFont="1" applyFill="1" applyBorder="1" applyAlignment="1" applyProtection="1">
      <alignment horizontal="left" vertical="center" wrapText="1"/>
    </xf>
    <xf numFmtId="0" fontId="5" fillId="9" borderId="65" xfId="0" applyFont="1" applyFill="1" applyBorder="1" applyAlignment="1" applyProtection="1">
      <alignment horizontal="left" vertical="center" wrapText="1"/>
    </xf>
    <xf numFmtId="0" fontId="5" fillId="9" borderId="66" xfId="0" applyFont="1" applyFill="1" applyBorder="1" applyAlignment="1" applyProtection="1">
      <alignment horizontal="left" vertical="center" wrapText="1"/>
    </xf>
    <xf numFmtId="0" fontId="5" fillId="0" borderId="0" xfId="0" applyFont="1" applyAlignment="1" applyProtection="1">
      <alignment horizontal="left" vertical="center" wrapText="1"/>
    </xf>
    <xf numFmtId="0" fontId="11" fillId="0" borderId="0" xfId="0" applyFont="1" applyAlignment="1" applyProtection="1">
      <alignment horizontal="left" vertical="center" wrapText="1"/>
    </xf>
    <xf numFmtId="0" fontId="5" fillId="5" borderId="0" xfId="0"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0" fontId="11" fillId="5" borderId="9" xfId="0" applyFont="1" applyFill="1" applyBorder="1" applyAlignment="1" applyProtection="1">
      <alignment horizontal="left" vertical="center" wrapText="1"/>
    </xf>
    <xf numFmtId="0" fontId="5" fillId="5" borderId="9" xfId="0" applyFont="1" applyFill="1" applyBorder="1" applyAlignment="1" applyProtection="1">
      <alignment horizontal="left" vertical="center" wrapText="1"/>
    </xf>
    <xf numFmtId="0" fontId="5" fillId="0" borderId="3" xfId="0" applyFont="1" applyFill="1" applyBorder="1" applyAlignment="1" applyProtection="1">
      <alignment horizontal="left" vertical="center" wrapText="1"/>
    </xf>
    <xf numFmtId="0" fontId="11" fillId="0" borderId="3" xfId="0" applyFont="1" applyFill="1" applyBorder="1" applyAlignment="1" applyProtection="1">
      <alignment horizontal="left" vertical="center" wrapText="1"/>
    </xf>
    <xf numFmtId="0" fontId="11" fillId="0" borderId="7" xfId="0" applyFont="1" applyFill="1" applyBorder="1" applyAlignment="1" applyProtection="1">
      <alignment horizontal="left" vertical="center" wrapText="1"/>
    </xf>
    <xf numFmtId="0" fontId="5" fillId="0" borderId="8" xfId="0" applyFont="1" applyBorder="1" applyAlignment="1" applyProtection="1">
      <alignment horizontal="left" vertical="center" wrapText="1"/>
    </xf>
    <xf numFmtId="0" fontId="5" fillId="0" borderId="8" xfId="3" applyFont="1" applyFill="1" applyBorder="1" applyAlignment="1" applyProtection="1">
      <alignment horizontal="left" vertical="center" wrapText="1"/>
    </xf>
    <xf numFmtId="0" fontId="19" fillId="0" borderId="8" xfId="3" applyFont="1" applyFill="1" applyBorder="1" applyAlignment="1" applyProtection="1">
      <alignment horizontal="left" vertical="center" wrapText="1"/>
    </xf>
    <xf numFmtId="0" fontId="26" fillId="0" borderId="8" xfId="0" applyFont="1" applyBorder="1" applyAlignment="1" applyProtection="1">
      <alignment horizontal="center" vertical="center" wrapText="1"/>
    </xf>
    <xf numFmtId="0" fontId="26" fillId="0" borderId="0" xfId="0" applyFont="1" applyBorder="1" applyAlignment="1" applyProtection="1">
      <alignment horizontal="center" vertical="center" wrapText="1"/>
    </xf>
    <xf numFmtId="0" fontId="26" fillId="0" borderId="9" xfId="0" applyFont="1" applyBorder="1" applyAlignment="1" applyProtection="1">
      <alignment horizontal="center" vertical="center" wrapText="1"/>
    </xf>
    <xf numFmtId="0" fontId="5" fillId="0" borderId="0" xfId="0" applyFont="1" applyBorder="1" applyAlignment="1" applyProtection="1">
      <alignment vertical="center" wrapText="1"/>
    </xf>
    <xf numFmtId="0" fontId="5" fillId="0" borderId="9" xfId="0" applyFont="1" applyBorder="1" applyAlignment="1" applyProtection="1">
      <alignment vertical="center" wrapText="1"/>
    </xf>
    <xf numFmtId="0" fontId="16" fillId="0" borderId="0" xfId="0" applyFont="1" applyBorder="1" applyAlignment="1" applyProtection="1">
      <alignment horizontal="left" vertical="center" wrapText="1"/>
    </xf>
    <xf numFmtId="0" fontId="16" fillId="0" borderId="9" xfId="0" applyFont="1" applyBorder="1" applyAlignment="1" applyProtection="1">
      <alignment horizontal="left" vertical="center" wrapText="1"/>
    </xf>
    <xf numFmtId="0" fontId="5" fillId="9" borderId="62" xfId="0" applyFont="1" applyFill="1" applyBorder="1" applyAlignment="1" applyProtection="1">
      <alignment horizontal="left" vertical="center" wrapText="1"/>
    </xf>
    <xf numFmtId="0" fontId="5" fillId="9" borderId="63" xfId="0" applyFont="1" applyFill="1" applyBorder="1" applyAlignment="1" applyProtection="1">
      <alignment horizontal="left" vertical="center" wrapText="1"/>
    </xf>
    <xf numFmtId="0" fontId="11" fillId="0" borderId="0" xfId="0" applyFont="1" applyBorder="1" applyAlignment="1" applyProtection="1">
      <alignment vertical="center" wrapText="1"/>
    </xf>
    <xf numFmtId="0" fontId="5" fillId="0" borderId="0" xfId="0" applyFont="1" applyFill="1" applyBorder="1" applyAlignment="1" applyProtection="1">
      <alignment vertical="center" wrapText="1"/>
    </xf>
    <xf numFmtId="0" fontId="5" fillId="0" borderId="9" xfId="0" applyFont="1" applyFill="1" applyBorder="1" applyAlignment="1" applyProtection="1">
      <alignment vertical="center" wrapText="1"/>
    </xf>
    <xf numFmtId="0" fontId="5" fillId="9" borderId="36" xfId="0" applyFont="1" applyFill="1" applyBorder="1" applyAlignment="1" applyProtection="1">
      <alignment horizontal="left" vertical="center" wrapText="1"/>
    </xf>
    <xf numFmtId="0" fontId="11" fillId="9" borderId="36" xfId="0" applyFont="1" applyFill="1" applyBorder="1" applyAlignment="1" applyProtection="1">
      <alignment horizontal="left" vertical="center" wrapText="1"/>
    </xf>
    <xf numFmtId="0" fontId="11" fillId="9" borderId="37" xfId="0" applyFont="1" applyFill="1" applyBorder="1" applyAlignment="1" applyProtection="1">
      <alignment horizontal="left" vertical="center" wrapText="1"/>
    </xf>
    <xf numFmtId="0" fontId="11" fillId="9" borderId="33" xfId="0" applyFont="1" applyFill="1" applyBorder="1" applyAlignment="1" applyProtection="1">
      <alignment horizontal="left" vertical="center" wrapText="1"/>
    </xf>
    <xf numFmtId="0" fontId="11" fillId="9" borderId="39" xfId="0" applyFont="1" applyFill="1" applyBorder="1" applyAlignment="1" applyProtection="1">
      <alignment horizontal="left" vertical="center" wrapText="1"/>
    </xf>
    <xf numFmtId="0" fontId="26" fillId="0" borderId="8" xfId="0" applyFont="1" applyBorder="1" applyAlignment="1" applyProtection="1">
      <alignment horizontal="center" vertical="center"/>
    </xf>
    <xf numFmtId="0" fontId="26" fillId="0" borderId="0" xfId="0" applyFont="1" applyBorder="1" applyAlignment="1" applyProtection="1">
      <alignment horizontal="center" vertical="center"/>
    </xf>
    <xf numFmtId="0" fontId="26" fillId="0" borderId="9" xfId="0" applyFont="1" applyBorder="1" applyAlignment="1" applyProtection="1">
      <alignment horizontal="center" vertical="center"/>
    </xf>
    <xf numFmtId="0" fontId="11" fillId="0" borderId="2" xfId="0" applyFont="1" applyFill="1" applyBorder="1" applyAlignment="1" applyProtection="1">
      <alignment horizontal="left" vertical="center" wrapText="1"/>
    </xf>
    <xf numFmtId="0" fontId="16" fillId="7" borderId="5" xfId="0" applyFont="1" applyFill="1" applyBorder="1" applyAlignment="1" applyProtection="1">
      <alignment horizontal="left" vertical="top" wrapText="1"/>
    </xf>
    <xf numFmtId="0" fontId="15" fillId="0" borderId="8" xfId="0" applyFont="1" applyBorder="1" applyAlignment="1" applyProtection="1">
      <alignment horizontal="left" vertical="center" wrapText="1"/>
    </xf>
    <xf numFmtId="0" fontId="8" fillId="0" borderId="8" xfId="0" applyFont="1" applyBorder="1" applyAlignment="1" applyProtection="1">
      <alignment horizontal="left" vertical="center" wrapText="1"/>
    </xf>
    <xf numFmtId="0" fontId="5" fillId="9" borderId="48" xfId="0" applyFont="1" applyFill="1" applyBorder="1" applyAlignment="1" applyProtection="1">
      <alignment horizontal="left" vertical="center" wrapText="1"/>
    </xf>
    <xf numFmtId="0" fontId="5" fillId="9" borderId="49" xfId="0" applyFont="1" applyFill="1" applyBorder="1" applyAlignment="1" applyProtection="1">
      <alignment horizontal="left" vertical="center" wrapText="1"/>
    </xf>
    <xf numFmtId="0" fontId="5" fillId="9" borderId="51" xfId="0" applyFont="1" applyFill="1" applyBorder="1" applyAlignment="1" applyProtection="1">
      <alignment horizontal="left" vertical="center" wrapText="1"/>
    </xf>
    <xf numFmtId="0" fontId="0" fillId="9" borderId="46" xfId="0" applyFill="1" applyBorder="1" applyAlignment="1" applyProtection="1">
      <alignment vertical="center" wrapText="1"/>
    </xf>
    <xf numFmtId="0" fontId="5" fillId="9" borderId="46" xfId="0" applyFont="1" applyFill="1" applyBorder="1" applyAlignment="1" applyProtection="1">
      <alignment horizontal="left" vertical="center" wrapText="1"/>
    </xf>
    <xf numFmtId="0" fontId="8" fillId="7" borderId="8" xfId="0" applyFont="1" applyFill="1" applyBorder="1" applyAlignment="1" applyProtection="1">
      <alignment horizontal="left" vertical="center" wrapText="1"/>
    </xf>
    <xf numFmtId="0" fontId="5" fillId="0" borderId="67" xfId="0" applyFont="1" applyBorder="1" applyAlignment="1" applyProtection="1">
      <alignment horizontal="left" vertical="center" wrapText="1"/>
    </xf>
    <xf numFmtId="0" fontId="16" fillId="0" borderId="67" xfId="0" applyFont="1" applyBorder="1" applyAlignment="1" applyProtection="1">
      <alignment horizontal="left" vertical="center" wrapText="1"/>
    </xf>
    <xf numFmtId="0" fontId="5" fillId="9" borderId="52" xfId="0" applyFont="1" applyFill="1" applyBorder="1" applyAlignment="1" applyProtection="1">
      <alignment horizontal="left" vertical="center" wrapText="1"/>
    </xf>
    <xf numFmtId="0" fontId="5" fillId="9" borderId="53" xfId="0" applyFont="1" applyFill="1" applyBorder="1" applyAlignment="1" applyProtection="1">
      <alignment horizontal="left" vertical="center" wrapText="1"/>
    </xf>
    <xf numFmtId="0" fontId="5" fillId="9" borderId="54" xfId="0" applyFont="1" applyFill="1" applyBorder="1" applyAlignment="1" applyProtection="1">
      <alignment horizontal="left" vertical="center" wrapText="1"/>
    </xf>
    <xf numFmtId="0" fontId="5" fillId="9" borderId="52" xfId="0" applyFont="1" applyFill="1" applyBorder="1" applyAlignment="1" applyProtection="1">
      <alignment horizontal="left" vertical="center"/>
    </xf>
    <xf numFmtId="0" fontId="5" fillId="9" borderId="53" xfId="0" applyFont="1" applyFill="1" applyBorder="1" applyAlignment="1" applyProtection="1">
      <alignment horizontal="left" vertical="center"/>
    </xf>
    <xf numFmtId="0" fontId="5" fillId="9" borderId="54" xfId="0" applyFont="1" applyFill="1" applyBorder="1" applyAlignment="1" applyProtection="1">
      <alignment horizontal="left" vertical="center"/>
    </xf>
    <xf numFmtId="0" fontId="5" fillId="7" borderId="8" xfId="0" applyFont="1" applyFill="1" applyBorder="1" applyAlignment="1" applyProtection="1">
      <alignment horizontal="left" vertical="center" wrapText="1"/>
    </xf>
    <xf numFmtId="0" fontId="5" fillId="0" borderId="57" xfId="0" applyFont="1" applyFill="1" applyBorder="1" applyAlignment="1" applyProtection="1">
      <alignment horizontal="left" vertical="center" wrapText="1"/>
    </xf>
    <xf numFmtId="0" fontId="5" fillId="0" borderId="58" xfId="0" applyFont="1" applyFill="1" applyBorder="1" applyAlignment="1" applyProtection="1">
      <alignment horizontal="left" vertical="center" wrapText="1"/>
    </xf>
    <xf numFmtId="0" fontId="5" fillId="9" borderId="60" xfId="0" applyFont="1" applyFill="1" applyBorder="1" applyAlignment="1" applyProtection="1">
      <alignment horizontal="left" vertical="center" wrapText="1"/>
    </xf>
    <xf numFmtId="0" fontId="5" fillId="9" borderId="57" xfId="0" applyFont="1" applyFill="1" applyBorder="1" applyAlignment="1" applyProtection="1">
      <alignment horizontal="left" vertical="center" wrapText="1"/>
    </xf>
    <xf numFmtId="0" fontId="5" fillId="9" borderId="58" xfId="0" applyFont="1" applyFill="1" applyBorder="1" applyAlignment="1" applyProtection="1">
      <alignment horizontal="left" vertical="center" wrapText="1"/>
    </xf>
    <xf numFmtId="0" fontId="5" fillId="0" borderId="60" xfId="0" applyFont="1" applyFill="1" applyBorder="1" applyAlignment="1" applyProtection="1">
      <alignment horizontal="left" vertical="center" wrapText="1"/>
    </xf>
    <xf numFmtId="0" fontId="5" fillId="0" borderId="51" xfId="0" applyFont="1" applyFill="1" applyBorder="1" applyAlignment="1" applyProtection="1">
      <alignment horizontal="left" vertical="center" wrapText="1"/>
    </xf>
    <xf numFmtId="0" fontId="5" fillId="0" borderId="46" xfId="0" applyFont="1" applyFill="1" applyBorder="1" applyAlignment="1" applyProtection="1">
      <alignment horizontal="left" vertical="center" wrapText="1"/>
    </xf>
    <xf numFmtId="0" fontId="5"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0" fontId="16" fillId="0" borderId="24" xfId="0" applyFont="1" applyBorder="1" applyAlignment="1" applyProtection="1">
      <alignment horizontal="left" vertical="center" wrapText="1"/>
    </xf>
    <xf numFmtId="0" fontId="5" fillId="0" borderId="24" xfId="0" applyFont="1" applyBorder="1" applyAlignment="1" applyProtection="1">
      <alignment horizontal="left" vertical="center" wrapText="1"/>
    </xf>
    <xf numFmtId="0" fontId="8" fillId="0" borderId="0" xfId="0" applyFont="1" applyBorder="1" applyAlignment="1" applyProtection="1">
      <alignment vertical="center"/>
    </xf>
    <xf numFmtId="0" fontId="8" fillId="0" borderId="9" xfId="0" applyFont="1" applyBorder="1" applyAlignment="1" applyProtection="1">
      <alignment vertical="center"/>
    </xf>
    <xf numFmtId="0" fontId="12" fillId="11" borderId="14" xfId="0" applyFont="1" applyFill="1" applyBorder="1" applyAlignment="1" applyProtection="1">
      <alignment horizontal="center" vertical="center" wrapText="1"/>
    </xf>
    <xf numFmtId="0" fontId="12" fillId="11" borderId="15" xfId="0" applyFont="1" applyFill="1" applyBorder="1" applyAlignment="1" applyProtection="1">
      <alignment horizontal="center" vertical="center" wrapText="1"/>
    </xf>
    <xf numFmtId="0" fontId="12" fillId="11" borderId="16" xfId="0" applyFont="1" applyFill="1" applyBorder="1" applyAlignment="1" applyProtection="1">
      <alignment horizontal="center" vertical="center" wrapText="1"/>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27" fillId="0" borderId="10"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7" xfId="0" applyFont="1" applyBorder="1" applyAlignment="1">
      <alignment horizontal="center" vertical="center" wrapText="1"/>
    </xf>
    <xf numFmtId="0" fontId="26" fillId="0" borderId="5" xfId="0" applyFont="1" applyBorder="1" applyAlignment="1" applyProtection="1">
      <alignment horizontal="left" vertical="center" wrapText="1"/>
    </xf>
    <xf numFmtId="0" fontId="26" fillId="0" borderId="1"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0" xfId="0" applyFont="1" applyBorder="1" applyAlignment="1" applyProtection="1">
      <alignment vertical="center"/>
    </xf>
    <xf numFmtId="0" fontId="26" fillId="0" borderId="9" xfId="0" applyFont="1" applyBorder="1" applyAlignment="1" applyProtection="1">
      <alignment vertical="center"/>
    </xf>
    <xf numFmtId="0" fontId="11" fillId="0" borderId="9" xfId="0" applyFont="1" applyBorder="1" applyAlignment="1" applyProtection="1">
      <alignment vertical="center" wrapText="1"/>
    </xf>
    <xf numFmtId="0" fontId="2" fillId="0" borderId="0" xfId="0" applyFont="1" applyBorder="1" applyAlignment="1" applyProtection="1">
      <alignment vertical="center"/>
    </xf>
    <xf numFmtId="0" fontId="2" fillId="0" borderId="9" xfId="0" applyFont="1" applyBorder="1" applyAlignment="1" applyProtection="1">
      <alignment vertical="center"/>
    </xf>
    <xf numFmtId="0" fontId="8" fillId="0" borderId="0" xfId="0" applyFont="1" applyBorder="1" applyAlignment="1" applyProtection="1">
      <alignment vertical="center" wrapText="1"/>
    </xf>
    <xf numFmtId="0" fontId="8" fillId="0" borderId="9" xfId="0" applyFont="1" applyBorder="1" applyAlignment="1" applyProtection="1">
      <alignment vertical="center" wrapText="1"/>
    </xf>
    <xf numFmtId="0" fontId="8" fillId="0" borderId="24" xfId="0" applyFont="1" applyBorder="1" applyAlignment="1" applyProtection="1">
      <alignment horizontal="left" vertical="center" wrapText="1"/>
    </xf>
    <xf numFmtId="0" fontId="5" fillId="0" borderId="0" xfId="0" applyFont="1" applyBorder="1" applyAlignment="1">
      <alignment vertical="center" wrapText="1"/>
    </xf>
    <xf numFmtId="0" fontId="5" fillId="0" borderId="9" xfId="0" applyFont="1" applyBorder="1" applyAlignment="1">
      <alignment vertical="center" wrapText="1"/>
    </xf>
    <xf numFmtId="0" fontId="5" fillId="0" borderId="0" xfId="0" applyFont="1" applyBorder="1" applyAlignment="1">
      <alignment horizontal="justify" vertical="center"/>
    </xf>
    <xf numFmtId="0" fontId="5" fillId="0" borderId="9" xfId="0" applyFont="1" applyBorder="1" applyAlignment="1">
      <alignment horizontal="justify" vertical="center"/>
    </xf>
    <xf numFmtId="0" fontId="5" fillId="0" borderId="0" xfId="0" applyFont="1" applyBorder="1" applyAlignment="1">
      <alignment vertical="center"/>
    </xf>
    <xf numFmtId="0" fontId="5" fillId="0" borderId="9" xfId="0" applyFont="1" applyBorder="1" applyAlignment="1">
      <alignment vertical="center"/>
    </xf>
    <xf numFmtId="0" fontId="8" fillId="0" borderId="3" xfId="0" applyFont="1" applyBorder="1" applyAlignment="1" applyProtection="1">
      <alignment vertical="center" wrapText="1"/>
    </xf>
    <xf numFmtId="0" fontId="8" fillId="0" borderId="7" xfId="0" applyFont="1" applyBorder="1" applyAlignment="1" applyProtection="1">
      <alignment vertical="center" wrapText="1"/>
    </xf>
    <xf numFmtId="0" fontId="12" fillId="0" borderId="14" xfId="0" applyFont="1" applyBorder="1" applyAlignment="1" applyProtection="1">
      <alignment horizontal="center" vertical="center" wrapText="1"/>
    </xf>
    <xf numFmtId="0" fontId="12" fillId="0" borderId="15" xfId="0" applyFont="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5" xfId="0" applyFont="1" applyBorder="1" applyAlignment="1" applyProtection="1">
      <alignment horizontal="center" vertical="center" wrapText="1"/>
    </xf>
    <xf numFmtId="0" fontId="8" fillId="0" borderId="14" xfId="0" applyFont="1" applyBorder="1" applyAlignment="1" applyProtection="1">
      <alignment horizontal="left" vertical="center" wrapText="1"/>
    </xf>
    <xf numFmtId="0" fontId="8" fillId="0" borderId="16" xfId="0" applyFont="1" applyBorder="1" applyAlignment="1" applyProtection="1">
      <alignment horizontal="left" vertical="center" wrapText="1"/>
    </xf>
    <xf numFmtId="0" fontId="5" fillId="0" borderId="0" xfId="0" applyFont="1" applyBorder="1" applyAlignment="1">
      <alignment horizontal="left" vertical="center" wrapText="1"/>
    </xf>
    <xf numFmtId="0" fontId="5" fillId="0" borderId="9" xfId="0" applyFont="1" applyBorder="1" applyAlignment="1">
      <alignment horizontal="left" vertical="center" wrapText="1"/>
    </xf>
    <xf numFmtId="0" fontId="8" fillId="0" borderId="14" xfId="0" applyFont="1" applyBorder="1" applyAlignment="1" applyProtection="1">
      <alignment horizontal="center" vertical="center" wrapText="1"/>
    </xf>
    <xf numFmtId="0" fontId="8" fillId="0" borderId="15" xfId="0" applyFont="1" applyBorder="1" applyAlignment="1" applyProtection="1">
      <alignment horizontal="center" vertical="center" wrapText="1"/>
    </xf>
  </cellXfs>
  <cellStyles count="5">
    <cellStyle name="Hyperlink" xfId="3" builtinId="8"/>
    <cellStyle name="Normal" xfId="0" builtinId="0"/>
    <cellStyle name="Normal 2" xfId="2" xr:uid="{00000000-0005-0000-0000-000002000000}"/>
    <cellStyle name="Normal 2 2" xfId="4" xr:uid="{00000000-0005-0000-0000-000003000000}"/>
    <cellStyle name="Normal 3" xfId="1" xr:uid="{00000000-0005-0000-0000-000004000000}"/>
  </cellStyles>
  <dxfs count="21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79998168889431442"/>
        </patternFill>
      </fill>
    </dxf>
  </dxfs>
  <tableStyles count="0" defaultTableStyle="TableStyleMedium9" defaultPivotStyle="PivotStyleLight16"/>
  <colors>
    <mruColors>
      <color rgb="FFDCE6F1"/>
      <color rgb="FFC4E59F"/>
      <color rgb="FF95B3D7"/>
      <color rgb="FFFF6600"/>
      <color rgb="FF74B23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1517650</xdr:colOff>
          <xdr:row>3</xdr:row>
          <xdr:rowOff>1028700</xdr:rowOff>
        </xdr:from>
        <xdr:to>
          <xdr:col>8</xdr:col>
          <xdr:colOff>2628900</xdr:colOff>
          <xdr:row>3</xdr:row>
          <xdr:rowOff>1860550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3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1276350</xdr:colOff>
          <xdr:row>3</xdr:row>
          <xdr:rowOff>1104900</xdr:rowOff>
        </xdr:from>
        <xdr:to>
          <xdr:col>8</xdr:col>
          <xdr:colOff>2470150</xdr:colOff>
          <xdr:row>3</xdr:row>
          <xdr:rowOff>1993900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PMRIndicators@oecd.org"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B2:E48"/>
  <sheetViews>
    <sheetView topLeftCell="A3" zoomScale="85" zoomScaleNormal="85" workbookViewId="0">
      <selection activeCell="B3" sqref="B3"/>
    </sheetView>
  </sheetViews>
  <sheetFormatPr defaultRowHeight="12.5" x14ac:dyDescent="0.25"/>
  <cols>
    <col min="2" max="2" width="14.54296875" customWidth="1"/>
    <col min="5" max="5" width="19" bestFit="1" customWidth="1"/>
  </cols>
  <sheetData>
    <row r="2" spans="2:5" ht="25" x14ac:dyDescent="0.25">
      <c r="B2" s="9" t="s">
        <v>25</v>
      </c>
      <c r="E2" s="1" t="s">
        <v>194</v>
      </c>
    </row>
    <row r="3" spans="2:5" ht="23" x14ac:dyDescent="0.25">
      <c r="B3" s="8" t="s">
        <v>1058</v>
      </c>
      <c r="E3" s="342" t="s">
        <v>24</v>
      </c>
    </row>
    <row r="4" spans="2:5" x14ac:dyDescent="0.25">
      <c r="E4" s="342" t="s">
        <v>195</v>
      </c>
    </row>
    <row r="5" spans="2:5" x14ac:dyDescent="0.25">
      <c r="E5" s="342" t="s">
        <v>196</v>
      </c>
    </row>
    <row r="6" spans="2:5" x14ac:dyDescent="0.25">
      <c r="E6" s="342" t="s">
        <v>197</v>
      </c>
    </row>
    <row r="7" spans="2:5" x14ac:dyDescent="0.25">
      <c r="E7" s="342" t="s">
        <v>198</v>
      </c>
    </row>
    <row r="8" spans="2:5" x14ac:dyDescent="0.25">
      <c r="E8" s="342" t="s">
        <v>1013</v>
      </c>
    </row>
    <row r="9" spans="2:5" x14ac:dyDescent="0.25">
      <c r="E9" s="342" t="s">
        <v>1014</v>
      </c>
    </row>
    <row r="10" spans="2:5" x14ac:dyDescent="0.25">
      <c r="E10" s="342" t="s">
        <v>1015</v>
      </c>
    </row>
    <row r="11" spans="2:5" x14ac:dyDescent="0.25">
      <c r="E11" s="342" t="s">
        <v>199</v>
      </c>
    </row>
    <row r="12" spans="2:5" x14ac:dyDescent="0.25">
      <c r="E12" s="342" t="s">
        <v>200</v>
      </c>
    </row>
    <row r="13" spans="2:5" x14ac:dyDescent="0.25">
      <c r="E13" s="342" t="s">
        <v>201</v>
      </c>
    </row>
    <row r="14" spans="2:5" x14ac:dyDescent="0.25">
      <c r="E14" s="342" t="s">
        <v>202</v>
      </c>
    </row>
    <row r="15" spans="2:5" x14ac:dyDescent="0.25">
      <c r="E15" s="342" t="s">
        <v>203</v>
      </c>
    </row>
    <row r="16" spans="2:5" x14ac:dyDescent="0.25">
      <c r="E16" s="342" t="s">
        <v>1016</v>
      </c>
    </row>
    <row r="17" spans="5:5" x14ac:dyDescent="0.25">
      <c r="E17" s="342" t="s">
        <v>204</v>
      </c>
    </row>
    <row r="18" spans="5:5" x14ac:dyDescent="0.25">
      <c r="E18" s="342" t="s">
        <v>205</v>
      </c>
    </row>
    <row r="19" spans="5:5" x14ac:dyDescent="0.25">
      <c r="E19" s="342" t="s">
        <v>206</v>
      </c>
    </row>
    <row r="20" spans="5:5" x14ac:dyDescent="0.25">
      <c r="E20" s="342" t="s">
        <v>207</v>
      </c>
    </row>
    <row r="21" spans="5:5" x14ac:dyDescent="0.25">
      <c r="E21" s="342" t="s">
        <v>208</v>
      </c>
    </row>
    <row r="22" spans="5:5" x14ac:dyDescent="0.25">
      <c r="E22" s="342" t="s">
        <v>209</v>
      </c>
    </row>
    <row r="23" spans="5:5" x14ac:dyDescent="0.25">
      <c r="E23" s="342" t="s">
        <v>210</v>
      </c>
    </row>
    <row r="24" spans="5:5" x14ac:dyDescent="0.25">
      <c r="E24" s="342" t="s">
        <v>211</v>
      </c>
    </row>
    <row r="25" spans="5:5" x14ac:dyDescent="0.25">
      <c r="E25" s="342" t="s">
        <v>212</v>
      </c>
    </row>
    <row r="26" spans="5:5" x14ac:dyDescent="0.25">
      <c r="E26" s="342" t="s">
        <v>1017</v>
      </c>
    </row>
    <row r="27" spans="5:5" x14ac:dyDescent="0.25">
      <c r="E27" s="342" t="s">
        <v>1018</v>
      </c>
    </row>
    <row r="28" spans="5:5" x14ac:dyDescent="0.25">
      <c r="E28" s="342" t="s">
        <v>213</v>
      </c>
    </row>
    <row r="29" spans="5:5" x14ac:dyDescent="0.25">
      <c r="E29" s="342" t="s">
        <v>214</v>
      </c>
    </row>
    <row r="30" spans="5:5" x14ac:dyDescent="0.25">
      <c r="E30" s="342" t="s">
        <v>215</v>
      </c>
    </row>
    <row r="31" spans="5:5" x14ac:dyDescent="0.25">
      <c r="E31" s="342" t="s">
        <v>216</v>
      </c>
    </row>
    <row r="32" spans="5:5" x14ac:dyDescent="0.25">
      <c r="E32" s="342" t="s">
        <v>217</v>
      </c>
    </row>
    <row r="33" spans="5:5" x14ac:dyDescent="0.25">
      <c r="E33" s="342" t="s">
        <v>218</v>
      </c>
    </row>
    <row r="34" spans="5:5" x14ac:dyDescent="0.25">
      <c r="E34" s="342" t="s">
        <v>219</v>
      </c>
    </row>
    <row r="35" spans="5:5" x14ac:dyDescent="0.25">
      <c r="E35" s="342" t="s">
        <v>225</v>
      </c>
    </row>
    <row r="36" spans="5:5" x14ac:dyDescent="0.25">
      <c r="E36" s="342" t="s">
        <v>220</v>
      </c>
    </row>
    <row r="37" spans="5:5" x14ac:dyDescent="0.25">
      <c r="E37" s="342" t="s">
        <v>221</v>
      </c>
    </row>
    <row r="38" spans="5:5" x14ac:dyDescent="0.25">
      <c r="E38" s="342" t="s">
        <v>222</v>
      </c>
    </row>
    <row r="39" spans="5:5" x14ac:dyDescent="0.25">
      <c r="E39" s="342" t="s">
        <v>534</v>
      </c>
    </row>
    <row r="40" spans="5:5" x14ac:dyDescent="0.25">
      <c r="E40" s="342" t="s">
        <v>223</v>
      </c>
    </row>
    <row r="41" spans="5:5" x14ac:dyDescent="0.25">
      <c r="E41" s="342" t="s">
        <v>1019</v>
      </c>
    </row>
    <row r="42" spans="5:5" x14ac:dyDescent="0.25">
      <c r="E42" s="342" t="s">
        <v>1020</v>
      </c>
    </row>
    <row r="43" spans="5:5" x14ac:dyDescent="0.25">
      <c r="E43" s="342" t="s">
        <v>224</v>
      </c>
    </row>
    <row r="44" spans="5:5" x14ac:dyDescent="0.25">
      <c r="E44" s="342" t="s">
        <v>1021</v>
      </c>
    </row>
    <row r="45" spans="5:5" x14ac:dyDescent="0.25">
      <c r="E45" s="342" t="s">
        <v>1022</v>
      </c>
    </row>
    <row r="46" spans="5:5" x14ac:dyDescent="0.25">
      <c r="E46" s="342" t="s">
        <v>1023</v>
      </c>
    </row>
    <row r="47" spans="5:5" x14ac:dyDescent="0.25">
      <c r="E47" s="342" t="s">
        <v>1024</v>
      </c>
    </row>
    <row r="48" spans="5:5" x14ac:dyDescent="0.25">
      <c r="E48" s="342" t="s">
        <v>1058</v>
      </c>
    </row>
  </sheetData>
  <sheetProtection algorithmName="SHA-512" hashValue="w/N2z+t2uurIkDFD/GFZ1e/+zlHK+Yj1riKu+CfswxWhFUlvqwd7Lip0oGf7JgDB2vl0HgqJSDVEzltnvMOUZQ==" saltValue="VWWMmeSC3vMlLerUeZlkOw==" spinCount="100000" sheet="1" objects="1" scenarios="1"/>
  <conditionalFormatting sqref="B3">
    <cfRule type="expression" dxfId="213" priority="1" stopIfTrue="1">
      <formula>#REF!&lt;&gt;#REF!</formula>
    </cfRule>
  </conditionalFormatting>
  <dataValidations count="1">
    <dataValidation type="list" allowBlank="1" showInputMessage="1" showErrorMessage="1" sqref="B3" xr:uid="{00000000-0002-0000-0000-000000000000}">
      <formula1>$E$3:$E$48</formula1>
    </dataValidation>
  </dataValidations>
  <pageMargins left="0.7" right="0.7" top="0.75" bottom="0.75" header="0.3" footer="0.3"/>
  <pageSetup paperSize="9" orientation="portrait" r:id="rId1"/>
  <headerFooter>
    <oddFooter>&amp;C_x000D_&amp;1#&amp;"Calibri"&amp;10&amp;K0000FF Restricted Use - À usage restreint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9"/>
  <sheetViews>
    <sheetView zoomScale="85" zoomScaleNormal="85" workbookViewId="0">
      <selection activeCell="B22" sqref="B22"/>
    </sheetView>
  </sheetViews>
  <sheetFormatPr defaultRowHeight="12.5" x14ac:dyDescent="0.25"/>
  <cols>
    <col min="1" max="1" width="20.1796875" customWidth="1"/>
    <col min="2" max="2" width="74" customWidth="1"/>
    <col min="3" max="3" width="29" customWidth="1"/>
  </cols>
  <sheetData>
    <row r="1" spans="1:9" ht="14" x14ac:dyDescent="0.3">
      <c r="B1" s="14" t="s">
        <v>267</v>
      </c>
    </row>
    <row r="2" spans="1:9" ht="13" thickBot="1" x14ac:dyDescent="0.3"/>
    <row r="3" spans="1:9" ht="58.5" thickBot="1" x14ac:dyDescent="0.3">
      <c r="A3" s="47" t="s">
        <v>226</v>
      </c>
      <c r="B3" s="41" t="s">
        <v>268</v>
      </c>
      <c r="C3" s="41" t="s">
        <v>227</v>
      </c>
    </row>
    <row r="4" spans="1:9" ht="30" customHeight="1" thickBot="1" x14ac:dyDescent="0.3">
      <c r="A4" s="537" t="s">
        <v>581</v>
      </c>
      <c r="B4" s="42" t="s">
        <v>228</v>
      </c>
      <c r="C4" s="540" t="s">
        <v>237</v>
      </c>
      <c r="E4" s="543"/>
      <c r="F4" s="544"/>
      <c r="G4" s="544"/>
      <c r="H4" s="544"/>
      <c r="I4" s="545"/>
    </row>
    <row r="5" spans="1:9" ht="30" customHeight="1" x14ac:dyDescent="0.25">
      <c r="A5" s="538"/>
      <c r="B5" s="43" t="s">
        <v>232</v>
      </c>
      <c r="C5" s="541"/>
    </row>
    <row r="6" spans="1:9" ht="30" customHeight="1" x14ac:dyDescent="0.25">
      <c r="A6" s="538"/>
      <c r="B6" s="43" t="s">
        <v>233</v>
      </c>
      <c r="C6" s="541"/>
    </row>
    <row r="7" spans="1:9" ht="30" customHeight="1" x14ac:dyDescent="0.25">
      <c r="A7" s="538"/>
      <c r="B7" s="43" t="s">
        <v>234</v>
      </c>
      <c r="C7" s="541"/>
    </row>
    <row r="8" spans="1:9" ht="30" customHeight="1" x14ac:dyDescent="0.25">
      <c r="A8" s="538"/>
      <c r="B8" s="43" t="s">
        <v>235</v>
      </c>
      <c r="C8" s="541"/>
    </row>
    <row r="9" spans="1:9" ht="30" customHeight="1" x14ac:dyDescent="0.25">
      <c r="A9" s="538"/>
      <c r="B9" s="43" t="s">
        <v>236</v>
      </c>
      <c r="C9" s="541"/>
    </row>
    <row r="10" spans="1:9" ht="30" customHeight="1" thickBot="1" x14ac:dyDescent="0.3">
      <c r="A10" s="539"/>
      <c r="B10" s="44" t="s">
        <v>584</v>
      </c>
      <c r="C10" s="542"/>
    </row>
    <row r="11" spans="1:9" ht="30" customHeight="1" x14ac:dyDescent="0.25">
      <c r="A11" s="537" t="s">
        <v>582</v>
      </c>
      <c r="B11" s="42" t="s">
        <v>229</v>
      </c>
      <c r="C11" s="540" t="s">
        <v>230</v>
      </c>
      <c r="D11" s="23"/>
    </row>
    <row r="12" spans="1:9" ht="30" customHeight="1" x14ac:dyDescent="0.25">
      <c r="A12" s="538"/>
      <c r="B12" s="43" t="s">
        <v>238</v>
      </c>
      <c r="C12" s="541"/>
      <c r="D12" s="23"/>
    </row>
    <row r="13" spans="1:9" ht="30" customHeight="1" x14ac:dyDescent="0.25">
      <c r="A13" s="538"/>
      <c r="B13" s="43" t="s">
        <v>585</v>
      </c>
      <c r="C13" s="541"/>
      <c r="D13" s="23"/>
    </row>
    <row r="14" spans="1:9" ht="30" customHeight="1" x14ac:dyDescent="0.25">
      <c r="A14" s="538"/>
      <c r="B14" s="43" t="s">
        <v>586</v>
      </c>
      <c r="C14" s="541"/>
      <c r="D14" s="23"/>
    </row>
    <row r="15" spans="1:9" ht="30" customHeight="1" x14ac:dyDescent="0.25">
      <c r="A15" s="538"/>
      <c r="B15" s="43" t="s">
        <v>269</v>
      </c>
      <c r="C15" s="541"/>
      <c r="D15" s="23"/>
    </row>
    <row r="16" spans="1:9" ht="30" customHeight="1" x14ac:dyDescent="0.25">
      <c r="A16" s="538"/>
      <c r="B16" s="43" t="s">
        <v>265</v>
      </c>
      <c r="C16" s="541"/>
      <c r="D16" s="23"/>
    </row>
    <row r="17" spans="1:4" ht="30" customHeight="1" x14ac:dyDescent="0.25">
      <c r="A17" s="538"/>
      <c r="B17" s="43" t="s">
        <v>587</v>
      </c>
      <c r="C17" s="541"/>
      <c r="D17" s="23"/>
    </row>
    <row r="18" spans="1:4" ht="30" customHeight="1" thickBot="1" x14ac:dyDescent="0.3">
      <c r="A18" s="539"/>
      <c r="B18" s="44" t="s">
        <v>266</v>
      </c>
      <c r="C18" s="542"/>
    </row>
    <row r="19" spans="1:4" ht="30" customHeight="1" thickBot="1" x14ac:dyDescent="0.3">
      <c r="A19" s="45" t="s">
        <v>583</v>
      </c>
      <c r="B19" s="46" t="s">
        <v>231</v>
      </c>
      <c r="C19" s="46"/>
    </row>
  </sheetData>
  <sheetProtection algorithmName="SHA-512" hashValue="VelGBuCU/4GpR/bkkvpjlVMR/6lF2t9AyR8nSuyFKtKAKWUCm4JBvkOjW4PCXzfxkAgrod6XbXLO1e5LHwnlYw==" saltValue="JsWoOcUWyfpUp/K0+L0PTw==" spinCount="100000" sheet="1" objects="1" scenarios="1"/>
  <mergeCells count="5">
    <mergeCell ref="A4:A10"/>
    <mergeCell ref="C4:C10"/>
    <mergeCell ref="A11:A18"/>
    <mergeCell ref="C11:C18"/>
    <mergeCell ref="E4:I4"/>
  </mergeCells>
  <pageMargins left="0.7" right="0.7" top="0.75" bottom="0.75" header="0.3" footer="0.3"/>
  <headerFooter>
    <oddFooter>&amp;C_x000D_&amp;1#&amp;"Calibri"&amp;10&amp;K0000FF Restricted Use - À usage restreint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BA34D-2A92-4460-BC58-6C2D911E522A}">
  <sheetPr codeName="Sheet2"/>
  <dimension ref="A1:E63"/>
  <sheetViews>
    <sheetView topLeftCell="A24" zoomScale="85" zoomScaleNormal="85" workbookViewId="0">
      <selection activeCell="B3" sqref="B3"/>
    </sheetView>
  </sheetViews>
  <sheetFormatPr defaultColWidth="9.1796875" defaultRowHeight="12.5" x14ac:dyDescent="0.25"/>
  <cols>
    <col min="1" max="1" width="19.453125" style="236" customWidth="1"/>
    <col min="2" max="2" width="32.7265625" style="236" customWidth="1"/>
    <col min="3" max="16384" width="9.1796875" style="236"/>
  </cols>
  <sheetData>
    <row r="1" spans="1:5" ht="19.5" x14ac:dyDescent="0.25">
      <c r="A1" s="334" t="s">
        <v>960</v>
      </c>
    </row>
    <row r="2" spans="1:5" ht="19.5" x14ac:dyDescent="0.25">
      <c r="A2" s="334"/>
    </row>
    <row r="3" spans="1:5" ht="14.5" x14ac:dyDescent="0.25">
      <c r="A3" s="335" t="s">
        <v>961</v>
      </c>
    </row>
    <row r="4" spans="1:5" ht="14.5" x14ac:dyDescent="0.25">
      <c r="A4" s="336" t="s">
        <v>962</v>
      </c>
    </row>
    <row r="5" spans="1:5" ht="14.5" x14ac:dyDescent="0.25">
      <c r="A5" s="336" t="s">
        <v>963</v>
      </c>
    </row>
    <row r="6" spans="1:5" ht="14.5" x14ac:dyDescent="0.25">
      <c r="A6" s="336" t="s">
        <v>964</v>
      </c>
    </row>
    <row r="7" spans="1:5" ht="14.5" x14ac:dyDescent="0.25">
      <c r="A7" s="336" t="s">
        <v>965</v>
      </c>
    </row>
    <row r="8" spans="1:5" ht="14.5" x14ac:dyDescent="0.25">
      <c r="A8" s="337"/>
    </row>
    <row r="9" spans="1:5" x14ac:dyDescent="0.25">
      <c r="A9" s="338" t="s">
        <v>966</v>
      </c>
    </row>
    <row r="10" spans="1:5" x14ac:dyDescent="0.25">
      <c r="A10" s="338"/>
    </row>
    <row r="11" spans="1:5" ht="25.5" customHeight="1" x14ac:dyDescent="0.25">
      <c r="A11" s="339" t="s">
        <v>967</v>
      </c>
    </row>
    <row r="12" spans="1:5" ht="43.5" customHeight="1" x14ac:dyDescent="0.25">
      <c r="A12" s="335" t="s">
        <v>968</v>
      </c>
      <c r="D12" s="546" t="s">
        <v>969</v>
      </c>
      <c r="E12" s="546"/>
    </row>
    <row r="13" spans="1:5" ht="14.5" x14ac:dyDescent="0.25">
      <c r="A13" s="335" t="s">
        <v>970</v>
      </c>
    </row>
    <row r="14" spans="1:5" ht="14.5" x14ac:dyDescent="0.25">
      <c r="A14" s="335"/>
    </row>
    <row r="15" spans="1:5" ht="37.5" customHeight="1" x14ac:dyDescent="0.25">
      <c r="A15" s="339" t="s">
        <v>971</v>
      </c>
    </row>
    <row r="16" spans="1:5" ht="30.75" customHeight="1" x14ac:dyDescent="0.25">
      <c r="A16" s="337" t="s">
        <v>972</v>
      </c>
    </row>
    <row r="17" spans="1:1" ht="42" customHeight="1" x14ac:dyDescent="0.25">
      <c r="A17" s="337" t="s">
        <v>973</v>
      </c>
    </row>
    <row r="18" spans="1:1" ht="36" customHeight="1" x14ac:dyDescent="0.25">
      <c r="A18" s="337" t="s">
        <v>974</v>
      </c>
    </row>
    <row r="19" spans="1:1" ht="27.75" customHeight="1" x14ac:dyDescent="0.25">
      <c r="A19" s="339" t="s">
        <v>975</v>
      </c>
    </row>
    <row r="20" spans="1:1" s="337" customFormat="1" ht="24" customHeight="1" x14ac:dyDescent="0.25">
      <c r="A20" s="337" t="s">
        <v>976</v>
      </c>
    </row>
    <row r="21" spans="1:1" s="337" customFormat="1" ht="20.25" customHeight="1" x14ac:dyDescent="0.25">
      <c r="A21" s="337" t="s">
        <v>977</v>
      </c>
    </row>
    <row r="22" spans="1:1" s="337" customFormat="1" ht="25.5" customHeight="1" x14ac:dyDescent="0.25">
      <c r="A22" s="337" t="s">
        <v>978</v>
      </c>
    </row>
    <row r="23" spans="1:1" s="337" customFormat="1" ht="27" customHeight="1" x14ac:dyDescent="0.25">
      <c r="A23" s="337" t="s">
        <v>979</v>
      </c>
    </row>
    <row r="24" spans="1:1" s="337" customFormat="1" ht="14.5" x14ac:dyDescent="0.25"/>
    <row r="25" spans="1:1" s="337" customFormat="1" ht="14.5" x14ac:dyDescent="0.25">
      <c r="A25" s="337" t="s">
        <v>980</v>
      </c>
    </row>
    <row r="26" spans="1:1" s="337" customFormat="1" ht="14.5" x14ac:dyDescent="0.25"/>
    <row r="27" spans="1:1" s="337" customFormat="1" ht="14.5" x14ac:dyDescent="0.25">
      <c r="A27" s="340" t="s">
        <v>981</v>
      </c>
    </row>
    <row r="28" spans="1:1" s="337" customFormat="1" ht="29.25" customHeight="1" x14ac:dyDescent="0.25">
      <c r="A28" s="337" t="s">
        <v>982</v>
      </c>
    </row>
    <row r="29" spans="1:1" s="337" customFormat="1" ht="29.25" customHeight="1" x14ac:dyDescent="0.25">
      <c r="A29" s="337" t="s">
        <v>983</v>
      </c>
    </row>
    <row r="30" spans="1:1" s="337" customFormat="1" ht="23.25" customHeight="1" x14ac:dyDescent="0.25">
      <c r="A30" s="337" t="s">
        <v>984</v>
      </c>
    </row>
    <row r="31" spans="1:1" s="337" customFormat="1" ht="29.25" customHeight="1" x14ac:dyDescent="0.25">
      <c r="A31" s="337" t="s">
        <v>985</v>
      </c>
    </row>
    <row r="32" spans="1:1" s="337" customFormat="1" ht="29.25" customHeight="1" x14ac:dyDescent="0.25">
      <c r="A32" s="337" t="s">
        <v>986</v>
      </c>
    </row>
    <row r="33" spans="1:2" s="337" customFormat="1" ht="29.25" customHeight="1" x14ac:dyDescent="0.25">
      <c r="B33" s="337" t="s">
        <v>987</v>
      </c>
    </row>
    <row r="34" spans="1:2" s="337" customFormat="1" ht="29.25" customHeight="1" x14ac:dyDescent="0.25">
      <c r="B34" s="337" t="s">
        <v>988</v>
      </c>
    </row>
    <row r="35" spans="1:2" s="337" customFormat="1" ht="29.25" customHeight="1" x14ac:dyDescent="0.25">
      <c r="A35" s="337" t="s">
        <v>989</v>
      </c>
    </row>
    <row r="36" spans="1:2" s="337" customFormat="1" ht="29.25" customHeight="1" x14ac:dyDescent="0.25">
      <c r="A36" s="337" t="s">
        <v>990</v>
      </c>
    </row>
    <row r="37" spans="1:2" s="337" customFormat="1" ht="29.25" customHeight="1" x14ac:dyDescent="0.25">
      <c r="A37" s="337" t="s">
        <v>991</v>
      </c>
    </row>
    <row r="38" spans="1:2" s="337" customFormat="1" ht="29.25" customHeight="1" x14ac:dyDescent="0.25">
      <c r="A38" s="337" t="s">
        <v>992</v>
      </c>
    </row>
    <row r="39" spans="1:2" ht="19.5" customHeight="1" x14ac:dyDescent="0.25">
      <c r="A39" s="341" t="s">
        <v>993</v>
      </c>
    </row>
    <row r="41" spans="1:2" ht="14.5" x14ac:dyDescent="0.25">
      <c r="A41" s="340" t="s">
        <v>994</v>
      </c>
    </row>
    <row r="42" spans="1:2" s="337" customFormat="1" ht="29.25" customHeight="1" x14ac:dyDescent="0.25">
      <c r="A42" s="337" t="s">
        <v>995</v>
      </c>
    </row>
    <row r="43" spans="1:2" s="337" customFormat="1" ht="29.25" customHeight="1" x14ac:dyDescent="0.25">
      <c r="A43" s="337" t="s">
        <v>996</v>
      </c>
    </row>
    <row r="44" spans="1:2" s="337" customFormat="1" ht="29.25" customHeight="1" x14ac:dyDescent="0.25">
      <c r="A44" s="337" t="s">
        <v>997</v>
      </c>
    </row>
    <row r="45" spans="1:2" s="337" customFormat="1" ht="29.25" customHeight="1" x14ac:dyDescent="0.25">
      <c r="B45" s="337" t="s">
        <v>998</v>
      </c>
    </row>
    <row r="46" spans="1:2" s="337" customFormat="1" ht="29.25" customHeight="1" x14ac:dyDescent="0.25">
      <c r="A46" s="337" t="s">
        <v>999</v>
      </c>
    </row>
    <row r="47" spans="1:2" s="337" customFormat="1" ht="29.25" customHeight="1" x14ac:dyDescent="0.25">
      <c r="A47" s="337" t="s">
        <v>1000</v>
      </c>
    </row>
    <row r="48" spans="1:2" s="337" customFormat="1" ht="29.25" customHeight="1" x14ac:dyDescent="0.25">
      <c r="A48" s="337" t="s">
        <v>1001</v>
      </c>
    </row>
    <row r="49" spans="1:2" s="337" customFormat="1" ht="29.25" customHeight="1" x14ac:dyDescent="0.25">
      <c r="B49" s="337" t="s">
        <v>1002</v>
      </c>
    </row>
    <row r="50" spans="1:2" s="337" customFormat="1" ht="29.25" customHeight="1" x14ac:dyDescent="0.25"/>
    <row r="51" spans="1:2" ht="33" customHeight="1" x14ac:dyDescent="0.25">
      <c r="A51" s="339" t="s">
        <v>1003</v>
      </c>
    </row>
    <row r="52" spans="1:2" s="337" customFormat="1" ht="29.25" customHeight="1" x14ac:dyDescent="0.25">
      <c r="A52" s="337" t="s">
        <v>1004</v>
      </c>
    </row>
    <row r="53" spans="1:2" s="337" customFormat="1" ht="29.25" customHeight="1" x14ac:dyDescent="0.25">
      <c r="A53" s="337" t="s">
        <v>1005</v>
      </c>
    </row>
    <row r="54" spans="1:2" s="337" customFormat="1" ht="29.25" customHeight="1" x14ac:dyDescent="0.25">
      <c r="A54" s="337" t="s">
        <v>1006</v>
      </c>
    </row>
    <row r="55" spans="1:2" s="337" customFormat="1" ht="29.25" customHeight="1" x14ac:dyDescent="0.25">
      <c r="A55" s="337" t="s">
        <v>1007</v>
      </c>
    </row>
    <row r="56" spans="1:2" s="337" customFormat="1" ht="29.25" customHeight="1" x14ac:dyDescent="0.25">
      <c r="A56" s="337" t="s">
        <v>1008</v>
      </c>
    </row>
    <row r="57" spans="1:2" s="337" customFormat="1" ht="29.25" customHeight="1" x14ac:dyDescent="0.25">
      <c r="B57" s="337" t="s">
        <v>1009</v>
      </c>
    </row>
    <row r="58" spans="1:2" s="337" customFormat="1" ht="29.25" customHeight="1" x14ac:dyDescent="0.25">
      <c r="B58" s="337" t="s">
        <v>1010</v>
      </c>
    </row>
    <row r="59" spans="1:2" s="337" customFormat="1" ht="29.25" customHeight="1" x14ac:dyDescent="0.25">
      <c r="B59" s="337" t="s">
        <v>1011</v>
      </c>
    </row>
    <row r="60" spans="1:2" s="337" customFormat="1" ht="29.25" customHeight="1" x14ac:dyDescent="0.25">
      <c r="A60" s="337" t="s">
        <v>1012</v>
      </c>
    </row>
    <row r="61" spans="1:2" s="337" customFormat="1" ht="29.25" customHeight="1" x14ac:dyDescent="0.25"/>
    <row r="62" spans="1:2" s="337" customFormat="1" ht="29.25" customHeight="1" x14ac:dyDescent="0.25"/>
    <row r="63" spans="1:2" s="337" customFormat="1" ht="29.25" customHeight="1" x14ac:dyDescent="0.25"/>
  </sheetData>
  <sheetProtection algorithmName="SHA-512" hashValue="KHDxBZqkg9PH/vtspXtfLahAjHYHlyNdS3Xiqccx7zULrMLwhg1ckhbZcJIy0851Q8eB5vpTIqv6TXEsgNNcpg==" saltValue="KhHa/wG/Q1cplGeYsTRglw==" spinCount="100000" sheet="1" objects="1" scenarios="1"/>
  <mergeCells count="1">
    <mergeCell ref="D12:E12"/>
  </mergeCells>
  <hyperlinks>
    <hyperlink ref="A9" r:id="rId1" display="mailto:PMRIndicators@oecd.org" xr:uid="{F2839B94-E27F-46A0-A06D-E86B2229D162}"/>
  </hyperlinks>
  <pageMargins left="0.7" right="0.7" top="0.75" bottom="0.75" header="0.3" footer="0.3"/>
  <pageSetup orientation="portrait" horizontalDpi="4294967293" verticalDpi="0" r:id="rId2"/>
  <headerFooter>
    <oddFooter>&amp;C_x000D_&amp;1#&amp;"Calibri"&amp;10&amp;K0000FF Restricted Use - À usage restreint</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V300"/>
  <sheetViews>
    <sheetView tabSelected="1" topLeftCell="D1" zoomScale="85" zoomScaleNormal="85" workbookViewId="0">
      <pane xSplit="5" ySplit="4" topLeftCell="I5" activePane="bottomRight" state="frozen"/>
      <selection activeCell="D1" sqref="D1"/>
      <selection pane="topRight" activeCell="I1" sqref="I1"/>
      <selection pane="bottomLeft" activeCell="D5" sqref="D5"/>
      <selection pane="bottomRight" activeCell="D1" sqref="D1"/>
    </sheetView>
  </sheetViews>
  <sheetFormatPr defaultRowHeight="12.5" x14ac:dyDescent="0.25"/>
  <cols>
    <col min="1" max="1" width="10.54296875" style="25" hidden="1" customWidth="1"/>
    <col min="2" max="2" width="10.54296875" style="22" hidden="1" customWidth="1"/>
    <col min="3" max="3" width="10.54296875" style="51" hidden="1" customWidth="1"/>
    <col min="4" max="7" width="2.81640625" style="2" customWidth="1"/>
    <col min="8" max="8" width="55.453125" style="52" customWidth="1"/>
    <col min="9" max="9" width="61.81640625" style="68" customWidth="1"/>
    <col min="10" max="13" width="20.7265625" style="68" hidden="1" customWidth="1"/>
    <col min="14" max="14" width="20.54296875" style="68" hidden="1" customWidth="1"/>
    <col min="15" max="15" width="45.7265625" style="53" hidden="1" customWidth="1"/>
    <col min="16" max="16" width="45.7265625" style="52" hidden="1" customWidth="1"/>
    <col min="17" max="17" width="35.7265625" style="52" hidden="1" customWidth="1"/>
    <col min="18" max="18" width="45.7265625" style="66" hidden="1" customWidth="1"/>
    <col min="19" max="19" width="35.7265625" style="66" hidden="1" customWidth="1"/>
    <col min="20" max="20" width="45.7265625" style="66" hidden="1" customWidth="1"/>
    <col min="21" max="23" width="35.7265625" style="66" hidden="1" customWidth="1"/>
    <col min="24" max="27" width="20.7265625" style="66" hidden="1" customWidth="1"/>
    <col min="28" max="28" width="72.6328125" style="52" customWidth="1"/>
    <col min="29" max="29" width="40.6328125" style="53" customWidth="1"/>
    <col min="30" max="30" width="45.7265625" style="66" hidden="1" customWidth="1"/>
    <col min="31" max="32" width="35.7265625" style="66" hidden="1" customWidth="1"/>
    <col min="33" max="33" width="45.7265625" style="66" hidden="1" customWidth="1"/>
    <col min="34" max="34" width="35.7265625" style="66" hidden="1" customWidth="1"/>
    <col min="35" max="35" width="45.7265625" style="66" hidden="1" customWidth="1"/>
    <col min="36" max="36" width="35.7265625" style="66" hidden="1" customWidth="1"/>
    <col min="37" max="37" width="35.7265625" style="67" hidden="1" customWidth="1"/>
    <col min="38" max="38" width="45.7265625" style="2" hidden="1" customWidth="1"/>
    <col min="39" max="39" width="35.7265625" style="2" hidden="1" customWidth="1"/>
    <col min="40" max="40" width="45.7265625" style="2" hidden="1" customWidth="1"/>
    <col min="41" max="43" width="35.7265625" style="2" hidden="1" customWidth="1"/>
    <col min="44" max="44" width="8.7265625" style="2" hidden="1" customWidth="1"/>
    <col min="45" max="48" width="8.7265625" style="78" hidden="1" customWidth="1"/>
    <col min="49" max="147" width="9.1796875" style="2"/>
    <col min="148" max="148" width="4" style="2" customWidth="1"/>
    <col min="149" max="149" width="4.54296875" style="2" customWidth="1"/>
    <col min="150" max="150" width="12.81640625" style="2" bestFit="1" customWidth="1"/>
    <col min="151" max="155" width="3.54296875" style="2" customWidth="1"/>
    <col min="156" max="156" width="9.1796875" style="2" customWidth="1"/>
    <col min="157" max="160" width="2.81640625" style="2" customWidth="1"/>
    <col min="161" max="161" width="62.1796875" style="2" customWidth="1"/>
    <col min="162" max="164" width="7.54296875" style="2" customWidth="1"/>
    <col min="165" max="165" width="29.54296875" style="2" customWidth="1"/>
    <col min="166" max="166" width="8.54296875" style="2" customWidth="1"/>
    <col min="167" max="167" width="31.54296875" style="2" customWidth="1"/>
    <col min="168" max="168" width="9.1796875" style="2"/>
    <col min="169" max="169" width="9.1796875" style="2" customWidth="1"/>
    <col min="170" max="403" width="9.1796875" style="2"/>
    <col min="404" max="404" width="4" style="2" customWidth="1"/>
    <col min="405" max="405" width="4.54296875" style="2" customWidth="1"/>
    <col min="406" max="406" width="12.81640625" style="2" bestFit="1" customWidth="1"/>
    <col min="407" max="411" width="3.54296875" style="2" customWidth="1"/>
    <col min="412" max="412" width="9.1796875" style="2" customWidth="1"/>
    <col min="413" max="416" width="2.81640625" style="2" customWidth="1"/>
    <col min="417" max="417" width="62.1796875" style="2" customWidth="1"/>
    <col min="418" max="420" width="7.54296875" style="2" customWidth="1"/>
    <col min="421" max="421" width="29.54296875" style="2" customWidth="1"/>
    <col min="422" max="422" width="8.54296875" style="2" customWidth="1"/>
    <col min="423" max="423" width="31.54296875" style="2" customWidth="1"/>
    <col min="424" max="424" width="9.1796875" style="2"/>
    <col min="425" max="425" width="9.1796875" style="2" customWidth="1"/>
    <col min="426" max="659" width="9.1796875" style="2"/>
    <col min="660" max="660" width="4" style="2" customWidth="1"/>
    <col min="661" max="661" width="4.54296875" style="2" customWidth="1"/>
    <col min="662" max="662" width="12.81640625" style="2" bestFit="1" customWidth="1"/>
    <col min="663" max="667" width="3.54296875" style="2" customWidth="1"/>
    <col min="668" max="668" width="9.1796875" style="2" customWidth="1"/>
    <col min="669" max="672" width="2.81640625" style="2" customWidth="1"/>
    <col min="673" max="673" width="62.1796875" style="2" customWidth="1"/>
    <col min="674" max="676" width="7.54296875" style="2" customWidth="1"/>
    <col min="677" max="677" width="29.54296875" style="2" customWidth="1"/>
    <col min="678" max="678" width="8.54296875" style="2" customWidth="1"/>
    <col min="679" max="679" width="31.54296875" style="2" customWidth="1"/>
    <col min="680" max="680" width="9.1796875" style="2"/>
    <col min="681" max="681" width="9.1796875" style="2" customWidth="1"/>
    <col min="682" max="915" width="9.1796875" style="2"/>
    <col min="916" max="916" width="4" style="2" customWidth="1"/>
    <col min="917" max="917" width="4.54296875" style="2" customWidth="1"/>
    <col min="918" max="918" width="12.81640625" style="2" bestFit="1" customWidth="1"/>
    <col min="919" max="923" width="3.54296875" style="2" customWidth="1"/>
    <col min="924" max="924" width="9.1796875" style="2" customWidth="1"/>
    <col min="925" max="928" width="2.81640625" style="2" customWidth="1"/>
    <col min="929" max="929" width="62.1796875" style="2" customWidth="1"/>
    <col min="930" max="932" width="7.54296875" style="2" customWidth="1"/>
    <col min="933" max="933" width="29.54296875" style="2" customWidth="1"/>
    <col min="934" max="934" width="8.54296875" style="2" customWidth="1"/>
    <col min="935" max="935" width="31.54296875" style="2" customWidth="1"/>
    <col min="936" max="936" width="9.1796875" style="2"/>
    <col min="937" max="937" width="9.1796875" style="2" customWidth="1"/>
    <col min="938" max="1171" width="9.1796875" style="2"/>
    <col min="1172" max="1172" width="4" style="2" customWidth="1"/>
    <col min="1173" max="1173" width="4.54296875" style="2" customWidth="1"/>
    <col min="1174" max="1174" width="12.81640625" style="2" bestFit="1" customWidth="1"/>
    <col min="1175" max="1179" width="3.54296875" style="2" customWidth="1"/>
    <col min="1180" max="1180" width="9.1796875" style="2" customWidth="1"/>
    <col min="1181" max="1184" width="2.81640625" style="2" customWidth="1"/>
    <col min="1185" max="1185" width="62.1796875" style="2" customWidth="1"/>
    <col min="1186" max="1188" width="7.54296875" style="2" customWidth="1"/>
    <col min="1189" max="1189" width="29.54296875" style="2" customWidth="1"/>
    <col min="1190" max="1190" width="8.54296875" style="2" customWidth="1"/>
    <col min="1191" max="1191" width="31.54296875" style="2" customWidth="1"/>
    <col min="1192" max="1192" width="9.1796875" style="2"/>
    <col min="1193" max="1193" width="9.1796875" style="2" customWidth="1"/>
    <col min="1194" max="1427" width="9.1796875" style="2"/>
    <col min="1428" max="1428" width="4" style="2" customWidth="1"/>
    <col min="1429" max="1429" width="4.54296875" style="2" customWidth="1"/>
    <col min="1430" max="1430" width="12.81640625" style="2" bestFit="1" customWidth="1"/>
    <col min="1431" max="1435" width="3.54296875" style="2" customWidth="1"/>
    <col min="1436" max="1436" width="9.1796875" style="2" customWidth="1"/>
    <col min="1437" max="1440" width="2.81640625" style="2" customWidth="1"/>
    <col min="1441" max="1441" width="62.1796875" style="2" customWidth="1"/>
    <col min="1442" max="1444" width="7.54296875" style="2" customWidth="1"/>
    <col min="1445" max="1445" width="29.54296875" style="2" customWidth="1"/>
    <col min="1446" max="1446" width="8.54296875" style="2" customWidth="1"/>
    <col min="1447" max="1447" width="31.54296875" style="2" customWidth="1"/>
    <col min="1448" max="1448" width="9.1796875" style="2"/>
    <col min="1449" max="1449" width="9.1796875" style="2" customWidth="1"/>
    <col min="1450" max="1683" width="9.1796875" style="2"/>
    <col min="1684" max="1684" width="4" style="2" customWidth="1"/>
    <col min="1685" max="1685" width="4.54296875" style="2" customWidth="1"/>
    <col min="1686" max="1686" width="12.81640625" style="2" bestFit="1" customWidth="1"/>
    <col min="1687" max="1691" width="3.54296875" style="2" customWidth="1"/>
    <col min="1692" max="1692" width="9.1796875" style="2" customWidth="1"/>
    <col min="1693" max="1696" width="2.81640625" style="2" customWidth="1"/>
    <col min="1697" max="1697" width="62.1796875" style="2" customWidth="1"/>
    <col min="1698" max="1700" width="7.54296875" style="2" customWidth="1"/>
    <col min="1701" max="1701" width="29.54296875" style="2" customWidth="1"/>
    <col min="1702" max="1702" width="8.54296875" style="2" customWidth="1"/>
    <col min="1703" max="1703" width="31.54296875" style="2" customWidth="1"/>
    <col min="1704" max="1704" width="9.1796875" style="2"/>
    <col min="1705" max="1705" width="9.1796875" style="2" customWidth="1"/>
    <col min="1706" max="1939" width="9.1796875" style="2"/>
    <col min="1940" max="1940" width="4" style="2" customWidth="1"/>
    <col min="1941" max="1941" width="4.54296875" style="2" customWidth="1"/>
    <col min="1942" max="1942" width="12.81640625" style="2" bestFit="1" customWidth="1"/>
    <col min="1943" max="1947" width="3.54296875" style="2" customWidth="1"/>
    <col min="1948" max="1948" width="9.1796875" style="2" customWidth="1"/>
    <col min="1949" max="1952" width="2.81640625" style="2" customWidth="1"/>
    <col min="1953" max="1953" width="62.1796875" style="2" customWidth="1"/>
    <col min="1954" max="1956" width="7.54296875" style="2" customWidth="1"/>
    <col min="1957" max="1957" width="29.54296875" style="2" customWidth="1"/>
    <col min="1958" max="1958" width="8.54296875" style="2" customWidth="1"/>
    <col min="1959" max="1959" width="31.54296875" style="2" customWidth="1"/>
    <col min="1960" max="1960" width="9.1796875" style="2"/>
    <col min="1961" max="1961" width="9.1796875" style="2" customWidth="1"/>
    <col min="1962" max="2195" width="9.1796875" style="2"/>
    <col min="2196" max="2196" width="4" style="2" customWidth="1"/>
    <col min="2197" max="2197" width="4.54296875" style="2" customWidth="1"/>
    <col min="2198" max="2198" width="12.81640625" style="2" bestFit="1" customWidth="1"/>
    <col min="2199" max="2203" width="3.54296875" style="2" customWidth="1"/>
    <col min="2204" max="2204" width="9.1796875" style="2" customWidth="1"/>
    <col min="2205" max="2208" width="2.81640625" style="2" customWidth="1"/>
    <col min="2209" max="2209" width="62.1796875" style="2" customWidth="1"/>
    <col min="2210" max="2212" width="7.54296875" style="2" customWidth="1"/>
    <col min="2213" max="2213" width="29.54296875" style="2" customWidth="1"/>
    <col min="2214" max="2214" width="8.54296875" style="2" customWidth="1"/>
    <col min="2215" max="2215" width="31.54296875" style="2" customWidth="1"/>
    <col min="2216" max="2216" width="9.1796875" style="2"/>
    <col min="2217" max="2217" width="9.1796875" style="2" customWidth="1"/>
    <col min="2218" max="2451" width="9.1796875" style="2"/>
    <col min="2452" max="2452" width="4" style="2" customWidth="1"/>
    <col min="2453" max="2453" width="4.54296875" style="2" customWidth="1"/>
    <col min="2454" max="2454" width="12.81640625" style="2" bestFit="1" customWidth="1"/>
    <col min="2455" max="2459" width="3.54296875" style="2" customWidth="1"/>
    <col min="2460" max="2460" width="9.1796875" style="2" customWidth="1"/>
    <col min="2461" max="2464" width="2.81640625" style="2" customWidth="1"/>
    <col min="2465" max="2465" width="62.1796875" style="2" customWidth="1"/>
    <col min="2466" max="2468" width="7.54296875" style="2" customWidth="1"/>
    <col min="2469" max="2469" width="29.54296875" style="2" customWidth="1"/>
    <col min="2470" max="2470" width="8.54296875" style="2" customWidth="1"/>
    <col min="2471" max="2471" width="31.54296875" style="2" customWidth="1"/>
    <col min="2472" max="2472" width="9.1796875" style="2"/>
    <col min="2473" max="2473" width="9.1796875" style="2" customWidth="1"/>
    <col min="2474" max="2707" width="9.1796875" style="2"/>
    <col min="2708" max="2708" width="4" style="2" customWidth="1"/>
    <col min="2709" max="2709" width="4.54296875" style="2" customWidth="1"/>
    <col min="2710" max="2710" width="12.81640625" style="2" bestFit="1" customWidth="1"/>
    <col min="2711" max="2715" width="3.54296875" style="2" customWidth="1"/>
    <col min="2716" max="2716" width="9.1796875" style="2" customWidth="1"/>
    <col min="2717" max="2720" width="2.81640625" style="2" customWidth="1"/>
    <col min="2721" max="2721" width="62.1796875" style="2" customWidth="1"/>
    <col min="2722" max="2724" width="7.54296875" style="2" customWidth="1"/>
    <col min="2725" max="2725" width="29.54296875" style="2" customWidth="1"/>
    <col min="2726" max="2726" width="8.54296875" style="2" customWidth="1"/>
    <col min="2727" max="2727" width="31.54296875" style="2" customWidth="1"/>
    <col min="2728" max="2728" width="9.1796875" style="2"/>
    <col min="2729" max="2729" width="9.1796875" style="2" customWidth="1"/>
    <col min="2730" max="2963" width="9.1796875" style="2"/>
    <col min="2964" max="2964" width="4" style="2" customWidth="1"/>
    <col min="2965" max="2965" width="4.54296875" style="2" customWidth="1"/>
    <col min="2966" max="2966" width="12.81640625" style="2" bestFit="1" customWidth="1"/>
    <col min="2967" max="2971" width="3.54296875" style="2" customWidth="1"/>
    <col min="2972" max="2972" width="9.1796875" style="2" customWidth="1"/>
    <col min="2973" max="2976" width="2.81640625" style="2" customWidth="1"/>
    <col min="2977" max="2977" width="62.1796875" style="2" customWidth="1"/>
    <col min="2978" max="2980" width="7.54296875" style="2" customWidth="1"/>
    <col min="2981" max="2981" width="29.54296875" style="2" customWidth="1"/>
    <col min="2982" max="2982" width="8.54296875" style="2" customWidth="1"/>
    <col min="2983" max="2983" width="31.54296875" style="2" customWidth="1"/>
    <col min="2984" max="2984" width="9.1796875" style="2"/>
    <col min="2985" max="2985" width="9.1796875" style="2" customWidth="1"/>
    <col min="2986" max="3219" width="9.1796875" style="2"/>
    <col min="3220" max="3220" width="4" style="2" customWidth="1"/>
    <col min="3221" max="3221" width="4.54296875" style="2" customWidth="1"/>
    <col min="3222" max="3222" width="12.81640625" style="2" bestFit="1" customWidth="1"/>
    <col min="3223" max="3227" width="3.54296875" style="2" customWidth="1"/>
    <col min="3228" max="3228" width="9.1796875" style="2" customWidth="1"/>
    <col min="3229" max="3232" width="2.81640625" style="2" customWidth="1"/>
    <col min="3233" max="3233" width="62.1796875" style="2" customWidth="1"/>
    <col min="3234" max="3236" width="7.54296875" style="2" customWidth="1"/>
    <col min="3237" max="3237" width="29.54296875" style="2" customWidth="1"/>
    <col min="3238" max="3238" width="8.54296875" style="2" customWidth="1"/>
    <col min="3239" max="3239" width="31.54296875" style="2" customWidth="1"/>
    <col min="3240" max="3240" width="9.1796875" style="2"/>
    <col min="3241" max="3241" width="9.1796875" style="2" customWidth="1"/>
    <col min="3242" max="3475" width="9.1796875" style="2"/>
    <col min="3476" max="3476" width="4" style="2" customWidth="1"/>
    <col min="3477" max="3477" width="4.54296875" style="2" customWidth="1"/>
    <col min="3478" max="3478" width="12.81640625" style="2" bestFit="1" customWidth="1"/>
    <col min="3479" max="3483" width="3.54296875" style="2" customWidth="1"/>
    <col min="3484" max="3484" width="9.1796875" style="2" customWidth="1"/>
    <col min="3485" max="3488" width="2.81640625" style="2" customWidth="1"/>
    <col min="3489" max="3489" width="62.1796875" style="2" customWidth="1"/>
    <col min="3490" max="3492" width="7.54296875" style="2" customWidth="1"/>
    <col min="3493" max="3493" width="29.54296875" style="2" customWidth="1"/>
    <col min="3494" max="3494" width="8.54296875" style="2" customWidth="1"/>
    <col min="3495" max="3495" width="31.54296875" style="2" customWidth="1"/>
    <col min="3496" max="3496" width="9.1796875" style="2"/>
    <col min="3497" max="3497" width="9.1796875" style="2" customWidth="1"/>
    <col min="3498" max="3731" width="9.1796875" style="2"/>
    <col min="3732" max="3732" width="4" style="2" customWidth="1"/>
    <col min="3733" max="3733" width="4.54296875" style="2" customWidth="1"/>
    <col min="3734" max="3734" width="12.81640625" style="2" bestFit="1" customWidth="1"/>
    <col min="3735" max="3739" width="3.54296875" style="2" customWidth="1"/>
    <col min="3740" max="3740" width="9.1796875" style="2" customWidth="1"/>
    <col min="3741" max="3744" width="2.81640625" style="2" customWidth="1"/>
    <col min="3745" max="3745" width="62.1796875" style="2" customWidth="1"/>
    <col min="3746" max="3748" width="7.54296875" style="2" customWidth="1"/>
    <col min="3749" max="3749" width="29.54296875" style="2" customWidth="1"/>
    <col min="3750" max="3750" width="8.54296875" style="2" customWidth="1"/>
    <col min="3751" max="3751" width="31.54296875" style="2" customWidth="1"/>
    <col min="3752" max="3752" width="9.1796875" style="2"/>
    <col min="3753" max="3753" width="9.1796875" style="2" customWidth="1"/>
    <col min="3754" max="3987" width="9.1796875" style="2"/>
    <col min="3988" max="3988" width="4" style="2" customWidth="1"/>
    <col min="3989" max="3989" width="4.54296875" style="2" customWidth="1"/>
    <col min="3990" max="3990" width="12.81640625" style="2" bestFit="1" customWidth="1"/>
    <col min="3991" max="3995" width="3.54296875" style="2" customWidth="1"/>
    <col min="3996" max="3996" width="9.1796875" style="2" customWidth="1"/>
    <col min="3997" max="4000" width="2.81640625" style="2" customWidth="1"/>
    <col min="4001" max="4001" width="62.1796875" style="2" customWidth="1"/>
    <col min="4002" max="4004" width="7.54296875" style="2" customWidth="1"/>
    <col min="4005" max="4005" width="29.54296875" style="2" customWidth="1"/>
    <col min="4006" max="4006" width="8.54296875" style="2" customWidth="1"/>
    <col min="4007" max="4007" width="31.54296875" style="2" customWidth="1"/>
    <col min="4008" max="4008" width="9.1796875" style="2"/>
    <col min="4009" max="4009" width="9.1796875" style="2" customWidth="1"/>
    <col min="4010" max="4243" width="9.1796875" style="2"/>
    <col min="4244" max="4244" width="4" style="2" customWidth="1"/>
    <col min="4245" max="4245" width="4.54296875" style="2" customWidth="1"/>
    <col min="4246" max="4246" width="12.81640625" style="2" bestFit="1" customWidth="1"/>
    <col min="4247" max="4251" width="3.54296875" style="2" customWidth="1"/>
    <col min="4252" max="4252" width="9.1796875" style="2" customWidth="1"/>
    <col min="4253" max="4256" width="2.81640625" style="2" customWidth="1"/>
    <col min="4257" max="4257" width="62.1796875" style="2" customWidth="1"/>
    <col min="4258" max="4260" width="7.54296875" style="2" customWidth="1"/>
    <col min="4261" max="4261" width="29.54296875" style="2" customWidth="1"/>
    <col min="4262" max="4262" width="8.54296875" style="2" customWidth="1"/>
    <col min="4263" max="4263" width="31.54296875" style="2" customWidth="1"/>
    <col min="4264" max="4264" width="9.1796875" style="2"/>
    <col min="4265" max="4265" width="9.1796875" style="2" customWidth="1"/>
    <col min="4266" max="4499" width="9.1796875" style="2"/>
    <col min="4500" max="4500" width="4" style="2" customWidth="1"/>
    <col min="4501" max="4501" width="4.54296875" style="2" customWidth="1"/>
    <col min="4502" max="4502" width="12.81640625" style="2" bestFit="1" customWidth="1"/>
    <col min="4503" max="4507" width="3.54296875" style="2" customWidth="1"/>
    <col min="4508" max="4508" width="9.1796875" style="2" customWidth="1"/>
    <col min="4509" max="4512" width="2.81640625" style="2" customWidth="1"/>
    <col min="4513" max="4513" width="62.1796875" style="2" customWidth="1"/>
    <col min="4514" max="4516" width="7.54296875" style="2" customWidth="1"/>
    <col min="4517" max="4517" width="29.54296875" style="2" customWidth="1"/>
    <col min="4518" max="4518" width="8.54296875" style="2" customWidth="1"/>
    <col min="4519" max="4519" width="31.54296875" style="2" customWidth="1"/>
    <col min="4520" max="4520" width="9.1796875" style="2"/>
    <col min="4521" max="4521" width="9.1796875" style="2" customWidth="1"/>
    <col min="4522" max="4755" width="9.1796875" style="2"/>
    <col min="4756" max="4756" width="4" style="2" customWidth="1"/>
    <col min="4757" max="4757" width="4.54296875" style="2" customWidth="1"/>
    <col min="4758" max="4758" width="12.81640625" style="2" bestFit="1" customWidth="1"/>
    <col min="4759" max="4763" width="3.54296875" style="2" customWidth="1"/>
    <col min="4764" max="4764" width="9.1796875" style="2" customWidth="1"/>
    <col min="4765" max="4768" width="2.81640625" style="2" customWidth="1"/>
    <col min="4769" max="4769" width="62.1796875" style="2" customWidth="1"/>
    <col min="4770" max="4772" width="7.54296875" style="2" customWidth="1"/>
    <col min="4773" max="4773" width="29.54296875" style="2" customWidth="1"/>
    <col min="4774" max="4774" width="8.54296875" style="2" customWidth="1"/>
    <col min="4775" max="4775" width="31.54296875" style="2" customWidth="1"/>
    <col min="4776" max="4776" width="9.1796875" style="2"/>
    <col min="4777" max="4777" width="9.1796875" style="2" customWidth="1"/>
    <col min="4778" max="5011" width="9.1796875" style="2"/>
    <col min="5012" max="5012" width="4" style="2" customWidth="1"/>
    <col min="5013" max="5013" width="4.54296875" style="2" customWidth="1"/>
    <col min="5014" max="5014" width="12.81640625" style="2" bestFit="1" customWidth="1"/>
    <col min="5015" max="5019" width="3.54296875" style="2" customWidth="1"/>
    <col min="5020" max="5020" width="9.1796875" style="2" customWidth="1"/>
    <col min="5021" max="5024" width="2.81640625" style="2" customWidth="1"/>
    <col min="5025" max="5025" width="62.1796875" style="2" customWidth="1"/>
    <col min="5026" max="5028" width="7.54296875" style="2" customWidth="1"/>
    <col min="5029" max="5029" width="29.54296875" style="2" customWidth="1"/>
    <col min="5030" max="5030" width="8.54296875" style="2" customWidth="1"/>
    <col min="5031" max="5031" width="31.54296875" style="2" customWidth="1"/>
    <col min="5032" max="5032" width="9.1796875" style="2"/>
    <col min="5033" max="5033" width="9.1796875" style="2" customWidth="1"/>
    <col min="5034" max="5267" width="9.1796875" style="2"/>
    <col min="5268" max="5268" width="4" style="2" customWidth="1"/>
    <col min="5269" max="5269" width="4.54296875" style="2" customWidth="1"/>
    <col min="5270" max="5270" width="12.81640625" style="2" bestFit="1" customWidth="1"/>
    <col min="5271" max="5275" width="3.54296875" style="2" customWidth="1"/>
    <col min="5276" max="5276" width="9.1796875" style="2" customWidth="1"/>
    <col min="5277" max="5280" width="2.81640625" style="2" customWidth="1"/>
    <col min="5281" max="5281" width="62.1796875" style="2" customWidth="1"/>
    <col min="5282" max="5284" width="7.54296875" style="2" customWidth="1"/>
    <col min="5285" max="5285" width="29.54296875" style="2" customWidth="1"/>
    <col min="5286" max="5286" width="8.54296875" style="2" customWidth="1"/>
    <col min="5287" max="5287" width="31.54296875" style="2" customWidth="1"/>
    <col min="5288" max="5288" width="9.1796875" style="2"/>
    <col min="5289" max="5289" width="9.1796875" style="2" customWidth="1"/>
    <col min="5290" max="5523" width="9.1796875" style="2"/>
    <col min="5524" max="5524" width="4" style="2" customWidth="1"/>
    <col min="5525" max="5525" width="4.54296875" style="2" customWidth="1"/>
    <col min="5526" max="5526" width="12.81640625" style="2" bestFit="1" customWidth="1"/>
    <col min="5527" max="5531" width="3.54296875" style="2" customWidth="1"/>
    <col min="5532" max="5532" width="9.1796875" style="2" customWidth="1"/>
    <col min="5533" max="5536" width="2.81640625" style="2" customWidth="1"/>
    <col min="5537" max="5537" width="62.1796875" style="2" customWidth="1"/>
    <col min="5538" max="5540" width="7.54296875" style="2" customWidth="1"/>
    <col min="5541" max="5541" width="29.54296875" style="2" customWidth="1"/>
    <col min="5542" max="5542" width="8.54296875" style="2" customWidth="1"/>
    <col min="5543" max="5543" width="31.54296875" style="2" customWidth="1"/>
    <col min="5544" max="5544" width="9.1796875" style="2"/>
    <col min="5545" max="5545" width="9.1796875" style="2" customWidth="1"/>
    <col min="5546" max="5779" width="9.1796875" style="2"/>
    <col min="5780" max="5780" width="4" style="2" customWidth="1"/>
    <col min="5781" max="5781" width="4.54296875" style="2" customWidth="1"/>
    <col min="5782" max="5782" width="12.81640625" style="2" bestFit="1" customWidth="1"/>
    <col min="5783" max="5787" width="3.54296875" style="2" customWidth="1"/>
    <col min="5788" max="5788" width="9.1796875" style="2" customWidth="1"/>
    <col min="5789" max="5792" width="2.81640625" style="2" customWidth="1"/>
    <col min="5793" max="5793" width="62.1796875" style="2" customWidth="1"/>
    <col min="5794" max="5796" width="7.54296875" style="2" customWidth="1"/>
    <col min="5797" max="5797" width="29.54296875" style="2" customWidth="1"/>
    <col min="5798" max="5798" width="8.54296875" style="2" customWidth="1"/>
    <col min="5799" max="5799" width="31.54296875" style="2" customWidth="1"/>
    <col min="5800" max="5800" width="9.1796875" style="2"/>
    <col min="5801" max="5801" width="9.1796875" style="2" customWidth="1"/>
    <col min="5802" max="6035" width="9.1796875" style="2"/>
    <col min="6036" max="6036" width="4" style="2" customWidth="1"/>
    <col min="6037" max="6037" width="4.54296875" style="2" customWidth="1"/>
    <col min="6038" max="6038" width="12.81640625" style="2" bestFit="1" customWidth="1"/>
    <col min="6039" max="6043" width="3.54296875" style="2" customWidth="1"/>
    <col min="6044" max="6044" width="9.1796875" style="2" customWidth="1"/>
    <col min="6045" max="6048" width="2.81640625" style="2" customWidth="1"/>
    <col min="6049" max="6049" width="62.1796875" style="2" customWidth="1"/>
    <col min="6050" max="6052" width="7.54296875" style="2" customWidth="1"/>
    <col min="6053" max="6053" width="29.54296875" style="2" customWidth="1"/>
    <col min="6054" max="6054" width="8.54296875" style="2" customWidth="1"/>
    <col min="6055" max="6055" width="31.54296875" style="2" customWidth="1"/>
    <col min="6056" max="6056" width="9.1796875" style="2"/>
    <col min="6057" max="6057" width="9.1796875" style="2" customWidth="1"/>
    <col min="6058" max="6291" width="9.1796875" style="2"/>
    <col min="6292" max="6292" width="4" style="2" customWidth="1"/>
    <col min="6293" max="6293" width="4.54296875" style="2" customWidth="1"/>
    <col min="6294" max="6294" width="12.81640625" style="2" bestFit="1" customWidth="1"/>
    <col min="6295" max="6299" width="3.54296875" style="2" customWidth="1"/>
    <col min="6300" max="6300" width="9.1796875" style="2" customWidth="1"/>
    <col min="6301" max="6304" width="2.81640625" style="2" customWidth="1"/>
    <col min="6305" max="6305" width="62.1796875" style="2" customWidth="1"/>
    <col min="6306" max="6308" width="7.54296875" style="2" customWidth="1"/>
    <col min="6309" max="6309" width="29.54296875" style="2" customWidth="1"/>
    <col min="6310" max="6310" width="8.54296875" style="2" customWidth="1"/>
    <col min="6311" max="6311" width="31.54296875" style="2" customWidth="1"/>
    <col min="6312" max="6312" width="9.1796875" style="2"/>
    <col min="6313" max="6313" width="9.1796875" style="2" customWidth="1"/>
    <col min="6314" max="6547" width="9.1796875" style="2"/>
    <col min="6548" max="6548" width="4" style="2" customWidth="1"/>
    <col min="6549" max="6549" width="4.54296875" style="2" customWidth="1"/>
    <col min="6550" max="6550" width="12.81640625" style="2" bestFit="1" customWidth="1"/>
    <col min="6551" max="6555" width="3.54296875" style="2" customWidth="1"/>
    <col min="6556" max="6556" width="9.1796875" style="2" customWidth="1"/>
    <col min="6557" max="6560" width="2.81640625" style="2" customWidth="1"/>
    <col min="6561" max="6561" width="62.1796875" style="2" customWidth="1"/>
    <col min="6562" max="6564" width="7.54296875" style="2" customWidth="1"/>
    <col min="6565" max="6565" width="29.54296875" style="2" customWidth="1"/>
    <col min="6566" max="6566" width="8.54296875" style="2" customWidth="1"/>
    <col min="6567" max="6567" width="31.54296875" style="2" customWidth="1"/>
    <col min="6568" max="6568" width="9.1796875" style="2"/>
    <col min="6569" max="6569" width="9.1796875" style="2" customWidth="1"/>
    <col min="6570" max="6803" width="9.1796875" style="2"/>
    <col min="6804" max="6804" width="4" style="2" customWidth="1"/>
    <col min="6805" max="6805" width="4.54296875" style="2" customWidth="1"/>
    <col min="6806" max="6806" width="12.81640625" style="2" bestFit="1" customWidth="1"/>
    <col min="6807" max="6811" width="3.54296875" style="2" customWidth="1"/>
    <col min="6812" max="6812" width="9.1796875" style="2" customWidth="1"/>
    <col min="6813" max="6816" width="2.81640625" style="2" customWidth="1"/>
    <col min="6817" max="6817" width="62.1796875" style="2" customWidth="1"/>
    <col min="6818" max="6820" width="7.54296875" style="2" customWidth="1"/>
    <col min="6821" max="6821" width="29.54296875" style="2" customWidth="1"/>
    <col min="6822" max="6822" width="8.54296875" style="2" customWidth="1"/>
    <col min="6823" max="6823" width="31.54296875" style="2" customWidth="1"/>
    <col min="6824" max="6824" width="9.1796875" style="2"/>
    <col min="6825" max="6825" width="9.1796875" style="2" customWidth="1"/>
    <col min="6826" max="7059" width="9.1796875" style="2"/>
    <col min="7060" max="7060" width="4" style="2" customWidth="1"/>
    <col min="7061" max="7061" width="4.54296875" style="2" customWidth="1"/>
    <col min="7062" max="7062" width="12.81640625" style="2" bestFit="1" customWidth="1"/>
    <col min="7063" max="7067" width="3.54296875" style="2" customWidth="1"/>
    <col min="7068" max="7068" width="9.1796875" style="2" customWidth="1"/>
    <col min="7069" max="7072" width="2.81640625" style="2" customWidth="1"/>
    <col min="7073" max="7073" width="62.1796875" style="2" customWidth="1"/>
    <col min="7074" max="7076" width="7.54296875" style="2" customWidth="1"/>
    <col min="7077" max="7077" width="29.54296875" style="2" customWidth="1"/>
    <col min="7078" max="7078" width="8.54296875" style="2" customWidth="1"/>
    <col min="7079" max="7079" width="31.54296875" style="2" customWidth="1"/>
    <col min="7080" max="7080" width="9.1796875" style="2"/>
    <col min="7081" max="7081" width="9.1796875" style="2" customWidth="1"/>
    <col min="7082" max="7315" width="9.1796875" style="2"/>
    <col min="7316" max="7316" width="4" style="2" customWidth="1"/>
    <col min="7317" max="7317" width="4.54296875" style="2" customWidth="1"/>
    <col min="7318" max="7318" width="12.81640625" style="2" bestFit="1" customWidth="1"/>
    <col min="7319" max="7323" width="3.54296875" style="2" customWidth="1"/>
    <col min="7324" max="7324" width="9.1796875" style="2" customWidth="1"/>
    <col min="7325" max="7328" width="2.81640625" style="2" customWidth="1"/>
    <col min="7329" max="7329" width="62.1796875" style="2" customWidth="1"/>
    <col min="7330" max="7332" width="7.54296875" style="2" customWidth="1"/>
    <col min="7333" max="7333" width="29.54296875" style="2" customWidth="1"/>
    <col min="7334" max="7334" width="8.54296875" style="2" customWidth="1"/>
    <col min="7335" max="7335" width="31.54296875" style="2" customWidth="1"/>
    <col min="7336" max="7336" width="9.1796875" style="2"/>
    <col min="7337" max="7337" width="9.1796875" style="2" customWidth="1"/>
    <col min="7338" max="7571" width="9.1796875" style="2"/>
    <col min="7572" max="7572" width="4" style="2" customWidth="1"/>
    <col min="7573" max="7573" width="4.54296875" style="2" customWidth="1"/>
    <col min="7574" max="7574" width="12.81640625" style="2" bestFit="1" customWidth="1"/>
    <col min="7575" max="7579" width="3.54296875" style="2" customWidth="1"/>
    <col min="7580" max="7580" width="9.1796875" style="2" customWidth="1"/>
    <col min="7581" max="7584" width="2.81640625" style="2" customWidth="1"/>
    <col min="7585" max="7585" width="62.1796875" style="2" customWidth="1"/>
    <col min="7586" max="7588" width="7.54296875" style="2" customWidth="1"/>
    <col min="7589" max="7589" width="29.54296875" style="2" customWidth="1"/>
    <col min="7590" max="7590" width="8.54296875" style="2" customWidth="1"/>
    <col min="7591" max="7591" width="31.54296875" style="2" customWidth="1"/>
    <col min="7592" max="7592" width="9.1796875" style="2"/>
    <col min="7593" max="7593" width="9.1796875" style="2" customWidth="1"/>
    <col min="7594" max="7827" width="9.1796875" style="2"/>
    <col min="7828" max="7828" width="4" style="2" customWidth="1"/>
    <col min="7829" max="7829" width="4.54296875" style="2" customWidth="1"/>
    <col min="7830" max="7830" width="12.81640625" style="2" bestFit="1" customWidth="1"/>
    <col min="7831" max="7835" width="3.54296875" style="2" customWidth="1"/>
    <col min="7836" max="7836" width="9.1796875" style="2" customWidth="1"/>
    <col min="7837" max="7840" width="2.81640625" style="2" customWidth="1"/>
    <col min="7841" max="7841" width="62.1796875" style="2" customWidth="1"/>
    <col min="7842" max="7844" width="7.54296875" style="2" customWidth="1"/>
    <col min="7845" max="7845" width="29.54296875" style="2" customWidth="1"/>
    <col min="7846" max="7846" width="8.54296875" style="2" customWidth="1"/>
    <col min="7847" max="7847" width="31.54296875" style="2" customWidth="1"/>
    <col min="7848" max="7848" width="9.1796875" style="2"/>
    <col min="7849" max="7849" width="9.1796875" style="2" customWidth="1"/>
    <col min="7850" max="8083" width="9.1796875" style="2"/>
    <col min="8084" max="8084" width="4" style="2" customWidth="1"/>
    <col min="8085" max="8085" width="4.54296875" style="2" customWidth="1"/>
    <col min="8086" max="8086" width="12.81640625" style="2" bestFit="1" customWidth="1"/>
    <col min="8087" max="8091" width="3.54296875" style="2" customWidth="1"/>
    <col min="8092" max="8092" width="9.1796875" style="2" customWidth="1"/>
    <col min="8093" max="8096" width="2.81640625" style="2" customWidth="1"/>
    <col min="8097" max="8097" width="62.1796875" style="2" customWidth="1"/>
    <col min="8098" max="8100" width="7.54296875" style="2" customWidth="1"/>
    <col min="8101" max="8101" width="29.54296875" style="2" customWidth="1"/>
    <col min="8102" max="8102" width="8.54296875" style="2" customWidth="1"/>
    <col min="8103" max="8103" width="31.54296875" style="2" customWidth="1"/>
    <col min="8104" max="8104" width="9.1796875" style="2"/>
    <col min="8105" max="8105" width="9.1796875" style="2" customWidth="1"/>
    <col min="8106" max="8339" width="9.1796875" style="2"/>
    <col min="8340" max="8340" width="4" style="2" customWidth="1"/>
    <col min="8341" max="8341" width="4.54296875" style="2" customWidth="1"/>
    <col min="8342" max="8342" width="12.81640625" style="2" bestFit="1" customWidth="1"/>
    <col min="8343" max="8347" width="3.54296875" style="2" customWidth="1"/>
    <col min="8348" max="8348" width="9.1796875" style="2" customWidth="1"/>
    <col min="8349" max="8352" width="2.81640625" style="2" customWidth="1"/>
    <col min="8353" max="8353" width="62.1796875" style="2" customWidth="1"/>
    <col min="8354" max="8356" width="7.54296875" style="2" customWidth="1"/>
    <col min="8357" max="8357" width="29.54296875" style="2" customWidth="1"/>
    <col min="8358" max="8358" width="8.54296875" style="2" customWidth="1"/>
    <col min="8359" max="8359" width="31.54296875" style="2" customWidth="1"/>
    <col min="8360" max="8360" width="9.1796875" style="2"/>
    <col min="8361" max="8361" width="9.1796875" style="2" customWidth="1"/>
    <col min="8362" max="8595" width="9.1796875" style="2"/>
    <col min="8596" max="8596" width="4" style="2" customWidth="1"/>
    <col min="8597" max="8597" width="4.54296875" style="2" customWidth="1"/>
    <col min="8598" max="8598" width="12.81640625" style="2" bestFit="1" customWidth="1"/>
    <col min="8599" max="8603" width="3.54296875" style="2" customWidth="1"/>
    <col min="8604" max="8604" width="9.1796875" style="2" customWidth="1"/>
    <col min="8605" max="8608" width="2.81640625" style="2" customWidth="1"/>
    <col min="8609" max="8609" width="62.1796875" style="2" customWidth="1"/>
    <col min="8610" max="8612" width="7.54296875" style="2" customWidth="1"/>
    <col min="8613" max="8613" width="29.54296875" style="2" customWidth="1"/>
    <col min="8614" max="8614" width="8.54296875" style="2" customWidth="1"/>
    <col min="8615" max="8615" width="31.54296875" style="2" customWidth="1"/>
    <col min="8616" max="8616" width="9.1796875" style="2"/>
    <col min="8617" max="8617" width="9.1796875" style="2" customWidth="1"/>
    <col min="8618" max="8851" width="9.1796875" style="2"/>
    <col min="8852" max="8852" width="4" style="2" customWidth="1"/>
    <col min="8853" max="8853" width="4.54296875" style="2" customWidth="1"/>
    <col min="8854" max="8854" width="12.81640625" style="2" bestFit="1" customWidth="1"/>
    <col min="8855" max="8859" width="3.54296875" style="2" customWidth="1"/>
    <col min="8860" max="8860" width="9.1796875" style="2" customWidth="1"/>
    <col min="8861" max="8864" width="2.81640625" style="2" customWidth="1"/>
    <col min="8865" max="8865" width="62.1796875" style="2" customWidth="1"/>
    <col min="8866" max="8868" width="7.54296875" style="2" customWidth="1"/>
    <col min="8869" max="8869" width="29.54296875" style="2" customWidth="1"/>
    <col min="8870" max="8870" width="8.54296875" style="2" customWidth="1"/>
    <col min="8871" max="8871" width="31.54296875" style="2" customWidth="1"/>
    <col min="8872" max="8872" width="9.1796875" style="2"/>
    <col min="8873" max="8873" width="9.1796875" style="2" customWidth="1"/>
    <col min="8874" max="9107" width="9.1796875" style="2"/>
    <col min="9108" max="9108" width="4" style="2" customWidth="1"/>
    <col min="9109" max="9109" width="4.54296875" style="2" customWidth="1"/>
    <col min="9110" max="9110" width="12.81640625" style="2" bestFit="1" customWidth="1"/>
    <col min="9111" max="9115" width="3.54296875" style="2" customWidth="1"/>
    <col min="9116" max="9116" width="9.1796875" style="2" customWidth="1"/>
    <col min="9117" max="9120" width="2.81640625" style="2" customWidth="1"/>
    <col min="9121" max="9121" width="62.1796875" style="2" customWidth="1"/>
    <col min="9122" max="9124" width="7.54296875" style="2" customWidth="1"/>
    <col min="9125" max="9125" width="29.54296875" style="2" customWidth="1"/>
    <col min="9126" max="9126" width="8.54296875" style="2" customWidth="1"/>
    <col min="9127" max="9127" width="31.54296875" style="2" customWidth="1"/>
    <col min="9128" max="9128" width="9.1796875" style="2"/>
    <col min="9129" max="9129" width="9.1796875" style="2" customWidth="1"/>
    <col min="9130" max="9363" width="9.1796875" style="2"/>
    <col min="9364" max="9364" width="4" style="2" customWidth="1"/>
    <col min="9365" max="9365" width="4.54296875" style="2" customWidth="1"/>
    <col min="9366" max="9366" width="12.81640625" style="2" bestFit="1" customWidth="1"/>
    <col min="9367" max="9371" width="3.54296875" style="2" customWidth="1"/>
    <col min="9372" max="9372" width="9.1796875" style="2" customWidth="1"/>
    <col min="9373" max="9376" width="2.81640625" style="2" customWidth="1"/>
    <col min="9377" max="9377" width="62.1796875" style="2" customWidth="1"/>
    <col min="9378" max="9380" width="7.54296875" style="2" customWidth="1"/>
    <col min="9381" max="9381" width="29.54296875" style="2" customWidth="1"/>
    <col min="9382" max="9382" width="8.54296875" style="2" customWidth="1"/>
    <col min="9383" max="9383" width="31.54296875" style="2" customWidth="1"/>
    <col min="9384" max="9384" width="9.1796875" style="2"/>
    <col min="9385" max="9385" width="9.1796875" style="2" customWidth="1"/>
    <col min="9386" max="9619" width="9.1796875" style="2"/>
    <col min="9620" max="9620" width="4" style="2" customWidth="1"/>
    <col min="9621" max="9621" width="4.54296875" style="2" customWidth="1"/>
    <col min="9622" max="9622" width="12.81640625" style="2" bestFit="1" customWidth="1"/>
    <col min="9623" max="9627" width="3.54296875" style="2" customWidth="1"/>
    <col min="9628" max="9628" width="9.1796875" style="2" customWidth="1"/>
    <col min="9629" max="9632" width="2.81640625" style="2" customWidth="1"/>
    <col min="9633" max="9633" width="62.1796875" style="2" customWidth="1"/>
    <col min="9634" max="9636" width="7.54296875" style="2" customWidth="1"/>
    <col min="9637" max="9637" width="29.54296875" style="2" customWidth="1"/>
    <col min="9638" max="9638" width="8.54296875" style="2" customWidth="1"/>
    <col min="9639" max="9639" width="31.54296875" style="2" customWidth="1"/>
    <col min="9640" max="9640" width="9.1796875" style="2"/>
    <col min="9641" max="9641" width="9.1796875" style="2" customWidth="1"/>
    <col min="9642" max="9875" width="9.1796875" style="2"/>
    <col min="9876" max="9876" width="4" style="2" customWidth="1"/>
    <col min="9877" max="9877" width="4.54296875" style="2" customWidth="1"/>
    <col min="9878" max="9878" width="12.81640625" style="2" bestFit="1" customWidth="1"/>
    <col min="9879" max="9883" width="3.54296875" style="2" customWidth="1"/>
    <col min="9884" max="9884" width="9.1796875" style="2" customWidth="1"/>
    <col min="9885" max="9888" width="2.81640625" style="2" customWidth="1"/>
    <col min="9889" max="9889" width="62.1796875" style="2" customWidth="1"/>
    <col min="9890" max="9892" width="7.54296875" style="2" customWidth="1"/>
    <col min="9893" max="9893" width="29.54296875" style="2" customWidth="1"/>
    <col min="9894" max="9894" width="8.54296875" style="2" customWidth="1"/>
    <col min="9895" max="9895" width="31.54296875" style="2" customWidth="1"/>
    <col min="9896" max="9896" width="9.1796875" style="2"/>
    <col min="9897" max="9897" width="9.1796875" style="2" customWidth="1"/>
    <col min="9898" max="10131" width="9.1796875" style="2"/>
    <col min="10132" max="10132" width="4" style="2" customWidth="1"/>
    <col min="10133" max="10133" width="4.54296875" style="2" customWidth="1"/>
    <col min="10134" max="10134" width="12.81640625" style="2" bestFit="1" customWidth="1"/>
    <col min="10135" max="10139" width="3.54296875" style="2" customWidth="1"/>
    <col min="10140" max="10140" width="9.1796875" style="2" customWidth="1"/>
    <col min="10141" max="10144" width="2.81640625" style="2" customWidth="1"/>
    <col min="10145" max="10145" width="62.1796875" style="2" customWidth="1"/>
    <col min="10146" max="10148" width="7.54296875" style="2" customWidth="1"/>
    <col min="10149" max="10149" width="29.54296875" style="2" customWidth="1"/>
    <col min="10150" max="10150" width="8.54296875" style="2" customWidth="1"/>
    <col min="10151" max="10151" width="31.54296875" style="2" customWidth="1"/>
    <col min="10152" max="10152" width="9.1796875" style="2"/>
    <col min="10153" max="10153" width="9.1796875" style="2" customWidth="1"/>
    <col min="10154" max="10387" width="9.1796875" style="2"/>
    <col min="10388" max="10388" width="4" style="2" customWidth="1"/>
    <col min="10389" max="10389" width="4.54296875" style="2" customWidth="1"/>
    <col min="10390" max="10390" width="12.81640625" style="2" bestFit="1" customWidth="1"/>
    <col min="10391" max="10395" width="3.54296875" style="2" customWidth="1"/>
    <col min="10396" max="10396" width="9.1796875" style="2" customWidth="1"/>
    <col min="10397" max="10400" width="2.81640625" style="2" customWidth="1"/>
    <col min="10401" max="10401" width="62.1796875" style="2" customWidth="1"/>
    <col min="10402" max="10404" width="7.54296875" style="2" customWidth="1"/>
    <col min="10405" max="10405" width="29.54296875" style="2" customWidth="1"/>
    <col min="10406" max="10406" width="8.54296875" style="2" customWidth="1"/>
    <col min="10407" max="10407" width="31.54296875" style="2" customWidth="1"/>
    <col min="10408" max="10408" width="9.1796875" style="2"/>
    <col min="10409" max="10409" width="9.1796875" style="2" customWidth="1"/>
    <col min="10410" max="10643" width="9.1796875" style="2"/>
    <col min="10644" max="10644" width="4" style="2" customWidth="1"/>
    <col min="10645" max="10645" width="4.54296875" style="2" customWidth="1"/>
    <col min="10646" max="10646" width="12.81640625" style="2" bestFit="1" customWidth="1"/>
    <col min="10647" max="10651" width="3.54296875" style="2" customWidth="1"/>
    <col min="10652" max="10652" width="9.1796875" style="2" customWidth="1"/>
    <col min="10653" max="10656" width="2.81640625" style="2" customWidth="1"/>
    <col min="10657" max="10657" width="62.1796875" style="2" customWidth="1"/>
    <col min="10658" max="10660" width="7.54296875" style="2" customWidth="1"/>
    <col min="10661" max="10661" width="29.54296875" style="2" customWidth="1"/>
    <col min="10662" max="10662" width="8.54296875" style="2" customWidth="1"/>
    <col min="10663" max="10663" width="31.54296875" style="2" customWidth="1"/>
    <col min="10664" max="10664" width="9.1796875" style="2"/>
    <col min="10665" max="10665" width="9.1796875" style="2" customWidth="1"/>
    <col min="10666" max="10899" width="9.1796875" style="2"/>
    <col min="10900" max="10900" width="4" style="2" customWidth="1"/>
    <col min="10901" max="10901" width="4.54296875" style="2" customWidth="1"/>
    <col min="10902" max="10902" width="12.81640625" style="2" bestFit="1" customWidth="1"/>
    <col min="10903" max="10907" width="3.54296875" style="2" customWidth="1"/>
    <col min="10908" max="10908" width="9.1796875" style="2" customWidth="1"/>
    <col min="10909" max="10912" width="2.81640625" style="2" customWidth="1"/>
    <col min="10913" max="10913" width="62.1796875" style="2" customWidth="1"/>
    <col min="10914" max="10916" width="7.54296875" style="2" customWidth="1"/>
    <col min="10917" max="10917" width="29.54296875" style="2" customWidth="1"/>
    <col min="10918" max="10918" width="8.54296875" style="2" customWidth="1"/>
    <col min="10919" max="10919" width="31.54296875" style="2" customWidth="1"/>
    <col min="10920" max="10920" width="9.1796875" style="2"/>
    <col min="10921" max="10921" width="9.1796875" style="2" customWidth="1"/>
    <col min="10922" max="11155" width="9.1796875" style="2"/>
    <col min="11156" max="11156" width="4" style="2" customWidth="1"/>
    <col min="11157" max="11157" width="4.54296875" style="2" customWidth="1"/>
    <col min="11158" max="11158" width="12.81640625" style="2" bestFit="1" customWidth="1"/>
    <col min="11159" max="11163" width="3.54296875" style="2" customWidth="1"/>
    <col min="11164" max="11164" width="9.1796875" style="2" customWidth="1"/>
    <col min="11165" max="11168" width="2.81640625" style="2" customWidth="1"/>
    <col min="11169" max="11169" width="62.1796875" style="2" customWidth="1"/>
    <col min="11170" max="11172" width="7.54296875" style="2" customWidth="1"/>
    <col min="11173" max="11173" width="29.54296875" style="2" customWidth="1"/>
    <col min="11174" max="11174" width="8.54296875" style="2" customWidth="1"/>
    <col min="11175" max="11175" width="31.54296875" style="2" customWidth="1"/>
    <col min="11176" max="11176" width="9.1796875" style="2"/>
    <col min="11177" max="11177" width="9.1796875" style="2" customWidth="1"/>
    <col min="11178" max="11411" width="9.1796875" style="2"/>
    <col min="11412" max="11412" width="4" style="2" customWidth="1"/>
    <col min="11413" max="11413" width="4.54296875" style="2" customWidth="1"/>
    <col min="11414" max="11414" width="12.81640625" style="2" bestFit="1" customWidth="1"/>
    <col min="11415" max="11419" width="3.54296875" style="2" customWidth="1"/>
    <col min="11420" max="11420" width="9.1796875" style="2" customWidth="1"/>
    <col min="11421" max="11424" width="2.81640625" style="2" customWidth="1"/>
    <col min="11425" max="11425" width="62.1796875" style="2" customWidth="1"/>
    <col min="11426" max="11428" width="7.54296875" style="2" customWidth="1"/>
    <col min="11429" max="11429" width="29.54296875" style="2" customWidth="1"/>
    <col min="11430" max="11430" width="8.54296875" style="2" customWidth="1"/>
    <col min="11431" max="11431" width="31.54296875" style="2" customWidth="1"/>
    <col min="11432" max="11432" width="9.1796875" style="2"/>
    <col min="11433" max="11433" width="9.1796875" style="2" customWidth="1"/>
    <col min="11434" max="11667" width="9.1796875" style="2"/>
    <col min="11668" max="11668" width="4" style="2" customWidth="1"/>
    <col min="11669" max="11669" width="4.54296875" style="2" customWidth="1"/>
    <col min="11670" max="11670" width="12.81640625" style="2" bestFit="1" customWidth="1"/>
    <col min="11671" max="11675" width="3.54296875" style="2" customWidth="1"/>
    <col min="11676" max="11676" width="9.1796875" style="2" customWidth="1"/>
    <col min="11677" max="11680" width="2.81640625" style="2" customWidth="1"/>
    <col min="11681" max="11681" width="62.1796875" style="2" customWidth="1"/>
    <col min="11682" max="11684" width="7.54296875" style="2" customWidth="1"/>
    <col min="11685" max="11685" width="29.54296875" style="2" customWidth="1"/>
    <col min="11686" max="11686" width="8.54296875" style="2" customWidth="1"/>
    <col min="11687" max="11687" width="31.54296875" style="2" customWidth="1"/>
    <col min="11688" max="11688" width="9.1796875" style="2"/>
    <col min="11689" max="11689" width="9.1796875" style="2" customWidth="1"/>
    <col min="11690" max="11923" width="9.1796875" style="2"/>
    <col min="11924" max="11924" width="4" style="2" customWidth="1"/>
    <col min="11925" max="11925" width="4.54296875" style="2" customWidth="1"/>
    <col min="11926" max="11926" width="12.81640625" style="2" bestFit="1" customWidth="1"/>
    <col min="11927" max="11931" width="3.54296875" style="2" customWidth="1"/>
    <col min="11932" max="11932" width="9.1796875" style="2" customWidth="1"/>
    <col min="11933" max="11936" width="2.81640625" style="2" customWidth="1"/>
    <col min="11937" max="11937" width="62.1796875" style="2" customWidth="1"/>
    <col min="11938" max="11940" width="7.54296875" style="2" customWidth="1"/>
    <col min="11941" max="11941" width="29.54296875" style="2" customWidth="1"/>
    <col min="11942" max="11942" width="8.54296875" style="2" customWidth="1"/>
    <col min="11943" max="11943" width="31.54296875" style="2" customWidth="1"/>
    <col min="11944" max="11944" width="9.1796875" style="2"/>
    <col min="11945" max="11945" width="9.1796875" style="2" customWidth="1"/>
    <col min="11946" max="12179" width="9.1796875" style="2"/>
    <col min="12180" max="12180" width="4" style="2" customWidth="1"/>
    <col min="12181" max="12181" width="4.54296875" style="2" customWidth="1"/>
    <col min="12182" max="12182" width="12.81640625" style="2" bestFit="1" customWidth="1"/>
    <col min="12183" max="12187" width="3.54296875" style="2" customWidth="1"/>
    <col min="12188" max="12188" width="9.1796875" style="2" customWidth="1"/>
    <col min="12189" max="12192" width="2.81640625" style="2" customWidth="1"/>
    <col min="12193" max="12193" width="62.1796875" style="2" customWidth="1"/>
    <col min="12194" max="12196" width="7.54296875" style="2" customWidth="1"/>
    <col min="12197" max="12197" width="29.54296875" style="2" customWidth="1"/>
    <col min="12198" max="12198" width="8.54296875" style="2" customWidth="1"/>
    <col min="12199" max="12199" width="31.54296875" style="2" customWidth="1"/>
    <col min="12200" max="12200" width="9.1796875" style="2"/>
    <col min="12201" max="12201" width="9.1796875" style="2" customWidth="1"/>
    <col min="12202" max="12435" width="9.1796875" style="2"/>
    <col min="12436" max="12436" width="4" style="2" customWidth="1"/>
    <col min="12437" max="12437" width="4.54296875" style="2" customWidth="1"/>
    <col min="12438" max="12438" width="12.81640625" style="2" bestFit="1" customWidth="1"/>
    <col min="12439" max="12443" width="3.54296875" style="2" customWidth="1"/>
    <col min="12444" max="12444" width="9.1796875" style="2" customWidth="1"/>
    <col min="12445" max="12448" width="2.81640625" style="2" customWidth="1"/>
    <col min="12449" max="12449" width="62.1796875" style="2" customWidth="1"/>
    <col min="12450" max="12452" width="7.54296875" style="2" customWidth="1"/>
    <col min="12453" max="12453" width="29.54296875" style="2" customWidth="1"/>
    <col min="12454" max="12454" width="8.54296875" style="2" customWidth="1"/>
    <col min="12455" max="12455" width="31.54296875" style="2" customWidth="1"/>
    <col min="12456" max="12456" width="9.1796875" style="2"/>
    <col min="12457" max="12457" width="9.1796875" style="2" customWidth="1"/>
    <col min="12458" max="12691" width="9.1796875" style="2"/>
    <col min="12692" max="12692" width="4" style="2" customWidth="1"/>
    <col min="12693" max="12693" width="4.54296875" style="2" customWidth="1"/>
    <col min="12694" max="12694" width="12.81640625" style="2" bestFit="1" customWidth="1"/>
    <col min="12695" max="12699" width="3.54296875" style="2" customWidth="1"/>
    <col min="12700" max="12700" width="9.1796875" style="2" customWidth="1"/>
    <col min="12701" max="12704" width="2.81640625" style="2" customWidth="1"/>
    <col min="12705" max="12705" width="62.1796875" style="2" customWidth="1"/>
    <col min="12706" max="12708" width="7.54296875" style="2" customWidth="1"/>
    <col min="12709" max="12709" width="29.54296875" style="2" customWidth="1"/>
    <col min="12710" max="12710" width="8.54296875" style="2" customWidth="1"/>
    <col min="12711" max="12711" width="31.54296875" style="2" customWidth="1"/>
    <col min="12712" max="12712" width="9.1796875" style="2"/>
    <col min="12713" max="12713" width="9.1796875" style="2" customWidth="1"/>
    <col min="12714" max="12947" width="9.1796875" style="2"/>
    <col min="12948" max="12948" width="4" style="2" customWidth="1"/>
    <col min="12949" max="12949" width="4.54296875" style="2" customWidth="1"/>
    <col min="12950" max="12950" width="12.81640625" style="2" bestFit="1" customWidth="1"/>
    <col min="12951" max="12955" width="3.54296875" style="2" customWidth="1"/>
    <col min="12956" max="12956" width="9.1796875" style="2" customWidth="1"/>
    <col min="12957" max="12960" width="2.81640625" style="2" customWidth="1"/>
    <col min="12961" max="12961" width="62.1796875" style="2" customWidth="1"/>
    <col min="12962" max="12964" width="7.54296875" style="2" customWidth="1"/>
    <col min="12965" max="12965" width="29.54296875" style="2" customWidth="1"/>
    <col min="12966" max="12966" width="8.54296875" style="2" customWidth="1"/>
    <col min="12967" max="12967" width="31.54296875" style="2" customWidth="1"/>
    <col min="12968" max="12968" width="9.1796875" style="2"/>
    <col min="12969" max="12969" width="9.1796875" style="2" customWidth="1"/>
    <col min="12970" max="13203" width="9.1796875" style="2"/>
    <col min="13204" max="13204" width="4" style="2" customWidth="1"/>
    <col min="13205" max="13205" width="4.54296875" style="2" customWidth="1"/>
    <col min="13206" max="13206" width="12.81640625" style="2" bestFit="1" customWidth="1"/>
    <col min="13207" max="13211" width="3.54296875" style="2" customWidth="1"/>
    <col min="13212" max="13212" width="9.1796875" style="2" customWidth="1"/>
    <col min="13213" max="13216" width="2.81640625" style="2" customWidth="1"/>
    <col min="13217" max="13217" width="62.1796875" style="2" customWidth="1"/>
    <col min="13218" max="13220" width="7.54296875" style="2" customWidth="1"/>
    <col min="13221" max="13221" width="29.54296875" style="2" customWidth="1"/>
    <col min="13222" max="13222" width="8.54296875" style="2" customWidth="1"/>
    <col min="13223" max="13223" width="31.54296875" style="2" customWidth="1"/>
    <col min="13224" max="13224" width="9.1796875" style="2"/>
    <col min="13225" max="13225" width="9.1796875" style="2" customWidth="1"/>
    <col min="13226" max="13459" width="9.1796875" style="2"/>
    <col min="13460" max="13460" width="4" style="2" customWidth="1"/>
    <col min="13461" max="13461" width="4.54296875" style="2" customWidth="1"/>
    <col min="13462" max="13462" width="12.81640625" style="2" bestFit="1" customWidth="1"/>
    <col min="13463" max="13467" width="3.54296875" style="2" customWidth="1"/>
    <col min="13468" max="13468" width="9.1796875" style="2" customWidth="1"/>
    <col min="13469" max="13472" width="2.81640625" style="2" customWidth="1"/>
    <col min="13473" max="13473" width="62.1796875" style="2" customWidth="1"/>
    <col min="13474" max="13476" width="7.54296875" style="2" customWidth="1"/>
    <col min="13477" max="13477" width="29.54296875" style="2" customWidth="1"/>
    <col min="13478" max="13478" width="8.54296875" style="2" customWidth="1"/>
    <col min="13479" max="13479" width="31.54296875" style="2" customWidth="1"/>
    <col min="13480" max="13480" width="9.1796875" style="2"/>
    <col min="13481" max="13481" width="9.1796875" style="2" customWidth="1"/>
    <col min="13482" max="13715" width="9.1796875" style="2"/>
    <col min="13716" max="13716" width="4" style="2" customWidth="1"/>
    <col min="13717" max="13717" width="4.54296875" style="2" customWidth="1"/>
    <col min="13718" max="13718" width="12.81640625" style="2" bestFit="1" customWidth="1"/>
    <col min="13719" max="13723" width="3.54296875" style="2" customWidth="1"/>
    <col min="13724" max="13724" width="9.1796875" style="2" customWidth="1"/>
    <col min="13725" max="13728" width="2.81640625" style="2" customWidth="1"/>
    <col min="13729" max="13729" width="62.1796875" style="2" customWidth="1"/>
    <col min="13730" max="13732" width="7.54296875" style="2" customWidth="1"/>
    <col min="13733" max="13733" width="29.54296875" style="2" customWidth="1"/>
    <col min="13734" max="13734" width="8.54296875" style="2" customWidth="1"/>
    <col min="13735" max="13735" width="31.54296875" style="2" customWidth="1"/>
    <col min="13736" max="13736" width="9.1796875" style="2"/>
    <col min="13737" max="13737" width="9.1796875" style="2" customWidth="1"/>
    <col min="13738" max="13971" width="9.1796875" style="2"/>
    <col min="13972" max="13972" width="4" style="2" customWidth="1"/>
    <col min="13973" max="13973" width="4.54296875" style="2" customWidth="1"/>
    <col min="13974" max="13974" width="12.81640625" style="2" bestFit="1" customWidth="1"/>
    <col min="13975" max="13979" width="3.54296875" style="2" customWidth="1"/>
    <col min="13980" max="13980" width="9.1796875" style="2" customWidth="1"/>
    <col min="13981" max="13984" width="2.81640625" style="2" customWidth="1"/>
    <col min="13985" max="13985" width="62.1796875" style="2" customWidth="1"/>
    <col min="13986" max="13988" width="7.54296875" style="2" customWidth="1"/>
    <col min="13989" max="13989" width="29.54296875" style="2" customWidth="1"/>
    <col min="13990" max="13990" width="8.54296875" style="2" customWidth="1"/>
    <col min="13991" max="13991" width="31.54296875" style="2" customWidth="1"/>
    <col min="13992" max="13992" width="9.1796875" style="2"/>
    <col min="13993" max="13993" width="9.1796875" style="2" customWidth="1"/>
    <col min="13994" max="14227" width="9.1796875" style="2"/>
    <col min="14228" max="14228" width="4" style="2" customWidth="1"/>
    <col min="14229" max="14229" width="4.54296875" style="2" customWidth="1"/>
    <col min="14230" max="14230" width="12.81640625" style="2" bestFit="1" customWidth="1"/>
    <col min="14231" max="14235" width="3.54296875" style="2" customWidth="1"/>
    <col min="14236" max="14236" width="9.1796875" style="2" customWidth="1"/>
    <col min="14237" max="14240" width="2.81640625" style="2" customWidth="1"/>
    <col min="14241" max="14241" width="62.1796875" style="2" customWidth="1"/>
    <col min="14242" max="14244" width="7.54296875" style="2" customWidth="1"/>
    <col min="14245" max="14245" width="29.54296875" style="2" customWidth="1"/>
    <col min="14246" max="14246" width="8.54296875" style="2" customWidth="1"/>
    <col min="14247" max="14247" width="31.54296875" style="2" customWidth="1"/>
    <col min="14248" max="14248" width="9.1796875" style="2"/>
    <col min="14249" max="14249" width="9.1796875" style="2" customWidth="1"/>
    <col min="14250" max="14483" width="9.1796875" style="2"/>
    <col min="14484" max="14484" width="4" style="2" customWidth="1"/>
    <col min="14485" max="14485" width="4.54296875" style="2" customWidth="1"/>
    <col min="14486" max="14486" width="12.81640625" style="2" bestFit="1" customWidth="1"/>
    <col min="14487" max="14491" width="3.54296875" style="2" customWidth="1"/>
    <col min="14492" max="14492" width="9.1796875" style="2" customWidth="1"/>
    <col min="14493" max="14496" width="2.81640625" style="2" customWidth="1"/>
    <col min="14497" max="14497" width="62.1796875" style="2" customWidth="1"/>
    <col min="14498" max="14500" width="7.54296875" style="2" customWidth="1"/>
    <col min="14501" max="14501" width="29.54296875" style="2" customWidth="1"/>
    <col min="14502" max="14502" width="8.54296875" style="2" customWidth="1"/>
    <col min="14503" max="14503" width="31.54296875" style="2" customWidth="1"/>
    <col min="14504" max="14504" width="9.1796875" style="2"/>
    <col min="14505" max="14505" width="9.1796875" style="2" customWidth="1"/>
    <col min="14506" max="14739" width="9.1796875" style="2"/>
    <col min="14740" max="14740" width="4" style="2" customWidth="1"/>
    <col min="14741" max="14741" width="4.54296875" style="2" customWidth="1"/>
    <col min="14742" max="14742" width="12.81640625" style="2" bestFit="1" customWidth="1"/>
    <col min="14743" max="14747" width="3.54296875" style="2" customWidth="1"/>
    <col min="14748" max="14748" width="9.1796875" style="2" customWidth="1"/>
    <col min="14749" max="14752" width="2.81640625" style="2" customWidth="1"/>
    <col min="14753" max="14753" width="62.1796875" style="2" customWidth="1"/>
    <col min="14754" max="14756" width="7.54296875" style="2" customWidth="1"/>
    <col min="14757" max="14757" width="29.54296875" style="2" customWidth="1"/>
    <col min="14758" max="14758" width="8.54296875" style="2" customWidth="1"/>
    <col min="14759" max="14759" width="31.54296875" style="2" customWidth="1"/>
    <col min="14760" max="14760" width="9.1796875" style="2"/>
    <col min="14761" max="14761" width="9.1796875" style="2" customWidth="1"/>
    <col min="14762" max="14995" width="9.1796875" style="2"/>
    <col min="14996" max="14996" width="4" style="2" customWidth="1"/>
    <col min="14997" max="14997" width="4.54296875" style="2" customWidth="1"/>
    <col min="14998" max="14998" width="12.81640625" style="2" bestFit="1" customWidth="1"/>
    <col min="14999" max="15003" width="3.54296875" style="2" customWidth="1"/>
    <col min="15004" max="15004" width="9.1796875" style="2" customWidth="1"/>
    <col min="15005" max="15008" width="2.81640625" style="2" customWidth="1"/>
    <col min="15009" max="15009" width="62.1796875" style="2" customWidth="1"/>
    <col min="15010" max="15012" width="7.54296875" style="2" customWidth="1"/>
    <col min="15013" max="15013" width="29.54296875" style="2" customWidth="1"/>
    <col min="15014" max="15014" width="8.54296875" style="2" customWidth="1"/>
    <col min="15015" max="15015" width="31.54296875" style="2" customWidth="1"/>
    <col min="15016" max="15016" width="9.1796875" style="2"/>
    <col min="15017" max="15017" width="9.1796875" style="2" customWidth="1"/>
    <col min="15018" max="15251" width="9.1796875" style="2"/>
    <col min="15252" max="15252" width="4" style="2" customWidth="1"/>
    <col min="15253" max="15253" width="4.54296875" style="2" customWidth="1"/>
    <col min="15254" max="15254" width="12.81640625" style="2" bestFit="1" customWidth="1"/>
    <col min="15255" max="15259" width="3.54296875" style="2" customWidth="1"/>
    <col min="15260" max="15260" width="9.1796875" style="2" customWidth="1"/>
    <col min="15261" max="15264" width="2.81640625" style="2" customWidth="1"/>
    <col min="15265" max="15265" width="62.1796875" style="2" customWidth="1"/>
    <col min="15266" max="15268" width="7.54296875" style="2" customWidth="1"/>
    <col min="15269" max="15269" width="29.54296875" style="2" customWidth="1"/>
    <col min="15270" max="15270" width="8.54296875" style="2" customWidth="1"/>
    <col min="15271" max="15271" width="31.54296875" style="2" customWidth="1"/>
    <col min="15272" max="15272" width="9.1796875" style="2"/>
    <col min="15273" max="15273" width="9.1796875" style="2" customWidth="1"/>
    <col min="15274" max="15507" width="9.1796875" style="2"/>
    <col min="15508" max="15508" width="4" style="2" customWidth="1"/>
    <col min="15509" max="15509" width="4.54296875" style="2" customWidth="1"/>
    <col min="15510" max="15510" width="12.81640625" style="2" bestFit="1" customWidth="1"/>
    <col min="15511" max="15515" width="3.54296875" style="2" customWidth="1"/>
    <col min="15516" max="15516" width="9.1796875" style="2" customWidth="1"/>
    <col min="15517" max="15520" width="2.81640625" style="2" customWidth="1"/>
    <col min="15521" max="15521" width="62.1796875" style="2" customWidth="1"/>
    <col min="15522" max="15524" width="7.54296875" style="2" customWidth="1"/>
    <col min="15525" max="15525" width="29.54296875" style="2" customWidth="1"/>
    <col min="15526" max="15526" width="8.54296875" style="2" customWidth="1"/>
    <col min="15527" max="15527" width="31.54296875" style="2" customWidth="1"/>
    <col min="15528" max="15528" width="9.1796875" style="2"/>
    <col min="15529" max="15529" width="9.1796875" style="2" customWidth="1"/>
    <col min="15530" max="15763" width="9.1796875" style="2"/>
    <col min="15764" max="15764" width="4" style="2" customWidth="1"/>
    <col min="15765" max="15765" width="4.54296875" style="2" customWidth="1"/>
    <col min="15766" max="15766" width="12.81640625" style="2" bestFit="1" customWidth="1"/>
    <col min="15767" max="15771" width="3.54296875" style="2" customWidth="1"/>
    <col min="15772" max="15772" width="9.1796875" style="2" customWidth="1"/>
    <col min="15773" max="15776" width="2.81640625" style="2" customWidth="1"/>
    <col min="15777" max="15777" width="62.1796875" style="2" customWidth="1"/>
    <col min="15778" max="15780" width="7.54296875" style="2" customWidth="1"/>
    <col min="15781" max="15781" width="29.54296875" style="2" customWidth="1"/>
    <col min="15782" max="15782" width="8.54296875" style="2" customWidth="1"/>
    <col min="15783" max="15783" width="31.54296875" style="2" customWidth="1"/>
    <col min="15784" max="15784" width="9.1796875" style="2"/>
    <col min="15785" max="15785" width="9.1796875" style="2" customWidth="1"/>
    <col min="15786" max="16019" width="9.1796875" style="2"/>
    <col min="16020" max="16020" width="4" style="2" customWidth="1"/>
    <col min="16021" max="16021" width="4.54296875" style="2" customWidth="1"/>
    <col min="16022" max="16022" width="12.81640625" style="2" bestFit="1" customWidth="1"/>
    <col min="16023" max="16027" width="3.54296875" style="2" customWidth="1"/>
    <col min="16028" max="16028" width="9.1796875" style="2" customWidth="1"/>
    <col min="16029" max="16032" width="2.81640625" style="2" customWidth="1"/>
    <col min="16033" max="16033" width="62.1796875" style="2" customWidth="1"/>
    <col min="16034" max="16036" width="7.54296875" style="2" customWidth="1"/>
    <col min="16037" max="16037" width="29.54296875" style="2" customWidth="1"/>
    <col min="16038" max="16038" width="8.54296875" style="2" customWidth="1"/>
    <col min="16039" max="16039" width="31.54296875" style="2" customWidth="1"/>
    <col min="16040" max="16040" width="9.1796875" style="2"/>
    <col min="16041" max="16041" width="9.1796875" style="2" customWidth="1"/>
    <col min="16042" max="16384" width="9.1796875" style="2"/>
  </cols>
  <sheetData>
    <row r="1" spans="1:48" ht="21" customHeight="1" x14ac:dyDescent="0.25">
      <c r="D1" s="54" t="s">
        <v>580</v>
      </c>
      <c r="I1" s="65"/>
      <c r="J1" s="65"/>
      <c r="K1" s="65"/>
      <c r="L1" s="65"/>
      <c r="M1" s="65"/>
      <c r="N1" s="75"/>
      <c r="O1" s="75"/>
      <c r="P1" s="76"/>
      <c r="Q1" s="77"/>
      <c r="R1" s="76"/>
      <c r="S1" s="486"/>
      <c r="T1" s="76"/>
      <c r="U1" s="76"/>
      <c r="V1" s="76"/>
      <c r="W1" s="75"/>
      <c r="X1" s="75"/>
      <c r="Y1" s="75"/>
      <c r="Z1" s="75"/>
      <c r="AA1" s="75"/>
      <c r="AB1" s="76"/>
      <c r="AC1" s="76"/>
      <c r="AD1" s="76"/>
      <c r="AE1" s="486"/>
      <c r="AF1" s="76"/>
      <c r="AG1" s="76"/>
      <c r="AH1" s="76"/>
      <c r="AI1" s="76"/>
      <c r="AJ1" s="76"/>
      <c r="AK1" s="76"/>
      <c r="AL1" s="76"/>
      <c r="AM1" s="76"/>
      <c r="AN1" s="76"/>
      <c r="AO1" s="76"/>
      <c r="AP1" s="76"/>
      <c r="AQ1" s="76"/>
    </row>
    <row r="2" spans="1:48" ht="21.75" customHeight="1" thickBot="1" x14ac:dyDescent="0.3">
      <c r="D2" s="55" t="str">
        <f>LEFT(Country!B3,3)</f>
        <v>USA</v>
      </c>
      <c r="E2" s="55"/>
    </row>
    <row r="3" spans="1:48" ht="16.5" customHeight="1" thickBot="1" x14ac:dyDescent="0.3">
      <c r="D3" s="56"/>
      <c r="E3" s="57"/>
      <c r="F3" s="57"/>
      <c r="G3" s="57"/>
      <c r="H3" s="58"/>
      <c r="I3" s="69"/>
      <c r="J3" s="576" t="s">
        <v>372</v>
      </c>
      <c r="K3" s="577"/>
      <c r="L3" s="577"/>
      <c r="M3" s="578"/>
      <c r="N3" s="600" t="s">
        <v>913</v>
      </c>
      <c r="O3" s="600"/>
      <c r="P3" s="600"/>
      <c r="Q3" s="600"/>
      <c r="R3" s="600"/>
      <c r="S3" s="600"/>
      <c r="T3" s="600"/>
      <c r="U3" s="600"/>
      <c r="V3" s="600"/>
      <c r="W3" s="601"/>
      <c r="X3" s="597" t="s">
        <v>372</v>
      </c>
      <c r="Y3" s="598"/>
      <c r="Z3" s="598"/>
      <c r="AA3" s="599"/>
      <c r="AB3" s="584" t="s">
        <v>279</v>
      </c>
      <c r="AC3" s="585"/>
      <c r="AD3" s="585"/>
      <c r="AE3" s="585"/>
      <c r="AF3" s="585"/>
      <c r="AG3" s="585"/>
      <c r="AH3" s="585"/>
      <c r="AI3" s="585"/>
      <c r="AJ3" s="585"/>
      <c r="AK3" s="585"/>
      <c r="AL3" s="585"/>
      <c r="AM3" s="585"/>
      <c r="AN3" s="585"/>
      <c r="AO3" s="585"/>
      <c r="AP3" s="585"/>
      <c r="AQ3" s="586"/>
      <c r="AS3" s="587" t="s">
        <v>293</v>
      </c>
      <c r="AT3" s="588"/>
      <c r="AU3" s="588"/>
      <c r="AV3" s="589"/>
    </row>
    <row r="4" spans="1:48" ht="148.5" customHeight="1" thickBot="1" x14ac:dyDescent="0.3">
      <c r="A4" s="12" t="s">
        <v>294</v>
      </c>
      <c r="B4" s="26" t="s">
        <v>34</v>
      </c>
      <c r="C4" s="70" t="s">
        <v>28</v>
      </c>
      <c r="D4" s="594" t="s">
        <v>273</v>
      </c>
      <c r="E4" s="595"/>
      <c r="F4" s="595"/>
      <c r="G4" s="595"/>
      <c r="H4" s="596"/>
      <c r="I4" s="313" t="s">
        <v>958</v>
      </c>
      <c r="J4" s="83"/>
      <c r="K4" s="83"/>
      <c r="L4" s="83"/>
      <c r="M4" s="83"/>
      <c r="N4" s="487" t="s">
        <v>276</v>
      </c>
      <c r="O4" s="488" t="s">
        <v>277</v>
      </c>
      <c r="P4" s="489" t="s">
        <v>1027</v>
      </c>
      <c r="Q4" s="488" t="s">
        <v>1028</v>
      </c>
      <c r="R4" s="488" t="s">
        <v>1029</v>
      </c>
      <c r="S4" s="488" t="s">
        <v>1030</v>
      </c>
      <c r="T4" s="488" t="s">
        <v>1031</v>
      </c>
      <c r="U4" s="488" t="s">
        <v>1032</v>
      </c>
      <c r="V4" s="490" t="s">
        <v>1033</v>
      </c>
      <c r="W4" s="491" t="s">
        <v>1034</v>
      </c>
      <c r="X4" s="492"/>
      <c r="Y4" s="493"/>
      <c r="Z4" s="488"/>
      <c r="AA4" s="492"/>
      <c r="AB4" s="487" t="s">
        <v>280</v>
      </c>
      <c r="AC4" s="488" t="s">
        <v>281</v>
      </c>
      <c r="AD4" s="488" t="s">
        <v>1029</v>
      </c>
      <c r="AE4" s="488" t="s">
        <v>1030</v>
      </c>
      <c r="AF4" s="494" t="s">
        <v>1035</v>
      </c>
      <c r="AG4" s="488" t="s">
        <v>285</v>
      </c>
      <c r="AH4" s="488" t="s">
        <v>1032</v>
      </c>
      <c r="AI4" s="495" t="s">
        <v>1036</v>
      </c>
      <c r="AJ4" s="488" t="s">
        <v>1030</v>
      </c>
      <c r="AK4" s="496" t="s">
        <v>1037</v>
      </c>
      <c r="AL4" s="488" t="s">
        <v>285</v>
      </c>
      <c r="AM4" s="488" t="s">
        <v>1032</v>
      </c>
      <c r="AN4" s="488" t="s">
        <v>1038</v>
      </c>
      <c r="AO4" s="495" t="s">
        <v>290</v>
      </c>
      <c r="AP4" s="488" t="s">
        <v>291</v>
      </c>
      <c r="AQ4" s="497" t="s">
        <v>292</v>
      </c>
      <c r="AS4" s="59"/>
      <c r="AT4" s="79"/>
      <c r="AU4" s="80"/>
      <c r="AV4" s="81"/>
    </row>
    <row r="5" spans="1:48" ht="62.15" customHeight="1" x14ac:dyDescent="0.25">
      <c r="A5" s="70"/>
      <c r="B5" s="26"/>
      <c r="C5" s="64"/>
      <c r="D5" s="30"/>
      <c r="E5" s="553" t="s">
        <v>303</v>
      </c>
      <c r="F5" s="553"/>
      <c r="G5" s="553"/>
      <c r="H5" s="554"/>
      <c r="I5" s="498"/>
      <c r="J5" s="383"/>
      <c r="K5" s="384"/>
      <c r="L5" s="384"/>
      <c r="M5" s="385"/>
      <c r="N5" s="365"/>
      <c r="O5" s="344"/>
      <c r="P5" s="233"/>
      <c r="Q5" s="233"/>
      <c r="R5" s="233"/>
      <c r="S5" s="320"/>
      <c r="T5" s="233"/>
      <c r="U5" s="366"/>
      <c r="V5" s="344"/>
      <c r="W5" s="165"/>
      <c r="X5" s="318"/>
      <c r="Y5" s="319"/>
      <c r="Z5" s="319"/>
      <c r="AA5" s="438"/>
      <c r="AB5" s="518"/>
      <c r="AC5" s="519"/>
      <c r="AD5" s="233"/>
      <c r="AE5" s="320"/>
      <c r="AF5" s="344"/>
      <c r="AG5" s="233"/>
      <c r="AH5" s="366"/>
      <c r="AI5" s="233"/>
      <c r="AJ5" s="366"/>
      <c r="AK5" s="344"/>
      <c r="AL5" s="233"/>
      <c r="AM5" s="380"/>
      <c r="AN5" s="233"/>
      <c r="AO5" s="380"/>
      <c r="AP5" s="319" t="str">
        <f>IF(AND(AN5="",AL5="",AK5=""),".",IF(AND(AN5="",AL5=""),AK5,IF(AND(AN5="",AL5&lt;&gt;""),AL5,IF(AND(AN5="",AL5&lt;&gt;""),AL5,AN5))))</f>
        <v>.</v>
      </c>
      <c r="AQ5" s="381"/>
      <c r="AS5" s="347"/>
      <c r="AT5" s="348"/>
      <c r="AU5" s="348"/>
      <c r="AV5" s="349"/>
    </row>
    <row r="6" spans="1:48" ht="30" customHeight="1" x14ac:dyDescent="0.25">
      <c r="A6" s="22" t="str">
        <f>MID($E$5,FIND("(Q",$E$5)+1,7)&amp;"_E1"</f>
        <v>Q1a.0.1_E1</v>
      </c>
      <c r="B6" s="26" t="s">
        <v>572</v>
      </c>
      <c r="C6" s="22" t="s">
        <v>297</v>
      </c>
      <c r="D6" s="30"/>
      <c r="E6" s="477"/>
      <c r="F6" s="582" t="s">
        <v>16</v>
      </c>
      <c r="G6" s="582"/>
      <c r="H6" s="583"/>
      <c r="I6" s="602" t="s">
        <v>834</v>
      </c>
      <c r="J6" s="386"/>
      <c r="K6" s="387"/>
      <c r="L6" s="387"/>
      <c r="M6" s="388"/>
      <c r="N6" s="499" t="s">
        <v>0</v>
      </c>
      <c r="O6" s="330" t="str">
        <f t="shared" ref="O6:O11" si="0">IF(OR(B6="NI",B6="N"),"New question introduced in 2023 - Please answer this question for the year of the previous update in Column P",IF(B6="EC","Small changes were made to the question. Take extra care when validating the response in Column N. If necessary, please change your answer in Column P",""))</f>
        <v/>
      </c>
      <c r="P6" s="113"/>
      <c r="Q6" s="332"/>
      <c r="R6" s="330"/>
      <c r="S6" s="130"/>
      <c r="T6" s="130"/>
      <c r="U6" s="367"/>
      <c r="V6" s="332" t="str">
        <f>IF(AND(T6="",R6="",P6="",N6=""),"",IF(AND(T6="",R6="", P6=""),N6,IF(AND(T6="", R6="",P6&lt;&gt;""),P6,IF(AND(T6="",R6&lt;&gt;""),R6,T6))))</f>
        <v/>
      </c>
      <c r="W6" s="115"/>
      <c r="X6" s="343"/>
      <c r="Y6" s="344"/>
      <c r="Z6" s="344"/>
      <c r="AA6" s="234"/>
      <c r="AB6" s="124"/>
      <c r="AC6" s="125"/>
      <c r="AD6" s="122"/>
      <c r="AE6" s="122"/>
      <c r="AF6" s="123" t="str">
        <f>IF(AND(AB6="",AD6=""),"",IF(AD6="",AB6,AD6))</f>
        <v/>
      </c>
      <c r="AG6" s="122"/>
      <c r="AH6" s="368"/>
      <c r="AI6" s="122"/>
      <c r="AJ6" s="368"/>
      <c r="AK6" s="500" t="str">
        <f t="shared" ref="AK6:AK69" si="1">IF(AND(AI6="",AG6="",AF6=""),"",IF(AND(AI6="",AG6=""),AF6,IF(AND(AI6="",AG6&lt;&gt;""),AG6,IF(AND(AI6="",AG6&lt;&gt;""),AG6,AI6))))</f>
        <v/>
      </c>
      <c r="AL6" s="122"/>
      <c r="AM6" s="139"/>
      <c r="AN6" s="122"/>
      <c r="AO6" s="139"/>
      <c r="AP6" s="501" t="str">
        <f t="shared" ref="AP6" si="2">IF(AND(AN6="",AL6="",AK6=""),".",IF(AND(AN6="",AL6=""),AK6,IF(AND(AN6="",AL6&lt;&gt;""),AL6,IF(AND(AN6="",AL6&lt;&gt;""),AL6,AN6))))</f>
        <v>.</v>
      </c>
      <c r="AQ6" s="369"/>
      <c r="AS6" s="350"/>
      <c r="AT6" s="351"/>
      <c r="AU6" s="351"/>
      <c r="AV6" s="352"/>
    </row>
    <row r="7" spans="1:48" ht="30" customHeight="1" x14ac:dyDescent="0.25">
      <c r="A7" s="22" t="str">
        <f>MID($E$5,FIND("(Q",$E$5)+1,7)&amp;"_E2"</f>
        <v>Q1a.0.1_E2</v>
      </c>
      <c r="B7" s="26" t="s">
        <v>572</v>
      </c>
      <c r="C7" s="22" t="s">
        <v>298</v>
      </c>
      <c r="D7" s="145"/>
      <c r="E7" s="144"/>
      <c r="F7" s="580" t="s">
        <v>295</v>
      </c>
      <c r="G7" s="580"/>
      <c r="H7" s="581"/>
      <c r="I7" s="602"/>
      <c r="J7" s="386"/>
      <c r="K7" s="387"/>
      <c r="L7" s="387"/>
      <c r="M7" s="388"/>
      <c r="N7" s="499" t="s">
        <v>0</v>
      </c>
      <c r="O7" s="330" t="str">
        <f t="shared" si="0"/>
        <v/>
      </c>
      <c r="P7" s="130"/>
      <c r="Q7" s="332"/>
      <c r="R7" s="330"/>
      <c r="S7" s="130"/>
      <c r="T7" s="130"/>
      <c r="U7" s="367"/>
      <c r="V7" s="332" t="str">
        <f t="shared" ref="V7:V11" si="3">IF(AND(T7="",R7="",P7="",N7=""),"",IF(AND(T7="",R7="", P7=""),N7,IF(AND(T7="", R7="",P7&lt;&gt;""),P7,IF(AND(T7="",R7&lt;&gt;""),R7,T7))))</f>
        <v/>
      </c>
      <c r="W7" s="115"/>
      <c r="X7" s="343"/>
      <c r="Y7" s="344"/>
      <c r="Z7" s="344"/>
      <c r="AA7" s="234"/>
      <c r="AB7" s="124"/>
      <c r="AC7" s="125"/>
      <c r="AD7" s="122"/>
      <c r="AE7" s="122"/>
      <c r="AF7" s="123" t="str">
        <f>IF(AND(AB7="",AD7=""),"",IF(AD7="",AB7,AD7))</f>
        <v/>
      </c>
      <c r="AG7" s="122"/>
      <c r="AH7" s="368"/>
      <c r="AI7" s="122"/>
      <c r="AJ7" s="368"/>
      <c r="AK7" s="500" t="str">
        <f t="shared" si="1"/>
        <v/>
      </c>
      <c r="AL7" s="122"/>
      <c r="AM7" s="139"/>
      <c r="AN7" s="122"/>
      <c r="AO7" s="139"/>
      <c r="AP7" s="123" t="str">
        <f t="shared" ref="AP7:AP69" si="4">IF(AND(AN7="",AL7="",AK7=""),".",IF(AND(AN7="",AL7=""),AK7,IF(AND(AN7="",AL7&lt;&gt;""),AL7,IF(AND(AN7="",AL7&lt;&gt;""),AL7,AN7))))</f>
        <v>.</v>
      </c>
      <c r="AQ7" s="369"/>
      <c r="AS7" s="350"/>
      <c r="AT7" s="351"/>
      <c r="AU7" s="351"/>
      <c r="AV7" s="352"/>
    </row>
    <row r="8" spans="1:48" ht="30" customHeight="1" x14ac:dyDescent="0.25">
      <c r="A8" s="22" t="str">
        <f>MID($E$5,FIND("(Q",$E$5)+1,7)&amp;"_E6"</f>
        <v>Q1a.0.1_E6</v>
      </c>
      <c r="B8" s="26" t="s">
        <v>572</v>
      </c>
      <c r="C8" s="22" t="s">
        <v>299</v>
      </c>
      <c r="D8" s="145"/>
      <c r="E8" s="144"/>
      <c r="F8" s="580" t="s">
        <v>296</v>
      </c>
      <c r="G8" s="580"/>
      <c r="H8" s="581"/>
      <c r="I8" s="602"/>
      <c r="J8" s="386"/>
      <c r="K8" s="387"/>
      <c r="L8" s="387"/>
      <c r="M8" s="388"/>
      <c r="N8" s="499" t="s">
        <v>0</v>
      </c>
      <c r="O8" s="330" t="str">
        <f t="shared" si="0"/>
        <v/>
      </c>
      <c r="P8" s="130"/>
      <c r="Q8" s="332"/>
      <c r="R8" s="330"/>
      <c r="S8" s="130"/>
      <c r="T8" s="130"/>
      <c r="U8" s="367"/>
      <c r="V8" s="332" t="str">
        <f t="shared" si="3"/>
        <v/>
      </c>
      <c r="W8" s="115"/>
      <c r="X8" s="343"/>
      <c r="Y8" s="344"/>
      <c r="Z8" s="344"/>
      <c r="AA8" s="234"/>
      <c r="AB8" s="124"/>
      <c r="AC8" s="125"/>
      <c r="AD8" s="122"/>
      <c r="AE8" s="122"/>
      <c r="AF8" s="123" t="str">
        <f>IF(AND(AB8="",AD8=""),"",IF(AD8="",AB8,AD8))</f>
        <v/>
      </c>
      <c r="AG8" s="122"/>
      <c r="AH8" s="368"/>
      <c r="AI8" s="122"/>
      <c r="AJ8" s="368"/>
      <c r="AK8" s="500" t="str">
        <f t="shared" si="1"/>
        <v/>
      </c>
      <c r="AL8" s="122"/>
      <c r="AM8" s="139"/>
      <c r="AN8" s="122"/>
      <c r="AO8" s="139"/>
      <c r="AP8" s="123" t="str">
        <f t="shared" si="4"/>
        <v>.</v>
      </c>
      <c r="AQ8" s="369"/>
      <c r="AS8" s="350"/>
      <c r="AT8" s="351"/>
      <c r="AU8" s="351"/>
      <c r="AV8" s="352"/>
    </row>
    <row r="9" spans="1:48" ht="30" customHeight="1" x14ac:dyDescent="0.25">
      <c r="A9" s="22" t="str">
        <f>MID($E$5,FIND("(Q",$E$5)+1,7)&amp;"_E3"</f>
        <v>Q1a.0.1_E3</v>
      </c>
      <c r="B9" s="26" t="s">
        <v>572</v>
      </c>
      <c r="C9" s="22" t="s">
        <v>300</v>
      </c>
      <c r="D9" s="485"/>
      <c r="E9" s="482"/>
      <c r="F9" s="582" t="s">
        <v>18</v>
      </c>
      <c r="G9" s="582"/>
      <c r="H9" s="583"/>
      <c r="I9" s="602"/>
      <c r="J9" s="386"/>
      <c r="K9" s="387"/>
      <c r="L9" s="387"/>
      <c r="M9" s="388"/>
      <c r="N9" s="499" t="s">
        <v>0</v>
      </c>
      <c r="O9" s="330" t="str">
        <f t="shared" si="0"/>
        <v/>
      </c>
      <c r="P9" s="130"/>
      <c r="Q9" s="332"/>
      <c r="R9" s="330"/>
      <c r="S9" s="130"/>
      <c r="T9" s="130"/>
      <c r="U9" s="367"/>
      <c r="V9" s="332" t="str">
        <f t="shared" si="3"/>
        <v/>
      </c>
      <c r="W9" s="115"/>
      <c r="X9" s="343"/>
      <c r="Y9" s="344"/>
      <c r="Z9" s="344"/>
      <c r="AA9" s="234"/>
      <c r="AB9" s="124"/>
      <c r="AC9" s="125"/>
      <c r="AD9" s="122"/>
      <c r="AE9" s="122"/>
      <c r="AF9" s="123" t="str">
        <f>IF(AND(AB9="",AD9=""),"",IF(AD9="",AB9,AD9))</f>
        <v/>
      </c>
      <c r="AG9" s="122"/>
      <c r="AH9" s="368"/>
      <c r="AI9" s="122"/>
      <c r="AJ9" s="368"/>
      <c r="AK9" s="500" t="str">
        <f t="shared" si="1"/>
        <v/>
      </c>
      <c r="AL9" s="122"/>
      <c r="AM9" s="139"/>
      <c r="AN9" s="122"/>
      <c r="AO9" s="139"/>
      <c r="AP9" s="123" t="str">
        <f t="shared" si="4"/>
        <v>.</v>
      </c>
      <c r="AQ9" s="369"/>
      <c r="AS9" s="350"/>
      <c r="AT9" s="351"/>
      <c r="AU9" s="351"/>
      <c r="AV9" s="352"/>
    </row>
    <row r="10" spans="1:48" ht="30" customHeight="1" x14ac:dyDescent="0.25">
      <c r="A10" s="22" t="str">
        <f>MID($E$5,FIND("(Q",$E$5)+1,7)&amp;"_E4"</f>
        <v>Q1a.0.1_E4</v>
      </c>
      <c r="B10" s="26" t="s">
        <v>572</v>
      </c>
      <c r="C10" s="22" t="s">
        <v>301</v>
      </c>
      <c r="D10" s="485"/>
      <c r="E10" s="482"/>
      <c r="F10" s="582" t="s">
        <v>19</v>
      </c>
      <c r="G10" s="582"/>
      <c r="H10" s="583"/>
      <c r="I10" s="602"/>
      <c r="J10" s="386"/>
      <c r="K10" s="387"/>
      <c r="L10" s="387"/>
      <c r="M10" s="388"/>
      <c r="N10" s="499" t="s">
        <v>0</v>
      </c>
      <c r="O10" s="330" t="str">
        <f t="shared" si="0"/>
        <v/>
      </c>
      <c r="P10" s="130"/>
      <c r="Q10" s="332"/>
      <c r="R10" s="330"/>
      <c r="S10" s="130"/>
      <c r="T10" s="130"/>
      <c r="U10" s="367"/>
      <c r="V10" s="332" t="str">
        <f t="shared" si="3"/>
        <v/>
      </c>
      <c r="W10" s="115"/>
      <c r="X10" s="343"/>
      <c r="Y10" s="344"/>
      <c r="Z10" s="344"/>
      <c r="AA10" s="234"/>
      <c r="AB10" s="124"/>
      <c r="AC10" s="125"/>
      <c r="AD10" s="122"/>
      <c r="AE10" s="122"/>
      <c r="AF10" s="123" t="str">
        <f t="shared" ref="AF10:AF73" si="5">IF(AND(AB10="",AD10=""),"",IF(AD10="",AB10,AD10))</f>
        <v/>
      </c>
      <c r="AG10" s="122"/>
      <c r="AH10" s="368"/>
      <c r="AI10" s="122"/>
      <c r="AJ10" s="368"/>
      <c r="AK10" s="500" t="str">
        <f t="shared" si="1"/>
        <v/>
      </c>
      <c r="AL10" s="122"/>
      <c r="AM10" s="139"/>
      <c r="AN10" s="122"/>
      <c r="AO10" s="139"/>
      <c r="AP10" s="123" t="str">
        <f t="shared" si="4"/>
        <v>.</v>
      </c>
      <c r="AQ10" s="369"/>
      <c r="AS10" s="350"/>
      <c r="AT10" s="351"/>
      <c r="AU10" s="351"/>
      <c r="AV10" s="352"/>
    </row>
    <row r="11" spans="1:48" ht="30" customHeight="1" x14ac:dyDescent="0.25">
      <c r="A11" s="22" t="str">
        <f>MID($E$5,FIND("(Q",$E$5)+1,7)&amp;"_E5"</f>
        <v>Q1a.0.1_E5</v>
      </c>
      <c r="B11" s="26" t="s">
        <v>572</v>
      </c>
      <c r="C11" s="22" t="s">
        <v>302</v>
      </c>
      <c r="D11" s="485"/>
      <c r="E11" s="482"/>
      <c r="F11" s="582" t="s">
        <v>27</v>
      </c>
      <c r="G11" s="582"/>
      <c r="H11" s="583"/>
      <c r="I11" s="602"/>
      <c r="J11" s="386"/>
      <c r="K11" s="387"/>
      <c r="L11" s="387"/>
      <c r="M11" s="388"/>
      <c r="N11" s="499" t="s">
        <v>0</v>
      </c>
      <c r="O11" s="330" t="str">
        <f t="shared" si="0"/>
        <v/>
      </c>
      <c r="P11" s="130"/>
      <c r="Q11" s="332"/>
      <c r="R11" s="330"/>
      <c r="S11" s="130"/>
      <c r="T11" s="130"/>
      <c r="U11" s="367"/>
      <c r="V11" s="332" t="str">
        <f t="shared" si="3"/>
        <v/>
      </c>
      <c r="W11" s="115"/>
      <c r="X11" s="343"/>
      <c r="Y11" s="344"/>
      <c r="Z11" s="344"/>
      <c r="AA11" s="234"/>
      <c r="AB11" s="124"/>
      <c r="AC11" s="125"/>
      <c r="AD11" s="122"/>
      <c r="AE11" s="122"/>
      <c r="AF11" s="123" t="str">
        <f t="shared" si="5"/>
        <v/>
      </c>
      <c r="AG11" s="122"/>
      <c r="AH11" s="368"/>
      <c r="AI11" s="122"/>
      <c r="AJ11" s="368"/>
      <c r="AK11" s="500" t="str">
        <f t="shared" si="1"/>
        <v/>
      </c>
      <c r="AL11" s="122"/>
      <c r="AM11" s="139"/>
      <c r="AN11" s="122"/>
      <c r="AO11" s="139"/>
      <c r="AP11" s="123" t="str">
        <f t="shared" si="4"/>
        <v>.</v>
      </c>
      <c r="AQ11" s="369"/>
      <c r="AS11" s="350"/>
      <c r="AT11" s="351"/>
      <c r="AU11" s="351"/>
      <c r="AV11" s="352"/>
    </row>
    <row r="12" spans="1:48" s="87" customFormat="1" ht="52" customHeight="1" x14ac:dyDescent="0.25">
      <c r="A12" s="22" t="str">
        <f>MID(E12,FIND("(Q",E12)+1,8)</f>
        <v>Q1a.0.1a</v>
      </c>
      <c r="B12" s="85" t="s">
        <v>304</v>
      </c>
      <c r="C12" s="89"/>
      <c r="D12" s="86"/>
      <c r="E12" s="547" t="s">
        <v>616</v>
      </c>
      <c r="F12" s="547"/>
      <c r="G12" s="547"/>
      <c r="H12" s="548"/>
      <c r="I12" s="104" t="s">
        <v>615</v>
      </c>
      <c r="J12" s="389"/>
      <c r="K12" s="390"/>
      <c r="L12" s="390"/>
      <c r="M12" s="391"/>
      <c r="N12" s="499" t="s">
        <v>0</v>
      </c>
      <c r="O12" s="330" t="s">
        <v>1025</v>
      </c>
      <c r="P12" s="130"/>
      <c r="Q12" s="332"/>
      <c r="R12" s="330"/>
      <c r="S12" s="130"/>
      <c r="T12" s="130"/>
      <c r="U12" s="367"/>
      <c r="V12" s="332" t="str">
        <f t="shared" ref="V12:V13" si="6">IF(AND(S12="",Q12="",O12="",M12=""),"",IF(AND(S12="",Q12="", O12=""),M12,IF(AND(S12="", Q12="",O12&lt;&gt;""),O12,IF(AND(S12="",Q12&lt;&gt;""),Q12,S12))))</f>
        <v>You do not need to provide details of who answered this section in the previous update.</v>
      </c>
      <c r="W12" s="115"/>
      <c r="X12" s="343"/>
      <c r="Y12" s="344"/>
      <c r="Z12" s="344"/>
      <c r="AA12" s="234"/>
      <c r="AB12" s="124"/>
      <c r="AC12" s="125"/>
      <c r="AD12" s="122"/>
      <c r="AE12" s="122"/>
      <c r="AF12" s="123" t="str">
        <f>IF(AND(AB12="",AD12=""),"",IF(AD12="",AB12,AD12))</f>
        <v/>
      </c>
      <c r="AG12" s="122"/>
      <c r="AH12" s="368"/>
      <c r="AI12" s="122"/>
      <c r="AJ12" s="368"/>
      <c r="AK12" s="500" t="str">
        <f t="shared" si="1"/>
        <v/>
      </c>
      <c r="AL12" s="122"/>
      <c r="AM12" s="139"/>
      <c r="AN12" s="122"/>
      <c r="AO12" s="139"/>
      <c r="AP12" s="123" t="str">
        <f t="shared" si="4"/>
        <v>.</v>
      </c>
      <c r="AQ12" s="369"/>
      <c r="AS12" s="353"/>
      <c r="AT12" s="354"/>
      <c r="AU12" s="354"/>
      <c r="AV12" s="355"/>
    </row>
    <row r="13" spans="1:48" s="87" customFormat="1" ht="45.75" customHeight="1" x14ac:dyDescent="0.25">
      <c r="A13" s="22" t="str">
        <f>MID(E13,FIND("(Q",E13)+1,8)</f>
        <v>Q1a.0.1b</v>
      </c>
      <c r="B13" s="85" t="s">
        <v>304</v>
      </c>
      <c r="C13" s="89"/>
      <c r="D13" s="86"/>
      <c r="E13" s="547" t="s">
        <v>617</v>
      </c>
      <c r="F13" s="547"/>
      <c r="G13" s="547"/>
      <c r="H13" s="548"/>
      <c r="I13" s="502" t="s">
        <v>628</v>
      </c>
      <c r="J13" s="392"/>
      <c r="K13" s="239"/>
      <c r="L13" s="239"/>
      <c r="M13" s="220"/>
      <c r="N13" s="499" t="s">
        <v>0</v>
      </c>
      <c r="O13" s="330" t="s">
        <v>1025</v>
      </c>
      <c r="P13" s="130"/>
      <c r="Q13" s="113"/>
      <c r="R13" s="130"/>
      <c r="S13" s="131"/>
      <c r="T13" s="130"/>
      <c r="U13" s="130"/>
      <c r="V13" s="332" t="str">
        <f t="shared" si="6"/>
        <v>You do not need to provide details of who answered this section in the previous update.</v>
      </c>
      <c r="W13" s="115"/>
      <c r="X13" s="343"/>
      <c r="Y13" s="344"/>
      <c r="Z13" s="344"/>
      <c r="AA13" s="234"/>
      <c r="AB13" s="124"/>
      <c r="AC13" s="125"/>
      <c r="AD13" s="122"/>
      <c r="AE13" s="126"/>
      <c r="AF13" s="123" t="str">
        <f t="shared" si="5"/>
        <v/>
      </c>
      <c r="AG13" s="122"/>
      <c r="AH13" s="122"/>
      <c r="AI13" s="122"/>
      <c r="AJ13" s="122"/>
      <c r="AK13" s="500" t="str">
        <f t="shared" si="1"/>
        <v/>
      </c>
      <c r="AL13" s="122"/>
      <c r="AM13" s="139"/>
      <c r="AN13" s="122"/>
      <c r="AO13" s="139"/>
      <c r="AP13" s="123" t="str">
        <f t="shared" si="4"/>
        <v>.</v>
      </c>
      <c r="AQ13" s="369"/>
      <c r="AS13" s="353"/>
      <c r="AT13" s="354"/>
      <c r="AU13" s="354"/>
      <c r="AV13" s="355"/>
    </row>
    <row r="14" spans="1:48" s="87" customFormat="1" ht="35.5" customHeight="1" x14ac:dyDescent="0.25">
      <c r="A14" s="88"/>
      <c r="B14" s="84"/>
      <c r="C14" s="90"/>
      <c r="D14" s="560" t="s">
        <v>396</v>
      </c>
      <c r="E14" s="561"/>
      <c r="F14" s="561"/>
      <c r="G14" s="561"/>
      <c r="H14" s="562"/>
      <c r="I14" s="132"/>
      <c r="J14" s="356"/>
      <c r="K14" s="357"/>
      <c r="L14" s="357"/>
      <c r="M14" s="358"/>
      <c r="N14" s="343"/>
      <c r="O14" s="326"/>
      <c r="P14" s="322"/>
      <c r="Q14" s="322"/>
      <c r="R14" s="322"/>
      <c r="S14" s="233"/>
      <c r="T14" s="322"/>
      <c r="U14" s="322"/>
      <c r="V14" s="63"/>
      <c r="W14" s="234"/>
      <c r="X14" s="323"/>
      <c r="Y14" s="326"/>
      <c r="Z14" s="326"/>
      <c r="AA14" s="370"/>
      <c r="AB14" s="520"/>
      <c r="AC14" s="521"/>
      <c r="AD14" s="322"/>
      <c r="AE14" s="233"/>
      <c r="AF14" s="344"/>
      <c r="AG14" s="322"/>
      <c r="AH14" s="322"/>
      <c r="AI14" s="322"/>
      <c r="AJ14" s="322"/>
      <c r="AK14" s="326" t="str">
        <f t="shared" si="1"/>
        <v/>
      </c>
      <c r="AL14" s="322"/>
      <c r="AM14" s="326"/>
      <c r="AN14" s="322"/>
      <c r="AO14" s="326"/>
      <c r="AP14" s="344" t="str">
        <f t="shared" si="4"/>
        <v>.</v>
      </c>
      <c r="AQ14" s="370"/>
      <c r="AS14" s="353"/>
      <c r="AT14" s="354"/>
      <c r="AU14" s="354"/>
      <c r="AV14" s="355"/>
    </row>
    <row r="15" spans="1:48" s="87" customFormat="1" ht="125.15" customHeight="1" x14ac:dyDescent="0.25">
      <c r="A15" s="88"/>
      <c r="B15" s="84"/>
      <c r="C15" s="90"/>
      <c r="D15" s="317"/>
      <c r="E15" s="38"/>
      <c r="F15" s="38"/>
      <c r="G15" s="38"/>
      <c r="I15" s="91" t="s">
        <v>912</v>
      </c>
      <c r="J15" s="393"/>
      <c r="K15" s="394"/>
      <c r="L15" s="394"/>
      <c r="M15" s="395"/>
      <c r="N15" s="343"/>
      <c r="O15" s="344"/>
      <c r="P15" s="322"/>
      <c r="Q15" s="322"/>
      <c r="R15" s="322"/>
      <c r="S15" s="233"/>
      <c r="T15" s="322"/>
      <c r="U15" s="322"/>
      <c r="V15" s="63"/>
      <c r="W15" s="234"/>
      <c r="X15" s="323"/>
      <c r="Y15" s="326"/>
      <c r="Z15" s="326"/>
      <c r="AA15" s="370"/>
      <c r="AB15" s="520"/>
      <c r="AC15" s="521"/>
      <c r="AD15" s="322"/>
      <c r="AE15" s="233"/>
      <c r="AF15" s="344"/>
      <c r="AG15" s="322"/>
      <c r="AH15" s="322"/>
      <c r="AI15" s="322"/>
      <c r="AJ15" s="322"/>
      <c r="AK15" s="326" t="str">
        <f t="shared" si="1"/>
        <v/>
      </c>
      <c r="AL15" s="322"/>
      <c r="AM15" s="326"/>
      <c r="AN15" s="322"/>
      <c r="AO15" s="326"/>
      <c r="AP15" s="344" t="str">
        <f t="shared" si="4"/>
        <v>.</v>
      </c>
      <c r="AQ15" s="370"/>
      <c r="AS15" s="353"/>
      <c r="AT15" s="354"/>
      <c r="AU15" s="354"/>
      <c r="AV15" s="355"/>
    </row>
    <row r="16" spans="1:48" s="87" customFormat="1" ht="51" customHeight="1" x14ac:dyDescent="0.25">
      <c r="B16" s="84"/>
      <c r="C16" s="90"/>
      <c r="D16" s="483"/>
      <c r="E16" s="553" t="s">
        <v>605</v>
      </c>
      <c r="F16" s="553"/>
      <c r="G16" s="553"/>
      <c r="H16" s="554"/>
      <c r="I16" s="590" t="s">
        <v>629</v>
      </c>
      <c r="J16" s="396"/>
      <c r="K16" s="397"/>
      <c r="L16" s="397"/>
      <c r="M16" s="398"/>
      <c r="N16" s="343"/>
      <c r="O16" s="344" t="str">
        <f t="shared" ref="O16:O24" si="7">IF(OR(B16="NI",B16="N"),"New question introduced in 2023 - Please answer this question for the year of the previous update in Column P",IF(B16="EC","Small changes were made to the question. Take extra care when validating the response in Column N. If necessary, please change your answer in Column P",""))</f>
        <v/>
      </c>
      <c r="P16" s="322"/>
      <c r="Q16" s="322"/>
      <c r="R16" s="322"/>
      <c r="S16" s="233"/>
      <c r="T16" s="322"/>
      <c r="U16" s="322"/>
      <c r="V16" s="63"/>
      <c r="W16" s="234"/>
      <c r="X16" s="323"/>
      <c r="Y16" s="326"/>
      <c r="Z16" s="326"/>
      <c r="AA16" s="370"/>
      <c r="AB16" s="520"/>
      <c r="AC16" s="521"/>
      <c r="AD16" s="322"/>
      <c r="AE16" s="233"/>
      <c r="AF16" s="344"/>
      <c r="AG16" s="322"/>
      <c r="AH16" s="322"/>
      <c r="AI16" s="322"/>
      <c r="AJ16" s="322"/>
      <c r="AK16" s="326" t="str">
        <f t="shared" si="1"/>
        <v/>
      </c>
      <c r="AL16" s="322"/>
      <c r="AM16" s="326"/>
      <c r="AN16" s="322"/>
      <c r="AO16" s="326"/>
      <c r="AP16" s="344" t="str">
        <f t="shared" si="4"/>
        <v>.</v>
      </c>
      <c r="AQ16" s="370"/>
      <c r="AS16" s="353"/>
      <c r="AT16" s="354"/>
      <c r="AU16" s="354"/>
      <c r="AV16" s="355"/>
    </row>
    <row r="17" spans="1:48" s="87" customFormat="1" ht="71.150000000000006" customHeight="1" x14ac:dyDescent="0.25">
      <c r="A17" s="22" t="str">
        <f>MID($E$16,FIND("(Q",$E$16)+1,7)&amp;"_E1"</f>
        <v>Q1a.1.1_E1</v>
      </c>
      <c r="B17" s="26" t="s">
        <v>37</v>
      </c>
      <c r="C17" s="51" t="s">
        <v>7</v>
      </c>
      <c r="D17" s="91"/>
      <c r="E17" s="474"/>
      <c r="F17" s="553" t="s">
        <v>307</v>
      </c>
      <c r="G17" s="553"/>
      <c r="H17" s="554"/>
      <c r="I17" s="590"/>
      <c r="J17" s="396"/>
      <c r="K17" s="397"/>
      <c r="L17" s="397"/>
      <c r="M17" s="398"/>
      <c r="N17" s="499" t="s">
        <v>0</v>
      </c>
      <c r="O17" s="330" t="str">
        <f t="shared" si="7"/>
        <v>Small changes were made to the question. Take extra care when validating the response in Column N. If necessary, please change your answer in Column P</v>
      </c>
      <c r="P17" s="113"/>
      <c r="Q17" s="114"/>
      <c r="R17" s="130"/>
      <c r="S17" s="330"/>
      <c r="T17" s="130"/>
      <c r="U17" s="330"/>
      <c r="V17" s="332" t="str">
        <f>IF(AND(T17="",R17="",P17="",N17=""),"",IF(AND(T17="",R17="", P17=""),N17,IF(AND(T17="", R17="",P17&lt;&gt;""),P17,IF(AND(T17="",R17&lt;&gt;""),R17,T17))))</f>
        <v/>
      </c>
      <c r="W17" s="115"/>
      <c r="X17" s="343"/>
      <c r="Y17" s="344"/>
      <c r="Z17" s="344"/>
      <c r="AA17" s="234"/>
      <c r="AB17" s="124"/>
      <c r="AC17" s="125"/>
      <c r="AD17" s="122"/>
      <c r="AE17" s="123"/>
      <c r="AF17" s="123" t="str">
        <f t="shared" si="5"/>
        <v/>
      </c>
      <c r="AG17" s="122"/>
      <c r="AH17" s="123"/>
      <c r="AI17" s="122"/>
      <c r="AJ17" s="123"/>
      <c r="AK17" s="500" t="str">
        <f t="shared" si="1"/>
        <v/>
      </c>
      <c r="AL17" s="122"/>
      <c r="AM17" s="139"/>
      <c r="AN17" s="122"/>
      <c r="AO17" s="139"/>
      <c r="AP17" s="123" t="str">
        <f t="shared" si="4"/>
        <v>.</v>
      </c>
      <c r="AQ17" s="369"/>
      <c r="AS17" s="353"/>
      <c r="AT17" s="354"/>
      <c r="AU17" s="354"/>
      <c r="AV17" s="355"/>
    </row>
    <row r="18" spans="1:48" s="87" customFormat="1" ht="71.150000000000006" customHeight="1" x14ac:dyDescent="0.25">
      <c r="A18" s="22" t="str">
        <f>MID($E$16,FIND("(Q",$E$16)+1,7)&amp;"_E2"</f>
        <v>Q1a.1.1_E2</v>
      </c>
      <c r="B18" s="26" t="s">
        <v>37</v>
      </c>
      <c r="C18" s="51" t="s">
        <v>8</v>
      </c>
      <c r="D18" s="101"/>
      <c r="E18" s="100"/>
      <c r="F18" s="573" t="s">
        <v>295</v>
      </c>
      <c r="G18" s="573"/>
      <c r="H18" s="574"/>
      <c r="I18" s="591"/>
      <c r="J18" s="396"/>
      <c r="K18" s="397"/>
      <c r="L18" s="397"/>
      <c r="M18" s="398"/>
      <c r="N18" s="499" t="s">
        <v>0</v>
      </c>
      <c r="O18" s="330" t="str">
        <f t="shared" si="7"/>
        <v>Small changes were made to the question. Take extra care when validating the response in Column N. If necessary, please change your answer in Column P</v>
      </c>
      <c r="P18" s="113"/>
      <c r="Q18" s="114"/>
      <c r="R18" s="130"/>
      <c r="S18" s="330"/>
      <c r="T18" s="130"/>
      <c r="U18" s="330"/>
      <c r="V18" s="332" t="str">
        <f t="shared" ref="V18:V81" si="8">IF(AND(T18="",R18="",P18="",N18=""),"",IF(AND(T18="",R18="", P18=""),N18,IF(AND(T18="", R18="",P18&lt;&gt;""),P18,IF(AND(T18="",R18&lt;&gt;""),R18,T18))))</f>
        <v/>
      </c>
      <c r="W18" s="115"/>
      <c r="X18" s="343"/>
      <c r="Y18" s="344"/>
      <c r="Z18" s="344"/>
      <c r="AA18" s="234"/>
      <c r="AB18" s="124"/>
      <c r="AC18" s="125"/>
      <c r="AD18" s="122"/>
      <c r="AE18" s="123"/>
      <c r="AF18" s="123" t="str">
        <f t="shared" si="5"/>
        <v/>
      </c>
      <c r="AG18" s="122"/>
      <c r="AH18" s="123"/>
      <c r="AI18" s="122"/>
      <c r="AJ18" s="123"/>
      <c r="AK18" s="500" t="str">
        <f t="shared" si="1"/>
        <v/>
      </c>
      <c r="AL18" s="122"/>
      <c r="AM18" s="139"/>
      <c r="AN18" s="122"/>
      <c r="AO18" s="139"/>
      <c r="AP18" s="123" t="str">
        <f t="shared" si="4"/>
        <v>.</v>
      </c>
      <c r="AQ18" s="369"/>
      <c r="AS18" s="353"/>
      <c r="AT18" s="354"/>
      <c r="AU18" s="354"/>
      <c r="AV18" s="355"/>
    </row>
    <row r="19" spans="1:48" s="87" customFormat="1" ht="71.150000000000006" customHeight="1" x14ac:dyDescent="0.25">
      <c r="A19" s="22" t="str">
        <f>MID($E$16,FIND("(Q",$E$16)+1,7)&amp;"_E6"</f>
        <v>Q1a.1.1_E6</v>
      </c>
      <c r="B19" s="26" t="s">
        <v>37</v>
      </c>
      <c r="C19" s="51" t="s">
        <v>308</v>
      </c>
      <c r="D19" s="101"/>
      <c r="E19" s="100"/>
      <c r="F19" s="573" t="s">
        <v>296</v>
      </c>
      <c r="G19" s="573"/>
      <c r="H19" s="574"/>
      <c r="I19" s="591"/>
      <c r="J19" s="396"/>
      <c r="K19" s="397"/>
      <c r="L19" s="397"/>
      <c r="M19" s="398"/>
      <c r="N19" s="499" t="s">
        <v>0</v>
      </c>
      <c r="O19" s="330" t="str">
        <f t="shared" si="7"/>
        <v>Small changes were made to the question. Take extra care when validating the response in Column N. If necessary, please change your answer in Column P</v>
      </c>
      <c r="P19" s="113"/>
      <c r="Q19" s="114"/>
      <c r="R19" s="130"/>
      <c r="S19" s="330"/>
      <c r="T19" s="130"/>
      <c r="U19" s="330"/>
      <c r="V19" s="332" t="str">
        <f t="shared" si="8"/>
        <v/>
      </c>
      <c r="W19" s="115"/>
      <c r="X19" s="343"/>
      <c r="Y19" s="344"/>
      <c r="Z19" s="344"/>
      <c r="AA19" s="234"/>
      <c r="AB19" s="124"/>
      <c r="AC19" s="125"/>
      <c r="AD19" s="122"/>
      <c r="AE19" s="123"/>
      <c r="AF19" s="123" t="str">
        <f t="shared" si="5"/>
        <v/>
      </c>
      <c r="AG19" s="122"/>
      <c r="AH19" s="123"/>
      <c r="AI19" s="122"/>
      <c r="AJ19" s="123"/>
      <c r="AK19" s="500" t="str">
        <f t="shared" si="1"/>
        <v/>
      </c>
      <c r="AL19" s="122"/>
      <c r="AM19" s="139"/>
      <c r="AN19" s="122"/>
      <c r="AO19" s="139"/>
      <c r="AP19" s="123" t="str">
        <f t="shared" si="4"/>
        <v>.</v>
      </c>
      <c r="AQ19" s="369"/>
      <c r="AS19" s="356"/>
      <c r="AT19" s="357"/>
      <c r="AU19" s="357"/>
      <c r="AV19" s="358"/>
    </row>
    <row r="20" spans="1:48" s="87" customFormat="1" ht="71.150000000000006" customHeight="1" x14ac:dyDescent="0.25">
      <c r="A20" s="22" t="str">
        <f>MID($E$16,FIND("(Q",$E$16)+1,7)&amp;"_E3"</f>
        <v>Q1a.1.1_E3</v>
      </c>
      <c r="B20" s="26" t="s">
        <v>37</v>
      </c>
      <c r="C20" s="51" t="s">
        <v>9</v>
      </c>
      <c r="D20" s="91"/>
      <c r="E20" s="474"/>
      <c r="F20" s="553" t="s">
        <v>18</v>
      </c>
      <c r="G20" s="553"/>
      <c r="H20" s="554"/>
      <c r="I20" s="590"/>
      <c r="J20" s="396"/>
      <c r="K20" s="397"/>
      <c r="L20" s="397"/>
      <c r="M20" s="398"/>
      <c r="N20" s="499" t="s">
        <v>0</v>
      </c>
      <c r="O20" s="330" t="str">
        <f t="shared" si="7"/>
        <v>Small changes were made to the question. Take extra care when validating the response in Column N. If necessary, please change your answer in Column P</v>
      </c>
      <c r="P20" s="113"/>
      <c r="Q20" s="114"/>
      <c r="R20" s="130"/>
      <c r="S20" s="330"/>
      <c r="T20" s="130"/>
      <c r="U20" s="330"/>
      <c r="V20" s="332" t="str">
        <f t="shared" si="8"/>
        <v/>
      </c>
      <c r="W20" s="115"/>
      <c r="X20" s="343"/>
      <c r="Y20" s="344"/>
      <c r="Z20" s="344"/>
      <c r="AA20" s="234"/>
      <c r="AB20" s="124"/>
      <c r="AC20" s="125"/>
      <c r="AD20" s="122"/>
      <c r="AE20" s="123"/>
      <c r="AF20" s="123" t="str">
        <f t="shared" si="5"/>
        <v/>
      </c>
      <c r="AG20" s="122"/>
      <c r="AH20" s="123"/>
      <c r="AI20" s="122"/>
      <c r="AJ20" s="123"/>
      <c r="AK20" s="500" t="str">
        <f t="shared" si="1"/>
        <v/>
      </c>
      <c r="AL20" s="122"/>
      <c r="AM20" s="139"/>
      <c r="AN20" s="122"/>
      <c r="AO20" s="139"/>
      <c r="AP20" s="123" t="str">
        <f t="shared" si="4"/>
        <v>.</v>
      </c>
      <c r="AQ20" s="369"/>
      <c r="AS20" s="353"/>
      <c r="AT20" s="354"/>
      <c r="AU20" s="354"/>
      <c r="AV20" s="355"/>
    </row>
    <row r="21" spans="1:48" s="87" customFormat="1" ht="71.150000000000006" customHeight="1" x14ac:dyDescent="0.25">
      <c r="A21" s="22" t="str">
        <f>MID($E$16,FIND("(Q",$E$16)+1,7)&amp;"_E4"</f>
        <v>Q1a.1.1_E4</v>
      </c>
      <c r="B21" s="26" t="s">
        <v>37</v>
      </c>
      <c r="C21" s="51" t="s">
        <v>10</v>
      </c>
      <c r="D21" s="91"/>
      <c r="E21" s="474"/>
      <c r="F21" s="553" t="s">
        <v>19</v>
      </c>
      <c r="G21" s="553"/>
      <c r="H21" s="554"/>
      <c r="I21" s="590"/>
      <c r="J21" s="396"/>
      <c r="K21" s="397"/>
      <c r="L21" s="397"/>
      <c r="M21" s="398"/>
      <c r="N21" s="499" t="s">
        <v>0</v>
      </c>
      <c r="O21" s="330" t="str">
        <f t="shared" si="7"/>
        <v>Small changes were made to the question. Take extra care when validating the response in Column N. If necessary, please change your answer in Column P</v>
      </c>
      <c r="P21" s="113"/>
      <c r="Q21" s="114"/>
      <c r="R21" s="130"/>
      <c r="S21" s="330"/>
      <c r="T21" s="130"/>
      <c r="U21" s="330"/>
      <c r="V21" s="332" t="str">
        <f t="shared" si="8"/>
        <v/>
      </c>
      <c r="W21" s="115"/>
      <c r="X21" s="343"/>
      <c r="Y21" s="344"/>
      <c r="Z21" s="344"/>
      <c r="AA21" s="234"/>
      <c r="AB21" s="124"/>
      <c r="AC21" s="125"/>
      <c r="AD21" s="122"/>
      <c r="AE21" s="123"/>
      <c r="AF21" s="123" t="str">
        <f t="shared" si="5"/>
        <v/>
      </c>
      <c r="AG21" s="122"/>
      <c r="AH21" s="123"/>
      <c r="AI21" s="122"/>
      <c r="AJ21" s="123"/>
      <c r="AK21" s="500" t="str">
        <f t="shared" si="1"/>
        <v/>
      </c>
      <c r="AL21" s="122"/>
      <c r="AM21" s="139"/>
      <c r="AN21" s="122"/>
      <c r="AO21" s="139"/>
      <c r="AP21" s="123" t="str">
        <f t="shared" si="4"/>
        <v>.</v>
      </c>
      <c r="AQ21" s="369"/>
      <c r="AS21" s="353"/>
      <c r="AT21" s="354"/>
      <c r="AU21" s="354"/>
      <c r="AV21" s="355"/>
    </row>
    <row r="22" spans="1:48" s="87" customFormat="1" ht="71.150000000000006" customHeight="1" x14ac:dyDescent="0.25">
      <c r="A22" s="22" t="str">
        <f>MID($E$16,FIND("(Q",$E$16)+1,7)&amp;"_E5"</f>
        <v>Q1a.1.1_E5</v>
      </c>
      <c r="B22" s="26" t="s">
        <v>37</v>
      </c>
      <c r="C22" s="51" t="s">
        <v>11</v>
      </c>
      <c r="D22" s="91"/>
      <c r="E22" s="474"/>
      <c r="F22" s="568" t="s">
        <v>27</v>
      </c>
      <c r="G22" s="568"/>
      <c r="H22" s="569"/>
      <c r="I22" s="590"/>
      <c r="J22" s="396"/>
      <c r="K22" s="397"/>
      <c r="L22" s="397"/>
      <c r="M22" s="398"/>
      <c r="N22" s="499" t="s">
        <v>0</v>
      </c>
      <c r="O22" s="330" t="str">
        <f t="shared" si="7"/>
        <v>Small changes were made to the question. Take extra care when validating the response in Column N. If necessary, please change your answer in Column P</v>
      </c>
      <c r="P22" s="113"/>
      <c r="Q22" s="113"/>
      <c r="R22" s="130"/>
      <c r="S22" s="330"/>
      <c r="T22" s="130"/>
      <c r="U22" s="330"/>
      <c r="V22" s="332" t="str">
        <f t="shared" si="8"/>
        <v/>
      </c>
      <c r="W22" s="115"/>
      <c r="X22" s="343"/>
      <c r="Y22" s="344"/>
      <c r="Z22" s="344"/>
      <c r="AA22" s="234"/>
      <c r="AB22" s="124"/>
      <c r="AC22" s="125"/>
      <c r="AD22" s="122"/>
      <c r="AE22" s="123"/>
      <c r="AF22" s="123" t="str">
        <f t="shared" si="5"/>
        <v/>
      </c>
      <c r="AG22" s="122"/>
      <c r="AH22" s="123"/>
      <c r="AI22" s="122"/>
      <c r="AJ22" s="123"/>
      <c r="AK22" s="500" t="str">
        <f t="shared" si="1"/>
        <v/>
      </c>
      <c r="AL22" s="122"/>
      <c r="AM22" s="139"/>
      <c r="AN22" s="122"/>
      <c r="AO22" s="139"/>
      <c r="AP22" s="123" t="str">
        <f t="shared" si="4"/>
        <v>.</v>
      </c>
      <c r="AQ22" s="369"/>
      <c r="AS22" s="353"/>
      <c r="AT22" s="354"/>
      <c r="AU22" s="354"/>
      <c r="AV22" s="355"/>
    </row>
    <row r="23" spans="1:48" s="87" customFormat="1" ht="38.15" customHeight="1" x14ac:dyDescent="0.25">
      <c r="A23" s="88"/>
      <c r="B23" s="84"/>
      <c r="C23" s="92"/>
      <c r="D23" s="91"/>
      <c r="E23" s="592" t="s">
        <v>606</v>
      </c>
      <c r="F23" s="592"/>
      <c r="G23" s="592"/>
      <c r="H23" s="593"/>
      <c r="I23" s="120" t="s">
        <v>310</v>
      </c>
      <c r="J23" s="399"/>
      <c r="K23" s="400"/>
      <c r="L23" s="400"/>
      <c r="M23" s="401"/>
      <c r="N23" s="343"/>
      <c r="O23" s="344" t="str">
        <f t="shared" si="7"/>
        <v/>
      </c>
      <c r="P23" s="503"/>
      <c r="Q23" s="344"/>
      <c r="R23" s="503"/>
      <c r="S23" s="344"/>
      <c r="T23" s="503"/>
      <c r="U23" s="344"/>
      <c r="V23" s="63"/>
      <c r="W23" s="234"/>
      <c r="X23" s="343"/>
      <c r="Y23" s="344"/>
      <c r="Z23" s="344"/>
      <c r="AA23" s="234"/>
      <c r="AB23" s="437"/>
      <c r="AC23" s="327"/>
      <c r="AD23" s="503"/>
      <c r="AE23" s="344"/>
      <c r="AF23" s="344"/>
      <c r="AG23" s="503"/>
      <c r="AH23" s="344"/>
      <c r="AI23" s="503"/>
      <c r="AJ23" s="344"/>
      <c r="AK23" s="326" t="str">
        <f t="shared" si="1"/>
        <v/>
      </c>
      <c r="AL23" s="503"/>
      <c r="AM23" s="326"/>
      <c r="AN23" s="503"/>
      <c r="AO23" s="326"/>
      <c r="AP23" s="344" t="str">
        <f t="shared" si="4"/>
        <v>.</v>
      </c>
      <c r="AQ23" s="370"/>
      <c r="AS23" s="353"/>
      <c r="AT23" s="354"/>
      <c r="AU23" s="354"/>
      <c r="AV23" s="355"/>
    </row>
    <row r="24" spans="1:48" s="87" customFormat="1" ht="23.15" customHeight="1" x14ac:dyDescent="0.25">
      <c r="A24" s="88"/>
      <c r="B24" s="84"/>
      <c r="C24" s="92"/>
      <c r="D24" s="91"/>
      <c r="E24" s="553" t="s">
        <v>816</v>
      </c>
      <c r="F24" s="553"/>
      <c r="G24" s="553"/>
      <c r="H24" s="554"/>
      <c r="I24" s="166"/>
      <c r="J24" s="402"/>
      <c r="K24" s="403"/>
      <c r="L24" s="403"/>
      <c r="M24" s="404"/>
      <c r="N24" s="343"/>
      <c r="O24" s="344" t="str">
        <f t="shared" si="7"/>
        <v/>
      </c>
      <c r="P24" s="503"/>
      <c r="Q24" s="344"/>
      <c r="R24" s="503"/>
      <c r="S24" s="344"/>
      <c r="T24" s="503"/>
      <c r="U24" s="344"/>
      <c r="V24" s="63"/>
      <c r="W24" s="234"/>
      <c r="X24" s="343"/>
      <c r="Y24" s="344"/>
      <c r="Z24" s="344"/>
      <c r="AA24" s="234"/>
      <c r="AB24" s="437"/>
      <c r="AC24" s="327"/>
      <c r="AD24" s="503"/>
      <c r="AE24" s="344"/>
      <c r="AF24" s="344"/>
      <c r="AG24" s="503"/>
      <c r="AH24" s="344"/>
      <c r="AI24" s="503"/>
      <c r="AJ24" s="344"/>
      <c r="AK24" s="326" t="str">
        <f t="shared" si="1"/>
        <v/>
      </c>
      <c r="AL24" s="503"/>
      <c r="AM24" s="326"/>
      <c r="AN24" s="503"/>
      <c r="AO24" s="326"/>
      <c r="AP24" s="344" t="str">
        <f t="shared" si="4"/>
        <v>.</v>
      </c>
      <c r="AQ24" s="370"/>
      <c r="AS24" s="353"/>
      <c r="AT24" s="354"/>
      <c r="AU24" s="354"/>
      <c r="AV24" s="355"/>
    </row>
    <row r="25" spans="1:48" s="87" customFormat="1" ht="45" customHeight="1" x14ac:dyDescent="0.25">
      <c r="A25" s="22" t="str">
        <f>MID($E$24,FIND("(Q",$E$24)+1,8)&amp;"_E1"</f>
        <v>Q1a.1.2a_E1</v>
      </c>
      <c r="B25" s="26" t="s">
        <v>37</v>
      </c>
      <c r="C25" s="90" t="s">
        <v>38</v>
      </c>
      <c r="D25" s="91"/>
      <c r="E25" s="474"/>
      <c r="F25" s="553" t="s">
        <v>307</v>
      </c>
      <c r="G25" s="553"/>
      <c r="H25" s="554"/>
      <c r="I25" s="166"/>
      <c r="J25" s="402"/>
      <c r="K25" s="403"/>
      <c r="L25" s="403"/>
      <c r="M25" s="404"/>
      <c r="N25" s="499" t="s">
        <v>0</v>
      </c>
      <c r="O25" s="330" t="str">
        <f>IF(OR(B25="NI",B25="N"),"New question introduced in 2023 - Please answer this question for the year of the previous update in Column P",IF(B25="EC","Small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25" s="130"/>
      <c r="Q25" s="114"/>
      <c r="R25" s="330"/>
      <c r="S25" s="330"/>
      <c r="T25" s="330"/>
      <c r="U25" s="330"/>
      <c r="V25" s="332" t="str">
        <f t="shared" si="8"/>
        <v/>
      </c>
      <c r="W25" s="115"/>
      <c r="X25" s="343"/>
      <c r="Y25" s="344"/>
      <c r="Z25" s="344"/>
      <c r="AA25" s="234"/>
      <c r="AB25" s="124"/>
      <c r="AC25" s="372"/>
      <c r="AD25" s="123"/>
      <c r="AE25" s="123"/>
      <c r="AF25" s="123" t="str">
        <f t="shared" si="5"/>
        <v/>
      </c>
      <c r="AG25" s="123"/>
      <c r="AH25" s="123"/>
      <c r="AI25" s="123"/>
      <c r="AJ25" s="123"/>
      <c r="AK25" s="500" t="str">
        <f t="shared" si="1"/>
        <v/>
      </c>
      <c r="AL25" s="123"/>
      <c r="AM25" s="139"/>
      <c r="AN25" s="123"/>
      <c r="AO25" s="139"/>
      <c r="AP25" s="123" t="str">
        <f t="shared" si="4"/>
        <v>.</v>
      </c>
      <c r="AQ25" s="369"/>
      <c r="AS25" s="353"/>
      <c r="AT25" s="354"/>
      <c r="AU25" s="354"/>
      <c r="AV25" s="355"/>
    </row>
    <row r="26" spans="1:48" s="87" customFormat="1" ht="45" customHeight="1" x14ac:dyDescent="0.25">
      <c r="A26" s="22" t="str">
        <f>MID($E$24,FIND("(Q",$E$24)+1,8)&amp;"_E2"</f>
        <v>Q1a.1.2a_E2</v>
      </c>
      <c r="B26" s="26" t="s">
        <v>37</v>
      </c>
      <c r="C26" s="90" t="s">
        <v>39</v>
      </c>
      <c r="D26" s="101"/>
      <c r="E26" s="100"/>
      <c r="F26" s="573" t="s">
        <v>295</v>
      </c>
      <c r="G26" s="573"/>
      <c r="H26" s="574"/>
      <c r="I26" s="301"/>
      <c r="J26" s="402"/>
      <c r="K26" s="403"/>
      <c r="L26" s="403"/>
      <c r="M26" s="404"/>
      <c r="N26" s="499" t="s">
        <v>0</v>
      </c>
      <c r="O26" s="330" t="str">
        <f t="shared" ref="O26:O30" si="9">IF(OR(B26="NI",B26="N"),"New question introduced in 2023 - Please answer this question for the year of the previous update in Column P",IF(B26="EC","Small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26" s="130"/>
      <c r="Q26" s="114"/>
      <c r="R26" s="330"/>
      <c r="S26" s="330"/>
      <c r="T26" s="330"/>
      <c r="U26" s="330"/>
      <c r="V26" s="332" t="str">
        <f t="shared" si="8"/>
        <v/>
      </c>
      <c r="W26" s="115"/>
      <c r="X26" s="343"/>
      <c r="Y26" s="344"/>
      <c r="Z26" s="344"/>
      <c r="AA26" s="234"/>
      <c r="AB26" s="124"/>
      <c r="AC26" s="372"/>
      <c r="AD26" s="123"/>
      <c r="AE26" s="123"/>
      <c r="AF26" s="123" t="str">
        <f t="shared" si="5"/>
        <v/>
      </c>
      <c r="AG26" s="123"/>
      <c r="AH26" s="123"/>
      <c r="AI26" s="123"/>
      <c r="AJ26" s="123"/>
      <c r="AK26" s="500" t="str">
        <f t="shared" si="1"/>
        <v/>
      </c>
      <c r="AL26" s="123"/>
      <c r="AM26" s="139"/>
      <c r="AN26" s="123"/>
      <c r="AO26" s="139"/>
      <c r="AP26" s="123" t="str">
        <f t="shared" si="4"/>
        <v>.</v>
      </c>
      <c r="AQ26" s="369"/>
      <c r="AS26" s="353"/>
      <c r="AT26" s="354"/>
      <c r="AU26" s="354"/>
      <c r="AV26" s="355"/>
    </row>
    <row r="27" spans="1:48" s="87" customFormat="1" ht="45" customHeight="1" x14ac:dyDescent="0.25">
      <c r="A27" s="22" t="str">
        <f>MID($E$24,FIND("(Q",$E$24)+1,8)&amp;"_E6"</f>
        <v>Q1a.1.2a_E6</v>
      </c>
      <c r="B27" s="26" t="s">
        <v>37</v>
      </c>
      <c r="C27" s="90" t="s">
        <v>309</v>
      </c>
      <c r="D27" s="101"/>
      <c r="E27" s="100"/>
      <c r="F27" s="573" t="s">
        <v>296</v>
      </c>
      <c r="G27" s="573"/>
      <c r="H27" s="574"/>
      <c r="I27" s="301"/>
      <c r="J27" s="402"/>
      <c r="K27" s="403"/>
      <c r="L27" s="403"/>
      <c r="M27" s="404"/>
      <c r="N27" s="499" t="s">
        <v>0</v>
      </c>
      <c r="O27" s="330" t="str">
        <f t="shared" si="9"/>
        <v>Small changes were made to the question. Take extra care when validating the response in Column N. If necessary, please change your answer in Column P</v>
      </c>
      <c r="P27" s="130"/>
      <c r="Q27" s="114"/>
      <c r="R27" s="330"/>
      <c r="S27" s="330"/>
      <c r="T27" s="330"/>
      <c r="U27" s="330"/>
      <c r="V27" s="332" t="str">
        <f t="shared" si="8"/>
        <v/>
      </c>
      <c r="W27" s="115"/>
      <c r="X27" s="343"/>
      <c r="Y27" s="344"/>
      <c r="Z27" s="344"/>
      <c r="AA27" s="234"/>
      <c r="AB27" s="124"/>
      <c r="AC27" s="372"/>
      <c r="AD27" s="123"/>
      <c r="AE27" s="123"/>
      <c r="AF27" s="123" t="str">
        <f t="shared" si="5"/>
        <v/>
      </c>
      <c r="AG27" s="123"/>
      <c r="AH27" s="123"/>
      <c r="AI27" s="123"/>
      <c r="AJ27" s="123"/>
      <c r="AK27" s="500" t="str">
        <f t="shared" si="1"/>
        <v/>
      </c>
      <c r="AL27" s="123"/>
      <c r="AM27" s="139"/>
      <c r="AN27" s="123"/>
      <c r="AO27" s="139"/>
      <c r="AP27" s="123" t="str">
        <f t="shared" si="4"/>
        <v>.</v>
      </c>
      <c r="AQ27" s="369"/>
      <c r="AS27" s="353"/>
      <c r="AT27" s="354"/>
      <c r="AU27" s="354"/>
      <c r="AV27" s="355"/>
    </row>
    <row r="28" spans="1:48" s="87" customFormat="1" ht="45" customHeight="1" x14ac:dyDescent="0.25">
      <c r="A28" s="22" t="str">
        <f>MID($E$24,FIND("(Q",$E$24)+1,8)&amp;"_E3"</f>
        <v>Q1a.1.2a_E3</v>
      </c>
      <c r="B28" s="26" t="s">
        <v>37</v>
      </c>
      <c r="C28" s="90" t="s">
        <v>40</v>
      </c>
      <c r="D28" s="91"/>
      <c r="E28" s="474"/>
      <c r="F28" s="553" t="s">
        <v>18</v>
      </c>
      <c r="G28" s="553"/>
      <c r="H28" s="554"/>
      <c r="I28" s="132"/>
      <c r="J28" s="405"/>
      <c r="K28" s="406"/>
      <c r="L28" s="406"/>
      <c r="M28" s="407"/>
      <c r="N28" s="499" t="s">
        <v>0</v>
      </c>
      <c r="O28" s="330" t="str">
        <f t="shared" si="9"/>
        <v>Small changes were made to the question. Take extra care when validating the response in Column N. If necessary, please change your answer in Column P</v>
      </c>
      <c r="P28" s="130"/>
      <c r="Q28" s="113"/>
      <c r="R28" s="330"/>
      <c r="S28" s="330"/>
      <c r="T28" s="330"/>
      <c r="U28" s="330"/>
      <c r="V28" s="332" t="str">
        <f t="shared" si="8"/>
        <v/>
      </c>
      <c r="W28" s="115"/>
      <c r="X28" s="343"/>
      <c r="Y28" s="344"/>
      <c r="Z28" s="344"/>
      <c r="AA28" s="234"/>
      <c r="AB28" s="124"/>
      <c r="AC28" s="372"/>
      <c r="AD28" s="123"/>
      <c r="AE28" s="123"/>
      <c r="AF28" s="123" t="str">
        <f t="shared" si="5"/>
        <v/>
      </c>
      <c r="AG28" s="123"/>
      <c r="AH28" s="123"/>
      <c r="AI28" s="123"/>
      <c r="AJ28" s="123"/>
      <c r="AK28" s="500" t="str">
        <f t="shared" si="1"/>
        <v/>
      </c>
      <c r="AL28" s="123"/>
      <c r="AM28" s="139"/>
      <c r="AN28" s="123"/>
      <c r="AO28" s="139"/>
      <c r="AP28" s="123" t="str">
        <f t="shared" si="4"/>
        <v>.</v>
      </c>
      <c r="AQ28" s="369"/>
      <c r="AS28" s="353"/>
      <c r="AT28" s="354"/>
      <c r="AU28" s="354"/>
      <c r="AV28" s="355"/>
    </row>
    <row r="29" spans="1:48" s="87" customFormat="1" ht="45" customHeight="1" x14ac:dyDescent="0.25">
      <c r="A29" s="22" t="str">
        <f>MID($E$24,FIND("(Q",$E$24)+1,8)&amp;"_E4"</f>
        <v>Q1a.1.2a_E4</v>
      </c>
      <c r="B29" s="26" t="s">
        <v>37</v>
      </c>
      <c r="C29" s="90" t="s">
        <v>41</v>
      </c>
      <c r="D29" s="91"/>
      <c r="E29" s="474"/>
      <c r="F29" s="553" t="s">
        <v>19</v>
      </c>
      <c r="G29" s="553"/>
      <c r="H29" s="554"/>
      <c r="I29" s="132"/>
      <c r="J29" s="405"/>
      <c r="K29" s="406"/>
      <c r="L29" s="406"/>
      <c r="M29" s="407"/>
      <c r="N29" s="499" t="s">
        <v>0</v>
      </c>
      <c r="O29" s="330" t="str">
        <f t="shared" si="9"/>
        <v>Small changes were made to the question. Take extra care when validating the response in Column N. If necessary, please change your answer in Column P</v>
      </c>
      <c r="P29" s="130"/>
      <c r="Q29" s="114"/>
      <c r="R29" s="330"/>
      <c r="S29" s="330"/>
      <c r="T29" s="330"/>
      <c r="U29" s="330"/>
      <c r="V29" s="332" t="str">
        <f t="shared" si="8"/>
        <v/>
      </c>
      <c r="W29" s="115"/>
      <c r="X29" s="343"/>
      <c r="Y29" s="344"/>
      <c r="Z29" s="344"/>
      <c r="AA29" s="234"/>
      <c r="AB29" s="124"/>
      <c r="AC29" s="372"/>
      <c r="AD29" s="123"/>
      <c r="AE29" s="123"/>
      <c r="AF29" s="123" t="str">
        <f t="shared" si="5"/>
        <v/>
      </c>
      <c r="AG29" s="123"/>
      <c r="AH29" s="123"/>
      <c r="AI29" s="123"/>
      <c r="AJ29" s="123"/>
      <c r="AK29" s="500" t="str">
        <f t="shared" si="1"/>
        <v/>
      </c>
      <c r="AL29" s="123"/>
      <c r="AM29" s="139"/>
      <c r="AN29" s="123"/>
      <c r="AO29" s="139"/>
      <c r="AP29" s="123" t="str">
        <f t="shared" si="4"/>
        <v>.</v>
      </c>
      <c r="AQ29" s="369"/>
      <c r="AS29" s="353"/>
      <c r="AT29" s="354"/>
      <c r="AU29" s="354"/>
      <c r="AV29" s="355"/>
    </row>
    <row r="30" spans="1:48" s="87" customFormat="1" ht="45" customHeight="1" x14ac:dyDescent="0.25">
      <c r="A30" s="22" t="str">
        <f>MID($E$24,FIND("(Q",$E$24)+1,8)&amp;"_E5"</f>
        <v>Q1a.1.2a_E5</v>
      </c>
      <c r="B30" s="26" t="s">
        <v>37</v>
      </c>
      <c r="C30" s="90" t="s">
        <v>42</v>
      </c>
      <c r="D30" s="91"/>
      <c r="E30" s="474"/>
      <c r="F30" s="568" t="s">
        <v>27</v>
      </c>
      <c r="G30" s="568"/>
      <c r="H30" s="569"/>
      <c r="I30" s="132"/>
      <c r="J30" s="405"/>
      <c r="K30" s="406"/>
      <c r="L30" s="406"/>
      <c r="M30" s="407"/>
      <c r="N30" s="499" t="s">
        <v>0</v>
      </c>
      <c r="O30" s="330" t="str">
        <f t="shared" si="9"/>
        <v>Small changes were made to the question. Take extra care when validating the response in Column N. If necessary, please change your answer in Column P</v>
      </c>
      <c r="P30" s="130"/>
      <c r="Q30" s="114"/>
      <c r="R30" s="330"/>
      <c r="S30" s="330"/>
      <c r="T30" s="330"/>
      <c r="U30" s="330"/>
      <c r="V30" s="332" t="str">
        <f t="shared" si="8"/>
        <v/>
      </c>
      <c r="W30" s="115"/>
      <c r="X30" s="343"/>
      <c r="Y30" s="344"/>
      <c r="Z30" s="344"/>
      <c r="AA30" s="234"/>
      <c r="AB30" s="124"/>
      <c r="AC30" s="372"/>
      <c r="AD30" s="123"/>
      <c r="AE30" s="123"/>
      <c r="AF30" s="123" t="str">
        <f t="shared" si="5"/>
        <v/>
      </c>
      <c r="AG30" s="123"/>
      <c r="AH30" s="123"/>
      <c r="AI30" s="123"/>
      <c r="AJ30" s="123"/>
      <c r="AK30" s="500" t="str">
        <f t="shared" si="1"/>
        <v/>
      </c>
      <c r="AL30" s="123"/>
      <c r="AM30" s="139"/>
      <c r="AN30" s="123"/>
      <c r="AO30" s="139"/>
      <c r="AP30" s="123" t="str">
        <f t="shared" si="4"/>
        <v>.</v>
      </c>
      <c r="AQ30" s="369"/>
      <c r="AS30" s="353"/>
      <c r="AT30" s="354"/>
      <c r="AU30" s="354"/>
      <c r="AV30" s="355"/>
    </row>
    <row r="31" spans="1:48" s="87" customFormat="1" ht="32.15" customHeight="1" x14ac:dyDescent="0.25">
      <c r="A31" s="88"/>
      <c r="B31" s="84"/>
      <c r="C31" s="90"/>
      <c r="D31" s="91"/>
      <c r="E31" s="553" t="s">
        <v>817</v>
      </c>
      <c r="F31" s="553"/>
      <c r="G31" s="553"/>
      <c r="H31" s="554"/>
      <c r="I31" s="132"/>
      <c r="J31" s="405"/>
      <c r="K31" s="406"/>
      <c r="L31" s="406"/>
      <c r="M31" s="407"/>
      <c r="N31" s="343"/>
      <c r="O31" s="233"/>
      <c r="P31" s="344"/>
      <c r="Q31" s="344"/>
      <c r="R31" s="344"/>
      <c r="S31" s="344"/>
      <c r="T31" s="344"/>
      <c r="U31" s="344"/>
      <c r="V31" s="63"/>
      <c r="W31" s="234"/>
      <c r="X31" s="343"/>
      <c r="Y31" s="344"/>
      <c r="Z31" s="344"/>
      <c r="AA31" s="234"/>
      <c r="AB31" s="324"/>
      <c r="AC31" s="327"/>
      <c r="AD31" s="344"/>
      <c r="AE31" s="344"/>
      <c r="AF31" s="344"/>
      <c r="AG31" s="344"/>
      <c r="AH31" s="344"/>
      <c r="AI31" s="344"/>
      <c r="AJ31" s="344"/>
      <c r="AK31" s="326" t="str">
        <f t="shared" si="1"/>
        <v/>
      </c>
      <c r="AL31" s="344"/>
      <c r="AM31" s="326"/>
      <c r="AN31" s="344"/>
      <c r="AO31" s="326"/>
      <c r="AP31" s="344" t="str">
        <f t="shared" si="4"/>
        <v>.</v>
      </c>
      <c r="AQ31" s="370"/>
      <c r="AS31" s="353"/>
      <c r="AT31" s="354"/>
      <c r="AU31" s="354"/>
      <c r="AV31" s="355"/>
    </row>
    <row r="32" spans="1:48" s="87" customFormat="1" ht="45" customHeight="1" x14ac:dyDescent="0.25">
      <c r="A32" s="22" t="str">
        <f>MID($E$31,FIND("(Q",$E$31)+1,8)&amp;"_E1"</f>
        <v>Q1a.1.2b_E1</v>
      </c>
      <c r="B32" s="84" t="s">
        <v>37</v>
      </c>
      <c r="C32" s="90" t="s">
        <v>38</v>
      </c>
      <c r="D32" s="91"/>
      <c r="E32" s="474"/>
      <c r="F32" s="553" t="s">
        <v>307</v>
      </c>
      <c r="G32" s="553"/>
      <c r="H32" s="554"/>
      <c r="I32" s="132"/>
      <c r="J32" s="405"/>
      <c r="K32" s="406"/>
      <c r="L32" s="406"/>
      <c r="M32" s="407"/>
      <c r="N32" s="499" t="s">
        <v>0</v>
      </c>
      <c r="O32" s="330" t="str">
        <f>IF(OR(B32="NI",B32="N"),"New question introduced in 2023 - Please answer this question for the year of the previous update in Column P",IF(B32="EC","Small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32" s="130"/>
      <c r="Q32" s="114"/>
      <c r="R32" s="330"/>
      <c r="S32" s="330"/>
      <c r="T32" s="330"/>
      <c r="U32" s="330"/>
      <c r="V32" s="332" t="str">
        <f t="shared" si="8"/>
        <v/>
      </c>
      <c r="W32" s="115"/>
      <c r="X32" s="343"/>
      <c r="Y32" s="344"/>
      <c r="Z32" s="344"/>
      <c r="AA32" s="234"/>
      <c r="AB32" s="124"/>
      <c r="AC32" s="125"/>
      <c r="AD32" s="123"/>
      <c r="AE32" s="123"/>
      <c r="AF32" s="123" t="str">
        <f t="shared" si="5"/>
        <v/>
      </c>
      <c r="AG32" s="123"/>
      <c r="AH32" s="123"/>
      <c r="AI32" s="123"/>
      <c r="AJ32" s="123"/>
      <c r="AK32" s="500" t="str">
        <f t="shared" si="1"/>
        <v/>
      </c>
      <c r="AL32" s="123"/>
      <c r="AM32" s="139"/>
      <c r="AN32" s="123"/>
      <c r="AO32" s="139"/>
      <c r="AP32" s="123" t="str">
        <f t="shared" si="4"/>
        <v>.</v>
      </c>
      <c r="AQ32" s="369"/>
      <c r="AS32" s="353"/>
      <c r="AT32" s="354"/>
      <c r="AU32" s="354"/>
      <c r="AV32" s="355"/>
    </row>
    <row r="33" spans="1:48" s="87" customFormat="1" ht="45" customHeight="1" x14ac:dyDescent="0.25">
      <c r="A33" s="22" t="str">
        <f>MID($E$31,FIND("(Q",$E$31)+1,8)&amp;"_E2"</f>
        <v>Q1a.1.2b_E2</v>
      </c>
      <c r="B33" s="84" t="s">
        <v>37</v>
      </c>
      <c r="C33" s="90" t="s">
        <v>39</v>
      </c>
      <c r="D33" s="101"/>
      <c r="E33" s="100"/>
      <c r="F33" s="573" t="s">
        <v>295</v>
      </c>
      <c r="G33" s="573"/>
      <c r="H33" s="574"/>
      <c r="I33" s="302"/>
      <c r="J33" s="405"/>
      <c r="K33" s="406"/>
      <c r="L33" s="406"/>
      <c r="M33" s="407"/>
      <c r="N33" s="499" t="s">
        <v>0</v>
      </c>
      <c r="O33" s="330" t="str">
        <f t="shared" ref="O33:O44" si="10">IF(OR(B33="NI",B33="N"),"New question introduced in 2023 - Please answer this question for the year of the previous update in Column P",IF(B33="EC","Small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33" s="130"/>
      <c r="Q33" s="114"/>
      <c r="R33" s="330"/>
      <c r="S33" s="330"/>
      <c r="T33" s="330"/>
      <c r="U33" s="330"/>
      <c r="V33" s="332" t="str">
        <f t="shared" si="8"/>
        <v/>
      </c>
      <c r="W33" s="115"/>
      <c r="X33" s="343"/>
      <c r="Y33" s="344"/>
      <c r="Z33" s="344"/>
      <c r="AA33" s="234"/>
      <c r="AB33" s="124"/>
      <c r="AC33" s="125"/>
      <c r="AD33" s="123"/>
      <c r="AE33" s="123"/>
      <c r="AF33" s="123" t="str">
        <f t="shared" si="5"/>
        <v/>
      </c>
      <c r="AG33" s="123"/>
      <c r="AH33" s="123"/>
      <c r="AI33" s="123"/>
      <c r="AJ33" s="123"/>
      <c r="AK33" s="500" t="str">
        <f t="shared" si="1"/>
        <v/>
      </c>
      <c r="AL33" s="123"/>
      <c r="AM33" s="139"/>
      <c r="AN33" s="123"/>
      <c r="AO33" s="139"/>
      <c r="AP33" s="123" t="str">
        <f t="shared" si="4"/>
        <v>.</v>
      </c>
      <c r="AQ33" s="369"/>
      <c r="AS33" s="353"/>
      <c r="AT33" s="354"/>
      <c r="AU33" s="354"/>
      <c r="AV33" s="355"/>
    </row>
    <row r="34" spans="1:48" s="87" customFormat="1" ht="45" customHeight="1" x14ac:dyDescent="0.25">
      <c r="A34" s="22" t="str">
        <f>MID($E$31,FIND("(Q",$E$31)+1,8)&amp;"_E6"</f>
        <v>Q1a.1.2b_E6</v>
      </c>
      <c r="B34" s="84" t="s">
        <v>37</v>
      </c>
      <c r="C34" s="90" t="s">
        <v>309</v>
      </c>
      <c r="D34" s="101"/>
      <c r="E34" s="100"/>
      <c r="F34" s="573" t="s">
        <v>296</v>
      </c>
      <c r="G34" s="573"/>
      <c r="H34" s="574"/>
      <c r="I34" s="302"/>
      <c r="J34" s="405"/>
      <c r="K34" s="406"/>
      <c r="L34" s="406"/>
      <c r="M34" s="407"/>
      <c r="N34" s="499" t="s">
        <v>0</v>
      </c>
      <c r="O34" s="330" t="str">
        <f t="shared" si="10"/>
        <v>Small changes were made to the question. Take extra care when validating the response in Column N. If necessary, please change your answer in Column P</v>
      </c>
      <c r="P34" s="130"/>
      <c r="Q34" s="114"/>
      <c r="R34" s="330"/>
      <c r="S34" s="330"/>
      <c r="T34" s="330"/>
      <c r="U34" s="330"/>
      <c r="V34" s="332" t="str">
        <f t="shared" si="8"/>
        <v/>
      </c>
      <c r="W34" s="115"/>
      <c r="X34" s="343"/>
      <c r="Y34" s="344"/>
      <c r="Z34" s="344"/>
      <c r="AA34" s="234"/>
      <c r="AB34" s="124"/>
      <c r="AC34" s="125"/>
      <c r="AD34" s="123"/>
      <c r="AE34" s="123"/>
      <c r="AF34" s="123" t="str">
        <f t="shared" si="5"/>
        <v/>
      </c>
      <c r="AG34" s="123"/>
      <c r="AH34" s="123"/>
      <c r="AI34" s="123"/>
      <c r="AJ34" s="123"/>
      <c r="AK34" s="500" t="str">
        <f t="shared" si="1"/>
        <v/>
      </c>
      <c r="AL34" s="123"/>
      <c r="AM34" s="139"/>
      <c r="AN34" s="123"/>
      <c r="AO34" s="139"/>
      <c r="AP34" s="123" t="str">
        <f t="shared" si="4"/>
        <v>.</v>
      </c>
      <c r="AQ34" s="369"/>
      <c r="AS34" s="353"/>
      <c r="AT34" s="354"/>
      <c r="AU34" s="354"/>
      <c r="AV34" s="355"/>
    </row>
    <row r="35" spans="1:48" s="87" customFormat="1" ht="45" customHeight="1" x14ac:dyDescent="0.25">
      <c r="A35" s="22" t="str">
        <f>MID($E$31,FIND("(Q",$E$31)+1,8)&amp;"_E3"</f>
        <v>Q1a.1.2b_E3</v>
      </c>
      <c r="B35" s="84" t="s">
        <v>37</v>
      </c>
      <c r="C35" s="90" t="s">
        <v>40</v>
      </c>
      <c r="D35" s="91"/>
      <c r="E35" s="474"/>
      <c r="F35" s="553" t="s">
        <v>18</v>
      </c>
      <c r="G35" s="553"/>
      <c r="H35" s="554"/>
      <c r="I35" s="579"/>
      <c r="J35" s="408"/>
      <c r="K35" s="409"/>
      <c r="L35" s="409"/>
      <c r="M35" s="410"/>
      <c r="N35" s="499" t="s">
        <v>0</v>
      </c>
      <c r="O35" s="330" t="str">
        <f t="shared" si="10"/>
        <v>Small changes were made to the question. Take extra care when validating the response in Column N. If necessary, please change your answer in Column P</v>
      </c>
      <c r="P35" s="130"/>
      <c r="Q35" s="114"/>
      <c r="R35" s="330"/>
      <c r="S35" s="331"/>
      <c r="T35" s="330"/>
      <c r="U35" s="331"/>
      <c r="V35" s="332" t="str">
        <f t="shared" si="8"/>
        <v/>
      </c>
      <c r="W35" s="115"/>
      <c r="X35" s="343"/>
      <c r="Y35" s="344"/>
      <c r="Z35" s="344"/>
      <c r="AA35" s="234"/>
      <c r="AB35" s="124"/>
      <c r="AC35" s="522"/>
      <c r="AD35" s="123"/>
      <c r="AE35" s="139"/>
      <c r="AF35" s="123" t="str">
        <f t="shared" si="5"/>
        <v/>
      </c>
      <c r="AG35" s="123"/>
      <c r="AH35" s="139"/>
      <c r="AI35" s="123"/>
      <c r="AJ35" s="139"/>
      <c r="AK35" s="500" t="str">
        <f t="shared" si="1"/>
        <v/>
      </c>
      <c r="AL35" s="123"/>
      <c r="AM35" s="139"/>
      <c r="AN35" s="123"/>
      <c r="AO35" s="139"/>
      <c r="AP35" s="123" t="str">
        <f t="shared" si="4"/>
        <v>.</v>
      </c>
      <c r="AQ35" s="369"/>
      <c r="AS35" s="353"/>
      <c r="AT35" s="354"/>
      <c r="AU35" s="354"/>
      <c r="AV35" s="355"/>
    </row>
    <row r="36" spans="1:48" s="87" customFormat="1" ht="45" customHeight="1" x14ac:dyDescent="0.25">
      <c r="A36" s="22" t="str">
        <f>MID($E$31,FIND("(Q",$E$31)+1,8)&amp;"_E4"</f>
        <v>Q1a.1.2b_E4</v>
      </c>
      <c r="B36" s="84" t="s">
        <v>37</v>
      </c>
      <c r="C36" s="90" t="s">
        <v>41</v>
      </c>
      <c r="D36" s="91"/>
      <c r="E36" s="474"/>
      <c r="F36" s="553" t="s">
        <v>19</v>
      </c>
      <c r="G36" s="553"/>
      <c r="H36" s="554"/>
      <c r="I36" s="556"/>
      <c r="J36" s="405"/>
      <c r="K36" s="406"/>
      <c r="L36" s="406"/>
      <c r="M36" s="407"/>
      <c r="N36" s="499" t="s">
        <v>0</v>
      </c>
      <c r="O36" s="330" t="str">
        <f t="shared" si="10"/>
        <v>Small changes were made to the question. Take extra care when validating the response in Column N. If necessary, please change your answer in Column P</v>
      </c>
      <c r="P36" s="130"/>
      <c r="Q36" s="114"/>
      <c r="R36" s="330"/>
      <c r="S36" s="330"/>
      <c r="T36" s="330"/>
      <c r="U36" s="330"/>
      <c r="V36" s="332" t="str">
        <f t="shared" si="8"/>
        <v/>
      </c>
      <c r="W36" s="115"/>
      <c r="X36" s="343"/>
      <c r="Y36" s="344"/>
      <c r="Z36" s="344"/>
      <c r="AA36" s="234"/>
      <c r="AB36" s="124"/>
      <c r="AC36" s="125"/>
      <c r="AD36" s="123"/>
      <c r="AE36" s="123"/>
      <c r="AF36" s="123" t="str">
        <f t="shared" si="5"/>
        <v/>
      </c>
      <c r="AG36" s="123"/>
      <c r="AH36" s="123"/>
      <c r="AI36" s="123"/>
      <c r="AJ36" s="123"/>
      <c r="AK36" s="500" t="str">
        <f t="shared" si="1"/>
        <v/>
      </c>
      <c r="AL36" s="123"/>
      <c r="AM36" s="139"/>
      <c r="AN36" s="123"/>
      <c r="AO36" s="139"/>
      <c r="AP36" s="123" t="str">
        <f t="shared" si="4"/>
        <v>.</v>
      </c>
      <c r="AQ36" s="369"/>
      <c r="AS36" s="353"/>
      <c r="AT36" s="354"/>
      <c r="AU36" s="354"/>
      <c r="AV36" s="355"/>
    </row>
    <row r="37" spans="1:48" s="87" customFormat="1" ht="45" customHeight="1" x14ac:dyDescent="0.25">
      <c r="A37" s="22" t="str">
        <f>MID($E$31,FIND("(Q",$E$31)+1,8)&amp;"_E5"</f>
        <v>Q1a.1.2b_E5</v>
      </c>
      <c r="B37" s="84" t="s">
        <v>37</v>
      </c>
      <c r="C37" s="90" t="s">
        <v>42</v>
      </c>
      <c r="D37" s="91"/>
      <c r="E37" s="474"/>
      <c r="F37" s="568" t="s">
        <v>27</v>
      </c>
      <c r="G37" s="568"/>
      <c r="H37" s="569"/>
      <c r="I37" s="556"/>
      <c r="J37" s="405"/>
      <c r="K37" s="406"/>
      <c r="L37" s="406"/>
      <c r="M37" s="407"/>
      <c r="N37" s="499" t="s">
        <v>0</v>
      </c>
      <c r="O37" s="330" t="str">
        <f t="shared" si="10"/>
        <v>Small changes were made to the question. Take extra care when validating the response in Column N. If necessary, please change your answer in Column P</v>
      </c>
      <c r="P37" s="130"/>
      <c r="Q37" s="114"/>
      <c r="R37" s="330"/>
      <c r="S37" s="330"/>
      <c r="T37" s="330"/>
      <c r="U37" s="330"/>
      <c r="V37" s="332" t="str">
        <f t="shared" si="8"/>
        <v/>
      </c>
      <c r="W37" s="115"/>
      <c r="X37" s="343"/>
      <c r="Y37" s="344"/>
      <c r="Z37" s="344"/>
      <c r="AA37" s="234"/>
      <c r="AB37" s="124"/>
      <c r="AC37" s="125"/>
      <c r="AD37" s="123"/>
      <c r="AE37" s="123"/>
      <c r="AF37" s="123" t="str">
        <f t="shared" si="5"/>
        <v/>
      </c>
      <c r="AG37" s="123"/>
      <c r="AH37" s="123"/>
      <c r="AI37" s="123"/>
      <c r="AJ37" s="123"/>
      <c r="AK37" s="500" t="str">
        <f t="shared" si="1"/>
        <v/>
      </c>
      <c r="AL37" s="123"/>
      <c r="AM37" s="139"/>
      <c r="AN37" s="123"/>
      <c r="AO37" s="139"/>
      <c r="AP37" s="123" t="str">
        <f t="shared" si="4"/>
        <v>.</v>
      </c>
      <c r="AQ37" s="369"/>
      <c r="AS37" s="353"/>
      <c r="AT37" s="354"/>
      <c r="AU37" s="354"/>
      <c r="AV37" s="355"/>
    </row>
    <row r="38" spans="1:48" s="87" customFormat="1" ht="31.5" customHeight="1" x14ac:dyDescent="0.25">
      <c r="A38" s="88"/>
      <c r="B38" s="84"/>
      <c r="C38" s="90"/>
      <c r="D38" s="91"/>
      <c r="E38" s="603" t="s">
        <v>818</v>
      </c>
      <c r="F38" s="603"/>
      <c r="G38" s="603"/>
      <c r="H38" s="604"/>
      <c r="I38" s="164"/>
      <c r="J38" s="392"/>
      <c r="K38" s="239"/>
      <c r="L38" s="239"/>
      <c r="M38" s="220"/>
      <c r="N38" s="343"/>
      <c r="O38" s="233"/>
      <c r="P38" s="344"/>
      <c r="Q38" s="344"/>
      <c r="R38" s="344"/>
      <c r="S38" s="344"/>
      <c r="T38" s="344"/>
      <c r="U38" s="344"/>
      <c r="V38" s="63"/>
      <c r="W38" s="234"/>
      <c r="X38" s="343"/>
      <c r="Y38" s="344"/>
      <c r="Z38" s="344"/>
      <c r="AA38" s="234"/>
      <c r="AB38" s="324"/>
      <c r="AC38" s="327"/>
      <c r="AD38" s="344"/>
      <c r="AE38" s="344"/>
      <c r="AF38" s="344"/>
      <c r="AG38" s="344"/>
      <c r="AH38" s="344"/>
      <c r="AI38" s="344"/>
      <c r="AJ38" s="344"/>
      <c r="AK38" s="326" t="str">
        <f t="shared" si="1"/>
        <v/>
      </c>
      <c r="AL38" s="344"/>
      <c r="AM38" s="326"/>
      <c r="AN38" s="344"/>
      <c r="AO38" s="326"/>
      <c r="AP38" s="344" t="str">
        <f t="shared" si="4"/>
        <v>.</v>
      </c>
      <c r="AQ38" s="370"/>
      <c r="AS38" s="353"/>
      <c r="AT38" s="354"/>
      <c r="AU38" s="354"/>
      <c r="AV38" s="355"/>
    </row>
    <row r="39" spans="1:48" s="87" customFormat="1" ht="45" customHeight="1" x14ac:dyDescent="0.25">
      <c r="A39" s="22" t="str">
        <f>MID($E$38,FIND("(Q",$E$38)+1,8)&amp;"_E1"</f>
        <v>Q1a.1.2c_E1</v>
      </c>
      <c r="B39" s="84" t="s">
        <v>37</v>
      </c>
      <c r="C39" s="90" t="s">
        <v>38</v>
      </c>
      <c r="D39" s="91"/>
      <c r="E39" s="474"/>
      <c r="F39" s="553" t="s">
        <v>307</v>
      </c>
      <c r="G39" s="553"/>
      <c r="H39" s="554"/>
      <c r="I39" s="164"/>
      <c r="J39" s="392"/>
      <c r="K39" s="239"/>
      <c r="L39" s="239"/>
      <c r="M39" s="220"/>
      <c r="N39" s="499" t="s">
        <v>0</v>
      </c>
      <c r="O39" s="330" t="str">
        <f t="shared" si="10"/>
        <v>Small changes were made to the question. Take extra care when validating the response in Column N. If necessary, please change your answer in Column P</v>
      </c>
      <c r="P39" s="130"/>
      <c r="Q39" s="114"/>
      <c r="R39" s="330"/>
      <c r="S39" s="330"/>
      <c r="T39" s="330"/>
      <c r="U39" s="330"/>
      <c r="V39" s="332" t="str">
        <f t="shared" si="8"/>
        <v/>
      </c>
      <c r="W39" s="115"/>
      <c r="X39" s="343"/>
      <c r="Y39" s="344"/>
      <c r="Z39" s="344"/>
      <c r="AA39" s="234"/>
      <c r="AB39" s="124"/>
      <c r="AC39" s="125"/>
      <c r="AD39" s="123"/>
      <c r="AE39" s="123"/>
      <c r="AF39" s="123" t="str">
        <f t="shared" si="5"/>
        <v/>
      </c>
      <c r="AG39" s="123"/>
      <c r="AH39" s="123"/>
      <c r="AI39" s="123"/>
      <c r="AJ39" s="123"/>
      <c r="AK39" s="500" t="str">
        <f t="shared" si="1"/>
        <v/>
      </c>
      <c r="AL39" s="123"/>
      <c r="AM39" s="139"/>
      <c r="AN39" s="123"/>
      <c r="AO39" s="139"/>
      <c r="AP39" s="123" t="str">
        <f t="shared" si="4"/>
        <v>.</v>
      </c>
      <c r="AQ39" s="369"/>
      <c r="AS39" s="353"/>
      <c r="AT39" s="354"/>
      <c r="AU39" s="354"/>
      <c r="AV39" s="355"/>
    </row>
    <row r="40" spans="1:48" s="87" customFormat="1" ht="45" customHeight="1" x14ac:dyDescent="0.25">
      <c r="A40" s="22" t="str">
        <f>MID($E$38,FIND("(Q",$E$38)+1,8)&amp;"_E2"</f>
        <v>Q1a.1.2c_E2</v>
      </c>
      <c r="B40" s="84" t="s">
        <v>37</v>
      </c>
      <c r="C40" s="90" t="s">
        <v>39</v>
      </c>
      <c r="D40" s="101"/>
      <c r="E40" s="100"/>
      <c r="F40" s="573" t="s">
        <v>295</v>
      </c>
      <c r="G40" s="573"/>
      <c r="H40" s="574"/>
      <c r="I40" s="164"/>
      <c r="J40" s="392"/>
      <c r="K40" s="239"/>
      <c r="L40" s="239"/>
      <c r="M40" s="220"/>
      <c r="N40" s="499" t="s">
        <v>0</v>
      </c>
      <c r="O40" s="330" t="str">
        <f t="shared" si="10"/>
        <v>Small changes were made to the question. Take extra care when validating the response in Column N. If necessary, please change your answer in Column P</v>
      </c>
      <c r="P40" s="130"/>
      <c r="Q40" s="114"/>
      <c r="R40" s="330"/>
      <c r="S40" s="330"/>
      <c r="T40" s="330"/>
      <c r="U40" s="330"/>
      <c r="V40" s="332" t="str">
        <f t="shared" si="8"/>
        <v/>
      </c>
      <c r="W40" s="115"/>
      <c r="X40" s="343"/>
      <c r="Y40" s="344"/>
      <c r="Z40" s="344"/>
      <c r="AA40" s="234"/>
      <c r="AB40" s="124"/>
      <c r="AC40" s="125"/>
      <c r="AD40" s="123"/>
      <c r="AE40" s="123"/>
      <c r="AF40" s="123" t="str">
        <f t="shared" si="5"/>
        <v/>
      </c>
      <c r="AG40" s="123"/>
      <c r="AH40" s="123"/>
      <c r="AI40" s="123"/>
      <c r="AJ40" s="123"/>
      <c r="AK40" s="500" t="str">
        <f t="shared" si="1"/>
        <v/>
      </c>
      <c r="AL40" s="123"/>
      <c r="AM40" s="139"/>
      <c r="AN40" s="123"/>
      <c r="AO40" s="139"/>
      <c r="AP40" s="123" t="str">
        <f t="shared" si="4"/>
        <v>.</v>
      </c>
      <c r="AQ40" s="369"/>
      <c r="AS40" s="353"/>
      <c r="AT40" s="354"/>
      <c r="AU40" s="354"/>
      <c r="AV40" s="355"/>
    </row>
    <row r="41" spans="1:48" s="87" customFormat="1" ht="45" customHeight="1" x14ac:dyDescent="0.25">
      <c r="A41" s="22" t="str">
        <f>MID($E$38,FIND("(Q",$E$38)+1,8)&amp;"_E6"</f>
        <v>Q1a.1.2c_E6</v>
      </c>
      <c r="B41" s="84" t="s">
        <v>37</v>
      </c>
      <c r="C41" s="90" t="s">
        <v>309</v>
      </c>
      <c r="D41" s="101"/>
      <c r="E41" s="100"/>
      <c r="F41" s="573" t="s">
        <v>296</v>
      </c>
      <c r="G41" s="573"/>
      <c r="H41" s="574"/>
      <c r="I41" s="164"/>
      <c r="J41" s="392"/>
      <c r="K41" s="239"/>
      <c r="L41" s="239"/>
      <c r="M41" s="220"/>
      <c r="N41" s="499" t="s">
        <v>0</v>
      </c>
      <c r="O41" s="330" t="str">
        <f t="shared" si="10"/>
        <v>Small changes were made to the question. Take extra care when validating the response in Column N. If necessary, please change your answer in Column P</v>
      </c>
      <c r="P41" s="130"/>
      <c r="Q41" s="114"/>
      <c r="R41" s="330"/>
      <c r="S41" s="330"/>
      <c r="T41" s="330"/>
      <c r="U41" s="330"/>
      <c r="V41" s="332" t="str">
        <f t="shared" si="8"/>
        <v/>
      </c>
      <c r="W41" s="115"/>
      <c r="X41" s="343"/>
      <c r="Y41" s="344"/>
      <c r="Z41" s="344"/>
      <c r="AA41" s="234"/>
      <c r="AB41" s="124"/>
      <c r="AC41" s="125"/>
      <c r="AD41" s="123"/>
      <c r="AE41" s="123"/>
      <c r="AF41" s="123" t="str">
        <f t="shared" si="5"/>
        <v/>
      </c>
      <c r="AG41" s="123"/>
      <c r="AH41" s="123"/>
      <c r="AI41" s="123"/>
      <c r="AJ41" s="123"/>
      <c r="AK41" s="500" t="str">
        <f t="shared" si="1"/>
        <v/>
      </c>
      <c r="AL41" s="123"/>
      <c r="AM41" s="139"/>
      <c r="AN41" s="123"/>
      <c r="AO41" s="139"/>
      <c r="AP41" s="123" t="str">
        <f t="shared" si="4"/>
        <v>.</v>
      </c>
      <c r="AQ41" s="369"/>
      <c r="AS41" s="353"/>
      <c r="AT41" s="354"/>
      <c r="AU41" s="354"/>
      <c r="AV41" s="355"/>
    </row>
    <row r="42" spans="1:48" s="87" customFormat="1" ht="45" customHeight="1" x14ac:dyDescent="0.25">
      <c r="A42" s="22" t="str">
        <f>MID($E$38,FIND("(Q",$E$38)+1,8)&amp;"_E3"</f>
        <v>Q1a.1.2c_E3</v>
      </c>
      <c r="B42" s="84" t="s">
        <v>37</v>
      </c>
      <c r="C42" s="90" t="s">
        <v>40</v>
      </c>
      <c r="D42" s="91"/>
      <c r="E42" s="474"/>
      <c r="F42" s="553" t="s">
        <v>18</v>
      </c>
      <c r="G42" s="553"/>
      <c r="H42" s="554"/>
      <c r="I42" s="303"/>
      <c r="J42" s="393"/>
      <c r="K42" s="394"/>
      <c r="L42" s="394"/>
      <c r="M42" s="395"/>
      <c r="N42" s="499" t="s">
        <v>0</v>
      </c>
      <c r="O42" s="330" t="str">
        <f t="shared" si="10"/>
        <v>Small changes were made to the question. Take extra care when validating the response in Column N. If necessary, please change your answer in Column P</v>
      </c>
      <c r="P42" s="130"/>
      <c r="Q42" s="114"/>
      <c r="R42" s="330"/>
      <c r="S42" s="330"/>
      <c r="T42" s="330"/>
      <c r="U42" s="330"/>
      <c r="V42" s="332" t="str">
        <f t="shared" si="8"/>
        <v/>
      </c>
      <c r="W42" s="115"/>
      <c r="X42" s="343"/>
      <c r="Y42" s="344"/>
      <c r="Z42" s="344"/>
      <c r="AA42" s="234"/>
      <c r="AB42" s="124"/>
      <c r="AC42" s="125"/>
      <c r="AD42" s="123"/>
      <c r="AE42" s="123"/>
      <c r="AF42" s="123" t="str">
        <f t="shared" si="5"/>
        <v/>
      </c>
      <c r="AG42" s="123"/>
      <c r="AH42" s="123"/>
      <c r="AI42" s="123"/>
      <c r="AJ42" s="123"/>
      <c r="AK42" s="500" t="str">
        <f t="shared" si="1"/>
        <v/>
      </c>
      <c r="AL42" s="123"/>
      <c r="AM42" s="139"/>
      <c r="AN42" s="123"/>
      <c r="AO42" s="139"/>
      <c r="AP42" s="123" t="str">
        <f t="shared" si="4"/>
        <v>.</v>
      </c>
      <c r="AQ42" s="369"/>
      <c r="AS42" s="353"/>
      <c r="AT42" s="354"/>
      <c r="AU42" s="354"/>
      <c r="AV42" s="355"/>
    </row>
    <row r="43" spans="1:48" s="87" customFormat="1" ht="45" customHeight="1" x14ac:dyDescent="0.25">
      <c r="A43" s="22" t="str">
        <f>MID($E$38,FIND("(Q",$E$38)+1,8)&amp;"_E4"</f>
        <v>Q1a.1.2c_E4</v>
      </c>
      <c r="B43" s="84" t="s">
        <v>37</v>
      </c>
      <c r="C43" s="90" t="s">
        <v>41</v>
      </c>
      <c r="D43" s="91"/>
      <c r="E43" s="474"/>
      <c r="F43" s="553" t="s">
        <v>19</v>
      </c>
      <c r="G43" s="553"/>
      <c r="H43" s="554"/>
      <c r="I43" s="303"/>
      <c r="J43" s="393"/>
      <c r="K43" s="394"/>
      <c r="L43" s="394"/>
      <c r="M43" s="395"/>
      <c r="N43" s="499" t="s">
        <v>0</v>
      </c>
      <c r="O43" s="330" t="str">
        <f t="shared" si="10"/>
        <v>Small changes were made to the question. Take extra care when validating the response in Column N. If necessary, please change your answer in Column P</v>
      </c>
      <c r="P43" s="130"/>
      <c r="Q43" s="114"/>
      <c r="R43" s="330"/>
      <c r="S43" s="331"/>
      <c r="T43" s="330"/>
      <c r="U43" s="331"/>
      <c r="V43" s="332" t="str">
        <f t="shared" si="8"/>
        <v/>
      </c>
      <c r="W43" s="115"/>
      <c r="X43" s="343"/>
      <c r="Y43" s="344"/>
      <c r="Z43" s="344"/>
      <c r="AA43" s="234"/>
      <c r="AB43" s="124"/>
      <c r="AC43" s="522"/>
      <c r="AD43" s="123"/>
      <c r="AE43" s="139"/>
      <c r="AF43" s="123" t="str">
        <f t="shared" si="5"/>
        <v/>
      </c>
      <c r="AG43" s="123"/>
      <c r="AH43" s="139"/>
      <c r="AI43" s="123"/>
      <c r="AJ43" s="139"/>
      <c r="AK43" s="500" t="str">
        <f t="shared" si="1"/>
        <v/>
      </c>
      <c r="AL43" s="123"/>
      <c r="AM43" s="139"/>
      <c r="AN43" s="123"/>
      <c r="AO43" s="139"/>
      <c r="AP43" s="123" t="str">
        <f t="shared" si="4"/>
        <v>.</v>
      </c>
      <c r="AQ43" s="369"/>
      <c r="AS43" s="353"/>
      <c r="AT43" s="354"/>
      <c r="AU43" s="354"/>
      <c r="AV43" s="355"/>
    </row>
    <row r="44" spans="1:48" s="87" customFormat="1" ht="45" customHeight="1" x14ac:dyDescent="0.25">
      <c r="A44" s="22" t="str">
        <f>MID($E$38,FIND("(Q",$E$38)+1,8)&amp;"_E5"</f>
        <v>Q1a.1.2c_E5</v>
      </c>
      <c r="B44" s="84" t="s">
        <v>37</v>
      </c>
      <c r="C44" s="90" t="s">
        <v>42</v>
      </c>
      <c r="D44" s="91"/>
      <c r="E44" s="474"/>
      <c r="F44" s="568" t="s">
        <v>27</v>
      </c>
      <c r="G44" s="568"/>
      <c r="H44" s="569"/>
      <c r="I44" s="303"/>
      <c r="J44" s="393"/>
      <c r="K44" s="394"/>
      <c r="L44" s="394"/>
      <c r="M44" s="395"/>
      <c r="N44" s="499" t="s">
        <v>0</v>
      </c>
      <c r="O44" s="330" t="str">
        <f t="shared" si="10"/>
        <v>Small changes were made to the question. Take extra care when validating the response in Column N. If necessary, please change your answer in Column P</v>
      </c>
      <c r="P44" s="130"/>
      <c r="Q44" s="114"/>
      <c r="R44" s="330"/>
      <c r="S44" s="330"/>
      <c r="T44" s="330"/>
      <c r="U44" s="330"/>
      <c r="V44" s="332" t="str">
        <f t="shared" si="8"/>
        <v/>
      </c>
      <c r="W44" s="115"/>
      <c r="X44" s="343"/>
      <c r="Y44" s="344"/>
      <c r="Z44" s="344"/>
      <c r="AA44" s="234"/>
      <c r="AB44" s="124"/>
      <c r="AC44" s="125"/>
      <c r="AD44" s="123"/>
      <c r="AE44" s="123"/>
      <c r="AF44" s="123" t="str">
        <f t="shared" si="5"/>
        <v/>
      </c>
      <c r="AG44" s="123"/>
      <c r="AH44" s="123"/>
      <c r="AI44" s="123"/>
      <c r="AJ44" s="123"/>
      <c r="AK44" s="500" t="str">
        <f t="shared" si="1"/>
        <v/>
      </c>
      <c r="AL44" s="123"/>
      <c r="AM44" s="139"/>
      <c r="AN44" s="123"/>
      <c r="AO44" s="139"/>
      <c r="AP44" s="123" t="str">
        <f t="shared" si="4"/>
        <v>.</v>
      </c>
      <c r="AQ44" s="369"/>
      <c r="AS44" s="353"/>
      <c r="AT44" s="354"/>
      <c r="AU44" s="354"/>
      <c r="AV44" s="355"/>
    </row>
    <row r="45" spans="1:48" s="87" customFormat="1" ht="51" customHeight="1" x14ac:dyDescent="0.25">
      <c r="A45" s="22" t="str">
        <f>MID($E$45,FIND("(Q",$E$45)+1,8)</f>
        <v>Q1a.1.2d</v>
      </c>
      <c r="B45" s="84" t="s">
        <v>304</v>
      </c>
      <c r="C45" s="92"/>
      <c r="D45" s="91"/>
      <c r="E45" s="547" t="s">
        <v>311</v>
      </c>
      <c r="F45" s="553"/>
      <c r="G45" s="553"/>
      <c r="H45" s="554"/>
      <c r="I45" s="303"/>
      <c r="J45" s="393"/>
      <c r="K45" s="394"/>
      <c r="L45" s="394"/>
      <c r="M45" s="395"/>
      <c r="N45" s="499" t="s">
        <v>0</v>
      </c>
      <c r="O45" s="330" t="str">
        <f t="shared" ref="O45" si="11">IF(OR(B45="NI",B45="N"),"This is a new question introduced in 2023 - Could you please answer this question for the year of the previous update as well?",IF(B45="EC","We made modest changes to the question including in the wording of the question, answer choices, and/or clarity in the instructions. Please take extra care when validing responses for the year of the previous update",""))</f>
        <v>This is a new question introduced in 2023 - Could you please answer this question for the year of the previous update as well?</v>
      </c>
      <c r="P45" s="330"/>
      <c r="Q45" s="114"/>
      <c r="R45" s="330"/>
      <c r="S45" s="330"/>
      <c r="T45" s="330"/>
      <c r="U45" s="330"/>
      <c r="V45" s="332" t="str">
        <f t="shared" si="8"/>
        <v/>
      </c>
      <c r="W45" s="115"/>
      <c r="X45" s="343"/>
      <c r="Y45" s="344"/>
      <c r="Z45" s="344"/>
      <c r="AA45" s="234"/>
      <c r="AB45" s="124"/>
      <c r="AC45" s="125"/>
      <c r="AD45" s="123"/>
      <c r="AE45" s="123"/>
      <c r="AF45" s="123" t="str">
        <f t="shared" si="5"/>
        <v/>
      </c>
      <c r="AG45" s="123"/>
      <c r="AH45" s="123"/>
      <c r="AI45" s="123"/>
      <c r="AJ45" s="123"/>
      <c r="AK45" s="500" t="str">
        <f t="shared" si="1"/>
        <v/>
      </c>
      <c r="AL45" s="123"/>
      <c r="AM45" s="139"/>
      <c r="AN45" s="123"/>
      <c r="AO45" s="139"/>
      <c r="AP45" s="123" t="str">
        <f t="shared" si="4"/>
        <v>.</v>
      </c>
      <c r="AQ45" s="369"/>
      <c r="AS45" s="353"/>
      <c r="AT45" s="354"/>
      <c r="AU45" s="354"/>
      <c r="AV45" s="355"/>
    </row>
    <row r="46" spans="1:48" s="87" customFormat="1" ht="38.5" customHeight="1" x14ac:dyDescent="0.25">
      <c r="A46" s="88"/>
      <c r="B46" s="84"/>
      <c r="C46" s="90"/>
      <c r="D46" s="98"/>
      <c r="E46" s="571" t="s">
        <v>312</v>
      </c>
      <c r="F46" s="571"/>
      <c r="G46" s="571"/>
      <c r="H46" s="572"/>
      <c r="I46" s="555" t="s">
        <v>314</v>
      </c>
      <c r="J46" s="411"/>
      <c r="K46" s="412"/>
      <c r="L46" s="412"/>
      <c r="M46" s="207"/>
      <c r="N46" s="343"/>
      <c r="O46" s="233"/>
      <c r="P46" s="344"/>
      <c r="Q46" s="344"/>
      <c r="R46" s="344"/>
      <c r="S46" s="344"/>
      <c r="T46" s="344"/>
      <c r="U46" s="344"/>
      <c r="V46" s="63"/>
      <c r="W46" s="234"/>
      <c r="X46" s="343"/>
      <c r="Y46" s="344"/>
      <c r="Z46" s="344"/>
      <c r="AA46" s="234"/>
      <c r="AB46" s="324"/>
      <c r="AC46" s="327"/>
      <c r="AD46" s="344"/>
      <c r="AE46" s="344"/>
      <c r="AF46" s="344"/>
      <c r="AG46" s="344"/>
      <c r="AH46" s="344"/>
      <c r="AI46" s="344"/>
      <c r="AJ46" s="344"/>
      <c r="AK46" s="326" t="str">
        <f t="shared" si="1"/>
        <v/>
      </c>
      <c r="AL46" s="344"/>
      <c r="AM46" s="326"/>
      <c r="AN46" s="344"/>
      <c r="AO46" s="326"/>
      <c r="AP46" s="344" t="str">
        <f t="shared" si="4"/>
        <v>.</v>
      </c>
      <c r="AQ46" s="370"/>
      <c r="AS46" s="353"/>
      <c r="AT46" s="354"/>
      <c r="AU46" s="354"/>
      <c r="AV46" s="355"/>
    </row>
    <row r="47" spans="1:48" s="87" customFormat="1" ht="40" customHeight="1" x14ac:dyDescent="0.25">
      <c r="A47" s="22" t="str">
        <f>MID($E$46,FIND("(Q",$E$46)+1,7)&amp;"_E1"</f>
        <v>Q1a.1.3_E1</v>
      </c>
      <c r="B47" s="84" t="s">
        <v>573</v>
      </c>
      <c r="C47" s="92" t="s">
        <v>63</v>
      </c>
      <c r="D47" s="98"/>
      <c r="E47" s="99"/>
      <c r="F47" s="571" t="s">
        <v>307</v>
      </c>
      <c r="G47" s="571"/>
      <c r="H47" s="572"/>
      <c r="I47" s="555"/>
      <c r="J47" s="411"/>
      <c r="K47" s="412"/>
      <c r="L47" s="412"/>
      <c r="M47" s="207"/>
      <c r="N47" s="499" t="s">
        <v>0</v>
      </c>
      <c r="O47" s="330" t="str">
        <f t="shared" ref="O47:O83" si="12">IF(OR(B47="NI",B47="N"),"New question introduced in 2023 - Please answer this question for the year of the previous update in Column P",IF(B47="EC","Small changes were made to the question. Take extra care when validating the response in Column N. If necessary, please change your answer in Column P",""))</f>
        <v/>
      </c>
      <c r="P47" s="114"/>
      <c r="Q47" s="114"/>
      <c r="R47" s="330"/>
      <c r="S47" s="330"/>
      <c r="T47" s="330"/>
      <c r="U47" s="330"/>
      <c r="V47" s="332" t="str">
        <f t="shared" si="8"/>
        <v/>
      </c>
      <c r="W47" s="115"/>
      <c r="X47" s="343"/>
      <c r="Y47" s="344"/>
      <c r="Z47" s="344"/>
      <c r="AA47" s="234"/>
      <c r="AB47" s="124"/>
      <c r="AC47" s="372"/>
      <c r="AD47" s="123"/>
      <c r="AE47" s="123"/>
      <c r="AF47" s="123" t="str">
        <f t="shared" si="5"/>
        <v/>
      </c>
      <c r="AG47" s="123"/>
      <c r="AH47" s="123"/>
      <c r="AI47" s="123"/>
      <c r="AJ47" s="123"/>
      <c r="AK47" s="500" t="str">
        <f t="shared" si="1"/>
        <v/>
      </c>
      <c r="AL47" s="123"/>
      <c r="AM47" s="139"/>
      <c r="AN47" s="123"/>
      <c r="AO47" s="139"/>
      <c r="AP47" s="123" t="str">
        <f t="shared" si="4"/>
        <v>.</v>
      </c>
      <c r="AQ47" s="369"/>
      <c r="AS47" s="353"/>
      <c r="AT47" s="354"/>
      <c r="AU47" s="354"/>
      <c r="AV47" s="355"/>
    </row>
    <row r="48" spans="1:48" s="87" customFormat="1" ht="40" customHeight="1" x14ac:dyDescent="0.25">
      <c r="A48" s="22" t="str">
        <f>MID($E$46,FIND("(Q",$E$46)+1,7)&amp;"_E2"</f>
        <v>Q1a.1.3_E2</v>
      </c>
      <c r="B48" s="84" t="s">
        <v>573</v>
      </c>
      <c r="C48" s="92" t="s">
        <v>64</v>
      </c>
      <c r="D48" s="101"/>
      <c r="E48" s="100"/>
      <c r="F48" s="573" t="s">
        <v>295</v>
      </c>
      <c r="G48" s="573"/>
      <c r="H48" s="574"/>
      <c r="I48" s="555"/>
      <c r="J48" s="411"/>
      <c r="K48" s="412"/>
      <c r="L48" s="412"/>
      <c r="M48" s="207"/>
      <c r="N48" s="499" t="s">
        <v>0</v>
      </c>
      <c r="O48" s="330" t="str">
        <f t="shared" si="12"/>
        <v/>
      </c>
      <c r="P48" s="114"/>
      <c r="Q48" s="114"/>
      <c r="R48" s="330"/>
      <c r="S48" s="330"/>
      <c r="T48" s="330"/>
      <c r="U48" s="330"/>
      <c r="V48" s="332" t="str">
        <f t="shared" si="8"/>
        <v/>
      </c>
      <c r="W48" s="115"/>
      <c r="X48" s="343"/>
      <c r="Y48" s="344"/>
      <c r="Z48" s="344"/>
      <c r="AA48" s="234"/>
      <c r="AB48" s="124"/>
      <c r="AC48" s="372"/>
      <c r="AD48" s="123"/>
      <c r="AE48" s="123"/>
      <c r="AF48" s="123" t="str">
        <f t="shared" si="5"/>
        <v/>
      </c>
      <c r="AG48" s="123"/>
      <c r="AH48" s="123"/>
      <c r="AI48" s="123"/>
      <c r="AJ48" s="123"/>
      <c r="AK48" s="500" t="str">
        <f t="shared" si="1"/>
        <v/>
      </c>
      <c r="AL48" s="123"/>
      <c r="AM48" s="139"/>
      <c r="AN48" s="123"/>
      <c r="AO48" s="139"/>
      <c r="AP48" s="123" t="str">
        <f t="shared" si="4"/>
        <v>.</v>
      </c>
      <c r="AQ48" s="369"/>
      <c r="AS48" s="353"/>
      <c r="AT48" s="354"/>
      <c r="AU48" s="354"/>
      <c r="AV48" s="355"/>
    </row>
    <row r="49" spans="1:48" s="87" customFormat="1" ht="40" customHeight="1" x14ac:dyDescent="0.25">
      <c r="A49" s="22" t="str">
        <f>MID($E$46,FIND("(Q",$E$46)+1,7)&amp;"_E6"</f>
        <v>Q1a.1.3_E6</v>
      </c>
      <c r="B49" s="84" t="s">
        <v>573</v>
      </c>
      <c r="C49" s="92" t="s">
        <v>86</v>
      </c>
      <c r="D49" s="101"/>
      <c r="E49" s="100"/>
      <c r="F49" s="573" t="s">
        <v>296</v>
      </c>
      <c r="G49" s="573"/>
      <c r="H49" s="574"/>
      <c r="I49" s="555"/>
      <c r="J49" s="411"/>
      <c r="K49" s="412"/>
      <c r="L49" s="412"/>
      <c r="M49" s="207"/>
      <c r="N49" s="499" t="s">
        <v>0</v>
      </c>
      <c r="O49" s="330" t="str">
        <f t="shared" si="12"/>
        <v/>
      </c>
      <c r="P49" s="114"/>
      <c r="Q49" s="114"/>
      <c r="R49" s="330"/>
      <c r="S49" s="330"/>
      <c r="T49" s="330"/>
      <c r="U49" s="330"/>
      <c r="V49" s="332" t="str">
        <f t="shared" si="8"/>
        <v/>
      </c>
      <c r="W49" s="115"/>
      <c r="X49" s="343"/>
      <c r="Y49" s="344"/>
      <c r="Z49" s="344"/>
      <c r="AA49" s="234"/>
      <c r="AB49" s="124"/>
      <c r="AC49" s="372"/>
      <c r="AD49" s="123"/>
      <c r="AE49" s="123"/>
      <c r="AF49" s="123" t="str">
        <f t="shared" si="5"/>
        <v/>
      </c>
      <c r="AG49" s="123"/>
      <c r="AH49" s="123"/>
      <c r="AI49" s="123"/>
      <c r="AJ49" s="123"/>
      <c r="AK49" s="500" t="str">
        <f t="shared" si="1"/>
        <v/>
      </c>
      <c r="AL49" s="123"/>
      <c r="AM49" s="139"/>
      <c r="AN49" s="123"/>
      <c r="AO49" s="139"/>
      <c r="AP49" s="123" t="str">
        <f t="shared" si="4"/>
        <v>.</v>
      </c>
      <c r="AQ49" s="369"/>
      <c r="AS49" s="353"/>
      <c r="AT49" s="354"/>
      <c r="AU49" s="354"/>
      <c r="AV49" s="355"/>
    </row>
    <row r="50" spans="1:48" s="87" customFormat="1" ht="40" customHeight="1" x14ac:dyDescent="0.25">
      <c r="A50" s="22" t="str">
        <f>MID($E$46,FIND("(Q",$E$46)+1,7)&amp;"_E5"</f>
        <v>Q1a.1.3_E5</v>
      </c>
      <c r="B50" s="84" t="s">
        <v>573</v>
      </c>
      <c r="C50" s="92" t="s">
        <v>65</v>
      </c>
      <c r="D50" s="98"/>
      <c r="E50" s="99"/>
      <c r="F50" s="571" t="s">
        <v>27</v>
      </c>
      <c r="G50" s="571"/>
      <c r="H50" s="575"/>
      <c r="I50" s="555"/>
      <c r="J50" s="411"/>
      <c r="K50" s="412"/>
      <c r="L50" s="412"/>
      <c r="M50" s="207"/>
      <c r="N50" s="499" t="s">
        <v>0</v>
      </c>
      <c r="O50" s="330" t="str">
        <f t="shared" si="12"/>
        <v/>
      </c>
      <c r="P50" s="114"/>
      <c r="Q50" s="113"/>
      <c r="R50" s="330"/>
      <c r="S50" s="330"/>
      <c r="T50" s="330"/>
      <c r="U50" s="330"/>
      <c r="V50" s="332" t="str">
        <f t="shared" si="8"/>
        <v/>
      </c>
      <c r="W50" s="115"/>
      <c r="X50" s="343"/>
      <c r="Y50" s="344"/>
      <c r="Z50" s="344"/>
      <c r="AA50" s="234"/>
      <c r="AB50" s="124"/>
      <c r="AC50" s="372"/>
      <c r="AD50" s="123"/>
      <c r="AE50" s="123"/>
      <c r="AF50" s="123" t="str">
        <f t="shared" si="5"/>
        <v/>
      </c>
      <c r="AG50" s="123"/>
      <c r="AH50" s="123"/>
      <c r="AI50" s="123"/>
      <c r="AJ50" s="123"/>
      <c r="AK50" s="500" t="str">
        <f t="shared" si="1"/>
        <v/>
      </c>
      <c r="AL50" s="123"/>
      <c r="AM50" s="139"/>
      <c r="AN50" s="123"/>
      <c r="AO50" s="139"/>
      <c r="AP50" s="123" t="str">
        <f t="shared" si="4"/>
        <v>.</v>
      </c>
      <c r="AQ50" s="369"/>
      <c r="AS50" s="353"/>
      <c r="AT50" s="354"/>
      <c r="AU50" s="354"/>
      <c r="AV50" s="355"/>
    </row>
    <row r="51" spans="1:48" s="87" customFormat="1" ht="46" customHeight="1" x14ac:dyDescent="0.25">
      <c r="A51" s="22" t="str">
        <f>MID($E$51,FIND("(Q",$E$51)+1,8)</f>
        <v>Q1a.1.3a</v>
      </c>
      <c r="B51" s="84" t="s">
        <v>572</v>
      </c>
      <c r="C51" s="51" t="s">
        <v>313</v>
      </c>
      <c r="D51" s="91"/>
      <c r="E51" s="547" t="s">
        <v>551</v>
      </c>
      <c r="F51" s="553"/>
      <c r="G51" s="553"/>
      <c r="H51" s="554"/>
      <c r="I51" s="302"/>
      <c r="J51" s="356"/>
      <c r="K51" s="357"/>
      <c r="L51" s="357"/>
      <c r="M51" s="358"/>
      <c r="N51" s="499" t="s">
        <v>0</v>
      </c>
      <c r="O51" s="330" t="str">
        <f t="shared" si="12"/>
        <v/>
      </c>
      <c r="P51" s="330"/>
      <c r="Q51" s="113"/>
      <c r="R51" s="330"/>
      <c r="S51" s="330"/>
      <c r="T51" s="330"/>
      <c r="U51" s="330"/>
      <c r="V51" s="332" t="str">
        <f t="shared" si="8"/>
        <v/>
      </c>
      <c r="W51" s="115"/>
      <c r="X51" s="343"/>
      <c r="Y51" s="344"/>
      <c r="Z51" s="344"/>
      <c r="AA51" s="234"/>
      <c r="AB51" s="124"/>
      <c r="AC51" s="125"/>
      <c r="AD51" s="123"/>
      <c r="AE51" s="123"/>
      <c r="AF51" s="123"/>
      <c r="AG51" s="123"/>
      <c r="AH51" s="123"/>
      <c r="AI51" s="123"/>
      <c r="AJ51" s="123"/>
      <c r="AK51" s="500" t="str">
        <f t="shared" si="1"/>
        <v/>
      </c>
      <c r="AL51" s="123"/>
      <c r="AM51" s="139"/>
      <c r="AN51" s="123"/>
      <c r="AO51" s="139"/>
      <c r="AP51" s="123" t="str">
        <f t="shared" si="4"/>
        <v>.</v>
      </c>
      <c r="AQ51" s="369"/>
      <c r="AS51" s="353"/>
      <c r="AT51" s="354"/>
      <c r="AU51" s="354"/>
      <c r="AV51" s="355"/>
    </row>
    <row r="52" spans="1:48" s="87" customFormat="1" ht="70" customHeight="1" x14ac:dyDescent="0.25">
      <c r="A52" s="88"/>
      <c r="B52" s="84"/>
      <c r="C52" s="92"/>
      <c r="D52" s="483"/>
      <c r="E52" s="553" t="s">
        <v>412</v>
      </c>
      <c r="F52" s="553"/>
      <c r="G52" s="553"/>
      <c r="H52" s="554"/>
      <c r="I52" s="556" t="s">
        <v>839</v>
      </c>
      <c r="J52" s="405"/>
      <c r="K52" s="406"/>
      <c r="L52" s="406"/>
      <c r="M52" s="407"/>
      <c r="N52" s="343"/>
      <c r="O52" s="344" t="str">
        <f t="shared" si="12"/>
        <v/>
      </c>
      <c r="P52" s="233"/>
      <c r="Q52" s="233"/>
      <c r="R52" s="233"/>
      <c r="S52" s="344"/>
      <c r="T52" s="233"/>
      <c r="U52" s="344"/>
      <c r="V52" s="63"/>
      <c r="W52" s="234"/>
      <c r="X52" s="343"/>
      <c r="Y52" s="344"/>
      <c r="Z52" s="344"/>
      <c r="AA52" s="234"/>
      <c r="AB52" s="324"/>
      <c r="AC52" s="327"/>
      <c r="AD52" s="233"/>
      <c r="AE52" s="344"/>
      <c r="AF52" s="344"/>
      <c r="AG52" s="233"/>
      <c r="AH52" s="344"/>
      <c r="AI52" s="233"/>
      <c r="AJ52" s="344"/>
      <c r="AK52" s="326" t="str">
        <f t="shared" si="1"/>
        <v/>
      </c>
      <c r="AL52" s="233"/>
      <c r="AM52" s="326"/>
      <c r="AN52" s="233"/>
      <c r="AO52" s="326"/>
      <c r="AP52" s="344" t="str">
        <f t="shared" si="4"/>
        <v>.</v>
      </c>
      <c r="AQ52" s="370"/>
      <c r="AS52" s="353"/>
      <c r="AT52" s="354"/>
      <c r="AU52" s="354"/>
      <c r="AV52" s="355"/>
    </row>
    <row r="53" spans="1:48" s="87" customFormat="1" ht="70" customHeight="1" x14ac:dyDescent="0.25">
      <c r="A53" s="22" t="str">
        <f>MID($E$52,FIND("(Q",$E$52)+1,7) &amp;"_E1"</f>
        <v>Q1a.1.4_E1</v>
      </c>
      <c r="B53" s="84" t="s">
        <v>36</v>
      </c>
      <c r="C53" s="90"/>
      <c r="D53" s="91"/>
      <c r="E53" s="474"/>
      <c r="F53" s="553" t="s">
        <v>307</v>
      </c>
      <c r="G53" s="553"/>
      <c r="H53" s="554"/>
      <c r="I53" s="556"/>
      <c r="J53" s="405"/>
      <c r="K53" s="406"/>
      <c r="L53" s="406"/>
      <c r="M53" s="407"/>
      <c r="N53" s="499" t="s">
        <v>0</v>
      </c>
      <c r="O53" s="330" t="str">
        <f t="shared" si="12"/>
        <v>New question introduced in 2023 - Please answer this question for the year of the previous update in Column P</v>
      </c>
      <c r="P53" s="130"/>
      <c r="Q53" s="113"/>
      <c r="R53" s="130"/>
      <c r="S53" s="330"/>
      <c r="T53" s="130"/>
      <c r="U53" s="330"/>
      <c r="V53" s="332" t="str">
        <f t="shared" si="8"/>
        <v/>
      </c>
      <c r="W53" s="115"/>
      <c r="X53" s="343"/>
      <c r="Y53" s="344"/>
      <c r="Z53" s="344"/>
      <c r="AA53" s="234"/>
      <c r="AB53" s="124"/>
      <c r="AC53" s="125"/>
      <c r="AD53" s="122"/>
      <c r="AE53" s="123"/>
      <c r="AF53" s="123" t="str">
        <f t="shared" si="5"/>
        <v/>
      </c>
      <c r="AG53" s="122"/>
      <c r="AH53" s="123"/>
      <c r="AI53" s="122"/>
      <c r="AJ53" s="123"/>
      <c r="AK53" s="500" t="str">
        <f t="shared" si="1"/>
        <v/>
      </c>
      <c r="AL53" s="122"/>
      <c r="AM53" s="139"/>
      <c r="AN53" s="122"/>
      <c r="AO53" s="139"/>
      <c r="AP53" s="123" t="str">
        <f t="shared" si="4"/>
        <v>.</v>
      </c>
      <c r="AQ53" s="369"/>
      <c r="AS53" s="353"/>
      <c r="AT53" s="354"/>
      <c r="AU53" s="354"/>
      <c r="AV53" s="355"/>
    </row>
    <row r="54" spans="1:48" s="87" customFormat="1" ht="70" customHeight="1" x14ac:dyDescent="0.25">
      <c r="A54" s="22" t="str">
        <f>MID($E$52,FIND("(Q",$E$52)+1,7) &amp;"_E3"</f>
        <v>Q1a.1.4_E3</v>
      </c>
      <c r="B54" s="84" t="s">
        <v>36</v>
      </c>
      <c r="C54" s="90"/>
      <c r="D54" s="91"/>
      <c r="E54" s="474"/>
      <c r="F54" s="553" t="s">
        <v>18</v>
      </c>
      <c r="G54" s="553"/>
      <c r="H54" s="554"/>
      <c r="I54" s="556"/>
      <c r="J54" s="405"/>
      <c r="K54" s="406"/>
      <c r="L54" s="406"/>
      <c r="M54" s="407"/>
      <c r="N54" s="499" t="s">
        <v>0</v>
      </c>
      <c r="O54" s="330" t="str">
        <f t="shared" si="12"/>
        <v>New question introduced in 2023 - Please answer this question for the year of the previous update in Column P</v>
      </c>
      <c r="P54" s="130"/>
      <c r="Q54" s="113"/>
      <c r="R54" s="130"/>
      <c r="S54" s="330"/>
      <c r="T54" s="130"/>
      <c r="U54" s="330"/>
      <c r="V54" s="332" t="str">
        <f t="shared" si="8"/>
        <v/>
      </c>
      <c r="W54" s="115"/>
      <c r="X54" s="343"/>
      <c r="Y54" s="344"/>
      <c r="Z54" s="344"/>
      <c r="AA54" s="234"/>
      <c r="AB54" s="124"/>
      <c r="AC54" s="125"/>
      <c r="AD54" s="122"/>
      <c r="AE54" s="123"/>
      <c r="AF54" s="123" t="str">
        <f t="shared" si="5"/>
        <v/>
      </c>
      <c r="AG54" s="122"/>
      <c r="AH54" s="123"/>
      <c r="AI54" s="122"/>
      <c r="AJ54" s="123"/>
      <c r="AK54" s="500" t="str">
        <f t="shared" si="1"/>
        <v/>
      </c>
      <c r="AL54" s="122"/>
      <c r="AM54" s="139"/>
      <c r="AN54" s="122"/>
      <c r="AO54" s="139"/>
      <c r="AP54" s="123" t="str">
        <f t="shared" si="4"/>
        <v>.</v>
      </c>
      <c r="AQ54" s="369"/>
      <c r="AS54" s="353"/>
      <c r="AT54" s="354"/>
      <c r="AU54" s="354"/>
      <c r="AV54" s="355"/>
    </row>
    <row r="55" spans="1:48" s="87" customFormat="1" ht="70" customHeight="1" x14ac:dyDescent="0.25">
      <c r="A55" s="22" t="str">
        <f>MID($E$52,FIND("(Q",$E$52)+1,7) &amp;"_E4"</f>
        <v>Q1a.1.4_E4</v>
      </c>
      <c r="B55" s="84" t="s">
        <v>36</v>
      </c>
      <c r="C55" s="90"/>
      <c r="D55" s="91"/>
      <c r="E55" s="474"/>
      <c r="F55" s="553" t="s">
        <v>19</v>
      </c>
      <c r="G55" s="553"/>
      <c r="H55" s="554"/>
      <c r="I55" s="556"/>
      <c r="J55" s="405"/>
      <c r="K55" s="406"/>
      <c r="L55" s="406"/>
      <c r="M55" s="407"/>
      <c r="N55" s="499" t="s">
        <v>0</v>
      </c>
      <c r="O55" s="330" t="str">
        <f t="shared" si="12"/>
        <v>New question introduced in 2023 - Please answer this question for the year of the previous update in Column P</v>
      </c>
      <c r="P55" s="130"/>
      <c r="Q55" s="113"/>
      <c r="R55" s="130"/>
      <c r="S55" s="330"/>
      <c r="T55" s="130"/>
      <c r="U55" s="330"/>
      <c r="V55" s="332" t="str">
        <f t="shared" si="8"/>
        <v/>
      </c>
      <c r="W55" s="115"/>
      <c r="X55" s="343"/>
      <c r="Y55" s="344"/>
      <c r="Z55" s="344"/>
      <c r="AA55" s="234"/>
      <c r="AB55" s="124"/>
      <c r="AC55" s="125"/>
      <c r="AD55" s="122"/>
      <c r="AE55" s="123"/>
      <c r="AF55" s="123" t="str">
        <f t="shared" si="5"/>
        <v/>
      </c>
      <c r="AG55" s="122"/>
      <c r="AH55" s="123"/>
      <c r="AI55" s="122"/>
      <c r="AJ55" s="123"/>
      <c r="AK55" s="500" t="str">
        <f t="shared" si="1"/>
        <v/>
      </c>
      <c r="AL55" s="122"/>
      <c r="AM55" s="139"/>
      <c r="AN55" s="122"/>
      <c r="AO55" s="139"/>
      <c r="AP55" s="123" t="str">
        <f t="shared" si="4"/>
        <v>.</v>
      </c>
      <c r="AQ55" s="369"/>
      <c r="AS55" s="353"/>
      <c r="AT55" s="354"/>
      <c r="AU55" s="354"/>
      <c r="AV55" s="355"/>
    </row>
    <row r="56" spans="1:48" s="87" customFormat="1" ht="74.150000000000006" customHeight="1" x14ac:dyDescent="0.25">
      <c r="A56" s="22" t="str">
        <f>MID($E$52,FIND("(Q",$E$52)+1,7) &amp;"_E5"</f>
        <v>Q1a.1.4_E5</v>
      </c>
      <c r="B56" s="84" t="s">
        <v>36</v>
      </c>
      <c r="C56" s="90"/>
      <c r="D56" s="91"/>
      <c r="E56" s="474"/>
      <c r="F56" s="568" t="s">
        <v>27</v>
      </c>
      <c r="G56" s="568"/>
      <c r="H56" s="569"/>
      <c r="I56" s="556"/>
      <c r="J56" s="405"/>
      <c r="K56" s="406"/>
      <c r="L56" s="406"/>
      <c r="M56" s="407"/>
      <c r="N56" s="499" t="s">
        <v>0</v>
      </c>
      <c r="O56" s="330" t="str">
        <f t="shared" si="12"/>
        <v>New question introduced in 2023 - Please answer this question for the year of the previous update in Column P</v>
      </c>
      <c r="P56" s="130"/>
      <c r="Q56" s="113"/>
      <c r="R56" s="130"/>
      <c r="S56" s="330"/>
      <c r="T56" s="130"/>
      <c r="U56" s="330"/>
      <c r="V56" s="332" t="str">
        <f t="shared" si="8"/>
        <v/>
      </c>
      <c r="W56" s="115"/>
      <c r="X56" s="343"/>
      <c r="Y56" s="344"/>
      <c r="Z56" s="344"/>
      <c r="AA56" s="234"/>
      <c r="AB56" s="124"/>
      <c r="AC56" s="125"/>
      <c r="AD56" s="122"/>
      <c r="AE56" s="123"/>
      <c r="AF56" s="123" t="str">
        <f t="shared" si="5"/>
        <v/>
      </c>
      <c r="AG56" s="122"/>
      <c r="AH56" s="123"/>
      <c r="AI56" s="122"/>
      <c r="AJ56" s="123"/>
      <c r="AK56" s="500" t="str">
        <f t="shared" si="1"/>
        <v/>
      </c>
      <c r="AL56" s="122"/>
      <c r="AM56" s="139"/>
      <c r="AN56" s="122"/>
      <c r="AO56" s="139"/>
      <c r="AP56" s="123" t="str">
        <f t="shared" si="4"/>
        <v>.</v>
      </c>
      <c r="AQ56" s="369"/>
      <c r="AS56" s="353"/>
      <c r="AT56" s="354"/>
      <c r="AU56" s="354"/>
      <c r="AV56" s="355"/>
    </row>
    <row r="57" spans="1:48" s="87" customFormat="1" ht="40" customHeight="1" x14ac:dyDescent="0.25">
      <c r="A57" s="22" t="str">
        <f>MID($E$57,FIND("(Q",$E$57)+1,8)</f>
        <v>Q1a.1.4a</v>
      </c>
      <c r="B57" s="84" t="s">
        <v>304</v>
      </c>
      <c r="C57" s="90"/>
      <c r="D57" s="91"/>
      <c r="E57" s="551" t="s">
        <v>828</v>
      </c>
      <c r="F57" s="551"/>
      <c r="G57" s="551"/>
      <c r="H57" s="567"/>
      <c r="I57" s="505"/>
      <c r="J57" s="405"/>
      <c r="K57" s="406"/>
      <c r="L57" s="406"/>
      <c r="M57" s="407"/>
      <c r="N57" s="499" t="s">
        <v>0</v>
      </c>
      <c r="O57" s="330" t="str">
        <f t="shared" si="12"/>
        <v>New question introduced in 2023 - Please answer this question for the year of the previous update in Column P</v>
      </c>
      <c r="P57" s="130"/>
      <c r="Q57" s="113"/>
      <c r="R57" s="130"/>
      <c r="S57" s="330"/>
      <c r="T57" s="130"/>
      <c r="U57" s="330"/>
      <c r="V57" s="332" t="str">
        <f t="shared" si="8"/>
        <v/>
      </c>
      <c r="W57" s="115"/>
      <c r="X57" s="343"/>
      <c r="Y57" s="344"/>
      <c r="Z57" s="344"/>
      <c r="AA57" s="234"/>
      <c r="AB57" s="124"/>
      <c r="AC57" s="125"/>
      <c r="AD57" s="122"/>
      <c r="AE57" s="123"/>
      <c r="AF57" s="123" t="str">
        <f t="shared" si="5"/>
        <v/>
      </c>
      <c r="AG57" s="122"/>
      <c r="AH57" s="123"/>
      <c r="AI57" s="122"/>
      <c r="AJ57" s="123"/>
      <c r="AK57" s="500" t="str">
        <f t="shared" si="1"/>
        <v/>
      </c>
      <c r="AL57" s="122"/>
      <c r="AM57" s="139"/>
      <c r="AN57" s="122"/>
      <c r="AO57" s="139"/>
      <c r="AP57" s="123" t="str">
        <f t="shared" si="4"/>
        <v>.</v>
      </c>
      <c r="AQ57" s="369"/>
      <c r="AS57" s="353"/>
      <c r="AT57" s="354"/>
      <c r="AU57" s="354"/>
      <c r="AV57" s="355"/>
    </row>
    <row r="58" spans="1:48" s="87" customFormat="1" ht="40" customHeight="1" x14ac:dyDescent="0.25">
      <c r="A58" s="22" t="str">
        <f>MID($E$58,FIND("(Q",$E$58)+1,8)</f>
        <v>Q1a.1.4b</v>
      </c>
      <c r="B58" s="84" t="s">
        <v>304</v>
      </c>
      <c r="C58" s="90"/>
      <c r="D58" s="91"/>
      <c r="E58" s="551" t="s">
        <v>413</v>
      </c>
      <c r="F58" s="551"/>
      <c r="G58" s="551"/>
      <c r="H58" s="567"/>
      <c r="I58" s="505"/>
      <c r="J58" s="405"/>
      <c r="K58" s="406"/>
      <c r="L58" s="406"/>
      <c r="M58" s="407"/>
      <c r="N58" s="499" t="s">
        <v>0</v>
      </c>
      <c r="O58" s="330" t="str">
        <f t="shared" si="12"/>
        <v>New question introduced in 2023 - Please answer this question for the year of the previous update in Column P</v>
      </c>
      <c r="P58" s="130"/>
      <c r="Q58" s="113"/>
      <c r="R58" s="130"/>
      <c r="S58" s="330"/>
      <c r="T58" s="130"/>
      <c r="U58" s="330"/>
      <c r="V58" s="332" t="str">
        <f t="shared" si="8"/>
        <v/>
      </c>
      <c r="W58" s="115"/>
      <c r="X58" s="343"/>
      <c r="Y58" s="344"/>
      <c r="Z58" s="344"/>
      <c r="AA58" s="234"/>
      <c r="AB58" s="124"/>
      <c r="AC58" s="125"/>
      <c r="AD58" s="122"/>
      <c r="AE58" s="123"/>
      <c r="AF58" s="123" t="str">
        <f t="shared" si="5"/>
        <v/>
      </c>
      <c r="AG58" s="122"/>
      <c r="AH58" s="123"/>
      <c r="AI58" s="122"/>
      <c r="AJ58" s="123"/>
      <c r="AK58" s="500" t="str">
        <f t="shared" si="1"/>
        <v/>
      </c>
      <c r="AL58" s="122"/>
      <c r="AM58" s="139"/>
      <c r="AN58" s="122"/>
      <c r="AO58" s="139"/>
      <c r="AP58" s="123" t="str">
        <f t="shared" si="4"/>
        <v>.</v>
      </c>
      <c r="AQ58" s="369"/>
      <c r="AS58" s="353"/>
      <c r="AT58" s="354"/>
      <c r="AU58" s="354"/>
      <c r="AV58" s="355"/>
    </row>
    <row r="59" spans="1:48" s="87" customFormat="1" ht="42.75" customHeight="1" x14ac:dyDescent="0.25">
      <c r="A59" s="88"/>
      <c r="B59" s="84"/>
      <c r="C59" s="90"/>
      <c r="D59" s="91"/>
      <c r="E59" s="592" t="s">
        <v>579</v>
      </c>
      <c r="F59" s="592"/>
      <c r="G59" s="592"/>
      <c r="H59" s="593"/>
      <c r="I59" s="506" t="s">
        <v>310</v>
      </c>
      <c r="J59" s="408"/>
      <c r="K59" s="409"/>
      <c r="L59" s="409"/>
      <c r="M59" s="410"/>
      <c r="N59" s="343"/>
      <c r="O59" s="344" t="str">
        <f t="shared" si="12"/>
        <v/>
      </c>
      <c r="P59" s="233"/>
      <c r="Q59" s="233"/>
      <c r="R59" s="233"/>
      <c r="S59" s="344"/>
      <c r="T59" s="233"/>
      <c r="U59" s="344"/>
      <c r="V59" s="63"/>
      <c r="W59" s="234"/>
      <c r="X59" s="343"/>
      <c r="Y59" s="344"/>
      <c r="Z59" s="344"/>
      <c r="AA59" s="234"/>
      <c r="AB59" s="324"/>
      <c r="AC59" s="327"/>
      <c r="AD59" s="233"/>
      <c r="AE59" s="344"/>
      <c r="AF59" s="344"/>
      <c r="AG59" s="233"/>
      <c r="AH59" s="344"/>
      <c r="AI59" s="233"/>
      <c r="AJ59" s="344"/>
      <c r="AK59" s="326" t="str">
        <f t="shared" si="1"/>
        <v/>
      </c>
      <c r="AL59" s="233"/>
      <c r="AM59" s="326"/>
      <c r="AN59" s="233"/>
      <c r="AO59" s="326"/>
      <c r="AP59" s="344" t="str">
        <f t="shared" si="4"/>
        <v>.</v>
      </c>
      <c r="AQ59" s="370"/>
      <c r="AS59" s="353"/>
      <c r="AT59" s="354"/>
      <c r="AU59" s="354"/>
      <c r="AV59" s="355"/>
    </row>
    <row r="60" spans="1:48" s="87" customFormat="1" ht="23.15" customHeight="1" x14ac:dyDescent="0.25">
      <c r="A60" s="22"/>
      <c r="B60" s="84"/>
      <c r="C60" s="90"/>
      <c r="D60" s="91"/>
      <c r="E60" s="553" t="s">
        <v>819</v>
      </c>
      <c r="F60" s="553"/>
      <c r="G60" s="553"/>
      <c r="H60" s="554"/>
      <c r="I60" s="304"/>
      <c r="J60" s="392"/>
      <c r="K60" s="239"/>
      <c r="L60" s="239"/>
      <c r="M60" s="220"/>
      <c r="N60" s="343"/>
      <c r="O60" s="344" t="str">
        <f t="shared" si="12"/>
        <v/>
      </c>
      <c r="P60" s="233"/>
      <c r="Q60" s="233"/>
      <c r="R60" s="233"/>
      <c r="S60" s="344"/>
      <c r="T60" s="233"/>
      <c r="U60" s="344"/>
      <c r="V60" s="63"/>
      <c r="W60" s="234"/>
      <c r="X60" s="343"/>
      <c r="Y60" s="344"/>
      <c r="Z60" s="344"/>
      <c r="AA60" s="234"/>
      <c r="AB60" s="324"/>
      <c r="AC60" s="327"/>
      <c r="AD60" s="233"/>
      <c r="AE60" s="344"/>
      <c r="AF60" s="344"/>
      <c r="AG60" s="233"/>
      <c r="AH60" s="344"/>
      <c r="AI60" s="233"/>
      <c r="AJ60" s="344"/>
      <c r="AK60" s="326" t="str">
        <f t="shared" si="1"/>
        <v/>
      </c>
      <c r="AL60" s="233"/>
      <c r="AM60" s="326"/>
      <c r="AN60" s="233"/>
      <c r="AO60" s="326"/>
      <c r="AP60" s="344" t="str">
        <f t="shared" si="4"/>
        <v>.</v>
      </c>
      <c r="AQ60" s="370"/>
      <c r="AS60" s="353"/>
      <c r="AT60" s="354"/>
      <c r="AU60" s="354"/>
      <c r="AV60" s="355"/>
    </row>
    <row r="61" spans="1:48" s="87" customFormat="1" ht="43" customHeight="1" x14ac:dyDescent="0.25">
      <c r="A61" s="22" t="str">
        <f>MID($E$60,FIND("(Q",$E$60)+1,8) &amp;"_E1"</f>
        <v>Q1a.1.5a_E1</v>
      </c>
      <c r="B61" s="84" t="s">
        <v>36</v>
      </c>
      <c r="C61" s="90"/>
      <c r="D61" s="91"/>
      <c r="E61" s="474"/>
      <c r="F61" s="553" t="s">
        <v>307</v>
      </c>
      <c r="G61" s="553"/>
      <c r="H61" s="554"/>
      <c r="I61" s="305"/>
      <c r="J61" s="392"/>
      <c r="K61" s="239"/>
      <c r="L61" s="239"/>
      <c r="M61" s="220"/>
      <c r="N61" s="499" t="s">
        <v>0</v>
      </c>
      <c r="O61" s="330" t="str">
        <f t="shared" si="12"/>
        <v>New question introduced in 2023 - Please answer this question for the year of the previous update in Column P</v>
      </c>
      <c r="P61" s="130"/>
      <c r="Q61" s="113"/>
      <c r="R61" s="130"/>
      <c r="S61" s="330"/>
      <c r="T61" s="130"/>
      <c r="U61" s="330"/>
      <c r="V61" s="332" t="str">
        <f t="shared" si="8"/>
        <v/>
      </c>
      <c r="W61" s="115"/>
      <c r="X61" s="343"/>
      <c r="Y61" s="344"/>
      <c r="Z61" s="344"/>
      <c r="AA61" s="234"/>
      <c r="AB61" s="124"/>
      <c r="AC61" s="125"/>
      <c r="AD61" s="122"/>
      <c r="AE61" s="123"/>
      <c r="AF61" s="123" t="str">
        <f t="shared" si="5"/>
        <v/>
      </c>
      <c r="AG61" s="122"/>
      <c r="AH61" s="123"/>
      <c r="AI61" s="122"/>
      <c r="AJ61" s="123"/>
      <c r="AK61" s="500" t="str">
        <f t="shared" si="1"/>
        <v/>
      </c>
      <c r="AL61" s="122"/>
      <c r="AM61" s="139"/>
      <c r="AN61" s="122"/>
      <c r="AO61" s="139"/>
      <c r="AP61" s="123" t="str">
        <f t="shared" si="4"/>
        <v>.</v>
      </c>
      <c r="AQ61" s="369"/>
      <c r="AS61" s="359"/>
      <c r="AT61" s="360"/>
      <c r="AU61" s="360"/>
      <c r="AV61" s="361"/>
    </row>
    <row r="62" spans="1:48" s="87" customFormat="1" ht="43" customHeight="1" x14ac:dyDescent="0.25">
      <c r="A62" s="22" t="str">
        <f>MID($E$60,FIND("(Q",$E$60)+1,8) &amp;"_E3"</f>
        <v>Q1a.1.5a_E3</v>
      </c>
      <c r="B62" s="84" t="s">
        <v>36</v>
      </c>
      <c r="C62" s="92"/>
      <c r="D62" s="91"/>
      <c r="E62" s="474"/>
      <c r="F62" s="553" t="s">
        <v>18</v>
      </c>
      <c r="G62" s="553"/>
      <c r="H62" s="554"/>
      <c r="I62" s="306"/>
      <c r="J62" s="413"/>
      <c r="K62" s="414"/>
      <c r="L62" s="414"/>
      <c r="M62" s="415"/>
      <c r="N62" s="499" t="s">
        <v>0</v>
      </c>
      <c r="O62" s="330" t="str">
        <f t="shared" si="12"/>
        <v>New question introduced in 2023 - Please answer this question for the year of the previous update in Column P</v>
      </c>
      <c r="P62" s="130"/>
      <c r="Q62" s="113"/>
      <c r="R62" s="130"/>
      <c r="S62" s="330"/>
      <c r="T62" s="130"/>
      <c r="U62" s="330"/>
      <c r="V62" s="332" t="str">
        <f t="shared" si="8"/>
        <v/>
      </c>
      <c r="W62" s="115"/>
      <c r="X62" s="343"/>
      <c r="Y62" s="344"/>
      <c r="Z62" s="344"/>
      <c r="AA62" s="234"/>
      <c r="AB62" s="124"/>
      <c r="AC62" s="125"/>
      <c r="AD62" s="122"/>
      <c r="AE62" s="123"/>
      <c r="AF62" s="123" t="str">
        <f t="shared" si="5"/>
        <v/>
      </c>
      <c r="AG62" s="122"/>
      <c r="AH62" s="123"/>
      <c r="AI62" s="122"/>
      <c r="AJ62" s="123"/>
      <c r="AK62" s="500" t="str">
        <f t="shared" si="1"/>
        <v/>
      </c>
      <c r="AL62" s="122"/>
      <c r="AM62" s="139"/>
      <c r="AN62" s="122"/>
      <c r="AO62" s="139"/>
      <c r="AP62" s="123" t="str">
        <f t="shared" si="4"/>
        <v>.</v>
      </c>
      <c r="AQ62" s="369"/>
      <c r="AS62" s="353"/>
      <c r="AT62" s="354"/>
      <c r="AU62" s="354"/>
      <c r="AV62" s="355"/>
    </row>
    <row r="63" spans="1:48" s="87" customFormat="1" ht="43" customHeight="1" x14ac:dyDescent="0.25">
      <c r="A63" s="22" t="str">
        <f>MID($E$60,FIND("(Q",$E$60)+1,8) &amp;"_E4"</f>
        <v>Q1a.1.5a_E4</v>
      </c>
      <c r="B63" s="84" t="s">
        <v>36</v>
      </c>
      <c r="C63" s="92"/>
      <c r="D63" s="91"/>
      <c r="E63" s="474"/>
      <c r="F63" s="553" t="s">
        <v>19</v>
      </c>
      <c r="G63" s="553"/>
      <c r="H63" s="554"/>
      <c r="I63" s="306"/>
      <c r="J63" s="413"/>
      <c r="K63" s="414"/>
      <c r="L63" s="414"/>
      <c r="M63" s="415"/>
      <c r="N63" s="499" t="s">
        <v>0</v>
      </c>
      <c r="O63" s="330" t="str">
        <f t="shared" si="12"/>
        <v>New question introduced in 2023 - Please answer this question for the year of the previous update in Column P</v>
      </c>
      <c r="P63" s="130"/>
      <c r="Q63" s="113"/>
      <c r="R63" s="130"/>
      <c r="S63" s="330"/>
      <c r="T63" s="130"/>
      <c r="U63" s="330"/>
      <c r="V63" s="332" t="str">
        <f t="shared" si="8"/>
        <v/>
      </c>
      <c r="W63" s="115"/>
      <c r="X63" s="343"/>
      <c r="Y63" s="344"/>
      <c r="Z63" s="344"/>
      <c r="AA63" s="234"/>
      <c r="AB63" s="124"/>
      <c r="AC63" s="125"/>
      <c r="AD63" s="122"/>
      <c r="AE63" s="123"/>
      <c r="AF63" s="123" t="str">
        <f t="shared" si="5"/>
        <v/>
      </c>
      <c r="AG63" s="122"/>
      <c r="AH63" s="123"/>
      <c r="AI63" s="122"/>
      <c r="AJ63" s="123"/>
      <c r="AK63" s="500" t="str">
        <f t="shared" si="1"/>
        <v/>
      </c>
      <c r="AL63" s="122"/>
      <c r="AM63" s="139"/>
      <c r="AN63" s="122"/>
      <c r="AO63" s="139"/>
      <c r="AP63" s="123" t="str">
        <f t="shared" si="4"/>
        <v>.</v>
      </c>
      <c r="AQ63" s="369"/>
      <c r="AS63" s="353"/>
      <c r="AT63" s="354"/>
      <c r="AU63" s="354"/>
      <c r="AV63" s="355"/>
    </row>
    <row r="64" spans="1:48" s="87" customFormat="1" ht="43" customHeight="1" x14ac:dyDescent="0.25">
      <c r="A64" s="22" t="str">
        <f>MID($E$60,FIND("(Q",$E$60)+1,8) &amp;"_E5"</f>
        <v>Q1a.1.5a_E5</v>
      </c>
      <c r="B64" s="84" t="s">
        <v>36</v>
      </c>
      <c r="C64" s="92"/>
      <c r="D64" s="91"/>
      <c r="E64" s="474"/>
      <c r="F64" s="568" t="s">
        <v>27</v>
      </c>
      <c r="G64" s="568"/>
      <c r="H64" s="569"/>
      <c r="I64" s="306"/>
      <c r="J64" s="413"/>
      <c r="K64" s="414"/>
      <c r="L64" s="414"/>
      <c r="M64" s="415"/>
      <c r="N64" s="499" t="s">
        <v>0</v>
      </c>
      <c r="O64" s="330" t="str">
        <f t="shared" si="12"/>
        <v>New question introduced in 2023 - Please answer this question for the year of the previous update in Column P</v>
      </c>
      <c r="P64" s="130"/>
      <c r="Q64" s="113"/>
      <c r="R64" s="130"/>
      <c r="S64" s="330"/>
      <c r="T64" s="130"/>
      <c r="U64" s="330"/>
      <c r="V64" s="332" t="str">
        <f t="shared" si="8"/>
        <v/>
      </c>
      <c r="W64" s="115"/>
      <c r="X64" s="343"/>
      <c r="Y64" s="344"/>
      <c r="Z64" s="344"/>
      <c r="AA64" s="234"/>
      <c r="AB64" s="124"/>
      <c r="AC64" s="125"/>
      <c r="AD64" s="122"/>
      <c r="AE64" s="123"/>
      <c r="AF64" s="123" t="str">
        <f t="shared" si="5"/>
        <v/>
      </c>
      <c r="AG64" s="122"/>
      <c r="AH64" s="123"/>
      <c r="AI64" s="122"/>
      <c r="AJ64" s="123"/>
      <c r="AK64" s="500" t="str">
        <f t="shared" si="1"/>
        <v/>
      </c>
      <c r="AL64" s="122"/>
      <c r="AM64" s="139"/>
      <c r="AN64" s="122"/>
      <c r="AO64" s="139"/>
      <c r="AP64" s="123" t="str">
        <f t="shared" si="4"/>
        <v>.</v>
      </c>
      <c r="AQ64" s="369"/>
      <c r="AS64" s="353"/>
      <c r="AT64" s="354"/>
      <c r="AU64" s="354"/>
      <c r="AV64" s="355"/>
    </row>
    <row r="65" spans="1:48" s="87" customFormat="1" ht="33" customHeight="1" x14ac:dyDescent="0.25">
      <c r="A65" s="94"/>
      <c r="B65" s="84"/>
      <c r="C65" s="92"/>
      <c r="D65" s="91"/>
      <c r="E65" s="553" t="s">
        <v>820</v>
      </c>
      <c r="F65" s="553"/>
      <c r="G65" s="553"/>
      <c r="H65" s="554"/>
      <c r="I65" s="307"/>
      <c r="J65" s="416"/>
      <c r="K65" s="417"/>
      <c r="L65" s="417"/>
      <c r="M65" s="418"/>
      <c r="N65" s="343"/>
      <c r="O65" s="344" t="str">
        <f t="shared" si="12"/>
        <v/>
      </c>
      <c r="P65" s="233"/>
      <c r="Q65" s="233"/>
      <c r="R65" s="233"/>
      <c r="S65" s="344"/>
      <c r="T65" s="233"/>
      <c r="U65" s="344"/>
      <c r="V65" s="63"/>
      <c r="W65" s="234"/>
      <c r="X65" s="343"/>
      <c r="Y65" s="344"/>
      <c r="Z65" s="344"/>
      <c r="AA65" s="234"/>
      <c r="AB65" s="324"/>
      <c r="AC65" s="327"/>
      <c r="AD65" s="233"/>
      <c r="AE65" s="344"/>
      <c r="AF65" s="344"/>
      <c r="AG65" s="233"/>
      <c r="AH65" s="344"/>
      <c r="AI65" s="233"/>
      <c r="AJ65" s="344"/>
      <c r="AK65" s="326" t="str">
        <f t="shared" si="1"/>
        <v/>
      </c>
      <c r="AL65" s="233"/>
      <c r="AM65" s="326"/>
      <c r="AN65" s="233"/>
      <c r="AO65" s="326"/>
      <c r="AP65" s="344" t="str">
        <f t="shared" si="4"/>
        <v>.</v>
      </c>
      <c r="AQ65" s="370"/>
      <c r="AS65" s="353"/>
      <c r="AT65" s="354"/>
      <c r="AU65" s="354"/>
      <c r="AV65" s="355"/>
    </row>
    <row r="66" spans="1:48" s="87" customFormat="1" ht="35.15" customHeight="1" x14ac:dyDescent="0.25">
      <c r="A66" s="22" t="str">
        <f>MID($E$65,FIND("(Q",$E$65)+1,8)&amp;"_E1"</f>
        <v>Q1a.1.5b_E1</v>
      </c>
      <c r="B66" s="84" t="s">
        <v>36</v>
      </c>
      <c r="C66" s="90"/>
      <c r="D66" s="91"/>
      <c r="E66" s="474"/>
      <c r="F66" s="553" t="s">
        <v>307</v>
      </c>
      <c r="G66" s="553"/>
      <c r="H66" s="554"/>
      <c r="I66" s="308"/>
      <c r="J66" s="419"/>
      <c r="K66" s="420"/>
      <c r="L66" s="420"/>
      <c r="M66" s="421"/>
      <c r="N66" s="499" t="s">
        <v>0</v>
      </c>
      <c r="O66" s="330" t="str">
        <f t="shared" si="12"/>
        <v>New question introduced in 2023 - Please answer this question for the year of the previous update in Column P</v>
      </c>
      <c r="P66" s="130"/>
      <c r="Q66" s="113"/>
      <c r="R66" s="130"/>
      <c r="S66" s="330"/>
      <c r="T66" s="130"/>
      <c r="U66" s="330"/>
      <c r="V66" s="332" t="str">
        <f t="shared" si="8"/>
        <v/>
      </c>
      <c r="W66" s="115"/>
      <c r="X66" s="343"/>
      <c r="Y66" s="344"/>
      <c r="Z66" s="344"/>
      <c r="AA66" s="234"/>
      <c r="AB66" s="124"/>
      <c r="AC66" s="125"/>
      <c r="AD66" s="122"/>
      <c r="AE66" s="123"/>
      <c r="AF66" s="123" t="str">
        <f t="shared" si="5"/>
        <v/>
      </c>
      <c r="AG66" s="122"/>
      <c r="AH66" s="123"/>
      <c r="AI66" s="122"/>
      <c r="AJ66" s="123"/>
      <c r="AK66" s="500" t="str">
        <f t="shared" si="1"/>
        <v/>
      </c>
      <c r="AL66" s="122"/>
      <c r="AM66" s="139"/>
      <c r="AN66" s="122"/>
      <c r="AO66" s="139"/>
      <c r="AP66" s="123" t="str">
        <f t="shared" si="4"/>
        <v>.</v>
      </c>
      <c r="AQ66" s="369"/>
      <c r="AS66" s="353"/>
      <c r="AT66" s="354"/>
      <c r="AU66" s="354"/>
      <c r="AV66" s="355"/>
    </row>
    <row r="67" spans="1:48" s="87" customFormat="1" ht="35.15" customHeight="1" x14ac:dyDescent="0.25">
      <c r="A67" s="22" t="str">
        <f>MID($E$65,FIND("(Q",$E$65)+1,8)&amp;"_E3"</f>
        <v>Q1a.1.5b_E3</v>
      </c>
      <c r="B67" s="84" t="s">
        <v>36</v>
      </c>
      <c r="C67" s="90"/>
      <c r="D67" s="91"/>
      <c r="E67" s="474"/>
      <c r="F67" s="553" t="s">
        <v>18</v>
      </c>
      <c r="G67" s="553"/>
      <c r="H67" s="554"/>
      <c r="I67" s="307"/>
      <c r="J67" s="416"/>
      <c r="K67" s="417"/>
      <c r="L67" s="417"/>
      <c r="M67" s="418"/>
      <c r="N67" s="499" t="s">
        <v>0</v>
      </c>
      <c r="O67" s="330" t="str">
        <f t="shared" si="12"/>
        <v>New question introduced in 2023 - Please answer this question for the year of the previous update in Column P</v>
      </c>
      <c r="P67" s="130"/>
      <c r="Q67" s="113"/>
      <c r="R67" s="130"/>
      <c r="S67" s="330"/>
      <c r="T67" s="130"/>
      <c r="U67" s="330"/>
      <c r="V67" s="332" t="str">
        <f t="shared" si="8"/>
        <v/>
      </c>
      <c r="W67" s="115"/>
      <c r="X67" s="343"/>
      <c r="Y67" s="344"/>
      <c r="Z67" s="344"/>
      <c r="AA67" s="234"/>
      <c r="AB67" s="124"/>
      <c r="AC67" s="125"/>
      <c r="AD67" s="122"/>
      <c r="AE67" s="123"/>
      <c r="AF67" s="123" t="str">
        <f t="shared" si="5"/>
        <v/>
      </c>
      <c r="AG67" s="122"/>
      <c r="AH67" s="123"/>
      <c r="AI67" s="122"/>
      <c r="AJ67" s="123"/>
      <c r="AK67" s="500" t="str">
        <f t="shared" si="1"/>
        <v/>
      </c>
      <c r="AL67" s="122"/>
      <c r="AM67" s="139"/>
      <c r="AN67" s="122"/>
      <c r="AO67" s="139"/>
      <c r="AP67" s="123" t="str">
        <f t="shared" si="4"/>
        <v>.</v>
      </c>
      <c r="AQ67" s="369"/>
      <c r="AS67" s="353"/>
      <c r="AT67" s="354"/>
      <c r="AU67" s="354"/>
      <c r="AV67" s="355"/>
    </row>
    <row r="68" spans="1:48" s="87" customFormat="1" ht="35.15" customHeight="1" x14ac:dyDescent="0.25">
      <c r="A68" s="22" t="str">
        <f>MID($E$65,FIND("(Q",$E$65)+1,8)&amp;"_E4"</f>
        <v>Q1a.1.5b_E4</v>
      </c>
      <c r="B68" s="84" t="s">
        <v>36</v>
      </c>
      <c r="C68" s="95"/>
      <c r="D68" s="91"/>
      <c r="E68" s="474"/>
      <c r="F68" s="553" t="s">
        <v>19</v>
      </c>
      <c r="G68" s="553"/>
      <c r="H68" s="554"/>
      <c r="I68" s="309"/>
      <c r="J68" s="422"/>
      <c r="K68" s="423"/>
      <c r="L68" s="423"/>
      <c r="M68" s="424"/>
      <c r="N68" s="499" t="s">
        <v>0</v>
      </c>
      <c r="O68" s="330" t="str">
        <f t="shared" si="12"/>
        <v>New question introduced in 2023 - Please answer this question for the year of the previous update in Column P</v>
      </c>
      <c r="P68" s="130"/>
      <c r="Q68" s="113"/>
      <c r="R68" s="130"/>
      <c r="S68" s="330"/>
      <c r="T68" s="130"/>
      <c r="U68" s="330"/>
      <c r="V68" s="332" t="str">
        <f t="shared" si="8"/>
        <v/>
      </c>
      <c r="W68" s="115"/>
      <c r="X68" s="343"/>
      <c r="Y68" s="344"/>
      <c r="Z68" s="344"/>
      <c r="AA68" s="234"/>
      <c r="AB68" s="124"/>
      <c r="AC68" s="125"/>
      <c r="AD68" s="122"/>
      <c r="AE68" s="123"/>
      <c r="AF68" s="123" t="str">
        <f t="shared" si="5"/>
        <v/>
      </c>
      <c r="AG68" s="122"/>
      <c r="AH68" s="123"/>
      <c r="AI68" s="122"/>
      <c r="AJ68" s="123"/>
      <c r="AK68" s="500" t="str">
        <f t="shared" si="1"/>
        <v/>
      </c>
      <c r="AL68" s="122"/>
      <c r="AM68" s="139"/>
      <c r="AN68" s="122"/>
      <c r="AO68" s="139"/>
      <c r="AP68" s="123" t="str">
        <f t="shared" si="4"/>
        <v>.</v>
      </c>
      <c r="AQ68" s="369"/>
      <c r="AS68" s="353"/>
      <c r="AT68" s="354"/>
      <c r="AU68" s="354"/>
      <c r="AV68" s="355"/>
    </row>
    <row r="69" spans="1:48" s="87" customFormat="1" ht="35.15" customHeight="1" x14ac:dyDescent="0.25">
      <c r="A69" s="22" t="str">
        <f>MID($E$65,FIND("(Q",$E$65)+1,8)&amp;"_E5"</f>
        <v>Q1a.1.5b_E5</v>
      </c>
      <c r="B69" s="84" t="s">
        <v>36</v>
      </c>
      <c r="C69" s="92"/>
      <c r="D69" s="91"/>
      <c r="E69" s="474"/>
      <c r="F69" s="568" t="s">
        <v>27</v>
      </c>
      <c r="G69" s="568"/>
      <c r="H69" s="569"/>
      <c r="I69" s="309"/>
      <c r="J69" s="422"/>
      <c r="K69" s="423"/>
      <c r="L69" s="423"/>
      <c r="M69" s="424"/>
      <c r="N69" s="499" t="s">
        <v>0</v>
      </c>
      <c r="O69" s="330" t="str">
        <f t="shared" si="12"/>
        <v>New question introduced in 2023 - Please answer this question for the year of the previous update in Column P</v>
      </c>
      <c r="P69" s="130"/>
      <c r="Q69" s="113"/>
      <c r="R69" s="130"/>
      <c r="S69" s="330"/>
      <c r="T69" s="130"/>
      <c r="U69" s="330"/>
      <c r="V69" s="332" t="str">
        <f t="shared" si="8"/>
        <v/>
      </c>
      <c r="W69" s="115"/>
      <c r="X69" s="343"/>
      <c r="Y69" s="344"/>
      <c r="Z69" s="344"/>
      <c r="AA69" s="234"/>
      <c r="AB69" s="124"/>
      <c r="AC69" s="125"/>
      <c r="AD69" s="122"/>
      <c r="AE69" s="123"/>
      <c r="AF69" s="123" t="str">
        <f t="shared" si="5"/>
        <v/>
      </c>
      <c r="AG69" s="122"/>
      <c r="AH69" s="123"/>
      <c r="AI69" s="122"/>
      <c r="AJ69" s="123"/>
      <c r="AK69" s="500" t="str">
        <f t="shared" si="1"/>
        <v/>
      </c>
      <c r="AL69" s="122"/>
      <c r="AM69" s="139"/>
      <c r="AN69" s="122"/>
      <c r="AO69" s="139"/>
      <c r="AP69" s="123" t="str">
        <f t="shared" si="4"/>
        <v>.</v>
      </c>
      <c r="AQ69" s="369"/>
      <c r="AS69" s="353"/>
      <c r="AT69" s="354"/>
      <c r="AU69" s="354"/>
      <c r="AV69" s="355"/>
    </row>
    <row r="70" spans="1:48" s="87" customFormat="1" ht="23.15" customHeight="1" x14ac:dyDescent="0.25">
      <c r="A70" s="88"/>
      <c r="B70" s="84"/>
      <c r="C70" s="92"/>
      <c r="D70" s="91"/>
      <c r="E70" s="603" t="s">
        <v>821</v>
      </c>
      <c r="F70" s="603"/>
      <c r="G70" s="603"/>
      <c r="H70" s="604"/>
      <c r="I70" s="309"/>
      <c r="J70" s="422"/>
      <c r="K70" s="423"/>
      <c r="L70" s="423"/>
      <c r="M70" s="424"/>
      <c r="N70" s="343"/>
      <c r="O70" s="344" t="str">
        <f t="shared" si="12"/>
        <v/>
      </c>
      <c r="P70" s="233"/>
      <c r="Q70" s="233"/>
      <c r="R70" s="233"/>
      <c r="S70" s="344"/>
      <c r="T70" s="233"/>
      <c r="U70" s="344"/>
      <c r="V70" s="63"/>
      <c r="W70" s="234"/>
      <c r="X70" s="343"/>
      <c r="Y70" s="344"/>
      <c r="Z70" s="344"/>
      <c r="AA70" s="234"/>
      <c r="AB70" s="324"/>
      <c r="AC70" s="327"/>
      <c r="AD70" s="233"/>
      <c r="AE70" s="344"/>
      <c r="AF70" s="344"/>
      <c r="AG70" s="233"/>
      <c r="AH70" s="344"/>
      <c r="AI70" s="233"/>
      <c r="AJ70" s="344"/>
      <c r="AK70" s="326" t="str">
        <f t="shared" ref="AK70:AK133" si="13">IF(AND(AI70="",AG70="",AF70=""),"",IF(AND(AI70="",AG70=""),AF70,IF(AND(AI70="",AG70&lt;&gt;""),AG70,IF(AND(AI70="",AG70&lt;&gt;""),AG70,AI70))))</f>
        <v/>
      </c>
      <c r="AL70" s="233"/>
      <c r="AM70" s="326"/>
      <c r="AN70" s="233"/>
      <c r="AO70" s="326"/>
      <c r="AP70" s="344" t="str">
        <f t="shared" ref="AP70:AP133" si="14">IF(AND(AN70="",AL70="",AK70=""),".",IF(AND(AN70="",AL70=""),AK70,IF(AND(AN70="",AL70&lt;&gt;""),AL70,IF(AND(AN70="",AL70&lt;&gt;""),AL70,AN70))))</f>
        <v>.</v>
      </c>
      <c r="AQ70" s="370"/>
      <c r="AS70" s="353"/>
      <c r="AT70" s="354"/>
      <c r="AU70" s="354"/>
      <c r="AV70" s="355"/>
    </row>
    <row r="71" spans="1:48" s="87" customFormat="1" ht="46.5" customHeight="1" x14ac:dyDescent="0.25">
      <c r="A71" s="22" t="str">
        <f>MID($E$70,FIND("(Q",$E$70)+1,8)&amp;"_E1"</f>
        <v>Q1a.1.5c_E1</v>
      </c>
      <c r="B71" s="84" t="s">
        <v>36</v>
      </c>
      <c r="C71" s="95"/>
      <c r="D71" s="91"/>
      <c r="E71" s="474"/>
      <c r="F71" s="553" t="s">
        <v>307</v>
      </c>
      <c r="G71" s="553"/>
      <c r="H71" s="554"/>
      <c r="I71" s="310"/>
      <c r="J71" s="422"/>
      <c r="K71" s="423"/>
      <c r="L71" s="423"/>
      <c r="M71" s="424"/>
      <c r="N71" s="499" t="s">
        <v>0</v>
      </c>
      <c r="O71" s="330" t="str">
        <f t="shared" si="12"/>
        <v>New question introduced in 2023 - Please answer this question for the year of the previous update in Column P</v>
      </c>
      <c r="P71" s="130"/>
      <c r="Q71" s="113"/>
      <c r="R71" s="130"/>
      <c r="S71" s="330"/>
      <c r="T71" s="130"/>
      <c r="U71" s="330"/>
      <c r="V71" s="332" t="str">
        <f t="shared" si="8"/>
        <v/>
      </c>
      <c r="W71" s="115"/>
      <c r="X71" s="343"/>
      <c r="Y71" s="344"/>
      <c r="Z71" s="344"/>
      <c r="AA71" s="234"/>
      <c r="AB71" s="124"/>
      <c r="AC71" s="125"/>
      <c r="AD71" s="122"/>
      <c r="AE71" s="123"/>
      <c r="AF71" s="123" t="str">
        <f>IF(AND(AB71="",AD71=""),"",IF(AD71="",AB71,AD71))</f>
        <v/>
      </c>
      <c r="AG71" s="122"/>
      <c r="AH71" s="123"/>
      <c r="AI71" s="122"/>
      <c r="AJ71" s="123"/>
      <c r="AK71" s="500" t="str">
        <f t="shared" si="13"/>
        <v/>
      </c>
      <c r="AL71" s="122"/>
      <c r="AM71" s="139"/>
      <c r="AN71" s="122"/>
      <c r="AO71" s="139"/>
      <c r="AP71" s="123" t="str">
        <f t="shared" si="14"/>
        <v>.</v>
      </c>
      <c r="AQ71" s="369"/>
      <c r="AS71" s="353"/>
      <c r="AT71" s="354"/>
      <c r="AU71" s="354"/>
      <c r="AV71" s="355"/>
    </row>
    <row r="72" spans="1:48" s="87" customFormat="1" ht="46.5" customHeight="1" x14ac:dyDescent="0.25">
      <c r="A72" s="22" t="str">
        <f>MID($E$70,FIND("(Q",$E$70)+1,8)&amp;"_E3"</f>
        <v>Q1a.1.5c_E3</v>
      </c>
      <c r="B72" s="84" t="s">
        <v>36</v>
      </c>
      <c r="C72" s="92"/>
      <c r="D72" s="91"/>
      <c r="E72" s="474"/>
      <c r="F72" s="553" t="s">
        <v>18</v>
      </c>
      <c r="G72" s="553"/>
      <c r="H72" s="554"/>
      <c r="I72" s="311"/>
      <c r="J72" s="425"/>
      <c r="K72" s="426"/>
      <c r="L72" s="426"/>
      <c r="M72" s="427"/>
      <c r="N72" s="499" t="s">
        <v>0</v>
      </c>
      <c r="O72" s="330" t="str">
        <f t="shared" si="12"/>
        <v>New question introduced in 2023 - Please answer this question for the year of the previous update in Column P</v>
      </c>
      <c r="P72" s="130"/>
      <c r="Q72" s="113"/>
      <c r="R72" s="130"/>
      <c r="S72" s="330"/>
      <c r="T72" s="130"/>
      <c r="U72" s="330"/>
      <c r="V72" s="332" t="str">
        <f t="shared" si="8"/>
        <v/>
      </c>
      <c r="W72" s="115"/>
      <c r="X72" s="343"/>
      <c r="Y72" s="344"/>
      <c r="Z72" s="344"/>
      <c r="AA72" s="234"/>
      <c r="AB72" s="124"/>
      <c r="AC72" s="125"/>
      <c r="AD72" s="122"/>
      <c r="AE72" s="123"/>
      <c r="AF72" s="123" t="str">
        <f>IF(AND(AB72="",AD72=""),"",IF(AD72="",AB72,AD72))</f>
        <v/>
      </c>
      <c r="AG72" s="122"/>
      <c r="AH72" s="123"/>
      <c r="AI72" s="122"/>
      <c r="AJ72" s="123"/>
      <c r="AK72" s="500" t="str">
        <f t="shared" si="13"/>
        <v/>
      </c>
      <c r="AL72" s="122"/>
      <c r="AM72" s="139"/>
      <c r="AN72" s="122"/>
      <c r="AO72" s="139"/>
      <c r="AP72" s="123" t="str">
        <f t="shared" si="14"/>
        <v>.</v>
      </c>
      <c r="AQ72" s="369"/>
      <c r="AS72" s="353"/>
      <c r="AT72" s="354"/>
      <c r="AU72" s="354"/>
      <c r="AV72" s="355"/>
    </row>
    <row r="73" spans="1:48" s="87" customFormat="1" ht="46.5" customHeight="1" x14ac:dyDescent="0.25">
      <c r="A73" s="22" t="str">
        <f>MID($E$70,FIND("(Q",$E$70)+1,8)&amp;"_E4"</f>
        <v>Q1a.1.5c_E4</v>
      </c>
      <c r="B73" s="84" t="s">
        <v>36</v>
      </c>
      <c r="C73" s="90"/>
      <c r="D73" s="91"/>
      <c r="E73" s="474"/>
      <c r="F73" s="553" t="s">
        <v>19</v>
      </c>
      <c r="G73" s="553"/>
      <c r="H73" s="554"/>
      <c r="I73" s="476"/>
      <c r="J73" s="411"/>
      <c r="K73" s="412"/>
      <c r="L73" s="412"/>
      <c r="M73" s="207"/>
      <c r="N73" s="499" t="s">
        <v>0</v>
      </c>
      <c r="O73" s="330" t="str">
        <f t="shared" si="12"/>
        <v>New question introduced in 2023 - Please answer this question for the year of the previous update in Column P</v>
      </c>
      <c r="P73" s="130"/>
      <c r="Q73" s="113"/>
      <c r="R73" s="130"/>
      <c r="S73" s="330"/>
      <c r="T73" s="130"/>
      <c r="U73" s="330"/>
      <c r="V73" s="332" t="str">
        <f>IF(AND(T73="",R73="",P73="",N73=""),"",IF(AND(T73="",R73="", P73=""),N73,IF(AND(T73="", R73="",P73&lt;&gt;""),P73,IF(AND(T73="",R73&lt;&gt;""),R73,T73))))</f>
        <v/>
      </c>
      <c r="W73" s="115"/>
      <c r="X73" s="343"/>
      <c r="Y73" s="344"/>
      <c r="Z73" s="344"/>
      <c r="AA73" s="234"/>
      <c r="AB73" s="124"/>
      <c r="AC73" s="125"/>
      <c r="AD73" s="122"/>
      <c r="AE73" s="123"/>
      <c r="AF73" s="123" t="str">
        <f t="shared" si="5"/>
        <v/>
      </c>
      <c r="AG73" s="122"/>
      <c r="AH73" s="123"/>
      <c r="AI73" s="122"/>
      <c r="AJ73" s="123"/>
      <c r="AK73" s="500" t="str">
        <f t="shared" si="13"/>
        <v/>
      </c>
      <c r="AL73" s="122"/>
      <c r="AM73" s="139"/>
      <c r="AN73" s="122"/>
      <c r="AO73" s="139"/>
      <c r="AP73" s="123" t="str">
        <f t="shared" si="14"/>
        <v>.</v>
      </c>
      <c r="AQ73" s="369"/>
      <c r="AS73" s="353"/>
      <c r="AT73" s="354"/>
      <c r="AU73" s="354"/>
      <c r="AV73" s="355"/>
    </row>
    <row r="74" spans="1:48" s="87" customFormat="1" ht="46.5" customHeight="1" x14ac:dyDescent="0.25">
      <c r="A74" s="22" t="str">
        <f>MID($E$70,FIND("(Q",$E$70)+1,8)&amp;"_E5"</f>
        <v>Q1a.1.5c_E5</v>
      </c>
      <c r="B74" s="84" t="s">
        <v>36</v>
      </c>
      <c r="C74" s="90"/>
      <c r="D74" s="91"/>
      <c r="E74" s="474"/>
      <c r="F74" s="568" t="s">
        <v>27</v>
      </c>
      <c r="G74" s="568"/>
      <c r="H74" s="569"/>
      <c r="I74" s="311"/>
      <c r="J74" s="425"/>
      <c r="K74" s="426"/>
      <c r="L74" s="426"/>
      <c r="M74" s="427"/>
      <c r="N74" s="499" t="s">
        <v>0</v>
      </c>
      <c r="O74" s="330" t="str">
        <f t="shared" si="12"/>
        <v>New question introduced in 2023 - Please answer this question for the year of the previous update in Column P</v>
      </c>
      <c r="P74" s="130"/>
      <c r="Q74" s="113"/>
      <c r="R74" s="130"/>
      <c r="S74" s="330"/>
      <c r="T74" s="130"/>
      <c r="U74" s="330"/>
      <c r="V74" s="332" t="str">
        <f>IF(AND(T74="",R74="",P74="",N74=""),".",IF(AND(T74="",R74="", P74=""),N74,IF(AND(T74="", R74="",P74&lt;&gt;""),P74,IF(AND(T74="",R74&lt;&gt;""),R74,T74))))</f>
        <v>.</v>
      </c>
      <c r="W74" s="115"/>
      <c r="X74" s="343"/>
      <c r="Y74" s="344"/>
      <c r="Z74" s="344"/>
      <c r="AA74" s="234"/>
      <c r="AB74" s="124"/>
      <c r="AC74" s="125"/>
      <c r="AD74" s="122"/>
      <c r="AE74" s="123"/>
      <c r="AF74" s="123" t="str">
        <f>IF(AND(AB74="",AD74=""),"",IF(AD74="",AB74,AD74))</f>
        <v/>
      </c>
      <c r="AG74" s="122"/>
      <c r="AH74" s="123"/>
      <c r="AI74" s="122"/>
      <c r="AJ74" s="123"/>
      <c r="AK74" s="500" t="str">
        <f t="shared" si="13"/>
        <v/>
      </c>
      <c r="AL74" s="122"/>
      <c r="AM74" s="139"/>
      <c r="AN74" s="122"/>
      <c r="AO74" s="139"/>
      <c r="AP74" s="123" t="str">
        <f t="shared" si="14"/>
        <v>.</v>
      </c>
      <c r="AQ74" s="369"/>
      <c r="AS74" s="353"/>
      <c r="AT74" s="354"/>
      <c r="AU74" s="354"/>
      <c r="AV74" s="355"/>
    </row>
    <row r="75" spans="1:48" s="87" customFormat="1" ht="52" customHeight="1" x14ac:dyDescent="0.25">
      <c r="A75" s="22" t="str">
        <f>MID($E$75,FIND("(Q",$E$75)+1,9)</f>
        <v>Q1a.1.5.d</v>
      </c>
      <c r="B75" s="84" t="s">
        <v>304</v>
      </c>
      <c r="C75" s="90"/>
      <c r="D75" s="91"/>
      <c r="E75" s="547" t="s">
        <v>562</v>
      </c>
      <c r="F75" s="553"/>
      <c r="G75" s="553"/>
      <c r="H75" s="554"/>
      <c r="I75" s="475"/>
      <c r="J75" s="393"/>
      <c r="K75" s="394"/>
      <c r="L75" s="394"/>
      <c r="M75" s="395"/>
      <c r="N75" s="499" t="s">
        <v>0</v>
      </c>
      <c r="O75" s="330" t="str">
        <f t="shared" si="12"/>
        <v>New question introduced in 2023 - Please answer this question for the year of the previous update in Column P</v>
      </c>
      <c r="P75" s="113"/>
      <c r="Q75" s="113"/>
      <c r="R75" s="130"/>
      <c r="S75" s="330"/>
      <c r="T75" s="130"/>
      <c r="U75" s="330"/>
      <c r="V75" s="332" t="str">
        <f t="shared" si="8"/>
        <v/>
      </c>
      <c r="W75" s="115"/>
      <c r="X75" s="343"/>
      <c r="Y75" s="344"/>
      <c r="Z75" s="344"/>
      <c r="AA75" s="234"/>
      <c r="AB75" s="124"/>
      <c r="AC75" s="125"/>
      <c r="AD75" s="122"/>
      <c r="AE75" s="123"/>
      <c r="AF75" s="123" t="str">
        <f>IF(AND(AB75="",AD75=""),"",IF(AD75="",AB75,AD75))</f>
        <v/>
      </c>
      <c r="AG75" s="122"/>
      <c r="AH75" s="123"/>
      <c r="AI75" s="122"/>
      <c r="AJ75" s="123"/>
      <c r="AK75" s="500" t="str">
        <f t="shared" si="13"/>
        <v/>
      </c>
      <c r="AL75" s="122"/>
      <c r="AM75" s="139"/>
      <c r="AN75" s="122"/>
      <c r="AO75" s="139"/>
      <c r="AP75" s="123" t="str">
        <f t="shared" si="14"/>
        <v>.</v>
      </c>
      <c r="AQ75" s="369"/>
      <c r="AS75" s="353"/>
      <c r="AT75" s="354"/>
      <c r="AU75" s="354"/>
      <c r="AV75" s="355"/>
    </row>
    <row r="76" spans="1:48" s="87" customFormat="1" ht="52" customHeight="1" x14ac:dyDescent="0.25">
      <c r="A76" s="22"/>
      <c r="B76" s="84"/>
      <c r="C76" s="90"/>
      <c r="D76" s="102"/>
      <c r="E76" s="564" t="s">
        <v>371</v>
      </c>
      <c r="F76" s="565"/>
      <c r="G76" s="565"/>
      <c r="H76" s="566"/>
      <c r="I76" s="563" t="s">
        <v>631</v>
      </c>
      <c r="J76" s="411"/>
      <c r="K76" s="412"/>
      <c r="L76" s="412"/>
      <c r="M76" s="207"/>
      <c r="N76" s="343" t="s">
        <v>0</v>
      </c>
      <c r="O76" s="344" t="str">
        <f t="shared" si="12"/>
        <v/>
      </c>
      <c r="P76" s="233"/>
      <c r="Q76" s="233"/>
      <c r="R76" s="233"/>
      <c r="S76" s="344"/>
      <c r="T76" s="233"/>
      <c r="U76" s="344"/>
      <c r="V76" s="63"/>
      <c r="W76" s="234"/>
      <c r="X76" s="343"/>
      <c r="Y76" s="344"/>
      <c r="Z76" s="344"/>
      <c r="AA76" s="234"/>
      <c r="AB76" s="324"/>
      <c r="AC76" s="327"/>
      <c r="AD76" s="233"/>
      <c r="AE76" s="344"/>
      <c r="AF76" s="344"/>
      <c r="AG76" s="233"/>
      <c r="AH76" s="344"/>
      <c r="AI76" s="233"/>
      <c r="AJ76" s="344"/>
      <c r="AK76" s="326" t="str">
        <f t="shared" si="13"/>
        <v/>
      </c>
      <c r="AL76" s="233"/>
      <c r="AM76" s="326"/>
      <c r="AN76" s="233"/>
      <c r="AO76" s="326"/>
      <c r="AP76" s="344" t="str">
        <f t="shared" si="14"/>
        <v>.</v>
      </c>
      <c r="AQ76" s="370"/>
      <c r="AS76" s="353"/>
      <c r="AT76" s="354"/>
      <c r="AU76" s="354"/>
      <c r="AV76" s="355"/>
    </row>
    <row r="77" spans="1:48" s="87" customFormat="1" ht="52" customHeight="1" x14ac:dyDescent="0.25">
      <c r="A77" s="22" t="str">
        <f>MID($E$76,FIND("(Q",$E$76)+1,7)&amp;"_E1"</f>
        <v>Q1a.1.6_E1</v>
      </c>
      <c r="B77" s="84" t="s">
        <v>573</v>
      </c>
      <c r="C77" s="90" t="s">
        <v>1</v>
      </c>
      <c r="D77" s="102"/>
      <c r="E77" s="118" t="s">
        <v>0</v>
      </c>
      <c r="F77" s="118" t="s">
        <v>16</v>
      </c>
      <c r="G77" s="484"/>
      <c r="H77" s="119"/>
      <c r="I77" s="563"/>
      <c r="J77" s="411"/>
      <c r="K77" s="412"/>
      <c r="L77" s="412"/>
      <c r="M77" s="207"/>
      <c r="N77" s="499" t="s">
        <v>0</v>
      </c>
      <c r="O77" s="330"/>
      <c r="P77" s="113"/>
      <c r="Q77" s="113"/>
      <c r="R77" s="130"/>
      <c r="S77" s="330"/>
      <c r="T77" s="130"/>
      <c r="U77" s="330"/>
      <c r="V77" s="332" t="str">
        <f t="shared" si="8"/>
        <v/>
      </c>
      <c r="W77" s="115"/>
      <c r="X77" s="343"/>
      <c r="Y77" s="344"/>
      <c r="Z77" s="344"/>
      <c r="AA77" s="234"/>
      <c r="AB77" s="124"/>
      <c r="AC77" s="125"/>
      <c r="AD77" s="122"/>
      <c r="AE77" s="123"/>
      <c r="AF77" s="123" t="str">
        <f>IF(AND(AB77="",AD77=""),"",IF(AD77="",AB77,AD77))</f>
        <v/>
      </c>
      <c r="AG77" s="122"/>
      <c r="AH77" s="123"/>
      <c r="AI77" s="122"/>
      <c r="AJ77" s="123"/>
      <c r="AK77" s="500" t="str">
        <f t="shared" si="13"/>
        <v/>
      </c>
      <c r="AL77" s="122"/>
      <c r="AM77" s="139"/>
      <c r="AN77" s="122"/>
      <c r="AO77" s="139"/>
      <c r="AP77" s="123" t="str">
        <f t="shared" si="14"/>
        <v>.</v>
      </c>
      <c r="AQ77" s="369"/>
      <c r="AS77" s="353"/>
      <c r="AT77" s="354"/>
      <c r="AU77" s="354"/>
      <c r="AV77" s="355"/>
    </row>
    <row r="78" spans="1:48" s="87" customFormat="1" ht="52" customHeight="1" x14ac:dyDescent="0.25">
      <c r="A78" s="22" t="str">
        <f>MID($E$76,FIND("(Q",$E$76)+1,7)&amp;"_E2"</f>
        <v>Q1a.1.6_E2</v>
      </c>
      <c r="B78" s="84" t="s">
        <v>573</v>
      </c>
      <c r="C78" s="90" t="s">
        <v>2</v>
      </c>
      <c r="D78" s="102"/>
      <c r="E78" s="118" t="s">
        <v>0</v>
      </c>
      <c r="F78" s="118" t="s">
        <v>17</v>
      </c>
      <c r="G78" s="484"/>
      <c r="H78" s="119"/>
      <c r="I78" s="563"/>
      <c r="J78" s="411"/>
      <c r="K78" s="412"/>
      <c r="L78" s="412"/>
      <c r="M78" s="207"/>
      <c r="N78" s="499" t="s">
        <v>0</v>
      </c>
      <c r="O78" s="330"/>
      <c r="P78" s="113"/>
      <c r="Q78" s="113"/>
      <c r="R78" s="130"/>
      <c r="S78" s="330"/>
      <c r="T78" s="130"/>
      <c r="U78" s="330"/>
      <c r="V78" s="332" t="str">
        <f t="shared" si="8"/>
        <v/>
      </c>
      <c r="W78" s="115"/>
      <c r="X78" s="343"/>
      <c r="Y78" s="344"/>
      <c r="Z78" s="344"/>
      <c r="AA78" s="234"/>
      <c r="AB78" s="124"/>
      <c r="AC78" s="125"/>
      <c r="AD78" s="122"/>
      <c r="AE78" s="123"/>
      <c r="AF78" s="123" t="str">
        <f>IF(AND(AB78="",AD78=""),"",IF(AD78="",AB78,AD78))</f>
        <v/>
      </c>
      <c r="AG78" s="122"/>
      <c r="AH78" s="123"/>
      <c r="AI78" s="122"/>
      <c r="AJ78" s="123"/>
      <c r="AK78" s="500" t="str">
        <f t="shared" si="13"/>
        <v/>
      </c>
      <c r="AL78" s="122"/>
      <c r="AM78" s="139"/>
      <c r="AN78" s="122"/>
      <c r="AO78" s="139"/>
      <c r="AP78" s="123" t="str">
        <f t="shared" si="14"/>
        <v>.</v>
      </c>
      <c r="AQ78" s="369"/>
      <c r="AS78" s="353"/>
      <c r="AT78" s="354"/>
      <c r="AU78" s="354"/>
      <c r="AV78" s="355"/>
    </row>
    <row r="79" spans="1:48" s="87" customFormat="1" ht="52" customHeight="1" x14ac:dyDescent="0.25">
      <c r="A79" s="22" t="str">
        <f>MID($E$76,FIND("(Q",$E$76)+1,7)&amp;"_E5"</f>
        <v>Q1a.1.6_E5</v>
      </c>
      <c r="B79" s="84" t="s">
        <v>573</v>
      </c>
      <c r="C79" s="90" t="s">
        <v>3</v>
      </c>
      <c r="D79" s="102"/>
      <c r="E79" s="118" t="s">
        <v>0</v>
      </c>
      <c r="F79" s="118" t="s">
        <v>27</v>
      </c>
      <c r="G79" s="484"/>
      <c r="H79" s="119"/>
      <c r="I79" s="563"/>
      <c r="J79" s="411"/>
      <c r="K79" s="412"/>
      <c r="L79" s="412"/>
      <c r="M79" s="207"/>
      <c r="N79" s="499" t="s">
        <v>0</v>
      </c>
      <c r="O79" s="330"/>
      <c r="P79" s="113"/>
      <c r="Q79" s="113"/>
      <c r="R79" s="130"/>
      <c r="S79" s="330"/>
      <c r="T79" s="130"/>
      <c r="U79" s="330"/>
      <c r="V79" s="332" t="str">
        <f t="shared" si="8"/>
        <v/>
      </c>
      <c r="W79" s="115"/>
      <c r="X79" s="343"/>
      <c r="Y79" s="344"/>
      <c r="Z79" s="344"/>
      <c r="AA79" s="234"/>
      <c r="AB79" s="124"/>
      <c r="AC79" s="125"/>
      <c r="AD79" s="122"/>
      <c r="AE79" s="123"/>
      <c r="AF79" s="123" t="str">
        <f>IF(AND(AB79="",AD79=""),"",IF(AD79="",AB79,AD79))</f>
        <v/>
      </c>
      <c r="AG79" s="122"/>
      <c r="AH79" s="123"/>
      <c r="AI79" s="122"/>
      <c r="AJ79" s="123"/>
      <c r="AK79" s="500" t="str">
        <f t="shared" si="13"/>
        <v/>
      </c>
      <c r="AL79" s="122"/>
      <c r="AM79" s="139"/>
      <c r="AN79" s="122"/>
      <c r="AO79" s="139"/>
      <c r="AP79" s="123" t="str">
        <f t="shared" si="14"/>
        <v>.</v>
      </c>
      <c r="AQ79" s="369"/>
      <c r="AS79" s="353"/>
      <c r="AT79" s="354"/>
      <c r="AU79" s="354"/>
      <c r="AV79" s="355"/>
    </row>
    <row r="80" spans="1:48" s="87" customFormat="1" ht="45" customHeight="1" x14ac:dyDescent="0.25">
      <c r="B80" s="84"/>
      <c r="C80" s="507"/>
      <c r="D80" s="102"/>
      <c r="E80" s="564" t="s">
        <v>370</v>
      </c>
      <c r="F80" s="564"/>
      <c r="G80" s="564"/>
      <c r="H80" s="570"/>
      <c r="I80" s="563" t="s">
        <v>632</v>
      </c>
      <c r="J80" s="411"/>
      <c r="K80" s="412"/>
      <c r="L80" s="412"/>
      <c r="M80" s="207"/>
      <c r="N80" s="343" t="s">
        <v>0</v>
      </c>
      <c r="O80" s="344" t="str">
        <f t="shared" si="12"/>
        <v/>
      </c>
      <c r="P80" s="233"/>
      <c r="Q80" s="233"/>
      <c r="R80" s="233"/>
      <c r="S80" s="344"/>
      <c r="T80" s="233"/>
      <c r="U80" s="344"/>
      <c r="V80" s="63"/>
      <c r="W80" s="234"/>
      <c r="X80" s="343"/>
      <c r="Y80" s="344"/>
      <c r="Z80" s="344"/>
      <c r="AA80" s="234"/>
      <c r="AB80" s="324"/>
      <c r="AC80" s="327"/>
      <c r="AD80" s="233"/>
      <c r="AE80" s="344"/>
      <c r="AF80" s="344"/>
      <c r="AG80" s="233"/>
      <c r="AH80" s="344"/>
      <c r="AI80" s="233"/>
      <c r="AJ80" s="344"/>
      <c r="AK80" s="326" t="str">
        <f t="shared" si="13"/>
        <v/>
      </c>
      <c r="AL80" s="233"/>
      <c r="AM80" s="326"/>
      <c r="AN80" s="233"/>
      <c r="AO80" s="326"/>
      <c r="AP80" s="344" t="str">
        <f t="shared" si="14"/>
        <v>.</v>
      </c>
      <c r="AQ80" s="370"/>
      <c r="AS80" s="353"/>
      <c r="AT80" s="354"/>
      <c r="AU80" s="354"/>
      <c r="AV80" s="355"/>
    </row>
    <row r="81" spans="1:48" s="87" customFormat="1" ht="45" customHeight="1" x14ac:dyDescent="0.25">
      <c r="A81" s="22" t="str">
        <f>MID($E$80,FIND("(Q",$E$80)+1,8)&amp;"_E1"</f>
        <v>Q1a.1.6a_E1</v>
      </c>
      <c r="B81" s="84" t="s">
        <v>573</v>
      </c>
      <c r="C81" s="72" t="s">
        <v>4</v>
      </c>
      <c r="D81" s="102"/>
      <c r="E81" s="484"/>
      <c r="F81" s="557" t="s">
        <v>307</v>
      </c>
      <c r="G81" s="557"/>
      <c r="H81" s="558"/>
      <c r="I81" s="563"/>
      <c r="J81" s="411"/>
      <c r="K81" s="412"/>
      <c r="L81" s="412"/>
      <c r="M81" s="207"/>
      <c r="N81" s="499" t="s">
        <v>0</v>
      </c>
      <c r="O81" s="330" t="str">
        <f t="shared" si="12"/>
        <v/>
      </c>
      <c r="P81" s="508"/>
      <c r="Q81" s="113"/>
      <c r="R81" s="509"/>
      <c r="S81" s="330"/>
      <c r="T81" s="509"/>
      <c r="U81" s="330"/>
      <c r="V81" s="332" t="str">
        <f t="shared" si="8"/>
        <v/>
      </c>
      <c r="W81" s="115"/>
      <c r="X81" s="343"/>
      <c r="Y81" s="344"/>
      <c r="Z81" s="344"/>
      <c r="AA81" s="234"/>
      <c r="AB81" s="158"/>
      <c r="AC81" s="372"/>
      <c r="AD81" s="511"/>
      <c r="AE81" s="123"/>
      <c r="AF81" s="123" t="str">
        <f>IF(AND(AB81="",AD81=""),"",IF(AD81="",AB81,AD81))</f>
        <v/>
      </c>
      <c r="AG81" s="511"/>
      <c r="AH81" s="123"/>
      <c r="AI81" s="511"/>
      <c r="AJ81" s="123"/>
      <c r="AK81" s="500" t="str">
        <f t="shared" si="13"/>
        <v/>
      </c>
      <c r="AL81" s="511"/>
      <c r="AM81" s="139"/>
      <c r="AN81" s="511"/>
      <c r="AO81" s="139"/>
      <c r="AP81" s="123" t="str">
        <f t="shared" si="14"/>
        <v>.</v>
      </c>
      <c r="AQ81" s="369"/>
      <c r="AS81" s="353"/>
      <c r="AT81" s="354"/>
      <c r="AU81" s="354"/>
      <c r="AV81" s="355"/>
    </row>
    <row r="82" spans="1:48" s="87" customFormat="1" ht="45" customHeight="1" x14ac:dyDescent="0.25">
      <c r="A82" s="22" t="str">
        <f>MID($E$80,FIND("(Q",$E$80)+1,8)&amp;"_E2"</f>
        <v>Q1a.1.6a_E2</v>
      </c>
      <c r="B82" s="84" t="s">
        <v>573</v>
      </c>
      <c r="C82" s="72" t="s">
        <v>5</v>
      </c>
      <c r="D82" s="102"/>
      <c r="E82" s="484"/>
      <c r="F82" s="557" t="s">
        <v>295</v>
      </c>
      <c r="G82" s="557"/>
      <c r="H82" s="558"/>
      <c r="I82" s="563"/>
      <c r="J82" s="411"/>
      <c r="K82" s="412"/>
      <c r="L82" s="412"/>
      <c r="M82" s="207"/>
      <c r="N82" s="499" t="s">
        <v>0</v>
      </c>
      <c r="O82" s="330" t="str">
        <f t="shared" si="12"/>
        <v/>
      </c>
      <c r="P82" s="508"/>
      <c r="Q82" s="113"/>
      <c r="R82" s="509"/>
      <c r="S82" s="330"/>
      <c r="T82" s="509"/>
      <c r="U82" s="330"/>
      <c r="V82" s="332" t="str">
        <f t="shared" ref="V82:V145" si="15">IF(AND(T82="",R82="",P82="",N82=""),"",IF(AND(T82="",R82="", P82=""),N82,IF(AND(T82="", R82="",P82&lt;&gt;""),P82,IF(AND(T82="",R82&lt;&gt;""),R82,T82))))</f>
        <v/>
      </c>
      <c r="W82" s="115"/>
      <c r="X82" s="343"/>
      <c r="Y82" s="344"/>
      <c r="Z82" s="344"/>
      <c r="AA82" s="234"/>
      <c r="AB82" s="158"/>
      <c r="AC82" s="372"/>
      <c r="AD82" s="511"/>
      <c r="AE82" s="123"/>
      <c r="AF82" s="123" t="str">
        <f t="shared" ref="AF82:AF143" si="16">IF(AND(AB82="",AD82=""),"",IF(AD82="",AB82,AD82))</f>
        <v/>
      </c>
      <c r="AG82" s="511"/>
      <c r="AH82" s="123"/>
      <c r="AI82" s="511"/>
      <c r="AJ82" s="123"/>
      <c r="AK82" s="500" t="str">
        <f t="shared" si="13"/>
        <v/>
      </c>
      <c r="AL82" s="511"/>
      <c r="AM82" s="139"/>
      <c r="AN82" s="511"/>
      <c r="AO82" s="139"/>
      <c r="AP82" s="123" t="str">
        <f t="shared" si="14"/>
        <v>.</v>
      </c>
      <c r="AQ82" s="369"/>
      <c r="AS82" s="353"/>
      <c r="AT82" s="354"/>
      <c r="AU82" s="354"/>
      <c r="AV82" s="355"/>
    </row>
    <row r="83" spans="1:48" s="87" customFormat="1" ht="45" customHeight="1" x14ac:dyDescent="0.25">
      <c r="A83" s="22" t="str">
        <f>MID($E$80,FIND("(Q",$E$80)+1,8)&amp;"_E5"</f>
        <v>Q1a.1.6a_E5</v>
      </c>
      <c r="B83" s="84" t="s">
        <v>573</v>
      </c>
      <c r="C83" s="72" t="s">
        <v>6</v>
      </c>
      <c r="D83" s="102"/>
      <c r="E83" s="484"/>
      <c r="F83" s="557" t="s">
        <v>27</v>
      </c>
      <c r="G83" s="557"/>
      <c r="H83" s="559"/>
      <c r="I83" s="563"/>
      <c r="J83" s="411"/>
      <c r="K83" s="412"/>
      <c r="L83" s="412"/>
      <c r="M83" s="207"/>
      <c r="N83" s="499" t="s">
        <v>0</v>
      </c>
      <c r="O83" s="330" t="str">
        <f t="shared" si="12"/>
        <v/>
      </c>
      <c r="P83" s="508"/>
      <c r="Q83" s="113"/>
      <c r="R83" s="509"/>
      <c r="S83" s="330"/>
      <c r="T83" s="509"/>
      <c r="U83" s="330"/>
      <c r="V83" s="332" t="str">
        <f t="shared" si="15"/>
        <v/>
      </c>
      <c r="W83" s="115"/>
      <c r="X83" s="343"/>
      <c r="Y83" s="344"/>
      <c r="Z83" s="344"/>
      <c r="AA83" s="234"/>
      <c r="AB83" s="158"/>
      <c r="AC83" s="372"/>
      <c r="AD83" s="511"/>
      <c r="AE83" s="123"/>
      <c r="AF83" s="123" t="str">
        <f t="shared" si="16"/>
        <v/>
      </c>
      <c r="AG83" s="511"/>
      <c r="AH83" s="123"/>
      <c r="AI83" s="511"/>
      <c r="AJ83" s="123"/>
      <c r="AK83" s="500" t="str">
        <f t="shared" si="13"/>
        <v/>
      </c>
      <c r="AL83" s="511"/>
      <c r="AM83" s="139"/>
      <c r="AN83" s="511"/>
      <c r="AO83" s="139"/>
      <c r="AP83" s="123" t="str">
        <f t="shared" si="14"/>
        <v>.</v>
      </c>
      <c r="AQ83" s="369"/>
      <c r="AS83" s="353"/>
      <c r="AT83" s="354"/>
      <c r="AU83" s="354"/>
      <c r="AV83" s="355"/>
    </row>
    <row r="84" spans="1:48" s="87" customFormat="1" ht="44.5" customHeight="1" x14ac:dyDescent="0.25">
      <c r="A84" s="88"/>
      <c r="B84" s="84"/>
      <c r="C84" s="92"/>
      <c r="D84" s="560" t="s">
        <v>315</v>
      </c>
      <c r="E84" s="561"/>
      <c r="F84" s="561"/>
      <c r="G84" s="561"/>
      <c r="H84" s="562"/>
      <c r="I84" s="303"/>
      <c r="J84" s="393"/>
      <c r="K84" s="394"/>
      <c r="L84" s="394"/>
      <c r="M84" s="395"/>
      <c r="N84" s="343" t="s">
        <v>0</v>
      </c>
      <c r="O84" s="233"/>
      <c r="P84" s="233"/>
      <c r="Q84" s="233"/>
      <c r="R84" s="233"/>
      <c r="S84" s="344"/>
      <c r="T84" s="233"/>
      <c r="U84" s="344"/>
      <c r="V84" s="63"/>
      <c r="W84" s="234"/>
      <c r="X84" s="343"/>
      <c r="Y84" s="344"/>
      <c r="Z84" s="344"/>
      <c r="AA84" s="234"/>
      <c r="AB84" s="324"/>
      <c r="AC84" s="327"/>
      <c r="AD84" s="233"/>
      <c r="AE84" s="344"/>
      <c r="AF84" s="344"/>
      <c r="AG84" s="233"/>
      <c r="AH84" s="344"/>
      <c r="AI84" s="233"/>
      <c r="AJ84" s="344"/>
      <c r="AK84" s="326" t="str">
        <f t="shared" si="13"/>
        <v/>
      </c>
      <c r="AL84" s="233"/>
      <c r="AM84" s="326"/>
      <c r="AN84" s="233"/>
      <c r="AO84" s="326"/>
      <c r="AP84" s="344" t="str">
        <f t="shared" si="14"/>
        <v>.</v>
      </c>
      <c r="AQ84" s="370"/>
      <c r="AS84" s="353"/>
      <c r="AT84" s="354"/>
      <c r="AU84" s="354"/>
      <c r="AV84" s="355"/>
    </row>
    <row r="85" spans="1:48" s="87" customFormat="1" ht="136.5" customHeight="1" x14ac:dyDescent="0.25">
      <c r="A85" s="22" t="str">
        <f>MID($E$85,FIND("(Q",$E$85)+1,7)</f>
        <v>Q1a.2.1</v>
      </c>
      <c r="B85" s="84" t="s">
        <v>37</v>
      </c>
      <c r="C85" s="92" t="s">
        <v>317</v>
      </c>
      <c r="D85" s="91"/>
      <c r="E85" s="553" t="s">
        <v>316</v>
      </c>
      <c r="F85" s="553"/>
      <c r="G85" s="553"/>
      <c r="H85" s="554"/>
      <c r="I85" s="555" t="s">
        <v>910</v>
      </c>
      <c r="J85" s="411"/>
      <c r="K85" s="412"/>
      <c r="L85" s="412"/>
      <c r="M85" s="207"/>
      <c r="N85" s="499" t="s">
        <v>0</v>
      </c>
      <c r="O85" s="330" t="s">
        <v>926</v>
      </c>
      <c r="P85" s="113"/>
      <c r="Q85" s="113"/>
      <c r="R85" s="130"/>
      <c r="S85" s="330"/>
      <c r="T85" s="130"/>
      <c r="U85" s="330"/>
      <c r="V85" s="332" t="str">
        <f t="shared" si="15"/>
        <v/>
      </c>
      <c r="W85" s="115"/>
      <c r="X85" s="343"/>
      <c r="Y85" s="344"/>
      <c r="Z85" s="344"/>
      <c r="AA85" s="234"/>
      <c r="AB85" s="124"/>
      <c r="AC85" s="125"/>
      <c r="AD85" s="122"/>
      <c r="AE85" s="123"/>
      <c r="AF85" s="123" t="str">
        <f t="shared" si="16"/>
        <v/>
      </c>
      <c r="AG85" s="122"/>
      <c r="AH85" s="123"/>
      <c r="AI85" s="122"/>
      <c r="AJ85" s="123"/>
      <c r="AK85" s="500" t="str">
        <f t="shared" si="13"/>
        <v/>
      </c>
      <c r="AL85" s="122"/>
      <c r="AM85" s="139"/>
      <c r="AN85" s="122"/>
      <c r="AO85" s="139"/>
      <c r="AP85" s="123" t="str">
        <f t="shared" si="14"/>
        <v>.</v>
      </c>
      <c r="AQ85" s="369"/>
      <c r="AS85" s="353"/>
      <c r="AT85" s="354"/>
      <c r="AU85" s="354"/>
      <c r="AV85" s="355"/>
    </row>
    <row r="86" spans="1:48" s="87" customFormat="1" ht="110.15" customHeight="1" x14ac:dyDescent="0.25">
      <c r="A86" s="22" t="str">
        <f>MID($E$86,FIND("(Q",$E$86)+1,8)</f>
        <v>Q1a.2.1a</v>
      </c>
      <c r="B86" s="84" t="s">
        <v>304</v>
      </c>
      <c r="C86" s="92"/>
      <c r="D86" s="91"/>
      <c r="E86" s="547" t="s">
        <v>598</v>
      </c>
      <c r="F86" s="553"/>
      <c r="G86" s="553"/>
      <c r="H86" s="554"/>
      <c r="I86" s="555"/>
      <c r="J86" s="411"/>
      <c r="K86" s="412"/>
      <c r="L86" s="412"/>
      <c r="M86" s="207"/>
      <c r="N86" s="499" t="s">
        <v>0</v>
      </c>
      <c r="O86" s="330" t="str">
        <f t="shared" ref="O86:O100" si="17">IF(OR(B86="NI",B86="N"),"New question introduced in 2023 - Please answer this question for the year of the previous update in Column P",IF(B86="EC","Small changes were made to the question. Take extra care when validating the response in Column N. If necessary, please change your answer in Column P",""))</f>
        <v>New question introduced in 2023 - Please answer this question for the year of the previous update in Column P</v>
      </c>
      <c r="P86" s="113"/>
      <c r="Q86" s="113"/>
      <c r="R86" s="130"/>
      <c r="S86" s="330"/>
      <c r="T86" s="130"/>
      <c r="U86" s="330"/>
      <c r="V86" s="332" t="str">
        <f t="shared" si="15"/>
        <v/>
      </c>
      <c r="W86" s="115"/>
      <c r="X86" s="343"/>
      <c r="Y86" s="344"/>
      <c r="Z86" s="344"/>
      <c r="AA86" s="234"/>
      <c r="AB86" s="124"/>
      <c r="AC86" s="125"/>
      <c r="AD86" s="122"/>
      <c r="AE86" s="123"/>
      <c r="AF86" s="123" t="str">
        <f t="shared" si="16"/>
        <v/>
      </c>
      <c r="AG86" s="122"/>
      <c r="AH86" s="123"/>
      <c r="AI86" s="122"/>
      <c r="AJ86" s="123"/>
      <c r="AK86" s="500" t="str">
        <f t="shared" si="13"/>
        <v/>
      </c>
      <c r="AL86" s="122"/>
      <c r="AM86" s="139"/>
      <c r="AN86" s="122"/>
      <c r="AO86" s="139"/>
      <c r="AP86" s="123" t="str">
        <f t="shared" si="14"/>
        <v>.</v>
      </c>
      <c r="AQ86" s="369"/>
      <c r="AS86" s="353"/>
      <c r="AT86" s="354"/>
      <c r="AU86" s="354"/>
      <c r="AV86" s="355"/>
    </row>
    <row r="87" spans="1:48" s="87" customFormat="1" ht="57.75" customHeight="1" x14ac:dyDescent="0.25">
      <c r="A87" s="22"/>
      <c r="B87" s="84"/>
      <c r="C87" s="51"/>
      <c r="D87" s="91"/>
      <c r="E87" s="553" t="s">
        <v>318</v>
      </c>
      <c r="F87" s="553"/>
      <c r="G87" s="553"/>
      <c r="H87" s="554"/>
      <c r="I87" s="555" t="s">
        <v>917</v>
      </c>
      <c r="J87" s="411"/>
      <c r="K87" s="412"/>
      <c r="L87" s="412"/>
      <c r="M87" s="207"/>
      <c r="N87" s="343" t="s">
        <v>0</v>
      </c>
      <c r="O87" s="344" t="str">
        <f t="shared" si="17"/>
        <v/>
      </c>
      <c r="P87" s="233"/>
      <c r="Q87" s="233"/>
      <c r="R87" s="233"/>
      <c r="S87" s="344"/>
      <c r="T87" s="233"/>
      <c r="U87" s="344"/>
      <c r="V87" s="63"/>
      <c r="W87" s="234"/>
      <c r="X87" s="343"/>
      <c r="Y87" s="344"/>
      <c r="Z87" s="344"/>
      <c r="AA87" s="234"/>
      <c r="AB87" s="324"/>
      <c r="AC87" s="327"/>
      <c r="AD87" s="233"/>
      <c r="AE87" s="344"/>
      <c r="AF87" s="344"/>
      <c r="AG87" s="233"/>
      <c r="AH87" s="344"/>
      <c r="AI87" s="233"/>
      <c r="AJ87" s="344"/>
      <c r="AK87" s="326" t="str">
        <f t="shared" si="13"/>
        <v/>
      </c>
      <c r="AL87" s="233"/>
      <c r="AM87" s="326"/>
      <c r="AN87" s="233"/>
      <c r="AO87" s="326"/>
      <c r="AP87" s="344" t="str">
        <f t="shared" si="14"/>
        <v>.</v>
      </c>
      <c r="AQ87" s="370"/>
      <c r="AS87" s="353"/>
      <c r="AT87" s="354"/>
      <c r="AU87" s="354"/>
      <c r="AV87" s="355"/>
    </row>
    <row r="88" spans="1:48" s="87" customFormat="1" ht="65.150000000000006" customHeight="1" x14ac:dyDescent="0.25">
      <c r="A88" s="22" t="str">
        <f>MID($E$87,FIND("(Q",$E$87)+1,7)&amp;"_E1"</f>
        <v>Q1a.2.2_E1</v>
      </c>
      <c r="B88" s="84" t="s">
        <v>37</v>
      </c>
      <c r="C88" s="92" t="s">
        <v>43</v>
      </c>
      <c r="D88" s="91"/>
      <c r="E88" s="474"/>
      <c r="F88" s="553" t="s">
        <v>307</v>
      </c>
      <c r="G88" s="553"/>
      <c r="H88" s="554"/>
      <c r="I88" s="555"/>
      <c r="J88" s="411"/>
      <c r="K88" s="412"/>
      <c r="L88" s="412"/>
      <c r="M88" s="207"/>
      <c r="N88" s="499" t="s">
        <v>0</v>
      </c>
      <c r="O88" s="330" t="str">
        <f t="shared" si="17"/>
        <v>Small changes were made to the question. Take extra care when validating the response in Column N. If necessary, please change your answer in Column P</v>
      </c>
      <c r="P88" s="113"/>
      <c r="Q88" s="113"/>
      <c r="R88" s="130"/>
      <c r="S88" s="330"/>
      <c r="T88" s="130"/>
      <c r="U88" s="330"/>
      <c r="V88" s="332" t="str">
        <f t="shared" si="15"/>
        <v/>
      </c>
      <c r="W88" s="115"/>
      <c r="X88" s="343"/>
      <c r="Y88" s="344"/>
      <c r="Z88" s="344"/>
      <c r="AA88" s="234"/>
      <c r="AB88" s="124"/>
      <c r="AC88" s="125"/>
      <c r="AD88" s="122"/>
      <c r="AE88" s="123"/>
      <c r="AF88" s="123" t="str">
        <f t="shared" si="16"/>
        <v/>
      </c>
      <c r="AG88" s="122"/>
      <c r="AH88" s="123"/>
      <c r="AI88" s="122"/>
      <c r="AJ88" s="123"/>
      <c r="AK88" s="500" t="str">
        <f t="shared" si="13"/>
        <v/>
      </c>
      <c r="AL88" s="122"/>
      <c r="AM88" s="139"/>
      <c r="AN88" s="122"/>
      <c r="AO88" s="139"/>
      <c r="AP88" s="123" t="str">
        <f t="shared" si="14"/>
        <v>.</v>
      </c>
      <c r="AQ88" s="369"/>
      <c r="AS88" s="353"/>
      <c r="AT88" s="354"/>
      <c r="AU88" s="354"/>
      <c r="AV88" s="355"/>
    </row>
    <row r="89" spans="1:48" s="87" customFormat="1" ht="65.150000000000006" customHeight="1" x14ac:dyDescent="0.25">
      <c r="A89" s="22" t="str">
        <f>MID($E$87,FIND("(Q",$E$87)+1,7)&amp;"_E2"</f>
        <v>Q1a.2.2_E2</v>
      </c>
      <c r="B89" s="84" t="s">
        <v>37</v>
      </c>
      <c r="C89" s="92" t="s">
        <v>188</v>
      </c>
      <c r="D89" s="101"/>
      <c r="E89" s="100"/>
      <c r="F89" s="573" t="s">
        <v>295</v>
      </c>
      <c r="G89" s="573"/>
      <c r="H89" s="574"/>
      <c r="I89" s="555"/>
      <c r="J89" s="411"/>
      <c r="K89" s="412"/>
      <c r="L89" s="412"/>
      <c r="M89" s="207"/>
      <c r="N89" s="499" t="s">
        <v>0</v>
      </c>
      <c r="O89" s="330" t="str">
        <f t="shared" si="17"/>
        <v>Small changes were made to the question. Take extra care when validating the response in Column N. If necessary, please change your answer in Column P</v>
      </c>
      <c r="P89" s="113"/>
      <c r="Q89" s="113"/>
      <c r="R89" s="130"/>
      <c r="S89" s="330"/>
      <c r="T89" s="130"/>
      <c r="U89" s="330"/>
      <c r="V89" s="332" t="str">
        <f t="shared" si="15"/>
        <v/>
      </c>
      <c r="W89" s="115"/>
      <c r="X89" s="343"/>
      <c r="Y89" s="344"/>
      <c r="Z89" s="344"/>
      <c r="AA89" s="234"/>
      <c r="AB89" s="124"/>
      <c r="AC89" s="125"/>
      <c r="AD89" s="122"/>
      <c r="AE89" s="123"/>
      <c r="AF89" s="123" t="str">
        <f t="shared" si="16"/>
        <v/>
      </c>
      <c r="AG89" s="122"/>
      <c r="AH89" s="123"/>
      <c r="AI89" s="122"/>
      <c r="AJ89" s="123"/>
      <c r="AK89" s="500" t="str">
        <f t="shared" si="13"/>
        <v/>
      </c>
      <c r="AL89" s="122"/>
      <c r="AM89" s="139"/>
      <c r="AN89" s="122"/>
      <c r="AO89" s="139"/>
      <c r="AP89" s="123" t="str">
        <f t="shared" si="14"/>
        <v>.</v>
      </c>
      <c r="AQ89" s="369"/>
      <c r="AS89" s="353"/>
      <c r="AT89" s="354"/>
      <c r="AU89" s="354"/>
      <c r="AV89" s="355"/>
    </row>
    <row r="90" spans="1:48" s="87" customFormat="1" ht="65.150000000000006" customHeight="1" x14ac:dyDescent="0.25">
      <c r="A90" s="22" t="str">
        <f>MID($E$87,FIND("(Q",$E$87)+1,7)&amp;"_E6"</f>
        <v>Q1a.2.2_E6</v>
      </c>
      <c r="B90" s="84" t="s">
        <v>37</v>
      </c>
      <c r="C90" s="92" t="s">
        <v>319</v>
      </c>
      <c r="D90" s="101"/>
      <c r="E90" s="100"/>
      <c r="F90" s="573" t="s">
        <v>296</v>
      </c>
      <c r="G90" s="573"/>
      <c r="H90" s="574"/>
      <c r="I90" s="555"/>
      <c r="J90" s="411"/>
      <c r="K90" s="412"/>
      <c r="L90" s="412"/>
      <c r="M90" s="207"/>
      <c r="N90" s="499" t="s">
        <v>0</v>
      </c>
      <c r="O90" s="330" t="str">
        <f t="shared" si="17"/>
        <v>Small changes were made to the question. Take extra care when validating the response in Column N. If necessary, please change your answer in Column P</v>
      </c>
      <c r="P90" s="113"/>
      <c r="Q90" s="113"/>
      <c r="R90" s="130"/>
      <c r="S90" s="330"/>
      <c r="T90" s="130"/>
      <c r="U90" s="330"/>
      <c r="V90" s="332" t="str">
        <f t="shared" si="15"/>
        <v/>
      </c>
      <c r="W90" s="115"/>
      <c r="X90" s="343"/>
      <c r="Y90" s="344"/>
      <c r="Z90" s="344"/>
      <c r="AA90" s="234"/>
      <c r="AB90" s="124"/>
      <c r="AC90" s="125"/>
      <c r="AD90" s="122"/>
      <c r="AE90" s="123"/>
      <c r="AF90" s="123" t="str">
        <f t="shared" si="16"/>
        <v/>
      </c>
      <c r="AG90" s="122"/>
      <c r="AH90" s="123"/>
      <c r="AI90" s="122"/>
      <c r="AJ90" s="123"/>
      <c r="AK90" s="500" t="str">
        <f t="shared" si="13"/>
        <v/>
      </c>
      <c r="AL90" s="122"/>
      <c r="AM90" s="139"/>
      <c r="AN90" s="122"/>
      <c r="AO90" s="139"/>
      <c r="AP90" s="123" t="str">
        <f t="shared" si="14"/>
        <v>.</v>
      </c>
      <c r="AQ90" s="369"/>
      <c r="AS90" s="353"/>
      <c r="AT90" s="354"/>
      <c r="AU90" s="354"/>
      <c r="AV90" s="355"/>
    </row>
    <row r="91" spans="1:48" s="87" customFormat="1" ht="65.150000000000006" customHeight="1" x14ac:dyDescent="0.25">
      <c r="A91" s="22" t="str">
        <f>MID($E$87,FIND("(Q",$E$87)+1,7)&amp;"_E3"</f>
        <v>Q1a.2.2_E3</v>
      </c>
      <c r="B91" s="84" t="s">
        <v>37</v>
      </c>
      <c r="C91" s="92" t="s">
        <v>320</v>
      </c>
      <c r="D91" s="91"/>
      <c r="E91" s="474"/>
      <c r="F91" s="553" t="s">
        <v>18</v>
      </c>
      <c r="G91" s="553"/>
      <c r="H91" s="554"/>
      <c r="I91" s="555"/>
      <c r="J91" s="411"/>
      <c r="K91" s="412"/>
      <c r="L91" s="412"/>
      <c r="M91" s="207"/>
      <c r="N91" s="499" t="s">
        <v>0</v>
      </c>
      <c r="O91" s="330" t="str">
        <f t="shared" si="17"/>
        <v>Small changes were made to the question. Take extra care when validating the response in Column N. If necessary, please change your answer in Column P</v>
      </c>
      <c r="P91" s="113"/>
      <c r="Q91" s="113"/>
      <c r="R91" s="130"/>
      <c r="S91" s="330"/>
      <c r="T91" s="130"/>
      <c r="U91" s="330"/>
      <c r="V91" s="332" t="str">
        <f t="shared" si="15"/>
        <v/>
      </c>
      <c r="W91" s="115"/>
      <c r="X91" s="343"/>
      <c r="Y91" s="344"/>
      <c r="Z91" s="344"/>
      <c r="AA91" s="234"/>
      <c r="AB91" s="124"/>
      <c r="AC91" s="125"/>
      <c r="AD91" s="122"/>
      <c r="AE91" s="123"/>
      <c r="AF91" s="123" t="str">
        <f t="shared" si="16"/>
        <v/>
      </c>
      <c r="AG91" s="122"/>
      <c r="AH91" s="123"/>
      <c r="AI91" s="122"/>
      <c r="AJ91" s="123"/>
      <c r="AK91" s="500" t="str">
        <f t="shared" si="13"/>
        <v/>
      </c>
      <c r="AL91" s="122"/>
      <c r="AM91" s="139"/>
      <c r="AN91" s="122"/>
      <c r="AO91" s="139"/>
      <c r="AP91" s="123" t="str">
        <f t="shared" si="14"/>
        <v>.</v>
      </c>
      <c r="AQ91" s="369"/>
      <c r="AS91" s="353"/>
      <c r="AT91" s="354"/>
      <c r="AU91" s="354"/>
      <c r="AV91" s="355"/>
    </row>
    <row r="92" spans="1:48" s="87" customFormat="1" ht="69" customHeight="1" x14ac:dyDescent="0.25">
      <c r="A92" s="22" t="str">
        <f>MID($E$87,FIND("(Q",$E$87)+1,7)&amp;"_E4"</f>
        <v>Q1a.2.2_E4</v>
      </c>
      <c r="B92" s="84" t="s">
        <v>37</v>
      </c>
      <c r="C92" s="92" t="s">
        <v>321</v>
      </c>
      <c r="D92" s="91"/>
      <c r="E92" s="474"/>
      <c r="F92" s="553" t="s">
        <v>19</v>
      </c>
      <c r="G92" s="553"/>
      <c r="H92" s="554"/>
      <c r="I92" s="555"/>
      <c r="J92" s="411"/>
      <c r="K92" s="412"/>
      <c r="L92" s="412"/>
      <c r="M92" s="207"/>
      <c r="N92" s="499" t="s">
        <v>0</v>
      </c>
      <c r="O92" s="330" t="str">
        <f t="shared" si="17"/>
        <v>Small changes were made to the question. Take extra care when validating the response in Column N. If necessary, please change your answer in Column P</v>
      </c>
      <c r="P92" s="113"/>
      <c r="Q92" s="113"/>
      <c r="R92" s="130"/>
      <c r="S92" s="330"/>
      <c r="T92" s="130"/>
      <c r="U92" s="330"/>
      <c r="V92" s="332" t="str">
        <f t="shared" si="15"/>
        <v/>
      </c>
      <c r="W92" s="115"/>
      <c r="X92" s="343"/>
      <c r="Y92" s="344"/>
      <c r="Z92" s="344"/>
      <c r="AA92" s="234"/>
      <c r="AB92" s="124"/>
      <c r="AC92" s="125"/>
      <c r="AD92" s="122"/>
      <c r="AE92" s="123"/>
      <c r="AF92" s="123" t="str">
        <f t="shared" si="16"/>
        <v/>
      </c>
      <c r="AG92" s="122"/>
      <c r="AH92" s="123"/>
      <c r="AI92" s="122"/>
      <c r="AJ92" s="123"/>
      <c r="AK92" s="500" t="str">
        <f t="shared" si="13"/>
        <v/>
      </c>
      <c r="AL92" s="122"/>
      <c r="AM92" s="139"/>
      <c r="AN92" s="122"/>
      <c r="AO92" s="139"/>
      <c r="AP92" s="123" t="str">
        <f t="shared" si="14"/>
        <v>.</v>
      </c>
      <c r="AQ92" s="369"/>
      <c r="AS92" s="353"/>
      <c r="AT92" s="354"/>
      <c r="AU92" s="354"/>
      <c r="AV92" s="355"/>
    </row>
    <row r="93" spans="1:48" s="87" customFormat="1" ht="65.150000000000006" customHeight="1" x14ac:dyDescent="0.25">
      <c r="A93" s="22" t="str">
        <f>MID($E$87,FIND("(Q",$E$87)+1,7)&amp;"_E5"</f>
        <v>Q1a.2.2_E5</v>
      </c>
      <c r="B93" s="84" t="s">
        <v>37</v>
      </c>
      <c r="C93" s="92" t="s">
        <v>44</v>
      </c>
      <c r="D93" s="91"/>
      <c r="E93" s="474"/>
      <c r="F93" s="568" t="s">
        <v>27</v>
      </c>
      <c r="G93" s="568"/>
      <c r="H93" s="569"/>
      <c r="I93" s="555"/>
      <c r="J93" s="411"/>
      <c r="K93" s="412"/>
      <c r="L93" s="412"/>
      <c r="M93" s="207"/>
      <c r="N93" s="499" t="s">
        <v>0</v>
      </c>
      <c r="O93" s="330" t="str">
        <f t="shared" si="17"/>
        <v>Small changes were made to the question. Take extra care when validating the response in Column N. If necessary, please change your answer in Column P</v>
      </c>
      <c r="P93" s="113"/>
      <c r="Q93" s="113"/>
      <c r="R93" s="130"/>
      <c r="S93" s="330"/>
      <c r="T93" s="130"/>
      <c r="U93" s="330"/>
      <c r="V93" s="332" t="str">
        <f t="shared" si="15"/>
        <v/>
      </c>
      <c r="W93" s="115"/>
      <c r="X93" s="343"/>
      <c r="Y93" s="344"/>
      <c r="Z93" s="344"/>
      <c r="AA93" s="234"/>
      <c r="AB93" s="124"/>
      <c r="AC93" s="125"/>
      <c r="AD93" s="122"/>
      <c r="AE93" s="123"/>
      <c r="AF93" s="123" t="str">
        <f t="shared" si="16"/>
        <v/>
      </c>
      <c r="AG93" s="122"/>
      <c r="AH93" s="123"/>
      <c r="AI93" s="122"/>
      <c r="AJ93" s="123"/>
      <c r="AK93" s="500" t="str">
        <f t="shared" si="13"/>
        <v/>
      </c>
      <c r="AL93" s="122"/>
      <c r="AM93" s="139"/>
      <c r="AN93" s="122"/>
      <c r="AO93" s="139"/>
      <c r="AP93" s="123" t="str">
        <f t="shared" si="14"/>
        <v>.</v>
      </c>
      <c r="AQ93" s="369"/>
      <c r="AS93" s="353"/>
      <c r="AT93" s="354"/>
      <c r="AU93" s="354"/>
      <c r="AV93" s="355"/>
    </row>
    <row r="94" spans="1:48" s="87" customFormat="1" ht="38.5" customHeight="1" x14ac:dyDescent="0.25">
      <c r="A94" s="88"/>
      <c r="B94" s="84"/>
      <c r="C94" s="92"/>
      <c r="D94" s="91"/>
      <c r="E94" s="547" t="s">
        <v>552</v>
      </c>
      <c r="F94" s="547"/>
      <c r="G94" s="547"/>
      <c r="H94" s="548"/>
      <c r="I94" s="476"/>
      <c r="J94" s="411"/>
      <c r="K94" s="412"/>
      <c r="L94" s="412"/>
      <c r="M94" s="207"/>
      <c r="N94" s="343" t="s">
        <v>0</v>
      </c>
      <c r="O94" s="344" t="str">
        <f t="shared" si="17"/>
        <v/>
      </c>
      <c r="P94" s="233"/>
      <c r="Q94" s="233"/>
      <c r="R94" s="233"/>
      <c r="S94" s="344"/>
      <c r="T94" s="233"/>
      <c r="U94" s="344"/>
      <c r="V94" s="63"/>
      <c r="W94" s="234"/>
      <c r="X94" s="343"/>
      <c r="Y94" s="344"/>
      <c r="Z94" s="344"/>
      <c r="AA94" s="234"/>
      <c r="AB94" s="324"/>
      <c r="AC94" s="327"/>
      <c r="AD94" s="233"/>
      <c r="AE94" s="344"/>
      <c r="AF94" s="344"/>
      <c r="AG94" s="233"/>
      <c r="AH94" s="344"/>
      <c r="AI94" s="233"/>
      <c r="AJ94" s="344"/>
      <c r="AK94" s="326" t="str">
        <f t="shared" si="13"/>
        <v/>
      </c>
      <c r="AL94" s="233"/>
      <c r="AM94" s="326"/>
      <c r="AN94" s="233"/>
      <c r="AO94" s="326"/>
      <c r="AP94" s="344" t="str">
        <f t="shared" si="14"/>
        <v>.</v>
      </c>
      <c r="AQ94" s="370"/>
      <c r="AS94" s="353"/>
      <c r="AT94" s="354"/>
      <c r="AU94" s="354"/>
      <c r="AV94" s="355"/>
    </row>
    <row r="95" spans="1:48" s="87" customFormat="1" ht="20.149999999999999" customHeight="1" x14ac:dyDescent="0.25">
      <c r="A95" s="22" t="str">
        <f>MID($E$94,FIND("(Q",$E$94)+1,8)&amp;"_E1"</f>
        <v>Q1a.2.2a_E1</v>
      </c>
      <c r="B95" s="84" t="s">
        <v>572</v>
      </c>
      <c r="C95" s="92" t="s">
        <v>322</v>
      </c>
      <c r="D95" s="104"/>
      <c r="E95" s="473"/>
      <c r="F95" s="547" t="s">
        <v>307</v>
      </c>
      <c r="G95" s="547"/>
      <c r="H95" s="548"/>
      <c r="I95" s="476"/>
      <c r="J95" s="411"/>
      <c r="K95" s="412"/>
      <c r="L95" s="412"/>
      <c r="M95" s="207"/>
      <c r="N95" s="499" t="s">
        <v>0</v>
      </c>
      <c r="O95" s="330" t="str">
        <f t="shared" si="17"/>
        <v/>
      </c>
      <c r="P95" s="113"/>
      <c r="Q95" s="113"/>
      <c r="R95" s="130"/>
      <c r="S95" s="330"/>
      <c r="T95" s="130"/>
      <c r="U95" s="330"/>
      <c r="V95" s="332" t="str">
        <f t="shared" si="15"/>
        <v/>
      </c>
      <c r="W95" s="115"/>
      <c r="X95" s="343"/>
      <c r="Y95" s="344"/>
      <c r="Z95" s="344"/>
      <c r="AA95" s="234"/>
      <c r="AB95" s="124"/>
      <c r="AC95" s="125"/>
      <c r="AD95" s="122"/>
      <c r="AE95" s="123"/>
      <c r="AF95" s="123" t="str">
        <f t="shared" si="16"/>
        <v/>
      </c>
      <c r="AG95" s="122"/>
      <c r="AH95" s="123"/>
      <c r="AI95" s="122"/>
      <c r="AJ95" s="123"/>
      <c r="AK95" s="500" t="str">
        <f t="shared" si="13"/>
        <v/>
      </c>
      <c r="AL95" s="122"/>
      <c r="AM95" s="139"/>
      <c r="AN95" s="122"/>
      <c r="AO95" s="139"/>
      <c r="AP95" s="123" t="str">
        <f t="shared" si="14"/>
        <v>.</v>
      </c>
      <c r="AQ95" s="369"/>
      <c r="AS95" s="353"/>
      <c r="AT95" s="354"/>
      <c r="AU95" s="354"/>
      <c r="AV95" s="355"/>
    </row>
    <row r="96" spans="1:48" s="87" customFormat="1" ht="20.149999999999999" customHeight="1" x14ac:dyDescent="0.25">
      <c r="A96" s="22" t="str">
        <f>MID($E$94,FIND("(Q",$E$94)+1,8)&amp;"_E2"</f>
        <v>Q1a.2.2a_E2</v>
      </c>
      <c r="B96" s="84" t="s">
        <v>572</v>
      </c>
      <c r="C96" s="92" t="s">
        <v>323</v>
      </c>
      <c r="D96" s="105"/>
      <c r="E96" s="106"/>
      <c r="F96" s="549" t="s">
        <v>295</v>
      </c>
      <c r="G96" s="549"/>
      <c r="H96" s="550"/>
      <c r="I96" s="476"/>
      <c r="J96" s="411"/>
      <c r="K96" s="412"/>
      <c r="L96" s="412"/>
      <c r="M96" s="207"/>
      <c r="N96" s="499" t="s">
        <v>0</v>
      </c>
      <c r="O96" s="330" t="str">
        <f t="shared" si="17"/>
        <v/>
      </c>
      <c r="P96" s="113"/>
      <c r="Q96" s="113"/>
      <c r="R96" s="130"/>
      <c r="S96" s="330"/>
      <c r="T96" s="130"/>
      <c r="U96" s="330"/>
      <c r="V96" s="332" t="str">
        <f t="shared" si="15"/>
        <v/>
      </c>
      <c r="W96" s="115"/>
      <c r="X96" s="343"/>
      <c r="Y96" s="344"/>
      <c r="Z96" s="344"/>
      <c r="AA96" s="234"/>
      <c r="AB96" s="124"/>
      <c r="AC96" s="125"/>
      <c r="AD96" s="122"/>
      <c r="AE96" s="123"/>
      <c r="AF96" s="123" t="str">
        <f t="shared" si="16"/>
        <v/>
      </c>
      <c r="AG96" s="122"/>
      <c r="AH96" s="123"/>
      <c r="AI96" s="122"/>
      <c r="AJ96" s="123"/>
      <c r="AK96" s="500" t="str">
        <f t="shared" si="13"/>
        <v/>
      </c>
      <c r="AL96" s="122"/>
      <c r="AM96" s="139"/>
      <c r="AN96" s="122"/>
      <c r="AO96" s="139"/>
      <c r="AP96" s="123" t="str">
        <f t="shared" si="14"/>
        <v>.</v>
      </c>
      <c r="AQ96" s="369"/>
      <c r="AS96" s="353"/>
      <c r="AT96" s="354"/>
      <c r="AU96" s="354"/>
      <c r="AV96" s="355"/>
    </row>
    <row r="97" spans="1:48" s="87" customFormat="1" ht="20.149999999999999" customHeight="1" x14ac:dyDescent="0.25">
      <c r="A97" s="22" t="str">
        <f>MID($E$94,FIND("(Q",$E$94)+1,8)&amp;"_E6"</f>
        <v>Q1a.2.2a_E6</v>
      </c>
      <c r="B97" s="84" t="s">
        <v>572</v>
      </c>
      <c r="C97" s="92" t="s">
        <v>324</v>
      </c>
      <c r="D97" s="105"/>
      <c r="E97" s="106"/>
      <c r="F97" s="549" t="s">
        <v>296</v>
      </c>
      <c r="G97" s="549"/>
      <c r="H97" s="550"/>
      <c r="I97" s="476"/>
      <c r="J97" s="411"/>
      <c r="K97" s="412"/>
      <c r="L97" s="412"/>
      <c r="M97" s="207"/>
      <c r="N97" s="499" t="s">
        <v>0</v>
      </c>
      <c r="O97" s="330" t="str">
        <f t="shared" si="17"/>
        <v/>
      </c>
      <c r="P97" s="113"/>
      <c r="Q97" s="113"/>
      <c r="R97" s="130"/>
      <c r="S97" s="330"/>
      <c r="T97" s="130"/>
      <c r="U97" s="330"/>
      <c r="V97" s="332" t="str">
        <f t="shared" si="15"/>
        <v/>
      </c>
      <c r="W97" s="115"/>
      <c r="X97" s="343"/>
      <c r="Y97" s="344"/>
      <c r="Z97" s="344"/>
      <c r="AA97" s="234"/>
      <c r="AB97" s="124"/>
      <c r="AC97" s="125"/>
      <c r="AD97" s="122"/>
      <c r="AE97" s="123"/>
      <c r="AF97" s="123" t="str">
        <f t="shared" si="16"/>
        <v/>
      </c>
      <c r="AG97" s="122"/>
      <c r="AH97" s="123"/>
      <c r="AI97" s="122"/>
      <c r="AJ97" s="123"/>
      <c r="AK97" s="500" t="str">
        <f t="shared" si="13"/>
        <v/>
      </c>
      <c r="AL97" s="122"/>
      <c r="AM97" s="139"/>
      <c r="AN97" s="122"/>
      <c r="AO97" s="139"/>
      <c r="AP97" s="123" t="str">
        <f t="shared" si="14"/>
        <v>.</v>
      </c>
      <c r="AQ97" s="369"/>
      <c r="AS97" s="353"/>
      <c r="AT97" s="354"/>
      <c r="AU97" s="354"/>
      <c r="AV97" s="355"/>
    </row>
    <row r="98" spans="1:48" s="87" customFormat="1" ht="20.149999999999999" customHeight="1" x14ac:dyDescent="0.25">
      <c r="A98" s="22" t="str">
        <f>MID($E$94,FIND("(Q",$E$94)+1,8)&amp;"_E3"</f>
        <v>Q1a.2.2a_E3</v>
      </c>
      <c r="B98" s="84" t="s">
        <v>572</v>
      </c>
      <c r="C98" s="92" t="s">
        <v>325</v>
      </c>
      <c r="D98" s="104"/>
      <c r="E98" s="473"/>
      <c r="F98" s="547" t="s">
        <v>18</v>
      </c>
      <c r="G98" s="547"/>
      <c r="H98" s="548"/>
      <c r="I98" s="476"/>
      <c r="J98" s="411"/>
      <c r="K98" s="412"/>
      <c r="L98" s="412"/>
      <c r="M98" s="207"/>
      <c r="N98" s="499" t="s">
        <v>0</v>
      </c>
      <c r="O98" s="330" t="str">
        <f t="shared" si="17"/>
        <v/>
      </c>
      <c r="P98" s="113"/>
      <c r="Q98" s="113"/>
      <c r="R98" s="130"/>
      <c r="S98" s="330"/>
      <c r="T98" s="130"/>
      <c r="U98" s="330"/>
      <c r="V98" s="332" t="str">
        <f t="shared" si="15"/>
        <v/>
      </c>
      <c r="W98" s="115"/>
      <c r="X98" s="343"/>
      <c r="Y98" s="344"/>
      <c r="Z98" s="344"/>
      <c r="AA98" s="234"/>
      <c r="AB98" s="124"/>
      <c r="AC98" s="125"/>
      <c r="AD98" s="122"/>
      <c r="AE98" s="123"/>
      <c r="AF98" s="123" t="str">
        <f t="shared" si="16"/>
        <v/>
      </c>
      <c r="AG98" s="122"/>
      <c r="AH98" s="123"/>
      <c r="AI98" s="122"/>
      <c r="AJ98" s="123"/>
      <c r="AK98" s="500" t="str">
        <f t="shared" si="13"/>
        <v/>
      </c>
      <c r="AL98" s="122"/>
      <c r="AM98" s="139"/>
      <c r="AN98" s="122"/>
      <c r="AO98" s="139"/>
      <c r="AP98" s="123" t="str">
        <f t="shared" si="14"/>
        <v>.</v>
      </c>
      <c r="AQ98" s="369"/>
      <c r="AS98" s="353"/>
      <c r="AT98" s="354"/>
      <c r="AU98" s="354"/>
      <c r="AV98" s="355"/>
    </row>
    <row r="99" spans="1:48" s="87" customFormat="1" ht="20.149999999999999" customHeight="1" x14ac:dyDescent="0.25">
      <c r="A99" s="22" t="str">
        <f>MID($E$94,FIND("(Q",$E$94)+1,8)&amp;"_E4"</f>
        <v>Q1a.2.2a_E4</v>
      </c>
      <c r="B99" s="84" t="s">
        <v>572</v>
      </c>
      <c r="C99" s="92" t="s">
        <v>326</v>
      </c>
      <c r="D99" s="104"/>
      <c r="E99" s="473"/>
      <c r="F99" s="547" t="s">
        <v>19</v>
      </c>
      <c r="G99" s="547"/>
      <c r="H99" s="548"/>
      <c r="I99" s="476"/>
      <c r="J99" s="411"/>
      <c r="K99" s="412"/>
      <c r="L99" s="412"/>
      <c r="M99" s="207"/>
      <c r="N99" s="499" t="s">
        <v>0</v>
      </c>
      <c r="O99" s="330" t="str">
        <f t="shared" si="17"/>
        <v/>
      </c>
      <c r="P99" s="113"/>
      <c r="Q99" s="113"/>
      <c r="R99" s="130"/>
      <c r="S99" s="330"/>
      <c r="T99" s="130"/>
      <c r="U99" s="330"/>
      <c r="V99" s="332" t="str">
        <f t="shared" si="15"/>
        <v/>
      </c>
      <c r="W99" s="115"/>
      <c r="X99" s="343"/>
      <c r="Y99" s="344"/>
      <c r="Z99" s="344"/>
      <c r="AA99" s="234"/>
      <c r="AB99" s="124"/>
      <c r="AC99" s="125"/>
      <c r="AD99" s="122"/>
      <c r="AE99" s="123"/>
      <c r="AF99" s="123" t="str">
        <f t="shared" si="16"/>
        <v/>
      </c>
      <c r="AG99" s="122"/>
      <c r="AH99" s="123"/>
      <c r="AI99" s="122"/>
      <c r="AJ99" s="123"/>
      <c r="AK99" s="500" t="str">
        <f t="shared" si="13"/>
        <v/>
      </c>
      <c r="AL99" s="122"/>
      <c r="AM99" s="139"/>
      <c r="AN99" s="122"/>
      <c r="AO99" s="139"/>
      <c r="AP99" s="123" t="str">
        <f t="shared" si="14"/>
        <v>.</v>
      </c>
      <c r="AQ99" s="369"/>
      <c r="AS99" s="353"/>
      <c r="AT99" s="354"/>
      <c r="AU99" s="354"/>
      <c r="AV99" s="355"/>
    </row>
    <row r="100" spans="1:48" s="87" customFormat="1" ht="20.149999999999999" customHeight="1" x14ac:dyDescent="0.25">
      <c r="A100" s="22" t="str">
        <f>MID($E$94,FIND("(Q",$E$94)+1,8)&amp;"_E5"</f>
        <v>Q1a.2.2a_E5</v>
      </c>
      <c r="B100" s="84" t="s">
        <v>572</v>
      </c>
      <c r="C100" s="92" t="s">
        <v>327</v>
      </c>
      <c r="D100" s="104"/>
      <c r="E100" s="473"/>
      <c r="F100" s="551" t="s">
        <v>27</v>
      </c>
      <c r="G100" s="551"/>
      <c r="H100" s="552"/>
      <c r="I100" s="476"/>
      <c r="J100" s="411"/>
      <c r="K100" s="412"/>
      <c r="L100" s="412"/>
      <c r="M100" s="207"/>
      <c r="N100" s="499" t="s">
        <v>0</v>
      </c>
      <c r="O100" s="330" t="str">
        <f t="shared" si="17"/>
        <v/>
      </c>
      <c r="P100" s="113"/>
      <c r="Q100" s="113"/>
      <c r="R100" s="130"/>
      <c r="S100" s="330"/>
      <c r="T100" s="130"/>
      <c r="U100" s="330"/>
      <c r="V100" s="332" t="str">
        <f t="shared" si="15"/>
        <v/>
      </c>
      <c r="W100" s="115"/>
      <c r="X100" s="343"/>
      <c r="Y100" s="344"/>
      <c r="Z100" s="344"/>
      <c r="AA100" s="234"/>
      <c r="AB100" s="124"/>
      <c r="AC100" s="125"/>
      <c r="AD100" s="122"/>
      <c r="AE100" s="123"/>
      <c r="AF100" s="123" t="str">
        <f t="shared" si="16"/>
        <v/>
      </c>
      <c r="AG100" s="122"/>
      <c r="AH100" s="123"/>
      <c r="AI100" s="122"/>
      <c r="AJ100" s="123"/>
      <c r="AK100" s="500" t="str">
        <f t="shared" si="13"/>
        <v/>
      </c>
      <c r="AL100" s="122"/>
      <c r="AM100" s="139"/>
      <c r="AN100" s="122"/>
      <c r="AO100" s="139"/>
      <c r="AP100" s="123" t="str">
        <f t="shared" si="14"/>
        <v>.</v>
      </c>
      <c r="AQ100" s="369"/>
      <c r="AS100" s="353"/>
      <c r="AT100" s="354"/>
      <c r="AU100" s="354"/>
      <c r="AV100" s="355"/>
    </row>
    <row r="101" spans="1:48" s="87" customFormat="1" ht="65.150000000000006" customHeight="1" x14ac:dyDescent="0.25">
      <c r="A101" s="88"/>
      <c r="B101" s="84"/>
      <c r="C101" s="92"/>
      <c r="D101" s="91"/>
      <c r="E101" s="568" t="s">
        <v>484</v>
      </c>
      <c r="F101" s="568"/>
      <c r="G101" s="568"/>
      <c r="H101" s="605"/>
      <c r="I101" s="555" t="s">
        <v>918</v>
      </c>
      <c r="J101" s="411"/>
      <c r="K101" s="412"/>
      <c r="L101" s="412"/>
      <c r="M101" s="207"/>
      <c r="N101" s="343" t="s">
        <v>0</v>
      </c>
      <c r="O101" s="233"/>
      <c r="P101" s="233"/>
      <c r="Q101" s="233"/>
      <c r="R101" s="233"/>
      <c r="S101" s="344"/>
      <c r="T101" s="233"/>
      <c r="U101" s="344"/>
      <c r="V101" s="63"/>
      <c r="W101" s="234"/>
      <c r="X101" s="343"/>
      <c r="Y101" s="344"/>
      <c r="Z101" s="344"/>
      <c r="AA101" s="234"/>
      <c r="AB101" s="324"/>
      <c r="AC101" s="327"/>
      <c r="AD101" s="233"/>
      <c r="AE101" s="344"/>
      <c r="AF101" s="344"/>
      <c r="AG101" s="233"/>
      <c r="AH101" s="344"/>
      <c r="AI101" s="233"/>
      <c r="AJ101" s="344"/>
      <c r="AK101" s="326" t="str">
        <f t="shared" si="13"/>
        <v/>
      </c>
      <c r="AL101" s="233"/>
      <c r="AM101" s="326"/>
      <c r="AN101" s="233"/>
      <c r="AO101" s="326"/>
      <c r="AP101" s="344" t="str">
        <f t="shared" si="14"/>
        <v>.</v>
      </c>
      <c r="AQ101" s="370"/>
      <c r="AS101" s="353"/>
      <c r="AT101" s="354"/>
      <c r="AU101" s="354"/>
      <c r="AV101" s="355"/>
    </row>
    <row r="102" spans="1:48" s="87" customFormat="1" ht="65.150000000000006" customHeight="1" x14ac:dyDescent="0.25">
      <c r="A102" s="22" t="str">
        <f>MID($E$101,FIND("(Q",$E$101)+1,7)&amp;"_E1"</f>
        <v>Q1a.2.3_E1</v>
      </c>
      <c r="B102" s="84" t="s">
        <v>37</v>
      </c>
      <c r="C102" s="51" t="s">
        <v>69</v>
      </c>
      <c r="D102" s="91"/>
      <c r="E102" s="474"/>
      <c r="F102" s="553" t="s">
        <v>307</v>
      </c>
      <c r="G102" s="553"/>
      <c r="H102" s="554"/>
      <c r="I102" s="555"/>
      <c r="J102" s="411"/>
      <c r="K102" s="412"/>
      <c r="L102" s="412"/>
      <c r="M102" s="207"/>
      <c r="N102" s="499" t="s">
        <v>0</v>
      </c>
      <c r="O102" s="330" t="s">
        <v>926</v>
      </c>
      <c r="P102" s="113"/>
      <c r="Q102" s="113"/>
      <c r="R102" s="130"/>
      <c r="S102" s="330"/>
      <c r="T102" s="130"/>
      <c r="U102" s="330"/>
      <c r="V102" s="332" t="str">
        <f t="shared" si="15"/>
        <v/>
      </c>
      <c r="W102" s="115"/>
      <c r="X102" s="343"/>
      <c r="Y102" s="344"/>
      <c r="Z102" s="344"/>
      <c r="AA102" s="234"/>
      <c r="AB102" s="124"/>
      <c r="AC102" s="125"/>
      <c r="AD102" s="122"/>
      <c r="AE102" s="123"/>
      <c r="AF102" s="123" t="str">
        <f t="shared" si="16"/>
        <v/>
      </c>
      <c r="AG102" s="122"/>
      <c r="AH102" s="123"/>
      <c r="AI102" s="122"/>
      <c r="AJ102" s="123"/>
      <c r="AK102" s="500" t="str">
        <f t="shared" si="13"/>
        <v/>
      </c>
      <c r="AL102" s="122"/>
      <c r="AM102" s="139"/>
      <c r="AN102" s="122"/>
      <c r="AO102" s="139"/>
      <c r="AP102" s="123" t="str">
        <f t="shared" si="14"/>
        <v>.</v>
      </c>
      <c r="AQ102" s="369"/>
      <c r="AS102" s="353"/>
      <c r="AT102" s="354"/>
      <c r="AU102" s="354"/>
      <c r="AV102" s="355"/>
    </row>
    <row r="103" spans="1:48" s="87" customFormat="1" ht="65.150000000000006" customHeight="1" x14ac:dyDescent="0.25">
      <c r="A103" s="22" t="str">
        <f>MID($E$101,FIND("(Q",$E$101)+1,7)&amp;"_E2"</f>
        <v>Q1a.2.3_E2</v>
      </c>
      <c r="B103" s="84" t="s">
        <v>37</v>
      </c>
      <c r="C103" s="22" t="s">
        <v>70</v>
      </c>
      <c r="D103" s="101"/>
      <c r="E103" s="100"/>
      <c r="F103" s="573" t="s">
        <v>295</v>
      </c>
      <c r="G103" s="573"/>
      <c r="H103" s="574"/>
      <c r="I103" s="555"/>
      <c r="J103" s="411"/>
      <c r="K103" s="412"/>
      <c r="L103" s="412"/>
      <c r="M103" s="207"/>
      <c r="N103" s="499" t="s">
        <v>0</v>
      </c>
      <c r="O103" s="330" t="s">
        <v>926</v>
      </c>
      <c r="P103" s="113"/>
      <c r="Q103" s="113"/>
      <c r="R103" s="130"/>
      <c r="S103" s="330"/>
      <c r="T103" s="130"/>
      <c r="U103" s="330"/>
      <c r="V103" s="332" t="str">
        <f t="shared" si="15"/>
        <v/>
      </c>
      <c r="W103" s="115"/>
      <c r="X103" s="343"/>
      <c r="Y103" s="344"/>
      <c r="Z103" s="344"/>
      <c r="AA103" s="234"/>
      <c r="AB103" s="124"/>
      <c r="AC103" s="125"/>
      <c r="AD103" s="122"/>
      <c r="AE103" s="123"/>
      <c r="AF103" s="123" t="str">
        <f t="shared" si="16"/>
        <v/>
      </c>
      <c r="AG103" s="122"/>
      <c r="AH103" s="123"/>
      <c r="AI103" s="122"/>
      <c r="AJ103" s="123"/>
      <c r="AK103" s="500" t="str">
        <f t="shared" si="13"/>
        <v/>
      </c>
      <c r="AL103" s="122"/>
      <c r="AM103" s="139"/>
      <c r="AN103" s="122"/>
      <c r="AO103" s="139"/>
      <c r="AP103" s="123" t="str">
        <f t="shared" si="14"/>
        <v>.</v>
      </c>
      <c r="AQ103" s="369"/>
      <c r="AS103" s="353"/>
      <c r="AT103" s="354"/>
      <c r="AU103" s="354"/>
      <c r="AV103" s="355"/>
    </row>
    <row r="104" spans="1:48" s="87" customFormat="1" ht="65.150000000000006" customHeight="1" x14ac:dyDescent="0.25">
      <c r="A104" s="22" t="str">
        <f>MID($E$101,FIND("(Q",$E$101)+1,7)&amp;"_E5"</f>
        <v>Q1a.2.3_E5</v>
      </c>
      <c r="B104" s="84" t="s">
        <v>37</v>
      </c>
      <c r="C104" s="22" t="s">
        <v>239</v>
      </c>
      <c r="D104" s="91"/>
      <c r="E104" s="474"/>
      <c r="F104" s="568" t="s">
        <v>27</v>
      </c>
      <c r="G104" s="568"/>
      <c r="H104" s="569"/>
      <c r="I104" s="555"/>
      <c r="J104" s="411"/>
      <c r="K104" s="412"/>
      <c r="L104" s="412"/>
      <c r="M104" s="207"/>
      <c r="N104" s="499" t="s">
        <v>0</v>
      </c>
      <c r="O104" s="330" t="s">
        <v>926</v>
      </c>
      <c r="P104" s="113"/>
      <c r="Q104" s="113"/>
      <c r="R104" s="130"/>
      <c r="S104" s="330"/>
      <c r="T104" s="130"/>
      <c r="U104" s="330"/>
      <c r="V104" s="332" t="str">
        <f t="shared" si="15"/>
        <v/>
      </c>
      <c r="W104" s="115"/>
      <c r="X104" s="343"/>
      <c r="Y104" s="344"/>
      <c r="Z104" s="344"/>
      <c r="AA104" s="234"/>
      <c r="AB104" s="124"/>
      <c r="AC104" s="125"/>
      <c r="AD104" s="122"/>
      <c r="AE104" s="123"/>
      <c r="AF104" s="123" t="str">
        <f t="shared" si="16"/>
        <v/>
      </c>
      <c r="AG104" s="122"/>
      <c r="AH104" s="123"/>
      <c r="AI104" s="122"/>
      <c r="AJ104" s="123"/>
      <c r="AK104" s="500" t="str">
        <f t="shared" si="13"/>
        <v/>
      </c>
      <c r="AL104" s="122"/>
      <c r="AM104" s="139"/>
      <c r="AN104" s="122"/>
      <c r="AO104" s="139"/>
      <c r="AP104" s="123" t="str">
        <f t="shared" si="14"/>
        <v>.</v>
      </c>
      <c r="AQ104" s="369"/>
      <c r="AS104" s="353"/>
      <c r="AT104" s="354"/>
      <c r="AU104" s="354"/>
      <c r="AV104" s="355"/>
    </row>
    <row r="105" spans="1:48" s="87" customFormat="1" ht="65.150000000000006" customHeight="1" x14ac:dyDescent="0.25">
      <c r="A105" s="22" t="str">
        <f>MID($E$105,FIND("(Q",$E$105)+1,8)</f>
        <v>Q1a.2.3a</v>
      </c>
      <c r="B105" s="84" t="s">
        <v>304</v>
      </c>
      <c r="C105" s="90"/>
      <c r="D105" s="91"/>
      <c r="E105" s="547" t="s">
        <v>563</v>
      </c>
      <c r="F105" s="547"/>
      <c r="G105" s="547"/>
      <c r="H105" s="548"/>
      <c r="I105" s="555"/>
      <c r="J105" s="411"/>
      <c r="K105" s="412"/>
      <c r="L105" s="412"/>
      <c r="M105" s="207"/>
      <c r="N105" s="499" t="s">
        <v>0</v>
      </c>
      <c r="O105" s="330" t="s">
        <v>934</v>
      </c>
      <c r="P105" s="113"/>
      <c r="Q105" s="113"/>
      <c r="R105" s="130"/>
      <c r="S105" s="330"/>
      <c r="T105" s="130"/>
      <c r="U105" s="330"/>
      <c r="V105" s="332" t="str">
        <f t="shared" si="15"/>
        <v/>
      </c>
      <c r="W105" s="115"/>
      <c r="X105" s="343"/>
      <c r="Y105" s="344"/>
      <c r="Z105" s="344"/>
      <c r="AA105" s="234"/>
      <c r="AB105" s="124"/>
      <c r="AC105" s="125"/>
      <c r="AD105" s="122"/>
      <c r="AE105" s="123"/>
      <c r="AF105" s="123" t="str">
        <f t="shared" si="16"/>
        <v/>
      </c>
      <c r="AG105" s="122"/>
      <c r="AH105" s="123"/>
      <c r="AI105" s="122"/>
      <c r="AJ105" s="123"/>
      <c r="AK105" s="500" t="str">
        <f t="shared" si="13"/>
        <v/>
      </c>
      <c r="AL105" s="122"/>
      <c r="AM105" s="139"/>
      <c r="AN105" s="122"/>
      <c r="AO105" s="139"/>
      <c r="AP105" s="123" t="str">
        <f t="shared" si="14"/>
        <v>.</v>
      </c>
      <c r="AQ105" s="369"/>
      <c r="AS105" s="353"/>
      <c r="AT105" s="354"/>
      <c r="AU105" s="354"/>
      <c r="AV105" s="355"/>
    </row>
    <row r="106" spans="1:48" s="87" customFormat="1" ht="87" customHeight="1" x14ac:dyDescent="0.25">
      <c r="A106" s="88"/>
      <c r="B106" s="84"/>
      <c r="C106" s="90"/>
      <c r="D106" s="91"/>
      <c r="E106" s="568" t="s">
        <v>599</v>
      </c>
      <c r="F106" s="568"/>
      <c r="G106" s="568"/>
      <c r="H106" s="605"/>
      <c r="I106" s="555" t="s">
        <v>919</v>
      </c>
      <c r="J106" s="411"/>
      <c r="K106" s="412"/>
      <c r="L106" s="412"/>
      <c r="M106" s="207"/>
      <c r="N106" s="343" t="s">
        <v>0</v>
      </c>
      <c r="O106" s="233"/>
      <c r="P106" s="233"/>
      <c r="Q106" s="233"/>
      <c r="R106" s="233"/>
      <c r="S106" s="344"/>
      <c r="T106" s="233"/>
      <c r="U106" s="344"/>
      <c r="V106" s="63"/>
      <c r="W106" s="234"/>
      <c r="X106" s="343"/>
      <c r="Y106" s="344"/>
      <c r="Z106" s="344"/>
      <c r="AA106" s="234"/>
      <c r="AB106" s="324"/>
      <c r="AC106" s="327"/>
      <c r="AD106" s="233"/>
      <c r="AE106" s="344"/>
      <c r="AF106" s="344"/>
      <c r="AG106" s="233"/>
      <c r="AH106" s="344"/>
      <c r="AI106" s="233"/>
      <c r="AJ106" s="344"/>
      <c r="AK106" s="326" t="str">
        <f t="shared" si="13"/>
        <v/>
      </c>
      <c r="AL106" s="233"/>
      <c r="AM106" s="326"/>
      <c r="AN106" s="233"/>
      <c r="AO106" s="326"/>
      <c r="AP106" s="344" t="str">
        <f t="shared" si="14"/>
        <v>.</v>
      </c>
      <c r="AQ106" s="370"/>
      <c r="AS106" s="353"/>
      <c r="AT106" s="354"/>
      <c r="AU106" s="354"/>
      <c r="AV106" s="355"/>
    </row>
    <row r="107" spans="1:48" s="87" customFormat="1" ht="79" customHeight="1" x14ac:dyDescent="0.25">
      <c r="A107" s="22" t="str">
        <f>MID($E$106,FIND("(Q",$E$106)+1,7)&amp;"_E1"</f>
        <v>Q1a.2.4_E1</v>
      </c>
      <c r="B107" s="84" t="s">
        <v>36</v>
      </c>
      <c r="C107" s="92"/>
      <c r="D107" s="91"/>
      <c r="E107" s="474"/>
      <c r="F107" s="553" t="s">
        <v>307</v>
      </c>
      <c r="G107" s="553"/>
      <c r="H107" s="554"/>
      <c r="I107" s="555"/>
      <c r="J107" s="411"/>
      <c r="K107" s="412"/>
      <c r="L107" s="412"/>
      <c r="M107" s="207"/>
      <c r="N107" s="499" t="s">
        <v>0</v>
      </c>
      <c r="O107" s="330" t="s">
        <v>0</v>
      </c>
      <c r="P107" s="113"/>
      <c r="Q107" s="113"/>
      <c r="R107" s="130"/>
      <c r="S107" s="330"/>
      <c r="T107" s="130"/>
      <c r="U107" s="330"/>
      <c r="V107" s="332" t="str">
        <f t="shared" si="15"/>
        <v/>
      </c>
      <c r="W107" s="115"/>
      <c r="X107" s="343"/>
      <c r="Y107" s="344"/>
      <c r="Z107" s="344"/>
      <c r="AA107" s="234"/>
      <c r="AB107" s="124"/>
      <c r="AC107" s="125"/>
      <c r="AD107" s="122"/>
      <c r="AE107" s="123"/>
      <c r="AF107" s="123" t="str">
        <f t="shared" si="16"/>
        <v/>
      </c>
      <c r="AG107" s="122"/>
      <c r="AH107" s="123"/>
      <c r="AI107" s="122"/>
      <c r="AJ107" s="123"/>
      <c r="AK107" s="500" t="str">
        <f t="shared" si="13"/>
        <v/>
      </c>
      <c r="AL107" s="122"/>
      <c r="AM107" s="139"/>
      <c r="AN107" s="122"/>
      <c r="AO107" s="139"/>
      <c r="AP107" s="123" t="str">
        <f t="shared" si="14"/>
        <v>.</v>
      </c>
      <c r="AQ107" s="369"/>
      <c r="AS107" s="353"/>
      <c r="AT107" s="354"/>
      <c r="AU107" s="354"/>
      <c r="AV107" s="355"/>
    </row>
    <row r="108" spans="1:48" s="87" customFormat="1" ht="74.5" customHeight="1" x14ac:dyDescent="0.25">
      <c r="A108" s="22" t="str">
        <f>MID($E$106,FIND("(Q",$E$106)+1,7)&amp;"_E5"</f>
        <v>Q1a.2.4_E5</v>
      </c>
      <c r="B108" s="84" t="s">
        <v>36</v>
      </c>
      <c r="C108" s="92"/>
      <c r="D108" s="91"/>
      <c r="E108" s="474"/>
      <c r="F108" s="568" t="s">
        <v>27</v>
      </c>
      <c r="G108" s="568"/>
      <c r="H108" s="569"/>
      <c r="I108" s="555"/>
      <c r="J108" s="411"/>
      <c r="K108" s="412"/>
      <c r="L108" s="412"/>
      <c r="M108" s="207"/>
      <c r="N108" s="499" t="s">
        <v>0</v>
      </c>
      <c r="O108" s="330" t="s">
        <v>0</v>
      </c>
      <c r="P108" s="113"/>
      <c r="Q108" s="113"/>
      <c r="R108" s="130"/>
      <c r="S108" s="330"/>
      <c r="T108" s="130"/>
      <c r="U108" s="330"/>
      <c r="V108" s="332" t="str">
        <f t="shared" si="15"/>
        <v/>
      </c>
      <c r="W108" s="115"/>
      <c r="X108" s="343"/>
      <c r="Y108" s="344"/>
      <c r="Z108" s="344"/>
      <c r="AA108" s="234"/>
      <c r="AB108" s="124"/>
      <c r="AC108" s="125"/>
      <c r="AD108" s="122"/>
      <c r="AE108" s="123"/>
      <c r="AF108" s="123" t="str">
        <f t="shared" si="16"/>
        <v/>
      </c>
      <c r="AG108" s="122"/>
      <c r="AH108" s="123"/>
      <c r="AI108" s="122"/>
      <c r="AJ108" s="123"/>
      <c r="AK108" s="500" t="str">
        <f t="shared" si="13"/>
        <v/>
      </c>
      <c r="AL108" s="122"/>
      <c r="AM108" s="139"/>
      <c r="AN108" s="122"/>
      <c r="AO108" s="139"/>
      <c r="AP108" s="123" t="str">
        <f t="shared" si="14"/>
        <v>.</v>
      </c>
      <c r="AQ108" s="369"/>
      <c r="AS108" s="353"/>
      <c r="AT108" s="354"/>
      <c r="AU108" s="354"/>
      <c r="AV108" s="355"/>
    </row>
    <row r="109" spans="1:48" s="87" customFormat="1" ht="66.650000000000006" customHeight="1" x14ac:dyDescent="0.25">
      <c r="A109" s="22" t="str">
        <f>MID($E$109,FIND("(Q",$E$109)+1,8)</f>
        <v>Q1a.2.4a</v>
      </c>
      <c r="B109" s="84" t="s">
        <v>304</v>
      </c>
      <c r="C109" s="92"/>
      <c r="D109" s="91"/>
      <c r="E109" s="547" t="s">
        <v>829</v>
      </c>
      <c r="F109" s="547"/>
      <c r="G109" s="547"/>
      <c r="H109" s="548"/>
      <c r="I109" s="555"/>
      <c r="J109" s="411"/>
      <c r="K109" s="412"/>
      <c r="L109" s="412"/>
      <c r="M109" s="207"/>
      <c r="N109" s="499" t="s">
        <v>0</v>
      </c>
      <c r="O109" s="330" t="s">
        <v>0</v>
      </c>
      <c r="P109" s="113"/>
      <c r="Q109" s="113"/>
      <c r="R109" s="130"/>
      <c r="S109" s="330"/>
      <c r="T109" s="130"/>
      <c r="U109" s="330"/>
      <c r="V109" s="332" t="str">
        <f t="shared" si="15"/>
        <v/>
      </c>
      <c r="W109" s="115"/>
      <c r="X109" s="343"/>
      <c r="Y109" s="344"/>
      <c r="Z109" s="344"/>
      <c r="AA109" s="234"/>
      <c r="AB109" s="124"/>
      <c r="AC109" s="125"/>
      <c r="AD109" s="122"/>
      <c r="AE109" s="123"/>
      <c r="AF109" s="123" t="str">
        <f t="shared" si="16"/>
        <v/>
      </c>
      <c r="AG109" s="122"/>
      <c r="AH109" s="123"/>
      <c r="AI109" s="122"/>
      <c r="AJ109" s="123"/>
      <c r="AK109" s="500" t="str">
        <f t="shared" si="13"/>
        <v/>
      </c>
      <c r="AL109" s="122"/>
      <c r="AM109" s="139"/>
      <c r="AN109" s="122"/>
      <c r="AO109" s="139"/>
      <c r="AP109" s="123" t="str">
        <f t="shared" si="14"/>
        <v>.</v>
      </c>
      <c r="AQ109" s="369"/>
      <c r="AS109" s="353"/>
      <c r="AT109" s="354"/>
      <c r="AU109" s="354"/>
      <c r="AV109" s="355"/>
    </row>
    <row r="110" spans="1:48" s="87" customFormat="1" ht="55" customHeight="1" x14ac:dyDescent="0.25">
      <c r="A110" s="88"/>
      <c r="B110" s="84"/>
      <c r="C110" s="92"/>
      <c r="D110" s="91"/>
      <c r="E110" s="568" t="s">
        <v>483</v>
      </c>
      <c r="F110" s="568"/>
      <c r="G110" s="568"/>
      <c r="H110" s="605"/>
      <c r="I110" s="555" t="s">
        <v>920</v>
      </c>
      <c r="J110" s="411"/>
      <c r="K110" s="412"/>
      <c r="L110" s="412"/>
      <c r="M110" s="207"/>
      <c r="N110" s="343" t="s">
        <v>0</v>
      </c>
      <c r="O110" s="233"/>
      <c r="P110" s="233"/>
      <c r="Q110" s="233"/>
      <c r="R110" s="233"/>
      <c r="S110" s="344"/>
      <c r="T110" s="233"/>
      <c r="U110" s="344"/>
      <c r="V110" s="63"/>
      <c r="W110" s="234"/>
      <c r="X110" s="343"/>
      <c r="Y110" s="344"/>
      <c r="Z110" s="344"/>
      <c r="AA110" s="234"/>
      <c r="AB110" s="324"/>
      <c r="AC110" s="327"/>
      <c r="AD110" s="233"/>
      <c r="AE110" s="344"/>
      <c r="AF110" s="344"/>
      <c r="AG110" s="233"/>
      <c r="AH110" s="344"/>
      <c r="AI110" s="233"/>
      <c r="AJ110" s="344"/>
      <c r="AK110" s="326" t="str">
        <f t="shared" si="13"/>
        <v/>
      </c>
      <c r="AL110" s="233"/>
      <c r="AM110" s="326"/>
      <c r="AN110" s="233"/>
      <c r="AO110" s="326"/>
      <c r="AP110" s="344" t="str">
        <f t="shared" si="14"/>
        <v>.</v>
      </c>
      <c r="AQ110" s="370"/>
      <c r="AS110" s="353"/>
      <c r="AT110" s="354"/>
      <c r="AU110" s="354"/>
      <c r="AV110" s="355"/>
    </row>
    <row r="111" spans="1:48" s="87" customFormat="1" ht="65.150000000000006" customHeight="1" x14ac:dyDescent="0.25">
      <c r="A111" s="22" t="str">
        <f>MID($E$110,FIND("(Q",$E$110)+1,7)&amp;"_E1"</f>
        <v>Q1a.2.5_E1</v>
      </c>
      <c r="B111" s="92" t="s">
        <v>37</v>
      </c>
      <c r="C111" s="329" t="s">
        <v>328</v>
      </c>
      <c r="D111" s="474"/>
      <c r="E111" s="474"/>
      <c r="F111" s="553" t="s">
        <v>307</v>
      </c>
      <c r="G111" s="553"/>
      <c r="H111" s="554"/>
      <c r="I111" s="555"/>
      <c r="J111" s="411"/>
      <c r="K111" s="412"/>
      <c r="L111" s="412"/>
      <c r="M111" s="207"/>
      <c r="N111" s="499" t="s">
        <v>0</v>
      </c>
      <c r="O111" s="330" t="s">
        <v>926</v>
      </c>
      <c r="P111" s="113"/>
      <c r="Q111" s="113"/>
      <c r="R111" s="130"/>
      <c r="S111" s="330"/>
      <c r="T111" s="130"/>
      <c r="U111" s="330"/>
      <c r="V111" s="332" t="str">
        <f t="shared" si="15"/>
        <v/>
      </c>
      <c r="W111" s="115"/>
      <c r="X111" s="343"/>
      <c r="Y111" s="344"/>
      <c r="Z111" s="344"/>
      <c r="AA111" s="234"/>
      <c r="AB111" s="124"/>
      <c r="AC111" s="125"/>
      <c r="AD111" s="122"/>
      <c r="AE111" s="123"/>
      <c r="AF111" s="123" t="str">
        <f t="shared" si="16"/>
        <v/>
      </c>
      <c r="AG111" s="122"/>
      <c r="AH111" s="123"/>
      <c r="AI111" s="122"/>
      <c r="AJ111" s="123"/>
      <c r="AK111" s="500" t="str">
        <f t="shared" si="13"/>
        <v/>
      </c>
      <c r="AL111" s="122"/>
      <c r="AM111" s="139"/>
      <c r="AN111" s="122"/>
      <c r="AO111" s="139"/>
      <c r="AP111" s="123" t="str">
        <f t="shared" si="14"/>
        <v>.</v>
      </c>
      <c r="AQ111" s="369"/>
      <c r="AS111" s="353"/>
      <c r="AT111" s="354"/>
      <c r="AU111" s="354"/>
      <c r="AV111" s="355"/>
    </row>
    <row r="112" spans="1:48" s="87" customFormat="1" ht="65.150000000000006" customHeight="1" x14ac:dyDescent="0.25">
      <c r="A112" s="22" t="str">
        <f>MID($E$110,FIND("(Q",$E$110)+1,7)&amp;"_E2"</f>
        <v>Q1a.2.5_E2</v>
      </c>
      <c r="B112" s="92" t="s">
        <v>37</v>
      </c>
      <c r="C112" s="329" t="s">
        <v>329</v>
      </c>
      <c r="D112" s="328"/>
      <c r="E112" s="100"/>
      <c r="F112" s="606" t="s">
        <v>295</v>
      </c>
      <c r="G112" s="607"/>
      <c r="H112" s="608"/>
      <c r="I112" s="555"/>
      <c r="J112" s="411"/>
      <c r="K112" s="412"/>
      <c r="L112" s="412"/>
      <c r="M112" s="207"/>
      <c r="N112" s="499" t="s">
        <v>0</v>
      </c>
      <c r="O112" s="330" t="s">
        <v>926</v>
      </c>
      <c r="P112" s="113"/>
      <c r="Q112" s="113"/>
      <c r="R112" s="130"/>
      <c r="S112" s="330"/>
      <c r="T112" s="130"/>
      <c r="U112" s="330"/>
      <c r="V112" s="332" t="str">
        <f t="shared" si="15"/>
        <v/>
      </c>
      <c r="W112" s="115"/>
      <c r="X112" s="343"/>
      <c r="Y112" s="344"/>
      <c r="Z112" s="344"/>
      <c r="AA112" s="234"/>
      <c r="AB112" s="124"/>
      <c r="AC112" s="125"/>
      <c r="AD112" s="122"/>
      <c r="AE112" s="123"/>
      <c r="AF112" s="123" t="str">
        <f t="shared" si="16"/>
        <v/>
      </c>
      <c r="AG112" s="122"/>
      <c r="AH112" s="123"/>
      <c r="AI112" s="122"/>
      <c r="AJ112" s="123"/>
      <c r="AK112" s="500" t="str">
        <f t="shared" si="13"/>
        <v/>
      </c>
      <c r="AL112" s="122"/>
      <c r="AM112" s="139"/>
      <c r="AN112" s="122"/>
      <c r="AO112" s="139"/>
      <c r="AP112" s="123" t="str">
        <f t="shared" si="14"/>
        <v>.</v>
      </c>
      <c r="AQ112" s="369"/>
      <c r="AS112" s="353"/>
      <c r="AT112" s="354"/>
      <c r="AU112" s="354"/>
      <c r="AV112" s="355"/>
    </row>
    <row r="113" spans="1:48" s="87" customFormat="1" ht="65.150000000000006" customHeight="1" x14ac:dyDescent="0.25">
      <c r="A113" s="22" t="str">
        <f>MID($E$110,FIND("(Q",$E$110)+1,7)&amp;"_E5"</f>
        <v>Q1a.2.5_E5</v>
      </c>
      <c r="B113" s="92" t="s">
        <v>37</v>
      </c>
      <c r="C113" s="329" t="s">
        <v>330</v>
      </c>
      <c r="D113" s="474"/>
      <c r="E113" s="474"/>
      <c r="F113" s="568" t="s">
        <v>27</v>
      </c>
      <c r="G113" s="568"/>
      <c r="H113" s="569"/>
      <c r="I113" s="555"/>
      <c r="J113" s="411"/>
      <c r="K113" s="412"/>
      <c r="L113" s="412"/>
      <c r="M113" s="207"/>
      <c r="N113" s="499" t="s">
        <v>0</v>
      </c>
      <c r="O113" s="330" t="s">
        <v>926</v>
      </c>
      <c r="P113" s="113"/>
      <c r="Q113" s="113"/>
      <c r="R113" s="130"/>
      <c r="S113" s="330"/>
      <c r="T113" s="130"/>
      <c r="U113" s="330"/>
      <c r="V113" s="332" t="str">
        <f t="shared" si="15"/>
        <v/>
      </c>
      <c r="W113" s="115"/>
      <c r="X113" s="343"/>
      <c r="Y113" s="344"/>
      <c r="Z113" s="344"/>
      <c r="AA113" s="234"/>
      <c r="AB113" s="124"/>
      <c r="AC113" s="125"/>
      <c r="AD113" s="122"/>
      <c r="AE113" s="123"/>
      <c r="AF113" s="123" t="str">
        <f t="shared" si="16"/>
        <v/>
      </c>
      <c r="AG113" s="122"/>
      <c r="AH113" s="123"/>
      <c r="AI113" s="122"/>
      <c r="AJ113" s="123"/>
      <c r="AK113" s="500" t="str">
        <f t="shared" si="13"/>
        <v/>
      </c>
      <c r="AL113" s="122"/>
      <c r="AM113" s="139"/>
      <c r="AN113" s="122"/>
      <c r="AO113" s="139"/>
      <c r="AP113" s="123" t="str">
        <f t="shared" si="14"/>
        <v>.</v>
      </c>
      <c r="AQ113" s="369"/>
      <c r="AS113" s="353"/>
      <c r="AT113" s="354"/>
      <c r="AU113" s="354"/>
      <c r="AV113" s="355"/>
    </row>
    <row r="114" spans="1:48" s="87" customFormat="1" ht="55" customHeight="1" x14ac:dyDescent="0.25">
      <c r="A114" s="22" t="str">
        <f>MID($E$114,FIND("(Q",$E$114)+1,8)</f>
        <v>Q1a.2.5a</v>
      </c>
      <c r="B114" s="84" t="s">
        <v>304</v>
      </c>
      <c r="C114" s="92"/>
      <c r="D114" s="91"/>
      <c r="E114" s="547" t="s">
        <v>564</v>
      </c>
      <c r="F114" s="547"/>
      <c r="G114" s="547"/>
      <c r="H114" s="548"/>
      <c r="I114" s="555"/>
      <c r="J114" s="411"/>
      <c r="K114" s="412"/>
      <c r="L114" s="412"/>
      <c r="M114" s="207"/>
      <c r="N114" s="499" t="s">
        <v>0</v>
      </c>
      <c r="O114" s="330" t="s">
        <v>934</v>
      </c>
      <c r="P114" s="113"/>
      <c r="Q114" s="113"/>
      <c r="R114" s="130"/>
      <c r="S114" s="330"/>
      <c r="T114" s="130"/>
      <c r="U114" s="330"/>
      <c r="V114" s="332" t="str">
        <f t="shared" si="15"/>
        <v/>
      </c>
      <c r="W114" s="115"/>
      <c r="X114" s="343"/>
      <c r="Y114" s="344"/>
      <c r="Z114" s="344"/>
      <c r="AA114" s="234"/>
      <c r="AB114" s="124"/>
      <c r="AC114" s="125"/>
      <c r="AD114" s="122"/>
      <c r="AE114" s="123"/>
      <c r="AF114" s="123" t="str">
        <f t="shared" si="16"/>
        <v/>
      </c>
      <c r="AG114" s="122"/>
      <c r="AH114" s="123"/>
      <c r="AI114" s="122"/>
      <c r="AJ114" s="123"/>
      <c r="AK114" s="500" t="str">
        <f t="shared" si="13"/>
        <v/>
      </c>
      <c r="AL114" s="122"/>
      <c r="AM114" s="139"/>
      <c r="AN114" s="122"/>
      <c r="AO114" s="139"/>
      <c r="AP114" s="123" t="str">
        <f t="shared" si="14"/>
        <v>.</v>
      </c>
      <c r="AQ114" s="369"/>
      <c r="AS114" s="353"/>
      <c r="AT114" s="354"/>
      <c r="AU114" s="354"/>
      <c r="AV114" s="355"/>
    </row>
    <row r="115" spans="1:48" s="87" customFormat="1" ht="79" customHeight="1" x14ac:dyDescent="0.25">
      <c r="A115" s="88"/>
      <c r="B115" s="84"/>
      <c r="C115" s="92"/>
      <c r="D115" s="91"/>
      <c r="E115" s="568" t="s">
        <v>600</v>
      </c>
      <c r="F115" s="568"/>
      <c r="G115" s="568"/>
      <c r="H115" s="605"/>
      <c r="I115" s="555" t="s">
        <v>921</v>
      </c>
      <c r="J115" s="411"/>
      <c r="K115" s="412"/>
      <c r="L115" s="412"/>
      <c r="M115" s="207"/>
      <c r="N115" s="343" t="s">
        <v>0</v>
      </c>
      <c r="O115" s="233"/>
      <c r="P115" s="233"/>
      <c r="Q115" s="233"/>
      <c r="R115" s="233"/>
      <c r="S115" s="344"/>
      <c r="T115" s="233"/>
      <c r="U115" s="344"/>
      <c r="V115" s="63"/>
      <c r="W115" s="234"/>
      <c r="X115" s="343"/>
      <c r="Y115" s="344"/>
      <c r="Z115" s="344"/>
      <c r="AA115" s="234"/>
      <c r="AB115" s="324"/>
      <c r="AC115" s="327"/>
      <c r="AD115" s="233"/>
      <c r="AE115" s="344"/>
      <c r="AF115" s="344"/>
      <c r="AG115" s="233"/>
      <c r="AH115" s="344"/>
      <c r="AI115" s="233"/>
      <c r="AJ115" s="344"/>
      <c r="AK115" s="326" t="str">
        <f t="shared" si="13"/>
        <v/>
      </c>
      <c r="AL115" s="233"/>
      <c r="AM115" s="326"/>
      <c r="AN115" s="233"/>
      <c r="AO115" s="326"/>
      <c r="AP115" s="344" t="str">
        <f t="shared" si="14"/>
        <v>.</v>
      </c>
      <c r="AQ115" s="370"/>
      <c r="AS115" s="353"/>
      <c r="AT115" s="354"/>
      <c r="AU115" s="354"/>
      <c r="AV115" s="355"/>
    </row>
    <row r="116" spans="1:48" s="87" customFormat="1" ht="84.65" customHeight="1" x14ac:dyDescent="0.25">
      <c r="A116" s="22" t="str">
        <f>MID($E$115,FIND("(Q",$E$115)+1,7)&amp;"_E1"</f>
        <v>Q1a.2.6_E1</v>
      </c>
      <c r="B116" s="84" t="s">
        <v>36</v>
      </c>
      <c r="C116" s="92"/>
      <c r="D116" s="91"/>
      <c r="E116" s="474"/>
      <c r="F116" s="553" t="s">
        <v>307</v>
      </c>
      <c r="G116" s="553"/>
      <c r="H116" s="554"/>
      <c r="I116" s="555"/>
      <c r="J116" s="411"/>
      <c r="K116" s="412"/>
      <c r="L116" s="412"/>
      <c r="M116" s="207"/>
      <c r="N116" s="499" t="s">
        <v>0</v>
      </c>
      <c r="O116" s="330" t="str">
        <f t="shared" ref="O116:O157" si="18">IF(OR(B116="NI",B116="N"),"New question introduced in 2023 - Please answer this question for the year of the previous update in Column P",IF(B116="EC","Small changes were made to the question. Take extra care when validating the response in Column N. If necessary, please change your answer in Column P",""))</f>
        <v>New question introduced in 2023 - Please answer this question for the year of the previous update in Column P</v>
      </c>
      <c r="P116" s="113"/>
      <c r="Q116" s="113"/>
      <c r="R116" s="130"/>
      <c r="S116" s="330"/>
      <c r="T116" s="130"/>
      <c r="U116" s="330"/>
      <c r="V116" s="332" t="str">
        <f t="shared" si="15"/>
        <v/>
      </c>
      <c r="W116" s="115"/>
      <c r="X116" s="343"/>
      <c r="Y116" s="344"/>
      <c r="Z116" s="344"/>
      <c r="AA116" s="234"/>
      <c r="AB116" s="124"/>
      <c r="AC116" s="125"/>
      <c r="AD116" s="122"/>
      <c r="AE116" s="123"/>
      <c r="AF116" s="123" t="str">
        <f t="shared" si="16"/>
        <v/>
      </c>
      <c r="AG116" s="122"/>
      <c r="AH116" s="123"/>
      <c r="AI116" s="122"/>
      <c r="AJ116" s="123"/>
      <c r="AK116" s="500" t="str">
        <f t="shared" si="13"/>
        <v/>
      </c>
      <c r="AL116" s="122"/>
      <c r="AM116" s="139"/>
      <c r="AN116" s="122"/>
      <c r="AO116" s="139"/>
      <c r="AP116" s="123" t="str">
        <f t="shared" si="14"/>
        <v>.</v>
      </c>
      <c r="AQ116" s="369"/>
      <c r="AS116" s="353"/>
      <c r="AT116" s="354"/>
      <c r="AU116" s="354"/>
      <c r="AV116" s="355"/>
    </row>
    <row r="117" spans="1:48" s="87" customFormat="1" ht="71.150000000000006" customHeight="1" x14ac:dyDescent="0.25">
      <c r="A117" s="22" t="str">
        <f>MID($E$115,FIND("(Q",$E$115)+1,7)&amp;"_E5"</f>
        <v>Q1a.2.6_E5</v>
      </c>
      <c r="B117" s="84" t="s">
        <v>36</v>
      </c>
      <c r="C117" s="92"/>
      <c r="D117" s="91"/>
      <c r="E117" s="474"/>
      <c r="F117" s="568" t="s">
        <v>27</v>
      </c>
      <c r="G117" s="568"/>
      <c r="H117" s="569"/>
      <c r="I117" s="555"/>
      <c r="J117" s="411"/>
      <c r="K117" s="412"/>
      <c r="L117" s="412"/>
      <c r="M117" s="207"/>
      <c r="N117" s="499" t="s">
        <v>0</v>
      </c>
      <c r="O117" s="330" t="str">
        <f t="shared" si="18"/>
        <v>New question introduced in 2023 - Please answer this question for the year of the previous update in Column P</v>
      </c>
      <c r="P117" s="113"/>
      <c r="Q117" s="113"/>
      <c r="R117" s="130"/>
      <c r="S117" s="330"/>
      <c r="T117" s="130"/>
      <c r="U117" s="330"/>
      <c r="V117" s="332" t="str">
        <f t="shared" si="15"/>
        <v/>
      </c>
      <c r="W117" s="115"/>
      <c r="X117" s="343"/>
      <c r="Y117" s="344"/>
      <c r="Z117" s="344"/>
      <c r="AA117" s="234"/>
      <c r="AB117" s="124"/>
      <c r="AC117" s="125"/>
      <c r="AD117" s="122"/>
      <c r="AE117" s="123"/>
      <c r="AF117" s="123" t="str">
        <f t="shared" si="16"/>
        <v/>
      </c>
      <c r="AG117" s="122"/>
      <c r="AH117" s="123"/>
      <c r="AI117" s="122"/>
      <c r="AJ117" s="123"/>
      <c r="AK117" s="500" t="str">
        <f t="shared" si="13"/>
        <v/>
      </c>
      <c r="AL117" s="122"/>
      <c r="AM117" s="139"/>
      <c r="AN117" s="122"/>
      <c r="AO117" s="139"/>
      <c r="AP117" s="123" t="str">
        <f t="shared" si="14"/>
        <v>.</v>
      </c>
      <c r="AQ117" s="369"/>
      <c r="AS117" s="353"/>
      <c r="AT117" s="354"/>
      <c r="AU117" s="354"/>
      <c r="AV117" s="355"/>
    </row>
    <row r="118" spans="1:48" s="87" customFormat="1" ht="78" customHeight="1" x14ac:dyDescent="0.25">
      <c r="A118" s="22" t="str">
        <f>MID($E$118,FIND("(Q",$E$118)+1,8)</f>
        <v>Q1a.2.6a</v>
      </c>
      <c r="B118" s="84" t="s">
        <v>304</v>
      </c>
      <c r="C118" s="92"/>
      <c r="D118" s="91"/>
      <c r="E118" s="547" t="s">
        <v>830</v>
      </c>
      <c r="F118" s="547"/>
      <c r="G118" s="547"/>
      <c r="H118" s="548"/>
      <c r="I118" s="555"/>
      <c r="J118" s="411"/>
      <c r="K118" s="412"/>
      <c r="L118" s="412"/>
      <c r="M118" s="207"/>
      <c r="N118" s="499" t="s">
        <v>0</v>
      </c>
      <c r="O118" s="330" t="str">
        <f t="shared" si="18"/>
        <v>New question introduced in 2023 - Please answer this question for the year of the previous update in Column P</v>
      </c>
      <c r="P118" s="113"/>
      <c r="Q118" s="113"/>
      <c r="R118" s="130"/>
      <c r="S118" s="330"/>
      <c r="T118" s="130"/>
      <c r="U118" s="330"/>
      <c r="V118" s="332" t="str">
        <f t="shared" si="15"/>
        <v/>
      </c>
      <c r="W118" s="115"/>
      <c r="X118" s="343"/>
      <c r="Y118" s="344"/>
      <c r="Z118" s="344"/>
      <c r="AA118" s="234"/>
      <c r="AB118" s="124"/>
      <c r="AC118" s="125"/>
      <c r="AD118" s="122"/>
      <c r="AE118" s="123"/>
      <c r="AF118" s="123" t="str">
        <f t="shared" si="16"/>
        <v/>
      </c>
      <c r="AG118" s="122"/>
      <c r="AH118" s="123"/>
      <c r="AI118" s="122"/>
      <c r="AJ118" s="123"/>
      <c r="AK118" s="500" t="str">
        <f t="shared" si="13"/>
        <v/>
      </c>
      <c r="AL118" s="122"/>
      <c r="AM118" s="139"/>
      <c r="AN118" s="122"/>
      <c r="AO118" s="139"/>
      <c r="AP118" s="123" t="str">
        <f t="shared" si="14"/>
        <v>.</v>
      </c>
      <c r="AQ118" s="369"/>
      <c r="AS118" s="353"/>
      <c r="AT118" s="354"/>
      <c r="AU118" s="354"/>
      <c r="AV118" s="355"/>
    </row>
    <row r="119" spans="1:48" s="87" customFormat="1" ht="34" customHeight="1" x14ac:dyDescent="0.25">
      <c r="A119" s="88"/>
      <c r="B119" s="84"/>
      <c r="C119" s="92"/>
      <c r="D119" s="91"/>
      <c r="E119" s="553" t="s">
        <v>331</v>
      </c>
      <c r="F119" s="553"/>
      <c r="G119" s="553"/>
      <c r="H119" s="554"/>
      <c r="I119" s="555" t="s">
        <v>533</v>
      </c>
      <c r="J119" s="411"/>
      <c r="K119" s="412"/>
      <c r="L119" s="412"/>
      <c r="M119" s="207"/>
      <c r="N119" s="343" t="s">
        <v>0</v>
      </c>
      <c r="O119" s="233"/>
      <c r="P119" s="233"/>
      <c r="Q119" s="233"/>
      <c r="R119" s="233"/>
      <c r="S119" s="344"/>
      <c r="T119" s="233"/>
      <c r="U119" s="344"/>
      <c r="V119" s="63"/>
      <c r="W119" s="234"/>
      <c r="X119" s="343"/>
      <c r="Y119" s="344"/>
      <c r="Z119" s="344"/>
      <c r="AA119" s="234"/>
      <c r="AB119" s="324"/>
      <c r="AC119" s="327"/>
      <c r="AD119" s="233"/>
      <c r="AE119" s="344"/>
      <c r="AF119" s="344"/>
      <c r="AG119" s="233"/>
      <c r="AH119" s="344"/>
      <c r="AI119" s="233"/>
      <c r="AJ119" s="344"/>
      <c r="AK119" s="326" t="str">
        <f t="shared" si="13"/>
        <v/>
      </c>
      <c r="AL119" s="233"/>
      <c r="AM119" s="326"/>
      <c r="AN119" s="233"/>
      <c r="AO119" s="326"/>
      <c r="AP119" s="344" t="str">
        <f t="shared" si="14"/>
        <v>.</v>
      </c>
      <c r="AQ119" s="370"/>
      <c r="AS119" s="353"/>
      <c r="AT119" s="354"/>
      <c r="AU119" s="354"/>
      <c r="AV119" s="355"/>
    </row>
    <row r="120" spans="1:48" s="87" customFormat="1" ht="66" customHeight="1" x14ac:dyDescent="0.25">
      <c r="A120" s="22" t="str">
        <f>MID($E$119,FIND("(Q",$E$119)+1,7)&amp;"_E1"</f>
        <v>Q1a.2.7_E1</v>
      </c>
      <c r="B120" s="84" t="s">
        <v>37</v>
      </c>
      <c r="C120" s="92" t="s">
        <v>332</v>
      </c>
      <c r="D120" s="91"/>
      <c r="E120" s="474"/>
      <c r="F120" s="553" t="s">
        <v>307</v>
      </c>
      <c r="G120" s="553"/>
      <c r="H120" s="554"/>
      <c r="I120" s="555"/>
      <c r="J120" s="411"/>
      <c r="K120" s="412"/>
      <c r="L120" s="412"/>
      <c r="M120" s="207"/>
      <c r="N120" s="499" t="s">
        <v>0</v>
      </c>
      <c r="O120" s="330" t="str">
        <f t="shared" si="18"/>
        <v>Small changes were made to the question. Take extra care when validating the response in Column N. If necessary, please change your answer in Column P</v>
      </c>
      <c r="P120" s="113"/>
      <c r="Q120" s="113"/>
      <c r="R120" s="130"/>
      <c r="S120" s="330"/>
      <c r="T120" s="130"/>
      <c r="U120" s="330"/>
      <c r="V120" s="332" t="str">
        <f t="shared" si="15"/>
        <v/>
      </c>
      <c r="W120" s="115"/>
      <c r="X120" s="343"/>
      <c r="Y120" s="344"/>
      <c r="Z120" s="344"/>
      <c r="AA120" s="234"/>
      <c r="AB120" s="124"/>
      <c r="AC120" s="125"/>
      <c r="AD120" s="122"/>
      <c r="AE120" s="123"/>
      <c r="AF120" s="123" t="str">
        <f t="shared" si="16"/>
        <v/>
      </c>
      <c r="AG120" s="122"/>
      <c r="AH120" s="123"/>
      <c r="AI120" s="122"/>
      <c r="AJ120" s="123"/>
      <c r="AK120" s="500" t="str">
        <f t="shared" si="13"/>
        <v/>
      </c>
      <c r="AL120" s="122"/>
      <c r="AM120" s="139"/>
      <c r="AN120" s="122"/>
      <c r="AO120" s="139"/>
      <c r="AP120" s="123" t="str">
        <f t="shared" si="14"/>
        <v>.</v>
      </c>
      <c r="AQ120" s="369"/>
      <c r="AS120" s="353"/>
      <c r="AT120" s="354"/>
      <c r="AU120" s="354"/>
      <c r="AV120" s="355"/>
    </row>
    <row r="121" spans="1:48" s="87" customFormat="1" ht="62.15" customHeight="1" x14ac:dyDescent="0.25">
      <c r="A121" s="22" t="str">
        <f>MID($E$119,FIND("(Q",$E$119)+1,7)&amp;"_E2"</f>
        <v>Q1a.2.7_E2</v>
      </c>
      <c r="B121" s="84" t="s">
        <v>37</v>
      </c>
      <c r="C121" s="92" t="s">
        <v>333</v>
      </c>
      <c r="D121" s="98"/>
      <c r="E121" s="159"/>
      <c r="F121" s="628" t="s">
        <v>295</v>
      </c>
      <c r="G121" s="628"/>
      <c r="H121" s="629"/>
      <c r="I121" s="555"/>
      <c r="J121" s="411"/>
      <c r="K121" s="412"/>
      <c r="L121" s="412"/>
      <c r="M121" s="207"/>
      <c r="N121" s="499" t="s">
        <v>0</v>
      </c>
      <c r="O121" s="330" t="str">
        <f t="shared" si="18"/>
        <v>Small changes were made to the question. Take extra care when validating the response in Column N. If necessary, please change your answer in Column P</v>
      </c>
      <c r="P121" s="113"/>
      <c r="Q121" s="113"/>
      <c r="R121" s="130"/>
      <c r="S121" s="330"/>
      <c r="T121" s="130"/>
      <c r="U121" s="330"/>
      <c r="V121" s="332" t="str">
        <f t="shared" si="15"/>
        <v/>
      </c>
      <c r="W121" s="115"/>
      <c r="X121" s="343"/>
      <c r="Y121" s="344"/>
      <c r="Z121" s="344"/>
      <c r="AA121" s="234"/>
      <c r="AB121" s="124"/>
      <c r="AC121" s="125"/>
      <c r="AD121" s="122"/>
      <c r="AE121" s="123"/>
      <c r="AF121" s="123" t="str">
        <f t="shared" si="16"/>
        <v/>
      </c>
      <c r="AG121" s="122"/>
      <c r="AH121" s="123"/>
      <c r="AI121" s="122"/>
      <c r="AJ121" s="123"/>
      <c r="AK121" s="500" t="str">
        <f t="shared" si="13"/>
        <v/>
      </c>
      <c r="AL121" s="122"/>
      <c r="AM121" s="139"/>
      <c r="AN121" s="122"/>
      <c r="AO121" s="139"/>
      <c r="AP121" s="123" t="str">
        <f t="shared" si="14"/>
        <v>.</v>
      </c>
      <c r="AQ121" s="369"/>
      <c r="AS121" s="353"/>
      <c r="AT121" s="354"/>
      <c r="AU121" s="354"/>
      <c r="AV121" s="355"/>
    </row>
    <row r="122" spans="1:48" s="87" customFormat="1" ht="45" customHeight="1" x14ac:dyDescent="0.25">
      <c r="A122" s="22" t="str">
        <f>MID($E$119,FIND("(Q",$E$119)+1,7)&amp;"_E6"</f>
        <v>Q1a.2.7_E6</v>
      </c>
      <c r="B122" s="84" t="s">
        <v>304</v>
      </c>
      <c r="C122" s="92"/>
      <c r="D122" s="160"/>
      <c r="E122" s="100"/>
      <c r="F122" s="606" t="s">
        <v>296</v>
      </c>
      <c r="G122" s="607"/>
      <c r="H122" s="608"/>
      <c r="I122" s="555"/>
      <c r="J122" s="411"/>
      <c r="K122" s="412"/>
      <c r="L122" s="412"/>
      <c r="M122" s="207"/>
      <c r="N122" s="499" t="s">
        <v>0</v>
      </c>
      <c r="O122" s="330" t="str">
        <f t="shared" si="18"/>
        <v>New question introduced in 2023 - Please answer this question for the year of the previous update in Column P</v>
      </c>
      <c r="P122" s="113"/>
      <c r="Q122" s="113"/>
      <c r="R122" s="130"/>
      <c r="S122" s="330"/>
      <c r="T122" s="130"/>
      <c r="U122" s="330"/>
      <c r="V122" s="332" t="str">
        <f t="shared" si="15"/>
        <v/>
      </c>
      <c r="W122" s="115"/>
      <c r="X122" s="343"/>
      <c r="Y122" s="344"/>
      <c r="Z122" s="344"/>
      <c r="AA122" s="234"/>
      <c r="AB122" s="124"/>
      <c r="AC122" s="125"/>
      <c r="AD122" s="122"/>
      <c r="AE122" s="123"/>
      <c r="AF122" s="123" t="str">
        <f>IF(AND(AB122="",AD122=""),"",IF(AD122="",AB122,AD122))</f>
        <v/>
      </c>
      <c r="AG122" s="122"/>
      <c r="AH122" s="123"/>
      <c r="AI122" s="122"/>
      <c r="AJ122" s="123"/>
      <c r="AK122" s="500" t="str">
        <f t="shared" si="13"/>
        <v/>
      </c>
      <c r="AL122" s="122"/>
      <c r="AM122" s="139"/>
      <c r="AN122" s="122"/>
      <c r="AO122" s="139"/>
      <c r="AP122" s="123" t="str">
        <f t="shared" si="14"/>
        <v>.</v>
      </c>
      <c r="AQ122" s="369"/>
      <c r="AS122" s="353"/>
      <c r="AT122" s="354"/>
      <c r="AU122" s="354"/>
      <c r="AV122" s="355"/>
    </row>
    <row r="123" spans="1:48" s="87" customFormat="1" ht="79" customHeight="1" x14ac:dyDescent="0.25">
      <c r="A123" s="22" t="str">
        <f>MID($E$119,FIND("(Q",$E$119)+1,7)&amp;"_E3"</f>
        <v>Q1a.2.7_E3</v>
      </c>
      <c r="B123" s="84" t="s">
        <v>37</v>
      </c>
      <c r="C123" s="92" t="s">
        <v>334</v>
      </c>
      <c r="D123" s="91"/>
      <c r="E123" s="474"/>
      <c r="F123" s="553" t="s">
        <v>18</v>
      </c>
      <c r="G123" s="553"/>
      <c r="H123" s="554"/>
      <c r="I123" s="555"/>
      <c r="J123" s="411"/>
      <c r="K123" s="412"/>
      <c r="L123" s="412"/>
      <c r="M123" s="207"/>
      <c r="N123" s="499" t="s">
        <v>0</v>
      </c>
      <c r="O123" s="330" t="str">
        <f t="shared" si="18"/>
        <v>Small changes were made to the question. Take extra care when validating the response in Column N. If necessary, please change your answer in Column P</v>
      </c>
      <c r="P123" s="113"/>
      <c r="Q123" s="113"/>
      <c r="R123" s="130"/>
      <c r="S123" s="330"/>
      <c r="T123" s="130"/>
      <c r="U123" s="330"/>
      <c r="V123" s="332" t="str">
        <f t="shared" si="15"/>
        <v/>
      </c>
      <c r="W123" s="115"/>
      <c r="X123" s="343"/>
      <c r="Y123" s="344"/>
      <c r="Z123" s="344"/>
      <c r="AA123" s="234"/>
      <c r="AB123" s="124"/>
      <c r="AC123" s="125"/>
      <c r="AD123" s="122"/>
      <c r="AE123" s="123"/>
      <c r="AF123" s="123" t="str">
        <f>IF(AND(AB123="",AD123=""),"",IF(AD123="",AB123,AD123))</f>
        <v/>
      </c>
      <c r="AG123" s="122"/>
      <c r="AH123" s="123"/>
      <c r="AI123" s="122"/>
      <c r="AJ123" s="123"/>
      <c r="AK123" s="500" t="str">
        <f t="shared" si="13"/>
        <v/>
      </c>
      <c r="AL123" s="122"/>
      <c r="AM123" s="139"/>
      <c r="AN123" s="122"/>
      <c r="AO123" s="139"/>
      <c r="AP123" s="123" t="str">
        <f t="shared" si="14"/>
        <v>.</v>
      </c>
      <c r="AQ123" s="369"/>
      <c r="AS123" s="353"/>
      <c r="AT123" s="354"/>
      <c r="AU123" s="354"/>
      <c r="AV123" s="355"/>
    </row>
    <row r="124" spans="1:48" s="87" customFormat="1" ht="79" customHeight="1" x14ac:dyDescent="0.25">
      <c r="A124" s="22" t="str">
        <f>MID($E$119,FIND("(Q",$E$119)+1,7)&amp;"_E4"</f>
        <v>Q1a.2.7_E4</v>
      </c>
      <c r="B124" s="84" t="s">
        <v>37</v>
      </c>
      <c r="C124" s="92" t="s">
        <v>335</v>
      </c>
      <c r="D124" s="91"/>
      <c r="E124" s="474"/>
      <c r="F124" s="553" t="s">
        <v>19</v>
      </c>
      <c r="G124" s="553"/>
      <c r="H124" s="554"/>
      <c r="I124" s="555"/>
      <c r="J124" s="411"/>
      <c r="K124" s="412"/>
      <c r="L124" s="412"/>
      <c r="M124" s="207"/>
      <c r="N124" s="499" t="s">
        <v>0</v>
      </c>
      <c r="O124" s="330" t="str">
        <f t="shared" si="18"/>
        <v>Small changes were made to the question. Take extra care when validating the response in Column N. If necessary, please change your answer in Column P</v>
      </c>
      <c r="P124" s="113"/>
      <c r="Q124" s="113"/>
      <c r="R124" s="130"/>
      <c r="S124" s="330"/>
      <c r="T124" s="130"/>
      <c r="U124" s="330"/>
      <c r="V124" s="332" t="str">
        <f t="shared" si="15"/>
        <v/>
      </c>
      <c r="W124" s="115"/>
      <c r="X124" s="343"/>
      <c r="Y124" s="344"/>
      <c r="Z124" s="344"/>
      <c r="AA124" s="234"/>
      <c r="AB124" s="124"/>
      <c r="AC124" s="125"/>
      <c r="AD124" s="122"/>
      <c r="AE124" s="123"/>
      <c r="AF124" s="123" t="str">
        <f t="shared" si="16"/>
        <v/>
      </c>
      <c r="AG124" s="122"/>
      <c r="AH124" s="123"/>
      <c r="AI124" s="122"/>
      <c r="AJ124" s="123"/>
      <c r="AK124" s="500" t="str">
        <f t="shared" si="13"/>
        <v/>
      </c>
      <c r="AL124" s="122"/>
      <c r="AM124" s="139"/>
      <c r="AN124" s="122"/>
      <c r="AO124" s="139"/>
      <c r="AP124" s="123" t="str">
        <f t="shared" si="14"/>
        <v>.</v>
      </c>
      <c r="AQ124" s="369"/>
      <c r="AS124" s="353"/>
      <c r="AT124" s="354"/>
      <c r="AU124" s="354"/>
      <c r="AV124" s="355"/>
    </row>
    <row r="125" spans="1:48" s="87" customFormat="1" ht="79" customHeight="1" x14ac:dyDescent="0.25">
      <c r="A125" s="22" t="str">
        <f>MID($E$119,FIND("(Q",$E$119)+1,7)&amp;"_E5"</f>
        <v>Q1a.2.7_E5</v>
      </c>
      <c r="B125" s="84" t="s">
        <v>37</v>
      </c>
      <c r="C125" s="92" t="s">
        <v>336</v>
      </c>
      <c r="D125" s="91"/>
      <c r="E125" s="474"/>
      <c r="F125" s="568" t="s">
        <v>27</v>
      </c>
      <c r="G125" s="568"/>
      <c r="H125" s="569"/>
      <c r="I125" s="555"/>
      <c r="J125" s="411"/>
      <c r="K125" s="412"/>
      <c r="L125" s="412"/>
      <c r="M125" s="207"/>
      <c r="N125" s="499" t="s">
        <v>0</v>
      </c>
      <c r="O125" s="330" t="str">
        <f t="shared" si="18"/>
        <v>Small changes were made to the question. Take extra care when validating the response in Column N. If necessary, please change your answer in Column P</v>
      </c>
      <c r="P125" s="113"/>
      <c r="Q125" s="113"/>
      <c r="R125" s="130"/>
      <c r="S125" s="330"/>
      <c r="T125" s="130"/>
      <c r="U125" s="330"/>
      <c r="V125" s="332" t="str">
        <f t="shared" si="15"/>
        <v/>
      </c>
      <c r="W125" s="115"/>
      <c r="X125" s="343"/>
      <c r="Y125" s="344"/>
      <c r="Z125" s="344"/>
      <c r="AA125" s="234"/>
      <c r="AB125" s="124"/>
      <c r="AC125" s="125"/>
      <c r="AD125" s="122"/>
      <c r="AE125" s="123"/>
      <c r="AF125" s="123" t="str">
        <f t="shared" si="16"/>
        <v/>
      </c>
      <c r="AG125" s="122"/>
      <c r="AH125" s="123"/>
      <c r="AI125" s="122"/>
      <c r="AJ125" s="123"/>
      <c r="AK125" s="500" t="str">
        <f t="shared" si="13"/>
        <v/>
      </c>
      <c r="AL125" s="122"/>
      <c r="AM125" s="139"/>
      <c r="AN125" s="122"/>
      <c r="AO125" s="139"/>
      <c r="AP125" s="123" t="str">
        <f t="shared" si="14"/>
        <v>.</v>
      </c>
      <c r="AQ125" s="369"/>
      <c r="AS125" s="353"/>
      <c r="AT125" s="354"/>
      <c r="AU125" s="354"/>
      <c r="AV125" s="355"/>
    </row>
    <row r="126" spans="1:48" s="87" customFormat="1" ht="79" customHeight="1" x14ac:dyDescent="0.25">
      <c r="A126" s="22" t="str">
        <f>MID($E$126,FIND("(Q",$E$126)+1,8)</f>
        <v>Q1a.2.7a</v>
      </c>
      <c r="B126" s="84" t="s">
        <v>304</v>
      </c>
      <c r="C126" s="92"/>
      <c r="D126" s="91"/>
      <c r="E126" s="547" t="s">
        <v>565</v>
      </c>
      <c r="F126" s="547"/>
      <c r="G126" s="547"/>
      <c r="H126" s="548"/>
      <c r="I126" s="555"/>
      <c r="J126" s="411"/>
      <c r="K126" s="412"/>
      <c r="L126" s="412"/>
      <c r="M126" s="207"/>
      <c r="N126" s="499" t="s">
        <v>0</v>
      </c>
      <c r="O126" s="330"/>
      <c r="P126" s="113"/>
      <c r="Q126" s="113"/>
      <c r="R126" s="130"/>
      <c r="S126" s="330"/>
      <c r="T126" s="130"/>
      <c r="U126" s="330"/>
      <c r="V126" s="332" t="str">
        <f t="shared" si="15"/>
        <v/>
      </c>
      <c r="W126" s="115"/>
      <c r="X126" s="343"/>
      <c r="Y126" s="344"/>
      <c r="Z126" s="344"/>
      <c r="AA126" s="234"/>
      <c r="AB126" s="124"/>
      <c r="AC126" s="125"/>
      <c r="AD126" s="122"/>
      <c r="AE126" s="123"/>
      <c r="AF126" s="123" t="str">
        <f t="shared" si="16"/>
        <v/>
      </c>
      <c r="AG126" s="122"/>
      <c r="AH126" s="123"/>
      <c r="AI126" s="122"/>
      <c r="AJ126" s="123"/>
      <c r="AK126" s="500" t="str">
        <f t="shared" si="13"/>
        <v/>
      </c>
      <c r="AL126" s="122"/>
      <c r="AM126" s="139"/>
      <c r="AN126" s="122"/>
      <c r="AO126" s="139"/>
      <c r="AP126" s="123" t="str">
        <f t="shared" si="14"/>
        <v>.</v>
      </c>
      <c r="AQ126" s="369"/>
      <c r="AS126" s="353"/>
      <c r="AT126" s="354"/>
      <c r="AU126" s="354"/>
      <c r="AV126" s="355"/>
    </row>
    <row r="127" spans="1:48" s="87" customFormat="1" ht="50.15" customHeight="1" x14ac:dyDescent="0.25">
      <c r="A127" s="22" t="str">
        <f>MID($E$127,FIND("(Q",$E$127)+1,7)</f>
        <v>Q1a.2.8</v>
      </c>
      <c r="B127" s="84" t="s">
        <v>35</v>
      </c>
      <c r="C127" s="92" t="s">
        <v>339</v>
      </c>
      <c r="D127" s="485"/>
      <c r="E127" s="603" t="s">
        <v>337</v>
      </c>
      <c r="F127" s="603"/>
      <c r="G127" s="603"/>
      <c r="H127" s="604"/>
      <c r="I127" s="555" t="s">
        <v>835</v>
      </c>
      <c r="J127" s="411"/>
      <c r="K127" s="412"/>
      <c r="L127" s="412"/>
      <c r="M127" s="207"/>
      <c r="N127" s="499" t="s">
        <v>0</v>
      </c>
      <c r="O127" s="330" t="str">
        <f t="shared" si="18"/>
        <v/>
      </c>
      <c r="P127" s="113"/>
      <c r="Q127" s="113"/>
      <c r="R127" s="130"/>
      <c r="S127" s="330"/>
      <c r="T127" s="130"/>
      <c r="U127" s="330"/>
      <c r="V127" s="332" t="str">
        <f t="shared" si="15"/>
        <v/>
      </c>
      <c r="W127" s="115"/>
      <c r="X127" s="343"/>
      <c r="Y127" s="344"/>
      <c r="Z127" s="344"/>
      <c r="AA127" s="234"/>
      <c r="AB127" s="124"/>
      <c r="AC127" s="125"/>
      <c r="AD127" s="122"/>
      <c r="AE127" s="123"/>
      <c r="AF127" s="123" t="str">
        <f t="shared" si="16"/>
        <v/>
      </c>
      <c r="AG127" s="122"/>
      <c r="AH127" s="123"/>
      <c r="AI127" s="122"/>
      <c r="AJ127" s="123"/>
      <c r="AK127" s="500" t="str">
        <f t="shared" si="13"/>
        <v/>
      </c>
      <c r="AL127" s="122"/>
      <c r="AM127" s="139"/>
      <c r="AN127" s="122"/>
      <c r="AO127" s="139"/>
      <c r="AP127" s="123" t="str">
        <f t="shared" si="14"/>
        <v>.</v>
      </c>
      <c r="AQ127" s="369"/>
      <c r="AS127" s="353"/>
      <c r="AT127" s="354"/>
      <c r="AU127" s="354"/>
      <c r="AV127" s="355"/>
    </row>
    <row r="128" spans="1:48" s="87" customFormat="1" ht="50.15" customHeight="1" x14ac:dyDescent="0.25">
      <c r="A128" s="22" t="str">
        <f>MID($E$128,FIND("(Q",$E$128)+1,8)</f>
        <v>Q1a.2.8a</v>
      </c>
      <c r="B128" s="84" t="s">
        <v>572</v>
      </c>
      <c r="C128" s="90" t="s">
        <v>340</v>
      </c>
      <c r="D128" s="485"/>
      <c r="E128" s="610" t="s">
        <v>553</v>
      </c>
      <c r="F128" s="610"/>
      <c r="G128" s="610"/>
      <c r="H128" s="548"/>
      <c r="I128" s="555"/>
      <c r="J128" s="411"/>
      <c r="K128" s="412"/>
      <c r="L128" s="412"/>
      <c r="M128" s="207"/>
      <c r="N128" s="499" t="s">
        <v>0</v>
      </c>
      <c r="O128" s="330" t="str">
        <f t="shared" si="18"/>
        <v/>
      </c>
      <c r="P128" s="113"/>
      <c r="Q128" s="113"/>
      <c r="R128" s="130"/>
      <c r="S128" s="330"/>
      <c r="T128" s="130"/>
      <c r="U128" s="330"/>
      <c r="V128" s="332" t="str">
        <f t="shared" si="15"/>
        <v/>
      </c>
      <c r="W128" s="115"/>
      <c r="X128" s="343"/>
      <c r="Y128" s="344"/>
      <c r="Z128" s="344"/>
      <c r="AA128" s="234"/>
      <c r="AB128" s="124"/>
      <c r="AC128" s="125"/>
      <c r="AD128" s="122"/>
      <c r="AE128" s="123"/>
      <c r="AF128" s="123" t="str">
        <f t="shared" si="16"/>
        <v/>
      </c>
      <c r="AG128" s="122"/>
      <c r="AH128" s="123"/>
      <c r="AI128" s="122"/>
      <c r="AJ128" s="123"/>
      <c r="AK128" s="500" t="str">
        <f t="shared" si="13"/>
        <v/>
      </c>
      <c r="AL128" s="122"/>
      <c r="AM128" s="139"/>
      <c r="AN128" s="122"/>
      <c r="AO128" s="139"/>
      <c r="AP128" s="123" t="str">
        <f t="shared" si="14"/>
        <v>.</v>
      </c>
      <c r="AQ128" s="369"/>
      <c r="AS128" s="353"/>
      <c r="AT128" s="354"/>
      <c r="AU128" s="354"/>
      <c r="AV128" s="355"/>
    </row>
    <row r="129" spans="1:48" s="87" customFormat="1" ht="50.15" customHeight="1" x14ac:dyDescent="0.25">
      <c r="A129" s="22" t="str">
        <f>MID($E$129,FIND("(Q",$E$129)+1,7)</f>
        <v>Q1a.2.9</v>
      </c>
      <c r="B129" s="84" t="s">
        <v>35</v>
      </c>
      <c r="C129" s="90" t="s">
        <v>341</v>
      </c>
      <c r="D129" s="174"/>
      <c r="E129" s="553" t="s">
        <v>338</v>
      </c>
      <c r="F129" s="626"/>
      <c r="G129" s="626"/>
      <c r="H129" s="627"/>
      <c r="I129" s="555"/>
      <c r="J129" s="411"/>
      <c r="K129" s="412"/>
      <c r="L129" s="412"/>
      <c r="M129" s="207"/>
      <c r="N129" s="499" t="s">
        <v>0</v>
      </c>
      <c r="O129" s="330" t="str">
        <f t="shared" si="18"/>
        <v/>
      </c>
      <c r="P129" s="113"/>
      <c r="Q129" s="113"/>
      <c r="R129" s="130"/>
      <c r="S129" s="330"/>
      <c r="T129" s="130"/>
      <c r="U129" s="330"/>
      <c r="V129" s="332" t="str">
        <f t="shared" si="15"/>
        <v/>
      </c>
      <c r="W129" s="115"/>
      <c r="X129" s="343"/>
      <c r="Y129" s="344"/>
      <c r="Z129" s="344"/>
      <c r="AA129" s="234"/>
      <c r="AB129" s="124"/>
      <c r="AC129" s="125"/>
      <c r="AD129" s="122"/>
      <c r="AE129" s="123"/>
      <c r="AF129" s="123" t="str">
        <f t="shared" si="16"/>
        <v/>
      </c>
      <c r="AG129" s="122"/>
      <c r="AH129" s="123"/>
      <c r="AI129" s="122"/>
      <c r="AJ129" s="123"/>
      <c r="AK129" s="500" t="str">
        <f t="shared" si="13"/>
        <v/>
      </c>
      <c r="AL129" s="122"/>
      <c r="AM129" s="139"/>
      <c r="AN129" s="122"/>
      <c r="AO129" s="139"/>
      <c r="AP129" s="123" t="str">
        <f t="shared" si="14"/>
        <v>.</v>
      </c>
      <c r="AQ129" s="369"/>
      <c r="AS129" s="353"/>
      <c r="AT129" s="354"/>
      <c r="AU129" s="354"/>
      <c r="AV129" s="355"/>
    </row>
    <row r="130" spans="1:48" s="87" customFormat="1" ht="50.15" customHeight="1" x14ac:dyDescent="0.25">
      <c r="A130" s="22" t="str">
        <f>MID($E$130,FIND("(Q",$E$130)+1,8)</f>
        <v>Q1a.2.9a</v>
      </c>
      <c r="B130" s="84" t="s">
        <v>572</v>
      </c>
      <c r="C130" s="90" t="s">
        <v>342</v>
      </c>
      <c r="D130" s="485"/>
      <c r="E130" s="547" t="s">
        <v>554</v>
      </c>
      <c r="F130" s="547"/>
      <c r="G130" s="547"/>
      <c r="H130" s="548"/>
      <c r="I130" s="555"/>
      <c r="J130" s="411"/>
      <c r="K130" s="412"/>
      <c r="L130" s="412"/>
      <c r="M130" s="207"/>
      <c r="N130" s="499" t="s">
        <v>0</v>
      </c>
      <c r="O130" s="330" t="str">
        <f t="shared" si="18"/>
        <v/>
      </c>
      <c r="P130" s="113"/>
      <c r="Q130" s="113"/>
      <c r="R130" s="130"/>
      <c r="S130" s="330"/>
      <c r="T130" s="130"/>
      <c r="U130" s="330"/>
      <c r="V130" s="332" t="str">
        <f t="shared" si="15"/>
        <v/>
      </c>
      <c r="W130" s="115"/>
      <c r="X130" s="343"/>
      <c r="Y130" s="344"/>
      <c r="Z130" s="344"/>
      <c r="AA130" s="234"/>
      <c r="AB130" s="124"/>
      <c r="AC130" s="125"/>
      <c r="AD130" s="122"/>
      <c r="AE130" s="123"/>
      <c r="AF130" s="123" t="str">
        <f t="shared" si="16"/>
        <v/>
      </c>
      <c r="AG130" s="122"/>
      <c r="AH130" s="123"/>
      <c r="AI130" s="122"/>
      <c r="AJ130" s="123"/>
      <c r="AK130" s="500" t="str">
        <f t="shared" si="13"/>
        <v/>
      </c>
      <c r="AL130" s="122"/>
      <c r="AM130" s="139"/>
      <c r="AN130" s="122"/>
      <c r="AO130" s="139"/>
      <c r="AP130" s="123" t="str">
        <f t="shared" si="14"/>
        <v>.</v>
      </c>
      <c r="AQ130" s="369"/>
      <c r="AS130" s="353"/>
      <c r="AT130" s="354"/>
      <c r="AU130" s="354"/>
      <c r="AV130" s="355"/>
    </row>
    <row r="131" spans="1:48" s="87" customFormat="1" ht="50.15" customHeight="1" x14ac:dyDescent="0.25">
      <c r="A131" s="22" t="str">
        <f>MID($E$131,FIND("(Q",$E$131)+1,8)</f>
        <v>Q1a.2.10</v>
      </c>
      <c r="B131" s="107" t="s">
        <v>37</v>
      </c>
      <c r="C131" s="51" t="s">
        <v>350</v>
      </c>
      <c r="D131" s="485"/>
      <c r="E131" s="553" t="s">
        <v>347</v>
      </c>
      <c r="F131" s="553"/>
      <c r="G131" s="553"/>
      <c r="H131" s="554"/>
      <c r="I131" s="555" t="s">
        <v>351</v>
      </c>
      <c r="J131" s="411"/>
      <c r="K131" s="412"/>
      <c r="L131" s="412"/>
      <c r="M131" s="207"/>
      <c r="N131" s="499" t="s">
        <v>0</v>
      </c>
      <c r="O131" s="330" t="str">
        <f t="shared" si="18"/>
        <v>Small changes were made to the question. Take extra care when validating the response in Column N. If necessary, please change your answer in Column P</v>
      </c>
      <c r="P131" s="130"/>
      <c r="Q131" s="113"/>
      <c r="R131" s="130"/>
      <c r="S131" s="330"/>
      <c r="T131" s="130"/>
      <c r="U131" s="330"/>
      <c r="V131" s="332" t="str">
        <f t="shared" si="15"/>
        <v/>
      </c>
      <c r="W131" s="115"/>
      <c r="X131" s="343"/>
      <c r="Y131" s="344"/>
      <c r="Z131" s="344"/>
      <c r="AA131" s="234"/>
      <c r="AB131" s="124"/>
      <c r="AC131" s="125"/>
      <c r="AD131" s="122"/>
      <c r="AE131" s="123"/>
      <c r="AF131" s="123" t="str">
        <f t="shared" si="16"/>
        <v/>
      </c>
      <c r="AG131" s="122"/>
      <c r="AH131" s="123"/>
      <c r="AI131" s="122"/>
      <c r="AJ131" s="123"/>
      <c r="AK131" s="500" t="str">
        <f t="shared" si="13"/>
        <v/>
      </c>
      <c r="AL131" s="122"/>
      <c r="AM131" s="139"/>
      <c r="AN131" s="122"/>
      <c r="AO131" s="139"/>
      <c r="AP131" s="123" t="str">
        <f t="shared" si="14"/>
        <v>.</v>
      </c>
      <c r="AQ131" s="369"/>
      <c r="AS131" s="353"/>
      <c r="AT131" s="354"/>
      <c r="AU131" s="354"/>
      <c r="AV131" s="355"/>
    </row>
    <row r="132" spans="1:48" s="87" customFormat="1" ht="50.15" customHeight="1" x14ac:dyDescent="0.25">
      <c r="A132" s="22" t="str">
        <f>MID($E$132,FIND("(Q",$E$132)+1,9)</f>
        <v>Q1a.2.10a</v>
      </c>
      <c r="B132" s="107" t="s">
        <v>304</v>
      </c>
      <c r="C132" s="72"/>
      <c r="D132" s="485"/>
      <c r="E132" s="547" t="s">
        <v>555</v>
      </c>
      <c r="F132" s="547"/>
      <c r="G132" s="547"/>
      <c r="H132" s="548"/>
      <c r="I132" s="555"/>
      <c r="J132" s="411"/>
      <c r="K132" s="412"/>
      <c r="L132" s="412"/>
      <c r="M132" s="207"/>
      <c r="N132" s="499" t="s">
        <v>0</v>
      </c>
      <c r="O132" s="330" t="str">
        <f t="shared" si="18"/>
        <v>New question introduced in 2023 - Please answer this question for the year of the previous update in Column P</v>
      </c>
      <c r="P132" s="113"/>
      <c r="Q132" s="113"/>
      <c r="R132" s="130"/>
      <c r="S132" s="330"/>
      <c r="T132" s="130"/>
      <c r="U132" s="330"/>
      <c r="V132" s="332" t="str">
        <f t="shared" si="15"/>
        <v/>
      </c>
      <c r="W132" s="115"/>
      <c r="X132" s="343"/>
      <c r="Y132" s="344"/>
      <c r="Z132" s="344"/>
      <c r="AA132" s="234"/>
      <c r="AB132" s="124"/>
      <c r="AC132" s="125"/>
      <c r="AD132" s="122"/>
      <c r="AE132" s="123"/>
      <c r="AF132" s="123" t="str">
        <f t="shared" si="16"/>
        <v/>
      </c>
      <c r="AG132" s="122"/>
      <c r="AH132" s="123"/>
      <c r="AI132" s="122"/>
      <c r="AJ132" s="123"/>
      <c r="AK132" s="500" t="str">
        <f t="shared" si="13"/>
        <v/>
      </c>
      <c r="AL132" s="122"/>
      <c r="AM132" s="139"/>
      <c r="AN132" s="122"/>
      <c r="AO132" s="139"/>
      <c r="AP132" s="123" t="str">
        <f t="shared" si="14"/>
        <v>.</v>
      </c>
      <c r="AQ132" s="369"/>
      <c r="AS132" s="353"/>
      <c r="AT132" s="354"/>
      <c r="AU132" s="354"/>
      <c r="AV132" s="355"/>
    </row>
    <row r="133" spans="1:48" s="87" customFormat="1" ht="58" customHeight="1" x14ac:dyDescent="0.25">
      <c r="A133" s="22" t="str">
        <f>MID($F$133,FIND("(Q",$F$133)+1,9)</f>
        <v>Q1a.2.10b</v>
      </c>
      <c r="B133" s="107" t="s">
        <v>36</v>
      </c>
      <c r="C133" s="90"/>
      <c r="D133" s="485"/>
      <c r="E133" s="478"/>
      <c r="F133" s="609" t="s">
        <v>1040</v>
      </c>
      <c r="G133" s="609"/>
      <c r="H133" s="554"/>
      <c r="I133" s="618" t="s">
        <v>1041</v>
      </c>
      <c r="J133" s="411"/>
      <c r="K133" s="412"/>
      <c r="L133" s="412"/>
      <c r="M133" s="207"/>
      <c r="N133" s="499" t="s">
        <v>0</v>
      </c>
      <c r="O133" s="330" t="str">
        <f t="shared" si="18"/>
        <v>New question introduced in 2023 - Please answer this question for the year of the previous update in Column P</v>
      </c>
      <c r="P133" s="130"/>
      <c r="Q133" s="113"/>
      <c r="R133" s="130"/>
      <c r="S133" s="330"/>
      <c r="T133" s="130"/>
      <c r="U133" s="330"/>
      <c r="V133" s="332" t="str">
        <f t="shared" si="15"/>
        <v/>
      </c>
      <c r="W133" s="115"/>
      <c r="X133" s="343"/>
      <c r="Y133" s="344"/>
      <c r="Z133" s="344"/>
      <c r="AA133" s="234"/>
      <c r="AB133" s="124"/>
      <c r="AC133" s="125"/>
      <c r="AD133" s="122"/>
      <c r="AE133" s="123"/>
      <c r="AF133" s="123" t="str">
        <f t="shared" si="16"/>
        <v/>
      </c>
      <c r="AG133" s="122"/>
      <c r="AH133" s="123"/>
      <c r="AI133" s="122"/>
      <c r="AJ133" s="123"/>
      <c r="AK133" s="500" t="str">
        <f t="shared" si="13"/>
        <v/>
      </c>
      <c r="AL133" s="122"/>
      <c r="AM133" s="139"/>
      <c r="AN133" s="122"/>
      <c r="AO133" s="139"/>
      <c r="AP133" s="123" t="str">
        <f t="shared" si="14"/>
        <v>.</v>
      </c>
      <c r="AQ133" s="369"/>
      <c r="AS133" s="353"/>
      <c r="AT133" s="354"/>
      <c r="AU133" s="354"/>
      <c r="AV133" s="355"/>
    </row>
    <row r="134" spans="1:48" s="87" customFormat="1" ht="58" customHeight="1" x14ac:dyDescent="0.25">
      <c r="A134" s="22" t="str">
        <f>MID($F$134,FIND("(Q",$F$134)+1,9)</f>
        <v>Q1a.2.10c</v>
      </c>
      <c r="B134" s="107" t="s">
        <v>304</v>
      </c>
      <c r="C134" s="90"/>
      <c r="D134" s="485"/>
      <c r="E134" s="478"/>
      <c r="F134" s="547" t="s">
        <v>348</v>
      </c>
      <c r="G134" s="547"/>
      <c r="H134" s="548"/>
      <c r="I134" s="618"/>
      <c r="J134" s="411"/>
      <c r="K134" s="412"/>
      <c r="L134" s="412"/>
      <c r="M134" s="207"/>
      <c r="N134" s="499" t="s">
        <v>0</v>
      </c>
      <c r="O134" s="330" t="str">
        <f t="shared" si="18"/>
        <v>New question introduced in 2023 - Please answer this question for the year of the previous update in Column P</v>
      </c>
      <c r="P134" s="113"/>
      <c r="Q134" s="113"/>
      <c r="R134" s="130"/>
      <c r="S134" s="330"/>
      <c r="T134" s="130"/>
      <c r="U134" s="330"/>
      <c r="V134" s="332" t="str">
        <f t="shared" si="15"/>
        <v/>
      </c>
      <c r="W134" s="115"/>
      <c r="X134" s="343"/>
      <c r="Y134" s="344"/>
      <c r="Z134" s="344"/>
      <c r="AA134" s="234"/>
      <c r="AB134" s="124"/>
      <c r="AC134" s="125"/>
      <c r="AD134" s="122"/>
      <c r="AE134" s="123"/>
      <c r="AF134" s="123" t="str">
        <f t="shared" si="16"/>
        <v/>
      </c>
      <c r="AG134" s="122"/>
      <c r="AH134" s="123"/>
      <c r="AI134" s="122"/>
      <c r="AJ134" s="123"/>
      <c r="AK134" s="500" t="str">
        <f t="shared" ref="AK134:AK160" si="19">IF(AND(AI134="",AG134="",AF134=""),"",IF(AND(AI134="",AG134=""),AF134,IF(AND(AI134="",AG134&lt;&gt;""),AG134,IF(AND(AI134="",AG134&lt;&gt;""),AG134,AI134))))</f>
        <v/>
      </c>
      <c r="AL134" s="122"/>
      <c r="AM134" s="139"/>
      <c r="AN134" s="122"/>
      <c r="AO134" s="139"/>
      <c r="AP134" s="123" t="str">
        <f t="shared" ref="AP134:AP160" si="20">IF(AND(AN134="",AL134="",AK134=""),".",IF(AND(AN134="",AL134=""),AK134,IF(AND(AN134="",AL134&lt;&gt;""),AL134,IF(AND(AN134="",AL134&lt;&gt;""),AL134,AN134))))</f>
        <v>.</v>
      </c>
      <c r="AQ134" s="369"/>
      <c r="AS134" s="353"/>
      <c r="AT134" s="354"/>
      <c r="AU134" s="354"/>
      <c r="AV134" s="355"/>
    </row>
    <row r="135" spans="1:48" s="87" customFormat="1" ht="80.150000000000006" customHeight="1" x14ac:dyDescent="0.25">
      <c r="A135" s="22" t="str">
        <f>MID($E$135,FIND("(Q",$E$135)+1,8)</f>
        <v>Q1a.2.11</v>
      </c>
      <c r="B135" s="107" t="s">
        <v>37</v>
      </c>
      <c r="C135" s="90" t="s">
        <v>352</v>
      </c>
      <c r="D135" s="485"/>
      <c r="E135" s="553" t="s">
        <v>485</v>
      </c>
      <c r="F135" s="553"/>
      <c r="G135" s="553"/>
      <c r="H135" s="554"/>
      <c r="I135" s="303" t="s">
        <v>513</v>
      </c>
      <c r="J135" s="393"/>
      <c r="K135" s="394"/>
      <c r="L135" s="394"/>
      <c r="M135" s="395"/>
      <c r="N135" s="499" t="s">
        <v>0</v>
      </c>
      <c r="O135" s="330" t="str">
        <f t="shared" si="18"/>
        <v>Small changes were made to the question. Take extra care when validating the response in Column N. If necessary, please change your answer in Column P</v>
      </c>
      <c r="P135" s="130"/>
      <c r="Q135" s="113"/>
      <c r="R135" s="130"/>
      <c r="S135" s="330"/>
      <c r="T135" s="130"/>
      <c r="U135" s="330"/>
      <c r="V135" s="332" t="str">
        <f t="shared" si="15"/>
        <v/>
      </c>
      <c r="W135" s="115"/>
      <c r="X135" s="343"/>
      <c r="Y135" s="344"/>
      <c r="Z135" s="344"/>
      <c r="AA135" s="234"/>
      <c r="AB135" s="124"/>
      <c r="AC135" s="125"/>
      <c r="AD135" s="122"/>
      <c r="AE135" s="123"/>
      <c r="AF135" s="123" t="str">
        <f t="shared" si="16"/>
        <v/>
      </c>
      <c r="AG135" s="122"/>
      <c r="AH135" s="123"/>
      <c r="AI135" s="122"/>
      <c r="AJ135" s="123"/>
      <c r="AK135" s="500" t="str">
        <f t="shared" si="19"/>
        <v/>
      </c>
      <c r="AL135" s="122"/>
      <c r="AM135" s="139"/>
      <c r="AN135" s="122"/>
      <c r="AO135" s="139"/>
      <c r="AP135" s="123" t="str">
        <f t="shared" si="20"/>
        <v>.</v>
      </c>
      <c r="AQ135" s="369"/>
      <c r="AS135" s="353"/>
      <c r="AT135" s="354"/>
      <c r="AU135" s="354"/>
      <c r="AV135" s="355"/>
    </row>
    <row r="136" spans="1:48" s="87" customFormat="1" ht="100" customHeight="1" x14ac:dyDescent="0.25">
      <c r="A136" s="22" t="str">
        <f>MID($F$136,FIND("(Q",$F$136)+1,9)</f>
        <v>Q1a.2.11a</v>
      </c>
      <c r="B136" s="107" t="s">
        <v>37</v>
      </c>
      <c r="C136" s="90" t="s">
        <v>353</v>
      </c>
      <c r="D136" s="485"/>
      <c r="E136" s="478"/>
      <c r="F136" s="553" t="s">
        <v>486</v>
      </c>
      <c r="G136" s="553"/>
      <c r="H136" s="554"/>
      <c r="I136" s="555" t="s">
        <v>843</v>
      </c>
      <c r="J136" s="411"/>
      <c r="K136" s="412"/>
      <c r="L136" s="412"/>
      <c r="M136" s="207"/>
      <c r="N136" s="499" t="s">
        <v>0</v>
      </c>
      <c r="O136" s="330" t="str">
        <f t="shared" si="18"/>
        <v>Small changes were made to the question. Take extra care when validating the response in Column N. If necessary, please change your answer in Column P</v>
      </c>
      <c r="P136" s="130"/>
      <c r="Q136" s="113"/>
      <c r="R136" s="130"/>
      <c r="S136" s="330"/>
      <c r="T136" s="130"/>
      <c r="U136" s="330"/>
      <c r="V136" s="332" t="str">
        <f t="shared" si="15"/>
        <v/>
      </c>
      <c r="W136" s="115"/>
      <c r="X136" s="343"/>
      <c r="Y136" s="344"/>
      <c r="Z136" s="344"/>
      <c r="AA136" s="234"/>
      <c r="AB136" s="124"/>
      <c r="AC136" s="125"/>
      <c r="AD136" s="122"/>
      <c r="AE136" s="123"/>
      <c r="AF136" s="123" t="str">
        <f t="shared" si="16"/>
        <v/>
      </c>
      <c r="AG136" s="122"/>
      <c r="AH136" s="123"/>
      <c r="AI136" s="122"/>
      <c r="AJ136" s="123"/>
      <c r="AK136" s="500" t="str">
        <f t="shared" si="19"/>
        <v/>
      </c>
      <c r="AL136" s="122"/>
      <c r="AM136" s="139"/>
      <c r="AN136" s="122"/>
      <c r="AO136" s="139"/>
      <c r="AP136" s="123" t="str">
        <f t="shared" si="20"/>
        <v>.</v>
      </c>
      <c r="AQ136" s="369"/>
      <c r="AS136" s="353"/>
      <c r="AT136" s="354"/>
      <c r="AU136" s="354"/>
      <c r="AV136" s="355"/>
    </row>
    <row r="137" spans="1:48" s="87" customFormat="1" ht="100" customHeight="1" x14ac:dyDescent="0.25">
      <c r="A137" s="22" t="str">
        <f>MID($F$137,FIND("(Q",$F$137)+1,9)</f>
        <v>Q1a.2.11b</v>
      </c>
      <c r="B137" s="107" t="s">
        <v>572</v>
      </c>
      <c r="C137" s="90" t="s">
        <v>354</v>
      </c>
      <c r="D137" s="485"/>
      <c r="E137" s="478"/>
      <c r="F137" s="547" t="s">
        <v>556</v>
      </c>
      <c r="G137" s="547"/>
      <c r="H137" s="548"/>
      <c r="I137" s="555"/>
      <c r="J137" s="411"/>
      <c r="K137" s="412"/>
      <c r="L137" s="412"/>
      <c r="M137" s="207"/>
      <c r="N137" s="499" t="s">
        <v>0</v>
      </c>
      <c r="O137" s="330" t="str">
        <f t="shared" si="18"/>
        <v/>
      </c>
      <c r="P137" s="130"/>
      <c r="Q137" s="113"/>
      <c r="R137" s="130"/>
      <c r="S137" s="330"/>
      <c r="T137" s="130"/>
      <c r="U137" s="330"/>
      <c r="V137" s="332" t="str">
        <f t="shared" si="15"/>
        <v/>
      </c>
      <c r="W137" s="115"/>
      <c r="X137" s="343"/>
      <c r="Y137" s="344"/>
      <c r="Z137" s="344"/>
      <c r="AA137" s="234"/>
      <c r="AB137" s="124"/>
      <c r="AC137" s="125"/>
      <c r="AD137" s="122"/>
      <c r="AE137" s="123"/>
      <c r="AF137" s="123" t="str">
        <f t="shared" si="16"/>
        <v/>
      </c>
      <c r="AG137" s="122"/>
      <c r="AH137" s="123"/>
      <c r="AI137" s="122"/>
      <c r="AJ137" s="123"/>
      <c r="AK137" s="500" t="str">
        <f t="shared" si="19"/>
        <v/>
      </c>
      <c r="AL137" s="122"/>
      <c r="AM137" s="139"/>
      <c r="AN137" s="122"/>
      <c r="AO137" s="139"/>
      <c r="AP137" s="123" t="str">
        <f t="shared" si="20"/>
        <v>.</v>
      </c>
      <c r="AQ137" s="369"/>
      <c r="AS137" s="353"/>
      <c r="AT137" s="354"/>
      <c r="AU137" s="354"/>
      <c r="AV137" s="355"/>
    </row>
    <row r="138" spans="1:48" s="87" customFormat="1" ht="110.15" customHeight="1" x14ac:dyDescent="0.25">
      <c r="A138" s="22" t="str">
        <f>MID($F$138,FIND("(Q",$F$138)+1,9)</f>
        <v>Q1a.2.11c</v>
      </c>
      <c r="B138" s="107" t="s">
        <v>36</v>
      </c>
      <c r="C138" s="90"/>
      <c r="D138" s="485"/>
      <c r="E138" s="478"/>
      <c r="F138" s="609" t="s">
        <v>1042</v>
      </c>
      <c r="G138" s="609"/>
      <c r="H138" s="554"/>
      <c r="I138" s="618" t="s">
        <v>1043</v>
      </c>
      <c r="J138" s="411"/>
      <c r="K138" s="412"/>
      <c r="L138" s="412"/>
      <c r="M138" s="207"/>
      <c r="N138" s="499" t="s">
        <v>0</v>
      </c>
      <c r="O138" s="330" t="str">
        <f t="shared" si="18"/>
        <v>New question introduced in 2023 - Please answer this question for the year of the previous update in Column P</v>
      </c>
      <c r="P138" s="130"/>
      <c r="Q138" s="113"/>
      <c r="R138" s="130"/>
      <c r="S138" s="330"/>
      <c r="T138" s="130"/>
      <c r="U138" s="330"/>
      <c r="V138" s="332" t="str">
        <f t="shared" si="15"/>
        <v/>
      </c>
      <c r="W138" s="115"/>
      <c r="X138" s="343"/>
      <c r="Y138" s="344"/>
      <c r="Z138" s="344"/>
      <c r="AA138" s="234"/>
      <c r="AB138" s="124"/>
      <c r="AC138" s="125"/>
      <c r="AD138" s="122"/>
      <c r="AE138" s="123"/>
      <c r="AF138" s="123"/>
      <c r="AG138" s="122"/>
      <c r="AH138" s="123"/>
      <c r="AI138" s="122"/>
      <c r="AJ138" s="123"/>
      <c r="AK138" s="500" t="str">
        <f t="shared" si="19"/>
        <v/>
      </c>
      <c r="AL138" s="122"/>
      <c r="AM138" s="139"/>
      <c r="AN138" s="122"/>
      <c r="AO138" s="139"/>
      <c r="AP138" s="123" t="str">
        <f t="shared" si="20"/>
        <v>.</v>
      </c>
      <c r="AQ138" s="369"/>
      <c r="AS138" s="353"/>
      <c r="AT138" s="354"/>
      <c r="AU138" s="354"/>
      <c r="AV138" s="355"/>
    </row>
    <row r="139" spans="1:48" s="87" customFormat="1" ht="110.15" customHeight="1" x14ac:dyDescent="0.25">
      <c r="A139" s="22" t="str">
        <f>MID($F$139,FIND("(Q",$F$139)+1,9)</f>
        <v>Q1a.2.11d</v>
      </c>
      <c r="B139" s="107" t="s">
        <v>304</v>
      </c>
      <c r="C139" s="90"/>
      <c r="D139" s="485"/>
      <c r="E139" s="478"/>
      <c r="F139" s="547" t="s">
        <v>349</v>
      </c>
      <c r="G139" s="547"/>
      <c r="H139" s="548"/>
      <c r="I139" s="618"/>
      <c r="J139" s="411"/>
      <c r="K139" s="412"/>
      <c r="L139" s="412"/>
      <c r="M139" s="207"/>
      <c r="N139" s="499" t="s">
        <v>0</v>
      </c>
      <c r="O139" s="330" t="str">
        <f t="shared" si="18"/>
        <v>New question introduced in 2023 - Please answer this question for the year of the previous update in Column P</v>
      </c>
      <c r="P139" s="130"/>
      <c r="Q139" s="113"/>
      <c r="R139" s="130"/>
      <c r="S139" s="330"/>
      <c r="T139" s="130"/>
      <c r="U139" s="330"/>
      <c r="V139" s="332" t="str">
        <f t="shared" si="15"/>
        <v/>
      </c>
      <c r="W139" s="115"/>
      <c r="X139" s="343"/>
      <c r="Y139" s="344"/>
      <c r="Z139" s="344"/>
      <c r="AA139" s="234"/>
      <c r="AB139" s="124"/>
      <c r="AC139" s="125"/>
      <c r="AD139" s="122"/>
      <c r="AE139" s="123"/>
      <c r="AF139" s="123" t="str">
        <f t="shared" si="16"/>
        <v/>
      </c>
      <c r="AG139" s="122"/>
      <c r="AH139" s="123"/>
      <c r="AI139" s="122"/>
      <c r="AJ139" s="123"/>
      <c r="AK139" s="500" t="str">
        <f t="shared" si="19"/>
        <v/>
      </c>
      <c r="AL139" s="122"/>
      <c r="AM139" s="139"/>
      <c r="AN139" s="122"/>
      <c r="AO139" s="139"/>
      <c r="AP139" s="123" t="str">
        <f t="shared" si="20"/>
        <v>.</v>
      </c>
      <c r="AQ139" s="369"/>
      <c r="AS139" s="353"/>
      <c r="AT139" s="354"/>
      <c r="AU139" s="354"/>
      <c r="AV139" s="355"/>
    </row>
    <row r="140" spans="1:48" s="87" customFormat="1" ht="225" customHeight="1" x14ac:dyDescent="0.25">
      <c r="A140" s="22" t="str">
        <f>MID($E$140,FIND("(Q",$E$140)+1,8)</f>
        <v>Q1a.2.12</v>
      </c>
      <c r="B140" s="107" t="s">
        <v>37</v>
      </c>
      <c r="C140" s="90" t="s">
        <v>45</v>
      </c>
      <c r="D140" s="485"/>
      <c r="E140" s="553" t="s">
        <v>343</v>
      </c>
      <c r="F140" s="553"/>
      <c r="G140" s="553"/>
      <c r="H140" s="554"/>
      <c r="I140" s="476" t="s">
        <v>836</v>
      </c>
      <c r="J140" s="411"/>
      <c r="K140" s="412"/>
      <c r="L140" s="412"/>
      <c r="M140" s="207"/>
      <c r="N140" s="499" t="s">
        <v>0</v>
      </c>
      <c r="O140" s="330" t="str">
        <f t="shared" si="18"/>
        <v>Small changes were made to the question. Take extra care when validating the response in Column N. If necessary, please change your answer in Column P</v>
      </c>
      <c r="P140" s="130"/>
      <c r="Q140" s="113"/>
      <c r="R140" s="130"/>
      <c r="S140" s="330"/>
      <c r="T140" s="130"/>
      <c r="U140" s="330"/>
      <c r="V140" s="332" t="str">
        <f t="shared" si="15"/>
        <v/>
      </c>
      <c r="W140" s="115"/>
      <c r="X140" s="343"/>
      <c r="Y140" s="344"/>
      <c r="Z140" s="344"/>
      <c r="AA140" s="234"/>
      <c r="AB140" s="124"/>
      <c r="AC140" s="125"/>
      <c r="AD140" s="122"/>
      <c r="AE140" s="123"/>
      <c r="AF140" s="123" t="str">
        <f t="shared" si="16"/>
        <v/>
      </c>
      <c r="AG140" s="122"/>
      <c r="AH140" s="123"/>
      <c r="AI140" s="122"/>
      <c r="AJ140" s="123"/>
      <c r="AK140" s="500" t="str">
        <f t="shared" si="19"/>
        <v/>
      </c>
      <c r="AL140" s="122"/>
      <c r="AM140" s="139"/>
      <c r="AN140" s="122"/>
      <c r="AO140" s="139"/>
      <c r="AP140" s="123" t="str">
        <f t="shared" si="20"/>
        <v>.</v>
      </c>
      <c r="AQ140" s="369"/>
      <c r="AS140" s="353"/>
      <c r="AT140" s="354"/>
      <c r="AU140" s="354"/>
      <c r="AV140" s="355"/>
    </row>
    <row r="141" spans="1:48" s="87" customFormat="1" ht="79.5" customHeight="1" x14ac:dyDescent="0.25">
      <c r="A141" s="22" t="str">
        <f>MID($F$141,FIND("(Q",$F$141)+1,9)</f>
        <v>Q1a.2.12a</v>
      </c>
      <c r="B141" s="107" t="s">
        <v>37</v>
      </c>
      <c r="C141" s="90" t="s">
        <v>355</v>
      </c>
      <c r="D141" s="485"/>
      <c r="E141" s="478"/>
      <c r="F141" s="553" t="s">
        <v>344</v>
      </c>
      <c r="G141" s="553"/>
      <c r="H141" s="554"/>
      <c r="I141" s="555" t="s">
        <v>844</v>
      </c>
      <c r="J141" s="411"/>
      <c r="K141" s="412"/>
      <c r="L141" s="412"/>
      <c r="M141" s="207"/>
      <c r="N141" s="499" t="s">
        <v>0</v>
      </c>
      <c r="O141" s="330" t="str">
        <f t="shared" si="18"/>
        <v>Small changes were made to the question. Take extra care when validating the response in Column N. If necessary, please change your answer in Column P</v>
      </c>
      <c r="P141" s="130"/>
      <c r="Q141" s="113"/>
      <c r="R141" s="130"/>
      <c r="S141" s="330"/>
      <c r="T141" s="130"/>
      <c r="U141" s="330"/>
      <c r="V141" s="332" t="str">
        <f t="shared" si="15"/>
        <v/>
      </c>
      <c r="W141" s="115"/>
      <c r="X141" s="343"/>
      <c r="Y141" s="344"/>
      <c r="Z141" s="344"/>
      <c r="AA141" s="234"/>
      <c r="AB141" s="124"/>
      <c r="AC141" s="125"/>
      <c r="AD141" s="122"/>
      <c r="AE141" s="123"/>
      <c r="AF141" s="123" t="str">
        <f t="shared" si="16"/>
        <v/>
      </c>
      <c r="AG141" s="122"/>
      <c r="AH141" s="123"/>
      <c r="AI141" s="122"/>
      <c r="AJ141" s="123"/>
      <c r="AK141" s="500" t="str">
        <f t="shared" si="19"/>
        <v/>
      </c>
      <c r="AL141" s="122"/>
      <c r="AM141" s="139"/>
      <c r="AN141" s="122"/>
      <c r="AO141" s="139"/>
      <c r="AP141" s="123" t="str">
        <f t="shared" si="20"/>
        <v>.</v>
      </c>
      <c r="AQ141" s="369"/>
      <c r="AS141" s="353"/>
      <c r="AT141" s="354"/>
      <c r="AU141" s="354"/>
      <c r="AV141" s="355"/>
    </row>
    <row r="142" spans="1:48" s="87" customFormat="1" ht="76.5" customHeight="1" x14ac:dyDescent="0.25">
      <c r="A142" s="22" t="str">
        <f>MID($F$142,FIND("(Q",$F$142)+1,9)</f>
        <v>Q1a.2.12b</v>
      </c>
      <c r="B142" s="107" t="s">
        <v>572</v>
      </c>
      <c r="C142" s="90" t="s">
        <v>356</v>
      </c>
      <c r="D142" s="485"/>
      <c r="E142" s="478"/>
      <c r="F142" s="547" t="s">
        <v>557</v>
      </c>
      <c r="G142" s="547"/>
      <c r="H142" s="548"/>
      <c r="I142" s="555"/>
      <c r="J142" s="411"/>
      <c r="K142" s="412"/>
      <c r="L142" s="412"/>
      <c r="M142" s="207"/>
      <c r="N142" s="499" t="s">
        <v>0</v>
      </c>
      <c r="O142" s="330" t="str">
        <f t="shared" si="18"/>
        <v/>
      </c>
      <c r="P142" s="130"/>
      <c r="Q142" s="113"/>
      <c r="R142" s="130"/>
      <c r="S142" s="330"/>
      <c r="T142" s="130"/>
      <c r="U142" s="330"/>
      <c r="V142" s="332" t="str">
        <f t="shared" si="15"/>
        <v/>
      </c>
      <c r="W142" s="115"/>
      <c r="X142" s="343"/>
      <c r="Y142" s="344"/>
      <c r="Z142" s="344"/>
      <c r="AA142" s="234"/>
      <c r="AB142" s="124"/>
      <c r="AC142" s="125"/>
      <c r="AD142" s="122"/>
      <c r="AE142" s="123"/>
      <c r="AF142" s="123" t="str">
        <f t="shared" si="16"/>
        <v/>
      </c>
      <c r="AG142" s="122"/>
      <c r="AH142" s="123"/>
      <c r="AI142" s="122"/>
      <c r="AJ142" s="123"/>
      <c r="AK142" s="500" t="str">
        <f t="shared" si="19"/>
        <v/>
      </c>
      <c r="AL142" s="122"/>
      <c r="AM142" s="139"/>
      <c r="AN142" s="122"/>
      <c r="AO142" s="139"/>
      <c r="AP142" s="123" t="str">
        <f t="shared" si="20"/>
        <v>.</v>
      </c>
      <c r="AQ142" s="369"/>
      <c r="AS142" s="353"/>
      <c r="AT142" s="354"/>
      <c r="AU142" s="354"/>
      <c r="AV142" s="355"/>
    </row>
    <row r="143" spans="1:48" s="87" customFormat="1" ht="48" customHeight="1" x14ac:dyDescent="0.25">
      <c r="A143" s="22" t="str">
        <f>MID($F$143,FIND("(Q",$F$143)+1,9)</f>
        <v>Q1a.2.12c</v>
      </c>
      <c r="B143" s="107" t="s">
        <v>37</v>
      </c>
      <c r="C143" s="90" t="s">
        <v>357</v>
      </c>
      <c r="D143" s="485"/>
      <c r="E143" s="478"/>
      <c r="F143" s="553" t="s">
        <v>345</v>
      </c>
      <c r="G143" s="553"/>
      <c r="H143" s="554"/>
      <c r="I143" s="476" t="s">
        <v>358</v>
      </c>
      <c r="J143" s="411"/>
      <c r="K143" s="412"/>
      <c r="L143" s="412"/>
      <c r="M143" s="207"/>
      <c r="N143" s="499" t="s">
        <v>0</v>
      </c>
      <c r="O143" s="330" t="str">
        <f t="shared" si="18"/>
        <v>Small changes were made to the question. Take extra care when validating the response in Column N. If necessary, please change your answer in Column P</v>
      </c>
      <c r="P143" s="130"/>
      <c r="Q143" s="113"/>
      <c r="R143" s="130"/>
      <c r="S143" s="330"/>
      <c r="T143" s="130"/>
      <c r="U143" s="330"/>
      <c r="V143" s="332" t="str">
        <f t="shared" si="15"/>
        <v/>
      </c>
      <c r="W143" s="115"/>
      <c r="X143" s="343"/>
      <c r="Y143" s="344"/>
      <c r="Z143" s="344"/>
      <c r="AA143" s="234"/>
      <c r="AB143" s="124"/>
      <c r="AC143" s="125"/>
      <c r="AD143" s="122"/>
      <c r="AE143" s="123"/>
      <c r="AF143" s="123" t="str">
        <f t="shared" si="16"/>
        <v/>
      </c>
      <c r="AG143" s="122"/>
      <c r="AH143" s="123"/>
      <c r="AI143" s="122"/>
      <c r="AJ143" s="123"/>
      <c r="AK143" s="500" t="str">
        <f t="shared" si="19"/>
        <v/>
      </c>
      <c r="AL143" s="122"/>
      <c r="AM143" s="139"/>
      <c r="AN143" s="122"/>
      <c r="AO143" s="139"/>
      <c r="AP143" s="123" t="str">
        <f t="shared" si="20"/>
        <v>.</v>
      </c>
      <c r="AQ143" s="369"/>
      <c r="AS143" s="353"/>
      <c r="AT143" s="354"/>
      <c r="AU143" s="354"/>
      <c r="AV143" s="355"/>
    </row>
    <row r="144" spans="1:48" s="87" customFormat="1" ht="105.75" customHeight="1" x14ac:dyDescent="0.25">
      <c r="A144" s="22" t="str">
        <f>MID($F$144,FIND("(Q",$F$144)+1,9)</f>
        <v>Q1a.2.12d</v>
      </c>
      <c r="B144" s="107" t="s">
        <v>304</v>
      </c>
      <c r="C144" s="90"/>
      <c r="D144" s="485"/>
      <c r="E144" s="478"/>
      <c r="F144" s="609" t="s">
        <v>1044</v>
      </c>
      <c r="G144" s="609"/>
      <c r="H144" s="554"/>
      <c r="I144" s="512" t="s">
        <v>1045</v>
      </c>
      <c r="J144" s="411"/>
      <c r="K144" s="412"/>
      <c r="L144" s="412"/>
      <c r="M144" s="207"/>
      <c r="N144" s="499" t="s">
        <v>0</v>
      </c>
      <c r="O144" s="330" t="str">
        <f t="shared" si="18"/>
        <v>New question introduced in 2023 - Please answer this question for the year of the previous update in Column P</v>
      </c>
      <c r="P144" s="130"/>
      <c r="Q144" s="113"/>
      <c r="R144" s="130"/>
      <c r="S144" s="330"/>
      <c r="T144" s="130"/>
      <c r="U144" s="330"/>
      <c r="V144" s="332" t="str">
        <f t="shared" si="15"/>
        <v/>
      </c>
      <c r="W144" s="115"/>
      <c r="X144" s="343"/>
      <c r="Y144" s="344"/>
      <c r="Z144" s="344"/>
      <c r="AA144" s="234"/>
      <c r="AB144" s="124"/>
      <c r="AC144" s="125"/>
      <c r="AD144" s="122"/>
      <c r="AE144" s="123"/>
      <c r="AF144" s="123" t="str">
        <f t="shared" ref="AF144:AF160" si="21">IF(AND(AB144="",AD144=""),"",IF(AD144="",AB144,AD144))</f>
        <v/>
      </c>
      <c r="AG144" s="122"/>
      <c r="AH144" s="123"/>
      <c r="AI144" s="122"/>
      <c r="AJ144" s="123"/>
      <c r="AK144" s="500" t="str">
        <f t="shared" si="19"/>
        <v/>
      </c>
      <c r="AL144" s="122"/>
      <c r="AM144" s="139"/>
      <c r="AN144" s="122"/>
      <c r="AO144" s="139"/>
      <c r="AP144" s="123" t="str">
        <f t="shared" si="20"/>
        <v>.</v>
      </c>
      <c r="AQ144" s="369"/>
      <c r="AS144" s="353"/>
      <c r="AT144" s="354"/>
      <c r="AU144" s="354"/>
      <c r="AV144" s="355"/>
    </row>
    <row r="145" spans="1:48" s="87" customFormat="1" ht="33" customHeight="1" x14ac:dyDescent="0.25">
      <c r="A145" s="22" t="str">
        <f>MID($F$145,FIND("(Q",$F$145)+1,9)</f>
        <v>Q1a.2.12e</v>
      </c>
      <c r="B145" s="107" t="s">
        <v>304</v>
      </c>
      <c r="C145" s="90"/>
      <c r="D145" s="485"/>
      <c r="E145" s="478"/>
      <c r="F145" s="547" t="s">
        <v>346</v>
      </c>
      <c r="G145" s="547"/>
      <c r="H145" s="548"/>
      <c r="I145" s="476"/>
      <c r="J145" s="411"/>
      <c r="K145" s="412"/>
      <c r="L145" s="412"/>
      <c r="M145" s="207"/>
      <c r="N145" s="499" t="s">
        <v>0</v>
      </c>
      <c r="O145" s="330" t="str">
        <f t="shared" si="18"/>
        <v>New question introduced in 2023 - Please answer this question for the year of the previous update in Column P</v>
      </c>
      <c r="P145" s="130"/>
      <c r="Q145" s="113"/>
      <c r="R145" s="130"/>
      <c r="S145" s="330"/>
      <c r="T145" s="130"/>
      <c r="U145" s="330"/>
      <c r="V145" s="332" t="str">
        <f t="shared" si="15"/>
        <v/>
      </c>
      <c r="W145" s="115"/>
      <c r="X145" s="343"/>
      <c r="Y145" s="344"/>
      <c r="Z145" s="344"/>
      <c r="AA145" s="234"/>
      <c r="AB145" s="124"/>
      <c r="AC145" s="125"/>
      <c r="AD145" s="122"/>
      <c r="AE145" s="123"/>
      <c r="AF145" s="123" t="str">
        <f t="shared" si="21"/>
        <v/>
      </c>
      <c r="AG145" s="122"/>
      <c r="AH145" s="123"/>
      <c r="AI145" s="122"/>
      <c r="AJ145" s="123"/>
      <c r="AK145" s="500" t="str">
        <f t="shared" si="19"/>
        <v/>
      </c>
      <c r="AL145" s="122"/>
      <c r="AM145" s="139"/>
      <c r="AN145" s="122"/>
      <c r="AO145" s="139"/>
      <c r="AP145" s="123" t="str">
        <f t="shared" si="20"/>
        <v>.</v>
      </c>
      <c r="AQ145" s="369"/>
      <c r="AS145" s="353"/>
      <c r="AT145" s="354"/>
      <c r="AU145" s="354"/>
      <c r="AV145" s="355"/>
    </row>
    <row r="146" spans="1:48" s="96" customFormat="1" ht="90" customHeight="1" x14ac:dyDescent="0.25">
      <c r="A146" s="22" t="str">
        <f>MID($E$146,FIND("(Q",$E$146)+1,8)</f>
        <v>Q1a.2.13</v>
      </c>
      <c r="B146" s="107" t="s">
        <v>36</v>
      </c>
      <c r="C146" s="92"/>
      <c r="D146" s="479"/>
      <c r="E146" s="568" t="s">
        <v>514</v>
      </c>
      <c r="F146" s="568"/>
      <c r="G146" s="568"/>
      <c r="H146" s="605"/>
      <c r="I146" s="619" t="s">
        <v>634</v>
      </c>
      <c r="J146" s="428"/>
      <c r="K146" s="429"/>
      <c r="L146" s="429"/>
      <c r="M146" s="430"/>
      <c r="N146" s="499" t="s">
        <v>0</v>
      </c>
      <c r="O146" s="330" t="str">
        <f t="shared" si="18"/>
        <v>New question introduced in 2023 - Please answer this question for the year of the previous update in Column P</v>
      </c>
      <c r="P146" s="130"/>
      <c r="Q146" s="113"/>
      <c r="R146" s="130"/>
      <c r="S146" s="330"/>
      <c r="T146" s="130"/>
      <c r="U146" s="330"/>
      <c r="V146" s="332" t="str">
        <f t="shared" ref="V146:V160" si="22">IF(AND(T146="",R146="",P146="",N146=""),"",IF(AND(T146="",R146="", P146=""),N146,IF(AND(T146="", R146="",P146&lt;&gt;""),P146,IF(AND(T146="",R146&lt;&gt;""),R146,T146))))</f>
        <v/>
      </c>
      <c r="W146" s="115"/>
      <c r="X146" s="343"/>
      <c r="Y146" s="344"/>
      <c r="Z146" s="344"/>
      <c r="AA146" s="234"/>
      <c r="AB146" s="124"/>
      <c r="AC146" s="125"/>
      <c r="AD146" s="122"/>
      <c r="AE146" s="123"/>
      <c r="AF146" s="123" t="str">
        <f t="shared" si="21"/>
        <v/>
      </c>
      <c r="AG146" s="122"/>
      <c r="AH146" s="123"/>
      <c r="AI146" s="122"/>
      <c r="AJ146" s="123"/>
      <c r="AK146" s="500" t="str">
        <f t="shared" si="19"/>
        <v/>
      </c>
      <c r="AL146" s="122"/>
      <c r="AM146" s="139"/>
      <c r="AN146" s="122"/>
      <c r="AO146" s="139"/>
      <c r="AP146" s="123" t="str">
        <f t="shared" si="20"/>
        <v>.</v>
      </c>
      <c r="AQ146" s="369"/>
      <c r="AS146" s="353"/>
      <c r="AT146" s="354"/>
      <c r="AU146" s="354"/>
      <c r="AV146" s="355"/>
    </row>
    <row r="147" spans="1:48" s="96" customFormat="1" ht="90" customHeight="1" x14ac:dyDescent="0.25">
      <c r="A147" s="22" t="str">
        <f>MID($E$147,FIND("(Q",$E$147)+1,9)</f>
        <v>Q1a.2.13a</v>
      </c>
      <c r="B147" s="107" t="s">
        <v>304</v>
      </c>
      <c r="C147" s="84"/>
      <c r="D147" s="479"/>
      <c r="E147" s="551" t="s">
        <v>558</v>
      </c>
      <c r="F147" s="551"/>
      <c r="G147" s="551"/>
      <c r="H147" s="641"/>
      <c r="I147" s="620"/>
      <c r="J147" s="431"/>
      <c r="K147" s="432"/>
      <c r="L147" s="432"/>
      <c r="M147" s="433"/>
      <c r="N147" s="499" t="s">
        <v>0</v>
      </c>
      <c r="O147" s="330" t="str">
        <f t="shared" si="18"/>
        <v>New question introduced in 2023 - Please answer this question for the year of the previous update in Column P</v>
      </c>
      <c r="P147" s="130"/>
      <c r="Q147" s="113"/>
      <c r="R147" s="130"/>
      <c r="S147" s="330"/>
      <c r="T147" s="130"/>
      <c r="U147" s="330"/>
      <c r="V147" s="332" t="str">
        <f t="shared" si="22"/>
        <v/>
      </c>
      <c r="W147" s="115"/>
      <c r="X147" s="343"/>
      <c r="Y147" s="344"/>
      <c r="Z147" s="344"/>
      <c r="AA147" s="234"/>
      <c r="AB147" s="124"/>
      <c r="AC147" s="125"/>
      <c r="AD147" s="122"/>
      <c r="AE147" s="123"/>
      <c r="AF147" s="123" t="str">
        <f t="shared" si="21"/>
        <v/>
      </c>
      <c r="AG147" s="122"/>
      <c r="AH147" s="123"/>
      <c r="AI147" s="122"/>
      <c r="AJ147" s="123"/>
      <c r="AK147" s="500" t="str">
        <f t="shared" si="19"/>
        <v/>
      </c>
      <c r="AL147" s="122"/>
      <c r="AM147" s="139"/>
      <c r="AN147" s="122"/>
      <c r="AO147" s="139"/>
      <c r="AP147" s="123" t="str">
        <f t="shared" si="20"/>
        <v>.</v>
      </c>
      <c r="AQ147" s="369"/>
      <c r="AS147" s="353"/>
      <c r="AT147" s="354"/>
      <c r="AU147" s="354"/>
      <c r="AV147" s="355"/>
    </row>
    <row r="148" spans="1:48" s="96" customFormat="1" ht="70" customHeight="1" x14ac:dyDescent="0.25">
      <c r="A148" s="84"/>
      <c r="B148" s="107"/>
      <c r="C148" s="84"/>
      <c r="D148" s="621" t="s">
        <v>1053</v>
      </c>
      <c r="E148" s="622"/>
      <c r="F148" s="622"/>
      <c r="G148" s="622"/>
      <c r="H148" s="623"/>
      <c r="I148" s="303" t="s">
        <v>601</v>
      </c>
      <c r="J148" s="393"/>
      <c r="K148" s="394"/>
      <c r="L148" s="394"/>
      <c r="M148" s="395"/>
      <c r="N148" s="343" t="s">
        <v>0</v>
      </c>
      <c r="O148" s="233"/>
      <c r="P148" s="233"/>
      <c r="Q148" s="233"/>
      <c r="R148" s="233"/>
      <c r="S148" s="344"/>
      <c r="T148" s="233"/>
      <c r="U148" s="344"/>
      <c r="V148" s="63"/>
      <c r="W148" s="234"/>
      <c r="X148" s="343"/>
      <c r="Y148" s="344"/>
      <c r="Z148" s="344"/>
      <c r="AA148" s="234"/>
      <c r="AB148" s="324"/>
      <c r="AC148" s="327"/>
      <c r="AD148" s="233"/>
      <c r="AE148" s="344"/>
      <c r="AF148" s="344"/>
      <c r="AG148" s="233"/>
      <c r="AH148" s="344"/>
      <c r="AI148" s="233"/>
      <c r="AJ148" s="344"/>
      <c r="AK148" s="326" t="str">
        <f t="shared" si="19"/>
        <v/>
      </c>
      <c r="AL148" s="233"/>
      <c r="AM148" s="326"/>
      <c r="AN148" s="233"/>
      <c r="AO148" s="326"/>
      <c r="AP148" s="344" t="str">
        <f t="shared" si="20"/>
        <v>.</v>
      </c>
      <c r="AQ148" s="370"/>
      <c r="AS148" s="353"/>
      <c r="AT148" s="354"/>
      <c r="AU148" s="354"/>
      <c r="AV148" s="355"/>
    </row>
    <row r="149" spans="1:48" s="96" customFormat="1" ht="127.5" customHeight="1" x14ac:dyDescent="0.25">
      <c r="A149" s="22" t="str">
        <f>MID($E$149,FIND("(Q",$E$149)+1,7)</f>
        <v>Q1a.3.1</v>
      </c>
      <c r="B149" s="107" t="s">
        <v>35</v>
      </c>
      <c r="C149" s="84" t="s">
        <v>360</v>
      </c>
      <c r="D149" s="24"/>
      <c r="E149" s="624" t="s">
        <v>359</v>
      </c>
      <c r="F149" s="624"/>
      <c r="G149" s="624"/>
      <c r="H149" s="625"/>
      <c r="I149" s="479" t="s">
        <v>271</v>
      </c>
      <c r="J149" s="411"/>
      <c r="K149" s="412"/>
      <c r="L149" s="412"/>
      <c r="M149" s="207"/>
      <c r="N149" s="499" t="s">
        <v>0</v>
      </c>
      <c r="O149" s="330" t="str">
        <f t="shared" si="18"/>
        <v/>
      </c>
      <c r="P149" s="130"/>
      <c r="Q149" s="113"/>
      <c r="R149" s="330"/>
      <c r="S149" s="330"/>
      <c r="T149" s="330"/>
      <c r="U149" s="330"/>
      <c r="V149" s="332" t="str">
        <f t="shared" si="22"/>
        <v/>
      </c>
      <c r="W149" s="115"/>
      <c r="X149" s="343"/>
      <c r="Y149" s="344"/>
      <c r="Z149" s="344"/>
      <c r="AA149" s="234"/>
      <c r="AB149" s="124"/>
      <c r="AC149" s="372"/>
      <c r="AD149" s="123"/>
      <c r="AE149" s="123"/>
      <c r="AF149" s="123" t="str">
        <f t="shared" si="21"/>
        <v/>
      </c>
      <c r="AG149" s="123"/>
      <c r="AH149" s="123"/>
      <c r="AI149" s="123"/>
      <c r="AJ149" s="123"/>
      <c r="AK149" s="500" t="str">
        <f t="shared" si="19"/>
        <v/>
      </c>
      <c r="AL149" s="123"/>
      <c r="AM149" s="139"/>
      <c r="AN149" s="123"/>
      <c r="AO149" s="139"/>
      <c r="AP149" s="123" t="str">
        <f t="shared" si="20"/>
        <v>.</v>
      </c>
      <c r="AQ149" s="369"/>
      <c r="AS149" s="353"/>
      <c r="AT149" s="354"/>
      <c r="AU149" s="354"/>
      <c r="AV149" s="355"/>
    </row>
    <row r="150" spans="1:48" s="96" customFormat="1" ht="40" customHeight="1" x14ac:dyDescent="0.25">
      <c r="A150" s="22" t="str">
        <f>MID($E$150,FIND("(Q",$E$150)+1,8)</f>
        <v>Q1a.3.1a</v>
      </c>
      <c r="B150" s="107" t="s">
        <v>572</v>
      </c>
      <c r="C150" s="84" t="s">
        <v>361</v>
      </c>
      <c r="D150" s="24"/>
      <c r="E150" s="630" t="s">
        <v>559</v>
      </c>
      <c r="F150" s="624"/>
      <c r="G150" s="624"/>
      <c r="H150" s="625"/>
      <c r="I150" s="479"/>
      <c r="J150" s="411"/>
      <c r="K150" s="412"/>
      <c r="L150" s="412"/>
      <c r="M150" s="207"/>
      <c r="N150" s="499" t="s">
        <v>0</v>
      </c>
      <c r="O150" s="330" t="str">
        <f t="shared" si="18"/>
        <v/>
      </c>
      <c r="P150" s="113"/>
      <c r="Q150" s="113"/>
      <c r="R150" s="130"/>
      <c r="S150" s="330"/>
      <c r="T150" s="130"/>
      <c r="U150" s="330"/>
      <c r="V150" s="332" t="str">
        <f t="shared" si="22"/>
        <v/>
      </c>
      <c r="W150" s="115"/>
      <c r="X150" s="343"/>
      <c r="Y150" s="344"/>
      <c r="Z150" s="344"/>
      <c r="AA150" s="234"/>
      <c r="AB150" s="124"/>
      <c r="AC150" s="125"/>
      <c r="AD150" s="122"/>
      <c r="AE150" s="123"/>
      <c r="AF150" s="123" t="str">
        <f t="shared" si="21"/>
        <v/>
      </c>
      <c r="AG150" s="122"/>
      <c r="AH150" s="123"/>
      <c r="AI150" s="122"/>
      <c r="AJ150" s="123"/>
      <c r="AK150" s="500" t="str">
        <f t="shared" si="19"/>
        <v/>
      </c>
      <c r="AL150" s="122"/>
      <c r="AM150" s="139"/>
      <c r="AN150" s="122"/>
      <c r="AO150" s="139"/>
      <c r="AP150" s="123" t="str">
        <f t="shared" si="20"/>
        <v>.</v>
      </c>
      <c r="AQ150" s="369"/>
      <c r="AS150" s="353"/>
      <c r="AT150" s="354"/>
      <c r="AU150" s="354"/>
      <c r="AV150" s="355"/>
    </row>
    <row r="151" spans="1:48" s="96" customFormat="1" ht="310" customHeight="1" x14ac:dyDescent="0.25">
      <c r="A151" s="22" t="str">
        <f>MID($E$151,FIND("(Q",$E$151)+1,7)</f>
        <v>Q1a.3.2</v>
      </c>
      <c r="B151" s="107" t="s">
        <v>37</v>
      </c>
      <c r="C151" s="22" t="s">
        <v>12</v>
      </c>
      <c r="D151" s="479"/>
      <c r="E151" s="631" t="s">
        <v>362</v>
      </c>
      <c r="F151" s="631"/>
      <c r="G151" s="631"/>
      <c r="H151" s="632"/>
      <c r="I151" s="480" t="s">
        <v>363</v>
      </c>
      <c r="J151" s="428"/>
      <c r="K151" s="429"/>
      <c r="L151" s="429"/>
      <c r="M151" s="430"/>
      <c r="N151" s="499" t="s">
        <v>0</v>
      </c>
      <c r="O151" s="330" t="str">
        <f>IF(OR(B151="NI",B151="N"),"New question introduced in 2023 - Please answer this question for the year of the previous update in Column P",IF(B151="EC","Small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51" s="130"/>
      <c r="Q151" s="113"/>
      <c r="R151" s="130"/>
      <c r="S151" s="330"/>
      <c r="T151" s="130"/>
      <c r="U151" s="330"/>
      <c r="V151" s="332" t="str">
        <f t="shared" si="22"/>
        <v/>
      </c>
      <c r="W151" s="115"/>
      <c r="X151" s="343"/>
      <c r="Y151" s="344"/>
      <c r="Z151" s="344"/>
      <c r="AA151" s="234"/>
      <c r="AB151" s="124"/>
      <c r="AC151" s="125"/>
      <c r="AD151" s="122"/>
      <c r="AE151" s="123"/>
      <c r="AF151" s="123" t="str">
        <f>IF(AND(AB151="",AD151=""),"",IF(AD151="",AB151,AD151))</f>
        <v/>
      </c>
      <c r="AG151" s="122"/>
      <c r="AH151" s="123"/>
      <c r="AI151" s="122"/>
      <c r="AJ151" s="123"/>
      <c r="AK151" s="500" t="str">
        <f t="shared" si="19"/>
        <v/>
      </c>
      <c r="AL151" s="122"/>
      <c r="AM151" s="139"/>
      <c r="AN151" s="122"/>
      <c r="AO151" s="139"/>
      <c r="AP151" s="123" t="str">
        <f t="shared" si="20"/>
        <v>.</v>
      </c>
      <c r="AQ151" s="369"/>
      <c r="AS151" s="353"/>
      <c r="AT151" s="354"/>
      <c r="AU151" s="354"/>
      <c r="AV151" s="355"/>
    </row>
    <row r="152" spans="1:48" s="96" customFormat="1" ht="36.75" customHeight="1" x14ac:dyDescent="0.25">
      <c r="A152" s="22" t="str">
        <f>MID($E$152,FIND("(Q",$E$152)+1,8)</f>
        <v>Q1a.3.2a</v>
      </c>
      <c r="B152" s="107" t="s">
        <v>304</v>
      </c>
      <c r="C152" s="84"/>
      <c r="D152" s="479"/>
      <c r="E152" s="568" t="s">
        <v>364</v>
      </c>
      <c r="F152" s="551"/>
      <c r="G152" s="551"/>
      <c r="H152" s="567"/>
      <c r="I152" s="480" t="s">
        <v>365</v>
      </c>
      <c r="J152" s="428"/>
      <c r="K152" s="429"/>
      <c r="L152" s="429"/>
      <c r="M152" s="430"/>
      <c r="N152" s="499" t="s">
        <v>0</v>
      </c>
      <c r="O152" s="330" t="str">
        <f t="shared" si="18"/>
        <v>New question introduced in 2023 - Please answer this question for the year of the previous update in Column P</v>
      </c>
      <c r="P152" s="130"/>
      <c r="Q152" s="113"/>
      <c r="R152" s="130"/>
      <c r="S152" s="330"/>
      <c r="T152" s="130"/>
      <c r="U152" s="330"/>
      <c r="V152" s="332" t="str">
        <f t="shared" si="22"/>
        <v/>
      </c>
      <c r="W152" s="115"/>
      <c r="X152" s="343"/>
      <c r="Y152" s="344"/>
      <c r="Z152" s="344"/>
      <c r="AA152" s="234"/>
      <c r="AB152" s="124"/>
      <c r="AC152" s="125"/>
      <c r="AD152" s="122"/>
      <c r="AE152" s="123"/>
      <c r="AF152" s="123" t="str">
        <f t="shared" si="21"/>
        <v/>
      </c>
      <c r="AG152" s="122"/>
      <c r="AH152" s="123"/>
      <c r="AI152" s="122"/>
      <c r="AJ152" s="123"/>
      <c r="AK152" s="500" t="str">
        <f t="shared" si="19"/>
        <v/>
      </c>
      <c r="AL152" s="122"/>
      <c r="AM152" s="139"/>
      <c r="AN152" s="122"/>
      <c r="AO152" s="139"/>
      <c r="AP152" s="123" t="str">
        <f t="shared" si="20"/>
        <v>.</v>
      </c>
      <c r="AQ152" s="369"/>
      <c r="AS152" s="353"/>
      <c r="AT152" s="354"/>
      <c r="AU152" s="354"/>
      <c r="AV152" s="355"/>
    </row>
    <row r="153" spans="1:48" s="96" customFormat="1" ht="48" customHeight="1" x14ac:dyDescent="0.25">
      <c r="A153" s="22" t="str">
        <f>MID($E$153,FIND("(Q",$E$153)+1,8)</f>
        <v>Q1a.3.2b</v>
      </c>
      <c r="B153" s="107" t="s">
        <v>572</v>
      </c>
      <c r="C153" s="84" t="s">
        <v>366</v>
      </c>
      <c r="D153" s="479"/>
      <c r="E153" s="551" t="s">
        <v>560</v>
      </c>
      <c r="F153" s="551"/>
      <c r="G153" s="551"/>
      <c r="H153" s="567"/>
      <c r="I153" s="481"/>
      <c r="J153" s="431"/>
      <c r="K153" s="432"/>
      <c r="L153" s="432"/>
      <c r="M153" s="433"/>
      <c r="N153" s="499" t="s">
        <v>0</v>
      </c>
      <c r="O153" s="330" t="str">
        <f t="shared" si="18"/>
        <v/>
      </c>
      <c r="P153" s="113"/>
      <c r="Q153" s="113"/>
      <c r="R153" s="130"/>
      <c r="S153" s="330"/>
      <c r="T153" s="130"/>
      <c r="U153" s="330"/>
      <c r="V153" s="332" t="str">
        <f t="shared" si="22"/>
        <v/>
      </c>
      <c r="W153" s="115"/>
      <c r="X153" s="343"/>
      <c r="Y153" s="344"/>
      <c r="Z153" s="344"/>
      <c r="AA153" s="234"/>
      <c r="AB153" s="124"/>
      <c r="AC153" s="125"/>
      <c r="AD153" s="122"/>
      <c r="AE153" s="123"/>
      <c r="AF153" s="123" t="str">
        <f t="shared" si="21"/>
        <v/>
      </c>
      <c r="AG153" s="122"/>
      <c r="AH153" s="123"/>
      <c r="AI153" s="122"/>
      <c r="AJ153" s="123"/>
      <c r="AK153" s="500" t="str">
        <f t="shared" si="19"/>
        <v/>
      </c>
      <c r="AL153" s="122"/>
      <c r="AM153" s="139"/>
      <c r="AN153" s="122"/>
      <c r="AO153" s="139"/>
      <c r="AP153" s="123" t="str">
        <f t="shared" si="20"/>
        <v>.</v>
      </c>
      <c r="AQ153" s="369"/>
      <c r="AS153" s="353"/>
      <c r="AT153" s="354"/>
      <c r="AU153" s="354"/>
      <c r="AV153" s="355"/>
    </row>
    <row r="154" spans="1:48" s="96" customFormat="1" ht="45.75" customHeight="1" x14ac:dyDescent="0.25">
      <c r="A154" s="22" t="str">
        <f>MID($E$154,FIND("(Q",$E$154)+1,8)</f>
        <v>Q1a.3.2c</v>
      </c>
      <c r="B154" s="107" t="s">
        <v>573</v>
      </c>
      <c r="C154" s="51" t="s">
        <v>33</v>
      </c>
      <c r="D154" s="108"/>
      <c r="E154" s="633" t="s">
        <v>367</v>
      </c>
      <c r="F154" s="634"/>
      <c r="G154" s="634"/>
      <c r="H154" s="635"/>
      <c r="I154" s="481"/>
      <c r="J154" s="431"/>
      <c r="K154" s="432"/>
      <c r="L154" s="432"/>
      <c r="M154" s="433"/>
      <c r="N154" s="499" t="s">
        <v>0</v>
      </c>
      <c r="O154" s="330" t="str">
        <f t="shared" si="18"/>
        <v/>
      </c>
      <c r="P154" s="130"/>
      <c r="Q154" s="113"/>
      <c r="R154" s="130"/>
      <c r="S154" s="330"/>
      <c r="T154" s="130"/>
      <c r="U154" s="330"/>
      <c r="V154" s="332" t="str">
        <f t="shared" si="22"/>
        <v/>
      </c>
      <c r="W154" s="115"/>
      <c r="X154" s="343"/>
      <c r="Y154" s="344"/>
      <c r="Z154" s="344"/>
      <c r="AA154" s="234"/>
      <c r="AB154" s="124"/>
      <c r="AC154" s="125"/>
      <c r="AD154" s="122"/>
      <c r="AE154" s="123"/>
      <c r="AF154" s="123" t="str">
        <f t="shared" si="21"/>
        <v/>
      </c>
      <c r="AG154" s="122"/>
      <c r="AH154" s="123"/>
      <c r="AI154" s="122"/>
      <c r="AJ154" s="123"/>
      <c r="AK154" s="500" t="str">
        <f t="shared" si="19"/>
        <v/>
      </c>
      <c r="AL154" s="122"/>
      <c r="AM154" s="139"/>
      <c r="AN154" s="122"/>
      <c r="AO154" s="139"/>
      <c r="AP154" s="123" t="str">
        <f t="shared" si="20"/>
        <v>.</v>
      </c>
      <c r="AQ154" s="369"/>
      <c r="AS154" s="353"/>
      <c r="AT154" s="354"/>
      <c r="AU154" s="354"/>
      <c r="AV154" s="355"/>
    </row>
    <row r="155" spans="1:48" s="96" customFormat="1" ht="36.65" customHeight="1" x14ac:dyDescent="0.25">
      <c r="A155" s="22" t="str">
        <f>MID($E$155,FIND("(Q",$E$155)+1,8)</f>
        <v>Q1a.3.2d</v>
      </c>
      <c r="B155" s="107" t="s">
        <v>572</v>
      </c>
      <c r="C155" s="84" t="s">
        <v>368</v>
      </c>
      <c r="D155" s="109"/>
      <c r="E155" s="636" t="s">
        <v>561</v>
      </c>
      <c r="F155" s="636"/>
      <c r="G155" s="636"/>
      <c r="H155" s="637"/>
      <c r="I155" s="481"/>
      <c r="J155" s="431"/>
      <c r="K155" s="432"/>
      <c r="L155" s="432"/>
      <c r="M155" s="433"/>
      <c r="N155" s="499" t="s">
        <v>0</v>
      </c>
      <c r="O155" s="330" t="str">
        <f t="shared" si="18"/>
        <v/>
      </c>
      <c r="P155" s="113"/>
      <c r="Q155" s="113"/>
      <c r="R155" s="130"/>
      <c r="S155" s="330"/>
      <c r="T155" s="130"/>
      <c r="U155" s="330"/>
      <c r="V155" s="332" t="str">
        <f t="shared" si="22"/>
        <v/>
      </c>
      <c r="W155" s="115"/>
      <c r="X155" s="343"/>
      <c r="Y155" s="344"/>
      <c r="Z155" s="344"/>
      <c r="AA155" s="234"/>
      <c r="AB155" s="124"/>
      <c r="AC155" s="125"/>
      <c r="AD155" s="122"/>
      <c r="AE155" s="123"/>
      <c r="AF155" s="123" t="str">
        <f t="shared" si="21"/>
        <v/>
      </c>
      <c r="AG155" s="122"/>
      <c r="AH155" s="123"/>
      <c r="AI155" s="122"/>
      <c r="AJ155" s="123"/>
      <c r="AK155" s="500" t="str">
        <f t="shared" si="19"/>
        <v/>
      </c>
      <c r="AL155" s="122"/>
      <c r="AM155" s="139"/>
      <c r="AN155" s="122"/>
      <c r="AO155" s="139"/>
      <c r="AP155" s="123" t="str">
        <f t="shared" si="20"/>
        <v>.</v>
      </c>
      <c r="AQ155" s="369"/>
      <c r="AS155" s="353"/>
      <c r="AT155" s="354"/>
      <c r="AU155" s="354"/>
      <c r="AV155" s="355"/>
    </row>
    <row r="156" spans="1:48" s="96" customFormat="1" ht="82.5" customHeight="1" x14ac:dyDescent="0.25">
      <c r="A156" s="22"/>
      <c r="B156" s="107"/>
      <c r="C156" s="84"/>
      <c r="D156" s="638" t="s">
        <v>369</v>
      </c>
      <c r="E156" s="639"/>
      <c r="F156" s="639"/>
      <c r="G156" s="639"/>
      <c r="H156" s="640"/>
      <c r="I156" s="303" t="s">
        <v>602</v>
      </c>
      <c r="J156" s="393"/>
      <c r="K156" s="394"/>
      <c r="L156" s="394"/>
      <c r="M156" s="395"/>
      <c r="N156" s="343" t="s">
        <v>0</v>
      </c>
      <c r="O156" s="344" t="str">
        <f t="shared" si="18"/>
        <v/>
      </c>
      <c r="P156" s="233"/>
      <c r="Q156" s="233"/>
      <c r="R156" s="233"/>
      <c r="S156" s="344"/>
      <c r="T156" s="233"/>
      <c r="U156" s="344"/>
      <c r="V156" s="63"/>
      <c r="W156" s="234"/>
      <c r="X156" s="343"/>
      <c r="Y156" s="344"/>
      <c r="Z156" s="344"/>
      <c r="AA156" s="234"/>
      <c r="AB156" s="324"/>
      <c r="AC156" s="327"/>
      <c r="AD156" s="233"/>
      <c r="AE156" s="344"/>
      <c r="AF156" s="344" t="str">
        <f t="shared" si="21"/>
        <v/>
      </c>
      <c r="AG156" s="233"/>
      <c r="AH156" s="344"/>
      <c r="AI156" s="233"/>
      <c r="AJ156" s="344"/>
      <c r="AK156" s="326" t="str">
        <f t="shared" si="19"/>
        <v/>
      </c>
      <c r="AL156" s="233"/>
      <c r="AM156" s="326"/>
      <c r="AN156" s="233"/>
      <c r="AO156" s="326"/>
      <c r="AP156" s="344" t="str">
        <f t="shared" si="20"/>
        <v>.</v>
      </c>
      <c r="AQ156" s="370"/>
      <c r="AS156" s="353"/>
      <c r="AT156" s="354"/>
      <c r="AU156" s="354"/>
      <c r="AV156" s="355"/>
    </row>
    <row r="157" spans="1:48" s="96" customFormat="1" ht="160" customHeight="1" x14ac:dyDescent="0.25">
      <c r="A157" s="22" t="str">
        <f>MID($E$157,FIND("(Q",$E$157)+1,7)</f>
        <v>Q1a.4.1</v>
      </c>
      <c r="B157" s="107" t="s">
        <v>304</v>
      </c>
      <c r="C157" s="84"/>
      <c r="D157" s="479"/>
      <c r="E157" s="609" t="s">
        <v>1046</v>
      </c>
      <c r="F157" s="610"/>
      <c r="G157" s="610"/>
      <c r="H157" s="548"/>
      <c r="I157" s="480" t="s">
        <v>1047</v>
      </c>
      <c r="J157" s="428"/>
      <c r="K157" s="429"/>
      <c r="L157" s="429"/>
      <c r="M157" s="430"/>
      <c r="N157" s="499" t="s">
        <v>0</v>
      </c>
      <c r="O157" s="330" t="str">
        <f t="shared" si="18"/>
        <v>New question introduced in 2023 - Please answer this question for the year of the previous update in Column P</v>
      </c>
      <c r="P157" s="113"/>
      <c r="Q157" s="113"/>
      <c r="R157" s="130"/>
      <c r="S157" s="330"/>
      <c r="T157" s="130"/>
      <c r="U157" s="330"/>
      <c r="V157" s="332" t="str">
        <f t="shared" si="22"/>
        <v/>
      </c>
      <c r="W157" s="115"/>
      <c r="X157" s="343"/>
      <c r="Y157" s="344"/>
      <c r="Z157" s="344"/>
      <c r="AA157" s="234"/>
      <c r="AB157" s="124"/>
      <c r="AC157" s="125"/>
      <c r="AD157" s="122"/>
      <c r="AE157" s="123"/>
      <c r="AF157" s="123" t="str">
        <f t="shared" si="21"/>
        <v/>
      </c>
      <c r="AG157" s="122"/>
      <c r="AH157" s="123"/>
      <c r="AI157" s="122"/>
      <c r="AJ157" s="123"/>
      <c r="AK157" s="500" t="str">
        <f t="shared" si="19"/>
        <v/>
      </c>
      <c r="AL157" s="122"/>
      <c r="AM157" s="139"/>
      <c r="AN157" s="122"/>
      <c r="AO157" s="139"/>
      <c r="AP157" s="123" t="str">
        <f t="shared" si="20"/>
        <v>.</v>
      </c>
      <c r="AQ157" s="369"/>
      <c r="AS157" s="353"/>
      <c r="AT157" s="354"/>
      <c r="AU157" s="354"/>
      <c r="AV157" s="355"/>
    </row>
    <row r="158" spans="1:48" s="96" customFormat="1" ht="160" hidden="1" customHeight="1" x14ac:dyDescent="0.25">
      <c r="A158" s="22" t="str">
        <f>MID($E$158,FIND("(Q",$E$158)+1,7)</f>
        <v>Q1a.4.2</v>
      </c>
      <c r="B158" s="107" t="s">
        <v>304</v>
      </c>
      <c r="C158" s="84"/>
      <c r="D158" s="479"/>
      <c r="E158" s="611" t="s">
        <v>535</v>
      </c>
      <c r="F158" s="612"/>
      <c r="G158" s="612"/>
      <c r="H158" s="613"/>
      <c r="I158" s="480" t="s">
        <v>516</v>
      </c>
      <c r="J158" s="428"/>
      <c r="K158" s="429"/>
      <c r="L158" s="429"/>
      <c r="M158" s="430"/>
      <c r="N158" s="499" t="s">
        <v>0</v>
      </c>
      <c r="O158" s="330" t="str">
        <f t="shared" ref="O158:O159" si="23">IF(OR(B158="NI",B158="N"),"This is a new question introduced in 2023 - Could you please answer this question for the year of the previous update as well?",IF(B158="EC","We made modest changes to the question including in the wording of the question, answer choices, and/or clarity in the instructions. Please take extra care when validing responses for the year of the previous update",""))</f>
        <v>This is a new question introduced in 2023 - Could you please answer this question for the year of the previous update as well?</v>
      </c>
      <c r="P158" s="113"/>
      <c r="Q158" s="113"/>
      <c r="R158" s="130"/>
      <c r="S158" s="330"/>
      <c r="T158" s="130"/>
      <c r="U158" s="330"/>
      <c r="V158" s="332" t="str">
        <f t="shared" si="22"/>
        <v/>
      </c>
      <c r="W158" s="115"/>
      <c r="X158" s="343"/>
      <c r="Y158" s="344"/>
      <c r="Z158" s="344"/>
      <c r="AA158" s="234"/>
      <c r="AB158" s="124"/>
      <c r="AC158" s="125"/>
      <c r="AD158" s="122"/>
      <c r="AE158" s="123"/>
      <c r="AF158" s="123" t="str">
        <f t="shared" si="21"/>
        <v/>
      </c>
      <c r="AG158" s="122"/>
      <c r="AH158" s="123"/>
      <c r="AI158" s="122"/>
      <c r="AJ158" s="123"/>
      <c r="AK158" s="500" t="str">
        <f t="shared" si="19"/>
        <v/>
      </c>
      <c r="AL158" s="122"/>
      <c r="AM158" s="139"/>
      <c r="AN158" s="122"/>
      <c r="AO158" s="139"/>
      <c r="AP158" s="123" t="str">
        <f t="shared" si="20"/>
        <v>.</v>
      </c>
      <c r="AQ158" s="369"/>
      <c r="AS158" s="353"/>
      <c r="AT158" s="354"/>
      <c r="AU158" s="354"/>
      <c r="AV158" s="355"/>
    </row>
    <row r="159" spans="1:48" s="96" customFormat="1" ht="160" hidden="1" customHeight="1" x14ac:dyDescent="0.25">
      <c r="A159" s="22" t="str">
        <f>MID($E$159,FIND("(Q",$E$159)+1,7)</f>
        <v>Q1a.4.3</v>
      </c>
      <c r="B159" s="107" t="s">
        <v>304</v>
      </c>
      <c r="C159" s="84"/>
      <c r="D159" s="479"/>
      <c r="E159" s="611" t="s">
        <v>536</v>
      </c>
      <c r="F159" s="611"/>
      <c r="G159" s="611"/>
      <c r="H159" s="614"/>
      <c r="I159" s="480" t="s">
        <v>515</v>
      </c>
      <c r="J159" s="428"/>
      <c r="K159" s="429"/>
      <c r="L159" s="429"/>
      <c r="M159" s="430"/>
      <c r="N159" s="499" t="s">
        <v>0</v>
      </c>
      <c r="O159" s="330" t="str">
        <f t="shared" si="23"/>
        <v>This is a new question introduced in 2023 - Could you please answer this question for the year of the previous update as well?</v>
      </c>
      <c r="P159" s="113"/>
      <c r="Q159" s="113"/>
      <c r="R159" s="130"/>
      <c r="S159" s="330"/>
      <c r="T159" s="130"/>
      <c r="U159" s="330"/>
      <c r="V159" s="332" t="str">
        <f t="shared" si="22"/>
        <v/>
      </c>
      <c r="W159" s="115"/>
      <c r="X159" s="343"/>
      <c r="Y159" s="344"/>
      <c r="Z159" s="344"/>
      <c r="AA159" s="234"/>
      <c r="AB159" s="124"/>
      <c r="AC159" s="125"/>
      <c r="AD159" s="122"/>
      <c r="AE159" s="123"/>
      <c r="AF159" s="123" t="str">
        <f t="shared" si="21"/>
        <v/>
      </c>
      <c r="AG159" s="122"/>
      <c r="AH159" s="123"/>
      <c r="AI159" s="122"/>
      <c r="AJ159" s="123"/>
      <c r="AK159" s="500" t="str">
        <f t="shared" si="19"/>
        <v/>
      </c>
      <c r="AL159" s="122"/>
      <c r="AM159" s="139"/>
      <c r="AN159" s="122"/>
      <c r="AO159" s="139"/>
      <c r="AP159" s="123" t="str">
        <f t="shared" si="20"/>
        <v>.</v>
      </c>
      <c r="AQ159" s="369"/>
      <c r="AS159" s="353"/>
      <c r="AT159" s="354"/>
      <c r="AU159" s="354"/>
      <c r="AV159" s="355"/>
    </row>
    <row r="160" spans="1:48" s="96" customFormat="1" ht="145" customHeight="1" thickBot="1" x14ac:dyDescent="0.3">
      <c r="A160" s="111" t="str">
        <f>MID($E$160,FIND("(Q",$E$160)+1,7)</f>
        <v>Q1a.4.2</v>
      </c>
      <c r="B160" s="112" t="s">
        <v>304</v>
      </c>
      <c r="C160" s="154"/>
      <c r="D160" s="110"/>
      <c r="E160" s="615" t="s">
        <v>603</v>
      </c>
      <c r="F160" s="616"/>
      <c r="G160" s="616"/>
      <c r="H160" s="617"/>
      <c r="I160" s="312" t="s">
        <v>837</v>
      </c>
      <c r="J160" s="434"/>
      <c r="K160" s="435"/>
      <c r="L160" s="435"/>
      <c r="M160" s="436"/>
      <c r="N160" s="513" t="s">
        <v>0</v>
      </c>
      <c r="O160" s="374" t="str">
        <f t="shared" ref="O160" si="24">IF(OR(B160="NI",B160="N"),"New question introduced in 2023 - Please answer this question for the year of the previous update in Column P",IF(B160="EC","Small changes were made to the question. Take extra care when validating the response in Column N. If necessary, please change your answer in Column P",""))</f>
        <v>New question introduced in 2023 - Please answer this question for the year of the previous update in Column P</v>
      </c>
      <c r="P160" s="514"/>
      <c r="Q160" s="514"/>
      <c r="R160" s="515"/>
      <c r="S160" s="374"/>
      <c r="T160" s="515"/>
      <c r="U160" s="374"/>
      <c r="V160" s="333" t="str">
        <f t="shared" si="22"/>
        <v/>
      </c>
      <c r="W160" s="117"/>
      <c r="X160" s="345"/>
      <c r="Y160" s="346"/>
      <c r="Z160" s="346"/>
      <c r="AA160" s="439"/>
      <c r="AB160" s="138"/>
      <c r="AC160" s="375"/>
      <c r="AD160" s="516"/>
      <c r="AE160" s="376"/>
      <c r="AF160" s="376" t="str">
        <f t="shared" si="21"/>
        <v/>
      </c>
      <c r="AG160" s="516"/>
      <c r="AH160" s="376"/>
      <c r="AI160" s="516"/>
      <c r="AJ160" s="376"/>
      <c r="AK160" s="517" t="str">
        <f t="shared" si="19"/>
        <v/>
      </c>
      <c r="AL160" s="516"/>
      <c r="AM160" s="377"/>
      <c r="AN160" s="516"/>
      <c r="AO160" s="377"/>
      <c r="AP160" s="376" t="str">
        <f t="shared" si="20"/>
        <v>.</v>
      </c>
      <c r="AQ160" s="378"/>
      <c r="AS160" s="362"/>
      <c r="AT160" s="363"/>
      <c r="AU160" s="363"/>
      <c r="AV160" s="364"/>
    </row>
    <row r="161" spans="1:48" x14ac:dyDescent="0.25">
      <c r="AB161" s="523"/>
      <c r="AC161" s="524"/>
      <c r="AS161" s="75"/>
      <c r="AT161" s="75"/>
      <c r="AU161" s="75"/>
      <c r="AV161" s="75"/>
    </row>
    <row r="162" spans="1:48" x14ac:dyDescent="0.25">
      <c r="A162" s="2"/>
      <c r="B162" s="2">
        <f>COUNTIF(B6:B160,"E")+ COUNTIF(B6:B160,"EC")+ COUNTIF(B6:B160,"N")+ COUNTIF(B6:B160,"ETS")</f>
        <v>86</v>
      </c>
      <c r="C162" s="2"/>
      <c r="H162" s="2"/>
      <c r="I162" s="53"/>
      <c r="J162" s="53"/>
      <c r="K162" s="53"/>
      <c r="L162" s="53"/>
      <c r="M162" s="53"/>
      <c r="N162" s="52"/>
      <c r="O162" s="52"/>
      <c r="Q162" s="53"/>
      <c r="R162" s="53"/>
      <c r="S162" s="53"/>
      <c r="T162" s="53"/>
      <c r="U162" s="53"/>
      <c r="V162" s="52"/>
      <c r="W162" s="52"/>
      <c r="X162" s="52"/>
      <c r="Y162" s="52"/>
      <c r="Z162" s="52"/>
      <c r="AA162" s="52"/>
      <c r="AB162" s="523"/>
      <c r="AC162" s="523"/>
      <c r="AD162" s="52"/>
      <c r="AE162" s="52"/>
      <c r="AF162" s="52"/>
      <c r="AG162" s="52"/>
      <c r="AH162" s="279"/>
      <c r="AI162" s="2"/>
      <c r="AJ162" s="2"/>
      <c r="AK162" s="2"/>
      <c r="AS162" s="2">
        <f>COUNTIF(AS6:AS160,"x")</f>
        <v>0</v>
      </c>
      <c r="AT162" s="2">
        <f>AS162/B162</f>
        <v>0</v>
      </c>
      <c r="AU162" s="2"/>
      <c r="AV162" s="2"/>
    </row>
    <row r="163" spans="1:48" x14ac:dyDescent="0.25">
      <c r="AB163" s="523"/>
      <c r="AC163" s="524"/>
      <c r="AS163" s="75"/>
      <c r="AT163" s="75"/>
      <c r="AU163" s="75"/>
      <c r="AV163" s="75"/>
    </row>
    <row r="164" spans="1:48" x14ac:dyDescent="0.25">
      <c r="AB164" s="523"/>
      <c r="AC164" s="524"/>
      <c r="AS164" s="75"/>
      <c r="AT164" s="75"/>
      <c r="AU164" s="75"/>
      <c r="AV164" s="75"/>
    </row>
    <row r="165" spans="1:48" x14ac:dyDescent="0.25">
      <c r="AB165" s="523"/>
      <c r="AC165" s="524"/>
      <c r="AS165" s="75"/>
      <c r="AT165" s="75"/>
      <c r="AU165" s="75"/>
      <c r="AV165" s="75"/>
    </row>
    <row r="166" spans="1:48" x14ac:dyDescent="0.25">
      <c r="AB166" s="523"/>
      <c r="AC166" s="524"/>
      <c r="AS166" s="75"/>
      <c r="AT166" s="75"/>
      <c r="AU166" s="75"/>
      <c r="AV166" s="75"/>
    </row>
    <row r="167" spans="1:48" x14ac:dyDescent="0.25">
      <c r="AB167" s="523"/>
      <c r="AC167" s="524"/>
      <c r="AS167" s="75"/>
      <c r="AT167" s="75"/>
      <c r="AU167" s="75"/>
      <c r="AV167" s="75"/>
    </row>
    <row r="168" spans="1:48" x14ac:dyDescent="0.25">
      <c r="AB168" s="523"/>
      <c r="AC168" s="524"/>
      <c r="AS168" s="75"/>
      <c r="AT168" s="75"/>
      <c r="AU168" s="75"/>
      <c r="AV168" s="75"/>
    </row>
    <row r="169" spans="1:48" x14ac:dyDescent="0.25">
      <c r="AB169" s="523"/>
      <c r="AC169" s="524"/>
      <c r="AS169" s="75"/>
      <c r="AT169" s="75"/>
      <c r="AU169" s="75"/>
      <c r="AV169" s="75"/>
    </row>
    <row r="170" spans="1:48" x14ac:dyDescent="0.25">
      <c r="AB170" s="523"/>
      <c r="AC170" s="524"/>
      <c r="AS170" s="75"/>
      <c r="AT170" s="75"/>
      <c r="AU170" s="75"/>
      <c r="AV170" s="75"/>
    </row>
    <row r="171" spans="1:48" x14ac:dyDescent="0.25">
      <c r="AB171" s="523"/>
      <c r="AC171" s="524"/>
      <c r="AS171" s="75"/>
      <c r="AT171" s="75"/>
      <c r="AU171" s="75"/>
      <c r="AV171" s="75"/>
    </row>
    <row r="172" spans="1:48" x14ac:dyDescent="0.25">
      <c r="AB172" s="523"/>
      <c r="AC172" s="524"/>
      <c r="AS172" s="75"/>
      <c r="AT172" s="75"/>
      <c r="AU172" s="75"/>
      <c r="AV172" s="75"/>
    </row>
    <row r="173" spans="1:48" x14ac:dyDescent="0.25">
      <c r="AB173" s="523"/>
      <c r="AC173" s="524"/>
      <c r="AS173" s="75"/>
      <c r="AT173" s="75"/>
      <c r="AU173" s="75"/>
      <c r="AV173" s="75"/>
    </row>
    <row r="174" spans="1:48" x14ac:dyDescent="0.25">
      <c r="AB174" s="523"/>
      <c r="AC174" s="524"/>
      <c r="AS174" s="75"/>
      <c r="AT174" s="75"/>
      <c r="AU174" s="75"/>
      <c r="AV174" s="75"/>
    </row>
    <row r="175" spans="1:48" x14ac:dyDescent="0.25">
      <c r="AB175" s="523"/>
      <c r="AC175" s="524"/>
      <c r="AS175" s="75"/>
      <c r="AT175" s="75"/>
      <c r="AU175" s="75"/>
      <c r="AV175" s="75"/>
    </row>
    <row r="176" spans="1:48" x14ac:dyDescent="0.25">
      <c r="AB176" s="523"/>
      <c r="AC176" s="524"/>
      <c r="AS176" s="75"/>
      <c r="AT176" s="75"/>
      <c r="AU176" s="75"/>
      <c r="AV176" s="75"/>
    </row>
    <row r="177" spans="28:48" x14ac:dyDescent="0.25">
      <c r="AB177" s="523"/>
      <c r="AC177" s="524"/>
      <c r="AS177" s="75"/>
      <c r="AT177" s="75"/>
      <c r="AU177" s="75"/>
      <c r="AV177" s="75"/>
    </row>
    <row r="178" spans="28:48" x14ac:dyDescent="0.25">
      <c r="AB178" s="523"/>
      <c r="AC178" s="524"/>
      <c r="AS178" s="75"/>
      <c r="AT178" s="75"/>
      <c r="AU178" s="75"/>
      <c r="AV178" s="75"/>
    </row>
    <row r="179" spans="28:48" x14ac:dyDescent="0.25">
      <c r="AB179" s="523"/>
      <c r="AC179" s="524"/>
      <c r="AS179" s="75"/>
      <c r="AT179" s="75"/>
      <c r="AU179" s="75"/>
      <c r="AV179" s="75"/>
    </row>
    <row r="180" spans="28:48" x14ac:dyDescent="0.25">
      <c r="AB180" s="523"/>
      <c r="AC180" s="524"/>
      <c r="AS180" s="75"/>
      <c r="AT180" s="75"/>
      <c r="AU180" s="75"/>
      <c r="AV180" s="75"/>
    </row>
    <row r="181" spans="28:48" x14ac:dyDescent="0.25">
      <c r="AB181" s="523"/>
      <c r="AC181" s="524"/>
      <c r="AS181" s="75"/>
      <c r="AT181" s="75"/>
      <c r="AU181" s="75"/>
      <c r="AV181" s="75"/>
    </row>
    <row r="182" spans="28:48" x14ac:dyDescent="0.25">
      <c r="AB182" s="523"/>
      <c r="AC182" s="524"/>
      <c r="AS182" s="75"/>
      <c r="AT182" s="75"/>
      <c r="AU182" s="75"/>
      <c r="AV182" s="75"/>
    </row>
    <row r="183" spans="28:48" x14ac:dyDescent="0.25">
      <c r="AB183" s="523"/>
      <c r="AC183" s="524"/>
      <c r="AS183" s="75"/>
      <c r="AT183" s="75"/>
      <c r="AU183" s="75"/>
      <c r="AV183" s="75"/>
    </row>
    <row r="184" spans="28:48" x14ac:dyDescent="0.25">
      <c r="AB184" s="523"/>
      <c r="AC184" s="524"/>
      <c r="AS184" s="75"/>
      <c r="AT184" s="75"/>
      <c r="AU184" s="75"/>
      <c r="AV184" s="75"/>
    </row>
    <row r="185" spans="28:48" x14ac:dyDescent="0.25">
      <c r="AB185" s="523"/>
      <c r="AC185" s="524"/>
      <c r="AS185" s="75"/>
      <c r="AT185" s="75"/>
      <c r="AU185" s="75"/>
      <c r="AV185" s="75"/>
    </row>
    <row r="186" spans="28:48" x14ac:dyDescent="0.25">
      <c r="AB186" s="523"/>
      <c r="AC186" s="524"/>
      <c r="AS186" s="75"/>
      <c r="AT186" s="75"/>
      <c r="AU186" s="75"/>
      <c r="AV186" s="75"/>
    </row>
    <row r="187" spans="28:48" x14ac:dyDescent="0.25">
      <c r="AB187" s="523"/>
      <c r="AC187" s="524"/>
      <c r="AS187" s="75"/>
      <c r="AT187" s="75"/>
      <c r="AU187" s="75"/>
      <c r="AV187" s="75"/>
    </row>
    <row r="188" spans="28:48" x14ac:dyDescent="0.25">
      <c r="AB188" s="523"/>
      <c r="AC188" s="524"/>
      <c r="AS188" s="75"/>
      <c r="AT188" s="75"/>
      <c r="AU188" s="75"/>
      <c r="AV188" s="75"/>
    </row>
    <row r="189" spans="28:48" x14ac:dyDescent="0.25">
      <c r="AB189" s="523"/>
      <c r="AC189" s="524"/>
      <c r="AS189" s="75"/>
      <c r="AT189" s="75"/>
      <c r="AU189" s="75"/>
      <c r="AV189" s="75"/>
    </row>
    <row r="190" spans="28:48" x14ac:dyDescent="0.25">
      <c r="AB190" s="523"/>
      <c r="AC190" s="524"/>
      <c r="AS190" s="75"/>
      <c r="AT190" s="75"/>
      <c r="AU190" s="75"/>
      <c r="AV190" s="75"/>
    </row>
    <row r="191" spans="28:48" x14ac:dyDescent="0.25">
      <c r="AB191" s="523"/>
      <c r="AC191" s="524"/>
      <c r="AS191" s="75"/>
      <c r="AT191" s="75"/>
      <c r="AU191" s="75"/>
      <c r="AV191" s="75"/>
    </row>
    <row r="192" spans="28:48" x14ac:dyDescent="0.25">
      <c r="AB192" s="523"/>
      <c r="AC192" s="524"/>
      <c r="AS192" s="75"/>
      <c r="AT192" s="75"/>
      <c r="AU192" s="75"/>
      <c r="AV192" s="75"/>
    </row>
    <row r="193" spans="28:48" x14ac:dyDescent="0.25">
      <c r="AB193" s="523"/>
      <c r="AC193" s="524"/>
      <c r="AS193" s="75"/>
      <c r="AT193" s="75"/>
      <c r="AU193" s="75"/>
      <c r="AV193" s="75"/>
    </row>
    <row r="194" spans="28:48" x14ac:dyDescent="0.25">
      <c r="AB194" s="523"/>
      <c r="AC194" s="524"/>
      <c r="AS194" s="75"/>
      <c r="AT194" s="75"/>
      <c r="AU194" s="75"/>
      <c r="AV194" s="75"/>
    </row>
    <row r="195" spans="28:48" x14ac:dyDescent="0.25">
      <c r="AB195" s="523"/>
      <c r="AC195" s="524"/>
      <c r="AS195" s="75"/>
      <c r="AT195" s="75"/>
      <c r="AU195" s="75"/>
      <c r="AV195" s="75"/>
    </row>
    <row r="196" spans="28:48" x14ac:dyDescent="0.25">
      <c r="AB196" s="523"/>
      <c r="AC196" s="524"/>
      <c r="AS196" s="75"/>
      <c r="AT196" s="75"/>
      <c r="AU196" s="75"/>
      <c r="AV196" s="75"/>
    </row>
    <row r="197" spans="28:48" x14ac:dyDescent="0.25">
      <c r="AB197" s="523"/>
      <c r="AC197" s="524"/>
      <c r="AS197" s="75"/>
      <c r="AT197" s="75"/>
      <c r="AU197" s="75"/>
      <c r="AV197" s="75"/>
    </row>
    <row r="198" spans="28:48" x14ac:dyDescent="0.25">
      <c r="AB198" s="523"/>
      <c r="AC198" s="524"/>
      <c r="AS198" s="75"/>
      <c r="AT198" s="75"/>
      <c r="AU198" s="75"/>
      <c r="AV198" s="75"/>
    </row>
    <row r="199" spans="28:48" x14ac:dyDescent="0.25">
      <c r="AB199" s="523"/>
      <c r="AC199" s="524"/>
      <c r="AS199" s="75"/>
      <c r="AT199" s="75"/>
      <c r="AU199" s="75"/>
      <c r="AV199" s="75"/>
    </row>
    <row r="200" spans="28:48" x14ac:dyDescent="0.25">
      <c r="AB200" s="523"/>
      <c r="AC200" s="524"/>
      <c r="AS200" s="75"/>
      <c r="AT200" s="75"/>
      <c r="AU200" s="75"/>
      <c r="AV200" s="75"/>
    </row>
    <row r="201" spans="28:48" x14ac:dyDescent="0.25">
      <c r="AB201" s="523"/>
      <c r="AC201" s="524"/>
      <c r="AS201" s="75"/>
      <c r="AT201" s="75"/>
      <c r="AU201" s="75"/>
      <c r="AV201" s="75"/>
    </row>
    <row r="202" spans="28:48" x14ac:dyDescent="0.25">
      <c r="AB202" s="523"/>
      <c r="AC202" s="524"/>
      <c r="AS202" s="75"/>
      <c r="AT202" s="75"/>
      <c r="AU202" s="75"/>
      <c r="AV202" s="75"/>
    </row>
    <row r="203" spans="28:48" x14ac:dyDescent="0.25">
      <c r="AB203" s="523"/>
      <c r="AC203" s="524"/>
      <c r="AS203" s="75"/>
      <c r="AT203" s="75"/>
      <c r="AU203" s="75"/>
      <c r="AV203" s="75"/>
    </row>
    <row r="204" spans="28:48" x14ac:dyDescent="0.25">
      <c r="AB204" s="523"/>
      <c r="AC204" s="524"/>
      <c r="AS204" s="75"/>
      <c r="AT204" s="75"/>
      <c r="AU204" s="75"/>
      <c r="AV204" s="75"/>
    </row>
    <row r="205" spans="28:48" x14ac:dyDescent="0.25">
      <c r="AB205" s="523"/>
      <c r="AC205" s="524"/>
      <c r="AS205" s="75"/>
      <c r="AT205" s="75"/>
      <c r="AU205" s="75"/>
      <c r="AV205" s="75"/>
    </row>
    <row r="206" spans="28:48" x14ac:dyDescent="0.25">
      <c r="AB206" s="523"/>
      <c r="AC206" s="524"/>
      <c r="AS206" s="75"/>
      <c r="AT206" s="75"/>
      <c r="AU206" s="75"/>
      <c r="AV206" s="75"/>
    </row>
    <row r="207" spans="28:48" x14ac:dyDescent="0.25">
      <c r="AB207" s="523"/>
      <c r="AC207" s="524"/>
      <c r="AS207" s="75"/>
      <c r="AT207" s="75"/>
      <c r="AU207" s="75"/>
      <c r="AV207" s="75"/>
    </row>
    <row r="208" spans="28:48" x14ac:dyDescent="0.25">
      <c r="AB208" s="523"/>
      <c r="AC208" s="524"/>
      <c r="AS208" s="75"/>
      <c r="AT208" s="75"/>
      <c r="AU208" s="75"/>
      <c r="AV208" s="75"/>
    </row>
    <row r="209" spans="28:48" x14ac:dyDescent="0.25">
      <c r="AB209" s="523"/>
      <c r="AC209" s="524"/>
      <c r="AS209" s="75"/>
      <c r="AT209" s="75"/>
      <c r="AU209" s="75"/>
      <c r="AV209" s="75"/>
    </row>
    <row r="210" spans="28:48" x14ac:dyDescent="0.25">
      <c r="AB210" s="523"/>
      <c r="AC210" s="524"/>
      <c r="AS210" s="75"/>
      <c r="AT210" s="75"/>
      <c r="AU210" s="75"/>
      <c r="AV210" s="75"/>
    </row>
    <row r="211" spans="28:48" x14ac:dyDescent="0.25">
      <c r="AB211" s="523"/>
      <c r="AC211" s="524"/>
      <c r="AS211" s="75"/>
      <c r="AT211" s="75"/>
      <c r="AU211" s="75"/>
      <c r="AV211" s="75"/>
    </row>
    <row r="212" spans="28:48" x14ac:dyDescent="0.25">
      <c r="AB212" s="523"/>
      <c r="AC212" s="524"/>
      <c r="AS212" s="75"/>
      <c r="AT212" s="75"/>
      <c r="AU212" s="75"/>
      <c r="AV212" s="75"/>
    </row>
    <row r="213" spans="28:48" x14ac:dyDescent="0.25">
      <c r="AB213" s="523"/>
      <c r="AC213" s="524"/>
      <c r="AS213" s="75"/>
      <c r="AT213" s="75"/>
      <c r="AU213" s="75"/>
      <c r="AV213" s="75"/>
    </row>
    <row r="214" spans="28:48" x14ac:dyDescent="0.25">
      <c r="AB214" s="523"/>
      <c r="AC214" s="524"/>
      <c r="AS214" s="75"/>
      <c r="AT214" s="75"/>
      <c r="AU214" s="75"/>
      <c r="AV214" s="75"/>
    </row>
    <row r="215" spans="28:48" x14ac:dyDescent="0.25">
      <c r="AB215" s="523"/>
      <c r="AC215" s="524"/>
      <c r="AS215" s="75"/>
      <c r="AT215" s="75"/>
      <c r="AU215" s="75"/>
      <c r="AV215" s="75"/>
    </row>
    <row r="216" spans="28:48" x14ac:dyDescent="0.25">
      <c r="AB216" s="523"/>
      <c r="AC216" s="524"/>
      <c r="AS216" s="75"/>
      <c r="AT216" s="75"/>
      <c r="AU216" s="75"/>
      <c r="AV216" s="75"/>
    </row>
    <row r="217" spans="28:48" x14ac:dyDescent="0.25">
      <c r="AB217" s="523"/>
      <c r="AC217" s="524"/>
      <c r="AS217" s="75"/>
      <c r="AT217" s="75"/>
      <c r="AU217" s="75"/>
      <c r="AV217" s="75"/>
    </row>
    <row r="218" spans="28:48" x14ac:dyDescent="0.25">
      <c r="AB218" s="523"/>
      <c r="AC218" s="524"/>
      <c r="AS218" s="75"/>
      <c r="AT218" s="75"/>
      <c r="AU218" s="75"/>
      <c r="AV218" s="75"/>
    </row>
    <row r="219" spans="28:48" x14ac:dyDescent="0.25">
      <c r="AB219" s="523"/>
      <c r="AC219" s="524"/>
      <c r="AS219" s="75"/>
      <c r="AT219" s="75"/>
      <c r="AU219" s="75"/>
      <c r="AV219" s="75"/>
    </row>
    <row r="220" spans="28:48" x14ac:dyDescent="0.25">
      <c r="AB220" s="523"/>
      <c r="AC220" s="524"/>
      <c r="AS220" s="75"/>
      <c r="AT220" s="75"/>
      <c r="AU220" s="75"/>
      <c r="AV220" s="75"/>
    </row>
    <row r="221" spans="28:48" x14ac:dyDescent="0.25">
      <c r="AB221" s="523"/>
      <c r="AC221" s="524"/>
      <c r="AS221" s="75"/>
      <c r="AT221" s="75"/>
      <c r="AU221" s="75"/>
      <c r="AV221" s="75"/>
    </row>
    <row r="222" spans="28:48" x14ac:dyDescent="0.25">
      <c r="AB222" s="523"/>
      <c r="AC222" s="524"/>
      <c r="AS222" s="75"/>
      <c r="AT222" s="75"/>
      <c r="AU222" s="75"/>
      <c r="AV222" s="75"/>
    </row>
    <row r="223" spans="28:48" x14ac:dyDescent="0.25">
      <c r="AB223" s="523"/>
      <c r="AC223" s="524"/>
      <c r="AS223" s="75"/>
      <c r="AT223" s="75"/>
      <c r="AU223" s="75"/>
      <c r="AV223" s="75"/>
    </row>
    <row r="224" spans="28:48" x14ac:dyDescent="0.25">
      <c r="AB224" s="523"/>
      <c r="AC224" s="524"/>
      <c r="AS224" s="75"/>
      <c r="AT224" s="75"/>
      <c r="AU224" s="75"/>
      <c r="AV224" s="75"/>
    </row>
    <row r="225" spans="28:48" x14ac:dyDescent="0.25">
      <c r="AB225" s="523"/>
      <c r="AC225" s="524"/>
      <c r="AS225" s="75"/>
      <c r="AT225" s="75"/>
      <c r="AU225" s="75"/>
      <c r="AV225" s="75"/>
    </row>
    <row r="226" spans="28:48" x14ac:dyDescent="0.25">
      <c r="AB226" s="523"/>
      <c r="AC226" s="524"/>
      <c r="AS226" s="75"/>
      <c r="AT226" s="75"/>
      <c r="AU226" s="75"/>
      <c r="AV226" s="75"/>
    </row>
    <row r="227" spans="28:48" x14ac:dyDescent="0.25">
      <c r="AB227" s="523"/>
      <c r="AC227" s="524"/>
      <c r="AS227" s="75"/>
      <c r="AT227" s="75"/>
      <c r="AU227" s="75"/>
      <c r="AV227" s="75"/>
    </row>
    <row r="228" spans="28:48" x14ac:dyDescent="0.25">
      <c r="AB228" s="523"/>
      <c r="AC228" s="524"/>
      <c r="AS228" s="75"/>
      <c r="AT228" s="75"/>
      <c r="AU228" s="75"/>
      <c r="AV228" s="75"/>
    </row>
    <row r="229" spans="28:48" x14ac:dyDescent="0.25">
      <c r="AB229" s="523"/>
      <c r="AC229" s="524"/>
      <c r="AS229" s="75"/>
      <c r="AT229" s="75"/>
      <c r="AU229" s="75"/>
      <c r="AV229" s="75"/>
    </row>
    <row r="230" spans="28:48" x14ac:dyDescent="0.25">
      <c r="AB230" s="523"/>
      <c r="AC230" s="524"/>
      <c r="AS230" s="75"/>
      <c r="AT230" s="75"/>
      <c r="AU230" s="75"/>
      <c r="AV230" s="75"/>
    </row>
    <row r="231" spans="28:48" x14ac:dyDescent="0.25">
      <c r="AB231" s="523"/>
      <c r="AC231" s="524"/>
      <c r="AS231" s="75"/>
      <c r="AT231" s="75"/>
      <c r="AU231" s="75"/>
      <c r="AV231" s="75"/>
    </row>
    <row r="232" spans="28:48" x14ac:dyDescent="0.25">
      <c r="AB232" s="523"/>
      <c r="AC232" s="524"/>
      <c r="AS232" s="75"/>
      <c r="AT232" s="75"/>
      <c r="AU232" s="75"/>
      <c r="AV232" s="75"/>
    </row>
    <row r="233" spans="28:48" x14ac:dyDescent="0.25">
      <c r="AB233" s="523"/>
      <c r="AC233" s="524"/>
      <c r="AS233" s="75"/>
      <c r="AT233" s="75"/>
      <c r="AU233" s="75"/>
      <c r="AV233" s="75"/>
    </row>
    <row r="234" spans="28:48" x14ac:dyDescent="0.25">
      <c r="AB234" s="523"/>
      <c r="AC234" s="524"/>
      <c r="AS234" s="75"/>
      <c r="AT234" s="75"/>
      <c r="AU234" s="75"/>
      <c r="AV234" s="75"/>
    </row>
    <row r="235" spans="28:48" x14ac:dyDescent="0.25">
      <c r="AB235" s="523"/>
      <c r="AC235" s="524"/>
      <c r="AS235" s="75"/>
      <c r="AT235" s="75"/>
      <c r="AU235" s="75"/>
      <c r="AV235" s="75"/>
    </row>
    <row r="236" spans="28:48" x14ac:dyDescent="0.25">
      <c r="AB236" s="523"/>
      <c r="AC236" s="524"/>
      <c r="AS236" s="75"/>
      <c r="AT236" s="75"/>
      <c r="AU236" s="75"/>
      <c r="AV236" s="75"/>
    </row>
    <row r="237" spans="28:48" x14ac:dyDescent="0.25">
      <c r="AB237" s="523"/>
      <c r="AC237" s="524"/>
      <c r="AS237" s="75"/>
      <c r="AT237" s="75"/>
      <c r="AU237" s="75"/>
      <c r="AV237" s="75"/>
    </row>
    <row r="238" spans="28:48" x14ac:dyDescent="0.25">
      <c r="AB238" s="523"/>
      <c r="AC238" s="524"/>
      <c r="AS238" s="75"/>
      <c r="AT238" s="75"/>
      <c r="AU238" s="75"/>
      <c r="AV238" s="75"/>
    </row>
    <row r="239" spans="28:48" x14ac:dyDescent="0.25">
      <c r="AB239" s="523"/>
      <c r="AC239" s="524"/>
      <c r="AS239" s="75"/>
      <c r="AT239" s="75"/>
      <c r="AU239" s="75"/>
      <c r="AV239" s="75"/>
    </row>
    <row r="240" spans="28:48" x14ac:dyDescent="0.25">
      <c r="AB240" s="523"/>
      <c r="AC240" s="524"/>
      <c r="AS240" s="75"/>
      <c r="AT240" s="75"/>
      <c r="AU240" s="75"/>
      <c r="AV240" s="75"/>
    </row>
    <row r="241" spans="28:48" x14ac:dyDescent="0.25">
      <c r="AB241" s="523"/>
      <c r="AC241" s="524"/>
      <c r="AS241" s="75"/>
      <c r="AT241" s="75"/>
      <c r="AU241" s="75"/>
      <c r="AV241" s="75"/>
    </row>
    <row r="242" spans="28:48" x14ac:dyDescent="0.25">
      <c r="AB242" s="523"/>
      <c r="AC242" s="524"/>
    </row>
    <row r="243" spans="28:48" x14ac:dyDescent="0.25">
      <c r="AB243" s="523"/>
      <c r="AC243" s="524"/>
    </row>
    <row r="244" spans="28:48" x14ac:dyDescent="0.25">
      <c r="AB244" s="523"/>
      <c r="AC244" s="524"/>
    </row>
    <row r="245" spans="28:48" x14ac:dyDescent="0.25">
      <c r="AB245" s="523"/>
      <c r="AC245" s="524"/>
    </row>
    <row r="246" spans="28:48" x14ac:dyDescent="0.25">
      <c r="AB246" s="523"/>
      <c r="AC246" s="524"/>
    </row>
    <row r="247" spans="28:48" x14ac:dyDescent="0.25">
      <c r="AB247" s="523"/>
      <c r="AC247" s="524"/>
    </row>
    <row r="248" spans="28:48" x14ac:dyDescent="0.25">
      <c r="AB248" s="523"/>
      <c r="AC248" s="524"/>
    </row>
    <row r="249" spans="28:48" x14ac:dyDescent="0.25">
      <c r="AB249" s="523"/>
      <c r="AC249" s="524"/>
    </row>
    <row r="250" spans="28:48" x14ac:dyDescent="0.25">
      <c r="AB250" s="523"/>
      <c r="AC250" s="524"/>
    </row>
    <row r="251" spans="28:48" x14ac:dyDescent="0.25">
      <c r="AB251" s="523"/>
      <c r="AC251" s="524"/>
    </row>
    <row r="252" spans="28:48" x14ac:dyDescent="0.25">
      <c r="AB252" s="523"/>
      <c r="AC252" s="524"/>
    </row>
    <row r="253" spans="28:48" x14ac:dyDescent="0.25">
      <c r="AB253" s="523"/>
      <c r="AC253" s="524"/>
    </row>
    <row r="254" spans="28:48" x14ac:dyDescent="0.25">
      <c r="AB254" s="523"/>
      <c r="AC254" s="524"/>
    </row>
    <row r="255" spans="28:48" x14ac:dyDescent="0.25">
      <c r="AB255" s="523"/>
      <c r="AC255" s="524"/>
    </row>
    <row r="256" spans="28:48" x14ac:dyDescent="0.25">
      <c r="AB256" s="523"/>
      <c r="AC256" s="524"/>
    </row>
    <row r="257" spans="28:29" x14ac:dyDescent="0.25">
      <c r="AB257" s="523"/>
      <c r="AC257" s="524"/>
    </row>
    <row r="258" spans="28:29" x14ac:dyDescent="0.25">
      <c r="AB258" s="523"/>
      <c r="AC258" s="524"/>
    </row>
    <row r="259" spans="28:29" x14ac:dyDescent="0.25">
      <c r="AB259" s="523"/>
      <c r="AC259" s="524"/>
    </row>
    <row r="260" spans="28:29" x14ac:dyDescent="0.25">
      <c r="AB260" s="523"/>
      <c r="AC260" s="524"/>
    </row>
    <row r="261" spans="28:29" x14ac:dyDescent="0.25">
      <c r="AB261" s="523"/>
      <c r="AC261" s="524"/>
    </row>
    <row r="262" spans="28:29" x14ac:dyDescent="0.25">
      <c r="AB262" s="523"/>
      <c r="AC262" s="524"/>
    </row>
    <row r="263" spans="28:29" x14ac:dyDescent="0.25">
      <c r="AB263" s="523"/>
      <c r="AC263" s="524"/>
    </row>
    <row r="264" spans="28:29" x14ac:dyDescent="0.25">
      <c r="AB264" s="523"/>
      <c r="AC264" s="524"/>
    </row>
    <row r="265" spans="28:29" x14ac:dyDescent="0.25">
      <c r="AB265" s="523"/>
      <c r="AC265" s="524"/>
    </row>
    <row r="266" spans="28:29" x14ac:dyDescent="0.25">
      <c r="AB266" s="523"/>
      <c r="AC266" s="524"/>
    </row>
    <row r="267" spans="28:29" x14ac:dyDescent="0.25">
      <c r="AB267" s="523"/>
      <c r="AC267" s="524"/>
    </row>
    <row r="268" spans="28:29" x14ac:dyDescent="0.25">
      <c r="AB268" s="523"/>
      <c r="AC268" s="524"/>
    </row>
    <row r="269" spans="28:29" x14ac:dyDescent="0.25">
      <c r="AB269" s="523"/>
      <c r="AC269" s="524"/>
    </row>
    <row r="270" spans="28:29" x14ac:dyDescent="0.25">
      <c r="AB270" s="523"/>
      <c r="AC270" s="524"/>
    </row>
    <row r="271" spans="28:29" x14ac:dyDescent="0.25">
      <c r="AB271" s="523"/>
      <c r="AC271" s="524"/>
    </row>
    <row r="272" spans="28:29" x14ac:dyDescent="0.25">
      <c r="AB272" s="523"/>
      <c r="AC272" s="524"/>
    </row>
    <row r="273" spans="28:29" x14ac:dyDescent="0.25">
      <c r="AB273" s="523"/>
      <c r="AC273" s="524"/>
    </row>
    <row r="274" spans="28:29" x14ac:dyDescent="0.25">
      <c r="AB274" s="523"/>
      <c r="AC274" s="524"/>
    </row>
    <row r="275" spans="28:29" x14ac:dyDescent="0.25">
      <c r="AB275" s="523"/>
      <c r="AC275" s="524"/>
    </row>
    <row r="276" spans="28:29" x14ac:dyDescent="0.25">
      <c r="AB276" s="523"/>
      <c r="AC276" s="524"/>
    </row>
    <row r="277" spans="28:29" x14ac:dyDescent="0.25">
      <c r="AB277" s="523"/>
      <c r="AC277" s="524"/>
    </row>
    <row r="278" spans="28:29" x14ac:dyDescent="0.25">
      <c r="AB278" s="523"/>
      <c r="AC278" s="524"/>
    </row>
    <row r="279" spans="28:29" x14ac:dyDescent="0.25">
      <c r="AB279" s="523"/>
      <c r="AC279" s="524"/>
    </row>
    <row r="280" spans="28:29" x14ac:dyDescent="0.25">
      <c r="AB280" s="523"/>
      <c r="AC280" s="524"/>
    </row>
    <row r="281" spans="28:29" x14ac:dyDescent="0.25">
      <c r="AB281" s="523"/>
      <c r="AC281" s="524"/>
    </row>
    <row r="282" spans="28:29" x14ac:dyDescent="0.25">
      <c r="AB282" s="523"/>
      <c r="AC282" s="524"/>
    </row>
    <row r="283" spans="28:29" x14ac:dyDescent="0.25">
      <c r="AB283" s="523"/>
      <c r="AC283" s="524"/>
    </row>
    <row r="284" spans="28:29" x14ac:dyDescent="0.25">
      <c r="AB284" s="523"/>
      <c r="AC284" s="524"/>
    </row>
    <row r="285" spans="28:29" x14ac:dyDescent="0.25">
      <c r="AB285" s="523"/>
      <c r="AC285" s="524"/>
    </row>
    <row r="286" spans="28:29" x14ac:dyDescent="0.25">
      <c r="AB286" s="523"/>
      <c r="AC286" s="524"/>
    </row>
    <row r="287" spans="28:29" x14ac:dyDescent="0.25">
      <c r="AB287" s="523"/>
      <c r="AC287" s="524"/>
    </row>
    <row r="288" spans="28:29" x14ac:dyDescent="0.25">
      <c r="AB288" s="523"/>
      <c r="AC288" s="524"/>
    </row>
    <row r="289" spans="28:29" x14ac:dyDescent="0.25">
      <c r="AB289" s="523"/>
      <c r="AC289" s="524"/>
    </row>
    <row r="290" spans="28:29" x14ac:dyDescent="0.25">
      <c r="AB290" s="523"/>
      <c r="AC290" s="524"/>
    </row>
    <row r="291" spans="28:29" x14ac:dyDescent="0.25">
      <c r="AB291" s="523"/>
      <c r="AC291" s="524"/>
    </row>
    <row r="292" spans="28:29" x14ac:dyDescent="0.25">
      <c r="AB292" s="523"/>
      <c r="AC292" s="524"/>
    </row>
    <row r="293" spans="28:29" x14ac:dyDescent="0.25">
      <c r="AB293" s="523"/>
      <c r="AC293" s="524"/>
    </row>
    <row r="294" spans="28:29" x14ac:dyDescent="0.25">
      <c r="AB294" s="523"/>
      <c r="AC294" s="524"/>
    </row>
    <row r="295" spans="28:29" x14ac:dyDescent="0.25">
      <c r="AB295" s="523"/>
      <c r="AC295" s="524"/>
    </row>
    <row r="296" spans="28:29" x14ac:dyDescent="0.25">
      <c r="AB296" s="523"/>
      <c r="AC296" s="524"/>
    </row>
    <row r="297" spans="28:29" x14ac:dyDescent="0.25">
      <c r="AB297" s="523"/>
      <c r="AC297" s="524"/>
    </row>
    <row r="298" spans="28:29" x14ac:dyDescent="0.25">
      <c r="AB298" s="523"/>
      <c r="AC298" s="524"/>
    </row>
    <row r="299" spans="28:29" x14ac:dyDescent="0.25">
      <c r="AB299" s="523"/>
      <c r="AC299" s="524"/>
    </row>
    <row r="300" spans="28:29" x14ac:dyDescent="0.25">
      <c r="AB300" s="523"/>
      <c r="AC300" s="524"/>
    </row>
  </sheetData>
  <sheetProtection algorithmName="SHA-512" hashValue="7BwRvwOsGFKs+k1RZkBejeifA6oEaFNBKVE7TAKBH+xu7QM43xyNScnskAECJfO6e7MiMs31rL7NDIRGxVQwiQ==" saltValue="Z3YwzkCFH4fQ9ZFm1fEJJw==" spinCount="100000" sheet="1" objects="1" scenarios="1"/>
  <dataConsolidate link="1"/>
  <mergeCells count="179">
    <mergeCell ref="E150:H150"/>
    <mergeCell ref="E151:H151"/>
    <mergeCell ref="E152:H152"/>
    <mergeCell ref="E153:H153"/>
    <mergeCell ref="E154:H154"/>
    <mergeCell ref="E155:H155"/>
    <mergeCell ref="D156:H156"/>
    <mergeCell ref="F136:H136"/>
    <mergeCell ref="E135:H135"/>
    <mergeCell ref="E147:H147"/>
    <mergeCell ref="E146:H146"/>
    <mergeCell ref="F123:H123"/>
    <mergeCell ref="F124:H124"/>
    <mergeCell ref="F125:H125"/>
    <mergeCell ref="E126:H126"/>
    <mergeCell ref="I119:I126"/>
    <mergeCell ref="E127:H127"/>
    <mergeCell ref="E128:H128"/>
    <mergeCell ref="E129:H129"/>
    <mergeCell ref="I127:I130"/>
    <mergeCell ref="F122:H122"/>
    <mergeCell ref="E119:H119"/>
    <mergeCell ref="F120:H120"/>
    <mergeCell ref="F121:H121"/>
    <mergeCell ref="E130:H130"/>
    <mergeCell ref="E157:H157"/>
    <mergeCell ref="E158:H158"/>
    <mergeCell ref="E159:H159"/>
    <mergeCell ref="E160:H160"/>
    <mergeCell ref="I133:I134"/>
    <mergeCell ref="I131:I132"/>
    <mergeCell ref="I136:I137"/>
    <mergeCell ref="I138:I139"/>
    <mergeCell ref="I141:I142"/>
    <mergeCell ref="I146:I147"/>
    <mergeCell ref="D148:H148"/>
    <mergeCell ref="E149:H149"/>
    <mergeCell ref="F137:H137"/>
    <mergeCell ref="F138:H138"/>
    <mergeCell ref="F139:H139"/>
    <mergeCell ref="E140:H140"/>
    <mergeCell ref="F141:H141"/>
    <mergeCell ref="F142:H142"/>
    <mergeCell ref="F143:H143"/>
    <mergeCell ref="F144:H144"/>
    <mergeCell ref="F145:H145"/>
    <mergeCell ref="E132:H132"/>
    <mergeCell ref="F133:H133"/>
    <mergeCell ref="F134:H134"/>
    <mergeCell ref="I106:I109"/>
    <mergeCell ref="I110:I114"/>
    <mergeCell ref="I115:I118"/>
    <mergeCell ref="E105:H105"/>
    <mergeCell ref="I101:I105"/>
    <mergeCell ref="E110:H110"/>
    <mergeCell ref="F113:H113"/>
    <mergeCell ref="E114:H114"/>
    <mergeCell ref="E115:H115"/>
    <mergeCell ref="F117:H117"/>
    <mergeCell ref="F108:H108"/>
    <mergeCell ref="E109:H109"/>
    <mergeCell ref="F111:H111"/>
    <mergeCell ref="F112:H112"/>
    <mergeCell ref="F116:H116"/>
    <mergeCell ref="E101:H101"/>
    <mergeCell ref="F102:H102"/>
    <mergeCell ref="F103:H103"/>
    <mergeCell ref="F107:H107"/>
    <mergeCell ref="F104:H104"/>
    <mergeCell ref="E106:H106"/>
    <mergeCell ref="E118:H118"/>
    <mergeCell ref="E59:H59"/>
    <mergeCell ref="E60:H60"/>
    <mergeCell ref="F61:H61"/>
    <mergeCell ref="F55:H55"/>
    <mergeCell ref="F89:H89"/>
    <mergeCell ref="F90:H90"/>
    <mergeCell ref="F91:H91"/>
    <mergeCell ref="F92:H92"/>
    <mergeCell ref="F93:H93"/>
    <mergeCell ref="F56:H56"/>
    <mergeCell ref="E70:H70"/>
    <mergeCell ref="F71:H71"/>
    <mergeCell ref="F72:H72"/>
    <mergeCell ref="F73:H73"/>
    <mergeCell ref="F74:H74"/>
    <mergeCell ref="E85:H85"/>
    <mergeCell ref="F54:H54"/>
    <mergeCell ref="E31:H31"/>
    <mergeCell ref="F32:H32"/>
    <mergeCell ref="F33:H33"/>
    <mergeCell ref="F34:H34"/>
    <mergeCell ref="F36:H36"/>
    <mergeCell ref="F37:H37"/>
    <mergeCell ref="E38:H38"/>
    <mergeCell ref="F39:H39"/>
    <mergeCell ref="F40:H40"/>
    <mergeCell ref="F41:H41"/>
    <mergeCell ref="E51:H51"/>
    <mergeCell ref="E52:H52"/>
    <mergeCell ref="F43:H43"/>
    <mergeCell ref="F44:H44"/>
    <mergeCell ref="AB3:AQ3"/>
    <mergeCell ref="AS3:AV3"/>
    <mergeCell ref="F6:H6"/>
    <mergeCell ref="F7:H7"/>
    <mergeCell ref="I16:I22"/>
    <mergeCell ref="E23:H23"/>
    <mergeCell ref="F25:H25"/>
    <mergeCell ref="E13:H13"/>
    <mergeCell ref="D14:H14"/>
    <mergeCell ref="E16:H16"/>
    <mergeCell ref="F17:H17"/>
    <mergeCell ref="F18:H18"/>
    <mergeCell ref="F19:H19"/>
    <mergeCell ref="F20:H20"/>
    <mergeCell ref="F21:H21"/>
    <mergeCell ref="E24:H24"/>
    <mergeCell ref="D4:H4"/>
    <mergeCell ref="X3:AA3"/>
    <mergeCell ref="N3:W3"/>
    <mergeCell ref="I6:I11"/>
    <mergeCell ref="I46:I50"/>
    <mergeCell ref="F35:H35"/>
    <mergeCell ref="E45:H45"/>
    <mergeCell ref="E46:H46"/>
    <mergeCell ref="F47:H47"/>
    <mergeCell ref="F48:H48"/>
    <mergeCell ref="F49:H49"/>
    <mergeCell ref="F50:H50"/>
    <mergeCell ref="J3:M3"/>
    <mergeCell ref="F22:H22"/>
    <mergeCell ref="I35:I37"/>
    <mergeCell ref="F42:H42"/>
    <mergeCell ref="E12:H12"/>
    <mergeCell ref="E5:H5"/>
    <mergeCell ref="F8:H8"/>
    <mergeCell ref="F9:H9"/>
    <mergeCell ref="F10:H10"/>
    <mergeCell ref="F11:H11"/>
    <mergeCell ref="F26:H26"/>
    <mergeCell ref="F27:H27"/>
    <mergeCell ref="F28:H28"/>
    <mergeCell ref="F29:H29"/>
    <mergeCell ref="F30:H30"/>
    <mergeCell ref="E131:H131"/>
    <mergeCell ref="I85:I86"/>
    <mergeCell ref="I87:I93"/>
    <mergeCell ref="I52:I56"/>
    <mergeCell ref="F81:H81"/>
    <mergeCell ref="F82:H82"/>
    <mergeCell ref="F83:H83"/>
    <mergeCell ref="D84:H84"/>
    <mergeCell ref="I80:I83"/>
    <mergeCell ref="E76:H76"/>
    <mergeCell ref="I76:I79"/>
    <mergeCell ref="E57:H57"/>
    <mergeCell ref="E58:H58"/>
    <mergeCell ref="F62:H62"/>
    <mergeCell ref="F63:H63"/>
    <mergeCell ref="F64:H64"/>
    <mergeCell ref="E65:H65"/>
    <mergeCell ref="F66:H66"/>
    <mergeCell ref="F67:H67"/>
    <mergeCell ref="F68:H68"/>
    <mergeCell ref="F53:H53"/>
    <mergeCell ref="E80:H80"/>
    <mergeCell ref="E75:H75"/>
    <mergeCell ref="F69:H69"/>
    <mergeCell ref="E94:H94"/>
    <mergeCell ref="F95:H95"/>
    <mergeCell ref="F96:H96"/>
    <mergeCell ref="F97:H97"/>
    <mergeCell ref="F98:H98"/>
    <mergeCell ref="F99:H99"/>
    <mergeCell ref="F100:H100"/>
    <mergeCell ref="E86:H86"/>
    <mergeCell ref="E87:H87"/>
    <mergeCell ref="F88:H88"/>
  </mergeCells>
  <phoneticPr fontId="14" type="noConversion"/>
  <conditionalFormatting sqref="P48">
    <cfRule type="expression" dxfId="212" priority="381">
      <formula>OR(AND(P18="Yes",LEFT(P48,14)="Not applicable"),AND(P18="No",LEFT(P48,14)&lt;&gt;"Not applicable"))</formula>
    </cfRule>
  </conditionalFormatting>
  <conditionalFormatting sqref="P133">
    <cfRule type="expression" dxfId="211" priority="380">
      <formula>OR(AND(P131="Yes",LEFT(P133,14)="Not applicable"),AND(P131="No",LEFT(P133,14)&lt;&gt;"Not applicable"))</formula>
    </cfRule>
  </conditionalFormatting>
  <conditionalFormatting sqref="P136">
    <cfRule type="expression" dxfId="210" priority="379">
      <formula>OR(AND(P135="Yes",LEFT(P136,14)="Not applicable"),AND(P135="No",LEFT(P136,14)&lt;&gt;"Not applicable"))</formula>
    </cfRule>
  </conditionalFormatting>
  <conditionalFormatting sqref="P138">
    <cfRule type="expression" dxfId="209" priority="377">
      <formula>OR(AND(P135="Yes",LEFT(P138,14)="Not applicable"),AND(P135="No",LEFT(P138,14)&lt;&gt;"Not applicable"))</formula>
    </cfRule>
  </conditionalFormatting>
  <conditionalFormatting sqref="P141">
    <cfRule type="expression" dxfId="208" priority="373">
      <formula>OR(AND(P140="Yes",LEFT(P141,14)="Not applicable"),AND(P140="No",LEFT(P141,14)&lt;&gt;"Not applicable"))</formula>
    </cfRule>
  </conditionalFormatting>
  <conditionalFormatting sqref="P143">
    <cfRule type="expression" dxfId="207" priority="372">
      <formula>OR(AND(P140="Yes",LEFT(P143,14)="Not applicable"),AND(P140="No",LEFT(P143,14)&lt;&gt;"Not applicable"))</formula>
    </cfRule>
  </conditionalFormatting>
  <conditionalFormatting sqref="P152 R152 T152 AB152 AD152 AG152 AI152 AL152 AN152">
    <cfRule type="expression" dxfId="206" priority="23">
      <formula>OR(AND(P151 &lt;&gt;"No, not regulated",LEFT(P152,14)="Not applicable"),AND(P151="No, not regulated",LEFT(P152,14)&lt;&gt;"Not applicable"))</formula>
    </cfRule>
  </conditionalFormatting>
  <conditionalFormatting sqref="P154 R154 T154 AB154 AD154 AG154 AI154 AL154 AN154">
    <cfRule type="expression" dxfId="205" priority="370">
      <formula>OR(AND(P151 &lt;&gt;"No, not regulated",LEFT(P154,14)="Not applicable"),AND(P151="No, not regulated",LEFT(P154,14)&lt;&gt;"Not applicable"))</formula>
    </cfRule>
  </conditionalFormatting>
  <conditionalFormatting sqref="P83">
    <cfRule type="expression" dxfId="204" priority="369">
      <formula>OR(AND(P79="Yes",LEFT(P83,14)="Not applicable"),AND(P79="No",LEFT(P83,14)&lt;&gt;"Not applicable"))</formula>
    </cfRule>
  </conditionalFormatting>
  <conditionalFormatting sqref="P82">
    <cfRule type="expression" dxfId="203" priority="383">
      <formula>OR(AND(P78="Yes",LEFT(P82,14)="Not applicable"),AND(P78="No",LEFT(P82,14)&lt;&gt;"Not applicable"))</formula>
    </cfRule>
  </conditionalFormatting>
  <conditionalFormatting sqref="AN133">
    <cfRule type="expression" dxfId="202" priority="198">
      <formula>OR(AND(AN131="Yes",LEFT(AN133,14)="Not applicable"),AND(AN131="No",LEFT(AN133,14)&lt;&gt;"Not applicable"))</formula>
    </cfRule>
  </conditionalFormatting>
  <conditionalFormatting sqref="AN136">
    <cfRule type="expression" dxfId="201" priority="197">
      <formula>OR(AND(AN135="Yes",LEFT(AN136,14)="Not applicable"),AND(AN135="No",LEFT(AN136,14)&lt;&gt;"Not applicable"))</formula>
    </cfRule>
  </conditionalFormatting>
  <conditionalFormatting sqref="AN138">
    <cfRule type="expression" dxfId="200" priority="196">
      <formula>OR(AND(AN135="Yes",LEFT(AN138,14)="Not applicable"),AND(AN135="No",LEFT(AN138,14)&lt;&gt;"Not applicable"))</formula>
    </cfRule>
  </conditionalFormatting>
  <conditionalFormatting sqref="AN141">
    <cfRule type="expression" dxfId="199" priority="195">
      <formula>OR(AND(AN140="Yes",LEFT(AN141,14)="Not applicable"),AND(AN140="No",LEFT(AN141,14)&lt;&gt;"Not applicable"))</formula>
    </cfRule>
  </conditionalFormatting>
  <conditionalFormatting sqref="AN143">
    <cfRule type="expression" dxfId="198" priority="194">
      <formula>OR(AND(AN140="Yes",LEFT(AN143,14)="Not applicable"),AND(AN140="No",LEFT(AN143,14)&lt;&gt;"Not applicable"))</formula>
    </cfRule>
  </conditionalFormatting>
  <conditionalFormatting sqref="AN152">
    <cfRule type="expression" dxfId="197" priority="193">
      <formula>OR(AND(AN151 &lt;&gt;"No, tariffs are not regulated",LEFT(AN152,14)="Not applicable"),AND(AN151="No, tariffs are not regulated",LEFT(AN152,14)&lt;&gt;"Not applicable"))</formula>
    </cfRule>
  </conditionalFormatting>
  <conditionalFormatting sqref="AN154">
    <cfRule type="expression" dxfId="196" priority="192">
      <formula>OR(AND(AN151 &lt;&gt;"No, tariffs are not regulated",LEFT(AN154,14)="Not applicable"),AND(AN151="No, tariffs are not regulated",LEFT(AN154,14)&lt;&gt;"Not applicable"))</formula>
    </cfRule>
  </conditionalFormatting>
  <conditionalFormatting sqref="AL133">
    <cfRule type="expression" dxfId="195" priority="188">
      <formula>OR(AND(AL131="Yes",LEFT(AL133,14)="Not applicable"),AND(AL131="No",LEFT(AL133,14)&lt;&gt;"Not applicable"))</formula>
    </cfRule>
  </conditionalFormatting>
  <conditionalFormatting sqref="AL136">
    <cfRule type="expression" dxfId="194" priority="187">
      <formula>OR(AND(AL135="Yes",LEFT(AL136,14)="Not applicable"),AND(AL135="No",LEFT(AL136,14)&lt;&gt;"Not applicable"))</formula>
    </cfRule>
  </conditionalFormatting>
  <conditionalFormatting sqref="AL138">
    <cfRule type="expression" dxfId="193" priority="186">
      <formula>OR(AND(AL135="Yes",LEFT(AL138,14)="Not applicable"),AND(AL135="No",LEFT(AL138,14)&lt;&gt;"Not applicable"))</formula>
    </cfRule>
  </conditionalFormatting>
  <conditionalFormatting sqref="AL141">
    <cfRule type="expression" dxfId="192" priority="185">
      <formula>OR(AND(AL140="Yes",LEFT(AL141,14)="Not applicable"),AND(AL140="No",LEFT(AL141,14)&lt;&gt;"Not applicable"))</formula>
    </cfRule>
  </conditionalFormatting>
  <conditionalFormatting sqref="AL143">
    <cfRule type="expression" dxfId="191" priority="184">
      <formula>OR(AND(AL140="Yes",LEFT(AL143,14)="Not applicable"),AND(AL140="No",LEFT(AL143,14)&lt;&gt;"Not applicable"))</formula>
    </cfRule>
  </conditionalFormatting>
  <conditionalFormatting sqref="AL152">
    <cfRule type="expression" dxfId="190" priority="183">
      <formula>OR(AND(AL151 &lt;&gt;"No, tariffs are not regulated",LEFT(AL152,14)="Not applicable"),AND(AL151="No, tariffs are not regulated",LEFT(AL152,14)&lt;&gt;"Not applicable"))</formula>
    </cfRule>
  </conditionalFormatting>
  <conditionalFormatting sqref="AL154">
    <cfRule type="expression" dxfId="189" priority="182">
      <formula>OR(AND(AL151 &lt;&gt;"No, tariffs are not regulated",LEFT(AL154,14)="Not applicable"),AND(AL151="No, tariffs are not regulated",LEFT(AL154,14)&lt;&gt;"Not applicable"))</formula>
    </cfRule>
  </conditionalFormatting>
  <conditionalFormatting sqref="AI133">
    <cfRule type="expression" dxfId="188" priority="178">
      <formula>OR(AND(AI131="Yes",LEFT(AI133,14)="Not applicable"),AND(AI131="No",LEFT(AI133,14)&lt;&gt;"Not applicable"))</formula>
    </cfRule>
  </conditionalFormatting>
  <conditionalFormatting sqref="AI136">
    <cfRule type="expression" dxfId="187" priority="177">
      <formula>OR(AND(AI135="Yes",LEFT(AI136,14)="Not applicable"),AND(AI135="No",LEFT(AI136,14)&lt;&gt;"Not applicable"))</formula>
    </cfRule>
  </conditionalFormatting>
  <conditionalFormatting sqref="AI138">
    <cfRule type="expression" dxfId="186" priority="176">
      <formula>OR(AND(AI135="Yes",LEFT(AI138,14)="Not applicable"),AND(AI135="No",LEFT(AI138,14)&lt;&gt;"Not applicable"))</formula>
    </cfRule>
  </conditionalFormatting>
  <conditionalFormatting sqref="AI141">
    <cfRule type="expression" dxfId="185" priority="175">
      <formula>OR(AND(AI140="Yes",LEFT(AI141,14)="Not applicable"),AND(AI140="No",LEFT(AI141,14)&lt;&gt;"Not applicable"))</formula>
    </cfRule>
  </conditionalFormatting>
  <conditionalFormatting sqref="AI143">
    <cfRule type="expression" dxfId="184" priority="174">
      <formula>OR(AND(AI140="Yes",LEFT(AI143,14)="Not applicable"),AND(AI140="No",LEFT(AI143,14)&lt;&gt;"Not applicable"))</formula>
    </cfRule>
  </conditionalFormatting>
  <conditionalFormatting sqref="AI152">
    <cfRule type="expression" dxfId="183" priority="173">
      <formula>OR(AND(AI151 &lt;&gt;"No, tariffs are not regulated",LEFT(AI152,14)="Not applicable"),AND(AI151="No, tariffs are not regulated",LEFT(AI152,14)&lt;&gt;"Not applicable"))</formula>
    </cfRule>
  </conditionalFormatting>
  <conditionalFormatting sqref="AI154">
    <cfRule type="expression" dxfId="182" priority="172">
      <formula>OR(AND(AI151 &lt;&gt;"No, tariffs are not regulated",LEFT(AI154,14)="Not applicable"),AND(AI151="No, tariffs are not regulated",LEFT(AI154,14)&lt;&gt;"Not applicable"))</formula>
    </cfRule>
  </conditionalFormatting>
  <conditionalFormatting sqref="AG133">
    <cfRule type="expression" dxfId="181" priority="168">
      <formula>OR(AND(AG131="Yes",LEFT(AG133,14)="Not applicable"),AND(AG131="No",LEFT(AG133,14)&lt;&gt;"Not applicable"))</formula>
    </cfRule>
  </conditionalFormatting>
  <conditionalFormatting sqref="AG136">
    <cfRule type="expression" dxfId="180" priority="167">
      <formula>OR(AND(AG135="Yes",LEFT(AG136,14)="Not applicable"),AND(AG135="No",LEFT(AG136,14)&lt;&gt;"Not applicable"))</formula>
    </cfRule>
  </conditionalFormatting>
  <conditionalFormatting sqref="AG138">
    <cfRule type="expression" dxfId="179" priority="166">
      <formula>OR(AND(AG135="Yes",LEFT(AG138,14)="Not applicable"),AND(AG135="No",LEFT(AG138,14)&lt;&gt;"Not applicable"))</formula>
    </cfRule>
  </conditionalFormatting>
  <conditionalFormatting sqref="AG141">
    <cfRule type="expression" dxfId="178" priority="165">
      <formula>OR(AND(AG140="Yes",LEFT(AG141,14)="Not applicable"),AND(AG140="No",LEFT(AG141,14)&lt;&gt;"Not applicable"))</formula>
    </cfRule>
  </conditionalFormatting>
  <conditionalFormatting sqref="AG143">
    <cfRule type="expression" dxfId="177" priority="164">
      <formula>OR(AND(AG140="Yes",LEFT(AG143,14)="Not applicable"),AND(AG140="No",LEFT(AG143,14)&lt;&gt;"Not applicable"))</formula>
    </cfRule>
  </conditionalFormatting>
  <conditionalFormatting sqref="AG152">
    <cfRule type="expression" dxfId="176" priority="163">
      <formula>OR(AND(AG151 &lt;&gt;"No, tariffs are not regulated",LEFT(AG152,14)="Not applicable"),AND(AG151="No, tariffs are not regulated",LEFT(AG152,14)&lt;&gt;"Not applicable"))</formula>
    </cfRule>
  </conditionalFormatting>
  <conditionalFormatting sqref="AG154">
    <cfRule type="expression" dxfId="175" priority="162">
      <formula>OR(AND(AG151 &lt;&gt;"No, tariffs are not regulated",LEFT(AG154,14)="Not applicable"),AND(AG151="No, tariffs are not regulated",LEFT(AG154,14)&lt;&gt;"Not applicable"))</formula>
    </cfRule>
  </conditionalFormatting>
  <conditionalFormatting sqref="AD133">
    <cfRule type="expression" dxfId="174" priority="158">
      <formula>OR(AND(AD131="Yes",LEFT(AD133,14)="Not applicable"),AND(AD131="No",LEFT(AD133,14)&lt;&gt;"Not applicable"))</formula>
    </cfRule>
  </conditionalFormatting>
  <conditionalFormatting sqref="AD136">
    <cfRule type="expression" dxfId="173" priority="157">
      <formula>OR(AND(AD135="Yes",LEFT(AD136,14)="Not applicable"),AND(AD135="No",LEFT(AD136,14)&lt;&gt;"Not applicable"))</formula>
    </cfRule>
  </conditionalFormatting>
  <conditionalFormatting sqref="AD138">
    <cfRule type="expression" dxfId="172" priority="156">
      <formula>OR(AND(AD135="Yes",LEFT(AD138,14)="Not applicable"),AND(AD135="No",LEFT(AD138,14)&lt;&gt;"Not applicable"))</formula>
    </cfRule>
  </conditionalFormatting>
  <conditionalFormatting sqref="AD141">
    <cfRule type="expression" dxfId="171" priority="155">
      <formula>OR(AND(AD140="Yes",LEFT(AD141,14)="Not applicable"),AND(AD140="No",LEFT(AD141,14)&lt;&gt;"Not applicable"))</formula>
    </cfRule>
  </conditionalFormatting>
  <conditionalFormatting sqref="AD143">
    <cfRule type="expression" dxfId="170" priority="154">
      <formula>OR(AND(AD140="Yes",LEFT(AD143,14)="Not applicable"),AND(AD140="No",LEFT(AD143,14)&lt;&gt;"Not applicable"))</formula>
    </cfRule>
  </conditionalFormatting>
  <conditionalFormatting sqref="AD152">
    <cfRule type="expression" dxfId="169" priority="153">
      <formula>OR(AND(AD151 &lt;&gt;"No, tariffs are not regulated",LEFT(AD152,14)="Not applicable"),AND(AD151="No, tariffs are not regulated",LEFT(AD152,14)&lt;&gt;"Not applicable"))</formula>
    </cfRule>
  </conditionalFormatting>
  <conditionalFormatting sqref="AD154">
    <cfRule type="expression" dxfId="168" priority="152">
      <formula>OR(AND(AD151 &lt;&gt;"No, tariffs are not regulated",LEFT(AD154,14)="Not applicable"),AND(AD151="No, tariffs are not regulated",LEFT(AD154,14)&lt;&gt;"Not applicable"))</formula>
    </cfRule>
  </conditionalFormatting>
  <conditionalFormatting sqref="P47">
    <cfRule type="expression" dxfId="167" priority="140">
      <formula>OR(AND(P17="Yes",LEFT(P47,14)="Not applicable"),AND(P17="No",LEFT(P47,14)&lt;&gt;"Not applicable"))</formula>
    </cfRule>
  </conditionalFormatting>
  <conditionalFormatting sqref="P49">
    <cfRule type="expression" dxfId="166" priority="139">
      <formula>OR(AND(P19="Yes",LEFT(P49,14)="Not applicable"),AND(P19="No",LEFT(P49,14)&lt;&gt;"Not applicable"))</formula>
    </cfRule>
  </conditionalFormatting>
  <conditionalFormatting sqref="P50">
    <cfRule type="expression" dxfId="165" priority="138">
      <formula>OR(AND(P22="Yes",LEFT(P50,14)="Not applicable"),AND(P22="No",LEFT(P50,14)&lt;&gt;"Not applicable"))</formula>
    </cfRule>
  </conditionalFormatting>
  <conditionalFormatting sqref="P81">
    <cfRule type="expression" dxfId="164" priority="109">
      <formula>OR(AND(P77="Yes",LEFT(P81,14)="Not applicable"),AND(P77="No",LEFT(P81,14)&lt;&gt;"Not applicable"))</formula>
    </cfRule>
  </conditionalFormatting>
  <conditionalFormatting sqref="AD82">
    <cfRule type="expression" dxfId="163" priority="46">
      <formula>OR(AND(AD78="Yes",LEFT(AD82,14)="Not applicable"),AND(AD78="No",LEFT(AD82,14)&lt;&gt;"Not applicable"))</formula>
    </cfRule>
  </conditionalFormatting>
  <conditionalFormatting sqref="AD83">
    <cfRule type="expression" dxfId="162" priority="45">
      <formula>OR(AND(AD79="Yes",LEFT(AD83,14)="Not applicable"),AND(AD79="No",LEFT(AD83,14)&lt;&gt;"Not applicable"))</formula>
    </cfRule>
  </conditionalFormatting>
  <conditionalFormatting sqref="AB48">
    <cfRule type="expression" dxfId="161" priority="79">
      <formula>OR(AND(AB18="Yes",LEFT(AB48,14)="Not applicable"),AND(AB18="No",LEFT(AB48,14)&lt;&gt;"Not applicable"))</formula>
    </cfRule>
  </conditionalFormatting>
  <conditionalFormatting sqref="AB133">
    <cfRule type="expression" dxfId="160" priority="78">
      <formula>OR(AND(AB131="Yes",LEFT(AB133,14)="Not applicable"),AND(AB131="No",LEFT(AB133,14)&lt;&gt;"Not applicable"))</formula>
    </cfRule>
  </conditionalFormatting>
  <conditionalFormatting sqref="AB136">
    <cfRule type="expression" dxfId="159" priority="77">
      <formula>OR(AND(AB135="Yes",LEFT(AB136,14)="Not applicable"),AND(AB135="No",LEFT(AB136,14)&lt;&gt;"Not applicable"))</formula>
    </cfRule>
  </conditionalFormatting>
  <conditionalFormatting sqref="AB138">
    <cfRule type="expression" dxfId="158" priority="76">
      <formula>OR(AND(AB135="Yes",LEFT(AB138,14)="Not applicable"),AND(AB135="No",LEFT(AB138,14)&lt;&gt;"Not applicable"))</formula>
    </cfRule>
  </conditionalFormatting>
  <conditionalFormatting sqref="AB141">
    <cfRule type="expression" dxfId="157" priority="75">
      <formula>OR(AND(AB140="Yes",LEFT(AB141,14)="Not applicable"),AND(AB140="No",LEFT(AB141,14)&lt;&gt;"Not applicable"))</formula>
    </cfRule>
  </conditionalFormatting>
  <conditionalFormatting sqref="AB143">
    <cfRule type="expression" dxfId="156" priority="74">
      <formula>OR(AND(AB140="Yes",LEFT(AB143,14)="Not applicable"),AND(AB140="No",LEFT(AB143,14)&lt;&gt;"Not applicable"))</formula>
    </cfRule>
  </conditionalFormatting>
  <conditionalFormatting sqref="AB152">
    <cfRule type="expression" dxfId="155" priority="73">
      <formula>OR(AND(AB151 &lt;&gt;"No, tariffs are not regulated",LEFT(AB152,14)="Not applicable"),AND(AB151="No, tariffs are not regulated",LEFT(AB152,14)&lt;&gt;"Not applicable"))</formula>
    </cfRule>
  </conditionalFormatting>
  <conditionalFormatting sqref="AB154">
    <cfRule type="expression" dxfId="154" priority="72">
      <formula>OR(AND(AB151 &lt;&gt;"No, tariffs are not regulated",LEFT(AB154,14)="Not applicable"),AND(AB151="No, tariffs are not regulated",LEFT(AB154,14)&lt;&gt;"Not applicable"))</formula>
    </cfRule>
  </conditionalFormatting>
  <conditionalFormatting sqref="AB83">
    <cfRule type="expression" dxfId="153" priority="71">
      <formula>OR(AND(AB79="Yes",LEFT(AB83,14)="Not applicable"),AND(AB79="No",LEFT(AB83,14)&lt;&gt;"Not applicable"))</formula>
    </cfRule>
  </conditionalFormatting>
  <conditionalFormatting sqref="AB82">
    <cfRule type="expression" dxfId="152" priority="80">
      <formula>OR(AND(AB78="Yes",LEFT(AB82,14)="Not applicable"),AND(AB78="No",LEFT(AB82,14)&lt;&gt;"Not applicable"))</formula>
    </cfRule>
  </conditionalFormatting>
  <conditionalFormatting sqref="AB47">
    <cfRule type="expression" dxfId="151" priority="70">
      <formula>OR(AND(AB17="Yes",LEFT(AB47,14)="Not applicable"),AND(AB17="No",LEFT(AB47,14)&lt;&gt;"Not applicable"))</formula>
    </cfRule>
  </conditionalFormatting>
  <conditionalFormatting sqref="AB49">
    <cfRule type="expression" dxfId="150" priority="69">
      <formula>OR(AND(AB19="Yes",LEFT(AB49,14)="Not applicable"),AND(AB19="No",LEFT(AB49,14)&lt;&gt;"Not applicable"))</formula>
    </cfRule>
  </conditionalFormatting>
  <conditionalFormatting sqref="AB50">
    <cfRule type="expression" dxfId="149" priority="68">
      <formula>OR(AND(AB22="Yes",LEFT(AB50,14)="Not applicable"),AND(AB22="No",LEFT(AB50,14)&lt;&gt;"Not applicable"))</formula>
    </cfRule>
  </conditionalFormatting>
  <conditionalFormatting sqref="AB81">
    <cfRule type="expression" dxfId="148" priority="67">
      <formula>OR(AND(AB77="Yes",LEFT(AB81,14)="Not applicable"),AND(AB77="No",LEFT(AB81,14)&lt;&gt;"Not applicable"))</formula>
    </cfRule>
  </conditionalFormatting>
  <conditionalFormatting sqref="AD48">
    <cfRule type="expression" dxfId="147" priority="66">
      <formula>OR(AND(AD18="Yes",LEFT(AD48,14)="Not applicable"),AND(AD18="No",LEFT(AD48,14)&lt;&gt;"Not applicable"))</formula>
    </cfRule>
  </conditionalFormatting>
  <conditionalFormatting sqref="AD47">
    <cfRule type="expression" dxfId="146" priority="65">
      <formula>OR(AND(AD17="Yes",LEFT(AD47,14)="Not applicable"),AND(AD17="No",LEFT(AD47,14)&lt;&gt;"Not applicable"))</formula>
    </cfRule>
  </conditionalFormatting>
  <conditionalFormatting sqref="AD49">
    <cfRule type="expression" dxfId="145" priority="64">
      <formula>OR(AND(AD19="Yes",LEFT(AD49,14)="Not applicable"),AND(AD19="No",LEFT(AD49,14)&lt;&gt;"Not applicable"))</formula>
    </cfRule>
  </conditionalFormatting>
  <conditionalFormatting sqref="AD50">
    <cfRule type="expression" dxfId="144" priority="63">
      <formula>OR(AND(AD22="Yes",LEFT(AD50,14)="Not applicable"),AND(AD22="No",LEFT(AD50,14)&lt;&gt;"Not applicable"))</formula>
    </cfRule>
  </conditionalFormatting>
  <conditionalFormatting sqref="AG48">
    <cfRule type="expression" dxfId="143" priority="62">
      <formula>OR(AND(AG18="Yes",LEFT(AG48,14)="Not applicable"),AND(AG18="No",LEFT(AG48,14)&lt;&gt;"Not applicable"))</formula>
    </cfRule>
  </conditionalFormatting>
  <conditionalFormatting sqref="AG47">
    <cfRule type="expression" dxfId="142" priority="61">
      <formula>OR(AND(AG17="Yes",LEFT(AG47,14)="Not applicable"),AND(AG17="No",LEFT(AG47,14)&lt;&gt;"Not applicable"))</formula>
    </cfRule>
  </conditionalFormatting>
  <conditionalFormatting sqref="AG49">
    <cfRule type="expression" dxfId="141" priority="60">
      <formula>OR(AND(AG19="Yes",LEFT(AG49,14)="Not applicable"),AND(AG19="No",LEFT(AG49,14)&lt;&gt;"Not applicable"))</formula>
    </cfRule>
  </conditionalFormatting>
  <conditionalFormatting sqref="AG50">
    <cfRule type="expression" dxfId="140" priority="59">
      <formula>OR(AND(AG22="Yes",LEFT(AG50,14)="Not applicable"),AND(AG22="No",LEFT(AG50,14)&lt;&gt;"Not applicable"))</formula>
    </cfRule>
  </conditionalFormatting>
  <conditionalFormatting sqref="AI48">
    <cfRule type="expression" dxfId="139" priority="58">
      <formula>OR(AND(AI18="Yes",LEFT(AI48,14)="Not applicable"),AND(AI18="No",LEFT(AI48,14)&lt;&gt;"Not applicable"))</formula>
    </cfRule>
  </conditionalFormatting>
  <conditionalFormatting sqref="AI47">
    <cfRule type="expression" dxfId="138" priority="57">
      <formula>OR(AND(AI17="Yes",LEFT(AI47,14)="Not applicable"),AND(AI17="No",LEFT(AI47,14)&lt;&gt;"Not applicable"))</formula>
    </cfRule>
  </conditionalFormatting>
  <conditionalFormatting sqref="AI49">
    <cfRule type="expression" dxfId="137" priority="56">
      <formula>OR(AND(AI19="Yes",LEFT(AI49,14)="Not applicable"),AND(AI19="No",LEFT(AI49,14)&lt;&gt;"Not applicable"))</formula>
    </cfRule>
  </conditionalFormatting>
  <conditionalFormatting sqref="AI50">
    <cfRule type="expression" dxfId="136" priority="55">
      <formula>OR(AND(AI22="Yes",LEFT(AI50,14)="Not applicable"),AND(AI22="No",LEFT(AI50,14)&lt;&gt;"Not applicable"))</formula>
    </cfRule>
  </conditionalFormatting>
  <conditionalFormatting sqref="AL48">
    <cfRule type="expression" dxfId="135" priority="54">
      <formula>OR(AND(AL18="Yes",LEFT(AL48,14)="Not applicable"),AND(AL18="No",LEFT(AL48,14)&lt;&gt;"Not applicable"))</formula>
    </cfRule>
  </conditionalFormatting>
  <conditionalFormatting sqref="AL47">
    <cfRule type="expression" dxfId="134" priority="53">
      <formula>OR(AND(AL17="Yes",LEFT(AL47,14)="Not applicable"),AND(AL17="No",LEFT(AL47,14)&lt;&gt;"Not applicable"))</formula>
    </cfRule>
  </conditionalFormatting>
  <conditionalFormatting sqref="AL49">
    <cfRule type="expression" dxfId="133" priority="52">
      <formula>OR(AND(AL19="Yes",LEFT(AL49,14)="Not applicable"),AND(AL19="No",LEFT(AL49,14)&lt;&gt;"Not applicable"))</formula>
    </cfRule>
  </conditionalFormatting>
  <conditionalFormatting sqref="AL50">
    <cfRule type="expression" dxfId="132" priority="51">
      <formula>OR(AND(AL22="Yes",LEFT(AL50,14)="Not applicable"),AND(AL22="No",LEFT(AL50,14)&lt;&gt;"Not applicable"))</formula>
    </cfRule>
  </conditionalFormatting>
  <conditionalFormatting sqref="AN48">
    <cfRule type="expression" dxfId="131" priority="50">
      <formula>OR(AND(AN18="Yes",LEFT(AN48,14)="Not applicable"),AND(AN18="No",LEFT(AN48,14)&lt;&gt;"Not applicable"))</formula>
    </cfRule>
  </conditionalFormatting>
  <conditionalFormatting sqref="AN47">
    <cfRule type="expression" dxfId="130" priority="49">
      <formula>OR(AND(AN17="Yes",LEFT(AN47,14)="Not applicable"),AND(AN17="No",LEFT(AN47,14)&lt;&gt;"Not applicable"))</formula>
    </cfRule>
  </conditionalFormatting>
  <conditionalFormatting sqref="AN49">
    <cfRule type="expression" dxfId="129" priority="48">
      <formula>OR(AND(AN19="Yes",LEFT(AN49,14)="Not applicable"),AND(AN19="No",LEFT(AN49,14)&lt;&gt;"Not applicable"))</formula>
    </cfRule>
  </conditionalFormatting>
  <conditionalFormatting sqref="AN50">
    <cfRule type="expression" dxfId="128" priority="47">
      <formula>OR(AND(AN22="Yes",LEFT(AN50,14)="Not applicable"),AND(AN22="No",LEFT(AN50,14)&lt;&gt;"Not applicable"))</formula>
    </cfRule>
  </conditionalFormatting>
  <conditionalFormatting sqref="AD81">
    <cfRule type="expression" dxfId="127" priority="44">
      <formula>OR(AND(AD77="Yes",LEFT(AD81,14)="Not applicable"),AND(AD77="No",LEFT(AD81,14)&lt;&gt;"Not applicable"))</formula>
    </cfRule>
  </conditionalFormatting>
  <conditionalFormatting sqref="AI83">
    <cfRule type="expression" dxfId="126" priority="39">
      <formula>OR(AND(AI79="Yes",LEFT(AI83,14)="Not applicable"),AND(AI79="No",LEFT(AI83,14)&lt;&gt;"Not applicable"))</formula>
    </cfRule>
  </conditionalFormatting>
  <conditionalFormatting sqref="AI82">
    <cfRule type="expression" dxfId="125" priority="40">
      <formula>OR(AND(AI78="Yes",LEFT(AI82,14)="Not applicable"),AND(AI78="No",LEFT(AI82,14)&lt;&gt;"Not applicable"))</formula>
    </cfRule>
  </conditionalFormatting>
  <conditionalFormatting sqref="AI81">
    <cfRule type="expression" dxfId="124" priority="38">
      <formula>OR(AND(AI77="Yes",LEFT(AI81,14)="Not applicable"),AND(AI77="No",LEFT(AI81,14)&lt;&gt;"Not applicable"))</formula>
    </cfRule>
  </conditionalFormatting>
  <conditionalFormatting sqref="AL83">
    <cfRule type="expression" dxfId="123" priority="36">
      <formula>OR(AND(AL79="Yes",LEFT(AL83,14)="Not applicable"),AND(AL79="No",LEFT(AL83,14)&lt;&gt;"Not applicable"))</formula>
    </cfRule>
  </conditionalFormatting>
  <conditionalFormatting sqref="AL82">
    <cfRule type="expression" dxfId="122" priority="37">
      <formula>OR(AND(AL78="Yes",LEFT(AL82,14)="Not applicable"),AND(AL78="No",LEFT(AL82,14)&lt;&gt;"Not applicable"))</formula>
    </cfRule>
  </conditionalFormatting>
  <conditionalFormatting sqref="AL81">
    <cfRule type="expression" dxfId="121" priority="35">
      <formula>OR(AND(AL77="Yes",LEFT(AL81,14)="Not applicable"),AND(AL77="No",LEFT(AL81,14)&lt;&gt;"Not applicable"))</formula>
    </cfRule>
  </conditionalFormatting>
  <conditionalFormatting sqref="AN83">
    <cfRule type="expression" dxfId="120" priority="33">
      <formula>OR(AND(AN79="Yes",LEFT(AN83,14)="Not applicable"),AND(AN79="No",LEFT(AN83,14)&lt;&gt;"Not applicable"))</formula>
    </cfRule>
  </conditionalFormatting>
  <conditionalFormatting sqref="AN82">
    <cfRule type="expression" dxfId="119" priority="34">
      <formula>OR(AND(AN78="Yes",LEFT(AN82,14)="Not applicable"),AND(AN78="No",LEFT(AN82,14)&lt;&gt;"Not applicable"))</formula>
    </cfRule>
  </conditionalFormatting>
  <conditionalFormatting sqref="AN81">
    <cfRule type="expression" dxfId="118" priority="32">
      <formula>OR(AND(AN77="Yes",LEFT(AN81,14)="Not applicable"),AND(AN77="No",LEFT(AN81,14)&lt;&gt;"Not applicable"))</formula>
    </cfRule>
  </conditionalFormatting>
  <conditionalFormatting sqref="AG83">
    <cfRule type="expression" dxfId="117" priority="30">
      <formula>OR(AND(AG79="Yes",LEFT(AG83,14)="Not applicable"),AND(AG79="No",LEFT(AG83,14)&lt;&gt;"Not applicable"))</formula>
    </cfRule>
  </conditionalFormatting>
  <conditionalFormatting sqref="AG82">
    <cfRule type="expression" dxfId="116" priority="31">
      <formula>OR(AND(AG78="Yes",LEFT(AG82,14)="Not applicable"),AND(AG78="No",LEFT(AG82,14)&lt;&gt;"Not applicable"))</formula>
    </cfRule>
  </conditionalFormatting>
  <conditionalFormatting sqref="AG81">
    <cfRule type="expression" dxfId="115" priority="29">
      <formula>OR(AND(AG77="Yes",LEFT(AG81,14)="Not applicable"),AND(AG77="No",LEFT(AG81,14)&lt;&gt;"Not applicable"))</formula>
    </cfRule>
  </conditionalFormatting>
  <conditionalFormatting sqref="R133">
    <cfRule type="expression" dxfId="114" priority="28">
      <formula>OR(AND(R131="Yes",LEFT(R133,14)="Not applicable"),AND(R131="No",LEFT(R133,14)&lt;&gt;"Not applicable"))</formula>
    </cfRule>
  </conditionalFormatting>
  <conditionalFormatting sqref="R136">
    <cfRule type="expression" dxfId="113" priority="27">
      <formula>OR(AND(R135="Yes",LEFT(R136,14)="Not applicable"),AND(R135="No",LEFT(R136,14)&lt;&gt;"Not applicable"))</formula>
    </cfRule>
  </conditionalFormatting>
  <conditionalFormatting sqref="R138">
    <cfRule type="expression" dxfId="112" priority="26">
      <formula>OR(AND(R135="Yes",LEFT(R138,14)="Not applicable"),AND(R135="No",LEFT(R138,14)&lt;&gt;"Not applicable"))</formula>
    </cfRule>
  </conditionalFormatting>
  <conditionalFormatting sqref="R141">
    <cfRule type="expression" dxfId="111" priority="25">
      <formula>OR(AND(R140="Yes",LEFT(R141,14)="Not applicable"),AND(R140="No",LEFT(R141,14)&lt;&gt;"Not applicable"))</formula>
    </cfRule>
  </conditionalFormatting>
  <conditionalFormatting sqref="R143">
    <cfRule type="expression" dxfId="110" priority="24">
      <formula>OR(AND(R140="Yes",LEFT(R143,14)="Not applicable"),AND(R140="No",LEFT(R143,14)&lt;&gt;"Not applicable"))</formula>
    </cfRule>
  </conditionalFormatting>
  <conditionalFormatting sqref="R154">
    <cfRule type="expression" dxfId="109" priority="22">
      <formula>OR(AND(R151 &lt;&gt;"No, tariffs are not regulated",LEFT(R154,14)="Not applicable"),AND(R151="No, tariffs are not regulated",LEFT(R154,14)&lt;&gt;"Not applicable"))</formula>
    </cfRule>
  </conditionalFormatting>
  <conditionalFormatting sqref="R82">
    <cfRule type="expression" dxfId="108" priority="17">
      <formula>OR(AND(R78="Yes",LEFT(R82,14)="Not applicable"),AND(R78="No",LEFT(R82,14)&lt;&gt;"Not applicable"))</formula>
    </cfRule>
  </conditionalFormatting>
  <conditionalFormatting sqref="R83">
    <cfRule type="expression" dxfId="107" priority="16">
      <formula>OR(AND(R79="Yes",LEFT(R83,14)="Not applicable"),AND(R79="No",LEFT(R83,14)&lt;&gt;"Not applicable"))</formula>
    </cfRule>
  </conditionalFormatting>
  <conditionalFormatting sqref="R48">
    <cfRule type="expression" dxfId="106" priority="21">
      <formula>OR(AND(R18="Yes",LEFT(R48,14)="Not applicable"),AND(R18="No",LEFT(R48,14)&lt;&gt;"Not applicable"))</formula>
    </cfRule>
  </conditionalFormatting>
  <conditionalFormatting sqref="R47">
    <cfRule type="expression" dxfId="105" priority="20">
      <formula>OR(AND(R17="Yes",LEFT(R47,14)="Not applicable"),AND(R17="No",LEFT(R47,14)&lt;&gt;"Not applicable"))</formula>
    </cfRule>
  </conditionalFormatting>
  <conditionalFormatting sqref="R49">
    <cfRule type="expression" dxfId="104" priority="19">
      <formula>OR(AND(R19="Yes",LEFT(R49,14)="Not applicable"),AND(R19="No",LEFT(R49,14)&lt;&gt;"Not applicable"))</formula>
    </cfRule>
  </conditionalFormatting>
  <conditionalFormatting sqref="R50">
    <cfRule type="expression" dxfId="103" priority="18">
      <formula>OR(AND(R22="Yes",LEFT(R50,14)="Not applicable"),AND(R22="No",LEFT(R50,14)&lt;&gt;"Not applicable"))</formula>
    </cfRule>
  </conditionalFormatting>
  <conditionalFormatting sqref="R81">
    <cfRule type="expression" dxfId="102" priority="15">
      <formula>OR(AND(R77="Yes",LEFT(R81,14)="Not applicable"),AND(R77="No",LEFT(R81,14)&lt;&gt;"Not applicable"))</formula>
    </cfRule>
  </conditionalFormatting>
  <conditionalFormatting sqref="T133">
    <cfRule type="expression" dxfId="101" priority="14">
      <formula>OR(AND(T131="Yes",LEFT(T133,14)="Not applicable"),AND(T131="No",LEFT(T133,14)&lt;&gt;"Not applicable"))</formula>
    </cfRule>
  </conditionalFormatting>
  <conditionalFormatting sqref="T136">
    <cfRule type="expression" dxfId="100" priority="13">
      <formula>OR(AND(T135="Yes",LEFT(T136,14)="Not applicable"),AND(T135="No",LEFT(T136,14)&lt;&gt;"Not applicable"))</formula>
    </cfRule>
  </conditionalFormatting>
  <conditionalFormatting sqref="T138">
    <cfRule type="expression" dxfId="99" priority="12">
      <formula>OR(AND(T135="Yes",LEFT(T138,14)="Not applicable"),AND(T135="No",LEFT(T138,14)&lt;&gt;"Not applicable"))</formula>
    </cfRule>
  </conditionalFormatting>
  <conditionalFormatting sqref="T141">
    <cfRule type="expression" dxfId="98" priority="11">
      <formula>OR(AND(T140="Yes",LEFT(T141,14)="Not applicable"),AND(T140="No",LEFT(T141,14)&lt;&gt;"Not applicable"))</formula>
    </cfRule>
  </conditionalFormatting>
  <conditionalFormatting sqref="T143">
    <cfRule type="expression" dxfId="97" priority="10">
      <formula>OR(AND(T140="Yes",LEFT(T143,14)="Not applicable"),AND(T140="No",LEFT(T143,14)&lt;&gt;"Not applicable"))</formula>
    </cfRule>
  </conditionalFormatting>
  <conditionalFormatting sqref="T152">
    <cfRule type="expression" dxfId="96" priority="9">
      <formula>OR(AND(T151 &lt;&gt;"No, tariffs are not regulated",LEFT(T152,14)="Not applicable"),AND(T151="No, tariffs are not regulated",LEFT(T152,14)&lt;&gt;"Not applicable"))</formula>
    </cfRule>
  </conditionalFormatting>
  <conditionalFormatting sqref="T154">
    <cfRule type="expression" dxfId="95" priority="8">
      <formula>OR(AND(T151 &lt;&gt;"No, tariffs are not regulated",LEFT(T154,14)="Not applicable"),AND(T151="No, tariffs are not regulated",LEFT(T154,14)&lt;&gt;"Not applicable"))</formula>
    </cfRule>
  </conditionalFormatting>
  <conditionalFormatting sqref="T48">
    <cfRule type="expression" dxfId="94" priority="7">
      <formula>OR(AND(T18="Yes",LEFT(T48,14)="Not applicable"),AND(T18="No",LEFT(T48,14)&lt;&gt;"Not applicable"))</formula>
    </cfRule>
  </conditionalFormatting>
  <conditionalFormatting sqref="T47">
    <cfRule type="expression" dxfId="93" priority="6">
      <formula>OR(AND(T17="Yes",LEFT(T47,14)="Not applicable"),AND(T17="No",LEFT(T47,14)&lt;&gt;"Not applicable"))</formula>
    </cfRule>
  </conditionalFormatting>
  <conditionalFormatting sqref="T49">
    <cfRule type="expression" dxfId="92" priority="5">
      <formula>OR(AND(T19="Yes",LEFT(T49,14)="Not applicable"),AND(T19="No",LEFT(T49,14)&lt;&gt;"Not applicable"))</formula>
    </cfRule>
  </conditionalFormatting>
  <conditionalFormatting sqref="T50">
    <cfRule type="expression" dxfId="91" priority="4">
      <formula>OR(AND(T22="Yes",LEFT(T50,14)="Not applicable"),AND(T22="No",LEFT(T50,14)&lt;&gt;"Not applicable"))</formula>
    </cfRule>
  </conditionalFormatting>
  <conditionalFormatting sqref="T83">
    <cfRule type="expression" dxfId="90" priority="2">
      <formula>OR(AND(T79="Yes",LEFT(T83,14)="Not applicable"),AND(T79="No",LEFT(T83,14)&lt;&gt;"Not applicable"))</formula>
    </cfRule>
  </conditionalFormatting>
  <conditionalFormatting sqref="T82">
    <cfRule type="expression" dxfId="89" priority="3">
      <formula>OR(AND(T78="Yes",LEFT(T82,14)="Not applicable"),AND(T78="No",LEFT(T82,14)&lt;&gt;"Not applicable"))</formula>
    </cfRule>
  </conditionalFormatting>
  <conditionalFormatting sqref="T81">
    <cfRule type="expression" dxfId="88" priority="1">
      <formula>OR(AND(T77="Yes",LEFT(T81,14)="Not applicable"),AND(T77="No",LEFT(T81,14)&lt;&gt;"Not applicable"))</formula>
    </cfRule>
  </conditionalFormatting>
  <dataValidations xWindow="1191" yWindow="340" count="11">
    <dataValidation type="list" allowBlank="1" showInputMessage="1" showErrorMessage="1" sqref="AN140 AB77:AB79 AI135 AL53:AL56 P135 AB6:AB11 P17:P22 AI77:AI79 P6:P11 P140 AB135 AI17:AI22 AL135 AI131 AL17:AL22 P131 AN53:AN56 AB140 AG53:AG56 AI53:AI56 AI6:AI11 AN6:AN11 AN135 AL140 P77:P79 AN17:AN22 P53:P56 AL131 AB53:AB56 AB131 AD53:AD56 AD135 AB17:AB22 AD17:AD22 AN77:AN79 AD6:AD11 AD140 AD131 AD77:AD79 AL6:AL11 AG135 AN131 AG17:AG22 AL77:AL79 AG6:AG11 AG140 AG131 AG77:AG79 AI140 AD39:AD44 P25:P30 P32:P37 P39:P44 AB32:AB37 AB39:AB44 AD32:AD37 AG39:AG44 AG32:AG37 AI39:AI44 AI32:AI37 AL39:AL44 AL32:AL37 AN71:AN74 AN32:AN37 AN39:AN44 P61:P64 P66:P69 P71:P74 AB61:AB64 AB66:AB69 AB71:AB74 AD61:AD64 AD66:AD69 AD71:AD74 AG61:AG64 AG66:AG69 AG71:AG74 AI61:AI64 AI66:AI69 AI71:AI74 AL61:AL64 AL66:AL69 AL71:AL74 AN61:AN64 AN66:AN69 AB25:AB30 AD25:AD30 AF25:AG30 AI25:AI30 T17:T22 AN25:AN30 P149 AB149 AD149 AG149 AI149 AL149 AN149 R53:R56 R135 R17:R22 R6:R11 R140 R131 R77:R79 R39:R44 R32:R37 R61:R64 R66:R69 R71:R74 R25:R30 R149 T53:T56 T135 T149 T6:T11 T140 T131 T77:T79 T39:T44 T32:T37 T61:T64 T66:T69 T71:T74 T25:T30 AL25:AL30" xr:uid="{00000000-0002-0000-0200-000000000000}">
      <formula1>ECO_A</formula1>
    </dataValidation>
    <dataValidation type="list" allowBlank="1" showInputMessage="1" showErrorMessage="1" sqref="P88:P93 AL88:AL93 AN88:AN93 AD88:AD93 AG88:AG93 AI88:AI93 AB88:AB93 R88:R93 T88:T93" xr:uid="{00000000-0002-0000-0200-000001000000}">
      <formula1>ECO_B</formula1>
    </dataValidation>
    <dataValidation type="list" allowBlank="1" showInputMessage="1" showErrorMessage="1" sqref="P102:P104 P111:P113 AL102:AL104 AL111:AL113 AN102:AN104 AN111:AN113 AD102:AD104 AD111:AD113 AG102:AG104 AG111:AG113 AI102:AI104 AI111:AI113 AB102:AB104 AB111:AB113 R102:R104 R111:R113 T102:T104 T111:T113" xr:uid="{00000000-0002-0000-0200-000002000000}">
      <formula1>ECO_D</formula1>
    </dataValidation>
    <dataValidation type="list" allowBlank="1" showInputMessage="1" showErrorMessage="1" sqref="P127 P129 AL127 AL129 AN127 AN129 AD127 AD129 AG127 AG129 AI127 AI129 AB127 AB129 R127 R129 T127 T129" xr:uid="{00000000-0002-0000-0200-000003000000}">
      <formula1>ECO_F</formula1>
    </dataValidation>
    <dataValidation type="list" allowBlank="1" showInputMessage="1" showErrorMessage="1" sqref="P151 AL151 AN151 AD151 AG151 AI151 AB151 R151 T151" xr:uid="{00000000-0002-0000-0200-000004000000}">
      <formula1>ECO_G</formula1>
    </dataValidation>
    <dataValidation allowBlank="1" showInputMessage="1" showErrorMessage="1" sqref="I38:M42 I127:M127 I135:M135 I60:M61 J13:M13 I75:M75 I65:M68 I140 V6:AA160 I138:M138 Q6:Q160 I24:M27 I131:M131 I149:M150 I133:M133 P161:AL161 O14 J140:M141 I143:M145" xr:uid="{00000000-0002-0000-0200-000005000000}"/>
    <dataValidation type="list" allowBlank="1" showInputMessage="1" showErrorMessage="1" sqref="P85 AL85 AN85 AD85 AG85 AI85 AB85 R85 T85" xr:uid="{00000000-0002-0000-0200-000006000000}">
      <formula1>ECO_H</formula1>
    </dataValidation>
    <dataValidation type="list" allowBlank="1" showInputMessage="1" showErrorMessage="1" sqref="AB116:AB117 AI116:AI117 AG116:AG117 AD116:AD117 AN116:AN117 AL116:AL117 P116:P117 AN107:AN108 AG107:AG108 AD107:AD108 AB107:AB108 AL107:AL108 AI107:AI108 P107:P108 R116:R117 R107:R108 T116:T117 T107:T108" xr:uid="{00000000-0002-0000-0200-000007000000}">
      <formula1>ECO_C</formula1>
    </dataValidation>
    <dataValidation type="list" allowBlank="1" showInputMessage="1" showErrorMessage="1" sqref="P120:P125 AL120:AL125 AN120:AN125 AD120:AD125 AG120:AG125 AI120:AI125 AB120:AB125 R120:R125 T120:T125" xr:uid="{00000000-0002-0000-0200-000008000000}">
      <formula1>ECO_E</formula1>
    </dataValidation>
    <dataValidation type="list" allowBlank="1" showInputMessage="1" showErrorMessage="1" sqref="P146 AB146 AD146 AG146 AI146 AL146 AN146 R146 T146" xr:uid="{00000000-0002-0000-0200-000009000000}">
      <formula1>ECO_J</formula1>
    </dataValidation>
    <dataValidation type="list" allowBlank="1" showInputMessage="1" showErrorMessage="1" sqref="AI32:AI37 AL32:AL37 AN32:AN37 AB25:AB30 AN39:AN44 AB32:AB37 AD25:AD30 AL39:AL44 AN25:AN30 AD39:AD44 AG39:AG44 AI39:AI44 AB39:AB44 AG25:AG30 AI25:AI30 AL25:AL30 AD32:AD37 AG32:AG37 R25:R30 R39:R44 R32:R37 T39:T44 T25:T30 T32:T37" xr:uid="{00000000-0002-0000-0200-00000A000000}">
      <formula1>ECO_L</formula1>
    </dataValidation>
  </dataValidations>
  <pageMargins left="0.23622047244094491" right="0.23622047244094491" top="0.74803149606299213" bottom="0.74803149606299213" header="0.31496062992125984" footer="0.31496062992125984"/>
  <pageSetup paperSize="9" scale="75" orientation="portrait" r:id="rId1"/>
  <headerFooter>
    <oddFooter>&amp;C_x000D_&amp;1#&amp;"Calibri"&amp;10&amp;K0000FF Restricted Use - À usage restreint</oddFooter>
  </headerFooter>
  <ignoredErrors>
    <ignoredError sqref="N23:N24 O14 O148 N59:N60 O31 O46 O84 O101 O106 O110 O115 O119 O38 O25:O30 O32:O37 O39:O45 N31 N38 N46 N52 N65 N70" unlockedFormula="1"/>
  </ignoredErrors>
  <drawing r:id="rId2"/>
  <legacyDrawing r:id="rId3"/>
  <oleObjects>
    <mc:AlternateContent xmlns:mc="http://schemas.openxmlformats.org/markup-compatibility/2006">
      <mc:Choice Requires="x14">
        <oleObject progId="Document" dvAspect="DVASPECT_ICON" shapeId="1028" r:id="rId4">
          <objectPr locked="0" defaultSize="0" autoPict="0" r:id="rId5">
            <anchor moveWithCells="1">
              <from>
                <xdr:col>8</xdr:col>
                <xdr:colOff>1517650</xdr:colOff>
                <xdr:row>3</xdr:row>
                <xdr:rowOff>1028700</xdr:rowOff>
              </from>
              <to>
                <xdr:col>8</xdr:col>
                <xdr:colOff>2628900</xdr:colOff>
                <xdr:row>3</xdr:row>
                <xdr:rowOff>1860550</xdr:rowOff>
              </to>
            </anchor>
          </objectPr>
        </oleObject>
      </mc:Choice>
      <mc:Fallback>
        <oleObject progId="Document" dvAspect="DVASPECT_ICON" shapeId="1028" r:id="rId4"/>
      </mc:Fallback>
    </mc:AlternateContent>
  </oleObjects>
  <extLst>
    <ext xmlns:x14="http://schemas.microsoft.com/office/spreadsheetml/2009/9/main" uri="{CCE6A557-97BC-4b89-ADB6-D9C93CAAB3DF}">
      <x14:dataValidations xmlns:xm="http://schemas.microsoft.com/office/excel/2006/main" xWindow="1191" yWindow="340" count="126">
        <x14:dataValidation type="list" allowBlank="1" showInputMessage="1" showErrorMessage="1" xr:uid="{00000000-0002-0000-0200-00000B000000}">
          <x14:formula1>
            <xm:f>OFFSET(Conditions!$I$4,0,0,Conditions!$I$2,1)</xm:f>
          </x14:formula1>
          <xm:sqref>P133</xm:sqref>
        </x14:dataValidation>
        <x14:dataValidation type="list" allowBlank="1" showInputMessage="1" showErrorMessage="1" xr:uid="{00000000-0002-0000-0200-00000C000000}">
          <x14:formula1>
            <xm:f>OFFSET(Conditions!$L$4,0,0,Conditions!$L$2,1)</xm:f>
          </x14:formula1>
          <xm:sqref>P136</xm:sqref>
        </x14:dataValidation>
        <x14:dataValidation type="list" allowBlank="1" showInputMessage="1" showErrorMessage="1" xr:uid="{00000000-0002-0000-0200-00000D000000}">
          <x14:formula1>
            <xm:f>OFFSET(Conditions!$O$4,0,0,Conditions!$O$2,1)</xm:f>
          </x14:formula1>
          <xm:sqref>P138</xm:sqref>
        </x14:dataValidation>
        <x14:dataValidation type="list" allowBlank="1" showInputMessage="1" showErrorMessage="1" xr:uid="{00000000-0002-0000-0200-00000E000000}">
          <x14:formula1>
            <xm:f>OFFSET(Conditions!$R$4,0,0,Conditions!$R$2,1)</xm:f>
          </x14:formula1>
          <xm:sqref>P141</xm:sqref>
        </x14:dataValidation>
        <x14:dataValidation type="list" allowBlank="1" showInputMessage="1" showErrorMessage="1" xr:uid="{00000000-0002-0000-0200-00000F000000}">
          <x14:formula1>
            <xm:f>OFFSET(Conditions!$U$4,0,0,Conditions!$U$2,1)</xm:f>
          </x14:formula1>
          <xm:sqref>P143</xm:sqref>
        </x14:dataValidation>
        <x14:dataValidation type="list" allowBlank="1" showInputMessage="1" showErrorMessage="1" xr:uid="{00000000-0002-0000-0200-000010000000}">
          <x14:formula1>
            <xm:f>OFFSET(Conditions!$X$4,0,0,Conditions!$X$2,1)</xm:f>
          </x14:formula1>
          <xm:sqref>P152</xm:sqref>
        </x14:dataValidation>
        <x14:dataValidation type="list" allowBlank="1" showInputMessage="1" showErrorMessage="1" xr:uid="{00000000-0002-0000-0200-000011000000}">
          <x14:formula1>
            <xm:f>OFFSET(Conditions!$AA$4,0,0,Conditions!$AA$2,1)</xm:f>
          </x14:formula1>
          <xm:sqref>P154</xm:sqref>
        </x14:dataValidation>
        <x14:dataValidation type="list" allowBlank="1" showInputMessage="1" showErrorMessage="1" xr:uid="{00000000-0002-0000-0200-000012000000}">
          <x14:formula1>
            <xm:f>OFFSET(Conditions!$C$4,0,0,Conditions!$C$2,1)</xm:f>
          </x14:formula1>
          <xm:sqref>P47</xm:sqref>
        </x14:dataValidation>
        <x14:dataValidation type="list" allowBlank="1" showInputMessage="1" showErrorMessage="1" xr:uid="{00000000-0002-0000-0200-000013000000}">
          <x14:formula1>
            <xm:f>OFFSET(Conditions!$AE$4,0,0,Conditions!$AE$2,1)</xm:f>
          </x14:formula1>
          <xm:sqref>P81</xm:sqref>
        </x14:dataValidation>
        <x14:dataValidation type="list" allowBlank="1" showInputMessage="1" showErrorMessage="1" xr:uid="{00000000-0002-0000-0200-000014000000}">
          <x14:formula1>
            <xm:f>OFFSET(Conditions!$D$4,0,0,Conditions!$D$2,1)</xm:f>
          </x14:formula1>
          <xm:sqref>P48</xm:sqref>
        </x14:dataValidation>
        <x14:dataValidation type="list" allowBlank="1" showInputMessage="1" showErrorMessage="1" xr:uid="{00000000-0002-0000-0200-000015000000}">
          <x14:formula1>
            <xm:f>OFFSET(Conditions!$AF$4,0,0,Conditions!$AF$2,1)</xm:f>
          </x14:formula1>
          <xm:sqref>P82</xm:sqref>
        </x14:dataValidation>
        <x14:dataValidation type="list" allowBlank="1" showInputMessage="1" showErrorMessage="1" xr:uid="{00000000-0002-0000-0200-000016000000}">
          <x14:formula1>
            <xm:f>OFFSET(Conditions!$AG$4,0,0,Conditions!$AG$2,1)</xm:f>
          </x14:formula1>
          <xm:sqref>P83</xm:sqref>
        </x14:dataValidation>
        <x14:dataValidation type="list" allowBlank="1" showInputMessage="1" showErrorMessage="1" xr:uid="{00000000-0002-0000-0200-000017000000}">
          <x14:formula1>
            <xm:f>OFFSET(Conditions!$E$4,0,0,Conditions!$E$2,1)</xm:f>
          </x14:formula1>
          <xm:sqref>P49</xm:sqref>
        </x14:dataValidation>
        <x14:dataValidation type="list" allowBlank="1" showInputMessage="1" showErrorMessage="1" xr:uid="{00000000-0002-0000-0200-000018000000}">
          <x14:formula1>
            <xm:f>OFFSET(Conditions!$F$4,0,0,Conditions!$F$2,1)</xm:f>
          </x14:formula1>
          <xm:sqref>P50</xm:sqref>
        </x14:dataValidation>
        <x14:dataValidation type="list" allowBlank="1" showInputMessage="1" showErrorMessage="1" xr:uid="{00000000-0002-0000-0200-000019000000}">
          <x14:formula1>
            <xm:f>OFFSET(Conditions!$C$14,0,0,Conditions!$C$12,1)</xm:f>
          </x14:formula1>
          <xm:sqref>AB47</xm:sqref>
        </x14:dataValidation>
        <x14:dataValidation type="list" allowBlank="1" showInputMessage="1" showErrorMessage="1" xr:uid="{00000000-0002-0000-0200-00001A000000}">
          <x14:formula1>
            <xm:f>OFFSET(Conditions!$D$14,0,0,Conditions!$D$12,1)</xm:f>
          </x14:formula1>
          <xm:sqref>AB48</xm:sqref>
        </x14:dataValidation>
        <x14:dataValidation type="list" allowBlank="1" showInputMessage="1" showErrorMessage="1" xr:uid="{00000000-0002-0000-0200-00001B000000}">
          <x14:formula1>
            <xm:f>OFFSET(Conditions!$E$14,0,0,Conditions!$E$12,1)</xm:f>
          </x14:formula1>
          <xm:sqref>AB49</xm:sqref>
        </x14:dataValidation>
        <x14:dataValidation type="list" allowBlank="1" showInputMessage="1" showErrorMessage="1" xr:uid="{00000000-0002-0000-0200-00001C000000}">
          <x14:formula1>
            <xm:f>OFFSET(Conditions!$F$14,0,0,Conditions!$F$12,1)</xm:f>
          </x14:formula1>
          <xm:sqref>AB50</xm:sqref>
        </x14:dataValidation>
        <x14:dataValidation type="list" allowBlank="1" showInputMessage="1" showErrorMessage="1" xr:uid="{00000000-0002-0000-0200-00001D000000}">
          <x14:formula1>
            <xm:f>OFFSET(Conditions!$C$26,0,0,Conditions!$C$24,1)</xm:f>
          </x14:formula1>
          <xm:sqref>AD47</xm:sqref>
        </x14:dataValidation>
        <x14:dataValidation type="list" allowBlank="1" showInputMessage="1" showErrorMessage="1" xr:uid="{00000000-0002-0000-0200-00001E000000}">
          <x14:formula1>
            <xm:f>OFFSET(Conditions!$D$26,0,0,Conditions!$D$24,1)</xm:f>
          </x14:formula1>
          <xm:sqref>AD48</xm:sqref>
        </x14:dataValidation>
        <x14:dataValidation type="list" allowBlank="1" showInputMessage="1" showErrorMessage="1" xr:uid="{00000000-0002-0000-0200-00001F000000}">
          <x14:formula1>
            <xm:f>OFFSET(Conditions!$E$26,0,0,Conditions!$E$24,1)</xm:f>
          </x14:formula1>
          <xm:sqref>AD49</xm:sqref>
        </x14:dataValidation>
        <x14:dataValidation type="list" allowBlank="1" showInputMessage="1" showErrorMessage="1" xr:uid="{00000000-0002-0000-0200-000020000000}">
          <x14:formula1>
            <xm:f>OFFSET(Conditions!$F$26,0,0,Conditions!$F$24,1)</xm:f>
          </x14:formula1>
          <xm:sqref>AD50</xm:sqref>
        </x14:dataValidation>
        <x14:dataValidation type="list" allowBlank="1" showInputMessage="1" showErrorMessage="1" xr:uid="{00000000-0002-0000-0200-000021000000}">
          <x14:formula1>
            <xm:f>OFFSET(Conditions!$C$38,0,0,Conditions!$C$36,1)</xm:f>
          </x14:formula1>
          <xm:sqref>AG47</xm:sqref>
        </x14:dataValidation>
        <x14:dataValidation type="list" allowBlank="1" showInputMessage="1" showErrorMessage="1" xr:uid="{00000000-0002-0000-0200-000022000000}">
          <x14:formula1>
            <xm:f>OFFSET(Conditions!$D$38,0,0,Conditions!$D$36,1)</xm:f>
          </x14:formula1>
          <xm:sqref>AG48</xm:sqref>
        </x14:dataValidation>
        <x14:dataValidation type="list" allowBlank="1" showInputMessage="1" showErrorMessage="1" xr:uid="{00000000-0002-0000-0200-000023000000}">
          <x14:formula1>
            <xm:f>OFFSET(Conditions!$E$38,0,0,Conditions!$E$36,1)</xm:f>
          </x14:formula1>
          <xm:sqref>AG49</xm:sqref>
        </x14:dataValidation>
        <x14:dataValidation type="list" allowBlank="1" showInputMessage="1" showErrorMessage="1" xr:uid="{00000000-0002-0000-0200-000024000000}">
          <x14:formula1>
            <xm:f>OFFSET(Conditions!$F$38,0,0,Conditions!$F$36,1)</xm:f>
          </x14:formula1>
          <xm:sqref>AG50</xm:sqref>
        </x14:dataValidation>
        <x14:dataValidation type="list" allowBlank="1" showInputMessage="1" showErrorMessage="1" xr:uid="{00000000-0002-0000-0200-000025000000}">
          <x14:formula1>
            <xm:f>OFFSET(Conditions!$C$50,0,0,Conditions!$C$48,1)</xm:f>
          </x14:formula1>
          <xm:sqref>AI47</xm:sqref>
        </x14:dataValidation>
        <x14:dataValidation type="list" allowBlank="1" showInputMessage="1" showErrorMessage="1" xr:uid="{00000000-0002-0000-0200-000026000000}">
          <x14:formula1>
            <xm:f>OFFSET(Conditions!$D$50,0,0,Conditions!$D$48,1)</xm:f>
          </x14:formula1>
          <xm:sqref>AI48</xm:sqref>
        </x14:dataValidation>
        <x14:dataValidation type="list" allowBlank="1" showInputMessage="1" showErrorMessage="1" xr:uid="{00000000-0002-0000-0200-000027000000}">
          <x14:formula1>
            <xm:f>OFFSET(Conditions!$E$50,0,0,Conditions!$E$48,1)</xm:f>
          </x14:formula1>
          <xm:sqref>AI49</xm:sqref>
        </x14:dataValidation>
        <x14:dataValidation type="list" allowBlank="1" showInputMessage="1" showErrorMessage="1" xr:uid="{00000000-0002-0000-0200-000028000000}">
          <x14:formula1>
            <xm:f>OFFSET(Conditions!$F$50,0,0,Conditions!$F$48,1)</xm:f>
          </x14:formula1>
          <xm:sqref>AI50</xm:sqref>
        </x14:dataValidation>
        <x14:dataValidation type="list" allowBlank="1" showInputMessage="1" showErrorMessage="1" xr:uid="{00000000-0002-0000-0200-000029000000}">
          <x14:formula1>
            <xm:f>OFFSET(Conditions!$C$62,0,0,Conditions!$C$60,1)</xm:f>
          </x14:formula1>
          <xm:sqref>AL47</xm:sqref>
        </x14:dataValidation>
        <x14:dataValidation type="list" allowBlank="1" showInputMessage="1" showErrorMessage="1" xr:uid="{00000000-0002-0000-0200-00002A000000}">
          <x14:formula1>
            <xm:f>OFFSET(Conditions!$D$62,0,0,Conditions!$D$60,1)</xm:f>
          </x14:formula1>
          <xm:sqref>AL48</xm:sqref>
        </x14:dataValidation>
        <x14:dataValidation type="list" allowBlank="1" showInputMessage="1" showErrorMessage="1" xr:uid="{00000000-0002-0000-0200-00002B000000}">
          <x14:formula1>
            <xm:f>OFFSET(Conditions!$E$62,0,0,Conditions!$E$60,1)</xm:f>
          </x14:formula1>
          <xm:sqref>AL49</xm:sqref>
        </x14:dataValidation>
        <x14:dataValidation type="list" allowBlank="1" showInputMessage="1" showErrorMessage="1" xr:uid="{00000000-0002-0000-0200-00002C000000}">
          <x14:formula1>
            <xm:f>OFFSET(Conditions!$F$62,0,0,Conditions!$F$60,1)</xm:f>
          </x14:formula1>
          <xm:sqref>AL50</xm:sqref>
        </x14:dataValidation>
        <x14:dataValidation type="list" allowBlank="1" showInputMessage="1" showErrorMessage="1" xr:uid="{00000000-0002-0000-0200-00002D000000}">
          <x14:formula1>
            <xm:f>OFFSET(Conditions!$C$74,0,0,Conditions!$C$72,1)</xm:f>
          </x14:formula1>
          <xm:sqref>AN47</xm:sqref>
        </x14:dataValidation>
        <x14:dataValidation type="list" allowBlank="1" showInputMessage="1" showErrorMessage="1" xr:uid="{00000000-0002-0000-0200-00002E000000}">
          <x14:formula1>
            <xm:f>OFFSET(Conditions!$D$74,0,0,Conditions!$D$72,1)</xm:f>
          </x14:formula1>
          <xm:sqref>AN48</xm:sqref>
        </x14:dataValidation>
        <x14:dataValidation type="list" allowBlank="1" showInputMessage="1" showErrorMessage="1" xr:uid="{00000000-0002-0000-0200-00002F000000}">
          <x14:formula1>
            <xm:f>OFFSET(Conditions!$E$74,0,0,Conditions!$E$72,1)</xm:f>
          </x14:formula1>
          <xm:sqref>AN49</xm:sqref>
        </x14:dataValidation>
        <x14:dataValidation type="list" allowBlank="1" showInputMessage="1" showErrorMessage="1" xr:uid="{00000000-0002-0000-0200-000030000000}">
          <x14:formula1>
            <xm:f>OFFSET(Conditions!$F$74,0,0,Conditions!$F$72,1)</xm:f>
          </x14:formula1>
          <xm:sqref>AN50</xm:sqref>
        </x14:dataValidation>
        <x14:dataValidation type="list" allowBlank="1" showInputMessage="1" showErrorMessage="1" xr:uid="{00000000-0002-0000-0200-000031000000}">
          <x14:formula1>
            <xm:f>OFFSET(Conditions!$AE$1010,0,0,Conditions!$AE$1008,1)</xm:f>
          </x14:formula1>
          <xm:sqref>AB81</xm:sqref>
        </x14:dataValidation>
        <x14:dataValidation type="list" allowBlank="1" showInputMessage="1" showErrorMessage="1" xr:uid="{00000000-0002-0000-0200-000032000000}">
          <x14:formula1>
            <xm:f>OFFSET(Conditions!$AF$1010,0,0,Conditions!$AF$1008,1)</xm:f>
          </x14:formula1>
          <xm:sqref>AB82</xm:sqref>
        </x14:dataValidation>
        <x14:dataValidation type="list" allowBlank="1" showInputMessage="1" showErrorMessage="1" xr:uid="{00000000-0002-0000-0200-000033000000}">
          <x14:formula1>
            <xm:f>OFFSET(Conditions!$AG$1010,0,0,Conditions!$AG$1008,1)</xm:f>
          </x14:formula1>
          <xm:sqref>AB83</xm:sqref>
        </x14:dataValidation>
        <x14:dataValidation type="list" allowBlank="1" showInputMessage="1" showErrorMessage="1" xr:uid="{00000000-0002-0000-0200-000034000000}">
          <x14:formula1>
            <xm:f>OFFSET(Conditions!$AE$2015,0,0,Conditions!$AE$2013,1)</xm:f>
          </x14:formula1>
          <xm:sqref>AD81</xm:sqref>
        </x14:dataValidation>
        <x14:dataValidation type="list" allowBlank="1" showInputMessage="1" showErrorMessage="1" xr:uid="{00000000-0002-0000-0200-000035000000}">
          <x14:formula1>
            <xm:f>OFFSET(Conditions!$AF$2015,0,0,Conditions!$AF$2013,1)</xm:f>
          </x14:formula1>
          <xm:sqref>AD82</xm:sqref>
        </x14:dataValidation>
        <x14:dataValidation type="list" allowBlank="1" showInputMessage="1" showErrorMessage="1" xr:uid="{00000000-0002-0000-0200-000036000000}">
          <x14:formula1>
            <xm:f>OFFSET(Conditions!$AG$2015,0,0,Conditions!$AG$2013,1)</xm:f>
          </x14:formula1>
          <xm:sqref>AD83</xm:sqref>
        </x14:dataValidation>
        <x14:dataValidation type="list" allowBlank="1" showInputMessage="1" showErrorMessage="1" xr:uid="{00000000-0002-0000-0200-000037000000}">
          <x14:formula1>
            <xm:f>OFFSET(Conditions!$AE$3021,0,0,Conditions!$AE$3019,1)</xm:f>
          </x14:formula1>
          <xm:sqref>AG81</xm:sqref>
        </x14:dataValidation>
        <x14:dataValidation type="list" allowBlank="1" showInputMessage="1" showErrorMessage="1" xr:uid="{00000000-0002-0000-0200-000038000000}">
          <x14:formula1>
            <xm:f>OFFSET(Conditions!$AF$3021,0,0,Conditions!$AF$3019,1)</xm:f>
          </x14:formula1>
          <xm:sqref>AG82</xm:sqref>
        </x14:dataValidation>
        <x14:dataValidation type="list" allowBlank="1" showInputMessage="1" showErrorMessage="1" xr:uid="{00000000-0002-0000-0200-000039000000}">
          <x14:formula1>
            <xm:f>OFFSET(Conditions!$AG$3021,0,0,Conditions!$AG$3019,1)</xm:f>
          </x14:formula1>
          <xm:sqref>AG83</xm:sqref>
        </x14:dataValidation>
        <x14:dataValidation type="list" allowBlank="1" showInputMessage="1" showErrorMessage="1" xr:uid="{00000000-0002-0000-0200-00003A000000}">
          <x14:formula1>
            <xm:f>OFFSET(Conditions!$AE$5033,0,0,Conditions!$AE$5031,1)</xm:f>
          </x14:formula1>
          <xm:sqref>AL81</xm:sqref>
        </x14:dataValidation>
        <x14:dataValidation type="list" allowBlank="1" showInputMessage="1" showErrorMessage="1" xr:uid="{00000000-0002-0000-0200-00003B000000}">
          <x14:formula1>
            <xm:f>OFFSET(Conditions!$AF$5033,0,0,Conditions!$AF$5031,1)</xm:f>
          </x14:formula1>
          <xm:sqref>AL82</xm:sqref>
        </x14:dataValidation>
        <x14:dataValidation type="list" allowBlank="1" showInputMessage="1" showErrorMessage="1" xr:uid="{00000000-0002-0000-0200-00003C000000}">
          <x14:formula1>
            <xm:f>OFFSET(Conditions!$AG$5033,0,0,Conditions!$AG$5031,1)</xm:f>
          </x14:formula1>
          <xm:sqref>AL83</xm:sqref>
        </x14:dataValidation>
        <x14:dataValidation type="list" allowBlank="1" showInputMessage="1" showErrorMessage="1" xr:uid="{00000000-0002-0000-0200-00003D000000}">
          <x14:formula1>
            <xm:f>OFFSET(Conditions!$AE$4027,0,0,Conditions!$AE$4025,1)</xm:f>
          </x14:formula1>
          <xm:sqref>AI81</xm:sqref>
        </x14:dataValidation>
        <x14:dataValidation type="list" allowBlank="1" showInputMessage="1" showErrorMessage="1" xr:uid="{00000000-0002-0000-0200-00003E000000}">
          <x14:formula1>
            <xm:f>OFFSET(Conditions!$AF$4027,0,0,Conditions!$AF$4025,1)</xm:f>
          </x14:formula1>
          <xm:sqref>AI82</xm:sqref>
        </x14:dataValidation>
        <x14:dataValidation type="list" allowBlank="1" showInputMessage="1" showErrorMessage="1" xr:uid="{00000000-0002-0000-0200-00003F000000}">
          <x14:formula1>
            <xm:f>OFFSET(Conditions!$AG$4027,0,0,Conditions!$AG$4025,1)</xm:f>
          </x14:formula1>
          <xm:sqref>AI83</xm:sqref>
        </x14:dataValidation>
        <x14:dataValidation type="list" allowBlank="1" showInputMessage="1" showErrorMessage="1" xr:uid="{00000000-0002-0000-0200-000040000000}">
          <x14:formula1>
            <xm:f>OFFSET(Conditions!$AE$6039,0,0,Conditions!$AE$6037,1)</xm:f>
          </x14:formula1>
          <xm:sqref>AN81</xm:sqref>
        </x14:dataValidation>
        <x14:dataValidation type="list" allowBlank="1" showInputMessage="1" showErrorMessage="1" xr:uid="{00000000-0002-0000-0200-000041000000}">
          <x14:formula1>
            <xm:f>OFFSET(Conditions!$AF$6039,0,0,Conditions!$AF$6037,1)</xm:f>
          </x14:formula1>
          <xm:sqref>AN82</xm:sqref>
        </x14:dataValidation>
        <x14:dataValidation type="list" allowBlank="1" showInputMessage="1" showErrorMessage="1" xr:uid="{00000000-0002-0000-0200-000042000000}">
          <x14:formula1>
            <xm:f>OFFSET(Conditions!$AG$6039,0,0,Conditions!$AG$6037,1)</xm:f>
          </x14:formula1>
          <xm:sqref>AN83</xm:sqref>
        </x14:dataValidation>
        <x14:dataValidation type="list" allowBlank="1" showInputMessage="1" showErrorMessage="1" xr:uid="{00000000-0002-0000-0200-000043000000}">
          <x14:formula1>
            <xm:f>OFFSET(Conditions!$I$14,0,0,Conditions!$I$12,1)</xm:f>
          </x14:formula1>
          <xm:sqref>AB133</xm:sqref>
        </x14:dataValidation>
        <x14:dataValidation type="list" allowBlank="1" showInputMessage="1" showErrorMessage="1" xr:uid="{00000000-0002-0000-0200-000044000000}">
          <x14:formula1>
            <xm:f>OFFSET(Conditions!$I$26,0,0,Conditions!$I$24,1)</xm:f>
          </x14:formula1>
          <xm:sqref>AD133</xm:sqref>
        </x14:dataValidation>
        <x14:dataValidation type="list" allowBlank="1" showInputMessage="1" showErrorMessage="1" xr:uid="{00000000-0002-0000-0200-000045000000}">
          <x14:formula1>
            <xm:f>OFFSET(Conditions!$I$38,0,0,Conditions!$I$36,1)</xm:f>
          </x14:formula1>
          <xm:sqref>AG133</xm:sqref>
        </x14:dataValidation>
        <x14:dataValidation type="list" allowBlank="1" showInputMessage="1" showErrorMessage="1" xr:uid="{00000000-0002-0000-0200-000046000000}">
          <x14:formula1>
            <xm:f>OFFSET(Conditions!$I$50,0,0,Conditions!$I$48,1)</xm:f>
          </x14:formula1>
          <xm:sqref>AI133</xm:sqref>
        </x14:dataValidation>
        <x14:dataValidation type="list" allowBlank="1" showInputMessage="1" showErrorMessage="1" xr:uid="{00000000-0002-0000-0200-000047000000}">
          <x14:formula1>
            <xm:f>OFFSET(Conditions!$I$62,0,0,Conditions!$I$60,1)</xm:f>
          </x14:formula1>
          <xm:sqref>AL133</xm:sqref>
        </x14:dataValidation>
        <x14:dataValidation type="list" allowBlank="1" showInputMessage="1" showErrorMessage="1" xr:uid="{00000000-0002-0000-0200-000048000000}">
          <x14:formula1>
            <xm:f>OFFSET(Conditions!$I$74,0,0,Conditions!$I$72,1)</xm:f>
          </x14:formula1>
          <xm:sqref>AN133</xm:sqref>
        </x14:dataValidation>
        <x14:dataValidation type="list" allowBlank="1" showInputMessage="1" showErrorMessage="1" xr:uid="{00000000-0002-0000-0200-000049000000}">
          <x14:formula1>
            <xm:f>OFFSET(Conditions!$L$14,0,0,Conditions!$L$12,1)</xm:f>
          </x14:formula1>
          <xm:sqref>AB136</xm:sqref>
        </x14:dataValidation>
        <x14:dataValidation type="list" allowBlank="1" showInputMessage="1" showErrorMessage="1" xr:uid="{00000000-0002-0000-0200-00004A000000}">
          <x14:formula1>
            <xm:f>OFFSET(Conditions!$O$14,0,0,Conditions!$O$12,1)</xm:f>
          </x14:formula1>
          <xm:sqref>AB138</xm:sqref>
        </x14:dataValidation>
        <x14:dataValidation type="list" allowBlank="1" showInputMessage="1" showErrorMessage="1" xr:uid="{00000000-0002-0000-0200-00004B000000}">
          <x14:formula1>
            <xm:f>OFFSET(Conditions!$L$26,0,0,Conditions!$L$24,1)</xm:f>
          </x14:formula1>
          <xm:sqref>AD136</xm:sqref>
        </x14:dataValidation>
        <x14:dataValidation type="list" allowBlank="1" showInputMessage="1" showErrorMessage="1" xr:uid="{00000000-0002-0000-0200-00004C000000}">
          <x14:formula1>
            <xm:f>OFFSET(Conditions!$O$26,0,0,Conditions!$O$24,1)</xm:f>
          </x14:formula1>
          <xm:sqref>AD138</xm:sqref>
        </x14:dataValidation>
        <x14:dataValidation type="list" allowBlank="1" showInputMessage="1" showErrorMessage="1" xr:uid="{00000000-0002-0000-0200-00004D000000}">
          <x14:formula1>
            <xm:f>OFFSET(Conditions!$L$38,0,0,Conditions!$L$36,1)</xm:f>
          </x14:formula1>
          <xm:sqref>AG136</xm:sqref>
        </x14:dataValidation>
        <x14:dataValidation type="list" allowBlank="1" showInputMessage="1" showErrorMessage="1" xr:uid="{00000000-0002-0000-0200-00004E000000}">
          <x14:formula1>
            <xm:f>OFFSET(Conditions!$O$38,0,0,Conditions!$O$36,1)</xm:f>
          </x14:formula1>
          <xm:sqref>AG138</xm:sqref>
        </x14:dataValidation>
        <x14:dataValidation type="list" allowBlank="1" showInputMessage="1" showErrorMessage="1" xr:uid="{00000000-0002-0000-0200-00004F000000}">
          <x14:formula1>
            <xm:f>OFFSET(Conditions!$L$50,0,0,Conditions!$L$48,1)</xm:f>
          </x14:formula1>
          <xm:sqref>AI136</xm:sqref>
        </x14:dataValidation>
        <x14:dataValidation type="list" allowBlank="1" showInputMessage="1" showErrorMessage="1" xr:uid="{00000000-0002-0000-0200-000050000000}">
          <x14:formula1>
            <xm:f>OFFSET(Conditions!$O$50,0,0,Conditions!$O$48,1)</xm:f>
          </x14:formula1>
          <xm:sqref>AI138</xm:sqref>
        </x14:dataValidation>
        <x14:dataValidation type="list" allowBlank="1" showInputMessage="1" showErrorMessage="1" xr:uid="{00000000-0002-0000-0200-000051000000}">
          <x14:formula1>
            <xm:f>OFFSET(Conditions!$L$62,0,0,Conditions!$L$60,1)</xm:f>
          </x14:formula1>
          <xm:sqref>AL136</xm:sqref>
        </x14:dataValidation>
        <x14:dataValidation type="list" allowBlank="1" showInputMessage="1" showErrorMessage="1" xr:uid="{00000000-0002-0000-0200-000052000000}">
          <x14:formula1>
            <xm:f>OFFSET(Conditions!$O$62,0,0,Conditions!$O$60,1)</xm:f>
          </x14:formula1>
          <xm:sqref>AL138</xm:sqref>
        </x14:dataValidation>
        <x14:dataValidation type="list" allowBlank="1" showInputMessage="1" showErrorMessage="1" xr:uid="{00000000-0002-0000-0200-000053000000}">
          <x14:formula1>
            <xm:f>OFFSET(Conditions!$L$74,0,0,Conditions!$L$72,1)</xm:f>
          </x14:formula1>
          <xm:sqref>AN136</xm:sqref>
        </x14:dataValidation>
        <x14:dataValidation type="list" allowBlank="1" showInputMessage="1" showErrorMessage="1" xr:uid="{00000000-0002-0000-0200-000054000000}">
          <x14:formula1>
            <xm:f>OFFSET(Conditions!$O$74,0,0,Conditions!$O$72,1)</xm:f>
          </x14:formula1>
          <xm:sqref>AN138</xm:sqref>
        </x14:dataValidation>
        <x14:dataValidation type="list" allowBlank="1" showInputMessage="1" showErrorMessage="1" xr:uid="{00000000-0002-0000-0200-000055000000}">
          <x14:formula1>
            <xm:f>OFFSET(Conditions!$R$14,0,0,Conditions!$R$12,1)</xm:f>
          </x14:formula1>
          <xm:sqref>AB141</xm:sqref>
        </x14:dataValidation>
        <x14:dataValidation type="list" allowBlank="1" showInputMessage="1" showErrorMessage="1" xr:uid="{00000000-0002-0000-0200-000056000000}">
          <x14:formula1>
            <xm:f>OFFSET(Conditions!$U$14,0,0,Conditions!$U$12,1)</xm:f>
          </x14:formula1>
          <xm:sqref>AB143</xm:sqref>
        </x14:dataValidation>
        <x14:dataValidation type="list" allowBlank="1" showInputMessage="1" showErrorMessage="1" xr:uid="{00000000-0002-0000-0200-000057000000}">
          <x14:formula1>
            <xm:f>OFFSET(Conditions!$R$26,0,0,Conditions!$R$24,1)</xm:f>
          </x14:formula1>
          <xm:sqref>AD141</xm:sqref>
        </x14:dataValidation>
        <x14:dataValidation type="list" allowBlank="1" showInputMessage="1" showErrorMessage="1" xr:uid="{00000000-0002-0000-0200-000058000000}">
          <x14:formula1>
            <xm:f>OFFSET(Conditions!$U$26,0,0,Conditions!$U$24,1)</xm:f>
          </x14:formula1>
          <xm:sqref>AD143</xm:sqref>
        </x14:dataValidation>
        <x14:dataValidation type="list" allowBlank="1" showInputMessage="1" showErrorMessage="1" xr:uid="{00000000-0002-0000-0200-000059000000}">
          <x14:formula1>
            <xm:f>OFFSET(Conditions!$R$38,0,0,Conditions!$R$36,1)</xm:f>
          </x14:formula1>
          <xm:sqref>AG141</xm:sqref>
        </x14:dataValidation>
        <x14:dataValidation type="list" allowBlank="1" showInputMessage="1" showErrorMessage="1" xr:uid="{00000000-0002-0000-0200-00005A000000}">
          <x14:formula1>
            <xm:f>OFFSET(Conditions!$U$38,0,0,Conditions!$U$36,1)</xm:f>
          </x14:formula1>
          <xm:sqref>AG143</xm:sqref>
        </x14:dataValidation>
        <x14:dataValidation type="list" allowBlank="1" showInputMessage="1" showErrorMessage="1" xr:uid="{00000000-0002-0000-0200-00005B000000}">
          <x14:formula1>
            <xm:f>OFFSET(Conditions!$R$50,0,0,Conditions!$R$48,1)</xm:f>
          </x14:formula1>
          <xm:sqref>AI141</xm:sqref>
        </x14:dataValidation>
        <x14:dataValidation type="list" allowBlank="1" showInputMessage="1" showErrorMessage="1" xr:uid="{00000000-0002-0000-0200-00005C000000}">
          <x14:formula1>
            <xm:f>OFFSET(Conditions!$U$50,0,0,Conditions!$U$48,1)</xm:f>
          </x14:formula1>
          <xm:sqref>AI143</xm:sqref>
        </x14:dataValidation>
        <x14:dataValidation type="list" allowBlank="1" showInputMessage="1" showErrorMessage="1" xr:uid="{00000000-0002-0000-0200-00005D000000}">
          <x14:formula1>
            <xm:f>OFFSET(Conditions!$R$62,0,0,Conditions!$R$60,1)</xm:f>
          </x14:formula1>
          <xm:sqref>AL141</xm:sqref>
        </x14:dataValidation>
        <x14:dataValidation type="list" allowBlank="1" showInputMessage="1" showErrorMessage="1" xr:uid="{00000000-0002-0000-0200-00005E000000}">
          <x14:formula1>
            <xm:f>OFFSET(Conditions!$U$62,0,0,Conditions!$U$60,1)</xm:f>
          </x14:formula1>
          <xm:sqref>AL143</xm:sqref>
        </x14:dataValidation>
        <x14:dataValidation type="list" allowBlank="1" showInputMessage="1" showErrorMessage="1" xr:uid="{00000000-0002-0000-0200-00005F000000}">
          <x14:formula1>
            <xm:f>OFFSET(Conditions!$R$74,0,0,Conditions!$R$72,1)</xm:f>
          </x14:formula1>
          <xm:sqref>AN141</xm:sqref>
        </x14:dataValidation>
        <x14:dataValidation type="list" allowBlank="1" showInputMessage="1" showErrorMessage="1" xr:uid="{00000000-0002-0000-0200-000060000000}">
          <x14:formula1>
            <xm:f>OFFSET(Conditions!$U$74,0,0,Conditions!$U$72,1)</xm:f>
          </x14:formula1>
          <xm:sqref>AN143</xm:sqref>
        </x14:dataValidation>
        <x14:dataValidation type="list" allowBlank="1" showInputMessage="1" showErrorMessage="1" xr:uid="{00000000-0002-0000-0200-000061000000}">
          <x14:formula1>
            <xm:f>OFFSET(Conditions!$X$14,0,0,Conditions!$X$12,1)</xm:f>
          </x14:formula1>
          <xm:sqref>AB152</xm:sqref>
        </x14:dataValidation>
        <x14:dataValidation type="list" allowBlank="1" showInputMessage="1" showErrorMessage="1" xr:uid="{00000000-0002-0000-0200-000062000000}">
          <x14:formula1>
            <xm:f>OFFSET(Conditions!$AA$14,0,0,Conditions!$AA$12,1)</xm:f>
          </x14:formula1>
          <xm:sqref>AB154</xm:sqref>
        </x14:dataValidation>
        <x14:dataValidation type="list" allowBlank="1" showInputMessage="1" showErrorMessage="1" xr:uid="{00000000-0002-0000-0200-000063000000}">
          <x14:formula1>
            <xm:f>OFFSET(Conditions!$X$26,0,0,Conditions!$X$24,1)</xm:f>
          </x14:formula1>
          <xm:sqref>AD152</xm:sqref>
        </x14:dataValidation>
        <x14:dataValidation type="list" allowBlank="1" showInputMessage="1" showErrorMessage="1" xr:uid="{00000000-0002-0000-0200-000064000000}">
          <x14:formula1>
            <xm:f>OFFSET(Conditions!$AA$26,0,0,Conditions!$AA$24,1)</xm:f>
          </x14:formula1>
          <xm:sqref>AD154</xm:sqref>
        </x14:dataValidation>
        <x14:dataValidation type="list" allowBlank="1" showInputMessage="1" showErrorMessage="1" xr:uid="{00000000-0002-0000-0200-000065000000}">
          <x14:formula1>
            <xm:f>OFFSET(Conditions!$X$38,0,0,Conditions!$X$36,1)</xm:f>
          </x14:formula1>
          <xm:sqref>AG152</xm:sqref>
        </x14:dataValidation>
        <x14:dataValidation type="list" allowBlank="1" showInputMessage="1" showErrorMessage="1" xr:uid="{00000000-0002-0000-0200-000066000000}">
          <x14:formula1>
            <xm:f>OFFSET(Conditions!$AA$38,0,0,Conditions!$AA$36,1)</xm:f>
          </x14:formula1>
          <xm:sqref>AG154</xm:sqref>
        </x14:dataValidation>
        <x14:dataValidation type="list" allowBlank="1" showInputMessage="1" showErrorMessage="1" xr:uid="{00000000-0002-0000-0200-000067000000}">
          <x14:formula1>
            <xm:f>OFFSET(Conditions!$X$50,0,0,Conditions!$X$48,1)</xm:f>
          </x14:formula1>
          <xm:sqref>AI152</xm:sqref>
        </x14:dataValidation>
        <x14:dataValidation type="list" allowBlank="1" showInputMessage="1" showErrorMessage="1" xr:uid="{00000000-0002-0000-0200-000068000000}">
          <x14:formula1>
            <xm:f>OFFSET(Conditions!$AA$50,0,0,Conditions!$AA$48,1)</xm:f>
          </x14:formula1>
          <xm:sqref>AI154</xm:sqref>
        </x14:dataValidation>
        <x14:dataValidation type="list" allowBlank="1" showInputMessage="1" showErrorMessage="1" xr:uid="{00000000-0002-0000-0200-000069000000}">
          <x14:formula1>
            <xm:f>OFFSET(Conditions!$X$62,0,0,Conditions!$X$60,1)</xm:f>
          </x14:formula1>
          <xm:sqref>AL152</xm:sqref>
        </x14:dataValidation>
        <x14:dataValidation type="list" allowBlank="1" showInputMessage="1" showErrorMessage="1" xr:uid="{00000000-0002-0000-0200-00006A000000}">
          <x14:formula1>
            <xm:f>OFFSET(Conditions!$AA$62,0,0,Conditions!$AA$60,1)</xm:f>
          </x14:formula1>
          <xm:sqref>AL154</xm:sqref>
        </x14:dataValidation>
        <x14:dataValidation type="list" allowBlank="1" showInputMessage="1" showErrorMessage="1" xr:uid="{00000000-0002-0000-0200-00006B000000}">
          <x14:formula1>
            <xm:f>OFFSET(Conditions!$X$74,0,0,Conditions!$X$72,1)</xm:f>
          </x14:formula1>
          <xm:sqref>AN152</xm:sqref>
        </x14:dataValidation>
        <x14:dataValidation type="list" allowBlank="1" showInputMessage="1" showErrorMessage="1" xr:uid="{00000000-0002-0000-0200-00006C000000}">
          <x14:formula1>
            <xm:f>OFFSET(Conditions!$AA$74,0,0,Conditions!$AA$72,1)</xm:f>
          </x14:formula1>
          <xm:sqref>AN154</xm:sqref>
        </x14:dataValidation>
        <x14:dataValidation type="list" allowBlank="1" showInputMessage="1" showErrorMessage="1" xr:uid="{16EE9DF9-F5E2-4321-A8B3-60B08405DBF7}">
          <x14:formula1>
            <xm:f>OFFSET(Conditions!$C$87,0,0,Conditions!$C$85,1)</xm:f>
          </x14:formula1>
          <xm:sqref>R47</xm:sqref>
        </x14:dataValidation>
        <x14:dataValidation type="list" allowBlank="1" showInputMessage="1" showErrorMessage="1" xr:uid="{7306C1EE-6E88-4CE9-9F85-746197BCCD91}">
          <x14:formula1>
            <xm:f>OFFSET(Conditions!$D$87,0,0,Conditions!$D$85,1)</xm:f>
          </x14:formula1>
          <xm:sqref>R48</xm:sqref>
        </x14:dataValidation>
        <x14:dataValidation type="list" allowBlank="1" showInputMessage="1" showErrorMessage="1" xr:uid="{04870B8F-31AE-4786-809C-1E99428B5B00}">
          <x14:formula1>
            <xm:f>OFFSET(Conditions!$E$87,0,0,Conditions!$E$85,1)</xm:f>
          </x14:formula1>
          <xm:sqref>R49</xm:sqref>
        </x14:dataValidation>
        <x14:dataValidation type="list" allowBlank="1" showInputMessage="1" showErrorMessage="1" xr:uid="{4FCD5F86-08DC-43CA-ACC2-8D2E5311D9E3}">
          <x14:formula1>
            <xm:f>OFFSET(Conditions!$F$87,0,0,Conditions!$F$85,1)</xm:f>
          </x14:formula1>
          <xm:sqref>R50</xm:sqref>
        </x14:dataValidation>
        <x14:dataValidation type="list" allowBlank="1" showInputMessage="1" showErrorMessage="1" xr:uid="{FBE4B0A7-30AE-4B3E-910E-913B6799CF34}">
          <x14:formula1>
            <xm:f>OFFSET(Conditions!$C$99,0,0,Conditions!$C$97,1)</xm:f>
          </x14:formula1>
          <xm:sqref>T47</xm:sqref>
        </x14:dataValidation>
        <x14:dataValidation type="list" allowBlank="1" showInputMessage="1" showErrorMessage="1" xr:uid="{908104B5-3910-4518-B5D4-DAEBB1000848}">
          <x14:formula1>
            <xm:f>OFFSET(Conditions!$D$99,0,0,Conditions!$D$97,1)</xm:f>
          </x14:formula1>
          <xm:sqref>T48</xm:sqref>
        </x14:dataValidation>
        <x14:dataValidation type="list" allowBlank="1" showInputMessage="1" showErrorMessage="1" xr:uid="{5C2A7607-73E7-4B60-97BB-3F60D20C6ABA}">
          <x14:formula1>
            <xm:f>OFFSET(Conditions!$E$99,0,0,Conditions!$E$97,1)</xm:f>
          </x14:formula1>
          <xm:sqref>T49</xm:sqref>
        </x14:dataValidation>
        <x14:dataValidation type="list" allowBlank="1" showInputMessage="1" showErrorMessage="1" xr:uid="{0D81D2B6-6D58-4B5C-B476-9617E2895EF6}">
          <x14:formula1>
            <xm:f>OFFSET(Conditions!$F$99,0,0,Conditions!$F$97,1)</xm:f>
          </x14:formula1>
          <xm:sqref>T50</xm:sqref>
        </x14:dataValidation>
        <x14:dataValidation type="list" allowBlank="1" showInputMessage="1" showErrorMessage="1" xr:uid="{A7781781-F4C9-4CE7-A6BF-3F79DFA5D3A7}">
          <x14:formula1>
            <xm:f>OFFSET(Conditions!$AE$7045,0,0,Conditions!$AE$7043,1)</xm:f>
          </x14:formula1>
          <xm:sqref>R81</xm:sqref>
        </x14:dataValidation>
        <x14:dataValidation type="list" allowBlank="1" showInputMessage="1" showErrorMessage="1" xr:uid="{9296ABDD-180C-4E12-9D51-B270A156707A}">
          <x14:formula1>
            <xm:f>OFFSET(Conditions!$AF$7045,0,0,Conditions!$AF$7043,1)</xm:f>
          </x14:formula1>
          <xm:sqref>R82</xm:sqref>
        </x14:dataValidation>
        <x14:dataValidation type="list" allowBlank="1" showInputMessage="1" showErrorMessage="1" xr:uid="{6F301ABC-8CE6-4674-B912-4C130AFA04CB}">
          <x14:formula1>
            <xm:f>OFFSET(Conditions!$AG$7045,0,0,Conditions!$AG$7043,1)</xm:f>
          </x14:formula1>
          <xm:sqref>R83</xm:sqref>
        </x14:dataValidation>
        <x14:dataValidation type="list" allowBlank="1" showInputMessage="1" showErrorMessage="1" xr:uid="{A2FC29B1-3998-4695-BBD2-CBEE401C8A03}">
          <x14:formula1>
            <xm:f>OFFSET(Conditions!$AE$8051,0,0,Conditions!$AE$8049,1)</xm:f>
          </x14:formula1>
          <xm:sqref>T81</xm:sqref>
        </x14:dataValidation>
        <x14:dataValidation type="list" allowBlank="1" showInputMessage="1" showErrorMessage="1" xr:uid="{2C89AEEF-3410-4FB4-A9E5-D20B4A773A86}">
          <x14:formula1>
            <xm:f>OFFSET(Conditions!$AF$8051,0,0,Conditions!$AF$8049,1)</xm:f>
          </x14:formula1>
          <xm:sqref>T82</xm:sqref>
        </x14:dataValidation>
        <x14:dataValidation type="list" allowBlank="1" showInputMessage="1" showErrorMessage="1" xr:uid="{3D0F7EBD-9826-4D32-BBC7-3F0577010F5F}">
          <x14:formula1>
            <xm:f>OFFSET(Conditions!$AG$8051,0,0,Conditions!$AG$8049,1)</xm:f>
          </x14:formula1>
          <xm:sqref>T83</xm:sqref>
        </x14:dataValidation>
        <x14:dataValidation type="list" allowBlank="1" showInputMessage="1" showErrorMessage="1" xr:uid="{B1FBB8AA-046C-41D6-AC83-A01257ABFEA5}">
          <x14:formula1>
            <xm:f>OFFSET(Conditions!$I$87,0,0,Conditions!$I$85,1)</xm:f>
          </x14:formula1>
          <xm:sqref>R133</xm:sqref>
        </x14:dataValidation>
        <x14:dataValidation type="list" allowBlank="1" showInputMessage="1" showErrorMessage="1" xr:uid="{3A4FFA46-E815-422D-B295-B1F24F9B83D3}">
          <x14:formula1>
            <xm:f>OFFSET(Conditions!$I$99,0,0,Conditions!$I$97,1)</xm:f>
          </x14:formula1>
          <xm:sqref>T133</xm:sqref>
        </x14:dataValidation>
        <x14:dataValidation type="list" allowBlank="1" showInputMessage="1" showErrorMessage="1" xr:uid="{25928929-A2FE-49A9-9746-1B526DA0BEBD}">
          <x14:formula1>
            <xm:f>OFFSET(Conditions!$L$87,0,0,Conditions!$L$85,1)</xm:f>
          </x14:formula1>
          <xm:sqref>R136</xm:sqref>
        </x14:dataValidation>
        <x14:dataValidation type="list" allowBlank="1" showInputMessage="1" showErrorMessage="1" xr:uid="{56F3E548-1081-489E-84A7-E9448CFE9D8B}">
          <x14:formula1>
            <xm:f>OFFSET(Conditions!$O$87,0,0,Conditions!$O$85,1)</xm:f>
          </x14:formula1>
          <xm:sqref>R138</xm:sqref>
        </x14:dataValidation>
        <x14:dataValidation type="list" allowBlank="1" showInputMessage="1" showErrorMessage="1" xr:uid="{884DBE85-9A3A-4504-9882-0E35B137DA91}">
          <x14:formula1>
            <xm:f>OFFSET(Conditions!$L$99,0,0,Conditions!$L$97,1)</xm:f>
          </x14:formula1>
          <xm:sqref>T136</xm:sqref>
        </x14:dataValidation>
        <x14:dataValidation type="list" allowBlank="1" showInputMessage="1" showErrorMessage="1" xr:uid="{DF2C7651-9A84-495D-8C56-71FD4AA87C6E}">
          <x14:formula1>
            <xm:f>OFFSET(Conditions!$O$99,0,0,Conditions!$O$97,1)</xm:f>
          </x14:formula1>
          <xm:sqref>T138</xm:sqref>
        </x14:dataValidation>
        <x14:dataValidation type="list" allowBlank="1" showInputMessage="1" showErrorMessage="1" xr:uid="{00A19D38-5828-4805-BA36-573A1B7BDB64}">
          <x14:formula1>
            <xm:f>OFFSET(Conditions!$R$87,0,0,Conditions!$R$85,1)</xm:f>
          </x14:formula1>
          <xm:sqref>R141</xm:sqref>
        </x14:dataValidation>
        <x14:dataValidation type="list" allowBlank="1" showInputMessage="1" showErrorMessage="1" xr:uid="{DE0C37D6-B302-49CB-A92C-97BFBBC2B3AF}">
          <x14:formula1>
            <xm:f>OFFSET(Conditions!$U$87,0,0,Conditions!$U$85,1)</xm:f>
          </x14:formula1>
          <xm:sqref>R143</xm:sqref>
        </x14:dataValidation>
        <x14:dataValidation type="list" allowBlank="1" showInputMessage="1" showErrorMessage="1" xr:uid="{830BAC5A-185F-4513-A453-72076AAB2C2F}">
          <x14:formula1>
            <xm:f>OFFSET(Conditions!$R$99,0,0,Conditions!$R$97,1)</xm:f>
          </x14:formula1>
          <xm:sqref>T141</xm:sqref>
        </x14:dataValidation>
        <x14:dataValidation type="list" allowBlank="1" showInputMessage="1" showErrorMessage="1" xr:uid="{2731A817-D45F-4E76-8FB7-C990F6CB4247}">
          <x14:formula1>
            <xm:f>OFFSET(Conditions!$U$99,0,0,Conditions!$U$97,1)</xm:f>
          </x14:formula1>
          <xm:sqref>T143</xm:sqref>
        </x14:dataValidation>
        <x14:dataValidation type="list" allowBlank="1" showInputMessage="1" showErrorMessage="1" xr:uid="{B2097399-A213-4907-B5E6-B6137E471403}">
          <x14:formula1>
            <xm:f>OFFSET(Conditions!$X$87,0,0,Conditions!$X$85,1)</xm:f>
          </x14:formula1>
          <xm:sqref>R152</xm:sqref>
        </x14:dataValidation>
        <x14:dataValidation type="list" allowBlank="1" showInputMessage="1" showErrorMessage="1" xr:uid="{B61DB435-4445-4147-819D-67E7116EADCA}">
          <x14:formula1>
            <xm:f>OFFSET(Conditions!$AA$87,0,0,Conditions!$AA$85,1)</xm:f>
          </x14:formula1>
          <xm:sqref>R154</xm:sqref>
        </x14:dataValidation>
        <x14:dataValidation type="list" allowBlank="1" showInputMessage="1" showErrorMessage="1" xr:uid="{5FFB6402-D6CD-4473-A2DB-7A7CD0F9C981}">
          <x14:formula1>
            <xm:f>OFFSET(Conditions!$X$99,0,0,Conditions!$X$97,1)</xm:f>
          </x14:formula1>
          <xm:sqref>T152</xm:sqref>
        </x14:dataValidation>
        <x14:dataValidation type="list" allowBlank="1" showInputMessage="1" showErrorMessage="1" xr:uid="{3A9C2BC8-0842-490E-BDC5-09318D72F107}">
          <x14:formula1>
            <xm:f>OFFSET(Conditions!$AA$99,0,0,Conditions!$AA$97,1)</xm:f>
          </x14:formula1>
          <xm:sqref>T154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AV300"/>
  <sheetViews>
    <sheetView topLeftCell="D1" zoomScale="85" zoomScaleNormal="85" workbookViewId="0">
      <pane xSplit="5" ySplit="4" topLeftCell="I5" activePane="bottomRight" state="frozen"/>
      <selection activeCell="D1" sqref="D1"/>
      <selection pane="topRight" activeCell="I1" sqref="I1"/>
      <selection pane="bottomLeft" activeCell="D5" sqref="D5"/>
      <selection pane="bottomRight" activeCell="D1" sqref="D1"/>
    </sheetView>
  </sheetViews>
  <sheetFormatPr defaultRowHeight="12.5" x14ac:dyDescent="0.25"/>
  <cols>
    <col min="1" max="1" width="10.54296875" style="25" hidden="1" customWidth="1"/>
    <col min="2" max="2" width="10.54296875" style="22" hidden="1" customWidth="1"/>
    <col min="3" max="3" width="10.54296875" style="51" hidden="1" customWidth="1"/>
    <col min="4" max="7" width="2.81640625" style="2" customWidth="1"/>
    <col min="8" max="8" width="55.453125" style="52" customWidth="1"/>
    <col min="9" max="9" width="55.54296875" style="68" customWidth="1"/>
    <col min="10" max="13" width="20.7265625" style="68" hidden="1" customWidth="1"/>
    <col min="14" max="14" width="27.7265625" style="68" hidden="1" customWidth="1"/>
    <col min="15" max="15" width="45.7265625" style="53" hidden="1" customWidth="1"/>
    <col min="16" max="16" width="45.7265625" style="52" hidden="1" customWidth="1"/>
    <col min="17" max="17" width="35.7265625" style="52" hidden="1" customWidth="1"/>
    <col min="18" max="18" width="45.7265625" style="66" hidden="1" customWidth="1"/>
    <col min="19" max="19" width="35.7265625" style="66" hidden="1" customWidth="1"/>
    <col min="20" max="20" width="45.7265625" style="2" hidden="1" customWidth="1"/>
    <col min="21" max="21" width="35.7265625" style="2" hidden="1" customWidth="1"/>
    <col min="22" max="23" width="35.7265625" style="66" hidden="1" customWidth="1"/>
    <col min="24" max="27" width="20.7265625" style="66" hidden="1" customWidth="1"/>
    <col min="28" max="28" width="72.6328125" style="52" customWidth="1"/>
    <col min="29" max="29" width="40.6328125" style="53" customWidth="1"/>
    <col min="30" max="30" width="45.7265625" style="66" hidden="1" customWidth="1"/>
    <col min="31" max="32" width="35.7265625" style="66" hidden="1" customWidth="1"/>
    <col min="33" max="33" width="45.7265625" style="66" hidden="1" customWidth="1"/>
    <col min="34" max="34" width="35.7265625" style="66" hidden="1" customWidth="1"/>
    <col min="35" max="35" width="45.7265625" style="66" hidden="1" customWidth="1"/>
    <col min="36" max="36" width="35.7265625" style="66" hidden="1" customWidth="1"/>
    <col min="37" max="37" width="35.7265625" style="67" hidden="1" customWidth="1"/>
    <col min="38" max="38" width="45.7265625" style="2" hidden="1" customWidth="1"/>
    <col min="39" max="39" width="35.7265625" style="2" hidden="1" customWidth="1"/>
    <col min="40" max="40" width="45.7265625" style="2" hidden="1" customWidth="1"/>
    <col min="41" max="43" width="35.7265625" style="2" hidden="1" customWidth="1"/>
    <col min="44" max="44" width="8.7265625" style="2" hidden="1" customWidth="1"/>
    <col min="45" max="48" width="8.7265625" style="78" hidden="1" customWidth="1"/>
    <col min="49" max="147" width="9.1796875" style="2"/>
    <col min="148" max="148" width="4" style="2" customWidth="1"/>
    <col min="149" max="149" width="4.54296875" style="2" customWidth="1"/>
    <col min="150" max="150" width="12.81640625" style="2" bestFit="1" customWidth="1"/>
    <col min="151" max="155" width="3.54296875" style="2" customWidth="1"/>
    <col min="156" max="156" width="9.1796875" style="2" customWidth="1"/>
    <col min="157" max="160" width="2.81640625" style="2" customWidth="1"/>
    <col min="161" max="161" width="62.1796875" style="2" customWidth="1"/>
    <col min="162" max="164" width="7.54296875" style="2" customWidth="1"/>
    <col min="165" max="165" width="29.54296875" style="2" customWidth="1"/>
    <col min="166" max="166" width="8.54296875" style="2" customWidth="1"/>
    <col min="167" max="167" width="31.54296875" style="2" customWidth="1"/>
    <col min="168" max="168" width="9.1796875" style="2"/>
    <col min="169" max="169" width="9.1796875" style="2" customWidth="1"/>
    <col min="170" max="403" width="9.1796875" style="2"/>
    <col min="404" max="404" width="4" style="2" customWidth="1"/>
    <col min="405" max="405" width="4.54296875" style="2" customWidth="1"/>
    <col min="406" max="406" width="12.81640625" style="2" bestFit="1" customWidth="1"/>
    <col min="407" max="411" width="3.54296875" style="2" customWidth="1"/>
    <col min="412" max="412" width="9.1796875" style="2" customWidth="1"/>
    <col min="413" max="416" width="2.81640625" style="2" customWidth="1"/>
    <col min="417" max="417" width="62.1796875" style="2" customWidth="1"/>
    <col min="418" max="420" width="7.54296875" style="2" customWidth="1"/>
    <col min="421" max="421" width="29.54296875" style="2" customWidth="1"/>
    <col min="422" max="422" width="8.54296875" style="2" customWidth="1"/>
    <col min="423" max="423" width="31.54296875" style="2" customWidth="1"/>
    <col min="424" max="424" width="9.1796875" style="2"/>
    <col min="425" max="425" width="9.1796875" style="2" customWidth="1"/>
    <col min="426" max="659" width="9.1796875" style="2"/>
    <col min="660" max="660" width="4" style="2" customWidth="1"/>
    <col min="661" max="661" width="4.54296875" style="2" customWidth="1"/>
    <col min="662" max="662" width="12.81640625" style="2" bestFit="1" customWidth="1"/>
    <col min="663" max="667" width="3.54296875" style="2" customWidth="1"/>
    <col min="668" max="668" width="9.1796875" style="2" customWidth="1"/>
    <col min="669" max="672" width="2.81640625" style="2" customWidth="1"/>
    <col min="673" max="673" width="62.1796875" style="2" customWidth="1"/>
    <col min="674" max="676" width="7.54296875" style="2" customWidth="1"/>
    <col min="677" max="677" width="29.54296875" style="2" customWidth="1"/>
    <col min="678" max="678" width="8.54296875" style="2" customWidth="1"/>
    <col min="679" max="679" width="31.54296875" style="2" customWidth="1"/>
    <col min="680" max="680" width="9.1796875" style="2"/>
    <col min="681" max="681" width="9.1796875" style="2" customWidth="1"/>
    <col min="682" max="915" width="9.1796875" style="2"/>
    <col min="916" max="916" width="4" style="2" customWidth="1"/>
    <col min="917" max="917" width="4.54296875" style="2" customWidth="1"/>
    <col min="918" max="918" width="12.81640625" style="2" bestFit="1" customWidth="1"/>
    <col min="919" max="923" width="3.54296875" style="2" customWidth="1"/>
    <col min="924" max="924" width="9.1796875" style="2" customWidth="1"/>
    <col min="925" max="928" width="2.81640625" style="2" customWidth="1"/>
    <col min="929" max="929" width="62.1796875" style="2" customWidth="1"/>
    <col min="930" max="932" width="7.54296875" style="2" customWidth="1"/>
    <col min="933" max="933" width="29.54296875" style="2" customWidth="1"/>
    <col min="934" max="934" width="8.54296875" style="2" customWidth="1"/>
    <col min="935" max="935" width="31.54296875" style="2" customWidth="1"/>
    <col min="936" max="936" width="9.1796875" style="2"/>
    <col min="937" max="937" width="9.1796875" style="2" customWidth="1"/>
    <col min="938" max="1171" width="9.1796875" style="2"/>
    <col min="1172" max="1172" width="4" style="2" customWidth="1"/>
    <col min="1173" max="1173" width="4.54296875" style="2" customWidth="1"/>
    <col min="1174" max="1174" width="12.81640625" style="2" bestFit="1" customWidth="1"/>
    <col min="1175" max="1179" width="3.54296875" style="2" customWidth="1"/>
    <col min="1180" max="1180" width="9.1796875" style="2" customWidth="1"/>
    <col min="1181" max="1184" width="2.81640625" style="2" customWidth="1"/>
    <col min="1185" max="1185" width="62.1796875" style="2" customWidth="1"/>
    <col min="1186" max="1188" width="7.54296875" style="2" customWidth="1"/>
    <col min="1189" max="1189" width="29.54296875" style="2" customWidth="1"/>
    <col min="1190" max="1190" width="8.54296875" style="2" customWidth="1"/>
    <col min="1191" max="1191" width="31.54296875" style="2" customWidth="1"/>
    <col min="1192" max="1192" width="9.1796875" style="2"/>
    <col min="1193" max="1193" width="9.1796875" style="2" customWidth="1"/>
    <col min="1194" max="1427" width="9.1796875" style="2"/>
    <col min="1428" max="1428" width="4" style="2" customWidth="1"/>
    <col min="1429" max="1429" width="4.54296875" style="2" customWidth="1"/>
    <col min="1430" max="1430" width="12.81640625" style="2" bestFit="1" customWidth="1"/>
    <col min="1431" max="1435" width="3.54296875" style="2" customWidth="1"/>
    <col min="1436" max="1436" width="9.1796875" style="2" customWidth="1"/>
    <col min="1437" max="1440" width="2.81640625" style="2" customWidth="1"/>
    <col min="1441" max="1441" width="62.1796875" style="2" customWidth="1"/>
    <col min="1442" max="1444" width="7.54296875" style="2" customWidth="1"/>
    <col min="1445" max="1445" width="29.54296875" style="2" customWidth="1"/>
    <col min="1446" max="1446" width="8.54296875" style="2" customWidth="1"/>
    <col min="1447" max="1447" width="31.54296875" style="2" customWidth="1"/>
    <col min="1448" max="1448" width="9.1796875" style="2"/>
    <col min="1449" max="1449" width="9.1796875" style="2" customWidth="1"/>
    <col min="1450" max="1683" width="9.1796875" style="2"/>
    <col min="1684" max="1684" width="4" style="2" customWidth="1"/>
    <col min="1685" max="1685" width="4.54296875" style="2" customWidth="1"/>
    <col min="1686" max="1686" width="12.81640625" style="2" bestFit="1" customWidth="1"/>
    <col min="1687" max="1691" width="3.54296875" style="2" customWidth="1"/>
    <col min="1692" max="1692" width="9.1796875" style="2" customWidth="1"/>
    <col min="1693" max="1696" width="2.81640625" style="2" customWidth="1"/>
    <col min="1697" max="1697" width="62.1796875" style="2" customWidth="1"/>
    <col min="1698" max="1700" width="7.54296875" style="2" customWidth="1"/>
    <col min="1701" max="1701" width="29.54296875" style="2" customWidth="1"/>
    <col min="1702" max="1702" width="8.54296875" style="2" customWidth="1"/>
    <col min="1703" max="1703" width="31.54296875" style="2" customWidth="1"/>
    <col min="1704" max="1704" width="9.1796875" style="2"/>
    <col min="1705" max="1705" width="9.1796875" style="2" customWidth="1"/>
    <col min="1706" max="1939" width="9.1796875" style="2"/>
    <col min="1940" max="1940" width="4" style="2" customWidth="1"/>
    <col min="1941" max="1941" width="4.54296875" style="2" customWidth="1"/>
    <col min="1942" max="1942" width="12.81640625" style="2" bestFit="1" customWidth="1"/>
    <col min="1943" max="1947" width="3.54296875" style="2" customWidth="1"/>
    <col min="1948" max="1948" width="9.1796875" style="2" customWidth="1"/>
    <col min="1949" max="1952" width="2.81640625" style="2" customWidth="1"/>
    <col min="1953" max="1953" width="62.1796875" style="2" customWidth="1"/>
    <col min="1954" max="1956" width="7.54296875" style="2" customWidth="1"/>
    <col min="1957" max="1957" width="29.54296875" style="2" customWidth="1"/>
    <col min="1958" max="1958" width="8.54296875" style="2" customWidth="1"/>
    <col min="1959" max="1959" width="31.54296875" style="2" customWidth="1"/>
    <col min="1960" max="1960" width="9.1796875" style="2"/>
    <col min="1961" max="1961" width="9.1796875" style="2" customWidth="1"/>
    <col min="1962" max="2195" width="9.1796875" style="2"/>
    <col min="2196" max="2196" width="4" style="2" customWidth="1"/>
    <col min="2197" max="2197" width="4.54296875" style="2" customWidth="1"/>
    <col min="2198" max="2198" width="12.81640625" style="2" bestFit="1" customWidth="1"/>
    <col min="2199" max="2203" width="3.54296875" style="2" customWidth="1"/>
    <col min="2204" max="2204" width="9.1796875" style="2" customWidth="1"/>
    <col min="2205" max="2208" width="2.81640625" style="2" customWidth="1"/>
    <col min="2209" max="2209" width="62.1796875" style="2" customWidth="1"/>
    <col min="2210" max="2212" width="7.54296875" style="2" customWidth="1"/>
    <col min="2213" max="2213" width="29.54296875" style="2" customWidth="1"/>
    <col min="2214" max="2214" width="8.54296875" style="2" customWidth="1"/>
    <col min="2215" max="2215" width="31.54296875" style="2" customWidth="1"/>
    <col min="2216" max="2216" width="9.1796875" style="2"/>
    <col min="2217" max="2217" width="9.1796875" style="2" customWidth="1"/>
    <col min="2218" max="2451" width="9.1796875" style="2"/>
    <col min="2452" max="2452" width="4" style="2" customWidth="1"/>
    <col min="2453" max="2453" width="4.54296875" style="2" customWidth="1"/>
    <col min="2454" max="2454" width="12.81640625" style="2" bestFit="1" customWidth="1"/>
    <col min="2455" max="2459" width="3.54296875" style="2" customWidth="1"/>
    <col min="2460" max="2460" width="9.1796875" style="2" customWidth="1"/>
    <col min="2461" max="2464" width="2.81640625" style="2" customWidth="1"/>
    <col min="2465" max="2465" width="62.1796875" style="2" customWidth="1"/>
    <col min="2466" max="2468" width="7.54296875" style="2" customWidth="1"/>
    <col min="2469" max="2469" width="29.54296875" style="2" customWidth="1"/>
    <col min="2470" max="2470" width="8.54296875" style="2" customWidth="1"/>
    <col min="2471" max="2471" width="31.54296875" style="2" customWidth="1"/>
    <col min="2472" max="2472" width="9.1796875" style="2"/>
    <col min="2473" max="2473" width="9.1796875" style="2" customWidth="1"/>
    <col min="2474" max="2707" width="9.1796875" style="2"/>
    <col min="2708" max="2708" width="4" style="2" customWidth="1"/>
    <col min="2709" max="2709" width="4.54296875" style="2" customWidth="1"/>
    <col min="2710" max="2710" width="12.81640625" style="2" bestFit="1" customWidth="1"/>
    <col min="2711" max="2715" width="3.54296875" style="2" customWidth="1"/>
    <col min="2716" max="2716" width="9.1796875" style="2" customWidth="1"/>
    <col min="2717" max="2720" width="2.81640625" style="2" customWidth="1"/>
    <col min="2721" max="2721" width="62.1796875" style="2" customWidth="1"/>
    <col min="2722" max="2724" width="7.54296875" style="2" customWidth="1"/>
    <col min="2725" max="2725" width="29.54296875" style="2" customWidth="1"/>
    <col min="2726" max="2726" width="8.54296875" style="2" customWidth="1"/>
    <col min="2727" max="2727" width="31.54296875" style="2" customWidth="1"/>
    <col min="2728" max="2728" width="9.1796875" style="2"/>
    <col min="2729" max="2729" width="9.1796875" style="2" customWidth="1"/>
    <col min="2730" max="2963" width="9.1796875" style="2"/>
    <col min="2964" max="2964" width="4" style="2" customWidth="1"/>
    <col min="2965" max="2965" width="4.54296875" style="2" customWidth="1"/>
    <col min="2966" max="2966" width="12.81640625" style="2" bestFit="1" customWidth="1"/>
    <col min="2967" max="2971" width="3.54296875" style="2" customWidth="1"/>
    <col min="2972" max="2972" width="9.1796875" style="2" customWidth="1"/>
    <col min="2973" max="2976" width="2.81640625" style="2" customWidth="1"/>
    <col min="2977" max="2977" width="62.1796875" style="2" customWidth="1"/>
    <col min="2978" max="2980" width="7.54296875" style="2" customWidth="1"/>
    <col min="2981" max="2981" width="29.54296875" style="2" customWidth="1"/>
    <col min="2982" max="2982" width="8.54296875" style="2" customWidth="1"/>
    <col min="2983" max="2983" width="31.54296875" style="2" customWidth="1"/>
    <col min="2984" max="2984" width="9.1796875" style="2"/>
    <col min="2985" max="2985" width="9.1796875" style="2" customWidth="1"/>
    <col min="2986" max="3219" width="9.1796875" style="2"/>
    <col min="3220" max="3220" width="4" style="2" customWidth="1"/>
    <col min="3221" max="3221" width="4.54296875" style="2" customWidth="1"/>
    <col min="3222" max="3222" width="12.81640625" style="2" bestFit="1" customWidth="1"/>
    <col min="3223" max="3227" width="3.54296875" style="2" customWidth="1"/>
    <col min="3228" max="3228" width="9.1796875" style="2" customWidth="1"/>
    <col min="3229" max="3232" width="2.81640625" style="2" customWidth="1"/>
    <col min="3233" max="3233" width="62.1796875" style="2" customWidth="1"/>
    <col min="3234" max="3236" width="7.54296875" style="2" customWidth="1"/>
    <col min="3237" max="3237" width="29.54296875" style="2" customWidth="1"/>
    <col min="3238" max="3238" width="8.54296875" style="2" customWidth="1"/>
    <col min="3239" max="3239" width="31.54296875" style="2" customWidth="1"/>
    <col min="3240" max="3240" width="9.1796875" style="2"/>
    <col min="3241" max="3241" width="9.1796875" style="2" customWidth="1"/>
    <col min="3242" max="3475" width="9.1796875" style="2"/>
    <col min="3476" max="3476" width="4" style="2" customWidth="1"/>
    <col min="3477" max="3477" width="4.54296875" style="2" customWidth="1"/>
    <col min="3478" max="3478" width="12.81640625" style="2" bestFit="1" customWidth="1"/>
    <col min="3479" max="3483" width="3.54296875" style="2" customWidth="1"/>
    <col min="3484" max="3484" width="9.1796875" style="2" customWidth="1"/>
    <col min="3485" max="3488" width="2.81640625" style="2" customWidth="1"/>
    <col min="3489" max="3489" width="62.1796875" style="2" customWidth="1"/>
    <col min="3490" max="3492" width="7.54296875" style="2" customWidth="1"/>
    <col min="3493" max="3493" width="29.54296875" style="2" customWidth="1"/>
    <col min="3494" max="3494" width="8.54296875" style="2" customWidth="1"/>
    <col min="3495" max="3495" width="31.54296875" style="2" customWidth="1"/>
    <col min="3496" max="3496" width="9.1796875" style="2"/>
    <col min="3497" max="3497" width="9.1796875" style="2" customWidth="1"/>
    <col min="3498" max="3731" width="9.1796875" style="2"/>
    <col min="3732" max="3732" width="4" style="2" customWidth="1"/>
    <col min="3733" max="3733" width="4.54296875" style="2" customWidth="1"/>
    <col min="3734" max="3734" width="12.81640625" style="2" bestFit="1" customWidth="1"/>
    <col min="3735" max="3739" width="3.54296875" style="2" customWidth="1"/>
    <col min="3740" max="3740" width="9.1796875" style="2" customWidth="1"/>
    <col min="3741" max="3744" width="2.81640625" style="2" customWidth="1"/>
    <col min="3745" max="3745" width="62.1796875" style="2" customWidth="1"/>
    <col min="3746" max="3748" width="7.54296875" style="2" customWidth="1"/>
    <col min="3749" max="3749" width="29.54296875" style="2" customWidth="1"/>
    <col min="3750" max="3750" width="8.54296875" style="2" customWidth="1"/>
    <col min="3751" max="3751" width="31.54296875" style="2" customWidth="1"/>
    <col min="3752" max="3752" width="9.1796875" style="2"/>
    <col min="3753" max="3753" width="9.1796875" style="2" customWidth="1"/>
    <col min="3754" max="3987" width="9.1796875" style="2"/>
    <col min="3988" max="3988" width="4" style="2" customWidth="1"/>
    <col min="3989" max="3989" width="4.54296875" style="2" customWidth="1"/>
    <col min="3990" max="3990" width="12.81640625" style="2" bestFit="1" customWidth="1"/>
    <col min="3991" max="3995" width="3.54296875" style="2" customWidth="1"/>
    <col min="3996" max="3996" width="9.1796875" style="2" customWidth="1"/>
    <col min="3997" max="4000" width="2.81640625" style="2" customWidth="1"/>
    <col min="4001" max="4001" width="62.1796875" style="2" customWidth="1"/>
    <col min="4002" max="4004" width="7.54296875" style="2" customWidth="1"/>
    <col min="4005" max="4005" width="29.54296875" style="2" customWidth="1"/>
    <col min="4006" max="4006" width="8.54296875" style="2" customWidth="1"/>
    <col min="4007" max="4007" width="31.54296875" style="2" customWidth="1"/>
    <col min="4008" max="4008" width="9.1796875" style="2"/>
    <col min="4009" max="4009" width="9.1796875" style="2" customWidth="1"/>
    <col min="4010" max="4243" width="9.1796875" style="2"/>
    <col min="4244" max="4244" width="4" style="2" customWidth="1"/>
    <col min="4245" max="4245" width="4.54296875" style="2" customWidth="1"/>
    <col min="4246" max="4246" width="12.81640625" style="2" bestFit="1" customWidth="1"/>
    <col min="4247" max="4251" width="3.54296875" style="2" customWidth="1"/>
    <col min="4252" max="4252" width="9.1796875" style="2" customWidth="1"/>
    <col min="4253" max="4256" width="2.81640625" style="2" customWidth="1"/>
    <col min="4257" max="4257" width="62.1796875" style="2" customWidth="1"/>
    <col min="4258" max="4260" width="7.54296875" style="2" customWidth="1"/>
    <col min="4261" max="4261" width="29.54296875" style="2" customWidth="1"/>
    <col min="4262" max="4262" width="8.54296875" style="2" customWidth="1"/>
    <col min="4263" max="4263" width="31.54296875" style="2" customWidth="1"/>
    <col min="4264" max="4264" width="9.1796875" style="2"/>
    <col min="4265" max="4265" width="9.1796875" style="2" customWidth="1"/>
    <col min="4266" max="4499" width="9.1796875" style="2"/>
    <col min="4500" max="4500" width="4" style="2" customWidth="1"/>
    <col min="4501" max="4501" width="4.54296875" style="2" customWidth="1"/>
    <col min="4502" max="4502" width="12.81640625" style="2" bestFit="1" customWidth="1"/>
    <col min="4503" max="4507" width="3.54296875" style="2" customWidth="1"/>
    <col min="4508" max="4508" width="9.1796875" style="2" customWidth="1"/>
    <col min="4509" max="4512" width="2.81640625" style="2" customWidth="1"/>
    <col min="4513" max="4513" width="62.1796875" style="2" customWidth="1"/>
    <col min="4514" max="4516" width="7.54296875" style="2" customWidth="1"/>
    <col min="4517" max="4517" width="29.54296875" style="2" customWidth="1"/>
    <col min="4518" max="4518" width="8.54296875" style="2" customWidth="1"/>
    <col min="4519" max="4519" width="31.54296875" style="2" customWidth="1"/>
    <col min="4520" max="4520" width="9.1796875" style="2"/>
    <col min="4521" max="4521" width="9.1796875" style="2" customWidth="1"/>
    <col min="4522" max="4755" width="9.1796875" style="2"/>
    <col min="4756" max="4756" width="4" style="2" customWidth="1"/>
    <col min="4757" max="4757" width="4.54296875" style="2" customWidth="1"/>
    <col min="4758" max="4758" width="12.81640625" style="2" bestFit="1" customWidth="1"/>
    <col min="4759" max="4763" width="3.54296875" style="2" customWidth="1"/>
    <col min="4764" max="4764" width="9.1796875" style="2" customWidth="1"/>
    <col min="4765" max="4768" width="2.81640625" style="2" customWidth="1"/>
    <col min="4769" max="4769" width="62.1796875" style="2" customWidth="1"/>
    <col min="4770" max="4772" width="7.54296875" style="2" customWidth="1"/>
    <col min="4773" max="4773" width="29.54296875" style="2" customWidth="1"/>
    <col min="4774" max="4774" width="8.54296875" style="2" customWidth="1"/>
    <col min="4775" max="4775" width="31.54296875" style="2" customWidth="1"/>
    <col min="4776" max="4776" width="9.1796875" style="2"/>
    <col min="4777" max="4777" width="9.1796875" style="2" customWidth="1"/>
    <col min="4778" max="5011" width="9.1796875" style="2"/>
    <col min="5012" max="5012" width="4" style="2" customWidth="1"/>
    <col min="5013" max="5013" width="4.54296875" style="2" customWidth="1"/>
    <col min="5014" max="5014" width="12.81640625" style="2" bestFit="1" customWidth="1"/>
    <col min="5015" max="5019" width="3.54296875" style="2" customWidth="1"/>
    <col min="5020" max="5020" width="9.1796875" style="2" customWidth="1"/>
    <col min="5021" max="5024" width="2.81640625" style="2" customWidth="1"/>
    <col min="5025" max="5025" width="62.1796875" style="2" customWidth="1"/>
    <col min="5026" max="5028" width="7.54296875" style="2" customWidth="1"/>
    <col min="5029" max="5029" width="29.54296875" style="2" customWidth="1"/>
    <col min="5030" max="5030" width="8.54296875" style="2" customWidth="1"/>
    <col min="5031" max="5031" width="31.54296875" style="2" customWidth="1"/>
    <col min="5032" max="5032" width="9.1796875" style="2"/>
    <col min="5033" max="5033" width="9.1796875" style="2" customWidth="1"/>
    <col min="5034" max="5267" width="9.1796875" style="2"/>
    <col min="5268" max="5268" width="4" style="2" customWidth="1"/>
    <col min="5269" max="5269" width="4.54296875" style="2" customWidth="1"/>
    <col min="5270" max="5270" width="12.81640625" style="2" bestFit="1" customWidth="1"/>
    <col min="5271" max="5275" width="3.54296875" style="2" customWidth="1"/>
    <col min="5276" max="5276" width="9.1796875" style="2" customWidth="1"/>
    <col min="5277" max="5280" width="2.81640625" style="2" customWidth="1"/>
    <col min="5281" max="5281" width="62.1796875" style="2" customWidth="1"/>
    <col min="5282" max="5284" width="7.54296875" style="2" customWidth="1"/>
    <col min="5285" max="5285" width="29.54296875" style="2" customWidth="1"/>
    <col min="5286" max="5286" width="8.54296875" style="2" customWidth="1"/>
    <col min="5287" max="5287" width="31.54296875" style="2" customWidth="1"/>
    <col min="5288" max="5288" width="9.1796875" style="2"/>
    <col min="5289" max="5289" width="9.1796875" style="2" customWidth="1"/>
    <col min="5290" max="5523" width="9.1796875" style="2"/>
    <col min="5524" max="5524" width="4" style="2" customWidth="1"/>
    <col min="5525" max="5525" width="4.54296875" style="2" customWidth="1"/>
    <col min="5526" max="5526" width="12.81640625" style="2" bestFit="1" customWidth="1"/>
    <col min="5527" max="5531" width="3.54296875" style="2" customWidth="1"/>
    <col min="5532" max="5532" width="9.1796875" style="2" customWidth="1"/>
    <col min="5533" max="5536" width="2.81640625" style="2" customWidth="1"/>
    <col min="5537" max="5537" width="62.1796875" style="2" customWidth="1"/>
    <col min="5538" max="5540" width="7.54296875" style="2" customWidth="1"/>
    <col min="5541" max="5541" width="29.54296875" style="2" customWidth="1"/>
    <col min="5542" max="5542" width="8.54296875" style="2" customWidth="1"/>
    <col min="5543" max="5543" width="31.54296875" style="2" customWidth="1"/>
    <col min="5544" max="5544" width="9.1796875" style="2"/>
    <col min="5545" max="5545" width="9.1796875" style="2" customWidth="1"/>
    <col min="5546" max="5779" width="9.1796875" style="2"/>
    <col min="5780" max="5780" width="4" style="2" customWidth="1"/>
    <col min="5781" max="5781" width="4.54296875" style="2" customWidth="1"/>
    <col min="5782" max="5782" width="12.81640625" style="2" bestFit="1" customWidth="1"/>
    <col min="5783" max="5787" width="3.54296875" style="2" customWidth="1"/>
    <col min="5788" max="5788" width="9.1796875" style="2" customWidth="1"/>
    <col min="5789" max="5792" width="2.81640625" style="2" customWidth="1"/>
    <col min="5793" max="5793" width="62.1796875" style="2" customWidth="1"/>
    <col min="5794" max="5796" width="7.54296875" style="2" customWidth="1"/>
    <col min="5797" max="5797" width="29.54296875" style="2" customWidth="1"/>
    <col min="5798" max="5798" width="8.54296875" style="2" customWidth="1"/>
    <col min="5799" max="5799" width="31.54296875" style="2" customWidth="1"/>
    <col min="5800" max="5800" width="9.1796875" style="2"/>
    <col min="5801" max="5801" width="9.1796875" style="2" customWidth="1"/>
    <col min="5802" max="6035" width="9.1796875" style="2"/>
    <col min="6036" max="6036" width="4" style="2" customWidth="1"/>
    <col min="6037" max="6037" width="4.54296875" style="2" customWidth="1"/>
    <col min="6038" max="6038" width="12.81640625" style="2" bestFit="1" customWidth="1"/>
    <col min="6039" max="6043" width="3.54296875" style="2" customWidth="1"/>
    <col min="6044" max="6044" width="9.1796875" style="2" customWidth="1"/>
    <col min="6045" max="6048" width="2.81640625" style="2" customWidth="1"/>
    <col min="6049" max="6049" width="62.1796875" style="2" customWidth="1"/>
    <col min="6050" max="6052" width="7.54296875" style="2" customWidth="1"/>
    <col min="6053" max="6053" width="29.54296875" style="2" customWidth="1"/>
    <col min="6054" max="6054" width="8.54296875" style="2" customWidth="1"/>
    <col min="6055" max="6055" width="31.54296875" style="2" customWidth="1"/>
    <col min="6056" max="6056" width="9.1796875" style="2"/>
    <col min="6057" max="6057" width="9.1796875" style="2" customWidth="1"/>
    <col min="6058" max="6291" width="9.1796875" style="2"/>
    <col min="6292" max="6292" width="4" style="2" customWidth="1"/>
    <col min="6293" max="6293" width="4.54296875" style="2" customWidth="1"/>
    <col min="6294" max="6294" width="12.81640625" style="2" bestFit="1" customWidth="1"/>
    <col min="6295" max="6299" width="3.54296875" style="2" customWidth="1"/>
    <col min="6300" max="6300" width="9.1796875" style="2" customWidth="1"/>
    <col min="6301" max="6304" width="2.81640625" style="2" customWidth="1"/>
    <col min="6305" max="6305" width="62.1796875" style="2" customWidth="1"/>
    <col min="6306" max="6308" width="7.54296875" style="2" customWidth="1"/>
    <col min="6309" max="6309" width="29.54296875" style="2" customWidth="1"/>
    <col min="6310" max="6310" width="8.54296875" style="2" customWidth="1"/>
    <col min="6311" max="6311" width="31.54296875" style="2" customWidth="1"/>
    <col min="6312" max="6312" width="9.1796875" style="2"/>
    <col min="6313" max="6313" width="9.1796875" style="2" customWidth="1"/>
    <col min="6314" max="6547" width="9.1796875" style="2"/>
    <col min="6548" max="6548" width="4" style="2" customWidth="1"/>
    <col min="6549" max="6549" width="4.54296875" style="2" customWidth="1"/>
    <col min="6550" max="6550" width="12.81640625" style="2" bestFit="1" customWidth="1"/>
    <col min="6551" max="6555" width="3.54296875" style="2" customWidth="1"/>
    <col min="6556" max="6556" width="9.1796875" style="2" customWidth="1"/>
    <col min="6557" max="6560" width="2.81640625" style="2" customWidth="1"/>
    <col min="6561" max="6561" width="62.1796875" style="2" customWidth="1"/>
    <col min="6562" max="6564" width="7.54296875" style="2" customWidth="1"/>
    <col min="6565" max="6565" width="29.54296875" style="2" customWidth="1"/>
    <col min="6566" max="6566" width="8.54296875" style="2" customWidth="1"/>
    <col min="6567" max="6567" width="31.54296875" style="2" customWidth="1"/>
    <col min="6568" max="6568" width="9.1796875" style="2"/>
    <col min="6569" max="6569" width="9.1796875" style="2" customWidth="1"/>
    <col min="6570" max="6803" width="9.1796875" style="2"/>
    <col min="6804" max="6804" width="4" style="2" customWidth="1"/>
    <col min="6805" max="6805" width="4.54296875" style="2" customWidth="1"/>
    <col min="6806" max="6806" width="12.81640625" style="2" bestFit="1" customWidth="1"/>
    <col min="6807" max="6811" width="3.54296875" style="2" customWidth="1"/>
    <col min="6812" max="6812" width="9.1796875" style="2" customWidth="1"/>
    <col min="6813" max="6816" width="2.81640625" style="2" customWidth="1"/>
    <col min="6817" max="6817" width="62.1796875" style="2" customWidth="1"/>
    <col min="6818" max="6820" width="7.54296875" style="2" customWidth="1"/>
    <col min="6821" max="6821" width="29.54296875" style="2" customWidth="1"/>
    <col min="6822" max="6822" width="8.54296875" style="2" customWidth="1"/>
    <col min="6823" max="6823" width="31.54296875" style="2" customWidth="1"/>
    <col min="6824" max="6824" width="9.1796875" style="2"/>
    <col min="6825" max="6825" width="9.1796875" style="2" customWidth="1"/>
    <col min="6826" max="7059" width="9.1796875" style="2"/>
    <col min="7060" max="7060" width="4" style="2" customWidth="1"/>
    <col min="7061" max="7061" width="4.54296875" style="2" customWidth="1"/>
    <col min="7062" max="7062" width="12.81640625" style="2" bestFit="1" customWidth="1"/>
    <col min="7063" max="7067" width="3.54296875" style="2" customWidth="1"/>
    <col min="7068" max="7068" width="9.1796875" style="2" customWidth="1"/>
    <col min="7069" max="7072" width="2.81640625" style="2" customWidth="1"/>
    <col min="7073" max="7073" width="62.1796875" style="2" customWidth="1"/>
    <col min="7074" max="7076" width="7.54296875" style="2" customWidth="1"/>
    <col min="7077" max="7077" width="29.54296875" style="2" customWidth="1"/>
    <col min="7078" max="7078" width="8.54296875" style="2" customWidth="1"/>
    <col min="7079" max="7079" width="31.54296875" style="2" customWidth="1"/>
    <col min="7080" max="7080" width="9.1796875" style="2"/>
    <col min="7081" max="7081" width="9.1796875" style="2" customWidth="1"/>
    <col min="7082" max="7315" width="9.1796875" style="2"/>
    <col min="7316" max="7316" width="4" style="2" customWidth="1"/>
    <col min="7317" max="7317" width="4.54296875" style="2" customWidth="1"/>
    <col min="7318" max="7318" width="12.81640625" style="2" bestFit="1" customWidth="1"/>
    <col min="7319" max="7323" width="3.54296875" style="2" customWidth="1"/>
    <col min="7324" max="7324" width="9.1796875" style="2" customWidth="1"/>
    <col min="7325" max="7328" width="2.81640625" style="2" customWidth="1"/>
    <col min="7329" max="7329" width="62.1796875" style="2" customWidth="1"/>
    <col min="7330" max="7332" width="7.54296875" style="2" customWidth="1"/>
    <col min="7333" max="7333" width="29.54296875" style="2" customWidth="1"/>
    <col min="7334" max="7334" width="8.54296875" style="2" customWidth="1"/>
    <col min="7335" max="7335" width="31.54296875" style="2" customWidth="1"/>
    <col min="7336" max="7336" width="9.1796875" style="2"/>
    <col min="7337" max="7337" width="9.1796875" style="2" customWidth="1"/>
    <col min="7338" max="7571" width="9.1796875" style="2"/>
    <col min="7572" max="7572" width="4" style="2" customWidth="1"/>
    <col min="7573" max="7573" width="4.54296875" style="2" customWidth="1"/>
    <col min="7574" max="7574" width="12.81640625" style="2" bestFit="1" customWidth="1"/>
    <col min="7575" max="7579" width="3.54296875" style="2" customWidth="1"/>
    <col min="7580" max="7580" width="9.1796875" style="2" customWidth="1"/>
    <col min="7581" max="7584" width="2.81640625" style="2" customWidth="1"/>
    <col min="7585" max="7585" width="62.1796875" style="2" customWidth="1"/>
    <col min="7586" max="7588" width="7.54296875" style="2" customWidth="1"/>
    <col min="7589" max="7589" width="29.54296875" style="2" customWidth="1"/>
    <col min="7590" max="7590" width="8.54296875" style="2" customWidth="1"/>
    <col min="7591" max="7591" width="31.54296875" style="2" customWidth="1"/>
    <col min="7592" max="7592" width="9.1796875" style="2"/>
    <col min="7593" max="7593" width="9.1796875" style="2" customWidth="1"/>
    <col min="7594" max="7827" width="9.1796875" style="2"/>
    <col min="7828" max="7828" width="4" style="2" customWidth="1"/>
    <col min="7829" max="7829" width="4.54296875" style="2" customWidth="1"/>
    <col min="7830" max="7830" width="12.81640625" style="2" bestFit="1" customWidth="1"/>
    <col min="7831" max="7835" width="3.54296875" style="2" customWidth="1"/>
    <col min="7836" max="7836" width="9.1796875" style="2" customWidth="1"/>
    <col min="7837" max="7840" width="2.81640625" style="2" customWidth="1"/>
    <col min="7841" max="7841" width="62.1796875" style="2" customWidth="1"/>
    <col min="7842" max="7844" width="7.54296875" style="2" customWidth="1"/>
    <col min="7845" max="7845" width="29.54296875" style="2" customWidth="1"/>
    <col min="7846" max="7846" width="8.54296875" style="2" customWidth="1"/>
    <col min="7847" max="7847" width="31.54296875" style="2" customWidth="1"/>
    <col min="7848" max="7848" width="9.1796875" style="2"/>
    <col min="7849" max="7849" width="9.1796875" style="2" customWidth="1"/>
    <col min="7850" max="8083" width="9.1796875" style="2"/>
    <col min="8084" max="8084" width="4" style="2" customWidth="1"/>
    <col min="8085" max="8085" width="4.54296875" style="2" customWidth="1"/>
    <col min="8086" max="8086" width="12.81640625" style="2" bestFit="1" customWidth="1"/>
    <col min="8087" max="8091" width="3.54296875" style="2" customWidth="1"/>
    <col min="8092" max="8092" width="9.1796875" style="2" customWidth="1"/>
    <col min="8093" max="8096" width="2.81640625" style="2" customWidth="1"/>
    <col min="8097" max="8097" width="62.1796875" style="2" customWidth="1"/>
    <col min="8098" max="8100" width="7.54296875" style="2" customWidth="1"/>
    <col min="8101" max="8101" width="29.54296875" style="2" customWidth="1"/>
    <col min="8102" max="8102" width="8.54296875" style="2" customWidth="1"/>
    <col min="8103" max="8103" width="31.54296875" style="2" customWidth="1"/>
    <col min="8104" max="8104" width="9.1796875" style="2"/>
    <col min="8105" max="8105" width="9.1796875" style="2" customWidth="1"/>
    <col min="8106" max="8339" width="9.1796875" style="2"/>
    <col min="8340" max="8340" width="4" style="2" customWidth="1"/>
    <col min="8341" max="8341" width="4.54296875" style="2" customWidth="1"/>
    <col min="8342" max="8342" width="12.81640625" style="2" bestFit="1" customWidth="1"/>
    <col min="8343" max="8347" width="3.54296875" style="2" customWidth="1"/>
    <col min="8348" max="8348" width="9.1796875" style="2" customWidth="1"/>
    <col min="8349" max="8352" width="2.81640625" style="2" customWidth="1"/>
    <col min="8353" max="8353" width="62.1796875" style="2" customWidth="1"/>
    <col min="8354" max="8356" width="7.54296875" style="2" customWidth="1"/>
    <col min="8357" max="8357" width="29.54296875" style="2" customWidth="1"/>
    <col min="8358" max="8358" width="8.54296875" style="2" customWidth="1"/>
    <col min="8359" max="8359" width="31.54296875" style="2" customWidth="1"/>
    <col min="8360" max="8360" width="9.1796875" style="2"/>
    <col min="8361" max="8361" width="9.1796875" style="2" customWidth="1"/>
    <col min="8362" max="8595" width="9.1796875" style="2"/>
    <col min="8596" max="8596" width="4" style="2" customWidth="1"/>
    <col min="8597" max="8597" width="4.54296875" style="2" customWidth="1"/>
    <col min="8598" max="8598" width="12.81640625" style="2" bestFit="1" customWidth="1"/>
    <col min="8599" max="8603" width="3.54296875" style="2" customWidth="1"/>
    <col min="8604" max="8604" width="9.1796875" style="2" customWidth="1"/>
    <col min="8605" max="8608" width="2.81640625" style="2" customWidth="1"/>
    <col min="8609" max="8609" width="62.1796875" style="2" customWidth="1"/>
    <col min="8610" max="8612" width="7.54296875" style="2" customWidth="1"/>
    <col min="8613" max="8613" width="29.54296875" style="2" customWidth="1"/>
    <col min="8614" max="8614" width="8.54296875" style="2" customWidth="1"/>
    <col min="8615" max="8615" width="31.54296875" style="2" customWidth="1"/>
    <col min="8616" max="8616" width="9.1796875" style="2"/>
    <col min="8617" max="8617" width="9.1796875" style="2" customWidth="1"/>
    <col min="8618" max="8851" width="9.1796875" style="2"/>
    <col min="8852" max="8852" width="4" style="2" customWidth="1"/>
    <col min="8853" max="8853" width="4.54296875" style="2" customWidth="1"/>
    <col min="8854" max="8854" width="12.81640625" style="2" bestFit="1" customWidth="1"/>
    <col min="8855" max="8859" width="3.54296875" style="2" customWidth="1"/>
    <col min="8860" max="8860" width="9.1796875" style="2" customWidth="1"/>
    <col min="8861" max="8864" width="2.81640625" style="2" customWidth="1"/>
    <col min="8865" max="8865" width="62.1796875" style="2" customWidth="1"/>
    <col min="8866" max="8868" width="7.54296875" style="2" customWidth="1"/>
    <col min="8869" max="8869" width="29.54296875" style="2" customWidth="1"/>
    <col min="8870" max="8870" width="8.54296875" style="2" customWidth="1"/>
    <col min="8871" max="8871" width="31.54296875" style="2" customWidth="1"/>
    <col min="8872" max="8872" width="9.1796875" style="2"/>
    <col min="8873" max="8873" width="9.1796875" style="2" customWidth="1"/>
    <col min="8874" max="9107" width="9.1796875" style="2"/>
    <col min="9108" max="9108" width="4" style="2" customWidth="1"/>
    <col min="9109" max="9109" width="4.54296875" style="2" customWidth="1"/>
    <col min="9110" max="9110" width="12.81640625" style="2" bestFit="1" customWidth="1"/>
    <col min="9111" max="9115" width="3.54296875" style="2" customWidth="1"/>
    <col min="9116" max="9116" width="9.1796875" style="2" customWidth="1"/>
    <col min="9117" max="9120" width="2.81640625" style="2" customWidth="1"/>
    <col min="9121" max="9121" width="62.1796875" style="2" customWidth="1"/>
    <col min="9122" max="9124" width="7.54296875" style="2" customWidth="1"/>
    <col min="9125" max="9125" width="29.54296875" style="2" customWidth="1"/>
    <col min="9126" max="9126" width="8.54296875" style="2" customWidth="1"/>
    <col min="9127" max="9127" width="31.54296875" style="2" customWidth="1"/>
    <col min="9128" max="9128" width="9.1796875" style="2"/>
    <col min="9129" max="9129" width="9.1796875" style="2" customWidth="1"/>
    <col min="9130" max="9363" width="9.1796875" style="2"/>
    <col min="9364" max="9364" width="4" style="2" customWidth="1"/>
    <col min="9365" max="9365" width="4.54296875" style="2" customWidth="1"/>
    <col min="9366" max="9366" width="12.81640625" style="2" bestFit="1" customWidth="1"/>
    <col min="9367" max="9371" width="3.54296875" style="2" customWidth="1"/>
    <col min="9372" max="9372" width="9.1796875" style="2" customWidth="1"/>
    <col min="9373" max="9376" width="2.81640625" style="2" customWidth="1"/>
    <col min="9377" max="9377" width="62.1796875" style="2" customWidth="1"/>
    <col min="9378" max="9380" width="7.54296875" style="2" customWidth="1"/>
    <col min="9381" max="9381" width="29.54296875" style="2" customWidth="1"/>
    <col min="9382" max="9382" width="8.54296875" style="2" customWidth="1"/>
    <col min="9383" max="9383" width="31.54296875" style="2" customWidth="1"/>
    <col min="9384" max="9384" width="9.1796875" style="2"/>
    <col min="9385" max="9385" width="9.1796875" style="2" customWidth="1"/>
    <col min="9386" max="9619" width="9.1796875" style="2"/>
    <col min="9620" max="9620" width="4" style="2" customWidth="1"/>
    <col min="9621" max="9621" width="4.54296875" style="2" customWidth="1"/>
    <col min="9622" max="9622" width="12.81640625" style="2" bestFit="1" customWidth="1"/>
    <col min="9623" max="9627" width="3.54296875" style="2" customWidth="1"/>
    <col min="9628" max="9628" width="9.1796875" style="2" customWidth="1"/>
    <col min="9629" max="9632" width="2.81640625" style="2" customWidth="1"/>
    <col min="9633" max="9633" width="62.1796875" style="2" customWidth="1"/>
    <col min="9634" max="9636" width="7.54296875" style="2" customWidth="1"/>
    <col min="9637" max="9637" width="29.54296875" style="2" customWidth="1"/>
    <col min="9638" max="9638" width="8.54296875" style="2" customWidth="1"/>
    <col min="9639" max="9639" width="31.54296875" style="2" customWidth="1"/>
    <col min="9640" max="9640" width="9.1796875" style="2"/>
    <col min="9641" max="9641" width="9.1796875" style="2" customWidth="1"/>
    <col min="9642" max="9875" width="9.1796875" style="2"/>
    <col min="9876" max="9876" width="4" style="2" customWidth="1"/>
    <col min="9877" max="9877" width="4.54296875" style="2" customWidth="1"/>
    <col min="9878" max="9878" width="12.81640625" style="2" bestFit="1" customWidth="1"/>
    <col min="9879" max="9883" width="3.54296875" style="2" customWidth="1"/>
    <col min="9884" max="9884" width="9.1796875" style="2" customWidth="1"/>
    <col min="9885" max="9888" width="2.81640625" style="2" customWidth="1"/>
    <col min="9889" max="9889" width="62.1796875" style="2" customWidth="1"/>
    <col min="9890" max="9892" width="7.54296875" style="2" customWidth="1"/>
    <col min="9893" max="9893" width="29.54296875" style="2" customWidth="1"/>
    <col min="9894" max="9894" width="8.54296875" style="2" customWidth="1"/>
    <col min="9895" max="9895" width="31.54296875" style="2" customWidth="1"/>
    <col min="9896" max="9896" width="9.1796875" style="2"/>
    <col min="9897" max="9897" width="9.1796875" style="2" customWidth="1"/>
    <col min="9898" max="10131" width="9.1796875" style="2"/>
    <col min="10132" max="10132" width="4" style="2" customWidth="1"/>
    <col min="10133" max="10133" width="4.54296875" style="2" customWidth="1"/>
    <col min="10134" max="10134" width="12.81640625" style="2" bestFit="1" customWidth="1"/>
    <col min="10135" max="10139" width="3.54296875" style="2" customWidth="1"/>
    <col min="10140" max="10140" width="9.1796875" style="2" customWidth="1"/>
    <col min="10141" max="10144" width="2.81640625" style="2" customWidth="1"/>
    <col min="10145" max="10145" width="62.1796875" style="2" customWidth="1"/>
    <col min="10146" max="10148" width="7.54296875" style="2" customWidth="1"/>
    <col min="10149" max="10149" width="29.54296875" style="2" customWidth="1"/>
    <col min="10150" max="10150" width="8.54296875" style="2" customWidth="1"/>
    <col min="10151" max="10151" width="31.54296875" style="2" customWidth="1"/>
    <col min="10152" max="10152" width="9.1796875" style="2"/>
    <col min="10153" max="10153" width="9.1796875" style="2" customWidth="1"/>
    <col min="10154" max="10387" width="9.1796875" style="2"/>
    <col min="10388" max="10388" width="4" style="2" customWidth="1"/>
    <col min="10389" max="10389" width="4.54296875" style="2" customWidth="1"/>
    <col min="10390" max="10390" width="12.81640625" style="2" bestFit="1" customWidth="1"/>
    <col min="10391" max="10395" width="3.54296875" style="2" customWidth="1"/>
    <col min="10396" max="10396" width="9.1796875" style="2" customWidth="1"/>
    <col min="10397" max="10400" width="2.81640625" style="2" customWidth="1"/>
    <col min="10401" max="10401" width="62.1796875" style="2" customWidth="1"/>
    <col min="10402" max="10404" width="7.54296875" style="2" customWidth="1"/>
    <col min="10405" max="10405" width="29.54296875" style="2" customWidth="1"/>
    <col min="10406" max="10406" width="8.54296875" style="2" customWidth="1"/>
    <col min="10407" max="10407" width="31.54296875" style="2" customWidth="1"/>
    <col min="10408" max="10408" width="9.1796875" style="2"/>
    <col min="10409" max="10409" width="9.1796875" style="2" customWidth="1"/>
    <col min="10410" max="10643" width="9.1796875" style="2"/>
    <col min="10644" max="10644" width="4" style="2" customWidth="1"/>
    <col min="10645" max="10645" width="4.54296875" style="2" customWidth="1"/>
    <col min="10646" max="10646" width="12.81640625" style="2" bestFit="1" customWidth="1"/>
    <col min="10647" max="10651" width="3.54296875" style="2" customWidth="1"/>
    <col min="10652" max="10652" width="9.1796875" style="2" customWidth="1"/>
    <col min="10653" max="10656" width="2.81640625" style="2" customWidth="1"/>
    <col min="10657" max="10657" width="62.1796875" style="2" customWidth="1"/>
    <col min="10658" max="10660" width="7.54296875" style="2" customWidth="1"/>
    <col min="10661" max="10661" width="29.54296875" style="2" customWidth="1"/>
    <col min="10662" max="10662" width="8.54296875" style="2" customWidth="1"/>
    <col min="10663" max="10663" width="31.54296875" style="2" customWidth="1"/>
    <col min="10664" max="10664" width="9.1796875" style="2"/>
    <col min="10665" max="10665" width="9.1796875" style="2" customWidth="1"/>
    <col min="10666" max="10899" width="9.1796875" style="2"/>
    <col min="10900" max="10900" width="4" style="2" customWidth="1"/>
    <col min="10901" max="10901" width="4.54296875" style="2" customWidth="1"/>
    <col min="10902" max="10902" width="12.81640625" style="2" bestFit="1" customWidth="1"/>
    <col min="10903" max="10907" width="3.54296875" style="2" customWidth="1"/>
    <col min="10908" max="10908" width="9.1796875" style="2" customWidth="1"/>
    <col min="10909" max="10912" width="2.81640625" style="2" customWidth="1"/>
    <col min="10913" max="10913" width="62.1796875" style="2" customWidth="1"/>
    <col min="10914" max="10916" width="7.54296875" style="2" customWidth="1"/>
    <col min="10917" max="10917" width="29.54296875" style="2" customWidth="1"/>
    <col min="10918" max="10918" width="8.54296875" style="2" customWidth="1"/>
    <col min="10919" max="10919" width="31.54296875" style="2" customWidth="1"/>
    <col min="10920" max="10920" width="9.1796875" style="2"/>
    <col min="10921" max="10921" width="9.1796875" style="2" customWidth="1"/>
    <col min="10922" max="11155" width="9.1796875" style="2"/>
    <col min="11156" max="11156" width="4" style="2" customWidth="1"/>
    <col min="11157" max="11157" width="4.54296875" style="2" customWidth="1"/>
    <col min="11158" max="11158" width="12.81640625" style="2" bestFit="1" customWidth="1"/>
    <col min="11159" max="11163" width="3.54296875" style="2" customWidth="1"/>
    <col min="11164" max="11164" width="9.1796875" style="2" customWidth="1"/>
    <col min="11165" max="11168" width="2.81640625" style="2" customWidth="1"/>
    <col min="11169" max="11169" width="62.1796875" style="2" customWidth="1"/>
    <col min="11170" max="11172" width="7.54296875" style="2" customWidth="1"/>
    <col min="11173" max="11173" width="29.54296875" style="2" customWidth="1"/>
    <col min="11174" max="11174" width="8.54296875" style="2" customWidth="1"/>
    <col min="11175" max="11175" width="31.54296875" style="2" customWidth="1"/>
    <col min="11176" max="11176" width="9.1796875" style="2"/>
    <col min="11177" max="11177" width="9.1796875" style="2" customWidth="1"/>
    <col min="11178" max="11411" width="9.1796875" style="2"/>
    <col min="11412" max="11412" width="4" style="2" customWidth="1"/>
    <col min="11413" max="11413" width="4.54296875" style="2" customWidth="1"/>
    <col min="11414" max="11414" width="12.81640625" style="2" bestFit="1" customWidth="1"/>
    <col min="11415" max="11419" width="3.54296875" style="2" customWidth="1"/>
    <col min="11420" max="11420" width="9.1796875" style="2" customWidth="1"/>
    <col min="11421" max="11424" width="2.81640625" style="2" customWidth="1"/>
    <col min="11425" max="11425" width="62.1796875" style="2" customWidth="1"/>
    <col min="11426" max="11428" width="7.54296875" style="2" customWidth="1"/>
    <col min="11429" max="11429" width="29.54296875" style="2" customWidth="1"/>
    <col min="11430" max="11430" width="8.54296875" style="2" customWidth="1"/>
    <col min="11431" max="11431" width="31.54296875" style="2" customWidth="1"/>
    <col min="11432" max="11432" width="9.1796875" style="2"/>
    <col min="11433" max="11433" width="9.1796875" style="2" customWidth="1"/>
    <col min="11434" max="11667" width="9.1796875" style="2"/>
    <col min="11668" max="11668" width="4" style="2" customWidth="1"/>
    <col min="11669" max="11669" width="4.54296875" style="2" customWidth="1"/>
    <col min="11670" max="11670" width="12.81640625" style="2" bestFit="1" customWidth="1"/>
    <col min="11671" max="11675" width="3.54296875" style="2" customWidth="1"/>
    <col min="11676" max="11676" width="9.1796875" style="2" customWidth="1"/>
    <col min="11677" max="11680" width="2.81640625" style="2" customWidth="1"/>
    <col min="11681" max="11681" width="62.1796875" style="2" customWidth="1"/>
    <col min="11682" max="11684" width="7.54296875" style="2" customWidth="1"/>
    <col min="11685" max="11685" width="29.54296875" style="2" customWidth="1"/>
    <col min="11686" max="11686" width="8.54296875" style="2" customWidth="1"/>
    <col min="11687" max="11687" width="31.54296875" style="2" customWidth="1"/>
    <col min="11688" max="11688" width="9.1796875" style="2"/>
    <col min="11689" max="11689" width="9.1796875" style="2" customWidth="1"/>
    <col min="11690" max="11923" width="9.1796875" style="2"/>
    <col min="11924" max="11924" width="4" style="2" customWidth="1"/>
    <col min="11925" max="11925" width="4.54296875" style="2" customWidth="1"/>
    <col min="11926" max="11926" width="12.81640625" style="2" bestFit="1" customWidth="1"/>
    <col min="11927" max="11931" width="3.54296875" style="2" customWidth="1"/>
    <col min="11932" max="11932" width="9.1796875" style="2" customWidth="1"/>
    <col min="11933" max="11936" width="2.81640625" style="2" customWidth="1"/>
    <col min="11937" max="11937" width="62.1796875" style="2" customWidth="1"/>
    <col min="11938" max="11940" width="7.54296875" style="2" customWidth="1"/>
    <col min="11941" max="11941" width="29.54296875" style="2" customWidth="1"/>
    <col min="11942" max="11942" width="8.54296875" style="2" customWidth="1"/>
    <col min="11943" max="11943" width="31.54296875" style="2" customWidth="1"/>
    <col min="11944" max="11944" width="9.1796875" style="2"/>
    <col min="11945" max="11945" width="9.1796875" style="2" customWidth="1"/>
    <col min="11946" max="12179" width="9.1796875" style="2"/>
    <col min="12180" max="12180" width="4" style="2" customWidth="1"/>
    <col min="12181" max="12181" width="4.54296875" style="2" customWidth="1"/>
    <col min="12182" max="12182" width="12.81640625" style="2" bestFit="1" customWidth="1"/>
    <col min="12183" max="12187" width="3.54296875" style="2" customWidth="1"/>
    <col min="12188" max="12188" width="9.1796875" style="2" customWidth="1"/>
    <col min="12189" max="12192" width="2.81640625" style="2" customWidth="1"/>
    <col min="12193" max="12193" width="62.1796875" style="2" customWidth="1"/>
    <col min="12194" max="12196" width="7.54296875" style="2" customWidth="1"/>
    <col min="12197" max="12197" width="29.54296875" style="2" customWidth="1"/>
    <col min="12198" max="12198" width="8.54296875" style="2" customWidth="1"/>
    <col min="12199" max="12199" width="31.54296875" style="2" customWidth="1"/>
    <col min="12200" max="12200" width="9.1796875" style="2"/>
    <col min="12201" max="12201" width="9.1796875" style="2" customWidth="1"/>
    <col min="12202" max="12435" width="9.1796875" style="2"/>
    <col min="12436" max="12436" width="4" style="2" customWidth="1"/>
    <col min="12437" max="12437" width="4.54296875" style="2" customWidth="1"/>
    <col min="12438" max="12438" width="12.81640625" style="2" bestFit="1" customWidth="1"/>
    <col min="12439" max="12443" width="3.54296875" style="2" customWidth="1"/>
    <col min="12444" max="12444" width="9.1796875" style="2" customWidth="1"/>
    <col min="12445" max="12448" width="2.81640625" style="2" customWidth="1"/>
    <col min="12449" max="12449" width="62.1796875" style="2" customWidth="1"/>
    <col min="12450" max="12452" width="7.54296875" style="2" customWidth="1"/>
    <col min="12453" max="12453" width="29.54296875" style="2" customWidth="1"/>
    <col min="12454" max="12454" width="8.54296875" style="2" customWidth="1"/>
    <col min="12455" max="12455" width="31.54296875" style="2" customWidth="1"/>
    <col min="12456" max="12456" width="9.1796875" style="2"/>
    <col min="12457" max="12457" width="9.1796875" style="2" customWidth="1"/>
    <col min="12458" max="12691" width="9.1796875" style="2"/>
    <col min="12692" max="12692" width="4" style="2" customWidth="1"/>
    <col min="12693" max="12693" width="4.54296875" style="2" customWidth="1"/>
    <col min="12694" max="12694" width="12.81640625" style="2" bestFit="1" customWidth="1"/>
    <col min="12695" max="12699" width="3.54296875" style="2" customWidth="1"/>
    <col min="12700" max="12700" width="9.1796875" style="2" customWidth="1"/>
    <col min="12701" max="12704" width="2.81640625" style="2" customWidth="1"/>
    <col min="12705" max="12705" width="62.1796875" style="2" customWidth="1"/>
    <col min="12706" max="12708" width="7.54296875" style="2" customWidth="1"/>
    <col min="12709" max="12709" width="29.54296875" style="2" customWidth="1"/>
    <col min="12710" max="12710" width="8.54296875" style="2" customWidth="1"/>
    <col min="12711" max="12711" width="31.54296875" style="2" customWidth="1"/>
    <col min="12712" max="12712" width="9.1796875" style="2"/>
    <col min="12713" max="12713" width="9.1796875" style="2" customWidth="1"/>
    <col min="12714" max="12947" width="9.1796875" style="2"/>
    <col min="12948" max="12948" width="4" style="2" customWidth="1"/>
    <col min="12949" max="12949" width="4.54296875" style="2" customWidth="1"/>
    <col min="12950" max="12950" width="12.81640625" style="2" bestFit="1" customWidth="1"/>
    <col min="12951" max="12955" width="3.54296875" style="2" customWidth="1"/>
    <col min="12956" max="12956" width="9.1796875" style="2" customWidth="1"/>
    <col min="12957" max="12960" width="2.81640625" style="2" customWidth="1"/>
    <col min="12961" max="12961" width="62.1796875" style="2" customWidth="1"/>
    <col min="12962" max="12964" width="7.54296875" style="2" customWidth="1"/>
    <col min="12965" max="12965" width="29.54296875" style="2" customWidth="1"/>
    <col min="12966" max="12966" width="8.54296875" style="2" customWidth="1"/>
    <col min="12967" max="12967" width="31.54296875" style="2" customWidth="1"/>
    <col min="12968" max="12968" width="9.1796875" style="2"/>
    <col min="12969" max="12969" width="9.1796875" style="2" customWidth="1"/>
    <col min="12970" max="13203" width="9.1796875" style="2"/>
    <col min="13204" max="13204" width="4" style="2" customWidth="1"/>
    <col min="13205" max="13205" width="4.54296875" style="2" customWidth="1"/>
    <col min="13206" max="13206" width="12.81640625" style="2" bestFit="1" customWidth="1"/>
    <col min="13207" max="13211" width="3.54296875" style="2" customWidth="1"/>
    <col min="13212" max="13212" width="9.1796875" style="2" customWidth="1"/>
    <col min="13213" max="13216" width="2.81640625" style="2" customWidth="1"/>
    <col min="13217" max="13217" width="62.1796875" style="2" customWidth="1"/>
    <col min="13218" max="13220" width="7.54296875" style="2" customWidth="1"/>
    <col min="13221" max="13221" width="29.54296875" style="2" customWidth="1"/>
    <col min="13222" max="13222" width="8.54296875" style="2" customWidth="1"/>
    <col min="13223" max="13223" width="31.54296875" style="2" customWidth="1"/>
    <col min="13224" max="13224" width="9.1796875" style="2"/>
    <col min="13225" max="13225" width="9.1796875" style="2" customWidth="1"/>
    <col min="13226" max="13459" width="9.1796875" style="2"/>
    <col min="13460" max="13460" width="4" style="2" customWidth="1"/>
    <col min="13461" max="13461" width="4.54296875" style="2" customWidth="1"/>
    <col min="13462" max="13462" width="12.81640625" style="2" bestFit="1" customWidth="1"/>
    <col min="13463" max="13467" width="3.54296875" style="2" customWidth="1"/>
    <col min="13468" max="13468" width="9.1796875" style="2" customWidth="1"/>
    <col min="13469" max="13472" width="2.81640625" style="2" customWidth="1"/>
    <col min="13473" max="13473" width="62.1796875" style="2" customWidth="1"/>
    <col min="13474" max="13476" width="7.54296875" style="2" customWidth="1"/>
    <col min="13477" max="13477" width="29.54296875" style="2" customWidth="1"/>
    <col min="13478" max="13478" width="8.54296875" style="2" customWidth="1"/>
    <col min="13479" max="13479" width="31.54296875" style="2" customWidth="1"/>
    <col min="13480" max="13480" width="9.1796875" style="2"/>
    <col min="13481" max="13481" width="9.1796875" style="2" customWidth="1"/>
    <col min="13482" max="13715" width="9.1796875" style="2"/>
    <col min="13716" max="13716" width="4" style="2" customWidth="1"/>
    <col min="13717" max="13717" width="4.54296875" style="2" customWidth="1"/>
    <col min="13718" max="13718" width="12.81640625" style="2" bestFit="1" customWidth="1"/>
    <col min="13719" max="13723" width="3.54296875" style="2" customWidth="1"/>
    <col min="13724" max="13724" width="9.1796875" style="2" customWidth="1"/>
    <col min="13725" max="13728" width="2.81640625" style="2" customWidth="1"/>
    <col min="13729" max="13729" width="62.1796875" style="2" customWidth="1"/>
    <col min="13730" max="13732" width="7.54296875" style="2" customWidth="1"/>
    <col min="13733" max="13733" width="29.54296875" style="2" customWidth="1"/>
    <col min="13734" max="13734" width="8.54296875" style="2" customWidth="1"/>
    <col min="13735" max="13735" width="31.54296875" style="2" customWidth="1"/>
    <col min="13736" max="13736" width="9.1796875" style="2"/>
    <col min="13737" max="13737" width="9.1796875" style="2" customWidth="1"/>
    <col min="13738" max="13971" width="9.1796875" style="2"/>
    <col min="13972" max="13972" width="4" style="2" customWidth="1"/>
    <col min="13973" max="13973" width="4.54296875" style="2" customWidth="1"/>
    <col min="13974" max="13974" width="12.81640625" style="2" bestFit="1" customWidth="1"/>
    <col min="13975" max="13979" width="3.54296875" style="2" customWidth="1"/>
    <col min="13980" max="13980" width="9.1796875" style="2" customWidth="1"/>
    <col min="13981" max="13984" width="2.81640625" style="2" customWidth="1"/>
    <col min="13985" max="13985" width="62.1796875" style="2" customWidth="1"/>
    <col min="13986" max="13988" width="7.54296875" style="2" customWidth="1"/>
    <col min="13989" max="13989" width="29.54296875" style="2" customWidth="1"/>
    <col min="13990" max="13990" width="8.54296875" style="2" customWidth="1"/>
    <col min="13991" max="13991" width="31.54296875" style="2" customWidth="1"/>
    <col min="13992" max="13992" width="9.1796875" style="2"/>
    <col min="13993" max="13993" width="9.1796875" style="2" customWidth="1"/>
    <col min="13994" max="14227" width="9.1796875" style="2"/>
    <col min="14228" max="14228" width="4" style="2" customWidth="1"/>
    <col min="14229" max="14229" width="4.54296875" style="2" customWidth="1"/>
    <col min="14230" max="14230" width="12.81640625" style="2" bestFit="1" customWidth="1"/>
    <col min="14231" max="14235" width="3.54296875" style="2" customWidth="1"/>
    <col min="14236" max="14236" width="9.1796875" style="2" customWidth="1"/>
    <col min="14237" max="14240" width="2.81640625" style="2" customWidth="1"/>
    <col min="14241" max="14241" width="62.1796875" style="2" customWidth="1"/>
    <col min="14242" max="14244" width="7.54296875" style="2" customWidth="1"/>
    <col min="14245" max="14245" width="29.54296875" style="2" customWidth="1"/>
    <col min="14246" max="14246" width="8.54296875" style="2" customWidth="1"/>
    <col min="14247" max="14247" width="31.54296875" style="2" customWidth="1"/>
    <col min="14248" max="14248" width="9.1796875" style="2"/>
    <col min="14249" max="14249" width="9.1796875" style="2" customWidth="1"/>
    <col min="14250" max="14483" width="9.1796875" style="2"/>
    <col min="14484" max="14484" width="4" style="2" customWidth="1"/>
    <col min="14485" max="14485" width="4.54296875" style="2" customWidth="1"/>
    <col min="14486" max="14486" width="12.81640625" style="2" bestFit="1" customWidth="1"/>
    <col min="14487" max="14491" width="3.54296875" style="2" customWidth="1"/>
    <col min="14492" max="14492" width="9.1796875" style="2" customWidth="1"/>
    <col min="14493" max="14496" width="2.81640625" style="2" customWidth="1"/>
    <col min="14497" max="14497" width="62.1796875" style="2" customWidth="1"/>
    <col min="14498" max="14500" width="7.54296875" style="2" customWidth="1"/>
    <col min="14501" max="14501" width="29.54296875" style="2" customWidth="1"/>
    <col min="14502" max="14502" width="8.54296875" style="2" customWidth="1"/>
    <col min="14503" max="14503" width="31.54296875" style="2" customWidth="1"/>
    <col min="14504" max="14504" width="9.1796875" style="2"/>
    <col min="14505" max="14505" width="9.1796875" style="2" customWidth="1"/>
    <col min="14506" max="14739" width="9.1796875" style="2"/>
    <col min="14740" max="14740" width="4" style="2" customWidth="1"/>
    <col min="14741" max="14741" width="4.54296875" style="2" customWidth="1"/>
    <col min="14742" max="14742" width="12.81640625" style="2" bestFit="1" customWidth="1"/>
    <col min="14743" max="14747" width="3.54296875" style="2" customWidth="1"/>
    <col min="14748" max="14748" width="9.1796875" style="2" customWidth="1"/>
    <col min="14749" max="14752" width="2.81640625" style="2" customWidth="1"/>
    <col min="14753" max="14753" width="62.1796875" style="2" customWidth="1"/>
    <col min="14754" max="14756" width="7.54296875" style="2" customWidth="1"/>
    <col min="14757" max="14757" width="29.54296875" style="2" customWidth="1"/>
    <col min="14758" max="14758" width="8.54296875" style="2" customWidth="1"/>
    <col min="14759" max="14759" width="31.54296875" style="2" customWidth="1"/>
    <col min="14760" max="14760" width="9.1796875" style="2"/>
    <col min="14761" max="14761" width="9.1796875" style="2" customWidth="1"/>
    <col min="14762" max="14995" width="9.1796875" style="2"/>
    <col min="14996" max="14996" width="4" style="2" customWidth="1"/>
    <col min="14997" max="14997" width="4.54296875" style="2" customWidth="1"/>
    <col min="14998" max="14998" width="12.81640625" style="2" bestFit="1" customWidth="1"/>
    <col min="14999" max="15003" width="3.54296875" style="2" customWidth="1"/>
    <col min="15004" max="15004" width="9.1796875" style="2" customWidth="1"/>
    <col min="15005" max="15008" width="2.81640625" style="2" customWidth="1"/>
    <col min="15009" max="15009" width="62.1796875" style="2" customWidth="1"/>
    <col min="15010" max="15012" width="7.54296875" style="2" customWidth="1"/>
    <col min="15013" max="15013" width="29.54296875" style="2" customWidth="1"/>
    <col min="15014" max="15014" width="8.54296875" style="2" customWidth="1"/>
    <col min="15015" max="15015" width="31.54296875" style="2" customWidth="1"/>
    <col min="15016" max="15016" width="9.1796875" style="2"/>
    <col min="15017" max="15017" width="9.1796875" style="2" customWidth="1"/>
    <col min="15018" max="15251" width="9.1796875" style="2"/>
    <col min="15252" max="15252" width="4" style="2" customWidth="1"/>
    <col min="15253" max="15253" width="4.54296875" style="2" customWidth="1"/>
    <col min="15254" max="15254" width="12.81640625" style="2" bestFit="1" customWidth="1"/>
    <col min="15255" max="15259" width="3.54296875" style="2" customWidth="1"/>
    <col min="15260" max="15260" width="9.1796875" style="2" customWidth="1"/>
    <col min="15261" max="15264" width="2.81640625" style="2" customWidth="1"/>
    <col min="15265" max="15265" width="62.1796875" style="2" customWidth="1"/>
    <col min="15266" max="15268" width="7.54296875" style="2" customWidth="1"/>
    <col min="15269" max="15269" width="29.54296875" style="2" customWidth="1"/>
    <col min="15270" max="15270" width="8.54296875" style="2" customWidth="1"/>
    <col min="15271" max="15271" width="31.54296875" style="2" customWidth="1"/>
    <col min="15272" max="15272" width="9.1796875" style="2"/>
    <col min="15273" max="15273" width="9.1796875" style="2" customWidth="1"/>
    <col min="15274" max="15507" width="9.1796875" style="2"/>
    <col min="15508" max="15508" width="4" style="2" customWidth="1"/>
    <col min="15509" max="15509" width="4.54296875" style="2" customWidth="1"/>
    <col min="15510" max="15510" width="12.81640625" style="2" bestFit="1" customWidth="1"/>
    <col min="15511" max="15515" width="3.54296875" style="2" customWidth="1"/>
    <col min="15516" max="15516" width="9.1796875" style="2" customWidth="1"/>
    <col min="15517" max="15520" width="2.81640625" style="2" customWidth="1"/>
    <col min="15521" max="15521" width="62.1796875" style="2" customWidth="1"/>
    <col min="15522" max="15524" width="7.54296875" style="2" customWidth="1"/>
    <col min="15525" max="15525" width="29.54296875" style="2" customWidth="1"/>
    <col min="15526" max="15526" width="8.54296875" style="2" customWidth="1"/>
    <col min="15527" max="15527" width="31.54296875" style="2" customWidth="1"/>
    <col min="15528" max="15528" width="9.1796875" style="2"/>
    <col min="15529" max="15529" width="9.1796875" style="2" customWidth="1"/>
    <col min="15530" max="15763" width="9.1796875" style="2"/>
    <col min="15764" max="15764" width="4" style="2" customWidth="1"/>
    <col min="15765" max="15765" width="4.54296875" style="2" customWidth="1"/>
    <col min="15766" max="15766" width="12.81640625" style="2" bestFit="1" customWidth="1"/>
    <col min="15767" max="15771" width="3.54296875" style="2" customWidth="1"/>
    <col min="15772" max="15772" width="9.1796875" style="2" customWidth="1"/>
    <col min="15773" max="15776" width="2.81640625" style="2" customWidth="1"/>
    <col min="15777" max="15777" width="62.1796875" style="2" customWidth="1"/>
    <col min="15778" max="15780" width="7.54296875" style="2" customWidth="1"/>
    <col min="15781" max="15781" width="29.54296875" style="2" customWidth="1"/>
    <col min="15782" max="15782" width="8.54296875" style="2" customWidth="1"/>
    <col min="15783" max="15783" width="31.54296875" style="2" customWidth="1"/>
    <col min="15784" max="15784" width="9.1796875" style="2"/>
    <col min="15785" max="15785" width="9.1796875" style="2" customWidth="1"/>
    <col min="15786" max="16019" width="9.1796875" style="2"/>
    <col min="16020" max="16020" width="4" style="2" customWidth="1"/>
    <col min="16021" max="16021" width="4.54296875" style="2" customWidth="1"/>
    <col min="16022" max="16022" width="12.81640625" style="2" bestFit="1" customWidth="1"/>
    <col min="16023" max="16027" width="3.54296875" style="2" customWidth="1"/>
    <col min="16028" max="16028" width="9.1796875" style="2" customWidth="1"/>
    <col min="16029" max="16032" width="2.81640625" style="2" customWidth="1"/>
    <col min="16033" max="16033" width="62.1796875" style="2" customWidth="1"/>
    <col min="16034" max="16036" width="7.54296875" style="2" customWidth="1"/>
    <col min="16037" max="16037" width="29.54296875" style="2" customWidth="1"/>
    <col min="16038" max="16038" width="8.54296875" style="2" customWidth="1"/>
    <col min="16039" max="16039" width="31.54296875" style="2" customWidth="1"/>
    <col min="16040" max="16040" width="9.1796875" style="2"/>
    <col min="16041" max="16041" width="9.1796875" style="2" customWidth="1"/>
    <col min="16042" max="16384" width="9.1796875" style="2"/>
  </cols>
  <sheetData>
    <row r="1" spans="1:48" ht="21" customHeight="1" x14ac:dyDescent="0.25">
      <c r="D1" s="54" t="s">
        <v>580</v>
      </c>
      <c r="I1" s="65"/>
      <c r="J1" s="65"/>
      <c r="K1" s="65"/>
      <c r="L1" s="65"/>
      <c r="M1" s="65"/>
      <c r="N1" s="75"/>
      <c r="O1" s="75"/>
      <c r="P1" s="76"/>
      <c r="Q1" s="77"/>
      <c r="R1" s="76"/>
      <c r="S1" s="76"/>
      <c r="T1" s="76"/>
      <c r="U1" s="76"/>
      <c r="V1" s="76"/>
      <c r="W1" s="75"/>
      <c r="X1" s="75"/>
      <c r="Y1" s="75"/>
      <c r="Z1" s="75"/>
      <c r="AA1" s="75"/>
      <c r="AB1" s="76"/>
      <c r="AC1" s="76"/>
      <c r="AD1" s="76"/>
      <c r="AE1" s="486"/>
      <c r="AF1" s="76"/>
      <c r="AG1" s="76"/>
      <c r="AH1" s="76"/>
      <c r="AI1" s="76"/>
      <c r="AJ1" s="76"/>
      <c r="AK1" s="76"/>
      <c r="AL1" s="76"/>
      <c r="AM1" s="76"/>
      <c r="AN1" s="76"/>
      <c r="AO1" s="76"/>
      <c r="AP1" s="76"/>
      <c r="AQ1" s="76"/>
    </row>
    <row r="2" spans="1:48" ht="21.75" customHeight="1" thickBot="1" x14ac:dyDescent="0.3">
      <c r="D2" s="55" t="str">
        <f>LEFT(Country!B3,3)</f>
        <v>USA</v>
      </c>
      <c r="E2" s="55"/>
    </row>
    <row r="3" spans="1:48" ht="16.5" customHeight="1" thickBot="1" x14ac:dyDescent="0.3">
      <c r="D3" s="56"/>
      <c r="E3" s="57"/>
      <c r="F3" s="57"/>
      <c r="G3" s="57"/>
      <c r="H3" s="58"/>
      <c r="I3" s="69"/>
      <c r="J3" s="576" t="s">
        <v>372</v>
      </c>
      <c r="K3" s="577"/>
      <c r="L3" s="577"/>
      <c r="M3" s="578"/>
      <c r="N3" s="600" t="s">
        <v>913</v>
      </c>
      <c r="O3" s="600"/>
      <c r="P3" s="600"/>
      <c r="Q3" s="600"/>
      <c r="R3" s="600"/>
      <c r="S3" s="600"/>
      <c r="T3" s="600"/>
      <c r="U3" s="600"/>
      <c r="V3" s="600"/>
      <c r="W3" s="601"/>
      <c r="X3" s="597" t="s">
        <v>372</v>
      </c>
      <c r="Y3" s="598"/>
      <c r="Z3" s="598"/>
      <c r="AA3" s="599"/>
      <c r="AB3" s="584" t="s">
        <v>279</v>
      </c>
      <c r="AC3" s="585"/>
      <c r="AD3" s="585"/>
      <c r="AE3" s="585"/>
      <c r="AF3" s="585"/>
      <c r="AG3" s="585"/>
      <c r="AH3" s="585"/>
      <c r="AI3" s="585"/>
      <c r="AJ3" s="585"/>
      <c r="AK3" s="585"/>
      <c r="AL3" s="585"/>
      <c r="AM3" s="585"/>
      <c r="AN3" s="585"/>
      <c r="AO3" s="585"/>
      <c r="AP3" s="585"/>
      <c r="AQ3" s="586"/>
      <c r="AS3" s="587" t="s">
        <v>293</v>
      </c>
      <c r="AT3" s="588"/>
      <c r="AU3" s="588"/>
      <c r="AV3" s="589"/>
    </row>
    <row r="4" spans="1:48" ht="159" customHeight="1" thickBot="1" x14ac:dyDescent="0.3">
      <c r="A4" s="12" t="s">
        <v>294</v>
      </c>
      <c r="B4" s="26" t="s">
        <v>34</v>
      </c>
      <c r="C4" s="70" t="s">
        <v>28</v>
      </c>
      <c r="D4" s="594" t="s">
        <v>274</v>
      </c>
      <c r="E4" s="595"/>
      <c r="F4" s="595"/>
      <c r="G4" s="595"/>
      <c r="H4" s="596"/>
      <c r="I4" s="313" t="s">
        <v>959</v>
      </c>
      <c r="J4" s="83"/>
      <c r="K4" s="83"/>
      <c r="L4" s="83"/>
      <c r="M4" s="83"/>
      <c r="N4" s="487" t="s">
        <v>276</v>
      </c>
      <c r="O4" s="488" t="s">
        <v>277</v>
      </c>
      <c r="P4" s="489" t="s">
        <v>1027</v>
      </c>
      <c r="Q4" s="488" t="s">
        <v>1028</v>
      </c>
      <c r="R4" s="488" t="s">
        <v>1029</v>
      </c>
      <c r="S4" s="488" t="s">
        <v>1030</v>
      </c>
      <c r="T4" s="488" t="s">
        <v>1031</v>
      </c>
      <c r="U4" s="488" t="s">
        <v>1032</v>
      </c>
      <c r="V4" s="490" t="s">
        <v>1033</v>
      </c>
      <c r="W4" s="491" t="s">
        <v>1034</v>
      </c>
      <c r="X4" s="492"/>
      <c r="Y4" s="493"/>
      <c r="Z4" s="488"/>
      <c r="AA4" s="492"/>
      <c r="AB4" s="487" t="s">
        <v>280</v>
      </c>
      <c r="AC4" s="488" t="s">
        <v>281</v>
      </c>
      <c r="AD4" s="488" t="s">
        <v>1029</v>
      </c>
      <c r="AE4" s="488" t="s">
        <v>1030</v>
      </c>
      <c r="AF4" s="494" t="s">
        <v>1035</v>
      </c>
      <c r="AG4" s="488" t="s">
        <v>285</v>
      </c>
      <c r="AH4" s="488" t="s">
        <v>1032</v>
      </c>
      <c r="AI4" s="495" t="s">
        <v>1036</v>
      </c>
      <c r="AJ4" s="488" t="s">
        <v>1030</v>
      </c>
      <c r="AK4" s="496" t="s">
        <v>1037</v>
      </c>
      <c r="AL4" s="488" t="s">
        <v>285</v>
      </c>
      <c r="AM4" s="488" t="s">
        <v>1032</v>
      </c>
      <c r="AN4" s="488" t="s">
        <v>1038</v>
      </c>
      <c r="AO4" s="495" t="s">
        <v>290</v>
      </c>
      <c r="AP4" s="488" t="s">
        <v>291</v>
      </c>
      <c r="AQ4" s="497" t="s">
        <v>292</v>
      </c>
      <c r="AS4" s="59"/>
      <c r="AT4" s="79"/>
      <c r="AU4" s="80"/>
      <c r="AV4" s="81"/>
    </row>
    <row r="5" spans="1:48" ht="69.650000000000006" customHeight="1" thickBot="1" x14ac:dyDescent="0.3">
      <c r="A5" s="70"/>
      <c r="B5" s="26"/>
      <c r="C5" s="64"/>
      <c r="D5" s="30"/>
      <c r="E5" s="553" t="s">
        <v>395</v>
      </c>
      <c r="F5" s="553"/>
      <c r="G5" s="553"/>
      <c r="H5" s="554"/>
      <c r="I5" s="525"/>
      <c r="J5" s="383"/>
      <c r="K5" s="384"/>
      <c r="L5" s="384"/>
      <c r="M5" s="385"/>
      <c r="N5" s="461"/>
      <c r="O5" s="344"/>
      <c r="P5" s="344"/>
      <c r="Q5" s="344"/>
      <c r="R5" s="233"/>
      <c r="S5" s="366"/>
      <c r="T5" s="319"/>
      <c r="U5" s="380"/>
      <c r="V5" s="344"/>
      <c r="W5" s="165"/>
      <c r="X5" s="318"/>
      <c r="Y5" s="319"/>
      <c r="Z5" s="319"/>
      <c r="AA5" s="438"/>
      <c r="AB5" s="321"/>
      <c r="AC5" s="519"/>
      <c r="AD5" s="233"/>
      <c r="AE5" s="320"/>
      <c r="AF5" s="319"/>
      <c r="AG5" s="233"/>
      <c r="AH5" s="366"/>
      <c r="AI5" s="233"/>
      <c r="AJ5" s="366"/>
      <c r="AK5" s="380" t="str">
        <f t="shared" ref="AK5:AK68" si="0">IF(AND(AI5="",AG5="",AF5=""),"",IF(AND(AI5="",AG5=""),AF5,IF(AND(AI5="",AG5&lt;&gt;""),AG5,IF(AND(AI5="",AG5&lt;&gt;""),AG5,AI5))))</f>
        <v/>
      </c>
      <c r="AL5" s="462"/>
      <c r="AM5" s="380"/>
      <c r="AN5" s="320"/>
      <c r="AO5" s="380"/>
      <c r="AP5" s="319" t="str">
        <f>IF(AND(AN5="",AL5="",AK5=""),".",IF(AND(AN5="",AL5=""),AK5,IF(AND(AN5="",AL5&lt;&gt;""),AL5,IF(AND(AN5="",AL5&lt;&gt;""),AL5,AN5))))</f>
        <v>.</v>
      </c>
      <c r="AQ5" s="381"/>
      <c r="AS5" s="347"/>
      <c r="AT5" s="348"/>
      <c r="AU5" s="348"/>
      <c r="AV5" s="349"/>
    </row>
    <row r="6" spans="1:48" ht="30" customHeight="1" x14ac:dyDescent="0.25">
      <c r="A6" s="22" t="str">
        <f>MID($E$5,FIND("(Q",$E$5)+1,7)&amp;"_G1"</f>
        <v>Q1b.0.1_G1</v>
      </c>
      <c r="B6" s="26" t="s">
        <v>572</v>
      </c>
      <c r="C6" s="51" t="s">
        <v>400</v>
      </c>
      <c r="D6" s="30"/>
      <c r="E6" s="477"/>
      <c r="F6" s="582" t="s">
        <v>391</v>
      </c>
      <c r="G6" s="582"/>
      <c r="H6" s="583"/>
      <c r="I6" s="642" t="s">
        <v>838</v>
      </c>
      <c r="J6" s="386"/>
      <c r="K6" s="387"/>
      <c r="L6" s="387"/>
      <c r="M6" s="388"/>
      <c r="N6" s="499" t="s">
        <v>0</v>
      </c>
      <c r="O6" s="330" t="str">
        <f t="shared" ref="O6:O12" si="1">IF(OR(B6="NI",B6="N"),"New question introduced in 2023 - Please answer this question for the year of the previous update in Column P",IF(B6="EC","Small changes were made to the question. Take extra care when validating the response in Column N. If necessary, please change your answer in Column P",""))</f>
        <v/>
      </c>
      <c r="P6" s="113"/>
      <c r="Q6" s="114"/>
      <c r="R6" s="130"/>
      <c r="S6" s="367"/>
      <c r="T6" s="330"/>
      <c r="U6" s="331"/>
      <c r="V6" s="526" t="str">
        <f>IF(AND(T6="",R6="",P6="",N6=""),"",IF(AND(T6="",R6="",P6=""),N6,IF(AND(T6="",R6="",P6&lt;&gt;""),P6,IF(AND(T6="",R6&lt;&gt;""),R6,T6))))</f>
        <v/>
      </c>
      <c r="W6" s="115"/>
      <c r="X6" s="343"/>
      <c r="Y6" s="344"/>
      <c r="Z6" s="344"/>
      <c r="AA6" s="234"/>
      <c r="AB6" s="161"/>
      <c r="AC6" s="125"/>
      <c r="AD6" s="122"/>
      <c r="AE6" s="122"/>
      <c r="AF6" s="501" t="str">
        <f>IF(AND(AB6="",AD6=""),"",IF(AD6="",AB6,AD6))</f>
        <v/>
      </c>
      <c r="AG6" s="122"/>
      <c r="AH6" s="368"/>
      <c r="AI6" s="122"/>
      <c r="AJ6" s="368"/>
      <c r="AK6" s="500" t="str">
        <f t="shared" si="0"/>
        <v/>
      </c>
      <c r="AL6" s="373"/>
      <c r="AM6" s="139"/>
      <c r="AN6" s="122"/>
      <c r="AO6" s="139"/>
      <c r="AP6" s="501" t="str">
        <f t="shared" ref="AP6" si="2">IF(AND(AN6="",AL6="",AK6=""),".",IF(AND(AN6="",AL6=""),AK6,IF(AND(AN6="",AL6&lt;&gt;""),AL6,IF(AND(AN6="",AL6&lt;&gt;""),AL6,AN6))))</f>
        <v>.</v>
      </c>
      <c r="AQ6" s="369"/>
      <c r="AS6" s="350"/>
      <c r="AT6" s="351"/>
      <c r="AU6" s="351"/>
      <c r="AV6" s="352"/>
    </row>
    <row r="7" spans="1:48" ht="30" customHeight="1" x14ac:dyDescent="0.25">
      <c r="A7" s="22" t="str">
        <f>MID($E$5,FIND("(Q",$E$5)+1,7)&amp;"_G2"</f>
        <v>Q1b.0.1_G2</v>
      </c>
      <c r="B7" s="26" t="s">
        <v>572</v>
      </c>
      <c r="C7" s="51" t="s">
        <v>401</v>
      </c>
      <c r="D7" s="145"/>
      <c r="E7" s="144"/>
      <c r="F7" s="580" t="s">
        <v>392</v>
      </c>
      <c r="G7" s="580"/>
      <c r="H7" s="581"/>
      <c r="I7" s="602"/>
      <c r="J7" s="386"/>
      <c r="K7" s="387"/>
      <c r="L7" s="387"/>
      <c r="M7" s="388"/>
      <c r="N7" s="499" t="s">
        <v>0</v>
      </c>
      <c r="O7" s="330" t="str">
        <f t="shared" si="1"/>
        <v/>
      </c>
      <c r="P7" s="130"/>
      <c r="Q7" s="114"/>
      <c r="R7" s="130"/>
      <c r="S7" s="367"/>
      <c r="T7" s="330"/>
      <c r="U7" s="331"/>
      <c r="V7" s="332" t="str">
        <f t="shared" ref="V7:V15" si="3">IF(AND(T7="",R7="",P7="",N7=""),"",IF(AND(T7="",R7="", P7=""),N7,IF(AND(T7="", R7="",P7&lt;&gt;""),P7,IF(AND(T7="",R7&lt;&gt;""),R7,T7))))</f>
        <v/>
      </c>
      <c r="W7" s="115"/>
      <c r="X7" s="343"/>
      <c r="Y7" s="344"/>
      <c r="Z7" s="344"/>
      <c r="AA7" s="234"/>
      <c r="AB7" s="161"/>
      <c r="AC7" s="125"/>
      <c r="AD7" s="122"/>
      <c r="AE7" s="122"/>
      <c r="AF7" s="123" t="str">
        <f t="shared" ref="AF7:AF70" si="4">IF(AND(AB7="",AD7=""),"",IF(AD7="",AB7,AD7))</f>
        <v/>
      </c>
      <c r="AG7" s="122"/>
      <c r="AH7" s="368"/>
      <c r="AI7" s="122"/>
      <c r="AJ7" s="368"/>
      <c r="AK7" s="139" t="str">
        <f t="shared" si="0"/>
        <v/>
      </c>
      <c r="AL7" s="373"/>
      <c r="AM7" s="139"/>
      <c r="AN7" s="122"/>
      <c r="AO7" s="139"/>
      <c r="AP7" s="123" t="str">
        <f t="shared" ref="AP7:AP69" si="5">IF(AND(AN7="",AL7="",AK7=""),".",IF(AND(AN7="",AL7=""),AK7,IF(AND(AN7="",AL7&lt;&gt;""),AL7,IF(AND(AN7="",AL7&lt;&gt;""),AL7,AN7))))</f>
        <v>.</v>
      </c>
      <c r="AQ7" s="369"/>
      <c r="AS7" s="350"/>
      <c r="AT7" s="351"/>
      <c r="AU7" s="351"/>
      <c r="AV7" s="352"/>
    </row>
    <row r="8" spans="1:48" ht="30" customHeight="1" x14ac:dyDescent="0.25">
      <c r="A8" s="22" t="str">
        <f>MID($E$5,FIND("(Q",$E$5)+1,7)&amp;"_G6"</f>
        <v>Q1b.0.1_G6</v>
      </c>
      <c r="B8" s="26" t="s">
        <v>572</v>
      </c>
      <c r="C8" s="51" t="s">
        <v>402</v>
      </c>
      <c r="D8" s="145"/>
      <c r="E8" s="144"/>
      <c r="F8" s="580" t="s">
        <v>393</v>
      </c>
      <c r="G8" s="580"/>
      <c r="H8" s="581"/>
      <c r="I8" s="602"/>
      <c r="J8" s="386"/>
      <c r="K8" s="387"/>
      <c r="L8" s="387"/>
      <c r="M8" s="388"/>
      <c r="N8" s="499" t="s">
        <v>0</v>
      </c>
      <c r="O8" s="330" t="str">
        <f t="shared" si="1"/>
        <v/>
      </c>
      <c r="P8" s="130"/>
      <c r="Q8" s="114"/>
      <c r="R8" s="130"/>
      <c r="S8" s="367"/>
      <c r="T8" s="330"/>
      <c r="U8" s="331"/>
      <c r="V8" s="332" t="str">
        <f t="shared" si="3"/>
        <v/>
      </c>
      <c r="W8" s="115"/>
      <c r="X8" s="343"/>
      <c r="Y8" s="344"/>
      <c r="Z8" s="344"/>
      <c r="AA8" s="234"/>
      <c r="AB8" s="161"/>
      <c r="AC8" s="125"/>
      <c r="AD8" s="122"/>
      <c r="AE8" s="122"/>
      <c r="AF8" s="123" t="str">
        <f t="shared" si="4"/>
        <v/>
      </c>
      <c r="AG8" s="122"/>
      <c r="AH8" s="368"/>
      <c r="AI8" s="122"/>
      <c r="AJ8" s="368"/>
      <c r="AK8" s="139" t="str">
        <f t="shared" si="0"/>
        <v/>
      </c>
      <c r="AL8" s="373"/>
      <c r="AM8" s="139"/>
      <c r="AN8" s="122"/>
      <c r="AO8" s="139"/>
      <c r="AP8" s="123" t="str">
        <f t="shared" si="5"/>
        <v>.</v>
      </c>
      <c r="AQ8" s="369"/>
      <c r="AS8" s="350"/>
      <c r="AT8" s="351"/>
      <c r="AU8" s="351"/>
      <c r="AV8" s="352"/>
    </row>
    <row r="9" spans="1:48" ht="30" customHeight="1" x14ac:dyDescent="0.25">
      <c r="A9" s="22" t="str">
        <f>MID($E$5,FIND("(Q",$E$5)+1,7)&amp;"_G3"</f>
        <v>Q1b.0.1_G3</v>
      </c>
      <c r="B9" s="26" t="s">
        <v>572</v>
      </c>
      <c r="C9" s="51" t="s">
        <v>403</v>
      </c>
      <c r="D9" s="485"/>
      <c r="E9" s="482"/>
      <c r="F9" s="582" t="s">
        <v>21</v>
      </c>
      <c r="G9" s="582"/>
      <c r="H9" s="583"/>
      <c r="I9" s="602"/>
      <c r="J9" s="386"/>
      <c r="K9" s="387"/>
      <c r="L9" s="387"/>
      <c r="M9" s="388"/>
      <c r="N9" s="499" t="s">
        <v>0</v>
      </c>
      <c r="O9" s="330" t="str">
        <f t="shared" si="1"/>
        <v/>
      </c>
      <c r="P9" s="130"/>
      <c r="Q9" s="114"/>
      <c r="R9" s="130"/>
      <c r="S9" s="367"/>
      <c r="T9" s="330"/>
      <c r="U9" s="331"/>
      <c r="V9" s="332" t="str">
        <f t="shared" si="3"/>
        <v/>
      </c>
      <c r="W9" s="115"/>
      <c r="X9" s="343"/>
      <c r="Y9" s="344"/>
      <c r="Z9" s="344"/>
      <c r="AA9" s="234"/>
      <c r="AB9" s="161"/>
      <c r="AC9" s="125"/>
      <c r="AD9" s="122"/>
      <c r="AE9" s="122"/>
      <c r="AF9" s="123" t="str">
        <f t="shared" si="4"/>
        <v/>
      </c>
      <c r="AG9" s="122"/>
      <c r="AH9" s="368"/>
      <c r="AI9" s="122"/>
      <c r="AJ9" s="368"/>
      <c r="AK9" s="139" t="str">
        <f t="shared" si="0"/>
        <v/>
      </c>
      <c r="AL9" s="373"/>
      <c r="AM9" s="139"/>
      <c r="AN9" s="122"/>
      <c r="AO9" s="139"/>
      <c r="AP9" s="123" t="str">
        <f t="shared" si="5"/>
        <v>.</v>
      </c>
      <c r="AQ9" s="369"/>
      <c r="AS9" s="350"/>
      <c r="AT9" s="351"/>
      <c r="AU9" s="351"/>
      <c r="AV9" s="352"/>
    </row>
    <row r="10" spans="1:48" ht="30" customHeight="1" x14ac:dyDescent="0.25">
      <c r="A10" s="22" t="str">
        <f>MID($E$5,FIND("(Q",$E$5)+1,7)&amp;"_G4"</f>
        <v>Q1b.0.1_G4</v>
      </c>
      <c r="B10" s="26" t="s">
        <v>572</v>
      </c>
      <c r="C10" s="51" t="s">
        <v>404</v>
      </c>
      <c r="D10" s="485"/>
      <c r="E10" s="482"/>
      <c r="F10" s="582" t="s">
        <v>22</v>
      </c>
      <c r="G10" s="582"/>
      <c r="H10" s="583"/>
      <c r="I10" s="602"/>
      <c r="J10" s="386"/>
      <c r="K10" s="387"/>
      <c r="L10" s="387"/>
      <c r="M10" s="388"/>
      <c r="N10" s="499" t="s">
        <v>0</v>
      </c>
      <c r="O10" s="330" t="str">
        <f>IF(OR(B10="NI",B10="N"),"New question introduced in 2023 - Please answer this question for the year of the previous update in Column P",IF(B10="EC","Small changes were made to the question. Take extra care when validating the response in Column N. If necessary, please change your answer in Column P",""))</f>
        <v/>
      </c>
      <c r="P10" s="130"/>
      <c r="Q10" s="114"/>
      <c r="R10" s="130"/>
      <c r="S10" s="367"/>
      <c r="T10" s="330"/>
      <c r="U10" s="331"/>
      <c r="V10" s="332" t="str">
        <f t="shared" si="3"/>
        <v/>
      </c>
      <c r="W10" s="115"/>
      <c r="X10" s="343"/>
      <c r="Y10" s="344"/>
      <c r="Z10" s="344"/>
      <c r="AA10" s="234"/>
      <c r="AB10" s="161"/>
      <c r="AC10" s="125"/>
      <c r="AD10" s="122"/>
      <c r="AE10" s="122"/>
      <c r="AF10" s="123" t="str">
        <f t="shared" si="4"/>
        <v/>
      </c>
      <c r="AG10" s="122"/>
      <c r="AH10" s="368"/>
      <c r="AI10" s="122"/>
      <c r="AJ10" s="368"/>
      <c r="AK10" s="139" t="str">
        <f t="shared" si="0"/>
        <v/>
      </c>
      <c r="AL10" s="373"/>
      <c r="AM10" s="139"/>
      <c r="AN10" s="122"/>
      <c r="AO10" s="139"/>
      <c r="AP10" s="123" t="str">
        <f t="shared" si="5"/>
        <v>.</v>
      </c>
      <c r="AQ10" s="369"/>
      <c r="AS10" s="350"/>
      <c r="AT10" s="351"/>
      <c r="AU10" s="351"/>
      <c r="AV10" s="352"/>
    </row>
    <row r="11" spans="1:48" ht="30" customHeight="1" x14ac:dyDescent="0.25">
      <c r="A11" s="22" t="str">
        <f>MID($E$5,FIND("(Q",$E$5)+1,7)&amp;"_G9"</f>
        <v>Q1b.0.1_G9</v>
      </c>
      <c r="B11" s="26" t="s">
        <v>572</v>
      </c>
      <c r="C11" s="51" t="s">
        <v>398</v>
      </c>
      <c r="D11" s="485"/>
      <c r="E11" s="482"/>
      <c r="F11" s="582" t="s">
        <v>29</v>
      </c>
      <c r="G11" s="582"/>
      <c r="H11" s="583"/>
      <c r="I11" s="602"/>
      <c r="J11" s="386"/>
      <c r="K11" s="387"/>
      <c r="L11" s="387"/>
      <c r="M11" s="388"/>
      <c r="N11" s="499" t="s">
        <v>0</v>
      </c>
      <c r="O11" s="330" t="str">
        <f t="shared" si="1"/>
        <v/>
      </c>
      <c r="P11" s="130"/>
      <c r="Q11" s="114"/>
      <c r="R11" s="130"/>
      <c r="S11" s="367"/>
      <c r="T11" s="330"/>
      <c r="U11" s="331"/>
      <c r="V11" s="332" t="str">
        <f t="shared" si="3"/>
        <v/>
      </c>
      <c r="W11" s="115"/>
      <c r="X11" s="343"/>
      <c r="Y11" s="344"/>
      <c r="Z11" s="344"/>
      <c r="AA11" s="234"/>
      <c r="AB11" s="161"/>
      <c r="AC11" s="125"/>
      <c r="AD11" s="122"/>
      <c r="AE11" s="122"/>
      <c r="AF11" s="123" t="str">
        <f t="shared" si="4"/>
        <v/>
      </c>
      <c r="AG11" s="122"/>
      <c r="AH11" s="368"/>
      <c r="AI11" s="122"/>
      <c r="AJ11" s="368"/>
      <c r="AK11" s="139" t="str">
        <f t="shared" si="0"/>
        <v/>
      </c>
      <c r="AL11" s="373"/>
      <c r="AM11" s="139"/>
      <c r="AN11" s="122"/>
      <c r="AO11" s="139"/>
      <c r="AP11" s="123" t="str">
        <f t="shared" si="5"/>
        <v>.</v>
      </c>
      <c r="AQ11" s="369"/>
      <c r="AS11" s="350"/>
      <c r="AT11" s="351"/>
      <c r="AU11" s="351"/>
      <c r="AV11" s="352"/>
    </row>
    <row r="12" spans="1:48" ht="30" customHeight="1" x14ac:dyDescent="0.25">
      <c r="A12" s="22" t="str">
        <f>MID($E$5,FIND("(Q",$E$5)+1,7)&amp;"_G5"</f>
        <v>Q1b.0.1_G5</v>
      </c>
      <c r="B12" s="26" t="s">
        <v>572</v>
      </c>
      <c r="C12" s="51" t="s">
        <v>405</v>
      </c>
      <c r="D12" s="485"/>
      <c r="E12" s="482"/>
      <c r="F12" s="582" t="s">
        <v>30</v>
      </c>
      <c r="G12" s="582"/>
      <c r="H12" s="583"/>
      <c r="I12" s="602"/>
      <c r="J12" s="386"/>
      <c r="K12" s="387"/>
      <c r="L12" s="387"/>
      <c r="M12" s="388"/>
      <c r="N12" s="499" t="s">
        <v>0</v>
      </c>
      <c r="O12" s="330" t="str">
        <f t="shared" si="1"/>
        <v/>
      </c>
      <c r="P12" s="130"/>
      <c r="Q12" s="114"/>
      <c r="R12" s="130"/>
      <c r="S12" s="367"/>
      <c r="T12" s="330"/>
      <c r="U12" s="331"/>
      <c r="V12" s="332" t="str">
        <f t="shared" si="3"/>
        <v/>
      </c>
      <c r="W12" s="115"/>
      <c r="X12" s="343"/>
      <c r="Y12" s="344"/>
      <c r="Z12" s="344"/>
      <c r="AA12" s="234"/>
      <c r="AB12" s="161"/>
      <c r="AC12" s="125"/>
      <c r="AD12" s="122"/>
      <c r="AE12" s="122"/>
      <c r="AF12" s="123" t="str">
        <f t="shared" si="4"/>
        <v/>
      </c>
      <c r="AG12" s="122"/>
      <c r="AH12" s="368"/>
      <c r="AI12" s="122"/>
      <c r="AJ12" s="368"/>
      <c r="AK12" s="139" t="str">
        <f t="shared" si="0"/>
        <v/>
      </c>
      <c r="AL12" s="373"/>
      <c r="AM12" s="139"/>
      <c r="AN12" s="122"/>
      <c r="AO12" s="139"/>
      <c r="AP12" s="123" t="str">
        <f t="shared" si="5"/>
        <v>.</v>
      </c>
      <c r="AQ12" s="369"/>
      <c r="AS12" s="350"/>
      <c r="AT12" s="351"/>
      <c r="AU12" s="351"/>
      <c r="AV12" s="352"/>
    </row>
    <row r="13" spans="1:48" s="87" customFormat="1" ht="86.25" customHeight="1" x14ac:dyDescent="0.25">
      <c r="A13" s="22" t="str">
        <f>MID(E13,FIND("(Q",E13)+1,8)</f>
        <v>Q1b.0.1a</v>
      </c>
      <c r="B13" s="85" t="s">
        <v>304</v>
      </c>
      <c r="C13" s="82"/>
      <c r="D13" s="86"/>
      <c r="E13" s="547" t="s">
        <v>1026</v>
      </c>
      <c r="F13" s="547"/>
      <c r="G13" s="547"/>
      <c r="H13" s="548"/>
      <c r="I13" s="104" t="s">
        <v>615</v>
      </c>
      <c r="J13" s="389"/>
      <c r="K13" s="390"/>
      <c r="L13" s="390"/>
      <c r="M13" s="391"/>
      <c r="N13" s="499" t="s">
        <v>0</v>
      </c>
      <c r="O13" s="330" t="s">
        <v>1025</v>
      </c>
      <c r="P13" s="130"/>
      <c r="Q13" s="114"/>
      <c r="R13" s="130"/>
      <c r="S13" s="367"/>
      <c r="T13" s="330"/>
      <c r="U13" s="331"/>
      <c r="V13" s="332" t="str">
        <f t="shared" si="3"/>
        <v/>
      </c>
      <c r="W13" s="115"/>
      <c r="X13" s="343"/>
      <c r="Y13" s="344"/>
      <c r="Z13" s="344"/>
      <c r="AA13" s="234"/>
      <c r="AB13" s="161"/>
      <c r="AC13" s="125"/>
      <c r="AD13" s="122"/>
      <c r="AE13" s="122"/>
      <c r="AF13" s="123" t="str">
        <f t="shared" si="4"/>
        <v/>
      </c>
      <c r="AG13" s="122"/>
      <c r="AH13" s="368"/>
      <c r="AI13" s="122"/>
      <c r="AJ13" s="368"/>
      <c r="AK13" s="139" t="str">
        <f t="shared" si="0"/>
        <v/>
      </c>
      <c r="AL13" s="373"/>
      <c r="AM13" s="139"/>
      <c r="AN13" s="122"/>
      <c r="AO13" s="139"/>
      <c r="AP13" s="123" t="str">
        <f t="shared" si="5"/>
        <v>.</v>
      </c>
      <c r="AQ13" s="369"/>
      <c r="AS13" s="353"/>
      <c r="AT13" s="354"/>
      <c r="AU13" s="354"/>
      <c r="AV13" s="355"/>
    </row>
    <row r="14" spans="1:48" s="87" customFormat="1" ht="45.75" customHeight="1" x14ac:dyDescent="0.25">
      <c r="A14" s="22" t="str">
        <f>MID(E14,FIND("(Q",E14)+1,8)</f>
        <v>Q1b.0.1b</v>
      </c>
      <c r="B14" s="85" t="s">
        <v>304</v>
      </c>
      <c r="C14" s="89"/>
      <c r="D14" s="86"/>
      <c r="E14" s="547" t="s">
        <v>618</v>
      </c>
      <c r="F14" s="547"/>
      <c r="G14" s="547"/>
      <c r="H14" s="548"/>
      <c r="I14" s="502" t="s">
        <v>628</v>
      </c>
      <c r="J14" s="392"/>
      <c r="K14" s="239"/>
      <c r="L14" s="239"/>
      <c r="M14" s="220"/>
      <c r="N14" s="499" t="s">
        <v>0</v>
      </c>
      <c r="O14" s="330" t="s">
        <v>1025</v>
      </c>
      <c r="P14" s="130"/>
      <c r="Q14" s="113"/>
      <c r="R14" s="130"/>
      <c r="S14" s="130"/>
      <c r="T14" s="330"/>
      <c r="U14" s="331"/>
      <c r="V14" s="332" t="str">
        <f t="shared" si="3"/>
        <v/>
      </c>
      <c r="W14" s="115"/>
      <c r="X14" s="343"/>
      <c r="Y14" s="344"/>
      <c r="Z14" s="344"/>
      <c r="AA14" s="234"/>
      <c r="AB14" s="161"/>
      <c r="AC14" s="125"/>
      <c r="AD14" s="122"/>
      <c r="AE14" s="126"/>
      <c r="AF14" s="123" t="str">
        <f t="shared" si="4"/>
        <v/>
      </c>
      <c r="AG14" s="122"/>
      <c r="AH14" s="122"/>
      <c r="AI14" s="122"/>
      <c r="AJ14" s="122"/>
      <c r="AK14" s="139" t="str">
        <f t="shared" si="0"/>
        <v/>
      </c>
      <c r="AL14" s="373"/>
      <c r="AM14" s="139"/>
      <c r="AN14" s="122"/>
      <c r="AO14" s="139"/>
      <c r="AP14" s="123" t="str">
        <f t="shared" si="5"/>
        <v>.</v>
      </c>
      <c r="AQ14" s="369"/>
      <c r="AS14" s="353"/>
      <c r="AT14" s="354"/>
      <c r="AU14" s="354"/>
      <c r="AV14" s="355"/>
    </row>
    <row r="15" spans="1:48" s="87" customFormat="1" ht="36" customHeight="1" x14ac:dyDescent="0.25">
      <c r="A15" s="88"/>
      <c r="B15" s="84"/>
      <c r="C15" s="90"/>
      <c r="D15" s="560" t="s">
        <v>420</v>
      </c>
      <c r="E15" s="561"/>
      <c r="F15" s="561"/>
      <c r="G15" s="561"/>
      <c r="H15" s="562"/>
      <c r="I15" s="132"/>
      <c r="J15" s="356"/>
      <c r="K15" s="357"/>
      <c r="L15" s="357"/>
      <c r="M15" s="358"/>
      <c r="N15" s="499"/>
      <c r="O15" s="330"/>
      <c r="P15" s="131"/>
      <c r="Q15" s="116"/>
      <c r="R15" s="131"/>
      <c r="S15" s="131"/>
      <c r="T15" s="331"/>
      <c r="U15" s="331"/>
      <c r="V15" s="332" t="str">
        <f t="shared" si="3"/>
        <v/>
      </c>
      <c r="W15" s="115"/>
      <c r="X15" s="323"/>
      <c r="Y15" s="326"/>
      <c r="Z15" s="326"/>
      <c r="AA15" s="370"/>
      <c r="AB15" s="535"/>
      <c r="AC15" s="522"/>
      <c r="AD15" s="126"/>
      <c r="AE15" s="122"/>
      <c r="AF15" s="123"/>
      <c r="AG15" s="126"/>
      <c r="AH15" s="126"/>
      <c r="AI15" s="126"/>
      <c r="AJ15" s="126"/>
      <c r="AK15" s="139" t="str">
        <f t="shared" si="0"/>
        <v/>
      </c>
      <c r="AL15" s="463"/>
      <c r="AM15" s="139"/>
      <c r="AN15" s="126"/>
      <c r="AO15" s="139"/>
      <c r="AP15" s="123" t="str">
        <f t="shared" si="5"/>
        <v>.</v>
      </c>
      <c r="AQ15" s="369"/>
      <c r="AS15" s="353"/>
      <c r="AT15" s="354"/>
      <c r="AU15" s="354"/>
      <c r="AV15" s="355"/>
    </row>
    <row r="16" spans="1:48" s="87" customFormat="1" ht="132" customHeight="1" x14ac:dyDescent="0.25">
      <c r="A16" s="88"/>
      <c r="B16" s="84"/>
      <c r="C16" s="325"/>
      <c r="I16" s="91" t="s">
        <v>912</v>
      </c>
      <c r="J16" s="393"/>
      <c r="K16" s="394"/>
      <c r="L16" s="394"/>
      <c r="M16" s="395"/>
      <c r="N16" s="343"/>
      <c r="O16" s="344"/>
      <c r="P16" s="322"/>
      <c r="Q16" s="322"/>
      <c r="R16" s="322"/>
      <c r="S16" s="322"/>
      <c r="T16" s="326"/>
      <c r="U16" s="326"/>
      <c r="V16" s="63"/>
      <c r="W16" s="234"/>
      <c r="X16" s="323"/>
      <c r="Y16" s="326"/>
      <c r="Z16" s="326"/>
      <c r="AA16" s="370"/>
      <c r="AB16" s="536"/>
      <c r="AC16" s="521"/>
      <c r="AD16" s="322"/>
      <c r="AE16" s="233"/>
      <c r="AF16" s="344"/>
      <c r="AG16" s="322"/>
      <c r="AH16" s="322"/>
      <c r="AI16" s="322"/>
      <c r="AJ16" s="322"/>
      <c r="AK16" s="326" t="str">
        <f t="shared" si="0"/>
        <v/>
      </c>
      <c r="AL16" s="464"/>
      <c r="AM16" s="326"/>
      <c r="AN16" s="322"/>
      <c r="AO16" s="326"/>
      <c r="AP16" s="344" t="str">
        <f t="shared" si="5"/>
        <v>.</v>
      </c>
      <c r="AQ16" s="370"/>
      <c r="AS16" s="353"/>
      <c r="AT16" s="354"/>
      <c r="AU16" s="354"/>
      <c r="AV16" s="355"/>
    </row>
    <row r="17" spans="1:48" s="87" customFormat="1" ht="56.5" customHeight="1" x14ac:dyDescent="0.25">
      <c r="B17" s="84"/>
      <c r="C17" s="90"/>
      <c r="D17" s="483"/>
      <c r="E17" s="553" t="s">
        <v>604</v>
      </c>
      <c r="F17" s="553"/>
      <c r="G17" s="553"/>
      <c r="H17" s="554"/>
      <c r="I17" s="590" t="s">
        <v>629</v>
      </c>
      <c r="J17" s="396"/>
      <c r="K17" s="397"/>
      <c r="L17" s="397"/>
      <c r="M17" s="398"/>
      <c r="N17" s="343"/>
      <c r="O17" s="344"/>
      <c r="P17" s="322"/>
      <c r="Q17" s="322"/>
      <c r="R17" s="322"/>
      <c r="S17" s="322"/>
      <c r="T17" s="326"/>
      <c r="U17" s="326"/>
      <c r="V17" s="63"/>
      <c r="W17" s="234"/>
      <c r="X17" s="323"/>
      <c r="Y17" s="326"/>
      <c r="Z17" s="326"/>
      <c r="AA17" s="370"/>
      <c r="AB17" s="536"/>
      <c r="AC17" s="521"/>
      <c r="AD17" s="322"/>
      <c r="AE17" s="233"/>
      <c r="AF17" s="344"/>
      <c r="AG17" s="322"/>
      <c r="AH17" s="322"/>
      <c r="AI17" s="322"/>
      <c r="AJ17" s="322"/>
      <c r="AK17" s="326" t="str">
        <f t="shared" si="0"/>
        <v/>
      </c>
      <c r="AL17" s="464"/>
      <c r="AM17" s="326"/>
      <c r="AN17" s="322"/>
      <c r="AO17" s="326"/>
      <c r="AP17" s="344" t="str">
        <f t="shared" si="5"/>
        <v>.</v>
      </c>
      <c r="AQ17" s="370"/>
      <c r="AS17" s="353"/>
      <c r="AT17" s="354"/>
      <c r="AU17" s="354"/>
      <c r="AV17" s="355"/>
    </row>
    <row r="18" spans="1:48" s="87" customFormat="1" ht="75" customHeight="1" x14ac:dyDescent="0.25">
      <c r="A18" s="22" t="str">
        <f>MID($E$17,FIND("(Q",$E$17)+1,7)&amp;"_G1"</f>
        <v>Q1b.1.1_G1</v>
      </c>
      <c r="B18" s="26" t="s">
        <v>37</v>
      </c>
      <c r="C18" s="51" t="s">
        <v>52</v>
      </c>
      <c r="D18" s="91"/>
      <c r="E18" s="474"/>
      <c r="F18" s="553" t="s">
        <v>394</v>
      </c>
      <c r="G18" s="553"/>
      <c r="H18" s="554"/>
      <c r="I18" s="590"/>
      <c r="J18" s="396"/>
      <c r="K18" s="397"/>
      <c r="L18" s="397"/>
      <c r="M18" s="398"/>
      <c r="N18" s="499" t="s">
        <v>0</v>
      </c>
      <c r="O18" s="330" t="str">
        <f t="shared" ref="O18:O24" si="6">IF(OR(B18="NI",B18="N"),"New question introduced in 2023 - Please answer this question for the year of the previous update in Column P",IF(B18="EC","Small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8" s="113"/>
      <c r="Q18" s="114"/>
      <c r="R18" s="130"/>
      <c r="S18" s="330"/>
      <c r="T18" s="330"/>
      <c r="U18" s="331"/>
      <c r="V18" s="332" t="str">
        <f t="shared" ref="V18:V24" si="7">IF(AND(T18="",R18="",P18="",N18=""),"",IF(AND(T18="",R18="", P18=""),N18,IF(AND(T18="", R18="",P18&lt;&gt;""),P18,IF(AND(T18="",R18&lt;&gt;""),R18,T18))))</f>
        <v/>
      </c>
      <c r="W18" s="115"/>
      <c r="X18" s="343"/>
      <c r="Y18" s="344"/>
      <c r="Z18" s="344"/>
      <c r="AA18" s="234"/>
      <c r="AB18" s="161"/>
      <c r="AC18" s="125"/>
      <c r="AD18" s="122"/>
      <c r="AE18" s="123"/>
      <c r="AF18" s="123" t="str">
        <f t="shared" si="4"/>
        <v/>
      </c>
      <c r="AG18" s="122"/>
      <c r="AH18" s="123"/>
      <c r="AI18" s="122"/>
      <c r="AJ18" s="123"/>
      <c r="AK18" s="139" t="str">
        <f t="shared" si="0"/>
        <v/>
      </c>
      <c r="AL18" s="373"/>
      <c r="AM18" s="139"/>
      <c r="AN18" s="122"/>
      <c r="AO18" s="139"/>
      <c r="AP18" s="123" t="str">
        <f t="shared" si="5"/>
        <v>.</v>
      </c>
      <c r="AQ18" s="369"/>
      <c r="AS18" s="353"/>
      <c r="AT18" s="354"/>
      <c r="AU18" s="354"/>
      <c r="AV18" s="355"/>
    </row>
    <row r="19" spans="1:48" s="87" customFormat="1" ht="75" customHeight="1" x14ac:dyDescent="0.25">
      <c r="A19" s="22" t="str">
        <f>MID($E$17,FIND("(Q",$E$17)+1,7)&amp;"_G2"</f>
        <v>Q1b.1.1_G2</v>
      </c>
      <c r="B19" s="26" t="s">
        <v>37</v>
      </c>
      <c r="C19" s="51" t="s">
        <v>53</v>
      </c>
      <c r="D19" s="101"/>
      <c r="E19" s="100"/>
      <c r="F19" s="573" t="s">
        <v>392</v>
      </c>
      <c r="G19" s="573"/>
      <c r="H19" s="574"/>
      <c r="I19" s="591"/>
      <c r="J19" s="396"/>
      <c r="K19" s="397"/>
      <c r="L19" s="397"/>
      <c r="M19" s="398"/>
      <c r="N19" s="499" t="s">
        <v>0</v>
      </c>
      <c r="O19" s="330" t="str">
        <f t="shared" si="6"/>
        <v>Small changes were made to the question. Take extra care when validating the response in Column N. If necessary, please change your answer in Column P</v>
      </c>
      <c r="P19" s="113"/>
      <c r="Q19" s="114"/>
      <c r="R19" s="130"/>
      <c r="S19" s="330"/>
      <c r="T19" s="330"/>
      <c r="U19" s="331"/>
      <c r="V19" s="332" t="str">
        <f t="shared" si="7"/>
        <v/>
      </c>
      <c r="W19" s="115"/>
      <c r="X19" s="343"/>
      <c r="Y19" s="344"/>
      <c r="Z19" s="344"/>
      <c r="AA19" s="234"/>
      <c r="AB19" s="161"/>
      <c r="AC19" s="125"/>
      <c r="AD19" s="122"/>
      <c r="AE19" s="123"/>
      <c r="AF19" s="123" t="str">
        <f t="shared" si="4"/>
        <v/>
      </c>
      <c r="AG19" s="122"/>
      <c r="AH19" s="123"/>
      <c r="AI19" s="122"/>
      <c r="AJ19" s="123"/>
      <c r="AK19" s="139" t="str">
        <f t="shared" si="0"/>
        <v/>
      </c>
      <c r="AL19" s="373"/>
      <c r="AM19" s="139"/>
      <c r="AN19" s="122"/>
      <c r="AO19" s="139"/>
      <c r="AP19" s="123" t="str">
        <f t="shared" si="5"/>
        <v>.</v>
      </c>
      <c r="AQ19" s="369"/>
      <c r="AS19" s="353"/>
      <c r="AT19" s="354"/>
      <c r="AU19" s="354"/>
      <c r="AV19" s="355"/>
    </row>
    <row r="20" spans="1:48" s="87" customFormat="1" ht="75" customHeight="1" x14ac:dyDescent="0.25">
      <c r="A20" s="22" t="str">
        <f>MID($E$17,FIND("(Q",$E$17)+1,7)&amp;"_G6"</f>
        <v>Q1b.1.1_G6</v>
      </c>
      <c r="B20" s="26" t="s">
        <v>37</v>
      </c>
      <c r="C20" s="51" t="s">
        <v>407</v>
      </c>
      <c r="D20" s="101"/>
      <c r="E20" s="100"/>
      <c r="F20" s="573" t="s">
        <v>393</v>
      </c>
      <c r="G20" s="573"/>
      <c r="H20" s="574"/>
      <c r="I20" s="591"/>
      <c r="J20" s="396"/>
      <c r="K20" s="397"/>
      <c r="L20" s="397"/>
      <c r="M20" s="398"/>
      <c r="N20" s="499" t="s">
        <v>0</v>
      </c>
      <c r="O20" s="330" t="str">
        <f t="shared" si="6"/>
        <v>Small changes were made to the question. Take extra care when validating the response in Column N. If necessary, please change your answer in Column P</v>
      </c>
      <c r="P20" s="113"/>
      <c r="Q20" s="114"/>
      <c r="R20" s="130"/>
      <c r="S20" s="330"/>
      <c r="T20" s="330"/>
      <c r="U20" s="331"/>
      <c r="V20" s="332" t="str">
        <f t="shared" si="7"/>
        <v/>
      </c>
      <c r="W20" s="115"/>
      <c r="X20" s="343"/>
      <c r="Y20" s="344"/>
      <c r="Z20" s="344"/>
      <c r="AA20" s="234"/>
      <c r="AB20" s="161"/>
      <c r="AC20" s="125"/>
      <c r="AD20" s="122"/>
      <c r="AE20" s="123"/>
      <c r="AF20" s="123" t="str">
        <f t="shared" si="4"/>
        <v/>
      </c>
      <c r="AG20" s="122"/>
      <c r="AH20" s="123"/>
      <c r="AI20" s="122"/>
      <c r="AJ20" s="123"/>
      <c r="AK20" s="139" t="str">
        <f t="shared" si="0"/>
        <v/>
      </c>
      <c r="AL20" s="373"/>
      <c r="AM20" s="139"/>
      <c r="AN20" s="122"/>
      <c r="AO20" s="139"/>
      <c r="AP20" s="123" t="str">
        <f t="shared" si="5"/>
        <v>.</v>
      </c>
      <c r="AQ20" s="369"/>
      <c r="AS20" s="356"/>
      <c r="AT20" s="357"/>
      <c r="AU20" s="357"/>
      <c r="AV20" s="358"/>
    </row>
    <row r="21" spans="1:48" s="87" customFormat="1" ht="75" customHeight="1" x14ac:dyDescent="0.25">
      <c r="A21" s="22" t="str">
        <f>MID($E$17,FIND("(Q",$E$17)+1,7)&amp;"_G3"</f>
        <v>Q1b.1.1_G3</v>
      </c>
      <c r="B21" s="26" t="s">
        <v>37</v>
      </c>
      <c r="C21" s="51" t="s">
        <v>54</v>
      </c>
      <c r="D21" s="91"/>
      <c r="E21" s="474"/>
      <c r="F21" s="553" t="s">
        <v>21</v>
      </c>
      <c r="G21" s="553"/>
      <c r="H21" s="554"/>
      <c r="I21" s="590"/>
      <c r="J21" s="396"/>
      <c r="K21" s="397"/>
      <c r="L21" s="397"/>
      <c r="M21" s="398"/>
      <c r="N21" s="499" t="s">
        <v>0</v>
      </c>
      <c r="O21" s="330" t="str">
        <f t="shared" si="6"/>
        <v>Small changes were made to the question. Take extra care when validating the response in Column N. If necessary, please change your answer in Column P</v>
      </c>
      <c r="P21" s="113"/>
      <c r="Q21" s="114"/>
      <c r="R21" s="130"/>
      <c r="S21" s="330"/>
      <c r="T21" s="330"/>
      <c r="U21" s="331"/>
      <c r="V21" s="332" t="str">
        <f t="shared" si="7"/>
        <v/>
      </c>
      <c r="W21" s="115"/>
      <c r="X21" s="343"/>
      <c r="Y21" s="344"/>
      <c r="Z21" s="344"/>
      <c r="AA21" s="234"/>
      <c r="AB21" s="161"/>
      <c r="AC21" s="125"/>
      <c r="AD21" s="122"/>
      <c r="AE21" s="123"/>
      <c r="AF21" s="123" t="str">
        <f t="shared" si="4"/>
        <v/>
      </c>
      <c r="AG21" s="122"/>
      <c r="AH21" s="123"/>
      <c r="AI21" s="122"/>
      <c r="AJ21" s="123"/>
      <c r="AK21" s="139" t="str">
        <f t="shared" si="0"/>
        <v/>
      </c>
      <c r="AL21" s="373"/>
      <c r="AM21" s="139"/>
      <c r="AN21" s="122"/>
      <c r="AO21" s="139"/>
      <c r="AP21" s="123" t="str">
        <f t="shared" si="5"/>
        <v>.</v>
      </c>
      <c r="AQ21" s="369"/>
      <c r="AS21" s="353"/>
      <c r="AT21" s="354"/>
      <c r="AU21" s="354"/>
      <c r="AV21" s="355"/>
    </row>
    <row r="22" spans="1:48" s="87" customFormat="1" ht="75" customHeight="1" x14ac:dyDescent="0.25">
      <c r="A22" s="22" t="str">
        <f>MID($E$17,FIND("(Q",$E$17)+1,7)&amp;"_G4"</f>
        <v>Q1b.1.1_G4</v>
      </c>
      <c r="B22" s="26" t="s">
        <v>37</v>
      </c>
      <c r="C22" s="51" t="s">
        <v>55</v>
      </c>
      <c r="D22" s="91"/>
      <c r="E22" s="474"/>
      <c r="F22" s="553" t="s">
        <v>22</v>
      </c>
      <c r="G22" s="553"/>
      <c r="H22" s="554"/>
      <c r="I22" s="590"/>
      <c r="J22" s="396"/>
      <c r="K22" s="397"/>
      <c r="L22" s="397"/>
      <c r="M22" s="398"/>
      <c r="N22" s="499" t="s">
        <v>0</v>
      </c>
      <c r="O22" s="330" t="str">
        <f t="shared" si="6"/>
        <v>Small changes were made to the question. Take extra care when validating the response in Column N. If necessary, please change your answer in Column P</v>
      </c>
      <c r="P22" s="113"/>
      <c r="Q22" s="114"/>
      <c r="R22" s="130"/>
      <c r="S22" s="330"/>
      <c r="T22" s="330"/>
      <c r="U22" s="331"/>
      <c r="V22" s="332" t="str">
        <f t="shared" si="7"/>
        <v/>
      </c>
      <c r="W22" s="115"/>
      <c r="X22" s="343"/>
      <c r="Y22" s="344"/>
      <c r="Z22" s="344"/>
      <c r="AA22" s="234"/>
      <c r="AB22" s="161"/>
      <c r="AC22" s="125"/>
      <c r="AD22" s="122"/>
      <c r="AE22" s="123"/>
      <c r="AF22" s="123" t="str">
        <f t="shared" si="4"/>
        <v/>
      </c>
      <c r="AG22" s="122"/>
      <c r="AH22" s="123"/>
      <c r="AI22" s="122"/>
      <c r="AJ22" s="123"/>
      <c r="AK22" s="139" t="str">
        <f t="shared" si="0"/>
        <v/>
      </c>
      <c r="AL22" s="373"/>
      <c r="AM22" s="139"/>
      <c r="AN22" s="122"/>
      <c r="AO22" s="139"/>
      <c r="AP22" s="123" t="str">
        <f t="shared" si="5"/>
        <v>.</v>
      </c>
      <c r="AQ22" s="369"/>
      <c r="AS22" s="353"/>
      <c r="AT22" s="354"/>
      <c r="AU22" s="354"/>
      <c r="AV22" s="355"/>
    </row>
    <row r="23" spans="1:48" s="87" customFormat="1" ht="75" customHeight="1" x14ac:dyDescent="0.25">
      <c r="A23" s="22" t="str">
        <f>MID($E$17,FIND("(Q",$E$17)+1,7)&amp;"_G9"</f>
        <v>Q1b.1.1_G9</v>
      </c>
      <c r="B23" s="26" t="s">
        <v>37</v>
      </c>
      <c r="C23" s="51" t="s">
        <v>408</v>
      </c>
      <c r="D23" s="91"/>
      <c r="E23" s="474"/>
      <c r="F23" s="553" t="s">
        <v>29</v>
      </c>
      <c r="G23" s="553"/>
      <c r="H23" s="554"/>
      <c r="I23" s="590"/>
      <c r="J23" s="396"/>
      <c r="K23" s="397"/>
      <c r="L23" s="397"/>
      <c r="M23" s="398"/>
      <c r="N23" s="499" t="s">
        <v>0</v>
      </c>
      <c r="O23" s="330" t="str">
        <f t="shared" si="6"/>
        <v>Small changes were made to the question. Take extra care when validating the response in Column N. If necessary, please change your answer in Column P</v>
      </c>
      <c r="P23" s="113"/>
      <c r="Q23" s="113"/>
      <c r="R23" s="130"/>
      <c r="S23" s="330"/>
      <c r="T23" s="330"/>
      <c r="U23" s="331"/>
      <c r="V23" s="332" t="str">
        <f t="shared" si="7"/>
        <v/>
      </c>
      <c r="W23" s="115"/>
      <c r="X23" s="343"/>
      <c r="Y23" s="344"/>
      <c r="Z23" s="344"/>
      <c r="AA23" s="234"/>
      <c r="AB23" s="161"/>
      <c r="AC23" s="125"/>
      <c r="AD23" s="122"/>
      <c r="AE23" s="123"/>
      <c r="AF23" s="123" t="str">
        <f t="shared" si="4"/>
        <v/>
      </c>
      <c r="AG23" s="122"/>
      <c r="AH23" s="123"/>
      <c r="AI23" s="122"/>
      <c r="AJ23" s="123"/>
      <c r="AK23" s="139" t="str">
        <f t="shared" si="0"/>
        <v/>
      </c>
      <c r="AL23" s="373"/>
      <c r="AM23" s="139"/>
      <c r="AN23" s="122"/>
      <c r="AO23" s="139"/>
      <c r="AP23" s="123" t="str">
        <f t="shared" si="5"/>
        <v>.</v>
      </c>
      <c r="AQ23" s="369"/>
      <c r="AS23" s="353"/>
      <c r="AT23" s="354"/>
      <c r="AU23" s="354"/>
      <c r="AV23" s="355"/>
    </row>
    <row r="24" spans="1:48" s="87" customFormat="1" ht="75" customHeight="1" x14ac:dyDescent="0.25">
      <c r="A24" s="22" t="str">
        <f>MID($E$17,FIND("(Q",$E$17)+1,7)&amp;"_G5"</f>
        <v>Q1b.1.1_G5</v>
      </c>
      <c r="B24" s="26" t="s">
        <v>37</v>
      </c>
      <c r="C24" s="51" t="s">
        <v>56</v>
      </c>
      <c r="D24" s="91"/>
      <c r="E24" s="474"/>
      <c r="F24" s="568" t="s">
        <v>30</v>
      </c>
      <c r="G24" s="568"/>
      <c r="H24" s="569"/>
      <c r="I24" s="590"/>
      <c r="J24" s="396"/>
      <c r="K24" s="397"/>
      <c r="L24" s="397"/>
      <c r="M24" s="398"/>
      <c r="N24" s="499" t="s">
        <v>0</v>
      </c>
      <c r="O24" s="330" t="str">
        <f t="shared" si="6"/>
        <v>Small changes were made to the question. Take extra care when validating the response in Column N. If necessary, please change your answer in Column P</v>
      </c>
      <c r="P24" s="113"/>
      <c r="Q24" s="113"/>
      <c r="R24" s="130"/>
      <c r="S24" s="330"/>
      <c r="T24" s="330"/>
      <c r="U24" s="331"/>
      <c r="V24" s="332" t="str">
        <f t="shared" si="7"/>
        <v/>
      </c>
      <c r="W24" s="115"/>
      <c r="X24" s="343"/>
      <c r="Y24" s="344"/>
      <c r="Z24" s="344"/>
      <c r="AA24" s="234"/>
      <c r="AB24" s="161"/>
      <c r="AC24" s="125"/>
      <c r="AD24" s="122"/>
      <c r="AE24" s="123"/>
      <c r="AF24" s="123" t="str">
        <f t="shared" si="4"/>
        <v/>
      </c>
      <c r="AG24" s="122"/>
      <c r="AH24" s="123"/>
      <c r="AI24" s="122"/>
      <c r="AJ24" s="123"/>
      <c r="AK24" s="139" t="str">
        <f t="shared" si="0"/>
        <v/>
      </c>
      <c r="AL24" s="373"/>
      <c r="AM24" s="139"/>
      <c r="AN24" s="122"/>
      <c r="AO24" s="139"/>
      <c r="AP24" s="123" t="str">
        <f t="shared" si="5"/>
        <v>.</v>
      </c>
      <c r="AQ24" s="369"/>
      <c r="AS24" s="353"/>
      <c r="AT24" s="354"/>
      <c r="AU24" s="354"/>
      <c r="AV24" s="355"/>
    </row>
    <row r="25" spans="1:48" s="87" customFormat="1" ht="42.65" customHeight="1" x14ac:dyDescent="0.25">
      <c r="A25" s="88"/>
      <c r="B25" s="84"/>
      <c r="C25" s="92"/>
      <c r="D25" s="91"/>
      <c r="E25" s="592" t="s">
        <v>578</v>
      </c>
      <c r="F25" s="592"/>
      <c r="G25" s="592"/>
      <c r="H25" s="593"/>
      <c r="I25" s="120" t="s">
        <v>310</v>
      </c>
      <c r="J25" s="399"/>
      <c r="K25" s="400"/>
      <c r="L25" s="400"/>
      <c r="M25" s="401"/>
      <c r="N25" s="343"/>
      <c r="O25" s="344"/>
      <c r="P25" s="503"/>
      <c r="Q25" s="344"/>
      <c r="R25" s="503"/>
      <c r="S25" s="344"/>
      <c r="T25" s="503"/>
      <c r="U25" s="326"/>
      <c r="V25" s="63"/>
      <c r="W25" s="234"/>
      <c r="X25" s="343"/>
      <c r="Y25" s="344"/>
      <c r="Z25" s="344"/>
      <c r="AA25" s="234"/>
      <c r="AB25" s="371"/>
      <c r="AC25" s="327"/>
      <c r="AD25" s="503"/>
      <c r="AE25" s="344"/>
      <c r="AF25" s="344"/>
      <c r="AG25" s="503"/>
      <c r="AH25" s="344"/>
      <c r="AI25" s="503"/>
      <c r="AJ25" s="344"/>
      <c r="AK25" s="326" t="str">
        <f t="shared" si="0"/>
        <v/>
      </c>
      <c r="AL25" s="527"/>
      <c r="AM25" s="326"/>
      <c r="AN25" s="504"/>
      <c r="AO25" s="326"/>
      <c r="AP25" s="344" t="str">
        <f t="shared" si="5"/>
        <v>.</v>
      </c>
      <c r="AQ25" s="370"/>
      <c r="AS25" s="353"/>
      <c r="AT25" s="354"/>
      <c r="AU25" s="354"/>
      <c r="AV25" s="355"/>
    </row>
    <row r="26" spans="1:48" s="87" customFormat="1" ht="31" customHeight="1" x14ac:dyDescent="0.25">
      <c r="A26" s="88"/>
      <c r="B26" s="84"/>
      <c r="C26" s="92"/>
      <c r="D26" s="91"/>
      <c r="E26" s="553" t="s">
        <v>822</v>
      </c>
      <c r="F26" s="553"/>
      <c r="G26" s="553"/>
      <c r="H26" s="554"/>
      <c r="I26" s="166"/>
      <c r="J26" s="402"/>
      <c r="K26" s="403"/>
      <c r="L26" s="403"/>
      <c r="M26" s="404"/>
      <c r="N26" s="343"/>
      <c r="O26" s="344"/>
      <c r="P26" s="503"/>
      <c r="Q26" s="344"/>
      <c r="R26" s="503"/>
      <c r="S26" s="344"/>
      <c r="T26" s="503"/>
      <c r="U26" s="326"/>
      <c r="V26" s="63"/>
      <c r="W26" s="234"/>
      <c r="X26" s="343"/>
      <c r="Y26" s="344"/>
      <c r="Z26" s="344"/>
      <c r="AA26" s="234"/>
      <c r="AB26" s="371"/>
      <c r="AC26" s="327"/>
      <c r="AD26" s="503"/>
      <c r="AE26" s="344"/>
      <c r="AF26" s="344"/>
      <c r="AG26" s="503"/>
      <c r="AH26" s="344"/>
      <c r="AI26" s="503"/>
      <c r="AJ26" s="344"/>
      <c r="AK26" s="326" t="str">
        <f t="shared" si="0"/>
        <v/>
      </c>
      <c r="AL26" s="527"/>
      <c r="AM26" s="326"/>
      <c r="AN26" s="504"/>
      <c r="AO26" s="326"/>
      <c r="AP26" s="344" t="str">
        <f t="shared" si="5"/>
        <v>.</v>
      </c>
      <c r="AQ26" s="370"/>
      <c r="AS26" s="353"/>
      <c r="AT26" s="354"/>
      <c r="AU26" s="354"/>
      <c r="AV26" s="355"/>
    </row>
    <row r="27" spans="1:48" s="87" customFormat="1" ht="58.5" customHeight="1" x14ac:dyDescent="0.25">
      <c r="A27" s="22" t="str">
        <f>MID($E$26,FIND("(Q",$E$26)+1,8)&amp;"_G1"</f>
        <v>Q1b.1.2a_G1</v>
      </c>
      <c r="B27" s="26" t="s">
        <v>37</v>
      </c>
      <c r="C27" s="90" t="s">
        <v>57</v>
      </c>
      <c r="D27" s="91"/>
      <c r="E27" s="474"/>
      <c r="F27" s="553" t="s">
        <v>394</v>
      </c>
      <c r="G27" s="553"/>
      <c r="H27" s="554"/>
      <c r="I27" s="166"/>
      <c r="J27" s="402"/>
      <c r="K27" s="403"/>
      <c r="L27" s="403"/>
      <c r="M27" s="404"/>
      <c r="N27" s="499" t="s">
        <v>0</v>
      </c>
      <c r="O27" s="330" t="str">
        <f>IF(OR(B27="NI",B27="N"),"New question introduced in 2023 - Please answer this question for the year of the previous update in Column P",IF(B27="EC","Small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27" s="130"/>
      <c r="Q27" s="114"/>
      <c r="R27" s="130"/>
      <c r="S27" s="330"/>
      <c r="T27" s="130"/>
      <c r="U27" s="331"/>
      <c r="V27" s="332" t="str">
        <f t="shared" ref="V27:V65" si="8">IF(AND(T27="",R27="",P27="",N27=""),"",IF(AND(T27="",R27="", P27=""),N27,IF(AND(T27="", R27="",P27&lt;&gt;""),P27,IF(AND(T27="",R27&lt;&gt;""),R27,T27))))</f>
        <v/>
      </c>
      <c r="W27" s="115"/>
      <c r="X27" s="343"/>
      <c r="Y27" s="344"/>
      <c r="Z27" s="344"/>
      <c r="AA27" s="234"/>
      <c r="AB27" s="161"/>
      <c r="AC27" s="125"/>
      <c r="AD27" s="122"/>
      <c r="AE27" s="123"/>
      <c r="AF27" s="123" t="str">
        <f t="shared" si="4"/>
        <v/>
      </c>
      <c r="AG27" s="122"/>
      <c r="AH27" s="123"/>
      <c r="AI27" s="122"/>
      <c r="AJ27" s="123"/>
      <c r="AK27" s="139" t="str">
        <f t="shared" si="0"/>
        <v/>
      </c>
      <c r="AL27" s="528"/>
      <c r="AM27" s="139"/>
      <c r="AN27" s="122"/>
      <c r="AO27" s="139"/>
      <c r="AP27" s="123" t="str">
        <f t="shared" si="5"/>
        <v>.</v>
      </c>
      <c r="AQ27" s="369"/>
      <c r="AS27" s="353"/>
      <c r="AT27" s="354"/>
      <c r="AU27" s="354"/>
      <c r="AV27" s="355"/>
    </row>
    <row r="28" spans="1:48" s="87" customFormat="1" ht="58.5" customHeight="1" x14ac:dyDescent="0.25">
      <c r="A28" s="22" t="str">
        <f>MID($E$26,FIND("(Q",$E$26)+1,8)&amp;"_G2"</f>
        <v>Q1b.1.2a_G2</v>
      </c>
      <c r="B28" s="26" t="s">
        <v>37</v>
      </c>
      <c r="C28" s="90" t="s">
        <v>58</v>
      </c>
      <c r="D28" s="101"/>
      <c r="E28" s="100"/>
      <c r="F28" s="573" t="s">
        <v>392</v>
      </c>
      <c r="G28" s="573"/>
      <c r="H28" s="574"/>
      <c r="I28" s="166"/>
      <c r="J28" s="402"/>
      <c r="K28" s="403"/>
      <c r="L28" s="403"/>
      <c r="M28" s="404"/>
      <c r="N28" s="499" t="s">
        <v>0</v>
      </c>
      <c r="O28" s="330" t="str">
        <f t="shared" ref="O28:O33" si="9">IF(OR(B28="NI",B28="N"),"New question introduced in 2023 - Please answer this question for the year of the previous update in Column P",IF(B28="EC","Small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28" s="130"/>
      <c r="Q28" s="114"/>
      <c r="R28" s="130"/>
      <c r="S28" s="330"/>
      <c r="T28" s="130"/>
      <c r="U28" s="331"/>
      <c r="V28" s="332" t="str">
        <f t="shared" si="8"/>
        <v/>
      </c>
      <c r="W28" s="115"/>
      <c r="X28" s="343"/>
      <c r="Y28" s="344"/>
      <c r="Z28" s="344"/>
      <c r="AA28" s="234"/>
      <c r="AB28" s="161"/>
      <c r="AC28" s="125"/>
      <c r="AD28" s="122"/>
      <c r="AE28" s="123"/>
      <c r="AF28" s="123" t="str">
        <f t="shared" si="4"/>
        <v/>
      </c>
      <c r="AG28" s="122"/>
      <c r="AH28" s="123"/>
      <c r="AI28" s="122"/>
      <c r="AJ28" s="123"/>
      <c r="AK28" s="139" t="str">
        <f t="shared" si="0"/>
        <v/>
      </c>
      <c r="AL28" s="528"/>
      <c r="AM28" s="139"/>
      <c r="AN28" s="122"/>
      <c r="AO28" s="139"/>
      <c r="AP28" s="123" t="str">
        <f t="shared" si="5"/>
        <v>.</v>
      </c>
      <c r="AQ28" s="369"/>
      <c r="AS28" s="353"/>
      <c r="AT28" s="354"/>
      <c r="AU28" s="354"/>
      <c r="AV28" s="355"/>
    </row>
    <row r="29" spans="1:48" s="87" customFormat="1" ht="58.5" customHeight="1" x14ac:dyDescent="0.25">
      <c r="A29" s="22" t="str">
        <f>MID($E$26,FIND("(Q",$E$26)+1,8)&amp;"_G6"</f>
        <v>Q1b.1.2a_G6</v>
      </c>
      <c r="B29" s="26" t="s">
        <v>37</v>
      </c>
      <c r="C29" s="90" t="s">
        <v>409</v>
      </c>
      <c r="D29" s="101"/>
      <c r="E29" s="100"/>
      <c r="F29" s="573" t="s">
        <v>393</v>
      </c>
      <c r="G29" s="573"/>
      <c r="H29" s="574"/>
      <c r="I29" s="166"/>
      <c r="J29" s="402"/>
      <c r="K29" s="403"/>
      <c r="L29" s="403"/>
      <c r="M29" s="404"/>
      <c r="N29" s="499" t="s">
        <v>0</v>
      </c>
      <c r="O29" s="330" t="str">
        <f t="shared" si="9"/>
        <v>Small changes were made to the question. Take extra care when validating the response in Column N. If necessary, please change your answer in Column P</v>
      </c>
      <c r="P29" s="130"/>
      <c r="Q29" s="114"/>
      <c r="R29" s="130"/>
      <c r="S29" s="330"/>
      <c r="T29" s="130"/>
      <c r="U29" s="331"/>
      <c r="V29" s="332" t="str">
        <f t="shared" si="8"/>
        <v/>
      </c>
      <c r="W29" s="115"/>
      <c r="X29" s="343"/>
      <c r="Y29" s="344"/>
      <c r="Z29" s="344"/>
      <c r="AA29" s="234"/>
      <c r="AB29" s="161"/>
      <c r="AC29" s="125"/>
      <c r="AD29" s="122"/>
      <c r="AE29" s="123"/>
      <c r="AF29" s="123" t="str">
        <f t="shared" si="4"/>
        <v/>
      </c>
      <c r="AG29" s="122"/>
      <c r="AH29" s="123"/>
      <c r="AI29" s="122"/>
      <c r="AJ29" s="123"/>
      <c r="AK29" s="139" t="str">
        <f t="shared" si="0"/>
        <v/>
      </c>
      <c r="AL29" s="528"/>
      <c r="AM29" s="139"/>
      <c r="AN29" s="122"/>
      <c r="AO29" s="139"/>
      <c r="AP29" s="123" t="str">
        <f t="shared" si="5"/>
        <v>.</v>
      </c>
      <c r="AQ29" s="369"/>
      <c r="AS29" s="353"/>
      <c r="AT29" s="354"/>
      <c r="AU29" s="354"/>
      <c r="AV29" s="355"/>
    </row>
    <row r="30" spans="1:48" s="87" customFormat="1" ht="58.5" customHeight="1" x14ac:dyDescent="0.25">
      <c r="A30" s="22" t="str">
        <f>MID($E$26,FIND("(Q",$E$26)+1,8)&amp;"_G3"</f>
        <v>Q1b.1.2a_G3</v>
      </c>
      <c r="B30" s="26" t="s">
        <v>37</v>
      </c>
      <c r="C30" s="90" t="s">
        <v>59</v>
      </c>
      <c r="D30" s="91"/>
      <c r="E30" s="474"/>
      <c r="F30" s="553" t="s">
        <v>21</v>
      </c>
      <c r="G30" s="553"/>
      <c r="H30" s="554"/>
      <c r="I30" s="644"/>
      <c r="J30" s="405"/>
      <c r="K30" s="406"/>
      <c r="L30" s="406"/>
      <c r="M30" s="407"/>
      <c r="N30" s="499" t="s">
        <v>0</v>
      </c>
      <c r="O30" s="330" t="str">
        <f t="shared" si="9"/>
        <v>Small changes were made to the question. Take extra care when validating the response in Column N. If necessary, please change your answer in Column P</v>
      </c>
      <c r="P30" s="130"/>
      <c r="Q30" s="113"/>
      <c r="R30" s="130"/>
      <c r="S30" s="330"/>
      <c r="T30" s="130"/>
      <c r="U30" s="331"/>
      <c r="V30" s="332" t="str">
        <f t="shared" si="8"/>
        <v/>
      </c>
      <c r="W30" s="115"/>
      <c r="X30" s="343"/>
      <c r="Y30" s="344"/>
      <c r="Z30" s="344"/>
      <c r="AA30" s="234"/>
      <c r="AB30" s="161"/>
      <c r="AC30" s="125"/>
      <c r="AD30" s="122"/>
      <c r="AE30" s="123"/>
      <c r="AF30" s="123" t="str">
        <f t="shared" si="4"/>
        <v/>
      </c>
      <c r="AG30" s="122"/>
      <c r="AH30" s="123"/>
      <c r="AI30" s="122"/>
      <c r="AJ30" s="123"/>
      <c r="AK30" s="139" t="str">
        <f t="shared" si="0"/>
        <v/>
      </c>
      <c r="AL30" s="528"/>
      <c r="AM30" s="139"/>
      <c r="AN30" s="122"/>
      <c r="AO30" s="139"/>
      <c r="AP30" s="123" t="str">
        <f t="shared" si="5"/>
        <v>.</v>
      </c>
      <c r="AQ30" s="369"/>
      <c r="AS30" s="353"/>
      <c r="AT30" s="354"/>
      <c r="AU30" s="354"/>
      <c r="AV30" s="355"/>
    </row>
    <row r="31" spans="1:48" s="87" customFormat="1" ht="58.5" customHeight="1" x14ac:dyDescent="0.25">
      <c r="A31" s="22" t="str">
        <f>MID($E$26,FIND("(Q",$E$26)+1,8)&amp;"_G4"</f>
        <v>Q1b.1.2a_G4</v>
      </c>
      <c r="B31" s="26" t="s">
        <v>37</v>
      </c>
      <c r="C31" s="90" t="s">
        <v>60</v>
      </c>
      <c r="D31" s="91"/>
      <c r="E31" s="474"/>
      <c r="F31" s="553" t="s">
        <v>22</v>
      </c>
      <c r="G31" s="553"/>
      <c r="H31" s="554"/>
      <c r="I31" s="644"/>
      <c r="J31" s="405"/>
      <c r="K31" s="406"/>
      <c r="L31" s="406"/>
      <c r="M31" s="407"/>
      <c r="N31" s="499" t="s">
        <v>0</v>
      </c>
      <c r="O31" s="330" t="str">
        <f t="shared" si="9"/>
        <v>Small changes were made to the question. Take extra care when validating the response in Column N. If necessary, please change your answer in Column P</v>
      </c>
      <c r="P31" s="130"/>
      <c r="Q31" s="114"/>
      <c r="R31" s="130"/>
      <c r="S31" s="330"/>
      <c r="T31" s="130"/>
      <c r="U31" s="331"/>
      <c r="V31" s="332" t="str">
        <f t="shared" si="8"/>
        <v/>
      </c>
      <c r="W31" s="115"/>
      <c r="X31" s="343"/>
      <c r="Y31" s="344"/>
      <c r="Z31" s="344"/>
      <c r="AA31" s="234"/>
      <c r="AB31" s="161"/>
      <c r="AC31" s="125"/>
      <c r="AD31" s="122"/>
      <c r="AE31" s="123"/>
      <c r="AF31" s="123" t="str">
        <f t="shared" si="4"/>
        <v/>
      </c>
      <c r="AG31" s="122"/>
      <c r="AH31" s="123"/>
      <c r="AI31" s="122"/>
      <c r="AJ31" s="123"/>
      <c r="AK31" s="139" t="str">
        <f t="shared" si="0"/>
        <v/>
      </c>
      <c r="AL31" s="528"/>
      <c r="AM31" s="139"/>
      <c r="AN31" s="122"/>
      <c r="AO31" s="139"/>
      <c r="AP31" s="123" t="str">
        <f t="shared" si="5"/>
        <v>.</v>
      </c>
      <c r="AQ31" s="369"/>
      <c r="AS31" s="353"/>
      <c r="AT31" s="354"/>
      <c r="AU31" s="354"/>
      <c r="AV31" s="355"/>
    </row>
    <row r="32" spans="1:48" s="87" customFormat="1" ht="58.5" customHeight="1" x14ac:dyDescent="0.25">
      <c r="A32" s="22" t="str">
        <f>MID($E$26,FIND("(Q",$E$26)+1,8)&amp;"_G9"</f>
        <v>Q1b.1.2a_G9</v>
      </c>
      <c r="B32" s="26" t="s">
        <v>37</v>
      </c>
      <c r="C32" s="51" t="s">
        <v>410</v>
      </c>
      <c r="D32" s="91"/>
      <c r="E32" s="474"/>
      <c r="F32" s="553" t="s">
        <v>29</v>
      </c>
      <c r="G32" s="553"/>
      <c r="H32" s="554"/>
      <c r="I32" s="644"/>
      <c r="J32" s="405"/>
      <c r="K32" s="406"/>
      <c r="L32" s="406"/>
      <c r="M32" s="407"/>
      <c r="N32" s="499" t="s">
        <v>0</v>
      </c>
      <c r="O32" s="330" t="str">
        <f>IF(OR(B32="NI",B32="N"),"New question introduced in 2023 - Please answer this question for the year of the previous update in Column P",IF(B32="EC","Small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32" s="130"/>
      <c r="Q32" s="114"/>
      <c r="R32" s="130"/>
      <c r="S32" s="330"/>
      <c r="T32" s="130"/>
      <c r="U32" s="331"/>
      <c r="V32" s="332" t="str">
        <f t="shared" si="8"/>
        <v/>
      </c>
      <c r="W32" s="115"/>
      <c r="X32" s="343"/>
      <c r="Y32" s="344"/>
      <c r="Z32" s="344"/>
      <c r="AA32" s="234"/>
      <c r="AB32" s="161"/>
      <c r="AC32" s="125"/>
      <c r="AD32" s="122"/>
      <c r="AE32" s="123"/>
      <c r="AF32" s="123" t="str">
        <f t="shared" si="4"/>
        <v/>
      </c>
      <c r="AG32" s="122"/>
      <c r="AH32" s="123"/>
      <c r="AI32" s="122"/>
      <c r="AJ32" s="123"/>
      <c r="AK32" s="139" t="str">
        <f t="shared" si="0"/>
        <v/>
      </c>
      <c r="AL32" s="528"/>
      <c r="AM32" s="139"/>
      <c r="AN32" s="122"/>
      <c r="AO32" s="139"/>
      <c r="AP32" s="123" t="str">
        <f t="shared" si="5"/>
        <v>.</v>
      </c>
      <c r="AQ32" s="369"/>
      <c r="AS32" s="353"/>
      <c r="AT32" s="354"/>
      <c r="AU32" s="354"/>
      <c r="AV32" s="355"/>
    </row>
    <row r="33" spans="1:48" s="87" customFormat="1" ht="45" customHeight="1" x14ac:dyDescent="0.25">
      <c r="A33" s="22" t="str">
        <f>MID($E$26,FIND("(Q",$E$26)+1,8)&amp;"_G5"</f>
        <v>Q1b.1.2a_G5</v>
      </c>
      <c r="B33" s="26" t="s">
        <v>37</v>
      </c>
      <c r="C33" s="90" t="s">
        <v>61</v>
      </c>
      <c r="D33" s="91"/>
      <c r="E33" s="474"/>
      <c r="F33" s="568" t="s">
        <v>30</v>
      </c>
      <c r="G33" s="568"/>
      <c r="H33" s="569"/>
      <c r="I33" s="644"/>
      <c r="J33" s="405"/>
      <c r="K33" s="406"/>
      <c r="L33" s="406"/>
      <c r="M33" s="407"/>
      <c r="N33" s="499" t="s">
        <v>0</v>
      </c>
      <c r="O33" s="330" t="str">
        <f t="shared" si="9"/>
        <v>Small changes were made to the question. Take extra care when validating the response in Column N. If necessary, please change your answer in Column P</v>
      </c>
      <c r="P33" s="130"/>
      <c r="Q33" s="114"/>
      <c r="R33" s="130"/>
      <c r="S33" s="330"/>
      <c r="T33" s="130"/>
      <c r="U33" s="331"/>
      <c r="V33" s="332" t="str">
        <f t="shared" si="8"/>
        <v/>
      </c>
      <c r="W33" s="115"/>
      <c r="X33" s="343"/>
      <c r="Y33" s="344"/>
      <c r="Z33" s="344"/>
      <c r="AA33" s="234"/>
      <c r="AB33" s="161"/>
      <c r="AC33" s="125"/>
      <c r="AD33" s="122"/>
      <c r="AE33" s="123"/>
      <c r="AF33" s="123" t="str">
        <f t="shared" si="4"/>
        <v/>
      </c>
      <c r="AG33" s="122"/>
      <c r="AH33" s="123"/>
      <c r="AI33" s="122"/>
      <c r="AJ33" s="123"/>
      <c r="AK33" s="139" t="str">
        <f t="shared" si="0"/>
        <v/>
      </c>
      <c r="AL33" s="528"/>
      <c r="AM33" s="139"/>
      <c r="AN33" s="122"/>
      <c r="AO33" s="139"/>
      <c r="AP33" s="123" t="str">
        <f t="shared" si="5"/>
        <v>.</v>
      </c>
      <c r="AQ33" s="369"/>
      <c r="AS33" s="353"/>
      <c r="AT33" s="354"/>
      <c r="AU33" s="354"/>
      <c r="AV33" s="355"/>
    </row>
    <row r="34" spans="1:48" s="87" customFormat="1" ht="37" customHeight="1" x14ac:dyDescent="0.25">
      <c r="A34" s="88"/>
      <c r="B34" s="84"/>
      <c r="C34" s="90"/>
      <c r="D34" s="91"/>
      <c r="E34" s="553" t="s">
        <v>823</v>
      </c>
      <c r="F34" s="553"/>
      <c r="G34" s="553"/>
      <c r="H34" s="554"/>
      <c r="I34" s="644"/>
      <c r="J34" s="405"/>
      <c r="K34" s="406"/>
      <c r="L34" s="406"/>
      <c r="M34" s="407"/>
      <c r="N34" s="343"/>
      <c r="O34" s="344"/>
      <c r="P34" s="344"/>
      <c r="Q34" s="344"/>
      <c r="R34" s="233"/>
      <c r="S34" s="344"/>
      <c r="T34" s="233"/>
      <c r="U34" s="326"/>
      <c r="V34" s="63"/>
      <c r="W34" s="234"/>
      <c r="X34" s="343"/>
      <c r="Y34" s="344"/>
      <c r="Z34" s="344"/>
      <c r="AA34" s="234"/>
      <c r="AB34" s="321"/>
      <c r="AC34" s="327"/>
      <c r="AD34" s="233"/>
      <c r="AE34" s="344"/>
      <c r="AF34" s="344"/>
      <c r="AG34" s="233"/>
      <c r="AH34" s="344"/>
      <c r="AI34" s="233"/>
      <c r="AJ34" s="344"/>
      <c r="AK34" s="326" t="str">
        <f t="shared" si="0"/>
        <v/>
      </c>
      <c r="AL34" s="63"/>
      <c r="AM34" s="326"/>
      <c r="AN34" s="233"/>
      <c r="AO34" s="326"/>
      <c r="AP34" s="344" t="str">
        <f t="shared" si="5"/>
        <v>.</v>
      </c>
      <c r="AQ34" s="370"/>
      <c r="AS34" s="353"/>
      <c r="AT34" s="354"/>
      <c r="AU34" s="354"/>
      <c r="AV34" s="355"/>
    </row>
    <row r="35" spans="1:48" s="87" customFormat="1" ht="45" customHeight="1" x14ac:dyDescent="0.25">
      <c r="A35" s="22" t="str">
        <f>MID($E$34,FIND("(Q",$E$34)+1,8)&amp;"_G1"</f>
        <v>Q1b.1.2b_G1</v>
      </c>
      <c r="B35" s="84" t="s">
        <v>37</v>
      </c>
      <c r="C35" s="25" t="s">
        <v>57</v>
      </c>
      <c r="D35" s="91"/>
      <c r="E35" s="474"/>
      <c r="F35" s="553" t="s">
        <v>394</v>
      </c>
      <c r="G35" s="553"/>
      <c r="H35" s="554"/>
      <c r="I35" s="644"/>
      <c r="J35" s="405"/>
      <c r="K35" s="406"/>
      <c r="L35" s="406"/>
      <c r="M35" s="407"/>
      <c r="N35" s="499" t="s">
        <v>0</v>
      </c>
      <c r="O35" s="330" t="str">
        <f>IF(OR(B35="NI",B35="N"),"New question introduced in 2023 - Please answer this question for the year of the previous update in Column P",IF(B35="EC","Small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35" s="130"/>
      <c r="Q35" s="114"/>
      <c r="R35" s="130"/>
      <c r="S35" s="330"/>
      <c r="T35" s="130"/>
      <c r="U35" s="331"/>
      <c r="V35" s="332" t="str">
        <f t="shared" si="8"/>
        <v/>
      </c>
      <c r="W35" s="115"/>
      <c r="X35" s="343"/>
      <c r="Y35" s="344"/>
      <c r="Z35" s="344"/>
      <c r="AA35" s="234"/>
      <c r="AB35" s="161"/>
      <c r="AC35" s="125"/>
      <c r="AD35" s="122"/>
      <c r="AE35" s="123"/>
      <c r="AF35" s="123" t="str">
        <f t="shared" si="4"/>
        <v/>
      </c>
      <c r="AG35" s="122"/>
      <c r="AH35" s="123"/>
      <c r="AI35" s="122"/>
      <c r="AJ35" s="123"/>
      <c r="AK35" s="139" t="str">
        <f t="shared" si="0"/>
        <v/>
      </c>
      <c r="AL35" s="528"/>
      <c r="AM35" s="139"/>
      <c r="AN35" s="122"/>
      <c r="AO35" s="139"/>
      <c r="AP35" s="123" t="str">
        <f t="shared" si="5"/>
        <v>.</v>
      </c>
      <c r="AQ35" s="369"/>
      <c r="AS35" s="353"/>
      <c r="AT35" s="354"/>
      <c r="AU35" s="354"/>
      <c r="AV35" s="355"/>
    </row>
    <row r="36" spans="1:48" s="87" customFormat="1" ht="45" customHeight="1" x14ac:dyDescent="0.25">
      <c r="A36" s="22" t="str">
        <f>MID($E$34,FIND("(Q",$E$34)+1,8)&amp;"_G2"</f>
        <v>Q1b.1.2b_G2</v>
      </c>
      <c r="B36" s="84" t="s">
        <v>37</v>
      </c>
      <c r="C36" s="25" t="s">
        <v>58</v>
      </c>
      <c r="D36" s="101"/>
      <c r="E36" s="100"/>
      <c r="F36" s="573" t="s">
        <v>392</v>
      </c>
      <c r="G36" s="573"/>
      <c r="H36" s="574"/>
      <c r="I36" s="644"/>
      <c r="J36" s="405"/>
      <c r="K36" s="406"/>
      <c r="L36" s="406"/>
      <c r="M36" s="407"/>
      <c r="N36" s="499" t="s">
        <v>0</v>
      </c>
      <c r="O36" s="330" t="str">
        <f t="shared" ref="O36:O41" si="10">IF(OR(B36="NI",B36="N"),"New question introduced in 2023 - Please answer this question for the year of the previous update in Column P",IF(B36="EC","Small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36" s="130"/>
      <c r="Q36" s="114"/>
      <c r="R36" s="130"/>
      <c r="S36" s="330"/>
      <c r="T36" s="130"/>
      <c r="U36" s="331"/>
      <c r="V36" s="332" t="str">
        <f t="shared" si="8"/>
        <v/>
      </c>
      <c r="W36" s="115"/>
      <c r="X36" s="343"/>
      <c r="Y36" s="344"/>
      <c r="Z36" s="344"/>
      <c r="AA36" s="234"/>
      <c r="AB36" s="161"/>
      <c r="AC36" s="125"/>
      <c r="AD36" s="122"/>
      <c r="AE36" s="123"/>
      <c r="AF36" s="123" t="str">
        <f t="shared" si="4"/>
        <v/>
      </c>
      <c r="AG36" s="122"/>
      <c r="AH36" s="123"/>
      <c r="AI36" s="122"/>
      <c r="AJ36" s="123"/>
      <c r="AK36" s="139" t="str">
        <f t="shared" si="0"/>
        <v/>
      </c>
      <c r="AL36" s="528"/>
      <c r="AM36" s="139"/>
      <c r="AN36" s="122"/>
      <c r="AO36" s="139"/>
      <c r="AP36" s="123" t="str">
        <f t="shared" si="5"/>
        <v>.</v>
      </c>
      <c r="AQ36" s="369"/>
      <c r="AS36" s="353"/>
      <c r="AT36" s="354"/>
      <c r="AU36" s="354"/>
      <c r="AV36" s="355"/>
    </row>
    <row r="37" spans="1:48" s="87" customFormat="1" ht="45" customHeight="1" x14ac:dyDescent="0.25">
      <c r="A37" s="22" t="str">
        <f>MID($E$34,FIND("(Q",$E$34)+1,8)&amp;"_G6"</f>
        <v>Q1b.1.2b_G6</v>
      </c>
      <c r="B37" s="84" t="s">
        <v>37</v>
      </c>
      <c r="C37" s="25" t="s">
        <v>409</v>
      </c>
      <c r="D37" s="101"/>
      <c r="E37" s="100"/>
      <c r="F37" s="573" t="s">
        <v>393</v>
      </c>
      <c r="G37" s="573"/>
      <c r="H37" s="574"/>
      <c r="I37" s="644"/>
      <c r="J37" s="405"/>
      <c r="K37" s="406"/>
      <c r="L37" s="406"/>
      <c r="M37" s="407"/>
      <c r="N37" s="499" t="s">
        <v>0</v>
      </c>
      <c r="O37" s="330" t="str">
        <f t="shared" si="10"/>
        <v>Small changes were made to the question. Take extra care when validating the response in Column N. If necessary, please change your answer in Column P</v>
      </c>
      <c r="P37" s="130"/>
      <c r="Q37" s="114"/>
      <c r="R37" s="130"/>
      <c r="S37" s="330"/>
      <c r="T37" s="130"/>
      <c r="U37" s="331"/>
      <c r="V37" s="332" t="str">
        <f t="shared" si="8"/>
        <v/>
      </c>
      <c r="W37" s="115"/>
      <c r="X37" s="343"/>
      <c r="Y37" s="344"/>
      <c r="Z37" s="344"/>
      <c r="AA37" s="234"/>
      <c r="AB37" s="161"/>
      <c r="AC37" s="125"/>
      <c r="AD37" s="122"/>
      <c r="AE37" s="123"/>
      <c r="AF37" s="123" t="str">
        <f t="shared" si="4"/>
        <v/>
      </c>
      <c r="AG37" s="122"/>
      <c r="AH37" s="123"/>
      <c r="AI37" s="122"/>
      <c r="AJ37" s="123"/>
      <c r="AK37" s="139" t="str">
        <f t="shared" si="0"/>
        <v/>
      </c>
      <c r="AL37" s="528"/>
      <c r="AM37" s="139"/>
      <c r="AN37" s="122"/>
      <c r="AO37" s="139"/>
      <c r="AP37" s="123" t="str">
        <f t="shared" si="5"/>
        <v>.</v>
      </c>
      <c r="AQ37" s="369"/>
      <c r="AS37" s="353"/>
      <c r="AT37" s="354"/>
      <c r="AU37" s="354"/>
      <c r="AV37" s="355"/>
    </row>
    <row r="38" spans="1:48" s="87" customFormat="1" ht="45" customHeight="1" x14ac:dyDescent="0.25">
      <c r="A38" s="22" t="str">
        <f>MID($E$34,FIND("(Q",$E$34)+1,8)&amp;"_G3"</f>
        <v>Q1b.1.2b_G3</v>
      </c>
      <c r="B38" s="84" t="s">
        <v>37</v>
      </c>
      <c r="C38" s="25" t="s">
        <v>59</v>
      </c>
      <c r="D38" s="91"/>
      <c r="E38" s="474"/>
      <c r="F38" s="553" t="s">
        <v>21</v>
      </c>
      <c r="G38" s="553"/>
      <c r="H38" s="554"/>
      <c r="I38" s="643"/>
      <c r="J38" s="408"/>
      <c r="K38" s="409"/>
      <c r="L38" s="409"/>
      <c r="M38" s="410"/>
      <c r="N38" s="499" t="s">
        <v>0</v>
      </c>
      <c r="O38" s="330" t="str">
        <f t="shared" si="10"/>
        <v>Small changes were made to the question. Take extra care when validating the response in Column N. If necessary, please change your answer in Column P</v>
      </c>
      <c r="P38" s="130"/>
      <c r="Q38" s="114"/>
      <c r="R38" s="130"/>
      <c r="S38" s="331"/>
      <c r="T38" s="130"/>
      <c r="U38" s="331"/>
      <c r="V38" s="332" t="str">
        <f t="shared" si="8"/>
        <v/>
      </c>
      <c r="W38" s="115"/>
      <c r="X38" s="343"/>
      <c r="Y38" s="344"/>
      <c r="Z38" s="344"/>
      <c r="AA38" s="234"/>
      <c r="AB38" s="161"/>
      <c r="AC38" s="522"/>
      <c r="AD38" s="122"/>
      <c r="AE38" s="139"/>
      <c r="AF38" s="123" t="str">
        <f t="shared" si="4"/>
        <v/>
      </c>
      <c r="AG38" s="122"/>
      <c r="AH38" s="139"/>
      <c r="AI38" s="122"/>
      <c r="AJ38" s="139"/>
      <c r="AK38" s="139" t="str">
        <f t="shared" si="0"/>
        <v/>
      </c>
      <c r="AL38" s="528"/>
      <c r="AM38" s="139"/>
      <c r="AN38" s="122"/>
      <c r="AO38" s="139"/>
      <c r="AP38" s="123" t="str">
        <f t="shared" si="5"/>
        <v>.</v>
      </c>
      <c r="AQ38" s="369"/>
      <c r="AS38" s="353"/>
      <c r="AT38" s="354"/>
      <c r="AU38" s="354"/>
      <c r="AV38" s="355"/>
    </row>
    <row r="39" spans="1:48" s="87" customFormat="1" ht="45" customHeight="1" x14ac:dyDescent="0.25">
      <c r="A39" s="22" t="str">
        <f>MID($E$34,FIND("(Q",$E$34)+1,8)&amp;"_G4"</f>
        <v>Q1b.1.2b_G4</v>
      </c>
      <c r="B39" s="84" t="s">
        <v>37</v>
      </c>
      <c r="C39" s="25" t="s">
        <v>60</v>
      </c>
      <c r="D39" s="91"/>
      <c r="E39" s="474"/>
      <c r="F39" s="553" t="s">
        <v>22</v>
      </c>
      <c r="G39" s="553"/>
      <c r="H39" s="554"/>
      <c r="I39" s="644"/>
      <c r="J39" s="405"/>
      <c r="K39" s="406"/>
      <c r="L39" s="406"/>
      <c r="M39" s="407"/>
      <c r="N39" s="499" t="s">
        <v>0</v>
      </c>
      <c r="O39" s="330" t="str">
        <f t="shared" si="10"/>
        <v>Small changes were made to the question. Take extra care when validating the response in Column N. If necessary, please change your answer in Column P</v>
      </c>
      <c r="P39" s="130"/>
      <c r="Q39" s="114"/>
      <c r="R39" s="130"/>
      <c r="S39" s="330"/>
      <c r="T39" s="130"/>
      <c r="U39" s="331"/>
      <c r="V39" s="332" t="str">
        <f t="shared" si="8"/>
        <v/>
      </c>
      <c r="W39" s="115"/>
      <c r="X39" s="343"/>
      <c r="Y39" s="344"/>
      <c r="Z39" s="344"/>
      <c r="AA39" s="234"/>
      <c r="AB39" s="161"/>
      <c r="AC39" s="125"/>
      <c r="AD39" s="122"/>
      <c r="AE39" s="123"/>
      <c r="AF39" s="123" t="str">
        <f t="shared" si="4"/>
        <v/>
      </c>
      <c r="AG39" s="122"/>
      <c r="AH39" s="123"/>
      <c r="AI39" s="122"/>
      <c r="AJ39" s="123"/>
      <c r="AK39" s="139" t="str">
        <f t="shared" si="0"/>
        <v/>
      </c>
      <c r="AL39" s="528"/>
      <c r="AM39" s="139"/>
      <c r="AN39" s="122"/>
      <c r="AO39" s="139"/>
      <c r="AP39" s="123" t="str">
        <f t="shared" si="5"/>
        <v>.</v>
      </c>
      <c r="AQ39" s="369"/>
      <c r="AS39" s="353"/>
      <c r="AT39" s="354"/>
      <c r="AU39" s="354"/>
      <c r="AV39" s="355"/>
    </row>
    <row r="40" spans="1:48" s="87" customFormat="1" ht="45" customHeight="1" x14ac:dyDescent="0.25">
      <c r="A40" s="22" t="str">
        <f>MID($E$34,FIND("(Q",$E$34)+1,8)&amp;"_G9"</f>
        <v>Q1b.1.2b_G9</v>
      </c>
      <c r="B40" s="26" t="s">
        <v>37</v>
      </c>
      <c r="C40" s="25" t="s">
        <v>410</v>
      </c>
      <c r="D40" s="91"/>
      <c r="E40" s="474"/>
      <c r="F40" s="553" t="s">
        <v>29</v>
      </c>
      <c r="G40" s="553"/>
      <c r="H40" s="554"/>
      <c r="I40" s="644"/>
      <c r="J40" s="405"/>
      <c r="K40" s="406"/>
      <c r="L40" s="406"/>
      <c r="M40" s="407"/>
      <c r="N40" s="499" t="s">
        <v>0</v>
      </c>
      <c r="O40" s="330" t="str">
        <f>IF(OR(B40="NI",B40="N"),"New question introduced in 2023 - Please answer this question for the year of the previous update in Column P",IF(B40="EC","Small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40" s="130"/>
      <c r="Q40" s="114"/>
      <c r="R40" s="130"/>
      <c r="S40" s="330"/>
      <c r="T40" s="130"/>
      <c r="U40" s="331"/>
      <c r="V40" s="332" t="str">
        <f t="shared" si="8"/>
        <v/>
      </c>
      <c r="W40" s="115"/>
      <c r="X40" s="343"/>
      <c r="Y40" s="344"/>
      <c r="Z40" s="344"/>
      <c r="AA40" s="234"/>
      <c r="AB40" s="161"/>
      <c r="AC40" s="125"/>
      <c r="AD40" s="122"/>
      <c r="AE40" s="123"/>
      <c r="AF40" s="123" t="str">
        <f t="shared" si="4"/>
        <v/>
      </c>
      <c r="AG40" s="122"/>
      <c r="AH40" s="123"/>
      <c r="AI40" s="122"/>
      <c r="AJ40" s="123"/>
      <c r="AK40" s="139" t="str">
        <f t="shared" si="0"/>
        <v/>
      </c>
      <c r="AL40" s="528"/>
      <c r="AM40" s="139"/>
      <c r="AN40" s="122"/>
      <c r="AO40" s="139"/>
      <c r="AP40" s="123" t="str">
        <f t="shared" si="5"/>
        <v>.</v>
      </c>
      <c r="AQ40" s="369"/>
      <c r="AS40" s="353"/>
      <c r="AT40" s="354"/>
      <c r="AU40" s="354"/>
      <c r="AV40" s="355"/>
    </row>
    <row r="41" spans="1:48" s="87" customFormat="1" ht="45" customHeight="1" x14ac:dyDescent="0.25">
      <c r="A41" s="22" t="str">
        <f>MID($E$34,FIND("(Q",$E$34)+1,8)&amp;"_G5"</f>
        <v>Q1b.1.2b_G5</v>
      </c>
      <c r="B41" s="84" t="s">
        <v>37</v>
      </c>
      <c r="C41" s="25" t="s">
        <v>61</v>
      </c>
      <c r="D41" s="91"/>
      <c r="E41" s="474"/>
      <c r="F41" s="568" t="s">
        <v>30</v>
      </c>
      <c r="G41" s="568"/>
      <c r="H41" s="605"/>
      <c r="I41" s="644"/>
      <c r="J41" s="405"/>
      <c r="K41" s="406"/>
      <c r="L41" s="406"/>
      <c r="M41" s="407"/>
      <c r="N41" s="499" t="s">
        <v>0</v>
      </c>
      <c r="O41" s="330" t="str">
        <f t="shared" si="10"/>
        <v>Small changes were made to the question. Take extra care when validating the response in Column N. If necessary, please change your answer in Column P</v>
      </c>
      <c r="P41" s="130"/>
      <c r="Q41" s="114"/>
      <c r="R41" s="130"/>
      <c r="S41" s="330"/>
      <c r="T41" s="130"/>
      <c r="U41" s="331"/>
      <c r="V41" s="332" t="str">
        <f t="shared" si="8"/>
        <v/>
      </c>
      <c r="W41" s="115"/>
      <c r="X41" s="343"/>
      <c r="Y41" s="344"/>
      <c r="Z41" s="344"/>
      <c r="AA41" s="234"/>
      <c r="AB41" s="161"/>
      <c r="AC41" s="125"/>
      <c r="AD41" s="122"/>
      <c r="AE41" s="123"/>
      <c r="AF41" s="123" t="str">
        <f t="shared" si="4"/>
        <v/>
      </c>
      <c r="AG41" s="122"/>
      <c r="AH41" s="123"/>
      <c r="AI41" s="122"/>
      <c r="AJ41" s="123"/>
      <c r="AK41" s="139" t="str">
        <f t="shared" si="0"/>
        <v/>
      </c>
      <c r="AL41" s="528"/>
      <c r="AM41" s="139"/>
      <c r="AN41" s="122"/>
      <c r="AO41" s="139"/>
      <c r="AP41" s="123" t="str">
        <f t="shared" si="5"/>
        <v>.</v>
      </c>
      <c r="AQ41" s="369"/>
      <c r="AS41" s="353"/>
      <c r="AT41" s="354"/>
      <c r="AU41" s="354"/>
      <c r="AV41" s="355"/>
    </row>
    <row r="42" spans="1:48" s="87" customFormat="1" ht="23.15" customHeight="1" x14ac:dyDescent="0.25">
      <c r="A42" s="88"/>
      <c r="B42" s="84"/>
      <c r="C42" s="90"/>
      <c r="D42" s="91"/>
      <c r="E42" s="603" t="s">
        <v>824</v>
      </c>
      <c r="F42" s="603"/>
      <c r="G42" s="603"/>
      <c r="H42" s="604"/>
      <c r="I42" s="167"/>
      <c r="J42" s="392"/>
      <c r="K42" s="239"/>
      <c r="L42" s="239"/>
      <c r="M42" s="220"/>
      <c r="N42" s="343"/>
      <c r="O42" s="344"/>
      <c r="P42" s="344"/>
      <c r="Q42" s="344"/>
      <c r="R42" s="233"/>
      <c r="S42" s="344"/>
      <c r="T42" s="233"/>
      <c r="U42" s="326"/>
      <c r="V42" s="63"/>
      <c r="W42" s="234"/>
      <c r="X42" s="343"/>
      <c r="Y42" s="344"/>
      <c r="Z42" s="344"/>
      <c r="AA42" s="234"/>
      <c r="AB42" s="321"/>
      <c r="AC42" s="327"/>
      <c r="AD42" s="233"/>
      <c r="AE42" s="344"/>
      <c r="AF42" s="344"/>
      <c r="AG42" s="233"/>
      <c r="AH42" s="344"/>
      <c r="AI42" s="233"/>
      <c r="AJ42" s="344"/>
      <c r="AK42" s="326" t="str">
        <f t="shared" si="0"/>
        <v/>
      </c>
      <c r="AL42" s="63"/>
      <c r="AM42" s="326"/>
      <c r="AN42" s="233"/>
      <c r="AO42" s="326"/>
      <c r="AP42" s="344" t="str">
        <f t="shared" si="5"/>
        <v>.</v>
      </c>
      <c r="AQ42" s="370"/>
      <c r="AS42" s="353"/>
      <c r="AT42" s="354"/>
      <c r="AU42" s="354"/>
      <c r="AV42" s="355"/>
    </row>
    <row r="43" spans="1:48" s="87" customFormat="1" ht="45" customHeight="1" x14ac:dyDescent="0.25">
      <c r="A43" s="22" t="str">
        <f>MID($E$42,FIND("(Q",$E$42)+1,8)&amp;"_G1"</f>
        <v>Q1b.1.2c_G1</v>
      </c>
      <c r="B43" s="84" t="s">
        <v>37</v>
      </c>
      <c r="C43" s="51" t="s">
        <v>57</v>
      </c>
      <c r="D43" s="91"/>
      <c r="E43" s="474"/>
      <c r="F43" s="553" t="s">
        <v>394</v>
      </c>
      <c r="G43" s="553"/>
      <c r="H43" s="554"/>
      <c r="I43" s="167"/>
      <c r="J43" s="392"/>
      <c r="K43" s="239"/>
      <c r="L43" s="239"/>
      <c r="M43" s="220"/>
      <c r="N43" s="499" t="s">
        <v>0</v>
      </c>
      <c r="O43" s="330" t="str">
        <f>IF(OR(B43="NI",B43="N"),"New question introduced in 2023 - Please answer this question for the year of the previous update in Column P",IF(B43="EC","Small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43" s="130"/>
      <c r="Q43" s="114"/>
      <c r="R43" s="130"/>
      <c r="S43" s="330"/>
      <c r="T43" s="130"/>
      <c r="U43" s="331"/>
      <c r="V43" s="332" t="str">
        <f t="shared" si="8"/>
        <v/>
      </c>
      <c r="W43" s="115"/>
      <c r="X43" s="343"/>
      <c r="Y43" s="344"/>
      <c r="Z43" s="344"/>
      <c r="AA43" s="234"/>
      <c r="AB43" s="161"/>
      <c r="AC43" s="125"/>
      <c r="AD43" s="122"/>
      <c r="AE43" s="123"/>
      <c r="AF43" s="123" t="str">
        <f t="shared" si="4"/>
        <v/>
      </c>
      <c r="AG43" s="122"/>
      <c r="AH43" s="123"/>
      <c r="AI43" s="122"/>
      <c r="AJ43" s="123"/>
      <c r="AK43" s="139" t="str">
        <f t="shared" si="0"/>
        <v/>
      </c>
      <c r="AL43" s="528"/>
      <c r="AM43" s="139"/>
      <c r="AN43" s="122"/>
      <c r="AO43" s="139"/>
      <c r="AP43" s="123" t="str">
        <f t="shared" si="5"/>
        <v>.</v>
      </c>
      <c r="AQ43" s="369"/>
      <c r="AS43" s="353"/>
      <c r="AT43" s="354"/>
      <c r="AU43" s="354"/>
      <c r="AV43" s="355"/>
    </row>
    <row r="44" spans="1:48" s="87" customFormat="1" ht="45" customHeight="1" x14ac:dyDescent="0.25">
      <c r="A44" s="22" t="str">
        <f>MID($E$42,FIND("(Q",$E$42)+1,8)&amp;"_G2"</f>
        <v>Q1b.1.2c_G2</v>
      </c>
      <c r="B44" s="84" t="s">
        <v>37</v>
      </c>
      <c r="C44" s="51" t="s">
        <v>58</v>
      </c>
      <c r="D44" s="101"/>
      <c r="E44" s="100"/>
      <c r="F44" s="573" t="s">
        <v>392</v>
      </c>
      <c r="G44" s="573"/>
      <c r="H44" s="574"/>
      <c r="I44" s="167"/>
      <c r="J44" s="392"/>
      <c r="K44" s="239"/>
      <c r="L44" s="239"/>
      <c r="M44" s="220"/>
      <c r="N44" s="499" t="s">
        <v>0</v>
      </c>
      <c r="O44" s="330" t="str">
        <f t="shared" ref="O44:O49" si="11">IF(OR(B44="NI",B44="N"),"New question introduced in 2023 - Please answer this question for the year of the previous update in Column P",IF(B44="EC","Small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44" s="130"/>
      <c r="Q44" s="114"/>
      <c r="R44" s="130"/>
      <c r="S44" s="330"/>
      <c r="T44" s="130"/>
      <c r="U44" s="331"/>
      <c r="V44" s="332" t="str">
        <f t="shared" si="8"/>
        <v/>
      </c>
      <c r="W44" s="115"/>
      <c r="X44" s="343"/>
      <c r="Y44" s="344"/>
      <c r="Z44" s="344"/>
      <c r="AA44" s="234"/>
      <c r="AB44" s="161"/>
      <c r="AC44" s="125"/>
      <c r="AD44" s="122"/>
      <c r="AE44" s="123"/>
      <c r="AF44" s="123" t="str">
        <f t="shared" si="4"/>
        <v/>
      </c>
      <c r="AG44" s="122"/>
      <c r="AH44" s="123"/>
      <c r="AI44" s="122"/>
      <c r="AJ44" s="123"/>
      <c r="AK44" s="139" t="str">
        <f t="shared" si="0"/>
        <v/>
      </c>
      <c r="AL44" s="528"/>
      <c r="AM44" s="139"/>
      <c r="AN44" s="122"/>
      <c r="AO44" s="139"/>
      <c r="AP44" s="123" t="str">
        <f t="shared" si="5"/>
        <v>.</v>
      </c>
      <c r="AQ44" s="369"/>
      <c r="AS44" s="353"/>
      <c r="AT44" s="354"/>
      <c r="AU44" s="354"/>
      <c r="AV44" s="355"/>
    </row>
    <row r="45" spans="1:48" s="87" customFormat="1" ht="45" customHeight="1" x14ac:dyDescent="0.25">
      <c r="A45" s="22" t="str">
        <f>MID($E$42,FIND("(Q",$E$42)+1,8)&amp;"_G6"</f>
        <v>Q1b.1.2c_G6</v>
      </c>
      <c r="B45" s="84" t="s">
        <v>37</v>
      </c>
      <c r="C45" s="51" t="s">
        <v>409</v>
      </c>
      <c r="D45" s="101"/>
      <c r="E45" s="100"/>
      <c r="F45" s="573" t="s">
        <v>393</v>
      </c>
      <c r="G45" s="573"/>
      <c r="H45" s="574"/>
      <c r="I45" s="167"/>
      <c r="J45" s="392"/>
      <c r="K45" s="239"/>
      <c r="L45" s="239"/>
      <c r="M45" s="220"/>
      <c r="N45" s="499" t="s">
        <v>0</v>
      </c>
      <c r="O45" s="330" t="str">
        <f t="shared" si="11"/>
        <v>Small changes were made to the question. Take extra care when validating the response in Column N. If necessary, please change your answer in Column P</v>
      </c>
      <c r="P45" s="130"/>
      <c r="Q45" s="114"/>
      <c r="R45" s="130"/>
      <c r="S45" s="330"/>
      <c r="T45" s="130"/>
      <c r="U45" s="331"/>
      <c r="V45" s="332" t="str">
        <f t="shared" si="8"/>
        <v/>
      </c>
      <c r="W45" s="115"/>
      <c r="X45" s="343"/>
      <c r="Y45" s="344"/>
      <c r="Z45" s="344"/>
      <c r="AA45" s="234"/>
      <c r="AB45" s="161"/>
      <c r="AC45" s="125"/>
      <c r="AD45" s="122"/>
      <c r="AE45" s="123"/>
      <c r="AF45" s="123" t="str">
        <f t="shared" si="4"/>
        <v/>
      </c>
      <c r="AG45" s="122"/>
      <c r="AH45" s="123"/>
      <c r="AI45" s="122"/>
      <c r="AJ45" s="123"/>
      <c r="AK45" s="139" t="str">
        <f t="shared" si="0"/>
        <v/>
      </c>
      <c r="AL45" s="528"/>
      <c r="AM45" s="139"/>
      <c r="AN45" s="122"/>
      <c r="AO45" s="139"/>
      <c r="AP45" s="123" t="str">
        <f t="shared" si="5"/>
        <v>.</v>
      </c>
      <c r="AQ45" s="369"/>
      <c r="AS45" s="353"/>
      <c r="AT45" s="354"/>
      <c r="AU45" s="354"/>
      <c r="AV45" s="355"/>
    </row>
    <row r="46" spans="1:48" s="87" customFormat="1" ht="45" customHeight="1" x14ac:dyDescent="0.25">
      <c r="A46" s="22" t="str">
        <f>MID($E$42,FIND("(Q",$E$42)+1,8)&amp;"_G3"</f>
        <v>Q1b.1.2c_G3</v>
      </c>
      <c r="B46" s="84" t="s">
        <v>37</v>
      </c>
      <c r="C46" s="51" t="s">
        <v>59</v>
      </c>
      <c r="D46" s="91"/>
      <c r="E46" s="474"/>
      <c r="F46" s="553" t="s">
        <v>21</v>
      </c>
      <c r="G46" s="553"/>
      <c r="H46" s="554"/>
      <c r="I46" s="91"/>
      <c r="J46" s="393"/>
      <c r="K46" s="394"/>
      <c r="L46" s="394"/>
      <c r="M46" s="395"/>
      <c r="N46" s="499" t="s">
        <v>0</v>
      </c>
      <c r="O46" s="330" t="str">
        <f t="shared" si="11"/>
        <v>Small changes were made to the question. Take extra care when validating the response in Column N. If necessary, please change your answer in Column P</v>
      </c>
      <c r="P46" s="130"/>
      <c r="Q46" s="114"/>
      <c r="R46" s="130"/>
      <c r="S46" s="330"/>
      <c r="T46" s="130"/>
      <c r="U46" s="331"/>
      <c r="V46" s="332" t="str">
        <f t="shared" si="8"/>
        <v/>
      </c>
      <c r="W46" s="115"/>
      <c r="X46" s="343"/>
      <c r="Y46" s="344"/>
      <c r="Z46" s="344"/>
      <c r="AA46" s="234"/>
      <c r="AB46" s="161"/>
      <c r="AC46" s="125"/>
      <c r="AD46" s="122"/>
      <c r="AE46" s="123"/>
      <c r="AF46" s="123" t="str">
        <f t="shared" si="4"/>
        <v/>
      </c>
      <c r="AG46" s="122"/>
      <c r="AH46" s="123"/>
      <c r="AI46" s="122"/>
      <c r="AJ46" s="123"/>
      <c r="AK46" s="139" t="str">
        <f t="shared" si="0"/>
        <v/>
      </c>
      <c r="AL46" s="528"/>
      <c r="AM46" s="139"/>
      <c r="AN46" s="122"/>
      <c r="AO46" s="139"/>
      <c r="AP46" s="123" t="str">
        <f t="shared" si="5"/>
        <v>.</v>
      </c>
      <c r="AQ46" s="369"/>
      <c r="AS46" s="353"/>
      <c r="AT46" s="354"/>
      <c r="AU46" s="354"/>
      <c r="AV46" s="355"/>
    </row>
    <row r="47" spans="1:48" s="87" customFormat="1" ht="52.5" customHeight="1" x14ac:dyDescent="0.25">
      <c r="A47" s="22" t="str">
        <f>MID($E$42,FIND("(Q",$E$42)+1,8)&amp;"_G4"</f>
        <v>Q1b.1.2c_G4</v>
      </c>
      <c r="B47" s="84" t="s">
        <v>37</v>
      </c>
      <c r="C47" s="51" t="s">
        <v>60</v>
      </c>
      <c r="D47" s="91"/>
      <c r="E47" s="474"/>
      <c r="F47" s="553" t="s">
        <v>22</v>
      </c>
      <c r="G47" s="553"/>
      <c r="H47" s="554"/>
      <c r="I47" s="91"/>
      <c r="J47" s="393"/>
      <c r="K47" s="394"/>
      <c r="L47" s="394"/>
      <c r="M47" s="395"/>
      <c r="N47" s="499" t="s">
        <v>0</v>
      </c>
      <c r="O47" s="330" t="str">
        <f t="shared" si="11"/>
        <v>Small changes were made to the question. Take extra care when validating the response in Column N. If necessary, please change your answer in Column P</v>
      </c>
      <c r="P47" s="130"/>
      <c r="Q47" s="114"/>
      <c r="R47" s="130"/>
      <c r="S47" s="331"/>
      <c r="T47" s="130"/>
      <c r="U47" s="331"/>
      <c r="V47" s="332" t="str">
        <f t="shared" si="8"/>
        <v/>
      </c>
      <c r="W47" s="115"/>
      <c r="X47" s="343"/>
      <c r="Y47" s="344"/>
      <c r="Z47" s="344"/>
      <c r="AA47" s="234"/>
      <c r="AB47" s="161"/>
      <c r="AC47" s="522"/>
      <c r="AD47" s="122"/>
      <c r="AE47" s="139"/>
      <c r="AF47" s="123" t="str">
        <f t="shared" si="4"/>
        <v/>
      </c>
      <c r="AG47" s="122"/>
      <c r="AH47" s="139"/>
      <c r="AI47" s="122"/>
      <c r="AJ47" s="139"/>
      <c r="AK47" s="139" t="str">
        <f t="shared" si="0"/>
        <v/>
      </c>
      <c r="AL47" s="528"/>
      <c r="AM47" s="139"/>
      <c r="AN47" s="122"/>
      <c r="AO47" s="139"/>
      <c r="AP47" s="123" t="str">
        <f t="shared" si="5"/>
        <v>.</v>
      </c>
      <c r="AQ47" s="369"/>
      <c r="AS47" s="353"/>
      <c r="AT47" s="354"/>
      <c r="AU47" s="354"/>
      <c r="AV47" s="355"/>
    </row>
    <row r="48" spans="1:48" s="87" customFormat="1" ht="60" customHeight="1" x14ac:dyDescent="0.25">
      <c r="A48" s="22" t="str">
        <f>MID($E$42,FIND("(Q",$E$42)+1,8)&amp;"_G9"</f>
        <v>Q1b.1.2c_G9</v>
      </c>
      <c r="B48" s="84" t="s">
        <v>37</v>
      </c>
      <c r="C48" s="51" t="s">
        <v>410</v>
      </c>
      <c r="D48" s="91"/>
      <c r="E48" s="474"/>
      <c r="F48" s="553" t="s">
        <v>29</v>
      </c>
      <c r="G48" s="553"/>
      <c r="H48" s="554"/>
      <c r="I48" s="91"/>
      <c r="J48" s="393"/>
      <c r="K48" s="394"/>
      <c r="L48" s="394"/>
      <c r="M48" s="395"/>
      <c r="N48" s="499" t="s">
        <v>0</v>
      </c>
      <c r="O48" s="330" t="str">
        <f>IF(OR(B48="NI",B48="N"),"New question introduced in 2023 - Please answer this question for the year of the previous update in Column P",IF(B48="EC","Small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48" s="130"/>
      <c r="Q48" s="114"/>
      <c r="R48" s="130"/>
      <c r="S48" s="331"/>
      <c r="T48" s="130"/>
      <c r="U48" s="331"/>
      <c r="V48" s="332" t="str">
        <f t="shared" si="8"/>
        <v/>
      </c>
      <c r="W48" s="115"/>
      <c r="X48" s="343"/>
      <c r="Y48" s="344"/>
      <c r="Z48" s="344"/>
      <c r="AA48" s="234"/>
      <c r="AB48" s="161"/>
      <c r="AC48" s="522"/>
      <c r="AD48" s="122"/>
      <c r="AE48" s="139"/>
      <c r="AF48" s="123" t="str">
        <f t="shared" si="4"/>
        <v/>
      </c>
      <c r="AG48" s="122"/>
      <c r="AH48" s="139"/>
      <c r="AI48" s="122"/>
      <c r="AJ48" s="139"/>
      <c r="AK48" s="139" t="str">
        <f t="shared" si="0"/>
        <v/>
      </c>
      <c r="AL48" s="528"/>
      <c r="AM48" s="139"/>
      <c r="AN48" s="122"/>
      <c r="AO48" s="139"/>
      <c r="AP48" s="123" t="str">
        <f t="shared" si="5"/>
        <v>.</v>
      </c>
      <c r="AQ48" s="369"/>
      <c r="AS48" s="353"/>
      <c r="AT48" s="354"/>
      <c r="AU48" s="354"/>
      <c r="AV48" s="355"/>
    </row>
    <row r="49" spans="1:48" s="87" customFormat="1" ht="45" customHeight="1" x14ac:dyDescent="0.25">
      <c r="A49" s="22" t="str">
        <f>MID($E$42,FIND("(Q",$E$42)+1,8)&amp;"_G5"</f>
        <v>Q1b.1.2c_G5</v>
      </c>
      <c r="B49" s="84" t="s">
        <v>37</v>
      </c>
      <c r="C49" s="51" t="s">
        <v>61</v>
      </c>
      <c r="D49" s="91"/>
      <c r="E49" s="474"/>
      <c r="F49" s="568" t="s">
        <v>30</v>
      </c>
      <c r="G49" s="568"/>
      <c r="H49" s="569"/>
      <c r="I49" s="91"/>
      <c r="J49" s="393"/>
      <c r="K49" s="394"/>
      <c r="L49" s="394"/>
      <c r="M49" s="395"/>
      <c r="N49" s="499" t="s">
        <v>0</v>
      </c>
      <c r="O49" s="330" t="str">
        <f t="shared" si="11"/>
        <v>Small changes were made to the question. Take extra care when validating the response in Column N. If necessary, please change your answer in Column P</v>
      </c>
      <c r="P49" s="130"/>
      <c r="Q49" s="114"/>
      <c r="R49" s="130"/>
      <c r="S49" s="330"/>
      <c r="T49" s="130"/>
      <c r="U49" s="331"/>
      <c r="V49" s="332" t="str">
        <f t="shared" si="8"/>
        <v/>
      </c>
      <c r="W49" s="115"/>
      <c r="X49" s="343"/>
      <c r="Y49" s="344"/>
      <c r="Z49" s="344"/>
      <c r="AA49" s="234"/>
      <c r="AB49" s="161"/>
      <c r="AC49" s="125"/>
      <c r="AD49" s="122"/>
      <c r="AE49" s="123"/>
      <c r="AF49" s="123" t="str">
        <f t="shared" si="4"/>
        <v/>
      </c>
      <c r="AG49" s="122"/>
      <c r="AH49" s="123"/>
      <c r="AI49" s="122"/>
      <c r="AJ49" s="123"/>
      <c r="AK49" s="139" t="str">
        <f t="shared" si="0"/>
        <v/>
      </c>
      <c r="AL49" s="528"/>
      <c r="AM49" s="139"/>
      <c r="AN49" s="122"/>
      <c r="AO49" s="139"/>
      <c r="AP49" s="123" t="str">
        <f t="shared" si="5"/>
        <v>.</v>
      </c>
      <c r="AQ49" s="369"/>
      <c r="AS49" s="353"/>
      <c r="AT49" s="354"/>
      <c r="AU49" s="354"/>
      <c r="AV49" s="355"/>
    </row>
    <row r="50" spans="1:48" s="87" customFormat="1" ht="51" customHeight="1" x14ac:dyDescent="0.25">
      <c r="A50" s="22" t="str">
        <f>MID($E$50,FIND("(Q",$E$50)+1,8)</f>
        <v>Q1b.1.2d</v>
      </c>
      <c r="B50" s="84" t="s">
        <v>304</v>
      </c>
      <c r="C50" s="92"/>
      <c r="D50" s="91"/>
      <c r="E50" s="547" t="s">
        <v>397</v>
      </c>
      <c r="F50" s="553"/>
      <c r="G50" s="553"/>
      <c r="H50" s="554"/>
      <c r="I50" s="91"/>
      <c r="J50" s="393"/>
      <c r="K50" s="394"/>
      <c r="L50" s="394"/>
      <c r="M50" s="395"/>
      <c r="N50" s="499" t="s">
        <v>0</v>
      </c>
      <c r="O50" s="330" t="str">
        <f t="shared" ref="O50" si="12">IF(OR(B50="NI",B50="N"),"New question introduced in 2023 - Please answer this question for the year of the previous update in Column P",IF(B50="EC","Small changes were made to the question. Take extra care when validating the response in Column N. If necessary, please change your answer in Column P",""))</f>
        <v>New question introduced in 2023 - Please answer this question for the year of the previous update in Column P</v>
      </c>
      <c r="P50" s="330"/>
      <c r="Q50" s="114"/>
      <c r="R50" s="330"/>
      <c r="S50" s="330"/>
      <c r="T50" s="330"/>
      <c r="U50" s="331"/>
      <c r="V50" s="332" t="str">
        <f t="shared" si="8"/>
        <v/>
      </c>
      <c r="W50" s="115"/>
      <c r="X50" s="343"/>
      <c r="Y50" s="344"/>
      <c r="Z50" s="344"/>
      <c r="AA50" s="234"/>
      <c r="AB50" s="161"/>
      <c r="AC50" s="125"/>
      <c r="AD50" s="123"/>
      <c r="AE50" s="123"/>
      <c r="AF50" s="123"/>
      <c r="AG50" s="123"/>
      <c r="AH50" s="123"/>
      <c r="AI50" s="123"/>
      <c r="AJ50" s="123"/>
      <c r="AK50" s="139" t="str">
        <f t="shared" si="0"/>
        <v/>
      </c>
      <c r="AL50" s="373"/>
      <c r="AM50" s="139"/>
      <c r="AN50" s="122"/>
      <c r="AO50" s="139"/>
      <c r="AP50" s="123" t="str">
        <f>IF(AND(AN50="",AL50="",AK50=""),".",IF(AND(AN50="",AL50=""),AK50,IF(AND(AN50="",AL50&lt;&gt;""),AL50,IF(AND(AN50="",AL50&lt;&gt;""),AL50,AN50))))</f>
        <v>.</v>
      </c>
      <c r="AQ50" s="369"/>
      <c r="AS50" s="353"/>
      <c r="AT50" s="354"/>
      <c r="AU50" s="354"/>
      <c r="AV50" s="355"/>
    </row>
    <row r="51" spans="1:48" s="87" customFormat="1" ht="38.5" customHeight="1" x14ac:dyDescent="0.25">
      <c r="A51" s="88"/>
      <c r="B51" s="84"/>
      <c r="C51" s="90"/>
      <c r="D51" s="98"/>
      <c r="E51" s="571" t="s">
        <v>411</v>
      </c>
      <c r="F51" s="571"/>
      <c r="G51" s="571"/>
      <c r="H51" s="572"/>
      <c r="I51" s="618" t="s">
        <v>314</v>
      </c>
      <c r="J51" s="411"/>
      <c r="K51" s="412"/>
      <c r="L51" s="412"/>
      <c r="M51" s="207"/>
      <c r="N51" s="343"/>
      <c r="O51" s="344"/>
      <c r="P51" s="344"/>
      <c r="Q51" s="344"/>
      <c r="R51" s="344"/>
      <c r="S51" s="344"/>
      <c r="T51" s="344"/>
      <c r="U51" s="326"/>
      <c r="V51" s="63"/>
      <c r="W51" s="234"/>
      <c r="X51" s="343"/>
      <c r="Y51" s="344"/>
      <c r="Z51" s="344"/>
      <c r="AA51" s="234"/>
      <c r="AB51" s="321"/>
      <c r="AC51" s="327"/>
      <c r="AD51" s="344"/>
      <c r="AE51" s="344"/>
      <c r="AF51" s="344"/>
      <c r="AG51" s="344"/>
      <c r="AH51" s="344"/>
      <c r="AI51" s="344"/>
      <c r="AJ51" s="344"/>
      <c r="AK51" s="326" t="str">
        <f t="shared" si="0"/>
        <v/>
      </c>
      <c r="AL51" s="529"/>
      <c r="AM51" s="326"/>
      <c r="AN51" s="233"/>
      <c r="AO51" s="326"/>
      <c r="AP51" s="344" t="str">
        <f t="shared" si="5"/>
        <v>.</v>
      </c>
      <c r="AQ51" s="370"/>
      <c r="AS51" s="353"/>
      <c r="AT51" s="354"/>
      <c r="AU51" s="354"/>
      <c r="AV51" s="355"/>
    </row>
    <row r="52" spans="1:48" s="87" customFormat="1" ht="30" customHeight="1" x14ac:dyDescent="0.25">
      <c r="A52" s="22" t="str">
        <f>MID($E$51,FIND("(Q",$E$51)+1,7)&amp;"_G1"</f>
        <v>Q1b.1.3_G1</v>
      </c>
      <c r="B52" s="84" t="s">
        <v>573</v>
      </c>
      <c r="C52" s="25" t="s">
        <v>66</v>
      </c>
      <c r="D52" s="98"/>
      <c r="E52" s="99"/>
      <c r="F52" s="571" t="s">
        <v>394</v>
      </c>
      <c r="G52" s="571"/>
      <c r="H52" s="572"/>
      <c r="I52" s="618"/>
      <c r="J52" s="411"/>
      <c r="K52" s="412"/>
      <c r="L52" s="412"/>
      <c r="M52" s="207"/>
      <c r="N52" s="499" t="s">
        <v>0</v>
      </c>
      <c r="O52" s="330" t="str">
        <f t="shared" ref="O52:O57" si="13">IF(OR(B52="NI",B52="N"),"New question introduced in 2023 - Please answer this question for the year of the previous update in Column P",IF(B52="EC","Small changes were made to the question. Take extra care when validating the response in Column N. If necessary, please change your answer in Column P",""))</f>
        <v/>
      </c>
      <c r="P52" s="114"/>
      <c r="Q52" s="114"/>
      <c r="R52" s="330"/>
      <c r="S52" s="330"/>
      <c r="T52" s="330"/>
      <c r="U52" s="331"/>
      <c r="V52" s="332" t="str">
        <f t="shared" si="8"/>
        <v/>
      </c>
      <c r="W52" s="115"/>
      <c r="X52" s="343"/>
      <c r="Y52" s="344"/>
      <c r="Z52" s="344"/>
      <c r="AA52" s="234"/>
      <c r="AB52" s="161"/>
      <c r="AC52" s="125"/>
      <c r="AD52" s="123"/>
      <c r="AE52" s="123"/>
      <c r="AF52" s="123" t="str">
        <f t="shared" si="4"/>
        <v/>
      </c>
      <c r="AG52" s="123"/>
      <c r="AH52" s="123"/>
      <c r="AI52" s="123"/>
      <c r="AJ52" s="123"/>
      <c r="AK52" s="139" t="str">
        <f t="shared" si="0"/>
        <v/>
      </c>
      <c r="AL52" s="373"/>
      <c r="AM52" s="139"/>
      <c r="AN52" s="122"/>
      <c r="AO52" s="139"/>
      <c r="AP52" s="123" t="str">
        <f t="shared" si="5"/>
        <v>.</v>
      </c>
      <c r="AQ52" s="369"/>
      <c r="AS52" s="353"/>
      <c r="AT52" s="354"/>
      <c r="AU52" s="354"/>
      <c r="AV52" s="355"/>
    </row>
    <row r="53" spans="1:48" s="87" customFormat="1" ht="30" customHeight="1" x14ac:dyDescent="0.25">
      <c r="A53" s="22" t="str">
        <f>MID($E$51,FIND("(Q",$E$51)+1,7)&amp;"_G2"</f>
        <v>Q1b.1.3_G2</v>
      </c>
      <c r="B53" s="84" t="s">
        <v>573</v>
      </c>
      <c r="C53" s="25" t="s">
        <v>67</v>
      </c>
      <c r="D53" s="140"/>
      <c r="E53" s="141"/>
      <c r="F53" s="645" t="s">
        <v>392</v>
      </c>
      <c r="G53" s="645"/>
      <c r="H53" s="646"/>
      <c r="I53" s="618"/>
      <c r="J53" s="411"/>
      <c r="K53" s="412"/>
      <c r="L53" s="412"/>
      <c r="M53" s="207"/>
      <c r="N53" s="499" t="s">
        <v>0</v>
      </c>
      <c r="O53" s="330" t="str">
        <f t="shared" si="13"/>
        <v/>
      </c>
      <c r="P53" s="114"/>
      <c r="Q53" s="114"/>
      <c r="R53" s="330"/>
      <c r="S53" s="330"/>
      <c r="T53" s="330"/>
      <c r="U53" s="331"/>
      <c r="V53" s="332" t="str">
        <f t="shared" si="8"/>
        <v/>
      </c>
      <c r="W53" s="115"/>
      <c r="X53" s="343"/>
      <c r="Y53" s="344"/>
      <c r="Z53" s="344"/>
      <c r="AA53" s="234"/>
      <c r="AB53" s="161"/>
      <c r="AC53" s="125"/>
      <c r="AD53" s="123"/>
      <c r="AE53" s="123"/>
      <c r="AF53" s="123" t="str">
        <f t="shared" si="4"/>
        <v/>
      </c>
      <c r="AG53" s="123"/>
      <c r="AH53" s="123"/>
      <c r="AI53" s="123"/>
      <c r="AJ53" s="123"/>
      <c r="AK53" s="139" t="str">
        <f t="shared" si="0"/>
        <v/>
      </c>
      <c r="AL53" s="373"/>
      <c r="AM53" s="139"/>
      <c r="AN53" s="122"/>
      <c r="AO53" s="139"/>
      <c r="AP53" s="123" t="str">
        <f t="shared" si="5"/>
        <v>.</v>
      </c>
      <c r="AQ53" s="369"/>
      <c r="AS53" s="353"/>
      <c r="AT53" s="354"/>
      <c r="AU53" s="354"/>
      <c r="AV53" s="355"/>
    </row>
    <row r="54" spans="1:48" s="87" customFormat="1" ht="30" customHeight="1" x14ac:dyDescent="0.25">
      <c r="A54" s="22" t="str">
        <f>MID($E$51,FIND("(Q",$E$51)+1,7)&amp;"_G6"</f>
        <v>Q1b.1.3_G6</v>
      </c>
      <c r="B54" s="84" t="s">
        <v>573</v>
      </c>
      <c r="C54" s="25" t="s">
        <v>151</v>
      </c>
      <c r="D54" s="140"/>
      <c r="E54" s="141"/>
      <c r="F54" s="645" t="s">
        <v>393</v>
      </c>
      <c r="G54" s="645"/>
      <c r="H54" s="646"/>
      <c r="I54" s="618"/>
      <c r="J54" s="411"/>
      <c r="K54" s="412"/>
      <c r="L54" s="412"/>
      <c r="M54" s="207"/>
      <c r="N54" s="499" t="s">
        <v>0</v>
      </c>
      <c r="O54" s="330" t="str">
        <f t="shared" si="13"/>
        <v/>
      </c>
      <c r="P54" s="114"/>
      <c r="Q54" s="114"/>
      <c r="R54" s="330"/>
      <c r="S54" s="330"/>
      <c r="T54" s="330"/>
      <c r="U54" s="331"/>
      <c r="V54" s="332" t="str">
        <f t="shared" si="8"/>
        <v/>
      </c>
      <c r="W54" s="115"/>
      <c r="X54" s="343"/>
      <c r="Y54" s="344"/>
      <c r="Z54" s="344"/>
      <c r="AA54" s="234"/>
      <c r="AB54" s="161"/>
      <c r="AC54" s="125"/>
      <c r="AD54" s="123"/>
      <c r="AE54" s="123"/>
      <c r="AF54" s="123" t="str">
        <f t="shared" si="4"/>
        <v/>
      </c>
      <c r="AG54" s="123"/>
      <c r="AH54" s="123"/>
      <c r="AI54" s="123"/>
      <c r="AJ54" s="123"/>
      <c r="AK54" s="139" t="str">
        <f t="shared" si="0"/>
        <v/>
      </c>
      <c r="AL54" s="373"/>
      <c r="AM54" s="139"/>
      <c r="AN54" s="122"/>
      <c r="AO54" s="139"/>
      <c r="AP54" s="123" t="str">
        <f t="shared" si="5"/>
        <v>.</v>
      </c>
      <c r="AQ54" s="369"/>
      <c r="AS54" s="353"/>
      <c r="AT54" s="354"/>
      <c r="AU54" s="354"/>
      <c r="AV54" s="355"/>
    </row>
    <row r="55" spans="1:48" s="87" customFormat="1" ht="30" customHeight="1" x14ac:dyDescent="0.25">
      <c r="A55" s="22" t="str">
        <f>MID($E$51,FIND("(Q",$E$51)+1,7)&amp;"_G9"</f>
        <v>Q1b.1.3_G9</v>
      </c>
      <c r="B55" s="84" t="s">
        <v>573</v>
      </c>
      <c r="C55" s="25" t="s">
        <v>152</v>
      </c>
      <c r="D55" s="142"/>
      <c r="E55" s="143"/>
      <c r="F55" s="647" t="s">
        <v>29</v>
      </c>
      <c r="G55" s="647"/>
      <c r="H55" s="649"/>
      <c r="I55" s="618"/>
      <c r="J55" s="411"/>
      <c r="K55" s="412"/>
      <c r="L55" s="412"/>
      <c r="M55" s="207"/>
      <c r="N55" s="499" t="s">
        <v>0</v>
      </c>
      <c r="O55" s="330" t="str">
        <f t="shared" si="13"/>
        <v/>
      </c>
      <c r="P55" s="114"/>
      <c r="Q55" s="113"/>
      <c r="R55" s="330"/>
      <c r="S55" s="330"/>
      <c r="T55" s="330"/>
      <c r="U55" s="331"/>
      <c r="V55" s="332" t="str">
        <f t="shared" si="8"/>
        <v/>
      </c>
      <c r="W55" s="115"/>
      <c r="X55" s="343"/>
      <c r="Y55" s="344"/>
      <c r="Z55" s="344"/>
      <c r="AA55" s="234"/>
      <c r="AB55" s="161"/>
      <c r="AC55" s="125"/>
      <c r="AD55" s="123"/>
      <c r="AE55" s="123"/>
      <c r="AF55" s="123" t="str">
        <f t="shared" si="4"/>
        <v/>
      </c>
      <c r="AG55" s="123"/>
      <c r="AH55" s="123"/>
      <c r="AI55" s="123"/>
      <c r="AJ55" s="123"/>
      <c r="AK55" s="139" t="str">
        <f t="shared" si="0"/>
        <v/>
      </c>
      <c r="AL55" s="373"/>
      <c r="AM55" s="139"/>
      <c r="AN55" s="122"/>
      <c r="AO55" s="139"/>
      <c r="AP55" s="123" t="str">
        <f t="shared" si="5"/>
        <v>.</v>
      </c>
      <c r="AQ55" s="369"/>
      <c r="AS55" s="353"/>
      <c r="AT55" s="354"/>
      <c r="AU55" s="354"/>
      <c r="AV55" s="355"/>
    </row>
    <row r="56" spans="1:48" s="87" customFormat="1" ht="30" customHeight="1" x14ac:dyDescent="0.25">
      <c r="A56" s="22" t="str">
        <f>MID($E$51,FIND("(Q",$E$51)+1,7)&amp;"_G5"</f>
        <v>Q1b.1.3_G5</v>
      </c>
      <c r="B56" s="84" t="s">
        <v>573</v>
      </c>
      <c r="C56" s="25" t="s">
        <v>68</v>
      </c>
      <c r="D56" s="142"/>
      <c r="E56" s="143"/>
      <c r="F56" s="647" t="s">
        <v>30</v>
      </c>
      <c r="G56" s="647"/>
      <c r="H56" s="648"/>
      <c r="I56" s="618"/>
      <c r="J56" s="411"/>
      <c r="K56" s="412"/>
      <c r="L56" s="412"/>
      <c r="M56" s="207"/>
      <c r="N56" s="499" t="s">
        <v>0</v>
      </c>
      <c r="O56" s="330" t="str">
        <f t="shared" si="13"/>
        <v/>
      </c>
      <c r="P56" s="330"/>
      <c r="Q56" s="113"/>
      <c r="R56" s="330"/>
      <c r="S56" s="330"/>
      <c r="T56" s="330"/>
      <c r="U56" s="331"/>
      <c r="V56" s="332" t="str">
        <f t="shared" si="8"/>
        <v/>
      </c>
      <c r="W56" s="115"/>
      <c r="X56" s="343"/>
      <c r="Y56" s="344"/>
      <c r="Z56" s="344"/>
      <c r="AA56" s="234"/>
      <c r="AB56" s="161"/>
      <c r="AC56" s="125"/>
      <c r="AD56" s="123"/>
      <c r="AE56" s="123"/>
      <c r="AF56" s="123" t="str">
        <f t="shared" si="4"/>
        <v/>
      </c>
      <c r="AG56" s="123"/>
      <c r="AH56" s="123"/>
      <c r="AI56" s="123"/>
      <c r="AJ56" s="123"/>
      <c r="AK56" s="139" t="str">
        <f t="shared" si="0"/>
        <v/>
      </c>
      <c r="AL56" s="373"/>
      <c r="AM56" s="139"/>
      <c r="AN56" s="122"/>
      <c r="AO56" s="139"/>
      <c r="AP56" s="123" t="str">
        <f t="shared" si="5"/>
        <v>.</v>
      </c>
      <c r="AQ56" s="369"/>
      <c r="AS56" s="353"/>
      <c r="AT56" s="354"/>
      <c r="AU56" s="354"/>
      <c r="AV56" s="355"/>
    </row>
    <row r="57" spans="1:48" s="87" customFormat="1" ht="28.5" customHeight="1" x14ac:dyDescent="0.25">
      <c r="A57" s="22" t="str">
        <f>MID($E$57,FIND("(Q",$E$57)+1,8)</f>
        <v>Q1b.1.3a</v>
      </c>
      <c r="B57" s="84" t="s">
        <v>572</v>
      </c>
      <c r="C57" s="51" t="s">
        <v>416</v>
      </c>
      <c r="D57" s="91"/>
      <c r="E57" s="547" t="s">
        <v>540</v>
      </c>
      <c r="F57" s="553"/>
      <c r="G57" s="553"/>
      <c r="H57" s="554"/>
      <c r="I57" s="132"/>
      <c r="J57" s="356"/>
      <c r="K57" s="357"/>
      <c r="L57" s="357"/>
      <c r="M57" s="358"/>
      <c r="N57" s="499" t="s">
        <v>0</v>
      </c>
      <c r="O57" s="330" t="str">
        <f t="shared" si="13"/>
        <v/>
      </c>
      <c r="P57" s="330"/>
      <c r="Q57" s="113"/>
      <c r="R57" s="330"/>
      <c r="S57" s="330"/>
      <c r="T57" s="330"/>
      <c r="U57" s="331"/>
      <c r="V57" s="332" t="str">
        <f t="shared" si="8"/>
        <v/>
      </c>
      <c r="W57" s="115"/>
      <c r="X57" s="343"/>
      <c r="Y57" s="344"/>
      <c r="Z57" s="344"/>
      <c r="AA57" s="234"/>
      <c r="AB57" s="161"/>
      <c r="AC57" s="125"/>
      <c r="AD57" s="123"/>
      <c r="AE57" s="123"/>
      <c r="AF57" s="123" t="str">
        <f t="shared" si="4"/>
        <v/>
      </c>
      <c r="AG57" s="123"/>
      <c r="AH57" s="123"/>
      <c r="AI57" s="123"/>
      <c r="AJ57" s="123"/>
      <c r="AK57" s="139" t="str">
        <f t="shared" si="0"/>
        <v/>
      </c>
      <c r="AL57" s="373"/>
      <c r="AM57" s="139"/>
      <c r="AN57" s="122"/>
      <c r="AO57" s="139"/>
      <c r="AP57" s="123" t="str">
        <f t="shared" si="5"/>
        <v>.</v>
      </c>
      <c r="AQ57" s="369"/>
      <c r="AS57" s="353"/>
      <c r="AT57" s="354"/>
      <c r="AU57" s="354"/>
      <c r="AV57" s="355"/>
    </row>
    <row r="58" spans="1:48" s="87" customFormat="1" ht="50.15" customHeight="1" x14ac:dyDescent="0.25">
      <c r="A58" s="88"/>
      <c r="B58" s="84"/>
      <c r="C58" s="92"/>
      <c r="D58" s="483"/>
      <c r="E58" s="553" t="s">
        <v>607</v>
      </c>
      <c r="F58" s="553"/>
      <c r="G58" s="553"/>
      <c r="H58" s="554"/>
      <c r="I58" s="650" t="s">
        <v>840</v>
      </c>
      <c r="J58" s="405"/>
      <c r="K58" s="406"/>
      <c r="L58" s="406"/>
      <c r="M58" s="407"/>
      <c r="N58" s="343"/>
      <c r="O58" s="344"/>
      <c r="P58" s="233"/>
      <c r="Q58" s="233"/>
      <c r="R58" s="233"/>
      <c r="S58" s="344"/>
      <c r="T58" s="344"/>
      <c r="U58" s="326"/>
      <c r="V58" s="63"/>
      <c r="W58" s="234"/>
      <c r="X58" s="343"/>
      <c r="Y58" s="344"/>
      <c r="Z58" s="344"/>
      <c r="AA58" s="234"/>
      <c r="AB58" s="321"/>
      <c r="AC58" s="327"/>
      <c r="AD58" s="233"/>
      <c r="AE58" s="344"/>
      <c r="AF58" s="344"/>
      <c r="AG58" s="233"/>
      <c r="AH58" s="344"/>
      <c r="AI58" s="233"/>
      <c r="AJ58" s="344"/>
      <c r="AK58" s="326" t="str">
        <f t="shared" si="0"/>
        <v/>
      </c>
      <c r="AL58" s="529"/>
      <c r="AM58" s="326"/>
      <c r="AN58" s="233"/>
      <c r="AO58" s="326"/>
      <c r="AP58" s="344" t="str">
        <f t="shared" si="5"/>
        <v>.</v>
      </c>
      <c r="AQ58" s="370"/>
      <c r="AS58" s="353"/>
      <c r="AT58" s="354"/>
      <c r="AU58" s="354"/>
      <c r="AV58" s="355"/>
    </row>
    <row r="59" spans="1:48" s="87" customFormat="1" ht="50.15" customHeight="1" x14ac:dyDescent="0.25">
      <c r="A59" s="22" t="str">
        <f>MID($E$58,FIND("(Q",$E$58)+1,7) &amp;"_G1"</f>
        <v>Q1b.1.4_G1</v>
      </c>
      <c r="B59" s="84" t="s">
        <v>36</v>
      </c>
      <c r="C59" s="90"/>
      <c r="D59" s="91"/>
      <c r="E59" s="474"/>
      <c r="F59" s="553" t="s">
        <v>394</v>
      </c>
      <c r="G59" s="553"/>
      <c r="H59" s="554"/>
      <c r="I59" s="650"/>
      <c r="J59" s="405"/>
      <c r="K59" s="406"/>
      <c r="L59" s="406"/>
      <c r="M59" s="407"/>
      <c r="N59" s="499" t="s">
        <v>0</v>
      </c>
      <c r="O59" s="330" t="str">
        <f t="shared" ref="O59:O65" si="14">IF(OR(B59="NI",B59="N"),"New question introduced in 2023 - Please answer this question for the year of the previous update in Column P",IF(B59="EC","Small changes were made to the question. Take extra care when validating the response in Column N. If necessary, please change your answer in Column P",""))</f>
        <v>New question introduced in 2023 - Please answer this question for the year of the previous update in Column P</v>
      </c>
      <c r="P59" s="130"/>
      <c r="Q59" s="113"/>
      <c r="R59" s="130"/>
      <c r="S59" s="330"/>
      <c r="T59" s="330"/>
      <c r="U59" s="331"/>
      <c r="V59" s="332" t="str">
        <f t="shared" si="8"/>
        <v/>
      </c>
      <c r="W59" s="115"/>
      <c r="X59" s="343"/>
      <c r="Y59" s="344"/>
      <c r="Z59" s="344"/>
      <c r="AA59" s="234"/>
      <c r="AB59" s="161"/>
      <c r="AC59" s="125"/>
      <c r="AD59" s="122"/>
      <c r="AE59" s="123"/>
      <c r="AF59" s="123" t="str">
        <f t="shared" si="4"/>
        <v/>
      </c>
      <c r="AG59" s="122"/>
      <c r="AH59" s="123"/>
      <c r="AI59" s="122"/>
      <c r="AJ59" s="123"/>
      <c r="AK59" s="139" t="str">
        <f t="shared" si="0"/>
        <v/>
      </c>
      <c r="AL59" s="373"/>
      <c r="AM59" s="139"/>
      <c r="AN59" s="122"/>
      <c r="AO59" s="139"/>
      <c r="AP59" s="123" t="str">
        <f t="shared" si="5"/>
        <v>.</v>
      </c>
      <c r="AQ59" s="369"/>
      <c r="AS59" s="353"/>
      <c r="AT59" s="354"/>
      <c r="AU59" s="354"/>
      <c r="AV59" s="355"/>
    </row>
    <row r="60" spans="1:48" s="87" customFormat="1" ht="50.15" customHeight="1" x14ac:dyDescent="0.25">
      <c r="A60" s="22" t="str">
        <f>MID($E$58,FIND("(Q",$E$58)+1,7) &amp;"_G3"</f>
        <v>Q1b.1.4_G3</v>
      </c>
      <c r="B60" s="84" t="s">
        <v>36</v>
      </c>
      <c r="C60" s="90"/>
      <c r="D60" s="91"/>
      <c r="E60" s="474"/>
      <c r="F60" s="553" t="s">
        <v>21</v>
      </c>
      <c r="G60" s="553"/>
      <c r="H60" s="554"/>
      <c r="I60" s="650"/>
      <c r="J60" s="405"/>
      <c r="K60" s="406"/>
      <c r="L60" s="406"/>
      <c r="M60" s="407"/>
      <c r="N60" s="499" t="s">
        <v>0</v>
      </c>
      <c r="O60" s="330" t="str">
        <f t="shared" si="14"/>
        <v>New question introduced in 2023 - Please answer this question for the year of the previous update in Column P</v>
      </c>
      <c r="P60" s="130"/>
      <c r="Q60" s="113"/>
      <c r="R60" s="130"/>
      <c r="S60" s="330"/>
      <c r="T60" s="330"/>
      <c r="U60" s="331"/>
      <c r="V60" s="332" t="str">
        <f t="shared" si="8"/>
        <v/>
      </c>
      <c r="W60" s="115"/>
      <c r="X60" s="343"/>
      <c r="Y60" s="344"/>
      <c r="Z60" s="344"/>
      <c r="AA60" s="234"/>
      <c r="AB60" s="161"/>
      <c r="AC60" s="125"/>
      <c r="AD60" s="122"/>
      <c r="AE60" s="123"/>
      <c r="AF60" s="123" t="str">
        <f t="shared" si="4"/>
        <v/>
      </c>
      <c r="AG60" s="122"/>
      <c r="AH60" s="123"/>
      <c r="AI60" s="122"/>
      <c r="AJ60" s="123"/>
      <c r="AK60" s="139" t="str">
        <f t="shared" si="0"/>
        <v/>
      </c>
      <c r="AL60" s="373"/>
      <c r="AM60" s="139"/>
      <c r="AN60" s="122"/>
      <c r="AO60" s="139"/>
      <c r="AP60" s="123" t="str">
        <f t="shared" si="5"/>
        <v>.</v>
      </c>
      <c r="AQ60" s="369"/>
      <c r="AS60" s="353"/>
      <c r="AT60" s="354"/>
      <c r="AU60" s="354"/>
      <c r="AV60" s="355"/>
    </row>
    <row r="61" spans="1:48" s="87" customFormat="1" ht="50.15" customHeight="1" x14ac:dyDescent="0.25">
      <c r="A61" s="22" t="str">
        <f>MID($E$58,FIND("(Q",$E$58)+1,7) &amp;"_G4"</f>
        <v>Q1b.1.4_G4</v>
      </c>
      <c r="B61" s="84" t="s">
        <v>36</v>
      </c>
      <c r="C61" s="90"/>
      <c r="D61" s="91"/>
      <c r="E61" s="474"/>
      <c r="F61" s="553" t="s">
        <v>22</v>
      </c>
      <c r="G61" s="553"/>
      <c r="H61" s="554"/>
      <c r="I61" s="650"/>
      <c r="J61" s="405"/>
      <c r="K61" s="406"/>
      <c r="L61" s="406"/>
      <c r="M61" s="407"/>
      <c r="N61" s="499" t="s">
        <v>0</v>
      </c>
      <c r="O61" s="330" t="str">
        <f t="shared" si="14"/>
        <v>New question introduced in 2023 - Please answer this question for the year of the previous update in Column P</v>
      </c>
      <c r="P61" s="130"/>
      <c r="Q61" s="113"/>
      <c r="R61" s="130"/>
      <c r="S61" s="330"/>
      <c r="T61" s="330"/>
      <c r="U61" s="331"/>
      <c r="V61" s="332" t="str">
        <f t="shared" si="8"/>
        <v/>
      </c>
      <c r="W61" s="115"/>
      <c r="X61" s="343"/>
      <c r="Y61" s="344"/>
      <c r="Z61" s="344"/>
      <c r="AA61" s="234"/>
      <c r="AB61" s="161"/>
      <c r="AC61" s="125"/>
      <c r="AD61" s="122"/>
      <c r="AE61" s="123"/>
      <c r="AF61" s="123" t="str">
        <f t="shared" si="4"/>
        <v/>
      </c>
      <c r="AG61" s="122"/>
      <c r="AH61" s="123"/>
      <c r="AI61" s="122"/>
      <c r="AJ61" s="123"/>
      <c r="AK61" s="139" t="str">
        <f t="shared" si="0"/>
        <v/>
      </c>
      <c r="AL61" s="373"/>
      <c r="AM61" s="139"/>
      <c r="AN61" s="122"/>
      <c r="AO61" s="139"/>
      <c r="AP61" s="123" t="str">
        <f t="shared" si="5"/>
        <v>.</v>
      </c>
      <c r="AQ61" s="369"/>
      <c r="AS61" s="353"/>
      <c r="AT61" s="354"/>
      <c r="AU61" s="354"/>
      <c r="AV61" s="355"/>
    </row>
    <row r="62" spans="1:48" s="87" customFormat="1" ht="50.15" customHeight="1" x14ac:dyDescent="0.25">
      <c r="A62" s="22" t="str">
        <f>MID($E$58,FIND("(Q",$E$58)+1,7) &amp;"_G9"</f>
        <v>Q1b.1.4_G9</v>
      </c>
      <c r="B62" s="84" t="s">
        <v>36</v>
      </c>
      <c r="C62" s="90"/>
      <c r="D62" s="91"/>
      <c r="E62" s="474"/>
      <c r="F62" s="553" t="s">
        <v>29</v>
      </c>
      <c r="G62" s="553"/>
      <c r="H62" s="554"/>
      <c r="I62" s="650"/>
      <c r="J62" s="405"/>
      <c r="K62" s="406"/>
      <c r="L62" s="406"/>
      <c r="M62" s="407"/>
      <c r="N62" s="499" t="s">
        <v>0</v>
      </c>
      <c r="O62" s="330" t="str">
        <f t="shared" si="14"/>
        <v>New question introduced in 2023 - Please answer this question for the year of the previous update in Column P</v>
      </c>
      <c r="P62" s="130"/>
      <c r="Q62" s="113"/>
      <c r="R62" s="130"/>
      <c r="S62" s="330"/>
      <c r="T62" s="330"/>
      <c r="U62" s="331"/>
      <c r="V62" s="332" t="str">
        <f t="shared" si="8"/>
        <v/>
      </c>
      <c r="W62" s="115"/>
      <c r="X62" s="343"/>
      <c r="Y62" s="344"/>
      <c r="Z62" s="344"/>
      <c r="AA62" s="234"/>
      <c r="AB62" s="161"/>
      <c r="AC62" s="125"/>
      <c r="AD62" s="122"/>
      <c r="AE62" s="123"/>
      <c r="AF62" s="123" t="str">
        <f t="shared" si="4"/>
        <v/>
      </c>
      <c r="AG62" s="122"/>
      <c r="AH62" s="123"/>
      <c r="AI62" s="122"/>
      <c r="AJ62" s="123"/>
      <c r="AK62" s="139" t="str">
        <f t="shared" si="0"/>
        <v/>
      </c>
      <c r="AL62" s="373"/>
      <c r="AM62" s="139"/>
      <c r="AN62" s="122"/>
      <c r="AO62" s="139"/>
      <c r="AP62" s="123" t="str">
        <f t="shared" si="5"/>
        <v>.</v>
      </c>
      <c r="AQ62" s="369"/>
      <c r="AS62" s="353"/>
      <c r="AT62" s="354"/>
      <c r="AU62" s="354"/>
      <c r="AV62" s="355"/>
    </row>
    <row r="63" spans="1:48" s="87" customFormat="1" ht="50.15" customHeight="1" x14ac:dyDescent="0.25">
      <c r="A63" s="22" t="str">
        <f>MID($E$58,FIND("(Q",$E$58)+1,7) &amp;"_G5"</f>
        <v>Q1b.1.4_G5</v>
      </c>
      <c r="B63" s="84" t="s">
        <v>36</v>
      </c>
      <c r="C63" s="90"/>
      <c r="D63" s="91"/>
      <c r="E63" s="474"/>
      <c r="F63" s="568" t="s">
        <v>30</v>
      </c>
      <c r="G63" s="568"/>
      <c r="H63" s="569"/>
      <c r="I63" s="650"/>
      <c r="J63" s="405"/>
      <c r="K63" s="406"/>
      <c r="L63" s="406"/>
      <c r="M63" s="407"/>
      <c r="N63" s="499" t="s">
        <v>0</v>
      </c>
      <c r="O63" s="330" t="str">
        <f t="shared" si="14"/>
        <v>New question introduced in 2023 - Please answer this question for the year of the previous update in Column P</v>
      </c>
      <c r="P63" s="130"/>
      <c r="Q63" s="113"/>
      <c r="R63" s="130"/>
      <c r="S63" s="330"/>
      <c r="T63" s="330"/>
      <c r="U63" s="331"/>
      <c r="V63" s="332" t="str">
        <f t="shared" si="8"/>
        <v/>
      </c>
      <c r="W63" s="115"/>
      <c r="X63" s="343"/>
      <c r="Y63" s="344"/>
      <c r="Z63" s="344"/>
      <c r="AA63" s="234"/>
      <c r="AB63" s="161"/>
      <c r="AC63" s="125"/>
      <c r="AD63" s="122"/>
      <c r="AE63" s="123"/>
      <c r="AF63" s="123" t="str">
        <f t="shared" si="4"/>
        <v/>
      </c>
      <c r="AG63" s="122"/>
      <c r="AH63" s="123"/>
      <c r="AI63" s="122"/>
      <c r="AJ63" s="123"/>
      <c r="AK63" s="139" t="str">
        <f t="shared" si="0"/>
        <v/>
      </c>
      <c r="AL63" s="373"/>
      <c r="AM63" s="139"/>
      <c r="AN63" s="122"/>
      <c r="AO63" s="139"/>
      <c r="AP63" s="123" t="str">
        <f t="shared" si="5"/>
        <v>.</v>
      </c>
      <c r="AQ63" s="369"/>
      <c r="AS63" s="353"/>
      <c r="AT63" s="354"/>
      <c r="AU63" s="354"/>
      <c r="AV63" s="355"/>
    </row>
    <row r="64" spans="1:48" s="87" customFormat="1" ht="40" customHeight="1" x14ac:dyDescent="0.25">
      <c r="A64" s="22" t="str">
        <f>MID($E$64,FIND("(Q",$E$64)+1,8)</f>
        <v>Q1b.1.4a</v>
      </c>
      <c r="B64" s="84" t="s">
        <v>304</v>
      </c>
      <c r="C64" s="90"/>
      <c r="D64" s="91"/>
      <c r="E64" s="551" t="s">
        <v>831</v>
      </c>
      <c r="F64" s="551"/>
      <c r="G64" s="551"/>
      <c r="H64" s="567"/>
      <c r="I64" s="530"/>
      <c r="J64" s="405"/>
      <c r="K64" s="406"/>
      <c r="L64" s="406"/>
      <c r="M64" s="407"/>
      <c r="N64" s="499" t="s">
        <v>0</v>
      </c>
      <c r="O64" s="330" t="str">
        <f t="shared" si="14"/>
        <v>New question introduced in 2023 - Please answer this question for the year of the previous update in Column P</v>
      </c>
      <c r="P64" s="130"/>
      <c r="Q64" s="113"/>
      <c r="R64" s="130"/>
      <c r="S64" s="330"/>
      <c r="T64" s="130"/>
      <c r="U64" s="331"/>
      <c r="V64" s="332" t="str">
        <f t="shared" si="8"/>
        <v/>
      </c>
      <c r="W64" s="115"/>
      <c r="X64" s="343"/>
      <c r="Y64" s="344"/>
      <c r="Z64" s="344"/>
      <c r="AA64" s="234"/>
      <c r="AB64" s="161"/>
      <c r="AC64" s="125"/>
      <c r="AD64" s="122"/>
      <c r="AE64" s="123"/>
      <c r="AF64" s="123" t="str">
        <f t="shared" si="4"/>
        <v/>
      </c>
      <c r="AG64" s="122"/>
      <c r="AH64" s="123"/>
      <c r="AI64" s="122"/>
      <c r="AJ64" s="123"/>
      <c r="AK64" s="139" t="str">
        <f t="shared" si="0"/>
        <v/>
      </c>
      <c r="AL64" s="528"/>
      <c r="AM64" s="139"/>
      <c r="AN64" s="122"/>
      <c r="AO64" s="139"/>
      <c r="AP64" s="123" t="str">
        <f t="shared" si="5"/>
        <v>.</v>
      </c>
      <c r="AQ64" s="369"/>
      <c r="AS64" s="353"/>
      <c r="AT64" s="354"/>
      <c r="AU64" s="354"/>
      <c r="AV64" s="355"/>
    </row>
    <row r="65" spans="1:48" s="87" customFormat="1" ht="40" customHeight="1" x14ac:dyDescent="0.25">
      <c r="A65" s="22" t="str">
        <f>MID($E$65,FIND("(Q",$E$65)+1,8)</f>
        <v>Q1b.1.4b</v>
      </c>
      <c r="B65" s="84" t="s">
        <v>304</v>
      </c>
      <c r="C65" s="90"/>
      <c r="D65" s="91"/>
      <c r="E65" s="551" t="s">
        <v>414</v>
      </c>
      <c r="F65" s="551"/>
      <c r="G65" s="551"/>
      <c r="H65" s="567"/>
      <c r="I65" s="530"/>
      <c r="J65" s="405"/>
      <c r="K65" s="406"/>
      <c r="L65" s="406"/>
      <c r="M65" s="407"/>
      <c r="N65" s="499" t="s">
        <v>0</v>
      </c>
      <c r="O65" s="330" t="str">
        <f t="shared" si="14"/>
        <v>New question introduced in 2023 - Please answer this question for the year of the previous update in Column P</v>
      </c>
      <c r="P65" s="130"/>
      <c r="Q65" s="113"/>
      <c r="R65" s="130"/>
      <c r="S65" s="330"/>
      <c r="T65" s="130"/>
      <c r="U65" s="331"/>
      <c r="V65" s="332" t="str">
        <f t="shared" si="8"/>
        <v/>
      </c>
      <c r="W65" s="115"/>
      <c r="X65" s="343"/>
      <c r="Y65" s="344"/>
      <c r="Z65" s="344"/>
      <c r="AA65" s="234"/>
      <c r="AB65" s="161"/>
      <c r="AC65" s="125"/>
      <c r="AD65" s="122"/>
      <c r="AE65" s="123"/>
      <c r="AF65" s="123" t="str">
        <f t="shared" si="4"/>
        <v/>
      </c>
      <c r="AG65" s="122"/>
      <c r="AH65" s="123"/>
      <c r="AI65" s="122"/>
      <c r="AJ65" s="123"/>
      <c r="AK65" s="139" t="str">
        <f t="shared" si="0"/>
        <v/>
      </c>
      <c r="AL65" s="528"/>
      <c r="AM65" s="139"/>
      <c r="AN65" s="122"/>
      <c r="AO65" s="139"/>
      <c r="AP65" s="123" t="str">
        <f t="shared" si="5"/>
        <v>.</v>
      </c>
      <c r="AQ65" s="369"/>
      <c r="AS65" s="353"/>
      <c r="AT65" s="354"/>
      <c r="AU65" s="354"/>
      <c r="AV65" s="355"/>
    </row>
    <row r="66" spans="1:48" s="87" customFormat="1" ht="42.75" customHeight="1" x14ac:dyDescent="0.25">
      <c r="A66" s="88"/>
      <c r="B66" s="84"/>
      <c r="C66" s="90"/>
      <c r="D66" s="91"/>
      <c r="E66" s="592" t="s">
        <v>579</v>
      </c>
      <c r="F66" s="592"/>
      <c r="G66" s="592"/>
      <c r="H66" s="593"/>
      <c r="I66" s="531" t="s">
        <v>310</v>
      </c>
      <c r="J66" s="408"/>
      <c r="K66" s="409"/>
      <c r="L66" s="409"/>
      <c r="M66" s="410"/>
      <c r="N66" s="343"/>
      <c r="O66" s="344"/>
      <c r="P66" s="233"/>
      <c r="Q66" s="233"/>
      <c r="R66" s="233"/>
      <c r="S66" s="344"/>
      <c r="T66" s="344"/>
      <c r="U66" s="326"/>
      <c r="V66" s="63"/>
      <c r="W66" s="234"/>
      <c r="X66" s="343"/>
      <c r="Y66" s="344"/>
      <c r="Z66" s="344"/>
      <c r="AA66" s="234"/>
      <c r="AB66" s="321"/>
      <c r="AC66" s="327"/>
      <c r="AD66" s="233"/>
      <c r="AE66" s="344"/>
      <c r="AF66" s="344"/>
      <c r="AG66" s="233"/>
      <c r="AH66" s="344"/>
      <c r="AI66" s="233"/>
      <c r="AJ66" s="344"/>
      <c r="AK66" s="326" t="str">
        <f t="shared" si="0"/>
        <v/>
      </c>
      <c r="AL66" s="529"/>
      <c r="AM66" s="326"/>
      <c r="AN66" s="233"/>
      <c r="AO66" s="326"/>
      <c r="AP66" s="344" t="str">
        <f t="shared" si="5"/>
        <v>.</v>
      </c>
      <c r="AQ66" s="370"/>
      <c r="AS66" s="353"/>
      <c r="AT66" s="354"/>
      <c r="AU66" s="354"/>
      <c r="AV66" s="355"/>
    </row>
    <row r="67" spans="1:48" s="87" customFormat="1" ht="28.5" customHeight="1" x14ac:dyDescent="0.25">
      <c r="A67" s="22"/>
      <c r="B67" s="84"/>
      <c r="C67" s="90"/>
      <c r="D67" s="91"/>
      <c r="E67" s="553" t="s">
        <v>825</v>
      </c>
      <c r="F67" s="553"/>
      <c r="G67" s="553"/>
      <c r="H67" s="554"/>
      <c r="I67" s="175"/>
      <c r="J67" s="392"/>
      <c r="K67" s="239"/>
      <c r="L67" s="239"/>
      <c r="M67" s="220"/>
      <c r="N67" s="343"/>
      <c r="O67" s="344" t="str">
        <f t="shared" ref="O67:O72" si="15">IF(OR(B67="NI",B67="N"),"New question introduced in 2023 - Please answer this question for the year of the previous update in Column P",IF(B67="EC","Small changes were made to the question. Take extra care when validating the response in Column N. If necessary, please change your answer in Column P",""))</f>
        <v/>
      </c>
      <c r="P67" s="233"/>
      <c r="Q67" s="233"/>
      <c r="R67" s="233"/>
      <c r="S67" s="344"/>
      <c r="T67" s="233"/>
      <c r="U67" s="326"/>
      <c r="V67" s="63"/>
      <c r="W67" s="234"/>
      <c r="X67" s="343"/>
      <c r="Y67" s="344"/>
      <c r="Z67" s="344"/>
      <c r="AA67" s="234"/>
      <c r="AB67" s="321"/>
      <c r="AC67" s="327"/>
      <c r="AD67" s="233"/>
      <c r="AE67" s="344"/>
      <c r="AF67" s="344"/>
      <c r="AG67" s="233"/>
      <c r="AH67" s="344"/>
      <c r="AI67" s="233"/>
      <c r="AJ67" s="344"/>
      <c r="AK67" s="326" t="str">
        <f t="shared" si="0"/>
        <v/>
      </c>
      <c r="AL67" s="63"/>
      <c r="AM67" s="326"/>
      <c r="AN67" s="233"/>
      <c r="AO67" s="326"/>
      <c r="AP67" s="344" t="str">
        <f t="shared" si="5"/>
        <v>.</v>
      </c>
      <c r="AQ67" s="370"/>
      <c r="AS67" s="353"/>
      <c r="AT67" s="354"/>
      <c r="AU67" s="354"/>
      <c r="AV67" s="355"/>
    </row>
    <row r="68" spans="1:48" s="87" customFormat="1" ht="23.15" customHeight="1" x14ac:dyDescent="0.25">
      <c r="A68" s="22" t="str">
        <f>MID($E$67,FIND("(Q",$E$67)+1,8) &amp;"_G1"</f>
        <v>Q1b.1.5a_G1</v>
      </c>
      <c r="B68" s="84" t="s">
        <v>36</v>
      </c>
      <c r="C68" s="90"/>
      <c r="D68" s="91"/>
      <c r="E68" s="474"/>
      <c r="F68" s="553" t="s">
        <v>394</v>
      </c>
      <c r="G68" s="553"/>
      <c r="H68" s="554"/>
      <c r="I68" s="175"/>
      <c r="J68" s="440"/>
      <c r="K68" s="441"/>
      <c r="L68" s="441"/>
      <c r="M68" s="442"/>
      <c r="N68" s="499" t="s">
        <v>0</v>
      </c>
      <c r="O68" s="330" t="str">
        <f t="shared" si="15"/>
        <v>New question introduced in 2023 - Please answer this question for the year of the previous update in Column P</v>
      </c>
      <c r="P68" s="130"/>
      <c r="Q68" s="113"/>
      <c r="R68" s="130"/>
      <c r="S68" s="330"/>
      <c r="T68" s="130"/>
      <c r="U68" s="331"/>
      <c r="V68" s="332" t="str">
        <f t="shared" ref="V68:V90" si="16">IF(AND(T68="",R68="",P68="",N68=""),"",IF(AND(T68="",R68="", P68=""),N68,IF(AND(T68="", R68="",P68&lt;&gt;""),P68,IF(AND(T68="",R68&lt;&gt;""),R68,T68))))</f>
        <v/>
      </c>
      <c r="W68" s="115"/>
      <c r="X68" s="343"/>
      <c r="Y68" s="344"/>
      <c r="Z68" s="344"/>
      <c r="AA68" s="234"/>
      <c r="AB68" s="161"/>
      <c r="AC68" s="125"/>
      <c r="AD68" s="122"/>
      <c r="AE68" s="123"/>
      <c r="AF68" s="123" t="str">
        <f t="shared" si="4"/>
        <v/>
      </c>
      <c r="AG68" s="122"/>
      <c r="AH68" s="123"/>
      <c r="AI68" s="122"/>
      <c r="AJ68" s="123"/>
      <c r="AK68" s="139" t="str">
        <f t="shared" si="0"/>
        <v/>
      </c>
      <c r="AL68" s="528"/>
      <c r="AM68" s="139"/>
      <c r="AN68" s="122"/>
      <c r="AO68" s="139"/>
      <c r="AP68" s="123" t="str">
        <f t="shared" si="5"/>
        <v>.</v>
      </c>
      <c r="AQ68" s="369"/>
      <c r="AS68" s="359"/>
      <c r="AT68" s="360"/>
      <c r="AU68" s="360"/>
      <c r="AV68" s="361"/>
    </row>
    <row r="69" spans="1:48" s="87" customFormat="1" ht="23.15" customHeight="1" x14ac:dyDescent="0.25">
      <c r="A69" s="22" t="str">
        <f>MID($E$67,FIND("(Q",$E$67)+1,8) &amp;"_G3"</f>
        <v>Q1b.1.5a_G3</v>
      </c>
      <c r="B69" s="84" t="s">
        <v>36</v>
      </c>
      <c r="C69" s="92"/>
      <c r="D69" s="91"/>
      <c r="E69" s="474"/>
      <c r="F69" s="553" t="s">
        <v>21</v>
      </c>
      <c r="G69" s="553"/>
      <c r="H69" s="554"/>
      <c r="I69" s="179"/>
      <c r="J69" s="443"/>
      <c r="K69" s="444"/>
      <c r="L69" s="444"/>
      <c r="M69" s="445"/>
      <c r="N69" s="499" t="s">
        <v>0</v>
      </c>
      <c r="O69" s="330" t="str">
        <f t="shared" si="15"/>
        <v>New question introduced in 2023 - Please answer this question for the year of the previous update in Column P</v>
      </c>
      <c r="P69" s="130"/>
      <c r="Q69" s="113"/>
      <c r="R69" s="130"/>
      <c r="S69" s="330"/>
      <c r="T69" s="130"/>
      <c r="U69" s="331"/>
      <c r="V69" s="332" t="str">
        <f t="shared" si="16"/>
        <v/>
      </c>
      <c r="W69" s="115"/>
      <c r="X69" s="343"/>
      <c r="Y69" s="344"/>
      <c r="Z69" s="344"/>
      <c r="AA69" s="234"/>
      <c r="AB69" s="161"/>
      <c r="AC69" s="125"/>
      <c r="AD69" s="122"/>
      <c r="AE69" s="123"/>
      <c r="AF69" s="123" t="str">
        <f t="shared" si="4"/>
        <v/>
      </c>
      <c r="AG69" s="122"/>
      <c r="AH69" s="123"/>
      <c r="AI69" s="122"/>
      <c r="AJ69" s="123"/>
      <c r="AK69" s="139" t="str">
        <f t="shared" ref="AK69:AK132" si="17">IF(AND(AI69="",AG69="",AF69=""),"",IF(AND(AI69="",AG69=""),AF69,IF(AND(AI69="",AG69&lt;&gt;""),AG69,IF(AND(AI69="",AG69&lt;&gt;""),AG69,AI69))))</f>
        <v/>
      </c>
      <c r="AL69" s="528"/>
      <c r="AM69" s="139"/>
      <c r="AN69" s="122"/>
      <c r="AO69" s="139"/>
      <c r="AP69" s="123" t="str">
        <f t="shared" si="5"/>
        <v>.</v>
      </c>
      <c r="AQ69" s="369"/>
      <c r="AS69" s="353"/>
      <c r="AT69" s="354"/>
      <c r="AU69" s="354"/>
      <c r="AV69" s="355"/>
    </row>
    <row r="70" spans="1:48" s="87" customFormat="1" ht="33" customHeight="1" x14ac:dyDescent="0.25">
      <c r="A70" s="22" t="str">
        <f>MID($E$67,FIND("(Q",$E$67)+1,8) &amp;"_G4"</f>
        <v>Q1b.1.5a_G4</v>
      </c>
      <c r="B70" s="84" t="s">
        <v>36</v>
      </c>
      <c r="C70" s="92"/>
      <c r="D70" s="91"/>
      <c r="E70" s="474"/>
      <c r="F70" s="553" t="s">
        <v>22</v>
      </c>
      <c r="G70" s="553"/>
      <c r="H70" s="554"/>
      <c r="I70" s="179"/>
      <c r="J70" s="443"/>
      <c r="K70" s="444"/>
      <c r="L70" s="444"/>
      <c r="M70" s="445"/>
      <c r="N70" s="499" t="s">
        <v>0</v>
      </c>
      <c r="O70" s="330" t="str">
        <f t="shared" si="15"/>
        <v>New question introduced in 2023 - Please answer this question for the year of the previous update in Column P</v>
      </c>
      <c r="P70" s="130"/>
      <c r="Q70" s="113"/>
      <c r="R70" s="130"/>
      <c r="S70" s="330"/>
      <c r="T70" s="130"/>
      <c r="U70" s="331"/>
      <c r="V70" s="332" t="str">
        <f t="shared" si="16"/>
        <v/>
      </c>
      <c r="W70" s="115"/>
      <c r="X70" s="343"/>
      <c r="Y70" s="344"/>
      <c r="Z70" s="344"/>
      <c r="AA70" s="234"/>
      <c r="AB70" s="161"/>
      <c r="AC70" s="125"/>
      <c r="AD70" s="122"/>
      <c r="AE70" s="123"/>
      <c r="AF70" s="123" t="str">
        <f t="shared" si="4"/>
        <v/>
      </c>
      <c r="AG70" s="122"/>
      <c r="AH70" s="123"/>
      <c r="AI70" s="122"/>
      <c r="AJ70" s="123"/>
      <c r="AK70" s="139" t="str">
        <f t="shared" si="17"/>
        <v/>
      </c>
      <c r="AL70" s="528"/>
      <c r="AM70" s="139"/>
      <c r="AN70" s="122"/>
      <c r="AO70" s="139"/>
      <c r="AP70" s="123" t="str">
        <f t="shared" ref="AP70:AP133" si="18">IF(AND(AN70="",AL70="",AK70=""),".",IF(AND(AN70="",AL70=""),AK70,IF(AND(AN70="",AL70&lt;&gt;""),AL70,IF(AND(AN70="",AL70&lt;&gt;""),AL70,AN70))))</f>
        <v>.</v>
      </c>
      <c r="AQ70" s="369"/>
      <c r="AS70" s="353"/>
      <c r="AT70" s="354"/>
      <c r="AU70" s="354"/>
      <c r="AV70" s="355"/>
    </row>
    <row r="71" spans="1:48" s="87" customFormat="1" ht="33" customHeight="1" x14ac:dyDescent="0.25">
      <c r="A71" s="22" t="str">
        <f>MID($E$67,FIND("(Q",$E$67)+1,8) &amp;"_G9"</f>
        <v>Q1b.1.5a_G9</v>
      </c>
      <c r="B71" s="84" t="s">
        <v>36</v>
      </c>
      <c r="C71" s="92"/>
      <c r="D71" s="91"/>
      <c r="E71" s="474"/>
      <c r="F71" s="553" t="s">
        <v>29</v>
      </c>
      <c r="G71" s="553"/>
      <c r="H71" s="554"/>
      <c r="I71" s="179"/>
      <c r="J71" s="443"/>
      <c r="K71" s="444"/>
      <c r="L71" s="444"/>
      <c r="M71" s="445"/>
      <c r="N71" s="499" t="s">
        <v>0</v>
      </c>
      <c r="O71" s="330" t="str">
        <f t="shared" si="15"/>
        <v>New question introduced in 2023 - Please answer this question for the year of the previous update in Column P</v>
      </c>
      <c r="P71" s="130"/>
      <c r="Q71" s="113"/>
      <c r="R71" s="130"/>
      <c r="S71" s="330"/>
      <c r="T71" s="130"/>
      <c r="U71" s="331"/>
      <c r="V71" s="332" t="str">
        <f t="shared" si="16"/>
        <v/>
      </c>
      <c r="W71" s="115"/>
      <c r="X71" s="343"/>
      <c r="Y71" s="344"/>
      <c r="Z71" s="344"/>
      <c r="AA71" s="234"/>
      <c r="AB71" s="161"/>
      <c r="AC71" s="125"/>
      <c r="AD71" s="122"/>
      <c r="AE71" s="123"/>
      <c r="AF71" s="123" t="str">
        <f t="shared" ref="AF71:AF132" si="19">IF(AND(AB71="",AD71=""),"",IF(AD71="",AB71,AD71))</f>
        <v/>
      </c>
      <c r="AG71" s="122"/>
      <c r="AH71" s="123"/>
      <c r="AI71" s="122"/>
      <c r="AJ71" s="123"/>
      <c r="AK71" s="139" t="str">
        <f t="shared" si="17"/>
        <v/>
      </c>
      <c r="AL71" s="528"/>
      <c r="AM71" s="139"/>
      <c r="AN71" s="122"/>
      <c r="AO71" s="139"/>
      <c r="AP71" s="123" t="str">
        <f t="shared" si="18"/>
        <v>.</v>
      </c>
      <c r="AQ71" s="369"/>
      <c r="AS71" s="353"/>
      <c r="AT71" s="354"/>
      <c r="AU71" s="354"/>
      <c r="AV71" s="355"/>
    </row>
    <row r="72" spans="1:48" s="87" customFormat="1" ht="33" customHeight="1" x14ac:dyDescent="0.25">
      <c r="A72" s="22" t="str">
        <f>MID($E$67,FIND("(Q",$E$67)+1,8) &amp;"_G5"</f>
        <v>Q1b.1.5a_G5</v>
      </c>
      <c r="B72" s="84" t="s">
        <v>36</v>
      </c>
      <c r="C72" s="92"/>
      <c r="D72" s="91"/>
      <c r="E72" s="474"/>
      <c r="F72" s="568" t="s">
        <v>30</v>
      </c>
      <c r="G72" s="568"/>
      <c r="H72" s="569"/>
      <c r="I72" s="179"/>
      <c r="J72" s="443"/>
      <c r="K72" s="444"/>
      <c r="L72" s="444"/>
      <c r="M72" s="445"/>
      <c r="N72" s="499" t="s">
        <v>0</v>
      </c>
      <c r="O72" s="330" t="str">
        <f t="shared" si="15"/>
        <v>New question introduced in 2023 - Please answer this question for the year of the previous update in Column P</v>
      </c>
      <c r="P72" s="130"/>
      <c r="Q72" s="113"/>
      <c r="R72" s="130"/>
      <c r="S72" s="330"/>
      <c r="T72" s="130"/>
      <c r="U72" s="331"/>
      <c r="V72" s="332" t="str">
        <f t="shared" si="16"/>
        <v/>
      </c>
      <c r="W72" s="115"/>
      <c r="X72" s="343"/>
      <c r="Y72" s="344"/>
      <c r="Z72" s="344"/>
      <c r="AA72" s="234"/>
      <c r="AB72" s="161"/>
      <c r="AC72" s="125"/>
      <c r="AD72" s="122"/>
      <c r="AE72" s="123"/>
      <c r="AF72" s="123" t="str">
        <f>IF(AND(AB72="",AD72=""),"",IF(AD72="",AB72,AD72))</f>
        <v/>
      </c>
      <c r="AG72" s="122"/>
      <c r="AH72" s="123"/>
      <c r="AI72" s="122"/>
      <c r="AJ72" s="123"/>
      <c r="AK72" s="139" t="str">
        <f t="shared" si="17"/>
        <v/>
      </c>
      <c r="AL72" s="528"/>
      <c r="AM72" s="139"/>
      <c r="AN72" s="122"/>
      <c r="AO72" s="139"/>
      <c r="AP72" s="123" t="str">
        <f t="shared" si="18"/>
        <v>.</v>
      </c>
      <c r="AQ72" s="369"/>
      <c r="AS72" s="353"/>
      <c r="AT72" s="354"/>
      <c r="AU72" s="354"/>
      <c r="AV72" s="355"/>
    </row>
    <row r="73" spans="1:48" s="87" customFormat="1" ht="32.5" customHeight="1" x14ac:dyDescent="0.25">
      <c r="A73" s="94"/>
      <c r="B73" s="84"/>
      <c r="C73" s="92"/>
      <c r="D73" s="91"/>
      <c r="E73" s="553" t="s">
        <v>826</v>
      </c>
      <c r="F73" s="553"/>
      <c r="G73" s="553"/>
      <c r="H73" s="554"/>
      <c r="I73" s="176"/>
      <c r="J73" s="446"/>
      <c r="K73" s="447"/>
      <c r="L73" s="447"/>
      <c r="M73" s="448"/>
      <c r="N73" s="343"/>
      <c r="O73" s="344"/>
      <c r="P73" s="233"/>
      <c r="Q73" s="233"/>
      <c r="R73" s="233"/>
      <c r="S73" s="344"/>
      <c r="T73" s="233"/>
      <c r="U73" s="326"/>
      <c r="V73" s="63"/>
      <c r="W73" s="234"/>
      <c r="X73" s="343"/>
      <c r="Y73" s="344"/>
      <c r="Z73" s="344"/>
      <c r="AA73" s="234"/>
      <c r="AB73" s="321"/>
      <c r="AC73" s="327"/>
      <c r="AD73" s="233"/>
      <c r="AE73" s="344"/>
      <c r="AF73" s="344"/>
      <c r="AG73" s="233"/>
      <c r="AH73" s="344"/>
      <c r="AI73" s="233"/>
      <c r="AJ73" s="344"/>
      <c r="AK73" s="326" t="str">
        <f t="shared" si="17"/>
        <v/>
      </c>
      <c r="AL73" s="63"/>
      <c r="AM73" s="326"/>
      <c r="AN73" s="233"/>
      <c r="AO73" s="326"/>
      <c r="AP73" s="344" t="str">
        <f t="shared" si="18"/>
        <v>.</v>
      </c>
      <c r="AQ73" s="370"/>
      <c r="AS73" s="353"/>
      <c r="AT73" s="354"/>
      <c r="AU73" s="354"/>
      <c r="AV73" s="355"/>
    </row>
    <row r="74" spans="1:48" s="87" customFormat="1" ht="36" customHeight="1" x14ac:dyDescent="0.25">
      <c r="A74" s="22" t="str">
        <f>MID($E$73,FIND("(Q",$E$73)+1,8)&amp;"_G1"</f>
        <v>Q1b.1.5b_G1</v>
      </c>
      <c r="B74" s="84" t="s">
        <v>36</v>
      </c>
      <c r="C74" s="90"/>
      <c r="D74" s="91"/>
      <c r="E74" s="474"/>
      <c r="F74" s="553" t="s">
        <v>394</v>
      </c>
      <c r="G74" s="553"/>
      <c r="H74" s="554"/>
      <c r="I74" s="177"/>
      <c r="J74" s="449"/>
      <c r="K74" s="450"/>
      <c r="L74" s="450"/>
      <c r="M74" s="451"/>
      <c r="N74" s="499" t="s">
        <v>0</v>
      </c>
      <c r="O74" s="330" t="str">
        <f t="shared" ref="O74:O78" si="20">IF(OR(B74="NI",B74="N"),"New question introduced in 2023 - Please answer this question for the year of the previous update in Column P",IF(B74="EC","Small changes were made to the question. Take extra care when validating the response in Column N. If necessary, please change your answer in Column P",""))</f>
        <v>New question introduced in 2023 - Please answer this question for the year of the previous update in Column P</v>
      </c>
      <c r="P74" s="130"/>
      <c r="Q74" s="113"/>
      <c r="R74" s="130"/>
      <c r="S74" s="330"/>
      <c r="T74" s="130"/>
      <c r="U74" s="331"/>
      <c r="V74" s="332" t="str">
        <f t="shared" si="16"/>
        <v/>
      </c>
      <c r="W74" s="115"/>
      <c r="X74" s="343"/>
      <c r="Y74" s="344"/>
      <c r="Z74" s="344"/>
      <c r="AA74" s="234"/>
      <c r="AB74" s="161"/>
      <c r="AC74" s="125"/>
      <c r="AD74" s="122"/>
      <c r="AE74" s="123"/>
      <c r="AF74" s="123" t="str">
        <f t="shared" si="19"/>
        <v/>
      </c>
      <c r="AG74" s="122"/>
      <c r="AH74" s="123"/>
      <c r="AI74" s="122"/>
      <c r="AJ74" s="123"/>
      <c r="AK74" s="139" t="str">
        <f t="shared" si="17"/>
        <v/>
      </c>
      <c r="AL74" s="528"/>
      <c r="AM74" s="139"/>
      <c r="AN74" s="122"/>
      <c r="AO74" s="139"/>
      <c r="AP74" s="123" t="str">
        <f t="shared" si="18"/>
        <v>.</v>
      </c>
      <c r="AQ74" s="369"/>
      <c r="AS74" s="353"/>
      <c r="AT74" s="354"/>
      <c r="AU74" s="354"/>
      <c r="AV74" s="355"/>
    </row>
    <row r="75" spans="1:48" s="87" customFormat="1" ht="36" customHeight="1" x14ac:dyDescent="0.25">
      <c r="A75" s="22" t="str">
        <f>MID($E$73,FIND("(Q",$E$73)+1,8)&amp;"_G3"</f>
        <v>Q1b.1.5b_G3</v>
      </c>
      <c r="B75" s="84" t="s">
        <v>36</v>
      </c>
      <c r="C75" s="90"/>
      <c r="D75" s="91"/>
      <c r="E75" s="474"/>
      <c r="F75" s="553" t="s">
        <v>21</v>
      </c>
      <c r="G75" s="553"/>
      <c r="H75" s="554"/>
      <c r="I75" s="176"/>
      <c r="J75" s="446"/>
      <c r="K75" s="447"/>
      <c r="L75" s="447"/>
      <c r="M75" s="448"/>
      <c r="N75" s="499" t="s">
        <v>0</v>
      </c>
      <c r="O75" s="330" t="str">
        <f t="shared" si="20"/>
        <v>New question introduced in 2023 - Please answer this question for the year of the previous update in Column P</v>
      </c>
      <c r="P75" s="130"/>
      <c r="Q75" s="113"/>
      <c r="R75" s="130"/>
      <c r="S75" s="330"/>
      <c r="T75" s="130"/>
      <c r="U75" s="331"/>
      <c r="V75" s="332" t="str">
        <f t="shared" si="16"/>
        <v/>
      </c>
      <c r="W75" s="115"/>
      <c r="X75" s="343"/>
      <c r="Y75" s="344"/>
      <c r="Z75" s="344"/>
      <c r="AA75" s="234"/>
      <c r="AB75" s="161"/>
      <c r="AC75" s="125"/>
      <c r="AD75" s="122"/>
      <c r="AE75" s="123"/>
      <c r="AF75" s="123" t="str">
        <f t="shared" si="19"/>
        <v/>
      </c>
      <c r="AG75" s="122"/>
      <c r="AH75" s="123"/>
      <c r="AI75" s="122"/>
      <c r="AJ75" s="123"/>
      <c r="AK75" s="139" t="str">
        <f t="shared" si="17"/>
        <v/>
      </c>
      <c r="AL75" s="528"/>
      <c r="AM75" s="139"/>
      <c r="AN75" s="122"/>
      <c r="AO75" s="139"/>
      <c r="AP75" s="123" t="str">
        <f t="shared" si="18"/>
        <v>.</v>
      </c>
      <c r="AQ75" s="369"/>
      <c r="AS75" s="353"/>
      <c r="AT75" s="354"/>
      <c r="AU75" s="354"/>
      <c r="AV75" s="355"/>
    </row>
    <row r="76" spans="1:48" s="87" customFormat="1" ht="36" customHeight="1" x14ac:dyDescent="0.25">
      <c r="A76" s="22" t="str">
        <f>MID($E$73,FIND("(Q",$E$73)+1,8)&amp;"_G4"</f>
        <v>Q1b.1.5b_G4</v>
      </c>
      <c r="B76" s="84" t="s">
        <v>36</v>
      </c>
      <c r="C76" s="95"/>
      <c r="D76" s="91"/>
      <c r="E76" s="474"/>
      <c r="F76" s="553" t="s">
        <v>22</v>
      </c>
      <c r="G76" s="553"/>
      <c r="H76" s="554"/>
      <c r="I76" s="178"/>
      <c r="J76" s="452"/>
      <c r="K76" s="453"/>
      <c r="L76" s="453"/>
      <c r="M76" s="454"/>
      <c r="N76" s="499" t="s">
        <v>0</v>
      </c>
      <c r="O76" s="330" t="str">
        <f t="shared" si="20"/>
        <v>New question introduced in 2023 - Please answer this question for the year of the previous update in Column P</v>
      </c>
      <c r="P76" s="130"/>
      <c r="Q76" s="113"/>
      <c r="R76" s="130"/>
      <c r="S76" s="330"/>
      <c r="T76" s="130"/>
      <c r="U76" s="331"/>
      <c r="V76" s="332" t="str">
        <f t="shared" si="16"/>
        <v/>
      </c>
      <c r="W76" s="115"/>
      <c r="X76" s="343"/>
      <c r="Y76" s="344"/>
      <c r="Z76" s="344"/>
      <c r="AA76" s="234"/>
      <c r="AB76" s="161"/>
      <c r="AC76" s="125"/>
      <c r="AD76" s="122"/>
      <c r="AE76" s="123"/>
      <c r="AF76" s="123" t="str">
        <f t="shared" si="19"/>
        <v/>
      </c>
      <c r="AG76" s="122"/>
      <c r="AH76" s="123"/>
      <c r="AI76" s="122"/>
      <c r="AJ76" s="123"/>
      <c r="AK76" s="139" t="str">
        <f t="shared" si="17"/>
        <v/>
      </c>
      <c r="AL76" s="528"/>
      <c r="AM76" s="139"/>
      <c r="AN76" s="122"/>
      <c r="AO76" s="139"/>
      <c r="AP76" s="123" t="str">
        <f t="shared" si="18"/>
        <v>.</v>
      </c>
      <c r="AQ76" s="369"/>
      <c r="AS76" s="353"/>
      <c r="AT76" s="354"/>
      <c r="AU76" s="354"/>
      <c r="AV76" s="355"/>
    </row>
    <row r="77" spans="1:48" s="87" customFormat="1" ht="36" customHeight="1" x14ac:dyDescent="0.25">
      <c r="A77" s="22" t="str">
        <f>MID($E$73,FIND("(Q",$E$73)+1,8)&amp;"_G9"</f>
        <v>Q1b.1.5b_G9</v>
      </c>
      <c r="B77" s="84" t="s">
        <v>36</v>
      </c>
      <c r="C77" s="95"/>
      <c r="D77" s="91"/>
      <c r="E77" s="474"/>
      <c r="F77" s="553" t="s">
        <v>29</v>
      </c>
      <c r="G77" s="553"/>
      <c r="H77" s="554"/>
      <c r="I77" s="178"/>
      <c r="J77" s="422"/>
      <c r="K77" s="423"/>
      <c r="L77" s="423"/>
      <c r="M77" s="424"/>
      <c r="N77" s="499" t="s">
        <v>0</v>
      </c>
      <c r="O77" s="330" t="str">
        <f t="shared" si="20"/>
        <v>New question introduced in 2023 - Please answer this question for the year of the previous update in Column P</v>
      </c>
      <c r="P77" s="130"/>
      <c r="Q77" s="113"/>
      <c r="R77" s="130"/>
      <c r="S77" s="330"/>
      <c r="T77" s="130"/>
      <c r="U77" s="331"/>
      <c r="V77" s="332" t="str">
        <f t="shared" si="16"/>
        <v/>
      </c>
      <c r="W77" s="115"/>
      <c r="X77" s="343"/>
      <c r="Y77" s="344"/>
      <c r="Z77" s="344"/>
      <c r="AA77" s="234"/>
      <c r="AB77" s="161"/>
      <c r="AC77" s="125"/>
      <c r="AD77" s="122"/>
      <c r="AE77" s="123"/>
      <c r="AF77" s="123" t="str">
        <f t="shared" si="19"/>
        <v/>
      </c>
      <c r="AG77" s="122"/>
      <c r="AH77" s="123"/>
      <c r="AI77" s="122"/>
      <c r="AJ77" s="123"/>
      <c r="AK77" s="139" t="str">
        <f t="shared" si="17"/>
        <v/>
      </c>
      <c r="AL77" s="528"/>
      <c r="AM77" s="139"/>
      <c r="AN77" s="122"/>
      <c r="AO77" s="139"/>
      <c r="AP77" s="123" t="str">
        <f t="shared" si="18"/>
        <v>.</v>
      </c>
      <c r="AQ77" s="369"/>
      <c r="AS77" s="353"/>
      <c r="AT77" s="354"/>
      <c r="AU77" s="354"/>
      <c r="AV77" s="355"/>
    </row>
    <row r="78" spans="1:48" s="87" customFormat="1" ht="36" customHeight="1" x14ac:dyDescent="0.25">
      <c r="A78" s="22" t="str">
        <f>MID($E$73,FIND("(Q",$E$73)+1,8)&amp;"_G5"</f>
        <v>Q1b.1.5b_G5</v>
      </c>
      <c r="B78" s="84" t="s">
        <v>36</v>
      </c>
      <c r="C78" s="92"/>
      <c r="D78" s="91"/>
      <c r="E78" s="474"/>
      <c r="F78" s="568" t="s">
        <v>30</v>
      </c>
      <c r="G78" s="568"/>
      <c r="H78" s="569"/>
      <c r="I78" s="174"/>
      <c r="J78" s="422"/>
      <c r="K78" s="423"/>
      <c r="L78" s="423"/>
      <c r="M78" s="424"/>
      <c r="N78" s="499" t="s">
        <v>0</v>
      </c>
      <c r="O78" s="330" t="str">
        <f t="shared" si="20"/>
        <v>New question introduced in 2023 - Please answer this question for the year of the previous update in Column P</v>
      </c>
      <c r="P78" s="130"/>
      <c r="Q78" s="113"/>
      <c r="R78" s="130"/>
      <c r="S78" s="330"/>
      <c r="T78" s="130"/>
      <c r="U78" s="331"/>
      <c r="V78" s="332" t="str">
        <f t="shared" si="16"/>
        <v/>
      </c>
      <c r="W78" s="115"/>
      <c r="X78" s="343"/>
      <c r="Y78" s="344"/>
      <c r="Z78" s="344"/>
      <c r="AA78" s="234"/>
      <c r="AB78" s="161"/>
      <c r="AC78" s="125"/>
      <c r="AD78" s="122"/>
      <c r="AE78" s="123"/>
      <c r="AF78" s="123" t="str">
        <f t="shared" si="19"/>
        <v/>
      </c>
      <c r="AG78" s="122"/>
      <c r="AH78" s="123"/>
      <c r="AI78" s="122"/>
      <c r="AJ78" s="123"/>
      <c r="AK78" s="139" t="str">
        <f t="shared" si="17"/>
        <v/>
      </c>
      <c r="AL78" s="528"/>
      <c r="AM78" s="139"/>
      <c r="AN78" s="122"/>
      <c r="AO78" s="139"/>
      <c r="AP78" s="123" t="str">
        <f t="shared" si="18"/>
        <v>.</v>
      </c>
      <c r="AQ78" s="369"/>
      <c r="AS78" s="353"/>
      <c r="AT78" s="354"/>
      <c r="AU78" s="354"/>
      <c r="AV78" s="355"/>
    </row>
    <row r="79" spans="1:48" s="87" customFormat="1" ht="29.5" customHeight="1" x14ac:dyDescent="0.25">
      <c r="A79" s="88"/>
      <c r="B79" s="84"/>
      <c r="C79" s="92"/>
      <c r="D79" s="91"/>
      <c r="E79" s="603" t="s">
        <v>827</v>
      </c>
      <c r="F79" s="603"/>
      <c r="G79" s="603"/>
      <c r="H79" s="604"/>
      <c r="I79" s="174"/>
      <c r="J79" s="422"/>
      <c r="K79" s="423"/>
      <c r="L79" s="423"/>
      <c r="M79" s="424"/>
      <c r="N79" s="343"/>
      <c r="O79" s="344"/>
      <c r="P79" s="233"/>
      <c r="Q79" s="233"/>
      <c r="R79" s="233"/>
      <c r="S79" s="344"/>
      <c r="T79" s="233"/>
      <c r="U79" s="326"/>
      <c r="V79" s="63"/>
      <c r="W79" s="234"/>
      <c r="X79" s="343"/>
      <c r="Y79" s="344"/>
      <c r="Z79" s="344"/>
      <c r="AA79" s="234"/>
      <c r="AB79" s="321"/>
      <c r="AC79" s="327"/>
      <c r="AD79" s="233"/>
      <c r="AE79" s="344"/>
      <c r="AF79" s="344"/>
      <c r="AG79" s="233"/>
      <c r="AH79" s="344"/>
      <c r="AI79" s="233"/>
      <c r="AJ79" s="344"/>
      <c r="AK79" s="326" t="str">
        <f t="shared" si="17"/>
        <v/>
      </c>
      <c r="AL79" s="63"/>
      <c r="AM79" s="326"/>
      <c r="AN79" s="233"/>
      <c r="AO79" s="326"/>
      <c r="AP79" s="344" t="str">
        <f t="shared" si="18"/>
        <v>.</v>
      </c>
      <c r="AQ79" s="370"/>
      <c r="AS79" s="353"/>
      <c r="AT79" s="354"/>
      <c r="AU79" s="354"/>
      <c r="AV79" s="355"/>
    </row>
    <row r="80" spans="1:48" s="87" customFormat="1" ht="33" customHeight="1" x14ac:dyDescent="0.25">
      <c r="A80" s="22" t="str">
        <f>MID($E$79,FIND("(Q",$E$79)+1,8)&amp;"_G1"</f>
        <v>Q1b.1.5c_G1</v>
      </c>
      <c r="B80" s="84" t="s">
        <v>36</v>
      </c>
      <c r="C80" s="95"/>
      <c r="D80" s="91"/>
      <c r="E80" s="474"/>
      <c r="F80" s="553" t="s">
        <v>394</v>
      </c>
      <c r="G80" s="553"/>
      <c r="H80" s="554"/>
      <c r="I80" s="174"/>
      <c r="J80" s="422"/>
      <c r="K80" s="423"/>
      <c r="L80" s="423"/>
      <c r="M80" s="424"/>
      <c r="N80" s="499" t="s">
        <v>0</v>
      </c>
      <c r="O80" s="330" t="str">
        <f t="shared" ref="O80:O85" si="21">IF(OR(B80="NI",B80="N"),"New question introduced in 2023 - Please answer this question for the year of the previous update in Column P",IF(B80="EC","Small changes were made to the question. Take extra care when validating the response in Column N. If necessary, please change your answer in Column P",""))</f>
        <v>New question introduced in 2023 - Please answer this question for the year of the previous update in Column P</v>
      </c>
      <c r="P80" s="130"/>
      <c r="Q80" s="113"/>
      <c r="R80" s="130"/>
      <c r="S80" s="330"/>
      <c r="T80" s="130"/>
      <c r="U80" s="331"/>
      <c r="V80" s="332" t="str">
        <f t="shared" si="16"/>
        <v/>
      </c>
      <c r="W80" s="115"/>
      <c r="X80" s="343"/>
      <c r="Y80" s="344"/>
      <c r="Z80" s="344"/>
      <c r="AA80" s="234"/>
      <c r="AB80" s="161"/>
      <c r="AC80" s="125"/>
      <c r="AD80" s="122"/>
      <c r="AE80" s="123"/>
      <c r="AF80" s="123" t="str">
        <f t="shared" si="19"/>
        <v/>
      </c>
      <c r="AG80" s="122"/>
      <c r="AH80" s="123"/>
      <c r="AI80" s="122"/>
      <c r="AJ80" s="123"/>
      <c r="AK80" s="139" t="str">
        <f t="shared" si="17"/>
        <v/>
      </c>
      <c r="AL80" s="528"/>
      <c r="AM80" s="139"/>
      <c r="AN80" s="122"/>
      <c r="AO80" s="139"/>
      <c r="AP80" s="123" t="str">
        <f t="shared" si="18"/>
        <v>.</v>
      </c>
      <c r="AQ80" s="369"/>
      <c r="AS80" s="353"/>
      <c r="AT80" s="354"/>
      <c r="AU80" s="354"/>
      <c r="AV80" s="355"/>
    </row>
    <row r="81" spans="1:48" s="87" customFormat="1" ht="33" customHeight="1" x14ac:dyDescent="0.25">
      <c r="A81" s="22" t="str">
        <f>MID($E$79,FIND("(Q",$E$79)+1,8)&amp;"_G3"</f>
        <v>Q1b.1.5c_G3</v>
      </c>
      <c r="B81" s="84" t="s">
        <v>36</v>
      </c>
      <c r="C81" s="92"/>
      <c r="D81" s="91"/>
      <c r="E81" s="474"/>
      <c r="F81" s="553" t="s">
        <v>21</v>
      </c>
      <c r="G81" s="553"/>
      <c r="H81" s="554"/>
      <c r="I81" s="121"/>
      <c r="J81" s="425"/>
      <c r="K81" s="426"/>
      <c r="L81" s="426"/>
      <c r="M81" s="427"/>
      <c r="N81" s="499" t="s">
        <v>0</v>
      </c>
      <c r="O81" s="330" t="str">
        <f t="shared" si="21"/>
        <v>New question introduced in 2023 - Please answer this question for the year of the previous update in Column P</v>
      </c>
      <c r="P81" s="130"/>
      <c r="Q81" s="113"/>
      <c r="R81" s="130"/>
      <c r="S81" s="330"/>
      <c r="T81" s="130"/>
      <c r="U81" s="331"/>
      <c r="V81" s="332" t="str">
        <f t="shared" si="16"/>
        <v/>
      </c>
      <c r="W81" s="115"/>
      <c r="X81" s="343"/>
      <c r="Y81" s="344"/>
      <c r="Z81" s="344"/>
      <c r="AA81" s="234"/>
      <c r="AB81" s="161"/>
      <c r="AC81" s="125"/>
      <c r="AD81" s="122"/>
      <c r="AE81" s="123"/>
      <c r="AF81" s="123" t="str">
        <f t="shared" si="19"/>
        <v/>
      </c>
      <c r="AG81" s="122"/>
      <c r="AH81" s="123"/>
      <c r="AI81" s="122"/>
      <c r="AJ81" s="123"/>
      <c r="AK81" s="139" t="str">
        <f t="shared" si="17"/>
        <v/>
      </c>
      <c r="AL81" s="528"/>
      <c r="AM81" s="139"/>
      <c r="AN81" s="122"/>
      <c r="AO81" s="139"/>
      <c r="AP81" s="123" t="str">
        <f t="shared" si="18"/>
        <v>.</v>
      </c>
      <c r="AQ81" s="369"/>
      <c r="AS81" s="353"/>
      <c r="AT81" s="354"/>
      <c r="AU81" s="354"/>
      <c r="AV81" s="355"/>
    </row>
    <row r="82" spans="1:48" s="87" customFormat="1" ht="33" customHeight="1" x14ac:dyDescent="0.25">
      <c r="A82" s="22" t="str">
        <f>MID($E$79,FIND("(Q",$E$79)+1,8)&amp;"_G4"</f>
        <v>Q1b.1.5c_G4</v>
      </c>
      <c r="B82" s="84" t="s">
        <v>36</v>
      </c>
      <c r="C82" s="90"/>
      <c r="D82" s="91"/>
      <c r="E82" s="474"/>
      <c r="F82" s="553" t="s">
        <v>22</v>
      </c>
      <c r="G82" s="553"/>
      <c r="H82" s="554"/>
      <c r="I82" s="477"/>
      <c r="J82" s="411"/>
      <c r="K82" s="412"/>
      <c r="L82" s="412"/>
      <c r="M82" s="207"/>
      <c r="N82" s="499" t="s">
        <v>0</v>
      </c>
      <c r="O82" s="330" t="str">
        <f t="shared" si="21"/>
        <v>New question introduced in 2023 - Please answer this question for the year of the previous update in Column P</v>
      </c>
      <c r="P82" s="130"/>
      <c r="Q82" s="113"/>
      <c r="R82" s="130"/>
      <c r="S82" s="330"/>
      <c r="T82" s="130"/>
      <c r="U82" s="331"/>
      <c r="V82" s="332" t="str">
        <f t="shared" si="16"/>
        <v/>
      </c>
      <c r="W82" s="115"/>
      <c r="X82" s="343"/>
      <c r="Y82" s="344"/>
      <c r="Z82" s="344"/>
      <c r="AA82" s="234"/>
      <c r="AB82" s="161"/>
      <c r="AC82" s="125"/>
      <c r="AD82" s="122"/>
      <c r="AE82" s="123"/>
      <c r="AF82" s="123" t="str">
        <f t="shared" si="19"/>
        <v/>
      </c>
      <c r="AG82" s="122"/>
      <c r="AH82" s="123"/>
      <c r="AI82" s="122"/>
      <c r="AJ82" s="123"/>
      <c r="AK82" s="139" t="str">
        <f t="shared" si="17"/>
        <v/>
      </c>
      <c r="AL82" s="528"/>
      <c r="AM82" s="139"/>
      <c r="AN82" s="122"/>
      <c r="AO82" s="139"/>
      <c r="AP82" s="123" t="str">
        <f t="shared" si="18"/>
        <v>.</v>
      </c>
      <c r="AQ82" s="369"/>
      <c r="AS82" s="353"/>
      <c r="AT82" s="354"/>
      <c r="AU82" s="354"/>
      <c r="AV82" s="355"/>
    </row>
    <row r="83" spans="1:48" s="87" customFormat="1" ht="33" customHeight="1" x14ac:dyDescent="0.25">
      <c r="A83" s="22" t="str">
        <f>MID($E$79,FIND("(Q",$E$79)+1,8)&amp;"_G9"</f>
        <v>Q1b.1.5c_G9</v>
      </c>
      <c r="B83" s="84" t="s">
        <v>36</v>
      </c>
      <c r="C83" s="90"/>
      <c r="D83" s="91"/>
      <c r="E83" s="474"/>
      <c r="F83" s="553" t="s">
        <v>29</v>
      </c>
      <c r="G83" s="553"/>
      <c r="H83" s="554"/>
      <c r="I83" s="477"/>
      <c r="J83" s="411"/>
      <c r="K83" s="412"/>
      <c r="L83" s="412"/>
      <c r="M83" s="207"/>
      <c r="N83" s="499" t="s">
        <v>0</v>
      </c>
      <c r="O83" s="330" t="str">
        <f t="shared" si="21"/>
        <v>New question introduced in 2023 - Please answer this question for the year of the previous update in Column P</v>
      </c>
      <c r="P83" s="130"/>
      <c r="Q83" s="113"/>
      <c r="R83" s="130"/>
      <c r="S83" s="330"/>
      <c r="T83" s="130"/>
      <c r="U83" s="331"/>
      <c r="V83" s="332" t="str">
        <f t="shared" si="16"/>
        <v/>
      </c>
      <c r="W83" s="115"/>
      <c r="X83" s="343"/>
      <c r="Y83" s="344"/>
      <c r="Z83" s="344"/>
      <c r="AA83" s="234"/>
      <c r="AB83" s="161"/>
      <c r="AC83" s="125"/>
      <c r="AD83" s="122"/>
      <c r="AE83" s="123"/>
      <c r="AF83" s="123" t="str">
        <f t="shared" si="19"/>
        <v/>
      </c>
      <c r="AG83" s="122"/>
      <c r="AH83" s="123"/>
      <c r="AI83" s="122"/>
      <c r="AJ83" s="123"/>
      <c r="AK83" s="139" t="str">
        <f t="shared" si="17"/>
        <v/>
      </c>
      <c r="AL83" s="528"/>
      <c r="AM83" s="139"/>
      <c r="AN83" s="122"/>
      <c r="AO83" s="139"/>
      <c r="AP83" s="123" t="str">
        <f t="shared" si="18"/>
        <v>.</v>
      </c>
      <c r="AQ83" s="369"/>
      <c r="AS83" s="353"/>
      <c r="AT83" s="354"/>
      <c r="AU83" s="354"/>
      <c r="AV83" s="355"/>
    </row>
    <row r="84" spans="1:48" s="87" customFormat="1" ht="33" customHeight="1" x14ac:dyDescent="0.25">
      <c r="A84" s="22" t="str">
        <f>MID($E$79,FIND("(Q",$E$79)+1,8)&amp;"_G5"</f>
        <v>Q1b.1.5c_G5</v>
      </c>
      <c r="B84" s="84" t="s">
        <v>36</v>
      </c>
      <c r="C84" s="90"/>
      <c r="D84" s="91"/>
      <c r="E84" s="474"/>
      <c r="F84" s="568" t="s">
        <v>30</v>
      </c>
      <c r="G84" s="568"/>
      <c r="H84" s="569"/>
      <c r="I84" s="121"/>
      <c r="J84" s="425"/>
      <c r="K84" s="426"/>
      <c r="L84" s="426"/>
      <c r="M84" s="427"/>
      <c r="N84" s="499" t="s">
        <v>0</v>
      </c>
      <c r="O84" s="330" t="str">
        <f t="shared" si="21"/>
        <v>New question introduced in 2023 - Please answer this question for the year of the previous update in Column P</v>
      </c>
      <c r="P84" s="130"/>
      <c r="Q84" s="113"/>
      <c r="R84" s="130"/>
      <c r="S84" s="330"/>
      <c r="T84" s="130"/>
      <c r="U84" s="331"/>
      <c r="V84" s="332" t="str">
        <f t="shared" si="16"/>
        <v/>
      </c>
      <c r="W84" s="115"/>
      <c r="X84" s="343"/>
      <c r="Y84" s="344"/>
      <c r="Z84" s="344"/>
      <c r="AA84" s="234"/>
      <c r="AB84" s="161"/>
      <c r="AC84" s="125"/>
      <c r="AD84" s="122"/>
      <c r="AE84" s="123"/>
      <c r="AF84" s="123" t="str">
        <f t="shared" si="19"/>
        <v/>
      </c>
      <c r="AG84" s="122"/>
      <c r="AH84" s="123"/>
      <c r="AI84" s="122"/>
      <c r="AJ84" s="123"/>
      <c r="AK84" s="139" t="str">
        <f t="shared" si="17"/>
        <v/>
      </c>
      <c r="AL84" s="528"/>
      <c r="AM84" s="139"/>
      <c r="AN84" s="122"/>
      <c r="AO84" s="139"/>
      <c r="AP84" s="123" t="str">
        <f t="shared" si="18"/>
        <v>.</v>
      </c>
      <c r="AQ84" s="369"/>
      <c r="AS84" s="353"/>
      <c r="AT84" s="354"/>
      <c r="AU84" s="354"/>
      <c r="AV84" s="355"/>
    </row>
    <row r="85" spans="1:48" s="87" customFormat="1" ht="54" customHeight="1" x14ac:dyDescent="0.25">
      <c r="A85" s="22" t="str">
        <f>MID($E$85,FIND("(Q",$E$85)+1,8)</f>
        <v>Q1b.1.5d</v>
      </c>
      <c r="B85" s="84" t="s">
        <v>304</v>
      </c>
      <c r="C85" s="90"/>
      <c r="D85" s="91"/>
      <c r="E85" s="547" t="s">
        <v>415</v>
      </c>
      <c r="F85" s="553"/>
      <c r="G85" s="553"/>
      <c r="H85" s="554"/>
      <c r="I85" s="474"/>
      <c r="J85" s="393"/>
      <c r="K85" s="394"/>
      <c r="L85" s="394"/>
      <c r="M85" s="395"/>
      <c r="N85" s="499" t="s">
        <v>0</v>
      </c>
      <c r="O85" s="330" t="str">
        <f t="shared" si="21"/>
        <v>New question introduced in 2023 - Please answer this question for the year of the previous update in Column P</v>
      </c>
      <c r="P85" s="113"/>
      <c r="Q85" s="113"/>
      <c r="R85" s="130"/>
      <c r="S85" s="330"/>
      <c r="T85" s="330"/>
      <c r="U85" s="331"/>
      <c r="V85" s="332" t="str">
        <f t="shared" si="16"/>
        <v/>
      </c>
      <c r="W85" s="115"/>
      <c r="X85" s="343"/>
      <c r="Y85" s="344"/>
      <c r="Z85" s="344"/>
      <c r="AA85" s="234"/>
      <c r="AB85" s="161"/>
      <c r="AC85" s="125"/>
      <c r="AD85" s="122"/>
      <c r="AE85" s="123"/>
      <c r="AF85" s="123" t="str">
        <f t="shared" si="19"/>
        <v/>
      </c>
      <c r="AG85" s="122"/>
      <c r="AH85" s="123"/>
      <c r="AI85" s="122"/>
      <c r="AJ85" s="123"/>
      <c r="AK85" s="139" t="str">
        <f t="shared" si="17"/>
        <v/>
      </c>
      <c r="AL85" s="373"/>
      <c r="AM85" s="139"/>
      <c r="AN85" s="122"/>
      <c r="AO85" s="139"/>
      <c r="AP85" s="123" t="str">
        <f t="shared" si="18"/>
        <v>.</v>
      </c>
      <c r="AQ85" s="369"/>
      <c r="AS85" s="353"/>
      <c r="AT85" s="354"/>
      <c r="AU85" s="354"/>
      <c r="AV85" s="355"/>
    </row>
    <row r="86" spans="1:48" s="87" customFormat="1" ht="52" customHeight="1" x14ac:dyDescent="0.25">
      <c r="A86" s="22"/>
      <c r="B86" s="84"/>
      <c r="C86" s="90"/>
      <c r="D86" s="102"/>
      <c r="E86" s="564" t="s">
        <v>418</v>
      </c>
      <c r="F86" s="565"/>
      <c r="G86" s="565"/>
      <c r="H86" s="566"/>
      <c r="I86" s="651" t="s">
        <v>630</v>
      </c>
      <c r="J86" s="411"/>
      <c r="K86" s="412"/>
      <c r="L86" s="412"/>
      <c r="M86" s="207"/>
      <c r="N86" s="343"/>
      <c r="O86" s="344"/>
      <c r="P86" s="233"/>
      <c r="Q86" s="233"/>
      <c r="R86" s="233"/>
      <c r="S86" s="344"/>
      <c r="T86" s="344"/>
      <c r="U86" s="326"/>
      <c r="V86" s="63"/>
      <c r="W86" s="234"/>
      <c r="X86" s="343"/>
      <c r="Y86" s="344"/>
      <c r="Z86" s="344"/>
      <c r="AA86" s="234"/>
      <c r="AB86" s="321"/>
      <c r="AC86" s="327"/>
      <c r="AD86" s="233"/>
      <c r="AE86" s="344"/>
      <c r="AF86" s="344"/>
      <c r="AG86" s="233"/>
      <c r="AH86" s="344"/>
      <c r="AI86" s="233"/>
      <c r="AJ86" s="344"/>
      <c r="AK86" s="326" t="str">
        <f t="shared" si="17"/>
        <v/>
      </c>
      <c r="AL86" s="529"/>
      <c r="AM86" s="326"/>
      <c r="AN86" s="233"/>
      <c r="AO86" s="326"/>
      <c r="AP86" s="344" t="str">
        <f t="shared" si="18"/>
        <v>.</v>
      </c>
      <c r="AQ86" s="370"/>
      <c r="AS86" s="353"/>
      <c r="AT86" s="354"/>
      <c r="AU86" s="354"/>
      <c r="AV86" s="355"/>
    </row>
    <row r="87" spans="1:48" s="87" customFormat="1" ht="52" customHeight="1" x14ac:dyDescent="0.25">
      <c r="A87" s="22" t="str">
        <f>MID($E$86,FIND("(Q",$E$86)+1,7)&amp;"_G1"</f>
        <v>Q1b.1.6_G1</v>
      </c>
      <c r="B87" s="84" t="s">
        <v>573</v>
      </c>
      <c r="C87" s="90" t="s">
        <v>46</v>
      </c>
      <c r="D87" s="102"/>
      <c r="E87" s="118" t="s">
        <v>0</v>
      </c>
      <c r="F87" s="118" t="s">
        <v>391</v>
      </c>
      <c r="G87" s="484"/>
      <c r="H87" s="119"/>
      <c r="I87" s="651"/>
      <c r="J87" s="411"/>
      <c r="K87" s="412"/>
      <c r="L87" s="412"/>
      <c r="M87" s="207"/>
      <c r="N87" s="499" t="s">
        <v>0</v>
      </c>
      <c r="O87" s="330" t="str">
        <f t="shared" ref="O87:O91" si="22">IF(OR(B87="NI",B87="N"),"New question introduced in 2023 - Please answer this question for the year of the previous update in Column P",IF(B87="EC","Small changes were made to the question. Take extra care when validating the response in Column N. If necessary, please change your answer in Column P",""))</f>
        <v/>
      </c>
      <c r="P87" s="113"/>
      <c r="Q87" s="113"/>
      <c r="R87" s="130"/>
      <c r="S87" s="330"/>
      <c r="T87" s="330"/>
      <c r="U87" s="331"/>
      <c r="V87" s="332" t="str">
        <f t="shared" si="16"/>
        <v/>
      </c>
      <c r="W87" s="115"/>
      <c r="X87" s="343"/>
      <c r="Y87" s="344"/>
      <c r="Z87" s="344"/>
      <c r="AA87" s="234"/>
      <c r="AB87" s="161"/>
      <c r="AC87" s="125"/>
      <c r="AD87" s="122"/>
      <c r="AE87" s="123"/>
      <c r="AF87" s="123" t="str">
        <f t="shared" si="19"/>
        <v/>
      </c>
      <c r="AG87" s="122"/>
      <c r="AH87" s="123"/>
      <c r="AI87" s="122"/>
      <c r="AJ87" s="123"/>
      <c r="AK87" s="139" t="str">
        <f t="shared" si="17"/>
        <v/>
      </c>
      <c r="AL87" s="373"/>
      <c r="AM87" s="139"/>
      <c r="AN87" s="122"/>
      <c r="AO87" s="139"/>
      <c r="AP87" s="123" t="str">
        <f t="shared" si="18"/>
        <v>.</v>
      </c>
      <c r="AQ87" s="369"/>
      <c r="AS87" s="353"/>
      <c r="AT87" s="354"/>
      <c r="AU87" s="354"/>
      <c r="AV87" s="355"/>
    </row>
    <row r="88" spans="1:48" s="87" customFormat="1" ht="52" customHeight="1" x14ac:dyDescent="0.25">
      <c r="A88" s="22" t="str">
        <f>MID($E$86,FIND("(Q",$E$86)+1,7)&amp;"_G2"</f>
        <v>Q1b.1.6_G2</v>
      </c>
      <c r="B88" s="84" t="s">
        <v>573</v>
      </c>
      <c r="C88" s="90" t="s">
        <v>47</v>
      </c>
      <c r="D88" s="102"/>
      <c r="E88" s="118" t="s">
        <v>0</v>
      </c>
      <c r="F88" s="118" t="s">
        <v>20</v>
      </c>
      <c r="G88" s="484"/>
      <c r="H88" s="119"/>
      <c r="I88" s="651"/>
      <c r="J88" s="411"/>
      <c r="K88" s="412"/>
      <c r="L88" s="412"/>
      <c r="M88" s="207"/>
      <c r="N88" s="499" t="s">
        <v>0</v>
      </c>
      <c r="O88" s="330" t="str">
        <f t="shared" si="22"/>
        <v/>
      </c>
      <c r="P88" s="113"/>
      <c r="Q88" s="113"/>
      <c r="R88" s="130"/>
      <c r="S88" s="330"/>
      <c r="T88" s="330"/>
      <c r="U88" s="331"/>
      <c r="V88" s="332" t="str">
        <f t="shared" si="16"/>
        <v/>
      </c>
      <c r="W88" s="115"/>
      <c r="X88" s="343"/>
      <c r="Y88" s="344"/>
      <c r="Z88" s="344"/>
      <c r="AA88" s="234"/>
      <c r="AB88" s="161"/>
      <c r="AC88" s="125"/>
      <c r="AD88" s="122"/>
      <c r="AE88" s="123"/>
      <c r="AF88" s="123" t="str">
        <f t="shared" si="19"/>
        <v/>
      </c>
      <c r="AG88" s="122"/>
      <c r="AH88" s="123"/>
      <c r="AI88" s="122"/>
      <c r="AJ88" s="123"/>
      <c r="AK88" s="139" t="str">
        <f t="shared" si="17"/>
        <v/>
      </c>
      <c r="AL88" s="373"/>
      <c r="AM88" s="139"/>
      <c r="AN88" s="122"/>
      <c r="AO88" s="139"/>
      <c r="AP88" s="123" t="str">
        <f t="shared" si="18"/>
        <v>.</v>
      </c>
      <c r="AQ88" s="369"/>
      <c r="AS88" s="353"/>
      <c r="AT88" s="354"/>
      <c r="AU88" s="354"/>
      <c r="AV88" s="355"/>
    </row>
    <row r="89" spans="1:48" s="87" customFormat="1" ht="52" customHeight="1" x14ac:dyDescent="0.25">
      <c r="A89" s="22" t="str">
        <f>MID($E$86,FIND("(Q",$E$86)+1,7)&amp;"_G6"</f>
        <v>Q1b.1.6_G6</v>
      </c>
      <c r="B89" s="84" t="s">
        <v>573</v>
      </c>
      <c r="C89" s="90" t="s">
        <v>406</v>
      </c>
      <c r="D89" s="102"/>
      <c r="E89" s="118"/>
      <c r="F89" s="656" t="s">
        <v>393</v>
      </c>
      <c r="G89" s="657"/>
      <c r="H89" s="658"/>
      <c r="I89" s="651"/>
      <c r="J89" s="411"/>
      <c r="K89" s="412"/>
      <c r="L89" s="412"/>
      <c r="M89" s="207"/>
      <c r="N89" s="499" t="s">
        <v>0</v>
      </c>
      <c r="O89" s="330" t="str">
        <f t="shared" si="22"/>
        <v/>
      </c>
      <c r="P89" s="113"/>
      <c r="Q89" s="113"/>
      <c r="R89" s="130"/>
      <c r="S89" s="330"/>
      <c r="T89" s="330"/>
      <c r="U89" s="331"/>
      <c r="V89" s="332" t="str">
        <f t="shared" si="16"/>
        <v/>
      </c>
      <c r="W89" s="115"/>
      <c r="X89" s="343"/>
      <c r="Y89" s="344"/>
      <c r="Z89" s="344"/>
      <c r="AA89" s="234"/>
      <c r="AB89" s="161"/>
      <c r="AC89" s="125"/>
      <c r="AD89" s="122"/>
      <c r="AE89" s="123"/>
      <c r="AF89" s="123" t="str">
        <f t="shared" si="19"/>
        <v/>
      </c>
      <c r="AG89" s="122"/>
      <c r="AH89" s="123"/>
      <c r="AI89" s="122"/>
      <c r="AJ89" s="123"/>
      <c r="AK89" s="139" t="str">
        <f t="shared" si="17"/>
        <v/>
      </c>
      <c r="AL89" s="373"/>
      <c r="AM89" s="139"/>
      <c r="AN89" s="122"/>
      <c r="AO89" s="139"/>
      <c r="AP89" s="123" t="str">
        <f t="shared" si="18"/>
        <v>.</v>
      </c>
      <c r="AQ89" s="369"/>
      <c r="AS89" s="353"/>
      <c r="AT89" s="354"/>
      <c r="AU89" s="354"/>
      <c r="AV89" s="355"/>
    </row>
    <row r="90" spans="1:48" s="87" customFormat="1" ht="52" customHeight="1" x14ac:dyDescent="0.25">
      <c r="A90" s="22" t="str">
        <f>MID($E$86,FIND("(Q",$E$86)+1,7)&amp;"_G9"</f>
        <v>Q1b.1.6_G9</v>
      </c>
      <c r="B90" s="84" t="s">
        <v>573</v>
      </c>
      <c r="C90" s="90" t="s">
        <v>48</v>
      </c>
      <c r="D90" s="102"/>
      <c r="E90" s="118"/>
      <c r="F90" s="656" t="s">
        <v>29</v>
      </c>
      <c r="G90" s="657"/>
      <c r="H90" s="658"/>
      <c r="I90" s="651"/>
      <c r="J90" s="411"/>
      <c r="K90" s="412"/>
      <c r="L90" s="412"/>
      <c r="M90" s="207"/>
      <c r="N90" s="499" t="s">
        <v>0</v>
      </c>
      <c r="O90" s="330" t="str">
        <f t="shared" si="22"/>
        <v/>
      </c>
      <c r="P90" s="113"/>
      <c r="Q90" s="113"/>
      <c r="R90" s="130"/>
      <c r="S90" s="330"/>
      <c r="T90" s="330"/>
      <c r="U90" s="331"/>
      <c r="V90" s="332" t="str">
        <f t="shared" si="16"/>
        <v/>
      </c>
      <c r="W90" s="115"/>
      <c r="X90" s="343"/>
      <c r="Y90" s="344"/>
      <c r="Z90" s="344"/>
      <c r="AA90" s="234"/>
      <c r="AB90" s="161"/>
      <c r="AC90" s="125"/>
      <c r="AD90" s="122"/>
      <c r="AE90" s="123"/>
      <c r="AF90" s="123" t="str">
        <f t="shared" si="19"/>
        <v/>
      </c>
      <c r="AG90" s="122"/>
      <c r="AH90" s="123"/>
      <c r="AI90" s="122"/>
      <c r="AJ90" s="123"/>
      <c r="AK90" s="139" t="str">
        <f t="shared" si="17"/>
        <v/>
      </c>
      <c r="AL90" s="373"/>
      <c r="AM90" s="139"/>
      <c r="AN90" s="122"/>
      <c r="AO90" s="139"/>
      <c r="AP90" s="123" t="str">
        <f t="shared" si="18"/>
        <v>.</v>
      </c>
      <c r="AQ90" s="369"/>
      <c r="AS90" s="353"/>
      <c r="AT90" s="354"/>
      <c r="AU90" s="354"/>
      <c r="AV90" s="355"/>
    </row>
    <row r="91" spans="1:48" s="87" customFormat="1" ht="52" customHeight="1" x14ac:dyDescent="0.25">
      <c r="A91" s="22" t="str">
        <f>MID($E$86,FIND("(Q",$E$86)+1,7)&amp;"_G5"</f>
        <v>Q1b.1.6_G5</v>
      </c>
      <c r="B91" s="84" t="s">
        <v>573</v>
      </c>
      <c r="C91" s="469" t="s">
        <v>399</v>
      </c>
      <c r="D91" s="102"/>
      <c r="E91" s="118" t="s">
        <v>0</v>
      </c>
      <c r="F91" s="118" t="s">
        <v>30</v>
      </c>
      <c r="G91" s="484"/>
      <c r="H91" s="119"/>
      <c r="I91" s="651"/>
      <c r="J91" s="411"/>
      <c r="K91" s="412"/>
      <c r="L91" s="412"/>
      <c r="M91" s="207"/>
      <c r="N91" s="499" t="s">
        <v>0</v>
      </c>
      <c r="O91" s="330" t="str">
        <f t="shared" si="22"/>
        <v/>
      </c>
      <c r="P91" s="113"/>
      <c r="Q91" s="113"/>
      <c r="R91" s="130"/>
      <c r="S91" s="330"/>
      <c r="T91" s="330"/>
      <c r="U91" s="331"/>
      <c r="V91" s="332" t="str">
        <f>IF(AND(T91="",R91="",P91="",N91=""),"",IF(AND(T91="",R91="", P91=""),N91,IF(AND(T91="", R91="",P91&lt;&gt;""),P91,IF(AND(T91="",R91&lt;&gt;""),R91,T91))))</f>
        <v/>
      </c>
      <c r="W91" s="115"/>
      <c r="X91" s="343"/>
      <c r="Y91" s="344"/>
      <c r="Z91" s="344"/>
      <c r="AA91" s="234"/>
      <c r="AB91" s="161"/>
      <c r="AC91" s="125"/>
      <c r="AD91" s="122"/>
      <c r="AE91" s="123"/>
      <c r="AF91" s="123" t="str">
        <f t="shared" si="19"/>
        <v/>
      </c>
      <c r="AG91" s="122"/>
      <c r="AH91" s="123"/>
      <c r="AI91" s="122"/>
      <c r="AJ91" s="123"/>
      <c r="AK91" s="139" t="str">
        <f t="shared" si="17"/>
        <v/>
      </c>
      <c r="AL91" s="373"/>
      <c r="AM91" s="139"/>
      <c r="AN91" s="122"/>
      <c r="AO91" s="139"/>
      <c r="AP91" s="123" t="str">
        <f t="shared" si="18"/>
        <v>.</v>
      </c>
      <c r="AQ91" s="369"/>
      <c r="AS91" s="353"/>
      <c r="AT91" s="354"/>
      <c r="AU91" s="354"/>
      <c r="AV91" s="355"/>
    </row>
    <row r="92" spans="1:48" s="87" customFormat="1" ht="70" customHeight="1" x14ac:dyDescent="0.25">
      <c r="B92" s="84"/>
      <c r="C92" s="532"/>
      <c r="D92" s="102"/>
      <c r="E92" s="564" t="s">
        <v>417</v>
      </c>
      <c r="F92" s="564"/>
      <c r="G92" s="564"/>
      <c r="H92" s="570"/>
      <c r="I92" s="651" t="s">
        <v>632</v>
      </c>
      <c r="J92" s="411"/>
      <c r="K92" s="412"/>
      <c r="L92" s="412"/>
      <c r="M92" s="207"/>
      <c r="N92" s="343"/>
      <c r="O92" s="344"/>
      <c r="P92" s="233"/>
      <c r="Q92" s="233"/>
      <c r="R92" s="233"/>
      <c r="S92" s="344"/>
      <c r="T92" s="344"/>
      <c r="U92" s="326"/>
      <c r="V92" s="63"/>
      <c r="W92" s="234"/>
      <c r="X92" s="343"/>
      <c r="Y92" s="344"/>
      <c r="Z92" s="344"/>
      <c r="AA92" s="234"/>
      <c r="AB92" s="321"/>
      <c r="AC92" s="327"/>
      <c r="AD92" s="233"/>
      <c r="AE92" s="344"/>
      <c r="AF92" s="344"/>
      <c r="AG92" s="233"/>
      <c r="AH92" s="344"/>
      <c r="AI92" s="233"/>
      <c r="AJ92" s="344"/>
      <c r="AK92" s="326" t="str">
        <f t="shared" si="17"/>
        <v/>
      </c>
      <c r="AL92" s="529"/>
      <c r="AM92" s="326"/>
      <c r="AN92" s="233"/>
      <c r="AO92" s="326"/>
      <c r="AP92" s="344" t="str">
        <f t="shared" si="18"/>
        <v>.</v>
      </c>
      <c r="AQ92" s="370"/>
      <c r="AS92" s="353"/>
      <c r="AT92" s="354"/>
      <c r="AU92" s="354"/>
      <c r="AV92" s="355"/>
    </row>
    <row r="93" spans="1:48" s="87" customFormat="1" ht="60" customHeight="1" x14ac:dyDescent="0.25">
      <c r="A93" s="22" t="str">
        <f>MID($E$92,FIND("(Q",$E$92)+1,8)&amp;"_G1"</f>
        <v>Q1b.1.6a_G1</v>
      </c>
      <c r="B93" s="84" t="s">
        <v>573</v>
      </c>
      <c r="C93" s="72" t="s">
        <v>49</v>
      </c>
      <c r="D93" s="102"/>
      <c r="E93" s="484"/>
      <c r="F93" s="557" t="s">
        <v>394</v>
      </c>
      <c r="G93" s="557"/>
      <c r="H93" s="558"/>
      <c r="I93" s="652"/>
      <c r="J93" s="411"/>
      <c r="K93" s="412"/>
      <c r="L93" s="412"/>
      <c r="M93" s="207"/>
      <c r="N93" s="499" t="s">
        <v>0</v>
      </c>
      <c r="O93" s="330" t="str">
        <f t="shared" ref="O93:O97" si="23">IF(OR(B93="NI",B93="N"),"New question introduced in 2023 - Please answer this question for the year of the previous update in Column P",IF(B93="EC","Small changes were made to the question. Take extra care when validating the response in Column N. If necessary, please change your answer in Column P",""))</f>
        <v/>
      </c>
      <c r="P93" s="508"/>
      <c r="Q93" s="113"/>
      <c r="R93" s="508"/>
      <c r="S93" s="330"/>
      <c r="T93" s="508"/>
      <c r="U93" s="331"/>
      <c r="V93" s="332" t="str">
        <f>IF(AND(T93="",R93="",P93="",N93=""),"",IF(AND(T93="",R93="", P93=""),N93,IF(AND(T93="", R93="",P93&lt;&gt;""),P93,IF(AND(T93="",R93&lt;&gt;""),R93,T93))))</f>
        <v/>
      </c>
      <c r="W93" s="115"/>
      <c r="X93" s="343"/>
      <c r="Y93" s="344"/>
      <c r="Z93" s="344"/>
      <c r="AA93" s="234"/>
      <c r="AB93" s="162"/>
      <c r="AC93" s="125"/>
      <c r="AD93" s="510"/>
      <c r="AE93" s="123"/>
      <c r="AF93" s="123" t="str">
        <f t="shared" si="19"/>
        <v/>
      </c>
      <c r="AG93" s="510"/>
      <c r="AH93" s="123"/>
      <c r="AI93" s="510"/>
      <c r="AJ93" s="123"/>
      <c r="AK93" s="139" t="str">
        <f t="shared" si="17"/>
        <v/>
      </c>
      <c r="AL93" s="533"/>
      <c r="AM93" s="139"/>
      <c r="AN93" s="510"/>
      <c r="AO93" s="139"/>
      <c r="AP93" s="123" t="str">
        <f t="shared" si="18"/>
        <v>.</v>
      </c>
      <c r="AQ93" s="369"/>
      <c r="AS93" s="353"/>
      <c r="AT93" s="354"/>
      <c r="AU93" s="354"/>
      <c r="AV93" s="355"/>
    </row>
    <row r="94" spans="1:48" s="87" customFormat="1" ht="60" customHeight="1" x14ac:dyDescent="0.25">
      <c r="A94" s="22" t="str">
        <f>MID($E$92,FIND("(Q",$E$92)+1,8)&amp;"_G2"</f>
        <v>Q1b.1.6a_G2</v>
      </c>
      <c r="B94" s="84" t="s">
        <v>573</v>
      </c>
      <c r="C94" s="72" t="s">
        <v>50</v>
      </c>
      <c r="D94" s="102"/>
      <c r="E94" s="484"/>
      <c r="F94" s="557" t="s">
        <v>392</v>
      </c>
      <c r="G94" s="557"/>
      <c r="H94" s="558"/>
      <c r="I94" s="652"/>
      <c r="J94" s="411"/>
      <c r="K94" s="412"/>
      <c r="L94" s="412"/>
      <c r="M94" s="207"/>
      <c r="N94" s="499" t="s">
        <v>0</v>
      </c>
      <c r="O94" s="330" t="str">
        <f t="shared" si="23"/>
        <v/>
      </c>
      <c r="P94" s="508"/>
      <c r="Q94" s="113"/>
      <c r="R94" s="508"/>
      <c r="S94" s="330"/>
      <c r="T94" s="508"/>
      <c r="U94" s="331"/>
      <c r="V94" s="332" t="str">
        <f t="shared" ref="V94:V157" si="24">IF(AND(T94="",R94="",P94="",N94=""),"",IF(AND(T94="",R94="", P94=""),N94,IF(AND(T94="", R94="",P94&lt;&gt;""),P94,IF(AND(T94="",R94&lt;&gt;""),R94,T94))))</f>
        <v/>
      </c>
      <c r="W94" s="115"/>
      <c r="X94" s="343"/>
      <c r="Y94" s="344"/>
      <c r="Z94" s="344"/>
      <c r="AA94" s="234"/>
      <c r="AB94" s="162"/>
      <c r="AC94" s="125"/>
      <c r="AD94" s="510"/>
      <c r="AE94" s="123"/>
      <c r="AF94" s="123" t="str">
        <f t="shared" si="19"/>
        <v/>
      </c>
      <c r="AG94" s="510"/>
      <c r="AH94" s="123"/>
      <c r="AI94" s="510"/>
      <c r="AJ94" s="123"/>
      <c r="AK94" s="139" t="str">
        <f t="shared" si="17"/>
        <v/>
      </c>
      <c r="AL94" s="533"/>
      <c r="AM94" s="139"/>
      <c r="AN94" s="510"/>
      <c r="AO94" s="139"/>
      <c r="AP94" s="123" t="str">
        <f t="shared" si="18"/>
        <v>.</v>
      </c>
      <c r="AQ94" s="369"/>
      <c r="AS94" s="353"/>
      <c r="AT94" s="354"/>
      <c r="AU94" s="354"/>
      <c r="AV94" s="355"/>
    </row>
    <row r="95" spans="1:48" s="87" customFormat="1" ht="60" customHeight="1" x14ac:dyDescent="0.25">
      <c r="A95" s="22" t="str">
        <f>MID($E$92,FIND("(Q",$E$92)+1,8)&amp;"_G6"</f>
        <v>Q1b.1.6a_G6</v>
      </c>
      <c r="B95" s="84" t="s">
        <v>573</v>
      </c>
      <c r="C95" s="72" t="s">
        <v>149</v>
      </c>
      <c r="D95" s="102"/>
      <c r="E95" s="484"/>
      <c r="F95" s="653" t="s">
        <v>393</v>
      </c>
      <c r="G95" s="654"/>
      <c r="H95" s="655"/>
      <c r="I95" s="652"/>
      <c r="J95" s="411"/>
      <c r="K95" s="412"/>
      <c r="L95" s="412"/>
      <c r="M95" s="207"/>
      <c r="N95" s="499" t="s">
        <v>0</v>
      </c>
      <c r="O95" s="330" t="str">
        <f t="shared" si="23"/>
        <v/>
      </c>
      <c r="P95" s="508"/>
      <c r="Q95" s="113"/>
      <c r="R95" s="508"/>
      <c r="S95" s="330"/>
      <c r="T95" s="508"/>
      <c r="U95" s="331"/>
      <c r="V95" s="332" t="str">
        <f t="shared" si="24"/>
        <v/>
      </c>
      <c r="W95" s="115"/>
      <c r="X95" s="343"/>
      <c r="Y95" s="344"/>
      <c r="Z95" s="344"/>
      <c r="AA95" s="234"/>
      <c r="AB95" s="162"/>
      <c r="AC95" s="125"/>
      <c r="AD95" s="510"/>
      <c r="AE95" s="123"/>
      <c r="AF95" s="123" t="str">
        <f t="shared" si="19"/>
        <v/>
      </c>
      <c r="AG95" s="510"/>
      <c r="AH95" s="123"/>
      <c r="AI95" s="510"/>
      <c r="AJ95" s="123"/>
      <c r="AK95" s="139" t="str">
        <f t="shared" si="17"/>
        <v/>
      </c>
      <c r="AL95" s="533"/>
      <c r="AM95" s="139"/>
      <c r="AN95" s="510"/>
      <c r="AO95" s="139"/>
      <c r="AP95" s="123" t="str">
        <f t="shared" si="18"/>
        <v>.</v>
      </c>
      <c r="AQ95" s="369"/>
      <c r="AS95" s="353"/>
      <c r="AT95" s="354"/>
      <c r="AU95" s="354"/>
      <c r="AV95" s="355"/>
    </row>
    <row r="96" spans="1:48" s="87" customFormat="1" ht="60" customHeight="1" x14ac:dyDescent="0.25">
      <c r="A96" s="22" t="str">
        <f>MID($E$92,FIND("(Q",$E$92)+1,8)&amp;"_G9"</f>
        <v>Q1b.1.6a_G9</v>
      </c>
      <c r="B96" s="84" t="s">
        <v>573</v>
      </c>
      <c r="C96" s="72" t="s">
        <v>150</v>
      </c>
      <c r="D96" s="102"/>
      <c r="E96" s="484"/>
      <c r="F96" s="653" t="s">
        <v>29</v>
      </c>
      <c r="G96" s="654"/>
      <c r="H96" s="655"/>
      <c r="I96" s="652"/>
      <c r="J96" s="411"/>
      <c r="K96" s="412"/>
      <c r="L96" s="412"/>
      <c r="M96" s="207"/>
      <c r="N96" s="499" t="s">
        <v>0</v>
      </c>
      <c r="O96" s="330" t="str">
        <f t="shared" si="23"/>
        <v/>
      </c>
      <c r="P96" s="508"/>
      <c r="Q96" s="113"/>
      <c r="R96" s="508"/>
      <c r="S96" s="330"/>
      <c r="T96" s="508"/>
      <c r="U96" s="331"/>
      <c r="V96" s="332" t="str">
        <f t="shared" si="24"/>
        <v/>
      </c>
      <c r="W96" s="115"/>
      <c r="X96" s="343"/>
      <c r="Y96" s="344"/>
      <c r="Z96" s="344"/>
      <c r="AA96" s="234"/>
      <c r="AB96" s="162"/>
      <c r="AC96" s="125"/>
      <c r="AD96" s="510"/>
      <c r="AE96" s="123"/>
      <c r="AF96" s="123" t="str">
        <f t="shared" si="19"/>
        <v/>
      </c>
      <c r="AG96" s="510"/>
      <c r="AH96" s="123"/>
      <c r="AI96" s="510"/>
      <c r="AJ96" s="123"/>
      <c r="AK96" s="139" t="str">
        <f t="shared" si="17"/>
        <v/>
      </c>
      <c r="AL96" s="533"/>
      <c r="AM96" s="139"/>
      <c r="AN96" s="510"/>
      <c r="AO96" s="139"/>
      <c r="AP96" s="123" t="str">
        <f t="shared" si="18"/>
        <v>.</v>
      </c>
      <c r="AQ96" s="369"/>
      <c r="AS96" s="353"/>
      <c r="AT96" s="354"/>
      <c r="AU96" s="354"/>
      <c r="AV96" s="355"/>
    </row>
    <row r="97" spans="1:48" s="87" customFormat="1" ht="60" customHeight="1" x14ac:dyDescent="0.25">
      <c r="A97" s="22" t="str">
        <f>MID($E$92,FIND("(Q",$E$92)+1,8)&amp;"_G5"</f>
        <v>Q1b.1.6a_G5</v>
      </c>
      <c r="B97" s="84" t="s">
        <v>573</v>
      </c>
      <c r="C97" s="72" t="s">
        <v>51</v>
      </c>
      <c r="D97" s="102"/>
      <c r="E97" s="484"/>
      <c r="F97" s="557" t="s">
        <v>30</v>
      </c>
      <c r="G97" s="557"/>
      <c r="H97" s="559"/>
      <c r="I97" s="652"/>
      <c r="J97" s="411"/>
      <c r="K97" s="412"/>
      <c r="L97" s="412"/>
      <c r="M97" s="207"/>
      <c r="N97" s="499" t="s">
        <v>0</v>
      </c>
      <c r="O97" s="330" t="str">
        <f t="shared" si="23"/>
        <v/>
      </c>
      <c r="P97" s="508"/>
      <c r="Q97" s="113"/>
      <c r="R97" s="508"/>
      <c r="S97" s="330"/>
      <c r="T97" s="508"/>
      <c r="U97" s="331"/>
      <c r="V97" s="332" t="str">
        <f t="shared" si="24"/>
        <v/>
      </c>
      <c r="W97" s="115"/>
      <c r="X97" s="343"/>
      <c r="Y97" s="344"/>
      <c r="Z97" s="344"/>
      <c r="AA97" s="234"/>
      <c r="AB97" s="162"/>
      <c r="AC97" s="125"/>
      <c r="AD97" s="510"/>
      <c r="AE97" s="123"/>
      <c r="AF97" s="123" t="str">
        <f t="shared" si="19"/>
        <v/>
      </c>
      <c r="AG97" s="510"/>
      <c r="AH97" s="123"/>
      <c r="AI97" s="510"/>
      <c r="AJ97" s="123"/>
      <c r="AK97" s="139" t="str">
        <f t="shared" si="17"/>
        <v/>
      </c>
      <c r="AL97" s="533"/>
      <c r="AM97" s="139"/>
      <c r="AN97" s="510"/>
      <c r="AO97" s="139"/>
      <c r="AP97" s="123" t="str">
        <f t="shared" si="18"/>
        <v>.</v>
      </c>
      <c r="AQ97" s="369"/>
      <c r="AS97" s="353"/>
      <c r="AT97" s="354"/>
      <c r="AU97" s="354"/>
      <c r="AV97" s="355"/>
    </row>
    <row r="98" spans="1:48" s="87" customFormat="1" ht="68.150000000000006" customHeight="1" x14ac:dyDescent="0.25">
      <c r="A98" s="88"/>
      <c r="B98" s="84"/>
      <c r="C98" s="92"/>
      <c r="D98" s="560" t="s">
        <v>421</v>
      </c>
      <c r="E98" s="561"/>
      <c r="F98" s="561"/>
      <c r="G98" s="561"/>
      <c r="H98" s="562"/>
      <c r="I98" s="91"/>
      <c r="J98" s="393"/>
      <c r="K98" s="394"/>
      <c r="L98" s="394"/>
      <c r="M98" s="395"/>
      <c r="N98" s="343"/>
      <c r="O98" s="344"/>
      <c r="P98" s="233"/>
      <c r="Q98" s="233"/>
      <c r="R98" s="233"/>
      <c r="S98" s="344"/>
      <c r="T98" s="344"/>
      <c r="U98" s="326"/>
      <c r="V98" s="63"/>
      <c r="W98" s="234"/>
      <c r="X98" s="343"/>
      <c r="Y98" s="344"/>
      <c r="Z98" s="344"/>
      <c r="AA98" s="234"/>
      <c r="AB98" s="321"/>
      <c r="AC98" s="327"/>
      <c r="AD98" s="233"/>
      <c r="AE98" s="344"/>
      <c r="AF98" s="344"/>
      <c r="AG98" s="233"/>
      <c r="AH98" s="344"/>
      <c r="AI98" s="233"/>
      <c r="AJ98" s="344"/>
      <c r="AK98" s="326" t="str">
        <f t="shared" si="17"/>
        <v/>
      </c>
      <c r="AL98" s="529"/>
      <c r="AM98" s="326"/>
      <c r="AN98" s="233"/>
      <c r="AO98" s="326"/>
      <c r="AP98" s="344" t="str">
        <f t="shared" si="18"/>
        <v>.</v>
      </c>
      <c r="AQ98" s="370"/>
      <c r="AS98" s="353"/>
      <c r="AT98" s="354"/>
      <c r="AU98" s="354"/>
      <c r="AV98" s="355"/>
    </row>
    <row r="99" spans="1:48" s="87" customFormat="1" ht="110.15" customHeight="1" x14ac:dyDescent="0.25">
      <c r="A99" s="22" t="str">
        <f>MID($E$99,FIND("(Q",$E$99)+1,7)</f>
        <v>Q1b.2.1</v>
      </c>
      <c r="B99" s="84" t="s">
        <v>37</v>
      </c>
      <c r="C99" s="51" t="s">
        <v>431</v>
      </c>
      <c r="D99" s="91"/>
      <c r="E99" s="553" t="s">
        <v>422</v>
      </c>
      <c r="F99" s="553"/>
      <c r="G99" s="553"/>
      <c r="H99" s="554"/>
      <c r="I99" s="555" t="s">
        <v>911</v>
      </c>
      <c r="J99" s="411"/>
      <c r="K99" s="412"/>
      <c r="L99" s="412"/>
      <c r="M99" s="207"/>
      <c r="N99" s="499" t="s">
        <v>0</v>
      </c>
      <c r="O99" s="330" t="str">
        <f t="shared" ref="O99:O100" si="25">IF(OR(B99="NI",B99="N"),"New question introduced in 2023 - Please answer this question for the year of the previous update in Column P",IF(B99="EC","Small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99" s="113"/>
      <c r="Q99" s="113"/>
      <c r="R99" s="130"/>
      <c r="S99" s="330"/>
      <c r="T99" s="330"/>
      <c r="U99" s="331"/>
      <c r="V99" s="332" t="str">
        <f t="shared" si="24"/>
        <v/>
      </c>
      <c r="W99" s="115"/>
      <c r="X99" s="343"/>
      <c r="Y99" s="344"/>
      <c r="Z99" s="344"/>
      <c r="AA99" s="234"/>
      <c r="AB99" s="161"/>
      <c r="AC99" s="125"/>
      <c r="AD99" s="122"/>
      <c r="AE99" s="123"/>
      <c r="AF99" s="123" t="str">
        <f t="shared" si="19"/>
        <v/>
      </c>
      <c r="AG99" s="122"/>
      <c r="AH99" s="123"/>
      <c r="AI99" s="122"/>
      <c r="AJ99" s="123"/>
      <c r="AK99" s="139" t="str">
        <f t="shared" si="17"/>
        <v/>
      </c>
      <c r="AL99" s="373"/>
      <c r="AM99" s="139"/>
      <c r="AN99" s="122"/>
      <c r="AO99" s="139"/>
      <c r="AP99" s="123" t="str">
        <f t="shared" si="18"/>
        <v>.</v>
      </c>
      <c r="AQ99" s="369"/>
      <c r="AS99" s="353"/>
      <c r="AT99" s="354"/>
      <c r="AU99" s="354"/>
      <c r="AV99" s="355"/>
    </row>
    <row r="100" spans="1:48" s="87" customFormat="1" ht="110.15" customHeight="1" x14ac:dyDescent="0.25">
      <c r="A100" s="22" t="str">
        <f>MID($E$100,FIND("(Q",$E$100)+1,8)</f>
        <v>Q1b.2.1a</v>
      </c>
      <c r="B100" s="84" t="s">
        <v>304</v>
      </c>
      <c r="C100" s="92"/>
      <c r="D100" s="91"/>
      <c r="E100" s="547" t="s">
        <v>541</v>
      </c>
      <c r="F100" s="553"/>
      <c r="G100" s="553"/>
      <c r="H100" s="554"/>
      <c r="I100" s="555"/>
      <c r="J100" s="411"/>
      <c r="K100" s="412"/>
      <c r="L100" s="412"/>
      <c r="M100" s="207"/>
      <c r="N100" s="499" t="s">
        <v>0</v>
      </c>
      <c r="O100" s="330" t="str">
        <f t="shared" si="25"/>
        <v>New question introduced in 2023 - Please answer this question for the year of the previous update in Column P</v>
      </c>
      <c r="P100" s="113"/>
      <c r="Q100" s="113"/>
      <c r="R100" s="130"/>
      <c r="S100" s="330"/>
      <c r="T100" s="330"/>
      <c r="U100" s="331"/>
      <c r="V100" s="332" t="str">
        <f t="shared" si="24"/>
        <v/>
      </c>
      <c r="W100" s="115"/>
      <c r="X100" s="343"/>
      <c r="Y100" s="344"/>
      <c r="Z100" s="344"/>
      <c r="AA100" s="234"/>
      <c r="AB100" s="161"/>
      <c r="AC100" s="125"/>
      <c r="AD100" s="122"/>
      <c r="AE100" s="123"/>
      <c r="AF100" s="123" t="str">
        <f t="shared" si="19"/>
        <v/>
      </c>
      <c r="AG100" s="122"/>
      <c r="AH100" s="123"/>
      <c r="AI100" s="122"/>
      <c r="AJ100" s="123"/>
      <c r="AK100" s="139" t="str">
        <f t="shared" si="17"/>
        <v/>
      </c>
      <c r="AL100" s="373"/>
      <c r="AM100" s="139"/>
      <c r="AN100" s="122"/>
      <c r="AO100" s="139"/>
      <c r="AP100" s="123" t="str">
        <f t="shared" si="18"/>
        <v>.</v>
      </c>
      <c r="AQ100" s="369"/>
      <c r="AS100" s="353"/>
      <c r="AT100" s="354"/>
      <c r="AU100" s="354"/>
      <c r="AV100" s="355"/>
    </row>
    <row r="101" spans="1:48" s="87" customFormat="1" ht="57.75" customHeight="1" x14ac:dyDescent="0.25">
      <c r="A101" s="22"/>
      <c r="B101" s="84"/>
      <c r="C101" s="184"/>
      <c r="D101" s="91"/>
      <c r="E101" s="553" t="s">
        <v>423</v>
      </c>
      <c r="F101" s="553"/>
      <c r="G101" s="553"/>
      <c r="H101" s="554"/>
      <c r="I101" s="659" t="s">
        <v>841</v>
      </c>
      <c r="J101" s="411"/>
      <c r="K101" s="412"/>
      <c r="L101" s="412"/>
      <c r="M101" s="207"/>
      <c r="N101" s="343"/>
      <c r="O101" s="344"/>
      <c r="P101" s="233"/>
      <c r="Q101" s="233"/>
      <c r="R101" s="233"/>
      <c r="S101" s="344"/>
      <c r="T101" s="344"/>
      <c r="U101" s="326"/>
      <c r="V101" s="63"/>
      <c r="W101" s="234"/>
      <c r="X101" s="343"/>
      <c r="Y101" s="344"/>
      <c r="Z101" s="344"/>
      <c r="AA101" s="234"/>
      <c r="AB101" s="321"/>
      <c r="AC101" s="327"/>
      <c r="AD101" s="233"/>
      <c r="AE101" s="344"/>
      <c r="AF101" s="344"/>
      <c r="AG101" s="233"/>
      <c r="AH101" s="344"/>
      <c r="AI101" s="233"/>
      <c r="AJ101" s="344"/>
      <c r="AK101" s="326" t="str">
        <f t="shared" si="17"/>
        <v/>
      </c>
      <c r="AL101" s="529"/>
      <c r="AM101" s="326"/>
      <c r="AN101" s="233"/>
      <c r="AO101" s="326"/>
      <c r="AP101" s="344" t="str">
        <f t="shared" si="18"/>
        <v>.</v>
      </c>
      <c r="AQ101" s="370"/>
      <c r="AS101" s="353"/>
      <c r="AT101" s="354"/>
      <c r="AU101" s="354"/>
      <c r="AV101" s="355"/>
    </row>
    <row r="102" spans="1:48" s="87" customFormat="1" ht="55" customHeight="1" x14ac:dyDescent="0.25">
      <c r="A102" s="22" t="str">
        <f>MID($E$101,FIND("(Q",$E$101)+1,7)&amp;"_G1"</f>
        <v>Q1b.2.2_G1</v>
      </c>
      <c r="B102" s="84" t="s">
        <v>37</v>
      </c>
      <c r="C102" s="51" t="s">
        <v>62</v>
      </c>
      <c r="D102" s="91"/>
      <c r="E102" s="474"/>
      <c r="F102" s="553" t="s">
        <v>394</v>
      </c>
      <c r="G102" s="553"/>
      <c r="H102" s="554"/>
      <c r="I102" s="659"/>
      <c r="J102" s="411"/>
      <c r="K102" s="412"/>
      <c r="L102" s="412"/>
      <c r="M102" s="207"/>
      <c r="N102" s="499" t="s">
        <v>0</v>
      </c>
      <c r="O102" s="330" t="str">
        <f t="shared" ref="O102:O118" si="26">IF(OR(B102="NI",B102="N"),"New question introduced in 2023 - Please answer this question for the year of the previous update in Column P",IF(B102="EC","Small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02" s="113"/>
      <c r="Q102" s="113"/>
      <c r="R102" s="130"/>
      <c r="S102" s="330"/>
      <c r="T102" s="330"/>
      <c r="U102" s="331"/>
      <c r="V102" s="332" t="str">
        <f>IF(AND(T102="",R102="",P102="",N102=""),"",IF(AND(T102="",R102="", P102=""),N102,IF(AND(T102="", R102="",P102&lt;&gt;""),P102,IF(AND(T102="",R102&lt;&gt;""),R102,T102))))</f>
        <v/>
      </c>
      <c r="W102" s="115"/>
      <c r="X102" s="343"/>
      <c r="Y102" s="344"/>
      <c r="Z102" s="344"/>
      <c r="AA102" s="234"/>
      <c r="AB102" s="161"/>
      <c r="AC102" s="125"/>
      <c r="AD102" s="122"/>
      <c r="AE102" s="123"/>
      <c r="AF102" s="123" t="str">
        <f t="shared" si="19"/>
        <v/>
      </c>
      <c r="AG102" s="122"/>
      <c r="AH102" s="123"/>
      <c r="AI102" s="122"/>
      <c r="AJ102" s="123"/>
      <c r="AK102" s="139" t="str">
        <f t="shared" si="17"/>
        <v/>
      </c>
      <c r="AL102" s="373"/>
      <c r="AM102" s="139"/>
      <c r="AN102" s="122"/>
      <c r="AO102" s="139"/>
      <c r="AP102" s="123" t="str">
        <f t="shared" si="18"/>
        <v>.</v>
      </c>
      <c r="AQ102" s="369"/>
      <c r="AS102" s="353"/>
      <c r="AT102" s="354"/>
      <c r="AU102" s="354"/>
      <c r="AV102" s="355"/>
    </row>
    <row r="103" spans="1:48" s="87" customFormat="1" ht="55" customHeight="1" x14ac:dyDescent="0.25">
      <c r="A103" s="22" t="str">
        <f>MID($E$101,FIND("(Q",$E$101)+1,7)&amp;"_G2"</f>
        <v>Q1b.2.2_G2</v>
      </c>
      <c r="B103" s="84" t="s">
        <v>37</v>
      </c>
      <c r="C103" s="51" t="s">
        <v>189</v>
      </c>
      <c r="D103" s="101"/>
      <c r="E103" s="100"/>
      <c r="F103" s="573" t="s">
        <v>392</v>
      </c>
      <c r="G103" s="573"/>
      <c r="H103" s="574"/>
      <c r="I103" s="659"/>
      <c r="J103" s="411"/>
      <c r="K103" s="412"/>
      <c r="L103" s="412"/>
      <c r="M103" s="207"/>
      <c r="N103" s="499" t="s">
        <v>0</v>
      </c>
      <c r="O103" s="330" t="str">
        <f t="shared" si="26"/>
        <v>Small changes were made to the question. Take extra care when validating the response in Column N. If necessary, please change your answer in Column P</v>
      </c>
      <c r="P103" s="113"/>
      <c r="Q103" s="113"/>
      <c r="R103" s="130"/>
      <c r="S103" s="330"/>
      <c r="T103" s="330"/>
      <c r="U103" s="331"/>
      <c r="V103" s="332" t="str">
        <f t="shared" si="24"/>
        <v/>
      </c>
      <c r="W103" s="115"/>
      <c r="X103" s="343"/>
      <c r="Y103" s="344"/>
      <c r="Z103" s="344"/>
      <c r="AA103" s="234"/>
      <c r="AB103" s="161"/>
      <c r="AC103" s="125"/>
      <c r="AD103" s="122"/>
      <c r="AE103" s="123"/>
      <c r="AF103" s="123" t="str">
        <f t="shared" si="19"/>
        <v/>
      </c>
      <c r="AG103" s="122"/>
      <c r="AH103" s="123"/>
      <c r="AI103" s="122"/>
      <c r="AJ103" s="123"/>
      <c r="AK103" s="139" t="str">
        <f t="shared" si="17"/>
        <v/>
      </c>
      <c r="AL103" s="373"/>
      <c r="AM103" s="139"/>
      <c r="AN103" s="122"/>
      <c r="AO103" s="139"/>
      <c r="AP103" s="123" t="str">
        <f t="shared" si="18"/>
        <v>.</v>
      </c>
      <c r="AQ103" s="369"/>
      <c r="AS103" s="353"/>
      <c r="AT103" s="354"/>
      <c r="AU103" s="354"/>
      <c r="AV103" s="355"/>
    </row>
    <row r="104" spans="1:48" s="87" customFormat="1" ht="55" customHeight="1" x14ac:dyDescent="0.25">
      <c r="A104" s="22" t="str">
        <f>MID($E$101,FIND("(Q",$E$101)+1,7)&amp;"_G6"</f>
        <v>Q1b.2.2_G6</v>
      </c>
      <c r="B104" s="84" t="s">
        <v>37</v>
      </c>
      <c r="C104" s="51" t="s">
        <v>434</v>
      </c>
      <c r="D104" s="101"/>
      <c r="E104" s="100"/>
      <c r="F104" s="573" t="s">
        <v>393</v>
      </c>
      <c r="G104" s="573"/>
      <c r="H104" s="574"/>
      <c r="I104" s="659"/>
      <c r="J104" s="411"/>
      <c r="K104" s="412"/>
      <c r="L104" s="412"/>
      <c r="M104" s="207"/>
      <c r="N104" s="499" t="s">
        <v>0</v>
      </c>
      <c r="O104" s="330" t="str">
        <f t="shared" si="26"/>
        <v>Small changes were made to the question. Take extra care when validating the response in Column N. If necessary, please change your answer in Column P</v>
      </c>
      <c r="P104" s="113"/>
      <c r="Q104" s="113"/>
      <c r="R104" s="130"/>
      <c r="S104" s="330"/>
      <c r="T104" s="330"/>
      <c r="U104" s="331"/>
      <c r="V104" s="332" t="str">
        <f t="shared" si="24"/>
        <v/>
      </c>
      <c r="W104" s="115"/>
      <c r="X104" s="343"/>
      <c r="Y104" s="344"/>
      <c r="Z104" s="344"/>
      <c r="AA104" s="234"/>
      <c r="AB104" s="161"/>
      <c r="AC104" s="125"/>
      <c r="AD104" s="122"/>
      <c r="AE104" s="123"/>
      <c r="AF104" s="123" t="str">
        <f t="shared" si="19"/>
        <v/>
      </c>
      <c r="AG104" s="122"/>
      <c r="AH104" s="123"/>
      <c r="AI104" s="122"/>
      <c r="AJ104" s="123"/>
      <c r="AK104" s="139" t="str">
        <f t="shared" si="17"/>
        <v/>
      </c>
      <c r="AL104" s="373"/>
      <c r="AM104" s="139"/>
      <c r="AN104" s="122"/>
      <c r="AO104" s="139"/>
      <c r="AP104" s="123" t="str">
        <f t="shared" si="18"/>
        <v>.</v>
      </c>
      <c r="AQ104" s="369"/>
      <c r="AS104" s="353"/>
      <c r="AT104" s="354"/>
      <c r="AU104" s="354"/>
      <c r="AV104" s="355"/>
    </row>
    <row r="105" spans="1:48" s="87" customFormat="1" ht="55" customHeight="1" x14ac:dyDescent="0.25">
      <c r="A105" s="22" t="str">
        <f>MID($E$101,FIND("(Q",$E$101)+1,7)&amp;"_G3"</f>
        <v>Q1b.2.2_G3</v>
      </c>
      <c r="B105" s="84" t="s">
        <v>37</v>
      </c>
      <c r="C105" s="51" t="s">
        <v>435</v>
      </c>
      <c r="D105" s="91"/>
      <c r="E105" s="474"/>
      <c r="F105" s="553" t="s">
        <v>21</v>
      </c>
      <c r="G105" s="553"/>
      <c r="H105" s="554"/>
      <c r="I105" s="659"/>
      <c r="J105" s="411"/>
      <c r="K105" s="412"/>
      <c r="L105" s="412"/>
      <c r="M105" s="207"/>
      <c r="N105" s="499" t="s">
        <v>0</v>
      </c>
      <c r="O105" s="330" t="str">
        <f t="shared" si="26"/>
        <v>Small changes were made to the question. Take extra care when validating the response in Column N. If necessary, please change your answer in Column P</v>
      </c>
      <c r="P105" s="113"/>
      <c r="Q105" s="113"/>
      <c r="R105" s="130"/>
      <c r="S105" s="330"/>
      <c r="T105" s="330"/>
      <c r="U105" s="331"/>
      <c r="V105" s="332" t="str">
        <f t="shared" si="24"/>
        <v/>
      </c>
      <c r="W105" s="115"/>
      <c r="X105" s="343"/>
      <c r="Y105" s="344"/>
      <c r="Z105" s="344"/>
      <c r="AA105" s="234"/>
      <c r="AB105" s="161"/>
      <c r="AC105" s="125"/>
      <c r="AD105" s="122"/>
      <c r="AE105" s="123"/>
      <c r="AF105" s="123" t="str">
        <f t="shared" si="19"/>
        <v/>
      </c>
      <c r="AG105" s="122"/>
      <c r="AH105" s="123"/>
      <c r="AI105" s="122"/>
      <c r="AJ105" s="123"/>
      <c r="AK105" s="139" t="str">
        <f t="shared" si="17"/>
        <v/>
      </c>
      <c r="AL105" s="373"/>
      <c r="AM105" s="139"/>
      <c r="AN105" s="122"/>
      <c r="AO105" s="139"/>
      <c r="AP105" s="123" t="str">
        <f t="shared" si="18"/>
        <v>.</v>
      </c>
      <c r="AQ105" s="369"/>
      <c r="AS105" s="353"/>
      <c r="AT105" s="354"/>
      <c r="AU105" s="354"/>
      <c r="AV105" s="355"/>
    </row>
    <row r="106" spans="1:48" s="87" customFormat="1" ht="55" customHeight="1" x14ac:dyDescent="0.25">
      <c r="A106" s="22" t="str">
        <f>MID($E$101,FIND("(Q",$E$101)+1,7)&amp;"_G4"</f>
        <v>Q1b.2.2_G4</v>
      </c>
      <c r="B106" s="84" t="s">
        <v>37</v>
      </c>
      <c r="C106" s="51" t="s">
        <v>436</v>
      </c>
      <c r="D106" s="91"/>
      <c r="E106" s="474"/>
      <c r="F106" s="553" t="s">
        <v>22</v>
      </c>
      <c r="G106" s="553"/>
      <c r="H106" s="554"/>
      <c r="I106" s="659"/>
      <c r="J106" s="411"/>
      <c r="K106" s="412"/>
      <c r="L106" s="412"/>
      <c r="M106" s="207"/>
      <c r="N106" s="499" t="s">
        <v>0</v>
      </c>
      <c r="O106" s="330" t="str">
        <f t="shared" si="26"/>
        <v>Small changes were made to the question. Take extra care when validating the response in Column N. If necessary, please change your answer in Column P</v>
      </c>
      <c r="P106" s="113"/>
      <c r="Q106" s="113"/>
      <c r="R106" s="130"/>
      <c r="S106" s="330"/>
      <c r="T106" s="330"/>
      <c r="U106" s="331"/>
      <c r="V106" s="332" t="str">
        <f t="shared" si="24"/>
        <v/>
      </c>
      <c r="W106" s="115"/>
      <c r="X106" s="343"/>
      <c r="Y106" s="344"/>
      <c r="Z106" s="344"/>
      <c r="AA106" s="234"/>
      <c r="AB106" s="161"/>
      <c r="AC106" s="125"/>
      <c r="AD106" s="122"/>
      <c r="AE106" s="123"/>
      <c r="AF106" s="123" t="str">
        <f t="shared" si="19"/>
        <v/>
      </c>
      <c r="AG106" s="122"/>
      <c r="AH106" s="123"/>
      <c r="AI106" s="122"/>
      <c r="AJ106" s="123"/>
      <c r="AK106" s="139" t="str">
        <f t="shared" si="17"/>
        <v/>
      </c>
      <c r="AL106" s="373"/>
      <c r="AM106" s="139"/>
      <c r="AN106" s="122"/>
      <c r="AO106" s="139"/>
      <c r="AP106" s="123" t="str">
        <f t="shared" si="18"/>
        <v>.</v>
      </c>
      <c r="AQ106" s="369"/>
      <c r="AS106" s="353"/>
      <c r="AT106" s="354"/>
      <c r="AU106" s="354"/>
      <c r="AV106" s="355"/>
    </row>
    <row r="107" spans="1:48" s="87" customFormat="1" ht="55" customHeight="1" x14ac:dyDescent="0.25">
      <c r="A107" s="22" t="str">
        <f>MID($E$101,FIND("(Q",$E$101)+1,7)&amp;"_G9"</f>
        <v>Q1b.2.2_G9</v>
      </c>
      <c r="B107" s="84" t="s">
        <v>37</v>
      </c>
      <c r="C107" s="51" t="s">
        <v>437</v>
      </c>
      <c r="D107" s="91"/>
      <c r="E107" s="474"/>
      <c r="F107" s="553" t="s">
        <v>29</v>
      </c>
      <c r="G107" s="553"/>
      <c r="H107" s="554"/>
      <c r="I107" s="659"/>
      <c r="J107" s="411"/>
      <c r="K107" s="412"/>
      <c r="L107" s="412"/>
      <c r="M107" s="207"/>
      <c r="N107" s="499" t="s">
        <v>0</v>
      </c>
      <c r="O107" s="330" t="str">
        <f t="shared" si="26"/>
        <v>Small changes were made to the question. Take extra care when validating the response in Column N. If necessary, please change your answer in Column P</v>
      </c>
      <c r="P107" s="113"/>
      <c r="Q107" s="113"/>
      <c r="R107" s="130"/>
      <c r="S107" s="330"/>
      <c r="T107" s="330"/>
      <c r="U107" s="331"/>
      <c r="V107" s="332" t="str">
        <f t="shared" si="24"/>
        <v/>
      </c>
      <c r="W107" s="115"/>
      <c r="X107" s="343"/>
      <c r="Y107" s="344"/>
      <c r="Z107" s="344"/>
      <c r="AA107" s="234"/>
      <c r="AB107" s="161"/>
      <c r="AC107" s="125"/>
      <c r="AD107" s="122"/>
      <c r="AE107" s="123"/>
      <c r="AF107" s="123" t="str">
        <f t="shared" si="19"/>
        <v/>
      </c>
      <c r="AG107" s="122"/>
      <c r="AH107" s="123"/>
      <c r="AI107" s="122"/>
      <c r="AJ107" s="123"/>
      <c r="AK107" s="139" t="str">
        <f t="shared" si="17"/>
        <v/>
      </c>
      <c r="AL107" s="373"/>
      <c r="AM107" s="139"/>
      <c r="AN107" s="122"/>
      <c r="AO107" s="139"/>
      <c r="AP107" s="123" t="str">
        <f t="shared" si="18"/>
        <v>.</v>
      </c>
      <c r="AQ107" s="369"/>
      <c r="AS107" s="353"/>
      <c r="AT107" s="354"/>
      <c r="AU107" s="354"/>
      <c r="AV107" s="355"/>
    </row>
    <row r="108" spans="1:48" s="87" customFormat="1" ht="55" customHeight="1" x14ac:dyDescent="0.25">
      <c r="A108" s="22" t="str">
        <f>MID($E$101,FIND("(Q",$E$101)+1,7)&amp;"_G7"</f>
        <v>Q1b.2.2_G7</v>
      </c>
      <c r="B108" s="84" t="s">
        <v>37</v>
      </c>
      <c r="C108" s="51" t="s">
        <v>438</v>
      </c>
      <c r="D108" s="91"/>
      <c r="E108" s="474"/>
      <c r="F108" s="568" t="s">
        <v>432</v>
      </c>
      <c r="G108" s="568"/>
      <c r="H108" s="569"/>
      <c r="I108" s="659"/>
      <c r="J108" s="411"/>
      <c r="K108" s="412"/>
      <c r="L108" s="412"/>
      <c r="M108" s="207"/>
      <c r="N108" s="499" t="s">
        <v>0</v>
      </c>
      <c r="O108" s="330" t="str">
        <f t="shared" si="26"/>
        <v>Small changes were made to the question. Take extra care when validating the response in Column N. If necessary, please change your answer in Column P</v>
      </c>
      <c r="P108" s="113"/>
      <c r="Q108" s="113"/>
      <c r="R108" s="130"/>
      <c r="S108" s="330"/>
      <c r="T108" s="330"/>
      <c r="U108" s="331"/>
      <c r="V108" s="332" t="str">
        <f t="shared" si="24"/>
        <v/>
      </c>
      <c r="W108" s="115"/>
      <c r="X108" s="343"/>
      <c r="Y108" s="344"/>
      <c r="Z108" s="344"/>
      <c r="AA108" s="234"/>
      <c r="AB108" s="161"/>
      <c r="AC108" s="125"/>
      <c r="AD108" s="122"/>
      <c r="AE108" s="123"/>
      <c r="AF108" s="123" t="str">
        <f t="shared" si="19"/>
        <v/>
      </c>
      <c r="AG108" s="122"/>
      <c r="AH108" s="123"/>
      <c r="AI108" s="122"/>
      <c r="AJ108" s="123"/>
      <c r="AK108" s="139" t="str">
        <f t="shared" si="17"/>
        <v/>
      </c>
      <c r="AL108" s="373"/>
      <c r="AM108" s="139"/>
      <c r="AN108" s="122"/>
      <c r="AO108" s="139"/>
      <c r="AP108" s="123" t="str">
        <f t="shared" si="18"/>
        <v>.</v>
      </c>
      <c r="AQ108" s="369"/>
      <c r="AS108" s="353"/>
      <c r="AT108" s="354"/>
      <c r="AU108" s="354"/>
      <c r="AV108" s="355"/>
    </row>
    <row r="109" spans="1:48" s="87" customFormat="1" ht="55" customHeight="1" x14ac:dyDescent="0.25">
      <c r="A109" s="22" t="str">
        <f>MID($E$101,FIND("(Q",$E$101)+1,7)&amp;"_G8"</f>
        <v>Q1b.2.2_G8</v>
      </c>
      <c r="B109" s="84" t="s">
        <v>37</v>
      </c>
      <c r="C109" s="51" t="s">
        <v>439</v>
      </c>
      <c r="D109" s="91"/>
      <c r="E109" s="474"/>
      <c r="F109" s="568" t="s">
        <v>433</v>
      </c>
      <c r="G109" s="568"/>
      <c r="H109" s="569"/>
      <c r="I109" s="659"/>
      <c r="J109" s="411"/>
      <c r="K109" s="412"/>
      <c r="L109" s="412"/>
      <c r="M109" s="207"/>
      <c r="N109" s="499" t="s">
        <v>0</v>
      </c>
      <c r="O109" s="330" t="str">
        <f t="shared" si="26"/>
        <v>Small changes were made to the question. Take extra care when validating the response in Column N. If necessary, please change your answer in Column P</v>
      </c>
      <c r="P109" s="113"/>
      <c r="Q109" s="113"/>
      <c r="R109" s="130"/>
      <c r="S109" s="330"/>
      <c r="T109" s="330"/>
      <c r="U109" s="331"/>
      <c r="V109" s="332" t="str">
        <f t="shared" si="24"/>
        <v/>
      </c>
      <c r="W109" s="115"/>
      <c r="X109" s="343"/>
      <c r="Y109" s="344"/>
      <c r="Z109" s="344"/>
      <c r="AA109" s="234"/>
      <c r="AB109" s="161"/>
      <c r="AC109" s="125"/>
      <c r="AD109" s="122"/>
      <c r="AE109" s="123"/>
      <c r="AF109" s="123" t="str">
        <f t="shared" si="19"/>
        <v/>
      </c>
      <c r="AG109" s="122"/>
      <c r="AH109" s="123"/>
      <c r="AI109" s="122"/>
      <c r="AJ109" s="123"/>
      <c r="AK109" s="139" t="str">
        <f t="shared" si="17"/>
        <v/>
      </c>
      <c r="AL109" s="373"/>
      <c r="AM109" s="139"/>
      <c r="AN109" s="122"/>
      <c r="AO109" s="139"/>
      <c r="AP109" s="123" t="str">
        <f t="shared" si="18"/>
        <v>.</v>
      </c>
      <c r="AQ109" s="369"/>
      <c r="AS109" s="353"/>
      <c r="AT109" s="354"/>
      <c r="AU109" s="354"/>
      <c r="AV109" s="355"/>
    </row>
    <row r="110" spans="1:48" s="87" customFormat="1" ht="33.65" customHeight="1" x14ac:dyDescent="0.25">
      <c r="A110" s="88"/>
      <c r="B110" s="84"/>
      <c r="C110" s="92"/>
      <c r="D110" s="91"/>
      <c r="E110" s="547" t="s">
        <v>542</v>
      </c>
      <c r="F110" s="547"/>
      <c r="G110" s="547"/>
      <c r="H110" s="548"/>
      <c r="I110" s="477"/>
      <c r="J110" s="411"/>
      <c r="K110" s="412"/>
      <c r="L110" s="412"/>
      <c r="M110" s="207"/>
      <c r="N110" s="343" t="s">
        <v>0</v>
      </c>
      <c r="O110" s="344" t="str">
        <f t="shared" si="26"/>
        <v/>
      </c>
      <c r="P110" s="233"/>
      <c r="Q110" s="233"/>
      <c r="R110" s="233"/>
      <c r="S110" s="344"/>
      <c r="T110" s="344"/>
      <c r="U110" s="326"/>
      <c r="V110" s="63" t="str">
        <f t="shared" si="24"/>
        <v/>
      </c>
      <c r="W110" s="234"/>
      <c r="X110" s="343"/>
      <c r="Y110" s="344"/>
      <c r="Z110" s="344"/>
      <c r="AA110" s="234"/>
      <c r="AB110" s="321"/>
      <c r="AC110" s="327"/>
      <c r="AD110" s="233"/>
      <c r="AE110" s="344"/>
      <c r="AF110" s="344"/>
      <c r="AG110" s="233"/>
      <c r="AH110" s="344"/>
      <c r="AI110" s="233"/>
      <c r="AJ110" s="344"/>
      <c r="AK110" s="326" t="str">
        <f t="shared" si="17"/>
        <v/>
      </c>
      <c r="AL110" s="529"/>
      <c r="AM110" s="326"/>
      <c r="AN110" s="233"/>
      <c r="AO110" s="326"/>
      <c r="AP110" s="344" t="str">
        <f t="shared" si="18"/>
        <v>.</v>
      </c>
      <c r="AQ110" s="370"/>
      <c r="AS110" s="353"/>
      <c r="AT110" s="354"/>
      <c r="AU110" s="354"/>
      <c r="AV110" s="355"/>
    </row>
    <row r="111" spans="1:48" s="87" customFormat="1" ht="48" customHeight="1" x14ac:dyDescent="0.25">
      <c r="A111" s="22" t="str">
        <f>MID($E$110,FIND("(Q",$E$110)+1,8)&amp;"_G1"</f>
        <v>Q1b.2.2a_G1</v>
      </c>
      <c r="B111" s="84" t="s">
        <v>572</v>
      </c>
      <c r="C111" s="92" t="s">
        <v>441</v>
      </c>
      <c r="D111" s="104"/>
      <c r="E111" s="473"/>
      <c r="F111" s="547" t="s">
        <v>394</v>
      </c>
      <c r="G111" s="547"/>
      <c r="H111" s="548"/>
      <c r="I111" s="477"/>
      <c r="J111" s="411"/>
      <c r="K111" s="412"/>
      <c r="L111" s="412"/>
      <c r="M111" s="207"/>
      <c r="N111" s="499" t="s">
        <v>0</v>
      </c>
      <c r="O111" s="330" t="str">
        <f t="shared" si="26"/>
        <v/>
      </c>
      <c r="P111" s="113"/>
      <c r="Q111" s="113"/>
      <c r="R111" s="130"/>
      <c r="S111" s="330"/>
      <c r="T111" s="330"/>
      <c r="U111" s="331"/>
      <c r="V111" s="332" t="str">
        <f t="shared" si="24"/>
        <v/>
      </c>
      <c r="W111" s="115"/>
      <c r="X111" s="343"/>
      <c r="Y111" s="344"/>
      <c r="Z111" s="344"/>
      <c r="AA111" s="234"/>
      <c r="AB111" s="161"/>
      <c r="AC111" s="125"/>
      <c r="AD111" s="122"/>
      <c r="AE111" s="123"/>
      <c r="AF111" s="123" t="str">
        <f t="shared" si="19"/>
        <v/>
      </c>
      <c r="AG111" s="122"/>
      <c r="AH111" s="123"/>
      <c r="AI111" s="122"/>
      <c r="AJ111" s="123"/>
      <c r="AK111" s="139" t="str">
        <f t="shared" si="17"/>
        <v/>
      </c>
      <c r="AL111" s="373"/>
      <c r="AM111" s="139"/>
      <c r="AN111" s="122"/>
      <c r="AO111" s="139"/>
      <c r="AP111" s="123" t="str">
        <f t="shared" si="18"/>
        <v>.</v>
      </c>
      <c r="AQ111" s="369"/>
      <c r="AS111" s="353"/>
      <c r="AT111" s="354"/>
      <c r="AU111" s="354"/>
      <c r="AV111" s="355"/>
    </row>
    <row r="112" spans="1:48" s="87" customFormat="1" ht="48" customHeight="1" x14ac:dyDescent="0.25">
      <c r="A112" s="22" t="str">
        <f>MID($E$110,FIND("(Q",$E$110)+1,8)&amp;"_G2"</f>
        <v>Q1b.2.2a_G2</v>
      </c>
      <c r="B112" s="84" t="s">
        <v>572</v>
      </c>
      <c r="C112" s="92" t="s">
        <v>442</v>
      </c>
      <c r="D112" s="105"/>
      <c r="E112" s="106"/>
      <c r="F112" s="549" t="s">
        <v>392</v>
      </c>
      <c r="G112" s="549"/>
      <c r="H112" s="550"/>
      <c r="I112" s="477"/>
      <c r="J112" s="411"/>
      <c r="K112" s="412"/>
      <c r="L112" s="412"/>
      <c r="M112" s="207"/>
      <c r="N112" s="499" t="s">
        <v>0</v>
      </c>
      <c r="O112" s="330" t="str">
        <f t="shared" si="26"/>
        <v/>
      </c>
      <c r="P112" s="113"/>
      <c r="Q112" s="113"/>
      <c r="R112" s="130"/>
      <c r="S112" s="330"/>
      <c r="T112" s="330"/>
      <c r="U112" s="331"/>
      <c r="V112" s="332" t="str">
        <f t="shared" si="24"/>
        <v/>
      </c>
      <c r="W112" s="115"/>
      <c r="X112" s="343"/>
      <c r="Y112" s="344"/>
      <c r="Z112" s="344"/>
      <c r="AA112" s="234"/>
      <c r="AB112" s="161"/>
      <c r="AC112" s="125"/>
      <c r="AD112" s="122"/>
      <c r="AE112" s="123"/>
      <c r="AF112" s="123" t="str">
        <f t="shared" si="19"/>
        <v/>
      </c>
      <c r="AG112" s="122"/>
      <c r="AH112" s="123"/>
      <c r="AI112" s="122"/>
      <c r="AJ112" s="123"/>
      <c r="AK112" s="139" t="str">
        <f t="shared" si="17"/>
        <v/>
      </c>
      <c r="AL112" s="373"/>
      <c r="AM112" s="139"/>
      <c r="AN112" s="122"/>
      <c r="AO112" s="139"/>
      <c r="AP112" s="123" t="str">
        <f t="shared" si="18"/>
        <v>.</v>
      </c>
      <c r="AQ112" s="369"/>
      <c r="AS112" s="353"/>
      <c r="AT112" s="354"/>
      <c r="AU112" s="354"/>
      <c r="AV112" s="355"/>
    </row>
    <row r="113" spans="1:48" s="87" customFormat="1" ht="48" customHeight="1" x14ac:dyDescent="0.25">
      <c r="A113" s="22" t="str">
        <f>MID($E$110,FIND("(Q",$E$110)+1,8)&amp;"_G6"</f>
        <v>Q1b.2.2a_G6</v>
      </c>
      <c r="B113" s="84" t="s">
        <v>572</v>
      </c>
      <c r="C113" s="92" t="s">
        <v>443</v>
      </c>
      <c r="D113" s="105"/>
      <c r="E113" s="106"/>
      <c r="F113" s="549" t="s">
        <v>393</v>
      </c>
      <c r="G113" s="549"/>
      <c r="H113" s="550"/>
      <c r="I113" s="477"/>
      <c r="J113" s="411"/>
      <c r="K113" s="412"/>
      <c r="L113" s="412"/>
      <c r="M113" s="207"/>
      <c r="N113" s="499" t="s">
        <v>0</v>
      </c>
      <c r="O113" s="330" t="str">
        <f t="shared" si="26"/>
        <v/>
      </c>
      <c r="P113" s="113"/>
      <c r="Q113" s="113"/>
      <c r="R113" s="130"/>
      <c r="S113" s="330"/>
      <c r="T113" s="330"/>
      <c r="U113" s="331"/>
      <c r="V113" s="332" t="str">
        <f t="shared" si="24"/>
        <v/>
      </c>
      <c r="W113" s="115"/>
      <c r="X113" s="343"/>
      <c r="Y113" s="344"/>
      <c r="Z113" s="344"/>
      <c r="AA113" s="234"/>
      <c r="AB113" s="161"/>
      <c r="AC113" s="125"/>
      <c r="AD113" s="122"/>
      <c r="AE113" s="123"/>
      <c r="AF113" s="123" t="str">
        <f t="shared" si="19"/>
        <v/>
      </c>
      <c r="AG113" s="122"/>
      <c r="AH113" s="123"/>
      <c r="AI113" s="122"/>
      <c r="AJ113" s="123"/>
      <c r="AK113" s="139" t="str">
        <f t="shared" si="17"/>
        <v/>
      </c>
      <c r="AL113" s="373"/>
      <c r="AM113" s="139"/>
      <c r="AN113" s="122"/>
      <c r="AO113" s="139"/>
      <c r="AP113" s="123" t="str">
        <f t="shared" si="18"/>
        <v>.</v>
      </c>
      <c r="AQ113" s="369"/>
      <c r="AS113" s="353"/>
      <c r="AT113" s="354"/>
      <c r="AU113" s="354"/>
      <c r="AV113" s="355"/>
    </row>
    <row r="114" spans="1:48" s="87" customFormat="1" ht="48" customHeight="1" x14ac:dyDescent="0.25">
      <c r="A114" s="22" t="str">
        <f>MID($E$110,FIND("(Q",$E$110)+1,8)&amp;"_G3"</f>
        <v>Q1b.2.2a_G3</v>
      </c>
      <c r="B114" s="84" t="s">
        <v>572</v>
      </c>
      <c r="C114" s="92" t="s">
        <v>444</v>
      </c>
      <c r="D114" s="104"/>
      <c r="E114" s="473"/>
      <c r="F114" s="547" t="s">
        <v>21</v>
      </c>
      <c r="G114" s="547"/>
      <c r="H114" s="548"/>
      <c r="I114" s="477"/>
      <c r="J114" s="411"/>
      <c r="K114" s="412"/>
      <c r="L114" s="412"/>
      <c r="M114" s="207"/>
      <c r="N114" s="499" t="s">
        <v>0</v>
      </c>
      <c r="O114" s="330" t="str">
        <f t="shared" si="26"/>
        <v/>
      </c>
      <c r="P114" s="113"/>
      <c r="Q114" s="113"/>
      <c r="R114" s="130"/>
      <c r="S114" s="330"/>
      <c r="T114" s="330"/>
      <c r="U114" s="331"/>
      <c r="V114" s="332" t="str">
        <f t="shared" si="24"/>
        <v/>
      </c>
      <c r="W114" s="115"/>
      <c r="X114" s="343"/>
      <c r="Y114" s="344"/>
      <c r="Z114" s="344"/>
      <c r="AA114" s="234"/>
      <c r="AB114" s="161"/>
      <c r="AC114" s="125"/>
      <c r="AD114" s="122"/>
      <c r="AE114" s="123"/>
      <c r="AF114" s="123" t="str">
        <f t="shared" si="19"/>
        <v/>
      </c>
      <c r="AG114" s="122"/>
      <c r="AH114" s="123"/>
      <c r="AI114" s="122"/>
      <c r="AJ114" s="123"/>
      <c r="AK114" s="139" t="str">
        <f t="shared" si="17"/>
        <v/>
      </c>
      <c r="AL114" s="373"/>
      <c r="AM114" s="139"/>
      <c r="AN114" s="122"/>
      <c r="AO114" s="139"/>
      <c r="AP114" s="123" t="str">
        <f t="shared" si="18"/>
        <v>.</v>
      </c>
      <c r="AQ114" s="369"/>
      <c r="AS114" s="353"/>
      <c r="AT114" s="354"/>
      <c r="AU114" s="354"/>
      <c r="AV114" s="355"/>
    </row>
    <row r="115" spans="1:48" s="87" customFormat="1" ht="48" customHeight="1" x14ac:dyDescent="0.25">
      <c r="A115" s="22" t="str">
        <f>MID($E$110,FIND("(Q",$E$110)+1,8)&amp;"_G4"</f>
        <v>Q1b.2.2a_G4</v>
      </c>
      <c r="B115" s="84" t="s">
        <v>572</v>
      </c>
      <c r="C115" s="92" t="s">
        <v>445</v>
      </c>
      <c r="D115" s="104"/>
      <c r="E115" s="473"/>
      <c r="F115" s="547" t="s">
        <v>22</v>
      </c>
      <c r="G115" s="547"/>
      <c r="H115" s="548"/>
      <c r="I115" s="477"/>
      <c r="J115" s="411"/>
      <c r="K115" s="412"/>
      <c r="L115" s="412"/>
      <c r="M115" s="207"/>
      <c r="N115" s="499" t="s">
        <v>0</v>
      </c>
      <c r="O115" s="330" t="str">
        <f t="shared" si="26"/>
        <v/>
      </c>
      <c r="P115" s="113"/>
      <c r="Q115" s="113"/>
      <c r="R115" s="130"/>
      <c r="S115" s="330"/>
      <c r="T115" s="330"/>
      <c r="U115" s="331"/>
      <c r="V115" s="332" t="str">
        <f t="shared" si="24"/>
        <v/>
      </c>
      <c r="W115" s="115"/>
      <c r="X115" s="343"/>
      <c r="Y115" s="344"/>
      <c r="Z115" s="344"/>
      <c r="AA115" s="234"/>
      <c r="AB115" s="161"/>
      <c r="AC115" s="125"/>
      <c r="AD115" s="122"/>
      <c r="AE115" s="123"/>
      <c r="AF115" s="123" t="str">
        <f t="shared" si="19"/>
        <v/>
      </c>
      <c r="AG115" s="122"/>
      <c r="AH115" s="123"/>
      <c r="AI115" s="122"/>
      <c r="AJ115" s="123"/>
      <c r="AK115" s="139" t="str">
        <f t="shared" si="17"/>
        <v/>
      </c>
      <c r="AL115" s="373"/>
      <c r="AM115" s="139"/>
      <c r="AN115" s="122"/>
      <c r="AO115" s="139"/>
      <c r="AP115" s="123" t="str">
        <f t="shared" si="18"/>
        <v>.</v>
      </c>
      <c r="AQ115" s="369"/>
      <c r="AS115" s="353"/>
      <c r="AT115" s="354"/>
      <c r="AU115" s="354"/>
      <c r="AV115" s="355"/>
    </row>
    <row r="116" spans="1:48" s="87" customFormat="1" ht="48" customHeight="1" x14ac:dyDescent="0.25">
      <c r="A116" s="22" t="str">
        <f>MID($E$110,FIND("(Q",$E$110)+1,8)&amp;"_G9"</f>
        <v>Q1b.2.2a_G9</v>
      </c>
      <c r="B116" s="84" t="s">
        <v>572</v>
      </c>
      <c r="C116" s="92" t="s">
        <v>446</v>
      </c>
      <c r="D116" s="104"/>
      <c r="E116" s="473"/>
      <c r="F116" s="547" t="s">
        <v>29</v>
      </c>
      <c r="G116" s="547"/>
      <c r="H116" s="548"/>
      <c r="I116" s="477"/>
      <c r="J116" s="411"/>
      <c r="K116" s="412"/>
      <c r="L116" s="412"/>
      <c r="M116" s="207"/>
      <c r="N116" s="499" t="s">
        <v>0</v>
      </c>
      <c r="O116" s="330" t="str">
        <f t="shared" si="26"/>
        <v/>
      </c>
      <c r="P116" s="113"/>
      <c r="Q116" s="113"/>
      <c r="R116" s="130"/>
      <c r="S116" s="330"/>
      <c r="T116" s="330"/>
      <c r="U116" s="331"/>
      <c r="V116" s="332" t="str">
        <f t="shared" si="24"/>
        <v/>
      </c>
      <c r="W116" s="115"/>
      <c r="X116" s="343"/>
      <c r="Y116" s="344"/>
      <c r="Z116" s="344"/>
      <c r="AA116" s="234"/>
      <c r="AB116" s="161"/>
      <c r="AC116" s="125"/>
      <c r="AD116" s="122"/>
      <c r="AE116" s="123"/>
      <c r="AF116" s="123" t="str">
        <f t="shared" si="19"/>
        <v/>
      </c>
      <c r="AG116" s="122"/>
      <c r="AH116" s="123"/>
      <c r="AI116" s="122"/>
      <c r="AJ116" s="123"/>
      <c r="AK116" s="139" t="str">
        <f t="shared" si="17"/>
        <v/>
      </c>
      <c r="AL116" s="373"/>
      <c r="AM116" s="139"/>
      <c r="AN116" s="122"/>
      <c r="AO116" s="139"/>
      <c r="AP116" s="123" t="str">
        <f t="shared" si="18"/>
        <v>.</v>
      </c>
      <c r="AQ116" s="369"/>
      <c r="AS116" s="353"/>
      <c r="AT116" s="354"/>
      <c r="AU116" s="354"/>
      <c r="AV116" s="355"/>
    </row>
    <row r="117" spans="1:48" s="87" customFormat="1" ht="48" customHeight="1" x14ac:dyDescent="0.25">
      <c r="A117" s="22" t="str">
        <f>MID($E$110,FIND("(Q",$E$110)+1,8)&amp;"_G7"</f>
        <v>Q1b.2.2a_G7</v>
      </c>
      <c r="B117" s="84" t="s">
        <v>572</v>
      </c>
      <c r="C117" s="92" t="s">
        <v>447</v>
      </c>
      <c r="D117" s="104"/>
      <c r="E117" s="473"/>
      <c r="F117" s="551" t="s">
        <v>440</v>
      </c>
      <c r="G117" s="551"/>
      <c r="H117" s="567"/>
      <c r="I117" s="477"/>
      <c r="J117" s="411"/>
      <c r="K117" s="412"/>
      <c r="L117" s="412"/>
      <c r="M117" s="207"/>
      <c r="N117" s="499" t="s">
        <v>0</v>
      </c>
      <c r="O117" s="330" t="str">
        <f t="shared" si="26"/>
        <v/>
      </c>
      <c r="P117" s="113"/>
      <c r="Q117" s="113"/>
      <c r="R117" s="130"/>
      <c r="S117" s="330"/>
      <c r="T117" s="330"/>
      <c r="U117" s="331"/>
      <c r="V117" s="332" t="str">
        <f t="shared" si="24"/>
        <v/>
      </c>
      <c r="W117" s="115"/>
      <c r="X117" s="343"/>
      <c r="Y117" s="344"/>
      <c r="Z117" s="344"/>
      <c r="AA117" s="234"/>
      <c r="AB117" s="161"/>
      <c r="AC117" s="125"/>
      <c r="AD117" s="122"/>
      <c r="AE117" s="123"/>
      <c r="AF117" s="123" t="str">
        <f t="shared" si="19"/>
        <v/>
      </c>
      <c r="AG117" s="122"/>
      <c r="AH117" s="123"/>
      <c r="AI117" s="122"/>
      <c r="AJ117" s="123"/>
      <c r="AK117" s="139" t="str">
        <f t="shared" si="17"/>
        <v/>
      </c>
      <c r="AL117" s="373"/>
      <c r="AM117" s="139"/>
      <c r="AN117" s="122"/>
      <c r="AO117" s="139"/>
      <c r="AP117" s="123" t="str">
        <f t="shared" si="18"/>
        <v>.</v>
      </c>
      <c r="AQ117" s="369"/>
      <c r="AS117" s="353"/>
      <c r="AT117" s="354"/>
      <c r="AU117" s="354"/>
      <c r="AV117" s="355"/>
    </row>
    <row r="118" spans="1:48" s="87" customFormat="1" ht="48" customHeight="1" x14ac:dyDescent="0.25">
      <c r="A118" s="22" t="str">
        <f>MID($E$110,FIND("(Q",$E$110)+1,8)&amp;"_G8"</f>
        <v>Q1b.2.2a_G8</v>
      </c>
      <c r="B118" s="84" t="s">
        <v>572</v>
      </c>
      <c r="C118" s="92" t="s">
        <v>448</v>
      </c>
      <c r="D118" s="104"/>
      <c r="E118" s="473"/>
      <c r="F118" s="551" t="s">
        <v>433</v>
      </c>
      <c r="G118" s="551"/>
      <c r="H118" s="567"/>
      <c r="I118" s="477"/>
      <c r="J118" s="411"/>
      <c r="K118" s="412"/>
      <c r="L118" s="412"/>
      <c r="M118" s="207"/>
      <c r="N118" s="499" t="s">
        <v>0</v>
      </c>
      <c r="O118" s="330" t="str">
        <f t="shared" si="26"/>
        <v/>
      </c>
      <c r="P118" s="113"/>
      <c r="Q118" s="113"/>
      <c r="R118" s="130"/>
      <c r="S118" s="330"/>
      <c r="T118" s="330"/>
      <c r="U118" s="331"/>
      <c r="V118" s="332" t="str">
        <f t="shared" si="24"/>
        <v/>
      </c>
      <c r="W118" s="115"/>
      <c r="X118" s="343"/>
      <c r="Y118" s="344"/>
      <c r="Z118" s="344"/>
      <c r="AA118" s="234"/>
      <c r="AB118" s="161"/>
      <c r="AC118" s="125"/>
      <c r="AD118" s="122"/>
      <c r="AE118" s="123"/>
      <c r="AF118" s="123" t="str">
        <f t="shared" si="19"/>
        <v/>
      </c>
      <c r="AG118" s="122"/>
      <c r="AH118" s="123"/>
      <c r="AI118" s="122"/>
      <c r="AJ118" s="123"/>
      <c r="AK118" s="139" t="str">
        <f t="shared" si="17"/>
        <v/>
      </c>
      <c r="AL118" s="373"/>
      <c r="AM118" s="139"/>
      <c r="AN118" s="122"/>
      <c r="AO118" s="139"/>
      <c r="AP118" s="123" t="str">
        <f t="shared" si="18"/>
        <v>.</v>
      </c>
      <c r="AQ118" s="369"/>
      <c r="AS118" s="353"/>
      <c r="AT118" s="354"/>
      <c r="AU118" s="354"/>
      <c r="AV118" s="355"/>
    </row>
    <row r="119" spans="1:48" s="87" customFormat="1" ht="55" customHeight="1" x14ac:dyDescent="0.25">
      <c r="A119" s="88"/>
      <c r="B119" s="84"/>
      <c r="C119" s="92"/>
      <c r="D119" s="91"/>
      <c r="E119" s="568" t="s">
        <v>614</v>
      </c>
      <c r="F119" s="568"/>
      <c r="G119" s="568"/>
      <c r="H119" s="605"/>
      <c r="I119" s="618" t="s">
        <v>922</v>
      </c>
      <c r="J119" s="411"/>
      <c r="K119" s="412"/>
      <c r="L119" s="412"/>
      <c r="M119" s="207"/>
      <c r="N119" s="343"/>
      <c r="O119" s="344"/>
      <c r="P119" s="233"/>
      <c r="Q119" s="233"/>
      <c r="R119" s="233"/>
      <c r="S119" s="344"/>
      <c r="T119" s="344"/>
      <c r="U119" s="326"/>
      <c r="V119" s="63" t="str">
        <f t="shared" si="24"/>
        <v/>
      </c>
      <c r="W119" s="234"/>
      <c r="X119" s="343"/>
      <c r="Y119" s="344"/>
      <c r="Z119" s="344"/>
      <c r="AA119" s="234"/>
      <c r="AB119" s="321"/>
      <c r="AC119" s="327"/>
      <c r="AD119" s="233"/>
      <c r="AE119" s="344"/>
      <c r="AF119" s="344"/>
      <c r="AG119" s="233"/>
      <c r="AH119" s="344"/>
      <c r="AI119" s="233"/>
      <c r="AJ119" s="344"/>
      <c r="AK119" s="326" t="str">
        <f t="shared" si="17"/>
        <v/>
      </c>
      <c r="AL119" s="529"/>
      <c r="AM119" s="326"/>
      <c r="AN119" s="233"/>
      <c r="AO119" s="326"/>
      <c r="AP119" s="344" t="str">
        <f t="shared" si="18"/>
        <v>.</v>
      </c>
      <c r="AQ119" s="370"/>
      <c r="AS119" s="353"/>
      <c r="AT119" s="354"/>
      <c r="AU119" s="354"/>
      <c r="AV119" s="355"/>
    </row>
    <row r="120" spans="1:48" s="87" customFormat="1" ht="55" customHeight="1" x14ac:dyDescent="0.25">
      <c r="A120" s="22" t="str">
        <f>MID($E$119,FIND("(Q",$E$119)+1,7)&amp;"_G1"</f>
        <v>Q1b.2.3_G1</v>
      </c>
      <c r="B120" s="84" t="s">
        <v>37</v>
      </c>
      <c r="C120" s="25" t="s">
        <v>83</v>
      </c>
      <c r="D120" s="91"/>
      <c r="E120" s="474"/>
      <c r="F120" s="553" t="s">
        <v>394</v>
      </c>
      <c r="G120" s="553"/>
      <c r="H120" s="554"/>
      <c r="I120" s="618"/>
      <c r="J120" s="411"/>
      <c r="K120" s="412"/>
      <c r="L120" s="412"/>
      <c r="M120" s="207"/>
      <c r="N120" s="499" t="s">
        <v>0</v>
      </c>
      <c r="O120" s="330" t="s">
        <v>926</v>
      </c>
      <c r="P120" s="113"/>
      <c r="Q120" s="113"/>
      <c r="R120" s="130"/>
      <c r="S120" s="330"/>
      <c r="T120" s="330"/>
      <c r="U120" s="331"/>
      <c r="V120" s="332" t="str">
        <f t="shared" si="24"/>
        <v/>
      </c>
      <c r="W120" s="115"/>
      <c r="X120" s="343"/>
      <c r="Y120" s="344"/>
      <c r="Z120" s="344"/>
      <c r="AA120" s="234"/>
      <c r="AB120" s="161"/>
      <c r="AC120" s="125"/>
      <c r="AD120" s="122"/>
      <c r="AE120" s="123"/>
      <c r="AF120" s="123" t="str">
        <f t="shared" si="19"/>
        <v/>
      </c>
      <c r="AG120" s="122"/>
      <c r="AH120" s="123"/>
      <c r="AI120" s="122"/>
      <c r="AJ120" s="123"/>
      <c r="AK120" s="139" t="str">
        <f t="shared" si="17"/>
        <v/>
      </c>
      <c r="AL120" s="373"/>
      <c r="AM120" s="139"/>
      <c r="AN120" s="122"/>
      <c r="AO120" s="139"/>
      <c r="AP120" s="123" t="str">
        <f t="shared" si="18"/>
        <v>.</v>
      </c>
      <c r="AQ120" s="369"/>
      <c r="AS120" s="353"/>
      <c r="AT120" s="354"/>
      <c r="AU120" s="354"/>
      <c r="AV120" s="355"/>
    </row>
    <row r="121" spans="1:48" s="87" customFormat="1" ht="55" customHeight="1" x14ac:dyDescent="0.25">
      <c r="A121" s="22" t="str">
        <f>MID($E$119,FIND("(Q",$E$119)+1,7)&amp;"_G2"</f>
        <v>Q1b.2.3_G2</v>
      </c>
      <c r="B121" s="84" t="s">
        <v>37</v>
      </c>
      <c r="C121" s="21" t="s">
        <v>84</v>
      </c>
      <c r="D121" s="146"/>
      <c r="E121" s="147"/>
      <c r="F121" s="663" t="s">
        <v>392</v>
      </c>
      <c r="G121" s="663"/>
      <c r="H121" s="664"/>
      <c r="I121" s="618"/>
      <c r="J121" s="411"/>
      <c r="K121" s="412"/>
      <c r="L121" s="412"/>
      <c r="M121" s="207"/>
      <c r="N121" s="499" t="s">
        <v>0</v>
      </c>
      <c r="O121" s="330" t="s">
        <v>926</v>
      </c>
      <c r="P121" s="113"/>
      <c r="Q121" s="113"/>
      <c r="R121" s="130"/>
      <c r="S121" s="330"/>
      <c r="T121" s="330"/>
      <c r="U121" s="331"/>
      <c r="V121" s="332" t="str">
        <f t="shared" si="24"/>
        <v/>
      </c>
      <c r="W121" s="115"/>
      <c r="X121" s="343"/>
      <c r="Y121" s="344"/>
      <c r="Z121" s="344"/>
      <c r="AA121" s="234"/>
      <c r="AB121" s="161"/>
      <c r="AC121" s="125"/>
      <c r="AD121" s="122"/>
      <c r="AE121" s="123"/>
      <c r="AF121" s="123" t="str">
        <f t="shared" si="19"/>
        <v/>
      </c>
      <c r="AG121" s="122"/>
      <c r="AH121" s="123"/>
      <c r="AI121" s="122"/>
      <c r="AJ121" s="123"/>
      <c r="AK121" s="139" t="str">
        <f t="shared" si="17"/>
        <v/>
      </c>
      <c r="AL121" s="373"/>
      <c r="AM121" s="139"/>
      <c r="AN121" s="122"/>
      <c r="AO121" s="139"/>
      <c r="AP121" s="123" t="str">
        <f t="shared" si="18"/>
        <v>.</v>
      </c>
      <c r="AQ121" s="369"/>
      <c r="AS121" s="353"/>
      <c r="AT121" s="354"/>
      <c r="AU121" s="354"/>
      <c r="AV121" s="355"/>
    </row>
    <row r="122" spans="1:48" s="87" customFormat="1" ht="55" customHeight="1" x14ac:dyDescent="0.25">
      <c r="A122" s="22" t="str">
        <f>MID($E$119,FIND("(Q",$E$119)+1,7)&amp;"_G6"</f>
        <v>Q1b.2.3_G6</v>
      </c>
      <c r="B122" s="84" t="s">
        <v>37</v>
      </c>
      <c r="C122" s="21" t="s">
        <v>449</v>
      </c>
      <c r="D122" s="148"/>
      <c r="E122" s="147"/>
      <c r="F122" s="663" t="s">
        <v>393</v>
      </c>
      <c r="G122" s="663"/>
      <c r="H122" s="664"/>
      <c r="I122" s="618"/>
      <c r="J122" s="411"/>
      <c r="K122" s="412"/>
      <c r="L122" s="412"/>
      <c r="M122" s="207"/>
      <c r="N122" s="499" t="s">
        <v>0</v>
      </c>
      <c r="O122" s="330" t="s">
        <v>926</v>
      </c>
      <c r="P122" s="113"/>
      <c r="Q122" s="113"/>
      <c r="R122" s="130"/>
      <c r="S122" s="330"/>
      <c r="T122" s="330"/>
      <c r="U122" s="331"/>
      <c r="V122" s="332" t="str">
        <f t="shared" si="24"/>
        <v/>
      </c>
      <c r="W122" s="115"/>
      <c r="X122" s="343"/>
      <c r="Y122" s="344"/>
      <c r="Z122" s="344"/>
      <c r="AA122" s="234"/>
      <c r="AB122" s="161"/>
      <c r="AC122" s="125"/>
      <c r="AD122" s="122"/>
      <c r="AE122" s="123"/>
      <c r="AF122" s="123" t="str">
        <f t="shared" si="19"/>
        <v/>
      </c>
      <c r="AG122" s="122"/>
      <c r="AH122" s="123"/>
      <c r="AI122" s="122"/>
      <c r="AJ122" s="123"/>
      <c r="AK122" s="139" t="str">
        <f t="shared" si="17"/>
        <v/>
      </c>
      <c r="AL122" s="373"/>
      <c r="AM122" s="139"/>
      <c r="AN122" s="122"/>
      <c r="AO122" s="139"/>
      <c r="AP122" s="123" t="str">
        <f t="shared" si="18"/>
        <v>.</v>
      </c>
      <c r="AQ122" s="369"/>
      <c r="AS122" s="353"/>
      <c r="AT122" s="354"/>
      <c r="AU122" s="354"/>
      <c r="AV122" s="355"/>
    </row>
    <row r="123" spans="1:48" s="87" customFormat="1" ht="55" customHeight="1" x14ac:dyDescent="0.25">
      <c r="A123" s="22" t="str">
        <f>MID($E$119,FIND("(Q",$E$119)+1,7)&amp;"_G9"</f>
        <v>Q1b.2.3_G9</v>
      </c>
      <c r="B123" s="84" t="s">
        <v>37</v>
      </c>
      <c r="C123" s="472" t="s">
        <v>450</v>
      </c>
      <c r="D123" s="149"/>
      <c r="E123" s="150"/>
      <c r="F123" s="660" t="s">
        <v>29</v>
      </c>
      <c r="G123" s="660"/>
      <c r="H123" s="661"/>
      <c r="I123" s="618"/>
      <c r="J123" s="411"/>
      <c r="K123" s="412"/>
      <c r="L123" s="412"/>
      <c r="M123" s="207"/>
      <c r="N123" s="499" t="s">
        <v>0</v>
      </c>
      <c r="O123" s="330" t="s">
        <v>926</v>
      </c>
      <c r="P123" s="113"/>
      <c r="Q123" s="113"/>
      <c r="R123" s="130"/>
      <c r="S123" s="330"/>
      <c r="T123" s="330"/>
      <c r="U123" s="331"/>
      <c r="V123" s="332" t="str">
        <f t="shared" si="24"/>
        <v/>
      </c>
      <c r="W123" s="115"/>
      <c r="X123" s="343"/>
      <c r="Y123" s="344"/>
      <c r="Z123" s="344"/>
      <c r="AA123" s="234"/>
      <c r="AB123" s="161"/>
      <c r="AC123" s="125"/>
      <c r="AD123" s="122"/>
      <c r="AE123" s="123"/>
      <c r="AF123" s="123" t="str">
        <f t="shared" si="19"/>
        <v/>
      </c>
      <c r="AG123" s="122"/>
      <c r="AH123" s="123"/>
      <c r="AI123" s="122"/>
      <c r="AJ123" s="123"/>
      <c r="AK123" s="139" t="str">
        <f t="shared" si="17"/>
        <v/>
      </c>
      <c r="AL123" s="373"/>
      <c r="AM123" s="139"/>
      <c r="AN123" s="122"/>
      <c r="AO123" s="139"/>
      <c r="AP123" s="123" t="str">
        <f t="shared" si="18"/>
        <v>.</v>
      </c>
      <c r="AQ123" s="369"/>
      <c r="AS123" s="353"/>
      <c r="AT123" s="354"/>
      <c r="AU123" s="354"/>
      <c r="AV123" s="355"/>
    </row>
    <row r="124" spans="1:48" s="87" customFormat="1" ht="55" customHeight="1" x14ac:dyDescent="0.25">
      <c r="A124" s="22" t="str">
        <f>MID($E$119,FIND("(Q",$E$119)+1,7)&amp;"_G5"</f>
        <v>Q1b.2.3_G5</v>
      </c>
      <c r="B124" s="84" t="s">
        <v>37</v>
      </c>
      <c r="C124" s="470" t="s">
        <v>85</v>
      </c>
      <c r="D124" s="91"/>
      <c r="E124" s="474"/>
      <c r="F124" s="568" t="s">
        <v>30</v>
      </c>
      <c r="G124" s="568"/>
      <c r="H124" s="569"/>
      <c r="I124" s="618"/>
      <c r="J124" s="411"/>
      <c r="K124" s="412"/>
      <c r="L124" s="412"/>
      <c r="M124" s="207"/>
      <c r="N124" s="499" t="s">
        <v>0</v>
      </c>
      <c r="O124" s="330" t="s">
        <v>926</v>
      </c>
      <c r="P124" s="113"/>
      <c r="Q124" s="113"/>
      <c r="R124" s="130"/>
      <c r="S124" s="330"/>
      <c r="T124" s="330"/>
      <c r="U124" s="331"/>
      <c r="V124" s="332" t="str">
        <f t="shared" si="24"/>
        <v/>
      </c>
      <c r="W124" s="115"/>
      <c r="X124" s="343"/>
      <c r="Y124" s="344"/>
      <c r="Z124" s="344"/>
      <c r="AA124" s="234"/>
      <c r="AB124" s="161"/>
      <c r="AC124" s="125"/>
      <c r="AD124" s="122"/>
      <c r="AE124" s="123"/>
      <c r="AF124" s="123" t="str">
        <f t="shared" si="19"/>
        <v/>
      </c>
      <c r="AG124" s="122"/>
      <c r="AH124" s="123"/>
      <c r="AI124" s="122"/>
      <c r="AJ124" s="123"/>
      <c r="AK124" s="139" t="str">
        <f t="shared" si="17"/>
        <v/>
      </c>
      <c r="AL124" s="373"/>
      <c r="AM124" s="139"/>
      <c r="AN124" s="122"/>
      <c r="AO124" s="139"/>
      <c r="AP124" s="123" t="str">
        <f t="shared" si="18"/>
        <v>.</v>
      </c>
      <c r="AQ124" s="369"/>
      <c r="AS124" s="353"/>
      <c r="AT124" s="354"/>
      <c r="AU124" s="354"/>
      <c r="AV124" s="355"/>
    </row>
    <row r="125" spans="1:48" s="87" customFormat="1" ht="55" customHeight="1" x14ac:dyDescent="0.25">
      <c r="A125" s="22" t="str">
        <f>MID($E$125,FIND("(Q",$E$125)+1,8)</f>
        <v>Q1b.2.3a</v>
      </c>
      <c r="B125" s="84" t="s">
        <v>304</v>
      </c>
      <c r="C125" s="471"/>
      <c r="D125" s="91"/>
      <c r="E125" s="547" t="s">
        <v>424</v>
      </c>
      <c r="F125" s="547"/>
      <c r="G125" s="547"/>
      <c r="H125" s="548"/>
      <c r="I125" s="618"/>
      <c r="J125" s="411"/>
      <c r="K125" s="412"/>
      <c r="L125" s="412"/>
      <c r="M125" s="207"/>
      <c r="N125" s="499" t="s">
        <v>0</v>
      </c>
      <c r="O125" s="330" t="s">
        <v>934</v>
      </c>
      <c r="P125" s="113"/>
      <c r="Q125" s="113"/>
      <c r="R125" s="130"/>
      <c r="S125" s="330"/>
      <c r="T125" s="330"/>
      <c r="U125" s="331"/>
      <c r="V125" s="332" t="str">
        <f t="shared" si="24"/>
        <v/>
      </c>
      <c r="W125" s="115"/>
      <c r="X125" s="343"/>
      <c r="Y125" s="344"/>
      <c r="Z125" s="344"/>
      <c r="AA125" s="234"/>
      <c r="AB125" s="161"/>
      <c r="AC125" s="125"/>
      <c r="AD125" s="122"/>
      <c r="AE125" s="123"/>
      <c r="AF125" s="123" t="str">
        <f t="shared" si="19"/>
        <v/>
      </c>
      <c r="AG125" s="122"/>
      <c r="AH125" s="123"/>
      <c r="AI125" s="122"/>
      <c r="AJ125" s="123"/>
      <c r="AK125" s="139" t="str">
        <f t="shared" si="17"/>
        <v/>
      </c>
      <c r="AL125" s="373"/>
      <c r="AM125" s="139"/>
      <c r="AN125" s="122"/>
      <c r="AO125" s="139"/>
      <c r="AP125" s="123" t="str">
        <f t="shared" si="18"/>
        <v>.</v>
      </c>
      <c r="AQ125" s="369"/>
      <c r="AS125" s="353"/>
      <c r="AT125" s="354"/>
      <c r="AU125" s="354"/>
      <c r="AV125" s="355"/>
    </row>
    <row r="126" spans="1:48" s="87" customFormat="1" ht="69" customHeight="1" x14ac:dyDescent="0.25">
      <c r="A126" s="88"/>
      <c r="B126" s="84"/>
      <c r="D126" s="91"/>
      <c r="E126" s="568" t="s">
        <v>608</v>
      </c>
      <c r="F126" s="568"/>
      <c r="G126" s="568"/>
      <c r="H126" s="605"/>
      <c r="I126" s="618" t="s">
        <v>923</v>
      </c>
      <c r="J126" s="411"/>
      <c r="K126" s="412"/>
      <c r="L126" s="412"/>
      <c r="M126" s="207"/>
      <c r="N126" s="343"/>
      <c r="O126" s="344"/>
      <c r="P126" s="233"/>
      <c r="Q126" s="233"/>
      <c r="R126" s="233"/>
      <c r="S126" s="344"/>
      <c r="T126" s="344"/>
      <c r="U126" s="326"/>
      <c r="V126" s="63" t="str">
        <f t="shared" si="24"/>
        <v/>
      </c>
      <c r="W126" s="234"/>
      <c r="X126" s="343"/>
      <c r="Y126" s="344"/>
      <c r="Z126" s="344"/>
      <c r="AA126" s="234"/>
      <c r="AB126" s="321"/>
      <c r="AC126" s="327"/>
      <c r="AD126" s="233"/>
      <c r="AE126" s="344"/>
      <c r="AF126" s="344" t="str">
        <f t="shared" si="19"/>
        <v/>
      </c>
      <c r="AG126" s="233"/>
      <c r="AH126" s="344"/>
      <c r="AI126" s="233"/>
      <c r="AJ126" s="344"/>
      <c r="AK126" s="326" t="str">
        <f t="shared" si="17"/>
        <v/>
      </c>
      <c r="AL126" s="529"/>
      <c r="AM126" s="326"/>
      <c r="AN126" s="233"/>
      <c r="AO126" s="326"/>
      <c r="AP126" s="344" t="str">
        <f t="shared" si="18"/>
        <v>.</v>
      </c>
      <c r="AQ126" s="370"/>
      <c r="AS126" s="353"/>
      <c r="AT126" s="354"/>
      <c r="AU126" s="354"/>
      <c r="AV126" s="355"/>
    </row>
    <row r="127" spans="1:48" s="87" customFormat="1" ht="62.15" customHeight="1" x14ac:dyDescent="0.25">
      <c r="A127" s="22" t="str">
        <f>MID($E$126,FIND("(Q",$E$126)+1,7)&amp;"_G1"</f>
        <v>Q1b.2.4_G1</v>
      </c>
      <c r="B127" s="84" t="s">
        <v>36</v>
      </c>
      <c r="C127" s="92"/>
      <c r="D127" s="91"/>
      <c r="E127" s="474"/>
      <c r="F127" s="553" t="s">
        <v>394</v>
      </c>
      <c r="G127" s="553"/>
      <c r="H127" s="554"/>
      <c r="I127" s="618"/>
      <c r="J127" s="411"/>
      <c r="K127" s="412"/>
      <c r="L127" s="412"/>
      <c r="M127" s="207"/>
      <c r="N127" s="499" t="s">
        <v>0</v>
      </c>
      <c r="O127" s="330" t="str">
        <f t="shared" ref="O127:O130" si="27">IF(OR(B127="NI",B127="N"),"New question introduced in 2023 - Please answer this question for the year of the previous update in Column P",IF(B127="EC","Small changes were made to the question. Take extra care when validating the response in Column N. If necessary, please change your answer in Column P",""))</f>
        <v>New question introduced in 2023 - Please answer this question for the year of the previous update in Column P</v>
      </c>
      <c r="P127" s="113"/>
      <c r="Q127" s="113"/>
      <c r="R127" s="130"/>
      <c r="S127" s="330"/>
      <c r="T127" s="330"/>
      <c r="U127" s="331"/>
      <c r="V127" s="332" t="str">
        <f t="shared" si="24"/>
        <v/>
      </c>
      <c r="W127" s="115"/>
      <c r="X127" s="343"/>
      <c r="Y127" s="344"/>
      <c r="Z127" s="344"/>
      <c r="AA127" s="234"/>
      <c r="AB127" s="161"/>
      <c r="AC127" s="125"/>
      <c r="AD127" s="122"/>
      <c r="AE127" s="123"/>
      <c r="AF127" s="123" t="str">
        <f t="shared" si="19"/>
        <v/>
      </c>
      <c r="AG127" s="122"/>
      <c r="AH127" s="123"/>
      <c r="AI127" s="122"/>
      <c r="AJ127" s="123"/>
      <c r="AK127" s="139" t="str">
        <f t="shared" si="17"/>
        <v/>
      </c>
      <c r="AL127" s="373"/>
      <c r="AM127" s="139"/>
      <c r="AN127" s="122"/>
      <c r="AO127" s="139"/>
      <c r="AP127" s="123" t="str">
        <f t="shared" si="18"/>
        <v>.</v>
      </c>
      <c r="AQ127" s="369"/>
      <c r="AS127" s="353"/>
      <c r="AT127" s="354"/>
      <c r="AU127" s="354"/>
      <c r="AV127" s="355"/>
    </row>
    <row r="128" spans="1:48" s="87" customFormat="1" ht="62.5" customHeight="1" x14ac:dyDescent="0.25">
      <c r="A128" s="22" t="str">
        <f>MID($E$126,FIND("(Q",$E$126)+1,7)&amp;"_G9"</f>
        <v>Q1b.2.4_G9</v>
      </c>
      <c r="B128" s="84" t="s">
        <v>36</v>
      </c>
      <c r="C128" s="92"/>
      <c r="D128" s="149"/>
      <c r="E128" s="150"/>
      <c r="F128" s="660" t="s">
        <v>29</v>
      </c>
      <c r="G128" s="660"/>
      <c r="H128" s="661"/>
      <c r="I128" s="618"/>
      <c r="J128" s="411"/>
      <c r="K128" s="412"/>
      <c r="L128" s="412"/>
      <c r="M128" s="207"/>
      <c r="N128" s="499" t="s">
        <v>0</v>
      </c>
      <c r="O128" s="330" t="str">
        <f t="shared" si="27"/>
        <v>New question introduced in 2023 - Please answer this question for the year of the previous update in Column P</v>
      </c>
      <c r="P128" s="113"/>
      <c r="Q128" s="113"/>
      <c r="R128" s="130"/>
      <c r="S128" s="330"/>
      <c r="T128" s="330"/>
      <c r="U128" s="331"/>
      <c r="V128" s="332" t="str">
        <f t="shared" si="24"/>
        <v/>
      </c>
      <c r="W128" s="115"/>
      <c r="X128" s="343"/>
      <c r="Y128" s="344"/>
      <c r="Z128" s="344"/>
      <c r="AA128" s="234"/>
      <c r="AB128" s="161"/>
      <c r="AC128" s="125"/>
      <c r="AD128" s="122"/>
      <c r="AE128" s="123"/>
      <c r="AF128" s="123" t="str">
        <f t="shared" si="19"/>
        <v/>
      </c>
      <c r="AG128" s="122"/>
      <c r="AH128" s="123"/>
      <c r="AI128" s="122"/>
      <c r="AJ128" s="123"/>
      <c r="AK128" s="139" t="str">
        <f t="shared" si="17"/>
        <v/>
      </c>
      <c r="AL128" s="373"/>
      <c r="AM128" s="139"/>
      <c r="AN128" s="122"/>
      <c r="AO128" s="139"/>
      <c r="AP128" s="123" t="str">
        <f t="shared" si="18"/>
        <v>.</v>
      </c>
      <c r="AQ128" s="369"/>
      <c r="AS128" s="353"/>
      <c r="AT128" s="354"/>
      <c r="AU128" s="354"/>
      <c r="AV128" s="355"/>
    </row>
    <row r="129" spans="1:48" s="87" customFormat="1" ht="60.65" customHeight="1" x14ac:dyDescent="0.25">
      <c r="A129" s="22" t="str">
        <f>MID($E$126,FIND("(Q",$E$126)+1,7)&amp;"_G5"</f>
        <v>Q1b.2.4_G5</v>
      </c>
      <c r="B129" s="84" t="s">
        <v>36</v>
      </c>
      <c r="C129" s="92"/>
      <c r="D129" s="91"/>
      <c r="E129" s="474"/>
      <c r="F129" s="568" t="s">
        <v>30</v>
      </c>
      <c r="G129" s="568"/>
      <c r="H129" s="569"/>
      <c r="I129" s="618"/>
      <c r="J129" s="411"/>
      <c r="K129" s="412"/>
      <c r="L129" s="412"/>
      <c r="M129" s="207"/>
      <c r="N129" s="499" t="s">
        <v>0</v>
      </c>
      <c r="O129" s="330" t="str">
        <f t="shared" si="27"/>
        <v>New question introduced in 2023 - Please answer this question for the year of the previous update in Column P</v>
      </c>
      <c r="P129" s="113"/>
      <c r="Q129" s="113"/>
      <c r="R129" s="130"/>
      <c r="S129" s="330"/>
      <c r="T129" s="330"/>
      <c r="U129" s="331"/>
      <c r="V129" s="332" t="str">
        <f t="shared" si="24"/>
        <v/>
      </c>
      <c r="W129" s="115"/>
      <c r="X129" s="343"/>
      <c r="Y129" s="344"/>
      <c r="Z129" s="344"/>
      <c r="AA129" s="234"/>
      <c r="AB129" s="161"/>
      <c r="AC129" s="125"/>
      <c r="AD129" s="122"/>
      <c r="AE129" s="123"/>
      <c r="AF129" s="123" t="str">
        <f t="shared" si="19"/>
        <v/>
      </c>
      <c r="AG129" s="122"/>
      <c r="AH129" s="123"/>
      <c r="AI129" s="122"/>
      <c r="AJ129" s="123"/>
      <c r="AK129" s="139" t="str">
        <f t="shared" si="17"/>
        <v/>
      </c>
      <c r="AL129" s="373"/>
      <c r="AM129" s="139"/>
      <c r="AN129" s="122"/>
      <c r="AO129" s="139"/>
      <c r="AP129" s="123" t="str">
        <f t="shared" si="18"/>
        <v>.</v>
      </c>
      <c r="AQ129" s="369"/>
      <c r="AS129" s="353"/>
      <c r="AT129" s="354"/>
      <c r="AU129" s="354"/>
      <c r="AV129" s="355"/>
    </row>
    <row r="130" spans="1:48" s="87" customFormat="1" ht="55" customHeight="1" x14ac:dyDescent="0.25">
      <c r="A130" s="22" t="str">
        <f>MID($E$130,FIND("(Q",$E$130)+1,8)</f>
        <v>Q1b.2.4a</v>
      </c>
      <c r="B130" s="84" t="s">
        <v>304</v>
      </c>
      <c r="C130" s="92"/>
      <c r="D130" s="91"/>
      <c r="E130" s="547" t="s">
        <v>832</v>
      </c>
      <c r="F130" s="547"/>
      <c r="G130" s="547"/>
      <c r="H130" s="548"/>
      <c r="I130" s="618"/>
      <c r="J130" s="411"/>
      <c r="K130" s="412"/>
      <c r="L130" s="412"/>
      <c r="M130" s="207"/>
      <c r="N130" s="499" t="s">
        <v>0</v>
      </c>
      <c r="O130" s="330" t="str">
        <f t="shared" si="27"/>
        <v>New question introduced in 2023 - Please answer this question for the year of the previous update in Column P</v>
      </c>
      <c r="P130" s="113"/>
      <c r="Q130" s="113"/>
      <c r="R130" s="130"/>
      <c r="S130" s="330"/>
      <c r="T130" s="330"/>
      <c r="U130" s="331"/>
      <c r="V130" s="332" t="str">
        <f t="shared" si="24"/>
        <v/>
      </c>
      <c r="W130" s="115"/>
      <c r="X130" s="343"/>
      <c r="Y130" s="344"/>
      <c r="Z130" s="344"/>
      <c r="AA130" s="234"/>
      <c r="AB130" s="161"/>
      <c r="AC130" s="125"/>
      <c r="AD130" s="122"/>
      <c r="AE130" s="123"/>
      <c r="AF130" s="123" t="str">
        <f>IF(AND(AB130="",AD130=""),"",IF(AD130="",AB130,AD130))</f>
        <v/>
      </c>
      <c r="AG130" s="122"/>
      <c r="AH130" s="123"/>
      <c r="AI130" s="122"/>
      <c r="AJ130" s="123"/>
      <c r="AK130" s="139" t="str">
        <f t="shared" si="17"/>
        <v/>
      </c>
      <c r="AL130" s="373"/>
      <c r="AM130" s="139"/>
      <c r="AN130" s="122"/>
      <c r="AO130" s="139"/>
      <c r="AP130" s="123" t="str">
        <f t="shared" si="18"/>
        <v>.</v>
      </c>
      <c r="AQ130" s="369"/>
      <c r="AS130" s="353"/>
      <c r="AT130" s="354"/>
      <c r="AU130" s="354"/>
      <c r="AV130" s="355"/>
    </row>
    <row r="131" spans="1:48" s="87" customFormat="1" ht="55" customHeight="1" x14ac:dyDescent="0.25">
      <c r="A131" s="88"/>
      <c r="B131" s="84"/>
      <c r="C131" s="92"/>
      <c r="D131" s="91"/>
      <c r="E131" s="568" t="s">
        <v>482</v>
      </c>
      <c r="F131" s="568"/>
      <c r="G131" s="568"/>
      <c r="H131" s="605"/>
      <c r="I131" s="618" t="s">
        <v>924</v>
      </c>
      <c r="J131" s="411"/>
      <c r="K131" s="412"/>
      <c r="L131" s="412"/>
      <c r="M131" s="207"/>
      <c r="N131" s="343"/>
      <c r="O131" s="344"/>
      <c r="P131" s="233"/>
      <c r="Q131" s="233"/>
      <c r="R131" s="233"/>
      <c r="S131" s="344"/>
      <c r="T131" s="344"/>
      <c r="U131" s="326"/>
      <c r="V131" s="63" t="str">
        <f t="shared" si="24"/>
        <v/>
      </c>
      <c r="W131" s="234"/>
      <c r="X131" s="343"/>
      <c r="Y131" s="344"/>
      <c r="Z131" s="344"/>
      <c r="AA131" s="234"/>
      <c r="AB131" s="321"/>
      <c r="AC131" s="327"/>
      <c r="AD131" s="233"/>
      <c r="AE131" s="344"/>
      <c r="AF131" s="344"/>
      <c r="AG131" s="233"/>
      <c r="AH131" s="344"/>
      <c r="AI131" s="233"/>
      <c r="AJ131" s="344"/>
      <c r="AK131" s="326" t="str">
        <f t="shared" si="17"/>
        <v/>
      </c>
      <c r="AL131" s="529"/>
      <c r="AM131" s="326"/>
      <c r="AN131" s="233"/>
      <c r="AO131" s="326"/>
      <c r="AP131" s="344" t="str">
        <f t="shared" si="18"/>
        <v>.</v>
      </c>
      <c r="AQ131" s="370"/>
      <c r="AS131" s="353"/>
      <c r="AT131" s="354"/>
      <c r="AU131" s="354"/>
      <c r="AV131" s="355"/>
    </row>
    <row r="132" spans="1:48" s="87" customFormat="1" ht="55" customHeight="1" x14ac:dyDescent="0.25">
      <c r="A132" s="22" t="str">
        <f>MID($E$131,FIND("(Q",$E$131)+1,7)&amp;"_G1"</f>
        <v>Q1b.2.5_G1</v>
      </c>
      <c r="B132" s="84" t="s">
        <v>37</v>
      </c>
      <c r="C132" s="51" t="s">
        <v>455</v>
      </c>
      <c r="D132" s="91"/>
      <c r="E132" s="474"/>
      <c r="F132" s="553" t="s">
        <v>394</v>
      </c>
      <c r="G132" s="553"/>
      <c r="H132" s="554"/>
      <c r="I132" s="618"/>
      <c r="J132" s="411"/>
      <c r="K132" s="412"/>
      <c r="L132" s="412"/>
      <c r="M132" s="207"/>
      <c r="N132" s="499" t="s">
        <v>0</v>
      </c>
      <c r="O132" s="330" t="s">
        <v>926</v>
      </c>
      <c r="P132" s="113"/>
      <c r="Q132" s="113"/>
      <c r="R132" s="130"/>
      <c r="S132" s="330"/>
      <c r="T132" s="330"/>
      <c r="U132" s="331"/>
      <c r="V132" s="332" t="str">
        <f t="shared" si="24"/>
        <v/>
      </c>
      <c r="W132" s="115"/>
      <c r="X132" s="343"/>
      <c r="Y132" s="344"/>
      <c r="Z132" s="344"/>
      <c r="AA132" s="234"/>
      <c r="AB132" s="161"/>
      <c r="AC132" s="125"/>
      <c r="AD132" s="122"/>
      <c r="AE132" s="123"/>
      <c r="AF132" s="123" t="str">
        <f t="shared" si="19"/>
        <v/>
      </c>
      <c r="AG132" s="122"/>
      <c r="AH132" s="123"/>
      <c r="AI132" s="122"/>
      <c r="AJ132" s="123"/>
      <c r="AK132" s="139" t="str">
        <f t="shared" si="17"/>
        <v/>
      </c>
      <c r="AL132" s="373"/>
      <c r="AM132" s="139"/>
      <c r="AN132" s="122"/>
      <c r="AO132" s="139"/>
      <c r="AP132" s="123" t="str">
        <f t="shared" si="18"/>
        <v>.</v>
      </c>
      <c r="AQ132" s="369"/>
      <c r="AS132" s="353"/>
      <c r="AT132" s="354"/>
      <c r="AU132" s="354"/>
      <c r="AV132" s="355"/>
    </row>
    <row r="133" spans="1:48" s="87" customFormat="1" ht="55" customHeight="1" x14ac:dyDescent="0.25">
      <c r="A133" s="22" t="str">
        <f>MID($E$131,FIND("(Q",$E$131)+1,7)&amp;"_G2"</f>
        <v>Q1b.2.5_G2</v>
      </c>
      <c r="B133" s="84" t="s">
        <v>37</v>
      </c>
      <c r="C133" s="51" t="s">
        <v>451</v>
      </c>
      <c r="D133" s="146"/>
      <c r="E133" s="147"/>
      <c r="F133" s="662" t="s">
        <v>392</v>
      </c>
      <c r="G133" s="647"/>
      <c r="H133" s="649"/>
      <c r="I133" s="618"/>
      <c r="J133" s="411"/>
      <c r="K133" s="412"/>
      <c r="L133" s="412"/>
      <c r="M133" s="207"/>
      <c r="N133" s="499" t="s">
        <v>0</v>
      </c>
      <c r="O133" s="330" t="s">
        <v>926</v>
      </c>
      <c r="P133" s="113"/>
      <c r="Q133" s="113"/>
      <c r="R133" s="130"/>
      <c r="S133" s="330"/>
      <c r="T133" s="330"/>
      <c r="U133" s="331"/>
      <c r="V133" s="332" t="str">
        <f t="shared" si="24"/>
        <v/>
      </c>
      <c r="W133" s="115"/>
      <c r="X133" s="343"/>
      <c r="Y133" s="344"/>
      <c r="Z133" s="344"/>
      <c r="AA133" s="234"/>
      <c r="AB133" s="161"/>
      <c r="AC133" s="125"/>
      <c r="AD133" s="122"/>
      <c r="AE133" s="123"/>
      <c r="AF133" s="123" t="str">
        <f t="shared" ref="AF133:AF171" si="28">IF(AND(AB133="",AD133=""),"",IF(AD133="",AB133,AD133))</f>
        <v/>
      </c>
      <c r="AG133" s="122"/>
      <c r="AH133" s="123"/>
      <c r="AI133" s="122"/>
      <c r="AJ133" s="123"/>
      <c r="AK133" s="139" t="str">
        <f t="shared" ref="AK133:AK183" si="29">IF(AND(AI133="",AG133="",AF133=""),"",IF(AND(AI133="",AG133=""),AF133,IF(AND(AI133="",AG133&lt;&gt;""),AG133,IF(AND(AI133="",AG133&lt;&gt;""),AG133,AI133))))</f>
        <v/>
      </c>
      <c r="AL133" s="373"/>
      <c r="AM133" s="139"/>
      <c r="AN133" s="122"/>
      <c r="AO133" s="139"/>
      <c r="AP133" s="123" t="str">
        <f t="shared" si="18"/>
        <v>.</v>
      </c>
      <c r="AQ133" s="369"/>
      <c r="AS133" s="353"/>
      <c r="AT133" s="354"/>
      <c r="AU133" s="354"/>
      <c r="AV133" s="355"/>
    </row>
    <row r="134" spans="1:48" s="87" customFormat="1" ht="55" customHeight="1" x14ac:dyDescent="0.25">
      <c r="A134" s="22" t="str">
        <f>MID($E$131,FIND("(Q",$E$131)+1,7)&amp;"_G6"</f>
        <v>Q1b.2.5_G6</v>
      </c>
      <c r="B134" s="84" t="s">
        <v>37</v>
      </c>
      <c r="C134" s="51" t="s">
        <v>452</v>
      </c>
      <c r="D134" s="148"/>
      <c r="E134" s="147"/>
      <c r="F134" s="662" t="s">
        <v>393</v>
      </c>
      <c r="G134" s="647"/>
      <c r="H134" s="649"/>
      <c r="I134" s="618"/>
      <c r="J134" s="411"/>
      <c r="K134" s="412"/>
      <c r="L134" s="412"/>
      <c r="M134" s="207"/>
      <c r="N134" s="499" t="s">
        <v>0</v>
      </c>
      <c r="O134" s="330" t="s">
        <v>926</v>
      </c>
      <c r="P134" s="113"/>
      <c r="Q134" s="113"/>
      <c r="R134" s="130"/>
      <c r="S134" s="330"/>
      <c r="T134" s="330"/>
      <c r="U134" s="331"/>
      <c r="V134" s="332" t="str">
        <f t="shared" si="24"/>
        <v/>
      </c>
      <c r="W134" s="115"/>
      <c r="X134" s="343"/>
      <c r="Y134" s="344"/>
      <c r="Z134" s="344"/>
      <c r="AA134" s="234"/>
      <c r="AB134" s="161"/>
      <c r="AC134" s="125"/>
      <c r="AD134" s="122"/>
      <c r="AE134" s="123"/>
      <c r="AF134" s="123" t="str">
        <f t="shared" si="28"/>
        <v/>
      </c>
      <c r="AG134" s="122"/>
      <c r="AH134" s="123"/>
      <c r="AI134" s="122"/>
      <c r="AJ134" s="123"/>
      <c r="AK134" s="139" t="str">
        <f t="shared" si="29"/>
        <v/>
      </c>
      <c r="AL134" s="373"/>
      <c r="AM134" s="139"/>
      <c r="AN134" s="122"/>
      <c r="AO134" s="139"/>
      <c r="AP134" s="123" t="str">
        <f t="shared" ref="AP134:AP183" si="30">IF(AND(AN134="",AL134="",AK134=""),".",IF(AND(AN134="",AL134=""),AK134,IF(AND(AN134="",AL134&lt;&gt;""),AL134,IF(AND(AN134="",AL134&lt;&gt;""),AL134,AN134))))</f>
        <v>.</v>
      </c>
      <c r="AQ134" s="369"/>
      <c r="AS134" s="353"/>
      <c r="AT134" s="354"/>
      <c r="AU134" s="354"/>
      <c r="AV134" s="355"/>
    </row>
    <row r="135" spans="1:48" s="87" customFormat="1" ht="55" customHeight="1" x14ac:dyDescent="0.25">
      <c r="A135" s="22" t="str">
        <f>MID($E$131,FIND("(Q",$E$131)+1,7)&amp;"_G9"</f>
        <v>Q1b.2.5_G9</v>
      </c>
      <c r="B135" s="84" t="s">
        <v>37</v>
      </c>
      <c r="C135" s="51" t="s">
        <v>453</v>
      </c>
      <c r="D135" s="149"/>
      <c r="E135" s="150"/>
      <c r="F135" s="660" t="s">
        <v>29</v>
      </c>
      <c r="G135" s="660"/>
      <c r="H135" s="661"/>
      <c r="I135" s="618"/>
      <c r="J135" s="411"/>
      <c r="K135" s="412"/>
      <c r="L135" s="412"/>
      <c r="M135" s="207"/>
      <c r="N135" s="499" t="s">
        <v>0</v>
      </c>
      <c r="O135" s="330" t="s">
        <v>926</v>
      </c>
      <c r="P135" s="113"/>
      <c r="Q135" s="113"/>
      <c r="R135" s="130"/>
      <c r="S135" s="330"/>
      <c r="T135" s="330"/>
      <c r="U135" s="331"/>
      <c r="V135" s="332" t="str">
        <f t="shared" si="24"/>
        <v/>
      </c>
      <c r="W135" s="115"/>
      <c r="X135" s="343"/>
      <c r="Y135" s="344"/>
      <c r="Z135" s="344"/>
      <c r="AA135" s="234"/>
      <c r="AB135" s="161"/>
      <c r="AC135" s="125"/>
      <c r="AD135" s="122"/>
      <c r="AE135" s="123"/>
      <c r="AF135" s="123" t="str">
        <f t="shared" si="28"/>
        <v/>
      </c>
      <c r="AG135" s="122"/>
      <c r="AH135" s="123"/>
      <c r="AI135" s="122"/>
      <c r="AJ135" s="123"/>
      <c r="AK135" s="139" t="str">
        <f t="shared" si="29"/>
        <v/>
      </c>
      <c r="AL135" s="373"/>
      <c r="AM135" s="139"/>
      <c r="AN135" s="122"/>
      <c r="AO135" s="139"/>
      <c r="AP135" s="123" t="str">
        <f t="shared" si="30"/>
        <v>.</v>
      </c>
      <c r="AQ135" s="369"/>
      <c r="AS135" s="353"/>
      <c r="AT135" s="354"/>
      <c r="AU135" s="354"/>
      <c r="AV135" s="355"/>
    </row>
    <row r="136" spans="1:48" s="87" customFormat="1" ht="55" customHeight="1" x14ac:dyDescent="0.25">
      <c r="A136" s="22" t="str">
        <f>MID($E$131,FIND("(Q",$E$131)+1,7)&amp;"_G5"</f>
        <v>Q1b.2.5_G5</v>
      </c>
      <c r="B136" s="84" t="s">
        <v>37</v>
      </c>
      <c r="C136" s="51" t="s">
        <v>454</v>
      </c>
      <c r="D136" s="91"/>
      <c r="E136" s="474"/>
      <c r="F136" s="568" t="s">
        <v>30</v>
      </c>
      <c r="G136" s="568"/>
      <c r="H136" s="569"/>
      <c r="I136" s="618"/>
      <c r="J136" s="411"/>
      <c r="K136" s="412"/>
      <c r="L136" s="412"/>
      <c r="M136" s="207"/>
      <c r="N136" s="499" t="s">
        <v>0</v>
      </c>
      <c r="O136" s="330" t="s">
        <v>926</v>
      </c>
      <c r="P136" s="113"/>
      <c r="Q136" s="113"/>
      <c r="R136" s="130"/>
      <c r="S136" s="330"/>
      <c r="T136" s="330"/>
      <c r="U136" s="331"/>
      <c r="V136" s="332" t="str">
        <f t="shared" si="24"/>
        <v/>
      </c>
      <c r="W136" s="115"/>
      <c r="X136" s="343"/>
      <c r="Y136" s="344"/>
      <c r="Z136" s="344"/>
      <c r="AA136" s="234"/>
      <c r="AB136" s="161"/>
      <c r="AC136" s="125"/>
      <c r="AD136" s="122"/>
      <c r="AE136" s="123"/>
      <c r="AF136" s="123" t="str">
        <f t="shared" si="28"/>
        <v/>
      </c>
      <c r="AG136" s="122"/>
      <c r="AH136" s="123"/>
      <c r="AI136" s="122"/>
      <c r="AJ136" s="123"/>
      <c r="AK136" s="139" t="str">
        <f t="shared" si="29"/>
        <v/>
      </c>
      <c r="AL136" s="373"/>
      <c r="AM136" s="139"/>
      <c r="AN136" s="122"/>
      <c r="AO136" s="139"/>
      <c r="AP136" s="123" t="str">
        <f t="shared" si="30"/>
        <v>.</v>
      </c>
      <c r="AQ136" s="369"/>
      <c r="AS136" s="353"/>
      <c r="AT136" s="354"/>
      <c r="AU136" s="354"/>
      <c r="AV136" s="355"/>
    </row>
    <row r="137" spans="1:48" s="87" customFormat="1" ht="55" customHeight="1" x14ac:dyDescent="0.25">
      <c r="A137" s="22" t="str">
        <f>MID($E$137,FIND("(Q",$E$137)+1,8)</f>
        <v>Q1b.2.5a</v>
      </c>
      <c r="B137" s="84" t="s">
        <v>304</v>
      </c>
      <c r="C137" s="92"/>
      <c r="D137" s="91"/>
      <c r="E137" s="547" t="s">
        <v>425</v>
      </c>
      <c r="F137" s="547"/>
      <c r="G137" s="547"/>
      <c r="H137" s="548"/>
      <c r="I137" s="618"/>
      <c r="J137" s="411"/>
      <c r="K137" s="412"/>
      <c r="L137" s="412"/>
      <c r="M137" s="207"/>
      <c r="N137" s="499" t="s">
        <v>0</v>
      </c>
      <c r="O137" s="330" t="s">
        <v>934</v>
      </c>
      <c r="P137" s="113"/>
      <c r="Q137" s="113"/>
      <c r="R137" s="130"/>
      <c r="S137" s="330"/>
      <c r="T137" s="330"/>
      <c r="U137" s="331"/>
      <c r="V137" s="332" t="str">
        <f t="shared" si="24"/>
        <v/>
      </c>
      <c r="W137" s="115"/>
      <c r="X137" s="343"/>
      <c r="Y137" s="344"/>
      <c r="Z137" s="344"/>
      <c r="AA137" s="234"/>
      <c r="AB137" s="161"/>
      <c r="AC137" s="125"/>
      <c r="AD137" s="122"/>
      <c r="AE137" s="123"/>
      <c r="AF137" s="123" t="str">
        <f t="shared" si="28"/>
        <v/>
      </c>
      <c r="AG137" s="122"/>
      <c r="AH137" s="123"/>
      <c r="AI137" s="122"/>
      <c r="AJ137" s="123"/>
      <c r="AK137" s="139" t="str">
        <f t="shared" si="29"/>
        <v/>
      </c>
      <c r="AL137" s="373"/>
      <c r="AM137" s="139"/>
      <c r="AN137" s="122"/>
      <c r="AO137" s="139"/>
      <c r="AP137" s="123" t="str">
        <f t="shared" si="30"/>
        <v>.</v>
      </c>
      <c r="AQ137" s="369"/>
      <c r="AS137" s="353"/>
      <c r="AT137" s="354"/>
      <c r="AU137" s="354"/>
      <c r="AV137" s="355"/>
    </row>
    <row r="138" spans="1:48" s="87" customFormat="1" ht="75" customHeight="1" x14ac:dyDescent="0.25">
      <c r="A138" s="88"/>
      <c r="B138" s="84"/>
      <c r="C138" s="92"/>
      <c r="D138" s="91"/>
      <c r="E138" s="568" t="s">
        <v>609</v>
      </c>
      <c r="F138" s="568"/>
      <c r="G138" s="568"/>
      <c r="H138" s="605"/>
      <c r="I138" s="618" t="s">
        <v>925</v>
      </c>
      <c r="J138" s="411"/>
      <c r="K138" s="412"/>
      <c r="L138" s="412"/>
      <c r="M138" s="207"/>
      <c r="N138" s="343"/>
      <c r="O138" s="344"/>
      <c r="P138" s="233"/>
      <c r="Q138" s="233"/>
      <c r="R138" s="233"/>
      <c r="S138" s="344"/>
      <c r="T138" s="344"/>
      <c r="U138" s="326"/>
      <c r="V138" s="63" t="str">
        <f t="shared" si="24"/>
        <v/>
      </c>
      <c r="W138" s="234"/>
      <c r="X138" s="343"/>
      <c r="Y138" s="344"/>
      <c r="Z138" s="344"/>
      <c r="AA138" s="234"/>
      <c r="AB138" s="321"/>
      <c r="AC138" s="327"/>
      <c r="AD138" s="233"/>
      <c r="AE138" s="344"/>
      <c r="AF138" s="344"/>
      <c r="AG138" s="233"/>
      <c r="AH138" s="344"/>
      <c r="AI138" s="233"/>
      <c r="AJ138" s="344"/>
      <c r="AK138" s="326" t="str">
        <f t="shared" si="29"/>
        <v/>
      </c>
      <c r="AL138" s="529"/>
      <c r="AM138" s="326"/>
      <c r="AN138" s="233"/>
      <c r="AO138" s="326"/>
      <c r="AP138" s="344" t="str">
        <f t="shared" si="30"/>
        <v>.</v>
      </c>
      <c r="AQ138" s="370"/>
      <c r="AS138" s="353"/>
      <c r="AT138" s="354"/>
      <c r="AU138" s="354"/>
      <c r="AV138" s="355"/>
    </row>
    <row r="139" spans="1:48" s="87" customFormat="1" ht="69" customHeight="1" x14ac:dyDescent="0.25">
      <c r="A139" s="22" t="str">
        <f>MID($E$138,FIND("(Q",$E$138)+1,7)&amp;"_G1"</f>
        <v>Q1b.2.6_G1</v>
      </c>
      <c r="B139" s="84" t="s">
        <v>36</v>
      </c>
      <c r="C139" s="92"/>
      <c r="D139" s="91"/>
      <c r="E139" s="474"/>
      <c r="F139" s="553" t="s">
        <v>394</v>
      </c>
      <c r="G139" s="553"/>
      <c r="H139" s="554"/>
      <c r="I139" s="618"/>
      <c r="J139" s="411"/>
      <c r="K139" s="412"/>
      <c r="L139" s="412"/>
      <c r="M139" s="207"/>
      <c r="N139" s="499" t="s">
        <v>0</v>
      </c>
      <c r="O139" s="330" t="str">
        <f t="shared" ref="O139:O142" si="31">IF(OR(B139="NI",B139="N"),"New question introduced in 2023 - Please answer this question for the year of the previous update in Column P",IF(B139="EC","Small changes were made to the question. Take extra care when validating the response in Column N. If necessary, please change your answer in Column P",""))</f>
        <v>New question introduced in 2023 - Please answer this question for the year of the previous update in Column P</v>
      </c>
      <c r="P139" s="113"/>
      <c r="Q139" s="113"/>
      <c r="R139" s="130"/>
      <c r="S139" s="330"/>
      <c r="T139" s="330"/>
      <c r="U139" s="331"/>
      <c r="V139" s="332" t="str">
        <f t="shared" si="24"/>
        <v/>
      </c>
      <c r="W139" s="115"/>
      <c r="X139" s="343"/>
      <c r="Y139" s="344"/>
      <c r="Z139" s="344"/>
      <c r="AA139" s="234"/>
      <c r="AB139" s="161"/>
      <c r="AC139" s="125"/>
      <c r="AD139" s="122"/>
      <c r="AE139" s="123"/>
      <c r="AF139" s="123" t="str">
        <f t="shared" si="28"/>
        <v/>
      </c>
      <c r="AG139" s="122"/>
      <c r="AH139" s="123"/>
      <c r="AI139" s="122"/>
      <c r="AJ139" s="123"/>
      <c r="AK139" s="139" t="str">
        <f t="shared" si="29"/>
        <v/>
      </c>
      <c r="AL139" s="373"/>
      <c r="AM139" s="139"/>
      <c r="AN139" s="122"/>
      <c r="AO139" s="139"/>
      <c r="AP139" s="123" t="str">
        <f t="shared" si="30"/>
        <v>.</v>
      </c>
      <c r="AQ139" s="369"/>
      <c r="AS139" s="353"/>
      <c r="AT139" s="354"/>
      <c r="AU139" s="354"/>
      <c r="AV139" s="355"/>
    </row>
    <row r="140" spans="1:48" s="87" customFormat="1" ht="64" customHeight="1" x14ac:dyDescent="0.25">
      <c r="A140" s="22" t="str">
        <f>MID($E$138,FIND("(Q",$E$138)+1,7)&amp;"_G9"</f>
        <v>Q1b.2.6_G9</v>
      </c>
      <c r="B140" s="84" t="s">
        <v>36</v>
      </c>
      <c r="C140" s="92"/>
      <c r="D140" s="149"/>
      <c r="E140" s="150"/>
      <c r="F140" s="660" t="s">
        <v>29</v>
      </c>
      <c r="G140" s="660"/>
      <c r="H140" s="661"/>
      <c r="I140" s="618"/>
      <c r="J140" s="411"/>
      <c r="K140" s="412"/>
      <c r="L140" s="412"/>
      <c r="M140" s="207"/>
      <c r="N140" s="499" t="s">
        <v>0</v>
      </c>
      <c r="O140" s="330" t="str">
        <f t="shared" si="31"/>
        <v>New question introduced in 2023 - Please answer this question for the year of the previous update in Column P</v>
      </c>
      <c r="P140" s="113"/>
      <c r="Q140" s="113"/>
      <c r="R140" s="130"/>
      <c r="S140" s="330"/>
      <c r="T140" s="330"/>
      <c r="U140" s="331"/>
      <c r="V140" s="332" t="str">
        <f t="shared" si="24"/>
        <v/>
      </c>
      <c r="W140" s="115"/>
      <c r="X140" s="343"/>
      <c r="Y140" s="344"/>
      <c r="Z140" s="344"/>
      <c r="AA140" s="234"/>
      <c r="AB140" s="161"/>
      <c r="AC140" s="125"/>
      <c r="AD140" s="122"/>
      <c r="AE140" s="123"/>
      <c r="AF140" s="123" t="str">
        <f t="shared" si="28"/>
        <v/>
      </c>
      <c r="AG140" s="122"/>
      <c r="AH140" s="123"/>
      <c r="AI140" s="122"/>
      <c r="AJ140" s="123"/>
      <c r="AK140" s="139" t="str">
        <f t="shared" si="29"/>
        <v/>
      </c>
      <c r="AL140" s="373"/>
      <c r="AM140" s="139"/>
      <c r="AN140" s="122"/>
      <c r="AO140" s="139"/>
      <c r="AP140" s="123" t="str">
        <f t="shared" si="30"/>
        <v>.</v>
      </c>
      <c r="AQ140" s="369"/>
      <c r="AS140" s="353"/>
      <c r="AT140" s="354"/>
      <c r="AU140" s="354"/>
      <c r="AV140" s="355"/>
    </row>
    <row r="141" spans="1:48" s="87" customFormat="1" ht="55" customHeight="1" x14ac:dyDescent="0.25">
      <c r="A141" s="22" t="str">
        <f>MID($E$138,FIND("(Q",$E$138)+1,7)&amp;"_G5"</f>
        <v>Q1b.2.6_G5</v>
      </c>
      <c r="B141" s="84" t="s">
        <v>36</v>
      </c>
      <c r="C141" s="92"/>
      <c r="D141" s="91"/>
      <c r="E141" s="474"/>
      <c r="F141" s="568" t="s">
        <v>30</v>
      </c>
      <c r="G141" s="568"/>
      <c r="H141" s="569"/>
      <c r="I141" s="618"/>
      <c r="J141" s="411"/>
      <c r="K141" s="412"/>
      <c r="L141" s="412"/>
      <c r="M141" s="207"/>
      <c r="N141" s="499" t="s">
        <v>0</v>
      </c>
      <c r="O141" s="330" t="str">
        <f t="shared" si="31"/>
        <v>New question introduced in 2023 - Please answer this question for the year of the previous update in Column P</v>
      </c>
      <c r="P141" s="113"/>
      <c r="Q141" s="113"/>
      <c r="R141" s="130"/>
      <c r="S141" s="330"/>
      <c r="T141" s="330"/>
      <c r="U141" s="331"/>
      <c r="V141" s="332" t="str">
        <f t="shared" si="24"/>
        <v/>
      </c>
      <c r="W141" s="115"/>
      <c r="X141" s="343"/>
      <c r="Y141" s="344"/>
      <c r="Z141" s="344"/>
      <c r="AA141" s="234"/>
      <c r="AB141" s="161"/>
      <c r="AC141" s="125"/>
      <c r="AD141" s="122"/>
      <c r="AE141" s="123"/>
      <c r="AF141" s="123" t="str">
        <f t="shared" si="28"/>
        <v/>
      </c>
      <c r="AG141" s="122"/>
      <c r="AH141" s="123"/>
      <c r="AI141" s="122"/>
      <c r="AJ141" s="123"/>
      <c r="AK141" s="139" t="str">
        <f t="shared" si="29"/>
        <v/>
      </c>
      <c r="AL141" s="373"/>
      <c r="AM141" s="139"/>
      <c r="AN141" s="122"/>
      <c r="AO141" s="139"/>
      <c r="AP141" s="123" t="str">
        <f t="shared" si="30"/>
        <v>.</v>
      </c>
      <c r="AQ141" s="369"/>
      <c r="AS141" s="353"/>
      <c r="AT141" s="354"/>
      <c r="AU141" s="354"/>
      <c r="AV141" s="355"/>
    </row>
    <row r="142" spans="1:48" s="87" customFormat="1" ht="55" customHeight="1" x14ac:dyDescent="0.25">
      <c r="A142" s="22" t="str">
        <f>MID($E$142,FIND("(Q",$E$142)+1,8)</f>
        <v>Q1b.2.6a</v>
      </c>
      <c r="B142" s="84" t="s">
        <v>304</v>
      </c>
      <c r="C142" s="92"/>
      <c r="D142" s="91"/>
      <c r="E142" s="547" t="s">
        <v>833</v>
      </c>
      <c r="F142" s="547"/>
      <c r="G142" s="547"/>
      <c r="H142" s="548"/>
      <c r="I142" s="618"/>
      <c r="J142" s="411"/>
      <c r="K142" s="412"/>
      <c r="L142" s="412"/>
      <c r="M142" s="207"/>
      <c r="N142" s="499" t="s">
        <v>0</v>
      </c>
      <c r="O142" s="330" t="str">
        <f t="shared" si="31"/>
        <v>New question introduced in 2023 - Please answer this question for the year of the previous update in Column P</v>
      </c>
      <c r="P142" s="113"/>
      <c r="Q142" s="113"/>
      <c r="R142" s="130"/>
      <c r="S142" s="330"/>
      <c r="T142" s="330"/>
      <c r="U142" s="331"/>
      <c r="V142" s="332" t="str">
        <f t="shared" si="24"/>
        <v/>
      </c>
      <c r="W142" s="115"/>
      <c r="X142" s="343"/>
      <c r="Y142" s="344"/>
      <c r="Z142" s="344"/>
      <c r="AA142" s="234"/>
      <c r="AB142" s="161"/>
      <c r="AC142" s="125"/>
      <c r="AD142" s="122"/>
      <c r="AE142" s="123"/>
      <c r="AF142" s="123" t="str">
        <f t="shared" si="28"/>
        <v/>
      </c>
      <c r="AG142" s="122"/>
      <c r="AH142" s="123"/>
      <c r="AI142" s="122"/>
      <c r="AJ142" s="123"/>
      <c r="AK142" s="139" t="str">
        <f t="shared" si="29"/>
        <v/>
      </c>
      <c r="AL142" s="373"/>
      <c r="AM142" s="139"/>
      <c r="AN142" s="122"/>
      <c r="AO142" s="139"/>
      <c r="AP142" s="123" t="str">
        <f t="shared" si="30"/>
        <v>.</v>
      </c>
      <c r="AQ142" s="369"/>
      <c r="AS142" s="353"/>
      <c r="AT142" s="354"/>
      <c r="AU142" s="354"/>
      <c r="AV142" s="355"/>
    </row>
    <row r="143" spans="1:48" s="87" customFormat="1" ht="34" customHeight="1" x14ac:dyDescent="0.25">
      <c r="A143" s="88"/>
      <c r="B143" s="84"/>
      <c r="C143" s="92"/>
      <c r="D143" s="91"/>
      <c r="E143" s="553" t="s">
        <v>426</v>
      </c>
      <c r="F143" s="553"/>
      <c r="G143" s="553"/>
      <c r="H143" s="554"/>
      <c r="I143" s="618" t="s">
        <v>610</v>
      </c>
      <c r="J143" s="411"/>
      <c r="K143" s="412"/>
      <c r="L143" s="412"/>
      <c r="M143" s="207"/>
      <c r="N143" s="343"/>
      <c r="O143" s="344"/>
      <c r="P143" s="233"/>
      <c r="Q143" s="233"/>
      <c r="R143" s="233"/>
      <c r="S143" s="344"/>
      <c r="T143" s="344"/>
      <c r="U143" s="326"/>
      <c r="V143" s="63" t="str">
        <f t="shared" si="24"/>
        <v/>
      </c>
      <c r="W143" s="234"/>
      <c r="X143" s="343"/>
      <c r="Y143" s="344"/>
      <c r="Z143" s="344"/>
      <c r="AA143" s="234"/>
      <c r="AB143" s="321"/>
      <c r="AC143" s="327"/>
      <c r="AD143" s="233"/>
      <c r="AE143" s="344"/>
      <c r="AF143" s="344"/>
      <c r="AG143" s="233"/>
      <c r="AH143" s="344"/>
      <c r="AI143" s="233"/>
      <c r="AJ143" s="344"/>
      <c r="AK143" s="326" t="str">
        <f t="shared" si="29"/>
        <v/>
      </c>
      <c r="AL143" s="529"/>
      <c r="AM143" s="326"/>
      <c r="AN143" s="233"/>
      <c r="AO143" s="326"/>
      <c r="AP143" s="344" t="str">
        <f t="shared" si="30"/>
        <v>.</v>
      </c>
      <c r="AQ143" s="370"/>
      <c r="AS143" s="353"/>
      <c r="AT143" s="354"/>
      <c r="AU143" s="354"/>
      <c r="AV143" s="355"/>
    </row>
    <row r="144" spans="1:48" s="87" customFormat="1" ht="69" customHeight="1" x14ac:dyDescent="0.25">
      <c r="A144" s="22" t="str">
        <f>MID($E$143,FIND("(Q",$E$143)+1,7)&amp;"_G1"</f>
        <v>Q1b.2.7_G1</v>
      </c>
      <c r="B144" s="84" t="s">
        <v>37</v>
      </c>
      <c r="C144" s="51" t="s">
        <v>456</v>
      </c>
      <c r="D144" s="91"/>
      <c r="E144" s="474"/>
      <c r="F144" s="553" t="s">
        <v>394</v>
      </c>
      <c r="G144" s="553"/>
      <c r="H144" s="554"/>
      <c r="I144" s="618"/>
      <c r="J144" s="411"/>
      <c r="K144" s="412"/>
      <c r="L144" s="412"/>
      <c r="M144" s="207"/>
      <c r="N144" s="499" t="s">
        <v>0</v>
      </c>
      <c r="O144" s="330" t="str">
        <f t="shared" ref="O144:O166" si="32">IF(OR(B144="NI",B144="N"),"New question introduced in 2023 - Please answer this question for the year of the previous update in Column P",IF(B144="EC","Small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44" s="113"/>
      <c r="Q144" s="113"/>
      <c r="R144" s="130"/>
      <c r="S144" s="330"/>
      <c r="T144" s="330"/>
      <c r="U144" s="331"/>
      <c r="V144" s="332" t="str">
        <f t="shared" si="24"/>
        <v/>
      </c>
      <c r="W144" s="115"/>
      <c r="X144" s="343"/>
      <c r="Y144" s="344"/>
      <c r="Z144" s="344"/>
      <c r="AA144" s="234"/>
      <c r="AB144" s="161"/>
      <c r="AC144" s="125"/>
      <c r="AD144" s="122"/>
      <c r="AE144" s="123"/>
      <c r="AF144" s="123" t="str">
        <f t="shared" si="28"/>
        <v/>
      </c>
      <c r="AG144" s="122"/>
      <c r="AH144" s="123"/>
      <c r="AI144" s="122"/>
      <c r="AJ144" s="123"/>
      <c r="AK144" s="139" t="str">
        <f t="shared" si="29"/>
        <v/>
      </c>
      <c r="AL144" s="373"/>
      <c r="AM144" s="139"/>
      <c r="AN144" s="122"/>
      <c r="AO144" s="139"/>
      <c r="AP144" s="123" t="str">
        <f t="shared" si="30"/>
        <v>.</v>
      </c>
      <c r="AQ144" s="369"/>
      <c r="AS144" s="353"/>
      <c r="AT144" s="354"/>
      <c r="AU144" s="354"/>
      <c r="AV144" s="355"/>
    </row>
    <row r="145" spans="1:48" s="87" customFormat="1" ht="69" customHeight="1" x14ac:dyDescent="0.25">
      <c r="A145" s="22" t="str">
        <f>MID($E$143,FIND("(Q",$E$143)+1,7)&amp;"_G2"</f>
        <v>Q1b.2.7_G2</v>
      </c>
      <c r="B145" s="84" t="s">
        <v>37</v>
      </c>
      <c r="C145" s="51" t="s">
        <v>457</v>
      </c>
      <c r="D145" s="146"/>
      <c r="E145" s="147"/>
      <c r="F145" s="663" t="s">
        <v>392</v>
      </c>
      <c r="G145" s="663"/>
      <c r="H145" s="664"/>
      <c r="I145" s="618"/>
      <c r="J145" s="411"/>
      <c r="K145" s="412"/>
      <c r="L145" s="412"/>
      <c r="M145" s="207"/>
      <c r="N145" s="499" t="s">
        <v>0</v>
      </c>
      <c r="O145" s="330" t="str">
        <f t="shared" si="32"/>
        <v>Small changes were made to the question. Take extra care when validating the response in Column N. If necessary, please change your answer in Column P</v>
      </c>
      <c r="P145" s="113"/>
      <c r="Q145" s="113"/>
      <c r="R145" s="130"/>
      <c r="S145" s="330"/>
      <c r="T145" s="330"/>
      <c r="U145" s="331"/>
      <c r="V145" s="332" t="str">
        <f t="shared" si="24"/>
        <v/>
      </c>
      <c r="W145" s="115"/>
      <c r="X145" s="343"/>
      <c r="Y145" s="344"/>
      <c r="Z145" s="344"/>
      <c r="AA145" s="234"/>
      <c r="AB145" s="161"/>
      <c r="AC145" s="125"/>
      <c r="AD145" s="122"/>
      <c r="AE145" s="123"/>
      <c r="AF145" s="123" t="str">
        <f t="shared" si="28"/>
        <v/>
      </c>
      <c r="AG145" s="122"/>
      <c r="AH145" s="123"/>
      <c r="AI145" s="122"/>
      <c r="AJ145" s="123"/>
      <c r="AK145" s="139" t="str">
        <f t="shared" si="29"/>
        <v/>
      </c>
      <c r="AL145" s="373"/>
      <c r="AM145" s="139"/>
      <c r="AN145" s="122"/>
      <c r="AO145" s="139"/>
      <c r="AP145" s="123" t="str">
        <f t="shared" si="30"/>
        <v>.</v>
      </c>
      <c r="AQ145" s="369"/>
      <c r="AS145" s="353"/>
      <c r="AT145" s="354"/>
      <c r="AU145" s="354"/>
      <c r="AV145" s="355"/>
    </row>
    <row r="146" spans="1:48" s="87" customFormat="1" ht="69" customHeight="1" x14ac:dyDescent="0.25">
      <c r="A146" s="22" t="str">
        <f>MID($E$143,FIND("(Q",$E$143)+1,7)&amp;"_G6"</f>
        <v>Q1b.2.7_G6</v>
      </c>
      <c r="B146" s="84" t="s">
        <v>37</v>
      </c>
      <c r="C146" s="51" t="s">
        <v>458</v>
      </c>
      <c r="D146" s="148"/>
      <c r="E146" s="147"/>
      <c r="F146" s="662" t="s">
        <v>393</v>
      </c>
      <c r="G146" s="647"/>
      <c r="H146" s="649"/>
      <c r="I146" s="618"/>
      <c r="J146" s="411"/>
      <c r="K146" s="412"/>
      <c r="L146" s="412"/>
      <c r="M146" s="207"/>
      <c r="N146" s="499" t="s">
        <v>0</v>
      </c>
      <c r="O146" s="330" t="str">
        <f t="shared" si="32"/>
        <v>Small changes were made to the question. Take extra care when validating the response in Column N. If necessary, please change your answer in Column P</v>
      </c>
      <c r="P146" s="113"/>
      <c r="Q146" s="113"/>
      <c r="R146" s="130"/>
      <c r="S146" s="330"/>
      <c r="T146" s="330"/>
      <c r="U146" s="331"/>
      <c r="V146" s="332" t="str">
        <f t="shared" si="24"/>
        <v/>
      </c>
      <c r="W146" s="115"/>
      <c r="X146" s="343"/>
      <c r="Y146" s="344"/>
      <c r="Z146" s="344"/>
      <c r="AA146" s="234"/>
      <c r="AB146" s="161"/>
      <c r="AC146" s="125"/>
      <c r="AD146" s="122"/>
      <c r="AE146" s="123"/>
      <c r="AF146" s="123" t="str">
        <f t="shared" si="28"/>
        <v/>
      </c>
      <c r="AG146" s="122"/>
      <c r="AH146" s="123"/>
      <c r="AI146" s="122"/>
      <c r="AJ146" s="123"/>
      <c r="AK146" s="139" t="str">
        <f t="shared" si="29"/>
        <v/>
      </c>
      <c r="AL146" s="373"/>
      <c r="AM146" s="139"/>
      <c r="AN146" s="122"/>
      <c r="AO146" s="139"/>
      <c r="AP146" s="123" t="str">
        <f t="shared" si="30"/>
        <v>.</v>
      </c>
      <c r="AQ146" s="369"/>
      <c r="AS146" s="353"/>
      <c r="AT146" s="354"/>
      <c r="AU146" s="354"/>
      <c r="AV146" s="355"/>
    </row>
    <row r="147" spans="1:48" s="87" customFormat="1" ht="69" customHeight="1" x14ac:dyDescent="0.25">
      <c r="A147" s="22" t="str">
        <f>MID($E$143,FIND("(Q",$E$143)+1,7)&amp;"_G3"</f>
        <v>Q1b.2.7_G3</v>
      </c>
      <c r="B147" s="84" t="s">
        <v>37</v>
      </c>
      <c r="C147" s="51" t="s">
        <v>459</v>
      </c>
      <c r="D147" s="149"/>
      <c r="E147" s="150"/>
      <c r="F147" s="665" t="s">
        <v>21</v>
      </c>
      <c r="G147" s="666"/>
      <c r="H147" s="667"/>
      <c r="I147" s="618"/>
      <c r="J147" s="411"/>
      <c r="K147" s="412"/>
      <c r="L147" s="412"/>
      <c r="M147" s="207"/>
      <c r="N147" s="499" t="s">
        <v>0</v>
      </c>
      <c r="O147" s="330" t="str">
        <f t="shared" si="32"/>
        <v>Small changes were made to the question. Take extra care when validating the response in Column N. If necessary, please change your answer in Column P</v>
      </c>
      <c r="P147" s="113"/>
      <c r="Q147" s="113"/>
      <c r="R147" s="130"/>
      <c r="S147" s="330"/>
      <c r="T147" s="330"/>
      <c r="U147" s="331"/>
      <c r="V147" s="332" t="str">
        <f t="shared" si="24"/>
        <v/>
      </c>
      <c r="W147" s="115"/>
      <c r="X147" s="343"/>
      <c r="Y147" s="344"/>
      <c r="Z147" s="344"/>
      <c r="AA147" s="234"/>
      <c r="AB147" s="161"/>
      <c r="AC147" s="125"/>
      <c r="AD147" s="122"/>
      <c r="AE147" s="123"/>
      <c r="AF147" s="123" t="str">
        <f t="shared" si="28"/>
        <v/>
      </c>
      <c r="AG147" s="122"/>
      <c r="AH147" s="123"/>
      <c r="AI147" s="122"/>
      <c r="AJ147" s="123"/>
      <c r="AK147" s="139" t="str">
        <f t="shared" si="29"/>
        <v/>
      </c>
      <c r="AL147" s="373"/>
      <c r="AM147" s="139"/>
      <c r="AN147" s="122"/>
      <c r="AO147" s="139"/>
      <c r="AP147" s="123" t="str">
        <f t="shared" si="30"/>
        <v>.</v>
      </c>
      <c r="AQ147" s="369"/>
      <c r="AS147" s="353"/>
      <c r="AT147" s="354"/>
      <c r="AU147" s="354"/>
      <c r="AV147" s="355"/>
    </row>
    <row r="148" spans="1:48" s="87" customFormat="1" ht="45" customHeight="1" x14ac:dyDescent="0.25">
      <c r="A148" s="22" t="str">
        <f>MID($E$143,FIND("(Q",$E$143)+1,7)&amp;"_G4"</f>
        <v>Q1b.2.7_G4</v>
      </c>
      <c r="B148" s="84" t="s">
        <v>37</v>
      </c>
      <c r="C148" s="51" t="s">
        <v>460</v>
      </c>
      <c r="D148" s="149"/>
      <c r="E148" s="150"/>
      <c r="F148" s="665" t="s">
        <v>22</v>
      </c>
      <c r="G148" s="666"/>
      <c r="H148" s="667"/>
      <c r="I148" s="618"/>
      <c r="J148" s="411"/>
      <c r="K148" s="412"/>
      <c r="L148" s="412"/>
      <c r="M148" s="207"/>
      <c r="N148" s="499" t="s">
        <v>0</v>
      </c>
      <c r="O148" s="330" t="str">
        <f t="shared" si="32"/>
        <v>Small changes were made to the question. Take extra care when validating the response in Column N. If necessary, please change your answer in Column P</v>
      </c>
      <c r="P148" s="113"/>
      <c r="Q148" s="113"/>
      <c r="R148" s="130"/>
      <c r="S148" s="330"/>
      <c r="T148" s="330"/>
      <c r="U148" s="331"/>
      <c r="V148" s="332" t="str">
        <f t="shared" si="24"/>
        <v/>
      </c>
      <c r="W148" s="115"/>
      <c r="X148" s="343"/>
      <c r="Y148" s="344"/>
      <c r="Z148" s="344"/>
      <c r="AA148" s="234"/>
      <c r="AB148" s="161"/>
      <c r="AC148" s="125"/>
      <c r="AD148" s="122"/>
      <c r="AE148" s="123"/>
      <c r="AF148" s="123" t="str">
        <f t="shared" si="28"/>
        <v/>
      </c>
      <c r="AG148" s="122"/>
      <c r="AH148" s="123"/>
      <c r="AI148" s="122"/>
      <c r="AJ148" s="123"/>
      <c r="AK148" s="139" t="str">
        <f t="shared" si="29"/>
        <v/>
      </c>
      <c r="AL148" s="373"/>
      <c r="AM148" s="139"/>
      <c r="AN148" s="122"/>
      <c r="AO148" s="139"/>
      <c r="AP148" s="123" t="str">
        <f t="shared" si="30"/>
        <v>.</v>
      </c>
      <c r="AQ148" s="369"/>
      <c r="AS148" s="353"/>
      <c r="AT148" s="354"/>
      <c r="AU148" s="354"/>
      <c r="AV148" s="355"/>
    </row>
    <row r="149" spans="1:48" s="87" customFormat="1" ht="55" customHeight="1" x14ac:dyDescent="0.25">
      <c r="A149" s="22" t="str">
        <f>MID($E$143,FIND("(Q",$E$143)+1,7)&amp;"_G9"</f>
        <v>Q1b.2.7_G9</v>
      </c>
      <c r="B149" s="84" t="s">
        <v>37</v>
      </c>
      <c r="C149" s="51" t="s">
        <v>461</v>
      </c>
      <c r="D149" s="149"/>
      <c r="E149" s="150"/>
      <c r="F149" s="660" t="s">
        <v>29</v>
      </c>
      <c r="G149" s="660"/>
      <c r="H149" s="661"/>
      <c r="I149" s="618"/>
      <c r="J149" s="411"/>
      <c r="K149" s="412"/>
      <c r="L149" s="412"/>
      <c r="M149" s="207"/>
      <c r="N149" s="499" t="s">
        <v>0</v>
      </c>
      <c r="O149" s="330" t="str">
        <f t="shared" si="32"/>
        <v>Small changes were made to the question. Take extra care when validating the response in Column N. If necessary, please change your answer in Column P</v>
      </c>
      <c r="P149" s="113"/>
      <c r="Q149" s="113"/>
      <c r="R149" s="130"/>
      <c r="S149" s="330"/>
      <c r="T149" s="330"/>
      <c r="U149" s="331"/>
      <c r="V149" s="332" t="str">
        <f t="shared" si="24"/>
        <v/>
      </c>
      <c r="W149" s="115"/>
      <c r="X149" s="343"/>
      <c r="Y149" s="344"/>
      <c r="Z149" s="344"/>
      <c r="AA149" s="234"/>
      <c r="AB149" s="161"/>
      <c r="AC149" s="125"/>
      <c r="AD149" s="122"/>
      <c r="AE149" s="123"/>
      <c r="AF149" s="123" t="str">
        <f t="shared" si="28"/>
        <v/>
      </c>
      <c r="AG149" s="122"/>
      <c r="AH149" s="123"/>
      <c r="AI149" s="122"/>
      <c r="AJ149" s="123"/>
      <c r="AK149" s="139" t="str">
        <f t="shared" si="29"/>
        <v/>
      </c>
      <c r="AL149" s="373"/>
      <c r="AM149" s="139"/>
      <c r="AN149" s="122"/>
      <c r="AO149" s="139"/>
      <c r="AP149" s="123" t="str">
        <f t="shared" si="30"/>
        <v>.</v>
      </c>
      <c r="AQ149" s="369"/>
      <c r="AS149" s="353"/>
      <c r="AT149" s="354"/>
      <c r="AU149" s="354"/>
      <c r="AV149" s="355"/>
    </row>
    <row r="150" spans="1:48" s="87" customFormat="1" ht="59.5" customHeight="1" x14ac:dyDescent="0.25">
      <c r="A150" s="22" t="str">
        <f>MID($E$143,FIND("(Q",$E$143)+1,7)&amp;"_G5"</f>
        <v>Q1b.2.7_G5</v>
      </c>
      <c r="B150" s="84" t="s">
        <v>37</v>
      </c>
      <c r="C150" s="51" t="s">
        <v>462</v>
      </c>
      <c r="D150" s="91"/>
      <c r="E150" s="474"/>
      <c r="F150" s="568" t="s">
        <v>30</v>
      </c>
      <c r="G150" s="568"/>
      <c r="H150" s="569"/>
      <c r="I150" s="618"/>
      <c r="J150" s="411"/>
      <c r="K150" s="412"/>
      <c r="L150" s="412"/>
      <c r="M150" s="207"/>
      <c r="N150" s="499" t="s">
        <v>0</v>
      </c>
      <c r="O150" s="330" t="str">
        <f t="shared" si="32"/>
        <v>Small changes were made to the question. Take extra care when validating the response in Column N. If necessary, please change your answer in Column P</v>
      </c>
      <c r="P150" s="113"/>
      <c r="Q150" s="113"/>
      <c r="R150" s="130"/>
      <c r="S150" s="330"/>
      <c r="T150" s="330"/>
      <c r="U150" s="331"/>
      <c r="V150" s="332" t="str">
        <f t="shared" si="24"/>
        <v/>
      </c>
      <c r="W150" s="115"/>
      <c r="X150" s="343"/>
      <c r="Y150" s="344"/>
      <c r="Z150" s="344"/>
      <c r="AA150" s="234"/>
      <c r="AB150" s="161"/>
      <c r="AC150" s="125"/>
      <c r="AD150" s="122"/>
      <c r="AE150" s="123"/>
      <c r="AF150" s="123" t="str">
        <f t="shared" si="28"/>
        <v/>
      </c>
      <c r="AG150" s="122"/>
      <c r="AH150" s="123"/>
      <c r="AI150" s="122"/>
      <c r="AJ150" s="123"/>
      <c r="AK150" s="139" t="str">
        <f t="shared" si="29"/>
        <v/>
      </c>
      <c r="AL150" s="373"/>
      <c r="AM150" s="139"/>
      <c r="AN150" s="122"/>
      <c r="AO150" s="139"/>
      <c r="AP150" s="123" t="str">
        <f t="shared" si="30"/>
        <v>.</v>
      </c>
      <c r="AQ150" s="369"/>
      <c r="AS150" s="353"/>
      <c r="AT150" s="354"/>
      <c r="AU150" s="354"/>
      <c r="AV150" s="355"/>
    </row>
    <row r="151" spans="1:48" s="87" customFormat="1" ht="47.15" customHeight="1" x14ac:dyDescent="0.25">
      <c r="A151" s="22" t="str">
        <f>MID($E$151,FIND("(Q",$E$151)+1,8)</f>
        <v>Q1b.2.7a</v>
      </c>
      <c r="B151" s="84" t="s">
        <v>304</v>
      </c>
      <c r="C151" s="92"/>
      <c r="D151" s="91"/>
      <c r="E151" s="547" t="s">
        <v>427</v>
      </c>
      <c r="F151" s="547"/>
      <c r="G151" s="547"/>
      <c r="H151" s="548"/>
      <c r="I151" s="618"/>
      <c r="J151" s="411"/>
      <c r="K151" s="412"/>
      <c r="L151" s="412"/>
      <c r="M151" s="207"/>
      <c r="N151" s="499" t="s">
        <v>0</v>
      </c>
      <c r="O151" s="330" t="str">
        <f t="shared" si="32"/>
        <v>New question introduced in 2023 - Please answer this question for the year of the previous update in Column P</v>
      </c>
      <c r="P151" s="113"/>
      <c r="Q151" s="113"/>
      <c r="R151" s="130"/>
      <c r="S151" s="330"/>
      <c r="T151" s="330"/>
      <c r="U151" s="331"/>
      <c r="V151" s="332" t="str">
        <f t="shared" si="24"/>
        <v/>
      </c>
      <c r="W151" s="115"/>
      <c r="X151" s="343"/>
      <c r="Y151" s="344"/>
      <c r="Z151" s="344"/>
      <c r="AA151" s="234"/>
      <c r="AB151" s="161"/>
      <c r="AC151" s="125"/>
      <c r="AD151" s="122"/>
      <c r="AE151" s="123"/>
      <c r="AF151" s="123" t="str">
        <f t="shared" si="28"/>
        <v/>
      </c>
      <c r="AG151" s="122"/>
      <c r="AH151" s="123"/>
      <c r="AI151" s="122"/>
      <c r="AJ151" s="123"/>
      <c r="AK151" s="139" t="str">
        <f t="shared" si="29"/>
        <v/>
      </c>
      <c r="AL151" s="373"/>
      <c r="AM151" s="139"/>
      <c r="AN151" s="122"/>
      <c r="AO151" s="139"/>
      <c r="AP151" s="123" t="str">
        <f t="shared" si="30"/>
        <v>.</v>
      </c>
      <c r="AQ151" s="369"/>
      <c r="AS151" s="353"/>
      <c r="AT151" s="354"/>
      <c r="AU151" s="354"/>
      <c r="AV151" s="355"/>
    </row>
    <row r="152" spans="1:48" s="87" customFormat="1" ht="55" customHeight="1" x14ac:dyDescent="0.25">
      <c r="A152" s="22" t="str">
        <f>MID($E$152,FIND("(Q",$E$152)+1,7)</f>
        <v>Q1b.2.8</v>
      </c>
      <c r="B152" s="84" t="s">
        <v>35</v>
      </c>
      <c r="C152" s="92" t="s">
        <v>463</v>
      </c>
      <c r="D152" s="485"/>
      <c r="E152" s="603" t="s">
        <v>474</v>
      </c>
      <c r="F152" s="603"/>
      <c r="G152" s="603"/>
      <c r="H152" s="604"/>
      <c r="I152" s="659" t="s">
        <v>842</v>
      </c>
      <c r="J152" s="411"/>
      <c r="K152" s="412"/>
      <c r="L152" s="412"/>
      <c r="M152" s="207"/>
      <c r="N152" s="499" t="s">
        <v>0</v>
      </c>
      <c r="O152" s="330" t="str">
        <f t="shared" si="32"/>
        <v/>
      </c>
      <c r="P152" s="113"/>
      <c r="Q152" s="113"/>
      <c r="R152" s="130"/>
      <c r="S152" s="330"/>
      <c r="T152" s="330"/>
      <c r="U152" s="331"/>
      <c r="V152" s="332" t="str">
        <f t="shared" si="24"/>
        <v/>
      </c>
      <c r="W152" s="115"/>
      <c r="X152" s="343"/>
      <c r="Y152" s="344"/>
      <c r="Z152" s="344"/>
      <c r="AA152" s="234"/>
      <c r="AB152" s="161"/>
      <c r="AC152" s="125"/>
      <c r="AD152" s="122"/>
      <c r="AE152" s="123"/>
      <c r="AF152" s="123" t="str">
        <f t="shared" si="28"/>
        <v/>
      </c>
      <c r="AG152" s="122"/>
      <c r="AH152" s="123"/>
      <c r="AI152" s="122"/>
      <c r="AJ152" s="123"/>
      <c r="AK152" s="139" t="str">
        <f t="shared" si="29"/>
        <v/>
      </c>
      <c r="AL152" s="373"/>
      <c r="AM152" s="139"/>
      <c r="AN152" s="122"/>
      <c r="AO152" s="139"/>
      <c r="AP152" s="123" t="str">
        <f t="shared" si="30"/>
        <v>.</v>
      </c>
      <c r="AQ152" s="369"/>
      <c r="AS152" s="353"/>
      <c r="AT152" s="354"/>
      <c r="AU152" s="354"/>
      <c r="AV152" s="355"/>
    </row>
    <row r="153" spans="1:48" s="87" customFormat="1" ht="55" customHeight="1" x14ac:dyDescent="0.25">
      <c r="A153" s="22" t="str">
        <f>MID($E$153,FIND("(Q",$E$153)+1,8)</f>
        <v>Q1b.2.8a</v>
      </c>
      <c r="B153" s="84" t="s">
        <v>572</v>
      </c>
      <c r="C153" s="90" t="s">
        <v>464</v>
      </c>
      <c r="D153" s="485"/>
      <c r="E153" s="610" t="s">
        <v>543</v>
      </c>
      <c r="F153" s="610"/>
      <c r="G153" s="610"/>
      <c r="H153" s="548"/>
      <c r="I153" s="659"/>
      <c r="J153" s="411"/>
      <c r="K153" s="412"/>
      <c r="L153" s="412"/>
      <c r="M153" s="207"/>
      <c r="N153" s="499" t="s">
        <v>0</v>
      </c>
      <c r="O153" s="330" t="str">
        <f t="shared" si="32"/>
        <v/>
      </c>
      <c r="P153" s="113"/>
      <c r="Q153" s="113"/>
      <c r="R153" s="130"/>
      <c r="S153" s="330"/>
      <c r="T153" s="330"/>
      <c r="U153" s="331"/>
      <c r="V153" s="332" t="str">
        <f t="shared" si="24"/>
        <v/>
      </c>
      <c r="W153" s="115"/>
      <c r="X153" s="343"/>
      <c r="Y153" s="344"/>
      <c r="Z153" s="344"/>
      <c r="AA153" s="234"/>
      <c r="AB153" s="161"/>
      <c r="AC153" s="125"/>
      <c r="AD153" s="122"/>
      <c r="AE153" s="123"/>
      <c r="AF153" s="123" t="str">
        <f t="shared" si="28"/>
        <v/>
      </c>
      <c r="AG153" s="122"/>
      <c r="AH153" s="123"/>
      <c r="AI153" s="122"/>
      <c r="AJ153" s="123"/>
      <c r="AK153" s="139" t="str">
        <f t="shared" si="29"/>
        <v/>
      </c>
      <c r="AL153" s="373"/>
      <c r="AM153" s="139"/>
      <c r="AN153" s="122"/>
      <c r="AO153" s="139"/>
      <c r="AP153" s="123" t="str">
        <f t="shared" si="30"/>
        <v>.</v>
      </c>
      <c r="AQ153" s="369"/>
      <c r="AS153" s="353"/>
      <c r="AT153" s="354"/>
      <c r="AU153" s="354"/>
      <c r="AV153" s="355"/>
    </row>
    <row r="154" spans="1:48" s="87" customFormat="1" ht="55" customHeight="1" x14ac:dyDescent="0.25">
      <c r="A154" s="22" t="str">
        <f>MID($E$154,FIND("(Q",$E$154)+1,7)</f>
        <v>Q1b.2.9</v>
      </c>
      <c r="B154" s="84" t="s">
        <v>35</v>
      </c>
      <c r="C154" s="90" t="s">
        <v>465</v>
      </c>
      <c r="D154" s="174"/>
      <c r="E154" s="553" t="s">
        <v>475</v>
      </c>
      <c r="F154" s="626"/>
      <c r="G154" s="626"/>
      <c r="H154" s="627"/>
      <c r="I154" s="659"/>
      <c r="J154" s="411"/>
      <c r="K154" s="412"/>
      <c r="L154" s="412"/>
      <c r="M154" s="207"/>
      <c r="N154" s="499" t="s">
        <v>0</v>
      </c>
      <c r="O154" s="330" t="str">
        <f t="shared" si="32"/>
        <v/>
      </c>
      <c r="P154" s="113"/>
      <c r="Q154" s="113"/>
      <c r="R154" s="130"/>
      <c r="S154" s="330"/>
      <c r="T154" s="330"/>
      <c r="U154" s="331"/>
      <c r="V154" s="332" t="str">
        <f t="shared" si="24"/>
        <v/>
      </c>
      <c r="W154" s="115"/>
      <c r="X154" s="343"/>
      <c r="Y154" s="344"/>
      <c r="Z154" s="344"/>
      <c r="AA154" s="234"/>
      <c r="AB154" s="161"/>
      <c r="AC154" s="125"/>
      <c r="AD154" s="122"/>
      <c r="AE154" s="123"/>
      <c r="AF154" s="123" t="str">
        <f t="shared" si="28"/>
        <v/>
      </c>
      <c r="AG154" s="122"/>
      <c r="AH154" s="123"/>
      <c r="AI154" s="122"/>
      <c r="AJ154" s="123"/>
      <c r="AK154" s="139" t="str">
        <f t="shared" si="29"/>
        <v/>
      </c>
      <c r="AL154" s="373"/>
      <c r="AM154" s="139"/>
      <c r="AN154" s="122"/>
      <c r="AO154" s="139"/>
      <c r="AP154" s="123" t="str">
        <f t="shared" si="30"/>
        <v>.</v>
      </c>
      <c r="AQ154" s="369"/>
      <c r="AS154" s="353"/>
      <c r="AT154" s="354"/>
      <c r="AU154" s="354"/>
      <c r="AV154" s="355"/>
    </row>
    <row r="155" spans="1:48" s="87" customFormat="1" ht="55" customHeight="1" x14ac:dyDescent="0.25">
      <c r="A155" s="22" t="str">
        <f>MID($E$155,FIND("(Q",$E$155)+1,8)</f>
        <v>Q1b.2.9a</v>
      </c>
      <c r="B155" s="84" t="s">
        <v>572</v>
      </c>
      <c r="C155" s="90" t="s">
        <v>466</v>
      </c>
      <c r="D155" s="485"/>
      <c r="E155" s="547" t="s">
        <v>544</v>
      </c>
      <c r="F155" s="547"/>
      <c r="G155" s="547"/>
      <c r="H155" s="548"/>
      <c r="I155" s="659"/>
      <c r="J155" s="411"/>
      <c r="K155" s="412"/>
      <c r="L155" s="412"/>
      <c r="M155" s="207"/>
      <c r="N155" s="499" t="s">
        <v>0</v>
      </c>
      <c r="O155" s="330" t="str">
        <f t="shared" si="32"/>
        <v/>
      </c>
      <c r="P155" s="113"/>
      <c r="Q155" s="113"/>
      <c r="R155" s="130"/>
      <c r="S155" s="330"/>
      <c r="T155" s="330"/>
      <c r="U155" s="331"/>
      <c r="V155" s="332" t="str">
        <f t="shared" si="24"/>
        <v/>
      </c>
      <c r="W155" s="115"/>
      <c r="X155" s="343"/>
      <c r="Y155" s="344"/>
      <c r="Z155" s="344"/>
      <c r="AA155" s="234"/>
      <c r="AB155" s="161"/>
      <c r="AC155" s="125"/>
      <c r="AD155" s="122"/>
      <c r="AE155" s="123"/>
      <c r="AF155" s="123" t="str">
        <f t="shared" si="28"/>
        <v/>
      </c>
      <c r="AG155" s="122"/>
      <c r="AH155" s="123"/>
      <c r="AI155" s="122"/>
      <c r="AJ155" s="123"/>
      <c r="AK155" s="139" t="str">
        <f t="shared" si="29"/>
        <v/>
      </c>
      <c r="AL155" s="373"/>
      <c r="AM155" s="139"/>
      <c r="AN155" s="122"/>
      <c r="AO155" s="139"/>
      <c r="AP155" s="123" t="str">
        <f t="shared" si="30"/>
        <v>.</v>
      </c>
      <c r="AQ155" s="369"/>
      <c r="AS155" s="353"/>
      <c r="AT155" s="354"/>
      <c r="AU155" s="354"/>
      <c r="AV155" s="355"/>
    </row>
    <row r="156" spans="1:48" s="87" customFormat="1" ht="55.5" customHeight="1" x14ac:dyDescent="0.25">
      <c r="A156" s="22" t="str">
        <f>MID($E$156,FIND("(Q",$E$156)+1,8)</f>
        <v>Q1b.2.10</v>
      </c>
      <c r="B156" s="107" t="s">
        <v>37</v>
      </c>
      <c r="C156" s="51" t="s">
        <v>505</v>
      </c>
      <c r="D156" s="485"/>
      <c r="E156" s="553" t="s">
        <v>476</v>
      </c>
      <c r="F156" s="553"/>
      <c r="G156" s="553"/>
      <c r="H156" s="554"/>
      <c r="I156" s="618" t="s">
        <v>481</v>
      </c>
      <c r="J156" s="411"/>
      <c r="K156" s="412"/>
      <c r="L156" s="412"/>
      <c r="M156" s="207"/>
      <c r="N156" s="499" t="s">
        <v>0</v>
      </c>
      <c r="O156" s="330" t="str">
        <f t="shared" si="32"/>
        <v>Small changes were made to the question. Take extra care when validating the response in Column N. If necessary, please change your answer in Column P</v>
      </c>
      <c r="P156" s="130"/>
      <c r="Q156" s="113"/>
      <c r="R156" s="130"/>
      <c r="S156" s="330"/>
      <c r="T156" s="130"/>
      <c r="U156" s="331"/>
      <c r="V156" s="332" t="str">
        <f t="shared" si="24"/>
        <v/>
      </c>
      <c r="W156" s="115"/>
      <c r="X156" s="343"/>
      <c r="Y156" s="344"/>
      <c r="Z156" s="344"/>
      <c r="AA156" s="234"/>
      <c r="AB156" s="161"/>
      <c r="AC156" s="125"/>
      <c r="AD156" s="122"/>
      <c r="AE156" s="123"/>
      <c r="AF156" s="123" t="str">
        <f t="shared" si="28"/>
        <v/>
      </c>
      <c r="AG156" s="122"/>
      <c r="AH156" s="123"/>
      <c r="AI156" s="122"/>
      <c r="AJ156" s="123"/>
      <c r="AK156" s="139" t="str">
        <f t="shared" si="29"/>
        <v/>
      </c>
      <c r="AL156" s="528"/>
      <c r="AM156" s="139"/>
      <c r="AN156" s="122"/>
      <c r="AO156" s="139"/>
      <c r="AP156" s="123" t="str">
        <f t="shared" si="30"/>
        <v>.</v>
      </c>
      <c r="AQ156" s="369"/>
      <c r="AS156" s="353"/>
      <c r="AT156" s="354"/>
      <c r="AU156" s="354"/>
      <c r="AV156" s="355"/>
    </row>
    <row r="157" spans="1:48" s="87" customFormat="1" ht="59.15" customHeight="1" x14ac:dyDescent="0.25">
      <c r="A157" s="22" t="str">
        <f>MID($E$157,FIND("(Q",$E$157)+1,9)</f>
        <v>Q1b.2.10a</v>
      </c>
      <c r="B157" s="107" t="s">
        <v>304</v>
      </c>
      <c r="C157" s="72"/>
      <c r="D157" s="485"/>
      <c r="E157" s="547" t="s">
        <v>545</v>
      </c>
      <c r="F157" s="547"/>
      <c r="G157" s="547"/>
      <c r="H157" s="548"/>
      <c r="I157" s="618"/>
      <c r="J157" s="411"/>
      <c r="K157" s="412"/>
      <c r="L157" s="412"/>
      <c r="M157" s="207"/>
      <c r="N157" s="499" t="s">
        <v>0</v>
      </c>
      <c r="O157" s="330" t="str">
        <f t="shared" si="32"/>
        <v>New question introduced in 2023 - Please answer this question for the year of the previous update in Column P</v>
      </c>
      <c r="P157" s="113"/>
      <c r="Q157" s="113"/>
      <c r="R157" s="130"/>
      <c r="S157" s="330"/>
      <c r="T157" s="130"/>
      <c r="U157" s="331"/>
      <c r="V157" s="332" t="str">
        <f t="shared" si="24"/>
        <v/>
      </c>
      <c r="W157" s="115"/>
      <c r="X157" s="343"/>
      <c r="Y157" s="344"/>
      <c r="Z157" s="344"/>
      <c r="AA157" s="234"/>
      <c r="AB157" s="161"/>
      <c r="AC157" s="125"/>
      <c r="AD157" s="122"/>
      <c r="AE157" s="123"/>
      <c r="AF157" s="123" t="str">
        <f t="shared" si="28"/>
        <v/>
      </c>
      <c r="AG157" s="122"/>
      <c r="AH157" s="123"/>
      <c r="AI157" s="122"/>
      <c r="AJ157" s="123"/>
      <c r="AK157" s="139" t="str">
        <f t="shared" si="29"/>
        <v/>
      </c>
      <c r="AL157" s="528"/>
      <c r="AM157" s="139"/>
      <c r="AN157" s="122"/>
      <c r="AO157" s="139"/>
      <c r="AP157" s="123" t="str">
        <f t="shared" si="30"/>
        <v>.</v>
      </c>
      <c r="AQ157" s="369"/>
      <c r="AS157" s="353"/>
      <c r="AT157" s="354"/>
      <c r="AU157" s="354"/>
      <c r="AV157" s="355"/>
    </row>
    <row r="158" spans="1:48" s="87" customFormat="1" ht="98.15" customHeight="1" x14ac:dyDescent="0.25">
      <c r="A158" s="22" t="str">
        <f>MID($F$158,FIND("(Q",$F$158)+1,9)</f>
        <v>Q1b.2.10b</v>
      </c>
      <c r="B158" s="107" t="s">
        <v>36</v>
      </c>
      <c r="C158" s="72"/>
      <c r="D158" s="485"/>
      <c r="E158" s="478"/>
      <c r="F158" s="609" t="s">
        <v>1048</v>
      </c>
      <c r="G158" s="609"/>
      <c r="H158" s="554"/>
      <c r="I158" s="618" t="s">
        <v>1049</v>
      </c>
      <c r="J158" s="411"/>
      <c r="K158" s="412"/>
      <c r="L158" s="412"/>
      <c r="M158" s="207"/>
      <c r="N158" s="499" t="s">
        <v>0</v>
      </c>
      <c r="O158" s="330" t="str">
        <f t="shared" si="32"/>
        <v>New question introduced in 2023 - Please answer this question for the year of the previous update in Column P</v>
      </c>
      <c r="P158" s="130"/>
      <c r="Q158" s="113"/>
      <c r="R158" s="130"/>
      <c r="S158" s="330"/>
      <c r="T158" s="130"/>
      <c r="U158" s="331"/>
      <c r="V158" s="332" t="str">
        <f t="shared" ref="V158:V183" si="33">IF(AND(T158="",R158="",P158="",N158=""),"",IF(AND(T158="",R158="", P158=""),N158,IF(AND(T158="", R158="",P158&lt;&gt;""),P158,IF(AND(T158="",R158&lt;&gt;""),R158,T158))))</f>
        <v/>
      </c>
      <c r="W158" s="115"/>
      <c r="X158" s="343"/>
      <c r="Y158" s="344"/>
      <c r="Z158" s="344"/>
      <c r="AA158" s="234"/>
      <c r="AB158" s="161"/>
      <c r="AC158" s="125"/>
      <c r="AD158" s="122"/>
      <c r="AE158" s="123"/>
      <c r="AF158" s="123" t="str">
        <f t="shared" si="28"/>
        <v/>
      </c>
      <c r="AG158" s="122"/>
      <c r="AH158" s="123"/>
      <c r="AI158" s="122"/>
      <c r="AJ158" s="123"/>
      <c r="AK158" s="139" t="str">
        <f t="shared" si="29"/>
        <v/>
      </c>
      <c r="AL158" s="528"/>
      <c r="AM158" s="139"/>
      <c r="AN158" s="122"/>
      <c r="AO158" s="139"/>
      <c r="AP158" s="123" t="str">
        <f t="shared" si="30"/>
        <v>.</v>
      </c>
      <c r="AQ158" s="369"/>
      <c r="AS158" s="353"/>
      <c r="AT158" s="354"/>
      <c r="AU158" s="354"/>
      <c r="AV158" s="355"/>
    </row>
    <row r="159" spans="1:48" s="87" customFormat="1" ht="75" customHeight="1" x14ac:dyDescent="0.25">
      <c r="A159" s="22" t="str">
        <f>MID($F$159,FIND("(Q",$F$159)+1,9)</f>
        <v>Q1b.2.10c</v>
      </c>
      <c r="B159" s="107" t="s">
        <v>304</v>
      </c>
      <c r="C159" s="151"/>
      <c r="D159" s="485"/>
      <c r="E159" s="478"/>
      <c r="F159" s="547" t="s">
        <v>428</v>
      </c>
      <c r="G159" s="547"/>
      <c r="H159" s="548"/>
      <c r="I159" s="618"/>
      <c r="J159" s="411"/>
      <c r="K159" s="412"/>
      <c r="L159" s="412"/>
      <c r="M159" s="207"/>
      <c r="N159" s="499" t="s">
        <v>0</v>
      </c>
      <c r="O159" s="330" t="str">
        <f t="shared" si="32"/>
        <v>New question introduced in 2023 - Please answer this question for the year of the previous update in Column P</v>
      </c>
      <c r="P159" s="113"/>
      <c r="Q159" s="113"/>
      <c r="R159" s="130"/>
      <c r="S159" s="330"/>
      <c r="T159" s="330"/>
      <c r="U159" s="331"/>
      <c r="V159" s="332" t="str">
        <f t="shared" si="33"/>
        <v/>
      </c>
      <c r="W159" s="115"/>
      <c r="X159" s="343"/>
      <c r="Y159" s="344"/>
      <c r="Z159" s="344"/>
      <c r="AA159" s="234"/>
      <c r="AB159" s="161"/>
      <c r="AC159" s="125"/>
      <c r="AD159" s="122"/>
      <c r="AE159" s="123"/>
      <c r="AF159" s="123" t="str">
        <f t="shared" si="28"/>
        <v/>
      </c>
      <c r="AG159" s="122"/>
      <c r="AH159" s="123"/>
      <c r="AI159" s="122"/>
      <c r="AJ159" s="123"/>
      <c r="AK159" s="139" t="str">
        <f t="shared" si="29"/>
        <v/>
      </c>
      <c r="AL159" s="373"/>
      <c r="AM159" s="139"/>
      <c r="AN159" s="122"/>
      <c r="AO159" s="139"/>
      <c r="AP159" s="123" t="str">
        <f t="shared" si="30"/>
        <v>.</v>
      </c>
      <c r="AQ159" s="369"/>
      <c r="AS159" s="353"/>
      <c r="AT159" s="354"/>
      <c r="AU159" s="354"/>
      <c r="AV159" s="355"/>
    </row>
    <row r="160" spans="1:48" s="87" customFormat="1" ht="76" customHeight="1" x14ac:dyDescent="0.25">
      <c r="A160" s="22" t="str">
        <f>MID($E$160,FIND("(Q",$E$160)+1,8)</f>
        <v>Q1b.2.11</v>
      </c>
      <c r="B160" s="107" t="s">
        <v>37</v>
      </c>
      <c r="C160" s="51" t="s">
        <v>467</v>
      </c>
      <c r="D160" s="485"/>
      <c r="E160" s="553" t="s">
        <v>480</v>
      </c>
      <c r="F160" s="553"/>
      <c r="G160" s="553"/>
      <c r="H160" s="554"/>
      <c r="I160" s="91" t="s">
        <v>479</v>
      </c>
      <c r="J160" s="393"/>
      <c r="K160" s="394"/>
      <c r="L160" s="394"/>
      <c r="M160" s="395"/>
      <c r="N160" s="499" t="s">
        <v>0</v>
      </c>
      <c r="O160" s="330" t="str">
        <f t="shared" si="32"/>
        <v>Small changes were made to the question. Take extra care when validating the response in Column N. If necessary, please change your answer in Column P</v>
      </c>
      <c r="P160" s="130"/>
      <c r="Q160" s="113"/>
      <c r="R160" s="130"/>
      <c r="S160" s="330"/>
      <c r="T160" s="130"/>
      <c r="U160" s="331"/>
      <c r="V160" s="332" t="str">
        <f t="shared" si="33"/>
        <v/>
      </c>
      <c r="W160" s="115"/>
      <c r="X160" s="343"/>
      <c r="Y160" s="344"/>
      <c r="Z160" s="344"/>
      <c r="AA160" s="234"/>
      <c r="AB160" s="161"/>
      <c r="AC160" s="125"/>
      <c r="AD160" s="122"/>
      <c r="AE160" s="123"/>
      <c r="AF160" s="123" t="str">
        <f t="shared" si="28"/>
        <v/>
      </c>
      <c r="AG160" s="122"/>
      <c r="AH160" s="123"/>
      <c r="AI160" s="122"/>
      <c r="AJ160" s="123"/>
      <c r="AK160" s="139" t="str">
        <f t="shared" si="29"/>
        <v/>
      </c>
      <c r="AL160" s="528"/>
      <c r="AM160" s="139"/>
      <c r="AN160" s="122"/>
      <c r="AO160" s="139"/>
      <c r="AP160" s="123" t="str">
        <f t="shared" si="30"/>
        <v>.</v>
      </c>
      <c r="AQ160" s="369"/>
      <c r="AS160" s="353"/>
      <c r="AT160" s="354"/>
      <c r="AU160" s="354"/>
      <c r="AV160" s="355"/>
    </row>
    <row r="161" spans="1:48" s="87" customFormat="1" ht="110.15" customHeight="1" x14ac:dyDescent="0.25">
      <c r="A161" s="22" t="str">
        <f>MID($F$161,FIND("(Q",$F$161)+1,9)</f>
        <v>Q1b.2.11a</v>
      </c>
      <c r="B161" s="107" t="s">
        <v>37</v>
      </c>
      <c r="C161" s="90" t="s">
        <v>468</v>
      </c>
      <c r="D161" s="485"/>
      <c r="E161" s="478"/>
      <c r="F161" s="553" t="s">
        <v>478</v>
      </c>
      <c r="G161" s="553"/>
      <c r="H161" s="554"/>
      <c r="I161" s="659" t="s">
        <v>845</v>
      </c>
      <c r="J161" s="411"/>
      <c r="K161" s="412"/>
      <c r="L161" s="412"/>
      <c r="M161" s="207"/>
      <c r="N161" s="499" t="s">
        <v>0</v>
      </c>
      <c r="O161" s="330" t="str">
        <f t="shared" si="32"/>
        <v>Small changes were made to the question. Take extra care when validating the response in Column N. If necessary, please change your answer in Column P</v>
      </c>
      <c r="P161" s="130"/>
      <c r="Q161" s="113"/>
      <c r="R161" s="130"/>
      <c r="S161" s="330"/>
      <c r="T161" s="130"/>
      <c r="U161" s="331"/>
      <c r="V161" s="332" t="str">
        <f t="shared" si="33"/>
        <v/>
      </c>
      <c r="W161" s="115"/>
      <c r="X161" s="343"/>
      <c r="Y161" s="344"/>
      <c r="Z161" s="344"/>
      <c r="AA161" s="234"/>
      <c r="AB161" s="161"/>
      <c r="AC161" s="125"/>
      <c r="AD161" s="122"/>
      <c r="AE161" s="123"/>
      <c r="AF161" s="123" t="str">
        <f t="shared" si="28"/>
        <v/>
      </c>
      <c r="AG161" s="122"/>
      <c r="AH161" s="123"/>
      <c r="AI161" s="122"/>
      <c r="AJ161" s="123"/>
      <c r="AK161" s="139" t="str">
        <f t="shared" si="29"/>
        <v/>
      </c>
      <c r="AL161" s="528"/>
      <c r="AM161" s="139"/>
      <c r="AN161" s="122"/>
      <c r="AO161" s="139"/>
      <c r="AP161" s="123" t="str">
        <f t="shared" si="30"/>
        <v>.</v>
      </c>
      <c r="AQ161" s="369"/>
      <c r="AS161" s="353"/>
      <c r="AT161" s="354"/>
      <c r="AU161" s="354"/>
      <c r="AV161" s="355"/>
    </row>
    <row r="162" spans="1:48" s="87" customFormat="1" ht="110.15" customHeight="1" x14ac:dyDescent="0.25">
      <c r="A162" s="22" t="str">
        <f>MID($F$162,FIND("(Q",$F$162)+1,9)</f>
        <v>Q1b.2.11b</v>
      </c>
      <c r="B162" s="107" t="s">
        <v>572</v>
      </c>
      <c r="C162" s="90" t="s">
        <v>469</v>
      </c>
      <c r="D162" s="485"/>
      <c r="E162" s="478"/>
      <c r="F162" s="547" t="s">
        <v>546</v>
      </c>
      <c r="G162" s="547"/>
      <c r="H162" s="548"/>
      <c r="I162" s="659"/>
      <c r="J162" s="411"/>
      <c r="K162" s="412"/>
      <c r="L162" s="412"/>
      <c r="M162" s="207"/>
      <c r="N162" s="499" t="s">
        <v>0</v>
      </c>
      <c r="O162" s="330" t="str">
        <f t="shared" si="32"/>
        <v/>
      </c>
      <c r="P162" s="130"/>
      <c r="Q162" s="113"/>
      <c r="R162" s="130"/>
      <c r="S162" s="330"/>
      <c r="T162" s="130"/>
      <c r="U162" s="331"/>
      <c r="V162" s="332" t="str">
        <f t="shared" si="33"/>
        <v/>
      </c>
      <c r="W162" s="115"/>
      <c r="X162" s="343"/>
      <c r="Y162" s="344"/>
      <c r="Z162" s="344"/>
      <c r="AA162" s="234"/>
      <c r="AB162" s="161"/>
      <c r="AC162" s="125"/>
      <c r="AD162" s="122"/>
      <c r="AE162" s="123"/>
      <c r="AF162" s="123" t="str">
        <f t="shared" si="28"/>
        <v/>
      </c>
      <c r="AG162" s="122"/>
      <c r="AH162" s="123"/>
      <c r="AI162" s="122"/>
      <c r="AJ162" s="123"/>
      <c r="AK162" s="139" t="str">
        <f t="shared" si="29"/>
        <v/>
      </c>
      <c r="AL162" s="528"/>
      <c r="AM162" s="139"/>
      <c r="AN162" s="122"/>
      <c r="AO162" s="139"/>
      <c r="AP162" s="123" t="str">
        <f t="shared" si="30"/>
        <v>.</v>
      </c>
      <c r="AQ162" s="369"/>
      <c r="AS162" s="353"/>
      <c r="AT162" s="354"/>
      <c r="AU162" s="354"/>
      <c r="AV162" s="355"/>
    </row>
    <row r="163" spans="1:48" s="87" customFormat="1" ht="120" customHeight="1" x14ac:dyDescent="0.25">
      <c r="A163" s="22" t="str">
        <f>MID($F$163,FIND("(Q",$F$163)+1,9)</f>
        <v>Q1b.2.11c</v>
      </c>
      <c r="B163" s="107" t="s">
        <v>36</v>
      </c>
      <c r="C163" s="90"/>
      <c r="D163" s="485"/>
      <c r="E163" s="478"/>
      <c r="F163" s="609" t="s">
        <v>1050</v>
      </c>
      <c r="G163" s="609"/>
      <c r="H163" s="554"/>
      <c r="I163" s="618" t="s">
        <v>1051</v>
      </c>
      <c r="J163" s="411"/>
      <c r="K163" s="412"/>
      <c r="L163" s="412"/>
      <c r="M163" s="207"/>
      <c r="N163" s="499" t="s">
        <v>0</v>
      </c>
      <c r="O163" s="330" t="str">
        <f t="shared" si="32"/>
        <v>New question introduced in 2023 - Please answer this question for the year of the previous update in Column P</v>
      </c>
      <c r="P163" s="130"/>
      <c r="Q163" s="113"/>
      <c r="R163" s="130"/>
      <c r="S163" s="330"/>
      <c r="T163" s="130"/>
      <c r="U163" s="331"/>
      <c r="V163" s="332" t="str">
        <f t="shared" si="33"/>
        <v/>
      </c>
      <c r="W163" s="115"/>
      <c r="X163" s="343"/>
      <c r="Y163" s="344"/>
      <c r="Z163" s="344"/>
      <c r="AA163" s="234"/>
      <c r="AB163" s="161"/>
      <c r="AC163" s="125"/>
      <c r="AD163" s="122"/>
      <c r="AE163" s="123"/>
      <c r="AF163" s="123" t="str">
        <f t="shared" si="28"/>
        <v/>
      </c>
      <c r="AG163" s="122"/>
      <c r="AH163" s="123"/>
      <c r="AI163" s="122"/>
      <c r="AJ163" s="123"/>
      <c r="AK163" s="139" t="str">
        <f t="shared" si="29"/>
        <v/>
      </c>
      <c r="AL163" s="528"/>
      <c r="AM163" s="139"/>
      <c r="AN163" s="122"/>
      <c r="AO163" s="139"/>
      <c r="AP163" s="123" t="str">
        <f t="shared" si="30"/>
        <v>.</v>
      </c>
      <c r="AQ163" s="369"/>
      <c r="AS163" s="353"/>
      <c r="AT163" s="354"/>
      <c r="AU163" s="354"/>
      <c r="AV163" s="355"/>
    </row>
    <row r="164" spans="1:48" s="87" customFormat="1" ht="120" customHeight="1" x14ac:dyDescent="0.25">
      <c r="A164" s="22" t="str">
        <f>MID($F$164,FIND("(Q",$F$164)+1,9)</f>
        <v>Q1b.2.11d</v>
      </c>
      <c r="B164" s="107" t="s">
        <v>304</v>
      </c>
      <c r="C164" s="151"/>
      <c r="D164" s="485"/>
      <c r="E164" s="478"/>
      <c r="F164" s="547" t="s">
        <v>429</v>
      </c>
      <c r="G164" s="547"/>
      <c r="H164" s="548"/>
      <c r="I164" s="618"/>
      <c r="J164" s="411"/>
      <c r="K164" s="412"/>
      <c r="L164" s="412"/>
      <c r="M164" s="207"/>
      <c r="N164" s="499" t="s">
        <v>0</v>
      </c>
      <c r="O164" s="330" t="str">
        <f t="shared" si="32"/>
        <v>New question introduced in 2023 - Please answer this question for the year of the previous update in Column P</v>
      </c>
      <c r="P164" s="130"/>
      <c r="Q164" s="113"/>
      <c r="R164" s="130"/>
      <c r="S164" s="330"/>
      <c r="T164" s="330"/>
      <c r="U164" s="331"/>
      <c r="V164" s="332" t="str">
        <f t="shared" si="33"/>
        <v/>
      </c>
      <c r="W164" s="115"/>
      <c r="X164" s="343"/>
      <c r="Y164" s="344"/>
      <c r="Z164" s="344"/>
      <c r="AA164" s="234"/>
      <c r="AB164" s="161"/>
      <c r="AC164" s="125"/>
      <c r="AD164" s="122"/>
      <c r="AE164" s="123"/>
      <c r="AF164" s="123" t="str">
        <f t="shared" si="28"/>
        <v/>
      </c>
      <c r="AG164" s="122"/>
      <c r="AH164" s="123"/>
      <c r="AI164" s="122"/>
      <c r="AJ164" s="123"/>
      <c r="AK164" s="139" t="str">
        <f t="shared" si="29"/>
        <v/>
      </c>
      <c r="AL164" s="373"/>
      <c r="AM164" s="139"/>
      <c r="AN164" s="122"/>
      <c r="AO164" s="139"/>
      <c r="AP164" s="123" t="str">
        <f t="shared" si="30"/>
        <v>.</v>
      </c>
      <c r="AQ164" s="369"/>
      <c r="AS164" s="353"/>
      <c r="AT164" s="354"/>
      <c r="AU164" s="354"/>
      <c r="AV164" s="355"/>
    </row>
    <row r="165" spans="1:48" s="96" customFormat="1" ht="100" customHeight="1" x14ac:dyDescent="0.25">
      <c r="A165" s="22" t="str">
        <f>MID($E$165,FIND("(Q",$E$165)+1,8)</f>
        <v>Q1b.2.12</v>
      </c>
      <c r="B165" s="107" t="s">
        <v>36</v>
      </c>
      <c r="C165" s="152"/>
      <c r="D165" s="479"/>
      <c r="E165" s="568" t="s">
        <v>477</v>
      </c>
      <c r="F165" s="568"/>
      <c r="G165" s="568"/>
      <c r="H165" s="605"/>
      <c r="I165" s="619" t="s">
        <v>633</v>
      </c>
      <c r="J165" s="428"/>
      <c r="K165" s="429"/>
      <c r="L165" s="429"/>
      <c r="M165" s="430"/>
      <c r="N165" s="499" t="s">
        <v>0</v>
      </c>
      <c r="O165" s="330" t="str">
        <f t="shared" si="32"/>
        <v>New question introduced in 2023 - Please answer this question for the year of the previous update in Column P</v>
      </c>
      <c r="P165" s="130"/>
      <c r="Q165" s="113"/>
      <c r="R165" s="130"/>
      <c r="S165" s="330"/>
      <c r="T165" s="130"/>
      <c r="U165" s="331"/>
      <c r="V165" s="332" t="str">
        <f t="shared" si="33"/>
        <v/>
      </c>
      <c r="W165" s="115"/>
      <c r="X165" s="343"/>
      <c r="Y165" s="344"/>
      <c r="Z165" s="344"/>
      <c r="AA165" s="234"/>
      <c r="AB165" s="161"/>
      <c r="AC165" s="125"/>
      <c r="AD165" s="122"/>
      <c r="AE165" s="123"/>
      <c r="AF165" s="123" t="str">
        <f t="shared" si="28"/>
        <v/>
      </c>
      <c r="AG165" s="122"/>
      <c r="AH165" s="123"/>
      <c r="AI165" s="122"/>
      <c r="AJ165" s="123"/>
      <c r="AK165" s="139" t="str">
        <f t="shared" si="29"/>
        <v/>
      </c>
      <c r="AL165" s="528"/>
      <c r="AM165" s="139"/>
      <c r="AN165" s="122"/>
      <c r="AO165" s="139"/>
      <c r="AP165" s="123" t="str">
        <f t="shared" si="30"/>
        <v>.</v>
      </c>
      <c r="AQ165" s="369"/>
      <c r="AS165" s="353"/>
      <c r="AT165" s="354"/>
      <c r="AU165" s="354"/>
      <c r="AV165" s="355"/>
    </row>
    <row r="166" spans="1:48" s="96" customFormat="1" ht="100" customHeight="1" x14ac:dyDescent="0.25">
      <c r="A166" s="22" t="str">
        <f>MID($E$166,FIND("(Q",$E$166)+1,9)</f>
        <v>Q1b.2.12a</v>
      </c>
      <c r="B166" s="107" t="s">
        <v>304</v>
      </c>
      <c r="C166" s="153"/>
      <c r="D166" s="479"/>
      <c r="E166" s="551" t="s">
        <v>547</v>
      </c>
      <c r="F166" s="551"/>
      <c r="G166" s="551"/>
      <c r="H166" s="641"/>
      <c r="I166" s="620"/>
      <c r="J166" s="431"/>
      <c r="K166" s="432"/>
      <c r="L166" s="432"/>
      <c r="M166" s="433"/>
      <c r="N166" s="499" t="s">
        <v>0</v>
      </c>
      <c r="O166" s="330" t="str">
        <f t="shared" si="32"/>
        <v>New question introduced in 2023 - Please answer this question for the year of the previous update in Column P</v>
      </c>
      <c r="P166" s="130"/>
      <c r="Q166" s="113"/>
      <c r="R166" s="130"/>
      <c r="S166" s="330"/>
      <c r="T166" s="330"/>
      <c r="U166" s="331"/>
      <c r="V166" s="332" t="str">
        <f t="shared" si="33"/>
        <v/>
      </c>
      <c r="W166" s="115"/>
      <c r="X166" s="343"/>
      <c r="Y166" s="344"/>
      <c r="Z166" s="344"/>
      <c r="AA166" s="234"/>
      <c r="AB166" s="161"/>
      <c r="AC166" s="125"/>
      <c r="AD166" s="122"/>
      <c r="AE166" s="123"/>
      <c r="AF166" s="123" t="str">
        <f t="shared" si="28"/>
        <v/>
      </c>
      <c r="AG166" s="122"/>
      <c r="AH166" s="123"/>
      <c r="AI166" s="122"/>
      <c r="AJ166" s="123"/>
      <c r="AK166" s="139" t="str">
        <f t="shared" si="29"/>
        <v/>
      </c>
      <c r="AL166" s="373"/>
      <c r="AM166" s="139"/>
      <c r="AN166" s="122"/>
      <c r="AO166" s="139"/>
      <c r="AP166" s="123" t="str">
        <f t="shared" si="30"/>
        <v>.</v>
      </c>
      <c r="AQ166" s="369"/>
      <c r="AS166" s="353"/>
      <c r="AT166" s="354"/>
      <c r="AU166" s="354"/>
      <c r="AV166" s="355"/>
    </row>
    <row r="167" spans="1:48" s="96" customFormat="1" ht="95.15" customHeight="1" x14ac:dyDescent="0.25">
      <c r="A167" s="22"/>
      <c r="B167" s="107"/>
      <c r="C167" s="153"/>
      <c r="D167" s="638" t="s">
        <v>1052</v>
      </c>
      <c r="E167" s="639"/>
      <c r="F167" s="639"/>
      <c r="G167" s="639"/>
      <c r="H167" s="640"/>
      <c r="I167" s="480" t="s">
        <v>611</v>
      </c>
      <c r="J167" s="431"/>
      <c r="K167" s="432"/>
      <c r="L167" s="432"/>
      <c r="M167" s="433"/>
      <c r="N167" s="343"/>
      <c r="O167" s="344"/>
      <c r="P167" s="233"/>
      <c r="Q167" s="233"/>
      <c r="R167" s="233"/>
      <c r="S167" s="344"/>
      <c r="T167" s="344"/>
      <c r="U167" s="326"/>
      <c r="V167" s="63" t="str">
        <f t="shared" si="33"/>
        <v/>
      </c>
      <c r="W167" s="234"/>
      <c r="X167" s="343"/>
      <c r="Y167" s="344"/>
      <c r="Z167" s="344"/>
      <c r="AA167" s="234"/>
      <c r="AB167" s="321"/>
      <c r="AC167" s="327"/>
      <c r="AD167" s="233"/>
      <c r="AE167" s="344"/>
      <c r="AF167" s="344"/>
      <c r="AG167" s="233"/>
      <c r="AH167" s="344"/>
      <c r="AI167" s="233"/>
      <c r="AJ167" s="344"/>
      <c r="AK167" s="326" t="str">
        <f t="shared" si="29"/>
        <v/>
      </c>
      <c r="AL167" s="529"/>
      <c r="AM167" s="326"/>
      <c r="AN167" s="233"/>
      <c r="AO167" s="326"/>
      <c r="AP167" s="344" t="str">
        <f t="shared" si="30"/>
        <v>.</v>
      </c>
      <c r="AQ167" s="370"/>
      <c r="AS167" s="353"/>
      <c r="AT167" s="354"/>
      <c r="AU167" s="354"/>
      <c r="AV167" s="355"/>
    </row>
    <row r="168" spans="1:48" s="96" customFormat="1" ht="127.5" customHeight="1" x14ac:dyDescent="0.25">
      <c r="A168" s="22" t="str">
        <f>MID($E$168,FIND("(Q",$E$168)+1,7)</f>
        <v>Q1b.3.1</v>
      </c>
      <c r="B168" s="107" t="s">
        <v>35</v>
      </c>
      <c r="C168" s="51" t="s">
        <v>488</v>
      </c>
      <c r="D168" s="24"/>
      <c r="E168" s="624" t="s">
        <v>470</v>
      </c>
      <c r="F168" s="624"/>
      <c r="G168" s="624"/>
      <c r="H168" s="625"/>
      <c r="I168" s="485" t="s">
        <v>487</v>
      </c>
      <c r="J168" s="411"/>
      <c r="K168" s="412"/>
      <c r="L168" s="412"/>
      <c r="M168" s="207"/>
      <c r="N168" s="499" t="s">
        <v>0</v>
      </c>
      <c r="O168" s="330" t="str">
        <f t="shared" ref="O168" si="34">IF(OR(B168="NI",B168="N"),"New question introduced in 2023 - Please answer this question for the year of the previous update in Column P",IF(B168="EC","Small changes were made to the question. Take extra care when validating the response in Column N. If necessary, please change your answer in Column P",""))</f>
        <v/>
      </c>
      <c r="P168" s="130"/>
      <c r="Q168" s="113"/>
      <c r="R168" s="330"/>
      <c r="S168" s="330"/>
      <c r="T168" s="330"/>
      <c r="U168" s="331"/>
      <c r="V168" s="332" t="str">
        <f t="shared" si="33"/>
        <v/>
      </c>
      <c r="W168" s="115"/>
      <c r="X168" s="343"/>
      <c r="Y168" s="344"/>
      <c r="Z168" s="344"/>
      <c r="AA168" s="234"/>
      <c r="AB168" s="161"/>
      <c r="AC168" s="125"/>
      <c r="AD168" s="123"/>
      <c r="AE168" s="123"/>
      <c r="AF168" s="123" t="str">
        <f t="shared" si="28"/>
        <v/>
      </c>
      <c r="AG168" s="123"/>
      <c r="AH168" s="123"/>
      <c r="AI168" s="123"/>
      <c r="AJ168" s="123"/>
      <c r="AK168" s="139" t="str">
        <f t="shared" si="29"/>
        <v/>
      </c>
      <c r="AL168" s="373"/>
      <c r="AM168" s="139"/>
      <c r="AN168" s="122"/>
      <c r="AO168" s="139"/>
      <c r="AP168" s="123" t="str">
        <f t="shared" si="30"/>
        <v>.</v>
      </c>
      <c r="AQ168" s="369"/>
      <c r="AS168" s="353"/>
      <c r="AT168" s="354"/>
      <c r="AU168" s="354"/>
      <c r="AV168" s="355"/>
    </row>
    <row r="169" spans="1:48" s="96" customFormat="1" ht="47.15" customHeight="1" x14ac:dyDescent="0.25">
      <c r="A169" s="22" t="str">
        <f>MID($E$169,FIND("(Q",$E$169)+1,8)</f>
        <v>Q1b.3.1a</v>
      </c>
      <c r="B169" s="107" t="s">
        <v>572</v>
      </c>
      <c r="C169" s="84" t="s">
        <v>489</v>
      </c>
      <c r="D169" s="24"/>
      <c r="E169" s="630" t="s">
        <v>548</v>
      </c>
      <c r="F169" s="624"/>
      <c r="G169" s="624"/>
      <c r="H169" s="625"/>
      <c r="I169" s="485"/>
      <c r="J169" s="411"/>
      <c r="K169" s="412"/>
      <c r="L169" s="412"/>
      <c r="M169" s="207"/>
      <c r="N169" s="499" t="s">
        <v>0</v>
      </c>
      <c r="O169" s="330"/>
      <c r="P169" s="113"/>
      <c r="Q169" s="113"/>
      <c r="R169" s="130"/>
      <c r="S169" s="330"/>
      <c r="T169" s="330"/>
      <c r="U169" s="331"/>
      <c r="V169" s="332" t="str">
        <f t="shared" si="33"/>
        <v/>
      </c>
      <c r="W169" s="115"/>
      <c r="X169" s="343"/>
      <c r="Y169" s="344"/>
      <c r="Z169" s="344"/>
      <c r="AA169" s="234"/>
      <c r="AB169" s="161"/>
      <c r="AC169" s="125"/>
      <c r="AD169" s="122"/>
      <c r="AE169" s="123"/>
      <c r="AF169" s="123" t="str">
        <f t="shared" si="28"/>
        <v/>
      </c>
      <c r="AG169" s="122"/>
      <c r="AH169" s="123"/>
      <c r="AI169" s="122"/>
      <c r="AJ169" s="123"/>
      <c r="AK169" s="139" t="str">
        <f t="shared" si="29"/>
        <v/>
      </c>
      <c r="AL169" s="373"/>
      <c r="AM169" s="139"/>
      <c r="AN169" s="122"/>
      <c r="AO169" s="139"/>
      <c r="AP169" s="123" t="str">
        <f t="shared" si="30"/>
        <v>.</v>
      </c>
      <c r="AQ169" s="369"/>
      <c r="AS169" s="353"/>
      <c r="AT169" s="354"/>
      <c r="AU169" s="354"/>
      <c r="AV169" s="355"/>
    </row>
    <row r="170" spans="1:48" s="96" customFormat="1" ht="325" customHeight="1" x14ac:dyDescent="0.25">
      <c r="A170" s="22" t="str">
        <f>MID($E$170,FIND("(Q",$E$170)+1,7)</f>
        <v>Q1b.3.2</v>
      </c>
      <c r="B170" s="107" t="s">
        <v>37</v>
      </c>
      <c r="C170" s="22" t="s">
        <v>490</v>
      </c>
      <c r="D170" s="479"/>
      <c r="E170" s="631" t="s">
        <v>471</v>
      </c>
      <c r="F170" s="631"/>
      <c r="G170" s="631"/>
      <c r="H170" s="632"/>
      <c r="I170" s="480" t="s">
        <v>363</v>
      </c>
      <c r="J170" s="428"/>
      <c r="K170" s="429"/>
      <c r="L170" s="429"/>
      <c r="M170" s="430"/>
      <c r="N170" s="499" t="s">
        <v>0</v>
      </c>
      <c r="O170" s="330" t="str">
        <f t="shared" ref="O170:O174" si="35">IF(OR(B170="NI",B170="N"),"New question introduced in 2023 - Please answer this question for the year of the previous update in Column P",IF(B170="EC","Small changes were made to the question. Take extra care when validating the response in Column N. If necessary, please change your answer in Column P",""))</f>
        <v>Small changes were made to the question. Take extra care when validating the response in Column N. If necessary, please change your answer in Column P</v>
      </c>
      <c r="P170" s="130"/>
      <c r="Q170" s="113"/>
      <c r="R170" s="130"/>
      <c r="S170" s="330"/>
      <c r="T170" s="130"/>
      <c r="U170" s="331"/>
      <c r="V170" s="332" t="str">
        <f t="shared" si="33"/>
        <v/>
      </c>
      <c r="W170" s="115"/>
      <c r="X170" s="343"/>
      <c r="Y170" s="344"/>
      <c r="Z170" s="344"/>
      <c r="AA170" s="234"/>
      <c r="AB170" s="161"/>
      <c r="AC170" s="125"/>
      <c r="AD170" s="122"/>
      <c r="AE170" s="123"/>
      <c r="AF170" s="123" t="str">
        <f>IF(AND(AB170="",AD170=""),"",IF(AD170="",AB170,AD170))</f>
        <v/>
      </c>
      <c r="AG170" s="122"/>
      <c r="AH170" s="123"/>
      <c r="AI170" s="122"/>
      <c r="AJ170" s="123"/>
      <c r="AK170" s="139" t="str">
        <f t="shared" si="29"/>
        <v/>
      </c>
      <c r="AL170" s="528"/>
      <c r="AM170" s="139"/>
      <c r="AN170" s="122"/>
      <c r="AO170" s="139"/>
      <c r="AP170" s="123" t="str">
        <f t="shared" si="30"/>
        <v>.</v>
      </c>
      <c r="AQ170" s="369"/>
      <c r="AS170" s="353"/>
      <c r="AT170" s="354"/>
      <c r="AU170" s="354"/>
      <c r="AV170" s="355"/>
    </row>
    <row r="171" spans="1:48" s="96" customFormat="1" ht="36.75" customHeight="1" x14ac:dyDescent="0.25">
      <c r="A171" s="22" t="str">
        <f>MID($E$171,FIND("(Q",$E$171)+1,8)</f>
        <v>Q1b.3.2a</v>
      </c>
      <c r="B171" s="107" t="s">
        <v>304</v>
      </c>
      <c r="C171" s="84"/>
      <c r="D171" s="479"/>
      <c r="E171" s="668" t="s">
        <v>472</v>
      </c>
      <c r="F171" s="669"/>
      <c r="G171" s="669"/>
      <c r="H171" s="670"/>
      <c r="I171" s="480" t="s">
        <v>365</v>
      </c>
      <c r="J171" s="428"/>
      <c r="K171" s="429"/>
      <c r="L171" s="429"/>
      <c r="M171" s="430"/>
      <c r="N171" s="499" t="s">
        <v>0</v>
      </c>
      <c r="O171" s="330" t="str">
        <f t="shared" si="35"/>
        <v>New question introduced in 2023 - Please answer this question for the year of the previous update in Column P</v>
      </c>
      <c r="P171" s="130"/>
      <c r="Q171" s="113"/>
      <c r="R171" s="130"/>
      <c r="S171" s="330"/>
      <c r="T171" s="130"/>
      <c r="U171" s="331"/>
      <c r="V171" s="332" t="str">
        <f t="shared" si="33"/>
        <v/>
      </c>
      <c r="W171" s="115"/>
      <c r="X171" s="343"/>
      <c r="Y171" s="344"/>
      <c r="Z171" s="344"/>
      <c r="AA171" s="234"/>
      <c r="AB171" s="161"/>
      <c r="AC171" s="125"/>
      <c r="AD171" s="122"/>
      <c r="AE171" s="123"/>
      <c r="AF171" s="123" t="str">
        <f t="shared" si="28"/>
        <v/>
      </c>
      <c r="AG171" s="122"/>
      <c r="AH171" s="123"/>
      <c r="AI171" s="122"/>
      <c r="AJ171" s="123"/>
      <c r="AK171" s="139" t="str">
        <f t="shared" si="29"/>
        <v/>
      </c>
      <c r="AL171" s="528"/>
      <c r="AM171" s="139"/>
      <c r="AN171" s="122"/>
      <c r="AO171" s="139"/>
      <c r="AP171" s="123" t="str">
        <f t="shared" si="30"/>
        <v>.</v>
      </c>
      <c r="AQ171" s="369"/>
      <c r="AS171" s="353"/>
      <c r="AT171" s="354"/>
      <c r="AU171" s="354"/>
      <c r="AV171" s="355"/>
    </row>
    <row r="172" spans="1:48" s="96" customFormat="1" ht="48" customHeight="1" x14ac:dyDescent="0.25">
      <c r="A172" s="22" t="str">
        <f>MID($E$172,FIND("(Q",$E$172)+1,8)</f>
        <v>Q1b.3.2b</v>
      </c>
      <c r="B172" s="107" t="s">
        <v>572</v>
      </c>
      <c r="C172" s="22" t="s">
        <v>491</v>
      </c>
      <c r="D172" s="479"/>
      <c r="E172" s="551" t="s">
        <v>549</v>
      </c>
      <c r="F172" s="551"/>
      <c r="G172" s="551"/>
      <c r="H172" s="567"/>
      <c r="I172" s="481"/>
      <c r="J172" s="431"/>
      <c r="K172" s="432"/>
      <c r="L172" s="432"/>
      <c r="M172" s="433"/>
      <c r="N172" s="499" t="s">
        <v>0</v>
      </c>
      <c r="O172" s="330" t="str">
        <f t="shared" si="35"/>
        <v/>
      </c>
      <c r="P172" s="113"/>
      <c r="Q172" s="113"/>
      <c r="R172" s="130"/>
      <c r="S172" s="330"/>
      <c r="T172" s="130"/>
      <c r="U172" s="331"/>
      <c r="V172" s="332" t="str">
        <f t="shared" si="33"/>
        <v/>
      </c>
      <c r="W172" s="115"/>
      <c r="X172" s="343"/>
      <c r="Y172" s="344"/>
      <c r="Z172" s="344"/>
      <c r="AA172" s="234"/>
      <c r="AB172" s="161"/>
      <c r="AC172" s="125"/>
      <c r="AD172" s="122"/>
      <c r="AE172" s="123"/>
      <c r="AF172" s="123" t="str">
        <f>IF(AND(AB172="",AD172=""),"",IF(AD172="",AB172,AD172))</f>
        <v/>
      </c>
      <c r="AG172" s="122"/>
      <c r="AH172" s="123"/>
      <c r="AI172" s="122"/>
      <c r="AJ172" s="123"/>
      <c r="AK172" s="139" t="str">
        <f t="shared" si="29"/>
        <v/>
      </c>
      <c r="AL172" s="528"/>
      <c r="AM172" s="139"/>
      <c r="AN172" s="122"/>
      <c r="AO172" s="139"/>
      <c r="AP172" s="123" t="str">
        <f t="shared" si="30"/>
        <v>.</v>
      </c>
      <c r="AQ172" s="369"/>
      <c r="AS172" s="353"/>
      <c r="AT172" s="354"/>
      <c r="AU172" s="354"/>
      <c r="AV172" s="355"/>
    </row>
    <row r="173" spans="1:48" s="96" customFormat="1" ht="45.75" customHeight="1" x14ac:dyDescent="0.25">
      <c r="A173" s="22" t="str">
        <f>MID($E$173,FIND("(Q",$E$173)+1,8)</f>
        <v>Q1b.3.2c</v>
      </c>
      <c r="B173" s="107" t="s">
        <v>573</v>
      </c>
      <c r="C173" s="51" t="s">
        <v>492</v>
      </c>
      <c r="D173" s="108"/>
      <c r="E173" s="633" t="s">
        <v>473</v>
      </c>
      <c r="F173" s="634"/>
      <c r="G173" s="634"/>
      <c r="H173" s="635"/>
      <c r="I173" s="481"/>
      <c r="J173" s="431"/>
      <c r="K173" s="432"/>
      <c r="L173" s="432"/>
      <c r="M173" s="433"/>
      <c r="N173" s="499" t="s">
        <v>0</v>
      </c>
      <c r="O173" s="330" t="str">
        <f t="shared" si="35"/>
        <v/>
      </c>
      <c r="P173" s="130"/>
      <c r="Q173" s="113"/>
      <c r="R173" s="130"/>
      <c r="S173" s="330"/>
      <c r="T173" s="130"/>
      <c r="U173" s="331"/>
      <c r="V173" s="332" t="str">
        <f t="shared" si="33"/>
        <v/>
      </c>
      <c r="W173" s="115"/>
      <c r="X173" s="343"/>
      <c r="Y173" s="344"/>
      <c r="Z173" s="344"/>
      <c r="AA173" s="234"/>
      <c r="AB173" s="161"/>
      <c r="AC173" s="125"/>
      <c r="AD173" s="122"/>
      <c r="AE173" s="123"/>
      <c r="AF173" s="123" t="str">
        <f>IF(AND(AB173="",AD173=""),"",IF(AD173="",AB173,AD173))</f>
        <v/>
      </c>
      <c r="AG173" s="122"/>
      <c r="AH173" s="123"/>
      <c r="AI173" s="122"/>
      <c r="AJ173" s="123"/>
      <c r="AK173" s="139" t="str">
        <f t="shared" si="29"/>
        <v/>
      </c>
      <c r="AL173" s="528"/>
      <c r="AM173" s="139"/>
      <c r="AN173" s="122"/>
      <c r="AO173" s="139"/>
      <c r="AP173" s="123" t="str">
        <f t="shared" si="30"/>
        <v>.</v>
      </c>
      <c r="AQ173" s="369"/>
      <c r="AS173" s="353"/>
      <c r="AT173" s="354"/>
      <c r="AU173" s="354"/>
      <c r="AV173" s="355"/>
    </row>
    <row r="174" spans="1:48" s="96" customFormat="1" ht="40.5" customHeight="1" x14ac:dyDescent="0.25">
      <c r="A174" s="22" t="str">
        <f>MID($E$174,FIND("(Q",$E$174)+1,8)</f>
        <v>Q1b.3.2d</v>
      </c>
      <c r="B174" s="107" t="s">
        <v>572</v>
      </c>
      <c r="C174" s="84" t="s">
        <v>493</v>
      </c>
      <c r="D174" s="109"/>
      <c r="E174" s="636" t="s">
        <v>550</v>
      </c>
      <c r="F174" s="636"/>
      <c r="G174" s="636"/>
      <c r="H174" s="637"/>
      <c r="I174" s="481"/>
      <c r="J174" s="431"/>
      <c r="K174" s="432"/>
      <c r="L174" s="432"/>
      <c r="M174" s="433"/>
      <c r="N174" s="499" t="s">
        <v>0</v>
      </c>
      <c r="O174" s="330" t="str">
        <f t="shared" si="35"/>
        <v/>
      </c>
      <c r="P174" s="113"/>
      <c r="Q174" s="113"/>
      <c r="R174" s="130"/>
      <c r="S174" s="330"/>
      <c r="T174" s="330"/>
      <c r="U174" s="331"/>
      <c r="V174" s="332" t="str">
        <f t="shared" si="33"/>
        <v/>
      </c>
      <c r="W174" s="115"/>
      <c r="X174" s="343"/>
      <c r="Y174" s="344"/>
      <c r="Z174" s="344"/>
      <c r="AA174" s="234"/>
      <c r="AB174" s="161"/>
      <c r="AC174" s="125"/>
      <c r="AD174" s="122"/>
      <c r="AE174" s="123"/>
      <c r="AF174" s="123" t="str">
        <f>IF(AND(AB174="",AD174=""),"",IF(AD174="",AB174,AD174))</f>
        <v/>
      </c>
      <c r="AG174" s="122"/>
      <c r="AH174" s="123"/>
      <c r="AI174" s="122"/>
      <c r="AJ174" s="123"/>
      <c r="AK174" s="139" t="str">
        <f t="shared" si="29"/>
        <v/>
      </c>
      <c r="AL174" s="373"/>
      <c r="AM174" s="139"/>
      <c r="AN174" s="122"/>
      <c r="AO174" s="139"/>
      <c r="AP174" s="123" t="str">
        <f t="shared" si="30"/>
        <v>.</v>
      </c>
      <c r="AQ174" s="369"/>
      <c r="AS174" s="353"/>
      <c r="AT174" s="354"/>
      <c r="AU174" s="354"/>
      <c r="AV174" s="355"/>
    </row>
    <row r="175" spans="1:48" s="96" customFormat="1" ht="102.65" customHeight="1" x14ac:dyDescent="0.25">
      <c r="A175" s="22"/>
      <c r="B175" s="107"/>
      <c r="C175" s="84"/>
      <c r="D175" s="638" t="s">
        <v>430</v>
      </c>
      <c r="E175" s="639"/>
      <c r="F175" s="639"/>
      <c r="G175" s="639"/>
      <c r="H175" s="640"/>
      <c r="I175" s="91" t="s">
        <v>612</v>
      </c>
      <c r="J175" s="393"/>
      <c r="K175" s="394"/>
      <c r="L175" s="394"/>
      <c r="M175" s="395"/>
      <c r="N175" s="343"/>
      <c r="O175" s="344"/>
      <c r="P175" s="233"/>
      <c r="Q175" s="233"/>
      <c r="R175" s="233"/>
      <c r="S175" s="344"/>
      <c r="T175" s="344"/>
      <c r="U175" s="326"/>
      <c r="V175" s="63"/>
      <c r="W175" s="234"/>
      <c r="X175" s="343"/>
      <c r="Y175" s="344"/>
      <c r="Z175" s="344"/>
      <c r="AA175" s="234"/>
      <c r="AB175" s="321"/>
      <c r="AC175" s="327"/>
      <c r="AD175" s="233"/>
      <c r="AE175" s="344"/>
      <c r="AF175" s="344"/>
      <c r="AG175" s="233"/>
      <c r="AH175" s="344"/>
      <c r="AI175" s="233"/>
      <c r="AJ175" s="344"/>
      <c r="AK175" s="326" t="str">
        <f t="shared" si="29"/>
        <v/>
      </c>
      <c r="AL175" s="529"/>
      <c r="AM175" s="326"/>
      <c r="AN175" s="233"/>
      <c r="AO175" s="326"/>
      <c r="AP175" s="344" t="str">
        <f t="shared" si="30"/>
        <v>.</v>
      </c>
      <c r="AQ175" s="370"/>
      <c r="AS175" s="353"/>
      <c r="AT175" s="354"/>
      <c r="AU175" s="354"/>
      <c r="AV175" s="355"/>
    </row>
    <row r="176" spans="1:48" s="96" customFormat="1" ht="96" customHeight="1" x14ac:dyDescent="0.25">
      <c r="A176" s="22" t="str">
        <f>MID(E176,FIND("(Q",E176)+1,7)</f>
        <v>Q1b.4.1</v>
      </c>
      <c r="B176" s="107" t="s">
        <v>36</v>
      </c>
      <c r="C176" s="84"/>
      <c r="D176" s="479"/>
      <c r="E176" s="568" t="s">
        <v>538</v>
      </c>
      <c r="F176" s="551"/>
      <c r="G176" s="551"/>
      <c r="H176" s="567"/>
      <c r="I176" s="480" t="s">
        <v>494</v>
      </c>
      <c r="J176" s="428"/>
      <c r="K176" s="429"/>
      <c r="L176" s="429"/>
      <c r="M176" s="430"/>
      <c r="N176" s="499" t="s">
        <v>0</v>
      </c>
      <c r="O176" s="330" t="str">
        <f t="shared" ref="O176" si="36">IF(OR(B176="NI",B176="N"),"New question introduced in 2023 - Please answer this question for the year of the previous update in Column P",IF(B176="EC","Small changes were made to the question. Take extra care when validating the response in Column N. If necessary, please change your answer in Column P",""))</f>
        <v>New question introduced in 2023 - Please answer this question for the year of the previous update in Column P</v>
      </c>
      <c r="P176" s="113"/>
      <c r="Q176" s="113"/>
      <c r="R176" s="130"/>
      <c r="S176" s="330"/>
      <c r="T176" s="130"/>
      <c r="U176" s="331"/>
      <c r="V176" s="332" t="str">
        <f t="shared" si="33"/>
        <v/>
      </c>
      <c r="W176" s="115"/>
      <c r="X176" s="343"/>
      <c r="Y176" s="344"/>
      <c r="Z176" s="344"/>
      <c r="AA176" s="234"/>
      <c r="AB176" s="161"/>
      <c r="AC176" s="125"/>
      <c r="AD176" s="122"/>
      <c r="AE176" s="123"/>
      <c r="AF176" s="123" t="str">
        <f>IF(AND(AB176="",AD176=""),"",IF(AD176="",AB176,AD176))</f>
        <v/>
      </c>
      <c r="AG176" s="122"/>
      <c r="AH176" s="123"/>
      <c r="AI176" s="122"/>
      <c r="AJ176" s="123"/>
      <c r="AK176" s="139" t="str">
        <f t="shared" si="29"/>
        <v/>
      </c>
      <c r="AL176" s="528"/>
      <c r="AM176" s="139"/>
      <c r="AN176" s="122"/>
      <c r="AO176" s="139"/>
      <c r="AP176" s="123" t="str">
        <f t="shared" si="30"/>
        <v>.</v>
      </c>
      <c r="AQ176" s="369"/>
      <c r="AS176" s="353"/>
      <c r="AT176" s="354"/>
      <c r="AU176" s="354"/>
      <c r="AV176" s="355"/>
    </row>
    <row r="177" spans="1:48" s="96" customFormat="1" ht="37" customHeight="1" x14ac:dyDescent="0.25">
      <c r="A177" s="22" t="str">
        <f>MID(E177,FIND("(Q",E177)+1,8)</f>
        <v>Q1b.4.1a</v>
      </c>
      <c r="B177" s="168" t="s">
        <v>304</v>
      </c>
      <c r="C177" s="84"/>
      <c r="D177" s="479"/>
      <c r="E177" s="551" t="s">
        <v>569</v>
      </c>
      <c r="F177" s="551"/>
      <c r="G177" s="551"/>
      <c r="H177" s="567"/>
      <c r="I177" s="480"/>
      <c r="J177" s="428"/>
      <c r="K177" s="429"/>
      <c r="L177" s="429"/>
      <c r="M177" s="430"/>
      <c r="N177" s="499" t="s">
        <v>0</v>
      </c>
      <c r="O177" s="330"/>
      <c r="P177" s="113"/>
      <c r="Q177" s="113"/>
      <c r="R177" s="130"/>
      <c r="S177" s="330"/>
      <c r="T177" s="130"/>
      <c r="U177" s="331"/>
      <c r="V177" s="332" t="str">
        <f t="shared" si="33"/>
        <v/>
      </c>
      <c r="W177" s="115"/>
      <c r="X177" s="343"/>
      <c r="Y177" s="344"/>
      <c r="Z177" s="344"/>
      <c r="AA177" s="234"/>
      <c r="AB177" s="161"/>
      <c r="AC177" s="125"/>
      <c r="AD177" s="122"/>
      <c r="AE177" s="123"/>
      <c r="AF177" s="123"/>
      <c r="AG177" s="122"/>
      <c r="AH177" s="123"/>
      <c r="AI177" s="122"/>
      <c r="AJ177" s="123"/>
      <c r="AK177" s="139" t="str">
        <f t="shared" si="29"/>
        <v/>
      </c>
      <c r="AL177" s="528"/>
      <c r="AM177" s="139"/>
      <c r="AN177" s="122"/>
      <c r="AO177" s="139"/>
      <c r="AP177" s="123" t="str">
        <f t="shared" si="30"/>
        <v>.</v>
      </c>
      <c r="AQ177" s="369"/>
      <c r="AS177" s="353"/>
      <c r="AT177" s="354"/>
      <c r="AU177" s="354"/>
      <c r="AV177" s="355"/>
    </row>
    <row r="178" spans="1:48" s="96" customFormat="1" ht="96" customHeight="1" x14ac:dyDescent="0.25">
      <c r="A178" s="22" t="str">
        <f t="shared" ref="A178" si="37">MID(E178,FIND("(Q",E178)+1,7)</f>
        <v>Q1b.4.2</v>
      </c>
      <c r="B178" s="107" t="s">
        <v>36</v>
      </c>
      <c r="C178" s="84"/>
      <c r="D178" s="479"/>
      <c r="E178" s="568" t="s">
        <v>537</v>
      </c>
      <c r="F178" s="551"/>
      <c r="G178" s="551"/>
      <c r="H178" s="567"/>
      <c r="I178" s="480" t="s">
        <v>494</v>
      </c>
      <c r="J178" s="428"/>
      <c r="K178" s="429"/>
      <c r="L178" s="429"/>
      <c r="M178" s="430"/>
      <c r="N178" s="499" t="s">
        <v>0</v>
      </c>
      <c r="O178" s="330" t="str">
        <f t="shared" ref="O178" si="38">IF(OR(B178="NI",B178="N"),"New question introduced in 2023 - Please answer this question for the year of the previous update in Column P",IF(B178="EC","Small changes were made to the question. Take extra care when validating the response in Column N. If necessary, please change your answer in Column P",""))</f>
        <v>New question introduced in 2023 - Please answer this question for the year of the previous update in Column P</v>
      </c>
      <c r="P178" s="113"/>
      <c r="Q178" s="113"/>
      <c r="R178" s="130"/>
      <c r="S178" s="330"/>
      <c r="T178" s="130"/>
      <c r="U178" s="331"/>
      <c r="V178" s="332" t="str">
        <f t="shared" si="33"/>
        <v/>
      </c>
      <c r="W178" s="115"/>
      <c r="X178" s="343"/>
      <c r="Y178" s="344"/>
      <c r="Z178" s="344"/>
      <c r="AA178" s="234"/>
      <c r="AB178" s="161"/>
      <c r="AC178" s="125"/>
      <c r="AD178" s="122"/>
      <c r="AE178" s="123"/>
      <c r="AF178" s="123" t="str">
        <f>IF(AND(AB178="",AD178=""),"",IF(AD178="",AB178,AD178))</f>
        <v/>
      </c>
      <c r="AG178" s="122"/>
      <c r="AH178" s="123"/>
      <c r="AI178" s="122"/>
      <c r="AJ178" s="123"/>
      <c r="AK178" s="139" t="str">
        <f t="shared" si="29"/>
        <v/>
      </c>
      <c r="AL178" s="528"/>
      <c r="AM178" s="139"/>
      <c r="AN178" s="122"/>
      <c r="AO178" s="139"/>
      <c r="AP178" s="123" t="str">
        <f t="shared" si="30"/>
        <v>.</v>
      </c>
      <c r="AQ178" s="369"/>
      <c r="AS178" s="353"/>
      <c r="AT178" s="354"/>
      <c r="AU178" s="354"/>
      <c r="AV178" s="355"/>
    </row>
    <row r="179" spans="1:48" s="96" customFormat="1" ht="38.15" customHeight="1" x14ac:dyDescent="0.25">
      <c r="A179" s="22" t="str">
        <f>MID(E179,FIND("(Q",E179)+1,8)</f>
        <v>Q1b.4.2a</v>
      </c>
      <c r="B179" s="107" t="s">
        <v>304</v>
      </c>
      <c r="C179" s="84"/>
      <c r="D179" s="479"/>
      <c r="E179" s="551" t="s">
        <v>568</v>
      </c>
      <c r="F179" s="551"/>
      <c r="G179" s="551"/>
      <c r="H179" s="567"/>
      <c r="I179" s="480"/>
      <c r="J179" s="428"/>
      <c r="K179" s="429"/>
      <c r="L179" s="429"/>
      <c r="M179" s="430"/>
      <c r="N179" s="499" t="s">
        <v>0</v>
      </c>
      <c r="O179" s="330"/>
      <c r="P179" s="113"/>
      <c r="Q179" s="113"/>
      <c r="R179" s="130"/>
      <c r="S179" s="330"/>
      <c r="T179" s="130"/>
      <c r="U179" s="331"/>
      <c r="V179" s="332" t="str">
        <f t="shared" si="33"/>
        <v/>
      </c>
      <c r="W179" s="115"/>
      <c r="X179" s="343"/>
      <c r="Y179" s="344"/>
      <c r="Z179" s="344"/>
      <c r="AA179" s="234"/>
      <c r="AB179" s="161"/>
      <c r="AC179" s="125"/>
      <c r="AD179" s="122"/>
      <c r="AE179" s="123"/>
      <c r="AF179" s="123"/>
      <c r="AG179" s="122"/>
      <c r="AH179" s="123"/>
      <c r="AI179" s="122"/>
      <c r="AJ179" s="123"/>
      <c r="AK179" s="139" t="str">
        <f t="shared" si="29"/>
        <v/>
      </c>
      <c r="AL179" s="528"/>
      <c r="AM179" s="139"/>
      <c r="AN179" s="122"/>
      <c r="AO179" s="139"/>
      <c r="AP179" s="123" t="str">
        <f t="shared" si="30"/>
        <v>.</v>
      </c>
      <c r="AQ179" s="369"/>
      <c r="AS179" s="353"/>
      <c r="AT179" s="354"/>
      <c r="AU179" s="354"/>
      <c r="AV179" s="355"/>
    </row>
    <row r="180" spans="1:48" s="96" customFormat="1" ht="96" customHeight="1" x14ac:dyDescent="0.25">
      <c r="A180" s="22" t="str">
        <f>MID(E180,FIND("(Q",E180)+1,7)</f>
        <v>Q1b.4.3</v>
      </c>
      <c r="B180" s="107" t="s">
        <v>36</v>
      </c>
      <c r="C180" s="84"/>
      <c r="D180" s="479"/>
      <c r="E180" s="568" t="s">
        <v>539</v>
      </c>
      <c r="F180" s="551"/>
      <c r="G180" s="551"/>
      <c r="H180" s="567"/>
      <c r="I180" s="170" t="s">
        <v>627</v>
      </c>
      <c r="J180" s="428"/>
      <c r="K180" s="429"/>
      <c r="L180" s="429"/>
      <c r="M180" s="430"/>
      <c r="N180" s="499" t="s">
        <v>0</v>
      </c>
      <c r="O180" s="330" t="str">
        <f t="shared" ref="O180" si="39">IF(OR(B180="NI",B180="N"),"New question introduced in 2023 - Please answer this question for the year of the previous update in Column P",IF(B180="EC","Small changes were made to the question. Take extra care when validating the response in Column N. If necessary, please change your answer in Column P",""))</f>
        <v>New question introduced in 2023 - Please answer this question for the year of the previous update in Column P</v>
      </c>
      <c r="P180" s="113"/>
      <c r="Q180" s="113"/>
      <c r="R180" s="130"/>
      <c r="S180" s="330"/>
      <c r="T180" s="130"/>
      <c r="U180" s="331"/>
      <c r="V180" s="332" t="str">
        <f t="shared" si="33"/>
        <v/>
      </c>
      <c r="W180" s="115"/>
      <c r="X180" s="343"/>
      <c r="Y180" s="344"/>
      <c r="Z180" s="344"/>
      <c r="AA180" s="234"/>
      <c r="AB180" s="161"/>
      <c r="AC180" s="125"/>
      <c r="AD180" s="122"/>
      <c r="AE180" s="123"/>
      <c r="AF180" s="123" t="str">
        <f>IF(AND(AB180="",AD180=""),"",IF(AD180="",AB180,AD180))</f>
        <v/>
      </c>
      <c r="AG180" s="122"/>
      <c r="AH180" s="123"/>
      <c r="AI180" s="122"/>
      <c r="AJ180" s="123"/>
      <c r="AK180" s="139" t="str">
        <f t="shared" si="29"/>
        <v/>
      </c>
      <c r="AL180" s="528"/>
      <c r="AM180" s="139"/>
      <c r="AN180" s="122"/>
      <c r="AO180" s="139"/>
      <c r="AP180" s="123" t="str">
        <f t="shared" si="30"/>
        <v>.</v>
      </c>
      <c r="AQ180" s="369"/>
      <c r="AS180" s="353"/>
      <c r="AT180" s="354"/>
      <c r="AU180" s="354"/>
      <c r="AV180" s="355"/>
    </row>
    <row r="181" spans="1:48" s="96" customFormat="1" ht="27" customHeight="1" x14ac:dyDescent="0.25">
      <c r="A181" s="22" t="str">
        <f t="shared" ref="A181" si="40">MID(E181,FIND("(Q",E181)+1,8)</f>
        <v>Q1b.4.3a</v>
      </c>
      <c r="B181" s="168" t="s">
        <v>304</v>
      </c>
      <c r="C181" s="84"/>
      <c r="D181" s="479"/>
      <c r="E181" s="551" t="s">
        <v>566</v>
      </c>
      <c r="F181" s="551"/>
      <c r="G181" s="551"/>
      <c r="H181" s="567"/>
      <c r="I181" s="170"/>
      <c r="J181" s="428"/>
      <c r="K181" s="429"/>
      <c r="L181" s="429"/>
      <c r="M181" s="430"/>
      <c r="N181" s="499" t="s">
        <v>0</v>
      </c>
      <c r="O181" s="330"/>
      <c r="P181" s="113"/>
      <c r="Q181" s="113"/>
      <c r="R181" s="130"/>
      <c r="S181" s="330"/>
      <c r="T181" s="130"/>
      <c r="U181" s="331"/>
      <c r="V181" s="332" t="str">
        <f t="shared" si="33"/>
        <v/>
      </c>
      <c r="W181" s="115"/>
      <c r="X181" s="343"/>
      <c r="Y181" s="344"/>
      <c r="Z181" s="344"/>
      <c r="AA181" s="234"/>
      <c r="AB181" s="161"/>
      <c r="AC181" s="125"/>
      <c r="AD181" s="122"/>
      <c r="AE181" s="123"/>
      <c r="AF181" s="123"/>
      <c r="AG181" s="122"/>
      <c r="AH181" s="123"/>
      <c r="AI181" s="122"/>
      <c r="AJ181" s="123"/>
      <c r="AK181" s="139" t="str">
        <f t="shared" si="29"/>
        <v/>
      </c>
      <c r="AL181" s="528"/>
      <c r="AM181" s="139"/>
      <c r="AN181" s="122"/>
      <c r="AO181" s="139"/>
      <c r="AP181" s="123" t="str">
        <f t="shared" si="30"/>
        <v>.</v>
      </c>
      <c r="AQ181" s="369"/>
      <c r="AS181" s="353"/>
      <c r="AT181" s="354"/>
      <c r="AU181" s="354"/>
      <c r="AV181" s="355"/>
    </row>
    <row r="182" spans="1:48" s="96" customFormat="1" ht="120" customHeight="1" x14ac:dyDescent="0.25">
      <c r="A182" s="22" t="str">
        <f>MID(E182,FIND("(Q",E182)+1,7)</f>
        <v>Q1b.4.4</v>
      </c>
      <c r="B182" s="168" t="s">
        <v>36</v>
      </c>
      <c r="C182" s="92"/>
      <c r="D182" s="479"/>
      <c r="E182" s="568" t="s">
        <v>571</v>
      </c>
      <c r="F182" s="551"/>
      <c r="G182" s="551"/>
      <c r="H182" s="567"/>
      <c r="I182" s="170" t="s">
        <v>627</v>
      </c>
      <c r="J182" s="428"/>
      <c r="K182" s="429"/>
      <c r="L182" s="429"/>
      <c r="M182" s="430"/>
      <c r="N182" s="499" t="s">
        <v>0</v>
      </c>
      <c r="O182" s="330" t="str">
        <f t="shared" ref="O182" si="41">IF(OR(B182="NI",B182="N"),"New question introduced in 2023 - Please answer this question for the year of the previous update in Column P",IF(B182="EC","Small changes were made to the question. Take extra care when validating the response in Column N. If necessary, please change your answer in Column P",""))</f>
        <v>New question introduced in 2023 - Please answer this question for the year of the previous update in Column P</v>
      </c>
      <c r="P182" s="113"/>
      <c r="Q182" s="113"/>
      <c r="R182" s="130"/>
      <c r="S182" s="330"/>
      <c r="T182" s="130"/>
      <c r="U182" s="331"/>
      <c r="V182" s="332" t="str">
        <f t="shared" si="33"/>
        <v/>
      </c>
      <c r="W182" s="115"/>
      <c r="X182" s="343"/>
      <c r="Y182" s="344"/>
      <c r="Z182" s="344"/>
      <c r="AA182" s="234"/>
      <c r="AB182" s="161"/>
      <c r="AC182" s="125"/>
      <c r="AD182" s="122"/>
      <c r="AE182" s="123"/>
      <c r="AF182" s="123" t="str">
        <f>IF(AND(AB182="",AD182=""),"",IF(AD182="",AB182,AD182))</f>
        <v/>
      </c>
      <c r="AG182" s="122"/>
      <c r="AH182" s="123"/>
      <c r="AI182" s="122"/>
      <c r="AJ182" s="123"/>
      <c r="AK182" s="139" t="str">
        <f t="shared" si="29"/>
        <v/>
      </c>
      <c r="AL182" s="528"/>
      <c r="AM182" s="139"/>
      <c r="AN182" s="122"/>
      <c r="AO182" s="139"/>
      <c r="AP182" s="123" t="str">
        <f t="shared" si="30"/>
        <v>.</v>
      </c>
      <c r="AQ182" s="369"/>
      <c r="AR182" s="169"/>
      <c r="AS182" s="353"/>
      <c r="AT182" s="354"/>
      <c r="AU182" s="354"/>
      <c r="AV182" s="355"/>
    </row>
    <row r="183" spans="1:48" s="96" customFormat="1" ht="32.25" customHeight="1" thickBot="1" x14ac:dyDescent="0.3">
      <c r="A183" s="111" t="str">
        <f>MID(E183,FIND("(Q",E183)+1,8)</f>
        <v>Q1b.4.4a</v>
      </c>
      <c r="B183" s="112" t="s">
        <v>304</v>
      </c>
      <c r="C183" s="154"/>
      <c r="D183" s="110"/>
      <c r="E183" s="616" t="s">
        <v>567</v>
      </c>
      <c r="F183" s="616"/>
      <c r="G183" s="616"/>
      <c r="H183" s="617"/>
      <c r="I183" s="180"/>
      <c r="J183" s="434"/>
      <c r="K183" s="435"/>
      <c r="L183" s="435"/>
      <c r="M183" s="436"/>
      <c r="N183" s="513" t="s">
        <v>0</v>
      </c>
      <c r="O183" s="374"/>
      <c r="P183" s="333"/>
      <c r="Q183" s="333"/>
      <c r="R183" s="515"/>
      <c r="S183" s="374"/>
      <c r="T183" s="515"/>
      <c r="U183" s="379"/>
      <c r="V183" s="333" t="str">
        <f t="shared" si="33"/>
        <v/>
      </c>
      <c r="W183" s="117"/>
      <c r="X183" s="345"/>
      <c r="Y183" s="346"/>
      <c r="Z183" s="346"/>
      <c r="AA183" s="439"/>
      <c r="AB183" s="163"/>
      <c r="AC183" s="375"/>
      <c r="AD183" s="516"/>
      <c r="AE183" s="376"/>
      <c r="AF183" s="376"/>
      <c r="AG183" s="516"/>
      <c r="AH183" s="376"/>
      <c r="AI183" s="516"/>
      <c r="AJ183" s="376"/>
      <c r="AK183" s="377" t="str">
        <f t="shared" si="29"/>
        <v/>
      </c>
      <c r="AL183" s="534"/>
      <c r="AM183" s="377"/>
      <c r="AN183" s="516"/>
      <c r="AO183" s="377"/>
      <c r="AP183" s="376" t="str">
        <f t="shared" si="30"/>
        <v>.</v>
      </c>
      <c r="AQ183" s="378"/>
      <c r="AR183" s="171"/>
      <c r="AS183" s="362"/>
      <c r="AT183" s="363"/>
      <c r="AU183" s="363"/>
      <c r="AV183" s="364"/>
    </row>
    <row r="184" spans="1:48" x14ac:dyDescent="0.25">
      <c r="J184" s="73"/>
      <c r="K184" s="73"/>
      <c r="L184" s="73"/>
      <c r="M184" s="73"/>
      <c r="V184" s="63"/>
      <c r="AB184" s="523"/>
      <c r="AC184" s="524"/>
      <c r="AM184" s="465"/>
      <c r="AS184" s="75"/>
      <c r="AT184" s="75"/>
      <c r="AU184" s="75"/>
      <c r="AV184" s="75"/>
    </row>
    <row r="185" spans="1:48" x14ac:dyDescent="0.25">
      <c r="A185" s="2"/>
      <c r="B185" s="2">
        <f>COUNTIF(B6:B183,"E")+ COUNTIF(B6:B183,"EC")+ COUNTIF(B6:B183,"N")+ COUNTIF(B6:B183,"ETS")</f>
        <v>110</v>
      </c>
      <c r="C185" s="2"/>
      <c r="H185" s="2"/>
      <c r="I185" s="53"/>
      <c r="J185" s="53"/>
      <c r="K185" s="53"/>
      <c r="L185" s="53"/>
      <c r="M185" s="53"/>
      <c r="N185" s="52"/>
      <c r="O185" s="52"/>
      <c r="Q185" s="53"/>
      <c r="R185" s="53"/>
      <c r="S185" s="53"/>
      <c r="T185" s="53"/>
      <c r="U185" s="53"/>
      <c r="V185" s="52"/>
      <c r="W185" s="52"/>
      <c r="X185" s="52"/>
      <c r="Y185" s="52"/>
      <c r="Z185" s="52"/>
      <c r="AA185" s="52"/>
      <c r="AB185" s="523"/>
      <c r="AC185" s="523"/>
      <c r="AD185" s="52"/>
      <c r="AE185" s="52"/>
      <c r="AF185" s="52"/>
      <c r="AG185" s="52"/>
      <c r="AH185" s="279"/>
      <c r="AI185" s="2"/>
      <c r="AJ185" s="2"/>
      <c r="AK185" s="2"/>
      <c r="AS185" s="2">
        <f>COUNTIF(AS6:AS183,"x")</f>
        <v>0</v>
      </c>
      <c r="AT185" s="2">
        <f>AS185/B185</f>
        <v>0</v>
      </c>
      <c r="AU185" s="2"/>
      <c r="AV185" s="2"/>
    </row>
    <row r="186" spans="1:48" x14ac:dyDescent="0.25">
      <c r="AB186" s="523"/>
      <c r="AC186" s="524"/>
      <c r="AS186" s="75"/>
      <c r="AT186" s="75"/>
      <c r="AU186" s="75"/>
      <c r="AV186" s="75"/>
    </row>
    <row r="187" spans="1:48" x14ac:dyDescent="0.25">
      <c r="AB187" s="523"/>
      <c r="AC187" s="524"/>
      <c r="AS187" s="75"/>
      <c r="AT187" s="75"/>
      <c r="AU187" s="75"/>
      <c r="AV187" s="75"/>
    </row>
    <row r="188" spans="1:48" x14ac:dyDescent="0.25">
      <c r="AB188" s="523"/>
      <c r="AC188" s="524"/>
      <c r="AS188" s="75"/>
      <c r="AT188" s="75"/>
      <c r="AU188" s="75"/>
      <c r="AV188" s="75"/>
    </row>
    <row r="189" spans="1:48" x14ac:dyDescent="0.25">
      <c r="AB189" s="523"/>
      <c r="AC189" s="524"/>
      <c r="AS189" s="75"/>
      <c r="AT189" s="75"/>
      <c r="AU189" s="75"/>
      <c r="AV189" s="75"/>
    </row>
    <row r="190" spans="1:48" x14ac:dyDescent="0.25">
      <c r="AB190" s="523"/>
      <c r="AC190" s="524"/>
      <c r="AS190" s="75"/>
      <c r="AT190" s="75"/>
      <c r="AU190" s="75"/>
      <c r="AV190" s="75"/>
    </row>
    <row r="191" spans="1:48" x14ac:dyDescent="0.25">
      <c r="AB191" s="523"/>
      <c r="AC191" s="524"/>
      <c r="AS191" s="75"/>
      <c r="AT191" s="75"/>
      <c r="AU191" s="75"/>
      <c r="AV191" s="75"/>
    </row>
    <row r="192" spans="1:48" x14ac:dyDescent="0.25">
      <c r="AB192" s="523"/>
      <c r="AC192" s="524"/>
      <c r="AS192" s="75"/>
      <c r="AT192" s="75"/>
      <c r="AU192" s="75"/>
      <c r="AV192" s="75"/>
    </row>
    <row r="193" spans="28:48" x14ac:dyDescent="0.25">
      <c r="AB193" s="523"/>
      <c r="AC193" s="524"/>
      <c r="AS193" s="75"/>
      <c r="AT193" s="75"/>
      <c r="AU193" s="75"/>
      <c r="AV193" s="75"/>
    </row>
    <row r="194" spans="28:48" x14ac:dyDescent="0.25">
      <c r="AB194" s="523"/>
      <c r="AC194" s="524"/>
      <c r="AS194" s="75"/>
      <c r="AT194" s="75"/>
      <c r="AU194" s="75"/>
      <c r="AV194" s="75"/>
    </row>
    <row r="195" spans="28:48" x14ac:dyDescent="0.25">
      <c r="AB195" s="523"/>
      <c r="AC195" s="524"/>
      <c r="AS195" s="75"/>
      <c r="AT195" s="75"/>
      <c r="AU195" s="75"/>
      <c r="AV195" s="75"/>
    </row>
    <row r="196" spans="28:48" x14ac:dyDescent="0.25">
      <c r="AB196" s="523"/>
      <c r="AC196" s="524"/>
      <c r="AS196" s="75"/>
      <c r="AT196" s="75"/>
      <c r="AU196" s="75"/>
      <c r="AV196" s="75"/>
    </row>
    <row r="197" spans="28:48" x14ac:dyDescent="0.25">
      <c r="AB197" s="523"/>
      <c r="AC197" s="524"/>
      <c r="AS197" s="75"/>
      <c r="AT197" s="75"/>
      <c r="AU197" s="75"/>
      <c r="AV197" s="75"/>
    </row>
    <row r="198" spans="28:48" x14ac:dyDescent="0.25">
      <c r="AB198" s="523"/>
      <c r="AC198" s="524"/>
      <c r="AS198" s="75"/>
      <c r="AT198" s="75"/>
      <c r="AU198" s="75"/>
      <c r="AV198" s="75"/>
    </row>
    <row r="199" spans="28:48" x14ac:dyDescent="0.25">
      <c r="AB199" s="523"/>
      <c r="AC199" s="524"/>
      <c r="AS199" s="75"/>
      <c r="AT199" s="75"/>
      <c r="AU199" s="75"/>
      <c r="AV199" s="75"/>
    </row>
    <row r="200" spans="28:48" x14ac:dyDescent="0.25">
      <c r="AB200" s="523"/>
      <c r="AC200" s="524"/>
      <c r="AS200" s="75"/>
      <c r="AT200" s="75"/>
      <c r="AU200" s="75"/>
      <c r="AV200" s="75"/>
    </row>
    <row r="201" spans="28:48" x14ac:dyDescent="0.25">
      <c r="AB201" s="523"/>
      <c r="AC201" s="524"/>
      <c r="AS201" s="75"/>
      <c r="AT201" s="75"/>
      <c r="AU201" s="75"/>
      <c r="AV201" s="75"/>
    </row>
    <row r="202" spans="28:48" x14ac:dyDescent="0.25">
      <c r="AB202" s="523"/>
      <c r="AC202" s="524"/>
      <c r="AS202" s="75"/>
      <c r="AT202" s="75"/>
      <c r="AU202" s="75"/>
      <c r="AV202" s="75"/>
    </row>
    <row r="203" spans="28:48" x14ac:dyDescent="0.25">
      <c r="AB203" s="523"/>
      <c r="AC203" s="524"/>
      <c r="AS203" s="75"/>
      <c r="AT203" s="75"/>
      <c r="AU203" s="75"/>
      <c r="AV203" s="75"/>
    </row>
    <row r="204" spans="28:48" x14ac:dyDescent="0.25">
      <c r="AB204" s="523"/>
      <c r="AC204" s="524"/>
      <c r="AS204" s="75"/>
      <c r="AT204" s="75"/>
      <c r="AU204" s="75"/>
      <c r="AV204" s="75"/>
    </row>
    <row r="205" spans="28:48" x14ac:dyDescent="0.25">
      <c r="AB205" s="523"/>
      <c r="AC205" s="524"/>
      <c r="AS205" s="75"/>
      <c r="AT205" s="75"/>
      <c r="AU205" s="75"/>
      <c r="AV205" s="75"/>
    </row>
    <row r="206" spans="28:48" x14ac:dyDescent="0.25">
      <c r="AB206" s="523"/>
      <c r="AC206" s="524"/>
      <c r="AS206" s="75"/>
      <c r="AT206" s="75"/>
      <c r="AU206" s="75"/>
      <c r="AV206" s="75"/>
    </row>
    <row r="207" spans="28:48" x14ac:dyDescent="0.25">
      <c r="AB207" s="523"/>
      <c r="AC207" s="524"/>
      <c r="AS207" s="75"/>
      <c r="AT207" s="75"/>
      <c r="AU207" s="75"/>
      <c r="AV207" s="75"/>
    </row>
    <row r="208" spans="28:48" x14ac:dyDescent="0.25">
      <c r="AB208" s="523"/>
      <c r="AC208" s="524"/>
      <c r="AS208" s="75"/>
      <c r="AT208" s="75"/>
      <c r="AU208" s="75"/>
      <c r="AV208" s="75"/>
    </row>
    <row r="209" spans="28:48" x14ac:dyDescent="0.25">
      <c r="AB209" s="523"/>
      <c r="AC209" s="524"/>
      <c r="AS209" s="75"/>
      <c r="AT209" s="75"/>
      <c r="AU209" s="75"/>
      <c r="AV209" s="75"/>
    </row>
    <row r="210" spans="28:48" x14ac:dyDescent="0.25">
      <c r="AB210" s="523"/>
      <c r="AC210" s="524"/>
      <c r="AS210" s="75"/>
      <c r="AT210" s="75"/>
      <c r="AU210" s="75"/>
      <c r="AV210" s="75"/>
    </row>
    <row r="211" spans="28:48" x14ac:dyDescent="0.25">
      <c r="AB211" s="523"/>
      <c r="AC211" s="524"/>
      <c r="AS211" s="75"/>
      <c r="AT211" s="75"/>
      <c r="AU211" s="75"/>
      <c r="AV211" s="75"/>
    </row>
    <row r="212" spans="28:48" x14ac:dyDescent="0.25">
      <c r="AB212" s="523"/>
      <c r="AC212" s="524"/>
      <c r="AS212" s="75"/>
      <c r="AT212" s="75"/>
      <c r="AU212" s="75"/>
      <c r="AV212" s="75"/>
    </row>
    <row r="213" spans="28:48" x14ac:dyDescent="0.25">
      <c r="AB213" s="523"/>
      <c r="AC213" s="524"/>
      <c r="AS213" s="75"/>
      <c r="AT213" s="75"/>
      <c r="AU213" s="75"/>
      <c r="AV213" s="75"/>
    </row>
    <row r="214" spans="28:48" x14ac:dyDescent="0.25">
      <c r="AB214" s="523"/>
      <c r="AC214" s="524"/>
      <c r="AS214" s="75"/>
      <c r="AT214" s="75"/>
      <c r="AU214" s="75"/>
      <c r="AV214" s="75"/>
    </row>
    <row r="215" spans="28:48" x14ac:dyDescent="0.25">
      <c r="AB215" s="523"/>
      <c r="AC215" s="524"/>
      <c r="AS215" s="75"/>
      <c r="AT215" s="75"/>
      <c r="AU215" s="75"/>
      <c r="AV215" s="75"/>
    </row>
    <row r="216" spans="28:48" x14ac:dyDescent="0.25">
      <c r="AB216" s="523"/>
      <c r="AC216" s="524"/>
      <c r="AS216" s="75"/>
      <c r="AT216" s="75"/>
      <c r="AU216" s="75"/>
      <c r="AV216" s="75"/>
    </row>
    <row r="217" spans="28:48" x14ac:dyDescent="0.25">
      <c r="AB217" s="523"/>
      <c r="AC217" s="524"/>
      <c r="AS217" s="75"/>
      <c r="AT217" s="75"/>
      <c r="AU217" s="75"/>
      <c r="AV217" s="75"/>
    </row>
    <row r="218" spans="28:48" x14ac:dyDescent="0.25">
      <c r="AB218" s="523"/>
      <c r="AC218" s="524"/>
      <c r="AS218" s="75"/>
      <c r="AT218" s="75"/>
      <c r="AU218" s="75"/>
      <c r="AV218" s="75"/>
    </row>
    <row r="219" spans="28:48" x14ac:dyDescent="0.25">
      <c r="AB219" s="523"/>
      <c r="AC219" s="524"/>
      <c r="AS219" s="75"/>
      <c r="AT219" s="75"/>
      <c r="AU219" s="75"/>
      <c r="AV219" s="75"/>
    </row>
    <row r="220" spans="28:48" x14ac:dyDescent="0.25">
      <c r="AB220" s="523"/>
      <c r="AC220" s="524"/>
      <c r="AS220" s="75"/>
      <c r="AT220" s="75"/>
      <c r="AU220" s="75"/>
      <c r="AV220" s="75"/>
    </row>
    <row r="221" spans="28:48" x14ac:dyDescent="0.25">
      <c r="AB221" s="523"/>
      <c r="AC221" s="524"/>
      <c r="AS221" s="75"/>
      <c r="AT221" s="75"/>
      <c r="AU221" s="75"/>
      <c r="AV221" s="75"/>
    </row>
    <row r="222" spans="28:48" x14ac:dyDescent="0.25">
      <c r="AB222" s="523"/>
      <c r="AC222" s="524"/>
      <c r="AS222" s="75"/>
      <c r="AT222" s="75"/>
      <c r="AU222" s="75"/>
      <c r="AV222" s="75"/>
    </row>
    <row r="223" spans="28:48" x14ac:dyDescent="0.25">
      <c r="AB223" s="523"/>
      <c r="AC223" s="524"/>
      <c r="AS223" s="75"/>
      <c r="AT223" s="75"/>
      <c r="AU223" s="75"/>
      <c r="AV223" s="75"/>
    </row>
    <row r="224" spans="28:48" x14ac:dyDescent="0.25">
      <c r="AB224" s="523"/>
      <c r="AC224" s="524"/>
      <c r="AS224" s="75"/>
      <c r="AT224" s="75"/>
      <c r="AU224" s="75"/>
      <c r="AV224" s="75"/>
    </row>
    <row r="225" spans="28:48" x14ac:dyDescent="0.25">
      <c r="AB225" s="523"/>
      <c r="AC225" s="524"/>
      <c r="AS225" s="75"/>
      <c r="AT225" s="75"/>
      <c r="AU225" s="75"/>
      <c r="AV225" s="75"/>
    </row>
    <row r="226" spans="28:48" x14ac:dyDescent="0.25">
      <c r="AB226" s="523"/>
      <c r="AC226" s="524"/>
      <c r="AS226" s="75"/>
      <c r="AT226" s="75"/>
      <c r="AU226" s="75"/>
      <c r="AV226" s="75"/>
    </row>
    <row r="227" spans="28:48" x14ac:dyDescent="0.25">
      <c r="AB227" s="523"/>
      <c r="AC227" s="524"/>
      <c r="AS227" s="75"/>
      <c r="AT227" s="75"/>
      <c r="AU227" s="75"/>
      <c r="AV227" s="75"/>
    </row>
    <row r="228" spans="28:48" x14ac:dyDescent="0.25">
      <c r="AB228" s="523"/>
      <c r="AC228" s="524"/>
      <c r="AS228" s="75"/>
      <c r="AT228" s="75"/>
      <c r="AU228" s="75"/>
      <c r="AV228" s="75"/>
    </row>
    <row r="229" spans="28:48" x14ac:dyDescent="0.25">
      <c r="AB229" s="523"/>
      <c r="AC229" s="524"/>
      <c r="AS229" s="75"/>
      <c r="AT229" s="75"/>
      <c r="AU229" s="75"/>
      <c r="AV229" s="75"/>
    </row>
    <row r="230" spans="28:48" x14ac:dyDescent="0.25">
      <c r="AB230" s="523"/>
      <c r="AC230" s="524"/>
      <c r="AS230" s="75"/>
      <c r="AT230" s="75"/>
      <c r="AU230" s="75"/>
      <c r="AV230" s="75"/>
    </row>
    <row r="231" spans="28:48" x14ac:dyDescent="0.25">
      <c r="AB231" s="523"/>
      <c r="AC231" s="524"/>
      <c r="AS231" s="75"/>
      <c r="AT231" s="75"/>
      <c r="AU231" s="75"/>
      <c r="AV231" s="75"/>
    </row>
    <row r="232" spans="28:48" x14ac:dyDescent="0.25">
      <c r="AB232" s="523"/>
      <c r="AC232" s="524"/>
      <c r="AS232" s="75"/>
      <c r="AT232" s="75"/>
      <c r="AU232" s="75"/>
      <c r="AV232" s="75"/>
    </row>
    <row r="233" spans="28:48" x14ac:dyDescent="0.25">
      <c r="AB233" s="523"/>
      <c r="AC233" s="524"/>
      <c r="AS233" s="75"/>
      <c r="AT233" s="75"/>
      <c r="AU233" s="75"/>
      <c r="AV233" s="75"/>
    </row>
    <row r="234" spans="28:48" x14ac:dyDescent="0.25">
      <c r="AB234" s="523"/>
      <c r="AC234" s="524"/>
      <c r="AS234" s="75"/>
      <c r="AT234" s="75"/>
      <c r="AU234" s="75"/>
      <c r="AV234" s="75"/>
    </row>
    <row r="235" spans="28:48" x14ac:dyDescent="0.25">
      <c r="AB235" s="523"/>
      <c r="AC235" s="524"/>
      <c r="AS235" s="75"/>
      <c r="AT235" s="75"/>
      <c r="AU235" s="75"/>
      <c r="AV235" s="75"/>
    </row>
    <row r="236" spans="28:48" x14ac:dyDescent="0.25">
      <c r="AB236" s="523"/>
      <c r="AC236" s="524"/>
      <c r="AS236" s="75"/>
      <c r="AT236" s="75"/>
      <c r="AU236" s="75"/>
      <c r="AV236" s="75"/>
    </row>
    <row r="237" spans="28:48" x14ac:dyDescent="0.25">
      <c r="AB237" s="523"/>
      <c r="AC237" s="524"/>
      <c r="AS237" s="75"/>
      <c r="AT237" s="75"/>
      <c r="AU237" s="75"/>
      <c r="AV237" s="75"/>
    </row>
    <row r="238" spans="28:48" x14ac:dyDescent="0.25">
      <c r="AB238" s="523"/>
      <c r="AC238" s="524"/>
      <c r="AS238" s="75"/>
      <c r="AT238" s="75"/>
      <c r="AU238" s="75"/>
      <c r="AV238" s="75"/>
    </row>
    <row r="239" spans="28:48" x14ac:dyDescent="0.25">
      <c r="AB239" s="523"/>
      <c r="AC239" s="524"/>
      <c r="AS239" s="75"/>
      <c r="AT239" s="75"/>
      <c r="AU239" s="75"/>
      <c r="AV239" s="75"/>
    </row>
    <row r="240" spans="28:48" x14ac:dyDescent="0.25">
      <c r="AB240" s="523"/>
      <c r="AC240" s="524"/>
      <c r="AS240" s="75"/>
      <c r="AT240" s="75"/>
      <c r="AU240" s="75"/>
      <c r="AV240" s="75"/>
    </row>
    <row r="241" spans="28:48" x14ac:dyDescent="0.25">
      <c r="AB241" s="523"/>
      <c r="AC241" s="524"/>
      <c r="AS241" s="75"/>
      <c r="AT241" s="75"/>
      <c r="AU241" s="75"/>
      <c r="AV241" s="75"/>
    </row>
    <row r="242" spans="28:48" x14ac:dyDescent="0.25">
      <c r="AB242" s="523"/>
      <c r="AC242" s="524"/>
      <c r="AS242" s="75"/>
      <c r="AT242" s="75"/>
      <c r="AU242" s="75"/>
      <c r="AV242" s="75"/>
    </row>
    <row r="243" spans="28:48" x14ac:dyDescent="0.25">
      <c r="AB243" s="523"/>
      <c r="AC243" s="524"/>
      <c r="AS243" s="75"/>
      <c r="AT243" s="75"/>
      <c r="AU243" s="75"/>
      <c r="AV243" s="75"/>
    </row>
    <row r="244" spans="28:48" x14ac:dyDescent="0.25">
      <c r="AB244" s="523"/>
      <c r="AC244" s="524"/>
      <c r="AS244" s="75"/>
      <c r="AT244" s="75"/>
      <c r="AU244" s="75"/>
      <c r="AV244" s="75"/>
    </row>
    <row r="245" spans="28:48" x14ac:dyDescent="0.25">
      <c r="AB245" s="523"/>
      <c r="AC245" s="524"/>
      <c r="AS245" s="75"/>
      <c r="AT245" s="75"/>
      <c r="AU245" s="75"/>
      <c r="AV245" s="75"/>
    </row>
    <row r="246" spans="28:48" x14ac:dyDescent="0.25">
      <c r="AB246" s="523"/>
      <c r="AC246" s="524"/>
      <c r="AS246" s="75"/>
      <c r="AT246" s="75"/>
      <c r="AU246" s="75"/>
      <c r="AV246" s="75"/>
    </row>
    <row r="247" spans="28:48" x14ac:dyDescent="0.25">
      <c r="AB247" s="523"/>
      <c r="AC247" s="524"/>
      <c r="AS247" s="75"/>
      <c r="AT247" s="75"/>
      <c r="AU247" s="75"/>
      <c r="AV247" s="75"/>
    </row>
    <row r="248" spans="28:48" x14ac:dyDescent="0.25">
      <c r="AB248" s="523"/>
      <c r="AC248" s="524"/>
      <c r="AS248" s="75"/>
      <c r="AT248" s="75"/>
      <c r="AU248" s="75"/>
      <c r="AV248" s="75"/>
    </row>
    <row r="249" spans="28:48" x14ac:dyDescent="0.25">
      <c r="AB249" s="523"/>
      <c r="AC249" s="524"/>
      <c r="AS249" s="75"/>
      <c r="AT249" s="75"/>
      <c r="AU249" s="75"/>
      <c r="AV249" s="75"/>
    </row>
    <row r="250" spans="28:48" x14ac:dyDescent="0.25">
      <c r="AB250" s="523"/>
      <c r="AC250" s="524"/>
      <c r="AS250" s="75"/>
      <c r="AT250" s="75"/>
      <c r="AU250" s="75"/>
      <c r="AV250" s="75"/>
    </row>
    <row r="251" spans="28:48" x14ac:dyDescent="0.25">
      <c r="AB251" s="523"/>
      <c r="AC251" s="524"/>
      <c r="AS251" s="75"/>
      <c r="AT251" s="75"/>
      <c r="AU251" s="75"/>
      <c r="AV251" s="75"/>
    </row>
    <row r="252" spans="28:48" x14ac:dyDescent="0.25">
      <c r="AB252" s="523"/>
      <c r="AC252" s="524"/>
      <c r="AS252" s="75"/>
      <c r="AT252" s="75"/>
      <c r="AU252" s="75"/>
      <c r="AV252" s="75"/>
    </row>
    <row r="253" spans="28:48" x14ac:dyDescent="0.25">
      <c r="AB253" s="523"/>
      <c r="AC253" s="524"/>
      <c r="AS253" s="75"/>
      <c r="AT253" s="75"/>
      <c r="AU253" s="75"/>
      <c r="AV253" s="75"/>
    </row>
    <row r="254" spans="28:48" x14ac:dyDescent="0.25">
      <c r="AB254" s="523"/>
      <c r="AC254" s="524"/>
      <c r="AS254" s="75"/>
      <c r="AT254" s="75"/>
      <c r="AU254" s="75"/>
      <c r="AV254" s="75"/>
    </row>
    <row r="255" spans="28:48" x14ac:dyDescent="0.25">
      <c r="AB255" s="523"/>
      <c r="AC255" s="524"/>
      <c r="AS255" s="75"/>
      <c r="AT255" s="75"/>
      <c r="AU255" s="75"/>
      <c r="AV255" s="75"/>
    </row>
    <row r="256" spans="28:48" x14ac:dyDescent="0.25">
      <c r="AB256" s="523"/>
      <c r="AC256" s="524"/>
      <c r="AS256" s="75"/>
      <c r="AT256" s="75"/>
      <c r="AU256" s="75"/>
      <c r="AV256" s="75"/>
    </row>
    <row r="257" spans="28:48" x14ac:dyDescent="0.25">
      <c r="AB257" s="523"/>
      <c r="AC257" s="524"/>
      <c r="AS257" s="75"/>
      <c r="AT257" s="75"/>
      <c r="AU257" s="75"/>
      <c r="AV257" s="75"/>
    </row>
    <row r="258" spans="28:48" x14ac:dyDescent="0.25">
      <c r="AB258" s="523"/>
      <c r="AC258" s="524"/>
      <c r="AS258" s="75"/>
      <c r="AT258" s="75"/>
      <c r="AU258" s="75"/>
      <c r="AV258" s="75"/>
    </row>
    <row r="259" spans="28:48" x14ac:dyDescent="0.25">
      <c r="AB259" s="523"/>
      <c r="AC259" s="524"/>
      <c r="AS259" s="75"/>
      <c r="AT259" s="75"/>
      <c r="AU259" s="75"/>
      <c r="AV259" s="75"/>
    </row>
    <row r="260" spans="28:48" x14ac:dyDescent="0.25">
      <c r="AB260" s="523"/>
      <c r="AC260" s="524"/>
      <c r="AS260" s="75"/>
      <c r="AT260" s="75"/>
      <c r="AU260" s="75"/>
      <c r="AV260" s="75"/>
    </row>
    <row r="261" spans="28:48" x14ac:dyDescent="0.25">
      <c r="AB261" s="523"/>
      <c r="AC261" s="524"/>
      <c r="AS261" s="75"/>
      <c r="AT261" s="75"/>
      <c r="AU261" s="75"/>
      <c r="AV261" s="75"/>
    </row>
    <row r="262" spans="28:48" x14ac:dyDescent="0.25">
      <c r="AB262" s="523"/>
      <c r="AC262" s="524"/>
      <c r="AS262" s="75"/>
      <c r="AT262" s="75"/>
      <c r="AU262" s="75"/>
      <c r="AV262" s="75"/>
    </row>
    <row r="263" spans="28:48" x14ac:dyDescent="0.25">
      <c r="AB263" s="523"/>
      <c r="AC263" s="524"/>
      <c r="AS263" s="75"/>
      <c r="AT263" s="75"/>
      <c r="AU263" s="75"/>
      <c r="AV263" s="75"/>
    </row>
    <row r="264" spans="28:48" x14ac:dyDescent="0.25">
      <c r="AB264" s="523"/>
      <c r="AC264" s="524"/>
      <c r="AS264" s="75"/>
      <c r="AT264" s="75"/>
      <c r="AU264" s="75"/>
      <c r="AV264" s="75"/>
    </row>
    <row r="265" spans="28:48" x14ac:dyDescent="0.25">
      <c r="AB265" s="523"/>
      <c r="AC265" s="524"/>
    </row>
    <row r="266" spans="28:48" x14ac:dyDescent="0.25">
      <c r="AB266" s="523"/>
      <c r="AC266" s="524"/>
    </row>
    <row r="267" spans="28:48" x14ac:dyDescent="0.25">
      <c r="AB267" s="523"/>
      <c r="AC267" s="524"/>
    </row>
    <row r="268" spans="28:48" x14ac:dyDescent="0.25">
      <c r="AB268" s="523"/>
      <c r="AC268" s="524"/>
    </row>
    <row r="269" spans="28:48" x14ac:dyDescent="0.25">
      <c r="AB269" s="523"/>
      <c r="AC269" s="524"/>
    </row>
    <row r="270" spans="28:48" x14ac:dyDescent="0.25">
      <c r="AB270" s="523"/>
      <c r="AC270" s="524"/>
    </row>
    <row r="271" spans="28:48" x14ac:dyDescent="0.25">
      <c r="AB271" s="523"/>
      <c r="AC271" s="524"/>
    </row>
    <row r="272" spans="28:48" x14ac:dyDescent="0.25">
      <c r="AB272" s="523"/>
      <c r="AC272" s="524"/>
    </row>
    <row r="273" spans="28:29" x14ac:dyDescent="0.25">
      <c r="AB273" s="523"/>
      <c r="AC273" s="524"/>
    </row>
    <row r="274" spans="28:29" x14ac:dyDescent="0.25">
      <c r="AB274" s="523"/>
      <c r="AC274" s="524"/>
    </row>
    <row r="275" spans="28:29" x14ac:dyDescent="0.25">
      <c r="AB275" s="523"/>
      <c r="AC275" s="524"/>
    </row>
    <row r="276" spans="28:29" x14ac:dyDescent="0.25">
      <c r="AB276" s="523"/>
      <c r="AC276" s="524"/>
    </row>
    <row r="277" spans="28:29" x14ac:dyDescent="0.25">
      <c r="AB277" s="523"/>
      <c r="AC277" s="524"/>
    </row>
    <row r="278" spans="28:29" x14ac:dyDescent="0.25">
      <c r="AB278" s="523"/>
      <c r="AC278" s="524"/>
    </row>
    <row r="279" spans="28:29" x14ac:dyDescent="0.25">
      <c r="AB279" s="523"/>
      <c r="AC279" s="524"/>
    </row>
    <row r="280" spans="28:29" x14ac:dyDescent="0.25">
      <c r="AB280" s="523"/>
      <c r="AC280" s="524"/>
    </row>
    <row r="281" spans="28:29" x14ac:dyDescent="0.25">
      <c r="AB281" s="523"/>
      <c r="AC281" s="524"/>
    </row>
    <row r="282" spans="28:29" x14ac:dyDescent="0.25">
      <c r="AB282" s="523"/>
      <c r="AC282" s="524"/>
    </row>
    <row r="283" spans="28:29" x14ac:dyDescent="0.25">
      <c r="AB283" s="523"/>
      <c r="AC283" s="524"/>
    </row>
    <row r="284" spans="28:29" x14ac:dyDescent="0.25">
      <c r="AB284" s="523"/>
      <c r="AC284" s="524"/>
    </row>
    <row r="285" spans="28:29" x14ac:dyDescent="0.25">
      <c r="AB285" s="523"/>
      <c r="AC285" s="524"/>
    </row>
    <row r="286" spans="28:29" x14ac:dyDescent="0.25">
      <c r="AB286" s="523"/>
      <c r="AC286" s="524"/>
    </row>
    <row r="287" spans="28:29" x14ac:dyDescent="0.25">
      <c r="AB287" s="523"/>
      <c r="AC287" s="524"/>
    </row>
    <row r="288" spans="28:29" x14ac:dyDescent="0.25">
      <c r="AB288" s="523"/>
      <c r="AC288" s="524"/>
    </row>
    <row r="289" spans="28:29" x14ac:dyDescent="0.25">
      <c r="AB289" s="523"/>
      <c r="AC289" s="524"/>
    </row>
    <row r="290" spans="28:29" x14ac:dyDescent="0.25">
      <c r="AB290" s="523"/>
      <c r="AC290" s="524"/>
    </row>
    <row r="291" spans="28:29" x14ac:dyDescent="0.25">
      <c r="AB291" s="523"/>
      <c r="AC291" s="524"/>
    </row>
    <row r="292" spans="28:29" x14ac:dyDescent="0.25">
      <c r="AB292" s="523"/>
      <c r="AC292" s="524"/>
    </row>
    <row r="293" spans="28:29" x14ac:dyDescent="0.25">
      <c r="AB293" s="523"/>
      <c r="AC293" s="524"/>
    </row>
    <row r="294" spans="28:29" x14ac:dyDescent="0.25">
      <c r="AB294" s="523"/>
      <c r="AC294" s="524"/>
    </row>
    <row r="295" spans="28:29" x14ac:dyDescent="0.25">
      <c r="AB295" s="523"/>
      <c r="AC295" s="524"/>
    </row>
    <row r="296" spans="28:29" x14ac:dyDescent="0.25">
      <c r="AB296" s="523"/>
      <c r="AC296" s="524"/>
    </row>
    <row r="297" spans="28:29" x14ac:dyDescent="0.25">
      <c r="AB297" s="523"/>
      <c r="AC297" s="524"/>
    </row>
    <row r="298" spans="28:29" x14ac:dyDescent="0.25">
      <c r="AB298" s="523"/>
      <c r="AC298" s="524"/>
    </row>
    <row r="299" spans="28:29" x14ac:dyDescent="0.25">
      <c r="AB299" s="523"/>
      <c r="AC299" s="524"/>
    </row>
    <row r="300" spans="28:29" x14ac:dyDescent="0.25">
      <c r="AB300" s="523"/>
      <c r="AC300" s="524"/>
    </row>
  </sheetData>
  <sheetProtection algorithmName="SHA-512" hashValue="OKzjNSIx+oOrgORjMEM0Vj7X46FvNsMVgEYw8F4jbZBe6th34Q3EHBBJZgoR4KMFoHbjqsMpb33PjsJUt2PHNA==" saltValue="GHjMYLk2YqkiA0BRtNBSqQ==" spinCount="100000" sheet="1" objects="1" scenarios="1"/>
  <dataConsolidate link="1"/>
  <mergeCells count="202">
    <mergeCell ref="F114:H114"/>
    <mergeCell ref="F115:H115"/>
    <mergeCell ref="F118:H118"/>
    <mergeCell ref="E119:H119"/>
    <mergeCell ref="F106:H106"/>
    <mergeCell ref="F109:H109"/>
    <mergeCell ref="E110:H110"/>
    <mergeCell ref="E173:H173"/>
    <mergeCell ref="E174:H174"/>
    <mergeCell ref="F111:H111"/>
    <mergeCell ref="F112:H112"/>
    <mergeCell ref="F113:H113"/>
    <mergeCell ref="F117:H117"/>
    <mergeCell ref="F116:H116"/>
    <mergeCell ref="F163:H163"/>
    <mergeCell ref="F164:H164"/>
    <mergeCell ref="F158:H158"/>
    <mergeCell ref="F159:H159"/>
    <mergeCell ref="E160:H160"/>
    <mergeCell ref="F161:H161"/>
    <mergeCell ref="E176:H176"/>
    <mergeCell ref="E182:H182"/>
    <mergeCell ref="D167:H167"/>
    <mergeCell ref="E168:H168"/>
    <mergeCell ref="E169:H169"/>
    <mergeCell ref="E170:H170"/>
    <mergeCell ref="E171:H171"/>
    <mergeCell ref="E172:H172"/>
    <mergeCell ref="I165:I166"/>
    <mergeCell ref="E166:H166"/>
    <mergeCell ref="D175:H175"/>
    <mergeCell ref="E178:H178"/>
    <mergeCell ref="E180:H180"/>
    <mergeCell ref="E177:H177"/>
    <mergeCell ref="E179:H179"/>
    <mergeCell ref="E181:H181"/>
    <mergeCell ref="I161:I162"/>
    <mergeCell ref="F162:H162"/>
    <mergeCell ref="E165:H165"/>
    <mergeCell ref="I152:I155"/>
    <mergeCell ref="E153:H153"/>
    <mergeCell ref="E154:H154"/>
    <mergeCell ref="E155:H155"/>
    <mergeCell ref="E156:H156"/>
    <mergeCell ref="I156:I157"/>
    <mergeCell ref="E157:H157"/>
    <mergeCell ref="E152:H152"/>
    <mergeCell ref="I163:I164"/>
    <mergeCell ref="I158:I159"/>
    <mergeCell ref="I138:I142"/>
    <mergeCell ref="F139:H139"/>
    <mergeCell ref="F141:H141"/>
    <mergeCell ref="E142:H142"/>
    <mergeCell ref="F140:H140"/>
    <mergeCell ref="F147:H147"/>
    <mergeCell ref="E131:H131"/>
    <mergeCell ref="I131:I137"/>
    <mergeCell ref="F132:H132"/>
    <mergeCell ref="F133:H133"/>
    <mergeCell ref="F136:H136"/>
    <mergeCell ref="E137:H137"/>
    <mergeCell ref="E138:H138"/>
    <mergeCell ref="E143:H143"/>
    <mergeCell ref="I143:I151"/>
    <mergeCell ref="F144:H144"/>
    <mergeCell ref="F145:H145"/>
    <mergeCell ref="F146:H146"/>
    <mergeCell ref="F149:H149"/>
    <mergeCell ref="F150:H150"/>
    <mergeCell ref="E151:H151"/>
    <mergeCell ref="F148:H148"/>
    <mergeCell ref="I126:I130"/>
    <mergeCell ref="F127:H127"/>
    <mergeCell ref="F129:H129"/>
    <mergeCell ref="E130:H130"/>
    <mergeCell ref="F128:H128"/>
    <mergeCell ref="F134:H134"/>
    <mergeCell ref="F135:H135"/>
    <mergeCell ref="E126:H126"/>
    <mergeCell ref="I119:I125"/>
    <mergeCell ref="F120:H120"/>
    <mergeCell ref="F121:H121"/>
    <mergeCell ref="F124:H124"/>
    <mergeCell ref="E125:H125"/>
    <mergeCell ref="F122:H122"/>
    <mergeCell ref="F123:H123"/>
    <mergeCell ref="D98:H98"/>
    <mergeCell ref="E99:H99"/>
    <mergeCell ref="I99:I100"/>
    <mergeCell ref="E100:H100"/>
    <mergeCell ref="E101:H101"/>
    <mergeCell ref="I101:I109"/>
    <mergeCell ref="F102:H102"/>
    <mergeCell ref="F103:H103"/>
    <mergeCell ref="F104:H104"/>
    <mergeCell ref="F105:H105"/>
    <mergeCell ref="F107:H107"/>
    <mergeCell ref="F108:H108"/>
    <mergeCell ref="E92:H92"/>
    <mergeCell ref="I92:I97"/>
    <mergeCell ref="F93:H93"/>
    <mergeCell ref="F94:H94"/>
    <mergeCell ref="F95:H95"/>
    <mergeCell ref="F96:H96"/>
    <mergeCell ref="F97:H97"/>
    <mergeCell ref="F81:H81"/>
    <mergeCell ref="F82:H82"/>
    <mergeCell ref="F84:H84"/>
    <mergeCell ref="E85:H85"/>
    <mergeCell ref="E86:H86"/>
    <mergeCell ref="I86:I91"/>
    <mergeCell ref="F83:H83"/>
    <mergeCell ref="F90:H90"/>
    <mergeCell ref="F89:H89"/>
    <mergeCell ref="F76:H76"/>
    <mergeCell ref="F78:H78"/>
    <mergeCell ref="E79:H79"/>
    <mergeCell ref="F80:H80"/>
    <mergeCell ref="F77:H77"/>
    <mergeCell ref="E73:H73"/>
    <mergeCell ref="F74:H74"/>
    <mergeCell ref="F75:H75"/>
    <mergeCell ref="E66:H66"/>
    <mergeCell ref="E67:H67"/>
    <mergeCell ref="F68:H68"/>
    <mergeCell ref="F69:H69"/>
    <mergeCell ref="F70:H70"/>
    <mergeCell ref="F72:H72"/>
    <mergeCell ref="F71:H71"/>
    <mergeCell ref="E65:H65"/>
    <mergeCell ref="E51:H51"/>
    <mergeCell ref="I51:I56"/>
    <mergeCell ref="F52:H52"/>
    <mergeCell ref="F53:H53"/>
    <mergeCell ref="F54:H54"/>
    <mergeCell ref="F56:H56"/>
    <mergeCell ref="F44:H44"/>
    <mergeCell ref="F45:H45"/>
    <mergeCell ref="F46:H46"/>
    <mergeCell ref="F47:H47"/>
    <mergeCell ref="F49:H49"/>
    <mergeCell ref="E50:H50"/>
    <mergeCell ref="F48:H48"/>
    <mergeCell ref="F55:H55"/>
    <mergeCell ref="E57:H57"/>
    <mergeCell ref="E58:H58"/>
    <mergeCell ref="I58:I63"/>
    <mergeCell ref="F59:H59"/>
    <mergeCell ref="F60:H60"/>
    <mergeCell ref="F61:H61"/>
    <mergeCell ref="F63:H63"/>
    <mergeCell ref="F62:H62"/>
    <mergeCell ref="E64:H64"/>
    <mergeCell ref="E42:H42"/>
    <mergeCell ref="F43:H43"/>
    <mergeCell ref="F29:H29"/>
    <mergeCell ref="F30:H30"/>
    <mergeCell ref="I30:I37"/>
    <mergeCell ref="F31:H31"/>
    <mergeCell ref="F33:H33"/>
    <mergeCell ref="E34:H34"/>
    <mergeCell ref="F35:H35"/>
    <mergeCell ref="F36:H36"/>
    <mergeCell ref="F37:H37"/>
    <mergeCell ref="F32:H32"/>
    <mergeCell ref="F40:H40"/>
    <mergeCell ref="F27:H27"/>
    <mergeCell ref="F28:H28"/>
    <mergeCell ref="E13:H13"/>
    <mergeCell ref="E14:H14"/>
    <mergeCell ref="D15:H15"/>
    <mergeCell ref="E17:H17"/>
    <mergeCell ref="F23:H23"/>
    <mergeCell ref="I6:I12"/>
    <mergeCell ref="F38:H38"/>
    <mergeCell ref="I38:I41"/>
    <mergeCell ref="F39:H39"/>
    <mergeCell ref="F41:H41"/>
    <mergeCell ref="E183:H183"/>
    <mergeCell ref="J3:M3"/>
    <mergeCell ref="N3:W3"/>
    <mergeCell ref="X3:AA3"/>
    <mergeCell ref="AB3:AQ3"/>
    <mergeCell ref="AS3:AV3"/>
    <mergeCell ref="D4:H4"/>
    <mergeCell ref="I17:I24"/>
    <mergeCell ref="F18:H18"/>
    <mergeCell ref="F19:H19"/>
    <mergeCell ref="F20:H20"/>
    <mergeCell ref="F21:H21"/>
    <mergeCell ref="E5:H5"/>
    <mergeCell ref="F6:H6"/>
    <mergeCell ref="F7:H7"/>
    <mergeCell ref="F8:H8"/>
    <mergeCell ref="F9:H9"/>
    <mergeCell ref="F10:H10"/>
    <mergeCell ref="F12:H12"/>
    <mergeCell ref="F22:H22"/>
    <mergeCell ref="F24:H24"/>
    <mergeCell ref="F11:H11"/>
    <mergeCell ref="E25:H25"/>
    <mergeCell ref="E26:H26"/>
  </mergeCells>
  <conditionalFormatting sqref="P158">
    <cfRule type="expression" dxfId="87" priority="164">
      <formula>OR(AND(P156="Yes",LEFT(P158,14)="Not applicable"),AND(P156="No",LEFT(P158,14)&lt;&gt;"Not applicable"))</formula>
    </cfRule>
  </conditionalFormatting>
  <conditionalFormatting sqref="P161">
    <cfRule type="expression" dxfId="86" priority="163">
      <formula>OR(AND(P160="Yes",LEFT(P161,14)="Not applicable"),AND(P160="No",LEFT(P161,14)&lt;&gt;"Not applicable"))</formula>
    </cfRule>
  </conditionalFormatting>
  <conditionalFormatting sqref="P163">
    <cfRule type="expression" dxfId="85" priority="162">
      <formula>OR(AND(P160="Yes",LEFT(P163,14)="Not applicable"),AND(P160="No",LEFT(P163,14)&lt;&gt;"Not applicable"))</formula>
    </cfRule>
  </conditionalFormatting>
  <conditionalFormatting sqref="P171 R171 T171 AB171 AD171 AG171 AI171 AL171 AN171">
    <cfRule type="expression" dxfId="84" priority="159">
      <formula>OR(AND(P170 &lt;&gt;"no, not regulated",LEFT(P171,14)="not applicable"),AND(P170="no, not regulated",LEFT(P171,14)&lt;&gt;"not applicable"))</formula>
    </cfRule>
  </conditionalFormatting>
  <conditionalFormatting sqref="P173 R173 T173 AB173 AD173 AG173 AI173 AL173 AN173">
    <cfRule type="expression" dxfId="83" priority="158">
      <formula>OR(AND(P170 &lt;&gt;"no, not regulated",LEFT(P173,14)="not applicable"),AND(P170="no, not regulated",LEFT(P173,14)&lt;&gt;"not applicable"))</formula>
    </cfRule>
  </conditionalFormatting>
  <conditionalFormatting sqref="P52">
    <cfRule type="expression" dxfId="82" priority="102">
      <formula>OR(AND(P18="Yes",LEFT(P52,14)="Not applicable"),AND(P18="No",LEFT(P52,14)&lt;&gt;"Not applicable"))</formula>
    </cfRule>
  </conditionalFormatting>
  <conditionalFormatting sqref="P53">
    <cfRule type="expression" dxfId="81" priority="101">
      <formula>OR(AND(P19="Yes",LEFT(P53,14)="Not applicable"),AND(P19="No",LEFT(P53,14)&lt;&gt;"Not applicable"))</formula>
    </cfRule>
  </conditionalFormatting>
  <conditionalFormatting sqref="P54">
    <cfRule type="expression" dxfId="80" priority="100">
      <formula>OR(AND(P18="Yes",LEFT(P52,14)="Not applicable"),AND(P20="No",LEFT(P54,14)&lt;&gt;"Not applicable"))</formula>
    </cfRule>
  </conditionalFormatting>
  <conditionalFormatting sqref="P55">
    <cfRule type="expression" dxfId="79" priority="99">
      <formula>OR(AND(P23="Yes",LEFT(P55,14)="Not applicable"),AND(P23="No",LEFT(P55,14)&lt;&gt;"Not applicable"))</formula>
    </cfRule>
  </conditionalFormatting>
  <conditionalFormatting sqref="P56">
    <cfRule type="expression" dxfId="78" priority="98">
      <formula>OR(AND(P24="Yes",LEFT(P56,14)="Not applicable"),AND(P24="No",LEFT(P56,14)&lt;&gt;"Not applicable"))</formula>
    </cfRule>
  </conditionalFormatting>
  <conditionalFormatting sqref="AB52">
    <cfRule type="expression" dxfId="77" priority="97">
      <formula>OR(AND(AB18="Yes",LEFT(AB52,14)="Not applicable"),AND(AB18="No",LEFT(AB52,14)&lt;&gt;"Not applicable"))</formula>
    </cfRule>
  </conditionalFormatting>
  <conditionalFormatting sqref="AB53">
    <cfRule type="expression" dxfId="76" priority="96">
      <formula>OR(AND(AB19="Yes",LEFT(AB53,14)="Not applicable"),AND(AB19="No",LEFT(AB53,14)&lt;&gt;"Not applicable"))</formula>
    </cfRule>
  </conditionalFormatting>
  <conditionalFormatting sqref="AB54">
    <cfRule type="expression" dxfId="75" priority="95">
      <formula>OR(AND(AB18="Yes",LEFT(AB52,14)="Not applicable"),AND(AB20="No",LEFT(AB54,14)&lt;&gt;"Not applicable"))</formula>
    </cfRule>
  </conditionalFormatting>
  <conditionalFormatting sqref="AB55">
    <cfRule type="expression" dxfId="74" priority="94">
      <formula>OR(AND(AB23="Yes",LEFT(AB55,14)="Not applicable"),AND(AB23="No",LEFT(AB55,14)&lt;&gt;"Not applicable"))</formula>
    </cfRule>
  </conditionalFormatting>
  <conditionalFormatting sqref="AB56">
    <cfRule type="expression" dxfId="73" priority="93">
      <formula>OR(AND(AB24="Yes",LEFT(AB56,14)="Not applicable"),AND(AB24="No",LEFT(AB56,14)&lt;&gt;"Not applicable"))</formula>
    </cfRule>
  </conditionalFormatting>
  <conditionalFormatting sqref="AD52">
    <cfRule type="expression" dxfId="72" priority="87">
      <formula>OR(AND(AD18="Yes",LEFT(AD52,14)="Not applicable"),AND(AD18="No",LEFT(AD52,14)&lt;&gt;"Not applicable"))</formula>
    </cfRule>
  </conditionalFormatting>
  <conditionalFormatting sqref="AD53">
    <cfRule type="expression" dxfId="71" priority="86">
      <formula>OR(AND(AD19="Yes",LEFT(AD53,14)="Not applicable"),AND(AD19="No",LEFT(AD53,14)&lt;&gt;"Not applicable"))</formula>
    </cfRule>
  </conditionalFormatting>
  <conditionalFormatting sqref="AD54">
    <cfRule type="expression" dxfId="70" priority="85">
      <formula>OR(AND(AD18="Yes",LEFT(AD52,14)="Not applicable"),AND(AD20="No",LEFT(AD54,14)&lt;&gt;"Not applicable"))</formula>
    </cfRule>
  </conditionalFormatting>
  <conditionalFormatting sqref="AD55">
    <cfRule type="expression" dxfId="69" priority="84">
      <formula>OR(AND(AD23="Yes",LEFT(AD55,14)="Not applicable"),AND(AD23="No",LEFT(AD55,14)&lt;&gt;"Not applicable"))</formula>
    </cfRule>
  </conditionalFormatting>
  <conditionalFormatting sqref="AD56">
    <cfRule type="expression" dxfId="68" priority="83">
      <formula>OR(AND(AD24="Yes",LEFT(AD56,14)="Not applicable"),AND(AD24="No",LEFT(AD56,14)&lt;&gt;"Not applicable"))</formula>
    </cfRule>
  </conditionalFormatting>
  <conditionalFormatting sqref="AG52">
    <cfRule type="expression" dxfId="67" priority="82">
      <formula>OR(AND(AG18="Yes",LEFT(AG52,14)="Not applicable"),AND(AG18="No",LEFT(AG52,14)&lt;&gt;"Not applicable"))</formula>
    </cfRule>
  </conditionalFormatting>
  <conditionalFormatting sqref="AG53">
    <cfRule type="expression" dxfId="66" priority="81">
      <formula>OR(AND(AG19="Yes",LEFT(AG53,14)="Not applicable"),AND(AG19="No",LEFT(AG53,14)&lt;&gt;"Not applicable"))</formula>
    </cfRule>
  </conditionalFormatting>
  <conditionalFormatting sqref="AG54">
    <cfRule type="expression" dxfId="65" priority="80">
      <formula>OR(AND(AG18="Yes",LEFT(AG52,14)="Not applicable"),AND(AG20="No",LEFT(AG54,14)&lt;&gt;"Not applicable"))</formula>
    </cfRule>
  </conditionalFormatting>
  <conditionalFormatting sqref="AG55">
    <cfRule type="expression" dxfId="64" priority="79">
      <formula>OR(AND(AG23="Yes",LEFT(AG55,14)="Not applicable"),AND(AG23="No",LEFT(AG55,14)&lt;&gt;"Not applicable"))</formula>
    </cfRule>
  </conditionalFormatting>
  <conditionalFormatting sqref="AG56">
    <cfRule type="expression" dxfId="63" priority="78">
      <formula>OR(AND(AG24="Yes",LEFT(AG56,14)="Not applicable"),AND(AG24="No",LEFT(AG56,14)&lt;&gt;"Not applicable"))</formula>
    </cfRule>
  </conditionalFormatting>
  <conditionalFormatting sqref="AI52">
    <cfRule type="expression" dxfId="62" priority="77">
      <formula>OR(AND(AI18="Yes",LEFT(AI52,14)="Not applicable"),AND(AI18="No",LEFT(AI52,14)&lt;&gt;"Not applicable"))</formula>
    </cfRule>
  </conditionalFormatting>
  <conditionalFormatting sqref="AI53">
    <cfRule type="expression" dxfId="61" priority="76">
      <formula>OR(AND(AI19="Yes",LEFT(AI53,14)="Not applicable"),AND(AI19="No",LEFT(AI53,14)&lt;&gt;"Not applicable"))</formula>
    </cfRule>
  </conditionalFormatting>
  <conditionalFormatting sqref="AI54">
    <cfRule type="expression" dxfId="60" priority="75">
      <formula>OR(AND(AI18="Yes",LEFT(AI52,14)="Not applicable"),AND(AI20="No",LEFT(AI54,14)&lt;&gt;"Not applicable"))</formula>
    </cfRule>
  </conditionalFormatting>
  <conditionalFormatting sqref="AI55">
    <cfRule type="expression" dxfId="59" priority="74">
      <formula>OR(AND(AI23="Yes",LEFT(AI55,14)="Not applicable"),AND(AI23="No",LEFT(AI55,14)&lt;&gt;"Not applicable"))</formula>
    </cfRule>
  </conditionalFormatting>
  <conditionalFormatting sqref="AI56">
    <cfRule type="expression" dxfId="58" priority="73">
      <formula>OR(AND(AI24="Yes",LEFT(AI56,14)="Not applicable"),AND(AI24="No",LEFT(AI56,14)&lt;&gt;"Not applicable"))</formula>
    </cfRule>
  </conditionalFormatting>
  <conditionalFormatting sqref="AL52">
    <cfRule type="expression" dxfId="57" priority="72">
      <formula>OR(AND(AL18="Yes",LEFT(AL52,14)="Not applicable"),AND(AL18="No",LEFT(AL52,14)&lt;&gt;"Not applicable"))</formula>
    </cfRule>
  </conditionalFormatting>
  <conditionalFormatting sqref="AL53">
    <cfRule type="expression" dxfId="56" priority="71">
      <formula>OR(AND(AL19="Yes",LEFT(AL53,14)="Not applicable"),AND(AL19="No",LEFT(AL53,14)&lt;&gt;"Not applicable"))</formula>
    </cfRule>
  </conditionalFormatting>
  <conditionalFormatting sqref="AL54">
    <cfRule type="expression" dxfId="55" priority="70">
      <formula>OR(AND(AL18="Yes",LEFT(AL52,14)="Not applicable"),AND(AL20="No",LEFT(AL54,14)&lt;&gt;"Not applicable"))</formula>
    </cfRule>
  </conditionalFormatting>
  <conditionalFormatting sqref="AL55">
    <cfRule type="expression" dxfId="54" priority="69">
      <formula>OR(AND(AL23="Yes",LEFT(AL55,14)="Not applicable"),AND(AL23="No",LEFT(AL55,14)&lt;&gt;"Not applicable"))</formula>
    </cfRule>
  </conditionalFormatting>
  <conditionalFormatting sqref="AL56">
    <cfRule type="expression" dxfId="53" priority="68">
      <formula>OR(AND(AL24="Yes",LEFT(AL56,14)="Not applicable"),AND(AL24="No",LEFT(AL56,14)&lt;&gt;"Not applicable"))</formula>
    </cfRule>
  </conditionalFormatting>
  <conditionalFormatting sqref="AN52">
    <cfRule type="expression" dxfId="52" priority="67">
      <formula>OR(AND(AN18="Yes",LEFT(AN52,14)="Not applicable"),AND(AN18="No",LEFT(AN52,14)&lt;&gt;"Not applicable"))</formula>
    </cfRule>
  </conditionalFormatting>
  <conditionalFormatting sqref="AN53">
    <cfRule type="expression" dxfId="51" priority="66">
      <formula>OR(AND(AN19="Yes",LEFT(AN53,14)="Not applicable"),AND(AN19="No",LEFT(AN53,14)&lt;&gt;"Not applicable"))</formula>
    </cfRule>
  </conditionalFormatting>
  <conditionalFormatting sqref="AN54">
    <cfRule type="expression" dxfId="50" priority="65">
      <formula>OR(AND(AN18="Yes",LEFT(AN52,14)="Not applicable"),AND(AN20="No",LEFT(AN54,14)&lt;&gt;"Not applicable"))</formula>
    </cfRule>
  </conditionalFormatting>
  <conditionalFormatting sqref="AN55">
    <cfRule type="expression" dxfId="49" priority="64">
      <formula>OR(AND(AN23="Yes",LEFT(AN55,14)="Not applicable"),AND(AN23="No",LEFT(AN55,14)&lt;&gt;"Not applicable"))</formula>
    </cfRule>
  </conditionalFormatting>
  <conditionalFormatting sqref="AN56">
    <cfRule type="expression" dxfId="48" priority="63">
      <formula>OR(AND(AN24="Yes",LEFT(AN56,14)="Not applicable"),AND(AN24="No",LEFT(AN56,14)&lt;&gt;"Not applicable"))</formula>
    </cfRule>
  </conditionalFormatting>
  <conditionalFormatting sqref="P93:P97">
    <cfRule type="expression" dxfId="47" priority="60">
      <formula>OR(AND(P87="Yes",LEFT(P93,14)="Not applicable"),AND(P87="No",LEFT(P93,14)&lt;&gt;"Not applicable"))</formula>
    </cfRule>
  </conditionalFormatting>
  <conditionalFormatting sqref="AB93:AB97">
    <cfRule type="expression" dxfId="46" priority="59">
      <formula>OR(AND(AB87="Yes",LEFT(AB93,14)="Not applicable"),AND(AB87="No",LEFT(AB93,14)&lt;&gt;"Not applicable"))</formula>
    </cfRule>
  </conditionalFormatting>
  <conditionalFormatting sqref="AD93:AD97">
    <cfRule type="expression" dxfId="45" priority="58">
      <formula>OR(AND(AD87="Yes",LEFT(AD93,14)="Not applicable"),AND(AD87="No",LEFT(AD93,14)&lt;&gt;"Not applicable"))</formula>
    </cfRule>
  </conditionalFormatting>
  <conditionalFormatting sqref="AG93:AG97">
    <cfRule type="expression" dxfId="44" priority="57">
      <formula>OR(AND(AG87="Yes",LEFT(AG93,14)="Not applicable"),AND(AG87="No",LEFT(AG93,14)&lt;&gt;"Not applicable"))</formula>
    </cfRule>
  </conditionalFormatting>
  <conditionalFormatting sqref="AI93:AI97">
    <cfRule type="expression" dxfId="43" priority="56">
      <formula>OR(AND(AI87="Yes",LEFT(AI93,14)="Not applicable"),AND(AI87="No",LEFT(AI93,14)&lt;&gt;"Not applicable"))</formula>
    </cfRule>
  </conditionalFormatting>
  <conditionalFormatting sqref="AL93:AL97">
    <cfRule type="expression" dxfId="42" priority="55">
      <formula>OR(AND(AL87="Yes",LEFT(AL93,14)="Not applicable"),AND(AL87="No",LEFT(AL93,14)&lt;&gt;"Not applicable"))</formula>
    </cfRule>
  </conditionalFormatting>
  <conditionalFormatting sqref="AN93:AN97">
    <cfRule type="expression" dxfId="41" priority="54">
      <formula>OR(AND(AN87="Yes",LEFT(AN93,14)="Not applicable"),AND(AN87="No",LEFT(AN93,14)&lt;&gt;"Not applicable"))</formula>
    </cfRule>
  </conditionalFormatting>
  <conditionalFormatting sqref="AB158">
    <cfRule type="expression" dxfId="40" priority="53">
      <formula>OR(AND(AB156="Yes",LEFT(AB158,14)="Not applicable"),AND(AB156="No",LEFT(AB158,14)&lt;&gt;"Not applicable"))</formula>
    </cfRule>
  </conditionalFormatting>
  <conditionalFormatting sqref="AD158">
    <cfRule type="expression" dxfId="39" priority="52">
      <formula>OR(AND(AD156="Yes",LEFT(AD158,14)="Not applicable"),AND(AD156="No",LEFT(AD158,14)&lt;&gt;"Not applicable"))</formula>
    </cfRule>
  </conditionalFormatting>
  <conditionalFormatting sqref="AG158">
    <cfRule type="expression" dxfId="38" priority="51">
      <formula>OR(AND(AG156="Yes",LEFT(AG158,14)="Not applicable"),AND(AG156="No",LEFT(AG158,14)&lt;&gt;"Not applicable"))</formula>
    </cfRule>
  </conditionalFormatting>
  <conditionalFormatting sqref="AI158">
    <cfRule type="expression" dxfId="37" priority="50">
      <formula>OR(AND(AI156="Yes",LEFT(AI158,14)="Not applicable"),AND(AI156="No",LEFT(AI158,14)&lt;&gt;"Not applicable"))</formula>
    </cfRule>
  </conditionalFormatting>
  <conditionalFormatting sqref="AL158">
    <cfRule type="expression" dxfId="36" priority="49">
      <formula>OR(AND(AL156="Yes",LEFT(AL158,14)="Not applicable"),AND(AL156="No",LEFT(AL158,14)&lt;&gt;"Not applicable"))</formula>
    </cfRule>
  </conditionalFormatting>
  <conditionalFormatting sqref="AN158">
    <cfRule type="expression" dxfId="35" priority="48">
      <formula>OR(AND(AN156="Yes",LEFT(AN158,14)="Not applicable"),AND(AN156="No",LEFT(AN158,14)&lt;&gt;"Not applicable"))</formula>
    </cfRule>
  </conditionalFormatting>
  <conditionalFormatting sqref="AB161">
    <cfRule type="expression" dxfId="34" priority="47">
      <formula>OR(AND(AB160="Yes",LEFT(AB161,14)="Not applicable"),AND(AB160="No",LEFT(AB161,14)&lt;&gt;"Not applicable"))</formula>
    </cfRule>
  </conditionalFormatting>
  <conditionalFormatting sqref="AB163">
    <cfRule type="expression" dxfId="33" priority="46">
      <formula>OR(AND(AB160="Yes",LEFT(AB163,14)="Not applicable"),AND(AB160="No",LEFT(AB163,14)&lt;&gt;"Not applicable"))</formula>
    </cfRule>
  </conditionalFormatting>
  <conditionalFormatting sqref="AD161">
    <cfRule type="expression" dxfId="32" priority="45">
      <formula>OR(AND(AD160="Yes",LEFT(AD161,14)="Not applicable"),AND(AD160="No",LEFT(AD161,14)&lt;&gt;"Not applicable"))</formula>
    </cfRule>
  </conditionalFormatting>
  <conditionalFormatting sqref="AD163">
    <cfRule type="expression" dxfId="31" priority="44">
      <formula>OR(AND(AD160="Yes",LEFT(AD163,14)="Not applicable"),AND(AD160="No",LEFT(AD163,14)&lt;&gt;"Not applicable"))</formula>
    </cfRule>
  </conditionalFormatting>
  <conditionalFormatting sqref="AG161">
    <cfRule type="expression" dxfId="30" priority="43">
      <formula>OR(AND(AG160="Yes",LEFT(AG161,14)="Not applicable"),AND(AG160="No",LEFT(AG161,14)&lt;&gt;"Not applicable"))</formula>
    </cfRule>
  </conditionalFormatting>
  <conditionalFormatting sqref="AG163">
    <cfRule type="expression" dxfId="29" priority="42">
      <formula>OR(AND(AG160="Yes",LEFT(AG163,14)="Not applicable"),AND(AG160="No",LEFT(AG163,14)&lt;&gt;"Not applicable"))</formula>
    </cfRule>
  </conditionalFormatting>
  <conditionalFormatting sqref="AI161">
    <cfRule type="expression" dxfId="28" priority="41">
      <formula>OR(AND(AI160="Yes",LEFT(AI161,14)="Not applicable"),AND(AI160="No",LEFT(AI161,14)&lt;&gt;"Not applicable"))</formula>
    </cfRule>
  </conditionalFormatting>
  <conditionalFormatting sqref="AI163">
    <cfRule type="expression" dxfId="27" priority="40">
      <formula>OR(AND(AI160="Yes",LEFT(AI163,14)="Not applicable"),AND(AI160="No",LEFT(AI163,14)&lt;&gt;"Not applicable"))</formula>
    </cfRule>
  </conditionalFormatting>
  <conditionalFormatting sqref="AL161">
    <cfRule type="expression" dxfId="26" priority="39">
      <formula>OR(AND(AL160="Yes",LEFT(AL161,14)="Not applicable"),AND(AL160="No",LEFT(AL161,14)&lt;&gt;"Not applicable"))</formula>
    </cfRule>
  </conditionalFormatting>
  <conditionalFormatting sqref="AL163">
    <cfRule type="expression" dxfId="25" priority="38">
      <formula>OR(AND(AL160="Yes",LEFT(AL163,14)="Not applicable"),AND(AL160="No",LEFT(AL163,14)&lt;&gt;"Not applicable"))</formula>
    </cfRule>
  </conditionalFormatting>
  <conditionalFormatting sqref="AN161">
    <cfRule type="expression" dxfId="24" priority="37">
      <formula>OR(AND(AN160="Yes",LEFT(AN161,14)="Not applicable"),AND(AN160="No",LEFT(AN161,14)&lt;&gt;"Not applicable"))</formula>
    </cfRule>
  </conditionalFormatting>
  <conditionalFormatting sqref="AN163">
    <cfRule type="expression" dxfId="23" priority="36">
      <formula>OR(AND(AN160="Yes",LEFT(AN163,14)="Not applicable"),AND(AN160="No",LEFT(AN163,14)&lt;&gt;"Not applicable"))</formula>
    </cfRule>
  </conditionalFormatting>
  <conditionalFormatting sqref="R52">
    <cfRule type="expression" dxfId="22" priority="23">
      <formula>OR(AND(R18="Yes",LEFT(R52,14)="Not applicable"),AND(R18="No",LEFT(R52,14)&lt;&gt;"Not applicable"))</formula>
    </cfRule>
  </conditionalFormatting>
  <conditionalFormatting sqref="R53">
    <cfRule type="expression" dxfId="21" priority="22">
      <formula>OR(AND(R19="Yes",LEFT(R53,14)="Not applicable"),AND(R19="No",LEFT(R53,14)&lt;&gt;"Not applicable"))</formula>
    </cfRule>
  </conditionalFormatting>
  <conditionalFormatting sqref="R55">
    <cfRule type="expression" dxfId="20" priority="20">
      <formula>OR(AND(R23="Yes",LEFT(R55,14)="Not applicable"),AND(R23="No",LEFT(R55,14)&lt;&gt;"Not applicable"))</formula>
    </cfRule>
  </conditionalFormatting>
  <conditionalFormatting sqref="R56">
    <cfRule type="expression" dxfId="19" priority="19">
      <formula>OR(AND(R24="Yes",LEFT(R56,14)="Not applicable"),AND(R24="No",LEFT(R56,14)&lt;&gt;"Not applicable"))</formula>
    </cfRule>
  </conditionalFormatting>
  <conditionalFormatting sqref="R93:R97">
    <cfRule type="expression" dxfId="18" priority="18">
      <formula>OR(AND(R87="Yes",LEFT(R93,14)="Not applicable"),AND(R87="No",LEFT(R93,14)&lt;&gt;"Not applicable"))</formula>
    </cfRule>
  </conditionalFormatting>
  <conditionalFormatting sqref="R158">
    <cfRule type="expression" dxfId="17" priority="17">
      <formula>OR(AND(R156="Yes",LEFT(R158,14)="Not applicable"),AND(R156="No",LEFT(R158,14)&lt;&gt;"Not applicable"))</formula>
    </cfRule>
  </conditionalFormatting>
  <conditionalFormatting sqref="R161">
    <cfRule type="expression" dxfId="16" priority="16">
      <formula>OR(AND(R160="Yes",LEFT(R161,14)="Not applicable"),AND(R160="No",LEFT(R161,14)&lt;&gt;"Not applicable"))</formula>
    </cfRule>
  </conditionalFormatting>
  <conditionalFormatting sqref="R163">
    <cfRule type="expression" dxfId="15" priority="15">
      <formula>OR(AND(R160="Yes",LEFT(R163,14)="Not applicable"),AND(R160="No",LEFT(R163,14)&lt;&gt;"Not applicable"))</formula>
    </cfRule>
  </conditionalFormatting>
  <conditionalFormatting sqref="T52">
    <cfRule type="expression" dxfId="14" priority="12">
      <formula>OR(AND(T18="Yes",LEFT(T52,14)="Not applicable"),AND(T18="No",LEFT(T52,14)&lt;&gt;"Not applicable"))</formula>
    </cfRule>
  </conditionalFormatting>
  <conditionalFormatting sqref="T53">
    <cfRule type="expression" dxfId="13" priority="11">
      <formula>OR(AND(T19="Yes",LEFT(T53,14)="Not applicable"),AND(T19="No",LEFT(T53,14)&lt;&gt;"Not applicable"))</formula>
    </cfRule>
  </conditionalFormatting>
  <conditionalFormatting sqref="T54">
    <cfRule type="expression" dxfId="12" priority="10">
      <formula>OR(AND(T20="Yes",LEFT(T52,14)="Not applicable"),AND(T20="No",LEFT(T54,14)&lt;&gt;"Not applicable"))</formula>
    </cfRule>
  </conditionalFormatting>
  <conditionalFormatting sqref="T55">
    <cfRule type="expression" dxfId="11" priority="9">
      <formula>OR(AND(T23="Yes",LEFT(T55,14)="Not applicable"),AND(T23="No",LEFT(T55,14)&lt;&gt;"Not applicable"))</formula>
    </cfRule>
  </conditionalFormatting>
  <conditionalFormatting sqref="T56">
    <cfRule type="expression" dxfId="10" priority="8">
      <formula>OR(AND(T24="Yes",LEFT(T56,14)="Not applicable"),AND(T24="No",LEFT(T56,14)&lt;&gt;"Not applicable"))</formula>
    </cfRule>
  </conditionalFormatting>
  <conditionalFormatting sqref="T93:T97">
    <cfRule type="expression" dxfId="9" priority="7">
      <formula>OR(AND(T87="Yes",LEFT(T93,14)="Not applicable"),AND(T87="No",LEFT(T93,14)&lt;&gt;"Not applicable"))</formula>
    </cfRule>
  </conditionalFormatting>
  <conditionalFormatting sqref="T158">
    <cfRule type="expression" dxfId="8" priority="6">
      <formula>OR(AND(T156="Yes",LEFT(T158,14)="Not applicable"),AND(T156="No",LEFT(T158,14)&lt;&gt;"Not applicable"))</formula>
    </cfRule>
  </conditionalFormatting>
  <conditionalFormatting sqref="T161">
    <cfRule type="expression" dxfId="7" priority="5">
      <formula>OR(AND(T160="Yes",LEFT(T161,14)="Not applicable"),AND(T160="No",LEFT(T161,14)&lt;&gt;"Not applicable"))</formula>
    </cfRule>
  </conditionalFormatting>
  <conditionalFormatting sqref="T163">
    <cfRule type="expression" dxfId="6" priority="4">
      <formula>OR(AND(T160="Yes",LEFT(T163,14)="Not applicable"),AND(T160="No",LEFT(T163,14)&lt;&gt;"Not applicable"))</formula>
    </cfRule>
  </conditionalFormatting>
  <conditionalFormatting sqref="R54">
    <cfRule type="expression" dxfId="5" priority="1">
      <formula>OR(AND(R20="Yes",LEFT(R54,14)="Not applicable"),AND(R20="No",LEFT(R54,14)&lt;&gt;"Not applicable"))</formula>
    </cfRule>
  </conditionalFormatting>
  <dataValidations count="12">
    <dataValidation type="list" allowBlank="1" showInputMessage="1" showErrorMessage="1" sqref="P156 AG59:AG63 AB156 AD156 AG156 AI156 AL156 AL6:AL12 AN6:AN12 P160 AG87:AG91 P18:P24 AN160 P6:P12 AN59:AN63 AL18:AL24 AN156 AB87:AB91 AB18:AB24 AI87:AI91 AB6:AB12 AD59:AD63 AB59:AB63 AB160 AD87:AD91 AD18:AD24 AN18:AN24 AD6:AD12 AL59:AL63 AI59:AI63 AD160 AL160 AG18:AG24 AI160 AG6:AG12 P87:P91 P59:P63 AG160 AN87:AN91 AI18:AI24 AL87:AL91 AI6:AI12 P27:P33 P35:P41 P43:P49 P80:P84 P68:P72 P74:P78 AB43:AB49 AB27:AB33 AB35:AB41 AD27:AD33 AD35:AD41 AD43:AD49 AG27:AG33 AG35:AG41 AG43:AG49 AI27:AI33 AI35:AI41 AI43:AI49 AL27:AL33 AL35:AL41 AL43:AL49 AN27:AN33 AN35:AN41 AN43:AN49 AB68:AB72 AB74:AB78 AB80:AB84 AD68:AD72 AD74:AD78 AD80:AD84 AG68:AG72 AG74:AG78 AG80:AG84 AI68:AI72 AI74:AI78 AI80:AI84 AL68:AL72 AL74:AL78 AL80:AL84 AN68:AN72 AN74:AN78 AN80:AN84 P168 AB168 AD168 AG168 AI168 AL168 AN168 R156 R87:R91 R59:R63 R160 R18:R24 R6:R12 R27:R33 R35:R41 R43:R49 R68:R72 R74:R78 R80:R84 R168 T156 T6:T12 T18:T24 T59:T63 T160 T87:T91 T27:T33 T35:T41 T43:T49 T68:T72 T74:T78 T80:T84 T168" xr:uid="{00000000-0002-0000-0300-000000000000}">
      <formula1>ECO_A</formula1>
    </dataValidation>
    <dataValidation type="list" allowBlank="1" showInputMessage="1" showErrorMessage="1" sqref="P139:P141 AB139:AB141 AD139:AD141 AG139:AG141 AI139:AI141 AL139:AL141 AN139:AN141 AI127:AI129 AN127:AN129 AG127:AG129 AD127:AD129 AB127:AB129 AL127:AL129 P127:P129 R139:R141 R127:R129 T139:T141 T127:T129" xr:uid="{00000000-0002-0000-0300-000001000000}">
      <formula1>ECO_C</formula1>
    </dataValidation>
    <dataValidation type="list" allowBlank="1" showInputMessage="1" showErrorMessage="1" sqref="P99 AB99 AD99 AG99 AI99 AL99 AN99 R99 T99" xr:uid="{00000000-0002-0000-0300-000002000000}">
      <formula1>ECO_H</formula1>
    </dataValidation>
    <dataValidation allowBlank="1" showInputMessage="1" showErrorMessage="1" sqref="I42:M46 I152:M152 I67:M68 I85:M85 I73:M77 W184:AL184 Q6:Q129 I26:M29 I156:M156 I168:M169 I158:M158 I160:M160 X131:AA183 I163:M163 J14:M14 Q131:Q183 P184:T184 X6:AA129 W6:W183 V6:V184" xr:uid="{00000000-0002-0000-0300-000003000000}"/>
    <dataValidation type="list" allowBlank="1" showInputMessage="1" showErrorMessage="1" sqref="P170 AL170 AB170 AD170 AG170 AI170 AN170 R170 T170" xr:uid="{00000000-0002-0000-0300-000004000000}">
      <formula1>ECO_G</formula1>
    </dataValidation>
    <dataValidation type="list" allowBlank="1" showInputMessage="1" showErrorMessage="1" sqref="P152 P154 AB152 AB154 AD152 AD154 AG152 AG154 AI152 AI154 AL152 AL154 AN152 AN154 R152 R154 T152 T154" xr:uid="{00000000-0002-0000-0300-000005000000}">
      <formula1>ECO_F</formula1>
    </dataValidation>
    <dataValidation type="list" allowBlank="1" showInputMessage="1" showErrorMessage="1" sqref="P144:P150 AB144:AB150 AD144:AD150 AG144:AG150 AI144:AI150 AL144:AL150 AN144:AN150 R144:R150 T144:T150" xr:uid="{00000000-0002-0000-0300-000006000000}">
      <formula1>ECO_E</formula1>
    </dataValidation>
    <dataValidation type="list" allowBlank="1" showInputMessage="1" showErrorMessage="1" sqref="P120:P124 P132:P136 AB120:AB124 AB132:AB136 AD120:AD124 AD132:AD136 AG120:AG124 AG132:AG136 AI120:AI124 AI132:AI136 AL120:AL124 AL132:AL136 AN120:AN124 AN132:AN136 R120:R124 R132:R136 T120:T124 T132:T136" xr:uid="{00000000-0002-0000-0300-000007000000}">
      <formula1>ECO_D</formula1>
    </dataValidation>
    <dataValidation type="list" allowBlank="1" showInputMessage="1" showErrorMessage="1" sqref="AN102:AN109 AL102:AL109 AI102:AI109 AG102:AG109 AD102:AD109 AB102:AB109 P102:P109 R102:R109 T102:T109" xr:uid="{00000000-0002-0000-0300-000008000000}">
      <formula1>ECO_B</formula1>
    </dataValidation>
    <dataValidation type="list" allowBlank="1" showInputMessage="1" showErrorMessage="1" sqref="P165 AN165 AB165 AD165 AG165 AI165 AL165 R165 T165" xr:uid="{00000000-0002-0000-0300-000009000000}">
      <formula1>ECO_J</formula1>
    </dataValidation>
    <dataValidation type="list" allowBlank="1" showInputMessage="1" showErrorMessage="1" sqref="T182 P178 P180 P182 AB176 AB178 AB180 AB182 AD176 AD178 AD180 AD182 AG176 AG178 AG180 AG182 AI176 AI178 AI180 AI182 AL176 AL178 AL180 AL182 AN176 AN178 AN180 AN182 R176 R178 R180 R182 T176 T178 T180 P176" xr:uid="{00000000-0002-0000-0300-00000A000000}">
      <formula1>ECO_K</formula1>
    </dataValidation>
    <dataValidation type="list" allowBlank="1" showInputMessage="1" showErrorMessage="1" sqref="P59" xr:uid="{00000000-0002-0000-0300-00000B000000}">
      <formula1>ECO_L</formula1>
    </dataValidation>
  </dataValidations>
  <pageMargins left="0.23622047244094491" right="0.23622047244094491" top="0.74803149606299213" bottom="0.74803149606299213" header="0.31496062992125984" footer="0.31496062992125984"/>
  <pageSetup paperSize="9" scale="75" orientation="portrait" r:id="rId1"/>
  <headerFooter>
    <oddFooter>&amp;C_x000D_&amp;1#&amp;"Calibri"&amp;10&amp;K0000FF Restricted Use - À usage restreint</oddFooter>
  </headerFooter>
  <ignoredErrors>
    <ignoredError sqref="N15:N17 O15:O17 O119 N51 O25:O29 O51 O58 O66 O73 O79 O86 O92 O98 O101 O126 O131 O138 O143 O167 O169 O175 O177 O179 O181 O183 N175 O30:O33 O35:O41 O43:O49 N126 N25:N26 N34 N42 N58 N66:N67 N73 N79 N86 N92 N98 N101 N119 N131 N138 N143 N167" unlockedFormula="1"/>
  </ignoredErrors>
  <drawing r:id="rId2"/>
  <legacyDrawing r:id="rId3"/>
  <oleObjects>
    <mc:AlternateContent xmlns:mc="http://schemas.openxmlformats.org/markup-compatibility/2006">
      <mc:Choice Requires="x14">
        <oleObject progId="Document" dvAspect="DVASPECT_ICON" shapeId="4100" r:id="rId4">
          <objectPr locked="0" defaultSize="0" autoPict="0" r:id="rId5">
            <anchor moveWithCells="1">
              <from>
                <xdr:col>8</xdr:col>
                <xdr:colOff>1276350</xdr:colOff>
                <xdr:row>3</xdr:row>
                <xdr:rowOff>1104900</xdr:rowOff>
              </from>
              <to>
                <xdr:col>8</xdr:col>
                <xdr:colOff>2470150</xdr:colOff>
                <xdr:row>3</xdr:row>
                <xdr:rowOff>1993900</xdr:rowOff>
              </to>
            </anchor>
          </objectPr>
        </oleObject>
      </mc:Choice>
      <mc:Fallback>
        <oleObject progId="Document" dvAspect="DVASPECT_ICON" shapeId="4100" r:id="rId4"/>
      </mc:Fallback>
    </mc:AlternateContent>
  </oleObjects>
  <extLst>
    <ext xmlns:x14="http://schemas.microsoft.com/office/spreadsheetml/2009/9/main" uri="{CCE6A557-97BC-4b89-ADB6-D9C93CAAB3DF}">
      <x14:dataValidations xmlns:xm="http://schemas.microsoft.com/office/excel/2006/main" count="135">
        <x14:dataValidation type="list" allowBlank="1" showInputMessage="1" showErrorMessage="1" xr:uid="{00000000-0002-0000-0300-00000C000000}">
          <x14:formula1>
            <xm:f>OFFSET(Conditions!$BI$4,0,0,Conditions!$BI$2,1)</xm:f>
          </x14:formula1>
          <xm:sqref>P173</xm:sqref>
        </x14:dataValidation>
        <x14:dataValidation type="list" allowBlank="1" showInputMessage="1" showErrorMessage="1" xr:uid="{00000000-0002-0000-0300-00000D000000}">
          <x14:formula1>
            <xm:f>OFFSET(Conditions!$BF$4,0,0,Conditions!$BF$2,1)</xm:f>
          </x14:formula1>
          <xm:sqref>P171</xm:sqref>
        </x14:dataValidation>
        <x14:dataValidation type="list" allowBlank="1" showInputMessage="1" showErrorMessage="1" xr:uid="{00000000-0002-0000-0300-00000E000000}">
          <x14:formula1>
            <xm:f>OFFSET(Conditions!$BC$4,0,0,Conditions!$BC$2,1)</xm:f>
          </x14:formula1>
          <xm:sqref>P163</xm:sqref>
        </x14:dataValidation>
        <x14:dataValidation type="list" allowBlank="1" showInputMessage="1" showErrorMessage="1" xr:uid="{00000000-0002-0000-0300-00000F000000}">
          <x14:formula1>
            <xm:f>OFFSET(Conditions!$AZ$4,0,0,Conditions!$AZ$2,1)</xm:f>
          </x14:formula1>
          <xm:sqref>P161</xm:sqref>
        </x14:dataValidation>
        <x14:dataValidation type="list" allowBlank="1" showInputMessage="1" showErrorMessage="1" xr:uid="{00000000-0002-0000-0300-000010000000}">
          <x14:formula1>
            <xm:f>OFFSET(Conditions!$AW$4,0,0,Conditions!$AW$2,1)</xm:f>
          </x14:formula1>
          <xm:sqref>P158</xm:sqref>
        </x14:dataValidation>
        <x14:dataValidation type="list" allowBlank="1" showInputMessage="1" showErrorMessage="1" xr:uid="{00000000-0002-0000-0300-000011000000}">
          <x14:formula1>
            <xm:f>OFFSET(Conditions!$AP$4,0,0,Conditions!$AP$2,1)</xm:f>
          </x14:formula1>
          <xm:sqref>P52</xm:sqref>
        </x14:dataValidation>
        <x14:dataValidation type="list" allowBlank="1" showInputMessage="1" showErrorMessage="1" xr:uid="{00000000-0002-0000-0300-000012000000}">
          <x14:formula1>
            <xm:f>OFFSET(Conditions!$AT$4,0,0,Conditions!$AT$2,1)</xm:f>
          </x14:formula1>
          <xm:sqref>P56</xm:sqref>
        </x14:dataValidation>
        <x14:dataValidation type="list" allowBlank="1" showInputMessage="1" showErrorMessage="1" xr:uid="{00000000-0002-0000-0300-000013000000}">
          <x14:formula1>
            <xm:f>OFFSET(Conditions!$AS$4,0,0,Conditions!$AS$2,1)</xm:f>
          </x14:formula1>
          <xm:sqref>P55</xm:sqref>
        </x14:dataValidation>
        <x14:dataValidation type="list" allowBlank="1" showInputMessage="1" showErrorMessage="1" xr:uid="{00000000-0002-0000-0300-000014000000}">
          <x14:formula1>
            <xm:f>OFFSET(Conditions!$AR$4,0,0,Conditions!$AR$2,1)</xm:f>
          </x14:formula1>
          <xm:sqref>P54</xm:sqref>
        </x14:dataValidation>
        <x14:dataValidation type="list" allowBlank="1" showInputMessage="1" showErrorMessage="1" xr:uid="{00000000-0002-0000-0300-000015000000}">
          <x14:formula1>
            <xm:f>OFFSET(Conditions!$AQ$4,0,0,Conditions!$AQ$2,1)</xm:f>
          </x14:formula1>
          <xm:sqref>P53</xm:sqref>
        </x14:dataValidation>
        <x14:dataValidation type="list" allowBlank="1" showInputMessage="1" showErrorMessage="1" xr:uid="{00000000-0002-0000-0300-000016000000}">
          <x14:formula1>
            <xm:f>OFFSET(Conditions!$BO$4,0,0,Conditions!$BO$2,1)</xm:f>
          </x14:formula1>
          <xm:sqref>P95</xm:sqref>
        </x14:dataValidation>
        <x14:dataValidation type="list" allowBlank="1" showInputMessage="1" showErrorMessage="1" xr:uid="{00000000-0002-0000-0300-000017000000}">
          <x14:formula1>
            <xm:f>OFFSET(Conditions!$BQ$4,0,0,Conditions!$BQ$2,1)</xm:f>
          </x14:formula1>
          <xm:sqref>P97</xm:sqref>
        </x14:dataValidation>
        <x14:dataValidation type="list" allowBlank="1" showInputMessage="1" showErrorMessage="1" xr:uid="{00000000-0002-0000-0300-000018000000}">
          <x14:formula1>
            <xm:f>OFFSET(Conditions!$BM$4,0,0,Conditions!$BM$2,1)</xm:f>
          </x14:formula1>
          <xm:sqref>P93</xm:sqref>
        </x14:dataValidation>
        <x14:dataValidation type="list" allowBlank="1" showInputMessage="1" showErrorMessage="1" xr:uid="{00000000-0002-0000-0300-000019000000}">
          <x14:formula1>
            <xm:f>OFFSET(Conditions!$BN$4,0,0,Conditions!$BN$2,1)</xm:f>
          </x14:formula1>
          <xm:sqref>P94</xm:sqref>
        </x14:dataValidation>
        <x14:dataValidation type="list" allowBlank="1" showInputMessage="1" showErrorMessage="1" xr:uid="{00000000-0002-0000-0300-00001A000000}">
          <x14:formula1>
            <xm:f>OFFSET(Conditions!$BP$4,0,0,Conditions!$BP$2,1)</xm:f>
          </x14:formula1>
          <xm:sqref>P96</xm:sqref>
        </x14:dataValidation>
        <x14:dataValidation type="list" allowBlank="1" showInputMessage="1" showErrorMessage="1" xr:uid="{00000000-0002-0000-0300-00001B000000}">
          <x14:formula1>
            <xm:f>OFFSET(Conditions!$AP$14,0,0,Conditions!$AP$12,1)</xm:f>
          </x14:formula1>
          <xm:sqref>AB52</xm:sqref>
        </x14:dataValidation>
        <x14:dataValidation type="list" allowBlank="1" showInputMessage="1" showErrorMessage="1" xr:uid="{00000000-0002-0000-0300-00001C000000}">
          <x14:formula1>
            <xm:f>OFFSET(Conditions!$AQ$14,0,0,Conditions!$AQ$12,1)</xm:f>
          </x14:formula1>
          <xm:sqref>AB53</xm:sqref>
        </x14:dataValidation>
        <x14:dataValidation type="list" allowBlank="1" showInputMessage="1" showErrorMessage="1" xr:uid="{00000000-0002-0000-0300-00001D000000}">
          <x14:formula1>
            <xm:f>OFFSET(Conditions!$AR$14,0,0,Conditions!$AR$12,1)</xm:f>
          </x14:formula1>
          <xm:sqref>AB54</xm:sqref>
        </x14:dataValidation>
        <x14:dataValidation type="list" allowBlank="1" showInputMessage="1" showErrorMessage="1" xr:uid="{00000000-0002-0000-0300-00001E000000}">
          <x14:formula1>
            <xm:f>OFFSET(Conditions!$AS$14,0,0,Conditions!$AS$12,1)</xm:f>
          </x14:formula1>
          <xm:sqref>AB55</xm:sqref>
        </x14:dataValidation>
        <x14:dataValidation type="list" allowBlank="1" showInputMessage="1" showErrorMessage="1" xr:uid="{00000000-0002-0000-0300-00001F000000}">
          <x14:formula1>
            <xm:f>OFFSET(Conditions!$AT$14,0,0,Conditions!$AT$12,1)</xm:f>
          </x14:formula1>
          <xm:sqref>AB56</xm:sqref>
        </x14:dataValidation>
        <x14:dataValidation type="list" allowBlank="1" showInputMessage="1" showErrorMessage="1" xr:uid="{00000000-0002-0000-0300-000020000000}">
          <x14:formula1>
            <xm:f>OFFSET(Conditions!$AP$26,0,0,Conditions!$AP$24,1)</xm:f>
          </x14:formula1>
          <xm:sqref>AD52</xm:sqref>
        </x14:dataValidation>
        <x14:dataValidation type="list" allowBlank="1" showInputMessage="1" showErrorMessage="1" xr:uid="{00000000-0002-0000-0300-000021000000}">
          <x14:formula1>
            <xm:f>OFFSET(Conditions!$AQ$26,0,0,Conditions!$AQ$24,1)</xm:f>
          </x14:formula1>
          <xm:sqref>AD53</xm:sqref>
        </x14:dataValidation>
        <x14:dataValidation type="list" allowBlank="1" showInputMessage="1" showErrorMessage="1" xr:uid="{00000000-0002-0000-0300-000022000000}">
          <x14:formula1>
            <xm:f>OFFSET(Conditions!$AR$26,0,0,Conditions!$AR$24,1)</xm:f>
          </x14:formula1>
          <xm:sqref>AD54</xm:sqref>
        </x14:dataValidation>
        <x14:dataValidation type="list" allowBlank="1" showInputMessage="1" showErrorMessage="1" xr:uid="{00000000-0002-0000-0300-000023000000}">
          <x14:formula1>
            <xm:f>OFFSET(Conditions!$AS$26,0,0,Conditions!$AS$24,1)</xm:f>
          </x14:formula1>
          <xm:sqref>AD55</xm:sqref>
        </x14:dataValidation>
        <x14:dataValidation type="list" allowBlank="1" showInputMessage="1" showErrorMessage="1" xr:uid="{00000000-0002-0000-0300-000024000000}">
          <x14:formula1>
            <xm:f>OFFSET(Conditions!$AT$26,0,0,Conditions!$AT$24,1)</xm:f>
          </x14:formula1>
          <xm:sqref>AD56</xm:sqref>
        </x14:dataValidation>
        <x14:dataValidation type="list" allowBlank="1" showInputMessage="1" showErrorMessage="1" xr:uid="{00000000-0002-0000-0300-000025000000}">
          <x14:formula1>
            <xm:f>OFFSET(Conditions!$AP$38,0,0,Conditions!$AP$36,1)</xm:f>
          </x14:formula1>
          <xm:sqref>AG52</xm:sqref>
        </x14:dataValidation>
        <x14:dataValidation type="list" allowBlank="1" showInputMessage="1" showErrorMessage="1" xr:uid="{00000000-0002-0000-0300-000026000000}">
          <x14:formula1>
            <xm:f>OFFSET(Conditions!$AQ$38,0,0,Conditions!$AQ$36,1)</xm:f>
          </x14:formula1>
          <xm:sqref>AG53</xm:sqref>
        </x14:dataValidation>
        <x14:dataValidation type="list" allowBlank="1" showInputMessage="1" showErrorMessage="1" xr:uid="{00000000-0002-0000-0300-000027000000}">
          <x14:formula1>
            <xm:f>OFFSET(Conditions!$AR$38,0,0,Conditions!$AR$36,1)</xm:f>
          </x14:formula1>
          <xm:sqref>AG54</xm:sqref>
        </x14:dataValidation>
        <x14:dataValidation type="list" allowBlank="1" showInputMessage="1" showErrorMessage="1" xr:uid="{00000000-0002-0000-0300-000028000000}">
          <x14:formula1>
            <xm:f>OFFSET(Conditions!$AS$38,0,0,Conditions!$AS$36,1)</xm:f>
          </x14:formula1>
          <xm:sqref>AG55</xm:sqref>
        </x14:dataValidation>
        <x14:dataValidation type="list" allowBlank="1" showInputMessage="1" showErrorMessage="1" xr:uid="{00000000-0002-0000-0300-000029000000}">
          <x14:formula1>
            <xm:f>OFFSET(Conditions!$AT$38,0,0,Conditions!$AT$36,1)</xm:f>
          </x14:formula1>
          <xm:sqref>AG56</xm:sqref>
        </x14:dataValidation>
        <x14:dataValidation type="list" allowBlank="1" showInputMessage="1" showErrorMessage="1" xr:uid="{00000000-0002-0000-0300-00002A000000}">
          <x14:formula1>
            <xm:f>OFFSET(Conditions!$AP$50,0,0,Conditions!$AP$48,1)</xm:f>
          </x14:formula1>
          <xm:sqref>AI52</xm:sqref>
        </x14:dataValidation>
        <x14:dataValidation type="list" allowBlank="1" showInputMessage="1" showErrorMessage="1" xr:uid="{00000000-0002-0000-0300-00002B000000}">
          <x14:formula1>
            <xm:f>OFFSET(Conditions!$AQ$50,0,0,Conditions!$AQ$48,1)</xm:f>
          </x14:formula1>
          <xm:sqref>AI53</xm:sqref>
        </x14:dataValidation>
        <x14:dataValidation type="list" allowBlank="1" showInputMessage="1" showErrorMessage="1" xr:uid="{00000000-0002-0000-0300-00002C000000}">
          <x14:formula1>
            <xm:f>OFFSET(Conditions!$AR$50,0,0,Conditions!$AR$48,1)</xm:f>
          </x14:formula1>
          <xm:sqref>AI54</xm:sqref>
        </x14:dataValidation>
        <x14:dataValidation type="list" allowBlank="1" showInputMessage="1" showErrorMessage="1" xr:uid="{00000000-0002-0000-0300-00002D000000}">
          <x14:formula1>
            <xm:f>OFFSET(Conditions!$AS$50,0,0,Conditions!$AS$48,1)</xm:f>
          </x14:formula1>
          <xm:sqref>AI55</xm:sqref>
        </x14:dataValidation>
        <x14:dataValidation type="list" allowBlank="1" showInputMessage="1" showErrorMessage="1" xr:uid="{00000000-0002-0000-0300-00002E000000}">
          <x14:formula1>
            <xm:f>OFFSET(Conditions!$AT$50,0,0,Conditions!$AT$48,1)</xm:f>
          </x14:formula1>
          <xm:sqref>AI56</xm:sqref>
        </x14:dataValidation>
        <x14:dataValidation type="list" allowBlank="1" showInputMessage="1" showErrorMessage="1" xr:uid="{00000000-0002-0000-0300-00002F000000}">
          <x14:formula1>
            <xm:f>OFFSET(Conditions!$AP$62,0,0,Conditions!$AP$60,1)</xm:f>
          </x14:formula1>
          <xm:sqref>AL52</xm:sqref>
        </x14:dataValidation>
        <x14:dataValidation type="list" allowBlank="1" showInputMessage="1" showErrorMessage="1" xr:uid="{00000000-0002-0000-0300-000030000000}">
          <x14:formula1>
            <xm:f>OFFSET(Conditions!$AQ$62,0,0,Conditions!$AQ$60,1)</xm:f>
          </x14:formula1>
          <xm:sqref>AL53</xm:sqref>
        </x14:dataValidation>
        <x14:dataValidation type="list" allowBlank="1" showInputMessage="1" showErrorMessage="1" xr:uid="{00000000-0002-0000-0300-000031000000}">
          <x14:formula1>
            <xm:f>OFFSET(Conditions!$AR$62,0,0,Conditions!$AR$60,1)</xm:f>
          </x14:formula1>
          <xm:sqref>AL54</xm:sqref>
        </x14:dataValidation>
        <x14:dataValidation type="list" allowBlank="1" showInputMessage="1" showErrorMessage="1" xr:uid="{00000000-0002-0000-0300-000032000000}">
          <x14:formula1>
            <xm:f>OFFSET(Conditions!$AS$62,0,0,Conditions!$AS$60,1)</xm:f>
          </x14:formula1>
          <xm:sqref>AL55</xm:sqref>
        </x14:dataValidation>
        <x14:dataValidation type="list" allowBlank="1" showInputMessage="1" showErrorMessage="1" xr:uid="{00000000-0002-0000-0300-000033000000}">
          <x14:formula1>
            <xm:f>OFFSET(Conditions!$AT$62,0,0,Conditions!$AT$60,1)</xm:f>
          </x14:formula1>
          <xm:sqref>AL56</xm:sqref>
        </x14:dataValidation>
        <x14:dataValidation type="list" allowBlank="1" showInputMessage="1" showErrorMessage="1" xr:uid="{00000000-0002-0000-0300-000034000000}">
          <x14:formula1>
            <xm:f>OFFSET(Conditions!$AP$74,0,0,Conditions!$AP$72,1)</xm:f>
          </x14:formula1>
          <xm:sqref>AN52</xm:sqref>
        </x14:dataValidation>
        <x14:dataValidation type="list" allowBlank="1" showInputMessage="1" showErrorMessage="1" xr:uid="{00000000-0002-0000-0300-000035000000}">
          <x14:formula1>
            <xm:f>OFFSET(Conditions!$AQ$74,0,0,Conditions!$AQ$72,1)</xm:f>
          </x14:formula1>
          <xm:sqref>AN53</xm:sqref>
        </x14:dataValidation>
        <x14:dataValidation type="list" allowBlank="1" showInputMessage="1" showErrorMessage="1" xr:uid="{00000000-0002-0000-0300-000036000000}">
          <x14:formula1>
            <xm:f>OFFSET(Conditions!$AR$74,0,0,Conditions!$AR$72,1)</xm:f>
          </x14:formula1>
          <xm:sqref>AN54</xm:sqref>
        </x14:dataValidation>
        <x14:dataValidation type="list" allowBlank="1" showInputMessage="1" showErrorMessage="1" xr:uid="{00000000-0002-0000-0300-000037000000}">
          <x14:formula1>
            <xm:f>OFFSET(Conditions!$AS$74,0,0,Conditions!$AS$72,1)</xm:f>
          </x14:formula1>
          <xm:sqref>AN55</xm:sqref>
        </x14:dataValidation>
        <x14:dataValidation type="list" allowBlank="1" showInputMessage="1" showErrorMessage="1" xr:uid="{00000000-0002-0000-0300-000038000000}">
          <x14:formula1>
            <xm:f>OFFSET(Conditions!$AT$74,0,0,Conditions!$AT$72,1)</xm:f>
          </x14:formula1>
          <xm:sqref>AN56</xm:sqref>
        </x14:dataValidation>
        <x14:dataValidation type="list" allowBlank="1" showInputMessage="1" showErrorMessage="1" xr:uid="{00000000-0002-0000-0300-000039000000}">
          <x14:formula1>
            <xm:f>OFFSET(Conditions!$BM$1011,0,0,Conditions!$BM$1009,1)</xm:f>
          </x14:formula1>
          <xm:sqref>AB93</xm:sqref>
        </x14:dataValidation>
        <x14:dataValidation type="list" allowBlank="1" showInputMessage="1" showErrorMessage="1" xr:uid="{00000000-0002-0000-0300-00003A000000}">
          <x14:formula1>
            <xm:f>OFFSET(Conditions!$BN$1011,0,0,Conditions!$BN$1009,1)</xm:f>
          </x14:formula1>
          <xm:sqref>AB94</xm:sqref>
        </x14:dataValidation>
        <x14:dataValidation type="list" allowBlank="1" showInputMessage="1" showErrorMessage="1" xr:uid="{00000000-0002-0000-0300-00003B000000}">
          <x14:formula1>
            <xm:f>OFFSET(Conditions!$BO$1011,0,0,Conditions!$BO$1009,1)</xm:f>
          </x14:formula1>
          <xm:sqref>AB95</xm:sqref>
        </x14:dataValidation>
        <x14:dataValidation type="list" allowBlank="1" showInputMessage="1" showErrorMessage="1" xr:uid="{00000000-0002-0000-0300-00003C000000}">
          <x14:formula1>
            <xm:f>OFFSET(Conditions!$BP$1011,0,0,Conditions!$BP$1009,1)</xm:f>
          </x14:formula1>
          <xm:sqref>AB96</xm:sqref>
        </x14:dataValidation>
        <x14:dataValidation type="list" allowBlank="1" showInputMessage="1" showErrorMessage="1" xr:uid="{00000000-0002-0000-0300-00003D000000}">
          <x14:formula1>
            <xm:f>OFFSET(Conditions!$BQ$1011,0,0,Conditions!$BQ$1009,1)</xm:f>
          </x14:formula1>
          <xm:sqref>AB97</xm:sqref>
        </x14:dataValidation>
        <x14:dataValidation type="list" allowBlank="1" showInputMessage="1" showErrorMessage="1" xr:uid="{00000000-0002-0000-0300-00003E000000}">
          <x14:formula1>
            <xm:f>OFFSET(Conditions!$BM$2016,0,0,Conditions!$BM$2014,1)</xm:f>
          </x14:formula1>
          <xm:sqref>AD93</xm:sqref>
        </x14:dataValidation>
        <x14:dataValidation type="list" allowBlank="1" showInputMessage="1" showErrorMessage="1" xr:uid="{00000000-0002-0000-0300-00003F000000}">
          <x14:formula1>
            <xm:f>OFFSET(Conditions!$BN$2016,0,0,Conditions!$BN$2014,1)</xm:f>
          </x14:formula1>
          <xm:sqref>AD94</xm:sqref>
        </x14:dataValidation>
        <x14:dataValidation type="list" allowBlank="1" showInputMessage="1" showErrorMessage="1" xr:uid="{00000000-0002-0000-0300-000040000000}">
          <x14:formula1>
            <xm:f>OFFSET(Conditions!$BO$2016,0,0,Conditions!$BO$2014,1)</xm:f>
          </x14:formula1>
          <xm:sqref>AD95</xm:sqref>
        </x14:dataValidation>
        <x14:dataValidation type="list" allowBlank="1" showInputMessage="1" showErrorMessage="1" xr:uid="{00000000-0002-0000-0300-000041000000}">
          <x14:formula1>
            <xm:f>OFFSET(Conditions!$BP$2016,0,0,Conditions!$BP$2014,1)</xm:f>
          </x14:formula1>
          <xm:sqref>AD96</xm:sqref>
        </x14:dataValidation>
        <x14:dataValidation type="list" allowBlank="1" showInputMessage="1" showErrorMessage="1" xr:uid="{00000000-0002-0000-0300-000042000000}">
          <x14:formula1>
            <xm:f>OFFSET(Conditions!$BQ$2016,0,0,Conditions!$BQ$2014,1)</xm:f>
          </x14:formula1>
          <xm:sqref>AD97</xm:sqref>
        </x14:dataValidation>
        <x14:dataValidation type="list" allowBlank="1" showInputMessage="1" showErrorMessage="1" xr:uid="{00000000-0002-0000-0300-000043000000}">
          <x14:formula1>
            <xm:f>OFFSET(Conditions!$BM$3022,0,0,Conditions!$BM$3020,1)</xm:f>
          </x14:formula1>
          <xm:sqref>AG93</xm:sqref>
        </x14:dataValidation>
        <x14:dataValidation type="list" allowBlank="1" showInputMessage="1" showErrorMessage="1" xr:uid="{00000000-0002-0000-0300-000044000000}">
          <x14:formula1>
            <xm:f>OFFSET(Conditions!$BN$3022,0,0,Conditions!$BN$3020,1)</xm:f>
          </x14:formula1>
          <xm:sqref>AG94</xm:sqref>
        </x14:dataValidation>
        <x14:dataValidation type="list" allowBlank="1" showInputMessage="1" showErrorMessage="1" xr:uid="{00000000-0002-0000-0300-000045000000}">
          <x14:formula1>
            <xm:f>OFFSET(Conditions!$BO$3022,0,0,Conditions!$BO$3020,1)</xm:f>
          </x14:formula1>
          <xm:sqref>AG95</xm:sqref>
        </x14:dataValidation>
        <x14:dataValidation type="list" allowBlank="1" showInputMessage="1" showErrorMessage="1" xr:uid="{00000000-0002-0000-0300-000046000000}">
          <x14:formula1>
            <xm:f>OFFSET(Conditions!$BP$3022,0,0,Conditions!$BP$3020,1)</xm:f>
          </x14:formula1>
          <xm:sqref>AG96</xm:sqref>
        </x14:dataValidation>
        <x14:dataValidation type="list" allowBlank="1" showInputMessage="1" showErrorMessage="1" xr:uid="{00000000-0002-0000-0300-000047000000}">
          <x14:formula1>
            <xm:f>OFFSET(Conditions!$BQ$3022,0,0,Conditions!$BQ$3020,1)</xm:f>
          </x14:formula1>
          <xm:sqref>AG97</xm:sqref>
        </x14:dataValidation>
        <x14:dataValidation type="list" allowBlank="1" showInputMessage="1" showErrorMessage="1" xr:uid="{00000000-0002-0000-0300-000048000000}">
          <x14:formula1>
            <xm:f>OFFSET(Conditions!$BM$4028,0,0,Conditions!$BM$4026,1)</xm:f>
          </x14:formula1>
          <xm:sqref>AI93</xm:sqref>
        </x14:dataValidation>
        <x14:dataValidation type="list" allowBlank="1" showInputMessage="1" showErrorMessage="1" xr:uid="{00000000-0002-0000-0300-000049000000}">
          <x14:formula1>
            <xm:f>OFFSET(Conditions!$BN$4028,0,0,Conditions!$BN$4026,1)</xm:f>
          </x14:formula1>
          <xm:sqref>AI94</xm:sqref>
        </x14:dataValidation>
        <x14:dataValidation type="list" allowBlank="1" showInputMessage="1" showErrorMessage="1" xr:uid="{00000000-0002-0000-0300-00004A000000}">
          <x14:formula1>
            <xm:f>OFFSET(Conditions!$BO$4028,0,0,Conditions!$BO$4026,1)</xm:f>
          </x14:formula1>
          <xm:sqref>AI95</xm:sqref>
        </x14:dataValidation>
        <x14:dataValidation type="list" allowBlank="1" showInputMessage="1" showErrorMessage="1" xr:uid="{00000000-0002-0000-0300-00004B000000}">
          <x14:formula1>
            <xm:f>OFFSET(Conditions!$BP$4028,0,0,Conditions!$BP$4026,1)</xm:f>
          </x14:formula1>
          <xm:sqref>AI96</xm:sqref>
        </x14:dataValidation>
        <x14:dataValidation type="list" allowBlank="1" showInputMessage="1" showErrorMessage="1" xr:uid="{00000000-0002-0000-0300-00004C000000}">
          <x14:formula1>
            <xm:f>OFFSET(Conditions!$BQ$4028,0,0,Conditions!$BQ$4026,1)</xm:f>
          </x14:formula1>
          <xm:sqref>AI97</xm:sqref>
        </x14:dataValidation>
        <x14:dataValidation type="list" allowBlank="1" showInputMessage="1" showErrorMessage="1" xr:uid="{00000000-0002-0000-0300-00004D000000}">
          <x14:formula1>
            <xm:f>OFFSET(Conditions!$BM$5034,0,0,Conditions!$BM$5032,1)</xm:f>
          </x14:formula1>
          <xm:sqref>AL93</xm:sqref>
        </x14:dataValidation>
        <x14:dataValidation type="list" allowBlank="1" showInputMessage="1" showErrorMessage="1" xr:uid="{00000000-0002-0000-0300-00004E000000}">
          <x14:formula1>
            <xm:f>OFFSET(Conditions!$BN$5034,0,0,Conditions!$BN$5032,1)</xm:f>
          </x14:formula1>
          <xm:sqref>AL94</xm:sqref>
        </x14:dataValidation>
        <x14:dataValidation type="list" allowBlank="1" showInputMessage="1" showErrorMessage="1" xr:uid="{00000000-0002-0000-0300-00004F000000}">
          <x14:formula1>
            <xm:f>OFFSET(Conditions!$BO$5034,0,0,Conditions!$BO$5032,1)</xm:f>
          </x14:formula1>
          <xm:sqref>AL95</xm:sqref>
        </x14:dataValidation>
        <x14:dataValidation type="list" allowBlank="1" showInputMessage="1" showErrorMessage="1" xr:uid="{00000000-0002-0000-0300-000050000000}">
          <x14:formula1>
            <xm:f>OFFSET(Conditions!$BP$5034,0,0,Conditions!$BP$5032,1)</xm:f>
          </x14:formula1>
          <xm:sqref>AL96</xm:sqref>
        </x14:dataValidation>
        <x14:dataValidation type="list" allowBlank="1" showInputMessage="1" showErrorMessage="1" xr:uid="{00000000-0002-0000-0300-000051000000}">
          <x14:formula1>
            <xm:f>OFFSET(Conditions!$BQ$5034,0,0,Conditions!$BQ$5032,1)</xm:f>
          </x14:formula1>
          <xm:sqref>AL97</xm:sqref>
        </x14:dataValidation>
        <x14:dataValidation type="list" allowBlank="1" showInputMessage="1" showErrorMessage="1" xr:uid="{00000000-0002-0000-0300-000052000000}">
          <x14:formula1>
            <xm:f>OFFSET(Conditions!$BM$6040,0,0,Conditions!$BM$6038,1)</xm:f>
          </x14:formula1>
          <xm:sqref>AN93</xm:sqref>
        </x14:dataValidation>
        <x14:dataValidation type="list" allowBlank="1" showInputMessage="1" showErrorMessage="1" xr:uid="{00000000-0002-0000-0300-000053000000}">
          <x14:formula1>
            <xm:f>OFFSET(Conditions!$BN$6040,0,0,Conditions!$BN$6038,1)</xm:f>
          </x14:formula1>
          <xm:sqref>AN94</xm:sqref>
        </x14:dataValidation>
        <x14:dataValidation type="list" allowBlank="1" showInputMessage="1" showErrorMessage="1" xr:uid="{00000000-0002-0000-0300-000054000000}">
          <x14:formula1>
            <xm:f>OFFSET(Conditions!$BO$6040,0,0,Conditions!$BO$6038,1)</xm:f>
          </x14:formula1>
          <xm:sqref>AN95</xm:sqref>
        </x14:dataValidation>
        <x14:dataValidation type="list" allowBlank="1" showInputMessage="1" showErrorMessage="1" xr:uid="{00000000-0002-0000-0300-000055000000}">
          <x14:formula1>
            <xm:f>OFFSET(Conditions!$BP$6040,0,0,Conditions!$BP$6038,1)</xm:f>
          </x14:formula1>
          <xm:sqref>AN96</xm:sqref>
        </x14:dataValidation>
        <x14:dataValidation type="list" allowBlank="1" showInputMessage="1" showErrorMessage="1" xr:uid="{00000000-0002-0000-0300-000056000000}">
          <x14:formula1>
            <xm:f>OFFSET(Conditions!$BQ$6040,0,0,Conditions!$BQ$6038,1)</xm:f>
          </x14:formula1>
          <xm:sqref>AN97</xm:sqref>
        </x14:dataValidation>
        <x14:dataValidation type="list" allowBlank="1" showInputMessage="1" showErrorMessage="1" xr:uid="{00000000-0002-0000-0300-000057000000}">
          <x14:formula1>
            <xm:f>OFFSET(Conditions!$AW$14,0,0,Conditions!$AW$12,1)</xm:f>
          </x14:formula1>
          <xm:sqref>AB158</xm:sqref>
        </x14:dataValidation>
        <x14:dataValidation type="list" allowBlank="1" showInputMessage="1" showErrorMessage="1" xr:uid="{00000000-0002-0000-0300-000058000000}">
          <x14:formula1>
            <xm:f>OFFSET(Conditions!$AW$26,0,0,Conditions!$AW$24,1)</xm:f>
          </x14:formula1>
          <xm:sqref>AD158</xm:sqref>
        </x14:dataValidation>
        <x14:dataValidation type="list" allowBlank="1" showInputMessage="1" showErrorMessage="1" xr:uid="{00000000-0002-0000-0300-000059000000}">
          <x14:formula1>
            <xm:f>OFFSET(Conditions!$AW$38,0,0,Conditions!$AW$36,1)</xm:f>
          </x14:formula1>
          <xm:sqref>AG158</xm:sqref>
        </x14:dataValidation>
        <x14:dataValidation type="list" allowBlank="1" showInputMessage="1" showErrorMessage="1" xr:uid="{00000000-0002-0000-0300-00005A000000}">
          <x14:formula1>
            <xm:f>OFFSET(Conditions!$AW$50,0,0,Conditions!$AW$48,1)</xm:f>
          </x14:formula1>
          <xm:sqref>AI158</xm:sqref>
        </x14:dataValidation>
        <x14:dataValidation type="list" allowBlank="1" showInputMessage="1" showErrorMessage="1" xr:uid="{00000000-0002-0000-0300-00005B000000}">
          <x14:formula1>
            <xm:f>OFFSET(Conditions!$AW$62,0,0,Conditions!$AW$60,1)</xm:f>
          </x14:formula1>
          <xm:sqref>AL158</xm:sqref>
        </x14:dataValidation>
        <x14:dataValidation type="list" allowBlank="1" showInputMessage="1" showErrorMessage="1" xr:uid="{00000000-0002-0000-0300-00005C000000}">
          <x14:formula1>
            <xm:f>OFFSET(Conditions!$AW$74,0,0,Conditions!$AW$72,1)</xm:f>
          </x14:formula1>
          <xm:sqref>AN158</xm:sqref>
        </x14:dataValidation>
        <x14:dataValidation type="list" allowBlank="1" showInputMessage="1" showErrorMessage="1" xr:uid="{00000000-0002-0000-0300-00005D000000}">
          <x14:formula1>
            <xm:f>OFFSET(Conditions!$AZ$14,0,0,Conditions!$AZ$12,1)</xm:f>
          </x14:formula1>
          <xm:sqref>AB161</xm:sqref>
        </x14:dataValidation>
        <x14:dataValidation type="list" allowBlank="1" showInputMessage="1" showErrorMessage="1" xr:uid="{00000000-0002-0000-0300-00005E000000}">
          <x14:formula1>
            <xm:f>OFFSET(Conditions!$BC$14,0,0,Conditions!$BC$12,1)</xm:f>
          </x14:formula1>
          <xm:sqref>AB163</xm:sqref>
        </x14:dataValidation>
        <x14:dataValidation type="list" allowBlank="1" showInputMessage="1" showErrorMessage="1" xr:uid="{00000000-0002-0000-0300-00005F000000}">
          <x14:formula1>
            <xm:f>OFFSET(Conditions!$AZ$26,0,0,Conditions!$AZ$24,1)</xm:f>
          </x14:formula1>
          <xm:sqref>AD161</xm:sqref>
        </x14:dataValidation>
        <x14:dataValidation type="list" allowBlank="1" showInputMessage="1" showErrorMessage="1" xr:uid="{00000000-0002-0000-0300-000060000000}">
          <x14:formula1>
            <xm:f>OFFSET(Conditions!$BC$26,0,0,Conditions!$BC$24,1)</xm:f>
          </x14:formula1>
          <xm:sqref>AD163</xm:sqref>
        </x14:dataValidation>
        <x14:dataValidation type="list" allowBlank="1" showInputMessage="1" showErrorMessage="1" xr:uid="{00000000-0002-0000-0300-000061000000}">
          <x14:formula1>
            <xm:f>OFFSET(Conditions!$AZ$38,0,0,Conditions!$AZ$36,1)</xm:f>
          </x14:formula1>
          <xm:sqref>AG161</xm:sqref>
        </x14:dataValidation>
        <x14:dataValidation type="list" allowBlank="1" showInputMessage="1" showErrorMessage="1" xr:uid="{00000000-0002-0000-0300-000062000000}">
          <x14:formula1>
            <xm:f>OFFSET(Conditions!$BC$38,0,0,Conditions!$BC$36,1)</xm:f>
          </x14:formula1>
          <xm:sqref>AG163</xm:sqref>
        </x14:dataValidation>
        <x14:dataValidation type="list" allowBlank="1" showInputMessage="1" showErrorMessage="1" xr:uid="{00000000-0002-0000-0300-000063000000}">
          <x14:formula1>
            <xm:f>OFFSET(Conditions!$AZ$50,0,0,Conditions!$AZ$48,1)</xm:f>
          </x14:formula1>
          <xm:sqref>AI161</xm:sqref>
        </x14:dataValidation>
        <x14:dataValidation type="list" allowBlank="1" showInputMessage="1" showErrorMessage="1" xr:uid="{00000000-0002-0000-0300-000064000000}">
          <x14:formula1>
            <xm:f>OFFSET(Conditions!$BC$50,0,0,Conditions!$BC$48,1)</xm:f>
          </x14:formula1>
          <xm:sqref>AI163</xm:sqref>
        </x14:dataValidation>
        <x14:dataValidation type="list" allowBlank="1" showInputMessage="1" showErrorMessage="1" xr:uid="{00000000-0002-0000-0300-000065000000}">
          <x14:formula1>
            <xm:f>OFFSET(Conditions!$AZ$62,0,0,Conditions!$AZ$60,1)</xm:f>
          </x14:formula1>
          <xm:sqref>AL161</xm:sqref>
        </x14:dataValidation>
        <x14:dataValidation type="list" allowBlank="1" showInputMessage="1" showErrorMessage="1" xr:uid="{00000000-0002-0000-0300-000066000000}">
          <x14:formula1>
            <xm:f>OFFSET(Conditions!$BC$62,0,0,Conditions!$BC$60,1)</xm:f>
          </x14:formula1>
          <xm:sqref>AL163</xm:sqref>
        </x14:dataValidation>
        <x14:dataValidation type="list" allowBlank="1" showInputMessage="1" showErrorMessage="1" xr:uid="{00000000-0002-0000-0300-000067000000}">
          <x14:formula1>
            <xm:f>OFFSET(Conditions!$AZ$74,0,0,Conditions!$AZ$72,1)</xm:f>
          </x14:formula1>
          <xm:sqref>AN161</xm:sqref>
        </x14:dataValidation>
        <x14:dataValidation type="list" allowBlank="1" showInputMessage="1" showErrorMessage="1" xr:uid="{00000000-0002-0000-0300-000068000000}">
          <x14:formula1>
            <xm:f>OFFSET(Conditions!$BC$74,0,0,Conditions!$BC$72,1)</xm:f>
          </x14:formula1>
          <xm:sqref>AN163</xm:sqref>
        </x14:dataValidation>
        <x14:dataValidation type="list" allowBlank="1" showInputMessage="1" showErrorMessage="1" xr:uid="{00000000-0002-0000-0300-000069000000}">
          <x14:formula1>
            <xm:f>OFFSET(Conditions!$BF$14,0,0,Conditions!$BF$12,1)</xm:f>
          </x14:formula1>
          <xm:sqref>AB171</xm:sqref>
        </x14:dataValidation>
        <x14:dataValidation type="list" allowBlank="1" showInputMessage="1" showErrorMessage="1" xr:uid="{00000000-0002-0000-0300-00006A000000}">
          <x14:formula1>
            <xm:f>OFFSET(Conditions!$BI$14,0,0,Conditions!$BI$12,1)</xm:f>
          </x14:formula1>
          <xm:sqref>AB173</xm:sqref>
        </x14:dataValidation>
        <x14:dataValidation type="list" allowBlank="1" showInputMessage="1" showErrorMessage="1" xr:uid="{00000000-0002-0000-0300-00006B000000}">
          <x14:formula1>
            <xm:f>OFFSET(Conditions!$BF$26,0,0,Conditions!$BF$24,1)</xm:f>
          </x14:formula1>
          <xm:sqref>AD171</xm:sqref>
        </x14:dataValidation>
        <x14:dataValidation type="list" allowBlank="1" showInputMessage="1" showErrorMessage="1" xr:uid="{00000000-0002-0000-0300-00006C000000}">
          <x14:formula1>
            <xm:f>OFFSET(Conditions!$BI$26,0,0,Conditions!$BI$24,1)</xm:f>
          </x14:formula1>
          <xm:sqref>AD173</xm:sqref>
        </x14:dataValidation>
        <x14:dataValidation type="list" allowBlank="1" showInputMessage="1" showErrorMessage="1" xr:uid="{00000000-0002-0000-0300-00006D000000}">
          <x14:formula1>
            <xm:f>OFFSET(Conditions!$BF$38,0,0,Conditions!$BF$36,1)</xm:f>
          </x14:formula1>
          <xm:sqref>AG171</xm:sqref>
        </x14:dataValidation>
        <x14:dataValidation type="list" allowBlank="1" showInputMessage="1" showErrorMessage="1" xr:uid="{00000000-0002-0000-0300-00006E000000}">
          <x14:formula1>
            <xm:f>OFFSET(Conditions!$BI$38,0,0,Conditions!$BI$36,1)</xm:f>
          </x14:formula1>
          <xm:sqref>AG173</xm:sqref>
        </x14:dataValidation>
        <x14:dataValidation type="list" allowBlank="1" showInputMessage="1" showErrorMessage="1" xr:uid="{00000000-0002-0000-0300-00006F000000}">
          <x14:formula1>
            <xm:f>OFFSET(Conditions!$BF$50,0,0,Conditions!$BF$48,1)</xm:f>
          </x14:formula1>
          <xm:sqref>AI171</xm:sqref>
        </x14:dataValidation>
        <x14:dataValidation type="list" allowBlank="1" showInputMessage="1" showErrorMessage="1" xr:uid="{00000000-0002-0000-0300-000070000000}">
          <x14:formula1>
            <xm:f>OFFSET(Conditions!$BI$50,0,0,Conditions!$BI$48,1)</xm:f>
          </x14:formula1>
          <xm:sqref>AI173</xm:sqref>
        </x14:dataValidation>
        <x14:dataValidation type="list" allowBlank="1" showInputMessage="1" showErrorMessage="1" xr:uid="{00000000-0002-0000-0300-000071000000}">
          <x14:formula1>
            <xm:f>OFFSET(Conditions!$BF$62,0,0,Conditions!$BF$60,1)</xm:f>
          </x14:formula1>
          <xm:sqref>AL171</xm:sqref>
        </x14:dataValidation>
        <x14:dataValidation type="list" allowBlank="1" showInputMessage="1" showErrorMessage="1" xr:uid="{00000000-0002-0000-0300-000072000000}">
          <x14:formula1>
            <xm:f>OFFSET(Conditions!$BI$62,0,0,Conditions!$BI$60,1)</xm:f>
          </x14:formula1>
          <xm:sqref>AL173</xm:sqref>
        </x14:dataValidation>
        <x14:dataValidation type="list" allowBlank="1" showInputMessage="1" showErrorMessage="1" xr:uid="{00000000-0002-0000-0300-000073000000}">
          <x14:formula1>
            <xm:f>OFFSET(Conditions!$BF$74,0,0,Conditions!$BF$72,1)</xm:f>
          </x14:formula1>
          <xm:sqref>AN171</xm:sqref>
        </x14:dataValidation>
        <x14:dataValidation type="list" allowBlank="1" showInputMessage="1" showErrorMessage="1" xr:uid="{00000000-0002-0000-0300-000074000000}">
          <x14:formula1>
            <xm:f>OFFSET(Conditions!$BI$74,0,0,Conditions!$BI$72,1)</xm:f>
          </x14:formula1>
          <xm:sqref>AN173</xm:sqref>
        </x14:dataValidation>
        <x14:dataValidation type="list" allowBlank="1" showInputMessage="1" showErrorMessage="1" xr:uid="{A910058A-DFBE-4282-A456-23189BCEBA9F}">
          <x14:formula1>
            <xm:f>OFFSET(Conditions!$AP$87,0,0,Conditions!$AP$85,1)</xm:f>
          </x14:formula1>
          <xm:sqref>R52</xm:sqref>
        </x14:dataValidation>
        <x14:dataValidation type="list" allowBlank="1" showInputMessage="1" showErrorMessage="1" xr:uid="{5B5C6D26-3F8A-4234-ADE8-49E184EC0372}">
          <x14:formula1>
            <xm:f>OFFSET(Conditions!$AQ$87,0,0,Conditions!$AQ$85,1)</xm:f>
          </x14:formula1>
          <xm:sqref>R53</xm:sqref>
        </x14:dataValidation>
        <x14:dataValidation type="list" allowBlank="1" showInputMessage="1" showErrorMessage="1" xr:uid="{30B1CF75-297D-4DC5-9E85-CA54FC750E75}">
          <x14:formula1>
            <xm:f>OFFSET(Conditions!$AR$87,0,0,Conditions!$AR$85,1)</xm:f>
          </x14:formula1>
          <xm:sqref>R54</xm:sqref>
        </x14:dataValidation>
        <x14:dataValidation type="list" allowBlank="1" showInputMessage="1" showErrorMessage="1" xr:uid="{B77BAAEE-8F97-48DA-9222-F64DE6AA16A1}">
          <x14:formula1>
            <xm:f>OFFSET(Conditions!$AS$87,0,0,Conditions!$AS$85,1)</xm:f>
          </x14:formula1>
          <xm:sqref>R55</xm:sqref>
        </x14:dataValidation>
        <x14:dataValidation type="list" allowBlank="1" showInputMessage="1" showErrorMessage="1" xr:uid="{601E44F9-D609-4D8E-9C39-8865EAAB625E}">
          <x14:formula1>
            <xm:f>OFFSET(Conditions!$AT$87,0,0,Conditions!$AT$85,1)</xm:f>
          </x14:formula1>
          <xm:sqref>R56</xm:sqref>
        </x14:dataValidation>
        <x14:dataValidation type="list" allowBlank="1" showInputMessage="1" showErrorMessage="1" xr:uid="{C74994DB-E88B-48B5-BEBF-F0FE4647874C}">
          <x14:formula1>
            <xm:f>OFFSET(Conditions!$AP$100,0,0,Conditions!$AP$98,1)</xm:f>
          </x14:formula1>
          <xm:sqref>T52</xm:sqref>
        </x14:dataValidation>
        <x14:dataValidation type="list" allowBlank="1" showInputMessage="1" showErrorMessage="1" xr:uid="{74A6BA1B-7939-493E-AC54-A2D758DF512F}">
          <x14:formula1>
            <xm:f>OFFSET(Conditions!$AQ$100,0,0,Conditions!$AQ$98,1)</xm:f>
          </x14:formula1>
          <xm:sqref>T53</xm:sqref>
        </x14:dataValidation>
        <x14:dataValidation type="list" allowBlank="1" showInputMessage="1" showErrorMessage="1" xr:uid="{3567B441-B37B-4427-AA62-0E715D9F7B6E}">
          <x14:formula1>
            <xm:f>OFFSET(Conditions!$AR$100,0,0,Conditions!$AR$98,1)</xm:f>
          </x14:formula1>
          <xm:sqref>T54</xm:sqref>
        </x14:dataValidation>
        <x14:dataValidation type="list" allowBlank="1" showInputMessage="1" showErrorMessage="1" xr:uid="{B6D2E732-9996-42FD-99AD-995BAAB2DF44}">
          <x14:formula1>
            <xm:f>OFFSET(Conditions!$AS$100,0,0,Conditions!$AS$98,1)</xm:f>
          </x14:formula1>
          <xm:sqref>T55</xm:sqref>
        </x14:dataValidation>
        <x14:dataValidation type="list" allowBlank="1" showInputMessage="1" showErrorMessage="1" xr:uid="{FAB53026-69F6-495A-AD1A-15E192F4E88E}">
          <x14:formula1>
            <xm:f>OFFSET(Conditions!$AT$100,0,0,Conditions!$AT$98,1)</xm:f>
          </x14:formula1>
          <xm:sqref>T56</xm:sqref>
        </x14:dataValidation>
        <x14:dataValidation type="list" allowBlank="1" showInputMessage="1" showErrorMessage="1" xr:uid="{EDB94899-A5D7-4869-B152-9DF94114ACD3}">
          <x14:formula1>
            <xm:f>OFFSET(Conditions!$BM$7046,0,0,Conditions!$BM$7044,1)</xm:f>
          </x14:formula1>
          <xm:sqref>R93</xm:sqref>
        </x14:dataValidation>
        <x14:dataValidation type="list" allowBlank="1" showInputMessage="1" showErrorMessage="1" xr:uid="{A1A13C1B-60C6-480F-B28B-4A3842EF6F70}">
          <x14:formula1>
            <xm:f>OFFSET(Conditions!$BN$7046,0,0,Conditions!$BN$7044,1)</xm:f>
          </x14:formula1>
          <xm:sqref>R94</xm:sqref>
        </x14:dataValidation>
        <x14:dataValidation type="list" allowBlank="1" showInputMessage="1" showErrorMessage="1" xr:uid="{FA230665-265C-48B7-8333-B0E8B36B9AB6}">
          <x14:formula1>
            <xm:f>OFFSET(Conditions!$BO$7046,0,0,Conditions!$BO$7044,1)</xm:f>
          </x14:formula1>
          <xm:sqref>R95</xm:sqref>
        </x14:dataValidation>
        <x14:dataValidation type="list" allowBlank="1" showInputMessage="1" showErrorMessage="1" xr:uid="{F4A051EA-4E93-4767-8ABD-B738AB80E79F}">
          <x14:formula1>
            <xm:f>OFFSET(Conditions!$BP$7046,0,0,Conditions!$BP$7044,1)</xm:f>
          </x14:formula1>
          <xm:sqref>R96</xm:sqref>
        </x14:dataValidation>
        <x14:dataValidation type="list" allowBlank="1" showInputMessage="1" showErrorMessage="1" xr:uid="{15612744-A3C7-4244-B435-6E756723EEAF}">
          <x14:formula1>
            <xm:f>OFFSET(Conditions!$BQ$7046,0,0,Conditions!$BQ$7044,1)</xm:f>
          </x14:formula1>
          <xm:sqref>R97</xm:sqref>
        </x14:dataValidation>
        <x14:dataValidation type="list" allowBlank="1" showInputMessage="1" showErrorMessage="1" xr:uid="{8A79E31C-B33C-409C-8DF3-8020251131DB}">
          <x14:formula1>
            <xm:f>OFFSET(Conditions!$BM$8052,0,0,Conditions!$BM$8050,1)</xm:f>
          </x14:formula1>
          <xm:sqref>T93</xm:sqref>
        </x14:dataValidation>
        <x14:dataValidation type="list" allowBlank="1" showInputMessage="1" showErrorMessage="1" xr:uid="{1AD4A032-5EEC-40DA-B461-B03658988488}">
          <x14:formula1>
            <xm:f>OFFSET(Conditions!$BN$8052,0,0,Conditions!$BN$8050,1)</xm:f>
          </x14:formula1>
          <xm:sqref>T94</xm:sqref>
        </x14:dataValidation>
        <x14:dataValidation type="list" allowBlank="1" showInputMessage="1" showErrorMessage="1" xr:uid="{705AEC86-8713-4412-B30D-217D5BF09E9E}">
          <x14:formula1>
            <xm:f>OFFSET(Conditions!$BO$8052,0,0,Conditions!$BO$8050,1)</xm:f>
          </x14:formula1>
          <xm:sqref>T95</xm:sqref>
        </x14:dataValidation>
        <x14:dataValidation type="list" allowBlank="1" showInputMessage="1" showErrorMessage="1" xr:uid="{65B29657-869F-4C9A-A004-7C9D31D55C80}">
          <x14:formula1>
            <xm:f>OFFSET(Conditions!$BP$8052,0,0,Conditions!$BP$8050,1)</xm:f>
          </x14:formula1>
          <xm:sqref>T96</xm:sqref>
        </x14:dataValidation>
        <x14:dataValidation type="list" allowBlank="1" showInputMessage="1" showErrorMessage="1" xr:uid="{60A98118-F896-4878-9DE6-DA46DEDD8086}">
          <x14:formula1>
            <xm:f>OFFSET(Conditions!$BQ$8052,0,0,Conditions!$BQ$8050,1)</xm:f>
          </x14:formula1>
          <xm:sqref>T97</xm:sqref>
        </x14:dataValidation>
        <x14:dataValidation type="list" allowBlank="1" showInputMessage="1" showErrorMessage="1" xr:uid="{38CE741C-57E2-47A1-9AF5-B3265F4D238E}">
          <x14:formula1>
            <xm:f>OFFSET(Conditions!$AW$87,0,0,Conditions!$AW$85,1)</xm:f>
          </x14:formula1>
          <xm:sqref>R158</xm:sqref>
        </x14:dataValidation>
        <x14:dataValidation type="list" allowBlank="1" showInputMessage="1" showErrorMessage="1" xr:uid="{29B8ADA7-7128-4BF5-A545-20D65907A3DC}">
          <x14:formula1>
            <xm:f>OFFSET(Conditions!$AZ$87,0,0,Conditions!$AZ$85,1)</xm:f>
          </x14:formula1>
          <xm:sqref>R161</xm:sqref>
        </x14:dataValidation>
        <x14:dataValidation type="list" allowBlank="1" showInputMessage="1" showErrorMessage="1" xr:uid="{CEF194A0-E991-4D72-8AB3-44A3650CC059}">
          <x14:formula1>
            <xm:f>OFFSET(Conditions!$BC$87,0,0,Conditions!$BC$85,1)</xm:f>
          </x14:formula1>
          <xm:sqref>R163</xm:sqref>
        </x14:dataValidation>
        <x14:dataValidation type="list" allowBlank="1" showInputMessage="1" showErrorMessage="1" xr:uid="{286D3FC7-4DA9-4EC4-BF1A-D718994B7187}">
          <x14:formula1>
            <xm:f>OFFSET(Conditions!$AW$100,0,0,Conditions!$AW$98,1)</xm:f>
          </x14:formula1>
          <xm:sqref>T158</xm:sqref>
        </x14:dataValidation>
        <x14:dataValidation type="list" allowBlank="1" showInputMessage="1" showErrorMessage="1" xr:uid="{EB9A4AE2-0DC7-4EAB-8D14-2DA26DE8D903}">
          <x14:formula1>
            <xm:f>OFFSET(Conditions!$AZ$100,0,0,Conditions!$AZ$98,1)</xm:f>
          </x14:formula1>
          <xm:sqref>T161</xm:sqref>
        </x14:dataValidation>
        <x14:dataValidation type="list" allowBlank="1" showInputMessage="1" showErrorMessage="1" xr:uid="{527E5752-5234-4152-A307-674AE547B4E5}">
          <x14:formula1>
            <xm:f>OFFSET(Conditions!$BC$100,0,0,Conditions!$BC$98,1)</xm:f>
          </x14:formula1>
          <xm:sqref>T163</xm:sqref>
        </x14:dataValidation>
        <x14:dataValidation type="list" allowBlank="1" showInputMessage="1" showErrorMessage="1" xr:uid="{154E46A4-0879-4702-9054-2497DAC422C5}">
          <x14:formula1>
            <xm:f>OFFSET(Conditions!$BF$87,0,0,Conditions!$BF$85,1)</xm:f>
          </x14:formula1>
          <xm:sqref>R171</xm:sqref>
        </x14:dataValidation>
        <x14:dataValidation type="list" allowBlank="1" showInputMessage="1" showErrorMessage="1" xr:uid="{6E36780E-7773-433E-8EF4-7E53BE83DA26}">
          <x14:formula1>
            <xm:f>OFFSET(Conditions!$BI$87,0,0,Conditions!$BI$85,1)</xm:f>
          </x14:formula1>
          <xm:sqref>R173</xm:sqref>
        </x14:dataValidation>
        <x14:dataValidation type="list" allowBlank="1" showInputMessage="1" showErrorMessage="1" xr:uid="{5876C96F-04A1-43C9-BAF5-18CBC40999A6}">
          <x14:formula1>
            <xm:f>OFFSET(Conditions!$BF$100,0,0,Conditions!$BF$98,1)</xm:f>
          </x14:formula1>
          <xm:sqref>T171</xm:sqref>
        </x14:dataValidation>
        <x14:dataValidation type="list" allowBlank="1" showInputMessage="1" showErrorMessage="1" xr:uid="{89CED2D2-4DBD-4BF2-B951-00F450080E4A}">
          <x14:formula1>
            <xm:f>OFFSET(Conditions!$BI$100,0,0,Conditions!$BI$98,1)</xm:f>
          </x14:formula1>
          <xm:sqref>T173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AQ144"/>
  <sheetViews>
    <sheetView zoomScale="85" zoomScaleNormal="85" workbookViewId="0">
      <pane xSplit="8" ySplit="4" topLeftCell="R5" activePane="bottomRight" state="frozen"/>
      <selection activeCell="B3" sqref="B3"/>
      <selection pane="topRight" activeCell="B3" sqref="B3"/>
      <selection pane="bottomLeft" activeCell="B3" sqref="B3"/>
      <selection pane="bottomRight" activeCell="B3" sqref="B3"/>
    </sheetView>
  </sheetViews>
  <sheetFormatPr defaultRowHeight="12.5" x14ac:dyDescent="0.25"/>
  <cols>
    <col min="1" max="1" width="11.54296875" style="184" customWidth="1"/>
    <col min="2" max="2" width="6.54296875" style="184" customWidth="1"/>
    <col min="3" max="3" width="13.453125" style="185" customWidth="1"/>
    <col min="4" max="7" width="3.7265625" style="2" customWidth="1"/>
    <col min="8" max="8" width="51.81640625" style="2" customWidth="1"/>
    <col min="9" max="9" width="40.453125" style="52" customWidth="1"/>
    <col min="10" max="10" width="15" style="52" hidden="1" customWidth="1"/>
    <col min="11" max="11" width="25.81640625" style="52" hidden="1" customWidth="1"/>
    <col min="12" max="12" width="19.7265625" style="52" hidden="1" customWidth="1"/>
    <col min="13" max="13" width="14.81640625" style="53" hidden="1" customWidth="1"/>
    <col min="14" max="14" width="19.54296875" style="52" customWidth="1"/>
    <col min="15" max="16" width="35" style="52" customWidth="1"/>
    <col min="17" max="21" width="14.26953125" style="52" customWidth="1"/>
    <col min="22" max="22" width="15.54296875" style="52" customWidth="1"/>
    <col min="23" max="23" width="15.81640625" style="52" customWidth="1"/>
    <col min="24" max="24" width="14.54296875" style="52" hidden="1" customWidth="1"/>
    <col min="25" max="25" width="18.26953125" style="279" hidden="1" customWidth="1"/>
    <col min="26" max="26" width="12.81640625" style="2" hidden="1" customWidth="1"/>
    <col min="27" max="27" width="13.26953125" style="2" hidden="1" customWidth="1"/>
    <col min="28" max="28" width="20.453125" style="2" customWidth="1"/>
    <col min="29" max="29" width="8.1796875" style="2" customWidth="1"/>
    <col min="30" max="30" width="21.26953125" style="2" customWidth="1"/>
    <col min="31" max="31" width="10.1796875" style="2" customWidth="1"/>
    <col min="32" max="32" width="9.54296875" style="2" customWidth="1"/>
    <col min="33" max="33" width="19.7265625" style="2" customWidth="1"/>
    <col min="34" max="34" width="13.453125" style="2" customWidth="1"/>
    <col min="35" max="35" width="20" style="2" customWidth="1"/>
    <col min="36" max="36" width="10.1796875" style="2" customWidth="1"/>
    <col min="37" max="37" width="7.7265625" style="2" customWidth="1"/>
    <col min="38" max="38" width="24.54296875" style="2" customWidth="1"/>
    <col min="39" max="39" width="14.54296875" style="2" customWidth="1"/>
    <col min="40" max="40" width="12.54296875" style="2" bestFit="1" customWidth="1"/>
    <col min="41" max="41" width="8.54296875" style="2" customWidth="1"/>
    <col min="42" max="42" width="9.1796875" style="2" customWidth="1"/>
    <col min="43" max="43" width="14.26953125" style="2" customWidth="1"/>
    <col min="44" max="243" width="9.1796875" style="2"/>
    <col min="244" max="246" width="9.1796875" style="2" customWidth="1"/>
    <col min="247" max="250" width="3.26953125" style="2" customWidth="1"/>
    <col min="251" max="251" width="9.1796875" style="2" customWidth="1"/>
    <col min="252" max="255" width="3.7265625" style="2" customWidth="1"/>
    <col min="256" max="256" width="61.7265625" style="2" customWidth="1"/>
    <col min="257" max="257" width="7.7265625" style="2" customWidth="1"/>
    <col min="258" max="259" width="8.54296875" style="2" customWidth="1"/>
    <col min="260" max="260" width="29.7265625" style="2" customWidth="1"/>
    <col min="261" max="261" width="8.7265625" style="2" customWidth="1"/>
    <col min="262" max="262" width="31.7265625" style="2" customWidth="1"/>
    <col min="263" max="264" width="9.1796875" style="2"/>
    <col min="265" max="265" width="9.1796875" style="2" customWidth="1"/>
    <col min="266" max="499" width="9.1796875" style="2"/>
    <col min="500" max="502" width="9.1796875" style="2" customWidth="1"/>
    <col min="503" max="506" width="3.26953125" style="2" customWidth="1"/>
    <col min="507" max="507" width="9.1796875" style="2" customWidth="1"/>
    <col min="508" max="511" width="3.7265625" style="2" customWidth="1"/>
    <col min="512" max="512" width="61.7265625" style="2" customWidth="1"/>
    <col min="513" max="513" width="7.7265625" style="2" customWidth="1"/>
    <col min="514" max="515" width="8.54296875" style="2" customWidth="1"/>
    <col min="516" max="516" width="29.7265625" style="2" customWidth="1"/>
    <col min="517" max="517" width="8.7265625" style="2" customWidth="1"/>
    <col min="518" max="518" width="31.7265625" style="2" customWidth="1"/>
    <col min="519" max="520" width="9.1796875" style="2"/>
    <col min="521" max="521" width="9.1796875" style="2" customWidth="1"/>
    <col min="522" max="755" width="9.1796875" style="2"/>
    <col min="756" max="758" width="9.1796875" style="2" customWidth="1"/>
    <col min="759" max="762" width="3.26953125" style="2" customWidth="1"/>
    <col min="763" max="763" width="9.1796875" style="2" customWidth="1"/>
    <col min="764" max="767" width="3.7265625" style="2" customWidth="1"/>
    <col min="768" max="768" width="61.7265625" style="2" customWidth="1"/>
    <col min="769" max="769" width="7.7265625" style="2" customWidth="1"/>
    <col min="770" max="771" width="8.54296875" style="2" customWidth="1"/>
    <col min="772" max="772" width="29.7265625" style="2" customWidth="1"/>
    <col min="773" max="773" width="8.7265625" style="2" customWidth="1"/>
    <col min="774" max="774" width="31.7265625" style="2" customWidth="1"/>
    <col min="775" max="776" width="9.1796875" style="2"/>
    <col min="777" max="777" width="9.1796875" style="2" customWidth="1"/>
    <col min="778" max="1011" width="9.1796875" style="2"/>
    <col min="1012" max="1014" width="9.1796875" style="2" customWidth="1"/>
    <col min="1015" max="1018" width="3.26953125" style="2" customWidth="1"/>
    <col min="1019" max="1019" width="9.1796875" style="2" customWidth="1"/>
    <col min="1020" max="1023" width="3.7265625" style="2" customWidth="1"/>
    <col min="1024" max="1024" width="61.7265625" style="2" customWidth="1"/>
    <col min="1025" max="1025" width="7.7265625" style="2" customWidth="1"/>
    <col min="1026" max="1027" width="8.54296875" style="2" customWidth="1"/>
    <col min="1028" max="1028" width="29.7265625" style="2" customWidth="1"/>
    <col min="1029" max="1029" width="8.7265625" style="2" customWidth="1"/>
    <col min="1030" max="1030" width="31.7265625" style="2" customWidth="1"/>
    <col min="1031" max="1032" width="9.1796875" style="2"/>
    <col min="1033" max="1033" width="9.1796875" style="2" customWidth="1"/>
    <col min="1034" max="1267" width="9.1796875" style="2"/>
    <col min="1268" max="1270" width="9.1796875" style="2" customWidth="1"/>
    <col min="1271" max="1274" width="3.26953125" style="2" customWidth="1"/>
    <col min="1275" max="1275" width="9.1796875" style="2" customWidth="1"/>
    <col min="1276" max="1279" width="3.7265625" style="2" customWidth="1"/>
    <col min="1280" max="1280" width="61.7265625" style="2" customWidth="1"/>
    <col min="1281" max="1281" width="7.7265625" style="2" customWidth="1"/>
    <col min="1282" max="1283" width="8.54296875" style="2" customWidth="1"/>
    <col min="1284" max="1284" width="29.7265625" style="2" customWidth="1"/>
    <col min="1285" max="1285" width="8.7265625" style="2" customWidth="1"/>
    <col min="1286" max="1286" width="31.7265625" style="2" customWidth="1"/>
    <col min="1287" max="1288" width="9.1796875" style="2"/>
    <col min="1289" max="1289" width="9.1796875" style="2" customWidth="1"/>
    <col min="1290" max="1523" width="9.1796875" style="2"/>
    <col min="1524" max="1526" width="9.1796875" style="2" customWidth="1"/>
    <col min="1527" max="1530" width="3.26953125" style="2" customWidth="1"/>
    <col min="1531" max="1531" width="9.1796875" style="2" customWidth="1"/>
    <col min="1532" max="1535" width="3.7265625" style="2" customWidth="1"/>
    <col min="1536" max="1536" width="61.7265625" style="2" customWidth="1"/>
    <col min="1537" max="1537" width="7.7265625" style="2" customWidth="1"/>
    <col min="1538" max="1539" width="8.54296875" style="2" customWidth="1"/>
    <col min="1540" max="1540" width="29.7265625" style="2" customWidth="1"/>
    <col min="1541" max="1541" width="8.7265625" style="2" customWidth="1"/>
    <col min="1542" max="1542" width="31.7265625" style="2" customWidth="1"/>
    <col min="1543" max="1544" width="9.1796875" style="2"/>
    <col min="1545" max="1545" width="9.1796875" style="2" customWidth="1"/>
    <col min="1546" max="1779" width="9.1796875" style="2"/>
    <col min="1780" max="1782" width="9.1796875" style="2" customWidth="1"/>
    <col min="1783" max="1786" width="3.26953125" style="2" customWidth="1"/>
    <col min="1787" max="1787" width="9.1796875" style="2" customWidth="1"/>
    <col min="1788" max="1791" width="3.7265625" style="2" customWidth="1"/>
    <col min="1792" max="1792" width="61.7265625" style="2" customWidth="1"/>
    <col min="1793" max="1793" width="7.7265625" style="2" customWidth="1"/>
    <col min="1794" max="1795" width="8.54296875" style="2" customWidth="1"/>
    <col min="1796" max="1796" width="29.7265625" style="2" customWidth="1"/>
    <col min="1797" max="1797" width="8.7265625" style="2" customWidth="1"/>
    <col min="1798" max="1798" width="31.7265625" style="2" customWidth="1"/>
    <col min="1799" max="1800" width="9.1796875" style="2"/>
    <col min="1801" max="1801" width="9.1796875" style="2" customWidth="1"/>
    <col min="1802" max="2035" width="9.1796875" style="2"/>
    <col min="2036" max="2038" width="9.1796875" style="2" customWidth="1"/>
    <col min="2039" max="2042" width="3.26953125" style="2" customWidth="1"/>
    <col min="2043" max="2043" width="9.1796875" style="2" customWidth="1"/>
    <col min="2044" max="2047" width="3.7265625" style="2" customWidth="1"/>
    <col min="2048" max="2048" width="61.7265625" style="2" customWidth="1"/>
    <col min="2049" max="2049" width="7.7265625" style="2" customWidth="1"/>
    <col min="2050" max="2051" width="8.54296875" style="2" customWidth="1"/>
    <col min="2052" max="2052" width="29.7265625" style="2" customWidth="1"/>
    <col min="2053" max="2053" width="8.7265625" style="2" customWidth="1"/>
    <col min="2054" max="2054" width="31.7265625" style="2" customWidth="1"/>
    <col min="2055" max="2056" width="9.1796875" style="2"/>
    <col min="2057" max="2057" width="9.1796875" style="2" customWidth="1"/>
    <col min="2058" max="2291" width="9.1796875" style="2"/>
    <col min="2292" max="2294" width="9.1796875" style="2" customWidth="1"/>
    <col min="2295" max="2298" width="3.26953125" style="2" customWidth="1"/>
    <col min="2299" max="2299" width="9.1796875" style="2" customWidth="1"/>
    <col min="2300" max="2303" width="3.7265625" style="2" customWidth="1"/>
    <col min="2304" max="2304" width="61.7265625" style="2" customWidth="1"/>
    <col min="2305" max="2305" width="7.7265625" style="2" customWidth="1"/>
    <col min="2306" max="2307" width="8.54296875" style="2" customWidth="1"/>
    <col min="2308" max="2308" width="29.7265625" style="2" customWidth="1"/>
    <col min="2309" max="2309" width="8.7265625" style="2" customWidth="1"/>
    <col min="2310" max="2310" width="31.7265625" style="2" customWidth="1"/>
    <col min="2311" max="2312" width="9.1796875" style="2"/>
    <col min="2313" max="2313" width="9.1796875" style="2" customWidth="1"/>
    <col min="2314" max="2547" width="9.1796875" style="2"/>
    <col min="2548" max="2550" width="9.1796875" style="2" customWidth="1"/>
    <col min="2551" max="2554" width="3.26953125" style="2" customWidth="1"/>
    <col min="2555" max="2555" width="9.1796875" style="2" customWidth="1"/>
    <col min="2556" max="2559" width="3.7265625" style="2" customWidth="1"/>
    <col min="2560" max="2560" width="61.7265625" style="2" customWidth="1"/>
    <col min="2561" max="2561" width="7.7265625" style="2" customWidth="1"/>
    <col min="2562" max="2563" width="8.54296875" style="2" customWidth="1"/>
    <col min="2564" max="2564" width="29.7265625" style="2" customWidth="1"/>
    <col min="2565" max="2565" width="8.7265625" style="2" customWidth="1"/>
    <col min="2566" max="2566" width="31.7265625" style="2" customWidth="1"/>
    <col min="2567" max="2568" width="9.1796875" style="2"/>
    <col min="2569" max="2569" width="9.1796875" style="2" customWidth="1"/>
    <col min="2570" max="2803" width="9.1796875" style="2"/>
    <col min="2804" max="2806" width="9.1796875" style="2" customWidth="1"/>
    <col min="2807" max="2810" width="3.26953125" style="2" customWidth="1"/>
    <col min="2811" max="2811" width="9.1796875" style="2" customWidth="1"/>
    <col min="2812" max="2815" width="3.7265625" style="2" customWidth="1"/>
    <col min="2816" max="2816" width="61.7265625" style="2" customWidth="1"/>
    <col min="2817" max="2817" width="7.7265625" style="2" customWidth="1"/>
    <col min="2818" max="2819" width="8.54296875" style="2" customWidth="1"/>
    <col min="2820" max="2820" width="29.7265625" style="2" customWidth="1"/>
    <col min="2821" max="2821" width="8.7265625" style="2" customWidth="1"/>
    <col min="2822" max="2822" width="31.7265625" style="2" customWidth="1"/>
    <col min="2823" max="2824" width="9.1796875" style="2"/>
    <col min="2825" max="2825" width="9.1796875" style="2" customWidth="1"/>
    <col min="2826" max="3059" width="9.1796875" style="2"/>
    <col min="3060" max="3062" width="9.1796875" style="2" customWidth="1"/>
    <col min="3063" max="3066" width="3.26953125" style="2" customWidth="1"/>
    <col min="3067" max="3067" width="9.1796875" style="2" customWidth="1"/>
    <col min="3068" max="3071" width="3.7265625" style="2" customWidth="1"/>
    <col min="3072" max="3072" width="61.7265625" style="2" customWidth="1"/>
    <col min="3073" max="3073" width="7.7265625" style="2" customWidth="1"/>
    <col min="3074" max="3075" width="8.54296875" style="2" customWidth="1"/>
    <col min="3076" max="3076" width="29.7265625" style="2" customWidth="1"/>
    <col min="3077" max="3077" width="8.7265625" style="2" customWidth="1"/>
    <col min="3078" max="3078" width="31.7265625" style="2" customWidth="1"/>
    <col min="3079" max="3080" width="9.1796875" style="2"/>
    <col min="3081" max="3081" width="9.1796875" style="2" customWidth="1"/>
    <col min="3082" max="3315" width="9.1796875" style="2"/>
    <col min="3316" max="3318" width="9.1796875" style="2" customWidth="1"/>
    <col min="3319" max="3322" width="3.26953125" style="2" customWidth="1"/>
    <col min="3323" max="3323" width="9.1796875" style="2" customWidth="1"/>
    <col min="3324" max="3327" width="3.7265625" style="2" customWidth="1"/>
    <col min="3328" max="3328" width="61.7265625" style="2" customWidth="1"/>
    <col min="3329" max="3329" width="7.7265625" style="2" customWidth="1"/>
    <col min="3330" max="3331" width="8.54296875" style="2" customWidth="1"/>
    <col min="3332" max="3332" width="29.7265625" style="2" customWidth="1"/>
    <col min="3333" max="3333" width="8.7265625" style="2" customWidth="1"/>
    <col min="3334" max="3334" width="31.7265625" style="2" customWidth="1"/>
    <col min="3335" max="3336" width="9.1796875" style="2"/>
    <col min="3337" max="3337" width="9.1796875" style="2" customWidth="1"/>
    <col min="3338" max="3571" width="9.1796875" style="2"/>
    <col min="3572" max="3574" width="9.1796875" style="2" customWidth="1"/>
    <col min="3575" max="3578" width="3.26953125" style="2" customWidth="1"/>
    <col min="3579" max="3579" width="9.1796875" style="2" customWidth="1"/>
    <col min="3580" max="3583" width="3.7265625" style="2" customWidth="1"/>
    <col min="3584" max="3584" width="61.7265625" style="2" customWidth="1"/>
    <col min="3585" max="3585" width="7.7265625" style="2" customWidth="1"/>
    <col min="3586" max="3587" width="8.54296875" style="2" customWidth="1"/>
    <col min="3588" max="3588" width="29.7265625" style="2" customWidth="1"/>
    <col min="3589" max="3589" width="8.7265625" style="2" customWidth="1"/>
    <col min="3590" max="3590" width="31.7265625" style="2" customWidth="1"/>
    <col min="3591" max="3592" width="9.1796875" style="2"/>
    <col min="3593" max="3593" width="9.1796875" style="2" customWidth="1"/>
    <col min="3594" max="3827" width="9.1796875" style="2"/>
    <col min="3828" max="3830" width="9.1796875" style="2" customWidth="1"/>
    <col min="3831" max="3834" width="3.26953125" style="2" customWidth="1"/>
    <col min="3835" max="3835" width="9.1796875" style="2" customWidth="1"/>
    <col min="3836" max="3839" width="3.7265625" style="2" customWidth="1"/>
    <col min="3840" max="3840" width="61.7265625" style="2" customWidth="1"/>
    <col min="3841" max="3841" width="7.7265625" style="2" customWidth="1"/>
    <col min="3842" max="3843" width="8.54296875" style="2" customWidth="1"/>
    <col min="3844" max="3844" width="29.7265625" style="2" customWidth="1"/>
    <col min="3845" max="3845" width="8.7265625" style="2" customWidth="1"/>
    <col min="3846" max="3846" width="31.7265625" style="2" customWidth="1"/>
    <col min="3847" max="3848" width="9.1796875" style="2"/>
    <col min="3849" max="3849" width="9.1796875" style="2" customWidth="1"/>
    <col min="3850" max="4083" width="9.1796875" style="2"/>
    <col min="4084" max="4086" width="9.1796875" style="2" customWidth="1"/>
    <col min="4087" max="4090" width="3.26953125" style="2" customWidth="1"/>
    <col min="4091" max="4091" width="9.1796875" style="2" customWidth="1"/>
    <col min="4092" max="4095" width="3.7265625" style="2" customWidth="1"/>
    <col min="4096" max="4096" width="61.7265625" style="2" customWidth="1"/>
    <col min="4097" max="4097" width="7.7265625" style="2" customWidth="1"/>
    <col min="4098" max="4099" width="8.54296875" style="2" customWidth="1"/>
    <col min="4100" max="4100" width="29.7265625" style="2" customWidth="1"/>
    <col min="4101" max="4101" width="8.7265625" style="2" customWidth="1"/>
    <col min="4102" max="4102" width="31.7265625" style="2" customWidth="1"/>
    <col min="4103" max="4104" width="9.1796875" style="2"/>
    <col min="4105" max="4105" width="9.1796875" style="2" customWidth="1"/>
    <col min="4106" max="4339" width="9.1796875" style="2"/>
    <col min="4340" max="4342" width="9.1796875" style="2" customWidth="1"/>
    <col min="4343" max="4346" width="3.26953125" style="2" customWidth="1"/>
    <col min="4347" max="4347" width="9.1796875" style="2" customWidth="1"/>
    <col min="4348" max="4351" width="3.7265625" style="2" customWidth="1"/>
    <col min="4352" max="4352" width="61.7265625" style="2" customWidth="1"/>
    <col min="4353" max="4353" width="7.7265625" style="2" customWidth="1"/>
    <col min="4354" max="4355" width="8.54296875" style="2" customWidth="1"/>
    <col min="4356" max="4356" width="29.7265625" style="2" customWidth="1"/>
    <col min="4357" max="4357" width="8.7265625" style="2" customWidth="1"/>
    <col min="4358" max="4358" width="31.7265625" style="2" customWidth="1"/>
    <col min="4359" max="4360" width="9.1796875" style="2"/>
    <col min="4361" max="4361" width="9.1796875" style="2" customWidth="1"/>
    <col min="4362" max="4595" width="9.1796875" style="2"/>
    <col min="4596" max="4598" width="9.1796875" style="2" customWidth="1"/>
    <col min="4599" max="4602" width="3.26953125" style="2" customWidth="1"/>
    <col min="4603" max="4603" width="9.1796875" style="2" customWidth="1"/>
    <col min="4604" max="4607" width="3.7265625" style="2" customWidth="1"/>
    <col min="4608" max="4608" width="61.7265625" style="2" customWidth="1"/>
    <col min="4609" max="4609" width="7.7265625" style="2" customWidth="1"/>
    <col min="4610" max="4611" width="8.54296875" style="2" customWidth="1"/>
    <col min="4612" max="4612" width="29.7265625" style="2" customWidth="1"/>
    <col min="4613" max="4613" width="8.7265625" style="2" customWidth="1"/>
    <col min="4614" max="4614" width="31.7265625" style="2" customWidth="1"/>
    <col min="4615" max="4616" width="9.1796875" style="2"/>
    <col min="4617" max="4617" width="9.1796875" style="2" customWidth="1"/>
    <col min="4618" max="4851" width="9.1796875" style="2"/>
    <col min="4852" max="4854" width="9.1796875" style="2" customWidth="1"/>
    <col min="4855" max="4858" width="3.26953125" style="2" customWidth="1"/>
    <col min="4859" max="4859" width="9.1796875" style="2" customWidth="1"/>
    <col min="4860" max="4863" width="3.7265625" style="2" customWidth="1"/>
    <col min="4864" max="4864" width="61.7265625" style="2" customWidth="1"/>
    <col min="4865" max="4865" width="7.7265625" style="2" customWidth="1"/>
    <col min="4866" max="4867" width="8.54296875" style="2" customWidth="1"/>
    <col min="4868" max="4868" width="29.7265625" style="2" customWidth="1"/>
    <col min="4869" max="4869" width="8.7265625" style="2" customWidth="1"/>
    <col min="4870" max="4870" width="31.7265625" style="2" customWidth="1"/>
    <col min="4871" max="4872" width="9.1796875" style="2"/>
    <col min="4873" max="4873" width="9.1796875" style="2" customWidth="1"/>
    <col min="4874" max="5107" width="9.1796875" style="2"/>
    <col min="5108" max="5110" width="9.1796875" style="2" customWidth="1"/>
    <col min="5111" max="5114" width="3.26953125" style="2" customWidth="1"/>
    <col min="5115" max="5115" width="9.1796875" style="2" customWidth="1"/>
    <col min="5116" max="5119" width="3.7265625" style="2" customWidth="1"/>
    <col min="5120" max="5120" width="61.7265625" style="2" customWidth="1"/>
    <col min="5121" max="5121" width="7.7265625" style="2" customWidth="1"/>
    <col min="5122" max="5123" width="8.54296875" style="2" customWidth="1"/>
    <col min="5124" max="5124" width="29.7265625" style="2" customWidth="1"/>
    <col min="5125" max="5125" width="8.7265625" style="2" customWidth="1"/>
    <col min="5126" max="5126" width="31.7265625" style="2" customWidth="1"/>
    <col min="5127" max="5128" width="9.1796875" style="2"/>
    <col min="5129" max="5129" width="9.1796875" style="2" customWidth="1"/>
    <col min="5130" max="5363" width="9.1796875" style="2"/>
    <col min="5364" max="5366" width="9.1796875" style="2" customWidth="1"/>
    <col min="5367" max="5370" width="3.26953125" style="2" customWidth="1"/>
    <col min="5371" max="5371" width="9.1796875" style="2" customWidth="1"/>
    <col min="5372" max="5375" width="3.7265625" style="2" customWidth="1"/>
    <col min="5376" max="5376" width="61.7265625" style="2" customWidth="1"/>
    <col min="5377" max="5377" width="7.7265625" style="2" customWidth="1"/>
    <col min="5378" max="5379" width="8.54296875" style="2" customWidth="1"/>
    <col min="5380" max="5380" width="29.7265625" style="2" customWidth="1"/>
    <col min="5381" max="5381" width="8.7265625" style="2" customWidth="1"/>
    <col min="5382" max="5382" width="31.7265625" style="2" customWidth="1"/>
    <col min="5383" max="5384" width="9.1796875" style="2"/>
    <col min="5385" max="5385" width="9.1796875" style="2" customWidth="1"/>
    <col min="5386" max="5619" width="9.1796875" style="2"/>
    <col min="5620" max="5622" width="9.1796875" style="2" customWidth="1"/>
    <col min="5623" max="5626" width="3.26953125" style="2" customWidth="1"/>
    <col min="5627" max="5627" width="9.1796875" style="2" customWidth="1"/>
    <col min="5628" max="5631" width="3.7265625" style="2" customWidth="1"/>
    <col min="5632" max="5632" width="61.7265625" style="2" customWidth="1"/>
    <col min="5633" max="5633" width="7.7265625" style="2" customWidth="1"/>
    <col min="5634" max="5635" width="8.54296875" style="2" customWidth="1"/>
    <col min="5636" max="5636" width="29.7265625" style="2" customWidth="1"/>
    <col min="5637" max="5637" width="8.7265625" style="2" customWidth="1"/>
    <col min="5638" max="5638" width="31.7265625" style="2" customWidth="1"/>
    <col min="5639" max="5640" width="9.1796875" style="2"/>
    <col min="5641" max="5641" width="9.1796875" style="2" customWidth="1"/>
    <col min="5642" max="5875" width="9.1796875" style="2"/>
    <col min="5876" max="5878" width="9.1796875" style="2" customWidth="1"/>
    <col min="5879" max="5882" width="3.26953125" style="2" customWidth="1"/>
    <col min="5883" max="5883" width="9.1796875" style="2" customWidth="1"/>
    <col min="5884" max="5887" width="3.7265625" style="2" customWidth="1"/>
    <col min="5888" max="5888" width="61.7265625" style="2" customWidth="1"/>
    <col min="5889" max="5889" width="7.7265625" style="2" customWidth="1"/>
    <col min="5890" max="5891" width="8.54296875" style="2" customWidth="1"/>
    <col min="5892" max="5892" width="29.7265625" style="2" customWidth="1"/>
    <col min="5893" max="5893" width="8.7265625" style="2" customWidth="1"/>
    <col min="5894" max="5894" width="31.7265625" style="2" customWidth="1"/>
    <col min="5895" max="5896" width="9.1796875" style="2"/>
    <col min="5897" max="5897" width="9.1796875" style="2" customWidth="1"/>
    <col min="5898" max="6131" width="9.1796875" style="2"/>
    <col min="6132" max="6134" width="9.1796875" style="2" customWidth="1"/>
    <col min="6135" max="6138" width="3.26953125" style="2" customWidth="1"/>
    <col min="6139" max="6139" width="9.1796875" style="2" customWidth="1"/>
    <col min="6140" max="6143" width="3.7265625" style="2" customWidth="1"/>
    <col min="6144" max="6144" width="61.7265625" style="2" customWidth="1"/>
    <col min="6145" max="6145" width="7.7265625" style="2" customWidth="1"/>
    <col min="6146" max="6147" width="8.54296875" style="2" customWidth="1"/>
    <col min="6148" max="6148" width="29.7265625" style="2" customWidth="1"/>
    <col min="6149" max="6149" width="8.7265625" style="2" customWidth="1"/>
    <col min="6150" max="6150" width="31.7265625" style="2" customWidth="1"/>
    <col min="6151" max="6152" width="9.1796875" style="2"/>
    <col min="6153" max="6153" width="9.1796875" style="2" customWidth="1"/>
    <col min="6154" max="6387" width="9.1796875" style="2"/>
    <col min="6388" max="6390" width="9.1796875" style="2" customWidth="1"/>
    <col min="6391" max="6394" width="3.26953125" style="2" customWidth="1"/>
    <col min="6395" max="6395" width="9.1796875" style="2" customWidth="1"/>
    <col min="6396" max="6399" width="3.7265625" style="2" customWidth="1"/>
    <col min="6400" max="6400" width="61.7265625" style="2" customWidth="1"/>
    <col min="6401" max="6401" width="7.7265625" style="2" customWidth="1"/>
    <col min="6402" max="6403" width="8.54296875" style="2" customWidth="1"/>
    <col min="6404" max="6404" width="29.7265625" style="2" customWidth="1"/>
    <col min="6405" max="6405" width="8.7265625" style="2" customWidth="1"/>
    <col min="6406" max="6406" width="31.7265625" style="2" customWidth="1"/>
    <col min="6407" max="6408" width="9.1796875" style="2"/>
    <col min="6409" max="6409" width="9.1796875" style="2" customWidth="1"/>
    <col min="6410" max="6643" width="9.1796875" style="2"/>
    <col min="6644" max="6646" width="9.1796875" style="2" customWidth="1"/>
    <col min="6647" max="6650" width="3.26953125" style="2" customWidth="1"/>
    <col min="6651" max="6651" width="9.1796875" style="2" customWidth="1"/>
    <col min="6652" max="6655" width="3.7265625" style="2" customWidth="1"/>
    <col min="6656" max="6656" width="61.7265625" style="2" customWidth="1"/>
    <col min="6657" max="6657" width="7.7265625" style="2" customWidth="1"/>
    <col min="6658" max="6659" width="8.54296875" style="2" customWidth="1"/>
    <col min="6660" max="6660" width="29.7265625" style="2" customWidth="1"/>
    <col min="6661" max="6661" width="8.7265625" style="2" customWidth="1"/>
    <col min="6662" max="6662" width="31.7265625" style="2" customWidth="1"/>
    <col min="6663" max="6664" width="9.1796875" style="2"/>
    <col min="6665" max="6665" width="9.1796875" style="2" customWidth="1"/>
    <col min="6666" max="6899" width="9.1796875" style="2"/>
    <col min="6900" max="6902" width="9.1796875" style="2" customWidth="1"/>
    <col min="6903" max="6906" width="3.26953125" style="2" customWidth="1"/>
    <col min="6907" max="6907" width="9.1796875" style="2" customWidth="1"/>
    <col min="6908" max="6911" width="3.7265625" style="2" customWidth="1"/>
    <col min="6912" max="6912" width="61.7265625" style="2" customWidth="1"/>
    <col min="6913" max="6913" width="7.7265625" style="2" customWidth="1"/>
    <col min="6914" max="6915" width="8.54296875" style="2" customWidth="1"/>
    <col min="6916" max="6916" width="29.7265625" style="2" customWidth="1"/>
    <col min="6917" max="6917" width="8.7265625" style="2" customWidth="1"/>
    <col min="6918" max="6918" width="31.7265625" style="2" customWidth="1"/>
    <col min="6919" max="6920" width="9.1796875" style="2"/>
    <col min="6921" max="6921" width="9.1796875" style="2" customWidth="1"/>
    <col min="6922" max="7155" width="9.1796875" style="2"/>
    <col min="7156" max="7158" width="9.1796875" style="2" customWidth="1"/>
    <col min="7159" max="7162" width="3.26953125" style="2" customWidth="1"/>
    <col min="7163" max="7163" width="9.1796875" style="2" customWidth="1"/>
    <col min="7164" max="7167" width="3.7265625" style="2" customWidth="1"/>
    <col min="7168" max="7168" width="61.7265625" style="2" customWidth="1"/>
    <col min="7169" max="7169" width="7.7265625" style="2" customWidth="1"/>
    <col min="7170" max="7171" width="8.54296875" style="2" customWidth="1"/>
    <col min="7172" max="7172" width="29.7265625" style="2" customWidth="1"/>
    <col min="7173" max="7173" width="8.7265625" style="2" customWidth="1"/>
    <col min="7174" max="7174" width="31.7265625" style="2" customWidth="1"/>
    <col min="7175" max="7176" width="9.1796875" style="2"/>
    <col min="7177" max="7177" width="9.1796875" style="2" customWidth="1"/>
    <col min="7178" max="7411" width="9.1796875" style="2"/>
    <col min="7412" max="7414" width="9.1796875" style="2" customWidth="1"/>
    <col min="7415" max="7418" width="3.26953125" style="2" customWidth="1"/>
    <col min="7419" max="7419" width="9.1796875" style="2" customWidth="1"/>
    <col min="7420" max="7423" width="3.7265625" style="2" customWidth="1"/>
    <col min="7424" max="7424" width="61.7265625" style="2" customWidth="1"/>
    <col min="7425" max="7425" width="7.7265625" style="2" customWidth="1"/>
    <col min="7426" max="7427" width="8.54296875" style="2" customWidth="1"/>
    <col min="7428" max="7428" width="29.7265625" style="2" customWidth="1"/>
    <col min="7429" max="7429" width="8.7265625" style="2" customWidth="1"/>
    <col min="7430" max="7430" width="31.7265625" style="2" customWidth="1"/>
    <col min="7431" max="7432" width="9.1796875" style="2"/>
    <col min="7433" max="7433" width="9.1796875" style="2" customWidth="1"/>
    <col min="7434" max="7667" width="9.1796875" style="2"/>
    <col min="7668" max="7670" width="9.1796875" style="2" customWidth="1"/>
    <col min="7671" max="7674" width="3.26953125" style="2" customWidth="1"/>
    <col min="7675" max="7675" width="9.1796875" style="2" customWidth="1"/>
    <col min="7676" max="7679" width="3.7265625" style="2" customWidth="1"/>
    <col min="7680" max="7680" width="61.7265625" style="2" customWidth="1"/>
    <col min="7681" max="7681" width="7.7265625" style="2" customWidth="1"/>
    <col min="7682" max="7683" width="8.54296875" style="2" customWidth="1"/>
    <col min="7684" max="7684" width="29.7265625" style="2" customWidth="1"/>
    <col min="7685" max="7685" width="8.7265625" style="2" customWidth="1"/>
    <col min="7686" max="7686" width="31.7265625" style="2" customWidth="1"/>
    <col min="7687" max="7688" width="9.1796875" style="2"/>
    <col min="7689" max="7689" width="9.1796875" style="2" customWidth="1"/>
    <col min="7690" max="7923" width="9.1796875" style="2"/>
    <col min="7924" max="7926" width="9.1796875" style="2" customWidth="1"/>
    <col min="7927" max="7930" width="3.26953125" style="2" customWidth="1"/>
    <col min="7931" max="7931" width="9.1796875" style="2" customWidth="1"/>
    <col min="7932" max="7935" width="3.7265625" style="2" customWidth="1"/>
    <col min="7936" max="7936" width="61.7265625" style="2" customWidth="1"/>
    <col min="7937" max="7937" width="7.7265625" style="2" customWidth="1"/>
    <col min="7938" max="7939" width="8.54296875" style="2" customWidth="1"/>
    <col min="7940" max="7940" width="29.7265625" style="2" customWidth="1"/>
    <col min="7941" max="7941" width="8.7265625" style="2" customWidth="1"/>
    <col min="7942" max="7942" width="31.7265625" style="2" customWidth="1"/>
    <col min="7943" max="7944" width="9.1796875" style="2"/>
    <col min="7945" max="7945" width="9.1796875" style="2" customWidth="1"/>
    <col min="7946" max="8179" width="9.1796875" style="2"/>
    <col min="8180" max="8182" width="9.1796875" style="2" customWidth="1"/>
    <col min="8183" max="8186" width="3.26953125" style="2" customWidth="1"/>
    <col min="8187" max="8187" width="9.1796875" style="2" customWidth="1"/>
    <col min="8188" max="8191" width="3.7265625" style="2" customWidth="1"/>
    <col min="8192" max="8192" width="61.7265625" style="2" customWidth="1"/>
    <col min="8193" max="8193" width="7.7265625" style="2" customWidth="1"/>
    <col min="8194" max="8195" width="8.54296875" style="2" customWidth="1"/>
    <col min="8196" max="8196" width="29.7265625" style="2" customWidth="1"/>
    <col min="8197" max="8197" width="8.7265625" style="2" customWidth="1"/>
    <col min="8198" max="8198" width="31.7265625" style="2" customWidth="1"/>
    <col min="8199" max="8200" width="9.1796875" style="2"/>
    <col min="8201" max="8201" width="9.1796875" style="2" customWidth="1"/>
    <col min="8202" max="8435" width="9.1796875" style="2"/>
    <col min="8436" max="8438" width="9.1796875" style="2" customWidth="1"/>
    <col min="8439" max="8442" width="3.26953125" style="2" customWidth="1"/>
    <col min="8443" max="8443" width="9.1796875" style="2" customWidth="1"/>
    <col min="8444" max="8447" width="3.7265625" style="2" customWidth="1"/>
    <col min="8448" max="8448" width="61.7265625" style="2" customWidth="1"/>
    <col min="8449" max="8449" width="7.7265625" style="2" customWidth="1"/>
    <col min="8450" max="8451" width="8.54296875" style="2" customWidth="1"/>
    <col min="8452" max="8452" width="29.7265625" style="2" customWidth="1"/>
    <col min="8453" max="8453" width="8.7265625" style="2" customWidth="1"/>
    <col min="8454" max="8454" width="31.7265625" style="2" customWidth="1"/>
    <col min="8455" max="8456" width="9.1796875" style="2"/>
    <col min="8457" max="8457" width="9.1796875" style="2" customWidth="1"/>
    <col min="8458" max="8691" width="9.1796875" style="2"/>
    <col min="8692" max="8694" width="9.1796875" style="2" customWidth="1"/>
    <col min="8695" max="8698" width="3.26953125" style="2" customWidth="1"/>
    <col min="8699" max="8699" width="9.1796875" style="2" customWidth="1"/>
    <col min="8700" max="8703" width="3.7265625" style="2" customWidth="1"/>
    <col min="8704" max="8704" width="61.7265625" style="2" customWidth="1"/>
    <col min="8705" max="8705" width="7.7265625" style="2" customWidth="1"/>
    <col min="8706" max="8707" width="8.54296875" style="2" customWidth="1"/>
    <col min="8708" max="8708" width="29.7265625" style="2" customWidth="1"/>
    <col min="8709" max="8709" width="8.7265625" style="2" customWidth="1"/>
    <col min="8710" max="8710" width="31.7265625" style="2" customWidth="1"/>
    <col min="8711" max="8712" width="9.1796875" style="2"/>
    <col min="8713" max="8713" width="9.1796875" style="2" customWidth="1"/>
    <col min="8714" max="8947" width="9.1796875" style="2"/>
    <col min="8948" max="8950" width="9.1796875" style="2" customWidth="1"/>
    <col min="8951" max="8954" width="3.26953125" style="2" customWidth="1"/>
    <col min="8955" max="8955" width="9.1796875" style="2" customWidth="1"/>
    <col min="8956" max="8959" width="3.7265625" style="2" customWidth="1"/>
    <col min="8960" max="8960" width="61.7265625" style="2" customWidth="1"/>
    <col min="8961" max="8961" width="7.7265625" style="2" customWidth="1"/>
    <col min="8962" max="8963" width="8.54296875" style="2" customWidth="1"/>
    <col min="8964" max="8964" width="29.7265625" style="2" customWidth="1"/>
    <col min="8965" max="8965" width="8.7265625" style="2" customWidth="1"/>
    <col min="8966" max="8966" width="31.7265625" style="2" customWidth="1"/>
    <col min="8967" max="8968" width="9.1796875" style="2"/>
    <col min="8969" max="8969" width="9.1796875" style="2" customWidth="1"/>
    <col min="8970" max="9203" width="9.1796875" style="2"/>
    <col min="9204" max="9206" width="9.1796875" style="2" customWidth="1"/>
    <col min="9207" max="9210" width="3.26953125" style="2" customWidth="1"/>
    <col min="9211" max="9211" width="9.1796875" style="2" customWidth="1"/>
    <col min="9212" max="9215" width="3.7265625" style="2" customWidth="1"/>
    <col min="9216" max="9216" width="61.7265625" style="2" customWidth="1"/>
    <col min="9217" max="9217" width="7.7265625" style="2" customWidth="1"/>
    <col min="9218" max="9219" width="8.54296875" style="2" customWidth="1"/>
    <col min="9220" max="9220" width="29.7265625" style="2" customWidth="1"/>
    <col min="9221" max="9221" width="8.7265625" style="2" customWidth="1"/>
    <col min="9222" max="9222" width="31.7265625" style="2" customWidth="1"/>
    <col min="9223" max="9224" width="9.1796875" style="2"/>
    <col min="9225" max="9225" width="9.1796875" style="2" customWidth="1"/>
    <col min="9226" max="9459" width="9.1796875" style="2"/>
    <col min="9460" max="9462" width="9.1796875" style="2" customWidth="1"/>
    <col min="9463" max="9466" width="3.26953125" style="2" customWidth="1"/>
    <col min="9467" max="9467" width="9.1796875" style="2" customWidth="1"/>
    <col min="9468" max="9471" width="3.7265625" style="2" customWidth="1"/>
    <col min="9472" max="9472" width="61.7265625" style="2" customWidth="1"/>
    <col min="9473" max="9473" width="7.7265625" style="2" customWidth="1"/>
    <col min="9474" max="9475" width="8.54296875" style="2" customWidth="1"/>
    <col min="9476" max="9476" width="29.7265625" style="2" customWidth="1"/>
    <col min="9477" max="9477" width="8.7265625" style="2" customWidth="1"/>
    <col min="9478" max="9478" width="31.7265625" style="2" customWidth="1"/>
    <col min="9479" max="9480" width="9.1796875" style="2"/>
    <col min="9481" max="9481" width="9.1796875" style="2" customWidth="1"/>
    <col min="9482" max="9715" width="9.1796875" style="2"/>
    <col min="9716" max="9718" width="9.1796875" style="2" customWidth="1"/>
    <col min="9719" max="9722" width="3.26953125" style="2" customWidth="1"/>
    <col min="9723" max="9723" width="9.1796875" style="2" customWidth="1"/>
    <col min="9724" max="9727" width="3.7265625" style="2" customWidth="1"/>
    <col min="9728" max="9728" width="61.7265625" style="2" customWidth="1"/>
    <col min="9729" max="9729" width="7.7265625" style="2" customWidth="1"/>
    <col min="9730" max="9731" width="8.54296875" style="2" customWidth="1"/>
    <col min="9732" max="9732" width="29.7265625" style="2" customWidth="1"/>
    <col min="9733" max="9733" width="8.7265625" style="2" customWidth="1"/>
    <col min="9734" max="9734" width="31.7265625" style="2" customWidth="1"/>
    <col min="9735" max="9736" width="9.1796875" style="2"/>
    <col min="9737" max="9737" width="9.1796875" style="2" customWidth="1"/>
    <col min="9738" max="9971" width="9.1796875" style="2"/>
    <col min="9972" max="9974" width="9.1796875" style="2" customWidth="1"/>
    <col min="9975" max="9978" width="3.26953125" style="2" customWidth="1"/>
    <col min="9979" max="9979" width="9.1796875" style="2" customWidth="1"/>
    <col min="9980" max="9983" width="3.7265625" style="2" customWidth="1"/>
    <col min="9984" max="9984" width="61.7265625" style="2" customWidth="1"/>
    <col min="9985" max="9985" width="7.7265625" style="2" customWidth="1"/>
    <col min="9986" max="9987" width="8.54296875" style="2" customWidth="1"/>
    <col min="9988" max="9988" width="29.7265625" style="2" customWidth="1"/>
    <col min="9989" max="9989" width="8.7265625" style="2" customWidth="1"/>
    <col min="9990" max="9990" width="31.7265625" style="2" customWidth="1"/>
    <col min="9991" max="9992" width="9.1796875" style="2"/>
    <col min="9993" max="9993" width="9.1796875" style="2" customWidth="1"/>
    <col min="9994" max="10227" width="9.1796875" style="2"/>
    <col min="10228" max="10230" width="9.1796875" style="2" customWidth="1"/>
    <col min="10231" max="10234" width="3.26953125" style="2" customWidth="1"/>
    <col min="10235" max="10235" width="9.1796875" style="2" customWidth="1"/>
    <col min="10236" max="10239" width="3.7265625" style="2" customWidth="1"/>
    <col min="10240" max="10240" width="61.7265625" style="2" customWidth="1"/>
    <col min="10241" max="10241" width="7.7265625" style="2" customWidth="1"/>
    <col min="10242" max="10243" width="8.54296875" style="2" customWidth="1"/>
    <col min="10244" max="10244" width="29.7265625" style="2" customWidth="1"/>
    <col min="10245" max="10245" width="8.7265625" style="2" customWidth="1"/>
    <col min="10246" max="10246" width="31.7265625" style="2" customWidth="1"/>
    <col min="10247" max="10248" width="9.1796875" style="2"/>
    <col min="10249" max="10249" width="9.1796875" style="2" customWidth="1"/>
    <col min="10250" max="10483" width="9.1796875" style="2"/>
    <col min="10484" max="10486" width="9.1796875" style="2" customWidth="1"/>
    <col min="10487" max="10490" width="3.26953125" style="2" customWidth="1"/>
    <col min="10491" max="10491" width="9.1796875" style="2" customWidth="1"/>
    <col min="10492" max="10495" width="3.7265625" style="2" customWidth="1"/>
    <col min="10496" max="10496" width="61.7265625" style="2" customWidth="1"/>
    <col min="10497" max="10497" width="7.7265625" style="2" customWidth="1"/>
    <col min="10498" max="10499" width="8.54296875" style="2" customWidth="1"/>
    <col min="10500" max="10500" width="29.7265625" style="2" customWidth="1"/>
    <col min="10501" max="10501" width="8.7265625" style="2" customWidth="1"/>
    <col min="10502" max="10502" width="31.7265625" style="2" customWidth="1"/>
    <col min="10503" max="10504" width="9.1796875" style="2"/>
    <col min="10505" max="10505" width="9.1796875" style="2" customWidth="1"/>
    <col min="10506" max="10739" width="9.1796875" style="2"/>
    <col min="10740" max="10742" width="9.1796875" style="2" customWidth="1"/>
    <col min="10743" max="10746" width="3.26953125" style="2" customWidth="1"/>
    <col min="10747" max="10747" width="9.1796875" style="2" customWidth="1"/>
    <col min="10748" max="10751" width="3.7265625" style="2" customWidth="1"/>
    <col min="10752" max="10752" width="61.7265625" style="2" customWidth="1"/>
    <col min="10753" max="10753" width="7.7265625" style="2" customWidth="1"/>
    <col min="10754" max="10755" width="8.54296875" style="2" customWidth="1"/>
    <col min="10756" max="10756" width="29.7265625" style="2" customWidth="1"/>
    <col min="10757" max="10757" width="8.7265625" style="2" customWidth="1"/>
    <col min="10758" max="10758" width="31.7265625" style="2" customWidth="1"/>
    <col min="10759" max="10760" width="9.1796875" style="2"/>
    <col min="10761" max="10761" width="9.1796875" style="2" customWidth="1"/>
    <col min="10762" max="10995" width="9.1796875" style="2"/>
    <col min="10996" max="10998" width="9.1796875" style="2" customWidth="1"/>
    <col min="10999" max="11002" width="3.26953125" style="2" customWidth="1"/>
    <col min="11003" max="11003" width="9.1796875" style="2" customWidth="1"/>
    <col min="11004" max="11007" width="3.7265625" style="2" customWidth="1"/>
    <col min="11008" max="11008" width="61.7265625" style="2" customWidth="1"/>
    <col min="11009" max="11009" width="7.7265625" style="2" customWidth="1"/>
    <col min="11010" max="11011" width="8.54296875" style="2" customWidth="1"/>
    <col min="11012" max="11012" width="29.7265625" style="2" customWidth="1"/>
    <col min="11013" max="11013" width="8.7265625" style="2" customWidth="1"/>
    <col min="11014" max="11014" width="31.7265625" style="2" customWidth="1"/>
    <col min="11015" max="11016" width="9.1796875" style="2"/>
    <col min="11017" max="11017" width="9.1796875" style="2" customWidth="1"/>
    <col min="11018" max="11251" width="9.1796875" style="2"/>
    <col min="11252" max="11254" width="9.1796875" style="2" customWidth="1"/>
    <col min="11255" max="11258" width="3.26953125" style="2" customWidth="1"/>
    <col min="11259" max="11259" width="9.1796875" style="2" customWidth="1"/>
    <col min="11260" max="11263" width="3.7265625" style="2" customWidth="1"/>
    <col min="11264" max="11264" width="61.7265625" style="2" customWidth="1"/>
    <col min="11265" max="11265" width="7.7265625" style="2" customWidth="1"/>
    <col min="11266" max="11267" width="8.54296875" style="2" customWidth="1"/>
    <col min="11268" max="11268" width="29.7265625" style="2" customWidth="1"/>
    <col min="11269" max="11269" width="8.7265625" style="2" customWidth="1"/>
    <col min="11270" max="11270" width="31.7265625" style="2" customWidth="1"/>
    <col min="11271" max="11272" width="9.1796875" style="2"/>
    <col min="11273" max="11273" width="9.1796875" style="2" customWidth="1"/>
    <col min="11274" max="11507" width="9.1796875" style="2"/>
    <col min="11508" max="11510" width="9.1796875" style="2" customWidth="1"/>
    <col min="11511" max="11514" width="3.26953125" style="2" customWidth="1"/>
    <col min="11515" max="11515" width="9.1796875" style="2" customWidth="1"/>
    <col min="11516" max="11519" width="3.7265625" style="2" customWidth="1"/>
    <col min="11520" max="11520" width="61.7265625" style="2" customWidth="1"/>
    <col min="11521" max="11521" width="7.7265625" style="2" customWidth="1"/>
    <col min="11522" max="11523" width="8.54296875" style="2" customWidth="1"/>
    <col min="11524" max="11524" width="29.7265625" style="2" customWidth="1"/>
    <col min="11525" max="11525" width="8.7265625" style="2" customWidth="1"/>
    <col min="11526" max="11526" width="31.7265625" style="2" customWidth="1"/>
    <col min="11527" max="11528" width="9.1796875" style="2"/>
    <col min="11529" max="11529" width="9.1796875" style="2" customWidth="1"/>
    <col min="11530" max="11763" width="9.1796875" style="2"/>
    <col min="11764" max="11766" width="9.1796875" style="2" customWidth="1"/>
    <col min="11767" max="11770" width="3.26953125" style="2" customWidth="1"/>
    <col min="11771" max="11771" width="9.1796875" style="2" customWidth="1"/>
    <col min="11772" max="11775" width="3.7265625" style="2" customWidth="1"/>
    <col min="11776" max="11776" width="61.7265625" style="2" customWidth="1"/>
    <col min="11777" max="11777" width="7.7265625" style="2" customWidth="1"/>
    <col min="11778" max="11779" width="8.54296875" style="2" customWidth="1"/>
    <col min="11780" max="11780" width="29.7265625" style="2" customWidth="1"/>
    <col min="11781" max="11781" width="8.7265625" style="2" customWidth="1"/>
    <col min="11782" max="11782" width="31.7265625" style="2" customWidth="1"/>
    <col min="11783" max="11784" width="9.1796875" style="2"/>
    <col min="11785" max="11785" width="9.1796875" style="2" customWidth="1"/>
    <col min="11786" max="12019" width="9.1796875" style="2"/>
    <col min="12020" max="12022" width="9.1796875" style="2" customWidth="1"/>
    <col min="12023" max="12026" width="3.26953125" style="2" customWidth="1"/>
    <col min="12027" max="12027" width="9.1796875" style="2" customWidth="1"/>
    <col min="12028" max="12031" width="3.7265625" style="2" customWidth="1"/>
    <col min="12032" max="12032" width="61.7265625" style="2" customWidth="1"/>
    <col min="12033" max="12033" width="7.7265625" style="2" customWidth="1"/>
    <col min="12034" max="12035" width="8.54296875" style="2" customWidth="1"/>
    <col min="12036" max="12036" width="29.7265625" style="2" customWidth="1"/>
    <col min="12037" max="12037" width="8.7265625" style="2" customWidth="1"/>
    <col min="12038" max="12038" width="31.7265625" style="2" customWidth="1"/>
    <col min="12039" max="12040" width="9.1796875" style="2"/>
    <col min="12041" max="12041" width="9.1796875" style="2" customWidth="1"/>
    <col min="12042" max="12275" width="9.1796875" style="2"/>
    <col min="12276" max="12278" width="9.1796875" style="2" customWidth="1"/>
    <col min="12279" max="12282" width="3.26953125" style="2" customWidth="1"/>
    <col min="12283" max="12283" width="9.1796875" style="2" customWidth="1"/>
    <col min="12284" max="12287" width="3.7265625" style="2" customWidth="1"/>
    <col min="12288" max="12288" width="61.7265625" style="2" customWidth="1"/>
    <col min="12289" max="12289" width="7.7265625" style="2" customWidth="1"/>
    <col min="12290" max="12291" width="8.54296875" style="2" customWidth="1"/>
    <col min="12292" max="12292" width="29.7265625" style="2" customWidth="1"/>
    <col min="12293" max="12293" width="8.7265625" style="2" customWidth="1"/>
    <col min="12294" max="12294" width="31.7265625" style="2" customWidth="1"/>
    <col min="12295" max="12296" width="9.1796875" style="2"/>
    <col min="12297" max="12297" width="9.1796875" style="2" customWidth="1"/>
    <col min="12298" max="12531" width="9.1796875" style="2"/>
    <col min="12532" max="12534" width="9.1796875" style="2" customWidth="1"/>
    <col min="12535" max="12538" width="3.26953125" style="2" customWidth="1"/>
    <col min="12539" max="12539" width="9.1796875" style="2" customWidth="1"/>
    <col min="12540" max="12543" width="3.7265625" style="2" customWidth="1"/>
    <col min="12544" max="12544" width="61.7265625" style="2" customWidth="1"/>
    <col min="12545" max="12545" width="7.7265625" style="2" customWidth="1"/>
    <col min="12546" max="12547" width="8.54296875" style="2" customWidth="1"/>
    <col min="12548" max="12548" width="29.7265625" style="2" customWidth="1"/>
    <col min="12549" max="12549" width="8.7265625" style="2" customWidth="1"/>
    <col min="12550" max="12550" width="31.7265625" style="2" customWidth="1"/>
    <col min="12551" max="12552" width="9.1796875" style="2"/>
    <col min="12553" max="12553" width="9.1796875" style="2" customWidth="1"/>
    <col min="12554" max="12787" width="9.1796875" style="2"/>
    <col min="12788" max="12790" width="9.1796875" style="2" customWidth="1"/>
    <col min="12791" max="12794" width="3.26953125" style="2" customWidth="1"/>
    <col min="12795" max="12795" width="9.1796875" style="2" customWidth="1"/>
    <col min="12796" max="12799" width="3.7265625" style="2" customWidth="1"/>
    <col min="12800" max="12800" width="61.7265625" style="2" customWidth="1"/>
    <col min="12801" max="12801" width="7.7265625" style="2" customWidth="1"/>
    <col min="12802" max="12803" width="8.54296875" style="2" customWidth="1"/>
    <col min="12804" max="12804" width="29.7265625" style="2" customWidth="1"/>
    <col min="12805" max="12805" width="8.7265625" style="2" customWidth="1"/>
    <col min="12806" max="12806" width="31.7265625" style="2" customWidth="1"/>
    <col min="12807" max="12808" width="9.1796875" style="2"/>
    <col min="12809" max="12809" width="9.1796875" style="2" customWidth="1"/>
    <col min="12810" max="13043" width="9.1796875" style="2"/>
    <col min="13044" max="13046" width="9.1796875" style="2" customWidth="1"/>
    <col min="13047" max="13050" width="3.26953125" style="2" customWidth="1"/>
    <col min="13051" max="13051" width="9.1796875" style="2" customWidth="1"/>
    <col min="13052" max="13055" width="3.7265625" style="2" customWidth="1"/>
    <col min="13056" max="13056" width="61.7265625" style="2" customWidth="1"/>
    <col min="13057" max="13057" width="7.7265625" style="2" customWidth="1"/>
    <col min="13058" max="13059" width="8.54296875" style="2" customWidth="1"/>
    <col min="13060" max="13060" width="29.7265625" style="2" customWidth="1"/>
    <col min="13061" max="13061" width="8.7265625" style="2" customWidth="1"/>
    <col min="13062" max="13062" width="31.7265625" style="2" customWidth="1"/>
    <col min="13063" max="13064" width="9.1796875" style="2"/>
    <col min="13065" max="13065" width="9.1796875" style="2" customWidth="1"/>
    <col min="13066" max="13299" width="9.1796875" style="2"/>
    <col min="13300" max="13302" width="9.1796875" style="2" customWidth="1"/>
    <col min="13303" max="13306" width="3.26953125" style="2" customWidth="1"/>
    <col min="13307" max="13307" width="9.1796875" style="2" customWidth="1"/>
    <col min="13308" max="13311" width="3.7265625" style="2" customWidth="1"/>
    <col min="13312" max="13312" width="61.7265625" style="2" customWidth="1"/>
    <col min="13313" max="13313" width="7.7265625" style="2" customWidth="1"/>
    <col min="13314" max="13315" width="8.54296875" style="2" customWidth="1"/>
    <col min="13316" max="13316" width="29.7265625" style="2" customWidth="1"/>
    <col min="13317" max="13317" width="8.7265625" style="2" customWidth="1"/>
    <col min="13318" max="13318" width="31.7265625" style="2" customWidth="1"/>
    <col min="13319" max="13320" width="9.1796875" style="2"/>
    <col min="13321" max="13321" width="9.1796875" style="2" customWidth="1"/>
    <col min="13322" max="13555" width="9.1796875" style="2"/>
    <col min="13556" max="13558" width="9.1796875" style="2" customWidth="1"/>
    <col min="13559" max="13562" width="3.26953125" style="2" customWidth="1"/>
    <col min="13563" max="13563" width="9.1796875" style="2" customWidth="1"/>
    <col min="13564" max="13567" width="3.7265625" style="2" customWidth="1"/>
    <col min="13568" max="13568" width="61.7265625" style="2" customWidth="1"/>
    <col min="13569" max="13569" width="7.7265625" style="2" customWidth="1"/>
    <col min="13570" max="13571" width="8.54296875" style="2" customWidth="1"/>
    <col min="13572" max="13572" width="29.7265625" style="2" customWidth="1"/>
    <col min="13573" max="13573" width="8.7265625" style="2" customWidth="1"/>
    <col min="13574" max="13574" width="31.7265625" style="2" customWidth="1"/>
    <col min="13575" max="13576" width="9.1796875" style="2"/>
    <col min="13577" max="13577" width="9.1796875" style="2" customWidth="1"/>
    <col min="13578" max="13811" width="9.1796875" style="2"/>
    <col min="13812" max="13814" width="9.1796875" style="2" customWidth="1"/>
    <col min="13815" max="13818" width="3.26953125" style="2" customWidth="1"/>
    <col min="13819" max="13819" width="9.1796875" style="2" customWidth="1"/>
    <col min="13820" max="13823" width="3.7265625" style="2" customWidth="1"/>
    <col min="13824" max="13824" width="61.7265625" style="2" customWidth="1"/>
    <col min="13825" max="13825" width="7.7265625" style="2" customWidth="1"/>
    <col min="13826" max="13827" width="8.54296875" style="2" customWidth="1"/>
    <col min="13828" max="13828" width="29.7265625" style="2" customWidth="1"/>
    <col min="13829" max="13829" width="8.7265625" style="2" customWidth="1"/>
    <col min="13830" max="13830" width="31.7265625" style="2" customWidth="1"/>
    <col min="13831" max="13832" width="9.1796875" style="2"/>
    <col min="13833" max="13833" width="9.1796875" style="2" customWidth="1"/>
    <col min="13834" max="14067" width="9.1796875" style="2"/>
    <col min="14068" max="14070" width="9.1796875" style="2" customWidth="1"/>
    <col min="14071" max="14074" width="3.26953125" style="2" customWidth="1"/>
    <col min="14075" max="14075" width="9.1796875" style="2" customWidth="1"/>
    <col min="14076" max="14079" width="3.7265625" style="2" customWidth="1"/>
    <col min="14080" max="14080" width="61.7265625" style="2" customWidth="1"/>
    <col min="14081" max="14081" width="7.7265625" style="2" customWidth="1"/>
    <col min="14082" max="14083" width="8.54296875" style="2" customWidth="1"/>
    <col min="14084" max="14084" width="29.7265625" style="2" customWidth="1"/>
    <col min="14085" max="14085" width="8.7265625" style="2" customWidth="1"/>
    <col min="14086" max="14086" width="31.7265625" style="2" customWidth="1"/>
    <col min="14087" max="14088" width="9.1796875" style="2"/>
    <col min="14089" max="14089" width="9.1796875" style="2" customWidth="1"/>
    <col min="14090" max="14323" width="9.1796875" style="2"/>
    <col min="14324" max="14326" width="9.1796875" style="2" customWidth="1"/>
    <col min="14327" max="14330" width="3.26953125" style="2" customWidth="1"/>
    <col min="14331" max="14331" width="9.1796875" style="2" customWidth="1"/>
    <col min="14332" max="14335" width="3.7265625" style="2" customWidth="1"/>
    <col min="14336" max="14336" width="61.7265625" style="2" customWidth="1"/>
    <col min="14337" max="14337" width="7.7265625" style="2" customWidth="1"/>
    <col min="14338" max="14339" width="8.54296875" style="2" customWidth="1"/>
    <col min="14340" max="14340" width="29.7265625" style="2" customWidth="1"/>
    <col min="14341" max="14341" width="8.7265625" style="2" customWidth="1"/>
    <col min="14342" max="14342" width="31.7265625" style="2" customWidth="1"/>
    <col min="14343" max="14344" width="9.1796875" style="2"/>
    <col min="14345" max="14345" width="9.1796875" style="2" customWidth="1"/>
    <col min="14346" max="14579" width="9.1796875" style="2"/>
    <col min="14580" max="14582" width="9.1796875" style="2" customWidth="1"/>
    <col min="14583" max="14586" width="3.26953125" style="2" customWidth="1"/>
    <col min="14587" max="14587" width="9.1796875" style="2" customWidth="1"/>
    <col min="14588" max="14591" width="3.7265625" style="2" customWidth="1"/>
    <col min="14592" max="14592" width="61.7265625" style="2" customWidth="1"/>
    <col min="14593" max="14593" width="7.7265625" style="2" customWidth="1"/>
    <col min="14594" max="14595" width="8.54296875" style="2" customWidth="1"/>
    <col min="14596" max="14596" width="29.7265625" style="2" customWidth="1"/>
    <col min="14597" max="14597" width="8.7265625" style="2" customWidth="1"/>
    <col min="14598" max="14598" width="31.7265625" style="2" customWidth="1"/>
    <col min="14599" max="14600" width="9.1796875" style="2"/>
    <col min="14601" max="14601" width="9.1796875" style="2" customWidth="1"/>
    <col min="14602" max="14835" width="9.1796875" style="2"/>
    <col min="14836" max="14838" width="9.1796875" style="2" customWidth="1"/>
    <col min="14839" max="14842" width="3.26953125" style="2" customWidth="1"/>
    <col min="14843" max="14843" width="9.1796875" style="2" customWidth="1"/>
    <col min="14844" max="14847" width="3.7265625" style="2" customWidth="1"/>
    <col min="14848" max="14848" width="61.7265625" style="2" customWidth="1"/>
    <col min="14849" max="14849" width="7.7265625" style="2" customWidth="1"/>
    <col min="14850" max="14851" width="8.54296875" style="2" customWidth="1"/>
    <col min="14852" max="14852" width="29.7265625" style="2" customWidth="1"/>
    <col min="14853" max="14853" width="8.7265625" style="2" customWidth="1"/>
    <col min="14854" max="14854" width="31.7265625" style="2" customWidth="1"/>
    <col min="14855" max="14856" width="9.1796875" style="2"/>
    <col min="14857" max="14857" width="9.1796875" style="2" customWidth="1"/>
    <col min="14858" max="15091" width="9.1796875" style="2"/>
    <col min="15092" max="15094" width="9.1796875" style="2" customWidth="1"/>
    <col min="15095" max="15098" width="3.26953125" style="2" customWidth="1"/>
    <col min="15099" max="15099" width="9.1796875" style="2" customWidth="1"/>
    <col min="15100" max="15103" width="3.7265625" style="2" customWidth="1"/>
    <col min="15104" max="15104" width="61.7265625" style="2" customWidth="1"/>
    <col min="15105" max="15105" width="7.7265625" style="2" customWidth="1"/>
    <col min="15106" max="15107" width="8.54296875" style="2" customWidth="1"/>
    <col min="15108" max="15108" width="29.7265625" style="2" customWidth="1"/>
    <col min="15109" max="15109" width="8.7265625" style="2" customWidth="1"/>
    <col min="15110" max="15110" width="31.7265625" style="2" customWidth="1"/>
    <col min="15111" max="15112" width="9.1796875" style="2"/>
    <col min="15113" max="15113" width="9.1796875" style="2" customWidth="1"/>
    <col min="15114" max="15347" width="9.1796875" style="2"/>
    <col min="15348" max="15350" width="9.1796875" style="2" customWidth="1"/>
    <col min="15351" max="15354" width="3.26953125" style="2" customWidth="1"/>
    <col min="15355" max="15355" width="9.1796875" style="2" customWidth="1"/>
    <col min="15356" max="15359" width="3.7265625" style="2" customWidth="1"/>
    <col min="15360" max="15360" width="61.7265625" style="2" customWidth="1"/>
    <col min="15361" max="15361" width="7.7265625" style="2" customWidth="1"/>
    <col min="15362" max="15363" width="8.54296875" style="2" customWidth="1"/>
    <col min="15364" max="15364" width="29.7265625" style="2" customWidth="1"/>
    <col min="15365" max="15365" width="8.7265625" style="2" customWidth="1"/>
    <col min="15366" max="15366" width="31.7265625" style="2" customWidth="1"/>
    <col min="15367" max="15368" width="9.1796875" style="2"/>
    <col min="15369" max="15369" width="9.1796875" style="2" customWidth="1"/>
    <col min="15370" max="15603" width="9.1796875" style="2"/>
    <col min="15604" max="15606" width="9.1796875" style="2" customWidth="1"/>
    <col min="15607" max="15610" width="3.26953125" style="2" customWidth="1"/>
    <col min="15611" max="15611" width="9.1796875" style="2" customWidth="1"/>
    <col min="15612" max="15615" width="3.7265625" style="2" customWidth="1"/>
    <col min="15616" max="15616" width="61.7265625" style="2" customWidth="1"/>
    <col min="15617" max="15617" width="7.7265625" style="2" customWidth="1"/>
    <col min="15618" max="15619" width="8.54296875" style="2" customWidth="1"/>
    <col min="15620" max="15620" width="29.7265625" style="2" customWidth="1"/>
    <col min="15621" max="15621" width="8.7265625" style="2" customWidth="1"/>
    <col min="15622" max="15622" width="31.7265625" style="2" customWidth="1"/>
    <col min="15623" max="15624" width="9.1796875" style="2"/>
    <col min="15625" max="15625" width="9.1796875" style="2" customWidth="1"/>
    <col min="15626" max="15859" width="9.1796875" style="2"/>
    <col min="15860" max="15862" width="9.1796875" style="2" customWidth="1"/>
    <col min="15863" max="15866" width="3.26953125" style="2" customWidth="1"/>
    <col min="15867" max="15867" width="9.1796875" style="2" customWidth="1"/>
    <col min="15868" max="15871" width="3.7265625" style="2" customWidth="1"/>
    <col min="15872" max="15872" width="61.7265625" style="2" customWidth="1"/>
    <col min="15873" max="15873" width="7.7265625" style="2" customWidth="1"/>
    <col min="15874" max="15875" width="8.54296875" style="2" customWidth="1"/>
    <col min="15876" max="15876" width="29.7265625" style="2" customWidth="1"/>
    <col min="15877" max="15877" width="8.7265625" style="2" customWidth="1"/>
    <col min="15878" max="15878" width="31.7265625" style="2" customWidth="1"/>
    <col min="15879" max="15880" width="9.1796875" style="2"/>
    <col min="15881" max="15881" width="9.1796875" style="2" customWidth="1"/>
    <col min="15882" max="16115" width="9.1796875" style="2"/>
    <col min="16116" max="16118" width="9.1796875" style="2" customWidth="1"/>
    <col min="16119" max="16122" width="3.26953125" style="2" customWidth="1"/>
    <col min="16123" max="16123" width="9.1796875" style="2" customWidth="1"/>
    <col min="16124" max="16127" width="3.7265625" style="2" customWidth="1"/>
    <col min="16128" max="16128" width="61.7265625" style="2" customWidth="1"/>
    <col min="16129" max="16129" width="7.7265625" style="2" customWidth="1"/>
    <col min="16130" max="16131" width="8.54296875" style="2" customWidth="1"/>
    <col min="16132" max="16132" width="29.7265625" style="2" customWidth="1"/>
    <col min="16133" max="16133" width="8.7265625" style="2" customWidth="1"/>
    <col min="16134" max="16134" width="31.7265625" style="2" customWidth="1"/>
    <col min="16135" max="16136" width="9.1796875" style="2"/>
    <col min="16137" max="16137" width="9.1796875" style="2" customWidth="1"/>
    <col min="16138" max="16384" width="9.1796875" style="2"/>
  </cols>
  <sheetData>
    <row r="1" spans="1:43" ht="15.5" x14ac:dyDescent="0.25">
      <c r="D1" s="54" t="s">
        <v>635</v>
      </c>
      <c r="M1" s="52"/>
      <c r="N1" s="75"/>
      <c r="O1" s="75"/>
      <c r="P1" s="76"/>
      <c r="Q1" s="77"/>
      <c r="R1" s="77"/>
      <c r="S1" s="77"/>
      <c r="T1" s="77"/>
      <c r="U1" s="77"/>
      <c r="V1" s="76"/>
      <c r="W1" s="75"/>
      <c r="X1" s="75"/>
      <c r="Y1" s="75"/>
      <c r="Z1" s="75"/>
      <c r="AA1" s="75"/>
      <c r="AB1" s="76"/>
      <c r="AC1" s="76"/>
      <c r="AD1" s="76"/>
      <c r="AE1" s="23"/>
      <c r="AF1" s="76"/>
      <c r="AG1" s="76"/>
      <c r="AH1" s="76"/>
      <c r="AI1" s="76"/>
      <c r="AJ1" s="76"/>
      <c r="AK1" s="76"/>
      <c r="AL1" s="76"/>
      <c r="AM1" s="76"/>
      <c r="AN1" s="76"/>
      <c r="AO1" s="76"/>
      <c r="AP1" s="76"/>
      <c r="AQ1" s="76"/>
    </row>
    <row r="2" spans="1:43" ht="16" thickBot="1" x14ac:dyDescent="0.3">
      <c r="D2" s="55" t="str">
        <f>LEFT(Country!B3,3)</f>
        <v>USA</v>
      </c>
      <c r="M2" s="52"/>
      <c r="N2" s="75"/>
      <c r="O2" s="75"/>
      <c r="P2" s="75"/>
      <c r="Q2" s="77"/>
      <c r="R2" s="77"/>
      <c r="S2" s="77"/>
      <c r="T2" s="77"/>
      <c r="U2" s="77"/>
      <c r="V2" s="75"/>
      <c r="W2" s="75"/>
      <c r="X2" s="75"/>
      <c r="Y2" s="75"/>
      <c r="Z2" s="75"/>
      <c r="AA2" s="75"/>
      <c r="AB2" s="75"/>
      <c r="AC2" s="75"/>
      <c r="AD2" s="75"/>
      <c r="AE2" s="75"/>
      <c r="AF2" s="75"/>
      <c r="AG2" s="75"/>
      <c r="AH2" s="186"/>
      <c r="AI2" s="78"/>
      <c r="AJ2" s="78"/>
      <c r="AK2" s="78"/>
      <c r="AL2" s="78"/>
      <c r="AM2" s="78"/>
      <c r="AN2" s="78"/>
      <c r="AO2" s="78"/>
      <c r="AP2" s="187"/>
      <c r="AQ2" s="187"/>
    </row>
    <row r="3" spans="1:43" ht="17.25" customHeight="1" thickBot="1" x14ac:dyDescent="0.3">
      <c r="D3" s="56"/>
      <c r="E3" s="57"/>
      <c r="F3" s="57"/>
      <c r="G3" s="57"/>
      <c r="H3" s="58"/>
      <c r="I3" s="188"/>
      <c r="J3" s="675" t="s">
        <v>372</v>
      </c>
      <c r="K3" s="676"/>
      <c r="L3" s="676"/>
      <c r="M3" s="677"/>
      <c r="N3" s="678" t="s">
        <v>913</v>
      </c>
      <c r="O3" s="678"/>
      <c r="P3" s="678"/>
      <c r="Q3" s="678"/>
      <c r="R3" s="678"/>
      <c r="S3" s="678"/>
      <c r="T3" s="678"/>
      <c r="U3" s="678"/>
      <c r="V3" s="678"/>
      <c r="W3" s="679"/>
      <c r="X3" s="597" t="s">
        <v>372</v>
      </c>
      <c r="Y3" s="598"/>
      <c r="Z3" s="598"/>
      <c r="AA3" s="599"/>
      <c r="AB3" s="584" t="s">
        <v>279</v>
      </c>
      <c r="AC3" s="585"/>
      <c r="AD3" s="585"/>
      <c r="AE3" s="585"/>
      <c r="AF3" s="585"/>
      <c r="AG3" s="585"/>
      <c r="AH3" s="585"/>
      <c r="AI3" s="585"/>
      <c r="AJ3" s="585"/>
      <c r="AK3" s="585"/>
      <c r="AL3" s="585"/>
      <c r="AM3" s="585"/>
      <c r="AN3" s="585"/>
      <c r="AO3" s="585"/>
      <c r="AP3" s="585"/>
      <c r="AQ3" s="586"/>
    </row>
    <row r="4" spans="1:43" ht="80.25" customHeight="1" thickBot="1" x14ac:dyDescent="0.3">
      <c r="A4" s="64" t="s">
        <v>294</v>
      </c>
      <c r="B4" s="189" t="s">
        <v>34</v>
      </c>
      <c r="C4" s="64" t="s">
        <v>28</v>
      </c>
      <c r="D4" s="680" t="s">
        <v>733</v>
      </c>
      <c r="E4" s="681"/>
      <c r="F4" s="681"/>
      <c r="G4" s="681"/>
      <c r="H4" s="682"/>
      <c r="I4" s="59" t="s">
        <v>275</v>
      </c>
      <c r="J4" s="74"/>
      <c r="K4" s="60"/>
      <c r="L4" s="60"/>
      <c r="M4" s="62"/>
      <c r="N4" s="59" t="s">
        <v>636</v>
      </c>
      <c r="O4" s="60" t="s">
        <v>277</v>
      </c>
      <c r="P4" s="61" t="s">
        <v>915</v>
      </c>
      <c r="Q4" s="60" t="s">
        <v>637</v>
      </c>
      <c r="R4" s="60"/>
      <c r="S4" s="60"/>
      <c r="T4" s="60"/>
      <c r="U4" s="60"/>
      <c r="V4" s="60" t="s">
        <v>914</v>
      </c>
      <c r="W4" s="62" t="s">
        <v>278</v>
      </c>
      <c r="X4" s="190"/>
      <c r="Y4" s="191"/>
      <c r="Z4" s="60"/>
      <c r="AA4" s="190"/>
      <c r="AB4" s="59" t="s">
        <v>280</v>
      </c>
      <c r="AC4" s="191" t="s">
        <v>281</v>
      </c>
      <c r="AD4" s="191" t="s">
        <v>282</v>
      </c>
      <c r="AE4" s="191" t="s">
        <v>283</v>
      </c>
      <c r="AF4" s="192" t="s">
        <v>284</v>
      </c>
      <c r="AG4" s="191" t="s">
        <v>285</v>
      </c>
      <c r="AH4" s="193" t="s">
        <v>574</v>
      </c>
      <c r="AI4" s="191" t="s">
        <v>286</v>
      </c>
      <c r="AJ4" s="194" t="s">
        <v>287</v>
      </c>
      <c r="AK4" s="192" t="s">
        <v>288</v>
      </c>
      <c r="AL4" s="193" t="s">
        <v>285</v>
      </c>
      <c r="AM4" s="191" t="s">
        <v>575</v>
      </c>
      <c r="AN4" s="194" t="s">
        <v>289</v>
      </c>
      <c r="AO4" s="194" t="s">
        <v>290</v>
      </c>
      <c r="AP4" s="191" t="s">
        <v>291</v>
      </c>
      <c r="AQ4" s="195" t="s">
        <v>292</v>
      </c>
    </row>
    <row r="5" spans="1:43" ht="195.5" x14ac:dyDescent="0.25">
      <c r="A5" s="64"/>
      <c r="B5" s="185"/>
      <c r="C5" s="184"/>
      <c r="D5" s="683" t="s">
        <v>737</v>
      </c>
      <c r="E5" s="684"/>
      <c r="F5" s="684"/>
      <c r="G5" s="684"/>
      <c r="H5" s="685"/>
      <c r="I5" s="196" t="s">
        <v>734</v>
      </c>
      <c r="J5" s="455"/>
      <c r="K5" s="197"/>
      <c r="L5" s="197"/>
      <c r="M5" s="198"/>
      <c r="N5" s="33"/>
      <c r="O5" s="200"/>
      <c r="P5" s="33"/>
      <c r="Q5" s="200"/>
      <c r="R5" s="200"/>
      <c r="S5" s="200"/>
      <c r="T5" s="200"/>
      <c r="U5" s="200"/>
      <c r="V5" s="200"/>
      <c r="W5" s="201"/>
      <c r="X5" s="288"/>
      <c r="Y5" s="7"/>
      <c r="Z5" s="18"/>
      <c r="AA5" s="289"/>
      <c r="AB5" s="382"/>
      <c r="AC5" s="199"/>
      <c r="AD5" s="199"/>
      <c r="AE5" s="199"/>
      <c r="AF5" s="202"/>
      <c r="AG5" s="203"/>
      <c r="AH5" s="204"/>
      <c r="AI5" s="203"/>
      <c r="AJ5" s="204"/>
      <c r="AK5" s="203"/>
      <c r="AL5" s="204"/>
      <c r="AM5" s="466"/>
      <c r="AN5" s="204"/>
      <c r="AO5" s="203"/>
      <c r="AP5" s="203"/>
      <c r="AQ5" s="205"/>
    </row>
    <row r="6" spans="1:43" ht="138" x14ac:dyDescent="0.25">
      <c r="A6" s="64"/>
      <c r="B6" s="185"/>
      <c r="C6" s="184"/>
      <c r="D6" s="32"/>
      <c r="E6" s="624" t="s">
        <v>928</v>
      </c>
      <c r="F6" s="624"/>
      <c r="G6" s="624"/>
      <c r="H6" s="625"/>
      <c r="I6" s="206" t="s">
        <v>638</v>
      </c>
      <c r="J6" s="411"/>
      <c r="K6" s="412"/>
      <c r="L6" s="412"/>
      <c r="M6" s="207"/>
      <c r="N6" s="208" t="s">
        <v>0</v>
      </c>
      <c r="O6" s="314" t="str">
        <f>IF(OR(B6="REGNI",B6="REGN"),"New question introduced in 2023 - Please answer this question for the year of the previous update in Column P",IF(B6="REGEC","Small changes were made to the question. Take extra care when validating the response in Column N in light of the updated instructions. If necessary, please change your answer in Column P", IF(B6="REGE","Question did not change, so no new value required for the year of the previous update","")))</f>
        <v/>
      </c>
      <c r="P6" s="39"/>
      <c r="Q6" s="209"/>
      <c r="R6" s="209"/>
      <c r="S6" s="209"/>
      <c r="T6" s="209"/>
      <c r="U6" s="209"/>
      <c r="V6" s="210" t="str">
        <f t="shared" ref="V6:V69" si="0">IF(AND(N6="",P6=""),"",IF(P6="",N6,P6))</f>
        <v/>
      </c>
      <c r="W6" s="211"/>
      <c r="X6" s="290"/>
      <c r="Y6" s="7"/>
      <c r="Z6" s="18"/>
      <c r="AA6" s="291"/>
      <c r="AB6" s="241"/>
      <c r="AC6" s="213"/>
      <c r="AD6" s="214"/>
      <c r="AE6" s="213"/>
      <c r="AF6" s="215" t="str">
        <f>IF(AND(AD6="",AB6=""),"",IF(AND(AD6="",AB6&lt;&gt;""),AB6,IF(AND(AD6="",AB6&lt;&gt;""),AB6,AD6)))</f>
        <v/>
      </c>
      <c r="AG6" s="216"/>
      <c r="AH6" s="217"/>
      <c r="AI6" s="216"/>
      <c r="AJ6" s="217"/>
      <c r="AK6" s="216" t="str">
        <f>IF(AND(AI6="",AG6="",AF6=""),"",IF(AND(AI6="",AG6=""),AF6,IF(AND(AI6="",AG6&lt;&gt;""),AG6,IF(AND(AI6="",AG6&lt;&gt;""),AG6,AI6))))</f>
        <v/>
      </c>
      <c r="AL6" s="217"/>
      <c r="AM6" s="216"/>
      <c r="AN6" s="217"/>
      <c r="AO6" s="216"/>
      <c r="AP6" s="216" t="str">
        <f>IF(AND(AN6="",AL6="",AK6=""),".",IF(AND(AN6="",AL6=""),AK6,IF(AND(AN6="",AL6&lt;&gt;""),AL6,IF(AND(AN6="",AL6&lt;&gt;""),AL6,AN6))))</f>
        <v>.</v>
      </c>
      <c r="AQ6" s="218"/>
    </row>
    <row r="7" spans="1:43" ht="60" customHeight="1" x14ac:dyDescent="0.25">
      <c r="A7" s="64"/>
      <c r="B7" s="185"/>
      <c r="C7" s="184"/>
      <c r="D7" s="32"/>
      <c r="E7" s="686" t="s">
        <v>72</v>
      </c>
      <c r="F7" s="686"/>
      <c r="G7" s="686"/>
      <c r="H7" s="687"/>
      <c r="I7" s="219"/>
      <c r="J7" s="392"/>
      <c r="K7" s="239"/>
      <c r="L7" s="239"/>
      <c r="M7" s="220"/>
      <c r="N7" s="34"/>
      <c r="O7" s="199"/>
      <c r="P7" s="33"/>
      <c r="Q7" s="11"/>
      <c r="R7" s="11"/>
      <c r="S7" s="11"/>
      <c r="T7" s="11"/>
      <c r="U7" s="11"/>
      <c r="V7" s="18"/>
      <c r="W7" s="10"/>
      <c r="X7" s="7"/>
      <c r="Y7" s="7"/>
      <c r="Z7" s="18"/>
      <c r="AA7" s="13"/>
      <c r="AB7" s="382"/>
      <c r="AC7" s="199"/>
      <c r="AD7" s="199"/>
      <c r="AE7" s="199"/>
      <c r="AF7" s="202"/>
      <c r="AG7" s="221"/>
      <c r="AH7" s="222"/>
      <c r="AI7" s="221"/>
      <c r="AJ7" s="222"/>
      <c r="AK7" s="221"/>
      <c r="AL7" s="222"/>
      <c r="AM7" s="221"/>
      <c r="AN7" s="222"/>
      <c r="AO7" s="221"/>
      <c r="AP7" s="221"/>
      <c r="AQ7" s="223"/>
    </row>
    <row r="8" spans="1:43" s="53" customFormat="1" ht="60" customHeight="1" x14ac:dyDescent="0.25">
      <c r="A8" s="184" t="str">
        <f>MID(E8,FIND("(Q",E8)+1,7)</f>
        <v>Q1b.a.1</v>
      </c>
      <c r="B8" s="185" t="s">
        <v>153</v>
      </c>
      <c r="C8" s="64" t="s">
        <v>852</v>
      </c>
      <c r="D8" s="31"/>
      <c r="E8" s="35" t="s">
        <v>738</v>
      </c>
      <c r="F8" s="38"/>
      <c r="G8" s="37"/>
      <c r="H8" s="219"/>
      <c r="I8" s="219"/>
      <c r="J8" s="392"/>
      <c r="K8" s="239"/>
      <c r="L8" s="239"/>
      <c r="M8" s="220"/>
      <c r="N8" s="208" t="s">
        <v>134</v>
      </c>
      <c r="O8" s="314" t="str">
        <f>IF(OR(B8="REGNI",B8="REGN"),"New question introduced in 2023 - Please answer this question for the year of the previous update in Column P",IF(B8="REGEC","Small changes were made to the question. Take extra care when validating the response in Column N in light of the updated instructions. If necessary, please change your answer in Column P", IF(B8="REGE","Question did not change, so no new value required for the year of the previous update","")))</f>
        <v>Question did not change, so no new value required for the year of the previous update</v>
      </c>
      <c r="P8" s="39"/>
      <c r="Q8" s="209"/>
      <c r="R8" s="209"/>
      <c r="S8" s="209"/>
      <c r="T8" s="209"/>
      <c r="U8" s="209"/>
      <c r="V8" s="224" t="str">
        <f t="shared" si="0"/>
        <v>independent body with adjudicatory, rule-making or enforcement powers</v>
      </c>
      <c r="W8" s="211"/>
      <c r="X8" s="290"/>
      <c r="Y8" s="7"/>
      <c r="Z8" s="18"/>
      <c r="AA8" s="291"/>
      <c r="AB8" s="241"/>
      <c r="AC8" s="213"/>
      <c r="AD8" s="214"/>
      <c r="AE8" s="213"/>
      <c r="AF8" s="215" t="str">
        <f t="shared" ref="AF8:AF69" si="1">IF(AND(AD8="",AB8=""),"",IF(AND(AD8="",AB8&lt;&gt;""),AB8,IF(AND(AD8="",AB8&lt;&gt;""),AB8,AD8)))</f>
        <v/>
      </c>
      <c r="AG8" s="216"/>
      <c r="AH8" s="217"/>
      <c r="AI8" s="216"/>
      <c r="AJ8" s="217"/>
      <c r="AK8" s="216" t="str">
        <f t="shared" ref="AK8:AK69" si="2">IF(AND(AI8="",AG8="",AF8=""),"",IF(AND(AI8="",AG8=""),AF8,IF(AND(AI8="",AG8&lt;&gt;""),AG8,IF(AND(AI8="",AG8&lt;&gt;""),AG8,AI8))))</f>
        <v/>
      </c>
      <c r="AL8" s="217"/>
      <c r="AM8" s="216"/>
      <c r="AN8" s="217"/>
      <c r="AO8" s="216"/>
      <c r="AP8" s="216" t="str">
        <f t="shared" ref="AP8:AP69" si="3">IF(AND(AN8="",AL8="",AK8=""),".",IF(AND(AN8="",AL8=""),AK8,IF(AND(AN8="",AL8&lt;&gt;""),AL8,IF(AND(AN8="",AL8&lt;&gt;""),AL8,AN8))))</f>
        <v>.</v>
      </c>
      <c r="AQ8" s="218"/>
    </row>
    <row r="9" spans="1:43" s="226" customFormat="1" ht="23" x14ac:dyDescent="0.25">
      <c r="A9" s="184" t="str">
        <f>MID(E9,FIND("(Q",E9)+1,7)</f>
        <v>Q1b.a.2</v>
      </c>
      <c r="B9" s="185" t="s">
        <v>153</v>
      </c>
      <c r="C9" s="184" t="s">
        <v>847</v>
      </c>
      <c r="D9" s="32"/>
      <c r="E9" s="35" t="s">
        <v>739</v>
      </c>
      <c r="F9" s="35"/>
      <c r="G9" s="181"/>
      <c r="H9" s="28"/>
      <c r="I9" s="225"/>
      <c r="J9" s="411"/>
      <c r="K9" s="412"/>
      <c r="L9" s="412"/>
      <c r="M9" s="207"/>
      <c r="N9" s="208" t="s">
        <v>88</v>
      </c>
      <c r="O9" s="314" t="str">
        <f>IF(OR(B9="REGNI",B9="REGN"),"New question introduced in 2023 - Please answer this question for the year of the previous update in Column P",IF(B9="REGEC","Small changes were made to the question. Take extra care when validating the response in Column N  in light of the updated instructions. If necessary, please change your answer in Column P'", IF(B9="REGE","Question did not change, so no new value required for the year of the previous update","")))</f>
        <v>Question did not change, so no new value required for the year of the previous update</v>
      </c>
      <c r="P9" s="39"/>
      <c r="Q9" s="209"/>
      <c r="R9" s="209"/>
      <c r="S9" s="209"/>
      <c r="T9" s="209"/>
      <c r="U9" s="209"/>
      <c r="V9" s="224" t="str">
        <f t="shared" si="0"/>
        <v>yes (in legislation)</v>
      </c>
      <c r="W9" s="211"/>
      <c r="X9" s="290"/>
      <c r="Y9" s="7"/>
      <c r="Z9" s="18"/>
      <c r="AA9" s="291"/>
      <c r="AB9" s="241"/>
      <c r="AC9" s="213"/>
      <c r="AD9" s="214"/>
      <c r="AE9" s="213"/>
      <c r="AF9" s="215" t="str">
        <f t="shared" si="1"/>
        <v/>
      </c>
      <c r="AG9" s="216"/>
      <c r="AH9" s="217"/>
      <c r="AI9" s="216"/>
      <c r="AJ9" s="217"/>
      <c r="AK9" s="216" t="str">
        <f t="shared" si="2"/>
        <v/>
      </c>
      <c r="AL9" s="217"/>
      <c r="AM9" s="216"/>
      <c r="AN9" s="217"/>
      <c r="AO9" s="216"/>
      <c r="AP9" s="216" t="str">
        <f t="shared" si="3"/>
        <v>.</v>
      </c>
      <c r="AQ9" s="218"/>
    </row>
    <row r="10" spans="1:43" ht="23.25" customHeight="1" x14ac:dyDescent="0.25">
      <c r="A10" s="64" t="s">
        <v>0</v>
      </c>
      <c r="B10" s="185"/>
      <c r="C10" s="184" t="s">
        <v>0</v>
      </c>
      <c r="D10" s="4"/>
      <c r="E10" s="624" t="s">
        <v>740</v>
      </c>
      <c r="F10" s="624"/>
      <c r="G10" s="624"/>
      <c r="H10" s="625"/>
      <c r="I10" s="219"/>
      <c r="J10" s="392"/>
      <c r="K10" s="239"/>
      <c r="L10" s="239"/>
      <c r="M10" s="220"/>
      <c r="N10" s="34"/>
      <c r="O10" s="18"/>
      <c r="P10" s="7"/>
      <c r="Q10" s="11"/>
      <c r="R10" s="11"/>
      <c r="S10" s="11"/>
      <c r="T10" s="11"/>
      <c r="U10" s="11"/>
      <c r="V10" s="18"/>
      <c r="W10" s="227"/>
      <c r="X10" s="7"/>
      <c r="Y10" s="7"/>
      <c r="Z10" s="18"/>
      <c r="AA10" s="13"/>
      <c r="AB10" s="34"/>
      <c r="AC10" s="18"/>
      <c r="AD10" s="18"/>
      <c r="AE10" s="18"/>
      <c r="AF10" s="228"/>
      <c r="AG10" s="221"/>
      <c r="AH10" s="222"/>
      <c r="AI10" s="221"/>
      <c r="AJ10" s="222"/>
      <c r="AK10" s="221"/>
      <c r="AL10" s="222"/>
      <c r="AM10" s="221"/>
      <c r="AN10" s="222"/>
      <c r="AO10" s="221"/>
      <c r="AP10" s="221"/>
      <c r="AQ10" s="223"/>
    </row>
    <row r="11" spans="1:43" ht="46" x14ac:dyDescent="0.25">
      <c r="A11" s="184" t="str">
        <f>MID(E10,FIND("(Q",E10)+1,7)&amp;"_i"</f>
        <v>Q1b.a.3_i</v>
      </c>
      <c r="B11" s="185" t="s">
        <v>153</v>
      </c>
      <c r="C11" s="184" t="s">
        <v>848</v>
      </c>
      <c r="D11" s="4"/>
      <c r="E11" s="36"/>
      <c r="F11" s="36" t="s">
        <v>76</v>
      </c>
      <c r="G11" s="36"/>
      <c r="H11" s="28"/>
      <c r="I11" s="225" t="s">
        <v>155</v>
      </c>
      <c r="J11" s="411"/>
      <c r="K11" s="412"/>
      <c r="L11" s="412"/>
      <c r="M11" s="207"/>
      <c r="N11" s="208" t="s">
        <v>23</v>
      </c>
      <c r="O11" s="314" t="str">
        <f t="shared" ref="O11:O19" si="4">IF(OR(B11="REGNI",B11="REGN"),"New question introduced in 2023 - Please answer this question for the year of the previous update in Column P",IF(B11="REGEC","Small changes were made to the question. Take extra care when validating the response in Column N  in light of the updated instructions. If necessary, please change your answer in Column P'", IF(B11="REGE","Question did not change, so no new value required for the year of the previous update","")))</f>
        <v>Question did not change, so no new value required for the year of the previous update</v>
      </c>
      <c r="P11" s="39"/>
      <c r="Q11" s="209"/>
      <c r="R11" s="209"/>
      <c r="S11" s="209"/>
      <c r="T11" s="209"/>
      <c r="U11" s="209"/>
      <c r="V11" s="224" t="str">
        <f t="shared" si="0"/>
        <v>yes</v>
      </c>
      <c r="W11" s="211"/>
      <c r="X11" s="290"/>
      <c r="Y11" s="7"/>
      <c r="Z11" s="18"/>
      <c r="AA11" s="291"/>
      <c r="AB11" s="241"/>
      <c r="AC11" s="213"/>
      <c r="AD11" s="214"/>
      <c r="AE11" s="213"/>
      <c r="AF11" s="215" t="str">
        <f t="shared" si="1"/>
        <v/>
      </c>
      <c r="AG11" s="216"/>
      <c r="AH11" s="217"/>
      <c r="AI11" s="216"/>
      <c r="AJ11" s="217"/>
      <c r="AK11" s="216" t="str">
        <f t="shared" si="2"/>
        <v/>
      </c>
      <c r="AL11" s="217"/>
      <c r="AM11" s="216"/>
      <c r="AN11" s="217"/>
      <c r="AO11" s="216"/>
      <c r="AP11" s="216" t="str">
        <f t="shared" si="3"/>
        <v>.</v>
      </c>
      <c r="AQ11" s="218"/>
    </row>
    <row r="12" spans="1:43" ht="33.75" customHeight="1" x14ac:dyDescent="0.25">
      <c r="A12" s="184" t="str">
        <f>MID(E10,FIND("(Q",E10)+1,7)&amp;"_ii"</f>
        <v>Q1b.a.3_ii</v>
      </c>
      <c r="B12" s="185" t="s">
        <v>153</v>
      </c>
      <c r="C12" s="184" t="s">
        <v>849</v>
      </c>
      <c r="D12" s="4"/>
      <c r="E12" s="36"/>
      <c r="F12" s="36" t="s">
        <v>77</v>
      </c>
      <c r="G12" s="36"/>
      <c r="H12" s="28"/>
      <c r="I12" s="671" t="s">
        <v>639</v>
      </c>
      <c r="J12" s="411"/>
      <c r="K12" s="412"/>
      <c r="L12" s="412"/>
      <c r="M12" s="207"/>
      <c r="N12" s="208" t="s">
        <v>23</v>
      </c>
      <c r="O12" s="314" t="str">
        <f t="shared" si="4"/>
        <v>Question did not change, so no new value required for the year of the previous update</v>
      </c>
      <c r="P12" s="39"/>
      <c r="Q12" s="209"/>
      <c r="R12" s="209"/>
      <c r="S12" s="209"/>
      <c r="T12" s="209"/>
      <c r="U12" s="209"/>
      <c r="V12" s="224" t="str">
        <f t="shared" si="0"/>
        <v>yes</v>
      </c>
      <c r="W12" s="211"/>
      <c r="X12" s="290"/>
      <c r="Y12" s="7"/>
      <c r="Z12" s="18"/>
      <c r="AA12" s="291"/>
      <c r="AB12" s="241"/>
      <c r="AC12" s="213"/>
      <c r="AD12" s="214"/>
      <c r="AE12" s="213"/>
      <c r="AF12" s="215" t="str">
        <f t="shared" si="1"/>
        <v/>
      </c>
      <c r="AG12" s="216"/>
      <c r="AH12" s="217"/>
      <c r="AI12" s="216"/>
      <c r="AJ12" s="217"/>
      <c r="AK12" s="216" t="str">
        <f t="shared" si="2"/>
        <v/>
      </c>
      <c r="AL12" s="217"/>
      <c r="AM12" s="216"/>
      <c r="AN12" s="217"/>
      <c r="AO12" s="216"/>
      <c r="AP12" s="216" t="str">
        <f t="shared" si="3"/>
        <v>.</v>
      </c>
      <c r="AQ12" s="218"/>
    </row>
    <row r="13" spans="1:43" ht="33.75" customHeight="1" x14ac:dyDescent="0.25">
      <c r="A13" s="184" t="str">
        <f>MID(E10,FIND("(Q",E10)+1,7)&amp;"_iii"</f>
        <v>Q1b.a.3_iii</v>
      </c>
      <c r="B13" s="185" t="s">
        <v>153</v>
      </c>
      <c r="C13" s="184" t="s">
        <v>850</v>
      </c>
      <c r="D13" s="4"/>
      <c r="E13" s="36"/>
      <c r="F13" s="36" t="s">
        <v>78</v>
      </c>
      <c r="G13" s="36"/>
      <c r="H13" s="28"/>
      <c r="I13" s="672"/>
      <c r="J13" s="411"/>
      <c r="K13" s="412"/>
      <c r="L13" s="412"/>
      <c r="M13" s="207"/>
      <c r="N13" s="208" t="s">
        <v>15</v>
      </c>
      <c r="O13" s="314" t="str">
        <f t="shared" si="4"/>
        <v>Question did not change, so no new value required for the year of the previous update</v>
      </c>
      <c r="P13" s="39"/>
      <c r="Q13" s="209"/>
      <c r="R13" s="209"/>
      <c r="S13" s="209"/>
      <c r="T13" s="209"/>
      <c r="U13" s="209"/>
      <c r="V13" s="224" t="str">
        <f t="shared" si="0"/>
        <v>no</v>
      </c>
      <c r="W13" s="211"/>
      <c r="X13" s="290"/>
      <c r="Y13" s="7"/>
      <c r="Z13" s="18"/>
      <c r="AA13" s="291"/>
      <c r="AB13" s="241"/>
      <c r="AC13" s="213"/>
      <c r="AD13" s="214"/>
      <c r="AE13" s="213"/>
      <c r="AF13" s="215" t="str">
        <f t="shared" si="1"/>
        <v/>
      </c>
      <c r="AG13" s="216"/>
      <c r="AH13" s="217"/>
      <c r="AI13" s="216"/>
      <c r="AJ13" s="217"/>
      <c r="AK13" s="216" t="str">
        <f t="shared" si="2"/>
        <v/>
      </c>
      <c r="AL13" s="217"/>
      <c r="AM13" s="216"/>
      <c r="AN13" s="217"/>
      <c r="AO13" s="216"/>
      <c r="AP13" s="216" t="str">
        <f t="shared" si="3"/>
        <v>.</v>
      </c>
      <c r="AQ13" s="218"/>
    </row>
    <row r="14" spans="1:43" ht="33.75" customHeight="1" x14ac:dyDescent="0.25">
      <c r="A14" s="184" t="str">
        <f>MID(E10,FIND("(Q",E10)+1,7)&amp;"_iv"</f>
        <v>Q1b.a.3_iv</v>
      </c>
      <c r="B14" s="185" t="s">
        <v>153</v>
      </c>
      <c r="C14" s="184" t="s">
        <v>851</v>
      </c>
      <c r="D14" s="4"/>
      <c r="E14" s="36"/>
      <c r="F14" s="673" t="s">
        <v>79</v>
      </c>
      <c r="G14" s="673"/>
      <c r="H14" s="674"/>
      <c r="I14" s="672"/>
      <c r="J14" s="411"/>
      <c r="K14" s="412"/>
      <c r="L14" s="412"/>
      <c r="M14" s="207"/>
      <c r="N14" s="208" t="s">
        <v>15</v>
      </c>
      <c r="O14" s="314" t="str">
        <f t="shared" si="4"/>
        <v>Question did not change, so no new value required for the year of the previous update</v>
      </c>
      <c r="P14" s="39"/>
      <c r="Q14" s="209"/>
      <c r="R14" s="209"/>
      <c r="S14" s="209"/>
      <c r="T14" s="209"/>
      <c r="U14" s="209"/>
      <c r="V14" s="224" t="str">
        <f t="shared" si="0"/>
        <v>no</v>
      </c>
      <c r="W14" s="211"/>
      <c r="X14" s="290"/>
      <c r="Y14" s="7"/>
      <c r="Z14" s="18"/>
      <c r="AA14" s="291"/>
      <c r="AB14" s="241"/>
      <c r="AC14" s="213"/>
      <c r="AD14" s="214"/>
      <c r="AE14" s="213"/>
      <c r="AF14" s="215" t="str">
        <f t="shared" si="1"/>
        <v/>
      </c>
      <c r="AG14" s="216"/>
      <c r="AH14" s="217"/>
      <c r="AI14" s="216"/>
      <c r="AJ14" s="217"/>
      <c r="AK14" s="216" t="str">
        <f t="shared" si="2"/>
        <v/>
      </c>
      <c r="AL14" s="217"/>
      <c r="AM14" s="216"/>
      <c r="AN14" s="217"/>
      <c r="AO14" s="216"/>
      <c r="AP14" s="216" t="str">
        <f t="shared" si="3"/>
        <v>.</v>
      </c>
      <c r="AQ14" s="218"/>
    </row>
    <row r="15" spans="1:43" ht="37.5" customHeight="1" x14ac:dyDescent="0.25">
      <c r="A15" s="184" t="str">
        <f t="shared" ref="A15:A20" si="5">MID(E15,FIND("(Q",E15)+1,7)</f>
        <v>Q1b.a.4</v>
      </c>
      <c r="B15" s="185" t="s">
        <v>153</v>
      </c>
      <c r="C15" s="184" t="s">
        <v>853</v>
      </c>
      <c r="D15" s="32"/>
      <c r="E15" s="624" t="s">
        <v>929</v>
      </c>
      <c r="F15" s="624"/>
      <c r="G15" s="624"/>
      <c r="H15" s="625"/>
      <c r="I15" s="219"/>
      <c r="J15" s="392"/>
      <c r="K15" s="239"/>
      <c r="L15" s="239"/>
      <c r="M15" s="220"/>
      <c r="N15" s="208" t="s">
        <v>89</v>
      </c>
      <c r="O15" s="314" t="str">
        <f t="shared" si="4"/>
        <v>Question did not change, so no new value required for the year of the previous update</v>
      </c>
      <c r="P15" s="39"/>
      <c r="Q15" s="209"/>
      <c r="R15" s="209"/>
      <c r="S15" s="209"/>
      <c r="T15" s="209"/>
      <c r="U15" s="209"/>
      <c r="V15" s="224" t="str">
        <f t="shared" si="0"/>
        <v>yes (through a formal process &amp; opinion made public)</v>
      </c>
      <c r="W15" s="211"/>
      <c r="X15" s="290"/>
      <c r="Y15" s="7"/>
      <c r="Z15" s="18"/>
      <c r="AA15" s="291"/>
      <c r="AB15" s="241"/>
      <c r="AC15" s="213"/>
      <c r="AD15" s="214"/>
      <c r="AE15" s="213"/>
      <c r="AF15" s="215" t="str">
        <f t="shared" si="1"/>
        <v/>
      </c>
      <c r="AG15" s="216"/>
      <c r="AH15" s="217"/>
      <c r="AI15" s="216"/>
      <c r="AJ15" s="217"/>
      <c r="AK15" s="216" t="str">
        <f t="shared" si="2"/>
        <v/>
      </c>
      <c r="AL15" s="217"/>
      <c r="AM15" s="216"/>
      <c r="AN15" s="217"/>
      <c r="AO15" s="216"/>
      <c r="AP15" s="216" t="str">
        <f t="shared" si="3"/>
        <v>.</v>
      </c>
      <c r="AQ15" s="218"/>
    </row>
    <row r="16" spans="1:43" ht="126.5" x14ac:dyDescent="0.25">
      <c r="A16" s="184" t="str">
        <f t="shared" si="5"/>
        <v>Q1b.a.5</v>
      </c>
      <c r="B16" s="185" t="s">
        <v>640</v>
      </c>
      <c r="C16" s="184" t="s">
        <v>854</v>
      </c>
      <c r="D16" s="4"/>
      <c r="E16" s="624" t="s">
        <v>930</v>
      </c>
      <c r="F16" s="624"/>
      <c r="G16" s="624"/>
      <c r="H16" s="625"/>
      <c r="I16" s="229" t="s">
        <v>641</v>
      </c>
      <c r="J16" s="456"/>
      <c r="K16" s="457"/>
      <c r="L16" s="457"/>
      <c r="M16" s="230"/>
      <c r="N16" s="208" t="s">
        <v>94</v>
      </c>
      <c r="O16" s="314" t="str">
        <f t="shared" si="4"/>
        <v>Small changes were made to the question. Take extra care when validating the response in Column N  in light of the updated instructions. If necessary, please change your answer in Column P'</v>
      </c>
      <c r="P16" s="39"/>
      <c r="Q16" s="209"/>
      <c r="R16" s="209"/>
      <c r="S16" s="209"/>
      <c r="T16" s="209"/>
      <c r="U16" s="209"/>
      <c r="V16" s="224" t="str">
        <f t="shared" si="0"/>
        <v>specialized body</v>
      </c>
      <c r="W16" s="211"/>
      <c r="X16" s="290"/>
      <c r="Y16" s="7"/>
      <c r="Z16" s="18"/>
      <c r="AA16" s="291"/>
      <c r="AB16" s="241"/>
      <c r="AC16" s="213"/>
      <c r="AD16" s="214"/>
      <c r="AE16" s="213"/>
      <c r="AF16" s="215" t="str">
        <f t="shared" si="1"/>
        <v/>
      </c>
      <c r="AG16" s="216"/>
      <c r="AH16" s="217"/>
      <c r="AI16" s="216"/>
      <c r="AJ16" s="217"/>
      <c r="AK16" s="216" t="str">
        <f t="shared" si="2"/>
        <v/>
      </c>
      <c r="AL16" s="217"/>
      <c r="AM16" s="216"/>
      <c r="AN16" s="217"/>
      <c r="AO16" s="216"/>
      <c r="AP16" s="216" t="str">
        <f t="shared" si="3"/>
        <v>.</v>
      </c>
      <c r="AQ16" s="218"/>
    </row>
    <row r="17" spans="1:43" ht="27.75" customHeight="1" x14ac:dyDescent="0.25">
      <c r="A17" s="184" t="str">
        <f t="shared" si="5"/>
        <v>Q1b.a.6</v>
      </c>
      <c r="B17" s="185" t="s">
        <v>153</v>
      </c>
      <c r="C17" s="184" t="s">
        <v>855</v>
      </c>
      <c r="D17" s="32"/>
      <c r="E17" s="624" t="s">
        <v>741</v>
      </c>
      <c r="F17" s="624"/>
      <c r="G17" s="624"/>
      <c r="H17" s="625"/>
      <c r="I17" s="219"/>
      <c r="J17" s="392"/>
      <c r="K17" s="239"/>
      <c r="L17" s="239"/>
      <c r="M17" s="220"/>
      <c r="N17" s="208" t="s">
        <v>96</v>
      </c>
      <c r="O17" s="314" t="str">
        <f t="shared" si="4"/>
        <v>Question did not change, so no new value required for the year of the previous update</v>
      </c>
      <c r="P17" s="39"/>
      <c r="Q17" s="209"/>
      <c r="R17" s="209"/>
      <c r="S17" s="209"/>
      <c r="T17" s="209"/>
      <c r="U17" s="209"/>
      <c r="V17" s="224" t="str">
        <f t="shared" si="0"/>
        <v>defined in legislation</v>
      </c>
      <c r="W17" s="211"/>
      <c r="X17" s="290"/>
      <c r="Y17" s="7"/>
      <c r="Z17" s="18"/>
      <c r="AA17" s="291"/>
      <c r="AB17" s="241"/>
      <c r="AC17" s="213"/>
      <c r="AD17" s="214"/>
      <c r="AE17" s="213"/>
      <c r="AF17" s="215" t="str">
        <f t="shared" si="1"/>
        <v/>
      </c>
      <c r="AG17" s="216"/>
      <c r="AH17" s="217"/>
      <c r="AI17" s="216"/>
      <c r="AJ17" s="217"/>
      <c r="AK17" s="216" t="str">
        <f t="shared" si="2"/>
        <v/>
      </c>
      <c r="AL17" s="217"/>
      <c r="AM17" s="216"/>
      <c r="AN17" s="217"/>
      <c r="AO17" s="216"/>
      <c r="AP17" s="216" t="str">
        <f t="shared" si="3"/>
        <v>.</v>
      </c>
      <c r="AQ17" s="218"/>
    </row>
    <row r="18" spans="1:43" ht="23" x14ac:dyDescent="0.25">
      <c r="A18" s="184" t="str">
        <f t="shared" si="5"/>
        <v>Q1b.a.7</v>
      </c>
      <c r="B18" s="185" t="s">
        <v>153</v>
      </c>
      <c r="C18" s="184" t="s">
        <v>856</v>
      </c>
      <c r="D18" s="31"/>
      <c r="E18" s="624" t="s">
        <v>742</v>
      </c>
      <c r="F18" s="624"/>
      <c r="G18" s="624"/>
      <c r="H18" s="625"/>
      <c r="I18" s="225" t="s">
        <v>642</v>
      </c>
      <c r="J18" s="411"/>
      <c r="K18" s="412"/>
      <c r="L18" s="412"/>
      <c r="M18" s="207"/>
      <c r="N18" s="208" t="s">
        <v>15</v>
      </c>
      <c r="O18" s="314" t="str">
        <f t="shared" si="4"/>
        <v>Question did not change, so no new value required for the year of the previous update</v>
      </c>
      <c r="P18" s="39"/>
      <c r="Q18" s="209"/>
      <c r="R18" s="209"/>
      <c r="S18" s="209"/>
      <c r="T18" s="209"/>
      <c r="U18" s="209"/>
      <c r="V18" s="224" t="str">
        <f t="shared" si="0"/>
        <v>no</v>
      </c>
      <c r="W18" s="211"/>
      <c r="X18" s="290"/>
      <c r="Y18" s="7"/>
      <c r="Z18" s="18"/>
      <c r="AA18" s="291"/>
      <c r="AB18" s="241"/>
      <c r="AC18" s="213"/>
      <c r="AD18" s="214"/>
      <c r="AE18" s="213"/>
      <c r="AF18" s="215" t="str">
        <f t="shared" si="1"/>
        <v/>
      </c>
      <c r="AG18" s="216"/>
      <c r="AH18" s="217"/>
      <c r="AI18" s="216"/>
      <c r="AJ18" s="217"/>
      <c r="AK18" s="216" t="str">
        <f t="shared" si="2"/>
        <v/>
      </c>
      <c r="AL18" s="217"/>
      <c r="AM18" s="216"/>
      <c r="AN18" s="217"/>
      <c r="AO18" s="216"/>
      <c r="AP18" s="216" t="str">
        <f t="shared" si="3"/>
        <v>.</v>
      </c>
      <c r="AQ18" s="218"/>
    </row>
    <row r="19" spans="1:43" ht="57.5" x14ac:dyDescent="0.25">
      <c r="A19" s="184" t="str">
        <f t="shared" si="5"/>
        <v>Q1b.a.8</v>
      </c>
      <c r="B19" s="185" t="s">
        <v>153</v>
      </c>
      <c r="C19" s="184" t="s">
        <v>857</v>
      </c>
      <c r="D19" s="31"/>
      <c r="E19" s="35" t="s">
        <v>743</v>
      </c>
      <c r="F19" s="181"/>
      <c r="G19" s="181"/>
      <c r="H19" s="28"/>
      <c r="I19" s="225" t="s">
        <v>643</v>
      </c>
      <c r="J19" s="411"/>
      <c r="K19" s="412"/>
      <c r="L19" s="412"/>
      <c r="M19" s="207"/>
      <c r="N19" s="208" t="s">
        <v>1059</v>
      </c>
      <c r="O19" s="314" t="str">
        <f t="shared" si="4"/>
        <v>Question did not change, so no new value required for the year of the previous update</v>
      </c>
      <c r="P19" s="39"/>
      <c r="Q19" s="209"/>
      <c r="R19" s="209"/>
      <c r="S19" s="209"/>
      <c r="T19" s="209"/>
      <c r="U19" s="209"/>
      <c r="V19" s="224" t="str">
        <f t="shared" si="0"/>
        <v xml:space="preserve">positions are advertised publicly &amp; candidates examined by selection panel </v>
      </c>
      <c r="W19" s="211"/>
      <c r="X19" s="290"/>
      <c r="Y19" s="7"/>
      <c r="Z19" s="18"/>
      <c r="AA19" s="291"/>
      <c r="AB19" s="241"/>
      <c r="AC19" s="213"/>
      <c r="AD19" s="214"/>
      <c r="AE19" s="213"/>
      <c r="AF19" s="215" t="str">
        <f t="shared" si="1"/>
        <v/>
      </c>
      <c r="AG19" s="216"/>
      <c r="AH19" s="217"/>
      <c r="AI19" s="216"/>
      <c r="AJ19" s="217"/>
      <c r="AK19" s="216" t="str">
        <f t="shared" si="2"/>
        <v/>
      </c>
      <c r="AL19" s="217"/>
      <c r="AM19" s="216"/>
      <c r="AN19" s="217"/>
      <c r="AO19" s="216"/>
      <c r="AP19" s="216" t="str">
        <f t="shared" si="3"/>
        <v>.</v>
      </c>
      <c r="AQ19" s="218"/>
    </row>
    <row r="20" spans="1:43" ht="39.75" customHeight="1" x14ac:dyDescent="0.25">
      <c r="A20" s="184" t="str">
        <f t="shared" si="5"/>
        <v>Q1b.a.9</v>
      </c>
      <c r="B20" s="185" t="s">
        <v>154</v>
      </c>
      <c r="C20" s="184"/>
      <c r="D20" s="31"/>
      <c r="E20" s="624" t="s">
        <v>744</v>
      </c>
      <c r="F20" s="624"/>
      <c r="G20" s="624"/>
      <c r="H20" s="625"/>
      <c r="I20" s="225"/>
      <c r="J20" s="411"/>
      <c r="K20" s="412"/>
      <c r="L20" s="412"/>
      <c r="M20" s="207"/>
      <c r="N20" s="208" t="s">
        <v>0</v>
      </c>
      <c r="O20" s="314" t="str">
        <f>IF(OR(B20="REGNI",B20="REGN"),"New question introduced in 2023 - Please answer this question for the year of the previous update in Column P",IF(B20="REGEC","Small changes were made to the question. Take extra care when validating the response in Column N  in light of the updated instructions.O21'", IF(B20="REGE","Question did not change, so no new value required for the year of the previous update","")))</f>
        <v>New question introduced in 2023 - Please answer this question for the year of the previous update in Column P</v>
      </c>
      <c r="P20" s="39"/>
      <c r="Q20" s="209"/>
      <c r="R20" s="209"/>
      <c r="S20" s="209"/>
      <c r="T20" s="209"/>
      <c r="U20" s="209"/>
      <c r="V20" s="224" t="str">
        <f t="shared" si="0"/>
        <v/>
      </c>
      <c r="W20" s="211"/>
      <c r="X20" s="290"/>
      <c r="Y20" s="7"/>
      <c r="Z20" s="18"/>
      <c r="AA20" s="291"/>
      <c r="AB20" s="241"/>
      <c r="AC20" s="213"/>
      <c r="AD20" s="214"/>
      <c r="AE20" s="213"/>
      <c r="AF20" s="215" t="str">
        <f t="shared" si="1"/>
        <v/>
      </c>
      <c r="AG20" s="216"/>
      <c r="AH20" s="217"/>
      <c r="AI20" s="216"/>
      <c r="AJ20" s="217"/>
      <c r="AK20" s="216" t="str">
        <f t="shared" si="2"/>
        <v/>
      </c>
      <c r="AL20" s="217"/>
      <c r="AM20" s="216"/>
      <c r="AN20" s="217"/>
      <c r="AO20" s="216"/>
      <c r="AP20" s="216" t="str">
        <f t="shared" si="3"/>
        <v>.</v>
      </c>
      <c r="AQ20" s="218"/>
    </row>
    <row r="21" spans="1:43" ht="149.5" x14ac:dyDescent="0.25">
      <c r="A21" s="184" t="str">
        <f t="shared" ref="A21:A39" si="6">MID(E21,FIND("(Q",E21)+1,8)</f>
        <v>Q1b.a.10</v>
      </c>
      <c r="B21" s="185" t="s">
        <v>640</v>
      </c>
      <c r="C21" s="184" t="s">
        <v>858</v>
      </c>
      <c r="D21" s="32"/>
      <c r="E21" s="624" t="s">
        <v>745</v>
      </c>
      <c r="F21" s="624"/>
      <c r="G21" s="624"/>
      <c r="H21" s="625"/>
      <c r="I21" s="225" t="s">
        <v>644</v>
      </c>
      <c r="J21" s="411"/>
      <c r="K21" s="412"/>
      <c r="L21" s="412"/>
      <c r="M21" s="207"/>
      <c r="N21" s="208" t="s">
        <v>1060</v>
      </c>
      <c r="O21" s="315" t="s">
        <v>927</v>
      </c>
      <c r="P21" s="39"/>
      <c r="Q21" s="209"/>
      <c r="R21" s="209"/>
      <c r="S21" s="209"/>
      <c r="T21" s="209"/>
      <c r="U21" s="209"/>
      <c r="V21" s="224" t="str">
        <f t="shared" si="0"/>
        <v xml:space="preserve">ministerial/governmental nomination without independent selection panel </v>
      </c>
      <c r="W21" s="211"/>
      <c r="X21" s="290"/>
      <c r="Y21" s="7"/>
      <c r="Z21" s="18"/>
      <c r="AA21" s="291"/>
      <c r="AB21" s="241"/>
      <c r="AC21" s="213"/>
      <c r="AD21" s="214"/>
      <c r="AE21" s="213"/>
      <c r="AF21" s="215" t="str">
        <f t="shared" si="1"/>
        <v/>
      </c>
      <c r="AG21" s="216"/>
      <c r="AH21" s="217"/>
      <c r="AI21" s="216"/>
      <c r="AJ21" s="217"/>
      <c r="AK21" s="216" t="str">
        <f t="shared" si="2"/>
        <v/>
      </c>
      <c r="AL21" s="217"/>
      <c r="AM21" s="216"/>
      <c r="AN21" s="217"/>
      <c r="AO21" s="216"/>
      <c r="AP21" s="216" t="str">
        <f t="shared" si="3"/>
        <v>.</v>
      </c>
      <c r="AQ21" s="218"/>
    </row>
    <row r="22" spans="1:43" ht="92" x14ac:dyDescent="0.25">
      <c r="A22" s="184" t="str">
        <f t="shared" si="6"/>
        <v>Q1b.a.11</v>
      </c>
      <c r="B22" s="185" t="s">
        <v>640</v>
      </c>
      <c r="C22" s="184" t="s">
        <v>859</v>
      </c>
      <c r="D22" s="4"/>
      <c r="E22" s="624" t="s">
        <v>746</v>
      </c>
      <c r="F22" s="624"/>
      <c r="G22" s="624"/>
      <c r="H22" s="625"/>
      <c r="I22" s="225" t="s">
        <v>645</v>
      </c>
      <c r="J22" s="411"/>
      <c r="K22" s="412"/>
      <c r="L22" s="412"/>
      <c r="M22" s="207"/>
      <c r="N22" s="208" t="s">
        <v>245</v>
      </c>
      <c r="O22" s="314" t="str">
        <f t="shared" ref="O22:O23" si="7">IF(OR(B22="REGNI",B22="REGN"),"New question introduced in 2023 - Please answer this question for the year of the previous update in Column P",IF(B22="REGEC","Small changes were made to the question. Take extra care when validating the response in Column N  in light of the updated instructions. If necessary, please change your answer in Column P'", IF(B22="REGE","Question did not change, so no new value required for the year of the previous update","")))</f>
        <v>Small changes were made to the question. Take extra care when validating the response in Column N  in light of the updated instructions. If necessary, please change your answer in Column P'</v>
      </c>
      <c r="P22" s="39"/>
      <c r="Q22" s="209"/>
      <c r="R22" s="209"/>
      <c r="S22" s="209"/>
      <c r="T22" s="209"/>
      <c r="U22" s="209"/>
      <c r="V22" s="224" t="str">
        <f t="shared" si="0"/>
        <v>government/ministerial body with binding opinion of parliament/congress/parliamentary/congressional committee</v>
      </c>
      <c r="W22" s="211"/>
      <c r="X22" s="290"/>
      <c r="Y22" s="7"/>
      <c r="Z22" s="18"/>
      <c r="AA22" s="291"/>
      <c r="AB22" s="241"/>
      <c r="AC22" s="213"/>
      <c r="AD22" s="214"/>
      <c r="AE22" s="213"/>
      <c r="AF22" s="215" t="str">
        <f t="shared" si="1"/>
        <v/>
      </c>
      <c r="AG22" s="216"/>
      <c r="AH22" s="217"/>
      <c r="AI22" s="216"/>
      <c r="AJ22" s="217"/>
      <c r="AK22" s="216" t="str">
        <f t="shared" si="2"/>
        <v/>
      </c>
      <c r="AL22" s="217"/>
      <c r="AM22" s="216"/>
      <c r="AN22" s="217"/>
      <c r="AO22" s="216"/>
      <c r="AP22" s="216" t="str">
        <f t="shared" si="3"/>
        <v>.</v>
      </c>
      <c r="AQ22" s="218"/>
    </row>
    <row r="23" spans="1:43" ht="149.5" x14ac:dyDescent="0.25">
      <c r="A23" s="184" t="str">
        <f t="shared" si="6"/>
        <v>Q1b.a.12</v>
      </c>
      <c r="B23" s="185" t="s">
        <v>640</v>
      </c>
      <c r="C23" s="184" t="s">
        <v>860</v>
      </c>
      <c r="D23" s="4"/>
      <c r="E23" s="624" t="s">
        <v>747</v>
      </c>
      <c r="F23" s="624"/>
      <c r="G23" s="624"/>
      <c r="H23" s="625"/>
      <c r="I23" s="225" t="s">
        <v>646</v>
      </c>
      <c r="J23" s="392"/>
      <c r="K23" s="239"/>
      <c r="L23" s="239"/>
      <c r="M23" s="220"/>
      <c r="N23" s="208" t="s">
        <v>23</v>
      </c>
      <c r="O23" s="314" t="str">
        <f t="shared" si="7"/>
        <v>Small changes were made to the question. Take extra care when validating the response in Column N  in light of the updated instructions. If necessary, please change your answer in Column P'</v>
      </c>
      <c r="P23" s="39"/>
      <c r="Q23" s="209"/>
      <c r="R23" s="209"/>
      <c r="S23" s="209"/>
      <c r="T23" s="209"/>
      <c r="U23" s="209"/>
      <c r="V23" s="224" t="str">
        <f t="shared" si="0"/>
        <v>yes</v>
      </c>
      <c r="W23" s="211"/>
      <c r="X23" s="290"/>
      <c r="Y23" s="7"/>
      <c r="Z23" s="18"/>
      <c r="AA23" s="291"/>
      <c r="AB23" s="241"/>
      <c r="AC23" s="213"/>
      <c r="AD23" s="214"/>
      <c r="AE23" s="213"/>
      <c r="AF23" s="215" t="str">
        <f t="shared" si="1"/>
        <v/>
      </c>
      <c r="AG23" s="216"/>
      <c r="AH23" s="217"/>
      <c r="AI23" s="216"/>
      <c r="AJ23" s="217"/>
      <c r="AK23" s="216" t="str">
        <f t="shared" si="2"/>
        <v/>
      </c>
      <c r="AL23" s="217"/>
      <c r="AM23" s="216"/>
      <c r="AN23" s="217"/>
      <c r="AO23" s="216"/>
      <c r="AP23" s="216" t="str">
        <f t="shared" si="3"/>
        <v>.</v>
      </c>
      <c r="AQ23" s="218"/>
    </row>
    <row r="24" spans="1:43" ht="36" customHeight="1" x14ac:dyDescent="0.25">
      <c r="A24" s="184" t="str">
        <f t="shared" si="6"/>
        <v>Q1b.a.13</v>
      </c>
      <c r="B24" s="185" t="s">
        <v>153</v>
      </c>
      <c r="C24" s="184" t="s">
        <v>861</v>
      </c>
      <c r="D24" s="4"/>
      <c r="E24" s="624" t="s">
        <v>748</v>
      </c>
      <c r="F24" s="624"/>
      <c r="G24" s="624"/>
      <c r="H24" s="625"/>
      <c r="I24" s="219"/>
      <c r="J24" s="392"/>
      <c r="K24" s="239"/>
      <c r="L24" s="239"/>
      <c r="M24" s="220"/>
      <c r="N24" s="208" t="s">
        <v>15</v>
      </c>
      <c r="O24" s="314" t="str">
        <f>IF(OR(B24="REGNI",B24="REGN"),"New question introduced in 2023 - Please answer this question for the year of the previous update in Column P",IF(B24="REGEC","Small changes were made to the question. Take extra care when validating the response in Column N  in light of the updated instructions. If necessary, please change your answer in Column P'", IF(B24="REGE","Question did not change, so no new value required for the year of the previous update","")))</f>
        <v>Question did not change, so no new value required for the year of the previous update</v>
      </c>
      <c r="P24" s="39"/>
      <c r="Q24" s="209"/>
      <c r="R24" s="209"/>
      <c r="S24" s="209"/>
      <c r="T24" s="209"/>
      <c r="U24" s="209"/>
      <c r="V24" s="224" t="str">
        <f t="shared" si="0"/>
        <v>no</v>
      </c>
      <c r="W24" s="211"/>
      <c r="X24" s="290"/>
      <c r="Y24" s="7"/>
      <c r="Z24" s="18"/>
      <c r="AA24" s="291"/>
      <c r="AB24" s="241"/>
      <c r="AC24" s="213"/>
      <c r="AD24" s="214"/>
      <c r="AE24" s="213"/>
      <c r="AF24" s="215" t="str">
        <f t="shared" si="1"/>
        <v/>
      </c>
      <c r="AG24" s="216"/>
      <c r="AH24" s="217"/>
      <c r="AI24" s="216"/>
      <c r="AJ24" s="217"/>
      <c r="AK24" s="216" t="str">
        <f t="shared" si="2"/>
        <v/>
      </c>
      <c r="AL24" s="217"/>
      <c r="AM24" s="216"/>
      <c r="AN24" s="217"/>
      <c r="AO24" s="216"/>
      <c r="AP24" s="216" t="str">
        <f t="shared" si="3"/>
        <v>.</v>
      </c>
      <c r="AQ24" s="218"/>
    </row>
    <row r="25" spans="1:43" ht="68.150000000000006" customHeight="1" x14ac:dyDescent="0.25">
      <c r="A25" s="184" t="str">
        <f t="shared" si="6"/>
        <v>Q1b.a.14</v>
      </c>
      <c r="B25" s="185" t="s">
        <v>640</v>
      </c>
      <c r="C25" s="184" t="s">
        <v>862</v>
      </c>
      <c r="D25" s="4"/>
      <c r="E25" s="624" t="s">
        <v>749</v>
      </c>
      <c r="F25" s="624"/>
      <c r="G25" s="624"/>
      <c r="H25" s="625"/>
      <c r="I25" s="225" t="s">
        <v>647</v>
      </c>
      <c r="J25" s="411"/>
      <c r="K25" s="412"/>
      <c r="L25" s="412"/>
      <c r="M25" s="207"/>
      <c r="N25" s="208" t="s">
        <v>15</v>
      </c>
      <c r="O25" s="315" t="s">
        <v>927</v>
      </c>
      <c r="P25" s="39"/>
      <c r="Q25" s="209"/>
      <c r="R25" s="209"/>
      <c r="S25" s="209"/>
      <c r="T25" s="209"/>
      <c r="U25" s="209"/>
      <c r="V25" s="224" t="str">
        <f t="shared" si="0"/>
        <v>no</v>
      </c>
      <c r="W25" s="211"/>
      <c r="X25" s="290"/>
      <c r="Y25" s="7"/>
      <c r="Z25" s="18"/>
      <c r="AA25" s="291"/>
      <c r="AB25" s="241"/>
      <c r="AC25" s="213"/>
      <c r="AD25" s="214"/>
      <c r="AE25" s="213"/>
      <c r="AF25" s="215" t="str">
        <f t="shared" si="1"/>
        <v/>
      </c>
      <c r="AG25" s="216"/>
      <c r="AH25" s="217"/>
      <c r="AI25" s="216"/>
      <c r="AJ25" s="217"/>
      <c r="AK25" s="216" t="str">
        <f t="shared" si="2"/>
        <v/>
      </c>
      <c r="AL25" s="217"/>
      <c r="AM25" s="216"/>
      <c r="AN25" s="217"/>
      <c r="AO25" s="216"/>
      <c r="AP25" s="216" t="str">
        <f t="shared" si="3"/>
        <v>.</v>
      </c>
      <c r="AQ25" s="218"/>
    </row>
    <row r="26" spans="1:43" ht="57.5" x14ac:dyDescent="0.25">
      <c r="A26" s="184" t="str">
        <f t="shared" si="6"/>
        <v>Q1b.a.15</v>
      </c>
      <c r="B26" s="185" t="s">
        <v>153</v>
      </c>
      <c r="C26" s="184" t="s">
        <v>863</v>
      </c>
      <c r="D26" s="4"/>
      <c r="E26" s="624" t="s">
        <v>750</v>
      </c>
      <c r="F26" s="624"/>
      <c r="G26" s="624"/>
      <c r="H26" s="625"/>
      <c r="I26" s="225" t="s">
        <v>648</v>
      </c>
      <c r="J26" s="411"/>
      <c r="K26" s="412"/>
      <c r="L26" s="412"/>
      <c r="M26" s="207"/>
      <c r="N26" s="208" t="s">
        <v>23</v>
      </c>
      <c r="O26" s="314" t="str">
        <f t="shared" ref="O26:O29" si="8">IF(OR(B26="REGNI",B26="REGN"),"New question introduced in 2023 - Please answer this question for the year of the previous update in Column P",IF(B26="REGEC","Small changes were made to the question. Take extra care when validating the response in Column N  in light of the updated instructions. If necessary, please change your answer in Column P'", IF(B26="REGE","Question did not change, so no new value required for the year of the previous update","")))</f>
        <v>Question did not change, so no new value required for the year of the previous update</v>
      </c>
      <c r="P26" s="39"/>
      <c r="Q26" s="209"/>
      <c r="R26" s="209"/>
      <c r="S26" s="209"/>
      <c r="T26" s="209"/>
      <c r="U26" s="209"/>
      <c r="V26" s="224" t="str">
        <f t="shared" si="0"/>
        <v>yes</v>
      </c>
      <c r="W26" s="211"/>
      <c r="X26" s="290"/>
      <c r="Y26" s="7"/>
      <c r="Z26" s="18"/>
      <c r="AA26" s="291"/>
      <c r="AB26" s="241"/>
      <c r="AC26" s="213"/>
      <c r="AD26" s="214"/>
      <c r="AE26" s="213"/>
      <c r="AF26" s="215" t="str">
        <f t="shared" si="1"/>
        <v/>
      </c>
      <c r="AG26" s="216"/>
      <c r="AH26" s="217"/>
      <c r="AI26" s="216"/>
      <c r="AJ26" s="217"/>
      <c r="AK26" s="216" t="str">
        <f t="shared" si="2"/>
        <v/>
      </c>
      <c r="AL26" s="217"/>
      <c r="AM26" s="216"/>
      <c r="AN26" s="217"/>
      <c r="AO26" s="216"/>
      <c r="AP26" s="216" t="str">
        <f t="shared" si="3"/>
        <v>.</v>
      </c>
      <c r="AQ26" s="218"/>
    </row>
    <row r="27" spans="1:43" ht="23" x14ac:dyDescent="0.25">
      <c r="A27" s="184" t="str">
        <f t="shared" si="6"/>
        <v>Q1b.a.16</v>
      </c>
      <c r="B27" s="185" t="s">
        <v>153</v>
      </c>
      <c r="C27" s="184" t="s">
        <v>864</v>
      </c>
      <c r="D27" s="4"/>
      <c r="E27" s="624" t="s">
        <v>751</v>
      </c>
      <c r="F27" s="624"/>
      <c r="G27" s="624"/>
      <c r="H27" s="625"/>
      <c r="I27" s="219"/>
      <c r="J27" s="392"/>
      <c r="K27" s="239"/>
      <c r="L27" s="239"/>
      <c r="M27" s="220"/>
      <c r="N27" s="208" t="s">
        <v>106</v>
      </c>
      <c r="O27" s="314" t="str">
        <f t="shared" si="8"/>
        <v>Question did not change, so no new value required for the year of the previous update</v>
      </c>
      <c r="P27" s="39"/>
      <c r="Q27" s="209"/>
      <c r="R27" s="209"/>
      <c r="S27" s="209"/>
      <c r="T27" s="209"/>
      <c r="U27" s="209"/>
      <c r="V27" s="224" t="str">
        <f t="shared" si="0"/>
        <v>through government decisions</v>
      </c>
      <c r="W27" s="211"/>
      <c r="X27" s="290"/>
      <c r="Y27" s="7"/>
      <c r="Z27" s="18"/>
      <c r="AA27" s="291"/>
      <c r="AB27" s="241"/>
      <c r="AC27" s="213"/>
      <c r="AD27" s="214"/>
      <c r="AE27" s="213"/>
      <c r="AF27" s="215" t="str">
        <f t="shared" si="1"/>
        <v/>
      </c>
      <c r="AG27" s="216"/>
      <c r="AH27" s="217"/>
      <c r="AI27" s="216"/>
      <c r="AJ27" s="217"/>
      <c r="AK27" s="216" t="str">
        <f t="shared" si="2"/>
        <v/>
      </c>
      <c r="AL27" s="217"/>
      <c r="AM27" s="216"/>
      <c r="AN27" s="217"/>
      <c r="AO27" s="216"/>
      <c r="AP27" s="216" t="str">
        <f t="shared" si="3"/>
        <v>.</v>
      </c>
      <c r="AQ27" s="218"/>
    </row>
    <row r="28" spans="1:43" ht="23" x14ac:dyDescent="0.25">
      <c r="A28" s="184" t="str">
        <f t="shared" si="6"/>
        <v>Q1b.a.17</v>
      </c>
      <c r="B28" s="185" t="s">
        <v>153</v>
      </c>
      <c r="C28" s="184" t="s">
        <v>865</v>
      </c>
      <c r="D28" s="4"/>
      <c r="E28" s="624" t="s">
        <v>752</v>
      </c>
      <c r="F28" s="624"/>
      <c r="G28" s="624"/>
      <c r="H28" s="625"/>
      <c r="I28" s="225" t="s">
        <v>178</v>
      </c>
      <c r="J28" s="411"/>
      <c r="K28" s="412"/>
      <c r="L28" s="412"/>
      <c r="M28" s="207"/>
      <c r="N28" s="208" t="s">
        <v>108</v>
      </c>
      <c r="O28" s="314" t="str">
        <f t="shared" si="8"/>
        <v>Question did not change, so no new value required for the year of the previous update</v>
      </c>
      <c r="P28" s="39"/>
      <c r="Q28" s="209"/>
      <c r="R28" s="209"/>
      <c r="S28" s="209"/>
      <c r="T28" s="209"/>
      <c r="U28" s="209"/>
      <c r="V28" s="224" t="str">
        <f t="shared" si="0"/>
        <v>limited and defined set of criteria</v>
      </c>
      <c r="W28" s="211"/>
      <c r="X28" s="290"/>
      <c r="Y28" s="7"/>
      <c r="Z28" s="18"/>
      <c r="AA28" s="291"/>
      <c r="AB28" s="241"/>
      <c r="AC28" s="213"/>
      <c r="AD28" s="214"/>
      <c r="AE28" s="213"/>
      <c r="AF28" s="215" t="str">
        <f t="shared" si="1"/>
        <v/>
      </c>
      <c r="AG28" s="216"/>
      <c r="AH28" s="217"/>
      <c r="AI28" s="216"/>
      <c r="AJ28" s="217"/>
      <c r="AK28" s="216" t="str">
        <f t="shared" si="2"/>
        <v/>
      </c>
      <c r="AL28" s="217"/>
      <c r="AM28" s="216"/>
      <c r="AN28" s="217"/>
      <c r="AO28" s="216"/>
      <c r="AP28" s="216" t="str">
        <f t="shared" si="3"/>
        <v>.</v>
      </c>
      <c r="AQ28" s="218"/>
    </row>
    <row r="29" spans="1:43" ht="48.75" customHeight="1" x14ac:dyDescent="0.25">
      <c r="A29" s="184" t="str">
        <f t="shared" si="6"/>
        <v>Q1b.a.18</v>
      </c>
      <c r="B29" s="185" t="s">
        <v>153</v>
      </c>
      <c r="C29" s="184" t="s">
        <v>866</v>
      </c>
      <c r="D29" s="4"/>
      <c r="E29" s="624" t="s">
        <v>931</v>
      </c>
      <c r="F29" s="624"/>
      <c r="G29" s="624"/>
      <c r="H29" s="625"/>
      <c r="I29" s="219"/>
      <c r="J29" s="392"/>
      <c r="K29" s="239"/>
      <c r="L29" s="239"/>
      <c r="M29" s="220"/>
      <c r="N29" s="208" t="s">
        <v>23</v>
      </c>
      <c r="O29" s="314" t="str">
        <f t="shared" si="8"/>
        <v>Question did not change, so no new value required for the year of the previous update</v>
      </c>
      <c r="P29" s="39"/>
      <c r="Q29" s="209"/>
      <c r="R29" s="209"/>
      <c r="S29" s="209"/>
      <c r="T29" s="209"/>
      <c r="U29" s="209"/>
      <c r="V29" s="224" t="str">
        <f t="shared" si="0"/>
        <v>yes</v>
      </c>
      <c r="W29" s="211"/>
      <c r="X29" s="290"/>
      <c r="Y29" s="7"/>
      <c r="Z29" s="18"/>
      <c r="AA29" s="291"/>
      <c r="AB29" s="241"/>
      <c r="AC29" s="213"/>
      <c r="AD29" s="214"/>
      <c r="AE29" s="213"/>
      <c r="AF29" s="215" t="str">
        <f t="shared" si="1"/>
        <v/>
      </c>
      <c r="AG29" s="216"/>
      <c r="AH29" s="217"/>
      <c r="AI29" s="216"/>
      <c r="AJ29" s="217"/>
      <c r="AK29" s="216" t="str">
        <f t="shared" si="2"/>
        <v/>
      </c>
      <c r="AL29" s="217"/>
      <c r="AM29" s="216"/>
      <c r="AN29" s="217"/>
      <c r="AO29" s="216"/>
      <c r="AP29" s="216" t="str">
        <f t="shared" si="3"/>
        <v>.</v>
      </c>
      <c r="AQ29" s="218"/>
    </row>
    <row r="30" spans="1:43" ht="172.5" x14ac:dyDescent="0.25">
      <c r="A30" s="184" t="str">
        <f t="shared" si="6"/>
        <v>Q1b.a.19</v>
      </c>
      <c r="B30" s="185" t="s">
        <v>640</v>
      </c>
      <c r="C30" s="184" t="s">
        <v>867</v>
      </c>
      <c r="D30" s="4"/>
      <c r="E30" s="624" t="s">
        <v>753</v>
      </c>
      <c r="F30" s="624"/>
      <c r="G30" s="624"/>
      <c r="H30" s="625"/>
      <c r="I30" s="229" t="s">
        <v>649</v>
      </c>
      <c r="J30" s="456"/>
      <c r="K30" s="457"/>
      <c r="L30" s="457"/>
      <c r="M30" s="230"/>
      <c r="N30" s="208" t="s">
        <v>111</v>
      </c>
      <c r="O30" s="315" t="s">
        <v>927</v>
      </c>
      <c r="P30" s="39"/>
      <c r="Q30" s="209"/>
      <c r="R30" s="209"/>
      <c r="S30" s="209"/>
      <c r="T30" s="209"/>
      <c r="U30" s="209"/>
      <c r="V30" s="224" t="str">
        <f t="shared" si="0"/>
        <v>yes (after cooling off period)</v>
      </c>
      <c r="W30" s="211"/>
      <c r="X30" s="290"/>
      <c r="Y30" s="7"/>
      <c r="Z30" s="18"/>
      <c r="AA30" s="291"/>
      <c r="AB30" s="241"/>
      <c r="AC30" s="213"/>
      <c r="AD30" s="214"/>
      <c r="AE30" s="213"/>
      <c r="AF30" s="215" t="str">
        <f t="shared" si="1"/>
        <v/>
      </c>
      <c r="AG30" s="216"/>
      <c r="AH30" s="217"/>
      <c r="AI30" s="216"/>
      <c r="AJ30" s="217"/>
      <c r="AK30" s="216" t="str">
        <f t="shared" si="2"/>
        <v/>
      </c>
      <c r="AL30" s="217"/>
      <c r="AM30" s="216"/>
      <c r="AN30" s="217"/>
      <c r="AO30" s="216"/>
      <c r="AP30" s="216" t="str">
        <f t="shared" si="3"/>
        <v>.</v>
      </c>
      <c r="AQ30" s="218"/>
    </row>
    <row r="31" spans="1:43" ht="34.5" x14ac:dyDescent="0.25">
      <c r="A31" s="184" t="str">
        <f t="shared" si="6"/>
        <v>Q1b.a.20</v>
      </c>
      <c r="B31" s="185" t="s">
        <v>153</v>
      </c>
      <c r="C31" s="184" t="s">
        <v>868</v>
      </c>
      <c r="D31" s="4"/>
      <c r="E31" s="624" t="s">
        <v>754</v>
      </c>
      <c r="F31" s="624"/>
      <c r="G31" s="624"/>
      <c r="H31" s="625"/>
      <c r="I31" s="225" t="s">
        <v>160</v>
      </c>
      <c r="J31" s="411"/>
      <c r="K31" s="412"/>
      <c r="L31" s="412"/>
      <c r="M31" s="207"/>
      <c r="N31" s="208" t="s">
        <v>114</v>
      </c>
      <c r="O31" s="314" t="str">
        <f t="shared" ref="O31:O35" si="9">IF(OR(B31="REGNI",B31="REGN"),"New question introduced in 2023 - Please answer this question for the year of the previous update in Column P",IF(B31="REGEC","Small changes were made to the question. Take extra care when validating the response in Column N  in light of the updated instructions. If necessary, please change your answer in Column P'", IF(B31="REGE","Question did not change, so no new value required for the year of the previous update","")))</f>
        <v>Question did not change, so no new value required for the year of the previous update</v>
      </c>
      <c r="P31" s="39"/>
      <c r="Q31" s="209"/>
      <c r="R31" s="209"/>
      <c r="S31" s="209"/>
      <c r="T31" s="209"/>
      <c r="U31" s="209"/>
      <c r="V31" s="224" t="str">
        <f t="shared" si="0"/>
        <v>5 years or more and renewable without restrictions</v>
      </c>
      <c r="W31" s="211"/>
      <c r="X31" s="290"/>
      <c r="Y31" s="7"/>
      <c r="Z31" s="18"/>
      <c r="AA31" s="291"/>
      <c r="AB31" s="241"/>
      <c r="AC31" s="213"/>
      <c r="AD31" s="214"/>
      <c r="AE31" s="213"/>
      <c r="AF31" s="215" t="str">
        <f t="shared" si="1"/>
        <v/>
      </c>
      <c r="AG31" s="216"/>
      <c r="AH31" s="217"/>
      <c r="AI31" s="216"/>
      <c r="AJ31" s="217"/>
      <c r="AK31" s="216" t="str">
        <f t="shared" si="2"/>
        <v/>
      </c>
      <c r="AL31" s="217"/>
      <c r="AM31" s="216"/>
      <c r="AN31" s="217"/>
      <c r="AO31" s="216"/>
      <c r="AP31" s="216" t="str">
        <f t="shared" si="3"/>
        <v>.</v>
      </c>
      <c r="AQ31" s="218"/>
    </row>
    <row r="32" spans="1:43" ht="34.5" x14ac:dyDescent="0.25">
      <c r="A32" s="184" t="str">
        <f t="shared" si="6"/>
        <v>Q1b.a.21</v>
      </c>
      <c r="B32" s="185" t="s">
        <v>153</v>
      </c>
      <c r="C32" s="184" t="s">
        <v>869</v>
      </c>
      <c r="D32" s="4"/>
      <c r="E32" s="624" t="s">
        <v>755</v>
      </c>
      <c r="F32" s="624"/>
      <c r="G32" s="624"/>
      <c r="H32" s="625"/>
      <c r="I32" s="225" t="s">
        <v>161</v>
      </c>
      <c r="J32" s="411"/>
      <c r="K32" s="412"/>
      <c r="L32" s="412"/>
      <c r="M32" s="207"/>
      <c r="N32" s="208" t="s">
        <v>23</v>
      </c>
      <c r="O32" s="314" t="str">
        <f t="shared" si="9"/>
        <v>Question did not change, so no new value required for the year of the previous update</v>
      </c>
      <c r="P32" s="39"/>
      <c r="Q32" s="209"/>
      <c r="R32" s="209"/>
      <c r="S32" s="209"/>
      <c r="T32" s="209"/>
      <c r="U32" s="209"/>
      <c r="V32" s="224" t="str">
        <f t="shared" si="0"/>
        <v>yes</v>
      </c>
      <c r="W32" s="211"/>
      <c r="X32" s="290"/>
      <c r="Y32" s="7"/>
      <c r="Z32" s="18"/>
      <c r="AA32" s="291"/>
      <c r="AB32" s="241"/>
      <c r="AC32" s="213"/>
      <c r="AD32" s="214"/>
      <c r="AE32" s="213"/>
      <c r="AF32" s="215" t="str">
        <f t="shared" si="1"/>
        <v/>
      </c>
      <c r="AG32" s="216"/>
      <c r="AH32" s="217"/>
      <c r="AI32" s="216"/>
      <c r="AJ32" s="217"/>
      <c r="AK32" s="216" t="str">
        <f t="shared" si="2"/>
        <v/>
      </c>
      <c r="AL32" s="217"/>
      <c r="AM32" s="216"/>
      <c r="AN32" s="217"/>
      <c r="AO32" s="216"/>
      <c r="AP32" s="216" t="str">
        <f t="shared" si="3"/>
        <v>.</v>
      </c>
      <c r="AQ32" s="218"/>
    </row>
    <row r="33" spans="1:43" ht="92" x14ac:dyDescent="0.25">
      <c r="A33" s="184" t="str">
        <f t="shared" si="6"/>
        <v>Q1b.a.22</v>
      </c>
      <c r="B33" s="185" t="s">
        <v>154</v>
      </c>
      <c r="C33" s="184"/>
      <c r="D33" s="4"/>
      <c r="E33" s="624" t="s">
        <v>756</v>
      </c>
      <c r="F33" s="624"/>
      <c r="G33" s="624"/>
      <c r="H33" s="625"/>
      <c r="I33" s="225" t="s">
        <v>650</v>
      </c>
      <c r="J33" s="411"/>
      <c r="K33" s="412"/>
      <c r="L33" s="412"/>
      <c r="M33" s="207"/>
      <c r="N33" s="208" t="s">
        <v>0</v>
      </c>
      <c r="O33" s="314" t="str">
        <f t="shared" si="9"/>
        <v>New question introduced in 2023 - Please answer this question for the year of the previous update in Column P</v>
      </c>
      <c r="P33" s="39"/>
      <c r="Q33" s="209"/>
      <c r="R33" s="209"/>
      <c r="S33" s="209"/>
      <c r="T33" s="209"/>
      <c r="U33" s="209"/>
      <c r="V33" s="224" t="str">
        <f t="shared" si="0"/>
        <v/>
      </c>
      <c r="W33" s="211"/>
      <c r="X33" s="290"/>
      <c r="Y33" s="7"/>
      <c r="Z33" s="18"/>
      <c r="AA33" s="291"/>
      <c r="AB33" s="241"/>
      <c r="AC33" s="213"/>
      <c r="AD33" s="214"/>
      <c r="AE33" s="213"/>
      <c r="AF33" s="215" t="str">
        <f t="shared" si="1"/>
        <v/>
      </c>
      <c r="AG33" s="216"/>
      <c r="AH33" s="217"/>
      <c r="AI33" s="216"/>
      <c r="AJ33" s="217"/>
      <c r="AK33" s="216" t="str">
        <f t="shared" si="2"/>
        <v/>
      </c>
      <c r="AL33" s="217"/>
      <c r="AM33" s="216"/>
      <c r="AN33" s="217"/>
      <c r="AO33" s="216"/>
      <c r="AP33" s="216" t="str">
        <f t="shared" si="3"/>
        <v>.</v>
      </c>
      <c r="AQ33" s="218"/>
    </row>
    <row r="34" spans="1:43" ht="67" customHeight="1" x14ac:dyDescent="0.25">
      <c r="A34" s="184" t="str">
        <f t="shared" si="6"/>
        <v>Q1b.a.23</v>
      </c>
      <c r="B34" s="185" t="s">
        <v>640</v>
      </c>
      <c r="C34" s="184" t="s">
        <v>870</v>
      </c>
      <c r="D34" s="4"/>
      <c r="E34" s="624" t="s">
        <v>757</v>
      </c>
      <c r="F34" s="624"/>
      <c r="G34" s="624"/>
      <c r="H34" s="625"/>
      <c r="I34" s="225" t="s">
        <v>651</v>
      </c>
      <c r="J34" s="411"/>
      <c r="K34" s="412"/>
      <c r="L34" s="412"/>
      <c r="M34" s="207"/>
      <c r="N34" s="208" t="s">
        <v>119</v>
      </c>
      <c r="O34" s="314" t="str">
        <f t="shared" si="9"/>
        <v>Small changes were made to the question. Take extra care when validating the response in Column N  in light of the updated instructions. If necessary, please change your answer in Column P'</v>
      </c>
      <c r="P34" s="39"/>
      <c r="Q34" s="209"/>
      <c r="R34" s="209"/>
      <c r="S34" s="209"/>
      <c r="T34" s="209"/>
      <c r="U34" s="209"/>
      <c r="V34" s="224" t="str">
        <f t="shared" si="0"/>
        <v>annual</v>
      </c>
      <c r="W34" s="211"/>
      <c r="X34" s="290"/>
      <c r="Y34" s="7"/>
      <c r="Z34" s="18"/>
      <c r="AA34" s="291"/>
      <c r="AB34" s="241"/>
      <c r="AC34" s="213"/>
      <c r="AD34" s="214"/>
      <c r="AE34" s="213"/>
      <c r="AF34" s="215" t="str">
        <f t="shared" si="1"/>
        <v/>
      </c>
      <c r="AG34" s="216"/>
      <c r="AH34" s="217"/>
      <c r="AI34" s="216"/>
      <c r="AJ34" s="217"/>
      <c r="AK34" s="216" t="str">
        <f t="shared" si="2"/>
        <v/>
      </c>
      <c r="AL34" s="217"/>
      <c r="AM34" s="216"/>
      <c r="AN34" s="217"/>
      <c r="AO34" s="216"/>
      <c r="AP34" s="216" t="str">
        <f t="shared" si="3"/>
        <v>.</v>
      </c>
      <c r="AQ34" s="218"/>
    </row>
    <row r="35" spans="1:43" ht="56.5" customHeight="1" x14ac:dyDescent="0.25">
      <c r="A35" s="184" t="str">
        <f t="shared" si="6"/>
        <v>Q1b.a.24</v>
      </c>
      <c r="B35" s="185" t="s">
        <v>153</v>
      </c>
      <c r="C35" s="184" t="s">
        <v>871</v>
      </c>
      <c r="D35" s="4"/>
      <c r="E35" s="624" t="s">
        <v>758</v>
      </c>
      <c r="F35" s="624"/>
      <c r="G35" s="624"/>
      <c r="H35" s="625"/>
      <c r="I35" s="225" t="s">
        <v>164</v>
      </c>
      <c r="J35" s="411"/>
      <c r="K35" s="412"/>
      <c r="L35" s="412"/>
      <c r="M35" s="207"/>
      <c r="N35" s="208" t="s">
        <v>121</v>
      </c>
      <c r="O35" s="314" t="str">
        <f t="shared" si="9"/>
        <v>Question did not change, so no new value required for the year of the previous update</v>
      </c>
      <c r="P35" s="39"/>
      <c r="Q35" s="209"/>
      <c r="R35" s="209"/>
      <c r="S35" s="209"/>
      <c r="T35" s="209"/>
      <c r="U35" s="209"/>
      <c r="V35" s="224" t="str">
        <f t="shared" si="0"/>
        <v>regulator within criteria set in legislation</v>
      </c>
      <c r="W35" s="211"/>
      <c r="X35" s="290"/>
      <c r="Y35" s="7"/>
      <c r="Z35" s="18"/>
      <c r="AA35" s="291"/>
      <c r="AB35" s="241"/>
      <c r="AC35" s="213"/>
      <c r="AD35" s="214"/>
      <c r="AE35" s="213"/>
      <c r="AF35" s="215" t="str">
        <f t="shared" si="1"/>
        <v/>
      </c>
      <c r="AG35" s="216"/>
      <c r="AH35" s="217"/>
      <c r="AI35" s="216"/>
      <c r="AJ35" s="217"/>
      <c r="AK35" s="216" t="str">
        <f t="shared" si="2"/>
        <v/>
      </c>
      <c r="AL35" s="217"/>
      <c r="AM35" s="216"/>
      <c r="AN35" s="217"/>
      <c r="AO35" s="216"/>
      <c r="AP35" s="216" t="str">
        <f t="shared" si="3"/>
        <v>.</v>
      </c>
      <c r="AQ35" s="218"/>
    </row>
    <row r="36" spans="1:43" ht="69" x14ac:dyDescent="0.25">
      <c r="A36" s="184" t="str">
        <f t="shared" si="6"/>
        <v>Q1b.a.25</v>
      </c>
      <c r="B36" s="185" t="s">
        <v>640</v>
      </c>
      <c r="C36" s="184" t="s">
        <v>872</v>
      </c>
      <c r="D36" s="4"/>
      <c r="E36" s="624" t="s">
        <v>759</v>
      </c>
      <c r="F36" s="624"/>
      <c r="G36" s="624"/>
      <c r="H36" s="625"/>
      <c r="I36" s="225" t="s">
        <v>167</v>
      </c>
      <c r="J36" s="411"/>
      <c r="K36" s="412"/>
      <c r="L36" s="412"/>
      <c r="M36" s="207"/>
      <c r="N36" s="208" t="s">
        <v>165</v>
      </c>
      <c r="O36" s="315" t="s">
        <v>927</v>
      </c>
      <c r="P36" s="39"/>
      <c r="Q36" s="209"/>
      <c r="R36" s="209"/>
      <c r="S36" s="209"/>
      <c r="T36" s="209"/>
      <c r="U36" s="209"/>
      <c r="V36" s="224" t="str">
        <f t="shared" si="0"/>
        <v>the regulator with no or limited interventions from other governmental/ministerial bodies</v>
      </c>
      <c r="W36" s="211"/>
      <c r="X36" s="290"/>
      <c r="Y36" s="7"/>
      <c r="Z36" s="18"/>
      <c r="AA36" s="291"/>
      <c r="AB36" s="241"/>
      <c r="AC36" s="213"/>
      <c r="AD36" s="214"/>
      <c r="AE36" s="213"/>
      <c r="AF36" s="215" t="str">
        <f t="shared" si="1"/>
        <v/>
      </c>
      <c r="AG36" s="216"/>
      <c r="AH36" s="217"/>
      <c r="AI36" s="216"/>
      <c r="AJ36" s="217"/>
      <c r="AK36" s="216" t="str">
        <f t="shared" si="2"/>
        <v/>
      </c>
      <c r="AL36" s="217"/>
      <c r="AM36" s="216"/>
      <c r="AN36" s="217"/>
      <c r="AO36" s="216"/>
      <c r="AP36" s="216" t="str">
        <f t="shared" si="3"/>
        <v>.</v>
      </c>
      <c r="AQ36" s="218"/>
    </row>
    <row r="37" spans="1:43" ht="46" x14ac:dyDescent="0.25">
      <c r="A37" s="184" t="str">
        <f t="shared" si="6"/>
        <v>Q1b.a.26</v>
      </c>
      <c r="B37" s="185" t="s">
        <v>153</v>
      </c>
      <c r="C37" s="184" t="s">
        <v>873</v>
      </c>
      <c r="D37" s="4"/>
      <c r="E37" s="624" t="s">
        <v>760</v>
      </c>
      <c r="F37" s="624"/>
      <c r="G37" s="624"/>
      <c r="H37" s="625"/>
      <c r="I37" s="225" t="s">
        <v>168</v>
      </c>
      <c r="J37" s="411"/>
      <c r="K37" s="412"/>
      <c r="L37" s="412"/>
      <c r="M37" s="207"/>
      <c r="N37" s="208" t="s">
        <v>23</v>
      </c>
      <c r="O37" s="314" t="str">
        <f t="shared" ref="O37:O73" si="10">IF(OR(B37="REGNI",B37="REGN"),"New question introduced in 2023 - Please answer this question for the year of the previous update in Column P",IF(B37="REGEC","Small changes were made to the question. Take extra care when validating the response in Column N  in light of the updated instructions. If necessary, please change your answer in Column P'", IF(B37="REGE","Question did not change, so no new value required for the year of the previous update","")))</f>
        <v>Question did not change, so no new value required for the year of the previous update</v>
      </c>
      <c r="P37" s="39"/>
      <c r="Q37" s="209"/>
      <c r="R37" s="209"/>
      <c r="S37" s="209"/>
      <c r="T37" s="209"/>
      <c r="U37" s="209"/>
      <c r="V37" s="224" t="str">
        <f t="shared" si="0"/>
        <v>yes</v>
      </c>
      <c r="W37" s="211"/>
      <c r="X37" s="290"/>
      <c r="Y37" s="7"/>
      <c r="Z37" s="18"/>
      <c r="AA37" s="291"/>
      <c r="AB37" s="241"/>
      <c r="AC37" s="213"/>
      <c r="AD37" s="214"/>
      <c r="AE37" s="213"/>
      <c r="AF37" s="215" t="str">
        <f t="shared" si="1"/>
        <v/>
      </c>
      <c r="AG37" s="216"/>
      <c r="AH37" s="217"/>
      <c r="AI37" s="216"/>
      <c r="AJ37" s="217"/>
      <c r="AK37" s="216" t="str">
        <f t="shared" si="2"/>
        <v/>
      </c>
      <c r="AL37" s="217"/>
      <c r="AM37" s="216"/>
      <c r="AN37" s="217"/>
      <c r="AO37" s="216"/>
      <c r="AP37" s="216" t="str">
        <f t="shared" si="3"/>
        <v>.</v>
      </c>
      <c r="AQ37" s="218"/>
    </row>
    <row r="38" spans="1:43" ht="34.5" x14ac:dyDescent="0.25">
      <c r="A38" s="184" t="str">
        <f t="shared" si="6"/>
        <v>Q1b.a.27</v>
      </c>
      <c r="B38" s="185" t="s">
        <v>153</v>
      </c>
      <c r="C38" s="184" t="s">
        <v>874</v>
      </c>
      <c r="D38" s="4"/>
      <c r="E38" s="624" t="s">
        <v>761</v>
      </c>
      <c r="F38" s="624"/>
      <c r="G38" s="624"/>
      <c r="H38" s="625"/>
      <c r="I38" s="225" t="s">
        <v>169</v>
      </c>
      <c r="J38" s="411"/>
      <c r="K38" s="412"/>
      <c r="L38" s="412"/>
      <c r="M38" s="207"/>
      <c r="N38" s="208" t="s">
        <v>125</v>
      </c>
      <c r="O38" s="314" t="str">
        <f t="shared" si="10"/>
        <v>Question did not change, so no new value required for the year of the previous update</v>
      </c>
      <c r="P38" s="39"/>
      <c r="Q38" s="209"/>
      <c r="R38" s="209"/>
      <c r="S38" s="209"/>
      <c r="T38" s="209"/>
      <c r="U38" s="209"/>
      <c r="V38" s="224" t="str">
        <f t="shared" si="0"/>
        <v>regulator within general financial management rules</v>
      </c>
      <c r="W38" s="211"/>
      <c r="X38" s="290"/>
      <c r="Y38" s="7"/>
      <c r="Z38" s="18"/>
      <c r="AA38" s="291"/>
      <c r="AB38" s="241"/>
      <c r="AC38" s="213"/>
      <c r="AD38" s="214"/>
      <c r="AE38" s="213"/>
      <c r="AF38" s="215" t="str">
        <f t="shared" si="1"/>
        <v/>
      </c>
      <c r="AG38" s="216"/>
      <c r="AH38" s="217"/>
      <c r="AI38" s="216"/>
      <c r="AJ38" s="217"/>
      <c r="AK38" s="216" t="str">
        <f t="shared" si="2"/>
        <v/>
      </c>
      <c r="AL38" s="217"/>
      <c r="AM38" s="216"/>
      <c r="AN38" s="217"/>
      <c r="AO38" s="216"/>
      <c r="AP38" s="216" t="str">
        <f t="shared" si="3"/>
        <v>.</v>
      </c>
      <c r="AQ38" s="218"/>
    </row>
    <row r="39" spans="1:43" ht="57.5" x14ac:dyDescent="0.25">
      <c r="A39" s="184" t="str">
        <f t="shared" si="6"/>
        <v>Q1b.a.28</v>
      </c>
      <c r="B39" s="185" t="s">
        <v>652</v>
      </c>
      <c r="C39" s="184"/>
      <c r="D39" s="4"/>
      <c r="E39" s="630" t="s">
        <v>762</v>
      </c>
      <c r="F39" s="630"/>
      <c r="G39" s="630"/>
      <c r="H39" s="688"/>
      <c r="I39" s="225" t="s">
        <v>653</v>
      </c>
      <c r="J39" s="411"/>
      <c r="K39" s="412"/>
      <c r="L39" s="412"/>
      <c r="M39" s="207"/>
      <c r="N39" s="208" t="s">
        <v>0</v>
      </c>
      <c r="O39" s="314"/>
      <c r="P39" s="39"/>
      <c r="Q39" s="209"/>
      <c r="R39" s="209"/>
      <c r="S39" s="209"/>
      <c r="T39" s="209"/>
      <c r="U39" s="209"/>
      <c r="V39" s="224" t="str">
        <f t="shared" si="0"/>
        <v/>
      </c>
      <c r="W39" s="211"/>
      <c r="X39" s="290"/>
      <c r="Y39" s="7"/>
      <c r="Z39" s="18"/>
      <c r="AA39" s="291"/>
      <c r="AB39" s="241"/>
      <c r="AC39" s="213"/>
      <c r="AD39" s="214"/>
      <c r="AE39" s="213"/>
      <c r="AF39" s="215" t="str">
        <f t="shared" si="1"/>
        <v/>
      </c>
      <c r="AG39" s="216"/>
      <c r="AH39" s="217"/>
      <c r="AI39" s="216"/>
      <c r="AJ39" s="217"/>
      <c r="AK39" s="216" t="str">
        <f t="shared" si="2"/>
        <v/>
      </c>
      <c r="AL39" s="217"/>
      <c r="AM39" s="216"/>
      <c r="AN39" s="217"/>
      <c r="AO39" s="216"/>
      <c r="AP39" s="216" t="str">
        <f t="shared" si="3"/>
        <v>.</v>
      </c>
      <c r="AQ39" s="218"/>
    </row>
    <row r="40" spans="1:43" ht="60" customHeight="1" x14ac:dyDescent="0.25">
      <c r="B40" s="185"/>
      <c r="C40" s="184"/>
      <c r="D40" s="4"/>
      <c r="E40" s="686" t="s">
        <v>71</v>
      </c>
      <c r="F40" s="686"/>
      <c r="G40" s="686"/>
      <c r="H40" s="687"/>
      <c r="I40" s="219"/>
      <c r="J40" s="392"/>
      <c r="K40" s="239"/>
      <c r="L40" s="239"/>
      <c r="M40" s="220"/>
      <c r="N40" s="34"/>
      <c r="O40" s="18"/>
      <c r="P40" s="7"/>
      <c r="Q40" s="11"/>
      <c r="R40" s="11"/>
      <c r="S40" s="11"/>
      <c r="T40" s="11"/>
      <c r="U40" s="11"/>
      <c r="V40" s="18"/>
      <c r="W40" s="227"/>
      <c r="X40" s="7"/>
      <c r="Y40" s="7"/>
      <c r="Z40" s="18"/>
      <c r="AA40" s="13"/>
      <c r="AB40" s="34"/>
      <c r="AC40" s="18"/>
      <c r="AD40" s="18"/>
      <c r="AE40" s="18"/>
      <c r="AF40" s="228"/>
      <c r="AG40" s="221"/>
      <c r="AH40" s="222"/>
      <c r="AI40" s="221"/>
      <c r="AJ40" s="222"/>
      <c r="AK40" s="221"/>
      <c r="AL40" s="222"/>
      <c r="AM40" s="221"/>
      <c r="AN40" s="222"/>
      <c r="AO40" s="221"/>
      <c r="AP40" s="221"/>
      <c r="AQ40" s="223"/>
    </row>
    <row r="41" spans="1:43" ht="92" x14ac:dyDescent="0.25">
      <c r="A41" s="184" t="str">
        <f t="shared" ref="A41:A49" si="11">MID(E41,FIND("(Q",E41)+1,7)</f>
        <v>Q1b.b.1</v>
      </c>
      <c r="B41" s="185" t="s">
        <v>640</v>
      </c>
      <c r="C41" s="184" t="s">
        <v>875</v>
      </c>
      <c r="D41" s="4"/>
      <c r="E41" s="553" t="s">
        <v>190</v>
      </c>
      <c r="F41" s="553"/>
      <c r="G41" s="553"/>
      <c r="H41" s="554"/>
      <c r="I41" s="225" t="s">
        <v>654</v>
      </c>
      <c r="J41" s="411"/>
      <c r="K41" s="412"/>
      <c r="L41" s="412"/>
      <c r="M41" s="207"/>
      <c r="N41" s="208" t="s">
        <v>127</v>
      </c>
      <c r="O41" s="314" t="str">
        <f t="shared" si="10"/>
        <v>Small changes were made to the question. Take extra care when validating the response in Column N  in light of the updated instructions. If necessary, please change your answer in Column P'</v>
      </c>
      <c r="P41" s="39"/>
      <c r="Q41" s="209"/>
      <c r="R41" s="209"/>
      <c r="S41" s="209"/>
      <c r="T41" s="209"/>
      <c r="U41" s="209"/>
      <c r="V41" s="224" t="str">
        <f t="shared" si="0"/>
        <v>government or representatives from the regulated industry</v>
      </c>
      <c r="W41" s="211"/>
      <c r="X41" s="290"/>
      <c r="Y41" s="7"/>
      <c r="Z41" s="18"/>
      <c r="AA41" s="291"/>
      <c r="AB41" s="241"/>
      <c r="AC41" s="213"/>
      <c r="AD41" s="214"/>
      <c r="AE41" s="213"/>
      <c r="AF41" s="215" t="str">
        <f t="shared" si="1"/>
        <v/>
      </c>
      <c r="AG41" s="216"/>
      <c r="AH41" s="217"/>
      <c r="AI41" s="216"/>
      <c r="AJ41" s="217"/>
      <c r="AK41" s="216" t="str">
        <f t="shared" si="2"/>
        <v/>
      </c>
      <c r="AL41" s="217"/>
      <c r="AM41" s="216"/>
      <c r="AN41" s="217"/>
      <c r="AO41" s="216"/>
      <c r="AP41" s="216" t="str">
        <f t="shared" si="3"/>
        <v>.</v>
      </c>
      <c r="AQ41" s="218"/>
    </row>
    <row r="42" spans="1:43" ht="33.65" customHeight="1" x14ac:dyDescent="0.25">
      <c r="A42" s="184" t="str">
        <f t="shared" si="11"/>
        <v>Q1b.b.2</v>
      </c>
      <c r="B42" s="185" t="s">
        <v>153</v>
      </c>
      <c r="C42" s="184" t="s">
        <v>876</v>
      </c>
      <c r="D42" s="32"/>
      <c r="E42" s="553" t="s">
        <v>191</v>
      </c>
      <c r="F42" s="553"/>
      <c r="G42" s="553"/>
      <c r="H42" s="554"/>
      <c r="I42" s="219"/>
      <c r="J42" s="392"/>
      <c r="K42" s="239"/>
      <c r="L42" s="239"/>
      <c r="M42" s="220"/>
      <c r="N42" s="208" t="s">
        <v>170</v>
      </c>
      <c r="O42" s="314" t="str">
        <f t="shared" si="10"/>
        <v>Question did not change, so no new value required for the year of the previous update</v>
      </c>
      <c r="P42" s="39"/>
      <c r="Q42" s="209"/>
      <c r="R42" s="209"/>
      <c r="S42" s="209"/>
      <c r="T42" s="209"/>
      <c r="U42" s="209"/>
      <c r="V42" s="224" t="str">
        <f t="shared" si="0"/>
        <v>yes (all decisions)</v>
      </c>
      <c r="W42" s="211"/>
      <c r="X42" s="290"/>
      <c r="Y42" s="7"/>
      <c r="Z42" s="18"/>
      <c r="AA42" s="291"/>
      <c r="AB42" s="241"/>
      <c r="AC42" s="213"/>
      <c r="AD42" s="214"/>
      <c r="AE42" s="213"/>
      <c r="AF42" s="215" t="str">
        <f t="shared" si="1"/>
        <v/>
      </c>
      <c r="AG42" s="216"/>
      <c r="AH42" s="217"/>
      <c r="AI42" s="216"/>
      <c r="AJ42" s="217"/>
      <c r="AK42" s="216" t="str">
        <f t="shared" si="2"/>
        <v/>
      </c>
      <c r="AL42" s="217"/>
      <c r="AM42" s="216"/>
      <c r="AN42" s="217"/>
      <c r="AO42" s="216"/>
      <c r="AP42" s="216" t="str">
        <f t="shared" si="3"/>
        <v>.</v>
      </c>
      <c r="AQ42" s="218"/>
    </row>
    <row r="43" spans="1:43" ht="40.5" customHeight="1" x14ac:dyDescent="0.25">
      <c r="A43" s="184" t="str">
        <f t="shared" si="11"/>
        <v>Q1b.b.3</v>
      </c>
      <c r="B43" s="185" t="s">
        <v>153</v>
      </c>
      <c r="C43" s="184" t="s">
        <v>877</v>
      </c>
      <c r="D43" s="31"/>
      <c r="E43" s="553" t="s">
        <v>763</v>
      </c>
      <c r="F43" s="553"/>
      <c r="G43" s="553"/>
      <c r="H43" s="554"/>
      <c r="I43" s="672" t="s">
        <v>172</v>
      </c>
      <c r="J43" s="411"/>
      <c r="K43" s="412"/>
      <c r="L43" s="412"/>
      <c r="M43" s="207"/>
      <c r="N43" s="208" t="s">
        <v>180</v>
      </c>
      <c r="O43" s="314" t="str">
        <f t="shared" si="10"/>
        <v>Question did not change, so no new value required for the year of the previous update</v>
      </c>
      <c r="P43" s="39"/>
      <c r="Q43" s="209"/>
      <c r="R43" s="209"/>
      <c r="S43" s="209"/>
      <c r="T43" s="209"/>
      <c r="U43" s="209"/>
      <c r="V43" s="224" t="str">
        <f t="shared" si="0"/>
        <v>yes (in line with a legislative requirement)</v>
      </c>
      <c r="W43" s="211"/>
      <c r="X43" s="290"/>
      <c r="Y43" s="7"/>
      <c r="Z43" s="18"/>
      <c r="AA43" s="291"/>
      <c r="AB43" s="241"/>
      <c r="AC43" s="213"/>
      <c r="AD43" s="214"/>
      <c r="AE43" s="213"/>
      <c r="AF43" s="215" t="str">
        <f t="shared" si="1"/>
        <v/>
      </c>
      <c r="AG43" s="216"/>
      <c r="AH43" s="217"/>
      <c r="AI43" s="216"/>
      <c r="AJ43" s="217"/>
      <c r="AK43" s="216" t="str">
        <f t="shared" si="2"/>
        <v/>
      </c>
      <c r="AL43" s="217"/>
      <c r="AM43" s="216"/>
      <c r="AN43" s="217"/>
      <c r="AO43" s="216"/>
      <c r="AP43" s="216" t="str">
        <f t="shared" si="3"/>
        <v>.</v>
      </c>
      <c r="AQ43" s="218"/>
    </row>
    <row r="44" spans="1:43" ht="34.5" customHeight="1" x14ac:dyDescent="0.25">
      <c r="A44" s="184" t="str">
        <f t="shared" si="11"/>
        <v>Q1b.b.4</v>
      </c>
      <c r="B44" s="185" t="s">
        <v>153</v>
      </c>
      <c r="C44" s="184" t="s">
        <v>878</v>
      </c>
      <c r="D44" s="31"/>
      <c r="E44" s="553" t="s">
        <v>879</v>
      </c>
      <c r="F44" s="553"/>
      <c r="G44" s="553"/>
      <c r="H44" s="554"/>
      <c r="I44" s="672"/>
      <c r="J44" s="411"/>
      <c r="K44" s="412"/>
      <c r="L44" s="412"/>
      <c r="M44" s="207"/>
      <c r="N44" s="208" t="s">
        <v>180</v>
      </c>
      <c r="O44" s="314" t="str">
        <f t="shared" si="10"/>
        <v>Question did not change, so no new value required for the year of the previous update</v>
      </c>
      <c r="P44" s="39"/>
      <c r="Q44" s="209"/>
      <c r="R44" s="209"/>
      <c r="S44" s="209"/>
      <c r="T44" s="209"/>
      <c r="U44" s="209"/>
      <c r="V44" s="224" t="str">
        <f t="shared" si="0"/>
        <v>yes (in line with a legislative requirement)</v>
      </c>
      <c r="W44" s="211"/>
      <c r="X44" s="290"/>
      <c r="Y44" s="7"/>
      <c r="Z44" s="18"/>
      <c r="AA44" s="291"/>
      <c r="AB44" s="241"/>
      <c r="AC44" s="213"/>
      <c r="AD44" s="214"/>
      <c r="AE44" s="213"/>
      <c r="AF44" s="215" t="str">
        <f t="shared" si="1"/>
        <v/>
      </c>
      <c r="AG44" s="216"/>
      <c r="AH44" s="217"/>
      <c r="AI44" s="216"/>
      <c r="AJ44" s="217"/>
      <c r="AK44" s="216" t="str">
        <f t="shared" si="2"/>
        <v/>
      </c>
      <c r="AL44" s="217"/>
      <c r="AM44" s="216"/>
      <c r="AN44" s="217"/>
      <c r="AO44" s="216"/>
      <c r="AP44" s="216" t="str">
        <f t="shared" si="3"/>
        <v>.</v>
      </c>
      <c r="AQ44" s="218"/>
    </row>
    <row r="45" spans="1:43" ht="31.5" customHeight="1" x14ac:dyDescent="0.25">
      <c r="A45" s="184" t="str">
        <f t="shared" si="11"/>
        <v>Q1b.b.5</v>
      </c>
      <c r="B45" s="185" t="s">
        <v>153</v>
      </c>
      <c r="C45" s="184" t="s">
        <v>880</v>
      </c>
      <c r="D45" s="4"/>
      <c r="E45" s="624" t="s">
        <v>764</v>
      </c>
      <c r="F45" s="624"/>
      <c r="G45" s="624"/>
      <c r="H45" s="625"/>
      <c r="I45" s="219"/>
      <c r="J45" s="392"/>
      <c r="K45" s="239"/>
      <c r="L45" s="239"/>
      <c r="M45" s="220"/>
      <c r="N45" s="208" t="s">
        <v>23</v>
      </c>
      <c r="O45" s="314" t="str">
        <f t="shared" si="10"/>
        <v>Question did not change, so no new value required for the year of the previous update</v>
      </c>
      <c r="P45" s="39"/>
      <c r="Q45" s="209"/>
      <c r="R45" s="209"/>
      <c r="S45" s="209"/>
      <c r="T45" s="209"/>
      <c r="U45" s="209"/>
      <c r="V45" s="224" t="str">
        <f t="shared" si="0"/>
        <v>yes</v>
      </c>
      <c r="W45" s="211"/>
      <c r="X45" s="290"/>
      <c r="Y45" s="7"/>
      <c r="Z45" s="18"/>
      <c r="AA45" s="291"/>
      <c r="AB45" s="241"/>
      <c r="AC45" s="213"/>
      <c r="AD45" s="214"/>
      <c r="AE45" s="213"/>
      <c r="AF45" s="215" t="str">
        <f t="shared" si="1"/>
        <v/>
      </c>
      <c r="AG45" s="216"/>
      <c r="AH45" s="217"/>
      <c r="AI45" s="216"/>
      <c r="AJ45" s="217"/>
      <c r="AK45" s="216" t="str">
        <f t="shared" si="2"/>
        <v/>
      </c>
      <c r="AL45" s="217"/>
      <c r="AM45" s="216"/>
      <c r="AN45" s="217"/>
      <c r="AO45" s="216"/>
      <c r="AP45" s="216" t="str">
        <f t="shared" si="3"/>
        <v>.</v>
      </c>
      <c r="AQ45" s="218"/>
    </row>
    <row r="46" spans="1:43" ht="33.65" customHeight="1" x14ac:dyDescent="0.25">
      <c r="A46" s="184" t="str">
        <f t="shared" si="11"/>
        <v>Q1b.b.6</v>
      </c>
      <c r="B46" s="185" t="s">
        <v>153</v>
      </c>
      <c r="C46" s="184" t="s">
        <v>881</v>
      </c>
      <c r="D46" s="31"/>
      <c r="E46" s="624" t="s">
        <v>932</v>
      </c>
      <c r="F46" s="624"/>
      <c r="G46" s="624"/>
      <c r="H46" s="625"/>
      <c r="I46" s="219"/>
      <c r="J46" s="392"/>
      <c r="K46" s="239"/>
      <c r="L46" s="239"/>
      <c r="M46" s="220"/>
      <c r="N46" s="208" t="s">
        <v>23</v>
      </c>
      <c r="O46" s="314" t="str">
        <f t="shared" si="10"/>
        <v>Question did not change, so no new value required for the year of the previous update</v>
      </c>
      <c r="P46" s="39"/>
      <c r="Q46" s="209"/>
      <c r="R46" s="209"/>
      <c r="S46" s="209"/>
      <c r="T46" s="209"/>
      <c r="U46" s="209"/>
      <c r="V46" s="224" t="str">
        <f t="shared" si="0"/>
        <v>yes</v>
      </c>
      <c r="W46" s="211"/>
      <c r="X46" s="290"/>
      <c r="Y46" s="7"/>
      <c r="Z46" s="18"/>
      <c r="AA46" s="291"/>
      <c r="AB46" s="241"/>
      <c r="AC46" s="213"/>
      <c r="AD46" s="214"/>
      <c r="AE46" s="213"/>
      <c r="AF46" s="215" t="str">
        <f t="shared" si="1"/>
        <v/>
      </c>
      <c r="AG46" s="216"/>
      <c r="AH46" s="217"/>
      <c r="AI46" s="216"/>
      <c r="AJ46" s="217"/>
      <c r="AK46" s="216" t="str">
        <f t="shared" si="2"/>
        <v/>
      </c>
      <c r="AL46" s="217"/>
      <c r="AM46" s="216"/>
      <c r="AN46" s="217"/>
      <c r="AO46" s="216"/>
      <c r="AP46" s="216" t="str">
        <f t="shared" si="3"/>
        <v>.</v>
      </c>
      <c r="AQ46" s="218"/>
    </row>
    <row r="47" spans="1:43" ht="36.75" customHeight="1" x14ac:dyDescent="0.25">
      <c r="A47" s="184" t="str">
        <f t="shared" si="11"/>
        <v>Q1b.b.7</v>
      </c>
      <c r="B47" s="185" t="s">
        <v>153</v>
      </c>
      <c r="C47" s="184" t="s">
        <v>882</v>
      </c>
      <c r="D47" s="31"/>
      <c r="E47" s="624" t="s">
        <v>765</v>
      </c>
      <c r="F47" s="624"/>
      <c r="G47" s="624"/>
      <c r="H47" s="625"/>
      <c r="I47" s="219"/>
      <c r="J47" s="392"/>
      <c r="K47" s="239"/>
      <c r="L47" s="239"/>
      <c r="M47" s="220"/>
      <c r="N47" s="208" t="s">
        <v>23</v>
      </c>
      <c r="O47" s="314" t="str">
        <f t="shared" si="10"/>
        <v>Question did not change, so no new value required for the year of the previous update</v>
      </c>
      <c r="P47" s="39"/>
      <c r="Q47" s="209"/>
      <c r="R47" s="209"/>
      <c r="S47" s="209"/>
      <c r="T47" s="209"/>
      <c r="U47" s="209"/>
      <c r="V47" s="224" t="str">
        <f t="shared" si="0"/>
        <v>yes</v>
      </c>
      <c r="W47" s="211"/>
      <c r="X47" s="290"/>
      <c r="Y47" s="7"/>
      <c r="Z47" s="18"/>
      <c r="AA47" s="291"/>
      <c r="AB47" s="241"/>
      <c r="AC47" s="213"/>
      <c r="AD47" s="214"/>
      <c r="AE47" s="213"/>
      <c r="AF47" s="215" t="str">
        <f t="shared" si="1"/>
        <v/>
      </c>
      <c r="AG47" s="216"/>
      <c r="AH47" s="217"/>
      <c r="AI47" s="216"/>
      <c r="AJ47" s="217"/>
      <c r="AK47" s="216" t="str">
        <f t="shared" si="2"/>
        <v/>
      </c>
      <c r="AL47" s="217"/>
      <c r="AM47" s="216"/>
      <c r="AN47" s="217"/>
      <c r="AO47" s="216"/>
      <c r="AP47" s="216" t="str">
        <f t="shared" si="3"/>
        <v>.</v>
      </c>
      <c r="AQ47" s="218"/>
    </row>
    <row r="48" spans="1:43" ht="36.65" customHeight="1" x14ac:dyDescent="0.25">
      <c r="A48" s="184" t="str">
        <f t="shared" si="11"/>
        <v>Q1b.b.8</v>
      </c>
      <c r="B48" s="185" t="s">
        <v>153</v>
      </c>
      <c r="C48" s="184" t="s">
        <v>883</v>
      </c>
      <c r="D48" s="31"/>
      <c r="E48" s="624" t="s">
        <v>766</v>
      </c>
      <c r="F48" s="624"/>
      <c r="G48" s="624"/>
      <c r="H48" s="625"/>
      <c r="I48" s="219"/>
      <c r="J48" s="392"/>
      <c r="K48" s="239"/>
      <c r="L48" s="239"/>
      <c r="M48" s="220"/>
      <c r="N48" s="208" t="s">
        <v>23</v>
      </c>
      <c r="O48" s="314" t="str">
        <f t="shared" si="10"/>
        <v>Question did not change, so no new value required for the year of the previous update</v>
      </c>
      <c r="P48" s="39"/>
      <c r="Q48" s="209"/>
      <c r="R48" s="209"/>
      <c r="S48" s="209"/>
      <c r="T48" s="209"/>
      <c r="U48" s="209"/>
      <c r="V48" s="224" t="str">
        <f t="shared" si="0"/>
        <v>yes</v>
      </c>
      <c r="W48" s="211"/>
      <c r="X48" s="290"/>
      <c r="Y48" s="7"/>
      <c r="Z48" s="18"/>
      <c r="AA48" s="291"/>
      <c r="AB48" s="241"/>
      <c r="AC48" s="213"/>
      <c r="AD48" s="214"/>
      <c r="AE48" s="213"/>
      <c r="AF48" s="215" t="str">
        <f t="shared" si="1"/>
        <v/>
      </c>
      <c r="AG48" s="216"/>
      <c r="AH48" s="217"/>
      <c r="AI48" s="216"/>
      <c r="AJ48" s="217"/>
      <c r="AK48" s="216" t="str">
        <f t="shared" si="2"/>
        <v/>
      </c>
      <c r="AL48" s="217"/>
      <c r="AM48" s="216"/>
      <c r="AN48" s="217"/>
      <c r="AO48" s="216"/>
      <c r="AP48" s="216" t="str">
        <f t="shared" si="3"/>
        <v>.</v>
      </c>
      <c r="AQ48" s="218"/>
    </row>
    <row r="49" spans="1:43" ht="46" x14ac:dyDescent="0.25">
      <c r="A49" s="184" t="str">
        <f t="shared" si="11"/>
        <v>Q1b.b.9</v>
      </c>
      <c r="B49" s="185" t="s">
        <v>154</v>
      </c>
      <c r="C49" s="184"/>
      <c r="D49" s="31"/>
      <c r="E49" s="624" t="s">
        <v>767</v>
      </c>
      <c r="F49" s="624"/>
      <c r="G49" s="624"/>
      <c r="H49" s="625"/>
      <c r="I49" s="225" t="s">
        <v>655</v>
      </c>
      <c r="J49" s="392"/>
      <c r="K49" s="239"/>
      <c r="L49" s="239"/>
      <c r="M49" s="220"/>
      <c r="N49" s="208" t="s">
        <v>0</v>
      </c>
      <c r="O49" s="314" t="str">
        <f t="shared" si="10"/>
        <v>New question introduced in 2023 - Please answer this question for the year of the previous update in Column P</v>
      </c>
      <c r="P49" s="39"/>
      <c r="Q49" s="209"/>
      <c r="R49" s="209"/>
      <c r="S49" s="209"/>
      <c r="T49" s="209"/>
      <c r="U49" s="209"/>
      <c r="V49" s="224" t="str">
        <f t="shared" si="0"/>
        <v/>
      </c>
      <c r="W49" s="211"/>
      <c r="X49" s="290"/>
      <c r="Y49" s="7"/>
      <c r="Z49" s="18"/>
      <c r="AA49" s="291"/>
      <c r="AB49" s="241"/>
      <c r="AC49" s="213"/>
      <c r="AD49" s="214"/>
      <c r="AE49" s="213"/>
      <c r="AF49" s="215" t="str">
        <f t="shared" si="1"/>
        <v/>
      </c>
      <c r="AG49" s="216"/>
      <c r="AH49" s="217"/>
      <c r="AI49" s="216"/>
      <c r="AJ49" s="217"/>
      <c r="AK49" s="216" t="str">
        <f t="shared" si="2"/>
        <v/>
      </c>
      <c r="AL49" s="217"/>
      <c r="AM49" s="216"/>
      <c r="AN49" s="217"/>
      <c r="AO49" s="216"/>
      <c r="AP49" s="216" t="str">
        <f t="shared" si="3"/>
        <v>.</v>
      </c>
      <c r="AQ49" s="218"/>
    </row>
    <row r="50" spans="1:43" ht="21.75" customHeight="1" x14ac:dyDescent="0.25">
      <c r="A50" s="64" t="s">
        <v>0</v>
      </c>
      <c r="B50" s="185"/>
      <c r="C50" s="184" t="s">
        <v>0</v>
      </c>
      <c r="D50" s="4"/>
      <c r="E50" s="553" t="s">
        <v>192</v>
      </c>
      <c r="F50" s="553"/>
      <c r="G50" s="553"/>
      <c r="H50" s="554"/>
      <c r="I50" s="219"/>
      <c r="J50" s="392"/>
      <c r="K50" s="239"/>
      <c r="L50" s="239"/>
      <c r="M50" s="220"/>
      <c r="N50" s="34"/>
      <c r="O50" s="18"/>
      <c r="P50" s="7"/>
      <c r="Q50" s="11"/>
      <c r="R50" s="11"/>
      <c r="S50" s="11"/>
      <c r="T50" s="11"/>
      <c r="U50" s="11"/>
      <c r="V50" s="18"/>
      <c r="W50" s="227"/>
      <c r="X50" s="7"/>
      <c r="Y50" s="7"/>
      <c r="Z50" s="18"/>
      <c r="AA50" s="13"/>
      <c r="AB50" s="34"/>
      <c r="AC50" s="18"/>
      <c r="AD50" s="18"/>
      <c r="AE50" s="18"/>
      <c r="AF50" s="228"/>
      <c r="AG50" s="221"/>
      <c r="AH50" s="222"/>
      <c r="AI50" s="221"/>
      <c r="AJ50" s="222"/>
      <c r="AK50" s="221"/>
      <c r="AL50" s="222"/>
      <c r="AM50" s="221"/>
      <c r="AN50" s="222"/>
      <c r="AO50" s="221"/>
      <c r="AP50" s="221"/>
      <c r="AQ50" s="223"/>
    </row>
    <row r="51" spans="1:43" ht="74.5" customHeight="1" x14ac:dyDescent="0.25">
      <c r="A51" s="184" t="str">
        <f>MID(E50,FIND("(Q",E50)+1,8)&amp;"_i"</f>
        <v>Q1b.b.10_i</v>
      </c>
      <c r="B51" s="185" t="s">
        <v>640</v>
      </c>
      <c r="C51" s="184" t="s">
        <v>884</v>
      </c>
      <c r="D51" s="4"/>
      <c r="E51" s="35"/>
      <c r="F51" s="553" t="s">
        <v>253</v>
      </c>
      <c r="G51" s="553"/>
      <c r="H51" s="554"/>
      <c r="I51" s="225" t="s">
        <v>656</v>
      </c>
      <c r="J51" s="411"/>
      <c r="K51" s="412"/>
      <c r="L51" s="412"/>
      <c r="M51" s="207"/>
      <c r="N51" s="208" t="s">
        <v>23</v>
      </c>
      <c r="O51" s="314" t="str">
        <f t="shared" si="10"/>
        <v>Small changes were made to the question. Take extra care when validating the response in Column N  in light of the updated instructions. If necessary, please change your answer in Column P'</v>
      </c>
      <c r="P51" s="39"/>
      <c r="Q51" s="209"/>
      <c r="R51" s="209"/>
      <c r="S51" s="209"/>
      <c r="T51" s="209"/>
      <c r="U51" s="209"/>
      <c r="V51" s="224" t="str">
        <f t="shared" si="0"/>
        <v>yes</v>
      </c>
      <c r="W51" s="211"/>
      <c r="X51" s="290"/>
      <c r="Y51" s="7"/>
      <c r="Z51" s="18"/>
      <c r="AA51" s="291"/>
      <c r="AB51" s="241"/>
      <c r="AC51" s="213"/>
      <c r="AD51" s="214"/>
      <c r="AE51" s="213"/>
      <c r="AF51" s="215" t="str">
        <f t="shared" si="1"/>
        <v/>
      </c>
      <c r="AG51" s="216"/>
      <c r="AH51" s="217"/>
      <c r="AI51" s="216"/>
      <c r="AJ51" s="217"/>
      <c r="AK51" s="216" t="str">
        <f t="shared" si="2"/>
        <v/>
      </c>
      <c r="AL51" s="217"/>
      <c r="AM51" s="216"/>
      <c r="AN51" s="217"/>
      <c r="AO51" s="216"/>
      <c r="AP51" s="216" t="str">
        <f t="shared" si="3"/>
        <v>.</v>
      </c>
      <c r="AQ51" s="218"/>
    </row>
    <row r="52" spans="1:43" ht="46" x14ac:dyDescent="0.25">
      <c r="A52" s="184" t="str">
        <f>MID(E50,FIND("(Q",E50)+1,8)&amp;"_ii"</f>
        <v>Q1b.b.10_ii</v>
      </c>
      <c r="B52" s="185" t="s">
        <v>153</v>
      </c>
      <c r="C52" s="184" t="s">
        <v>885</v>
      </c>
      <c r="D52" s="4"/>
      <c r="E52" s="35"/>
      <c r="F52" s="553" t="s">
        <v>254</v>
      </c>
      <c r="G52" s="553"/>
      <c r="H52" s="554"/>
      <c r="I52" s="225" t="s">
        <v>82</v>
      </c>
      <c r="J52" s="411"/>
      <c r="K52" s="412"/>
      <c r="L52" s="412"/>
      <c r="M52" s="207"/>
      <c r="N52" s="208" t="s">
        <v>23</v>
      </c>
      <c r="O52" s="314" t="str">
        <f t="shared" si="10"/>
        <v>Question did not change, so no new value required for the year of the previous update</v>
      </c>
      <c r="P52" s="39"/>
      <c r="Q52" s="209"/>
      <c r="R52" s="209"/>
      <c r="S52" s="209"/>
      <c r="T52" s="209"/>
      <c r="U52" s="209"/>
      <c r="V52" s="224" t="str">
        <f t="shared" si="0"/>
        <v>yes</v>
      </c>
      <c r="W52" s="211"/>
      <c r="X52" s="290"/>
      <c r="Y52" s="7"/>
      <c r="Z52" s="18"/>
      <c r="AA52" s="291"/>
      <c r="AB52" s="241"/>
      <c r="AC52" s="213"/>
      <c r="AD52" s="214"/>
      <c r="AE52" s="213"/>
      <c r="AF52" s="215" t="str">
        <f t="shared" si="1"/>
        <v/>
      </c>
      <c r="AG52" s="216"/>
      <c r="AH52" s="217"/>
      <c r="AI52" s="216"/>
      <c r="AJ52" s="217"/>
      <c r="AK52" s="216" t="str">
        <f t="shared" si="2"/>
        <v/>
      </c>
      <c r="AL52" s="217"/>
      <c r="AM52" s="216"/>
      <c r="AN52" s="217"/>
      <c r="AO52" s="216"/>
      <c r="AP52" s="216" t="str">
        <f t="shared" si="3"/>
        <v>.</v>
      </c>
      <c r="AQ52" s="218"/>
    </row>
    <row r="53" spans="1:43" ht="46" x14ac:dyDescent="0.25">
      <c r="A53" s="184" t="str">
        <f>MID(E50,FIND("(Q",E50)+1,8)&amp;"_iii"</f>
        <v>Q1b.b.10_iii</v>
      </c>
      <c r="B53" s="185" t="s">
        <v>153</v>
      </c>
      <c r="C53" s="184" t="s">
        <v>886</v>
      </c>
      <c r="D53" s="4"/>
      <c r="E53" s="35"/>
      <c r="F53" s="553" t="s">
        <v>255</v>
      </c>
      <c r="G53" s="553"/>
      <c r="H53" s="554"/>
      <c r="I53" s="225" t="s">
        <v>80</v>
      </c>
      <c r="J53" s="411"/>
      <c r="K53" s="412"/>
      <c r="L53" s="412"/>
      <c r="M53" s="207"/>
      <c r="N53" s="208" t="s">
        <v>23</v>
      </c>
      <c r="O53" s="314" t="str">
        <f t="shared" si="10"/>
        <v>Question did not change, so no new value required for the year of the previous update</v>
      </c>
      <c r="P53" s="39"/>
      <c r="Q53" s="209"/>
      <c r="R53" s="209"/>
      <c r="S53" s="209"/>
      <c r="T53" s="209"/>
      <c r="U53" s="209"/>
      <c r="V53" s="224" t="str">
        <f t="shared" si="0"/>
        <v>yes</v>
      </c>
      <c r="W53" s="211"/>
      <c r="X53" s="290"/>
      <c r="Y53" s="7"/>
      <c r="Z53" s="18"/>
      <c r="AA53" s="291"/>
      <c r="AB53" s="241"/>
      <c r="AC53" s="213"/>
      <c r="AD53" s="214"/>
      <c r="AE53" s="213"/>
      <c r="AF53" s="215" t="str">
        <f t="shared" si="1"/>
        <v/>
      </c>
      <c r="AG53" s="216"/>
      <c r="AH53" s="217"/>
      <c r="AI53" s="216"/>
      <c r="AJ53" s="217"/>
      <c r="AK53" s="216" t="str">
        <f t="shared" si="2"/>
        <v/>
      </c>
      <c r="AL53" s="217"/>
      <c r="AM53" s="216"/>
      <c r="AN53" s="217"/>
      <c r="AO53" s="216"/>
      <c r="AP53" s="216" t="str">
        <f t="shared" si="3"/>
        <v>.</v>
      </c>
      <c r="AQ53" s="218"/>
    </row>
    <row r="54" spans="1:43" ht="57.5" x14ac:dyDescent="0.25">
      <c r="A54" s="184" t="str">
        <f>MID(E50,FIND("(Q",E50)+1,8)&amp;"_iv"</f>
        <v>Q1b.b.10_iv</v>
      </c>
      <c r="B54" s="185" t="s">
        <v>153</v>
      </c>
      <c r="C54" s="184" t="s">
        <v>887</v>
      </c>
      <c r="D54" s="4"/>
      <c r="E54" s="35"/>
      <c r="F54" s="553" t="s">
        <v>256</v>
      </c>
      <c r="G54" s="553"/>
      <c r="H54" s="554"/>
      <c r="I54" s="225" t="s">
        <v>81</v>
      </c>
      <c r="J54" s="411"/>
      <c r="K54" s="412"/>
      <c r="L54" s="412"/>
      <c r="M54" s="207"/>
      <c r="N54" s="208" t="s">
        <v>23</v>
      </c>
      <c r="O54" s="314" t="str">
        <f t="shared" si="10"/>
        <v>Question did not change, so no new value required for the year of the previous update</v>
      </c>
      <c r="P54" s="39"/>
      <c r="Q54" s="209"/>
      <c r="R54" s="209"/>
      <c r="S54" s="209"/>
      <c r="T54" s="209"/>
      <c r="U54" s="209"/>
      <c r="V54" s="224" t="str">
        <f t="shared" si="0"/>
        <v>yes</v>
      </c>
      <c r="W54" s="211"/>
      <c r="X54" s="290"/>
      <c r="Y54" s="7"/>
      <c r="Z54" s="18"/>
      <c r="AA54" s="291"/>
      <c r="AB54" s="241"/>
      <c r="AC54" s="213"/>
      <c r="AD54" s="214"/>
      <c r="AE54" s="213"/>
      <c r="AF54" s="215" t="str">
        <f t="shared" si="1"/>
        <v/>
      </c>
      <c r="AG54" s="216"/>
      <c r="AH54" s="217"/>
      <c r="AI54" s="216"/>
      <c r="AJ54" s="217"/>
      <c r="AK54" s="216" t="str">
        <f t="shared" si="2"/>
        <v/>
      </c>
      <c r="AL54" s="217"/>
      <c r="AM54" s="216"/>
      <c r="AN54" s="217"/>
      <c r="AO54" s="216"/>
      <c r="AP54" s="216" t="str">
        <f t="shared" si="3"/>
        <v>.</v>
      </c>
      <c r="AQ54" s="218"/>
    </row>
    <row r="55" spans="1:43" ht="92" x14ac:dyDescent="0.25">
      <c r="A55" s="184" t="str">
        <f>MID(E50,FIND("(Q",E50)+1,8)&amp;"_v"</f>
        <v>Q1b.b.10_v</v>
      </c>
      <c r="B55" s="185" t="s">
        <v>640</v>
      </c>
      <c r="C55" s="184" t="s">
        <v>888</v>
      </c>
      <c r="D55" s="4"/>
      <c r="E55" s="35"/>
      <c r="F55" s="553" t="s">
        <v>257</v>
      </c>
      <c r="G55" s="553"/>
      <c r="H55" s="554"/>
      <c r="I55" s="225" t="s">
        <v>657</v>
      </c>
      <c r="J55" s="411"/>
      <c r="K55" s="412"/>
      <c r="L55" s="412"/>
      <c r="M55" s="207"/>
      <c r="N55" s="208" t="s">
        <v>23</v>
      </c>
      <c r="O55" s="314" t="str">
        <f t="shared" si="10"/>
        <v>Small changes were made to the question. Take extra care when validating the response in Column N  in light of the updated instructions. If necessary, please change your answer in Column P'</v>
      </c>
      <c r="P55" s="39"/>
      <c r="Q55" s="209"/>
      <c r="R55" s="209"/>
      <c r="S55" s="209"/>
      <c r="T55" s="209"/>
      <c r="U55" s="209"/>
      <c r="V55" s="224" t="str">
        <f t="shared" si="0"/>
        <v>yes</v>
      </c>
      <c r="W55" s="211"/>
      <c r="X55" s="290"/>
      <c r="Y55" s="7"/>
      <c r="Z55" s="18"/>
      <c r="AA55" s="291"/>
      <c r="AB55" s="241"/>
      <c r="AC55" s="213"/>
      <c r="AD55" s="214"/>
      <c r="AE55" s="213"/>
      <c r="AF55" s="215" t="str">
        <f t="shared" si="1"/>
        <v/>
      </c>
      <c r="AG55" s="216"/>
      <c r="AH55" s="217"/>
      <c r="AI55" s="216"/>
      <c r="AJ55" s="217"/>
      <c r="AK55" s="216" t="str">
        <f t="shared" si="2"/>
        <v/>
      </c>
      <c r="AL55" s="217"/>
      <c r="AM55" s="216"/>
      <c r="AN55" s="217"/>
      <c r="AO55" s="216"/>
      <c r="AP55" s="216" t="str">
        <f t="shared" si="3"/>
        <v>.</v>
      </c>
      <c r="AQ55" s="218"/>
    </row>
    <row r="56" spans="1:43" ht="46" x14ac:dyDescent="0.25">
      <c r="A56" s="184" t="str">
        <f>MID(E50,FIND("(Q",E50)+1,8)&amp;"_vi"</f>
        <v>Q1b.b.10_vi</v>
      </c>
      <c r="B56" s="185" t="s">
        <v>153</v>
      </c>
      <c r="C56" s="184" t="s">
        <v>889</v>
      </c>
      <c r="D56" s="4"/>
      <c r="E56" s="35"/>
      <c r="F56" s="553" t="s">
        <v>258</v>
      </c>
      <c r="G56" s="553"/>
      <c r="H56" s="554"/>
      <c r="I56" s="225" t="s">
        <v>173</v>
      </c>
      <c r="J56" s="411"/>
      <c r="K56" s="412"/>
      <c r="L56" s="412"/>
      <c r="M56" s="207"/>
      <c r="N56" s="208" t="s">
        <v>23</v>
      </c>
      <c r="O56" s="314" t="str">
        <f t="shared" si="10"/>
        <v>Question did not change, so no new value required for the year of the previous update</v>
      </c>
      <c r="P56" s="39"/>
      <c r="Q56" s="209"/>
      <c r="R56" s="209"/>
      <c r="S56" s="209"/>
      <c r="T56" s="209"/>
      <c r="U56" s="209"/>
      <c r="V56" s="224" t="str">
        <f t="shared" si="0"/>
        <v>yes</v>
      </c>
      <c r="W56" s="211"/>
      <c r="X56" s="290"/>
      <c r="Y56" s="7"/>
      <c r="Z56" s="18"/>
      <c r="AA56" s="291"/>
      <c r="AB56" s="241"/>
      <c r="AC56" s="213"/>
      <c r="AD56" s="214"/>
      <c r="AE56" s="213"/>
      <c r="AF56" s="215" t="str">
        <f t="shared" si="1"/>
        <v/>
      </c>
      <c r="AG56" s="216"/>
      <c r="AH56" s="217"/>
      <c r="AI56" s="216"/>
      <c r="AJ56" s="217"/>
      <c r="AK56" s="216" t="str">
        <f t="shared" si="2"/>
        <v/>
      </c>
      <c r="AL56" s="217"/>
      <c r="AM56" s="216"/>
      <c r="AN56" s="217"/>
      <c r="AO56" s="216"/>
      <c r="AP56" s="216" t="str">
        <f t="shared" si="3"/>
        <v>.</v>
      </c>
      <c r="AQ56" s="218"/>
    </row>
    <row r="57" spans="1:43" ht="46" x14ac:dyDescent="0.25">
      <c r="A57" s="184" t="str">
        <f>MID(E50,FIND("(Q",E50)+1,8)&amp;"_vii"</f>
        <v>Q1b.b.10_vii</v>
      </c>
      <c r="B57" s="185" t="s">
        <v>153</v>
      </c>
      <c r="C57" s="184" t="s">
        <v>890</v>
      </c>
      <c r="D57" s="4"/>
      <c r="E57" s="35"/>
      <c r="F57" s="553" t="s">
        <v>259</v>
      </c>
      <c r="G57" s="553"/>
      <c r="H57" s="554"/>
      <c r="I57" s="225" t="s">
        <v>174</v>
      </c>
      <c r="J57" s="411"/>
      <c r="K57" s="412"/>
      <c r="L57" s="412"/>
      <c r="M57" s="207"/>
      <c r="N57" s="208" t="s">
        <v>23</v>
      </c>
      <c r="O57" s="314" t="str">
        <f t="shared" si="10"/>
        <v>Question did not change, so no new value required for the year of the previous update</v>
      </c>
      <c r="P57" s="39"/>
      <c r="Q57" s="209"/>
      <c r="R57" s="209"/>
      <c r="S57" s="209"/>
      <c r="T57" s="209"/>
      <c r="U57" s="209"/>
      <c r="V57" s="224" t="str">
        <f t="shared" si="0"/>
        <v>yes</v>
      </c>
      <c r="W57" s="211"/>
      <c r="X57" s="290"/>
      <c r="Y57" s="7"/>
      <c r="Z57" s="18"/>
      <c r="AA57" s="291"/>
      <c r="AB57" s="241"/>
      <c r="AC57" s="213"/>
      <c r="AD57" s="214"/>
      <c r="AE57" s="213"/>
      <c r="AF57" s="215" t="str">
        <f t="shared" si="1"/>
        <v/>
      </c>
      <c r="AG57" s="216"/>
      <c r="AH57" s="217"/>
      <c r="AI57" s="216"/>
      <c r="AJ57" s="217"/>
      <c r="AK57" s="216" t="str">
        <f t="shared" si="2"/>
        <v/>
      </c>
      <c r="AL57" s="217"/>
      <c r="AM57" s="216"/>
      <c r="AN57" s="217"/>
      <c r="AO57" s="216"/>
      <c r="AP57" s="216" t="str">
        <f t="shared" si="3"/>
        <v>.</v>
      </c>
      <c r="AQ57" s="218"/>
    </row>
    <row r="58" spans="1:43" ht="51.75" customHeight="1" x14ac:dyDescent="0.25">
      <c r="B58" s="185"/>
      <c r="C58" s="184"/>
      <c r="D58" s="4"/>
      <c r="E58" s="226"/>
      <c r="F58" s="568" t="s">
        <v>933</v>
      </c>
      <c r="G58" s="568"/>
      <c r="H58" s="605"/>
      <c r="I58" s="232"/>
      <c r="J58" s="343"/>
      <c r="K58" s="344"/>
      <c r="L58" s="344"/>
      <c r="M58" s="234"/>
      <c r="N58" s="34"/>
      <c r="O58" s="18"/>
      <c r="P58" s="7"/>
      <c r="Q58" s="11"/>
      <c r="R58" s="11"/>
      <c r="S58" s="11"/>
      <c r="T58" s="11"/>
      <c r="U58" s="11"/>
      <c r="V58" s="18"/>
      <c r="W58" s="227"/>
      <c r="X58" s="7"/>
      <c r="Y58" s="7"/>
      <c r="Z58" s="18"/>
      <c r="AA58" s="13"/>
      <c r="AB58" s="34"/>
      <c r="AC58" s="18"/>
      <c r="AD58" s="18"/>
      <c r="AE58" s="18"/>
      <c r="AF58" s="228"/>
      <c r="AG58" s="221"/>
      <c r="AH58" s="222"/>
      <c r="AI58" s="221"/>
      <c r="AJ58" s="222"/>
      <c r="AK58" s="221"/>
      <c r="AL58" s="222"/>
      <c r="AM58" s="221"/>
      <c r="AN58" s="222"/>
      <c r="AO58" s="221"/>
      <c r="AP58" s="221"/>
      <c r="AQ58" s="223"/>
    </row>
    <row r="59" spans="1:43" ht="23" x14ac:dyDescent="0.25">
      <c r="A59" s="184" t="str">
        <f>MID(F58,FIND("(Q",F58)+1,9)&amp;"_i"</f>
        <v>Q1b.b.10a_i</v>
      </c>
      <c r="B59" s="185" t="s">
        <v>153</v>
      </c>
      <c r="C59" s="184" t="s">
        <v>801</v>
      </c>
      <c r="D59" s="4"/>
      <c r="E59" s="182"/>
      <c r="F59" s="182"/>
      <c r="G59" s="568" t="s">
        <v>270</v>
      </c>
      <c r="H59" s="605"/>
      <c r="I59" s="219"/>
      <c r="J59" s="392"/>
      <c r="K59" s="239"/>
      <c r="L59" s="239"/>
      <c r="M59" s="220"/>
      <c r="N59" s="208" t="s">
        <v>1061</v>
      </c>
      <c r="O59" s="314" t="str">
        <f t="shared" si="10"/>
        <v>Question did not change, so no new value required for the year of the previous update</v>
      </c>
      <c r="P59" s="39"/>
      <c r="Q59" s="209"/>
      <c r="R59" s="209"/>
      <c r="S59" s="209"/>
      <c r="T59" s="209"/>
      <c r="U59" s="209"/>
      <c r="V59" s="224" t="str">
        <f t="shared" si="0"/>
        <v>yes (please provide link)</v>
      </c>
      <c r="W59" s="211"/>
      <c r="X59" s="290"/>
      <c r="Y59" s="7"/>
      <c r="Z59" s="18"/>
      <c r="AA59" s="291"/>
      <c r="AB59" s="241"/>
      <c r="AC59" s="213"/>
      <c r="AD59" s="214"/>
      <c r="AE59" s="213"/>
      <c r="AF59" s="215" t="str">
        <f t="shared" si="1"/>
        <v/>
      </c>
      <c r="AG59" s="216"/>
      <c r="AH59" s="235"/>
      <c r="AI59" s="216"/>
      <c r="AJ59" s="217"/>
      <c r="AK59" s="216" t="str">
        <f t="shared" si="2"/>
        <v/>
      </c>
      <c r="AL59" s="217"/>
      <c r="AM59" s="216"/>
      <c r="AN59" s="217"/>
      <c r="AO59" s="216"/>
      <c r="AP59" s="216" t="str">
        <f t="shared" si="3"/>
        <v>.</v>
      </c>
      <c r="AQ59" s="218"/>
    </row>
    <row r="60" spans="1:43" ht="23" x14ac:dyDescent="0.25">
      <c r="A60" s="184" t="str">
        <f>MID(F58,FIND("(Q",F58)+1,9)&amp;"_ii"</f>
        <v>Q1b.b.10a_ii</v>
      </c>
      <c r="B60" s="185" t="s">
        <v>153</v>
      </c>
      <c r="C60" s="184" t="s">
        <v>802</v>
      </c>
      <c r="D60" s="4"/>
      <c r="E60" s="182"/>
      <c r="F60" s="182"/>
      <c r="G60" s="568" t="s">
        <v>254</v>
      </c>
      <c r="H60" s="605"/>
      <c r="I60" s="225"/>
      <c r="J60" s="411"/>
      <c r="K60" s="412"/>
      <c r="L60" s="412"/>
      <c r="M60" s="207"/>
      <c r="N60" s="208" t="s">
        <v>1061</v>
      </c>
      <c r="O60" s="314" t="str">
        <f t="shared" si="10"/>
        <v>Question did not change, so no new value required for the year of the previous update</v>
      </c>
      <c r="P60" s="39"/>
      <c r="Q60" s="209"/>
      <c r="R60" s="209"/>
      <c r="S60" s="209"/>
      <c r="T60" s="209"/>
      <c r="U60" s="209"/>
      <c r="V60" s="224" t="str">
        <f t="shared" si="0"/>
        <v>yes (please provide link)</v>
      </c>
      <c r="W60" s="211"/>
      <c r="X60" s="290"/>
      <c r="Y60" s="7"/>
      <c r="Z60" s="18"/>
      <c r="AA60" s="291"/>
      <c r="AB60" s="241"/>
      <c r="AC60" s="213"/>
      <c r="AD60" s="214"/>
      <c r="AE60" s="213"/>
      <c r="AF60" s="215" t="str">
        <f t="shared" si="1"/>
        <v/>
      </c>
      <c r="AG60" s="216"/>
      <c r="AH60" s="235"/>
      <c r="AI60" s="216"/>
      <c r="AJ60" s="217"/>
      <c r="AK60" s="216" t="str">
        <f t="shared" si="2"/>
        <v/>
      </c>
      <c r="AL60" s="217"/>
      <c r="AM60" s="216"/>
      <c r="AN60" s="217"/>
      <c r="AO60" s="216"/>
      <c r="AP60" s="216" t="str">
        <f t="shared" si="3"/>
        <v>.</v>
      </c>
      <c r="AQ60" s="218"/>
    </row>
    <row r="61" spans="1:43" ht="23" x14ac:dyDescent="0.25">
      <c r="A61" s="184" t="str">
        <f>MID(F58,FIND("(Q",F58)+1,9)&amp;"_iii"</f>
        <v>Q1b.b.10a_iii</v>
      </c>
      <c r="B61" s="185" t="s">
        <v>153</v>
      </c>
      <c r="C61" s="184" t="s">
        <v>803</v>
      </c>
      <c r="D61" s="4"/>
      <c r="E61" s="182"/>
      <c r="F61" s="182"/>
      <c r="G61" s="568" t="s">
        <v>255</v>
      </c>
      <c r="H61" s="605"/>
      <c r="I61" s="225"/>
      <c r="J61" s="411"/>
      <c r="K61" s="412"/>
      <c r="L61" s="412"/>
      <c r="M61" s="207"/>
      <c r="N61" s="208" t="s">
        <v>1061</v>
      </c>
      <c r="O61" s="314" t="str">
        <f t="shared" si="10"/>
        <v>Question did not change, so no new value required for the year of the previous update</v>
      </c>
      <c r="P61" s="39"/>
      <c r="Q61" s="209"/>
      <c r="R61" s="209"/>
      <c r="S61" s="209"/>
      <c r="T61" s="209"/>
      <c r="U61" s="209"/>
      <c r="V61" s="224" t="str">
        <f t="shared" si="0"/>
        <v>yes (please provide link)</v>
      </c>
      <c r="W61" s="211"/>
      <c r="X61" s="290"/>
      <c r="Y61" s="7"/>
      <c r="Z61" s="18"/>
      <c r="AA61" s="291"/>
      <c r="AB61" s="241"/>
      <c r="AC61" s="213"/>
      <c r="AD61" s="214"/>
      <c r="AE61" s="213"/>
      <c r="AF61" s="215" t="str">
        <f t="shared" si="1"/>
        <v/>
      </c>
      <c r="AG61" s="216"/>
      <c r="AH61" s="235"/>
      <c r="AI61" s="216"/>
      <c r="AJ61" s="217"/>
      <c r="AK61" s="216" t="str">
        <f t="shared" si="2"/>
        <v/>
      </c>
      <c r="AL61" s="217"/>
      <c r="AM61" s="216"/>
      <c r="AN61" s="217"/>
      <c r="AO61" s="216"/>
      <c r="AP61" s="216" t="str">
        <f t="shared" si="3"/>
        <v>.</v>
      </c>
      <c r="AQ61" s="218"/>
    </row>
    <row r="62" spans="1:43" ht="23" x14ac:dyDescent="0.25">
      <c r="A62" s="184" t="str">
        <f>MID(F58,FIND("(Q",F58)+1,9)&amp;"_iv"</f>
        <v>Q1b.b.10a_iv</v>
      </c>
      <c r="B62" s="185" t="s">
        <v>153</v>
      </c>
      <c r="C62" s="184" t="s">
        <v>804</v>
      </c>
      <c r="D62" s="4"/>
      <c r="E62" s="182"/>
      <c r="F62" s="182"/>
      <c r="G62" s="568" t="s">
        <v>256</v>
      </c>
      <c r="H62" s="605"/>
      <c r="I62" s="225"/>
      <c r="J62" s="411"/>
      <c r="K62" s="412"/>
      <c r="L62" s="412"/>
      <c r="M62" s="207"/>
      <c r="N62" s="208" t="s">
        <v>1061</v>
      </c>
      <c r="O62" s="314" t="str">
        <f t="shared" si="10"/>
        <v>Question did not change, so no new value required for the year of the previous update</v>
      </c>
      <c r="P62" s="39"/>
      <c r="Q62" s="209"/>
      <c r="R62" s="209"/>
      <c r="S62" s="209"/>
      <c r="T62" s="209"/>
      <c r="U62" s="209"/>
      <c r="V62" s="224" t="str">
        <f t="shared" si="0"/>
        <v>yes (please provide link)</v>
      </c>
      <c r="W62" s="211"/>
      <c r="X62" s="290"/>
      <c r="Y62" s="7"/>
      <c r="Z62" s="18"/>
      <c r="AA62" s="291"/>
      <c r="AB62" s="241"/>
      <c r="AC62" s="213"/>
      <c r="AD62" s="214"/>
      <c r="AE62" s="213"/>
      <c r="AF62" s="215" t="str">
        <f t="shared" si="1"/>
        <v/>
      </c>
      <c r="AG62" s="216"/>
      <c r="AH62" s="235"/>
      <c r="AI62" s="216"/>
      <c r="AJ62" s="217"/>
      <c r="AK62" s="216" t="str">
        <f t="shared" si="2"/>
        <v/>
      </c>
      <c r="AL62" s="217"/>
      <c r="AM62" s="216"/>
      <c r="AN62" s="217"/>
      <c r="AO62" s="216"/>
      <c r="AP62" s="216" t="str">
        <f t="shared" si="3"/>
        <v>.</v>
      </c>
      <c r="AQ62" s="218"/>
    </row>
    <row r="63" spans="1:43" ht="23" x14ac:dyDescent="0.25">
      <c r="A63" s="184" t="str">
        <f>MID(F58,FIND("(Q",F58)+1,9)&amp;"_v"</f>
        <v>Q1b.b.10a_v</v>
      </c>
      <c r="B63" s="185" t="s">
        <v>153</v>
      </c>
      <c r="C63" s="184" t="s">
        <v>805</v>
      </c>
      <c r="D63" s="4"/>
      <c r="E63" s="182"/>
      <c r="F63" s="182"/>
      <c r="G63" s="568" t="s">
        <v>257</v>
      </c>
      <c r="H63" s="605"/>
      <c r="I63" s="225"/>
      <c r="J63" s="411"/>
      <c r="K63" s="412"/>
      <c r="L63" s="412"/>
      <c r="M63" s="207"/>
      <c r="N63" s="208" t="s">
        <v>1061</v>
      </c>
      <c r="O63" s="314" t="str">
        <f t="shared" si="10"/>
        <v>Question did not change, so no new value required for the year of the previous update</v>
      </c>
      <c r="P63" s="39"/>
      <c r="Q63" s="209"/>
      <c r="R63" s="209"/>
      <c r="S63" s="209"/>
      <c r="T63" s="209"/>
      <c r="U63" s="209"/>
      <c r="V63" s="224" t="str">
        <f t="shared" si="0"/>
        <v>yes (please provide link)</v>
      </c>
      <c r="W63" s="211"/>
      <c r="X63" s="290"/>
      <c r="Y63" s="7"/>
      <c r="Z63" s="18"/>
      <c r="AA63" s="291"/>
      <c r="AB63" s="241"/>
      <c r="AC63" s="213"/>
      <c r="AD63" s="214"/>
      <c r="AE63" s="213"/>
      <c r="AF63" s="215" t="str">
        <f t="shared" si="1"/>
        <v/>
      </c>
      <c r="AG63" s="216"/>
      <c r="AH63" s="235"/>
      <c r="AI63" s="216"/>
      <c r="AJ63" s="217"/>
      <c r="AK63" s="216" t="str">
        <f t="shared" si="2"/>
        <v/>
      </c>
      <c r="AL63" s="217"/>
      <c r="AM63" s="216"/>
      <c r="AN63" s="217"/>
      <c r="AO63" s="216"/>
      <c r="AP63" s="216" t="str">
        <f t="shared" si="3"/>
        <v>.</v>
      </c>
      <c r="AQ63" s="218"/>
    </row>
    <row r="64" spans="1:43" ht="23" x14ac:dyDescent="0.25">
      <c r="A64" s="184" t="str">
        <f>MID(F58,FIND("(Q",F58)+1,9)&amp;"_vi"</f>
        <v>Q1b.b.10a_vi</v>
      </c>
      <c r="B64" s="185" t="s">
        <v>153</v>
      </c>
      <c r="C64" s="184" t="s">
        <v>806</v>
      </c>
      <c r="D64" s="4"/>
      <c r="E64" s="182"/>
      <c r="F64" s="182"/>
      <c r="G64" s="568" t="s">
        <v>258</v>
      </c>
      <c r="H64" s="605"/>
      <c r="I64" s="225"/>
      <c r="J64" s="411"/>
      <c r="K64" s="412"/>
      <c r="L64" s="412"/>
      <c r="M64" s="207"/>
      <c r="N64" s="208" t="s">
        <v>1061</v>
      </c>
      <c r="O64" s="314" t="str">
        <f t="shared" si="10"/>
        <v>Question did not change, so no new value required for the year of the previous update</v>
      </c>
      <c r="P64" s="39"/>
      <c r="Q64" s="209"/>
      <c r="R64" s="209"/>
      <c r="S64" s="209"/>
      <c r="T64" s="209"/>
      <c r="U64" s="209"/>
      <c r="V64" s="224" t="str">
        <f t="shared" si="0"/>
        <v>yes (please provide link)</v>
      </c>
      <c r="W64" s="211"/>
      <c r="X64" s="290"/>
      <c r="Y64" s="7"/>
      <c r="Z64" s="18"/>
      <c r="AA64" s="291"/>
      <c r="AB64" s="241"/>
      <c r="AC64" s="213"/>
      <c r="AD64" s="214"/>
      <c r="AE64" s="213"/>
      <c r="AF64" s="215" t="str">
        <f t="shared" si="1"/>
        <v/>
      </c>
      <c r="AG64" s="216"/>
      <c r="AH64" s="235"/>
      <c r="AI64" s="216"/>
      <c r="AJ64" s="217"/>
      <c r="AK64" s="216" t="str">
        <f t="shared" si="2"/>
        <v/>
      </c>
      <c r="AL64" s="217"/>
      <c r="AM64" s="216"/>
      <c r="AN64" s="217"/>
      <c r="AO64" s="216"/>
      <c r="AP64" s="216" t="str">
        <f t="shared" si="3"/>
        <v>.</v>
      </c>
      <c r="AQ64" s="218"/>
    </row>
    <row r="65" spans="1:43" ht="23" x14ac:dyDescent="0.25">
      <c r="A65" s="184" t="str">
        <f>MID(F58,FIND("(Q",F58)+1,9)&amp;"_vii"</f>
        <v>Q1b.b.10a_vii</v>
      </c>
      <c r="B65" s="185" t="s">
        <v>153</v>
      </c>
      <c r="C65" s="184" t="s">
        <v>807</v>
      </c>
      <c r="D65" s="4"/>
      <c r="E65" s="182"/>
      <c r="F65" s="182"/>
      <c r="G65" s="568" t="s">
        <v>259</v>
      </c>
      <c r="H65" s="605"/>
      <c r="I65" s="225"/>
      <c r="J65" s="411"/>
      <c r="K65" s="412"/>
      <c r="L65" s="412"/>
      <c r="M65" s="207"/>
      <c r="N65" s="208" t="s">
        <v>1061</v>
      </c>
      <c r="O65" s="314" t="str">
        <f t="shared" si="10"/>
        <v>Question did not change, so no new value required for the year of the previous update</v>
      </c>
      <c r="P65" s="39"/>
      <c r="Q65" s="209"/>
      <c r="R65" s="209"/>
      <c r="S65" s="209"/>
      <c r="T65" s="209"/>
      <c r="U65" s="209"/>
      <c r="V65" s="224" t="str">
        <f t="shared" si="0"/>
        <v>yes (please provide link)</v>
      </c>
      <c r="W65" s="211"/>
      <c r="X65" s="290"/>
      <c r="Y65" s="7"/>
      <c r="Z65" s="18"/>
      <c r="AA65" s="291"/>
      <c r="AB65" s="241"/>
      <c r="AC65" s="213"/>
      <c r="AD65" s="214"/>
      <c r="AE65" s="213"/>
      <c r="AF65" s="215" t="str">
        <f t="shared" si="1"/>
        <v/>
      </c>
      <c r="AG65" s="216"/>
      <c r="AH65" s="235"/>
      <c r="AI65" s="216"/>
      <c r="AJ65" s="217"/>
      <c r="AK65" s="216" t="str">
        <f t="shared" si="2"/>
        <v/>
      </c>
      <c r="AL65" s="217"/>
      <c r="AM65" s="216"/>
      <c r="AN65" s="217"/>
      <c r="AO65" s="216"/>
      <c r="AP65" s="216" t="str">
        <f t="shared" si="3"/>
        <v>.</v>
      </c>
      <c r="AQ65" s="218"/>
    </row>
    <row r="66" spans="1:43" ht="40.5" customHeight="1" x14ac:dyDescent="0.25">
      <c r="A66" s="64" t="s">
        <v>0</v>
      </c>
      <c r="B66" s="185"/>
      <c r="C66" s="184" t="s">
        <v>0</v>
      </c>
      <c r="D66" s="6"/>
      <c r="E66" s="568" t="s">
        <v>264</v>
      </c>
      <c r="F66" s="568"/>
      <c r="G66" s="568"/>
      <c r="H66" s="605"/>
      <c r="I66" s="219"/>
      <c r="J66" s="392"/>
      <c r="K66" s="239"/>
      <c r="L66" s="239"/>
      <c r="M66" s="220"/>
      <c r="N66" s="34"/>
      <c r="O66" s="18"/>
      <c r="P66" s="7"/>
      <c r="Q66" s="11"/>
      <c r="R66" s="11"/>
      <c r="S66" s="11"/>
      <c r="T66" s="11"/>
      <c r="U66" s="11"/>
      <c r="V66" s="18"/>
      <c r="W66" s="227"/>
      <c r="X66" s="7"/>
      <c r="Y66" s="7"/>
      <c r="Z66" s="18"/>
      <c r="AA66" s="13"/>
      <c r="AB66" s="34"/>
      <c r="AC66" s="18"/>
      <c r="AD66" s="18"/>
      <c r="AE66" s="18"/>
      <c r="AF66" s="228"/>
      <c r="AG66" s="221"/>
      <c r="AH66" s="222"/>
      <c r="AI66" s="221"/>
      <c r="AJ66" s="222"/>
      <c r="AK66" s="221"/>
      <c r="AL66" s="222"/>
      <c r="AM66" s="221"/>
      <c r="AN66" s="222"/>
      <c r="AO66" s="221"/>
      <c r="AP66" s="221"/>
      <c r="AQ66" s="223"/>
    </row>
    <row r="67" spans="1:43" ht="23" x14ac:dyDescent="0.25">
      <c r="A67" s="184" t="str">
        <f>MID(E66,FIND("(Q",E66)+1,8)&amp;"_i"</f>
        <v>Q1b.b.11_i</v>
      </c>
      <c r="B67" s="185" t="s">
        <v>153</v>
      </c>
      <c r="C67" s="184" t="s">
        <v>891</v>
      </c>
      <c r="D67" s="6"/>
      <c r="E67" s="182"/>
      <c r="F67" s="568" t="s">
        <v>260</v>
      </c>
      <c r="G67" s="568"/>
      <c r="H67" s="605"/>
      <c r="I67" s="219"/>
      <c r="J67" s="392"/>
      <c r="K67" s="239"/>
      <c r="L67" s="239"/>
      <c r="M67" s="220"/>
      <c r="N67" s="208" t="s">
        <v>23</v>
      </c>
      <c r="O67" s="314" t="str">
        <f t="shared" si="10"/>
        <v>Question did not change, so no new value required for the year of the previous update</v>
      </c>
      <c r="P67" s="39"/>
      <c r="Q67" s="209"/>
      <c r="R67" s="209"/>
      <c r="S67" s="209"/>
      <c r="T67" s="209"/>
      <c r="U67" s="209"/>
      <c r="V67" s="224" t="str">
        <f t="shared" si="0"/>
        <v>yes</v>
      </c>
      <c r="W67" s="211"/>
      <c r="X67" s="290"/>
      <c r="Y67" s="7"/>
      <c r="Z67" s="18"/>
      <c r="AA67" s="291"/>
      <c r="AB67" s="241"/>
      <c r="AC67" s="213"/>
      <c r="AD67" s="214"/>
      <c r="AE67" s="213"/>
      <c r="AF67" s="215" t="str">
        <f t="shared" si="1"/>
        <v/>
      </c>
      <c r="AG67" s="216"/>
      <c r="AH67" s="217"/>
      <c r="AI67" s="216"/>
      <c r="AJ67" s="217"/>
      <c r="AK67" s="216" t="str">
        <f t="shared" si="2"/>
        <v/>
      </c>
      <c r="AL67" s="217"/>
      <c r="AM67" s="216"/>
      <c r="AN67" s="217"/>
      <c r="AO67" s="216"/>
      <c r="AP67" s="216" t="str">
        <f t="shared" si="3"/>
        <v>.</v>
      </c>
      <c r="AQ67" s="218"/>
    </row>
    <row r="68" spans="1:43" ht="23" x14ac:dyDescent="0.25">
      <c r="A68" s="184" t="str">
        <f>MID(E66,FIND("(Q",E66)+1,8)&amp;"_ii"</f>
        <v>Q1b.b.11_ii</v>
      </c>
      <c r="B68" s="185" t="s">
        <v>153</v>
      </c>
      <c r="C68" s="184" t="s">
        <v>892</v>
      </c>
      <c r="D68" s="6"/>
      <c r="E68" s="182"/>
      <c r="F68" s="5" t="s">
        <v>73</v>
      </c>
      <c r="G68" s="182"/>
      <c r="H68" s="28"/>
      <c r="I68" s="219"/>
      <c r="J68" s="392"/>
      <c r="K68" s="239"/>
      <c r="L68" s="239"/>
      <c r="M68" s="220"/>
      <c r="N68" s="208" t="s">
        <v>23</v>
      </c>
      <c r="O68" s="314" t="str">
        <f t="shared" si="10"/>
        <v>Question did not change, so no new value required for the year of the previous update</v>
      </c>
      <c r="P68" s="39"/>
      <c r="Q68" s="209"/>
      <c r="R68" s="209"/>
      <c r="S68" s="209"/>
      <c r="T68" s="209"/>
      <c r="U68" s="209"/>
      <c r="V68" s="224" t="str">
        <f t="shared" si="0"/>
        <v>yes</v>
      </c>
      <c r="W68" s="211"/>
      <c r="X68" s="290"/>
      <c r="Y68" s="7"/>
      <c r="Z68" s="18"/>
      <c r="AA68" s="291"/>
      <c r="AB68" s="241"/>
      <c r="AC68" s="213"/>
      <c r="AD68" s="214"/>
      <c r="AE68" s="213"/>
      <c r="AF68" s="215" t="str">
        <f t="shared" si="1"/>
        <v/>
      </c>
      <c r="AG68" s="216"/>
      <c r="AH68" s="217"/>
      <c r="AI68" s="216"/>
      <c r="AJ68" s="217"/>
      <c r="AK68" s="216" t="str">
        <f t="shared" si="2"/>
        <v/>
      </c>
      <c r="AL68" s="217"/>
      <c r="AM68" s="216"/>
      <c r="AN68" s="217"/>
      <c r="AO68" s="216"/>
      <c r="AP68" s="216" t="str">
        <f t="shared" si="3"/>
        <v>.</v>
      </c>
      <c r="AQ68" s="218"/>
    </row>
    <row r="69" spans="1:43" ht="23" x14ac:dyDescent="0.25">
      <c r="A69" s="184" t="str">
        <f>MID(E66,FIND("(Q",E66)+1,8)&amp;"_iii"</f>
        <v>Q1b.b.11_iii</v>
      </c>
      <c r="B69" s="185" t="s">
        <v>153</v>
      </c>
      <c r="C69" s="184" t="s">
        <v>1039</v>
      </c>
      <c r="D69" s="6"/>
      <c r="E69" s="182"/>
      <c r="F69" s="5" t="s">
        <v>74</v>
      </c>
      <c r="G69" s="182"/>
      <c r="H69" s="28"/>
      <c r="I69" s="219"/>
      <c r="J69" s="392"/>
      <c r="K69" s="239"/>
      <c r="L69" s="239"/>
      <c r="M69" s="220"/>
      <c r="N69" s="208" t="s">
        <v>23</v>
      </c>
      <c r="O69" s="314" t="str">
        <f t="shared" si="10"/>
        <v>Question did not change, so no new value required for the year of the previous update</v>
      </c>
      <c r="P69" s="39"/>
      <c r="Q69" s="209"/>
      <c r="R69" s="209"/>
      <c r="S69" s="209"/>
      <c r="T69" s="209"/>
      <c r="U69" s="209"/>
      <c r="V69" s="224" t="str">
        <f t="shared" si="0"/>
        <v>yes</v>
      </c>
      <c r="W69" s="211"/>
      <c r="X69" s="290"/>
      <c r="Y69" s="7"/>
      <c r="Z69" s="18"/>
      <c r="AA69" s="291"/>
      <c r="AB69" s="241"/>
      <c r="AC69" s="213"/>
      <c r="AD69" s="214"/>
      <c r="AE69" s="213"/>
      <c r="AF69" s="215" t="str">
        <f t="shared" si="1"/>
        <v/>
      </c>
      <c r="AG69" s="216"/>
      <c r="AH69" s="217"/>
      <c r="AI69" s="216"/>
      <c r="AJ69" s="217"/>
      <c r="AK69" s="216" t="str">
        <f t="shared" si="2"/>
        <v/>
      </c>
      <c r="AL69" s="217"/>
      <c r="AM69" s="216"/>
      <c r="AN69" s="217"/>
      <c r="AO69" s="216"/>
      <c r="AP69" s="216" t="str">
        <f t="shared" si="3"/>
        <v>.</v>
      </c>
      <c r="AQ69" s="218"/>
    </row>
    <row r="70" spans="1:43" ht="33.75" customHeight="1" x14ac:dyDescent="0.25">
      <c r="C70" s="184"/>
      <c r="D70" s="6"/>
      <c r="E70" s="226"/>
      <c r="F70" s="568" t="s">
        <v>768</v>
      </c>
      <c r="G70" s="568"/>
      <c r="H70" s="605"/>
      <c r="I70" s="232"/>
      <c r="J70" s="343"/>
      <c r="K70" s="344"/>
      <c r="L70" s="344"/>
      <c r="M70" s="234"/>
      <c r="N70" s="34"/>
      <c r="O70" s="18"/>
      <c r="P70" s="7"/>
      <c r="Q70" s="11"/>
      <c r="R70" s="11"/>
      <c r="S70" s="11"/>
      <c r="T70" s="11"/>
      <c r="U70" s="11"/>
      <c r="V70" s="18"/>
      <c r="W70" s="227"/>
      <c r="X70" s="7"/>
      <c r="Y70" s="7"/>
      <c r="Z70" s="18"/>
      <c r="AA70" s="13"/>
      <c r="AB70" s="34"/>
      <c r="AC70" s="18"/>
      <c r="AD70" s="18"/>
      <c r="AE70" s="18"/>
      <c r="AF70" s="228"/>
      <c r="AG70" s="221"/>
      <c r="AH70" s="222"/>
      <c r="AI70" s="221"/>
      <c r="AJ70" s="222"/>
      <c r="AK70" s="221"/>
      <c r="AL70" s="222"/>
      <c r="AM70" s="221"/>
      <c r="AN70" s="222"/>
      <c r="AO70" s="221"/>
      <c r="AP70" s="221"/>
      <c r="AQ70" s="223"/>
    </row>
    <row r="71" spans="1:43" ht="23" x14ac:dyDescent="0.25">
      <c r="A71" s="184" t="str">
        <f>MID(F70,FIND("(Q",F70)+1,9)&amp;"_i"</f>
        <v>Q1b.b.11a_i</v>
      </c>
      <c r="B71" s="185" t="s">
        <v>153</v>
      </c>
      <c r="C71" s="184" t="s">
        <v>808</v>
      </c>
      <c r="D71" s="6"/>
      <c r="E71" s="182"/>
      <c r="F71" s="182"/>
      <c r="G71" s="568" t="s">
        <v>260</v>
      </c>
      <c r="H71" s="605"/>
      <c r="I71" s="219"/>
      <c r="J71" s="392"/>
      <c r="K71" s="239"/>
      <c r="L71" s="239"/>
      <c r="M71" s="220"/>
      <c r="N71" s="208" t="s">
        <v>23</v>
      </c>
      <c r="O71" s="314" t="str">
        <f t="shared" si="10"/>
        <v>Question did not change, so no new value required for the year of the previous update</v>
      </c>
      <c r="P71" s="39"/>
      <c r="Q71" s="209"/>
      <c r="R71" s="209"/>
      <c r="S71" s="209"/>
      <c r="T71" s="209"/>
      <c r="U71" s="209"/>
      <c r="V71" s="224" t="str">
        <f t="shared" ref="V71:V127" si="12">IF(AND(N71="",P71=""),"",IF(P71="",N71,P71))</f>
        <v>yes</v>
      </c>
      <c r="W71" s="211"/>
      <c r="X71" s="290"/>
      <c r="Y71" s="7"/>
      <c r="Z71" s="18"/>
      <c r="AA71" s="291"/>
      <c r="AB71" s="241"/>
      <c r="AC71" s="213"/>
      <c r="AD71" s="214"/>
      <c r="AE71" s="213"/>
      <c r="AF71" s="215" t="str">
        <f t="shared" ref="AF71:AF127" si="13">IF(AND(AD71="",AB71=""),"",IF(AND(AD71="",AB71&lt;&gt;""),AB71,IF(AND(AD71="",AB71&lt;&gt;""),AB71,AD71)))</f>
        <v/>
      </c>
      <c r="AG71" s="216"/>
      <c r="AH71" s="217"/>
      <c r="AI71" s="216"/>
      <c r="AJ71" s="217"/>
      <c r="AK71" s="216" t="str">
        <f t="shared" ref="AK71:AK127" si="14">IF(AND(AI71="",AG71="",AF71=""),"",IF(AND(AI71="",AG71=""),AF71,IF(AND(AI71="",AG71&lt;&gt;""),AG71,IF(AND(AI71="",AG71&lt;&gt;""),AG71,AI71))))</f>
        <v/>
      </c>
      <c r="AL71" s="217"/>
      <c r="AM71" s="216"/>
      <c r="AN71" s="217"/>
      <c r="AO71" s="216"/>
      <c r="AP71" s="216" t="str">
        <f t="shared" ref="AP71:AP127" si="15">IF(AND(AN71="",AL71="",AK71=""),".",IF(AND(AN71="",AL71=""),AK71,IF(AND(AN71="",AL71&lt;&gt;""),AL71,IF(AND(AN71="",AL71&lt;&gt;""),AL71,AN71))))</f>
        <v>.</v>
      </c>
      <c r="AQ71" s="218"/>
    </row>
    <row r="72" spans="1:43" ht="23" x14ac:dyDescent="0.25">
      <c r="A72" s="184" t="str">
        <f>MID(F70,FIND("(Q",F70)+1,9)&amp;"_ii"</f>
        <v>Q1b.b.11a_ii</v>
      </c>
      <c r="B72" s="185" t="s">
        <v>153</v>
      </c>
      <c r="C72" s="184" t="s">
        <v>809</v>
      </c>
      <c r="D72" s="6"/>
      <c r="E72" s="182"/>
      <c r="F72" s="182"/>
      <c r="G72" s="568" t="s">
        <v>73</v>
      </c>
      <c r="H72" s="605"/>
      <c r="I72" s="219"/>
      <c r="J72" s="392"/>
      <c r="K72" s="239"/>
      <c r="L72" s="239"/>
      <c r="M72" s="220"/>
      <c r="N72" s="208" t="s">
        <v>23</v>
      </c>
      <c r="O72" s="314" t="str">
        <f t="shared" si="10"/>
        <v>Question did not change, so no new value required for the year of the previous update</v>
      </c>
      <c r="P72" s="39"/>
      <c r="Q72" s="209"/>
      <c r="R72" s="209"/>
      <c r="S72" s="209"/>
      <c r="T72" s="209"/>
      <c r="U72" s="209"/>
      <c r="V72" s="224" t="str">
        <f t="shared" si="12"/>
        <v>yes</v>
      </c>
      <c r="W72" s="211"/>
      <c r="X72" s="290"/>
      <c r="Y72" s="7"/>
      <c r="Z72" s="18"/>
      <c r="AA72" s="291"/>
      <c r="AB72" s="241"/>
      <c r="AC72" s="213"/>
      <c r="AD72" s="214"/>
      <c r="AE72" s="213"/>
      <c r="AF72" s="215" t="str">
        <f t="shared" si="13"/>
        <v/>
      </c>
      <c r="AG72" s="216"/>
      <c r="AH72" s="217"/>
      <c r="AI72" s="216"/>
      <c r="AJ72" s="217"/>
      <c r="AK72" s="216" t="str">
        <f t="shared" si="14"/>
        <v/>
      </c>
      <c r="AL72" s="217"/>
      <c r="AM72" s="216"/>
      <c r="AN72" s="217"/>
      <c r="AO72" s="216"/>
      <c r="AP72" s="216" t="str">
        <f t="shared" si="15"/>
        <v>.</v>
      </c>
      <c r="AQ72" s="218"/>
    </row>
    <row r="73" spans="1:43" ht="23" x14ac:dyDescent="0.25">
      <c r="A73" s="184" t="str">
        <f>MID(F70,FIND("(Q",F70)+1,9)&amp;"_iii"</f>
        <v>Q1b.b.11a_iii</v>
      </c>
      <c r="B73" s="185" t="s">
        <v>153</v>
      </c>
      <c r="C73" s="184" t="s">
        <v>810</v>
      </c>
      <c r="D73" s="6"/>
      <c r="E73" s="182"/>
      <c r="F73" s="182"/>
      <c r="G73" s="568" t="s">
        <v>74</v>
      </c>
      <c r="H73" s="605"/>
      <c r="I73" s="219"/>
      <c r="J73" s="392"/>
      <c r="K73" s="239"/>
      <c r="L73" s="239"/>
      <c r="M73" s="220"/>
      <c r="N73" s="208" t="s">
        <v>23</v>
      </c>
      <c r="O73" s="314" t="str">
        <f t="shared" si="10"/>
        <v>Question did not change, so no new value required for the year of the previous update</v>
      </c>
      <c r="P73" s="39"/>
      <c r="Q73" s="209"/>
      <c r="R73" s="209"/>
      <c r="S73" s="209"/>
      <c r="T73" s="209"/>
      <c r="U73" s="209"/>
      <c r="V73" s="224" t="str">
        <f t="shared" si="12"/>
        <v>yes</v>
      </c>
      <c r="W73" s="211"/>
      <c r="X73" s="290"/>
      <c r="Y73" s="7"/>
      <c r="Z73" s="18"/>
      <c r="AA73" s="291"/>
      <c r="AB73" s="241"/>
      <c r="AC73" s="213"/>
      <c r="AD73" s="214"/>
      <c r="AE73" s="213"/>
      <c r="AF73" s="215" t="str">
        <f t="shared" si="13"/>
        <v/>
      </c>
      <c r="AG73" s="216"/>
      <c r="AH73" s="217"/>
      <c r="AI73" s="216"/>
      <c r="AJ73" s="217"/>
      <c r="AK73" s="216" t="str">
        <f t="shared" si="14"/>
        <v/>
      </c>
      <c r="AL73" s="217"/>
      <c r="AM73" s="216"/>
      <c r="AN73" s="217"/>
      <c r="AO73" s="216"/>
      <c r="AP73" s="216" t="str">
        <f t="shared" si="15"/>
        <v>.</v>
      </c>
      <c r="AQ73" s="218"/>
    </row>
    <row r="74" spans="1:43" ht="30" customHeight="1" x14ac:dyDescent="0.25">
      <c r="A74" s="184" t="str">
        <f>MID(E74,FIND("(Q",E74)+1,8)</f>
        <v>Q1b.b.12</v>
      </c>
      <c r="B74" s="185" t="s">
        <v>652</v>
      </c>
      <c r="C74" s="184"/>
      <c r="D74" s="6"/>
      <c r="E74" s="551" t="s">
        <v>769</v>
      </c>
      <c r="F74" s="551"/>
      <c r="G74" s="551"/>
      <c r="H74" s="567"/>
      <c r="I74" s="219"/>
      <c r="J74" s="392"/>
      <c r="K74" s="239"/>
      <c r="L74" s="239"/>
      <c r="M74" s="220"/>
      <c r="N74" s="208" t="s">
        <v>0</v>
      </c>
      <c r="O74" s="314"/>
      <c r="P74" s="39"/>
      <c r="Q74" s="209"/>
      <c r="R74" s="209"/>
      <c r="S74" s="209"/>
      <c r="T74" s="209"/>
      <c r="U74" s="209"/>
      <c r="V74" s="224" t="str">
        <f t="shared" si="12"/>
        <v/>
      </c>
      <c r="W74" s="211"/>
      <c r="X74" s="290"/>
      <c r="Y74" s="7"/>
      <c r="Z74" s="18"/>
      <c r="AA74" s="291"/>
      <c r="AB74" s="241"/>
      <c r="AC74" s="213"/>
      <c r="AD74" s="214"/>
      <c r="AE74" s="213"/>
      <c r="AF74" s="215" t="str">
        <f t="shared" si="13"/>
        <v/>
      </c>
      <c r="AG74" s="216"/>
      <c r="AH74" s="217"/>
      <c r="AI74" s="216"/>
      <c r="AJ74" s="217"/>
      <c r="AK74" s="216" t="str">
        <f t="shared" si="14"/>
        <v/>
      </c>
      <c r="AL74" s="217"/>
      <c r="AM74" s="216"/>
      <c r="AN74" s="217"/>
      <c r="AO74" s="216"/>
      <c r="AP74" s="216" t="str">
        <f t="shared" si="15"/>
        <v>.</v>
      </c>
      <c r="AQ74" s="218"/>
    </row>
    <row r="75" spans="1:43" ht="60" customHeight="1" x14ac:dyDescent="0.25">
      <c r="A75" s="64"/>
      <c r="B75" s="185"/>
      <c r="C75" s="184"/>
      <c r="D75" s="4"/>
      <c r="E75" s="689" t="s">
        <v>75</v>
      </c>
      <c r="F75" s="689"/>
      <c r="G75" s="689"/>
      <c r="H75" s="690"/>
      <c r="I75" s="219"/>
      <c r="J75" s="392"/>
      <c r="K75" s="239"/>
      <c r="L75" s="239"/>
      <c r="M75" s="220"/>
      <c r="N75" s="34"/>
      <c r="O75" s="18"/>
      <c r="P75" s="7"/>
      <c r="Q75" s="11"/>
      <c r="R75" s="11"/>
      <c r="S75" s="11"/>
      <c r="T75" s="11"/>
      <c r="U75" s="11"/>
      <c r="V75" s="18"/>
      <c r="W75" s="227"/>
      <c r="X75" s="7"/>
      <c r="Y75" s="7"/>
      <c r="Z75" s="18"/>
      <c r="AA75" s="13"/>
      <c r="AB75" s="34"/>
      <c r="AC75" s="18"/>
      <c r="AD75" s="18"/>
      <c r="AE75" s="18"/>
      <c r="AF75" s="228"/>
      <c r="AG75" s="221"/>
      <c r="AH75" s="222"/>
      <c r="AI75" s="221"/>
      <c r="AJ75" s="222"/>
      <c r="AK75" s="221"/>
      <c r="AL75" s="222"/>
      <c r="AM75" s="221"/>
      <c r="AN75" s="222"/>
      <c r="AO75" s="221"/>
      <c r="AP75" s="221"/>
      <c r="AQ75" s="223"/>
    </row>
    <row r="76" spans="1:43" ht="80.5" x14ac:dyDescent="0.25">
      <c r="A76" s="184" t="str">
        <f>MID(E76,FIND("(Q",E76)+1,7)</f>
        <v>Q1b.c.1</v>
      </c>
      <c r="B76" s="185" t="s">
        <v>153</v>
      </c>
      <c r="C76" s="184" t="s">
        <v>893</v>
      </c>
      <c r="D76" s="4"/>
      <c r="E76" s="553" t="s">
        <v>770</v>
      </c>
      <c r="F76" s="553"/>
      <c r="G76" s="553"/>
      <c r="H76" s="554"/>
      <c r="I76" s="225" t="s">
        <v>175</v>
      </c>
      <c r="J76" s="411"/>
      <c r="K76" s="412"/>
      <c r="L76" s="412"/>
      <c r="M76" s="207"/>
      <c r="N76" s="208" t="s">
        <v>138</v>
      </c>
      <c r="O76" s="314" t="str">
        <f t="shared" ref="O76:O96" si="16">IF(OR(B76="REGNI",B76="REGN"),"New question introduced in 2023 - Please answer this question for the year of the previous update in Column P",IF(B76="REGEC","Small changes were made to the question. Take extra care when validating the response in Column N  in light of the updated instructions. If necessary, please change your answer in Column P'", IF(B76="REGE","Question did not change, so no new value required for the year of the previous update","")))</f>
        <v>Question did not change, so no new value required for the year of the previous update</v>
      </c>
      <c r="P76" s="39"/>
      <c r="Q76" s="209"/>
      <c r="R76" s="209"/>
      <c r="S76" s="209"/>
      <c r="T76" s="209"/>
      <c r="U76" s="209"/>
      <c r="V76" s="224" t="str">
        <f t="shared" si="12"/>
        <v>yes (with sanctioning power for non-compliance)</v>
      </c>
      <c r="W76" s="211"/>
      <c r="X76" s="290"/>
      <c r="Y76" s="7"/>
      <c r="Z76" s="18"/>
      <c r="AA76" s="291"/>
      <c r="AB76" s="241"/>
      <c r="AC76" s="213"/>
      <c r="AD76" s="214"/>
      <c r="AE76" s="213"/>
      <c r="AF76" s="215" t="str">
        <f t="shared" si="13"/>
        <v/>
      </c>
      <c r="AG76" s="216"/>
      <c r="AH76" s="217"/>
      <c r="AI76" s="216"/>
      <c r="AJ76" s="217"/>
      <c r="AK76" s="216" t="str">
        <f t="shared" si="14"/>
        <v/>
      </c>
      <c r="AL76" s="217"/>
      <c r="AM76" s="216"/>
      <c r="AN76" s="217"/>
      <c r="AO76" s="216"/>
      <c r="AP76" s="216" t="str">
        <f t="shared" si="15"/>
        <v>.</v>
      </c>
      <c r="AQ76" s="218"/>
    </row>
    <row r="77" spans="1:43" ht="23" x14ac:dyDescent="0.25">
      <c r="A77" s="184" t="str">
        <f>MID(E77,FIND("(Q",E77)+1,7)</f>
        <v>Q1b.c.2</v>
      </c>
      <c r="B77" s="185" t="s">
        <v>153</v>
      </c>
      <c r="C77" s="184" t="s">
        <v>894</v>
      </c>
      <c r="D77" s="6"/>
      <c r="E77" s="553" t="s">
        <v>771</v>
      </c>
      <c r="F77" s="553"/>
      <c r="G77" s="553"/>
      <c r="H77" s="554"/>
      <c r="I77" s="219"/>
      <c r="J77" s="392"/>
      <c r="K77" s="239"/>
      <c r="L77" s="239"/>
      <c r="M77" s="220"/>
      <c r="N77" s="208" t="s">
        <v>140</v>
      </c>
      <c r="O77" s="314" t="str">
        <f t="shared" si="16"/>
        <v>Question did not change, so no new value required for the year of the previous update</v>
      </c>
      <c r="P77" s="39"/>
      <c r="Q77" s="209"/>
      <c r="R77" s="209"/>
      <c r="S77" s="209"/>
      <c r="T77" s="209"/>
      <c r="U77" s="209"/>
      <c r="V77" s="224" t="str">
        <f t="shared" si="12"/>
        <v>yes (independently)</v>
      </c>
      <c r="W77" s="211"/>
      <c r="X77" s="290"/>
      <c r="Y77" s="7"/>
      <c r="Z77" s="18"/>
      <c r="AA77" s="291"/>
      <c r="AB77" s="241"/>
      <c r="AC77" s="213"/>
      <c r="AD77" s="214"/>
      <c r="AE77" s="213"/>
      <c r="AF77" s="215" t="str">
        <f t="shared" si="13"/>
        <v/>
      </c>
      <c r="AG77" s="216"/>
      <c r="AH77" s="217"/>
      <c r="AI77" s="216"/>
      <c r="AJ77" s="217"/>
      <c r="AK77" s="216" t="str">
        <f t="shared" si="14"/>
        <v/>
      </c>
      <c r="AL77" s="217"/>
      <c r="AM77" s="216"/>
      <c r="AN77" s="217"/>
      <c r="AO77" s="216"/>
      <c r="AP77" s="216" t="str">
        <f t="shared" si="15"/>
        <v>.</v>
      </c>
      <c r="AQ77" s="218"/>
    </row>
    <row r="78" spans="1:43" ht="115" x14ac:dyDescent="0.25">
      <c r="A78" s="184" t="str">
        <f>MID(E78,FIND("(Q",E78)+1,7)</f>
        <v>Q1b.c.3</v>
      </c>
      <c r="B78" s="185" t="s">
        <v>153</v>
      </c>
      <c r="C78" s="184" t="s">
        <v>895</v>
      </c>
      <c r="D78" s="6"/>
      <c r="E78" s="553" t="s">
        <v>772</v>
      </c>
      <c r="F78" s="553"/>
      <c r="G78" s="553"/>
      <c r="H78" s="554"/>
      <c r="I78" s="225" t="s">
        <v>658</v>
      </c>
      <c r="J78" s="411"/>
      <c r="K78" s="412"/>
      <c r="L78" s="412"/>
      <c r="M78" s="207"/>
      <c r="N78" s="208" t="s">
        <v>15</v>
      </c>
      <c r="O78" s="314" t="str">
        <f t="shared" si="16"/>
        <v>Question did not change, so no new value required for the year of the previous update</v>
      </c>
      <c r="P78" s="39"/>
      <c r="Q78" s="209"/>
      <c r="R78" s="209"/>
      <c r="S78" s="209"/>
      <c r="T78" s="209"/>
      <c r="U78" s="209"/>
      <c r="V78" s="224" t="str">
        <f t="shared" si="12"/>
        <v>no</v>
      </c>
      <c r="W78" s="211"/>
      <c r="X78" s="290"/>
      <c r="Y78" s="7"/>
      <c r="Z78" s="18"/>
      <c r="AA78" s="291"/>
      <c r="AB78" s="241"/>
      <c r="AC78" s="213"/>
      <c r="AD78" s="214"/>
      <c r="AE78" s="213"/>
      <c r="AF78" s="215" t="str">
        <f t="shared" si="13"/>
        <v/>
      </c>
      <c r="AG78" s="216"/>
      <c r="AH78" s="217"/>
      <c r="AI78" s="216"/>
      <c r="AJ78" s="217"/>
      <c r="AK78" s="216" t="str">
        <f t="shared" si="14"/>
        <v/>
      </c>
      <c r="AL78" s="217"/>
      <c r="AM78" s="216"/>
      <c r="AN78" s="217"/>
      <c r="AO78" s="216"/>
      <c r="AP78" s="216" t="str">
        <f t="shared" si="15"/>
        <v>.</v>
      </c>
      <c r="AQ78" s="218"/>
    </row>
    <row r="79" spans="1:43" ht="46" x14ac:dyDescent="0.25">
      <c r="A79" s="184" t="str">
        <f>MID(E79,FIND("(Q",E79)+1,7)</f>
        <v>Q1b.c.4</v>
      </c>
      <c r="B79" s="185" t="s">
        <v>153</v>
      </c>
      <c r="C79" s="184" t="s">
        <v>896</v>
      </c>
      <c r="D79" s="6"/>
      <c r="E79" s="553" t="s">
        <v>773</v>
      </c>
      <c r="F79" s="553"/>
      <c r="G79" s="553"/>
      <c r="H79" s="554"/>
      <c r="I79" s="225" t="s">
        <v>176</v>
      </c>
      <c r="J79" s="411"/>
      <c r="K79" s="412"/>
      <c r="L79" s="412"/>
      <c r="M79" s="207"/>
      <c r="N79" s="208" t="s">
        <v>140</v>
      </c>
      <c r="O79" s="314" t="str">
        <f t="shared" si="16"/>
        <v>Question did not change, so no new value required for the year of the previous update</v>
      </c>
      <c r="P79" s="39"/>
      <c r="Q79" s="209"/>
      <c r="R79" s="209"/>
      <c r="S79" s="209"/>
      <c r="T79" s="209"/>
      <c r="U79" s="209"/>
      <c r="V79" s="224" t="str">
        <f t="shared" si="12"/>
        <v>yes (independently)</v>
      </c>
      <c r="W79" s="211"/>
      <c r="X79" s="290"/>
      <c r="Y79" s="7"/>
      <c r="Z79" s="18"/>
      <c r="AA79" s="291"/>
      <c r="AB79" s="241"/>
      <c r="AC79" s="213"/>
      <c r="AD79" s="214"/>
      <c r="AE79" s="213"/>
      <c r="AF79" s="215" t="str">
        <f t="shared" si="13"/>
        <v/>
      </c>
      <c r="AG79" s="216"/>
      <c r="AH79" s="217"/>
      <c r="AI79" s="216"/>
      <c r="AJ79" s="217"/>
      <c r="AK79" s="216" t="str">
        <f t="shared" si="14"/>
        <v/>
      </c>
      <c r="AL79" s="217"/>
      <c r="AM79" s="216"/>
      <c r="AN79" s="217"/>
      <c r="AO79" s="216"/>
      <c r="AP79" s="216" t="str">
        <f t="shared" si="15"/>
        <v>.</v>
      </c>
      <c r="AQ79" s="218"/>
    </row>
    <row r="80" spans="1:43" ht="23" x14ac:dyDescent="0.25">
      <c r="A80" s="184" t="str">
        <f>MID(E80,FIND("(Q",E80)+1,7)</f>
        <v>Q1b.c.5</v>
      </c>
      <c r="B80" s="185" t="s">
        <v>153</v>
      </c>
      <c r="C80" s="184" t="s">
        <v>897</v>
      </c>
      <c r="D80" s="4"/>
      <c r="E80" s="553" t="s">
        <v>774</v>
      </c>
      <c r="F80" s="553"/>
      <c r="G80" s="553"/>
      <c r="H80" s="554"/>
      <c r="I80" s="219"/>
      <c r="J80" s="392"/>
      <c r="K80" s="239"/>
      <c r="L80" s="239"/>
      <c r="M80" s="220"/>
      <c r="N80" s="208" t="s">
        <v>140</v>
      </c>
      <c r="O80" s="314" t="str">
        <f t="shared" si="16"/>
        <v>Question did not change, so no new value required for the year of the previous update</v>
      </c>
      <c r="P80" s="39"/>
      <c r="Q80" s="209"/>
      <c r="R80" s="209"/>
      <c r="S80" s="209"/>
      <c r="T80" s="209"/>
      <c r="U80" s="209"/>
      <c r="V80" s="224" t="str">
        <f t="shared" si="12"/>
        <v>yes (independently)</v>
      </c>
      <c r="W80" s="211"/>
      <c r="X80" s="290"/>
      <c r="Y80" s="7"/>
      <c r="Z80" s="18"/>
      <c r="AA80" s="291"/>
      <c r="AB80" s="241"/>
      <c r="AC80" s="213"/>
      <c r="AD80" s="214"/>
      <c r="AE80" s="213"/>
      <c r="AF80" s="215" t="str">
        <f t="shared" si="13"/>
        <v/>
      </c>
      <c r="AG80" s="216"/>
      <c r="AH80" s="217"/>
      <c r="AI80" s="216"/>
      <c r="AJ80" s="217"/>
      <c r="AK80" s="216" t="str">
        <f t="shared" si="14"/>
        <v/>
      </c>
      <c r="AL80" s="217"/>
      <c r="AM80" s="216"/>
      <c r="AN80" s="217"/>
      <c r="AO80" s="216"/>
      <c r="AP80" s="216" t="str">
        <f t="shared" si="15"/>
        <v>.</v>
      </c>
      <c r="AQ80" s="218"/>
    </row>
    <row r="81" spans="1:43" ht="24.75" customHeight="1" x14ac:dyDescent="0.25">
      <c r="A81" s="184" t="str">
        <f>MID(F81,FIND("(Q",F81)+1,8)</f>
        <v>Q1b.c.5a</v>
      </c>
      <c r="B81" s="185" t="s">
        <v>659</v>
      </c>
      <c r="C81" s="184" t="s">
        <v>811</v>
      </c>
      <c r="D81" s="4"/>
      <c r="E81" s="236"/>
      <c r="F81" s="547" t="s">
        <v>775</v>
      </c>
      <c r="G81" s="547"/>
      <c r="H81" s="548"/>
      <c r="I81" s="219"/>
      <c r="J81" s="392"/>
      <c r="K81" s="239"/>
      <c r="L81" s="239"/>
      <c r="M81" s="220"/>
      <c r="N81" s="208" t="s">
        <v>1062</v>
      </c>
      <c r="O81" s="314" t="str">
        <f t="shared" si="16"/>
        <v/>
      </c>
      <c r="P81" s="39"/>
      <c r="Q81" s="209"/>
      <c r="R81" s="209"/>
      <c r="S81" s="209"/>
      <c r="T81" s="209"/>
      <c r="U81" s="209"/>
      <c r="V81" s="224" t="str">
        <f t="shared" si="12"/>
        <v>.</v>
      </c>
      <c r="W81" s="211"/>
      <c r="X81" s="290"/>
      <c r="Y81" s="7"/>
      <c r="Z81" s="18"/>
      <c r="AA81" s="291"/>
      <c r="AB81" s="241"/>
      <c r="AC81" s="213"/>
      <c r="AD81" s="214"/>
      <c r="AE81" s="213"/>
      <c r="AF81" s="215" t="str">
        <f t="shared" si="13"/>
        <v/>
      </c>
      <c r="AG81" s="216"/>
      <c r="AH81" s="217"/>
      <c r="AI81" s="216"/>
      <c r="AJ81" s="217"/>
      <c r="AK81" s="216" t="str">
        <f t="shared" si="14"/>
        <v/>
      </c>
      <c r="AL81" s="217"/>
      <c r="AM81" s="216"/>
      <c r="AN81" s="217"/>
      <c r="AO81" s="216"/>
      <c r="AP81" s="216" t="str">
        <f t="shared" si="15"/>
        <v>.</v>
      </c>
      <c r="AQ81" s="218"/>
    </row>
    <row r="82" spans="1:43" ht="28.5" customHeight="1" x14ac:dyDescent="0.25">
      <c r="A82" s="184" t="str">
        <f>MID(E82,FIND("(Q",E82)+1,7)</f>
        <v>Q1b.c.6</v>
      </c>
      <c r="B82" s="185" t="s">
        <v>153</v>
      </c>
      <c r="C82" s="184" t="s">
        <v>898</v>
      </c>
      <c r="D82" s="6"/>
      <c r="E82" s="553" t="s">
        <v>776</v>
      </c>
      <c r="F82" s="553"/>
      <c r="G82" s="553"/>
      <c r="H82" s="554"/>
      <c r="I82" s="672" t="s">
        <v>177</v>
      </c>
      <c r="J82" s="411"/>
      <c r="K82" s="412"/>
      <c r="L82" s="412"/>
      <c r="M82" s="207"/>
      <c r="N82" s="208" t="s">
        <v>140</v>
      </c>
      <c r="O82" s="314" t="str">
        <f t="shared" si="16"/>
        <v>Question did not change, so no new value required for the year of the previous update</v>
      </c>
      <c r="P82" s="39"/>
      <c r="Q82" s="209"/>
      <c r="R82" s="209"/>
      <c r="S82" s="209"/>
      <c r="T82" s="209"/>
      <c r="U82" s="209"/>
      <c r="V82" s="224" t="str">
        <f t="shared" si="12"/>
        <v>yes (independently)</v>
      </c>
      <c r="W82" s="211"/>
      <c r="X82" s="290"/>
      <c r="Y82" s="7"/>
      <c r="Z82" s="18"/>
      <c r="AA82" s="291"/>
      <c r="AB82" s="241"/>
      <c r="AC82" s="213"/>
      <c r="AD82" s="214"/>
      <c r="AE82" s="213"/>
      <c r="AF82" s="215" t="str">
        <f t="shared" si="13"/>
        <v/>
      </c>
      <c r="AG82" s="216"/>
      <c r="AH82" s="217"/>
      <c r="AI82" s="216"/>
      <c r="AJ82" s="217"/>
      <c r="AK82" s="216" t="str">
        <f t="shared" si="14"/>
        <v/>
      </c>
      <c r="AL82" s="217"/>
      <c r="AM82" s="216"/>
      <c r="AN82" s="217"/>
      <c r="AO82" s="216"/>
      <c r="AP82" s="216" t="str">
        <f t="shared" si="15"/>
        <v>.</v>
      </c>
      <c r="AQ82" s="218"/>
    </row>
    <row r="83" spans="1:43" ht="28.5" customHeight="1" x14ac:dyDescent="0.25">
      <c r="A83" s="184" t="str">
        <f>MID(F83,FIND("(Q",F83)+1,8)</f>
        <v>Q1b.c.6a</v>
      </c>
      <c r="B83" s="185" t="s">
        <v>153</v>
      </c>
      <c r="C83" s="184" t="s">
        <v>812</v>
      </c>
      <c r="D83" s="6"/>
      <c r="E83" s="182"/>
      <c r="F83" s="568" t="s">
        <v>777</v>
      </c>
      <c r="G83" s="568"/>
      <c r="H83" s="605"/>
      <c r="I83" s="672"/>
      <c r="J83" s="411"/>
      <c r="K83" s="412"/>
      <c r="L83" s="412"/>
      <c r="M83" s="207"/>
      <c r="N83" s="208" t="s">
        <v>23</v>
      </c>
      <c r="O83" s="314" t="str">
        <f t="shared" si="16"/>
        <v>Question did not change, so no new value required for the year of the previous update</v>
      </c>
      <c r="P83" s="39"/>
      <c r="Q83" s="209"/>
      <c r="R83" s="209"/>
      <c r="S83" s="209"/>
      <c r="T83" s="209"/>
      <c r="U83" s="209"/>
      <c r="V83" s="224" t="str">
        <f t="shared" si="12"/>
        <v>yes</v>
      </c>
      <c r="W83" s="211"/>
      <c r="X83" s="290"/>
      <c r="Y83" s="7"/>
      <c r="Z83" s="18"/>
      <c r="AA83" s="291"/>
      <c r="AB83" s="241"/>
      <c r="AC83" s="213"/>
      <c r="AD83" s="214"/>
      <c r="AE83" s="213"/>
      <c r="AF83" s="215" t="str">
        <f t="shared" si="13"/>
        <v/>
      </c>
      <c r="AG83" s="216"/>
      <c r="AH83" s="217"/>
      <c r="AI83" s="216"/>
      <c r="AJ83" s="217"/>
      <c r="AK83" s="216" t="str">
        <f t="shared" si="14"/>
        <v/>
      </c>
      <c r="AL83" s="217"/>
      <c r="AM83" s="216"/>
      <c r="AN83" s="217"/>
      <c r="AO83" s="216"/>
      <c r="AP83" s="216" t="str">
        <f t="shared" si="15"/>
        <v>.</v>
      </c>
      <c r="AQ83" s="218"/>
    </row>
    <row r="84" spans="1:43" ht="27" customHeight="1" x14ac:dyDescent="0.25">
      <c r="A84" s="184" t="str">
        <f>MID(F84,FIND("(Q",F84)+1,8)</f>
        <v>Q1b.c.6b</v>
      </c>
      <c r="B84" s="185" t="s">
        <v>659</v>
      </c>
      <c r="C84" s="184" t="s">
        <v>899</v>
      </c>
      <c r="D84" s="6"/>
      <c r="E84" s="182"/>
      <c r="F84" s="547" t="s">
        <v>778</v>
      </c>
      <c r="G84" s="547"/>
      <c r="H84" s="548"/>
      <c r="I84" s="219"/>
      <c r="J84" s="392"/>
      <c r="K84" s="239"/>
      <c r="L84" s="239"/>
      <c r="M84" s="220"/>
      <c r="N84" s="208" t="s">
        <v>1062</v>
      </c>
      <c r="O84" s="314" t="str">
        <f t="shared" si="16"/>
        <v/>
      </c>
      <c r="P84" s="39"/>
      <c r="Q84" s="209" t="str">
        <f t="shared" ref="Q84" si="17">IF(AND(N84="",O84=""),"",IF(O84="",N84,O84))</f>
        <v>.</v>
      </c>
      <c r="R84" s="209"/>
      <c r="S84" s="209"/>
      <c r="T84" s="209"/>
      <c r="U84" s="209"/>
      <c r="V84" s="224" t="str">
        <f t="shared" si="12"/>
        <v>.</v>
      </c>
      <c r="W84" s="211"/>
      <c r="X84" s="290"/>
      <c r="Y84" s="7"/>
      <c r="Z84" s="18"/>
      <c r="AA84" s="291"/>
      <c r="AB84" s="241"/>
      <c r="AC84" s="213"/>
      <c r="AD84" s="214"/>
      <c r="AE84" s="213"/>
      <c r="AF84" s="215" t="str">
        <f t="shared" si="13"/>
        <v/>
      </c>
      <c r="AG84" s="216"/>
      <c r="AH84" s="217"/>
      <c r="AI84" s="216"/>
      <c r="AJ84" s="217"/>
      <c r="AK84" s="216" t="str">
        <f t="shared" si="14"/>
        <v/>
      </c>
      <c r="AL84" s="217"/>
      <c r="AM84" s="216"/>
      <c r="AN84" s="217"/>
      <c r="AO84" s="216"/>
      <c r="AP84" s="216" t="str">
        <f t="shared" si="15"/>
        <v>.</v>
      </c>
      <c r="AQ84" s="218"/>
    </row>
    <row r="85" spans="1:43" ht="46" x14ac:dyDescent="0.25">
      <c r="A85" s="184" t="str">
        <f>MID(E85,FIND("(Q",E85)+1,7)</f>
        <v>Q1b.c.7</v>
      </c>
      <c r="B85" s="185" t="s">
        <v>153</v>
      </c>
      <c r="C85" s="184" t="s">
        <v>900</v>
      </c>
      <c r="D85" s="6"/>
      <c r="E85" s="553" t="s">
        <v>779</v>
      </c>
      <c r="F85" s="553"/>
      <c r="G85" s="553"/>
      <c r="H85" s="554"/>
      <c r="I85" s="225" t="s">
        <v>262</v>
      </c>
      <c r="J85" s="411"/>
      <c r="K85" s="412"/>
      <c r="L85" s="412"/>
      <c r="M85" s="207"/>
      <c r="N85" s="208" t="s">
        <v>140</v>
      </c>
      <c r="O85" s="314" t="str">
        <f t="shared" si="16"/>
        <v>Question did not change, so no new value required for the year of the previous update</v>
      </c>
      <c r="P85" s="39"/>
      <c r="Q85" s="209"/>
      <c r="R85" s="209"/>
      <c r="S85" s="209"/>
      <c r="T85" s="209"/>
      <c r="U85" s="209"/>
      <c r="V85" s="224" t="str">
        <f t="shared" si="12"/>
        <v>yes (independently)</v>
      </c>
      <c r="W85" s="211"/>
      <c r="X85" s="290"/>
      <c r="Y85" s="7"/>
      <c r="Z85" s="18"/>
      <c r="AA85" s="291"/>
      <c r="AB85" s="241"/>
      <c r="AC85" s="213"/>
      <c r="AD85" s="214"/>
      <c r="AE85" s="213"/>
      <c r="AF85" s="215" t="str">
        <f t="shared" si="13"/>
        <v/>
      </c>
      <c r="AG85" s="216"/>
      <c r="AH85" s="217"/>
      <c r="AI85" s="216"/>
      <c r="AJ85" s="217"/>
      <c r="AK85" s="216" t="str">
        <f t="shared" si="14"/>
        <v/>
      </c>
      <c r="AL85" s="217"/>
      <c r="AM85" s="216"/>
      <c r="AN85" s="217"/>
      <c r="AO85" s="216"/>
      <c r="AP85" s="216" t="str">
        <f t="shared" si="15"/>
        <v>.</v>
      </c>
      <c r="AQ85" s="218"/>
    </row>
    <row r="86" spans="1:43" ht="23" x14ac:dyDescent="0.25">
      <c r="A86" s="184" t="str">
        <f>MID(F86,FIND("(Q",F86)+1,8)</f>
        <v>Q1b.c.7a</v>
      </c>
      <c r="B86" s="185" t="s">
        <v>153</v>
      </c>
      <c r="C86" s="184" t="s">
        <v>813</v>
      </c>
      <c r="D86" s="6"/>
      <c r="E86" s="183"/>
      <c r="F86" s="568" t="s">
        <v>193</v>
      </c>
      <c r="G86" s="568"/>
      <c r="H86" s="605"/>
      <c r="I86" s="219"/>
      <c r="J86" s="392"/>
      <c r="K86" s="239"/>
      <c r="L86" s="239"/>
      <c r="M86" s="220"/>
      <c r="N86" s="208" t="s">
        <v>23</v>
      </c>
      <c r="O86" s="314" t="str">
        <f t="shared" si="16"/>
        <v>Question did not change, so no new value required for the year of the previous update</v>
      </c>
      <c r="P86" s="39"/>
      <c r="Q86" s="209"/>
      <c r="R86" s="209"/>
      <c r="S86" s="209"/>
      <c r="T86" s="209"/>
      <c r="U86" s="209"/>
      <c r="V86" s="224" t="str">
        <f t="shared" si="12"/>
        <v>yes</v>
      </c>
      <c r="W86" s="211"/>
      <c r="X86" s="290"/>
      <c r="Y86" s="7"/>
      <c r="Z86" s="18"/>
      <c r="AA86" s="291"/>
      <c r="AB86" s="241"/>
      <c r="AC86" s="213"/>
      <c r="AD86" s="214"/>
      <c r="AE86" s="213"/>
      <c r="AF86" s="215" t="str">
        <f t="shared" si="13"/>
        <v/>
      </c>
      <c r="AG86" s="216"/>
      <c r="AH86" s="217"/>
      <c r="AI86" s="216"/>
      <c r="AJ86" s="217"/>
      <c r="AK86" s="216" t="str">
        <f t="shared" si="14"/>
        <v/>
      </c>
      <c r="AL86" s="217"/>
      <c r="AM86" s="216"/>
      <c r="AN86" s="217"/>
      <c r="AO86" s="216"/>
      <c r="AP86" s="216" t="str">
        <f t="shared" si="15"/>
        <v>.</v>
      </c>
      <c r="AQ86" s="218"/>
    </row>
    <row r="87" spans="1:43" ht="23" x14ac:dyDescent="0.25">
      <c r="A87" s="184" t="str">
        <f>MID(F87,FIND("(Q",F87)+1,8)</f>
        <v>Q1b.c.7b</v>
      </c>
      <c r="B87" s="185" t="s">
        <v>153</v>
      </c>
      <c r="C87" s="184" t="s">
        <v>901</v>
      </c>
      <c r="D87" s="6"/>
      <c r="E87" s="183"/>
      <c r="F87" s="547" t="s">
        <v>780</v>
      </c>
      <c r="G87" s="547"/>
      <c r="H87" s="548"/>
      <c r="I87" s="219"/>
      <c r="J87" s="392"/>
      <c r="K87" s="239"/>
      <c r="L87" s="239"/>
      <c r="M87" s="220"/>
      <c r="N87" s="208" t="s">
        <v>1062</v>
      </c>
      <c r="O87" s="314" t="str">
        <f t="shared" si="16"/>
        <v>Question did not change, so no new value required for the year of the previous update</v>
      </c>
      <c r="P87" s="39"/>
      <c r="Q87" s="209"/>
      <c r="R87" s="209"/>
      <c r="S87" s="209"/>
      <c r="T87" s="209"/>
      <c r="U87" s="209"/>
      <c r="V87" s="224" t="str">
        <f t="shared" si="12"/>
        <v>.</v>
      </c>
      <c r="W87" s="211"/>
      <c r="X87" s="290"/>
      <c r="Y87" s="7"/>
      <c r="Z87" s="18"/>
      <c r="AA87" s="291"/>
      <c r="AB87" s="241"/>
      <c r="AC87" s="213"/>
      <c r="AD87" s="214"/>
      <c r="AE87" s="213"/>
      <c r="AF87" s="215" t="str">
        <f t="shared" si="13"/>
        <v/>
      </c>
      <c r="AG87" s="216"/>
      <c r="AH87" s="217"/>
      <c r="AI87" s="216"/>
      <c r="AJ87" s="217"/>
      <c r="AK87" s="216" t="str">
        <f t="shared" si="14"/>
        <v/>
      </c>
      <c r="AL87" s="217"/>
      <c r="AM87" s="216"/>
      <c r="AN87" s="217"/>
      <c r="AO87" s="216"/>
      <c r="AP87" s="216" t="str">
        <f t="shared" si="15"/>
        <v>.</v>
      </c>
      <c r="AQ87" s="218"/>
    </row>
    <row r="88" spans="1:43" ht="23" x14ac:dyDescent="0.25">
      <c r="A88" s="184" t="str">
        <f>MID(E88,FIND("(Q",E88)+1,7)</f>
        <v>Q1b.c.8</v>
      </c>
      <c r="B88" s="185" t="s">
        <v>153</v>
      </c>
      <c r="C88" s="184" t="s">
        <v>902</v>
      </c>
      <c r="D88" s="6"/>
      <c r="E88" s="553" t="s">
        <v>781</v>
      </c>
      <c r="F88" s="553"/>
      <c r="G88" s="553"/>
      <c r="H88" s="554"/>
      <c r="I88" s="219"/>
      <c r="J88" s="392"/>
      <c r="K88" s="239"/>
      <c r="L88" s="239"/>
      <c r="M88" s="220"/>
      <c r="N88" s="208" t="s">
        <v>140</v>
      </c>
      <c r="O88" s="314" t="str">
        <f t="shared" si="16"/>
        <v>Question did not change, so no new value required for the year of the previous update</v>
      </c>
      <c r="P88" s="39"/>
      <c r="Q88" s="209"/>
      <c r="R88" s="209"/>
      <c r="S88" s="209"/>
      <c r="T88" s="209"/>
      <c r="U88" s="209"/>
      <c r="V88" s="224" t="str">
        <f t="shared" si="12"/>
        <v>yes (independently)</v>
      </c>
      <c r="W88" s="211"/>
      <c r="X88" s="290"/>
      <c r="Y88" s="7"/>
      <c r="Z88" s="18"/>
      <c r="AA88" s="291"/>
      <c r="AB88" s="241"/>
      <c r="AC88" s="213"/>
      <c r="AD88" s="214"/>
      <c r="AE88" s="213"/>
      <c r="AF88" s="215" t="str">
        <f t="shared" si="13"/>
        <v/>
      </c>
      <c r="AG88" s="216"/>
      <c r="AH88" s="217"/>
      <c r="AI88" s="216"/>
      <c r="AJ88" s="217"/>
      <c r="AK88" s="216" t="str">
        <f t="shared" si="14"/>
        <v/>
      </c>
      <c r="AL88" s="217"/>
      <c r="AM88" s="216"/>
      <c r="AN88" s="217"/>
      <c r="AO88" s="216"/>
      <c r="AP88" s="216" t="str">
        <f t="shared" si="15"/>
        <v>.</v>
      </c>
      <c r="AQ88" s="218"/>
    </row>
    <row r="89" spans="1:43" ht="23" x14ac:dyDescent="0.25">
      <c r="A89" s="184" t="str">
        <f>MID(F89,FIND("(Q",F89)+1,8)</f>
        <v>Q1b.c.8a</v>
      </c>
      <c r="B89" s="185" t="s">
        <v>153</v>
      </c>
      <c r="C89" s="184" t="s">
        <v>903</v>
      </c>
      <c r="D89" s="6"/>
      <c r="E89" s="182"/>
      <c r="F89" s="568" t="s">
        <v>782</v>
      </c>
      <c r="G89" s="568"/>
      <c r="H89" s="605"/>
      <c r="I89" s="219"/>
      <c r="J89" s="392"/>
      <c r="K89" s="239"/>
      <c r="L89" s="239"/>
      <c r="M89" s="220"/>
      <c r="N89" s="208" t="s">
        <v>23</v>
      </c>
      <c r="O89" s="314" t="str">
        <f t="shared" si="16"/>
        <v>Question did not change, so no new value required for the year of the previous update</v>
      </c>
      <c r="P89" s="39"/>
      <c r="Q89" s="209"/>
      <c r="R89" s="209"/>
      <c r="S89" s="209"/>
      <c r="T89" s="209"/>
      <c r="U89" s="209"/>
      <c r="V89" s="224" t="str">
        <f t="shared" si="12"/>
        <v>yes</v>
      </c>
      <c r="W89" s="211"/>
      <c r="X89" s="290"/>
      <c r="Y89" s="7"/>
      <c r="Z89" s="18"/>
      <c r="AA89" s="291"/>
      <c r="AB89" s="241"/>
      <c r="AC89" s="213"/>
      <c r="AD89" s="214"/>
      <c r="AE89" s="213"/>
      <c r="AF89" s="215" t="str">
        <f t="shared" si="13"/>
        <v/>
      </c>
      <c r="AG89" s="216"/>
      <c r="AH89" s="217"/>
      <c r="AI89" s="216"/>
      <c r="AJ89" s="217"/>
      <c r="AK89" s="216" t="str">
        <f t="shared" si="14"/>
        <v/>
      </c>
      <c r="AL89" s="217"/>
      <c r="AM89" s="216"/>
      <c r="AN89" s="217"/>
      <c r="AO89" s="216"/>
      <c r="AP89" s="216" t="str">
        <f t="shared" si="15"/>
        <v>.</v>
      </c>
      <c r="AQ89" s="218"/>
    </row>
    <row r="90" spans="1:43" ht="25.5" customHeight="1" x14ac:dyDescent="0.25">
      <c r="A90" s="184" t="str">
        <f>MID(F90,FIND("(Q",F90)+1,8)</f>
        <v>Q1b.c.8b</v>
      </c>
      <c r="B90" s="185" t="s">
        <v>659</v>
      </c>
      <c r="C90" s="184" t="s">
        <v>904</v>
      </c>
      <c r="D90" s="6"/>
      <c r="E90" s="182"/>
      <c r="F90" s="547" t="s">
        <v>783</v>
      </c>
      <c r="G90" s="547"/>
      <c r="H90" s="548"/>
      <c r="I90" s="219"/>
      <c r="J90" s="392"/>
      <c r="K90" s="239"/>
      <c r="L90" s="239"/>
      <c r="M90" s="220"/>
      <c r="N90" s="208" t="s">
        <v>1062</v>
      </c>
      <c r="O90" s="314" t="str">
        <f t="shared" si="16"/>
        <v/>
      </c>
      <c r="P90" s="39"/>
      <c r="Q90" s="209"/>
      <c r="R90" s="209"/>
      <c r="S90" s="209"/>
      <c r="T90" s="209"/>
      <c r="U90" s="209"/>
      <c r="V90" s="224" t="str">
        <f t="shared" si="12"/>
        <v>.</v>
      </c>
      <c r="W90" s="211"/>
      <c r="X90" s="290"/>
      <c r="Y90" s="7"/>
      <c r="Z90" s="18"/>
      <c r="AA90" s="291"/>
      <c r="AB90" s="241"/>
      <c r="AC90" s="213"/>
      <c r="AD90" s="214"/>
      <c r="AE90" s="213"/>
      <c r="AF90" s="215" t="str">
        <f t="shared" si="13"/>
        <v/>
      </c>
      <c r="AG90" s="216"/>
      <c r="AH90" s="217"/>
      <c r="AI90" s="216"/>
      <c r="AJ90" s="217"/>
      <c r="AK90" s="216" t="str">
        <f t="shared" si="14"/>
        <v/>
      </c>
      <c r="AL90" s="217"/>
      <c r="AM90" s="216"/>
      <c r="AN90" s="217"/>
      <c r="AO90" s="216"/>
      <c r="AP90" s="216" t="str">
        <f t="shared" si="15"/>
        <v>.</v>
      </c>
      <c r="AQ90" s="218"/>
    </row>
    <row r="91" spans="1:43" ht="40.5" customHeight="1" x14ac:dyDescent="0.25">
      <c r="A91" s="184" t="str">
        <f>MID(E91,FIND("(Q",E91)+1,7)</f>
        <v>Q1b.c.9</v>
      </c>
      <c r="B91" s="185" t="s">
        <v>153</v>
      </c>
      <c r="C91" s="184" t="s">
        <v>905</v>
      </c>
      <c r="D91" s="6"/>
      <c r="E91" s="553" t="s">
        <v>784</v>
      </c>
      <c r="F91" s="553"/>
      <c r="G91" s="553"/>
      <c r="H91" s="554"/>
      <c r="I91" s="219"/>
      <c r="J91" s="392"/>
      <c r="K91" s="239"/>
      <c r="L91" s="239"/>
      <c r="M91" s="220"/>
      <c r="N91" s="208" t="s">
        <v>140</v>
      </c>
      <c r="O91" s="314" t="str">
        <f t="shared" si="16"/>
        <v>Question did not change, so no new value required for the year of the previous update</v>
      </c>
      <c r="P91" s="39"/>
      <c r="Q91" s="209"/>
      <c r="R91" s="209"/>
      <c r="S91" s="209"/>
      <c r="T91" s="209"/>
      <c r="U91" s="209"/>
      <c r="V91" s="224" t="str">
        <f t="shared" si="12"/>
        <v>yes (independently)</v>
      </c>
      <c r="W91" s="211"/>
      <c r="X91" s="290"/>
      <c r="Y91" s="7"/>
      <c r="Z91" s="18"/>
      <c r="AA91" s="291"/>
      <c r="AB91" s="241"/>
      <c r="AC91" s="213"/>
      <c r="AD91" s="214"/>
      <c r="AE91" s="213"/>
      <c r="AF91" s="215" t="str">
        <f t="shared" si="13"/>
        <v/>
      </c>
      <c r="AG91" s="216"/>
      <c r="AH91" s="217"/>
      <c r="AI91" s="216"/>
      <c r="AJ91" s="217"/>
      <c r="AK91" s="216" t="str">
        <f t="shared" si="14"/>
        <v/>
      </c>
      <c r="AL91" s="217"/>
      <c r="AM91" s="216"/>
      <c r="AN91" s="217"/>
      <c r="AO91" s="216"/>
      <c r="AP91" s="216" t="str">
        <f t="shared" si="15"/>
        <v>.</v>
      </c>
      <c r="AQ91" s="218"/>
    </row>
    <row r="92" spans="1:43" ht="23" x14ac:dyDescent="0.25">
      <c r="A92" s="184" t="str">
        <f>MID(E92,FIND("(Q",E92)+1,8)</f>
        <v>Q1b.c.10</v>
      </c>
      <c r="B92" s="185" t="s">
        <v>153</v>
      </c>
      <c r="C92" s="184" t="s">
        <v>906</v>
      </c>
      <c r="D92" s="6"/>
      <c r="E92" s="553" t="s">
        <v>785</v>
      </c>
      <c r="F92" s="553"/>
      <c r="G92" s="553"/>
      <c r="H92" s="554"/>
      <c r="I92" s="219"/>
      <c r="J92" s="392"/>
      <c r="K92" s="239"/>
      <c r="L92" s="239"/>
      <c r="M92" s="220"/>
      <c r="N92" s="208" t="s">
        <v>140</v>
      </c>
      <c r="O92" s="314" t="str">
        <f t="shared" si="16"/>
        <v>Question did not change, so no new value required for the year of the previous update</v>
      </c>
      <c r="P92" s="39"/>
      <c r="Q92" s="209"/>
      <c r="R92" s="209"/>
      <c r="S92" s="209"/>
      <c r="T92" s="209"/>
      <c r="U92" s="209"/>
      <c r="V92" s="224" t="str">
        <f t="shared" si="12"/>
        <v>yes (independently)</v>
      </c>
      <c r="W92" s="211"/>
      <c r="X92" s="290"/>
      <c r="Y92" s="7"/>
      <c r="Z92" s="18"/>
      <c r="AA92" s="291"/>
      <c r="AB92" s="241"/>
      <c r="AC92" s="213"/>
      <c r="AD92" s="214"/>
      <c r="AE92" s="213"/>
      <c r="AF92" s="215" t="str">
        <f t="shared" si="13"/>
        <v/>
      </c>
      <c r="AG92" s="216"/>
      <c r="AH92" s="217"/>
      <c r="AI92" s="216"/>
      <c r="AJ92" s="217"/>
      <c r="AK92" s="216" t="str">
        <f t="shared" si="14"/>
        <v/>
      </c>
      <c r="AL92" s="217"/>
      <c r="AM92" s="216"/>
      <c r="AN92" s="217"/>
      <c r="AO92" s="216"/>
      <c r="AP92" s="216" t="str">
        <f t="shared" si="15"/>
        <v>.</v>
      </c>
      <c r="AQ92" s="218"/>
    </row>
    <row r="93" spans="1:43" ht="23" x14ac:dyDescent="0.25">
      <c r="A93" s="184" t="str">
        <f>MID(E93,FIND("(Q",E93)+1,8)</f>
        <v>Q1b.c.11</v>
      </c>
      <c r="B93" s="185" t="s">
        <v>153</v>
      </c>
      <c r="C93" s="184" t="s">
        <v>907</v>
      </c>
      <c r="D93" s="6"/>
      <c r="E93" s="553" t="s">
        <v>786</v>
      </c>
      <c r="F93" s="553"/>
      <c r="G93" s="553"/>
      <c r="H93" s="554"/>
      <c r="I93" s="219"/>
      <c r="J93" s="392"/>
      <c r="K93" s="239"/>
      <c r="L93" s="239"/>
      <c r="M93" s="220"/>
      <c r="N93" s="208" t="s">
        <v>140</v>
      </c>
      <c r="O93" s="314" t="str">
        <f t="shared" si="16"/>
        <v>Question did not change, so no new value required for the year of the previous update</v>
      </c>
      <c r="P93" s="39"/>
      <c r="Q93" s="209"/>
      <c r="R93" s="209"/>
      <c r="S93" s="209"/>
      <c r="T93" s="209"/>
      <c r="U93" s="209"/>
      <c r="V93" s="224" t="str">
        <f t="shared" si="12"/>
        <v>yes (independently)</v>
      </c>
      <c r="W93" s="211"/>
      <c r="X93" s="290"/>
      <c r="Y93" s="7"/>
      <c r="Z93" s="18"/>
      <c r="AA93" s="291"/>
      <c r="AB93" s="241"/>
      <c r="AC93" s="213"/>
      <c r="AD93" s="214"/>
      <c r="AE93" s="213"/>
      <c r="AF93" s="215" t="str">
        <f t="shared" si="13"/>
        <v/>
      </c>
      <c r="AG93" s="216"/>
      <c r="AH93" s="217"/>
      <c r="AI93" s="216"/>
      <c r="AJ93" s="217"/>
      <c r="AK93" s="216" t="str">
        <f t="shared" si="14"/>
        <v/>
      </c>
      <c r="AL93" s="217"/>
      <c r="AM93" s="216"/>
      <c r="AN93" s="217"/>
      <c r="AO93" s="216"/>
      <c r="AP93" s="216" t="str">
        <f t="shared" si="15"/>
        <v>.</v>
      </c>
      <c r="AQ93" s="218"/>
    </row>
    <row r="94" spans="1:43" ht="46" x14ac:dyDescent="0.25">
      <c r="A94" s="184" t="str">
        <f>MID(E94,FIND("(Q",E94)+1,8)</f>
        <v>Q1b.c.12</v>
      </c>
      <c r="B94" s="185" t="s">
        <v>153</v>
      </c>
      <c r="C94" s="184" t="s">
        <v>908</v>
      </c>
      <c r="D94" s="6"/>
      <c r="E94" s="553" t="s">
        <v>787</v>
      </c>
      <c r="F94" s="553"/>
      <c r="G94" s="553"/>
      <c r="H94" s="554"/>
      <c r="I94" s="219"/>
      <c r="J94" s="392"/>
      <c r="K94" s="239"/>
      <c r="L94" s="239"/>
      <c r="M94" s="220"/>
      <c r="N94" s="208" t="s">
        <v>145</v>
      </c>
      <c r="O94" s="314" t="str">
        <f t="shared" si="16"/>
        <v>Question did not change, so no new value required for the year of the previous update</v>
      </c>
      <c r="P94" s="39"/>
      <c r="Q94" s="209"/>
      <c r="R94" s="209"/>
      <c r="S94" s="209"/>
      <c r="T94" s="209"/>
      <c r="U94" s="209"/>
      <c r="V94" s="224" t="str">
        <f t="shared" si="12"/>
        <v>done independently by agency or by court or by agency together with court</v>
      </c>
      <c r="W94" s="211"/>
      <c r="X94" s="290"/>
      <c r="Y94" s="7"/>
      <c r="Z94" s="18"/>
      <c r="AA94" s="291"/>
      <c r="AB94" s="241"/>
      <c r="AC94" s="213"/>
      <c r="AD94" s="214"/>
      <c r="AE94" s="213"/>
      <c r="AF94" s="215" t="str">
        <f t="shared" si="13"/>
        <v/>
      </c>
      <c r="AG94" s="216"/>
      <c r="AH94" s="217"/>
      <c r="AI94" s="216"/>
      <c r="AJ94" s="217"/>
      <c r="AK94" s="216" t="str">
        <f t="shared" si="14"/>
        <v/>
      </c>
      <c r="AL94" s="217"/>
      <c r="AM94" s="216"/>
      <c r="AN94" s="217"/>
      <c r="AO94" s="216"/>
      <c r="AP94" s="216" t="str">
        <f t="shared" si="15"/>
        <v>.</v>
      </c>
      <c r="AQ94" s="218"/>
    </row>
    <row r="95" spans="1:43" ht="47.25" customHeight="1" x14ac:dyDescent="0.25">
      <c r="A95" s="184" t="str">
        <f>MID(F95,FIND("(Q",F95)+1,9)</f>
        <v>Q1b.c.12a</v>
      </c>
      <c r="B95" s="185" t="s">
        <v>659</v>
      </c>
      <c r="C95" s="184" t="s">
        <v>909</v>
      </c>
      <c r="D95" s="6"/>
      <c r="E95" s="182"/>
      <c r="F95" s="547" t="s">
        <v>788</v>
      </c>
      <c r="G95" s="547"/>
      <c r="H95" s="548"/>
      <c r="I95" s="219"/>
      <c r="J95" s="392"/>
      <c r="K95" s="239"/>
      <c r="L95" s="239"/>
      <c r="M95" s="220"/>
      <c r="N95" s="208" t="s">
        <v>1062</v>
      </c>
      <c r="O95" s="314" t="str">
        <f t="shared" si="16"/>
        <v/>
      </c>
      <c r="P95" s="39"/>
      <c r="Q95" s="209"/>
      <c r="R95" s="209"/>
      <c r="S95" s="209"/>
      <c r="T95" s="209"/>
      <c r="U95" s="209"/>
      <c r="V95" s="224" t="str">
        <f t="shared" si="12"/>
        <v>.</v>
      </c>
      <c r="W95" s="211"/>
      <c r="X95" s="290"/>
      <c r="Y95" s="7"/>
      <c r="Z95" s="18"/>
      <c r="AA95" s="291"/>
      <c r="AB95" s="241"/>
      <c r="AC95" s="213"/>
      <c r="AD95" s="212"/>
      <c r="AE95" s="213"/>
      <c r="AF95" s="215" t="str">
        <f t="shared" si="13"/>
        <v/>
      </c>
      <c r="AG95" s="216"/>
      <c r="AH95" s="217"/>
      <c r="AI95" s="216"/>
      <c r="AJ95" s="217"/>
      <c r="AK95" s="216" t="str">
        <f t="shared" si="14"/>
        <v/>
      </c>
      <c r="AL95" s="217"/>
      <c r="AM95" s="216"/>
      <c r="AN95" s="217"/>
      <c r="AO95" s="216"/>
      <c r="AP95" s="216" t="str">
        <f t="shared" si="15"/>
        <v>.</v>
      </c>
      <c r="AQ95" s="218"/>
    </row>
    <row r="96" spans="1:43" ht="57.5" x14ac:dyDescent="0.25">
      <c r="A96" s="184" t="str">
        <f>MID(E96,FIND("(Q",E96)+1,8)</f>
        <v>Q1b.c.13</v>
      </c>
      <c r="B96" s="185" t="s">
        <v>652</v>
      </c>
      <c r="C96" s="237"/>
      <c r="D96" s="238"/>
      <c r="E96" s="551" t="s">
        <v>789</v>
      </c>
      <c r="F96" s="551"/>
      <c r="G96" s="551"/>
      <c r="H96" s="567"/>
      <c r="I96" s="225" t="s">
        <v>653</v>
      </c>
      <c r="J96" s="392"/>
      <c r="K96" s="239"/>
      <c r="L96" s="239"/>
      <c r="M96" s="220"/>
      <c r="N96" s="208" t="s">
        <v>0</v>
      </c>
      <c r="O96" s="314" t="str">
        <f t="shared" si="16"/>
        <v>New question introduced in 2023 - Please answer this question for the year of the previous update in Column P</v>
      </c>
      <c r="P96" s="39"/>
      <c r="Q96" s="240"/>
      <c r="R96" s="240"/>
      <c r="S96" s="240"/>
      <c r="T96" s="240"/>
      <c r="U96" s="240"/>
      <c r="V96" s="231" t="str">
        <f t="shared" si="12"/>
        <v/>
      </c>
      <c r="W96" s="211"/>
      <c r="X96" s="292"/>
      <c r="Y96" s="18"/>
      <c r="Z96" s="18"/>
      <c r="AA96" s="293"/>
      <c r="AB96" s="241"/>
      <c r="AC96" s="213"/>
      <c r="AD96" s="214"/>
      <c r="AE96" s="213"/>
      <c r="AF96" s="235" t="str">
        <f t="shared" si="13"/>
        <v/>
      </c>
      <c r="AG96" s="216"/>
      <c r="AH96" s="217"/>
      <c r="AI96" s="216"/>
      <c r="AJ96" s="217"/>
      <c r="AK96" s="216" t="str">
        <f t="shared" si="14"/>
        <v/>
      </c>
      <c r="AL96" s="217"/>
      <c r="AM96" s="216"/>
      <c r="AN96" s="217"/>
      <c r="AO96" s="216"/>
      <c r="AP96" s="216" t="str">
        <f t="shared" si="15"/>
        <v>.</v>
      </c>
      <c r="AQ96" s="218"/>
    </row>
    <row r="97" spans="1:43" ht="60" customHeight="1" x14ac:dyDescent="0.25">
      <c r="C97" s="242"/>
      <c r="E97" s="686" t="s">
        <v>660</v>
      </c>
      <c r="F97" s="686"/>
      <c r="G97" s="686"/>
      <c r="H97" s="687"/>
      <c r="I97" s="243"/>
      <c r="J97" s="458"/>
      <c r="K97" s="244"/>
      <c r="L97" s="244"/>
      <c r="M97" s="245"/>
      <c r="N97" s="34"/>
      <c r="O97" s="221"/>
      <c r="P97" s="246"/>
      <c r="Q97" s="246"/>
      <c r="R97" s="246"/>
      <c r="S97" s="246"/>
      <c r="T97" s="246"/>
      <c r="U97" s="246"/>
      <c r="V97" s="246"/>
      <c r="W97" s="223"/>
      <c r="X97" s="294"/>
      <c r="Y97" s="295"/>
      <c r="Z97" s="295"/>
      <c r="AA97" s="296"/>
      <c r="AB97" s="247"/>
      <c r="AC97" s="221"/>
      <c r="AD97" s="221"/>
      <c r="AE97" s="221"/>
      <c r="AF97" s="222"/>
      <c r="AG97" s="221"/>
      <c r="AH97" s="222"/>
      <c r="AI97" s="221"/>
      <c r="AJ97" s="222"/>
      <c r="AK97" s="221"/>
      <c r="AL97" s="222"/>
      <c r="AM97" s="221"/>
      <c r="AN97" s="222"/>
      <c r="AO97" s="221"/>
      <c r="AP97" s="221"/>
      <c r="AQ97" s="223"/>
    </row>
    <row r="98" spans="1:43" ht="57.5" x14ac:dyDescent="0.25">
      <c r="A98" s="184" t="str">
        <f>MID(E98,FIND("(Q",E98)+1,7)</f>
        <v>Q1b.d.1</v>
      </c>
      <c r="B98" s="185" t="s">
        <v>154</v>
      </c>
      <c r="C98" s="242"/>
      <c r="E98" s="624" t="s">
        <v>790</v>
      </c>
      <c r="F98" s="624"/>
      <c r="G98" s="624"/>
      <c r="H98" s="625"/>
      <c r="I98" s="248" t="s">
        <v>661</v>
      </c>
      <c r="J98" s="458"/>
      <c r="K98" s="244"/>
      <c r="L98" s="244"/>
      <c r="M98" s="245"/>
      <c r="N98" s="208" t="s">
        <v>0</v>
      </c>
      <c r="O98" s="262" t="s">
        <v>916</v>
      </c>
      <c r="P98" s="249"/>
      <c r="Q98" s="249"/>
      <c r="R98" s="249"/>
      <c r="S98" s="249"/>
      <c r="T98" s="249"/>
      <c r="U98" s="249"/>
      <c r="V98" s="249" t="str">
        <f t="shared" si="12"/>
        <v/>
      </c>
      <c r="W98" s="250"/>
      <c r="X98" s="294"/>
      <c r="Y98" s="295"/>
      <c r="Z98" s="295"/>
      <c r="AA98" s="296"/>
      <c r="AB98" s="251"/>
      <c r="AC98" s="216"/>
      <c r="AD98" s="216"/>
      <c r="AE98" s="216"/>
      <c r="AF98" s="217" t="str">
        <f t="shared" si="13"/>
        <v/>
      </c>
      <c r="AG98" s="216"/>
      <c r="AH98" s="217"/>
      <c r="AI98" s="216"/>
      <c r="AJ98" s="217"/>
      <c r="AK98" s="216" t="str">
        <f t="shared" si="14"/>
        <v/>
      </c>
      <c r="AL98" s="217"/>
      <c r="AM98" s="216"/>
      <c r="AN98" s="217"/>
      <c r="AO98" s="216"/>
      <c r="AP98" s="216" t="str">
        <f t="shared" si="15"/>
        <v>.</v>
      </c>
      <c r="AQ98" s="218"/>
    </row>
    <row r="99" spans="1:43" ht="38.25" customHeight="1" x14ac:dyDescent="0.25">
      <c r="A99" s="184" t="str">
        <f>MID(E99,FIND("(Q",E99)+1,7)</f>
        <v>Q1b.d.2</v>
      </c>
      <c r="B99" s="185" t="s">
        <v>154</v>
      </c>
      <c r="C99" s="242"/>
      <c r="E99" s="624" t="s">
        <v>791</v>
      </c>
      <c r="F99" s="624"/>
      <c r="G99" s="624"/>
      <c r="H99" s="625"/>
      <c r="I99" s="243"/>
      <c r="J99" s="458"/>
      <c r="K99" s="244"/>
      <c r="L99" s="244"/>
      <c r="M99" s="245"/>
      <c r="N99" s="208" t="s">
        <v>0</v>
      </c>
      <c r="O99" s="262" t="s">
        <v>916</v>
      </c>
      <c r="P99" s="249"/>
      <c r="Q99" s="249"/>
      <c r="R99" s="249"/>
      <c r="S99" s="249"/>
      <c r="T99" s="249"/>
      <c r="U99" s="249"/>
      <c r="V99" s="249" t="str">
        <f t="shared" si="12"/>
        <v/>
      </c>
      <c r="W99" s="250"/>
      <c r="X99" s="294"/>
      <c r="Y99" s="295"/>
      <c r="Z99" s="295"/>
      <c r="AA99" s="296"/>
      <c r="AB99" s="251"/>
      <c r="AC99" s="216"/>
      <c r="AD99" s="216"/>
      <c r="AE99" s="216"/>
      <c r="AF99" s="217" t="str">
        <f t="shared" si="13"/>
        <v/>
      </c>
      <c r="AG99" s="216"/>
      <c r="AH99" s="217"/>
      <c r="AI99" s="216"/>
      <c r="AJ99" s="217"/>
      <c r="AK99" s="216" t="str">
        <f t="shared" si="14"/>
        <v/>
      </c>
      <c r="AL99" s="217"/>
      <c r="AM99" s="216"/>
      <c r="AN99" s="217"/>
      <c r="AO99" s="216"/>
      <c r="AP99" s="216" t="str">
        <f t="shared" si="15"/>
        <v>.</v>
      </c>
      <c r="AQ99" s="218"/>
    </row>
    <row r="100" spans="1:43" ht="60" customHeight="1" x14ac:dyDescent="0.25">
      <c r="C100" s="242"/>
      <c r="E100" s="252"/>
      <c r="F100" s="691" t="s">
        <v>792</v>
      </c>
      <c r="G100" s="691"/>
      <c r="H100" s="692"/>
      <c r="I100" s="693" t="s">
        <v>662</v>
      </c>
      <c r="J100" s="458"/>
      <c r="K100" s="244"/>
      <c r="L100" s="244"/>
      <c r="M100" s="245"/>
      <c r="N100" s="34"/>
      <c r="O100" s="221"/>
      <c r="P100" s="246"/>
      <c r="Q100" s="246"/>
      <c r="R100" s="246"/>
      <c r="S100" s="246"/>
      <c r="T100" s="246"/>
      <c r="U100" s="246"/>
      <c r="V100" s="246"/>
      <c r="W100" s="223"/>
      <c r="X100" s="294"/>
      <c r="Y100" s="295"/>
      <c r="Z100" s="295"/>
      <c r="AA100" s="296"/>
      <c r="AB100" s="247"/>
      <c r="AC100" s="221"/>
      <c r="AD100" s="221"/>
      <c r="AE100" s="221"/>
      <c r="AF100" s="222"/>
      <c r="AG100" s="221"/>
      <c r="AH100" s="222"/>
      <c r="AI100" s="221"/>
      <c r="AJ100" s="222"/>
      <c r="AK100" s="221"/>
      <c r="AL100" s="222"/>
      <c r="AM100" s="221"/>
      <c r="AN100" s="222"/>
      <c r="AO100" s="221"/>
      <c r="AP100" s="221"/>
      <c r="AQ100" s="223"/>
    </row>
    <row r="101" spans="1:43" ht="34.5" x14ac:dyDescent="0.25">
      <c r="A101" s="184" t="str">
        <f>MID(F$100,FIND("(Q",F$100)+1,8)&amp;"_i"</f>
        <v>Q1b.d.2a_i</v>
      </c>
      <c r="B101" s="184" t="s">
        <v>154</v>
      </c>
      <c r="C101" s="242"/>
      <c r="F101" s="252"/>
      <c r="G101" s="253" t="s">
        <v>663</v>
      </c>
      <c r="H101" s="254"/>
      <c r="I101" s="693"/>
      <c r="J101" s="458"/>
      <c r="K101" s="244"/>
      <c r="L101" s="244"/>
      <c r="M101" s="255"/>
      <c r="N101" s="208" t="s">
        <v>0</v>
      </c>
      <c r="O101" s="262" t="s">
        <v>916</v>
      </c>
      <c r="P101" s="249"/>
      <c r="Q101" s="249"/>
      <c r="R101" s="249"/>
      <c r="S101" s="249"/>
      <c r="T101" s="249"/>
      <c r="U101" s="249"/>
      <c r="V101" s="249" t="str">
        <f t="shared" si="12"/>
        <v/>
      </c>
      <c r="W101" s="250"/>
      <c r="X101" s="294"/>
      <c r="Y101" s="295"/>
      <c r="Z101" s="295"/>
      <c r="AA101" s="296"/>
      <c r="AB101" s="251"/>
      <c r="AC101" s="216"/>
      <c r="AD101" s="216"/>
      <c r="AE101" s="216"/>
      <c r="AF101" s="217" t="str">
        <f t="shared" si="13"/>
        <v/>
      </c>
      <c r="AG101" s="216"/>
      <c r="AH101" s="217"/>
      <c r="AI101" s="216"/>
      <c r="AJ101" s="217"/>
      <c r="AK101" s="216" t="str">
        <f t="shared" si="14"/>
        <v/>
      </c>
      <c r="AL101" s="217"/>
      <c r="AM101" s="216"/>
      <c r="AN101" s="217"/>
      <c r="AO101" s="216"/>
      <c r="AP101" s="216" t="str">
        <f t="shared" si="15"/>
        <v>.</v>
      </c>
      <c r="AQ101" s="218"/>
    </row>
    <row r="102" spans="1:43" ht="34.5" x14ac:dyDescent="0.25">
      <c r="A102" s="184" t="str">
        <f>MID(F$100,FIND("(Q",F$100)+1,8)&amp;"_ii"</f>
        <v>Q1b.d.2a_ii</v>
      </c>
      <c r="B102" s="184" t="s">
        <v>154</v>
      </c>
      <c r="C102" s="242"/>
      <c r="F102" s="252"/>
      <c r="G102" s="253" t="s">
        <v>664</v>
      </c>
      <c r="H102" s="254"/>
      <c r="I102" s="693"/>
      <c r="J102" s="458"/>
      <c r="K102" s="244"/>
      <c r="L102" s="244"/>
      <c r="M102" s="255"/>
      <c r="N102" s="208" t="s">
        <v>0</v>
      </c>
      <c r="O102" s="262" t="s">
        <v>916</v>
      </c>
      <c r="P102" s="249"/>
      <c r="Q102" s="249"/>
      <c r="R102" s="249"/>
      <c r="S102" s="249"/>
      <c r="T102" s="249"/>
      <c r="U102" s="249"/>
      <c r="V102" s="249" t="str">
        <f t="shared" si="12"/>
        <v/>
      </c>
      <c r="W102" s="250"/>
      <c r="X102" s="294"/>
      <c r="Y102" s="295"/>
      <c r="Z102" s="295"/>
      <c r="AA102" s="296"/>
      <c r="AB102" s="251"/>
      <c r="AC102" s="216"/>
      <c r="AD102" s="216"/>
      <c r="AE102" s="216"/>
      <c r="AF102" s="217" t="str">
        <f t="shared" si="13"/>
        <v/>
      </c>
      <c r="AG102" s="216"/>
      <c r="AH102" s="217"/>
      <c r="AI102" s="216"/>
      <c r="AJ102" s="217"/>
      <c r="AK102" s="216" t="str">
        <f t="shared" si="14"/>
        <v/>
      </c>
      <c r="AL102" s="217"/>
      <c r="AM102" s="216"/>
      <c r="AN102" s="217"/>
      <c r="AO102" s="216"/>
      <c r="AP102" s="216" t="str">
        <f t="shared" si="15"/>
        <v>.</v>
      </c>
      <c r="AQ102" s="218"/>
    </row>
    <row r="103" spans="1:43" ht="34.5" x14ac:dyDescent="0.25">
      <c r="A103" s="184" t="str">
        <f>MID(F$100,FIND("(Q",F$100)+1,8)&amp;"_iii"</f>
        <v>Q1b.d.2a_iii</v>
      </c>
      <c r="B103" s="184" t="s">
        <v>154</v>
      </c>
      <c r="C103" s="242"/>
      <c r="F103" s="252"/>
      <c r="G103" s="253" t="s">
        <v>665</v>
      </c>
      <c r="H103" s="254"/>
      <c r="I103" s="693"/>
      <c r="J103" s="458"/>
      <c r="K103" s="244"/>
      <c r="L103" s="244"/>
      <c r="M103" s="255"/>
      <c r="N103" s="208" t="s">
        <v>0</v>
      </c>
      <c r="O103" s="262" t="s">
        <v>916</v>
      </c>
      <c r="P103" s="249"/>
      <c r="Q103" s="249"/>
      <c r="R103" s="249"/>
      <c r="S103" s="249"/>
      <c r="T103" s="249"/>
      <c r="U103" s="249"/>
      <c r="V103" s="249" t="str">
        <f t="shared" si="12"/>
        <v/>
      </c>
      <c r="W103" s="250"/>
      <c r="X103" s="294"/>
      <c r="Y103" s="295"/>
      <c r="Z103" s="295"/>
      <c r="AA103" s="296"/>
      <c r="AB103" s="251"/>
      <c r="AC103" s="216"/>
      <c r="AD103" s="216"/>
      <c r="AE103" s="216"/>
      <c r="AF103" s="217" t="str">
        <f t="shared" si="13"/>
        <v/>
      </c>
      <c r="AG103" s="216"/>
      <c r="AH103" s="217"/>
      <c r="AI103" s="216"/>
      <c r="AJ103" s="217"/>
      <c r="AK103" s="216" t="str">
        <f t="shared" si="14"/>
        <v/>
      </c>
      <c r="AL103" s="217"/>
      <c r="AM103" s="216"/>
      <c r="AN103" s="217"/>
      <c r="AO103" s="216"/>
      <c r="AP103" s="216" t="str">
        <f t="shared" si="15"/>
        <v>.</v>
      </c>
      <c r="AQ103" s="218"/>
    </row>
    <row r="104" spans="1:43" ht="34.5" x14ac:dyDescent="0.25">
      <c r="A104" s="184" t="str">
        <f>MID(F$100,FIND("(Q",F$100)+1,8)&amp;"_iv"</f>
        <v>Q1b.d.2a_iv</v>
      </c>
      <c r="B104" s="184" t="s">
        <v>154</v>
      </c>
      <c r="C104" s="242"/>
      <c r="F104" s="252"/>
      <c r="G104" s="253" t="s">
        <v>666</v>
      </c>
      <c r="H104" s="254"/>
      <c r="I104" s="693"/>
      <c r="J104" s="458"/>
      <c r="K104" s="244"/>
      <c r="L104" s="244"/>
      <c r="M104" s="255"/>
      <c r="N104" s="208" t="s">
        <v>0</v>
      </c>
      <c r="O104" s="262" t="s">
        <v>916</v>
      </c>
      <c r="P104" s="249"/>
      <c r="Q104" s="249"/>
      <c r="R104" s="249"/>
      <c r="S104" s="249"/>
      <c r="T104" s="249"/>
      <c r="U104" s="249"/>
      <c r="V104" s="249" t="str">
        <f t="shared" si="12"/>
        <v/>
      </c>
      <c r="W104" s="250"/>
      <c r="X104" s="294"/>
      <c r="Y104" s="295"/>
      <c r="Z104" s="295"/>
      <c r="AA104" s="296"/>
      <c r="AB104" s="251"/>
      <c r="AC104" s="216"/>
      <c r="AD104" s="216"/>
      <c r="AE104" s="216"/>
      <c r="AF104" s="217" t="str">
        <f t="shared" si="13"/>
        <v/>
      </c>
      <c r="AG104" s="216"/>
      <c r="AH104" s="217"/>
      <c r="AI104" s="216"/>
      <c r="AJ104" s="217"/>
      <c r="AK104" s="216" t="str">
        <f t="shared" si="14"/>
        <v/>
      </c>
      <c r="AL104" s="217"/>
      <c r="AM104" s="216"/>
      <c r="AN104" s="217"/>
      <c r="AO104" s="216"/>
      <c r="AP104" s="216" t="str">
        <f t="shared" si="15"/>
        <v>.</v>
      </c>
      <c r="AQ104" s="218"/>
    </row>
    <row r="105" spans="1:43" ht="45" customHeight="1" x14ac:dyDescent="0.25">
      <c r="A105" s="184" t="str">
        <f>MID(F$100,FIND("(Q",F$100)+1,8)&amp;"_v"</f>
        <v>Q1b.d.2a_v</v>
      </c>
      <c r="B105" s="184" t="s">
        <v>154</v>
      </c>
      <c r="C105" s="242"/>
      <c r="F105" s="252"/>
      <c r="G105" s="694" t="s">
        <v>667</v>
      </c>
      <c r="H105" s="695"/>
      <c r="I105" s="693"/>
      <c r="J105" s="458"/>
      <c r="K105" s="244"/>
      <c r="L105" s="244"/>
      <c r="M105" s="255"/>
      <c r="N105" s="208" t="s">
        <v>0</v>
      </c>
      <c r="O105" s="262" t="s">
        <v>916</v>
      </c>
      <c r="P105" s="249"/>
      <c r="Q105" s="249"/>
      <c r="R105" s="249"/>
      <c r="S105" s="249"/>
      <c r="T105" s="249"/>
      <c r="U105" s="249"/>
      <c r="V105" s="249" t="str">
        <f t="shared" si="12"/>
        <v/>
      </c>
      <c r="W105" s="250"/>
      <c r="X105" s="294"/>
      <c r="Y105" s="295"/>
      <c r="Z105" s="295"/>
      <c r="AA105" s="296"/>
      <c r="AB105" s="251"/>
      <c r="AC105" s="216"/>
      <c r="AD105" s="216"/>
      <c r="AE105" s="216"/>
      <c r="AF105" s="217" t="str">
        <f t="shared" si="13"/>
        <v/>
      </c>
      <c r="AG105" s="216"/>
      <c r="AH105" s="217"/>
      <c r="AI105" s="216"/>
      <c r="AJ105" s="217"/>
      <c r="AK105" s="216" t="str">
        <f t="shared" si="14"/>
        <v/>
      </c>
      <c r="AL105" s="217"/>
      <c r="AM105" s="216"/>
      <c r="AN105" s="217"/>
      <c r="AO105" s="216"/>
      <c r="AP105" s="216" t="str">
        <f t="shared" si="15"/>
        <v>.</v>
      </c>
      <c r="AQ105" s="218"/>
    </row>
    <row r="106" spans="1:43" ht="34.5" x14ac:dyDescent="0.25">
      <c r="A106" s="184" t="str">
        <f>MID(F$100,FIND("(Q",F$100)+1,8)&amp;"_vi"</f>
        <v>Q1b.d.2a_vi</v>
      </c>
      <c r="B106" s="184" t="s">
        <v>154</v>
      </c>
      <c r="C106" s="242"/>
      <c r="F106" s="252"/>
      <c r="G106" s="253" t="s">
        <v>668</v>
      </c>
      <c r="H106" s="254"/>
      <c r="I106" s="693"/>
      <c r="J106" s="458"/>
      <c r="K106" s="244"/>
      <c r="L106" s="244"/>
      <c r="M106" s="255"/>
      <c r="N106" s="208" t="s">
        <v>0</v>
      </c>
      <c r="O106" s="262" t="s">
        <v>916</v>
      </c>
      <c r="P106" s="249"/>
      <c r="Q106" s="249"/>
      <c r="R106" s="249"/>
      <c r="S106" s="249"/>
      <c r="T106" s="249"/>
      <c r="U106" s="249"/>
      <c r="V106" s="249" t="str">
        <f t="shared" si="12"/>
        <v/>
      </c>
      <c r="W106" s="250"/>
      <c r="X106" s="294"/>
      <c r="Y106" s="295"/>
      <c r="Z106" s="295"/>
      <c r="AA106" s="296"/>
      <c r="AB106" s="251"/>
      <c r="AC106" s="216"/>
      <c r="AD106" s="216"/>
      <c r="AE106" s="216"/>
      <c r="AF106" s="217" t="str">
        <f t="shared" si="13"/>
        <v/>
      </c>
      <c r="AG106" s="216"/>
      <c r="AH106" s="217"/>
      <c r="AI106" s="216"/>
      <c r="AJ106" s="217"/>
      <c r="AK106" s="216" t="str">
        <f t="shared" si="14"/>
        <v/>
      </c>
      <c r="AL106" s="217"/>
      <c r="AM106" s="216"/>
      <c r="AN106" s="217"/>
      <c r="AO106" s="216"/>
      <c r="AP106" s="216" t="str">
        <f t="shared" si="15"/>
        <v>.</v>
      </c>
      <c r="AQ106" s="218"/>
    </row>
    <row r="107" spans="1:43" ht="34.5" x14ac:dyDescent="0.25">
      <c r="A107" s="184" t="str">
        <f>MID(F$100,FIND("(Q",F$100)+1,8)&amp;"_vii"</f>
        <v>Q1b.d.2a_vii</v>
      </c>
      <c r="B107" s="184" t="s">
        <v>154</v>
      </c>
      <c r="C107" s="242"/>
      <c r="F107" s="252"/>
      <c r="G107" s="253" t="s">
        <v>669</v>
      </c>
      <c r="H107" s="256"/>
      <c r="I107" s="693"/>
      <c r="J107" s="458"/>
      <c r="K107" s="244"/>
      <c r="L107" s="244"/>
      <c r="M107" s="255"/>
      <c r="N107" s="208" t="s">
        <v>0</v>
      </c>
      <c r="O107" s="262" t="s">
        <v>916</v>
      </c>
      <c r="P107" s="249"/>
      <c r="Q107" s="249"/>
      <c r="R107" s="249"/>
      <c r="S107" s="249"/>
      <c r="T107" s="249"/>
      <c r="U107" s="249"/>
      <c r="V107" s="249" t="str">
        <f t="shared" si="12"/>
        <v/>
      </c>
      <c r="W107" s="250"/>
      <c r="X107" s="294"/>
      <c r="Y107" s="295"/>
      <c r="Z107" s="295"/>
      <c r="AA107" s="296"/>
      <c r="AB107" s="251"/>
      <c r="AC107" s="216"/>
      <c r="AD107" s="216"/>
      <c r="AE107" s="216"/>
      <c r="AF107" s="217" t="str">
        <f t="shared" si="13"/>
        <v/>
      </c>
      <c r="AG107" s="216"/>
      <c r="AH107" s="217"/>
      <c r="AI107" s="216"/>
      <c r="AJ107" s="217"/>
      <c r="AK107" s="216" t="str">
        <f t="shared" si="14"/>
        <v/>
      </c>
      <c r="AL107" s="217"/>
      <c r="AM107" s="216"/>
      <c r="AN107" s="217"/>
      <c r="AO107" s="216"/>
      <c r="AP107" s="216" t="str">
        <f t="shared" si="15"/>
        <v>.</v>
      </c>
      <c r="AQ107" s="218"/>
    </row>
    <row r="108" spans="1:43" ht="26.25" customHeight="1" x14ac:dyDescent="0.25">
      <c r="C108" s="242"/>
      <c r="E108" s="257"/>
      <c r="F108" s="624" t="s">
        <v>793</v>
      </c>
      <c r="G108" s="624"/>
      <c r="H108" s="625"/>
      <c r="I108" s="258"/>
      <c r="J108" s="458"/>
      <c r="K108" s="244"/>
      <c r="L108" s="244"/>
      <c r="M108" s="255"/>
      <c r="N108" s="34"/>
      <c r="O108" s="221"/>
      <c r="P108" s="246"/>
      <c r="Q108" s="246"/>
      <c r="R108" s="246"/>
      <c r="S108" s="246"/>
      <c r="T108" s="246"/>
      <c r="U108" s="246"/>
      <c r="V108" s="246"/>
      <c r="W108" s="223"/>
      <c r="X108" s="294"/>
      <c r="Y108" s="295"/>
      <c r="Z108" s="295"/>
      <c r="AA108" s="296"/>
      <c r="AB108" s="247"/>
      <c r="AC108" s="221"/>
      <c r="AD108" s="221"/>
      <c r="AE108" s="221"/>
      <c r="AF108" s="222"/>
      <c r="AG108" s="221"/>
      <c r="AH108" s="222"/>
      <c r="AI108" s="221"/>
      <c r="AJ108" s="222"/>
      <c r="AK108" s="221"/>
      <c r="AL108" s="222"/>
      <c r="AM108" s="221"/>
      <c r="AN108" s="222"/>
      <c r="AO108" s="221"/>
      <c r="AP108" s="221"/>
      <c r="AQ108" s="223"/>
    </row>
    <row r="109" spans="1:43" ht="34.5" x14ac:dyDescent="0.25">
      <c r="A109" s="184" t="str">
        <f>MID(F$108,FIND("(Q",F$108)+1,8)&amp;"_i"</f>
        <v>Q1b.d.2b_i</v>
      </c>
      <c r="B109" s="184" t="s">
        <v>154</v>
      </c>
      <c r="C109" s="242"/>
      <c r="E109" s="257"/>
      <c r="F109" s="181"/>
      <c r="G109" s="696" t="s">
        <v>670</v>
      </c>
      <c r="H109" s="697"/>
      <c r="I109" s="258"/>
      <c r="J109" s="458"/>
      <c r="K109" s="244"/>
      <c r="L109" s="244"/>
      <c r="M109" s="255"/>
      <c r="N109" s="208" t="s">
        <v>0</v>
      </c>
      <c r="O109" s="262" t="s">
        <v>916</v>
      </c>
      <c r="P109" s="249"/>
      <c r="Q109" s="249"/>
      <c r="R109" s="249"/>
      <c r="S109" s="249"/>
      <c r="T109" s="249"/>
      <c r="U109" s="249"/>
      <c r="V109" s="249" t="str">
        <f t="shared" si="12"/>
        <v/>
      </c>
      <c r="W109" s="250"/>
      <c r="X109" s="294"/>
      <c r="Y109" s="295"/>
      <c r="Z109" s="295"/>
      <c r="AA109" s="296"/>
      <c r="AB109" s="251"/>
      <c r="AC109" s="216"/>
      <c r="AD109" s="216"/>
      <c r="AE109" s="216"/>
      <c r="AF109" s="217" t="str">
        <f t="shared" si="13"/>
        <v/>
      </c>
      <c r="AG109" s="216"/>
      <c r="AH109" s="217"/>
      <c r="AI109" s="216"/>
      <c r="AJ109" s="217"/>
      <c r="AK109" s="216" t="str">
        <f t="shared" si="14"/>
        <v/>
      </c>
      <c r="AL109" s="217"/>
      <c r="AM109" s="216"/>
      <c r="AN109" s="217"/>
      <c r="AO109" s="216"/>
      <c r="AP109" s="216" t="str">
        <f t="shared" si="15"/>
        <v>.</v>
      </c>
      <c r="AQ109" s="218"/>
    </row>
    <row r="110" spans="1:43" ht="34.5" x14ac:dyDescent="0.25">
      <c r="A110" s="184" t="str">
        <f>MID(F$108,FIND("(Q",F$108)+1,8)&amp;"_ii"</f>
        <v>Q1b.d.2b_ii</v>
      </c>
      <c r="B110" s="184" t="s">
        <v>154</v>
      </c>
      <c r="C110" s="242"/>
      <c r="E110" s="257"/>
      <c r="F110" s="181"/>
      <c r="G110" s="696" t="s">
        <v>671</v>
      </c>
      <c r="H110" s="697"/>
      <c r="I110" s="258"/>
      <c r="J110" s="458"/>
      <c r="K110" s="244"/>
      <c r="L110" s="244"/>
      <c r="M110" s="255"/>
      <c r="N110" s="208" t="s">
        <v>0</v>
      </c>
      <c r="O110" s="262" t="s">
        <v>916</v>
      </c>
      <c r="P110" s="249"/>
      <c r="Q110" s="249"/>
      <c r="R110" s="249"/>
      <c r="S110" s="249"/>
      <c r="T110" s="249"/>
      <c r="U110" s="249"/>
      <c r="V110" s="249" t="str">
        <f t="shared" si="12"/>
        <v/>
      </c>
      <c r="W110" s="250"/>
      <c r="X110" s="294"/>
      <c r="Y110" s="295"/>
      <c r="Z110" s="295"/>
      <c r="AA110" s="296"/>
      <c r="AB110" s="251"/>
      <c r="AC110" s="216"/>
      <c r="AD110" s="216"/>
      <c r="AE110" s="216"/>
      <c r="AF110" s="217" t="str">
        <f t="shared" si="13"/>
        <v/>
      </c>
      <c r="AG110" s="216"/>
      <c r="AH110" s="217"/>
      <c r="AI110" s="216"/>
      <c r="AJ110" s="217"/>
      <c r="AK110" s="216" t="str">
        <f t="shared" si="14"/>
        <v/>
      </c>
      <c r="AL110" s="217"/>
      <c r="AM110" s="216"/>
      <c r="AN110" s="217"/>
      <c r="AO110" s="216"/>
      <c r="AP110" s="216" t="str">
        <f t="shared" si="15"/>
        <v>.</v>
      </c>
      <c r="AQ110" s="218"/>
    </row>
    <row r="111" spans="1:43" ht="34.5" x14ac:dyDescent="0.25">
      <c r="A111" s="184" t="str">
        <f>MID(F$108,FIND("(Q",F$108)+1,8)&amp;"_iii"</f>
        <v>Q1b.d.2b_iii</v>
      </c>
      <c r="B111" s="184" t="s">
        <v>154</v>
      </c>
      <c r="C111" s="242"/>
      <c r="E111" s="257"/>
      <c r="F111" s="181"/>
      <c r="G111" s="696" t="s">
        <v>672</v>
      </c>
      <c r="H111" s="697"/>
      <c r="I111" s="258"/>
      <c r="J111" s="458"/>
      <c r="K111" s="244"/>
      <c r="L111" s="244"/>
      <c r="M111" s="255"/>
      <c r="N111" s="208" t="s">
        <v>0</v>
      </c>
      <c r="O111" s="262" t="s">
        <v>916</v>
      </c>
      <c r="P111" s="249"/>
      <c r="Q111" s="249"/>
      <c r="R111" s="249"/>
      <c r="S111" s="249"/>
      <c r="T111" s="249"/>
      <c r="U111" s="249"/>
      <c r="V111" s="249" t="str">
        <f t="shared" si="12"/>
        <v/>
      </c>
      <c r="W111" s="250"/>
      <c r="X111" s="294"/>
      <c r="Y111" s="295"/>
      <c r="Z111" s="295"/>
      <c r="AA111" s="296"/>
      <c r="AB111" s="251"/>
      <c r="AC111" s="216"/>
      <c r="AD111" s="216"/>
      <c r="AE111" s="216"/>
      <c r="AF111" s="217" t="str">
        <f t="shared" si="13"/>
        <v/>
      </c>
      <c r="AG111" s="216"/>
      <c r="AH111" s="217"/>
      <c r="AI111" s="216"/>
      <c r="AJ111" s="217"/>
      <c r="AK111" s="216" t="str">
        <f t="shared" si="14"/>
        <v/>
      </c>
      <c r="AL111" s="217"/>
      <c r="AM111" s="216"/>
      <c r="AN111" s="217"/>
      <c r="AO111" s="216"/>
      <c r="AP111" s="216" t="str">
        <f t="shared" si="15"/>
        <v>.</v>
      </c>
      <c r="AQ111" s="218"/>
    </row>
    <row r="112" spans="1:43" ht="34.5" x14ac:dyDescent="0.25">
      <c r="A112" s="184" t="str">
        <f>MID(F$108,FIND("(Q",F$108)+1,8)&amp;"_iv"</f>
        <v>Q1b.d.2b_iv</v>
      </c>
      <c r="B112" s="184" t="s">
        <v>154</v>
      </c>
      <c r="C112" s="242"/>
      <c r="E112" s="257"/>
      <c r="F112" s="181"/>
      <c r="G112" s="696" t="s">
        <v>673</v>
      </c>
      <c r="H112" s="697"/>
      <c r="I112" s="258"/>
      <c r="J112" s="458"/>
      <c r="K112" s="244"/>
      <c r="L112" s="244"/>
      <c r="M112" s="255"/>
      <c r="N112" s="208" t="s">
        <v>0</v>
      </c>
      <c r="O112" s="262" t="s">
        <v>916</v>
      </c>
      <c r="P112" s="249"/>
      <c r="Q112" s="249"/>
      <c r="R112" s="249"/>
      <c r="S112" s="249"/>
      <c r="T112" s="249"/>
      <c r="U112" s="249"/>
      <c r="V112" s="249" t="str">
        <f t="shared" si="12"/>
        <v/>
      </c>
      <c r="W112" s="250"/>
      <c r="X112" s="294"/>
      <c r="Y112" s="295"/>
      <c r="Z112" s="295"/>
      <c r="AA112" s="296"/>
      <c r="AB112" s="251"/>
      <c r="AC112" s="216"/>
      <c r="AD112" s="216"/>
      <c r="AE112" s="216"/>
      <c r="AF112" s="217" t="str">
        <f t="shared" si="13"/>
        <v/>
      </c>
      <c r="AG112" s="216"/>
      <c r="AH112" s="217"/>
      <c r="AI112" s="216"/>
      <c r="AJ112" s="217"/>
      <c r="AK112" s="216" t="str">
        <f t="shared" si="14"/>
        <v/>
      </c>
      <c r="AL112" s="217"/>
      <c r="AM112" s="216"/>
      <c r="AN112" s="217"/>
      <c r="AO112" s="216"/>
      <c r="AP112" s="216" t="str">
        <f t="shared" si="15"/>
        <v>.</v>
      </c>
      <c r="AQ112" s="218"/>
    </row>
    <row r="113" spans="1:43" ht="34.5" x14ac:dyDescent="0.25">
      <c r="A113" s="184" t="str">
        <f>MID(F$108,FIND("(Q",F$108)+1,8)&amp;"_v"</f>
        <v>Q1b.d.2b_v</v>
      </c>
      <c r="B113" s="184" t="s">
        <v>154</v>
      </c>
      <c r="C113" s="242"/>
      <c r="E113" s="257"/>
      <c r="F113" s="181"/>
      <c r="G113" s="696" t="s">
        <v>674</v>
      </c>
      <c r="H113" s="697"/>
      <c r="I113" s="258"/>
      <c r="J113" s="458"/>
      <c r="K113" s="244"/>
      <c r="L113" s="244"/>
      <c r="M113" s="255"/>
      <c r="N113" s="208" t="s">
        <v>0</v>
      </c>
      <c r="O113" s="262" t="s">
        <v>916</v>
      </c>
      <c r="P113" s="249"/>
      <c r="Q113" s="249"/>
      <c r="R113" s="249"/>
      <c r="S113" s="249"/>
      <c r="T113" s="249"/>
      <c r="U113" s="249"/>
      <c r="V113" s="249" t="str">
        <f t="shared" si="12"/>
        <v/>
      </c>
      <c r="W113" s="250"/>
      <c r="X113" s="294"/>
      <c r="Y113" s="295"/>
      <c r="Z113" s="295"/>
      <c r="AA113" s="296"/>
      <c r="AB113" s="251"/>
      <c r="AC113" s="216"/>
      <c r="AD113" s="216"/>
      <c r="AE113" s="216"/>
      <c r="AF113" s="217" t="str">
        <f t="shared" si="13"/>
        <v/>
      </c>
      <c r="AG113" s="216"/>
      <c r="AH113" s="217"/>
      <c r="AI113" s="216"/>
      <c r="AJ113" s="217"/>
      <c r="AK113" s="216" t="str">
        <f t="shared" si="14"/>
        <v/>
      </c>
      <c r="AL113" s="217"/>
      <c r="AM113" s="216"/>
      <c r="AN113" s="217"/>
      <c r="AO113" s="216"/>
      <c r="AP113" s="216" t="str">
        <f t="shared" si="15"/>
        <v>.</v>
      </c>
      <c r="AQ113" s="218"/>
    </row>
    <row r="114" spans="1:43" ht="34.5" x14ac:dyDescent="0.25">
      <c r="A114" s="184" t="str">
        <f>MID(F$108,FIND("(Q",F$108)+1,8)&amp;"_vi"</f>
        <v>Q1b.d.2b_vi</v>
      </c>
      <c r="B114" s="184" t="s">
        <v>154</v>
      </c>
      <c r="C114" s="242"/>
      <c r="E114" s="257"/>
      <c r="F114" s="181"/>
      <c r="G114" s="696" t="s">
        <v>675</v>
      </c>
      <c r="H114" s="697"/>
      <c r="I114" s="258"/>
      <c r="J114" s="458"/>
      <c r="K114" s="244"/>
      <c r="L114" s="244"/>
      <c r="M114" s="255"/>
      <c r="N114" s="208" t="s">
        <v>0</v>
      </c>
      <c r="O114" s="262" t="s">
        <v>916</v>
      </c>
      <c r="P114" s="249"/>
      <c r="Q114" s="249"/>
      <c r="R114" s="249"/>
      <c r="S114" s="249"/>
      <c r="T114" s="249"/>
      <c r="U114" s="249"/>
      <c r="V114" s="249" t="str">
        <f t="shared" si="12"/>
        <v/>
      </c>
      <c r="W114" s="250"/>
      <c r="X114" s="294"/>
      <c r="Y114" s="295"/>
      <c r="Z114" s="295"/>
      <c r="AA114" s="296"/>
      <c r="AB114" s="251"/>
      <c r="AC114" s="216"/>
      <c r="AD114" s="216"/>
      <c r="AE114" s="216"/>
      <c r="AF114" s="217" t="str">
        <f t="shared" si="13"/>
        <v/>
      </c>
      <c r="AG114" s="216"/>
      <c r="AH114" s="217"/>
      <c r="AI114" s="216"/>
      <c r="AJ114" s="217"/>
      <c r="AK114" s="216" t="str">
        <f t="shared" si="14"/>
        <v/>
      </c>
      <c r="AL114" s="217"/>
      <c r="AM114" s="216"/>
      <c r="AN114" s="217"/>
      <c r="AO114" s="216"/>
      <c r="AP114" s="216" t="str">
        <f t="shared" si="15"/>
        <v>.</v>
      </c>
      <c r="AQ114" s="218"/>
    </row>
    <row r="115" spans="1:43" ht="34.5" x14ac:dyDescent="0.25">
      <c r="A115" s="184" t="str">
        <f>MID(F$108,FIND("(Q",F$108)+1,8)&amp;"_vii"</f>
        <v>Q1b.d.2b_vii</v>
      </c>
      <c r="B115" s="184" t="s">
        <v>154</v>
      </c>
      <c r="C115" s="242"/>
      <c r="E115" s="257"/>
      <c r="F115" s="252"/>
      <c r="G115" s="696" t="s">
        <v>676</v>
      </c>
      <c r="H115" s="697"/>
      <c r="I115" s="258"/>
      <c r="J115" s="458"/>
      <c r="K115" s="244"/>
      <c r="L115" s="244"/>
      <c r="M115" s="255"/>
      <c r="N115" s="208" t="s">
        <v>0</v>
      </c>
      <c r="O115" s="262" t="s">
        <v>916</v>
      </c>
      <c r="P115" s="249"/>
      <c r="Q115" s="249"/>
      <c r="R115" s="249"/>
      <c r="S115" s="249"/>
      <c r="T115" s="249"/>
      <c r="U115" s="249"/>
      <c r="V115" s="249" t="str">
        <f t="shared" si="12"/>
        <v/>
      </c>
      <c r="W115" s="250"/>
      <c r="X115" s="294"/>
      <c r="Y115" s="295"/>
      <c r="Z115" s="295"/>
      <c r="AA115" s="296"/>
      <c r="AB115" s="251"/>
      <c r="AC115" s="216"/>
      <c r="AD115" s="216"/>
      <c r="AE115" s="216"/>
      <c r="AF115" s="217" t="str">
        <f t="shared" si="13"/>
        <v/>
      </c>
      <c r="AG115" s="216"/>
      <c r="AH115" s="217"/>
      <c r="AI115" s="216"/>
      <c r="AJ115" s="217"/>
      <c r="AK115" s="216" t="str">
        <f t="shared" si="14"/>
        <v/>
      </c>
      <c r="AL115" s="217"/>
      <c r="AM115" s="216"/>
      <c r="AN115" s="217"/>
      <c r="AO115" s="216"/>
      <c r="AP115" s="216" t="str">
        <f t="shared" si="15"/>
        <v>.</v>
      </c>
      <c r="AQ115" s="218"/>
    </row>
    <row r="116" spans="1:43" ht="34.5" x14ac:dyDescent="0.25">
      <c r="A116" s="184" t="str">
        <f>MID(F$108,FIND("(Q",F$108)+1,8)&amp;"_viii"</f>
        <v>Q1b.d.2b_viii</v>
      </c>
      <c r="B116" s="184" t="s">
        <v>154</v>
      </c>
      <c r="C116" s="242"/>
      <c r="E116" s="257"/>
      <c r="F116" s="252"/>
      <c r="G116" s="698" t="s">
        <v>669</v>
      </c>
      <c r="H116" s="699"/>
      <c r="I116" s="258"/>
      <c r="J116" s="458"/>
      <c r="K116" s="244"/>
      <c r="L116" s="244"/>
      <c r="M116" s="255"/>
      <c r="N116" s="208" t="s">
        <v>0</v>
      </c>
      <c r="O116" s="262" t="s">
        <v>916</v>
      </c>
      <c r="P116" s="249"/>
      <c r="Q116" s="249"/>
      <c r="R116" s="249"/>
      <c r="S116" s="249"/>
      <c r="T116" s="249"/>
      <c r="U116" s="249"/>
      <c r="V116" s="249" t="str">
        <f t="shared" si="12"/>
        <v/>
      </c>
      <c r="W116" s="250"/>
      <c r="X116" s="294"/>
      <c r="Y116" s="295"/>
      <c r="Z116" s="295"/>
      <c r="AA116" s="296"/>
      <c r="AB116" s="251"/>
      <c r="AC116" s="216"/>
      <c r="AD116" s="216"/>
      <c r="AE116" s="216"/>
      <c r="AF116" s="217" t="str">
        <f t="shared" si="13"/>
        <v/>
      </c>
      <c r="AG116" s="216"/>
      <c r="AH116" s="217"/>
      <c r="AI116" s="216"/>
      <c r="AJ116" s="217"/>
      <c r="AK116" s="216" t="str">
        <f t="shared" si="14"/>
        <v/>
      </c>
      <c r="AL116" s="217"/>
      <c r="AM116" s="216"/>
      <c r="AN116" s="217"/>
      <c r="AO116" s="216"/>
      <c r="AP116" s="216" t="str">
        <f t="shared" si="15"/>
        <v>.</v>
      </c>
      <c r="AQ116" s="218"/>
    </row>
    <row r="117" spans="1:43" ht="57.5" x14ac:dyDescent="0.25">
      <c r="A117" s="184" t="str">
        <f>MID(E117,FIND("(Q",E117)+1,7)</f>
        <v>Q1b.d.3</v>
      </c>
      <c r="B117" s="184" t="s">
        <v>154</v>
      </c>
      <c r="C117" s="242"/>
      <c r="E117" s="691" t="s">
        <v>794</v>
      </c>
      <c r="F117" s="691"/>
      <c r="G117" s="691"/>
      <c r="H117" s="692"/>
      <c r="I117" s="259" t="s">
        <v>677</v>
      </c>
      <c r="J117" s="458"/>
      <c r="K117" s="244"/>
      <c r="L117" s="244"/>
      <c r="M117" s="255"/>
      <c r="N117" s="208" t="s">
        <v>0</v>
      </c>
      <c r="O117" s="262" t="s">
        <v>916</v>
      </c>
      <c r="P117" s="249"/>
      <c r="Q117" s="249"/>
      <c r="R117" s="249"/>
      <c r="S117" s="249"/>
      <c r="T117" s="249"/>
      <c r="U117" s="249"/>
      <c r="V117" s="249" t="str">
        <f t="shared" si="12"/>
        <v/>
      </c>
      <c r="W117" s="250"/>
      <c r="X117" s="294"/>
      <c r="Y117" s="295"/>
      <c r="Z117" s="295"/>
      <c r="AA117" s="296"/>
      <c r="AB117" s="251"/>
      <c r="AC117" s="216"/>
      <c r="AD117" s="216"/>
      <c r="AE117" s="216"/>
      <c r="AF117" s="217" t="str">
        <f t="shared" si="13"/>
        <v/>
      </c>
      <c r="AG117" s="216"/>
      <c r="AH117" s="217"/>
      <c r="AI117" s="216"/>
      <c r="AJ117" s="217"/>
      <c r="AK117" s="216" t="str">
        <f t="shared" si="14"/>
        <v/>
      </c>
      <c r="AL117" s="217"/>
      <c r="AM117" s="216"/>
      <c r="AN117" s="217"/>
      <c r="AO117" s="216"/>
      <c r="AP117" s="216" t="str">
        <f t="shared" si="15"/>
        <v>.</v>
      </c>
      <c r="AQ117" s="218"/>
    </row>
    <row r="118" spans="1:43" ht="77.25" customHeight="1" x14ac:dyDescent="0.25">
      <c r="C118" s="242"/>
      <c r="E118" s="93"/>
      <c r="F118" s="691" t="s">
        <v>795</v>
      </c>
      <c r="G118" s="691"/>
      <c r="H118" s="692"/>
      <c r="I118" s="260"/>
      <c r="J118" s="458"/>
      <c r="K118" s="244"/>
      <c r="L118" s="244"/>
      <c r="M118" s="255"/>
      <c r="N118" s="34"/>
      <c r="O118" s="221"/>
      <c r="P118" s="246"/>
      <c r="Q118" s="246"/>
      <c r="R118" s="246"/>
      <c r="S118" s="246"/>
      <c r="T118" s="246"/>
      <c r="U118" s="246"/>
      <c r="V118" s="246"/>
      <c r="W118" s="223"/>
      <c r="X118" s="294"/>
      <c r="Y118" s="295"/>
      <c r="Z118" s="295"/>
      <c r="AA118" s="296"/>
      <c r="AB118" s="247"/>
      <c r="AC118" s="221"/>
      <c r="AD118" s="221"/>
      <c r="AE118" s="221"/>
      <c r="AF118" s="222"/>
      <c r="AG118" s="221"/>
      <c r="AH118" s="222"/>
      <c r="AI118" s="221"/>
      <c r="AJ118" s="222"/>
      <c r="AK118" s="221"/>
      <c r="AL118" s="222"/>
      <c r="AM118" s="221"/>
      <c r="AN118" s="222"/>
      <c r="AO118" s="221"/>
      <c r="AP118" s="221"/>
      <c r="AQ118" s="223"/>
    </row>
    <row r="119" spans="1:43" ht="34.5" x14ac:dyDescent="0.25">
      <c r="A119" s="184" t="str">
        <f>MID(F$118,FIND("(Q",F$118)+1,8)&amp;"_i"</f>
        <v>Q1b.d.3a_i</v>
      </c>
      <c r="B119" s="184" t="s">
        <v>154</v>
      </c>
      <c r="C119" s="242"/>
      <c r="E119" s="93"/>
      <c r="F119" s="93"/>
      <c r="G119" s="696" t="s">
        <v>678</v>
      </c>
      <c r="H119" s="697"/>
      <c r="I119" s="260"/>
      <c r="J119" s="458"/>
      <c r="K119" s="244"/>
      <c r="L119" s="244"/>
      <c r="M119" s="255"/>
      <c r="N119" s="208" t="s">
        <v>0</v>
      </c>
      <c r="O119" s="262" t="s">
        <v>916</v>
      </c>
      <c r="P119" s="261"/>
      <c r="Q119" s="262"/>
      <c r="R119" s="249"/>
      <c r="S119" s="249"/>
      <c r="T119" s="249"/>
      <c r="U119" s="249"/>
      <c r="V119" s="249" t="str">
        <f t="shared" si="12"/>
        <v/>
      </c>
      <c r="W119" s="250"/>
      <c r="X119" s="294"/>
      <c r="Y119" s="295"/>
      <c r="Z119" s="295"/>
      <c r="AA119" s="296"/>
      <c r="AB119" s="251"/>
      <c r="AC119" s="216"/>
      <c r="AD119" s="216"/>
      <c r="AE119" s="216"/>
      <c r="AF119" s="217" t="str">
        <f t="shared" si="13"/>
        <v/>
      </c>
      <c r="AG119" s="216"/>
      <c r="AH119" s="217"/>
      <c r="AI119" s="216"/>
      <c r="AJ119" s="217"/>
      <c r="AK119" s="216" t="str">
        <f t="shared" si="14"/>
        <v/>
      </c>
      <c r="AL119" s="217"/>
      <c r="AM119" s="216"/>
      <c r="AN119" s="217"/>
      <c r="AO119" s="216"/>
      <c r="AP119" s="216" t="str">
        <f t="shared" si="15"/>
        <v>.</v>
      </c>
      <c r="AQ119" s="218"/>
    </row>
    <row r="120" spans="1:43" ht="34.5" x14ac:dyDescent="0.25">
      <c r="A120" s="184" t="str">
        <f>MID(F$118,FIND("(Q",F$118)+1,8)&amp;"_ii"</f>
        <v>Q1b.d.3a_ii</v>
      </c>
      <c r="B120" s="184" t="s">
        <v>154</v>
      </c>
      <c r="C120" s="242"/>
      <c r="E120" s="93"/>
      <c r="F120" s="93"/>
      <c r="G120" s="696" t="s">
        <v>679</v>
      </c>
      <c r="H120" s="697"/>
      <c r="I120" s="260"/>
      <c r="J120" s="458"/>
      <c r="K120" s="244"/>
      <c r="L120" s="244"/>
      <c r="M120" s="255"/>
      <c r="N120" s="208" t="s">
        <v>0</v>
      </c>
      <c r="O120" s="262" t="s">
        <v>916</v>
      </c>
      <c r="P120" s="249"/>
      <c r="Q120" s="249"/>
      <c r="R120" s="249"/>
      <c r="S120" s="249"/>
      <c r="T120" s="249"/>
      <c r="U120" s="249"/>
      <c r="V120" s="249" t="str">
        <f t="shared" si="12"/>
        <v/>
      </c>
      <c r="W120" s="250"/>
      <c r="X120" s="294"/>
      <c r="Y120" s="295"/>
      <c r="Z120" s="295"/>
      <c r="AA120" s="296"/>
      <c r="AB120" s="251"/>
      <c r="AC120" s="216"/>
      <c r="AD120" s="216"/>
      <c r="AE120" s="216"/>
      <c r="AF120" s="217" t="str">
        <f t="shared" si="13"/>
        <v/>
      </c>
      <c r="AG120" s="216"/>
      <c r="AH120" s="217"/>
      <c r="AI120" s="216"/>
      <c r="AJ120" s="217"/>
      <c r="AK120" s="216" t="str">
        <f t="shared" si="14"/>
        <v/>
      </c>
      <c r="AL120" s="217"/>
      <c r="AM120" s="216"/>
      <c r="AN120" s="217"/>
      <c r="AO120" s="216"/>
      <c r="AP120" s="216" t="str">
        <f t="shared" si="15"/>
        <v>.</v>
      </c>
      <c r="AQ120" s="218"/>
    </row>
    <row r="121" spans="1:43" ht="34.5" x14ac:dyDescent="0.25">
      <c r="A121" s="184" t="str">
        <f>MID(F$118,FIND("(Q",F$118)+1,8)&amp;"_iii"</f>
        <v>Q1b.d.3a_iii</v>
      </c>
      <c r="B121" s="184" t="s">
        <v>154</v>
      </c>
      <c r="C121" s="242"/>
      <c r="E121" s="93"/>
      <c r="F121" s="93"/>
      <c r="G121" s="708" t="s">
        <v>680</v>
      </c>
      <c r="H121" s="709"/>
      <c r="I121" s="260"/>
      <c r="J121" s="458"/>
      <c r="K121" s="244"/>
      <c r="L121" s="244"/>
      <c r="M121" s="255"/>
      <c r="N121" s="208" t="s">
        <v>0</v>
      </c>
      <c r="O121" s="262" t="s">
        <v>916</v>
      </c>
      <c r="P121" s="249"/>
      <c r="Q121" s="249"/>
      <c r="R121" s="249"/>
      <c r="S121" s="249"/>
      <c r="T121" s="249"/>
      <c r="U121" s="249"/>
      <c r="V121" s="249" t="str">
        <f t="shared" si="12"/>
        <v/>
      </c>
      <c r="W121" s="250"/>
      <c r="X121" s="294"/>
      <c r="Y121" s="295"/>
      <c r="Z121" s="295"/>
      <c r="AA121" s="296"/>
      <c r="AB121" s="251"/>
      <c r="AC121" s="216"/>
      <c r="AD121" s="216"/>
      <c r="AE121" s="216"/>
      <c r="AF121" s="217" t="str">
        <f t="shared" si="13"/>
        <v/>
      </c>
      <c r="AG121" s="216"/>
      <c r="AH121" s="217"/>
      <c r="AI121" s="216"/>
      <c r="AJ121" s="217"/>
      <c r="AK121" s="216" t="str">
        <f t="shared" si="14"/>
        <v/>
      </c>
      <c r="AL121" s="217"/>
      <c r="AM121" s="216"/>
      <c r="AN121" s="217"/>
      <c r="AO121" s="216"/>
      <c r="AP121" s="216" t="str">
        <f t="shared" si="15"/>
        <v>.</v>
      </c>
      <c r="AQ121" s="218"/>
    </row>
    <row r="122" spans="1:43" ht="34.5" x14ac:dyDescent="0.25">
      <c r="A122" s="184" t="str">
        <f>MID(F$118,FIND("(Q",F$118)+1,8)&amp;"_iv"</f>
        <v>Q1b.d.3a_iv</v>
      </c>
      <c r="B122" s="184" t="s">
        <v>154</v>
      </c>
      <c r="C122" s="242"/>
      <c r="G122" s="253" t="s">
        <v>681</v>
      </c>
      <c r="H122" s="256"/>
      <c r="I122" s="243"/>
      <c r="J122" s="458"/>
      <c r="K122" s="244"/>
      <c r="L122" s="244"/>
      <c r="M122" s="245"/>
      <c r="N122" s="208" t="s">
        <v>0</v>
      </c>
      <c r="O122" s="262" t="s">
        <v>916</v>
      </c>
      <c r="P122" s="249"/>
      <c r="Q122" s="249"/>
      <c r="R122" s="249"/>
      <c r="S122" s="249"/>
      <c r="T122" s="249"/>
      <c r="U122" s="249"/>
      <c r="V122" s="249" t="str">
        <f t="shared" si="12"/>
        <v/>
      </c>
      <c r="W122" s="250"/>
      <c r="X122" s="294"/>
      <c r="Y122" s="295"/>
      <c r="Z122" s="295"/>
      <c r="AA122" s="296"/>
      <c r="AB122" s="251"/>
      <c r="AC122" s="216"/>
      <c r="AD122" s="216"/>
      <c r="AE122" s="216"/>
      <c r="AF122" s="217" t="str">
        <f t="shared" si="13"/>
        <v/>
      </c>
      <c r="AG122" s="216"/>
      <c r="AH122" s="217"/>
      <c r="AI122" s="216"/>
      <c r="AJ122" s="217"/>
      <c r="AK122" s="216" t="str">
        <f t="shared" si="14"/>
        <v/>
      </c>
      <c r="AL122" s="217"/>
      <c r="AM122" s="216"/>
      <c r="AN122" s="217"/>
      <c r="AO122" s="216"/>
      <c r="AP122" s="216" t="str">
        <f t="shared" si="15"/>
        <v>.</v>
      </c>
      <c r="AQ122" s="218"/>
    </row>
    <row r="123" spans="1:43" ht="103.5" x14ac:dyDescent="0.25">
      <c r="A123" s="184" t="str">
        <f>MID(E123,FIND("(Q",E123)+1,7)</f>
        <v>Q1b.d.4</v>
      </c>
      <c r="B123" s="184" t="s">
        <v>154</v>
      </c>
      <c r="C123" s="242"/>
      <c r="E123" s="691" t="s">
        <v>796</v>
      </c>
      <c r="F123" s="691"/>
      <c r="G123" s="691"/>
      <c r="H123" s="692"/>
      <c r="I123" s="248" t="s">
        <v>682</v>
      </c>
      <c r="J123" s="458"/>
      <c r="K123" s="244"/>
      <c r="L123" s="244"/>
      <c r="M123" s="245"/>
      <c r="N123" s="208" t="s">
        <v>0</v>
      </c>
      <c r="O123" s="262" t="s">
        <v>916</v>
      </c>
      <c r="P123" s="249"/>
      <c r="Q123" s="249"/>
      <c r="R123" s="249"/>
      <c r="S123" s="249"/>
      <c r="T123" s="249"/>
      <c r="U123" s="249"/>
      <c r="V123" s="249" t="str">
        <f t="shared" si="12"/>
        <v/>
      </c>
      <c r="W123" s="250"/>
      <c r="X123" s="294"/>
      <c r="Y123" s="295"/>
      <c r="Z123" s="295"/>
      <c r="AA123" s="296"/>
      <c r="AB123" s="251"/>
      <c r="AC123" s="216"/>
      <c r="AD123" s="216"/>
      <c r="AE123" s="216"/>
      <c r="AF123" s="217" t="str">
        <f t="shared" si="13"/>
        <v/>
      </c>
      <c r="AG123" s="216"/>
      <c r="AH123" s="217"/>
      <c r="AI123" s="216"/>
      <c r="AJ123" s="217"/>
      <c r="AK123" s="216" t="str">
        <f t="shared" si="14"/>
        <v/>
      </c>
      <c r="AL123" s="217"/>
      <c r="AM123" s="216"/>
      <c r="AN123" s="217"/>
      <c r="AO123" s="216"/>
      <c r="AP123" s="216" t="str">
        <f t="shared" si="15"/>
        <v>.</v>
      </c>
      <c r="AQ123" s="218"/>
    </row>
    <row r="124" spans="1:43" ht="69" x14ac:dyDescent="0.25">
      <c r="A124" s="184" t="str">
        <f>MID(E124,FIND("(Q",E124)+1,7)</f>
        <v>Q1b.d.5</v>
      </c>
      <c r="B124" s="184" t="s">
        <v>154</v>
      </c>
      <c r="C124" s="242"/>
      <c r="E124" s="691" t="s">
        <v>797</v>
      </c>
      <c r="F124" s="691"/>
      <c r="G124" s="691"/>
      <c r="H124" s="692"/>
      <c r="I124" s="248" t="s">
        <v>683</v>
      </c>
      <c r="J124" s="458"/>
      <c r="K124" s="244"/>
      <c r="L124" s="244"/>
      <c r="M124" s="245"/>
      <c r="N124" s="208" t="s">
        <v>0</v>
      </c>
      <c r="O124" s="262" t="s">
        <v>916</v>
      </c>
      <c r="P124" s="249"/>
      <c r="Q124" s="249"/>
      <c r="R124" s="249"/>
      <c r="S124" s="249"/>
      <c r="T124" s="249"/>
      <c r="U124" s="249"/>
      <c r="V124" s="249" t="str">
        <f t="shared" si="12"/>
        <v/>
      </c>
      <c r="W124" s="250"/>
      <c r="X124" s="294"/>
      <c r="Y124" s="295"/>
      <c r="Z124" s="295"/>
      <c r="AA124" s="296"/>
      <c r="AB124" s="251"/>
      <c r="AC124" s="216"/>
      <c r="AD124" s="216"/>
      <c r="AE124" s="216"/>
      <c r="AF124" s="217" t="str">
        <f t="shared" si="13"/>
        <v/>
      </c>
      <c r="AG124" s="216"/>
      <c r="AH124" s="217"/>
      <c r="AI124" s="216"/>
      <c r="AJ124" s="217"/>
      <c r="AK124" s="216" t="str">
        <f t="shared" si="14"/>
        <v/>
      </c>
      <c r="AL124" s="217"/>
      <c r="AM124" s="216"/>
      <c r="AN124" s="217"/>
      <c r="AO124" s="216"/>
      <c r="AP124" s="216" t="str">
        <f t="shared" si="15"/>
        <v>.</v>
      </c>
      <c r="AQ124" s="218"/>
    </row>
    <row r="125" spans="1:43" ht="46" x14ac:dyDescent="0.25">
      <c r="A125" s="184" t="str">
        <f>MID(E125,FIND("(Q",E125)+1,7)</f>
        <v>Q1b.d.6</v>
      </c>
      <c r="B125" s="184" t="s">
        <v>154</v>
      </c>
      <c r="C125" s="242"/>
      <c r="E125" s="691" t="s">
        <v>798</v>
      </c>
      <c r="F125" s="691"/>
      <c r="G125" s="691"/>
      <c r="H125" s="692"/>
      <c r="I125" s="248" t="s">
        <v>684</v>
      </c>
      <c r="J125" s="458"/>
      <c r="K125" s="244"/>
      <c r="L125" s="244"/>
      <c r="M125" s="245"/>
      <c r="N125" s="208" t="s">
        <v>0</v>
      </c>
      <c r="O125" s="262" t="s">
        <v>916</v>
      </c>
      <c r="P125" s="249"/>
      <c r="Q125" s="249"/>
      <c r="R125" s="249"/>
      <c r="S125" s="249"/>
      <c r="T125" s="249"/>
      <c r="U125" s="249"/>
      <c r="V125" s="249" t="str">
        <f t="shared" si="12"/>
        <v/>
      </c>
      <c r="W125" s="250"/>
      <c r="X125" s="294"/>
      <c r="Y125" s="295"/>
      <c r="Z125" s="295"/>
      <c r="AA125" s="296"/>
      <c r="AB125" s="251"/>
      <c r="AC125" s="216"/>
      <c r="AD125" s="216"/>
      <c r="AE125" s="216"/>
      <c r="AF125" s="217" t="str">
        <f t="shared" si="13"/>
        <v/>
      </c>
      <c r="AG125" s="216"/>
      <c r="AH125" s="217"/>
      <c r="AI125" s="216"/>
      <c r="AJ125" s="217"/>
      <c r="AK125" s="216" t="str">
        <f t="shared" si="14"/>
        <v/>
      </c>
      <c r="AL125" s="217"/>
      <c r="AM125" s="216"/>
      <c r="AN125" s="217"/>
      <c r="AO125" s="216"/>
      <c r="AP125" s="216" t="str">
        <f t="shared" si="15"/>
        <v>.</v>
      </c>
      <c r="AQ125" s="218"/>
    </row>
    <row r="126" spans="1:43" ht="34.5" x14ac:dyDescent="0.25">
      <c r="A126" s="184" t="str">
        <f>MID(E126,FIND("(Q",E126)+1,7)</f>
        <v>Q1b.d.7</v>
      </c>
      <c r="B126" s="184" t="s">
        <v>154</v>
      </c>
      <c r="C126" s="242"/>
      <c r="E126" s="691" t="s">
        <v>799</v>
      </c>
      <c r="F126" s="691"/>
      <c r="G126" s="691"/>
      <c r="H126" s="692"/>
      <c r="I126" s="248" t="s">
        <v>685</v>
      </c>
      <c r="J126" s="458"/>
      <c r="K126" s="244"/>
      <c r="L126" s="244"/>
      <c r="M126" s="245"/>
      <c r="N126" s="208" t="s">
        <v>0</v>
      </c>
      <c r="O126" s="262" t="s">
        <v>916</v>
      </c>
      <c r="P126" s="249"/>
      <c r="Q126" s="249"/>
      <c r="R126" s="249"/>
      <c r="S126" s="249"/>
      <c r="T126" s="249"/>
      <c r="U126" s="249"/>
      <c r="V126" s="249" t="str">
        <f t="shared" si="12"/>
        <v/>
      </c>
      <c r="W126" s="250"/>
      <c r="X126" s="294"/>
      <c r="Y126" s="295"/>
      <c r="Z126" s="295"/>
      <c r="AA126" s="296"/>
      <c r="AB126" s="251"/>
      <c r="AC126" s="216"/>
      <c r="AD126" s="216"/>
      <c r="AE126" s="216"/>
      <c r="AF126" s="217" t="str">
        <f t="shared" si="13"/>
        <v/>
      </c>
      <c r="AG126" s="216"/>
      <c r="AH126" s="217"/>
      <c r="AI126" s="216"/>
      <c r="AJ126" s="217"/>
      <c r="AK126" s="216" t="str">
        <f t="shared" si="14"/>
        <v/>
      </c>
      <c r="AL126" s="217"/>
      <c r="AM126" s="216"/>
      <c r="AN126" s="217"/>
      <c r="AO126" s="216"/>
      <c r="AP126" s="216" t="str">
        <f t="shared" si="15"/>
        <v>.</v>
      </c>
      <c r="AQ126" s="218"/>
    </row>
    <row r="127" spans="1:43" ht="36.75" customHeight="1" thickBot="1" x14ac:dyDescent="0.3">
      <c r="A127" s="184" t="str">
        <f>MID(E127,FIND("(Q",E127)+1,7)</f>
        <v>Q1b.d.8</v>
      </c>
      <c r="B127" s="184" t="s">
        <v>154</v>
      </c>
      <c r="C127" s="242"/>
      <c r="D127" s="263"/>
      <c r="E127" s="700" t="s">
        <v>800</v>
      </c>
      <c r="F127" s="700"/>
      <c r="G127" s="700"/>
      <c r="H127" s="701"/>
      <c r="I127" s="264"/>
      <c r="J127" s="459"/>
      <c r="K127" s="265"/>
      <c r="L127" s="265"/>
      <c r="M127" s="266"/>
      <c r="N127" s="267" t="s">
        <v>0</v>
      </c>
      <c r="O127" s="316" t="s">
        <v>916</v>
      </c>
      <c r="P127" s="268"/>
      <c r="Q127" s="268"/>
      <c r="R127" s="268"/>
      <c r="S127" s="268"/>
      <c r="T127" s="268"/>
      <c r="U127" s="268"/>
      <c r="V127" s="268" t="str">
        <f t="shared" si="12"/>
        <v/>
      </c>
      <c r="W127" s="269"/>
      <c r="X127" s="297"/>
      <c r="Y127" s="298"/>
      <c r="Z127" s="298"/>
      <c r="AA127" s="299"/>
      <c r="AB127" s="270"/>
      <c r="AC127" s="271"/>
      <c r="AD127" s="271"/>
      <c r="AE127" s="271"/>
      <c r="AF127" s="273" t="str">
        <f t="shared" si="13"/>
        <v/>
      </c>
      <c r="AG127" s="271"/>
      <c r="AH127" s="273"/>
      <c r="AI127" s="271"/>
      <c r="AJ127" s="273"/>
      <c r="AK127" s="271" t="str">
        <f t="shared" si="14"/>
        <v/>
      </c>
      <c r="AL127" s="273"/>
      <c r="AM127" s="271"/>
      <c r="AN127" s="273"/>
      <c r="AO127" s="271"/>
      <c r="AP127" s="271" t="str">
        <f t="shared" si="15"/>
        <v>.</v>
      </c>
      <c r="AQ127" s="272"/>
    </row>
    <row r="128" spans="1:43" x14ac:dyDescent="0.25">
      <c r="C128" s="274"/>
      <c r="D128" s="57"/>
      <c r="G128" s="275"/>
      <c r="H128" s="276"/>
      <c r="J128" s="277"/>
      <c r="K128" s="277"/>
      <c r="M128" s="278"/>
    </row>
    <row r="129" spans="2:29" x14ac:dyDescent="0.25">
      <c r="G129" s="275"/>
      <c r="H129" s="276"/>
    </row>
    <row r="130" spans="2:29" x14ac:dyDescent="0.25">
      <c r="G130" s="275"/>
      <c r="H130" s="276"/>
    </row>
    <row r="131" spans="2:29" x14ac:dyDescent="0.25">
      <c r="G131" s="275"/>
      <c r="H131" s="276"/>
    </row>
    <row r="132" spans="2:29" x14ac:dyDescent="0.25">
      <c r="G132" s="275"/>
      <c r="H132" s="276"/>
    </row>
    <row r="133" spans="2:29" ht="13" thickBot="1" x14ac:dyDescent="0.3">
      <c r="G133" s="275"/>
      <c r="H133" s="276"/>
    </row>
    <row r="134" spans="2:29" ht="37.15" customHeight="1" thickBot="1" x14ac:dyDescent="0.3">
      <c r="H134" s="702" t="s">
        <v>686</v>
      </c>
      <c r="I134" s="703"/>
      <c r="J134" s="460"/>
      <c r="O134" s="277"/>
    </row>
    <row r="135" spans="2:29" ht="96.65" customHeight="1" thickBot="1" x14ac:dyDescent="0.3">
      <c r="H135" s="710" t="s">
        <v>263</v>
      </c>
      <c r="I135" s="711"/>
      <c r="J135" s="132"/>
      <c r="K135" s="2"/>
      <c r="L135" s="2"/>
      <c r="M135" s="2"/>
      <c r="N135" s="2"/>
      <c r="O135" s="257"/>
      <c r="P135" s="2"/>
      <c r="Q135" s="2"/>
      <c r="R135" s="2"/>
      <c r="S135" s="2"/>
      <c r="T135" s="2"/>
      <c r="U135" s="2"/>
      <c r="V135" s="2"/>
      <c r="W135" s="238"/>
      <c r="X135" s="71"/>
      <c r="Y135" s="280"/>
      <c r="Z135" s="238"/>
      <c r="AA135" s="238"/>
      <c r="AB135" s="238"/>
      <c r="AC135" s="238"/>
    </row>
    <row r="136" spans="2:29" ht="22.5" customHeight="1" thickBot="1" x14ac:dyDescent="0.3">
      <c r="I136" s="2"/>
      <c r="J136" s="2"/>
      <c r="K136" s="2"/>
      <c r="L136" s="2"/>
      <c r="M136" s="2"/>
      <c r="N136" s="2"/>
      <c r="O136" s="257"/>
      <c r="P136" s="2"/>
      <c r="Q136" s="2"/>
      <c r="R136" s="2"/>
      <c r="S136" s="2"/>
      <c r="T136" s="2"/>
      <c r="U136" s="2"/>
      <c r="V136" s="2"/>
      <c r="W136" s="238"/>
      <c r="X136" s="71"/>
      <c r="Y136" s="280"/>
      <c r="Z136" s="238"/>
      <c r="AA136" s="238"/>
      <c r="AB136" s="238"/>
      <c r="AC136" s="238"/>
    </row>
    <row r="137" spans="2:29" ht="22.9" customHeight="1" thickBot="1" x14ac:dyDescent="0.3">
      <c r="B137" s="281"/>
      <c r="C137" s="184"/>
      <c r="H137" s="704" t="s">
        <v>687</v>
      </c>
      <c r="I137" s="705"/>
      <c r="W137" s="71"/>
      <c r="X137" s="71"/>
      <c r="Y137" s="280"/>
      <c r="Z137" s="238"/>
      <c r="AA137" s="238"/>
      <c r="AB137" s="238"/>
      <c r="AC137" s="238"/>
    </row>
    <row r="138" spans="2:29" ht="130.15" customHeight="1" thickBot="1" x14ac:dyDescent="0.3">
      <c r="H138" s="706" t="s">
        <v>688</v>
      </c>
      <c r="I138" s="707"/>
      <c r="J138" s="2"/>
      <c r="K138" s="2"/>
      <c r="L138" s="2"/>
      <c r="M138" s="2"/>
      <c r="N138" s="2"/>
      <c r="O138" s="2"/>
      <c r="P138" s="2"/>
      <c r="Q138" s="2"/>
      <c r="R138" s="2"/>
      <c r="S138" s="2"/>
      <c r="T138" s="2"/>
      <c r="U138" s="2"/>
      <c r="V138" s="2"/>
      <c r="W138" s="238"/>
      <c r="X138" s="63"/>
      <c r="Y138" s="63"/>
      <c r="Z138" s="63"/>
      <c r="AA138" s="63"/>
      <c r="AB138" s="63"/>
      <c r="AC138" s="238"/>
    </row>
    <row r="139" spans="2:29" x14ac:dyDescent="0.25">
      <c r="I139" s="2"/>
      <c r="J139" s="2"/>
      <c r="K139" s="2"/>
      <c r="L139" s="2"/>
      <c r="M139" s="2"/>
      <c r="N139" s="2"/>
      <c r="O139" s="2"/>
      <c r="P139" s="2"/>
      <c r="Q139" s="2"/>
      <c r="R139" s="2"/>
      <c r="S139" s="2"/>
      <c r="T139" s="2"/>
      <c r="U139" s="2"/>
      <c r="V139" s="2"/>
      <c r="W139" s="238"/>
      <c r="X139" s="63"/>
      <c r="Y139" s="63"/>
      <c r="Z139" s="63"/>
      <c r="AA139" s="63"/>
      <c r="AB139" s="63"/>
      <c r="AC139" s="238"/>
    </row>
    <row r="140" spans="2:29" x14ac:dyDescent="0.25">
      <c r="W140" s="71"/>
      <c r="X140" s="71"/>
      <c r="Y140" s="280"/>
      <c r="Z140" s="238"/>
      <c r="AA140" s="238"/>
      <c r="AB140" s="238"/>
      <c r="AC140" s="238"/>
    </row>
    <row r="141" spans="2:29" x14ac:dyDescent="0.25">
      <c r="C141" s="184"/>
      <c r="W141" s="71"/>
      <c r="X141" s="71"/>
      <c r="Y141" s="280"/>
      <c r="Z141" s="238"/>
      <c r="AA141" s="238"/>
      <c r="AB141" s="238"/>
      <c r="AC141" s="238"/>
    </row>
    <row r="142" spans="2:29" x14ac:dyDescent="0.25">
      <c r="W142" s="71"/>
      <c r="X142" s="71"/>
      <c r="Y142" s="280"/>
      <c r="Z142" s="238"/>
      <c r="AA142" s="238"/>
      <c r="AB142" s="238"/>
      <c r="AC142" s="238"/>
    </row>
    <row r="143" spans="2:29" x14ac:dyDescent="0.25">
      <c r="W143" s="71"/>
      <c r="X143" s="71"/>
      <c r="Y143" s="280"/>
      <c r="Z143" s="238"/>
      <c r="AA143" s="238"/>
      <c r="AB143" s="238"/>
      <c r="AC143" s="238"/>
    </row>
    <row r="144" spans="2:29" x14ac:dyDescent="0.25">
      <c r="W144" s="71"/>
      <c r="X144" s="71"/>
      <c r="Y144" s="280"/>
      <c r="Z144" s="238"/>
      <c r="AA144" s="238"/>
      <c r="AB144" s="238"/>
      <c r="AC144" s="238"/>
    </row>
  </sheetData>
  <sheetProtection algorithmName="SHA-512" hashValue="pnmMJNY/R/o/AgJ1KRD3l70+OS/d+fapZGfQU/q0Rws+fLzJ73YjtZ1v25G3zGDwDqlQwoBEOScvmMMwD1hzgw==" saltValue="phjnXgN6rkeRHQIAjX3cQg==" spinCount="100000" sheet="1" objects="1" scenarios="1"/>
  <dataConsolidate/>
  <mergeCells count="121">
    <mergeCell ref="E127:H127"/>
    <mergeCell ref="H134:I134"/>
    <mergeCell ref="H137:I137"/>
    <mergeCell ref="H138:I138"/>
    <mergeCell ref="G120:H120"/>
    <mergeCell ref="G121:H121"/>
    <mergeCell ref="E123:H123"/>
    <mergeCell ref="E124:H124"/>
    <mergeCell ref="E125:H125"/>
    <mergeCell ref="E126:H126"/>
    <mergeCell ref="H135:I135"/>
    <mergeCell ref="G114:H114"/>
    <mergeCell ref="G115:H115"/>
    <mergeCell ref="G116:H116"/>
    <mergeCell ref="E117:H117"/>
    <mergeCell ref="F118:H118"/>
    <mergeCell ref="G119:H119"/>
    <mergeCell ref="F108:H108"/>
    <mergeCell ref="G109:H109"/>
    <mergeCell ref="G110:H110"/>
    <mergeCell ref="G111:H111"/>
    <mergeCell ref="G112:H112"/>
    <mergeCell ref="G113:H113"/>
    <mergeCell ref="E96:H96"/>
    <mergeCell ref="E97:H97"/>
    <mergeCell ref="E98:H98"/>
    <mergeCell ref="E99:H99"/>
    <mergeCell ref="F100:H100"/>
    <mergeCell ref="I100:I107"/>
    <mergeCell ref="G105:H105"/>
    <mergeCell ref="F90:H90"/>
    <mergeCell ref="E91:H91"/>
    <mergeCell ref="E92:H92"/>
    <mergeCell ref="E93:H93"/>
    <mergeCell ref="E94:H94"/>
    <mergeCell ref="F95:H95"/>
    <mergeCell ref="F84:H84"/>
    <mergeCell ref="E85:H85"/>
    <mergeCell ref="F86:H86"/>
    <mergeCell ref="F87:H87"/>
    <mergeCell ref="E88:H88"/>
    <mergeCell ref="F89:H89"/>
    <mergeCell ref="E78:H78"/>
    <mergeCell ref="E79:H79"/>
    <mergeCell ref="E80:H80"/>
    <mergeCell ref="F81:H81"/>
    <mergeCell ref="E82:H82"/>
    <mergeCell ref="I82:I83"/>
    <mergeCell ref="F83:H83"/>
    <mergeCell ref="G72:H72"/>
    <mergeCell ref="G73:H73"/>
    <mergeCell ref="E74:H74"/>
    <mergeCell ref="E75:H75"/>
    <mergeCell ref="E76:H76"/>
    <mergeCell ref="E77:H77"/>
    <mergeCell ref="G64:H64"/>
    <mergeCell ref="G65:H65"/>
    <mergeCell ref="E66:H66"/>
    <mergeCell ref="F67:H67"/>
    <mergeCell ref="F70:H70"/>
    <mergeCell ref="G71:H71"/>
    <mergeCell ref="F58:H58"/>
    <mergeCell ref="G59:H59"/>
    <mergeCell ref="G60:H60"/>
    <mergeCell ref="G61:H61"/>
    <mergeCell ref="G62:H62"/>
    <mergeCell ref="G63:H63"/>
    <mergeCell ref="F52:H52"/>
    <mergeCell ref="F53:H53"/>
    <mergeCell ref="F54:H54"/>
    <mergeCell ref="F55:H55"/>
    <mergeCell ref="F56:H56"/>
    <mergeCell ref="F57:H57"/>
    <mergeCell ref="E46:H46"/>
    <mergeCell ref="E47:H47"/>
    <mergeCell ref="E48:H48"/>
    <mergeCell ref="E49:H49"/>
    <mergeCell ref="E50:H50"/>
    <mergeCell ref="F51:H51"/>
    <mergeCell ref="E41:H41"/>
    <mergeCell ref="E42:H42"/>
    <mergeCell ref="E43:H43"/>
    <mergeCell ref="I43:I44"/>
    <mergeCell ref="E44:H44"/>
    <mergeCell ref="E45:H45"/>
    <mergeCell ref="E35:H35"/>
    <mergeCell ref="E36:H36"/>
    <mergeCell ref="E37:H37"/>
    <mergeCell ref="E38:H38"/>
    <mergeCell ref="E39:H39"/>
    <mergeCell ref="E40:H40"/>
    <mergeCell ref="E29:H29"/>
    <mergeCell ref="E30:H30"/>
    <mergeCell ref="E31:H31"/>
    <mergeCell ref="E32:H32"/>
    <mergeCell ref="E33:H33"/>
    <mergeCell ref="E34:H34"/>
    <mergeCell ref="E23:H23"/>
    <mergeCell ref="E24:H24"/>
    <mergeCell ref="E25:H25"/>
    <mergeCell ref="E26:H26"/>
    <mergeCell ref="E27:H27"/>
    <mergeCell ref="E28:H28"/>
    <mergeCell ref="E16:H16"/>
    <mergeCell ref="E17:H17"/>
    <mergeCell ref="E18:H18"/>
    <mergeCell ref="E20:H20"/>
    <mergeCell ref="E21:H21"/>
    <mergeCell ref="E22:H22"/>
    <mergeCell ref="E6:H6"/>
    <mergeCell ref="E7:H7"/>
    <mergeCell ref="E10:H10"/>
    <mergeCell ref="I12:I14"/>
    <mergeCell ref="F14:H14"/>
    <mergeCell ref="E15:H15"/>
    <mergeCell ref="J3:M3"/>
    <mergeCell ref="N3:W3"/>
    <mergeCell ref="X3:AA3"/>
    <mergeCell ref="AB3:AQ3"/>
    <mergeCell ref="D4:H4"/>
    <mergeCell ref="D5:H5"/>
  </mergeCells>
  <conditionalFormatting sqref="P59:P65 AB59:AB65 AD59:AD65 AG59:AG65 AI59:AI65 AL59:AL65 AN59:AN65">
    <cfRule type="expression" dxfId="4" priority="1">
      <formula>OR(AND(P51="yes",LEFT(P59,14)="not applicable"),AND(P51="no/not applicable",LEFT(P59,14)&lt;&gt;"not applicable"))</formula>
    </cfRule>
  </conditionalFormatting>
  <conditionalFormatting sqref="P71:P74 AB71:AB73 AD71:AD73 AG71:AG73 AI71:AI73 AL71:AL73 AN71:AN73">
    <cfRule type="expression" dxfId="3" priority="2">
      <formula>OR(AND(P67="yes",LEFT(P71,14)="not applicable"),AND(P67="no/not applicable",LEFT(P71,14)&lt;&gt;"not applicable"))</formula>
    </cfRule>
  </conditionalFormatting>
  <conditionalFormatting sqref="P83 AB83 AD83 AG83 AI83 AL83 AN83">
    <cfRule type="expression" dxfId="2" priority="3">
      <formula>OR(AND(LEFT(P82,3)="yes",LEFT(P83,14)="not applicable"),AND(P82="no",LEFT(P83,14)&lt;&gt;"not applicable"))</formula>
    </cfRule>
  </conditionalFormatting>
  <conditionalFormatting sqref="P89 AB89 AD89 AG89 AI89 AL89 AN89">
    <cfRule type="expression" dxfId="1" priority="5">
      <formula>OR(AND(LEFT(P88,3)="yes",LEFT(P89,14)="not applicable"),AND(OR(P88="no",P88="not applicable"),LEFT(P89,14)&lt;&gt;"not applicable"))</formula>
    </cfRule>
  </conditionalFormatting>
  <conditionalFormatting sqref="P86 AB86 AD86 AG86 AI86 AL86 AN86">
    <cfRule type="expression" dxfId="0" priority="4">
      <formula>OR(AND(LEFT(P85,3)="yes",LEFT(P86,14)="not applicable"),AND(OR(P85="no",P85="not applicable"),LEFT(P86,14)&lt;&gt;"not applicable"))</formula>
    </cfRule>
  </conditionalFormatting>
  <dataValidations count="39">
    <dataValidation allowBlank="1" showInputMessage="1" showErrorMessage="1" sqref="P70 AG5 AD74:AD75 AB84 P7 AD70 AD95:AD96 AG70 AB87 AB100 AG95:AG96 AB90 AG10 I136:J137 K97:M141 AD50 AD7 J97:J134 I122:I133 AD39:AD40 N128:N141 AG7 J66:M96 I66:I100 AG50 P66 AD10 AG39:AG40 P39:P40 AG90 P118 AG81 AB81 AB128:AB141 P128:P141 AB39:AB40 P81 AB50 AD66 AD118 AB95:AB97 P108 AB74:AB75 AG66 P74:P75 P50 P84 P10 AG74:AG75 AD84 AD87 P87 AD108 P95:P97 AG84 AG87 AD90 P90 AB5 P5 P100 AB66 P58 AB7 AB58 AB70 AD5 AD58 AB10 AG58 AB108 AB118 AD81 I5:M59" xr:uid="{00000000-0002-0000-0400-000000000000}"/>
    <dataValidation type="list" allowBlank="1" showInputMessage="1" showErrorMessage="1" sqref="P37 AN101:AN107 AN109:AN116 AN119:AN123 AN127 AN32 AN23:AN24 AN26 AN29 AN11:AN14 P127 P119:P123 P109:P116 P101:P107 P99 P11:P14 P29 P26 P23:P24 AN99 P32 AN37 AB23:AB24 AB32 AB127 AB119:AB123 AB109:AB116 AB101:AB107 AB99 AB37 AB11:AB14 AB29 AB26 AD26 AD23:AD24 AD32 AD127 AD119:AD123 AD109:AD116 AD101:AD107 AD99 AD37 AD11:AD14 AD29 AG29 AG26 AG23:AG24 AG32 AG127 AG119:AG123 AG109:AG116 AG101:AG107 AG99 AG37 AG11:AG14 AI11:AI14 AI29 AI26 AI23:AI24 AI32 AI127 AI119:AI123 AI109:AI116 AI101:AI107 AI99 AI37 AL37 AL11:AL14 AL29 AL26 AL23:AL24 AL32 AL127 AL119:AL123 AL109:AL116 AL101:AL107 AL99" xr:uid="{00000000-0002-0000-0400-000001000000}">
      <formula1>ECO_A</formula1>
    </dataValidation>
    <dataValidation type="list" allowBlank="1" showInputMessage="1" showErrorMessage="1" sqref="AN6 AB6 AD6 AG6 AI6 AL6 P6" xr:uid="{00000000-0002-0000-0400-000002000000}">
      <formula1>REGNAME</formula1>
    </dataValidation>
    <dataValidation type="list" allowBlank="1" showInputMessage="1" showErrorMessage="1" sqref="AN9 AB9 AD9 AG9 AI9 AL9 P9" xr:uid="{00000000-0002-0000-0400-000003000000}">
      <formula1>REGA1</formula1>
    </dataValidation>
    <dataValidation type="list" allowBlank="1" showInputMessage="1" showErrorMessage="1" sqref="AN15 AB15 AD15 AG15 AI15 AL15 P15" xr:uid="{00000000-0002-0000-0400-000004000000}">
      <formula1>REGA3</formula1>
    </dataValidation>
    <dataValidation type="list" allowBlank="1" showInputMessage="1" showErrorMessage="1" sqref="AN17 AB17 AD17 AG17 AI17 AL17 P17" xr:uid="{00000000-0002-0000-0400-000005000000}">
      <formula1>REGA5</formula1>
    </dataValidation>
    <dataValidation type="list" allowBlank="1" showInputMessage="1" showErrorMessage="1" sqref="AN19 P19 AB19 AD19 AG19 AI19 AL19" xr:uid="{00000000-0002-0000-0400-000006000000}">
      <formula1>REGA6</formula1>
    </dataValidation>
    <dataValidation type="list" allowBlank="1" showInputMessage="1" showErrorMessage="1" sqref="AN22 AB22 AD22 AG22 AI22 AL22 P22" xr:uid="{00000000-0002-0000-0400-000007000000}">
      <formula1>REGA8</formula1>
    </dataValidation>
    <dataValidation type="list" allowBlank="1" showInputMessage="1" showErrorMessage="1" sqref="AN27 P27 AB27 AD27 AG27 AI27 AL27" xr:uid="{00000000-0002-0000-0400-000008000000}">
      <formula1>REGA13_2023</formula1>
    </dataValidation>
    <dataValidation type="list" allowBlank="1" showInputMessage="1" showErrorMessage="1" sqref="AN28 AB28 AD28 AG28 AI28 AL28 P28" xr:uid="{00000000-0002-0000-0400-000009000000}">
      <formula1>REGA14</formula1>
    </dataValidation>
    <dataValidation type="list" allowBlank="1" showInputMessage="1" showErrorMessage="1" sqref="AN31 AB31 AD31 AG31 AI31 AL31 P31" xr:uid="{00000000-0002-0000-0400-00000A000000}">
      <formula1>REGA17</formula1>
    </dataValidation>
    <dataValidation type="list" allowBlank="1" showInputMessage="1" showErrorMessage="1" sqref="AN34 AB34 AD34 AG34 AI34 AL34 P34" xr:uid="{00000000-0002-0000-0400-00000B000000}">
      <formula1>REGA19</formula1>
    </dataValidation>
    <dataValidation type="list" allowBlank="1" showInputMessage="1" showErrorMessage="1" sqref="AN35 AB35 AD35 AG35 AI35 AL35 P35" xr:uid="{00000000-0002-0000-0400-00000C000000}">
      <formula1>REGA20</formula1>
    </dataValidation>
    <dataValidation type="list" allowBlank="1" showInputMessage="1" showErrorMessage="1" sqref="AN36 AB36 AD36 AG36 AI36 AL36 P36" xr:uid="{00000000-0002-0000-0400-00000D000000}">
      <formula1>REGA21</formula1>
    </dataValidation>
    <dataValidation type="list" allowBlank="1" showInputMessage="1" showErrorMessage="1" sqref="AN38 P38 AB38 AD38 AG38 AI38 AL38" xr:uid="{00000000-0002-0000-0400-00000E000000}">
      <formula1>REGA23</formula1>
    </dataValidation>
    <dataValidation type="list" allowBlank="1" showInputMessage="1" showErrorMessage="1" sqref="AN41 AB41 AD41 AG41 AI41 AL41 P41" xr:uid="{00000000-0002-0000-0400-00000F000000}">
      <formula1>REGB1</formula1>
    </dataValidation>
    <dataValidation type="list" allowBlank="1" showInputMessage="1" showErrorMessage="1" sqref="AN42 AB42 AD42 AG42 AI42 AL42 P42" xr:uid="{00000000-0002-0000-0400-000010000000}">
      <formula1>REGB2</formula1>
    </dataValidation>
    <dataValidation type="list" allowBlank="1" showInputMessage="1" showErrorMessage="1" sqref="AN18 AB18 AD18 AG18 AI18 AL18 P18" xr:uid="{00000000-0002-0000-0400-000011000000}">
      <formula1>REGB3</formula1>
    </dataValidation>
    <dataValidation type="list" allowBlank="1" showInputMessage="1" showErrorMessage="1" sqref="AN43:AN44 AB43:AB44 AD43:AD44 AG43:AG44 AI43:AI44 AL43:AL44 P43:P44" xr:uid="{00000000-0002-0000-0400-000012000000}">
      <formula1>REGB4</formula1>
    </dataValidation>
    <dataValidation type="list" allowBlank="1" showInputMessage="1" showErrorMessage="1" sqref="AN45 AB45 AD45 AG45 AI45 AL45 P45" xr:uid="{00000000-0002-0000-0400-000013000000}">
      <formula1>REGB6</formula1>
    </dataValidation>
    <dataValidation type="list" allowBlank="1" showInputMessage="1" showErrorMessage="1" sqref="P67:P69 AN47:AN48 P51:P57 P47:P48 AN51:AN57 AN67:AN69 AB47:AB48 AB51:AB57 AB67:AB69 AD67:AD69 AD47:AD48 AD51:AD57 AG51:AG57 AG67:AG69 AG47:AG48 AI47:AI48 AI51:AI57 AI67:AI69 AL67:AL69 AL47:AL48 AL51:AL57" xr:uid="{00000000-0002-0000-0400-000014000000}">
      <formula1>REGB8</formula1>
    </dataValidation>
    <dataValidation type="list" allowBlank="1" showInputMessage="1" showErrorMessage="1" sqref="AN8 AB8 AD8 AG8 AI8 AL8 P8" xr:uid="{00000000-0002-0000-0400-000015000000}">
      <formula1>REGC1</formula1>
    </dataValidation>
    <dataValidation type="list" allowBlank="1" showInputMessage="1" showErrorMessage="1" sqref="AN77 P77 P85 AN85 AN88 AB77 AB85 AB88 AD88 AD77 AD85 AG85 AG88 AG77 AI77 AI85 AI88 AL88 AL77 AL85 P88" xr:uid="{00000000-0002-0000-0400-000016000000}">
      <formula1>REGC3</formula1>
    </dataValidation>
    <dataValidation type="list" allowBlank="1" showInputMessage="1" showErrorMessage="1" sqref="AN78:AN80 P78:P80 P82 AN82 AN91:AN93 AB78:AB80 AB82 AB91:AB93 AD91:AD93 AD78:AD80 AD82 AG82 AG91:AG93 AG78:AG80 AI78:AI80 AI82 AI91:AI93 AL91:AL93 AL78:AL80 AL82 P91:P93" xr:uid="{00000000-0002-0000-0400-000017000000}">
      <formula1>REGC4</formula1>
    </dataValidation>
    <dataValidation type="list" allowBlank="1" showInputMessage="1" showErrorMessage="1" sqref="P16 AB16 AD16 AG16 AI16 AL16 AN16" xr:uid="{00000000-0002-0000-0400-000018000000}">
      <formula1>REGA4_2023</formula1>
    </dataValidation>
    <dataValidation type="list" allowBlank="1" showInputMessage="1" showErrorMessage="1" sqref="P20 AB20 AD20 AG20 AI20 AL20 AN20" xr:uid="{00000000-0002-0000-0400-000019000000}">
      <formula1>REGA9_2023</formula1>
    </dataValidation>
    <dataValidation type="list" allowBlank="1" showInputMessage="1" showErrorMessage="1" sqref="P21 AB21 AD21 AG21 AI21 AL21 AN21" xr:uid="{00000000-0002-0000-0400-00001A000000}">
      <formula1>REGA10_2023</formula1>
    </dataValidation>
    <dataValidation type="list" allowBlank="1" showInputMessage="1" showErrorMessage="1" sqref="P25 AB25 AD25 AG25 AI25 AL25 AN25" xr:uid="{00000000-0002-0000-0400-00001B000000}">
      <formula1>REGA11_2023</formula1>
    </dataValidation>
    <dataValidation type="list" allowBlank="1" showInputMessage="1" showErrorMessage="1" sqref="P30 AB30 AD30 AG30 AI30 AL30 AN30" xr:uid="{00000000-0002-0000-0400-00001C000000}">
      <formula1>REGA16</formula1>
    </dataValidation>
    <dataValidation type="list" allowBlank="1" showInputMessage="1" showErrorMessage="1" sqref="P33 AB33 AD33 AG33 AI33 AL33 AN33" xr:uid="{00000000-0002-0000-0400-00001D000000}">
      <formula1>REGA22_2023</formula1>
    </dataValidation>
    <dataValidation type="list" allowBlank="1" showInputMessage="1" showErrorMessage="1" sqref="P46 AB46 AD46 AG46 AI46 AL46 AN46" xr:uid="{00000000-0002-0000-0400-00001E000000}">
      <formula1>REGB7</formula1>
    </dataValidation>
    <dataValidation type="list" allowBlank="1" showInputMessage="1" showErrorMessage="1" sqref="P49 AB49 AD49 AG49 AI49 AL49 AN49" xr:uid="{00000000-0002-0000-0400-00001F000000}">
      <formula1>REGB9_2023</formula1>
    </dataValidation>
    <dataValidation type="list" allowBlank="1" showInputMessage="1" showErrorMessage="1" sqref="P76 AB76 AD76 AG76 AI76 AL76 AN76" xr:uid="{00000000-0002-0000-0400-000020000000}">
      <formula1>REGC2</formula1>
    </dataValidation>
    <dataValidation type="list" allowBlank="1" showInputMessage="1" showErrorMessage="1" sqref="P94 AB94 AD94 AG94 AI94 AL94 AN94" xr:uid="{00000000-0002-0000-0400-000021000000}">
      <formula1>REGC13</formula1>
    </dataValidation>
    <dataValidation type="list" allowBlank="1" showInputMessage="1" showErrorMessage="1" sqref="P98 AB98 AD98 AG98 AI98 AL98 AN98" xr:uid="{00000000-0002-0000-0400-000022000000}">
      <formula1>REGD1_2023</formula1>
    </dataValidation>
    <dataValidation type="list" allowBlank="1" showInputMessage="1" showErrorMessage="1" sqref="P117 AB117 AD117 AG117 AI117 AL117 AN117" xr:uid="{00000000-0002-0000-0400-000023000000}">
      <formula1>REGD3_2023</formula1>
    </dataValidation>
    <dataValidation type="list" allowBlank="1" showInputMessage="1" showErrorMessage="1" sqref="P124 AB124 AD124 AG124 AI124 AL124 AN124" xr:uid="{00000000-0002-0000-0400-000024000000}">
      <formula1>REGD5_2023</formula1>
    </dataValidation>
    <dataValidation type="list" allowBlank="1" showInputMessage="1" showErrorMessage="1" sqref="P125 AB125 AD125 AG125 AI125 AL125 AN125" xr:uid="{00000000-0002-0000-0400-000025000000}">
      <formula1>REGD6_2023</formula1>
    </dataValidation>
    <dataValidation type="list" allowBlank="1" showInputMessage="1" showErrorMessage="1" sqref="P126 AB126 AD126 AG126 AI126 AL126 AN126" xr:uid="{00000000-0002-0000-0400-000026000000}">
      <formula1>REGD7_2023</formula1>
    </dataValidation>
  </dataValidations>
  <pageMargins left="0.7" right="0.7" top="0.75" bottom="0.75" header="0.3" footer="0.3"/>
  <pageSetup paperSize="9" orientation="portrait" r:id="rId1"/>
  <headerFooter>
    <oddFooter>&amp;C_x000D_&amp;1#&amp;"Calibri"&amp;10&amp;K0000FF Restricted Use - À usage restreint</oddFooter>
  </headerFooter>
  <extLst>
    <ext xmlns:x14="http://schemas.microsoft.com/office/spreadsheetml/2009/9/main" uri="{CCE6A557-97BC-4b89-ADB6-D9C93CAAB3DF}">
      <x14:dataValidations xmlns:xm="http://schemas.microsoft.com/office/excel/2006/main" count="91">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7000000}">
          <x14:formula1>
            <xm:f>OFFSET(Conditions!$BY$3,0,0,Conditions!$BY$1,1)</xm:f>
          </x14:formula1>
          <xm:sqref>P59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8000000}">
          <x14:formula1>
            <xm:f>OFFSET(Conditions!$BY$13,0,0,Conditions!$BY$11,1)</xm:f>
          </x14:formula1>
          <xm:sqref>AB59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9000000}">
          <x14:formula1>
            <xm:f>OFFSET(Conditions!$BY$23,0,0,Conditions!$BY$21,1)</xm:f>
          </x14:formula1>
          <xm:sqref>AD59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A000000}">
          <x14:formula1>
            <xm:f>OFFSET(Conditions!$BY$33,0,0,Conditions!$BY$31,1)</xm:f>
          </x14:formula1>
          <xm:sqref>AG59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B000000}">
          <x14:formula1>
            <xm:f>OFFSET(Conditions!$BY$43,0,0,Conditions!$BY$41,1)</xm:f>
          </x14:formula1>
          <xm:sqref>AI59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C000000}">
          <x14:formula1>
            <xm:f>OFFSET(Conditions!$BY$53,0,0,Conditions!$BY$51,1)</xm:f>
          </x14:formula1>
          <xm:sqref>AL59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D000000}">
          <x14:formula1>
            <xm:f>OFFSET(Conditions!$BY$63,0,0,Conditions!$BY$61,1)</xm:f>
          </x14:formula1>
          <xm:sqref>AN59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E000000}">
          <x14:formula1>
            <xm:f>OFFSET(Conditions!$BZ$3,0,0,Conditions!$BZ$1,1)</xm:f>
          </x14:formula1>
          <xm:sqref>P60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2F000000}">
          <x14:formula1>
            <xm:f>OFFSET(Conditions!$BZ$13,0,0,Conditions!$BZ$11,1)</xm:f>
          </x14:formula1>
          <xm:sqref>AB60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30000000}">
          <x14:formula1>
            <xm:f>OFFSET(Conditions!$BZ$23,0,0,Conditions!$BZ$21,1)</xm:f>
          </x14:formula1>
          <xm:sqref>AD60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31000000}">
          <x14:formula1>
            <xm:f>OFFSET(Conditions!$BZ$33,0,0,Conditions!$BZ$31,1)</xm:f>
          </x14:formula1>
          <xm:sqref>AG60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32000000}">
          <x14:formula1>
            <xm:f>OFFSET(Conditions!$BZ$43,0,0,Conditions!$BZ$41,1)</xm:f>
          </x14:formula1>
          <xm:sqref>AI60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33000000}">
          <x14:formula1>
            <xm:f>OFFSET(Conditions!$BZ$53,0,0,Conditions!$BZ$51,1)</xm:f>
          </x14:formula1>
          <xm:sqref>AL60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34000000}">
          <x14:formula1>
            <xm:f>OFFSET(Conditions!$BZ$63,0,0,Conditions!$BZ$61,1)</xm:f>
          </x14:formula1>
          <xm:sqref>AN60</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35000000}">
          <x14:formula1>
            <xm:f>OFFSET(Conditions!$CA$3,0,0,Conditions!$CA$1,1)</xm:f>
          </x14:formula1>
          <xm:sqref>P61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36000000}">
          <x14:formula1>
            <xm:f>OFFSET(Conditions!$CA$13,0,0,Conditions!$CA$11,1)</xm:f>
          </x14:formula1>
          <xm:sqref>AB61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37000000}">
          <x14:formula1>
            <xm:f>OFFSET(Conditions!$CA$23,0,0,Conditions!$CA$21,1)</xm:f>
          </x14:formula1>
          <xm:sqref>AD61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38000000}">
          <x14:formula1>
            <xm:f>OFFSET(Conditions!$CA$33,0,0,Conditions!$CA$31,1)</xm:f>
          </x14:formula1>
          <xm:sqref>AG61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39000000}">
          <x14:formula1>
            <xm:f>OFFSET(Conditions!$CA$43,0,0,Conditions!$CA$41,1)</xm:f>
          </x14:formula1>
          <xm:sqref>AI61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3A000000}">
          <x14:formula1>
            <xm:f>OFFSET(Conditions!$CA$53,0,0,Conditions!$CA$51,1)</xm:f>
          </x14:formula1>
          <xm:sqref>AL61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3B000000}">
          <x14:formula1>
            <xm:f>OFFSET(Conditions!$CA$63,0,0,Conditions!$CA$61,1)</xm:f>
          </x14:formula1>
          <xm:sqref>AN61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3C000000}">
          <x14:formula1>
            <xm:f>OFFSET(Conditions!$CB$3,0,0,Conditions!$CB$1,1)</xm:f>
          </x14:formula1>
          <xm:sqref>P62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3D000000}">
          <x14:formula1>
            <xm:f>OFFSET(Conditions!$CB$13,0,0,Conditions!$CB$11,1)</xm:f>
          </x14:formula1>
          <xm:sqref>AB62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3E000000}">
          <x14:formula1>
            <xm:f>OFFSET(Conditions!$CB$23,0,0,Conditions!$CB$21,1)</xm:f>
          </x14:formula1>
          <xm:sqref>AD62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3F000000}">
          <x14:formula1>
            <xm:f>OFFSET(Conditions!$CB$33,0,0,Conditions!$CB$31,1)</xm:f>
          </x14:formula1>
          <xm:sqref>AG62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40000000}">
          <x14:formula1>
            <xm:f>OFFSET(Conditions!$CB$43,0,0,Conditions!$CB$41,1)</xm:f>
          </x14:formula1>
          <xm:sqref>AI62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41000000}">
          <x14:formula1>
            <xm:f>OFFSET(Conditions!$CB$53,0,0,Conditions!$CB$51,1)</xm:f>
          </x14:formula1>
          <xm:sqref>AL62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42000000}">
          <x14:formula1>
            <xm:f>OFFSET(Conditions!$CB$63,0,0,Conditions!$CB$61,1)</xm:f>
          </x14:formula1>
          <xm:sqref>AN62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43000000}">
          <x14:formula1>
            <xm:f>OFFSET(Conditions!$CC$3,0,0,Conditions!$CC$1,1)</xm:f>
          </x14:formula1>
          <xm:sqref>P63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44000000}">
          <x14:formula1>
            <xm:f>OFFSET(Conditions!$CC$13,0,0,Conditions!$CC$11,1)</xm:f>
          </x14:formula1>
          <xm:sqref>AB63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45000000}">
          <x14:formula1>
            <xm:f>OFFSET(Conditions!$CC$23,0,0,Conditions!$CC$21,1)</xm:f>
          </x14:formula1>
          <xm:sqref>AD63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46000000}">
          <x14:formula1>
            <xm:f>OFFSET(Conditions!$CC$33,0,0,Conditions!$CC$31,1)</xm:f>
          </x14:formula1>
          <xm:sqref>AG63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47000000}">
          <x14:formula1>
            <xm:f>OFFSET(Conditions!$CC$43,0,0,Conditions!$CC$41,1)</xm:f>
          </x14:formula1>
          <xm:sqref>AI63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48000000}">
          <x14:formula1>
            <xm:f>OFFSET(Conditions!$CC$53,0,0,Conditions!$CC$51,1)</xm:f>
          </x14:formula1>
          <xm:sqref>AL63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49000000}">
          <x14:formula1>
            <xm:f>OFFSET(Conditions!$CC$63,0,0,Conditions!$CC$61,1)</xm:f>
          </x14:formula1>
          <xm:sqref>AN63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4A000000}">
          <x14:formula1>
            <xm:f>OFFSET(Conditions!$CD$13,0,0,Conditions!$CD$11,1)</xm:f>
          </x14:formula1>
          <xm:sqref>AB64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4B000000}">
          <x14:formula1>
            <xm:f>OFFSET(Conditions!$CD$23,0,0,Conditions!$CD$21,1)</xm:f>
          </x14:formula1>
          <xm:sqref>AD64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4C000000}">
          <x14:formula1>
            <xm:f>OFFSET(Conditions!$CD$33,0,0,Conditions!$CD$31,1)</xm:f>
          </x14:formula1>
          <xm:sqref>AG64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4D000000}">
          <x14:formula1>
            <xm:f>OFFSET(Conditions!$CD$43,0,0,Conditions!$CD$41,1)</xm:f>
          </x14:formula1>
          <xm:sqref>AI64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4E000000}">
          <x14:formula1>
            <xm:f>OFFSET(Conditions!$CD$53,0,0,Conditions!$CD$51,1)</xm:f>
          </x14:formula1>
          <xm:sqref>AL64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4F000000}">
          <x14:formula1>
            <xm:f>OFFSET(Conditions!$CD$63,0,0,Conditions!$CD$61,1)</xm:f>
          </x14:formula1>
          <xm:sqref>AN64</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50000000}">
          <x14:formula1>
            <xm:f>OFFSET(Conditions!$CE$3,0,0,Conditions!$CE$1,1)</xm:f>
          </x14:formula1>
          <xm:sqref>P65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51000000}">
          <x14:formula1>
            <xm:f>OFFSET(Conditions!$CE$13,0,0,Conditions!$CE$11,1)</xm:f>
          </x14:formula1>
          <xm:sqref>AB65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52000000}">
          <x14:formula1>
            <xm:f>OFFSET(Conditions!$CE$23,0,0,Conditions!$CE$21,1)</xm:f>
          </x14:formula1>
          <xm:sqref>AD65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53000000}">
          <x14:formula1>
            <xm:f>OFFSET(Conditions!$CE$33,0,0,Conditions!$CE$31,1)</xm:f>
          </x14:formula1>
          <xm:sqref>AG65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54000000}">
          <x14:formula1>
            <xm:f>OFFSET(Conditions!$CE$43,0,0,Conditions!$CE$41,1)</xm:f>
          </x14:formula1>
          <xm:sqref>AI65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55000000}">
          <x14:formula1>
            <xm:f>OFFSET(Conditions!$CE$53,0,0,Conditions!$CE$51,1)</xm:f>
          </x14:formula1>
          <xm:sqref>AL65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56000000}">
          <x14:formula1>
            <xm:f>OFFSET(Conditions!$CE$63,0,0,Conditions!$CE$61,1)</xm:f>
          </x14:formula1>
          <xm:sqref>AN65</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57000000}">
          <x14:formula1>
            <xm:f>OFFSET(Conditions!$CG$3,0,0,Conditions!$CG$1,1)</xm:f>
          </x14:formula1>
          <xm:sqref>P71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58000000}">
          <x14:formula1>
            <xm:f>OFFSET(Conditions!$CG$13,0,0,Conditions!$CG$11,1)</xm:f>
          </x14:formula1>
          <xm:sqref>AB71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59000000}">
          <x14:formula1>
            <xm:f>OFFSET(Conditions!$CG$23,0,0,Conditions!$CG$21,1)</xm:f>
          </x14:formula1>
          <xm:sqref>AD71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5A000000}">
          <x14:formula1>
            <xm:f>OFFSET(Conditions!$CG$33,0,0,Conditions!$CG$31,1)</xm:f>
          </x14:formula1>
          <xm:sqref>AG71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5B000000}">
          <x14:formula1>
            <xm:f>OFFSET(Conditions!$CG$43,0,0,Conditions!$CG$41,1)</xm:f>
          </x14:formula1>
          <xm:sqref>AI71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5C000000}">
          <x14:formula1>
            <xm:f>OFFSET(Conditions!$CG$53,0,0,Conditions!$CG$51,1)</xm:f>
          </x14:formula1>
          <xm:sqref>AL71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5D000000}">
          <x14:formula1>
            <xm:f>OFFSET(Conditions!$CG$63,0,0,Conditions!$CG$61,1)</xm:f>
          </x14:formula1>
          <xm:sqref>AN71</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5E000000}">
          <x14:formula1>
            <xm:f>OFFSET(Conditions!$CH$3,0,0,Conditions!$CH$1,1)</xm:f>
          </x14:formula1>
          <xm:sqref>P72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5F000000}">
          <x14:formula1>
            <xm:f>OFFSET(Conditions!$CH$13,0,0,Conditions!$CH$11,1)</xm:f>
          </x14:formula1>
          <xm:sqref>AB72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60000000}">
          <x14:formula1>
            <xm:f>OFFSET(Conditions!$CH$23,0,0,Conditions!$CH$21,1)</xm:f>
          </x14:formula1>
          <xm:sqref>AD72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61000000}">
          <x14:formula1>
            <xm:f>OFFSET(Conditions!$CH$33,0,0,Conditions!$CH$31,1)</xm:f>
          </x14:formula1>
          <xm:sqref>AG72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62000000}">
          <x14:formula1>
            <xm:f>OFFSET(Conditions!$CH$43,0,0,Conditions!$CH$41,1)</xm:f>
          </x14:formula1>
          <xm:sqref>AI72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63000000}">
          <x14:formula1>
            <xm:f>OFFSET(Conditions!$CH$53,0,0,Conditions!$CH$51,1)</xm:f>
          </x14:formula1>
          <xm:sqref>AL72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64000000}">
          <x14:formula1>
            <xm:f>OFFSET(Conditions!$CH$63,0,0,Conditions!$CH$61,1)</xm:f>
          </x14:formula1>
          <xm:sqref>AN72</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65000000}">
          <x14:formula1>
            <xm:f>OFFSET(Conditions!$CI$3,0,0,Conditions!$CI$1,1)</xm:f>
          </x14:formula1>
          <xm:sqref>P73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66000000}">
          <x14:formula1>
            <xm:f>OFFSET(Conditions!$CI$13,0,0,Conditions!$CI$11,1)</xm:f>
          </x14:formula1>
          <xm:sqref>AB73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67000000}">
          <x14:formula1>
            <xm:f>OFFSET(Conditions!$CI$23,0,0,Conditions!$CI$21,1)</xm:f>
          </x14:formula1>
          <xm:sqref>AD73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68000000}">
          <x14:formula1>
            <xm:f>OFFSET(Conditions!$CI$33,0,0,Conditions!$CI$31,1)</xm:f>
          </x14:formula1>
          <xm:sqref>AG73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69000000}">
          <x14:formula1>
            <xm:f>OFFSET(Conditions!$CI$43,0,0,Conditions!$CI$41,1)</xm:f>
          </x14:formula1>
          <xm:sqref>AI73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6A000000}">
          <x14:formula1>
            <xm:f>OFFSET(Conditions!$CI$53,0,0,Conditions!$CI$51,1)</xm:f>
          </x14:formula1>
          <xm:sqref>AL73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6B000000}">
          <x14:formula1>
            <xm:f>OFFSET(Conditions!$CI$63,0,0,Conditions!$CI$61,1)</xm:f>
          </x14:formula1>
          <xm:sqref>AN73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6C000000}">
          <x14:formula1>
            <xm:f>OFFSET(Conditions!$CJ$3,0,0,Conditions!$CJ$1,1)</xm:f>
          </x14:formula1>
          <xm:sqref>P83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6D000000}">
          <x14:formula1>
            <xm:f>OFFSET(Conditions!$CJ$13,0,0,Conditions!$CJ$11,1)</xm:f>
          </x14:formula1>
          <xm:sqref>AB83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6E000000}">
          <x14:formula1>
            <xm:f>OFFSET(Conditions!$CJ$23,0,0,Conditions!$CJ$21,1)</xm:f>
          </x14:formula1>
          <xm:sqref>AD83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6F000000}">
          <x14:formula1>
            <xm:f>OFFSET(Conditions!$CJ$33,0,0,Conditions!$CJ$31,1)</xm:f>
          </x14:formula1>
          <xm:sqref>AG83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70000000}">
          <x14:formula1>
            <xm:f>OFFSET(Conditions!$CJ$43,0,0,Conditions!$CJ$41,1)</xm:f>
          </x14:formula1>
          <xm:sqref>AI83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71000000}">
          <x14:formula1>
            <xm:f>OFFSET(Conditions!$CJ$53,0,0,Conditions!$CJ$51,1)</xm:f>
          </x14:formula1>
          <xm:sqref>AL83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72000000}">
          <x14:formula1>
            <xm:f>OFFSET(Conditions!$CJ$63,0,0,Conditions!$CJ$61,1)</xm:f>
          </x14:formula1>
          <xm:sqref>AN83</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73000000}">
          <x14:formula1>
            <xm:f>OFFSET(Conditions!$CK$3,0,0,Conditions!$CK$1,1)</xm:f>
          </x14:formula1>
          <xm:sqref>P86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74000000}">
          <x14:formula1>
            <xm:f>OFFSET(Conditions!$CK$13,0,0,Conditions!$CK$11,1)</xm:f>
          </x14:formula1>
          <xm:sqref>AB86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75000000}">
          <x14:formula1>
            <xm:f>OFFSET(Conditions!$CK$23,0,0,Conditions!$CK$21,1)</xm:f>
          </x14:formula1>
          <xm:sqref>AD86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76000000}">
          <x14:formula1>
            <xm:f>OFFSET(Conditions!$CK$33,0,0,Conditions!$CK$31,1)</xm:f>
          </x14:formula1>
          <xm:sqref>AG86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77000000}">
          <x14:formula1>
            <xm:f>OFFSET(Conditions!$CK$43,0,0,Conditions!$CK$41,1)</xm:f>
          </x14:formula1>
          <xm:sqref>AI86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78000000}">
          <x14:formula1>
            <xm:f>OFFSET(Conditions!$CK$53,0,0,Conditions!$CK$51,1)</xm:f>
          </x14:formula1>
          <xm:sqref>AL86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79000000}">
          <x14:formula1>
            <xm:f>OFFSET(Conditions!$CK$63,0,0,Conditions!$CK$61,1)</xm:f>
          </x14:formula1>
          <xm:sqref>AN86</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7A000000}">
          <x14:formula1>
            <xm:f>OFFSET(Conditions!$CL$3,0,0,Conditions!$CL$1,1)</xm:f>
          </x14:formula1>
          <xm:sqref>P89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7B000000}">
          <x14:formula1>
            <xm:f>OFFSET(Conditions!$CL$13,0,0,Conditions!$CL$11,1)</xm:f>
          </x14:formula1>
          <xm:sqref>AB89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7C000000}">
          <x14:formula1>
            <xm:f>OFFSET(Conditions!$CL$23,0,0,Conditions!$CL$21,1)</xm:f>
          </x14:formula1>
          <xm:sqref>AD89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7D000000}">
          <x14:formula1>
            <xm:f>OFFSET(Conditions!$CL$33,0,0,Conditions!$CL$31,1)</xm:f>
          </x14:formula1>
          <xm:sqref>AG89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7E000000}">
          <x14:formula1>
            <xm:f>OFFSET(Conditions!$CL$43,0,0,Conditions!$CL$41,1)</xm:f>
          </x14:formula1>
          <xm:sqref>AI89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7F000000}">
          <x14:formula1>
            <xm:f>OFFSET(Conditions!$CL$53,0,0,Conditions!$CL$51,1)</xm:f>
          </x14:formula1>
          <xm:sqref>AL89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80000000}">
          <x14:formula1>
            <xm:f>OFFSET(Conditions!$CL$63,0,0,Conditions!$CL$61,1)</xm:f>
          </x14:formula1>
          <xm:sqref>AN89</xm:sqref>
        </x14:dataValidation>
        <x14:dataValidation type="list" allowBlank="1" showInputMessage="1" showErrorMessage="1" promptTitle="Conditional Question" prompt="The options shown as possible answers depend on the answers given to other questions._x000a_If the color of the cell changes to red, please check the consistency of your answers." xr:uid="{00000000-0002-0000-0400-000081000000}">
          <x14:formula1>
            <xm:f>OFFSET(Conditions!$CD$3,0,0,Conditions!$CD$1,1)</xm:f>
          </x14:formula1>
          <xm:sqref>P64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3"/>
  <dimension ref="A1:J396"/>
  <sheetViews>
    <sheetView topLeftCell="D1" zoomScale="85" zoomScaleNormal="85" workbookViewId="0">
      <pane ySplit="1" topLeftCell="A341" activePane="bottomLeft" state="frozen"/>
      <selection activeCell="B3" sqref="B3"/>
      <selection pane="bottomLeft" activeCell="B3" sqref="B3"/>
    </sheetView>
  </sheetViews>
  <sheetFormatPr defaultRowHeight="12.5" x14ac:dyDescent="0.25"/>
  <cols>
    <col min="1" max="1" width="8.453125" customWidth="1"/>
    <col min="2" max="2" width="15.1796875" customWidth="1"/>
    <col min="3" max="3" width="219" style="29" customWidth="1"/>
    <col min="4" max="4" width="12.54296875" customWidth="1"/>
    <col min="5" max="5" width="100.54296875" style="29" customWidth="1"/>
    <col min="6" max="9" width="20.54296875" style="29" customWidth="1"/>
    <col min="10" max="10" width="13.453125" customWidth="1"/>
  </cols>
  <sheetData>
    <row r="1" spans="1:10" x14ac:dyDescent="0.25">
      <c r="A1" s="23" t="s">
        <v>34</v>
      </c>
      <c r="B1" s="3" t="s">
        <v>305</v>
      </c>
      <c r="C1" s="29" t="s">
        <v>306</v>
      </c>
      <c r="D1" s="3" t="s">
        <v>32</v>
      </c>
      <c r="E1" s="29" t="s">
        <v>31</v>
      </c>
      <c r="F1" s="40" t="str">
        <f>"reply_"&amp;LEFT(Country!B3,3)&amp;"_2018"</f>
        <v>reply_USA_2018</v>
      </c>
      <c r="G1" s="40" t="str">
        <f>"reply_"&amp;LEFT(Country!B3,3)&amp;"_2023"</f>
        <v>reply_USA_2023</v>
      </c>
      <c r="H1" s="40" t="s">
        <v>1054</v>
      </c>
      <c r="I1" s="40" t="str">
        <f>"Comment_"&amp;LEFT(Country!B3,3)</f>
        <v>Comment_USA</v>
      </c>
    </row>
    <row r="2" spans="1:10" s="23" customFormat="1" ht="28" x14ac:dyDescent="0.6">
      <c r="A2" s="23" t="str">
        <f>'1a-Electricity'!B6</f>
        <v>I</v>
      </c>
      <c r="B2" s="23" t="str">
        <f>'1a-Electricity'!A6</f>
        <v>Q1a.0.1_E1</v>
      </c>
      <c r="C2" s="29" t="str">
        <f>LEFT('1a-Electricity'!E5,FIND("(Q",'1a-Electricity'!E5)-2)&amp;" - "&amp;'1a-Electricity'!F6</f>
        <v xml:space="preserve"> Do the following sectors exist in your country? - Electricity generation </v>
      </c>
      <c r="D2" s="23" t="str">
        <f>IF(OR('1a-Electricity'!B6="N",'1a-Electricity'!B6="NI"),"N",'1a-Electricity'!C6)</f>
        <v>Q1.01_E1</v>
      </c>
      <c r="E2" s="97" t="s">
        <v>1063</v>
      </c>
      <c r="F2" s="23" t="str">
        <f>'1a-Electricity'!V6</f>
        <v/>
      </c>
      <c r="G2" s="23" t="str">
        <f>'1a-Electricity'!AP6</f>
        <v>.</v>
      </c>
      <c r="H2" s="23">
        <f>'1a-Electricity'!AQ6</f>
        <v>0</v>
      </c>
      <c r="I2" s="23" t="str">
        <f>IF(H2=0,".",H2)</f>
        <v>.</v>
      </c>
      <c r="J2" s="300" t="s">
        <v>273</v>
      </c>
    </row>
    <row r="3" spans="1:10" s="23" customFormat="1" x14ac:dyDescent="0.25">
      <c r="A3" s="23" t="str">
        <f>'1a-Electricity'!B7</f>
        <v>I</v>
      </c>
      <c r="B3" s="23" t="str">
        <f>'1a-Electricity'!A7</f>
        <v>Q1a.0.1_E2</v>
      </c>
      <c r="C3" s="29" t="str">
        <f>LEFT('1a-Electricity'!E5,FIND("(Q",'1a-Electricity'!E5)-2)&amp;" - "&amp;'1a-Electricity'!F7</f>
        <v xml:space="preserve"> Do the following sectors exist in your country? - Electricity import</v>
      </c>
      <c r="D3" s="23" t="str">
        <f>IF(OR('1a-Electricity'!B7="N",'1a-Electricity'!B7="NI"),"N",'1a-Electricity'!C7)</f>
        <v>Q1.01_E2</v>
      </c>
      <c r="E3" s="97" t="s">
        <v>1064</v>
      </c>
      <c r="F3" s="23" t="str">
        <f>'1a-Electricity'!V7</f>
        <v/>
      </c>
      <c r="G3" s="23" t="str">
        <f>'1a-Electricity'!AP7</f>
        <v>.</v>
      </c>
      <c r="H3" s="23">
        <f>'1a-Electricity'!AQ7</f>
        <v>0</v>
      </c>
      <c r="I3" s="23" t="str">
        <f t="shared" ref="I3:I66" si="0">IF(H3=0,".",H3)</f>
        <v>.</v>
      </c>
    </row>
    <row r="4" spans="1:10" s="23" customFormat="1" x14ac:dyDescent="0.25">
      <c r="A4" s="23" t="str">
        <f>'1a-Electricity'!B8</f>
        <v>I</v>
      </c>
      <c r="B4" s="23" t="str">
        <f>'1a-Electricity'!A8</f>
        <v>Q1a.0.1_E6</v>
      </c>
      <c r="C4" s="29" t="str">
        <f>LEFT('1a-Electricity'!E5,FIND("(Q",'1a-Electricity'!E5)-2)&amp;" - "&amp;'1a-Electricity'!F8</f>
        <v xml:space="preserve"> Do the following sectors exist in your country? - Electricity export</v>
      </c>
      <c r="D4" s="23" t="str">
        <f>IF(OR('1a-Electricity'!B8="N",'1a-Electricity'!B8="NI"),"N",'1a-Electricity'!C8)</f>
        <v>Q1.01_E6</v>
      </c>
      <c r="E4" s="97" t="s">
        <v>1065</v>
      </c>
      <c r="F4" s="23" t="str">
        <f>'1a-Electricity'!V8</f>
        <v/>
      </c>
      <c r="G4" s="23" t="str">
        <f>'1a-Electricity'!AP8</f>
        <v>.</v>
      </c>
      <c r="H4" s="23">
        <f>'1a-Electricity'!AQ8</f>
        <v>0</v>
      </c>
      <c r="I4" s="23" t="str">
        <f t="shared" si="0"/>
        <v>.</v>
      </c>
    </row>
    <row r="5" spans="1:10" s="23" customFormat="1" x14ac:dyDescent="0.25">
      <c r="A5" s="23" t="str">
        <f>'1a-Electricity'!B9</f>
        <v>I</v>
      </c>
      <c r="B5" s="23" t="str">
        <f>'1a-Electricity'!A9</f>
        <v>Q1a.0.1_E3</v>
      </c>
      <c r="C5" s="29" t="str">
        <f>LEFT('1a-Electricity'!E5,FIND("(Q",'1a-Electricity'!E5)-2)&amp;" - "&amp;'1a-Electricity'!F9</f>
        <v xml:space="preserve"> Do the following sectors exist in your country? - Electricity transmission </v>
      </c>
      <c r="D5" s="23" t="str">
        <f>IF(OR('1a-Electricity'!B9="N",'1a-Electricity'!B9="NI"),"N",'1a-Electricity'!C9)</f>
        <v>Q1.01_E3</v>
      </c>
      <c r="E5" s="97" t="s">
        <v>1066</v>
      </c>
      <c r="F5" s="23" t="str">
        <f>'1a-Electricity'!V9</f>
        <v/>
      </c>
      <c r="G5" s="23" t="str">
        <f>'1a-Electricity'!AP9</f>
        <v>.</v>
      </c>
      <c r="H5" s="23">
        <f>'1a-Electricity'!AQ9</f>
        <v>0</v>
      </c>
      <c r="I5" s="23" t="str">
        <f t="shared" si="0"/>
        <v>.</v>
      </c>
    </row>
    <row r="6" spans="1:10" s="23" customFormat="1" x14ac:dyDescent="0.25">
      <c r="A6" s="23" t="str">
        <f>'1a-Electricity'!B10</f>
        <v>I</v>
      </c>
      <c r="B6" s="23" t="str">
        <f>'1a-Electricity'!A10</f>
        <v>Q1a.0.1_E4</v>
      </c>
      <c r="C6" s="29" t="str">
        <f>LEFT('1a-Electricity'!E5,FIND("(Q",'1a-Electricity'!E5)-2)&amp;" - "&amp;'1a-Electricity'!F10</f>
        <v xml:space="preserve"> Do the following sectors exist in your country? - Electricity distribution </v>
      </c>
      <c r="D6" s="23" t="str">
        <f>IF(OR('1a-Electricity'!B10="N",'1a-Electricity'!B10="NI"),"N",'1a-Electricity'!C10)</f>
        <v>Q1.01_E4</v>
      </c>
      <c r="E6" s="97" t="s">
        <v>1067</v>
      </c>
      <c r="F6" s="23" t="str">
        <f>'1a-Electricity'!V10</f>
        <v/>
      </c>
      <c r="G6" s="23" t="str">
        <f>'1a-Electricity'!AP10</f>
        <v>.</v>
      </c>
      <c r="H6" s="23">
        <f>'1a-Electricity'!AQ10</f>
        <v>0</v>
      </c>
      <c r="I6" s="23" t="str">
        <f t="shared" si="0"/>
        <v>.</v>
      </c>
    </row>
    <row r="7" spans="1:10" s="23" customFormat="1" x14ac:dyDescent="0.25">
      <c r="A7" s="23" t="str">
        <f>'1a-Electricity'!B11</f>
        <v>I</v>
      </c>
      <c r="B7" s="23" t="str">
        <f>'1a-Electricity'!A11</f>
        <v>Q1a.0.1_E5</v>
      </c>
      <c r="C7" s="29" t="str">
        <f>LEFT('1a-Electricity'!E5,FIND("(Q",'1a-Electricity'!E5)-2)&amp;" - "&amp;'1a-Electricity'!F11</f>
        <v xml:space="preserve"> Do the following sectors exist in your country? - Electricity retail supply </v>
      </c>
      <c r="D7" s="23" t="str">
        <f>IF(OR('1a-Electricity'!B11="N",'1a-Electricity'!B11="NI"),"N",'1a-Electricity'!C11)</f>
        <v>Q1.01_E5</v>
      </c>
      <c r="E7" s="97" t="s">
        <v>1068</v>
      </c>
      <c r="F7" s="23" t="str">
        <f>'1a-Electricity'!V11</f>
        <v/>
      </c>
      <c r="G7" s="23" t="str">
        <f>'1a-Electricity'!AP11</f>
        <v>.</v>
      </c>
      <c r="H7" s="23">
        <f>'1a-Electricity'!AQ11</f>
        <v>0</v>
      </c>
      <c r="I7" s="23" t="str">
        <f t="shared" si="0"/>
        <v>.</v>
      </c>
    </row>
    <row r="8" spans="1:10" s="23" customFormat="1" x14ac:dyDescent="0.25">
      <c r="A8" s="23" t="str">
        <f>'1a-Electricity'!B12</f>
        <v>NI</v>
      </c>
      <c r="B8" s="23" t="str">
        <f>'1a-Electricity'!A12</f>
        <v>Q1a.0.1a</v>
      </c>
      <c r="C8" s="29" t="str">
        <f>LEFT('1a-Electricity'!E12,FIND("(Q",'1a-Electricity'!E12)-2)</f>
        <v>Please provide us the name of the body/institution answering this question in the original language and provide a link to its webpage.</v>
      </c>
      <c r="D8" s="23" t="str">
        <f>IF(OR('1a-Electricity'!B12="N",'1a-Electricity'!B12="NI"),"N",'1a-Electricity'!C12)</f>
        <v>N</v>
      </c>
      <c r="E8" s="97" t="s">
        <v>0</v>
      </c>
      <c r="F8" s="23" t="str">
        <f>'1a-Electricity'!V12</f>
        <v>You do not need to provide details of who answered this section in the previous update.</v>
      </c>
      <c r="G8" s="23" t="str">
        <f>'1a-Electricity'!AP12</f>
        <v>.</v>
      </c>
      <c r="H8" s="23">
        <f>'1a-Electricity'!AQ12</f>
        <v>0</v>
      </c>
      <c r="I8" s="23" t="str">
        <f t="shared" si="0"/>
        <v>.</v>
      </c>
    </row>
    <row r="9" spans="1:10" ht="13" customHeight="1" x14ac:dyDescent="0.25">
      <c r="A9" s="23" t="str">
        <f>'1a-Electricity'!B13</f>
        <v>NI</v>
      </c>
      <c r="B9" s="23" t="str">
        <f>'1a-Electricity'!A13</f>
        <v>Q1a.0.1b</v>
      </c>
      <c r="C9" s="29" t="str">
        <f>LEFT('1a-Electricity'!E13,FIND("(Q",'1a-Electricity'!E13)-2)</f>
        <v>Please also indicate the e-mail address of the specific person answering this section.</v>
      </c>
      <c r="D9" s="23" t="str">
        <f>IF(OR('1a-Electricity'!B13="N",'1a-Electricity'!B13="NI"),"N",'1a-Electricity'!C13)</f>
        <v>N</v>
      </c>
      <c r="E9" s="97" t="s">
        <v>0</v>
      </c>
      <c r="F9" s="23" t="str">
        <f>'1a-Electricity'!V13</f>
        <v>You do not need to provide details of who answered this section in the previous update.</v>
      </c>
      <c r="G9" s="23" t="str">
        <f>'1a-Electricity'!AP13</f>
        <v>.</v>
      </c>
      <c r="H9" s="23">
        <f>'1a-Electricity'!AQ13</f>
        <v>0</v>
      </c>
      <c r="I9" s="23" t="str">
        <f t="shared" si="0"/>
        <v>.</v>
      </c>
      <c r="J9" s="23"/>
    </row>
    <row r="10" spans="1:10" x14ac:dyDescent="0.25">
      <c r="A10" s="23" t="str">
        <f>'1a-Electricity'!B17</f>
        <v>EC</v>
      </c>
      <c r="B10" s="23" t="str">
        <f>'1a-Electricity'!A17</f>
        <v>Q1a.1.1_E1</v>
      </c>
      <c r="C10" s="29" t="str">
        <f>LEFT('1a-Electricity'!$E$16,FIND("(Q",'1a-Electricity'!$E$16)-2)&amp;" - "&amp;'1a-Electricity'!F17</f>
        <v>Do federal, national, state regional or provincial governments control at least one firm in each of the following sectors? - Electricity generation</v>
      </c>
      <c r="D10" s="23" t="str">
        <f>IF(OR('1a-Electricity'!B17="N",'1a-Electricity'!B17="NI"),"N",'1a-Electricity'!C17)</f>
        <v>Q1.1.2_E1</v>
      </c>
      <c r="E10" s="29" t="s">
        <v>1069</v>
      </c>
      <c r="F10" s="23" t="str">
        <f>'1a-Electricity'!V17</f>
        <v/>
      </c>
      <c r="G10" s="23" t="str">
        <f>'1a-Electricity'!AP17</f>
        <v>.</v>
      </c>
      <c r="H10" s="23">
        <f>'1a-Electricity'!AQ17</f>
        <v>0</v>
      </c>
      <c r="I10" s="23" t="str">
        <f t="shared" si="0"/>
        <v>.</v>
      </c>
      <c r="J10" s="23"/>
    </row>
    <row r="11" spans="1:10" x14ac:dyDescent="0.25">
      <c r="A11" s="23" t="str">
        <f>'1a-Electricity'!B18</f>
        <v>EC</v>
      </c>
      <c r="B11" s="23" t="str">
        <f>'1a-Electricity'!A18</f>
        <v>Q1a.1.1_E2</v>
      </c>
      <c r="C11" s="29" t="str">
        <f>LEFT('1a-Electricity'!$E$16,FIND("(Q",'1a-Electricity'!$E$16)-2)&amp;" - "&amp;'1a-Electricity'!F18</f>
        <v>Do federal, national, state regional or provincial governments control at least one firm in each of the following sectors? - Electricity import</v>
      </c>
      <c r="D11" s="23" t="str">
        <f>IF(OR('1a-Electricity'!B18="N",'1a-Electricity'!B18="NI"),"N",'1a-Electricity'!C18)</f>
        <v>Q1.1.2_E2</v>
      </c>
      <c r="E11" s="29" t="s">
        <v>1070</v>
      </c>
      <c r="F11" s="23" t="str">
        <f>'1a-Electricity'!V18</f>
        <v/>
      </c>
      <c r="G11" s="23" t="str">
        <f>'1a-Electricity'!AP18</f>
        <v>.</v>
      </c>
      <c r="H11" s="23">
        <f>'1a-Electricity'!AQ18</f>
        <v>0</v>
      </c>
      <c r="I11" s="23" t="str">
        <f t="shared" si="0"/>
        <v>.</v>
      </c>
      <c r="J11" s="23"/>
    </row>
    <row r="12" spans="1:10" x14ac:dyDescent="0.25">
      <c r="A12" s="23" t="str">
        <f>'1a-Electricity'!B19</f>
        <v>EC</v>
      </c>
      <c r="B12" s="23" t="str">
        <f>'1a-Electricity'!A19</f>
        <v>Q1a.1.1_E6</v>
      </c>
      <c r="C12" s="29" t="str">
        <f>LEFT('1a-Electricity'!$E$16,FIND("(Q",'1a-Electricity'!$E$16)-2)&amp;" - "&amp;'1a-Electricity'!F19</f>
        <v>Do federal, national, state regional or provincial governments control at least one firm in each of the following sectors? - Electricity export</v>
      </c>
      <c r="D12" s="23" t="str">
        <f>IF(OR('1a-Electricity'!B19="N",'1a-Electricity'!B19="NI"),"N",'1a-Electricity'!C19)</f>
        <v>Q1.1.2_E6</v>
      </c>
      <c r="E12" s="29" t="s">
        <v>1071</v>
      </c>
      <c r="F12" s="23" t="str">
        <f>'1a-Electricity'!V19</f>
        <v/>
      </c>
      <c r="G12" s="23" t="str">
        <f>'1a-Electricity'!AP19</f>
        <v>.</v>
      </c>
      <c r="H12" s="23">
        <f>'1a-Electricity'!AQ19</f>
        <v>0</v>
      </c>
      <c r="I12" s="23" t="str">
        <f t="shared" si="0"/>
        <v>.</v>
      </c>
      <c r="J12" s="23"/>
    </row>
    <row r="13" spans="1:10" x14ac:dyDescent="0.25">
      <c r="A13" s="23" t="str">
        <f>'1a-Electricity'!B20</f>
        <v>EC</v>
      </c>
      <c r="B13" s="23" t="str">
        <f>'1a-Electricity'!A20</f>
        <v>Q1a.1.1_E3</v>
      </c>
      <c r="C13" s="29" t="str">
        <f>LEFT('1a-Electricity'!$E$16,FIND("(Q",'1a-Electricity'!$E$16)-2)&amp;" - "&amp;'1a-Electricity'!F20</f>
        <v xml:space="preserve">Do federal, national, state regional or provincial governments control at least one firm in each of the following sectors? - Electricity transmission </v>
      </c>
      <c r="D13" s="23" t="str">
        <f>IF(OR('1a-Electricity'!B20="N",'1a-Electricity'!B20="NI"),"N",'1a-Electricity'!C20)</f>
        <v>Q1.1.2_E3</v>
      </c>
      <c r="E13" s="29" t="s">
        <v>1072</v>
      </c>
      <c r="F13" s="23" t="str">
        <f>'1a-Electricity'!V20</f>
        <v/>
      </c>
      <c r="G13" s="23" t="str">
        <f>'1a-Electricity'!AP20</f>
        <v>.</v>
      </c>
      <c r="H13" s="23">
        <f>'1a-Electricity'!AQ20</f>
        <v>0</v>
      </c>
      <c r="I13" s="23" t="str">
        <f t="shared" si="0"/>
        <v>.</v>
      </c>
      <c r="J13" s="23"/>
    </row>
    <row r="14" spans="1:10" x14ac:dyDescent="0.25">
      <c r="A14" s="23" t="str">
        <f>'1a-Electricity'!B21</f>
        <v>EC</v>
      </c>
      <c r="B14" s="23" t="str">
        <f>'1a-Electricity'!A21</f>
        <v>Q1a.1.1_E4</v>
      </c>
      <c r="C14" s="29" t="str">
        <f>LEFT('1a-Electricity'!$E$16,FIND("(Q",'1a-Electricity'!$E$16)-2)&amp;" - "&amp;'1a-Electricity'!F21</f>
        <v xml:space="preserve">Do federal, national, state regional or provincial governments control at least one firm in each of the following sectors? - Electricity distribution </v>
      </c>
      <c r="D14" s="23" t="str">
        <f>IF(OR('1a-Electricity'!B21="N",'1a-Electricity'!B21="NI"),"N",'1a-Electricity'!C21)</f>
        <v>Q1.1.2_E4</v>
      </c>
      <c r="E14" s="29" t="s">
        <v>1073</v>
      </c>
      <c r="F14" s="23" t="str">
        <f>'1a-Electricity'!V21</f>
        <v/>
      </c>
      <c r="G14" s="23" t="str">
        <f>'1a-Electricity'!AP21</f>
        <v>.</v>
      </c>
      <c r="H14" s="23">
        <f>'1a-Electricity'!AQ21</f>
        <v>0</v>
      </c>
      <c r="I14" s="23" t="str">
        <f t="shared" si="0"/>
        <v>.</v>
      </c>
      <c r="J14" s="23"/>
    </row>
    <row r="15" spans="1:10" x14ac:dyDescent="0.25">
      <c r="A15" s="23" t="str">
        <f>'1a-Electricity'!B22</f>
        <v>EC</v>
      </c>
      <c r="B15" s="23" t="str">
        <f>'1a-Electricity'!A22</f>
        <v>Q1a.1.1_E5</v>
      </c>
      <c r="C15" s="29" t="str">
        <f>LEFT('1a-Electricity'!$E$16,FIND("(Q",'1a-Electricity'!$E$16)-2)&amp;" - "&amp;'1a-Electricity'!F22</f>
        <v xml:space="preserve">Do federal, national, state regional or provincial governments control at least one firm in each of the following sectors? - Electricity retail supply </v>
      </c>
      <c r="D15" s="23" t="str">
        <f>IF(OR('1a-Electricity'!B22="N",'1a-Electricity'!B22="NI"),"N",'1a-Electricity'!C22)</f>
        <v>Q1.1.2_E5</v>
      </c>
      <c r="E15" s="29" t="s">
        <v>1074</v>
      </c>
      <c r="F15" s="23" t="str">
        <f>'1a-Electricity'!V22</f>
        <v/>
      </c>
      <c r="G15" s="23" t="str">
        <f>'1a-Electricity'!AP22</f>
        <v>.</v>
      </c>
      <c r="H15" s="23">
        <f>'1a-Electricity'!AQ22</f>
        <v>0</v>
      </c>
      <c r="I15" s="23" t="str">
        <f t="shared" si="0"/>
        <v>.</v>
      </c>
      <c r="J15" s="23"/>
    </row>
    <row r="16" spans="1:10" x14ac:dyDescent="0.25">
      <c r="A16" s="23" t="str">
        <f>'1a-Electricity'!B25</f>
        <v>EC</v>
      </c>
      <c r="B16" s="23" t="str">
        <f>'1a-Electricity'!A25</f>
        <v>Q1a.1.2a_E1</v>
      </c>
      <c r="C16" s="29" t="str">
        <f>'1a-Electricity'!$E$23&amp;LEFT('1a-Electricity'!$E$24,FIND("(Q",'1a-Electricity'!$E$24)-2)&amp;" - "&amp;'1a-Electricity'!F25</f>
        <v>Do federal, national, state, regional or provincial governments have special voting rights in at least one firm in the sectors listed below, where such voting rights allow the government to:
Approve, appoint or remove more than half of the firm board - Electricity generation</v>
      </c>
      <c r="D16" s="23" t="str">
        <f>IF(OR('1a-Electricity'!B25="N",'1a-Electricity'!B25="NI"),"N",'1a-Electricity'!C25)</f>
        <v>Q1.1.3_E1</v>
      </c>
      <c r="E16" s="29" t="s">
        <v>1075</v>
      </c>
      <c r="F16" s="23" t="str">
        <f>'1a-Electricity'!V25</f>
        <v/>
      </c>
      <c r="G16" s="23" t="str">
        <f>'1a-Electricity'!AP25</f>
        <v>.</v>
      </c>
      <c r="H16" s="23">
        <f>'1a-Electricity'!AQ25</f>
        <v>0</v>
      </c>
      <c r="I16" s="23" t="str">
        <f t="shared" si="0"/>
        <v>.</v>
      </c>
      <c r="J16" s="23"/>
    </row>
    <row r="17" spans="1:10" x14ac:dyDescent="0.25">
      <c r="A17" s="23" t="str">
        <f>'1a-Electricity'!B26</f>
        <v>EC</v>
      </c>
      <c r="B17" s="23" t="str">
        <f>'1a-Electricity'!A26</f>
        <v>Q1a.1.2a_E2</v>
      </c>
      <c r="C17" s="29" t="str">
        <f>'1a-Electricity'!$E$23&amp;LEFT('1a-Electricity'!$E$24,FIND("(Q",'1a-Electricity'!$E$24)-2)&amp;" - "&amp;'1a-Electricity'!F26</f>
        <v>Do federal, national, state, regional or provincial governments have special voting rights in at least one firm in the sectors listed below, where such voting rights allow the government to:
Approve, appoint or remove more than half of the firm board - Electricity import</v>
      </c>
      <c r="D17" s="23" t="str">
        <f>IF(OR('1a-Electricity'!B26="N",'1a-Electricity'!B26="NI"),"N",'1a-Electricity'!C26)</f>
        <v>Q1.1.3_E2</v>
      </c>
      <c r="E17" s="29" t="s">
        <v>1076</v>
      </c>
      <c r="F17" s="23" t="str">
        <f>'1a-Electricity'!V26</f>
        <v/>
      </c>
      <c r="G17" s="23" t="str">
        <f>'1a-Electricity'!AP26</f>
        <v>.</v>
      </c>
      <c r="H17" s="23">
        <f>'1a-Electricity'!AQ26</f>
        <v>0</v>
      </c>
      <c r="I17" s="23" t="str">
        <f t="shared" si="0"/>
        <v>.</v>
      </c>
      <c r="J17" s="23"/>
    </row>
    <row r="18" spans="1:10" x14ac:dyDescent="0.25">
      <c r="A18" s="23" t="str">
        <f>'1a-Electricity'!B27</f>
        <v>EC</v>
      </c>
      <c r="B18" s="23" t="str">
        <f>'1a-Electricity'!A27</f>
        <v>Q1a.1.2a_E6</v>
      </c>
      <c r="C18" s="29" t="str">
        <f>'1a-Electricity'!$E$23&amp;LEFT('1a-Electricity'!$E$24,FIND("(Q",'1a-Electricity'!$E$24)-2)&amp;" - "&amp;'1a-Electricity'!F27</f>
        <v>Do federal, national, state, regional or provincial governments have special voting rights in at least one firm in the sectors listed below, where such voting rights allow the government to:
Approve, appoint or remove more than half of the firm board - Electricity export</v>
      </c>
      <c r="D18" s="23" t="str">
        <f>IF(OR('1a-Electricity'!B27="N",'1a-Electricity'!B27="NI"),"N",'1a-Electricity'!C27)</f>
        <v>Q1.1.3_E6</v>
      </c>
      <c r="E18" s="29" t="s">
        <v>1077</v>
      </c>
      <c r="F18" s="23" t="str">
        <f>'1a-Electricity'!V27</f>
        <v/>
      </c>
      <c r="G18" s="23" t="str">
        <f>'1a-Electricity'!AP27</f>
        <v>.</v>
      </c>
      <c r="H18" s="23">
        <f>'1a-Electricity'!AQ27</f>
        <v>0</v>
      </c>
      <c r="I18" s="23" t="str">
        <f t="shared" si="0"/>
        <v>.</v>
      </c>
      <c r="J18" s="23"/>
    </row>
    <row r="19" spans="1:10" x14ac:dyDescent="0.25">
      <c r="A19" s="23" t="str">
        <f>'1a-Electricity'!B28</f>
        <v>EC</v>
      </c>
      <c r="B19" s="23" t="str">
        <f>'1a-Electricity'!A28</f>
        <v>Q1a.1.2a_E3</v>
      </c>
      <c r="C19" s="29" t="str">
        <f>'1a-Electricity'!$E$23&amp;LEFT('1a-Electricity'!$E$24,FIND("(Q",'1a-Electricity'!$E$24)-2)&amp;" - "&amp;'1a-Electricity'!F28</f>
        <v xml:space="preserve">Do federal, national, state, regional or provincial governments have special voting rights in at least one firm in the sectors listed below, where such voting rights allow the government to:
Approve, appoint or remove more than half of the firm board - Electricity transmission </v>
      </c>
      <c r="D19" s="23" t="str">
        <f>IF(OR('1a-Electricity'!B28="N",'1a-Electricity'!B28="NI"),"N",'1a-Electricity'!C28)</f>
        <v>Q1.1.3_E3</v>
      </c>
      <c r="E19" s="29" t="s">
        <v>1078</v>
      </c>
      <c r="F19" s="23" t="str">
        <f>'1a-Electricity'!V28</f>
        <v/>
      </c>
      <c r="G19" s="23" t="str">
        <f>'1a-Electricity'!AP28</f>
        <v>.</v>
      </c>
      <c r="H19" s="23">
        <f>'1a-Electricity'!AQ28</f>
        <v>0</v>
      </c>
      <c r="I19" s="23" t="str">
        <f t="shared" si="0"/>
        <v>.</v>
      </c>
      <c r="J19" s="23"/>
    </row>
    <row r="20" spans="1:10" x14ac:dyDescent="0.25">
      <c r="A20" s="23" t="str">
        <f>'1a-Electricity'!B29</f>
        <v>EC</v>
      </c>
      <c r="B20" s="23" t="str">
        <f>'1a-Electricity'!A29</f>
        <v>Q1a.1.2a_E4</v>
      </c>
      <c r="C20" s="29" t="str">
        <f>'1a-Electricity'!$E$23&amp;LEFT('1a-Electricity'!$E$24,FIND("(Q",'1a-Electricity'!$E$24)-2)&amp;" - "&amp;'1a-Electricity'!F29</f>
        <v xml:space="preserve">Do federal, national, state, regional or provincial governments have special voting rights in at least one firm in the sectors listed below, where such voting rights allow the government to:
Approve, appoint or remove more than half of the firm board - Electricity distribution </v>
      </c>
      <c r="D20" s="23" t="str">
        <f>IF(OR('1a-Electricity'!B29="N",'1a-Electricity'!B29="NI"),"N",'1a-Electricity'!C29)</f>
        <v>Q1.1.3_E4</v>
      </c>
      <c r="E20" s="29" t="s">
        <v>1079</v>
      </c>
      <c r="F20" s="23" t="str">
        <f>'1a-Electricity'!V29</f>
        <v/>
      </c>
      <c r="G20" s="23" t="str">
        <f>'1a-Electricity'!AP29</f>
        <v>.</v>
      </c>
      <c r="H20" s="23">
        <f>'1a-Electricity'!AQ29</f>
        <v>0</v>
      </c>
      <c r="I20" s="23" t="str">
        <f t="shared" si="0"/>
        <v>.</v>
      </c>
      <c r="J20" s="23"/>
    </row>
    <row r="21" spans="1:10" x14ac:dyDescent="0.25">
      <c r="A21" s="23" t="str">
        <f>'1a-Electricity'!B30</f>
        <v>EC</v>
      </c>
      <c r="B21" s="23" t="str">
        <f>'1a-Electricity'!A30</f>
        <v>Q1a.1.2a_E5</v>
      </c>
      <c r="C21" s="29" t="str">
        <f>'1a-Electricity'!$E$23&amp;LEFT('1a-Electricity'!$E$24,FIND("(Q",'1a-Electricity'!$E$24)-2)&amp;" - "&amp;'1a-Electricity'!F30</f>
        <v xml:space="preserve">Do federal, national, state, regional or provincial governments have special voting rights in at least one firm in the sectors listed below, where such voting rights allow the government to:
Approve, appoint or remove more than half of the firm board - Electricity retail supply </v>
      </c>
      <c r="D21" s="23" t="str">
        <f>IF(OR('1a-Electricity'!B30="N",'1a-Electricity'!B30="NI"),"N",'1a-Electricity'!C30)</f>
        <v>Q1.1.3_E5</v>
      </c>
      <c r="E21" s="29" t="s">
        <v>1080</v>
      </c>
      <c r="F21" s="23" t="str">
        <f>'1a-Electricity'!V30</f>
        <v/>
      </c>
      <c r="G21" s="23" t="str">
        <f>'1a-Electricity'!AP30</f>
        <v>.</v>
      </c>
      <c r="H21" s="23">
        <f>'1a-Electricity'!AQ30</f>
        <v>0</v>
      </c>
      <c r="I21" s="23" t="str">
        <f t="shared" si="0"/>
        <v>.</v>
      </c>
      <c r="J21" s="23"/>
    </row>
    <row r="22" spans="1:10" x14ac:dyDescent="0.25">
      <c r="A22" s="23" t="str">
        <f>'1a-Electricity'!B32</f>
        <v>EC</v>
      </c>
      <c r="B22" s="23" t="str">
        <f>'1a-Electricity'!A32</f>
        <v>Q1a.1.2b_E1</v>
      </c>
      <c r="C22" s="29" t="str">
        <f>'1a-Electricity'!$E$23&amp;LEFT('1a-Electricity'!$E$31,FIND("(Q",'1a-Electricity'!$E$31)-2)&amp;" - "&amp;'1a-Electricity'!F32</f>
        <v>Do federal, national, state, regional or provincial governments have special voting rights in at least one firm in the sectors listed below, where such voting rights allow the government to:
Block the sale of shares that could lead to change in the control of the firm - Electricity generation</v>
      </c>
      <c r="D22" s="23" t="str">
        <f>IF(OR('1a-Electricity'!B32="N",'1a-Electricity'!B32="NI"),"N",'1a-Electricity'!C32)</f>
        <v>Q1.1.3_E1</v>
      </c>
      <c r="E22" s="29" t="s">
        <v>1075</v>
      </c>
      <c r="F22" s="23" t="str">
        <f>'1a-Electricity'!V32</f>
        <v/>
      </c>
      <c r="G22" s="23" t="str">
        <f>'1a-Electricity'!AP32</f>
        <v>.</v>
      </c>
      <c r="H22" s="23">
        <f>'1a-Electricity'!AQ32</f>
        <v>0</v>
      </c>
      <c r="I22" s="23" t="str">
        <f t="shared" si="0"/>
        <v>.</v>
      </c>
      <c r="J22" s="23"/>
    </row>
    <row r="23" spans="1:10" x14ac:dyDescent="0.25">
      <c r="A23" s="23" t="str">
        <f>'1a-Electricity'!B33</f>
        <v>EC</v>
      </c>
      <c r="B23" s="23" t="str">
        <f>'1a-Electricity'!A33</f>
        <v>Q1a.1.2b_E2</v>
      </c>
      <c r="C23" s="29" t="str">
        <f>'1a-Electricity'!$E$23&amp;LEFT('1a-Electricity'!$E$31,FIND("(Q",'1a-Electricity'!$E$31)-2)&amp;" - "&amp;'1a-Electricity'!F33</f>
        <v>Do federal, national, state, regional or provincial governments have special voting rights in at least one firm in the sectors listed below, where such voting rights allow the government to:
Block the sale of shares that could lead to change in the control of the firm - Electricity import</v>
      </c>
      <c r="D23" s="23" t="str">
        <f>IF(OR('1a-Electricity'!B33="N",'1a-Electricity'!B33="NI"),"N",'1a-Electricity'!C33)</f>
        <v>Q1.1.3_E2</v>
      </c>
      <c r="E23" s="29" t="s">
        <v>1076</v>
      </c>
      <c r="F23" s="23" t="str">
        <f>'1a-Electricity'!V33</f>
        <v/>
      </c>
      <c r="G23" s="23" t="str">
        <f>'1a-Electricity'!AP33</f>
        <v>.</v>
      </c>
      <c r="H23" s="23">
        <f>'1a-Electricity'!AQ33</f>
        <v>0</v>
      </c>
      <c r="I23" s="23" t="str">
        <f t="shared" si="0"/>
        <v>.</v>
      </c>
      <c r="J23" s="23"/>
    </row>
    <row r="24" spans="1:10" x14ac:dyDescent="0.25">
      <c r="A24" s="23" t="str">
        <f>'1a-Electricity'!B34</f>
        <v>EC</v>
      </c>
      <c r="B24" s="23" t="str">
        <f>'1a-Electricity'!A34</f>
        <v>Q1a.1.2b_E6</v>
      </c>
      <c r="C24" s="29" t="str">
        <f>'1a-Electricity'!$E$23&amp;LEFT('1a-Electricity'!$E$31,FIND("(Q",'1a-Electricity'!$E$31)-2)&amp;" - "&amp;'1a-Electricity'!F34</f>
        <v>Do federal, national, state, regional or provincial governments have special voting rights in at least one firm in the sectors listed below, where such voting rights allow the government to:
Block the sale of shares that could lead to change in the control of the firm - Electricity export</v>
      </c>
      <c r="D24" s="23" t="str">
        <f>IF(OR('1a-Electricity'!B34="N",'1a-Electricity'!B34="NI"),"N",'1a-Electricity'!C34)</f>
        <v>Q1.1.3_E6</v>
      </c>
      <c r="E24" s="29" t="s">
        <v>1077</v>
      </c>
      <c r="F24" s="23" t="str">
        <f>'1a-Electricity'!V34</f>
        <v/>
      </c>
      <c r="G24" s="23" t="str">
        <f>'1a-Electricity'!AP34</f>
        <v>.</v>
      </c>
      <c r="H24" s="23">
        <f>'1a-Electricity'!AQ34</f>
        <v>0</v>
      </c>
      <c r="I24" s="23" t="str">
        <f t="shared" si="0"/>
        <v>.</v>
      </c>
      <c r="J24" s="23"/>
    </row>
    <row r="25" spans="1:10" x14ac:dyDescent="0.25">
      <c r="A25" s="23" t="str">
        <f>'1a-Electricity'!B35</f>
        <v>EC</v>
      </c>
      <c r="B25" s="23" t="str">
        <f>'1a-Electricity'!A35</f>
        <v>Q1a.1.2b_E3</v>
      </c>
      <c r="C25" s="29" t="str">
        <f>'1a-Electricity'!$E$23&amp;LEFT('1a-Electricity'!$E$31,FIND("(Q",'1a-Electricity'!$E$31)-2)&amp;" - "&amp;'1a-Electricity'!F35</f>
        <v xml:space="preserve">Do federal, national, state, regional or provincial governments have special voting rights in at least one firm in the sectors listed below, where such voting rights allow the government to:
Block the sale of shares that could lead to change in the control of the firm - Electricity transmission </v>
      </c>
      <c r="D25" s="23" t="str">
        <f>IF(OR('1a-Electricity'!B35="N",'1a-Electricity'!B35="NI"),"N",'1a-Electricity'!C35)</f>
        <v>Q1.1.3_E3</v>
      </c>
      <c r="E25" s="29" t="s">
        <v>1078</v>
      </c>
      <c r="F25" s="23" t="str">
        <f>'1a-Electricity'!V35</f>
        <v/>
      </c>
      <c r="G25" s="23" t="str">
        <f>'1a-Electricity'!AP35</f>
        <v>.</v>
      </c>
      <c r="H25" s="23">
        <f>'1a-Electricity'!AQ35</f>
        <v>0</v>
      </c>
      <c r="I25" s="23" t="str">
        <f t="shared" si="0"/>
        <v>.</v>
      </c>
      <c r="J25" s="23"/>
    </row>
    <row r="26" spans="1:10" x14ac:dyDescent="0.25">
      <c r="A26" s="23" t="str">
        <f>'1a-Electricity'!B36</f>
        <v>EC</v>
      </c>
      <c r="B26" s="23" t="str">
        <f>'1a-Electricity'!A36</f>
        <v>Q1a.1.2b_E4</v>
      </c>
      <c r="C26" s="29" t="str">
        <f>'1a-Electricity'!$E$23&amp;LEFT('1a-Electricity'!$E$31,FIND("(Q",'1a-Electricity'!$E$31)-2)&amp;" - "&amp;'1a-Electricity'!F36</f>
        <v xml:space="preserve">Do federal, national, state, regional or provincial governments have special voting rights in at least one firm in the sectors listed below, where such voting rights allow the government to:
Block the sale of shares that could lead to change in the control of the firm - Electricity distribution </v>
      </c>
      <c r="D26" s="23" t="str">
        <f>IF(OR('1a-Electricity'!B36="N",'1a-Electricity'!B36="NI"),"N",'1a-Electricity'!C36)</f>
        <v>Q1.1.3_E4</v>
      </c>
      <c r="E26" s="29" t="s">
        <v>1079</v>
      </c>
      <c r="F26" s="23" t="str">
        <f>'1a-Electricity'!V36</f>
        <v/>
      </c>
      <c r="G26" s="23" t="str">
        <f>'1a-Electricity'!AP36</f>
        <v>.</v>
      </c>
      <c r="H26" s="23">
        <f>'1a-Electricity'!AQ36</f>
        <v>0</v>
      </c>
      <c r="I26" s="23" t="str">
        <f t="shared" si="0"/>
        <v>.</v>
      </c>
      <c r="J26" s="23"/>
    </row>
    <row r="27" spans="1:10" ht="13.5" customHeight="1" x14ac:dyDescent="0.25">
      <c r="A27" s="23" t="str">
        <f>'1a-Electricity'!B37</f>
        <v>EC</v>
      </c>
      <c r="B27" s="23" t="str">
        <f>'1a-Electricity'!A37</f>
        <v>Q1a.1.2b_E5</v>
      </c>
      <c r="C27" s="29" t="str">
        <f>'1a-Electricity'!$E$23&amp;LEFT('1a-Electricity'!$E$31,FIND("(Q",'1a-Electricity'!$E$31)-2)&amp;" - "&amp;'1a-Electricity'!F37</f>
        <v xml:space="preserve">Do federal, national, state, regional or provincial governments have special voting rights in at least one firm in the sectors listed below, where such voting rights allow the government to:
Block the sale of shares that could lead to change in the control of the firm - Electricity retail supply </v>
      </c>
      <c r="D27" s="23" t="str">
        <f>IF(OR('1a-Electricity'!B37="N",'1a-Electricity'!B37="NI"),"N",'1a-Electricity'!C37)</f>
        <v>Q1.1.3_E5</v>
      </c>
      <c r="E27" s="29" t="s">
        <v>1080</v>
      </c>
      <c r="F27" s="23" t="str">
        <f>'1a-Electricity'!V37</f>
        <v/>
      </c>
      <c r="G27" s="23" t="str">
        <f>'1a-Electricity'!AP37</f>
        <v>.</v>
      </c>
      <c r="H27" s="23">
        <f>'1a-Electricity'!AQ37</f>
        <v>0</v>
      </c>
      <c r="I27" s="23" t="str">
        <f t="shared" si="0"/>
        <v>.</v>
      </c>
      <c r="J27" s="23"/>
    </row>
    <row r="28" spans="1:10" x14ac:dyDescent="0.25">
      <c r="A28" s="23" t="str">
        <f>'1a-Electricity'!B39</f>
        <v>EC</v>
      </c>
      <c r="B28" s="23" t="str">
        <f>'1a-Electricity'!A39</f>
        <v>Q1a.1.2c_E1</v>
      </c>
      <c r="C28" s="29" t="str">
        <f>'1a-Electricity'!$E$23&amp;LEFT('1a-Electricity'!$E$38,FIND("(Q",'1a-Electricity'!$E$38)-2)&amp;" - "&amp;'1a-Electricity'!F39</f>
        <v>Do federal, national, state, regional or provincial governments have special voting rights in at least one firm in the sectors listed below, where such voting rights allow the government to:
Prevent the relocation of the firm outside the national territory - Electricity generation</v>
      </c>
      <c r="D28" s="23" t="str">
        <f>IF(OR('1a-Electricity'!B39="N",'1a-Electricity'!B39="NI"),"N",'1a-Electricity'!C39)</f>
        <v>Q1.1.3_E1</v>
      </c>
      <c r="E28" s="29" t="s">
        <v>1075</v>
      </c>
      <c r="F28" s="23" t="str">
        <f>'1a-Electricity'!V39</f>
        <v/>
      </c>
      <c r="G28" s="23" t="str">
        <f>'1a-Electricity'!AP39</f>
        <v>.</v>
      </c>
      <c r="H28" s="23">
        <f>'1a-Electricity'!AQ39</f>
        <v>0</v>
      </c>
      <c r="I28" s="23" t="str">
        <f t="shared" si="0"/>
        <v>.</v>
      </c>
      <c r="J28" s="23"/>
    </row>
    <row r="29" spans="1:10" x14ac:dyDescent="0.25">
      <c r="A29" s="23" t="str">
        <f>'1a-Electricity'!B40</f>
        <v>EC</v>
      </c>
      <c r="B29" s="23" t="str">
        <f>'1a-Electricity'!A40</f>
        <v>Q1a.1.2c_E2</v>
      </c>
      <c r="C29" s="29" t="str">
        <f>'1a-Electricity'!$E$23&amp;LEFT('1a-Electricity'!$E$38,FIND("(Q",'1a-Electricity'!$E$38)-2)&amp;" - "&amp;'1a-Electricity'!F40</f>
        <v>Do federal, national, state, regional or provincial governments have special voting rights in at least one firm in the sectors listed below, where such voting rights allow the government to:
Prevent the relocation of the firm outside the national territory - Electricity import</v>
      </c>
      <c r="D29" s="23" t="str">
        <f>IF(OR('1a-Electricity'!B40="N",'1a-Electricity'!B40="NI"),"N",'1a-Electricity'!C40)</f>
        <v>Q1.1.3_E2</v>
      </c>
      <c r="E29" s="29" t="s">
        <v>1076</v>
      </c>
      <c r="F29" s="23" t="str">
        <f>'1a-Electricity'!V40</f>
        <v/>
      </c>
      <c r="G29" s="23" t="str">
        <f>'1a-Electricity'!AP40</f>
        <v>.</v>
      </c>
      <c r="H29" s="23">
        <f>'1a-Electricity'!AQ40</f>
        <v>0</v>
      </c>
      <c r="I29" s="23" t="str">
        <f t="shared" si="0"/>
        <v>.</v>
      </c>
      <c r="J29" s="23"/>
    </row>
    <row r="30" spans="1:10" x14ac:dyDescent="0.25">
      <c r="A30" s="23" t="str">
        <f>'1a-Electricity'!B41</f>
        <v>EC</v>
      </c>
      <c r="B30" s="23" t="str">
        <f>'1a-Electricity'!A41</f>
        <v>Q1a.1.2c_E6</v>
      </c>
      <c r="C30" s="29" t="str">
        <f>'1a-Electricity'!$E$23&amp;LEFT('1a-Electricity'!$E$38,FIND("(Q",'1a-Electricity'!$E$38)-2)&amp;" - "&amp;'1a-Electricity'!F41</f>
        <v>Do federal, national, state, regional or provincial governments have special voting rights in at least one firm in the sectors listed below, where such voting rights allow the government to:
Prevent the relocation of the firm outside the national territory - Electricity export</v>
      </c>
      <c r="D30" s="23" t="str">
        <f>IF(OR('1a-Electricity'!B41="N",'1a-Electricity'!B41="NI"),"N",'1a-Electricity'!C41)</f>
        <v>Q1.1.3_E6</v>
      </c>
      <c r="E30" s="29" t="s">
        <v>1077</v>
      </c>
      <c r="F30" s="23" t="str">
        <f>'1a-Electricity'!V41</f>
        <v/>
      </c>
      <c r="G30" s="23" t="str">
        <f>'1a-Electricity'!AP41</f>
        <v>.</v>
      </c>
      <c r="H30" s="23">
        <f>'1a-Electricity'!AQ41</f>
        <v>0</v>
      </c>
      <c r="I30" s="23" t="str">
        <f t="shared" si="0"/>
        <v>.</v>
      </c>
      <c r="J30" s="23"/>
    </row>
    <row r="31" spans="1:10" x14ac:dyDescent="0.25">
      <c r="A31" s="23" t="str">
        <f>'1a-Electricity'!B42</f>
        <v>EC</v>
      </c>
      <c r="B31" s="23" t="str">
        <f>'1a-Electricity'!A42</f>
        <v>Q1a.1.2c_E3</v>
      </c>
      <c r="C31" s="29" t="str">
        <f>'1a-Electricity'!$E$23&amp;LEFT('1a-Electricity'!$E$38,FIND("(Q",'1a-Electricity'!$E$38)-2)&amp;" - "&amp;'1a-Electricity'!F42</f>
        <v xml:space="preserve">Do federal, national, state, regional or provincial governments have special voting rights in at least one firm in the sectors listed below, where such voting rights allow the government to:
Prevent the relocation of the firm outside the national territory - Electricity transmission </v>
      </c>
      <c r="D31" s="23" t="str">
        <f>IF(OR('1a-Electricity'!B42="N",'1a-Electricity'!B42="NI"),"N",'1a-Electricity'!C42)</f>
        <v>Q1.1.3_E3</v>
      </c>
      <c r="E31" s="29" t="s">
        <v>1078</v>
      </c>
      <c r="F31" s="23" t="str">
        <f>'1a-Electricity'!V42</f>
        <v/>
      </c>
      <c r="G31" s="23" t="str">
        <f>'1a-Electricity'!AP42</f>
        <v>.</v>
      </c>
      <c r="H31" s="23">
        <f>'1a-Electricity'!AQ42</f>
        <v>0</v>
      </c>
      <c r="I31" s="23" t="str">
        <f t="shared" si="0"/>
        <v>.</v>
      </c>
      <c r="J31" s="23"/>
    </row>
    <row r="32" spans="1:10" x14ac:dyDescent="0.25">
      <c r="A32" s="23" t="str">
        <f>'1a-Electricity'!B43</f>
        <v>EC</v>
      </c>
      <c r="B32" s="23" t="str">
        <f>'1a-Electricity'!A43</f>
        <v>Q1a.1.2c_E4</v>
      </c>
      <c r="C32" s="29" t="str">
        <f>'1a-Electricity'!$E$23&amp;LEFT('1a-Electricity'!$E$38,FIND("(Q",'1a-Electricity'!$E$38)-2)&amp;" - "&amp;'1a-Electricity'!F43</f>
        <v xml:space="preserve">Do federal, national, state, regional or provincial governments have special voting rights in at least one firm in the sectors listed below, where such voting rights allow the government to:
Prevent the relocation of the firm outside the national territory - Electricity distribution </v>
      </c>
      <c r="D32" s="23" t="str">
        <f>IF(OR('1a-Electricity'!B43="N",'1a-Electricity'!B43="NI"),"N",'1a-Electricity'!C43)</f>
        <v>Q1.1.3_E4</v>
      </c>
      <c r="E32" s="29" t="s">
        <v>1079</v>
      </c>
      <c r="F32" s="23" t="str">
        <f>'1a-Electricity'!V43</f>
        <v/>
      </c>
      <c r="G32" s="23" t="str">
        <f>'1a-Electricity'!AP43</f>
        <v>.</v>
      </c>
      <c r="H32" s="23">
        <f>'1a-Electricity'!AQ43</f>
        <v>0</v>
      </c>
      <c r="I32" s="23" t="str">
        <f t="shared" si="0"/>
        <v>.</v>
      </c>
      <c r="J32" s="23"/>
    </row>
    <row r="33" spans="1:10" x14ac:dyDescent="0.25">
      <c r="A33" s="23" t="str">
        <f>'1a-Electricity'!B44</f>
        <v>EC</v>
      </c>
      <c r="B33" s="23" t="str">
        <f>'1a-Electricity'!A44</f>
        <v>Q1a.1.2c_E5</v>
      </c>
      <c r="C33" s="29" t="str">
        <f>'1a-Electricity'!$E$23&amp;LEFT('1a-Electricity'!$E$38,FIND("(Q",'1a-Electricity'!$E$38)-2)&amp;" - "&amp;'1a-Electricity'!F44</f>
        <v xml:space="preserve">Do federal, national, state, regional or provincial governments have special voting rights in at least one firm in the sectors listed below, where such voting rights allow the government to:
Prevent the relocation of the firm outside the national territory - Electricity retail supply </v>
      </c>
      <c r="D33" s="23" t="str">
        <f>IF(OR('1a-Electricity'!B44="N",'1a-Electricity'!B44="NI"),"N",'1a-Electricity'!C44)</f>
        <v>Q1.1.3_E5</v>
      </c>
      <c r="E33" s="29" t="s">
        <v>1080</v>
      </c>
      <c r="F33" s="23" t="str">
        <f>'1a-Electricity'!V44</f>
        <v/>
      </c>
      <c r="G33" s="23" t="str">
        <f>'1a-Electricity'!AP44</f>
        <v>.</v>
      </c>
      <c r="H33" s="23">
        <f>'1a-Electricity'!AQ44</f>
        <v>0</v>
      </c>
      <c r="I33" s="23" t="str">
        <f t="shared" si="0"/>
        <v>.</v>
      </c>
      <c r="J33" s="23"/>
    </row>
    <row r="34" spans="1:10" s="23" customFormat="1" x14ac:dyDescent="0.25">
      <c r="A34" s="23" t="str">
        <f>'1a-Electricity'!B45</f>
        <v>NI</v>
      </c>
      <c r="B34" s="23" t="str">
        <f>'1a-Electricity'!A45</f>
        <v>Q1a.1.2d</v>
      </c>
      <c r="C34" s="29" t="str">
        <f>LEFT('1a-Electricity'!E45,FIND("(Q",'1a-Electricity'!E45)-2)</f>
        <v>Please, if you answered yes to any of the questions on voting rights, indicate the name of the firm in which such rights are held and include a link to a document (e.g. annual report) that provides evidence of the existence of these special voting rights and details about their nature.</v>
      </c>
      <c r="D34" s="23" t="str">
        <f>IF(OR('1a-Electricity'!B45="N",'1a-Electricity'!B45="NI"),"N",'1a-Electricity'!C45)</f>
        <v>N</v>
      </c>
      <c r="E34" s="29" t="s">
        <v>0</v>
      </c>
      <c r="F34" s="23" t="str">
        <f>'1a-Electricity'!V45</f>
        <v/>
      </c>
      <c r="G34" s="23" t="str">
        <f>'1a-Electricity'!AP45</f>
        <v>.</v>
      </c>
      <c r="H34" s="23">
        <f>'1a-Electricity'!AQ45</f>
        <v>0</v>
      </c>
      <c r="I34" s="23" t="str">
        <f t="shared" si="0"/>
        <v>.</v>
      </c>
    </row>
    <row r="35" spans="1:10" x14ac:dyDescent="0.25">
      <c r="A35" s="23" t="str">
        <f>'1a-Electricity'!B47</f>
        <v>ETS</v>
      </c>
      <c r="B35" s="3" t="str">
        <f>'1a-Electricity'!A47</f>
        <v>Q1a.1.3_E1</v>
      </c>
      <c r="C35" s="29" t="str">
        <f>LEFT('1a-Electricity'!E46,FIND("(Q",'1a-Electricity'!E46)-2)&amp;" - "&amp;'1a-Electricity'!F47</f>
        <v>If federal, national, state, regional or provincial governments control at least one firm in the sector, is a legislative action necessary for the government to sell its stakes in these firms partially or entirely? - Electricity generation</v>
      </c>
      <c r="D35" s="23" t="str">
        <f>IF(OR('1a-Electricity'!B47="N",'1a-Electricity'!B47="NI"),"N",'1a-Electricity'!C47)</f>
        <v>Q1.1.2a_E1</v>
      </c>
      <c r="E35" s="29" t="s">
        <v>1081</v>
      </c>
      <c r="F35" s="23" t="str">
        <f>'1a-Electricity'!V47</f>
        <v/>
      </c>
      <c r="G35" s="23" t="str">
        <f>'1a-Electricity'!AP47</f>
        <v>.</v>
      </c>
      <c r="H35" s="23">
        <f>'1a-Electricity'!AQ47</f>
        <v>0</v>
      </c>
      <c r="I35" s="23" t="str">
        <f t="shared" si="0"/>
        <v>.</v>
      </c>
      <c r="J35" s="23"/>
    </row>
    <row r="36" spans="1:10" x14ac:dyDescent="0.25">
      <c r="A36" s="23" t="str">
        <f>'1a-Electricity'!B48</f>
        <v>ETS</v>
      </c>
      <c r="B36" s="23" t="str">
        <f>'1a-Electricity'!A48</f>
        <v>Q1a.1.3_E2</v>
      </c>
      <c r="C36" s="29" t="str">
        <f>LEFT('1a-Electricity'!E46,FIND("(Q",'1a-Electricity'!E46)-2)&amp;" - "&amp;'1a-Electricity'!F48</f>
        <v>If federal, national, state, regional or provincial governments control at least one firm in the sector, is a legislative action necessary for the government to sell its stakes in these firms partially or entirely? - Electricity import</v>
      </c>
      <c r="D36" s="23" t="str">
        <f>IF(OR('1a-Electricity'!B48="N",'1a-Electricity'!B48="NI"),"N",'1a-Electricity'!C48)</f>
        <v>Q1.1.2a_E2</v>
      </c>
      <c r="E36" s="29" t="s">
        <v>1082</v>
      </c>
      <c r="F36" s="23" t="str">
        <f>'1a-Electricity'!V48</f>
        <v/>
      </c>
      <c r="G36" s="23" t="str">
        <f>'1a-Electricity'!AP48</f>
        <v>.</v>
      </c>
      <c r="H36" s="23">
        <f>'1a-Electricity'!AQ48</f>
        <v>0</v>
      </c>
      <c r="I36" s="23" t="str">
        <f t="shared" si="0"/>
        <v>.</v>
      </c>
      <c r="J36" s="23"/>
    </row>
    <row r="37" spans="1:10" x14ac:dyDescent="0.25">
      <c r="A37" s="23" t="str">
        <f>'1a-Electricity'!B49</f>
        <v>ETS</v>
      </c>
      <c r="B37" s="23" t="str">
        <f>'1a-Electricity'!A49</f>
        <v>Q1a.1.3_E6</v>
      </c>
      <c r="C37" s="29" t="str">
        <f>LEFT('1a-Electricity'!E46,FIND("(Q",'1a-Electricity'!E46)-2)&amp;" - "&amp;'1a-Electricity'!F49</f>
        <v>If federal, national, state, regional or provincial governments control at least one firm in the sector, is a legislative action necessary for the government to sell its stakes in these firms partially or entirely? - Electricity export</v>
      </c>
      <c r="D37" s="23" t="str">
        <f>IF(OR('1a-Electricity'!B49="N",'1a-Electricity'!B49="NI"),"N",'1a-Electricity'!C49)</f>
        <v>Q1.1.2a_E6</v>
      </c>
      <c r="E37" s="29" t="s">
        <v>1083</v>
      </c>
      <c r="F37" s="23" t="str">
        <f>'1a-Electricity'!V49</f>
        <v/>
      </c>
      <c r="G37" s="23" t="str">
        <f>'1a-Electricity'!AP49</f>
        <v>.</v>
      </c>
      <c r="H37" s="23">
        <f>'1a-Electricity'!AQ49</f>
        <v>0</v>
      </c>
      <c r="I37" s="23" t="str">
        <f t="shared" si="0"/>
        <v>.</v>
      </c>
      <c r="J37" s="23"/>
    </row>
    <row r="38" spans="1:10" x14ac:dyDescent="0.25">
      <c r="A38" s="23" t="str">
        <f>'1a-Electricity'!B50</f>
        <v>ETS</v>
      </c>
      <c r="B38" s="23" t="str">
        <f>'1a-Electricity'!A50</f>
        <v>Q1a.1.3_E5</v>
      </c>
      <c r="C38" s="29" t="str">
        <f>LEFT('1a-Electricity'!E46,FIND("(Q",'1a-Electricity'!E46)-2)&amp;" - "&amp;'1a-Electricity'!F50</f>
        <v xml:space="preserve">If federal, national, state, regional or provincial governments control at least one firm in the sector, is a legislative action necessary for the government to sell its stakes in these firms partially or entirely? - Electricity retail supply </v>
      </c>
      <c r="D38" s="23" t="str">
        <f>IF(OR('1a-Electricity'!B50="N",'1a-Electricity'!B50="NI"),"N",'1a-Electricity'!C50)</f>
        <v>Q1.1.2a_E5</v>
      </c>
      <c r="E38" s="29" t="s">
        <v>1084</v>
      </c>
      <c r="F38" s="23" t="str">
        <f>'1a-Electricity'!V50</f>
        <v/>
      </c>
      <c r="G38" s="23" t="str">
        <f>'1a-Electricity'!AP50</f>
        <v>.</v>
      </c>
      <c r="H38" s="23">
        <f>'1a-Electricity'!AQ50</f>
        <v>0</v>
      </c>
      <c r="I38" s="23" t="str">
        <f t="shared" si="0"/>
        <v>.</v>
      </c>
      <c r="J38" s="23"/>
    </row>
    <row r="39" spans="1:10" x14ac:dyDescent="0.25">
      <c r="A39" s="23" t="str">
        <f>'1a-Electricity'!B53</f>
        <v>N</v>
      </c>
      <c r="B39" s="3" t="str">
        <f>'1a-Electricity'!A53</f>
        <v>Q1a.1.4_E1</v>
      </c>
      <c r="C39" s="29" t="str">
        <f>LEFT('1a-Electricity'!E52,FIND("(Q",'1a-Electricity'!E52)-2)&amp;" - "&amp;'1a-Electricity'!F53</f>
        <v>Do federal, national, state regional or provincial governments control the largest firm in each of the following sectors? - Electricity generation</v>
      </c>
      <c r="D39" s="23" t="str">
        <f>IF(OR('1a-Electricity'!B53="N",'1a-Electricity'!B53="NI"),"N",'1a-Electricity'!C53)</f>
        <v>N</v>
      </c>
      <c r="E39" s="29" t="s">
        <v>0</v>
      </c>
      <c r="F39" s="23" t="str">
        <f>'1a-Electricity'!V53</f>
        <v/>
      </c>
      <c r="G39" s="23" t="str">
        <f>'1a-Electricity'!AP53</f>
        <v>.</v>
      </c>
      <c r="H39" s="23">
        <f>'1a-Electricity'!AQ53</f>
        <v>0</v>
      </c>
      <c r="I39" s="23" t="str">
        <f t="shared" si="0"/>
        <v>.</v>
      </c>
      <c r="J39" s="23"/>
    </row>
    <row r="40" spans="1:10" x14ac:dyDescent="0.25">
      <c r="A40" s="23" t="str">
        <f>'1a-Electricity'!B54</f>
        <v>N</v>
      </c>
      <c r="B40" s="23" t="str">
        <f>'1a-Electricity'!A54</f>
        <v>Q1a.1.4_E3</v>
      </c>
      <c r="C40" s="29" t="str">
        <f>LEFT('1a-Electricity'!E52,FIND("(Q",'1a-Electricity'!E52)-2)&amp;" - "&amp;'1a-Electricity'!F54</f>
        <v xml:space="preserve">Do federal, national, state regional or provincial governments control the largest firm in each of the following sectors? - Electricity transmission </v>
      </c>
      <c r="D40" s="23" t="str">
        <f>IF(OR('1a-Electricity'!B54="N",'1a-Electricity'!B54="NI"),"N",'1a-Electricity'!C54)</f>
        <v>N</v>
      </c>
      <c r="E40" s="29" t="s">
        <v>0</v>
      </c>
      <c r="F40" s="23" t="str">
        <f>'1a-Electricity'!V54</f>
        <v/>
      </c>
      <c r="G40" s="23" t="str">
        <f>'1a-Electricity'!AP54</f>
        <v>.</v>
      </c>
      <c r="H40" s="23">
        <f>'1a-Electricity'!AQ54</f>
        <v>0</v>
      </c>
      <c r="I40" s="23" t="str">
        <f t="shared" si="0"/>
        <v>.</v>
      </c>
      <c r="J40" s="23"/>
    </row>
    <row r="41" spans="1:10" s="23" customFormat="1" x14ac:dyDescent="0.25">
      <c r="A41" s="23" t="str">
        <f>'1a-Electricity'!B55</f>
        <v>N</v>
      </c>
      <c r="B41" s="23" t="str">
        <f>'1a-Electricity'!A55</f>
        <v>Q1a.1.4_E4</v>
      </c>
      <c r="C41" s="29" t="str">
        <f>LEFT('1a-Electricity'!E52,FIND("(Q",'1a-Electricity'!E52)-2)&amp;" - "&amp;'1a-Electricity'!F55</f>
        <v xml:space="preserve">Do federal, national, state regional or provincial governments control the largest firm in each of the following sectors? - Electricity distribution </v>
      </c>
      <c r="D41" s="23" t="str">
        <f>IF(OR('1a-Electricity'!B55="N",'1a-Electricity'!B55="NI"),"N",'1a-Electricity'!C55)</f>
        <v>N</v>
      </c>
      <c r="E41" s="29" t="s">
        <v>0</v>
      </c>
      <c r="F41" s="23" t="str">
        <f>'1a-Electricity'!V55</f>
        <v/>
      </c>
      <c r="G41" s="23" t="str">
        <f>'1a-Electricity'!AP55</f>
        <v>.</v>
      </c>
      <c r="H41" s="23">
        <f>'1a-Electricity'!AQ55</f>
        <v>0</v>
      </c>
      <c r="I41" s="23" t="str">
        <f t="shared" si="0"/>
        <v>.</v>
      </c>
    </row>
    <row r="42" spans="1:10" x14ac:dyDescent="0.25">
      <c r="A42" s="23" t="str">
        <f>'1a-Electricity'!B56</f>
        <v>N</v>
      </c>
      <c r="B42" s="23" t="str">
        <f>'1a-Electricity'!A56</f>
        <v>Q1a.1.4_E5</v>
      </c>
      <c r="C42" s="29" t="str">
        <f>LEFT('1a-Electricity'!E52,FIND("(Q",'1a-Electricity'!E52)-2)&amp;" - "&amp;'1a-Electricity'!F56</f>
        <v xml:space="preserve">Do federal, national, state regional or provincial governments control the largest firm in each of the following sectors? - Electricity retail supply </v>
      </c>
      <c r="D42" s="23" t="str">
        <f>IF(OR('1a-Electricity'!B56="N",'1a-Electricity'!B56="NI"),"N",'1a-Electricity'!C56)</f>
        <v>N</v>
      </c>
      <c r="E42" s="29" t="s">
        <v>0</v>
      </c>
      <c r="F42" s="23" t="str">
        <f>'1a-Electricity'!V56</f>
        <v/>
      </c>
      <c r="G42" s="23" t="str">
        <f>'1a-Electricity'!AP56</f>
        <v>.</v>
      </c>
      <c r="H42" s="23">
        <f>'1a-Electricity'!AQ56</f>
        <v>0</v>
      </c>
      <c r="I42" s="23" t="str">
        <f t="shared" si="0"/>
        <v>.</v>
      </c>
      <c r="J42" s="23"/>
    </row>
    <row r="43" spans="1:10" s="23" customFormat="1" x14ac:dyDescent="0.25">
      <c r="A43" s="23" t="str">
        <f>'1a-Electricity'!B57</f>
        <v>NI</v>
      </c>
      <c r="B43" s="23" t="str">
        <f>'1a-Electricity'!A57</f>
        <v>Q1a.1.4a</v>
      </c>
      <c r="C43" s="29" t="str">
        <f>LEFT('1a-Electricity'!E57,FIND("(Q",'1a-Electricity'!E57)-2)</f>
        <v>Please, if you answered yes, indicate the name of the firms and explain or provide a link to a document (e.g. annual report) that contains the ownership structure of the firm</v>
      </c>
      <c r="D43" s="23" t="str">
        <f>IF(OR('1a-Electricity'!B57="N",'1a-Electricity'!B57="NI"),"N",'1a-Electricity'!C57)</f>
        <v>N</v>
      </c>
      <c r="E43" s="29" t="s">
        <v>0</v>
      </c>
      <c r="F43" s="23" t="str">
        <f>'1a-Electricity'!V57</f>
        <v/>
      </c>
      <c r="G43" s="23" t="str">
        <f>'1a-Electricity'!AP57</f>
        <v>.</v>
      </c>
      <c r="H43" s="23">
        <f>'1a-Electricity'!AQ57</f>
        <v>0</v>
      </c>
      <c r="I43" s="23" t="str">
        <f t="shared" si="0"/>
        <v>.</v>
      </c>
    </row>
    <row r="44" spans="1:10" s="23" customFormat="1" x14ac:dyDescent="0.25">
      <c r="A44" s="23" t="str">
        <f>'1a-Electricity'!B58</f>
        <v>NI</v>
      </c>
      <c r="B44" s="23" t="str">
        <f>'1a-Electricity'!A58</f>
        <v>Q1a.1.4b</v>
      </c>
      <c r="C44" s="29" t="str">
        <f>LEFT('1a-Electricity'!E58,FIND("(Q",'1a-Electricity'!E58)-2)</f>
        <v>Please indicate how the market share of the firms assessed were calculated to answer this question</v>
      </c>
      <c r="D44" s="23" t="str">
        <f>IF(OR('1a-Electricity'!B58="N",'1a-Electricity'!B58="NI"),"N",'1a-Electricity'!C58)</f>
        <v>N</v>
      </c>
      <c r="E44" s="29" t="s">
        <v>0</v>
      </c>
      <c r="F44" s="23" t="str">
        <f>'1a-Electricity'!V58</f>
        <v/>
      </c>
      <c r="G44" s="23" t="str">
        <f>'1a-Electricity'!AP58</f>
        <v>.</v>
      </c>
      <c r="H44" s="23">
        <f>'1a-Electricity'!AQ58</f>
        <v>0</v>
      </c>
      <c r="I44" s="23" t="str">
        <f t="shared" si="0"/>
        <v>.</v>
      </c>
    </row>
    <row r="45" spans="1:10" x14ac:dyDescent="0.25">
      <c r="A45" s="23" t="str">
        <f>'1a-Electricity'!B61</f>
        <v>N</v>
      </c>
      <c r="B45" s="23" t="str">
        <f>'1a-Electricity'!A61</f>
        <v>Q1a.1.5a_E1</v>
      </c>
      <c r="C45" s="29" t="str">
        <f>'1a-Electricity'!$E$59&amp;LEFT('1a-Electricity'!$E$60,FIND("(Q",'1a-Electricity'!$E$60)-2)&amp;" - "&amp;'1a-Electricity'!F61</f>
        <v>Do federal, national, state, regional or provincial governments have special voting rights in the largest firm in the sectors listed below, where such voting rights allow the government to:
Approve, appoint or remove more than half of the firm board - Electricity generation</v>
      </c>
      <c r="D45" s="23" t="str">
        <f>IF(OR('1a-Electricity'!B61="N",'1a-Electricity'!B61="NI"),"N",'1a-Electricity'!C61)</f>
        <v>N</v>
      </c>
      <c r="E45" s="29" t="s">
        <v>0</v>
      </c>
      <c r="F45" s="23" t="str">
        <f>'1a-Electricity'!V61</f>
        <v/>
      </c>
      <c r="G45" s="23" t="str">
        <f>'1a-Electricity'!AP61</f>
        <v>.</v>
      </c>
      <c r="H45" s="23">
        <f>'1a-Electricity'!AQ61</f>
        <v>0</v>
      </c>
      <c r="I45" s="23" t="str">
        <f t="shared" si="0"/>
        <v>.</v>
      </c>
      <c r="J45" s="23"/>
    </row>
    <row r="46" spans="1:10" x14ac:dyDescent="0.25">
      <c r="A46" s="23" t="str">
        <f>'1a-Electricity'!B62</f>
        <v>N</v>
      </c>
      <c r="B46" s="23" t="str">
        <f>'1a-Electricity'!A62</f>
        <v>Q1a.1.5a_E3</v>
      </c>
      <c r="C46" s="29" t="str">
        <f>'1a-Electricity'!$E$59&amp;LEFT('1a-Electricity'!$E$60,FIND("(Q",'1a-Electricity'!$E$60)-2)&amp;" - "&amp;'1a-Electricity'!F62</f>
        <v xml:space="preserve">Do federal, national, state, regional or provincial governments have special voting rights in the largest firm in the sectors listed below, where such voting rights allow the government to:
Approve, appoint or remove more than half of the firm board - Electricity transmission </v>
      </c>
      <c r="D46" s="23" t="str">
        <f>IF(OR('1a-Electricity'!B62="N",'1a-Electricity'!B62="NI"),"N",'1a-Electricity'!C62)</f>
        <v>N</v>
      </c>
      <c r="E46" s="29" t="s">
        <v>0</v>
      </c>
      <c r="F46" s="23" t="str">
        <f>'1a-Electricity'!V62</f>
        <v/>
      </c>
      <c r="G46" s="23" t="str">
        <f>'1a-Electricity'!AP62</f>
        <v>.</v>
      </c>
      <c r="H46" s="23">
        <f>'1a-Electricity'!AQ62</f>
        <v>0</v>
      </c>
      <c r="I46" s="23" t="str">
        <f t="shared" si="0"/>
        <v>.</v>
      </c>
      <c r="J46" s="23"/>
    </row>
    <row r="47" spans="1:10" s="23" customFormat="1" x14ac:dyDescent="0.25">
      <c r="A47" s="23" t="str">
        <f>'1a-Electricity'!B63</f>
        <v>N</v>
      </c>
      <c r="B47" s="23" t="str">
        <f>'1a-Electricity'!A63</f>
        <v>Q1a.1.5a_E4</v>
      </c>
      <c r="C47" s="29" t="str">
        <f>'1a-Electricity'!$E$59&amp;LEFT('1a-Electricity'!$E$60,FIND("(Q",'1a-Electricity'!$E$60)-2)&amp;" - "&amp;'1a-Electricity'!F63</f>
        <v xml:space="preserve">Do federal, national, state, regional or provincial governments have special voting rights in the largest firm in the sectors listed below, where such voting rights allow the government to:
Approve, appoint or remove more than half of the firm board - Electricity distribution </v>
      </c>
      <c r="D47" s="23" t="str">
        <f>IF(OR('1a-Electricity'!B63="N",'1a-Electricity'!B63="NI"),"N",'1a-Electricity'!C63)</f>
        <v>N</v>
      </c>
      <c r="E47" s="29" t="s">
        <v>0</v>
      </c>
      <c r="F47" s="23" t="str">
        <f>'1a-Electricity'!V63</f>
        <v/>
      </c>
      <c r="G47" s="23" t="str">
        <f>'1a-Electricity'!AP63</f>
        <v>.</v>
      </c>
      <c r="H47" s="23">
        <f>'1a-Electricity'!AQ63</f>
        <v>0</v>
      </c>
      <c r="I47" s="23" t="str">
        <f t="shared" si="0"/>
        <v>.</v>
      </c>
    </row>
    <row r="48" spans="1:10" s="23" customFormat="1" x14ac:dyDescent="0.25">
      <c r="A48" s="23" t="str">
        <f>'1a-Electricity'!B64</f>
        <v>N</v>
      </c>
      <c r="B48" s="23" t="str">
        <f>'1a-Electricity'!A64</f>
        <v>Q1a.1.5a_E5</v>
      </c>
      <c r="C48" s="29" t="str">
        <f>'1a-Electricity'!$E$59&amp;LEFT('1a-Electricity'!$E$60,FIND("(Q",'1a-Electricity'!$E$60)-2)&amp;" - "&amp;'1a-Electricity'!F64</f>
        <v xml:space="preserve">Do federal, national, state, regional or provincial governments have special voting rights in the largest firm in the sectors listed below, where such voting rights allow the government to:
Approve, appoint or remove more than half of the firm board - Electricity retail supply </v>
      </c>
      <c r="D48" s="23" t="str">
        <f>IF(OR('1a-Electricity'!B64="N",'1a-Electricity'!B64="NI"),"N",'1a-Electricity'!C64)</f>
        <v>N</v>
      </c>
      <c r="E48" s="29" t="s">
        <v>0</v>
      </c>
      <c r="F48" s="23" t="str">
        <f>'1a-Electricity'!V64</f>
        <v/>
      </c>
      <c r="G48" s="23" t="str">
        <f>'1a-Electricity'!AP64</f>
        <v>.</v>
      </c>
      <c r="H48" s="23">
        <f>'1a-Electricity'!AQ64</f>
        <v>0</v>
      </c>
      <c r="I48" s="23" t="str">
        <f t="shared" si="0"/>
        <v>.</v>
      </c>
    </row>
    <row r="49" spans="1:9" s="23" customFormat="1" x14ac:dyDescent="0.25">
      <c r="A49" s="23" t="str">
        <f>'1a-Electricity'!B66</f>
        <v>N</v>
      </c>
      <c r="B49" s="23" t="str">
        <f>'1a-Electricity'!A66</f>
        <v>Q1a.1.5b_E1</v>
      </c>
      <c r="C49" s="29" t="str">
        <f>'1a-Electricity'!$E$59&amp;LEFT('1a-Electricity'!$E$65,FIND("(Q",'1a-Electricity'!$E$65)-2)&amp;" - "&amp;'1a-Electricity'!F66</f>
        <v>Do federal, national, state, regional or provincial governments have special voting rights in the largest firm in the sectors listed below, where such voting rights allow the government to:
Block the sale of shares that could lead to change in the control of the firm - Electricity generation</v>
      </c>
      <c r="D49" s="23" t="str">
        <f>IF(OR('1a-Electricity'!B66="N",'1a-Electricity'!B66="NI"),"N",'1a-Electricity'!C66)</f>
        <v>N</v>
      </c>
      <c r="E49" s="29" t="s">
        <v>0</v>
      </c>
      <c r="F49" s="23" t="str">
        <f>'1a-Electricity'!V66</f>
        <v/>
      </c>
      <c r="G49" s="23" t="str">
        <f>'1a-Electricity'!AP66</f>
        <v>.</v>
      </c>
      <c r="H49" s="23">
        <f>'1a-Electricity'!AQ66</f>
        <v>0</v>
      </c>
      <c r="I49" s="23" t="str">
        <f t="shared" si="0"/>
        <v>.</v>
      </c>
    </row>
    <row r="50" spans="1:9" s="23" customFormat="1" x14ac:dyDescent="0.25">
      <c r="A50" s="23" t="str">
        <f>'1a-Electricity'!B67</f>
        <v>N</v>
      </c>
      <c r="B50" s="23" t="str">
        <f>'1a-Electricity'!A67</f>
        <v>Q1a.1.5b_E3</v>
      </c>
      <c r="C50" s="29" t="str">
        <f>'1a-Electricity'!$E$59&amp;LEFT('1a-Electricity'!$E$65,FIND("(Q",'1a-Electricity'!$E$65)-2)&amp;" - "&amp;'1a-Electricity'!F67</f>
        <v xml:space="preserve">Do federal, national, state, regional or provincial governments have special voting rights in the largest firm in the sectors listed below, where such voting rights allow the government to:
Block the sale of shares that could lead to change in the control of the firm - Electricity transmission </v>
      </c>
      <c r="D50" s="23" t="str">
        <f>IF(OR('1a-Electricity'!B67="N",'1a-Electricity'!B67="NI"),"N",'1a-Electricity'!C67)</f>
        <v>N</v>
      </c>
      <c r="E50" s="29" t="s">
        <v>0</v>
      </c>
      <c r="F50" s="23" t="str">
        <f>'1a-Electricity'!V67</f>
        <v/>
      </c>
      <c r="G50" s="23" t="str">
        <f>'1a-Electricity'!AP67</f>
        <v>.</v>
      </c>
      <c r="H50" s="23">
        <f>'1a-Electricity'!AQ67</f>
        <v>0</v>
      </c>
      <c r="I50" s="23" t="str">
        <f t="shared" si="0"/>
        <v>.</v>
      </c>
    </row>
    <row r="51" spans="1:9" s="23" customFormat="1" x14ac:dyDescent="0.25">
      <c r="A51" s="23" t="str">
        <f>'1a-Electricity'!B68</f>
        <v>N</v>
      </c>
      <c r="B51" s="23" t="str">
        <f>'1a-Electricity'!A68</f>
        <v>Q1a.1.5b_E4</v>
      </c>
      <c r="C51" s="29" t="str">
        <f>'1a-Electricity'!$E$59&amp;LEFT('1a-Electricity'!$E$65,FIND("(Q",'1a-Electricity'!$E$65)-2)&amp;" - "&amp;'1a-Electricity'!F68</f>
        <v xml:space="preserve">Do federal, national, state, regional or provincial governments have special voting rights in the largest firm in the sectors listed below, where such voting rights allow the government to:
Block the sale of shares that could lead to change in the control of the firm - Electricity distribution </v>
      </c>
      <c r="D51" s="23" t="str">
        <f>IF(OR('1a-Electricity'!B68="N",'1a-Electricity'!B68="NI"),"N",'1a-Electricity'!C68)</f>
        <v>N</v>
      </c>
      <c r="E51" s="29" t="s">
        <v>0</v>
      </c>
      <c r="F51" s="23" t="str">
        <f>'1a-Electricity'!V68</f>
        <v/>
      </c>
      <c r="G51" s="23" t="str">
        <f>'1a-Electricity'!AP68</f>
        <v>.</v>
      </c>
      <c r="H51" s="23">
        <f>'1a-Electricity'!AQ68</f>
        <v>0</v>
      </c>
      <c r="I51" s="23" t="str">
        <f t="shared" si="0"/>
        <v>.</v>
      </c>
    </row>
    <row r="52" spans="1:9" s="23" customFormat="1" x14ac:dyDescent="0.25">
      <c r="A52" s="23" t="str">
        <f>'1a-Electricity'!B69</f>
        <v>N</v>
      </c>
      <c r="B52" s="23" t="str">
        <f>'1a-Electricity'!A69</f>
        <v>Q1a.1.5b_E5</v>
      </c>
      <c r="C52" s="29" t="str">
        <f>'1a-Electricity'!$E$59&amp;LEFT('1a-Electricity'!$E$65,FIND("(Q",'1a-Electricity'!$E$65)-2)&amp;" - "&amp;'1a-Electricity'!F69</f>
        <v xml:space="preserve">Do federal, national, state, regional or provincial governments have special voting rights in the largest firm in the sectors listed below, where such voting rights allow the government to:
Block the sale of shares that could lead to change in the control of the firm - Electricity retail supply </v>
      </c>
      <c r="D52" s="23" t="str">
        <f>IF(OR('1a-Electricity'!B69="N",'1a-Electricity'!B69="NI"),"N",'1a-Electricity'!C69)</f>
        <v>N</v>
      </c>
      <c r="E52" s="29" t="s">
        <v>0</v>
      </c>
      <c r="F52" s="23" t="str">
        <f>'1a-Electricity'!V69</f>
        <v/>
      </c>
      <c r="G52" s="23" t="str">
        <f>'1a-Electricity'!AP69</f>
        <v>.</v>
      </c>
      <c r="H52" s="23">
        <f>'1a-Electricity'!AQ69</f>
        <v>0</v>
      </c>
      <c r="I52" s="23" t="str">
        <f t="shared" si="0"/>
        <v>.</v>
      </c>
    </row>
    <row r="53" spans="1:9" s="23" customFormat="1" x14ac:dyDescent="0.25">
      <c r="A53" s="23" t="str">
        <f>'1a-Electricity'!B71</f>
        <v>N</v>
      </c>
      <c r="B53" s="23" t="str">
        <f>'1a-Electricity'!A71</f>
        <v>Q1a.1.5c_E1</v>
      </c>
      <c r="C53" s="29" t="str">
        <f>'1a-Electricity'!$E$59&amp;LEFT('1a-Electricity'!$E$70,FIND("(Q",'1a-Electricity'!$E$70)-2)&amp;" - "&amp;'1a-Electricity'!F71</f>
        <v>Do federal, national, state, regional or provincial governments have special voting rights in the largest firm in the sectors listed below, where such voting rights allow the government to:
Prevent the relocation of the firm outside the national territory - Electricity generation</v>
      </c>
      <c r="D53" s="23" t="str">
        <f>IF(OR('1a-Electricity'!B71="N",'1a-Electricity'!B71="NI"),"N",'1a-Electricity'!C71)</f>
        <v>N</v>
      </c>
      <c r="E53" s="29" t="s">
        <v>0</v>
      </c>
      <c r="F53" s="23" t="str">
        <f>'1a-Electricity'!V71</f>
        <v/>
      </c>
      <c r="G53" s="23" t="str">
        <f>'1a-Electricity'!AP71</f>
        <v>.</v>
      </c>
      <c r="H53" s="23">
        <f>'1a-Electricity'!AQ71</f>
        <v>0</v>
      </c>
      <c r="I53" s="23" t="str">
        <f t="shared" si="0"/>
        <v>.</v>
      </c>
    </row>
    <row r="54" spans="1:9" s="23" customFormat="1" x14ac:dyDescent="0.25">
      <c r="A54" s="23" t="str">
        <f>'1a-Electricity'!B72</f>
        <v>N</v>
      </c>
      <c r="B54" s="23" t="str">
        <f>'1a-Electricity'!A72</f>
        <v>Q1a.1.5c_E3</v>
      </c>
      <c r="C54" s="29" t="str">
        <f>'1a-Electricity'!$E$59&amp;LEFT('1a-Electricity'!$E$70,FIND("(Q",'1a-Electricity'!$E$70)-2)&amp;" - "&amp;'1a-Electricity'!F72</f>
        <v xml:space="preserve">Do federal, national, state, regional or provincial governments have special voting rights in the largest firm in the sectors listed below, where such voting rights allow the government to:
Prevent the relocation of the firm outside the national territory - Electricity transmission </v>
      </c>
      <c r="D54" s="23" t="str">
        <f>IF(OR('1a-Electricity'!B72="N",'1a-Electricity'!B72="NI"),"N",'1a-Electricity'!C72)</f>
        <v>N</v>
      </c>
      <c r="E54" s="29" t="s">
        <v>0</v>
      </c>
      <c r="F54" s="23" t="str">
        <f>'1a-Electricity'!V72</f>
        <v/>
      </c>
      <c r="G54" s="23" t="str">
        <f>'1a-Electricity'!AP72</f>
        <v>.</v>
      </c>
      <c r="H54" s="23">
        <f>'1a-Electricity'!AQ72</f>
        <v>0</v>
      </c>
      <c r="I54" s="23" t="str">
        <f t="shared" si="0"/>
        <v>.</v>
      </c>
    </row>
    <row r="55" spans="1:9" s="23" customFormat="1" x14ac:dyDescent="0.25">
      <c r="A55" s="23" t="str">
        <f>'1a-Electricity'!B73</f>
        <v>N</v>
      </c>
      <c r="B55" s="23" t="str">
        <f>'1a-Electricity'!A73</f>
        <v>Q1a.1.5c_E4</v>
      </c>
      <c r="C55" s="29" t="str">
        <f>'1a-Electricity'!$E$59&amp;LEFT('1a-Electricity'!$E$70,FIND("(Q",'1a-Electricity'!$E$70)-2)&amp;" - "&amp;'1a-Electricity'!F73</f>
        <v xml:space="preserve">Do federal, national, state, regional or provincial governments have special voting rights in the largest firm in the sectors listed below, where such voting rights allow the government to:
Prevent the relocation of the firm outside the national territory - Electricity distribution </v>
      </c>
      <c r="D55" s="23" t="str">
        <f>IF(OR('1a-Electricity'!B73="N",'1a-Electricity'!B73="NI"),"N",'1a-Electricity'!C73)</f>
        <v>N</v>
      </c>
      <c r="E55" s="29" t="s">
        <v>0</v>
      </c>
      <c r="F55" s="23" t="str">
        <f>'1a-Electricity'!V73</f>
        <v/>
      </c>
      <c r="G55" s="23" t="str">
        <f>'1a-Electricity'!AP73</f>
        <v>.</v>
      </c>
      <c r="H55" s="23">
        <f>'1a-Electricity'!AQ73</f>
        <v>0</v>
      </c>
      <c r="I55" s="23" t="str">
        <f t="shared" si="0"/>
        <v>.</v>
      </c>
    </row>
    <row r="56" spans="1:9" s="23" customFormat="1" x14ac:dyDescent="0.25">
      <c r="A56" s="23" t="str">
        <f>'1a-Electricity'!B74</f>
        <v>N</v>
      </c>
      <c r="B56" s="23" t="str">
        <f>'1a-Electricity'!A74</f>
        <v>Q1a.1.5c_E5</v>
      </c>
      <c r="C56" s="29" t="str">
        <f>'1a-Electricity'!$E$59&amp;LEFT('1a-Electricity'!$E$70,FIND("(Q",'1a-Electricity'!$E$70)-2)&amp;" - "&amp;'1a-Electricity'!F74</f>
        <v xml:space="preserve">Do federal, national, state, regional or provincial governments have special voting rights in the largest firm in the sectors listed below, where such voting rights allow the government to:
Prevent the relocation of the firm outside the national territory - Electricity retail supply </v>
      </c>
      <c r="D56" s="23" t="str">
        <f>IF(OR('1a-Electricity'!B74="N",'1a-Electricity'!B74="NI"),"N",'1a-Electricity'!C74)</f>
        <v>N</v>
      </c>
      <c r="E56" s="29" t="s">
        <v>0</v>
      </c>
      <c r="F56" s="23" t="str">
        <f>'1a-Electricity'!V74</f>
        <v>.</v>
      </c>
      <c r="G56" s="23" t="str">
        <f>'1a-Electricity'!AP74</f>
        <v>.</v>
      </c>
      <c r="H56" s="23">
        <f>'1a-Electricity'!AQ74</f>
        <v>0</v>
      </c>
      <c r="I56" s="23" t="str">
        <f t="shared" si="0"/>
        <v>.</v>
      </c>
    </row>
    <row r="57" spans="1:9" s="23" customFormat="1" x14ac:dyDescent="0.25">
      <c r="A57" s="23" t="str">
        <f>'1a-Electricity'!B75</f>
        <v>NI</v>
      </c>
      <c r="B57" s="23" t="str">
        <f>'1a-Electricity'!A75</f>
        <v>Q1a.1.5.d</v>
      </c>
      <c r="C57" s="29" t="str">
        <f>LEFT('1a-Electricity'!E75,FIND("(Q",'1a-Electricity'!E75)-2)</f>
        <v>Please, if you answered yes to any of the questions on voting rights, indicate the name of the firm in which such rights are held and include a link to a document (e.g. annual report) that provides evidence of the existence of these special voting rights and details about their nature.</v>
      </c>
      <c r="D57" s="23" t="str">
        <f>IF(OR('1a-Electricity'!B75="N",'1a-Electricity'!B75="NI"),"N",'1a-Electricity'!C75)</f>
        <v>N</v>
      </c>
      <c r="E57" s="29" t="s">
        <v>0</v>
      </c>
      <c r="F57" s="23" t="str">
        <f>'1a-Electricity'!V75</f>
        <v/>
      </c>
      <c r="G57" s="23" t="str">
        <f>'1a-Electricity'!AP75</f>
        <v>.</v>
      </c>
      <c r="H57" s="23">
        <f>'1a-Electricity'!AQ75</f>
        <v>0</v>
      </c>
      <c r="I57" s="23" t="str">
        <f t="shared" si="0"/>
        <v>.</v>
      </c>
    </row>
    <row r="58" spans="1:9" s="23" customFormat="1" x14ac:dyDescent="0.25">
      <c r="A58" s="23" t="str">
        <f>'1a-Electricity'!B77</f>
        <v>ETS</v>
      </c>
      <c r="B58" s="23" t="str">
        <f>'1a-Electricity'!A77</f>
        <v>Q1a.1.6_E1</v>
      </c>
      <c r="C58" s="29" t="str">
        <f>LEFT('1a-Electricity'!$E$76,FIND("(Q",'1a-Electricity'!$E$76)-2)&amp;" - "&amp;'1a-Electricity'!F77</f>
        <v xml:space="preserve">Do national, state, regional provincial or municipal governments hold equity stakes in the largest firm in the following sectors? - Electricity generation </v>
      </c>
      <c r="D58" s="23" t="str">
        <f>IF(OR('1a-Electricity'!B77="N",'1a-Electricity'!B77="NI"),"N",'1a-Electricity'!C77)</f>
        <v>Q1.1.1_E1</v>
      </c>
      <c r="E58" s="29" t="s">
        <v>1085</v>
      </c>
      <c r="F58" s="23" t="str">
        <f>'1a-Electricity'!V77</f>
        <v/>
      </c>
      <c r="G58" s="23" t="str">
        <f>'1a-Electricity'!AP77</f>
        <v>.</v>
      </c>
      <c r="H58" s="23">
        <f>'1a-Electricity'!AQ77</f>
        <v>0</v>
      </c>
      <c r="I58" s="23" t="str">
        <f t="shared" si="0"/>
        <v>.</v>
      </c>
    </row>
    <row r="59" spans="1:9" s="23" customFormat="1" x14ac:dyDescent="0.25">
      <c r="A59" s="23" t="str">
        <f>'1a-Electricity'!B78</f>
        <v>ETS</v>
      </c>
      <c r="B59" s="23" t="str">
        <f>'1a-Electricity'!A78</f>
        <v>Q1a.1.6_E2</v>
      </c>
      <c r="C59" s="29" t="str">
        <f>LEFT('1a-Electricity'!$E$76,FIND("(Q",'1a-Electricity'!$E$76)-2)&amp;" - "&amp;'1a-Electricity'!F78</f>
        <v xml:space="preserve">Do national, state, regional provincial or municipal governments hold equity stakes in the largest firm in the following sectors? - Electricity import </v>
      </c>
      <c r="D59" s="23" t="str">
        <f>IF(OR('1a-Electricity'!B78="N",'1a-Electricity'!B78="NI"),"N",'1a-Electricity'!C78)</f>
        <v>Q1.1.1_E2</v>
      </c>
      <c r="E59" s="29" t="s">
        <v>1086</v>
      </c>
      <c r="F59" s="23" t="str">
        <f>'1a-Electricity'!V78</f>
        <v/>
      </c>
      <c r="G59" s="23" t="str">
        <f>'1a-Electricity'!AP78</f>
        <v>.</v>
      </c>
      <c r="H59" s="23">
        <f>'1a-Electricity'!AQ78</f>
        <v>0</v>
      </c>
      <c r="I59" s="23" t="str">
        <f t="shared" si="0"/>
        <v>.</v>
      </c>
    </row>
    <row r="60" spans="1:9" s="23" customFormat="1" x14ac:dyDescent="0.25">
      <c r="A60" s="23" t="str">
        <f>'1a-Electricity'!B79</f>
        <v>ETS</v>
      </c>
      <c r="B60" s="23" t="str">
        <f>'1a-Electricity'!A79</f>
        <v>Q1a.1.6_E5</v>
      </c>
      <c r="C60" s="29" t="str">
        <f>LEFT('1a-Electricity'!$E$76,FIND("(Q",'1a-Electricity'!$E$76)-2)&amp;" - "&amp;'1a-Electricity'!F79</f>
        <v xml:space="preserve">Do national, state, regional provincial or municipal governments hold equity stakes in the largest firm in the following sectors? - Electricity retail supply </v>
      </c>
      <c r="D60" s="23" t="str">
        <f>IF(OR('1a-Electricity'!B79="N",'1a-Electricity'!B79="NI"),"N",'1a-Electricity'!C79)</f>
        <v>Q1.1.1_E5</v>
      </c>
      <c r="E60" s="29" t="s">
        <v>1087</v>
      </c>
      <c r="F60" s="23" t="str">
        <f>'1a-Electricity'!V79</f>
        <v/>
      </c>
      <c r="G60" s="23" t="str">
        <f>'1a-Electricity'!AP79</f>
        <v>.</v>
      </c>
      <c r="H60" s="23">
        <f>'1a-Electricity'!AQ79</f>
        <v>0</v>
      </c>
      <c r="I60" s="23" t="str">
        <f t="shared" si="0"/>
        <v>.</v>
      </c>
    </row>
    <row r="61" spans="1:9" s="23" customFormat="1" x14ac:dyDescent="0.25">
      <c r="A61" s="23" t="str">
        <f>'1a-Electricity'!B81</f>
        <v>ETS</v>
      </c>
      <c r="B61" s="23" t="str">
        <f>'1a-Electricity'!A81</f>
        <v>Q1a.1.6a_E1</v>
      </c>
      <c r="C61" s="29" t="str">
        <f>LEFT('1a-Electricity'!$E$80,FIND("(Q",'1a-Electricity'!$E$80)-2)&amp;" - "&amp;'1a-Electricity'!F81</f>
        <v>What is the percentage of shares owned, either directly or indirectly, by the government in the largest firm in the following sectors? - Electricity generation</v>
      </c>
      <c r="D61" s="23" t="str">
        <f>IF(OR('1a-Electricity'!B81="N",'1a-Electricity'!B81="NI"),"N",'1a-Electricity'!C81)</f>
        <v>Q1.1.1a_E1</v>
      </c>
      <c r="E61" s="29" t="s">
        <v>1088</v>
      </c>
      <c r="F61" s="23" t="str">
        <f>'1a-Electricity'!V81</f>
        <v/>
      </c>
      <c r="G61" s="23" t="str">
        <f>'1a-Electricity'!AP81</f>
        <v>.</v>
      </c>
      <c r="H61" s="23">
        <f>'1a-Electricity'!AQ81</f>
        <v>0</v>
      </c>
      <c r="I61" s="23" t="str">
        <f t="shared" si="0"/>
        <v>.</v>
      </c>
    </row>
    <row r="62" spans="1:9" s="23" customFormat="1" x14ac:dyDescent="0.25">
      <c r="A62" s="23" t="str">
        <f>'1a-Electricity'!B82</f>
        <v>ETS</v>
      </c>
      <c r="B62" s="23" t="str">
        <f>'1a-Electricity'!A82</f>
        <v>Q1a.1.6a_E2</v>
      </c>
      <c r="C62" s="29" t="str">
        <f>LEFT('1a-Electricity'!$E$80,FIND("(Q",'1a-Electricity'!$E$80)-2)&amp;" - "&amp;'1a-Electricity'!F82</f>
        <v>What is the percentage of shares owned, either directly or indirectly, by the government in the largest firm in the following sectors? - Electricity import</v>
      </c>
      <c r="D62" s="23" t="str">
        <f>IF(OR('1a-Electricity'!B82="N",'1a-Electricity'!B82="NI"),"N",'1a-Electricity'!C82)</f>
        <v>Q1.1.1a_E2</v>
      </c>
      <c r="E62" s="29" t="s">
        <v>1089</v>
      </c>
      <c r="F62" s="23" t="str">
        <f>'1a-Electricity'!V82</f>
        <v/>
      </c>
      <c r="G62" s="23" t="str">
        <f>'1a-Electricity'!AP82</f>
        <v>.</v>
      </c>
      <c r="H62" s="23">
        <f>'1a-Electricity'!AQ82</f>
        <v>0</v>
      </c>
      <c r="I62" s="23" t="str">
        <f t="shared" si="0"/>
        <v>.</v>
      </c>
    </row>
    <row r="63" spans="1:9" s="23" customFormat="1" x14ac:dyDescent="0.25">
      <c r="A63" s="23" t="str">
        <f>'1a-Electricity'!B83</f>
        <v>ETS</v>
      </c>
      <c r="B63" s="23" t="str">
        <f>'1a-Electricity'!A83</f>
        <v>Q1a.1.6a_E5</v>
      </c>
      <c r="C63" s="29" t="str">
        <f>LEFT('1a-Electricity'!$E$80,FIND("(Q",'1a-Electricity'!$E$80)-2)&amp;" - "&amp;'1a-Electricity'!F83</f>
        <v xml:space="preserve">What is the percentage of shares owned, either directly or indirectly, by the government in the largest firm in the following sectors? - Electricity retail supply </v>
      </c>
      <c r="D63" s="23" t="str">
        <f>IF(OR('1a-Electricity'!B83="N",'1a-Electricity'!B83="NI"),"N",'1a-Electricity'!C83)</f>
        <v>Q1.1.1a_E5</v>
      </c>
      <c r="E63" s="29" t="s">
        <v>1090</v>
      </c>
      <c r="F63" s="23" t="str">
        <f>'1a-Electricity'!V83</f>
        <v/>
      </c>
      <c r="G63" s="23" t="str">
        <f>'1a-Electricity'!AP83</f>
        <v>.</v>
      </c>
      <c r="H63" s="23">
        <f>'1a-Electricity'!AQ83</f>
        <v>0</v>
      </c>
      <c r="I63" s="23" t="str">
        <f t="shared" si="0"/>
        <v>.</v>
      </c>
    </row>
    <row r="64" spans="1:9" s="23" customFormat="1" x14ac:dyDescent="0.25">
      <c r="A64" s="23" t="str">
        <f>'1a-Electricity'!B85</f>
        <v>EC</v>
      </c>
      <c r="B64" s="23" t="str">
        <f>'1a-Electricity'!A85</f>
        <v>Q1a.2.1</v>
      </c>
      <c r="C64" s="29" t="str">
        <f>LEFT('1a-Electricity'!E85,FIND("(Q",'1a-Electricity'!E85)-2)</f>
        <v>For which jurisdiction are you answering the questions?</v>
      </c>
      <c r="D64" s="23" t="str">
        <f>IF(OR('1a-Electricity'!B85="N",'1a-Electricity'!B85="NI"),"N",'1a-Electricity'!C85)</f>
        <v>Q1.02</v>
      </c>
      <c r="E64" s="29" t="s">
        <v>1091</v>
      </c>
      <c r="F64" s="23" t="str">
        <f>'1a-Electricity'!V85</f>
        <v/>
      </c>
      <c r="G64" s="23" t="str">
        <f>'1a-Electricity'!AP85</f>
        <v>.</v>
      </c>
      <c r="H64" s="23">
        <f>'1a-Electricity'!AQ85</f>
        <v>0</v>
      </c>
      <c r="I64" s="23" t="str">
        <f t="shared" si="0"/>
        <v>.</v>
      </c>
    </row>
    <row r="65" spans="1:9" s="23" customFormat="1" x14ac:dyDescent="0.25">
      <c r="A65" s="23" t="str">
        <f>'1a-Electricity'!B86</f>
        <v>NI</v>
      </c>
      <c r="B65" s="23" t="str">
        <f>'1a-Electricity'!A86</f>
        <v>Q1a.2.1a</v>
      </c>
      <c r="C65" s="29" t="str">
        <f>LEFT('1a-Electricity'!E86,FIND("(Q",'1a-Electricity'!E86)-2)</f>
        <v xml:space="preserve">In case you indicate that you are answering for the “State level” or “Subnational” level or “a combination of the above”, please always indicate the name of the jurisdiction(s) </v>
      </c>
      <c r="D65" s="23" t="str">
        <f>IF(OR('1a-Electricity'!B86="N",'1a-Electricity'!B86="NI"),"N",'1a-Electricity'!C86)</f>
        <v>N</v>
      </c>
      <c r="E65" s="29" t="s">
        <v>0</v>
      </c>
      <c r="F65" s="23" t="str">
        <f>'1a-Electricity'!V86</f>
        <v/>
      </c>
      <c r="G65" s="23" t="str">
        <f>'1a-Electricity'!AP86</f>
        <v>.</v>
      </c>
      <c r="H65" s="23">
        <f>'1a-Electricity'!AQ86</f>
        <v>0</v>
      </c>
      <c r="I65" s="23" t="str">
        <f t="shared" si="0"/>
        <v>.</v>
      </c>
    </row>
    <row r="66" spans="1:9" s="23" customFormat="1" x14ac:dyDescent="0.25">
      <c r="A66" s="23" t="str">
        <f>'1a-Electricity'!B88</f>
        <v>EC</v>
      </c>
      <c r="B66" s="23" t="str">
        <f>'1a-Electricity'!A88</f>
        <v>Q1a.2.2_E1</v>
      </c>
      <c r="C66" s="29" t="str">
        <f>LEFT('1a-Electricity'!$E$87,FIND("(Q",'1a-Electricity'!$E$87)-2)&amp;" - "&amp;'1a-Electricity'!F88</f>
        <v>Do laws or regulations restrict the number of competing firms allowed to operate a business (e.g. by establishing a legal monopoly or duopoly, or a limited number of operators) in each of the following sectors? - Electricity generation</v>
      </c>
      <c r="D66" s="23" t="str">
        <f>IF(OR('1a-Electricity'!B88="N",'1a-Electricity'!B88="NI"),"N",'1a-Electricity'!C88)</f>
        <v>Q1.2.1_E1</v>
      </c>
      <c r="E66" s="29" t="s">
        <v>1092</v>
      </c>
      <c r="F66" s="23" t="str">
        <f>'1a-Electricity'!V88</f>
        <v/>
      </c>
      <c r="G66" s="23" t="str">
        <f>'1a-Electricity'!AP88</f>
        <v>.</v>
      </c>
      <c r="H66" s="23">
        <f>'1a-Electricity'!AQ88</f>
        <v>0</v>
      </c>
      <c r="I66" s="23" t="str">
        <f t="shared" si="0"/>
        <v>.</v>
      </c>
    </row>
    <row r="67" spans="1:9" s="23" customFormat="1" x14ac:dyDescent="0.25">
      <c r="A67" s="23" t="str">
        <f>'1a-Electricity'!B89</f>
        <v>EC</v>
      </c>
      <c r="B67" s="23" t="str">
        <f>'1a-Electricity'!A89</f>
        <v>Q1a.2.2_E2</v>
      </c>
      <c r="C67" s="29" t="str">
        <f>LEFT('1a-Electricity'!$E$87,FIND("(Q",'1a-Electricity'!$E$87)-2)&amp;" - "&amp;'1a-Electricity'!F89</f>
        <v>Do laws or regulations restrict the number of competing firms allowed to operate a business (e.g. by establishing a legal monopoly or duopoly, or a limited number of operators) in each of the following sectors? - Electricity import</v>
      </c>
      <c r="D67" s="23" t="str">
        <f>IF(OR('1a-Electricity'!B89="N",'1a-Electricity'!B89="NI"),"N",'1a-Electricity'!C89)</f>
        <v>Q1.2.1_E2</v>
      </c>
      <c r="E67" s="29" t="s">
        <v>1093</v>
      </c>
      <c r="F67" s="23" t="str">
        <f>'1a-Electricity'!V89</f>
        <v/>
      </c>
      <c r="G67" s="23" t="str">
        <f>'1a-Electricity'!AP89</f>
        <v>.</v>
      </c>
      <c r="H67" s="23">
        <f>'1a-Electricity'!AQ89</f>
        <v>0</v>
      </c>
      <c r="I67" s="23" t="str">
        <f t="shared" ref="I67:I130" si="1">IF(H67=0,".",H67)</f>
        <v>.</v>
      </c>
    </row>
    <row r="68" spans="1:9" s="23" customFormat="1" x14ac:dyDescent="0.25">
      <c r="A68" s="23" t="str">
        <f>'1a-Electricity'!B90</f>
        <v>EC</v>
      </c>
      <c r="B68" s="23" t="str">
        <f>'1a-Electricity'!A90</f>
        <v>Q1a.2.2_E6</v>
      </c>
      <c r="C68" s="29" t="str">
        <f>LEFT('1a-Electricity'!$E$87,FIND("(Q",'1a-Electricity'!$E$87)-2)&amp;" - "&amp;'1a-Electricity'!F90</f>
        <v>Do laws or regulations restrict the number of competing firms allowed to operate a business (e.g. by establishing a legal monopoly or duopoly, or a limited number of operators) in each of the following sectors? - Electricity export</v>
      </c>
      <c r="D68" s="23" t="str">
        <f>IF(OR('1a-Electricity'!B90="N",'1a-Electricity'!B90="NI"),"N",'1a-Electricity'!C90)</f>
        <v>Q1.2.1_E6</v>
      </c>
      <c r="E68" s="29" t="s">
        <v>1094</v>
      </c>
      <c r="F68" s="23" t="str">
        <f>'1a-Electricity'!V90</f>
        <v/>
      </c>
      <c r="G68" s="23" t="str">
        <f>'1a-Electricity'!AP90</f>
        <v>.</v>
      </c>
      <c r="H68" s="23">
        <f>'1a-Electricity'!AQ90</f>
        <v>0</v>
      </c>
      <c r="I68" s="23" t="str">
        <f t="shared" si="1"/>
        <v>.</v>
      </c>
    </row>
    <row r="69" spans="1:9" s="23" customFormat="1" x14ac:dyDescent="0.25">
      <c r="A69" s="23" t="str">
        <f>'1a-Electricity'!B91</f>
        <v>EC</v>
      </c>
      <c r="B69" s="23" t="str">
        <f>'1a-Electricity'!A91</f>
        <v>Q1a.2.2_E3</v>
      </c>
      <c r="C69" s="29" t="str">
        <f>LEFT('1a-Electricity'!$E$87,FIND("(Q",'1a-Electricity'!$E$87)-2)&amp;" - "&amp;'1a-Electricity'!F91</f>
        <v xml:space="preserve">Do laws or regulations restrict the number of competing firms allowed to operate a business (e.g. by establishing a legal monopoly or duopoly, or a limited number of operators) in each of the following sectors? - Electricity transmission </v>
      </c>
      <c r="D69" s="23" t="str">
        <f>IF(OR('1a-Electricity'!B91="N",'1a-Electricity'!B91="NI"),"N",'1a-Electricity'!C91)</f>
        <v>Q1.2.1_E3</v>
      </c>
      <c r="E69" s="29" t="s">
        <v>1095</v>
      </c>
      <c r="F69" s="23" t="str">
        <f>'1a-Electricity'!V91</f>
        <v/>
      </c>
      <c r="G69" s="23" t="str">
        <f>'1a-Electricity'!AP91</f>
        <v>.</v>
      </c>
      <c r="H69" s="23">
        <f>'1a-Electricity'!AQ91</f>
        <v>0</v>
      </c>
      <c r="I69" s="23" t="str">
        <f t="shared" si="1"/>
        <v>.</v>
      </c>
    </row>
    <row r="70" spans="1:9" s="23" customFormat="1" x14ac:dyDescent="0.25">
      <c r="A70" s="23" t="str">
        <f>'1a-Electricity'!B92</f>
        <v>EC</v>
      </c>
      <c r="B70" s="23" t="str">
        <f>'1a-Electricity'!A92</f>
        <v>Q1a.2.2_E4</v>
      </c>
      <c r="C70" s="29" t="str">
        <f>LEFT('1a-Electricity'!$E$87,FIND("(Q",'1a-Electricity'!$E$87)-2)&amp;" - "&amp;'1a-Electricity'!F92</f>
        <v xml:space="preserve">Do laws or regulations restrict the number of competing firms allowed to operate a business (e.g. by establishing a legal monopoly or duopoly, or a limited number of operators) in each of the following sectors? - Electricity distribution </v>
      </c>
      <c r="D70" s="23" t="str">
        <f>IF(OR('1a-Electricity'!B92="N",'1a-Electricity'!B92="NI"),"N",'1a-Electricity'!C92)</f>
        <v>Q1.2.1_E4</v>
      </c>
      <c r="E70" s="29" t="s">
        <v>1096</v>
      </c>
      <c r="F70" s="23" t="str">
        <f>'1a-Electricity'!V92</f>
        <v/>
      </c>
      <c r="G70" s="23" t="str">
        <f>'1a-Electricity'!AP92</f>
        <v>.</v>
      </c>
      <c r="H70" s="23">
        <f>'1a-Electricity'!AQ92</f>
        <v>0</v>
      </c>
      <c r="I70" s="23" t="str">
        <f t="shared" si="1"/>
        <v>.</v>
      </c>
    </row>
    <row r="71" spans="1:9" s="23" customFormat="1" x14ac:dyDescent="0.25">
      <c r="A71" s="23" t="str">
        <f>'1a-Electricity'!B93</f>
        <v>EC</v>
      </c>
      <c r="B71" s="23" t="str">
        <f>'1a-Electricity'!A93</f>
        <v>Q1a.2.2_E5</v>
      </c>
      <c r="C71" s="29" t="str">
        <f>LEFT('1a-Electricity'!$E$87,FIND("(Q",'1a-Electricity'!$E$87)-2)&amp;" - "&amp;'1a-Electricity'!F93</f>
        <v xml:space="preserve">Do laws or regulations restrict the number of competing firms allowed to operate a business (e.g. by establishing a legal monopoly or duopoly, or a limited number of operators) in each of the following sectors? - Electricity retail supply </v>
      </c>
      <c r="D71" s="23" t="str">
        <f>IF(OR('1a-Electricity'!B93="N",'1a-Electricity'!B93="NI"),"N",'1a-Electricity'!C93)</f>
        <v>Q1.2.1_E5</v>
      </c>
      <c r="E71" s="29" t="s">
        <v>1097</v>
      </c>
      <c r="F71" s="23" t="str">
        <f>'1a-Electricity'!V93</f>
        <v/>
      </c>
      <c r="G71" s="23" t="str">
        <f>'1a-Electricity'!AP93</f>
        <v>.</v>
      </c>
      <c r="H71" s="23">
        <f>'1a-Electricity'!AQ93</f>
        <v>0</v>
      </c>
      <c r="I71" s="23" t="str">
        <f t="shared" si="1"/>
        <v>.</v>
      </c>
    </row>
    <row r="72" spans="1:9" s="23" customFormat="1" x14ac:dyDescent="0.25">
      <c r="A72" s="23" t="str">
        <f>'1a-Electricity'!B95</f>
        <v>I</v>
      </c>
      <c r="B72" s="23" t="str">
        <f>'1a-Electricity'!A95</f>
        <v>Q1a.2.2a_E1</v>
      </c>
      <c r="C72" s="29" t="str">
        <f>LEFT('1a-Electricity'!$E$94,FIND("(Q",'1a-Electricity'!$E$94)-2)&amp;" - "&amp;'1a-Electricity'!F95</f>
        <v>Please provide link to the law/regulation or other legal document which regulates the access condition in each sector . - Electricity generation</v>
      </c>
      <c r="D72" s="23" t="str">
        <f>IF(OR('1a-Electricity'!B95="N",'1a-Electricity'!B95="NI"),"N",'1a-Electricity'!C95)</f>
        <v>Q1.2.1a_E1</v>
      </c>
      <c r="E72" s="29" t="s">
        <v>1098</v>
      </c>
      <c r="F72" s="23" t="str">
        <f>'1a-Electricity'!V95</f>
        <v/>
      </c>
      <c r="G72" s="23" t="str">
        <f>'1a-Electricity'!AP95</f>
        <v>.</v>
      </c>
      <c r="H72" s="23">
        <f>'1a-Electricity'!AQ95</f>
        <v>0</v>
      </c>
      <c r="I72" s="23" t="str">
        <f t="shared" si="1"/>
        <v>.</v>
      </c>
    </row>
    <row r="73" spans="1:9" s="23" customFormat="1" x14ac:dyDescent="0.25">
      <c r="A73" s="23" t="str">
        <f>'1a-Electricity'!B96</f>
        <v>I</v>
      </c>
      <c r="B73" s="23" t="str">
        <f>'1a-Electricity'!A96</f>
        <v>Q1a.2.2a_E2</v>
      </c>
      <c r="C73" s="29" t="str">
        <f>LEFT('1a-Electricity'!$E$94,FIND("(Q",'1a-Electricity'!$E$94)-2)&amp;" - "&amp;'1a-Electricity'!F96</f>
        <v>Please provide link to the law/regulation or other legal document which regulates the access condition in each sector . - Electricity import</v>
      </c>
      <c r="D73" s="23" t="str">
        <f>IF(OR('1a-Electricity'!B96="N",'1a-Electricity'!B96="NI"),"N",'1a-Electricity'!C96)</f>
        <v>Q1.2.1a_E2</v>
      </c>
      <c r="E73" s="29" t="s">
        <v>1099</v>
      </c>
      <c r="F73" s="23" t="str">
        <f>'1a-Electricity'!V96</f>
        <v/>
      </c>
      <c r="G73" s="23" t="str">
        <f>'1a-Electricity'!AP96</f>
        <v>.</v>
      </c>
      <c r="H73" s="23">
        <f>'1a-Electricity'!AQ96</f>
        <v>0</v>
      </c>
      <c r="I73" s="23" t="str">
        <f t="shared" si="1"/>
        <v>.</v>
      </c>
    </row>
    <row r="74" spans="1:9" s="23" customFormat="1" x14ac:dyDescent="0.25">
      <c r="A74" s="23" t="str">
        <f>'1a-Electricity'!B97</f>
        <v>I</v>
      </c>
      <c r="B74" s="23" t="str">
        <f>'1a-Electricity'!A97</f>
        <v>Q1a.2.2a_E6</v>
      </c>
      <c r="C74" s="29" t="str">
        <f>LEFT('1a-Electricity'!$E$94,FIND("(Q",'1a-Electricity'!$E$94)-2)&amp;" - "&amp;'1a-Electricity'!F97</f>
        <v>Please provide link to the law/regulation or other legal document which regulates the access condition in each sector . - Electricity export</v>
      </c>
      <c r="D74" s="23" t="str">
        <f>IF(OR('1a-Electricity'!B97="N",'1a-Electricity'!B97="NI"),"N",'1a-Electricity'!C97)</f>
        <v>Q1.2.1a_E6</v>
      </c>
      <c r="E74" s="29" t="s">
        <v>1100</v>
      </c>
      <c r="F74" s="23" t="str">
        <f>'1a-Electricity'!V97</f>
        <v/>
      </c>
      <c r="G74" s="23" t="str">
        <f>'1a-Electricity'!AP97</f>
        <v>.</v>
      </c>
      <c r="H74" s="23">
        <f>'1a-Electricity'!AQ97</f>
        <v>0</v>
      </c>
      <c r="I74" s="23" t="str">
        <f t="shared" si="1"/>
        <v>.</v>
      </c>
    </row>
    <row r="75" spans="1:9" s="23" customFormat="1" x14ac:dyDescent="0.25">
      <c r="A75" s="23" t="str">
        <f>'1a-Electricity'!B98</f>
        <v>I</v>
      </c>
      <c r="B75" s="23" t="str">
        <f>'1a-Electricity'!A98</f>
        <v>Q1a.2.2a_E3</v>
      </c>
      <c r="C75" s="29" t="str">
        <f>LEFT('1a-Electricity'!$E$94,FIND("(Q",'1a-Electricity'!$E$94)-2)&amp;" - "&amp;'1a-Electricity'!F98</f>
        <v xml:space="preserve">Please provide link to the law/regulation or other legal document which regulates the access condition in each sector . - Electricity transmission </v>
      </c>
      <c r="D75" s="23" t="str">
        <f>IF(OR('1a-Electricity'!B98="N",'1a-Electricity'!B98="NI"),"N",'1a-Electricity'!C98)</f>
        <v>Q1.2.1a_E3</v>
      </c>
      <c r="E75" s="29" t="s">
        <v>1101</v>
      </c>
      <c r="F75" s="23" t="str">
        <f>'1a-Electricity'!V98</f>
        <v/>
      </c>
      <c r="G75" s="23" t="str">
        <f>'1a-Electricity'!AP98</f>
        <v>.</v>
      </c>
      <c r="H75" s="23">
        <f>'1a-Electricity'!AQ98</f>
        <v>0</v>
      </c>
      <c r="I75" s="23" t="str">
        <f t="shared" si="1"/>
        <v>.</v>
      </c>
    </row>
    <row r="76" spans="1:9" s="23" customFormat="1" x14ac:dyDescent="0.25">
      <c r="A76" s="23" t="str">
        <f>'1a-Electricity'!B99</f>
        <v>I</v>
      </c>
      <c r="B76" s="23" t="str">
        <f>'1a-Electricity'!A99</f>
        <v>Q1a.2.2a_E4</v>
      </c>
      <c r="C76" s="29" t="str">
        <f>LEFT('1a-Electricity'!$E$94,FIND("(Q",'1a-Electricity'!$E$94)-2)&amp;" - "&amp;'1a-Electricity'!F99</f>
        <v xml:space="preserve">Please provide link to the law/regulation or other legal document which regulates the access condition in each sector . - Electricity distribution </v>
      </c>
      <c r="D76" s="23" t="str">
        <f>IF(OR('1a-Electricity'!B99="N",'1a-Electricity'!B99="NI"),"N",'1a-Electricity'!C99)</f>
        <v>Q1.2.1a_E4</v>
      </c>
      <c r="E76" s="29" t="s">
        <v>1102</v>
      </c>
      <c r="F76" s="23" t="str">
        <f>'1a-Electricity'!V99</f>
        <v/>
      </c>
      <c r="G76" s="23" t="str">
        <f>'1a-Electricity'!AP99</f>
        <v>.</v>
      </c>
      <c r="H76" s="23">
        <f>'1a-Electricity'!AQ99</f>
        <v>0</v>
      </c>
      <c r="I76" s="23" t="str">
        <f t="shared" si="1"/>
        <v>.</v>
      </c>
    </row>
    <row r="77" spans="1:9" s="23" customFormat="1" x14ac:dyDescent="0.25">
      <c r="A77" s="23" t="str">
        <f>'1a-Electricity'!B100</f>
        <v>I</v>
      </c>
      <c r="B77" s="23" t="str">
        <f>'1a-Electricity'!A100</f>
        <v>Q1a.2.2a_E5</v>
      </c>
      <c r="C77" s="29" t="str">
        <f>LEFT('1a-Electricity'!$E$94,FIND("(Q",'1a-Electricity'!$E$94)-2)&amp;" - "&amp;'1a-Electricity'!F100</f>
        <v xml:space="preserve">Please provide link to the law/regulation or other legal document which regulates the access condition in each sector . - Electricity retail supply </v>
      </c>
      <c r="D77" s="23" t="str">
        <f>IF(OR('1a-Electricity'!B100="N",'1a-Electricity'!B100="NI"),"N",'1a-Electricity'!C100)</f>
        <v>Q1.2.1a_E5</v>
      </c>
      <c r="E77" s="29" t="s">
        <v>1103</v>
      </c>
      <c r="F77" s="23" t="str">
        <f>'1a-Electricity'!V100</f>
        <v/>
      </c>
      <c r="G77" s="23" t="str">
        <f>'1a-Electricity'!AP100</f>
        <v>.</v>
      </c>
      <c r="H77" s="23">
        <f>'1a-Electricity'!AQ100</f>
        <v>0</v>
      </c>
      <c r="I77" s="23" t="str">
        <f t="shared" si="1"/>
        <v>.</v>
      </c>
    </row>
    <row r="78" spans="1:9" s="23" customFormat="1" x14ac:dyDescent="0.25">
      <c r="A78" s="23" t="str">
        <f>'1a-Electricity'!B102</f>
        <v>EC</v>
      </c>
      <c r="B78" s="23" t="str">
        <f>'1a-Electricity'!A102</f>
        <v>Q1a.2.3_E1</v>
      </c>
      <c r="C78" s="29" t="str">
        <f>LEFT('1a-Electricity'!$E$101,FIND("(Q",'1a-Electricity'!$E$101)-2)&amp;" - "&amp;'1a-Electricity'!F102</f>
        <v>What form of vertical separation is required by regulation for the following sectors from electricity transmission? - Electricity generation</v>
      </c>
      <c r="D78" s="23" t="str">
        <f>IF(OR('1a-Electricity'!B102="N",'1a-Electricity'!B102="NI"),"N",'1a-Electricity'!C102)</f>
        <v>Q1.2.2_E1</v>
      </c>
      <c r="E78" s="29" t="s">
        <v>1104</v>
      </c>
      <c r="F78" s="23" t="str">
        <f>'1a-Electricity'!V102</f>
        <v/>
      </c>
      <c r="G78" s="23" t="str">
        <f>'1a-Electricity'!AP102</f>
        <v>.</v>
      </c>
      <c r="H78" s="23">
        <f>'1a-Electricity'!AQ102</f>
        <v>0</v>
      </c>
      <c r="I78" s="23" t="str">
        <f t="shared" si="1"/>
        <v>.</v>
      </c>
    </row>
    <row r="79" spans="1:9" s="23" customFormat="1" x14ac:dyDescent="0.25">
      <c r="A79" s="23" t="str">
        <f>'1a-Electricity'!B103</f>
        <v>EC</v>
      </c>
      <c r="B79" s="23" t="str">
        <f>'1a-Electricity'!A103</f>
        <v>Q1a.2.3_E2</v>
      </c>
      <c r="C79" s="29" t="str">
        <f>LEFT('1a-Electricity'!$E$101,FIND("(Q",'1a-Electricity'!$E$101)-2)&amp;" - "&amp;'1a-Electricity'!F103</f>
        <v>What form of vertical separation is required by regulation for the following sectors from electricity transmission? - Electricity import</v>
      </c>
      <c r="D79" s="23" t="str">
        <f>IF(OR('1a-Electricity'!B103="N",'1a-Electricity'!B103="NI"),"N",'1a-Electricity'!C103)</f>
        <v>Q1.2.2_E2</v>
      </c>
      <c r="E79" s="29" t="s">
        <v>1105</v>
      </c>
      <c r="F79" s="23" t="str">
        <f>'1a-Electricity'!V103</f>
        <v/>
      </c>
      <c r="G79" s="23" t="str">
        <f>'1a-Electricity'!AP103</f>
        <v>.</v>
      </c>
      <c r="H79" s="23">
        <f>'1a-Electricity'!AQ103</f>
        <v>0</v>
      </c>
      <c r="I79" s="23" t="str">
        <f t="shared" si="1"/>
        <v>.</v>
      </c>
    </row>
    <row r="80" spans="1:9" s="23" customFormat="1" x14ac:dyDescent="0.25">
      <c r="A80" s="23" t="str">
        <f>'1a-Electricity'!B104</f>
        <v>EC</v>
      </c>
      <c r="B80" s="23" t="str">
        <f>'1a-Electricity'!A104</f>
        <v>Q1a.2.3_E5</v>
      </c>
      <c r="C80" s="29" t="str">
        <f>LEFT('1a-Electricity'!$E$101,FIND("(Q",'1a-Electricity'!$E$101)-2)&amp;" - "&amp;'1a-Electricity'!F104</f>
        <v xml:space="preserve">What form of vertical separation is required by regulation for the following sectors from electricity transmission? - Electricity retail supply </v>
      </c>
      <c r="D80" s="23" t="str">
        <f>IF(OR('1a-Electricity'!B104="N",'1a-Electricity'!B104="NI"),"N",'1a-Electricity'!C104)</f>
        <v>Q1.2.2_E5</v>
      </c>
      <c r="E80" s="29" t="s">
        <v>1106</v>
      </c>
      <c r="F80" s="23" t="str">
        <f>'1a-Electricity'!V104</f>
        <v/>
      </c>
      <c r="G80" s="23" t="str">
        <f>'1a-Electricity'!AP104</f>
        <v>.</v>
      </c>
      <c r="H80" s="23">
        <f>'1a-Electricity'!AQ104</f>
        <v>0</v>
      </c>
      <c r="I80" s="23" t="str">
        <f t="shared" si="1"/>
        <v>.</v>
      </c>
    </row>
    <row r="81" spans="1:9" s="23" customFormat="1" x14ac:dyDescent="0.25">
      <c r="A81" s="23" t="str">
        <f>'1a-Electricity'!B105</f>
        <v>NI</v>
      </c>
      <c r="B81" s="23" t="str">
        <f>'1a-Electricity'!A105</f>
        <v>Q1a.2.3a</v>
      </c>
      <c r="C81" s="29" t="str">
        <f>LEFT('1a-Electricity'!E105,FIND("(Q",'1a-Electricity'!E105)-2)</f>
        <v>Please provide link to the law/regulation that requires the vertical separation between the transmission system operator and the firm(s) operating in the other sectors of the electricity supply chain</v>
      </c>
      <c r="D81" s="23" t="str">
        <f>IF(OR('1a-Electricity'!B105="N",'1a-Electricity'!B105="NI"),"N",'1a-Electricity'!C105)</f>
        <v>N</v>
      </c>
      <c r="E81" s="29" t="s">
        <v>0</v>
      </c>
      <c r="F81" s="23" t="str">
        <f>'1a-Electricity'!V105</f>
        <v/>
      </c>
      <c r="G81" s="23" t="str">
        <f>'1a-Electricity'!AP105</f>
        <v>.</v>
      </c>
      <c r="H81" s="23">
        <f>'1a-Electricity'!AQ105</f>
        <v>0</v>
      </c>
      <c r="I81" s="23" t="str">
        <f t="shared" si="1"/>
        <v>.</v>
      </c>
    </row>
    <row r="82" spans="1:9" s="23" customFormat="1" x14ac:dyDescent="0.25">
      <c r="A82" s="23" t="str">
        <f>'1a-Electricity'!B107</f>
        <v>N</v>
      </c>
      <c r="B82" s="23" t="str">
        <f>'1a-Electricity'!A107</f>
        <v>Q1a.2.4_E1</v>
      </c>
      <c r="C82" s="29" t="str">
        <f>LEFT('1a-Electricity'!$E$106,FIND("(Q",'1a-Electricity'!$E$106)-2)&amp;" - "&amp;'1a-Electricity'!F107</f>
        <v>What form of vertical separation effectively exists between the largest operator in the following sectors and the largest transmission system operator? - Electricity generation</v>
      </c>
      <c r="D82" s="23" t="str">
        <f>IF(OR('1a-Electricity'!B107="N",'1a-Electricity'!B107="NI"),"N",'1a-Electricity'!C107)</f>
        <v>N</v>
      </c>
      <c r="E82" s="29" t="s">
        <v>0</v>
      </c>
      <c r="F82" s="23" t="str">
        <f>'1a-Electricity'!V107</f>
        <v/>
      </c>
      <c r="G82" s="23" t="str">
        <f>'1a-Electricity'!AP107</f>
        <v>.</v>
      </c>
      <c r="H82" s="23">
        <f>'1a-Electricity'!AQ107</f>
        <v>0</v>
      </c>
      <c r="I82" s="23" t="str">
        <f t="shared" si="1"/>
        <v>.</v>
      </c>
    </row>
    <row r="83" spans="1:9" s="23" customFormat="1" x14ac:dyDescent="0.25">
      <c r="A83" s="23" t="str">
        <f>'1a-Electricity'!B108</f>
        <v>N</v>
      </c>
      <c r="B83" s="23" t="str">
        <f>'1a-Electricity'!A108</f>
        <v>Q1a.2.4_E5</v>
      </c>
      <c r="C83" s="29" t="str">
        <f>LEFT('1a-Electricity'!$E$106,FIND("(Q",'1a-Electricity'!$E$106)-2)&amp;" - "&amp;'1a-Electricity'!F108</f>
        <v xml:space="preserve">What form of vertical separation effectively exists between the largest operator in the following sectors and the largest transmission system operator? - Electricity retail supply </v>
      </c>
      <c r="D83" s="23" t="str">
        <f>IF(OR('1a-Electricity'!B108="N",'1a-Electricity'!B108="NI"),"N",'1a-Electricity'!C108)</f>
        <v>N</v>
      </c>
      <c r="E83" s="29" t="s">
        <v>0</v>
      </c>
      <c r="F83" s="23" t="str">
        <f>'1a-Electricity'!V108</f>
        <v/>
      </c>
      <c r="G83" s="23" t="str">
        <f>'1a-Electricity'!AP108</f>
        <v>.</v>
      </c>
      <c r="H83" s="23">
        <f>'1a-Electricity'!AQ108</f>
        <v>0</v>
      </c>
      <c r="I83" s="23" t="str">
        <f t="shared" si="1"/>
        <v>.</v>
      </c>
    </row>
    <row r="84" spans="1:9" s="23" customFormat="1" x14ac:dyDescent="0.25">
      <c r="A84" s="23" t="str">
        <f>'1a-Electricity'!B109</f>
        <v>NI</v>
      </c>
      <c r="B84" s="23" t="str">
        <f>'1a-Electricity'!A109</f>
        <v>Q1a.2.4a</v>
      </c>
      <c r="C84" s="29" t="str">
        <f>LEFT('1a-Electricity'!E109,FIND("(Q",'1a-Electricity'!E109)-2)</f>
        <v xml:space="preserve">In case of ownership separation, please indicate the name of the two firms </v>
      </c>
      <c r="D84" s="23" t="str">
        <f>IF(OR('1a-Electricity'!B109="N",'1a-Electricity'!B109="NI"),"N",'1a-Electricity'!C109)</f>
        <v>N</v>
      </c>
      <c r="E84" s="29" t="s">
        <v>0</v>
      </c>
      <c r="F84" s="23" t="str">
        <f>'1a-Electricity'!V109</f>
        <v/>
      </c>
      <c r="G84" s="23" t="str">
        <f>'1a-Electricity'!AP109</f>
        <v>.</v>
      </c>
      <c r="H84" s="23">
        <f>'1a-Electricity'!AQ109</f>
        <v>0</v>
      </c>
      <c r="I84" s="23" t="str">
        <f t="shared" si="1"/>
        <v>.</v>
      </c>
    </row>
    <row r="85" spans="1:9" s="23" customFormat="1" x14ac:dyDescent="0.25">
      <c r="A85" s="23" t="str">
        <f>'1a-Electricity'!B111</f>
        <v>EC</v>
      </c>
      <c r="B85" s="23" t="str">
        <f>'1a-Electricity'!A111</f>
        <v>Q1a.2.5_E1</v>
      </c>
      <c r="C85" s="29" t="str">
        <f>LEFT('1a-Electricity'!$E$110,FIND("(Q",'1a-Electricity'!$E$110)-2)&amp;" - "&amp;'1a-Electricity'!F111</f>
        <v>What form of vertical separation is required by regulation for the following sectors from electricity distribution? - Electricity generation</v>
      </c>
      <c r="D85" s="23" t="str">
        <f>IF(OR('1a-Electricity'!B111="N",'1a-Electricity'!B111="NI"),"N",'1a-Electricity'!C111)</f>
        <v>Q1.2.3_E1</v>
      </c>
      <c r="E85" s="29" t="s">
        <v>1107</v>
      </c>
      <c r="F85" s="23" t="str">
        <f>'1a-Electricity'!V111</f>
        <v/>
      </c>
      <c r="G85" s="23" t="str">
        <f>'1a-Electricity'!AP111</f>
        <v>.</v>
      </c>
      <c r="H85" s="23">
        <f>'1a-Electricity'!AQ111</f>
        <v>0</v>
      </c>
      <c r="I85" s="23" t="str">
        <f t="shared" si="1"/>
        <v>.</v>
      </c>
    </row>
    <row r="86" spans="1:9" s="23" customFormat="1" x14ac:dyDescent="0.25">
      <c r="A86" s="23" t="str">
        <f>'1a-Electricity'!B112</f>
        <v>EC</v>
      </c>
      <c r="B86" s="23" t="str">
        <f>'1a-Electricity'!A112</f>
        <v>Q1a.2.5_E2</v>
      </c>
      <c r="C86" s="29" t="str">
        <f>LEFT('1a-Electricity'!$E$110,FIND("(Q",'1a-Electricity'!$E$110)-2)&amp;" - "&amp;'1a-Electricity'!F112</f>
        <v>What form of vertical separation is required by regulation for the following sectors from electricity distribution? - Electricity import</v>
      </c>
      <c r="D86" s="23" t="str">
        <f>IF(OR('1a-Electricity'!B112="N",'1a-Electricity'!B112="NI"),"N",'1a-Electricity'!C112)</f>
        <v>Q1.2.3_E2</v>
      </c>
      <c r="E86" s="29" t="s">
        <v>1108</v>
      </c>
      <c r="F86" s="23" t="str">
        <f>'1a-Electricity'!V112</f>
        <v/>
      </c>
      <c r="G86" s="23" t="str">
        <f>'1a-Electricity'!AP112</f>
        <v>.</v>
      </c>
      <c r="H86" s="23">
        <f>'1a-Electricity'!AQ112</f>
        <v>0</v>
      </c>
      <c r="I86" s="23" t="str">
        <f t="shared" si="1"/>
        <v>.</v>
      </c>
    </row>
    <row r="87" spans="1:9" s="23" customFormat="1" x14ac:dyDescent="0.25">
      <c r="A87" s="23" t="str">
        <f>'1a-Electricity'!B113</f>
        <v>EC</v>
      </c>
      <c r="B87" s="23" t="str">
        <f>'1a-Electricity'!A113</f>
        <v>Q1a.2.5_E5</v>
      </c>
      <c r="C87" s="29" t="str">
        <f>LEFT('1a-Electricity'!$E$110,FIND("(Q",'1a-Electricity'!$E$110)-2)&amp;" - "&amp;'1a-Electricity'!F113</f>
        <v xml:space="preserve">What form of vertical separation is required by regulation for the following sectors from electricity distribution? - Electricity retail supply </v>
      </c>
      <c r="D87" s="23" t="str">
        <f>IF(OR('1a-Electricity'!B113="N",'1a-Electricity'!B113="NI"),"N",'1a-Electricity'!C113)</f>
        <v>Q1.2.3_E5</v>
      </c>
      <c r="E87" s="29" t="s">
        <v>1109</v>
      </c>
      <c r="F87" s="23" t="str">
        <f>'1a-Electricity'!V113</f>
        <v/>
      </c>
      <c r="G87" s="23" t="str">
        <f>'1a-Electricity'!AP113</f>
        <v>.</v>
      </c>
      <c r="H87" s="23">
        <f>'1a-Electricity'!AQ113</f>
        <v>0</v>
      </c>
      <c r="I87" s="23" t="str">
        <f t="shared" si="1"/>
        <v>.</v>
      </c>
    </row>
    <row r="88" spans="1:9" s="23" customFormat="1" x14ac:dyDescent="0.25">
      <c r="A88" s="23" t="str">
        <f>'1a-Electricity'!B114</f>
        <v>NI</v>
      </c>
      <c r="B88" s="23" t="str">
        <f>'1a-Electricity'!A114</f>
        <v>Q1a.2.5a</v>
      </c>
      <c r="C88" s="29" t="str">
        <f>LEFT('1a-Electricity'!E114,FIND("(Q",'1a-Electricity'!E114)-2)</f>
        <v>Please provide link to the law/regulation that requires the vertical separation between the distribution system operator and the firm(s) operating in the other sectors of the electricity supply chain</v>
      </c>
      <c r="D88" s="23" t="str">
        <f>IF(OR('1a-Electricity'!B116="N",'1a-Electricity'!B116="NI"),"N",'1a-Electricity'!C116)</f>
        <v>N</v>
      </c>
      <c r="E88" s="29" t="s">
        <v>0</v>
      </c>
      <c r="F88" s="23" t="str">
        <f>'1a-Electricity'!V114</f>
        <v/>
      </c>
      <c r="G88" s="23" t="str">
        <f>'1a-Electricity'!AP114</f>
        <v>.</v>
      </c>
      <c r="H88" s="23">
        <f>'1a-Electricity'!AQ114</f>
        <v>0</v>
      </c>
      <c r="I88" s="23" t="str">
        <f t="shared" si="1"/>
        <v>.</v>
      </c>
    </row>
    <row r="89" spans="1:9" s="23" customFormat="1" x14ac:dyDescent="0.25">
      <c r="A89" s="23" t="str">
        <f>'1a-Electricity'!B116</f>
        <v>N</v>
      </c>
      <c r="B89" s="23" t="str">
        <f>'1a-Electricity'!A116</f>
        <v>Q1a.2.6_E1</v>
      </c>
      <c r="C89" s="29" t="str">
        <f>LEFT('1a-Electricity'!$E$115,FIND("(Q",'1a-Electricity'!$E$115)-2)&amp;" - "&amp;'1a-Electricity'!F116</f>
        <v>What form of vertical separation effectively exists between the largest operator in the following sectors and the largest distribution system operator? - Electricity generation</v>
      </c>
      <c r="D89" s="23" t="str">
        <f>IF(OR('1a-Electricity'!B116="N",'1a-Electricity'!B116="NI"),"N",'1a-Electricity'!B116)</f>
        <v>N</v>
      </c>
      <c r="E89" s="29" t="s">
        <v>0</v>
      </c>
      <c r="F89" s="23" t="str">
        <f>'1a-Electricity'!V116</f>
        <v/>
      </c>
      <c r="G89" s="23" t="str">
        <f>'1a-Electricity'!AP116</f>
        <v>.</v>
      </c>
      <c r="H89" s="23">
        <f>'1a-Electricity'!AQ116</f>
        <v>0</v>
      </c>
      <c r="I89" s="23" t="str">
        <f t="shared" si="1"/>
        <v>.</v>
      </c>
    </row>
    <row r="90" spans="1:9" s="23" customFormat="1" x14ac:dyDescent="0.25">
      <c r="A90" s="23" t="str">
        <f>'1a-Electricity'!B117</f>
        <v>N</v>
      </c>
      <c r="B90" s="23" t="str">
        <f>'1a-Electricity'!A117</f>
        <v>Q1a.2.6_E5</v>
      </c>
      <c r="C90" s="29" t="str">
        <f>LEFT('1a-Electricity'!$E$115,FIND("(Q",'1a-Electricity'!$E$115)-2)&amp;" - "&amp;'1a-Electricity'!F117</f>
        <v xml:space="preserve">What form of vertical separation effectively exists between the largest operator in the following sectors and the largest distribution system operator? - Electricity retail supply </v>
      </c>
      <c r="D90" s="23" t="str">
        <f>IF(OR('1a-Electricity'!B118="N",'1a-Electricity'!B118="NI"),"N",'1a-Electricity'!C118)</f>
        <v>N</v>
      </c>
      <c r="E90" s="29" t="s">
        <v>0</v>
      </c>
      <c r="F90" s="23" t="str">
        <f>'1a-Electricity'!V117</f>
        <v/>
      </c>
      <c r="G90" s="23" t="str">
        <f>'1a-Electricity'!AP117</f>
        <v>.</v>
      </c>
      <c r="H90" s="23">
        <f>'1a-Electricity'!AQ117</f>
        <v>0</v>
      </c>
      <c r="I90" s="23" t="str">
        <f t="shared" si="1"/>
        <v>.</v>
      </c>
    </row>
    <row r="91" spans="1:9" s="23" customFormat="1" x14ac:dyDescent="0.25">
      <c r="A91" s="23" t="str">
        <f>'1a-Electricity'!B118</f>
        <v>NI</v>
      </c>
      <c r="B91" s="23" t="str">
        <f>'1a-Electricity'!A118</f>
        <v>Q1a.2.6a</v>
      </c>
      <c r="C91" s="29" t="str">
        <f>LEFT('1a-Electricity'!E118,FIND("(Q",'1a-Electricity'!E118)-2)</f>
        <v xml:space="preserve">In case of ownership separation, please indicate the name of the two firms </v>
      </c>
      <c r="D91" s="23" t="str">
        <f>IF(OR('1a-Electricity'!B118="N",'1a-Electricity'!B118="NI"),"N",'1a-Electricity'!C118)</f>
        <v>N</v>
      </c>
      <c r="E91" s="29" t="s">
        <v>0</v>
      </c>
      <c r="F91" s="23" t="str">
        <f>'1a-Electricity'!V118</f>
        <v/>
      </c>
      <c r="G91" s="23" t="str">
        <f>'1a-Electricity'!AP118</f>
        <v>.</v>
      </c>
      <c r="H91" s="23">
        <f>'1a-Electricity'!AQ118</f>
        <v>0</v>
      </c>
      <c r="I91" s="23" t="str">
        <f t="shared" si="1"/>
        <v>.</v>
      </c>
    </row>
    <row r="92" spans="1:9" s="23" customFormat="1" x14ac:dyDescent="0.25">
      <c r="A92" s="23" t="str">
        <f>'1a-Electricity'!B120</f>
        <v>EC</v>
      </c>
      <c r="B92" s="23" t="str">
        <f>'1a-Electricity'!A120</f>
        <v>Q1a.2.7_E1</v>
      </c>
      <c r="C92" s="29" t="str">
        <f>LEFT('1a-Electricity'!$E$119,FIND("(Q",'1a-Electricity'!$E$119)-2)&amp;" - "&amp;'1a-Electricity'!F120</f>
        <v>What is the market share of the largest firm in each of the following sectors? - Electricity generation</v>
      </c>
      <c r="D92" s="23" t="str">
        <f>IF(OR('1a-Electricity'!B120="N",'1a-Electricity'!B120="NI"),"N",'1a-Electricity'!C120)</f>
        <v>Q1.2.4_E1</v>
      </c>
      <c r="E92" s="29" t="s">
        <v>1110</v>
      </c>
      <c r="F92" s="23" t="str">
        <f>'1a-Electricity'!V120</f>
        <v/>
      </c>
      <c r="G92" s="23" t="str">
        <f>'1a-Electricity'!AP120</f>
        <v>.</v>
      </c>
      <c r="H92" s="23">
        <f>'1a-Electricity'!AQ120</f>
        <v>0</v>
      </c>
      <c r="I92" s="23" t="str">
        <f t="shared" si="1"/>
        <v>.</v>
      </c>
    </row>
    <row r="93" spans="1:9" s="23" customFormat="1" x14ac:dyDescent="0.25">
      <c r="A93" s="23" t="str">
        <f>'1a-Electricity'!B121</f>
        <v>EC</v>
      </c>
      <c r="B93" s="23" t="str">
        <f>'1a-Electricity'!A121</f>
        <v>Q1a.2.7_E2</v>
      </c>
      <c r="C93" s="29" t="str">
        <f>LEFT('1a-Electricity'!$E$119,FIND("(Q",'1a-Electricity'!$E$119)-2)&amp;" - "&amp;'1a-Electricity'!F121</f>
        <v>What is the market share of the largest firm in each of the following sectors? - Electricity import</v>
      </c>
      <c r="D93" s="23" t="str">
        <f>IF(OR('1a-Electricity'!B121="N",'1a-Electricity'!B121="NI"),"N",'1a-Electricity'!C121)</f>
        <v>Q1.2.4_E2</v>
      </c>
      <c r="E93" s="29" t="s">
        <v>1111</v>
      </c>
      <c r="F93" s="23" t="str">
        <f>'1a-Electricity'!V121</f>
        <v/>
      </c>
      <c r="G93" s="23" t="str">
        <f>'1a-Electricity'!AP121</f>
        <v>.</v>
      </c>
      <c r="H93" s="23">
        <f>'1a-Electricity'!AQ121</f>
        <v>0</v>
      </c>
      <c r="I93" s="23" t="str">
        <f t="shared" si="1"/>
        <v>.</v>
      </c>
    </row>
    <row r="94" spans="1:9" s="23" customFormat="1" x14ac:dyDescent="0.25">
      <c r="A94" s="23" t="str">
        <f>'1a-Electricity'!B122</f>
        <v>NI</v>
      </c>
      <c r="B94" s="23" t="str">
        <f>'1a-Electricity'!A122</f>
        <v>Q1a.2.7_E6</v>
      </c>
      <c r="C94" s="29" t="str">
        <f>LEFT('1a-Electricity'!$E$119,FIND("(Q",'1a-Electricity'!$E$119)-2)&amp;" - "&amp;'1a-Electricity'!F122</f>
        <v>What is the market share of the largest firm in each of the following sectors? - Electricity export</v>
      </c>
      <c r="D94" s="23" t="str">
        <f>IF(OR('1a-Electricity'!B122="N",'1a-Electricity'!B122="NI"),"N",'1a-Electricity'!C122)</f>
        <v>N</v>
      </c>
      <c r="E94" s="29" t="s">
        <v>0</v>
      </c>
      <c r="F94" s="23" t="str">
        <f>'1a-Electricity'!V122</f>
        <v/>
      </c>
      <c r="G94" s="23" t="str">
        <f>'1a-Electricity'!AP122</f>
        <v>.</v>
      </c>
      <c r="H94" s="23">
        <f>'1a-Electricity'!AQ122</f>
        <v>0</v>
      </c>
      <c r="I94" s="23" t="str">
        <f t="shared" si="1"/>
        <v>.</v>
      </c>
    </row>
    <row r="95" spans="1:9" s="23" customFormat="1" x14ac:dyDescent="0.25">
      <c r="A95" s="23" t="str">
        <f>'1a-Electricity'!B123</f>
        <v>EC</v>
      </c>
      <c r="B95" s="23" t="str">
        <f>'1a-Electricity'!A123</f>
        <v>Q1a.2.7_E3</v>
      </c>
      <c r="C95" s="29" t="str">
        <f>LEFT('1a-Electricity'!$E$119,FIND("(Q",'1a-Electricity'!$E$119)-2)&amp;" - "&amp;'1a-Electricity'!F123</f>
        <v xml:space="preserve">What is the market share of the largest firm in each of the following sectors? - Electricity transmission </v>
      </c>
      <c r="D95" s="23" t="str">
        <f>IF(OR('1a-Electricity'!B123="N",'1a-Electricity'!B123="NI"),"N",'1a-Electricity'!C123)</f>
        <v>Q1.2.4_E3</v>
      </c>
      <c r="E95" s="29" t="s">
        <v>1112</v>
      </c>
      <c r="F95" s="23" t="str">
        <f>'1a-Electricity'!V123</f>
        <v/>
      </c>
      <c r="G95" s="23" t="str">
        <f>'1a-Electricity'!AP123</f>
        <v>.</v>
      </c>
      <c r="H95" s="23">
        <f>'1a-Electricity'!AQ123</f>
        <v>0</v>
      </c>
      <c r="I95" s="23" t="str">
        <f t="shared" si="1"/>
        <v>.</v>
      </c>
    </row>
    <row r="96" spans="1:9" s="23" customFormat="1" x14ac:dyDescent="0.25">
      <c r="A96" s="23" t="str">
        <f>'1a-Electricity'!B124</f>
        <v>EC</v>
      </c>
      <c r="B96" s="23" t="str">
        <f>'1a-Electricity'!A124</f>
        <v>Q1a.2.7_E4</v>
      </c>
      <c r="C96" s="29" t="str">
        <f>LEFT('1a-Electricity'!$E$119,FIND("(Q",'1a-Electricity'!$E$119)-2)&amp;" - "&amp;'1a-Electricity'!F124</f>
        <v xml:space="preserve">What is the market share of the largest firm in each of the following sectors? - Electricity distribution </v>
      </c>
      <c r="D96" s="23" t="str">
        <f>IF(OR('1a-Electricity'!B124="N",'1a-Electricity'!B124="NI"),"N",'1a-Electricity'!C124)</f>
        <v>Q1.2.4_E4</v>
      </c>
      <c r="E96" s="29" t="s">
        <v>1113</v>
      </c>
      <c r="F96" s="23" t="str">
        <f>'1a-Electricity'!V124</f>
        <v/>
      </c>
      <c r="G96" s="23" t="str">
        <f>'1a-Electricity'!AP124</f>
        <v>.</v>
      </c>
      <c r="H96" s="23">
        <f>'1a-Electricity'!AQ124</f>
        <v>0</v>
      </c>
      <c r="I96" s="23" t="str">
        <f t="shared" si="1"/>
        <v>.</v>
      </c>
    </row>
    <row r="97" spans="1:9" s="23" customFormat="1" x14ac:dyDescent="0.25">
      <c r="A97" s="23" t="str">
        <f>'1a-Electricity'!B125</f>
        <v>EC</v>
      </c>
      <c r="B97" s="23" t="str">
        <f>'1a-Electricity'!A125</f>
        <v>Q1a.2.7_E5</v>
      </c>
      <c r="C97" s="29" t="str">
        <f>LEFT('1a-Electricity'!$E$119,FIND("(Q",'1a-Electricity'!$E$119)-2)&amp;" - "&amp;'1a-Electricity'!F125</f>
        <v xml:space="preserve">What is the market share of the largest firm in each of the following sectors? - Electricity retail supply </v>
      </c>
      <c r="D97" s="23" t="str">
        <f>IF(OR('1a-Electricity'!B125="N",'1a-Electricity'!B125="NI"),"N",'1a-Electricity'!C125)</f>
        <v>Q1.2.4_E5</v>
      </c>
      <c r="E97" s="29" t="s">
        <v>1114</v>
      </c>
      <c r="F97" s="23" t="str">
        <f>'1a-Electricity'!V125</f>
        <v/>
      </c>
      <c r="G97" s="23" t="str">
        <f>'1a-Electricity'!AP125</f>
        <v>.</v>
      </c>
      <c r="H97" s="23">
        <f>'1a-Electricity'!AQ125</f>
        <v>0</v>
      </c>
      <c r="I97" s="23" t="str">
        <f t="shared" si="1"/>
        <v>.</v>
      </c>
    </row>
    <row r="98" spans="1:9" s="23" customFormat="1" x14ac:dyDescent="0.25">
      <c r="A98" s="23" t="str">
        <f>'1a-Electricity'!B126</f>
        <v>NI</v>
      </c>
      <c r="B98" s="23" t="str">
        <f>'1a-Electricity'!A126</f>
        <v>Q1a.2.7a</v>
      </c>
      <c r="C98" s="29" t="str">
        <f>LEFT('1a-Electricity'!E126,FIND("(Q",'1a-Electricity'!E126)-2)</f>
        <v>Please indicate  the name of firms and the criterion used to calculate the market share for each of the sectors</v>
      </c>
      <c r="D98" s="23" t="str">
        <f>IF(OR('1a-Electricity'!B126="N",'1a-Electricity'!B126="NI"),"N",'1a-Electricity'!C126)</f>
        <v>N</v>
      </c>
      <c r="E98" s="29" t="s">
        <v>0</v>
      </c>
      <c r="F98" s="23" t="str">
        <f>'1a-Electricity'!V126</f>
        <v/>
      </c>
      <c r="G98" s="23" t="str">
        <f>'1a-Electricity'!AP126</f>
        <v>.</v>
      </c>
      <c r="H98" s="23">
        <f>'1a-Electricity'!AQ126</f>
        <v>0</v>
      </c>
      <c r="I98" s="23" t="str">
        <f t="shared" si="1"/>
        <v>.</v>
      </c>
    </row>
    <row r="99" spans="1:9" s="23" customFormat="1" x14ac:dyDescent="0.25">
      <c r="A99" s="23" t="str">
        <f>'1a-Electricity'!B127</f>
        <v>E</v>
      </c>
      <c r="B99" s="23" t="str">
        <f>'1a-Electricity'!A127</f>
        <v>Q1a.2.8</v>
      </c>
      <c r="C99" s="29" t="str">
        <f>LEFT('1a-Electricity'!E127,FIND("(Q",'1a-Electricity'!E127)-2)</f>
        <v>How are the terms and conditions of third-party access (TPA) to the electricity transmission grid determined?</v>
      </c>
      <c r="D99" s="23" t="str">
        <f>IF(OR('1a-Electricity'!B127="N",'1a-Electricity'!B127="NI"),"N",'1a-Electricity'!C127)</f>
        <v>Q1.2.5</v>
      </c>
      <c r="E99" s="29" t="s">
        <v>1115</v>
      </c>
      <c r="F99" s="23" t="str">
        <f>'1a-Electricity'!V127</f>
        <v/>
      </c>
      <c r="G99" s="23" t="str">
        <f>'1a-Electricity'!AP127</f>
        <v>.</v>
      </c>
      <c r="H99" s="23">
        <f>'1a-Electricity'!AQ127</f>
        <v>0</v>
      </c>
      <c r="I99" s="23" t="str">
        <f t="shared" si="1"/>
        <v>.</v>
      </c>
    </row>
    <row r="100" spans="1:9" s="23" customFormat="1" x14ac:dyDescent="0.25">
      <c r="A100" s="23" t="str">
        <f>'1a-Electricity'!B128</f>
        <v>I</v>
      </c>
      <c r="B100" s="23" t="str">
        <f>'1a-Electricity'!A128</f>
        <v>Q1a.2.8a</v>
      </c>
      <c r="C100" s="29" t="str">
        <f>LEFT('1a-Electricity'!E128,FIND("(Q",'1a-Electricity'!E128)-2)</f>
        <v xml:space="preserve">Please provide the link to the regulation/law or authority’s decision that sets the regulated TPAs </v>
      </c>
      <c r="D100" s="23" t="str">
        <f>IF(OR('1a-Electricity'!B128="N",'1a-Electricity'!B128="NI"),"N",'1a-Electricity'!C128)</f>
        <v>Q1.2.5a</v>
      </c>
      <c r="E100" s="29" t="s">
        <v>1116</v>
      </c>
      <c r="F100" s="23" t="str">
        <f>'1a-Electricity'!V128</f>
        <v/>
      </c>
      <c r="G100" s="23" t="str">
        <f>'1a-Electricity'!AP128</f>
        <v>.</v>
      </c>
      <c r="H100" s="23">
        <f>'1a-Electricity'!AQ128</f>
        <v>0</v>
      </c>
      <c r="I100" s="23" t="str">
        <f t="shared" si="1"/>
        <v>.</v>
      </c>
    </row>
    <row r="101" spans="1:9" s="23" customFormat="1" x14ac:dyDescent="0.25">
      <c r="A101" s="23" t="str">
        <f>'1a-Electricity'!B129</f>
        <v>E</v>
      </c>
      <c r="B101" s="23" t="str">
        <f>'1a-Electricity'!A129</f>
        <v>Q1a.2.9</v>
      </c>
      <c r="C101" s="29" t="str">
        <f>LEFT('1a-Electricity'!E129,FIND("(Q",'1a-Electricity'!E129)-2)</f>
        <v>How are the terms and conditions of third-party access (TPA) to the electricity distribution networks determined?</v>
      </c>
      <c r="D101" s="23" t="str">
        <f>IF(OR('1a-Electricity'!B129="N",'1a-Electricity'!B129="NI"),"N",'1a-Electricity'!C129)</f>
        <v>Q1.2.6</v>
      </c>
      <c r="E101" s="29" t="s">
        <v>1117</v>
      </c>
      <c r="F101" s="23" t="str">
        <f>'1a-Electricity'!V129</f>
        <v/>
      </c>
      <c r="G101" s="23" t="str">
        <f>'1a-Electricity'!AP129</f>
        <v>.</v>
      </c>
      <c r="H101" s="23">
        <f>'1a-Electricity'!AQ129</f>
        <v>0</v>
      </c>
      <c r="I101" s="23" t="str">
        <f t="shared" si="1"/>
        <v>.</v>
      </c>
    </row>
    <row r="102" spans="1:9" s="23" customFormat="1" x14ac:dyDescent="0.25">
      <c r="A102" s="23" t="str">
        <f>'1a-Electricity'!B130</f>
        <v>I</v>
      </c>
      <c r="B102" s="23" t="str">
        <f>'1a-Electricity'!A130</f>
        <v>Q1a.2.9a</v>
      </c>
      <c r="C102" s="29" t="str">
        <f>LEFT('1a-Electricity'!E130,FIND("(Q",'1a-Electricity'!E130)-2)</f>
        <v xml:space="preserve">Please provide the link to the regulation/law or authority’s decision that sets the regulated TPAs </v>
      </c>
      <c r="D102" s="23" t="str">
        <f>IF(OR('1a-Electricity'!B130="N",'1a-Electricity'!B130="NI"),"N",'1a-Electricity'!C130)</f>
        <v>Q1.2.6a</v>
      </c>
      <c r="E102" s="29" t="s">
        <v>1116</v>
      </c>
      <c r="F102" s="23" t="str">
        <f>'1a-Electricity'!V130</f>
        <v/>
      </c>
      <c r="G102" s="23" t="str">
        <f>'1a-Electricity'!AP130</f>
        <v>.</v>
      </c>
      <c r="H102" s="23">
        <f>'1a-Electricity'!AQ130</f>
        <v>0</v>
      </c>
      <c r="I102" s="23" t="str">
        <f t="shared" si="1"/>
        <v>.</v>
      </c>
    </row>
    <row r="103" spans="1:9" s="23" customFormat="1" x14ac:dyDescent="0.25">
      <c r="A103" s="23" t="str">
        <f>'1a-Electricity'!B131</f>
        <v>EC</v>
      </c>
      <c r="B103" s="23" t="str">
        <f>'1a-Electricity'!A131</f>
        <v>Q1a.2.10</v>
      </c>
      <c r="C103" s="29" t="str">
        <f>LEFT('1a-Electricity'!E131,FIND("(Q",'1a-Electricity'!E131)-2)</f>
        <v>Is there an organised market for the wholesale purchase and sale of electricity (electricity exchange market)?</v>
      </c>
      <c r="D103" s="23" t="str">
        <f>IF(OR('1a-Electricity'!B131="N",'1a-Electricity'!B131="NI"),"N",'1a-Electricity'!C131)</f>
        <v>Q1.2.7</v>
      </c>
      <c r="E103" s="29" t="s">
        <v>1118</v>
      </c>
      <c r="F103" s="23" t="str">
        <f>'1a-Electricity'!V131</f>
        <v/>
      </c>
      <c r="G103" s="23" t="str">
        <f>'1a-Electricity'!AP131</f>
        <v>.</v>
      </c>
      <c r="H103" s="23">
        <f>'1a-Electricity'!AQ131</f>
        <v>0</v>
      </c>
      <c r="I103" s="23" t="str">
        <f t="shared" si="1"/>
        <v>.</v>
      </c>
    </row>
    <row r="104" spans="1:9" s="23" customFormat="1" x14ac:dyDescent="0.25">
      <c r="A104" s="23" t="str">
        <f>'1a-Electricity'!B132</f>
        <v>NI</v>
      </c>
      <c r="B104" s="23" t="str">
        <f>'1a-Electricity'!A132</f>
        <v>Q1a.2.10a</v>
      </c>
      <c r="C104" s="29" t="str">
        <f>LEFT('1a-Electricity'!E132,FIND("(Q",'1a-Electricity'!E132)-2)</f>
        <v>If there is such an organised market, please provide a link to its webpage  and indicate since which year it exists</v>
      </c>
      <c r="D104" s="23" t="str">
        <f>IF(OR('1a-Electricity'!B132="N",'1a-Electricity'!B132="NI"),"N",'1a-Electricity'!C132)</f>
        <v>N</v>
      </c>
      <c r="E104" s="29" t="s">
        <v>0</v>
      </c>
      <c r="F104" s="23" t="str">
        <f>'1a-Electricity'!V132</f>
        <v/>
      </c>
      <c r="G104" s="23" t="str">
        <f>'1a-Electricity'!AP132</f>
        <v>.</v>
      </c>
      <c r="H104" s="23">
        <f>'1a-Electricity'!AQ132</f>
        <v>0</v>
      </c>
      <c r="I104" s="23" t="str">
        <f t="shared" si="1"/>
        <v>.</v>
      </c>
    </row>
    <row r="105" spans="1:9" s="23" customFormat="1" x14ac:dyDescent="0.25">
      <c r="A105" s="23" t="str">
        <f>'1a-Electricity'!B133</f>
        <v>N</v>
      </c>
      <c r="B105" s="23" t="str">
        <f>'1a-Electricity'!A133</f>
        <v>Q1a.2.10b</v>
      </c>
      <c r="C105" s="29" t="str">
        <f>LEFT('1a-Electricity'!F133,FIND("(Q",'1a-Electricity'!F133)-2)</f>
        <v>If there is an electricity exchange market, what is the percentage of the total annual electricity supply that was traded on this exchange market?
 For the current update, please answer with using the most recent data you have. Specify the year the data refers to in the Comments column. For the previous update, please use data from the same year or the one before. Specify the year the data refers to in the Comments column</v>
      </c>
      <c r="D105" s="23" t="str">
        <f>IF(OR('1a-Electricity'!B133="N",'1a-Electricity'!B133="NI"),"N",'1a-Electricity'!C133)</f>
        <v>N</v>
      </c>
      <c r="E105" s="29" t="s">
        <v>0</v>
      </c>
      <c r="F105" s="23" t="str">
        <f>'1a-Electricity'!V133</f>
        <v/>
      </c>
      <c r="G105" s="23" t="str">
        <f>'1a-Electricity'!AP133</f>
        <v>.</v>
      </c>
      <c r="H105" s="23">
        <f>'1a-Electricity'!AQ133</f>
        <v>0</v>
      </c>
      <c r="I105" s="23" t="str">
        <f t="shared" si="1"/>
        <v>.</v>
      </c>
    </row>
    <row r="106" spans="1:9" s="23" customFormat="1" x14ac:dyDescent="0.25">
      <c r="A106" s="23" t="str">
        <f>'1a-Electricity'!B134</f>
        <v>NI</v>
      </c>
      <c r="B106" s="23" t="str">
        <f>'1a-Electricity'!A134</f>
        <v>Q1a.2.10c</v>
      </c>
      <c r="C106" s="29" t="str">
        <f>LEFT('1a-Electricity'!F134,FIND("(Q",'1a-Electricity'!F134)-2)</f>
        <v>Please indicate the year to which the data refers and the source. If the source is not provided, no verification will be possible and the OECD will have to automatically select the answer “We do not collect such data”</v>
      </c>
      <c r="D106" s="23" t="str">
        <f>IF(OR('1a-Electricity'!B134="N",'1a-Electricity'!B134="NI"),"N",'1a-Electricity'!C134)</f>
        <v>N</v>
      </c>
      <c r="E106" s="29" t="s">
        <v>0</v>
      </c>
      <c r="F106" s="23" t="str">
        <f>'1a-Electricity'!V134</f>
        <v/>
      </c>
      <c r="G106" s="23" t="str">
        <f>'1a-Electricity'!AP134</f>
        <v>.</v>
      </c>
      <c r="H106" s="23">
        <f>'1a-Electricity'!AQ134</f>
        <v>0</v>
      </c>
      <c r="I106" s="23" t="str">
        <f t="shared" si="1"/>
        <v>.</v>
      </c>
    </row>
    <row r="107" spans="1:9" s="23" customFormat="1" x14ac:dyDescent="0.25">
      <c r="A107" s="23" t="str">
        <f>'1a-Electricity'!B135</f>
        <v>EC</v>
      </c>
      <c r="B107" s="23" t="str">
        <f>'1a-Electricity'!A135</f>
        <v>Q1a.2.11</v>
      </c>
      <c r="C107" s="29" t="str">
        <f>LEFT('1a-Electricity'!E135,FIND("(Q",'1a-Electricity'!E135)-2)</f>
        <v>Do at least some categories of consumers have the legal right to choose their retail electricity supplier?</v>
      </c>
      <c r="D107" s="23" t="str">
        <f>IF(OR('1a-Electricity'!B135="N",'1a-Electricity'!B135="NI"),"N",'1a-Electricity'!C135)</f>
        <v>Q1.2.8</v>
      </c>
      <c r="E107" s="29" t="s">
        <v>1119</v>
      </c>
      <c r="F107" s="23" t="str">
        <f>'1a-Electricity'!V135</f>
        <v/>
      </c>
      <c r="G107" s="23" t="str">
        <f>'1a-Electricity'!AP135</f>
        <v>.</v>
      </c>
      <c r="H107" s="23">
        <f>'1a-Electricity'!AQ135</f>
        <v>0</v>
      </c>
      <c r="I107" s="23" t="str">
        <f t="shared" si="1"/>
        <v>.</v>
      </c>
    </row>
    <row r="108" spans="1:9" s="23" customFormat="1" x14ac:dyDescent="0.25">
      <c r="A108" s="23" t="str">
        <f>'1a-Electricity'!B136</f>
        <v>EC</v>
      </c>
      <c r="B108" s="23" t="str">
        <f>'1a-Electricity'!A136</f>
        <v>Q1a.2.11a</v>
      </c>
      <c r="C108" s="29" t="str">
        <f>LEFT('1a-Electricity'!F136,FIND("(Q",'1a-Electricity'!F136)-2)</f>
        <v>If so, which categories of consumers have the legal right to choose their retail electricity supplier?</v>
      </c>
      <c r="D108" s="23" t="str">
        <f>IF(OR('1a-Electricity'!B136="N",'1a-Electricity'!B136="NI"),"N",'1a-Electricity'!C136)</f>
        <v>Q1.2.8a</v>
      </c>
      <c r="E108" s="29" t="s">
        <v>1120</v>
      </c>
      <c r="F108" s="23" t="str">
        <f>'1a-Electricity'!V136</f>
        <v/>
      </c>
      <c r="G108" s="23" t="str">
        <f>'1a-Electricity'!AP136</f>
        <v>.</v>
      </c>
      <c r="H108" s="23">
        <f>'1a-Electricity'!AQ136</f>
        <v>0</v>
      </c>
      <c r="I108" s="23" t="str">
        <f t="shared" si="1"/>
        <v>.</v>
      </c>
    </row>
    <row r="109" spans="1:9" s="23" customFormat="1" x14ac:dyDescent="0.25">
      <c r="A109" s="23" t="str">
        <f>'1a-Electricity'!B137</f>
        <v>I</v>
      </c>
      <c r="B109" s="23" t="str">
        <f>'1a-Electricity'!A137</f>
        <v>Q1a.2.11b</v>
      </c>
      <c r="C109" s="29" t="str">
        <f>LEFT('1a-Electricity'!F137,FIND("(Q",'1a-Electricity'!F137)-2)</f>
        <v xml:space="preserve">Please provide link to the regulation/law or regulatory authority’s decision that allows certain groups of consumers to choose their retail electricity supplier </v>
      </c>
      <c r="D109" s="23" t="str">
        <f>IF(OR('1a-Electricity'!B137="N",'1a-Electricity'!B137="NI"),"N",'1a-Electricity'!C137)</f>
        <v>Q1.2.8b</v>
      </c>
      <c r="E109" s="29" t="s">
        <v>1121</v>
      </c>
      <c r="F109" s="23" t="str">
        <f>'1a-Electricity'!V137</f>
        <v/>
      </c>
      <c r="G109" s="23" t="str">
        <f>'1a-Electricity'!AP137</f>
        <v>.</v>
      </c>
      <c r="H109" s="23">
        <f>'1a-Electricity'!AQ137</f>
        <v>0</v>
      </c>
      <c r="I109" s="23" t="str">
        <f t="shared" si="1"/>
        <v>.</v>
      </c>
    </row>
    <row r="110" spans="1:9" s="23" customFormat="1" x14ac:dyDescent="0.25">
      <c r="A110" s="23" t="str">
        <f>'1a-Electricity'!B138</f>
        <v>N</v>
      </c>
      <c r="B110" s="23" t="str">
        <f>'1a-Electricity'!A138</f>
        <v>Q1a.2.11c</v>
      </c>
      <c r="C110" s="29" t="str">
        <f>LEFT('1a-Electricity'!F138,FIND("(Q",'1a-Electricity'!F138)-2)</f>
        <v>If at least some consumers have the legal right to choose their supplier, what percentage of these consumers has switched their retail supplier?  
For the current update, please answer with using the most recent data you have. Specify the year the data refers to in the Comments column. For the previous update, please use data from the same year or the one before. Specify the year the data refers to in the Comments column</v>
      </c>
      <c r="D110" s="23" t="str">
        <f>IF(OR('1a-Electricity'!B138="N",'1a-Electricity'!B138="NI"),"N",'1a-Electricity'!C138)</f>
        <v>N</v>
      </c>
      <c r="E110" s="29" t="s">
        <v>0</v>
      </c>
      <c r="F110" s="23" t="str">
        <f>'1a-Electricity'!V138</f>
        <v/>
      </c>
      <c r="G110" s="23" t="str">
        <f>'1a-Electricity'!AP138</f>
        <v>.</v>
      </c>
      <c r="H110" s="23">
        <f>'1a-Electricity'!AQ138</f>
        <v>0</v>
      </c>
      <c r="I110" s="23" t="str">
        <f t="shared" si="1"/>
        <v>.</v>
      </c>
    </row>
    <row r="111" spans="1:9" s="23" customFormat="1" x14ac:dyDescent="0.25">
      <c r="A111" s="23" t="str">
        <f>'1a-Electricity'!B139</f>
        <v>NI</v>
      </c>
      <c r="B111" s="23" t="str">
        <f>'1a-Electricity'!A139</f>
        <v>Q1a.2.11d</v>
      </c>
      <c r="C111" s="29" t="str">
        <f>LEFT('1a-Electricity'!F139,FIND("(Q",'1a-Electricity'!F139)-2)</f>
        <v>Please indicate the year and the type of consumers (e.g. domestic only) to which the data refers and the source. If the source is not provided, no verification will be possible and the OECD will have to automatically select the answer “We do not collect such data”</v>
      </c>
      <c r="D111" s="23" t="str">
        <f>IF(OR('1a-Electricity'!B139="N",'1a-Electricity'!B139="NI"),"N",'1a-Electricity'!C139)</f>
        <v>N</v>
      </c>
      <c r="E111" s="29" t="s">
        <v>0</v>
      </c>
      <c r="F111" s="23" t="str">
        <f>'1a-Electricity'!V139</f>
        <v/>
      </c>
      <c r="G111" s="23" t="str">
        <f>'1a-Electricity'!AP139</f>
        <v>.</v>
      </c>
      <c r="H111" s="23">
        <f>'1a-Electricity'!AQ139</f>
        <v>0</v>
      </c>
      <c r="I111" s="23" t="str">
        <f t="shared" si="1"/>
        <v>.</v>
      </c>
    </row>
    <row r="112" spans="1:9" s="23" customFormat="1" x14ac:dyDescent="0.25">
      <c r="A112" s="23" t="str">
        <f>'1a-Electricity'!B140</f>
        <v>EC</v>
      </c>
      <c r="B112" s="23" t="str">
        <f>'1a-Electricity'!A140</f>
        <v>Q1a.2.12</v>
      </c>
      <c r="C112" s="29" t="str">
        <f>LEFT('1a-Electricity'!E140,FIND("(Q",'1a-Electricity'!E140)-2)</f>
        <v>Are (at least some) consumers allowed to sell explicit demand response to a third party?</v>
      </c>
      <c r="D112" s="23" t="str">
        <f>IF(OR('1a-Electricity'!B140="N",'1a-Electricity'!B140="NI"),"N",'1a-Electricity'!C140)</f>
        <v>Q1.4.1</v>
      </c>
      <c r="E112" s="29" t="s">
        <v>1122</v>
      </c>
      <c r="F112" s="23" t="str">
        <f>'1a-Electricity'!V140</f>
        <v/>
      </c>
      <c r="G112" s="23" t="str">
        <f>'1a-Electricity'!AP140</f>
        <v>.</v>
      </c>
      <c r="H112" s="23">
        <f>'1a-Electricity'!AQ140</f>
        <v>0</v>
      </c>
      <c r="I112" s="23" t="str">
        <f t="shared" si="1"/>
        <v>.</v>
      </c>
    </row>
    <row r="113" spans="1:9" s="23" customFormat="1" x14ac:dyDescent="0.25">
      <c r="A113" s="23" t="str">
        <f>'1a-Electricity'!B141</f>
        <v>EC</v>
      </c>
      <c r="B113" s="23" t="str">
        <f>'1a-Electricity'!A141</f>
        <v>Q1a.2.12a</v>
      </c>
      <c r="C113" s="29" t="str">
        <f>LEFT('1a-Electricity'!F141,FIND("(Q",'1a-Electricity'!F141)-2)</f>
        <v>If you have answered Yes to the Q above, which categories of consumer are able to do so?</v>
      </c>
      <c r="D113" s="23" t="str">
        <f>IF(OR('1a-Electricity'!B141="N",'1a-Electricity'!B141="NI"),"N",'1a-Electricity'!C141)</f>
        <v>Q1.4.1a</v>
      </c>
      <c r="E113" s="29" t="s">
        <v>1123</v>
      </c>
      <c r="F113" s="23" t="str">
        <f>'1a-Electricity'!V141</f>
        <v/>
      </c>
      <c r="G113" s="23" t="str">
        <f>'1a-Electricity'!AP141</f>
        <v>.</v>
      </c>
      <c r="H113" s="23">
        <f>'1a-Electricity'!AQ141</f>
        <v>0</v>
      </c>
      <c r="I113" s="23" t="str">
        <f t="shared" si="1"/>
        <v>.</v>
      </c>
    </row>
    <row r="114" spans="1:9" s="23" customFormat="1" x14ac:dyDescent="0.25">
      <c r="A114" s="23" t="str">
        <f>'1a-Electricity'!B142</f>
        <v>I</v>
      </c>
      <c r="B114" s="23" t="str">
        <f>'1a-Electricity'!A142</f>
        <v>Q1a.2.12b</v>
      </c>
      <c r="C114" s="29" t="str">
        <f>LEFT('1a-Electricity'!F142,FIND("(Q",'1a-Electricity'!F142)-2)</f>
        <v xml:space="preserve">Please provide link to the regulation/law or regulatory authority’s decision that allows the sale of demand response </v>
      </c>
      <c r="D114" s="23" t="str">
        <f>IF(OR('1a-Electricity'!B142="N",'1a-Electricity'!B142="NI"),"N",'1a-Electricity'!C142)</f>
        <v>Q1.4.1b</v>
      </c>
      <c r="E114" s="29" t="s">
        <v>1124</v>
      </c>
      <c r="F114" s="23" t="str">
        <f>'1a-Electricity'!V142</f>
        <v/>
      </c>
      <c r="G114" s="23" t="str">
        <f>'1a-Electricity'!AP142</f>
        <v>.</v>
      </c>
      <c r="H114" s="23">
        <f>'1a-Electricity'!AQ142</f>
        <v>0</v>
      </c>
      <c r="I114" s="23" t="str">
        <f t="shared" si="1"/>
        <v>.</v>
      </c>
    </row>
    <row r="115" spans="1:9" s="23" customFormat="1" x14ac:dyDescent="0.25">
      <c r="A115" s="23" t="str">
        <f>'1a-Electricity'!B143</f>
        <v>EC</v>
      </c>
      <c r="B115" s="23" t="str">
        <f>'1a-Electricity'!A143</f>
        <v>Q1a.2.12c</v>
      </c>
      <c r="C115" s="29" t="str">
        <f>LEFT('1a-Electricity'!F143,FIND("(Q",'1a-Electricity'!F143)-2)</f>
        <v>If (at least some) consumers are allowed to sell explicit demand response to a third party, do they need the consent of their retail supplier?</v>
      </c>
      <c r="D115" s="23" t="str">
        <f>IF(OR('1a-Electricity'!B143="N",'1a-Electricity'!B143="NI"),"N",'1a-Electricity'!C143)</f>
        <v>Q1.4.1c</v>
      </c>
      <c r="E115" s="29" t="s">
        <v>1125</v>
      </c>
      <c r="F115" s="23" t="str">
        <f>'1a-Electricity'!V143</f>
        <v/>
      </c>
      <c r="G115" s="23" t="str">
        <f>'1a-Electricity'!AP143</f>
        <v>.</v>
      </c>
      <c r="H115" s="23">
        <f>'1a-Electricity'!AQ143</f>
        <v>0</v>
      </c>
      <c r="I115" s="23" t="str">
        <f t="shared" si="1"/>
        <v>.</v>
      </c>
    </row>
    <row r="116" spans="1:9" s="23" customFormat="1" x14ac:dyDescent="0.25">
      <c r="A116" s="23" t="str">
        <f>'1a-Electricity'!B144</f>
        <v>NI</v>
      </c>
      <c r="B116" s="23" t="str">
        <f>'1a-Electricity'!A144</f>
        <v>Q1a.2.12d</v>
      </c>
      <c r="C116" s="29" t="str">
        <f>LEFT('1a-Electricity'!F144,FIND("(Q",'1a-Electricity'!F144)-2)</f>
        <v>If (at least some) consumers are allowed to sell explicit demand response to a third party, what quantity was sold?  
For the current update, please answer with using the most recent data you have. Specify the year the data refers to in the Comments column. For the previous update, please use data from the same year or the one before. Specify the year the data refers to in the Comments column</v>
      </c>
      <c r="D116" s="23" t="str">
        <f>IF(OR('1a-Electricity'!B144="N",'1a-Electricity'!B144="NI"),"N",'1a-Electricity'!C144)</f>
        <v>N</v>
      </c>
      <c r="E116" s="29" t="s">
        <v>0</v>
      </c>
      <c r="F116" s="23" t="str">
        <f>'1a-Electricity'!V144</f>
        <v/>
      </c>
      <c r="G116" s="23" t="str">
        <f>'1a-Electricity'!AP144</f>
        <v>.</v>
      </c>
      <c r="H116" s="23">
        <f>'1a-Electricity'!AQ144</f>
        <v>0</v>
      </c>
      <c r="I116" s="23" t="str">
        <f t="shared" si="1"/>
        <v>.</v>
      </c>
    </row>
    <row r="117" spans="1:9" s="23" customFormat="1" x14ac:dyDescent="0.25">
      <c r="A117" s="23" t="str">
        <f>'1a-Electricity'!B145</f>
        <v>NI</v>
      </c>
      <c r="B117" s="23" t="str">
        <f>'1a-Electricity'!A145</f>
        <v>Q1a.2.12e</v>
      </c>
      <c r="C117" s="29" t="str">
        <f>LEFT('1a-Electricity'!F145,FIND("(Q",'1a-Electricity'!F145)-2)</f>
        <v>Please indicate the year to which the data refers and the source</v>
      </c>
      <c r="D117" s="23" t="str">
        <f>IF(OR('1a-Electricity'!B145="N",'1a-Electricity'!B145="NI"),"N",'1a-Electricity'!C145)</f>
        <v>N</v>
      </c>
      <c r="E117" s="29" t="s">
        <v>0</v>
      </c>
      <c r="F117" s="23" t="str">
        <f>'1a-Electricity'!V145</f>
        <v/>
      </c>
      <c r="G117" s="23" t="str">
        <f>'1a-Electricity'!AP145</f>
        <v>.</v>
      </c>
      <c r="H117" s="23">
        <f>'1a-Electricity'!AQ145</f>
        <v>0</v>
      </c>
      <c r="I117" s="23" t="str">
        <f t="shared" si="1"/>
        <v>.</v>
      </c>
    </row>
    <row r="118" spans="1:9" s="23" customFormat="1" x14ac:dyDescent="0.25">
      <c r="A118" s="23" t="str">
        <f>'1a-Electricity'!B146</f>
        <v>N</v>
      </c>
      <c r="B118" s="23" t="str">
        <f>'1a-Electricity'!A146</f>
        <v>Q1a.2.13</v>
      </c>
      <c r="C118" s="29" t="str">
        <f>LEFT('1a-Electricity'!E146,FIND("(Q",'1a-Electricity'!E146)-2)</f>
        <v>Is there at least one independent retail price comparison tool available for domestic consumers to compare the offers (including tariffs) of electricity retail suppliers?</v>
      </c>
      <c r="D118" s="23" t="str">
        <f>IF(OR('1a-Electricity'!B146="N",'1a-Electricity'!B146="NI"),"N",'1a-Electricity'!C146)</f>
        <v>N</v>
      </c>
      <c r="E118" s="29" t="s">
        <v>0</v>
      </c>
      <c r="F118" s="23" t="str">
        <f>'1a-Electricity'!V146</f>
        <v/>
      </c>
      <c r="G118" s="23" t="str">
        <f>'1a-Electricity'!AP146</f>
        <v>.</v>
      </c>
      <c r="H118" s="23">
        <f>'1a-Electricity'!AQ146</f>
        <v>0</v>
      </c>
      <c r="I118" s="23" t="str">
        <f t="shared" si="1"/>
        <v>.</v>
      </c>
    </row>
    <row r="119" spans="1:9" s="23" customFormat="1" x14ac:dyDescent="0.25">
      <c r="A119" s="23" t="str">
        <f>'1a-Electricity'!B147</f>
        <v>NI</v>
      </c>
      <c r="B119" s="23" t="str">
        <f>'1a-Electricity'!A147</f>
        <v>Q1a.2.13a</v>
      </c>
      <c r="C119" s="29" t="str">
        <f>LEFT('1a-Electricity'!E147,FIND("(Q",'1a-Electricity'!E147)-2)</f>
        <v>If there is such a price comparison tool, please provide a link to its webpage . If there is more than one, provide at least one link</v>
      </c>
      <c r="D119" s="23" t="str">
        <f>IF(OR('1a-Electricity'!B147="N",'1a-Electricity'!B147="NI"),"N",'1a-Electricity'!C147)</f>
        <v>N</v>
      </c>
      <c r="E119" s="29" t="s">
        <v>0</v>
      </c>
      <c r="F119" s="23" t="str">
        <f>'1a-Electricity'!V147</f>
        <v/>
      </c>
      <c r="G119" s="23" t="str">
        <f>'1a-Electricity'!AP147</f>
        <v>.</v>
      </c>
      <c r="H119" s="23">
        <f>'1a-Electricity'!AQ147</f>
        <v>0</v>
      </c>
      <c r="I119" s="23" t="str">
        <f t="shared" si="1"/>
        <v>.</v>
      </c>
    </row>
    <row r="120" spans="1:9" s="23" customFormat="1" x14ac:dyDescent="0.25">
      <c r="A120" s="23" t="str">
        <f>'1a-Electricity'!B149</f>
        <v>E</v>
      </c>
      <c r="B120" s="23" t="str">
        <f>'1a-Electricity'!A149</f>
        <v>Q1a.3.1</v>
      </c>
      <c r="C120" s="29" t="str">
        <f>LEFT('1a-Electricity'!E149,FIND("(Q",'1a-Electricity'!E149)-2)</f>
        <v xml:space="preserve">In the bills they send to their residential and small commercial customers, are electricity companies required to include clear information on the customers’ annual consumption and on the retail tariffs they are charged? </v>
      </c>
      <c r="D120" s="23" t="str">
        <f>IF(OR('1a-Electricity'!B149="N",'1a-Electricity'!B149="NI"),"N",'1a-Electricity'!C149)</f>
        <v>Q1.3.1</v>
      </c>
      <c r="E120" s="29" t="s">
        <v>1126</v>
      </c>
      <c r="F120" s="23" t="str">
        <f>'1a-Electricity'!V149</f>
        <v/>
      </c>
      <c r="G120" s="23" t="str">
        <f>'1a-Electricity'!AP149</f>
        <v>.</v>
      </c>
      <c r="H120" s="23">
        <f>'1a-Electricity'!AQ149</f>
        <v>0</v>
      </c>
      <c r="I120" s="23" t="str">
        <f t="shared" si="1"/>
        <v>.</v>
      </c>
    </row>
    <row r="121" spans="1:9" s="23" customFormat="1" x14ac:dyDescent="0.25">
      <c r="A121" s="23" t="str">
        <f>'1a-Electricity'!B150</f>
        <v>I</v>
      </c>
      <c r="B121" s="23" t="str">
        <f>'1a-Electricity'!A150</f>
        <v>Q1a.3.1a</v>
      </c>
      <c r="C121" s="29" t="str">
        <f>LEFT('1a-Electricity'!E150,FIND("(Q",'1a-Electricity'!E150)-2)</f>
        <v xml:space="preserve">Please provide link to the regulation/law or regulatory authority’s decision that sets this requirement </v>
      </c>
      <c r="D121" s="23" t="str">
        <f>IF(OR('1a-Electricity'!B150="N",'1a-Electricity'!B150="NI"),"N",'1a-Electricity'!C150)</f>
        <v>Q1.3.1a</v>
      </c>
      <c r="E121" s="29" t="s">
        <v>1127</v>
      </c>
      <c r="F121" s="23" t="str">
        <f>'1a-Electricity'!V150</f>
        <v/>
      </c>
      <c r="G121" s="23" t="str">
        <f>'1a-Electricity'!AP150</f>
        <v>.</v>
      </c>
      <c r="H121" s="23">
        <f>'1a-Electricity'!AQ150</f>
        <v>0</v>
      </c>
      <c r="I121" s="23" t="str">
        <f t="shared" si="1"/>
        <v>.</v>
      </c>
    </row>
    <row r="122" spans="1:9" s="23" customFormat="1" x14ac:dyDescent="0.25">
      <c r="A122" s="23" t="str">
        <f>'1a-Electricity'!B151</f>
        <v>EC</v>
      </c>
      <c r="B122" s="23" t="str">
        <f>'1a-Electricity'!A151</f>
        <v>Q1a.3.2</v>
      </c>
      <c r="C122" s="29" t="str">
        <f>LEFT('1a-Electricity'!E151,FIND("(Q",'1a-Electricity'!E151)-2)</f>
        <v>Are electricity retail tariffs regulated or approved by the government, a ministry, a regulator or another public body for any of these categories of consumers?</v>
      </c>
      <c r="D122" s="23" t="str">
        <f>IF(OR('1a-Electricity'!B151="N",'1a-Electricity'!B151="NI"),"N",'1a-Electricity'!C151)</f>
        <v>Q1.3.2</v>
      </c>
      <c r="E122" s="29" t="s">
        <v>1128</v>
      </c>
      <c r="F122" s="23" t="str">
        <f>'1a-Electricity'!V151</f>
        <v/>
      </c>
      <c r="G122" s="23" t="str">
        <f>'1a-Electricity'!AP151</f>
        <v>.</v>
      </c>
      <c r="H122" s="23">
        <f>'1a-Electricity'!AQ151</f>
        <v>0</v>
      </c>
      <c r="I122" s="23" t="str">
        <f t="shared" si="1"/>
        <v>.</v>
      </c>
    </row>
    <row r="123" spans="1:9" s="23" customFormat="1" x14ac:dyDescent="0.25">
      <c r="A123" s="23" t="str">
        <f>'1a-Electricity'!B152</f>
        <v>NI</v>
      </c>
      <c r="B123" s="23" t="str">
        <f>'1a-Electricity'!A152</f>
        <v>Q1a.3.2a</v>
      </c>
      <c r="C123" s="29" t="str">
        <f>LEFT('1a-Electricity'!E152,FIND("(Q",'1a-Electricity'!E152)-2)</f>
        <v>If you answered yes to the question above, for what reason are electricity retail tariffs regulated or approved for some or all categories of consumers?</v>
      </c>
      <c r="D123" s="23" t="str">
        <f>IF(OR('1a-Electricity'!B152="N",'1a-Electricity'!B152="NI"),"N",'1a-Electricity'!C152)</f>
        <v>N</v>
      </c>
      <c r="E123" s="29" t="s">
        <v>0</v>
      </c>
      <c r="F123" s="23" t="str">
        <f>'1a-Electricity'!V152</f>
        <v/>
      </c>
      <c r="G123" s="23" t="str">
        <f>'1a-Electricity'!AP152</f>
        <v>.</v>
      </c>
      <c r="H123" s="23">
        <f>'1a-Electricity'!AQ152</f>
        <v>0</v>
      </c>
      <c r="I123" s="23" t="str">
        <f t="shared" si="1"/>
        <v>.</v>
      </c>
    </row>
    <row r="124" spans="1:9" s="23" customFormat="1" x14ac:dyDescent="0.25">
      <c r="A124" s="23" t="str">
        <f>'1a-Electricity'!B153</f>
        <v>I</v>
      </c>
      <c r="B124" s="23" t="str">
        <f>'1a-Electricity'!A153</f>
        <v>Q1a.3.2b</v>
      </c>
      <c r="C124" s="29" t="str">
        <f>LEFT('1a-Electricity'!E153,FIND("(Q",'1a-Electricity'!E153)-2)</f>
        <v>Please provide link to the body that regulates tariffs . If price regulation applies to some customers but not all, please state the definition of the group covered in the Comments.</v>
      </c>
      <c r="D124" s="23" t="str">
        <f>IF(OR('1a-Electricity'!B153="N",'1a-Electricity'!B153="NI"),"N",'1a-Electricity'!C153)</f>
        <v>Q1.3.2a</v>
      </c>
      <c r="E124" s="29" t="s">
        <v>1129</v>
      </c>
      <c r="F124" s="23" t="str">
        <f>'1a-Electricity'!V153</f>
        <v/>
      </c>
      <c r="G124" s="23" t="str">
        <f>'1a-Electricity'!AP153</f>
        <v>.</v>
      </c>
      <c r="H124" s="23">
        <f>'1a-Electricity'!AQ153</f>
        <v>0</v>
      </c>
      <c r="I124" s="23" t="str">
        <f t="shared" si="1"/>
        <v>.</v>
      </c>
    </row>
    <row r="125" spans="1:9" s="23" customFormat="1" x14ac:dyDescent="0.25">
      <c r="A125" s="23" t="str">
        <f>'1a-Electricity'!B154</f>
        <v>ETS</v>
      </c>
      <c r="B125" s="23" t="str">
        <f>'1a-Electricity'!A154</f>
        <v>Q1a.3.2c</v>
      </c>
      <c r="C125" s="29" t="str">
        <f>LEFT('1a-Electricity'!E154,FIND("(Q",'1a-Electricity'!E154)-2)</f>
        <v>If electricity retail tariffs are regulated, are there measures in place which require that the regulated retail tariffs are based on the tariffs or costs of the most efficient supplier?</v>
      </c>
      <c r="D125" s="23" t="str">
        <f>IF(OR('1a-Electricity'!B154="N",'1a-Electricity'!B154="NI"),"N",'1a-Electricity'!C154)</f>
        <v>Q1.3.3</v>
      </c>
      <c r="E125" s="29" t="s">
        <v>1130</v>
      </c>
      <c r="F125" s="23" t="str">
        <f>'1a-Electricity'!V154</f>
        <v/>
      </c>
      <c r="G125" s="23" t="str">
        <f>'1a-Electricity'!AP154</f>
        <v>.</v>
      </c>
      <c r="H125" s="23">
        <f>'1a-Electricity'!AQ154</f>
        <v>0</v>
      </c>
      <c r="I125" s="23" t="str">
        <f t="shared" si="1"/>
        <v>.</v>
      </c>
    </row>
    <row r="126" spans="1:9" s="23" customFormat="1" x14ac:dyDescent="0.25">
      <c r="A126" s="23" t="str">
        <f>'1a-Electricity'!B155</f>
        <v>I</v>
      </c>
      <c r="B126" s="23" t="str">
        <f>'1a-Electricity'!A155</f>
        <v>Q1a.3.2d</v>
      </c>
      <c r="C126" s="29" t="str">
        <f>LEFT('1a-Electricity'!E155,FIND("(Q",'1a-Electricity'!E155)-2)</f>
        <v xml:space="preserve">Please provide link to the regulation/law or regulatory authority’s decision that sets this requirement </v>
      </c>
      <c r="D126" s="23" t="str">
        <f>IF(OR('1a-Electricity'!B155="N",'1a-Electricity'!B155="NI"),"N",'1a-Electricity'!C155)</f>
        <v>Q1.3.3a</v>
      </c>
      <c r="E126" s="29" t="s">
        <v>1127</v>
      </c>
      <c r="F126" s="23" t="str">
        <f>'1a-Electricity'!V155</f>
        <v/>
      </c>
      <c r="G126" s="23" t="str">
        <f>'1a-Electricity'!AP155</f>
        <v>.</v>
      </c>
      <c r="H126" s="23">
        <f>'1a-Electricity'!AQ155</f>
        <v>0</v>
      </c>
      <c r="I126" s="23" t="str">
        <f t="shared" si="1"/>
        <v>.</v>
      </c>
    </row>
    <row r="127" spans="1:9" s="23" customFormat="1" x14ac:dyDescent="0.25">
      <c r="A127" s="23" t="str">
        <f>'1a-Electricity'!B157</f>
        <v>NI</v>
      </c>
      <c r="B127" s="23" t="str">
        <f>'1a-Electricity'!A157</f>
        <v>Q1a.4.1</v>
      </c>
      <c r="C127" s="29" t="str">
        <f>LEFT('1a-Electricity'!E157,FIND("(Q",'1a-Electricity'!E157)-2)</f>
        <v>What proportion of domestic and small NON-domestic consumers customers had smart meters installed? 
 For the current update, please answer with using the most recent data you have. Specify the year the data refers to in the Comments column. For the previous update, please use data from the same year or the one before. Specify the year the data refers to in the Comments column</v>
      </c>
      <c r="D127" s="23" t="str">
        <f>IF(OR('1a-Electricity'!B157="N",'1a-Electricity'!B157="NI"),"N",'1a-Electricity'!C157)</f>
        <v>N</v>
      </c>
      <c r="E127" s="29" t="s">
        <v>0</v>
      </c>
      <c r="F127" s="23" t="str">
        <f>'1a-Electricity'!V157</f>
        <v/>
      </c>
      <c r="G127" s="23" t="str">
        <f>'1a-Electricity'!AP157</f>
        <v>.</v>
      </c>
      <c r="H127" s="23">
        <f>'1a-Electricity'!AQ157</f>
        <v>0</v>
      </c>
      <c r="I127" s="23" t="str">
        <f t="shared" si="1"/>
        <v>.</v>
      </c>
    </row>
    <row r="128" spans="1:9" s="23" customFormat="1" x14ac:dyDescent="0.25">
      <c r="A128" s="23" t="str">
        <f>'1a-Electricity'!B160</f>
        <v>NI</v>
      </c>
      <c r="B128" s="23" t="str">
        <f>'1a-Electricity'!A160</f>
        <v>Q1a.4.2</v>
      </c>
      <c r="C128" s="29" t="str">
        <f>LEFT('1a-Electricity'!E160,FIND("(Q",'1a-Electricity'!E160)-2)</f>
        <v>Is the provision of charging points/stations for electric vehicles available in public spaces (e.g. streets) open to competition?</v>
      </c>
      <c r="D128" s="23" t="str">
        <f>IF(OR('1a-Electricity'!B160="N",'1a-Electricity'!B160="NI"),"N",'1a-Electricity'!C160)</f>
        <v>N</v>
      </c>
      <c r="E128" s="29" t="s">
        <v>0</v>
      </c>
      <c r="F128" s="23" t="str">
        <f>'1a-Electricity'!V160</f>
        <v/>
      </c>
      <c r="G128" s="23" t="str">
        <f>'1a-Electricity'!AP160</f>
        <v>.</v>
      </c>
      <c r="H128" s="23">
        <f>'1a-Electricity'!AQ160</f>
        <v>0</v>
      </c>
      <c r="I128" s="23" t="str">
        <f t="shared" si="1"/>
        <v>.</v>
      </c>
    </row>
    <row r="129" spans="1:10" s="23" customFormat="1" ht="28" x14ac:dyDescent="0.6">
      <c r="A129" s="23" t="str">
        <f>'1b-NaturalGas'!B6</f>
        <v>I</v>
      </c>
      <c r="B129" s="23" t="str">
        <f>'1b-NaturalGas'!A6</f>
        <v>Q1b.0.1_G1</v>
      </c>
      <c r="C129" s="29" t="str">
        <f>LEFT('1b-NaturalGas'!$E$5,FIND("(Q",'1b-NaturalGas'!$E$5)-2)&amp;" - "&amp;'1b-NaturalGas'!F6</f>
        <v xml:space="preserve"> Do the following sectors exist in your country? - Gas generation </v>
      </c>
      <c r="D129" s="23" t="str">
        <f>IF(OR('1b-NaturalGas'!B6="N",'1b-NaturalGas'!B6="NI"),"N",'1b-NaturalGas'!C6)</f>
        <v>Q2.01_G1</v>
      </c>
      <c r="E129" s="29" t="s">
        <v>1131</v>
      </c>
      <c r="F129" s="23" t="str">
        <f>'1b-NaturalGas'!V6</f>
        <v/>
      </c>
      <c r="G129" s="23" t="str">
        <f>'1b-NaturalGas'!AP6</f>
        <v>.</v>
      </c>
      <c r="H129" s="23">
        <f>'1b-NaturalGas'!AQ6</f>
        <v>0</v>
      </c>
      <c r="I129" s="23" t="str">
        <f t="shared" si="1"/>
        <v>.</v>
      </c>
      <c r="J129" s="300" t="s">
        <v>846</v>
      </c>
    </row>
    <row r="130" spans="1:10" s="23" customFormat="1" x14ac:dyDescent="0.25">
      <c r="A130" s="23" t="str">
        <f>'1b-NaturalGas'!B7</f>
        <v>I</v>
      </c>
      <c r="B130" s="23" t="str">
        <f>'1b-NaturalGas'!A7</f>
        <v>Q1b.0.1_G2</v>
      </c>
      <c r="C130" s="29" t="str">
        <f>LEFT('1b-NaturalGas'!$E$5,FIND("(Q",'1b-NaturalGas'!$E$5)-2)&amp;" - "&amp;'1b-NaturalGas'!F7</f>
        <v xml:space="preserve"> Do the following sectors exist in your country? - Gas import</v>
      </c>
      <c r="D130" s="23" t="str">
        <f>IF(OR('1b-NaturalGas'!B7="N",'1b-NaturalGas'!B7="NI"),"N",'1b-NaturalGas'!C7)</f>
        <v>Q2.01_G2</v>
      </c>
      <c r="E130" s="29" t="s">
        <v>1132</v>
      </c>
      <c r="F130" s="23" t="str">
        <f>'1b-NaturalGas'!V7</f>
        <v/>
      </c>
      <c r="G130" s="23" t="str">
        <f>'1b-NaturalGas'!AP7</f>
        <v>.</v>
      </c>
      <c r="H130" s="23">
        <f>'1b-NaturalGas'!AQ7</f>
        <v>0</v>
      </c>
      <c r="I130" s="23" t="str">
        <f t="shared" si="1"/>
        <v>.</v>
      </c>
    </row>
    <row r="131" spans="1:10" s="23" customFormat="1" x14ac:dyDescent="0.25">
      <c r="A131" s="23" t="str">
        <f>'1b-NaturalGas'!B8</f>
        <v>I</v>
      </c>
      <c r="B131" s="23" t="str">
        <f>'1b-NaturalGas'!A8</f>
        <v>Q1b.0.1_G6</v>
      </c>
      <c r="C131" s="29" t="str">
        <f>LEFT('1b-NaturalGas'!$E$5,FIND("(Q",'1b-NaturalGas'!$E$5)-2)&amp;" - "&amp;'1b-NaturalGas'!F8</f>
        <v xml:space="preserve"> Do the following sectors exist in your country? - Gas export</v>
      </c>
      <c r="D131" s="23" t="str">
        <f>IF(OR('1b-NaturalGas'!B8="N",'1b-NaturalGas'!B8="NI"),"N",'1b-NaturalGas'!C8)</f>
        <v>Q2.01_G6</v>
      </c>
      <c r="E131" s="29" t="s">
        <v>1133</v>
      </c>
      <c r="F131" s="23" t="str">
        <f>'1b-NaturalGas'!V8</f>
        <v/>
      </c>
      <c r="G131" s="23" t="str">
        <f>'1b-NaturalGas'!AP8</f>
        <v>.</v>
      </c>
      <c r="H131" s="23">
        <f>'1b-NaturalGas'!AQ8</f>
        <v>0</v>
      </c>
      <c r="I131" s="23" t="str">
        <f t="shared" ref="I131:I194" si="2">IF(H131=0,".",H131)</f>
        <v>.</v>
      </c>
    </row>
    <row r="132" spans="1:10" s="23" customFormat="1" x14ac:dyDescent="0.25">
      <c r="A132" s="23" t="str">
        <f>'1b-NaturalGas'!B9</f>
        <v>I</v>
      </c>
      <c r="B132" s="23" t="str">
        <f>'1b-NaturalGas'!A9</f>
        <v>Q1b.0.1_G3</v>
      </c>
      <c r="C132" s="29" t="str">
        <f>LEFT('1b-NaturalGas'!$E$5,FIND("(Q",'1b-NaturalGas'!$E$5)-2)&amp;" - "&amp;'1b-NaturalGas'!F9</f>
        <v xml:space="preserve"> Do the following sectors exist in your country? - Gas transmission </v>
      </c>
      <c r="D132" s="23" t="str">
        <f>IF(OR('1b-NaturalGas'!B9="N",'1b-NaturalGas'!B9="NI"),"N",'1b-NaturalGas'!C9)</f>
        <v>Q2.01_G3</v>
      </c>
      <c r="E132" s="29" t="s">
        <v>1134</v>
      </c>
      <c r="F132" s="23" t="str">
        <f>'1b-NaturalGas'!V9</f>
        <v/>
      </c>
      <c r="G132" s="23" t="str">
        <f>'1b-NaturalGas'!AP9</f>
        <v>.</v>
      </c>
      <c r="H132" s="23">
        <f>'1b-NaturalGas'!AQ9</f>
        <v>0</v>
      </c>
      <c r="I132" s="23" t="str">
        <f t="shared" si="2"/>
        <v>.</v>
      </c>
    </row>
    <row r="133" spans="1:10" s="23" customFormat="1" x14ac:dyDescent="0.25">
      <c r="A133" s="23" t="str">
        <f>'1b-NaturalGas'!B10</f>
        <v>I</v>
      </c>
      <c r="B133" s="23" t="str">
        <f>'1b-NaturalGas'!A10</f>
        <v>Q1b.0.1_G4</v>
      </c>
      <c r="C133" s="29" t="str">
        <f>LEFT('1b-NaturalGas'!$E$5,FIND("(Q",'1b-NaturalGas'!$E$5)-2)&amp;" - "&amp;'1b-NaturalGas'!F10</f>
        <v xml:space="preserve"> Do the following sectors exist in your country? - Gas distribution </v>
      </c>
      <c r="D133" s="23" t="str">
        <f>IF(OR('1b-NaturalGas'!B10="N",'1b-NaturalGas'!B10="NI"),"N",'1b-NaturalGas'!C10)</f>
        <v>Q2.01_G4</v>
      </c>
      <c r="E133" s="29" t="s">
        <v>1135</v>
      </c>
      <c r="F133" s="23" t="str">
        <f>'1b-NaturalGas'!V10</f>
        <v/>
      </c>
      <c r="G133" s="23" t="str">
        <f>'1b-NaturalGas'!AP10</f>
        <v>.</v>
      </c>
      <c r="H133" s="23">
        <f>'1b-NaturalGas'!AQ10</f>
        <v>0</v>
      </c>
      <c r="I133" s="23" t="str">
        <f t="shared" si="2"/>
        <v>.</v>
      </c>
    </row>
    <row r="134" spans="1:10" s="23" customFormat="1" x14ac:dyDescent="0.25">
      <c r="A134" s="23" t="str">
        <f>'1b-NaturalGas'!B11</f>
        <v>I</v>
      </c>
      <c r="B134" s="23" t="str">
        <f>'1b-NaturalGas'!A11</f>
        <v>Q1b.0.1_G9</v>
      </c>
      <c r="C134" s="29" t="str">
        <f>LEFT('1b-NaturalGas'!$E$5,FIND("(Q",'1b-NaturalGas'!$E$5)-2)&amp;" - "&amp;'1b-NaturalGas'!F11</f>
        <v xml:space="preserve"> Do the following sectors exist in your country? - Gas storage</v>
      </c>
      <c r="D134" s="23" t="str">
        <f>IF(OR('1b-NaturalGas'!B11="N",'1b-NaturalGas'!B11="NI"),"N",'1b-NaturalGas'!C11)</f>
        <v>Q2.01_G9</v>
      </c>
      <c r="E134" s="29" t="s">
        <v>1136</v>
      </c>
      <c r="F134" s="23" t="str">
        <f>'1b-NaturalGas'!V11</f>
        <v/>
      </c>
      <c r="G134" s="23" t="str">
        <f>'1b-NaturalGas'!AP11</f>
        <v>.</v>
      </c>
      <c r="H134" s="23">
        <f>'1b-NaturalGas'!AQ11</f>
        <v>0</v>
      </c>
      <c r="I134" s="23" t="str">
        <f t="shared" si="2"/>
        <v>.</v>
      </c>
    </row>
    <row r="135" spans="1:10" s="23" customFormat="1" x14ac:dyDescent="0.25">
      <c r="A135" s="23" t="str">
        <f>'1b-NaturalGas'!B12</f>
        <v>I</v>
      </c>
      <c r="B135" s="23" t="str">
        <f>'1b-NaturalGas'!A12</f>
        <v>Q1b.0.1_G5</v>
      </c>
      <c r="C135" s="29" t="str">
        <f>LEFT('1b-NaturalGas'!$E$5,FIND("(Q",'1b-NaturalGas'!$E$5)-2)&amp;" - "&amp;'1b-NaturalGas'!F12</f>
        <v xml:space="preserve"> Do the following sectors exist in your country? - Gas retail supply </v>
      </c>
      <c r="D135" s="23" t="str">
        <f>IF(OR('1b-NaturalGas'!B12="N",'1b-NaturalGas'!B12="NI"),"N",'1b-NaturalGas'!C12)</f>
        <v>Q2.01_G5</v>
      </c>
      <c r="E135" s="29" t="s">
        <v>1137</v>
      </c>
      <c r="F135" s="23" t="str">
        <f>'1b-NaturalGas'!V12</f>
        <v/>
      </c>
      <c r="G135" s="23" t="str">
        <f>'1b-NaturalGas'!AP12</f>
        <v>.</v>
      </c>
      <c r="H135" s="23">
        <f>'1b-NaturalGas'!AQ12</f>
        <v>0</v>
      </c>
      <c r="I135" s="23" t="str">
        <f t="shared" si="2"/>
        <v>.</v>
      </c>
    </row>
    <row r="136" spans="1:10" s="23" customFormat="1" x14ac:dyDescent="0.25">
      <c r="A136" s="23" t="str">
        <f>'1b-NaturalGas'!B13</f>
        <v>NI</v>
      </c>
      <c r="B136" s="23" t="str">
        <f>'1b-NaturalGas'!A13</f>
        <v>Q1b.0.1a</v>
      </c>
      <c r="C136" s="29" t="str">
        <f>LEFT('1b-NaturalGas'!E13,FIND("(Q",'1b-NaturalGas'!E13)-2)</f>
        <v>Please provide us the name of the body/institution answering this question in the original language and provide a link to its webpage.</v>
      </c>
      <c r="D136" s="23" t="str">
        <f>IF(OR('1b-NaturalGas'!B13="N",'1b-NaturalGas'!B13="NI"),"N",'1b-NaturalGas'!C13)</f>
        <v>N</v>
      </c>
      <c r="E136" s="29" t="s">
        <v>0</v>
      </c>
      <c r="F136" s="23" t="str">
        <f>'1b-NaturalGas'!V13</f>
        <v/>
      </c>
      <c r="G136" s="23" t="str">
        <f>'1b-NaturalGas'!AP13</f>
        <v>.</v>
      </c>
      <c r="H136" s="23">
        <f>'1b-NaturalGas'!AQ13</f>
        <v>0</v>
      </c>
      <c r="I136" s="23" t="str">
        <f t="shared" si="2"/>
        <v>.</v>
      </c>
    </row>
    <row r="137" spans="1:10" s="23" customFormat="1" x14ac:dyDescent="0.25">
      <c r="A137" s="23" t="str">
        <f>'1b-NaturalGas'!B14</f>
        <v>NI</v>
      </c>
      <c r="B137" s="23" t="str">
        <f>'1b-NaturalGas'!A14</f>
        <v>Q1b.0.1b</v>
      </c>
      <c r="C137" s="29" t="str">
        <f>LEFT('1b-NaturalGas'!E14,FIND("(Q",'1b-NaturalGas'!E14)-2)</f>
        <v>Please also indicate the e-mail address of the specific person answering this section.</v>
      </c>
      <c r="D137" s="23" t="str">
        <f>IF(OR('1b-NaturalGas'!B14="N",'1b-NaturalGas'!B14="NI"),"N",'1b-NaturalGas'!C14)</f>
        <v>N</v>
      </c>
      <c r="E137" s="29" t="s">
        <v>0</v>
      </c>
      <c r="F137" s="23" t="str">
        <f>'1b-NaturalGas'!V14</f>
        <v/>
      </c>
      <c r="G137" s="23" t="str">
        <f>'1b-NaturalGas'!AP14</f>
        <v>.</v>
      </c>
      <c r="H137" s="23">
        <f>'1b-NaturalGas'!AQ14</f>
        <v>0</v>
      </c>
      <c r="I137" s="23" t="str">
        <f t="shared" si="2"/>
        <v>.</v>
      </c>
    </row>
    <row r="138" spans="1:10" s="23" customFormat="1" x14ac:dyDescent="0.25">
      <c r="A138" s="23" t="str">
        <f>'1b-NaturalGas'!B18</f>
        <v>EC</v>
      </c>
      <c r="B138" s="23" t="str">
        <f>'1b-NaturalGas'!A18</f>
        <v>Q1b.1.1_G1</v>
      </c>
      <c r="C138" s="29" t="str">
        <f>LEFT('1b-NaturalGas'!$E$17,FIND("(Q",'1b-NaturalGas'!$E$17)-2)&amp;" - "&amp;'1b-NaturalGas'!F18</f>
        <v>Do federal, national, state regional or provincial governments control at least one firm in each of the following sectors? - Gas generation</v>
      </c>
      <c r="D138" s="23" t="str">
        <f>IF(OR('1b-NaturalGas'!B18="N",'1b-NaturalGas'!B18="NI"),"N",'1b-NaturalGas'!C18)</f>
        <v>Q2.1.2_G1</v>
      </c>
      <c r="E138" s="29" t="s">
        <v>1138</v>
      </c>
      <c r="F138" s="23" t="str">
        <f>'1b-NaturalGas'!V18</f>
        <v/>
      </c>
      <c r="G138" s="23" t="str">
        <f>'1b-NaturalGas'!AP18</f>
        <v>.</v>
      </c>
      <c r="H138" s="23">
        <f>'1b-NaturalGas'!AQ18</f>
        <v>0</v>
      </c>
      <c r="I138" s="23" t="str">
        <f t="shared" si="2"/>
        <v>.</v>
      </c>
    </row>
    <row r="139" spans="1:10" s="23" customFormat="1" x14ac:dyDescent="0.25">
      <c r="A139" s="23" t="str">
        <f>'1b-NaturalGas'!B19</f>
        <v>EC</v>
      </c>
      <c r="B139" s="23" t="str">
        <f>'1b-NaturalGas'!A19</f>
        <v>Q1b.1.1_G2</v>
      </c>
      <c r="C139" s="29" t="str">
        <f>LEFT('1b-NaturalGas'!$E$17,FIND("(Q",'1b-NaturalGas'!$E$17)-2)&amp;" - "&amp;'1b-NaturalGas'!F19</f>
        <v>Do federal, national, state regional or provincial governments control at least one firm in each of the following sectors? - Gas import</v>
      </c>
      <c r="D139" s="23" t="str">
        <f>IF(OR('1b-NaturalGas'!B19="N",'1b-NaturalGas'!B19="NI"),"N",'1b-NaturalGas'!C19)</f>
        <v>Q2.1.2_G2</v>
      </c>
      <c r="E139" s="29" t="s">
        <v>1139</v>
      </c>
      <c r="F139" s="23" t="str">
        <f>'1b-NaturalGas'!V19</f>
        <v/>
      </c>
      <c r="G139" s="23" t="str">
        <f>'1b-NaturalGas'!AP19</f>
        <v>.</v>
      </c>
      <c r="H139" s="23">
        <f>'1b-NaturalGas'!AQ19</f>
        <v>0</v>
      </c>
      <c r="I139" s="23" t="str">
        <f t="shared" si="2"/>
        <v>.</v>
      </c>
    </row>
    <row r="140" spans="1:10" s="23" customFormat="1" x14ac:dyDescent="0.25">
      <c r="A140" s="23" t="str">
        <f>'1b-NaturalGas'!B20</f>
        <v>EC</v>
      </c>
      <c r="B140" s="23" t="str">
        <f>'1b-NaturalGas'!A20</f>
        <v>Q1b.1.1_G6</v>
      </c>
      <c r="C140" s="29" t="str">
        <f>LEFT('1b-NaturalGas'!$E$17,FIND("(Q",'1b-NaturalGas'!$E$17)-2)&amp;" - "&amp;'1b-NaturalGas'!F20</f>
        <v>Do federal, national, state regional or provincial governments control at least one firm in each of the following sectors? - Gas export</v>
      </c>
      <c r="D140" s="23" t="str">
        <f>IF(OR('1b-NaturalGas'!B20="N",'1b-NaturalGas'!B20="NI"),"N",'1b-NaturalGas'!C20)</f>
        <v>Q2.1.2_G6</v>
      </c>
      <c r="E140" s="29" t="s">
        <v>1140</v>
      </c>
      <c r="F140" s="23" t="str">
        <f>'1b-NaturalGas'!V20</f>
        <v/>
      </c>
      <c r="G140" s="23" t="str">
        <f>'1b-NaturalGas'!AP20</f>
        <v>.</v>
      </c>
      <c r="H140" s="23">
        <f>'1b-NaturalGas'!AQ20</f>
        <v>0</v>
      </c>
      <c r="I140" s="23" t="str">
        <f t="shared" si="2"/>
        <v>.</v>
      </c>
    </row>
    <row r="141" spans="1:10" s="23" customFormat="1" x14ac:dyDescent="0.25">
      <c r="A141" s="23" t="str">
        <f>'1b-NaturalGas'!B21</f>
        <v>EC</v>
      </c>
      <c r="B141" s="23" t="str">
        <f>'1b-NaturalGas'!A21</f>
        <v>Q1b.1.1_G3</v>
      </c>
      <c r="C141" s="29" t="str">
        <f>LEFT('1b-NaturalGas'!$E$17,FIND("(Q",'1b-NaturalGas'!$E$17)-2)&amp;" - "&amp;'1b-NaturalGas'!F21</f>
        <v xml:space="preserve">Do federal, national, state regional or provincial governments control at least one firm in each of the following sectors? - Gas transmission </v>
      </c>
      <c r="D141" s="23" t="str">
        <f>IF(OR('1b-NaturalGas'!B21="N",'1b-NaturalGas'!B21="NI"),"N",'1b-NaturalGas'!C21)</f>
        <v>Q2.1.2_G3</v>
      </c>
      <c r="E141" s="29" t="s">
        <v>1141</v>
      </c>
      <c r="F141" s="23" t="str">
        <f>'1b-NaturalGas'!V21</f>
        <v/>
      </c>
      <c r="G141" s="23" t="str">
        <f>'1b-NaturalGas'!AP21</f>
        <v>.</v>
      </c>
      <c r="H141" s="23">
        <f>'1b-NaturalGas'!AQ21</f>
        <v>0</v>
      </c>
      <c r="I141" s="23" t="str">
        <f t="shared" si="2"/>
        <v>.</v>
      </c>
    </row>
    <row r="142" spans="1:10" s="23" customFormat="1" x14ac:dyDescent="0.25">
      <c r="A142" s="23" t="str">
        <f>'1b-NaturalGas'!B22</f>
        <v>EC</v>
      </c>
      <c r="B142" s="23" t="str">
        <f>'1b-NaturalGas'!A22</f>
        <v>Q1b.1.1_G4</v>
      </c>
      <c r="C142" s="29" t="str">
        <f>LEFT('1b-NaturalGas'!$E$17,FIND("(Q",'1b-NaturalGas'!$E$17)-2)&amp;" - "&amp;'1b-NaturalGas'!F22</f>
        <v xml:space="preserve">Do federal, national, state regional or provincial governments control at least one firm in each of the following sectors? - Gas distribution </v>
      </c>
      <c r="D142" s="23" t="str">
        <f>IF(OR('1b-NaturalGas'!B22="N",'1b-NaturalGas'!B22="NI"),"N",'1b-NaturalGas'!C22)</f>
        <v>Q2.1.2_G4</v>
      </c>
      <c r="E142" s="29" t="s">
        <v>1142</v>
      </c>
      <c r="F142" s="23" t="str">
        <f>'1b-NaturalGas'!V22</f>
        <v/>
      </c>
      <c r="G142" s="23" t="str">
        <f>'1b-NaturalGas'!AP22</f>
        <v>.</v>
      </c>
      <c r="H142" s="23">
        <f>'1b-NaturalGas'!AQ22</f>
        <v>0</v>
      </c>
      <c r="I142" s="23" t="str">
        <f t="shared" si="2"/>
        <v>.</v>
      </c>
    </row>
    <row r="143" spans="1:10" s="23" customFormat="1" x14ac:dyDescent="0.25">
      <c r="A143" s="23" t="str">
        <f>'1b-NaturalGas'!B23</f>
        <v>EC</v>
      </c>
      <c r="B143" s="23" t="str">
        <f>'1b-NaturalGas'!A23</f>
        <v>Q1b.1.1_G9</v>
      </c>
      <c r="C143" s="29" t="str">
        <f>LEFT('1b-NaturalGas'!$E$17,FIND("(Q",'1b-NaturalGas'!$E$17)-2)&amp;" - "&amp;'1b-NaturalGas'!F23</f>
        <v>Do federal, national, state regional or provincial governments control at least one firm in each of the following sectors? - Gas storage</v>
      </c>
      <c r="D143" s="23" t="str">
        <f>IF(OR('1b-NaturalGas'!B23="N",'1b-NaturalGas'!B23="NI"),"N",'1b-NaturalGas'!C23)</f>
        <v>Q2.1.2_G9</v>
      </c>
      <c r="E143" s="29" t="s">
        <v>1143</v>
      </c>
      <c r="F143" s="23" t="str">
        <f>'1b-NaturalGas'!V23</f>
        <v/>
      </c>
      <c r="G143" s="23" t="str">
        <f>'1b-NaturalGas'!AP23</f>
        <v>.</v>
      </c>
      <c r="H143" s="23">
        <f>'1b-NaturalGas'!AQ23</f>
        <v>0</v>
      </c>
      <c r="I143" s="23" t="str">
        <f t="shared" si="2"/>
        <v>.</v>
      </c>
    </row>
    <row r="144" spans="1:10" s="23" customFormat="1" x14ac:dyDescent="0.25">
      <c r="A144" s="23" t="str">
        <f>'1b-NaturalGas'!B24</f>
        <v>EC</v>
      </c>
      <c r="B144" s="23" t="str">
        <f>'1b-NaturalGas'!A24</f>
        <v>Q1b.1.1_G5</v>
      </c>
      <c r="C144" s="29" t="str">
        <f>LEFT('1b-NaturalGas'!$E$17,FIND("(Q",'1b-NaturalGas'!$E$17)-2)&amp;" - "&amp;'1b-NaturalGas'!F24</f>
        <v xml:space="preserve">Do federal, national, state regional or provincial governments control at least one firm in each of the following sectors? - Gas retail supply </v>
      </c>
      <c r="D144" s="23" t="str">
        <f>IF(OR('1b-NaturalGas'!B24="N",'1b-NaturalGas'!B24="NI"),"N",'1b-NaturalGas'!C24)</f>
        <v>Q2.1.2_G5</v>
      </c>
      <c r="E144" s="29" t="s">
        <v>1144</v>
      </c>
      <c r="F144" s="23" t="str">
        <f>'1b-NaturalGas'!V24</f>
        <v/>
      </c>
      <c r="G144" s="23" t="str">
        <f>'1b-NaturalGas'!AP24</f>
        <v>.</v>
      </c>
      <c r="H144" s="23">
        <f>'1b-NaturalGas'!AQ24</f>
        <v>0</v>
      </c>
      <c r="I144" s="23" t="str">
        <f t="shared" si="2"/>
        <v>.</v>
      </c>
    </row>
    <row r="145" spans="1:9" s="23" customFormat="1" x14ac:dyDescent="0.25">
      <c r="A145" s="23" t="str">
        <f>'1b-NaturalGas'!B27</f>
        <v>EC</v>
      </c>
      <c r="B145" s="23" t="str">
        <f>'1b-NaturalGas'!A27</f>
        <v>Q1b.1.2a_G1</v>
      </c>
      <c r="C145" s="29" t="str">
        <f>'1b-NaturalGas'!$E$25&amp;LEFT('1b-NaturalGas'!$E$26,FIND("(Q",'1b-NaturalGas'!$E$26)-2)&amp;" - "&amp;'1b-NaturalGas'!F27</f>
        <v>Do federal, national, state, regional or provincial governments have special voting rights in at least one firm in the sectors listed below, where such voting rights allow the government to:
Approve, appoint or remove more than half of the firm board - Gas generation</v>
      </c>
      <c r="D145" s="23" t="str">
        <f>IF(OR('1b-NaturalGas'!B27="N",'1b-NaturalGas'!B27="NI"),"N",'1b-NaturalGas'!C27)</f>
        <v>Q2.1.3_G1</v>
      </c>
      <c r="E145" s="29" t="s">
        <v>1145</v>
      </c>
      <c r="F145" s="23" t="str">
        <f>'1b-NaturalGas'!V27</f>
        <v/>
      </c>
      <c r="G145" s="23" t="str">
        <f>'1b-NaturalGas'!AP27</f>
        <v>.</v>
      </c>
      <c r="H145" s="23">
        <f>'1b-NaturalGas'!AQ27</f>
        <v>0</v>
      </c>
      <c r="I145" s="23" t="str">
        <f t="shared" si="2"/>
        <v>.</v>
      </c>
    </row>
    <row r="146" spans="1:9" s="23" customFormat="1" x14ac:dyDescent="0.25">
      <c r="A146" s="23" t="str">
        <f>'1b-NaturalGas'!B28</f>
        <v>EC</v>
      </c>
      <c r="B146" s="23" t="str">
        <f>'1b-NaturalGas'!A28</f>
        <v>Q1b.1.2a_G2</v>
      </c>
      <c r="C146" s="29" t="str">
        <f>'1b-NaturalGas'!$E$25&amp;LEFT('1b-NaturalGas'!$E$26,FIND("(Q",'1b-NaturalGas'!$E$26)-2)&amp;" - "&amp;'1b-NaturalGas'!F28</f>
        <v>Do federal, national, state, regional or provincial governments have special voting rights in at least one firm in the sectors listed below, where such voting rights allow the government to:
Approve, appoint or remove more than half of the firm board - Gas import</v>
      </c>
      <c r="D146" s="23" t="str">
        <f>IF(OR('1b-NaturalGas'!B28="N",'1b-NaturalGas'!B28="NI"),"N",'1b-NaturalGas'!C28)</f>
        <v>Q2.1.3_G2</v>
      </c>
      <c r="E146" s="29" t="s">
        <v>1146</v>
      </c>
      <c r="F146" s="23" t="str">
        <f>'1b-NaturalGas'!V28</f>
        <v/>
      </c>
      <c r="G146" s="23" t="str">
        <f>'1b-NaturalGas'!AP28</f>
        <v>.</v>
      </c>
      <c r="H146" s="23">
        <f>'1b-NaturalGas'!AQ28</f>
        <v>0</v>
      </c>
      <c r="I146" s="23" t="str">
        <f t="shared" si="2"/>
        <v>.</v>
      </c>
    </row>
    <row r="147" spans="1:9" s="23" customFormat="1" x14ac:dyDescent="0.25">
      <c r="A147" s="23" t="str">
        <f>'1b-NaturalGas'!B29</f>
        <v>EC</v>
      </c>
      <c r="B147" s="23" t="str">
        <f>'1b-NaturalGas'!A29</f>
        <v>Q1b.1.2a_G6</v>
      </c>
      <c r="C147" s="29" t="str">
        <f>'1b-NaturalGas'!$E$25&amp;LEFT('1b-NaturalGas'!$E$26,FIND("(Q",'1b-NaturalGas'!$E$26)-2)&amp;" - "&amp;'1b-NaturalGas'!F29</f>
        <v>Do federal, national, state, regional or provincial governments have special voting rights in at least one firm in the sectors listed below, where such voting rights allow the government to:
Approve, appoint or remove more than half of the firm board - Gas export</v>
      </c>
      <c r="D147" s="23" t="str">
        <f>IF(OR('1b-NaturalGas'!B29="N",'1b-NaturalGas'!B29="NI"),"N",'1b-NaturalGas'!C29)</f>
        <v>Q2.1.3_G6</v>
      </c>
      <c r="E147" s="29" t="s">
        <v>1147</v>
      </c>
      <c r="F147" s="23" t="str">
        <f>'1b-NaturalGas'!V29</f>
        <v/>
      </c>
      <c r="G147" s="23" t="str">
        <f>'1b-NaturalGas'!AP29</f>
        <v>.</v>
      </c>
      <c r="H147" s="23">
        <f>'1b-NaturalGas'!AQ29</f>
        <v>0</v>
      </c>
      <c r="I147" s="23" t="str">
        <f t="shared" si="2"/>
        <v>.</v>
      </c>
    </row>
    <row r="148" spans="1:9" s="23" customFormat="1" x14ac:dyDescent="0.25">
      <c r="A148" s="23" t="str">
        <f>'1b-NaturalGas'!B30</f>
        <v>EC</v>
      </c>
      <c r="B148" s="23" t="str">
        <f>'1b-NaturalGas'!A30</f>
        <v>Q1b.1.2a_G3</v>
      </c>
      <c r="C148" s="29" t="str">
        <f>'1b-NaturalGas'!$E$25&amp;LEFT('1b-NaturalGas'!$E$26,FIND("(Q",'1b-NaturalGas'!$E$26)-2)&amp;" - "&amp;'1b-NaturalGas'!F30</f>
        <v xml:space="preserve">Do federal, national, state, regional or provincial governments have special voting rights in at least one firm in the sectors listed below, where such voting rights allow the government to:
Approve, appoint or remove more than half of the firm board - Gas transmission </v>
      </c>
      <c r="D148" s="23" t="str">
        <f>IF(OR('1b-NaturalGas'!B30="N",'1b-NaturalGas'!B30="NI"),"N",'1b-NaturalGas'!C30)</f>
        <v>Q2.1.3_G3</v>
      </c>
      <c r="E148" s="29" t="s">
        <v>1148</v>
      </c>
      <c r="F148" s="23" t="str">
        <f>'1b-NaturalGas'!V30</f>
        <v/>
      </c>
      <c r="G148" s="23" t="str">
        <f>'1b-NaturalGas'!AP30</f>
        <v>.</v>
      </c>
      <c r="H148" s="23">
        <f>'1b-NaturalGas'!AQ30</f>
        <v>0</v>
      </c>
      <c r="I148" s="23" t="str">
        <f t="shared" si="2"/>
        <v>.</v>
      </c>
    </row>
    <row r="149" spans="1:9" s="23" customFormat="1" x14ac:dyDescent="0.25">
      <c r="A149" s="23" t="str">
        <f>'1b-NaturalGas'!B31</f>
        <v>EC</v>
      </c>
      <c r="B149" s="23" t="str">
        <f>'1b-NaturalGas'!A31</f>
        <v>Q1b.1.2a_G4</v>
      </c>
      <c r="C149" s="29" t="str">
        <f>'1b-NaturalGas'!$E$25&amp;LEFT('1b-NaturalGas'!$E$26,FIND("(Q",'1b-NaturalGas'!$E$26)-2)&amp;" - "&amp;'1b-NaturalGas'!F31</f>
        <v xml:space="preserve">Do federal, national, state, regional or provincial governments have special voting rights in at least one firm in the sectors listed below, where such voting rights allow the government to:
Approve, appoint or remove more than half of the firm board - Gas distribution </v>
      </c>
      <c r="D149" s="23" t="str">
        <f>IF(OR('1b-NaturalGas'!B31="N",'1b-NaturalGas'!B31="NI"),"N",'1b-NaturalGas'!C31)</f>
        <v>Q2.1.3_G4</v>
      </c>
      <c r="E149" s="29" t="s">
        <v>1149</v>
      </c>
      <c r="F149" s="23" t="str">
        <f>'1b-NaturalGas'!V31</f>
        <v/>
      </c>
      <c r="G149" s="23" t="str">
        <f>'1b-NaturalGas'!AP31</f>
        <v>.</v>
      </c>
      <c r="H149" s="23">
        <f>'1b-NaturalGas'!AQ31</f>
        <v>0</v>
      </c>
      <c r="I149" s="23" t="str">
        <f t="shared" si="2"/>
        <v>.</v>
      </c>
    </row>
    <row r="150" spans="1:9" s="23" customFormat="1" x14ac:dyDescent="0.25">
      <c r="A150" s="23" t="str">
        <f>'1b-NaturalGas'!B32</f>
        <v>EC</v>
      </c>
      <c r="B150" s="23" t="str">
        <f>'1b-NaturalGas'!A32</f>
        <v>Q1b.1.2a_G9</v>
      </c>
      <c r="C150" s="29" t="str">
        <f>'1b-NaturalGas'!$E$25&amp;LEFT('1b-NaturalGas'!$E$26,FIND("(Q",'1b-NaturalGas'!$E$26)-2)&amp;" - "&amp;'1b-NaturalGas'!F32</f>
        <v>Do federal, national, state, regional or provincial governments have special voting rights in at least one firm in the sectors listed below, where such voting rights allow the government to:
Approve, appoint or remove more than half of the firm board - Gas storage</v>
      </c>
      <c r="D150" s="23" t="str">
        <f>IF(OR('1b-NaturalGas'!B32="N",'1b-NaturalGas'!B32="NI"),"N",'1b-NaturalGas'!C32)</f>
        <v>Q2.1.3_G9</v>
      </c>
      <c r="E150" s="29" t="s">
        <v>1150</v>
      </c>
      <c r="F150" s="23" t="str">
        <f>'1b-NaturalGas'!V32</f>
        <v/>
      </c>
      <c r="G150" s="23" t="str">
        <f>'1b-NaturalGas'!AP32</f>
        <v>.</v>
      </c>
      <c r="H150" s="23">
        <f>'1b-NaturalGas'!AQ32</f>
        <v>0</v>
      </c>
      <c r="I150" s="23" t="str">
        <f t="shared" si="2"/>
        <v>.</v>
      </c>
    </row>
    <row r="151" spans="1:9" s="23" customFormat="1" x14ac:dyDescent="0.25">
      <c r="A151" s="23" t="str">
        <f>'1b-NaturalGas'!B33</f>
        <v>EC</v>
      </c>
      <c r="B151" s="23" t="str">
        <f>'1b-NaturalGas'!A33</f>
        <v>Q1b.1.2a_G5</v>
      </c>
      <c r="C151" s="29" t="str">
        <f>'1b-NaturalGas'!$E$25&amp;LEFT('1b-NaturalGas'!$E$26,FIND("(Q",'1b-NaturalGas'!$E$26)-2)&amp;" - "&amp;'1b-NaturalGas'!F33</f>
        <v xml:space="preserve">Do federal, national, state, regional or provincial governments have special voting rights in at least one firm in the sectors listed below, where such voting rights allow the government to:
Approve, appoint or remove more than half of the firm board - Gas retail supply </v>
      </c>
      <c r="D151" s="23" t="str">
        <f>IF(OR('1b-NaturalGas'!B33="N",'1b-NaturalGas'!B33="NI"),"N",'1b-NaturalGas'!C33)</f>
        <v>Q2.1.3_G5</v>
      </c>
      <c r="E151" s="29" t="s">
        <v>1151</v>
      </c>
      <c r="F151" s="23" t="str">
        <f>'1b-NaturalGas'!V33</f>
        <v/>
      </c>
      <c r="G151" s="23" t="str">
        <f>'1b-NaturalGas'!AP33</f>
        <v>.</v>
      </c>
      <c r="H151" s="23">
        <f>'1b-NaturalGas'!AQ33</f>
        <v>0</v>
      </c>
      <c r="I151" s="23" t="str">
        <f t="shared" si="2"/>
        <v>.</v>
      </c>
    </row>
    <row r="152" spans="1:9" s="23" customFormat="1" x14ac:dyDescent="0.25">
      <c r="A152" s="23" t="str">
        <f>'1b-NaturalGas'!B35</f>
        <v>EC</v>
      </c>
      <c r="B152" s="23" t="str">
        <f>'1b-NaturalGas'!A35</f>
        <v>Q1b.1.2b_G1</v>
      </c>
      <c r="C152" s="29" t="str">
        <f>'1b-NaturalGas'!$E$25&amp;LEFT('1b-NaturalGas'!$E$34,FIND("(Q",'1b-NaturalGas'!$E$34)-2)&amp;" - "&amp;'1b-NaturalGas'!F35</f>
        <v>Do federal, national, state, regional or provincial governments have special voting rights in at least one firm in the sectors listed below, where such voting rights allow the government to:
Block the sale of shares that could lead to change in the control of the firm - Gas generation</v>
      </c>
      <c r="D152" s="23" t="str">
        <f>IF(OR('1b-NaturalGas'!B35="N",'1b-NaturalGas'!B35="NI"),"N",'1b-NaturalGas'!C35)</f>
        <v>Q2.1.3_G1</v>
      </c>
      <c r="E152" s="29" t="s">
        <v>1145</v>
      </c>
      <c r="F152" s="23" t="str">
        <f>'1b-NaturalGas'!V35</f>
        <v/>
      </c>
      <c r="G152" s="23" t="str">
        <f>'1b-NaturalGas'!AP35</f>
        <v>.</v>
      </c>
      <c r="H152" s="23">
        <f>'1b-NaturalGas'!AQ35</f>
        <v>0</v>
      </c>
      <c r="I152" s="23" t="str">
        <f t="shared" si="2"/>
        <v>.</v>
      </c>
    </row>
    <row r="153" spans="1:9" s="23" customFormat="1" x14ac:dyDescent="0.25">
      <c r="A153" s="23" t="str">
        <f>'1b-NaturalGas'!B36</f>
        <v>EC</v>
      </c>
      <c r="B153" s="23" t="str">
        <f>'1b-NaturalGas'!A36</f>
        <v>Q1b.1.2b_G2</v>
      </c>
      <c r="C153" s="29" t="str">
        <f>'1b-NaturalGas'!$E$25&amp;LEFT('1b-NaturalGas'!$E$34,FIND("(Q",'1b-NaturalGas'!$E$34)-2)&amp;" - "&amp;'1b-NaturalGas'!F36</f>
        <v>Do federal, national, state, regional or provincial governments have special voting rights in at least one firm in the sectors listed below, where such voting rights allow the government to:
Block the sale of shares that could lead to change in the control of the firm - Gas import</v>
      </c>
      <c r="D153" s="23" t="str">
        <f>IF(OR('1b-NaturalGas'!B36="N",'1b-NaturalGas'!B36="NI"),"N",'1b-NaturalGas'!C36)</f>
        <v>Q2.1.3_G2</v>
      </c>
      <c r="E153" s="29" t="s">
        <v>1146</v>
      </c>
      <c r="F153" s="23" t="str">
        <f>'1b-NaturalGas'!V36</f>
        <v/>
      </c>
      <c r="G153" s="23" t="str">
        <f>'1b-NaturalGas'!AP36</f>
        <v>.</v>
      </c>
      <c r="H153" s="23">
        <f>'1b-NaturalGas'!AQ36</f>
        <v>0</v>
      </c>
      <c r="I153" s="23" t="str">
        <f t="shared" si="2"/>
        <v>.</v>
      </c>
    </row>
    <row r="154" spans="1:9" s="23" customFormat="1" x14ac:dyDescent="0.25">
      <c r="A154" s="23" t="str">
        <f>'1b-NaturalGas'!B37</f>
        <v>EC</v>
      </c>
      <c r="B154" s="23" t="str">
        <f>'1b-NaturalGas'!A37</f>
        <v>Q1b.1.2b_G6</v>
      </c>
      <c r="C154" s="29" t="str">
        <f>'1b-NaturalGas'!$E$25&amp;LEFT('1b-NaturalGas'!$E$34,FIND("(Q",'1b-NaturalGas'!$E$34)-2)&amp;" - "&amp;'1b-NaturalGas'!F37</f>
        <v>Do federal, national, state, regional or provincial governments have special voting rights in at least one firm in the sectors listed below, where such voting rights allow the government to:
Block the sale of shares that could lead to change in the control of the firm - Gas export</v>
      </c>
      <c r="D154" s="23" t="str">
        <f>IF(OR('1b-NaturalGas'!B37="N",'1b-NaturalGas'!B37="NI"),"N",'1b-NaturalGas'!C37)</f>
        <v>Q2.1.3_G6</v>
      </c>
      <c r="E154" s="29" t="s">
        <v>1147</v>
      </c>
      <c r="F154" s="23" t="str">
        <f>'1b-NaturalGas'!V37</f>
        <v/>
      </c>
      <c r="G154" s="23" t="str">
        <f>'1b-NaturalGas'!AP37</f>
        <v>.</v>
      </c>
      <c r="H154" s="23">
        <f>'1b-NaturalGas'!AQ37</f>
        <v>0</v>
      </c>
      <c r="I154" s="23" t="str">
        <f t="shared" si="2"/>
        <v>.</v>
      </c>
    </row>
    <row r="155" spans="1:9" s="23" customFormat="1" x14ac:dyDescent="0.25">
      <c r="A155" s="23" t="str">
        <f>'1b-NaturalGas'!B38</f>
        <v>EC</v>
      </c>
      <c r="B155" s="23" t="str">
        <f>'1b-NaturalGas'!A38</f>
        <v>Q1b.1.2b_G3</v>
      </c>
      <c r="C155" s="29" t="str">
        <f>'1b-NaturalGas'!$E$25&amp;LEFT('1b-NaturalGas'!$E$34,FIND("(Q",'1b-NaturalGas'!$E$34)-2)&amp;" - "&amp;'1b-NaturalGas'!F38</f>
        <v xml:space="preserve">Do federal, national, state, regional or provincial governments have special voting rights in at least one firm in the sectors listed below, where such voting rights allow the government to:
Block the sale of shares that could lead to change in the control of the firm - Gas transmission </v>
      </c>
      <c r="D155" s="23" t="str">
        <f>IF(OR('1b-NaturalGas'!B38="N",'1b-NaturalGas'!B38="NI"),"N",'1b-NaturalGas'!C38)</f>
        <v>Q2.1.3_G3</v>
      </c>
      <c r="E155" s="29" t="s">
        <v>1148</v>
      </c>
      <c r="F155" s="23" t="str">
        <f>'1b-NaturalGas'!V38</f>
        <v/>
      </c>
      <c r="G155" s="23" t="str">
        <f>'1b-NaturalGas'!AP38</f>
        <v>.</v>
      </c>
      <c r="H155" s="23">
        <f>'1b-NaturalGas'!AQ38</f>
        <v>0</v>
      </c>
      <c r="I155" s="23" t="str">
        <f t="shared" si="2"/>
        <v>.</v>
      </c>
    </row>
    <row r="156" spans="1:9" s="23" customFormat="1" x14ac:dyDescent="0.25">
      <c r="A156" s="23" t="str">
        <f>'1b-NaturalGas'!B39</f>
        <v>EC</v>
      </c>
      <c r="B156" s="23" t="str">
        <f>'1b-NaturalGas'!A39</f>
        <v>Q1b.1.2b_G4</v>
      </c>
      <c r="C156" s="29" t="str">
        <f>'1b-NaturalGas'!$E$25&amp;LEFT('1b-NaturalGas'!$E$34,FIND("(Q",'1b-NaturalGas'!$E$34)-2)&amp;" - "&amp;'1b-NaturalGas'!F39</f>
        <v xml:space="preserve">Do federal, national, state, regional or provincial governments have special voting rights in at least one firm in the sectors listed below, where such voting rights allow the government to:
Block the sale of shares that could lead to change in the control of the firm - Gas distribution </v>
      </c>
      <c r="D156" s="23" t="str">
        <f>IF(OR('1b-NaturalGas'!B39="N",'1b-NaturalGas'!B39="NI"),"N",'1b-NaturalGas'!C39)</f>
        <v>Q2.1.3_G4</v>
      </c>
      <c r="E156" s="29" t="s">
        <v>1149</v>
      </c>
      <c r="F156" s="23" t="str">
        <f>'1b-NaturalGas'!V39</f>
        <v/>
      </c>
      <c r="G156" s="23" t="str">
        <f>'1b-NaturalGas'!AP39</f>
        <v>.</v>
      </c>
      <c r="H156" s="23">
        <f>'1b-NaturalGas'!AQ39</f>
        <v>0</v>
      </c>
      <c r="I156" s="23" t="str">
        <f t="shared" si="2"/>
        <v>.</v>
      </c>
    </row>
    <row r="157" spans="1:9" s="23" customFormat="1" x14ac:dyDescent="0.25">
      <c r="A157" s="23" t="str">
        <f>'1b-NaturalGas'!B40</f>
        <v>EC</v>
      </c>
      <c r="B157" s="23" t="str">
        <f>'1b-NaturalGas'!A40</f>
        <v>Q1b.1.2b_G9</v>
      </c>
      <c r="C157" s="29" t="str">
        <f>'1b-NaturalGas'!$E$25&amp;LEFT('1b-NaturalGas'!$E$34,FIND("(Q",'1b-NaturalGas'!$E$34)-2)&amp;" - "&amp;'1b-NaturalGas'!F40</f>
        <v>Do federal, national, state, regional or provincial governments have special voting rights in at least one firm in the sectors listed below, where such voting rights allow the government to:
Block the sale of shares that could lead to change in the control of the firm - Gas storage</v>
      </c>
      <c r="D157" s="23" t="str">
        <f>IF(OR('1b-NaturalGas'!B40="N",'1b-NaturalGas'!B40="NI"),"N",'1b-NaturalGas'!C40)</f>
        <v>Q2.1.3_G9</v>
      </c>
      <c r="E157" s="29" t="s">
        <v>1150</v>
      </c>
      <c r="F157" s="23" t="str">
        <f>'1b-NaturalGas'!V40</f>
        <v/>
      </c>
      <c r="G157" s="23" t="str">
        <f>'1b-NaturalGas'!AP40</f>
        <v>.</v>
      </c>
      <c r="H157" s="23">
        <f>'1b-NaturalGas'!AQ40</f>
        <v>0</v>
      </c>
      <c r="I157" s="23" t="str">
        <f t="shared" si="2"/>
        <v>.</v>
      </c>
    </row>
    <row r="158" spans="1:9" s="23" customFormat="1" x14ac:dyDescent="0.25">
      <c r="A158" s="23" t="str">
        <f>'1b-NaturalGas'!B41</f>
        <v>EC</v>
      </c>
      <c r="B158" s="23" t="str">
        <f>'1b-NaturalGas'!A41</f>
        <v>Q1b.1.2b_G5</v>
      </c>
      <c r="C158" s="29" t="str">
        <f>'1b-NaturalGas'!$E$25&amp;LEFT('1b-NaturalGas'!$E$34,FIND("(Q",'1b-NaturalGas'!$E$34)-2)&amp;" - "&amp;'1b-NaturalGas'!F41</f>
        <v xml:space="preserve">Do federal, national, state, regional or provincial governments have special voting rights in at least one firm in the sectors listed below, where such voting rights allow the government to:
Block the sale of shares that could lead to change in the control of the firm - Gas retail supply </v>
      </c>
      <c r="D158" s="23" t="str">
        <f>IF(OR('1b-NaturalGas'!B41="N",'1b-NaturalGas'!B41="NI"),"N",'1b-NaturalGas'!C41)</f>
        <v>Q2.1.3_G5</v>
      </c>
      <c r="E158" s="29" t="s">
        <v>1151</v>
      </c>
      <c r="F158" s="23" t="str">
        <f>'1b-NaturalGas'!V41</f>
        <v/>
      </c>
      <c r="G158" s="23" t="str">
        <f>'1b-NaturalGas'!AP41</f>
        <v>.</v>
      </c>
      <c r="H158" s="23">
        <f>'1b-NaturalGas'!AQ41</f>
        <v>0</v>
      </c>
      <c r="I158" s="23" t="str">
        <f t="shared" si="2"/>
        <v>.</v>
      </c>
    </row>
    <row r="159" spans="1:9" s="23" customFormat="1" x14ac:dyDescent="0.25">
      <c r="A159" s="23" t="str">
        <f>'1b-NaturalGas'!B43</f>
        <v>EC</v>
      </c>
      <c r="B159" s="23" t="str">
        <f>'1b-NaturalGas'!A43</f>
        <v>Q1b.1.2c_G1</v>
      </c>
      <c r="C159" s="29" t="str">
        <f>'1b-NaturalGas'!$E$25&amp;LEFT('1b-NaturalGas'!$E$42,FIND("(Q",'1b-NaturalGas'!$E$42)-2)&amp;" - "&amp;'1b-NaturalGas'!F43</f>
        <v>Do federal, national, state, regional or provincial governments have special voting rights in at least one firm in the sectors listed below, where such voting rights allow the government to:
Prevent the relocation of the firm outside the national territory - Gas generation</v>
      </c>
      <c r="D159" s="23" t="str">
        <f>IF(OR('1b-NaturalGas'!B43="N",'1b-NaturalGas'!B43="NI"),"N",'1b-NaturalGas'!C43)</f>
        <v>Q2.1.3_G1</v>
      </c>
      <c r="E159" s="29" t="s">
        <v>1145</v>
      </c>
      <c r="F159" s="23" t="str">
        <f>'1b-NaturalGas'!V43</f>
        <v/>
      </c>
      <c r="G159" s="23" t="str">
        <f>'1b-NaturalGas'!AP43</f>
        <v>.</v>
      </c>
      <c r="H159" s="23">
        <f>'1b-NaturalGas'!AQ43</f>
        <v>0</v>
      </c>
      <c r="I159" s="23" t="str">
        <f t="shared" si="2"/>
        <v>.</v>
      </c>
    </row>
    <row r="160" spans="1:9" s="23" customFormat="1" x14ac:dyDescent="0.25">
      <c r="A160" s="23" t="str">
        <f>'1b-NaturalGas'!B44</f>
        <v>EC</v>
      </c>
      <c r="B160" s="23" t="str">
        <f>'1b-NaturalGas'!A44</f>
        <v>Q1b.1.2c_G2</v>
      </c>
      <c r="C160" s="29" t="str">
        <f>'1b-NaturalGas'!$E$25&amp;LEFT('1b-NaturalGas'!$E$42,FIND("(Q",'1b-NaturalGas'!$E$42)-2)&amp;" - "&amp;'1b-NaturalGas'!F44</f>
        <v>Do federal, national, state, regional or provincial governments have special voting rights in at least one firm in the sectors listed below, where such voting rights allow the government to:
Prevent the relocation of the firm outside the national territory - Gas import</v>
      </c>
      <c r="D160" s="23" t="str">
        <f>IF(OR('1b-NaturalGas'!B44="N",'1b-NaturalGas'!B44="NI"),"N",'1b-NaturalGas'!C44)</f>
        <v>Q2.1.3_G2</v>
      </c>
      <c r="E160" s="29" t="s">
        <v>1146</v>
      </c>
      <c r="F160" s="23" t="str">
        <f>'1b-NaturalGas'!V44</f>
        <v/>
      </c>
      <c r="G160" s="23" t="str">
        <f>'1b-NaturalGas'!AP44</f>
        <v>.</v>
      </c>
      <c r="H160" s="23">
        <f>'1b-NaturalGas'!AQ44</f>
        <v>0</v>
      </c>
      <c r="I160" s="23" t="str">
        <f t="shared" si="2"/>
        <v>.</v>
      </c>
    </row>
    <row r="161" spans="1:9" s="23" customFormat="1" x14ac:dyDescent="0.25">
      <c r="A161" s="23" t="str">
        <f>'1b-NaturalGas'!B45</f>
        <v>EC</v>
      </c>
      <c r="B161" s="23" t="str">
        <f>'1b-NaturalGas'!A45</f>
        <v>Q1b.1.2c_G6</v>
      </c>
      <c r="C161" s="29" t="str">
        <f>'1b-NaturalGas'!$E$25&amp;LEFT('1b-NaturalGas'!$E$42,FIND("(Q",'1b-NaturalGas'!$E$42)-2)&amp;" - "&amp;'1b-NaturalGas'!F45</f>
        <v>Do federal, national, state, regional or provincial governments have special voting rights in at least one firm in the sectors listed below, where such voting rights allow the government to:
Prevent the relocation of the firm outside the national territory - Gas export</v>
      </c>
      <c r="D161" s="23" t="str">
        <f>IF(OR('1b-NaturalGas'!B45="N",'1b-NaturalGas'!B45="NI"),"N",'1b-NaturalGas'!C45)</f>
        <v>Q2.1.3_G6</v>
      </c>
      <c r="E161" s="29" t="s">
        <v>1147</v>
      </c>
      <c r="F161" s="23" t="str">
        <f>'1b-NaturalGas'!V45</f>
        <v/>
      </c>
      <c r="G161" s="23" t="str">
        <f>'1b-NaturalGas'!AP45</f>
        <v>.</v>
      </c>
      <c r="H161" s="23">
        <f>'1b-NaturalGas'!AQ45</f>
        <v>0</v>
      </c>
      <c r="I161" s="23" t="str">
        <f t="shared" si="2"/>
        <v>.</v>
      </c>
    </row>
    <row r="162" spans="1:9" s="23" customFormat="1" x14ac:dyDescent="0.25">
      <c r="A162" s="23" t="str">
        <f>'1b-NaturalGas'!B46</f>
        <v>EC</v>
      </c>
      <c r="B162" s="23" t="str">
        <f>'1b-NaturalGas'!A46</f>
        <v>Q1b.1.2c_G3</v>
      </c>
      <c r="C162" s="29" t="str">
        <f>'1b-NaturalGas'!$E$25&amp;LEFT('1b-NaturalGas'!$E$42,FIND("(Q",'1b-NaturalGas'!$E$42)-2)&amp;" - "&amp;'1b-NaturalGas'!F46</f>
        <v xml:space="preserve">Do federal, national, state, regional or provincial governments have special voting rights in at least one firm in the sectors listed below, where such voting rights allow the government to:
Prevent the relocation of the firm outside the national territory - Gas transmission </v>
      </c>
      <c r="D162" s="23" t="str">
        <f>IF(OR('1b-NaturalGas'!B46="N",'1b-NaturalGas'!B46="NI"),"N",'1b-NaturalGas'!C46)</f>
        <v>Q2.1.3_G3</v>
      </c>
      <c r="E162" s="29" t="s">
        <v>1148</v>
      </c>
      <c r="F162" s="23" t="str">
        <f>'1b-NaturalGas'!V46</f>
        <v/>
      </c>
      <c r="G162" s="23" t="str">
        <f>'1b-NaturalGas'!AP46</f>
        <v>.</v>
      </c>
      <c r="H162" s="23">
        <f>'1b-NaturalGas'!AQ46</f>
        <v>0</v>
      </c>
      <c r="I162" s="23" t="str">
        <f t="shared" si="2"/>
        <v>.</v>
      </c>
    </row>
    <row r="163" spans="1:9" s="23" customFormat="1" x14ac:dyDescent="0.25">
      <c r="A163" s="23" t="str">
        <f>'1b-NaturalGas'!B47</f>
        <v>EC</v>
      </c>
      <c r="B163" s="23" t="str">
        <f>'1b-NaturalGas'!A47</f>
        <v>Q1b.1.2c_G4</v>
      </c>
      <c r="C163" s="29" t="str">
        <f>'1b-NaturalGas'!$E$25&amp;LEFT('1b-NaturalGas'!$E$42,FIND("(Q",'1b-NaturalGas'!$E$42)-2)&amp;" - "&amp;'1b-NaturalGas'!F47</f>
        <v xml:space="preserve">Do federal, national, state, regional or provincial governments have special voting rights in at least one firm in the sectors listed below, where such voting rights allow the government to:
Prevent the relocation of the firm outside the national territory - Gas distribution </v>
      </c>
      <c r="D163" s="23" t="str">
        <f>IF(OR('1b-NaturalGas'!B47="N",'1b-NaturalGas'!B47="NI"),"N",'1b-NaturalGas'!C47)</f>
        <v>Q2.1.3_G4</v>
      </c>
      <c r="E163" s="29" t="s">
        <v>1149</v>
      </c>
      <c r="F163" s="23" t="str">
        <f>'1b-NaturalGas'!V47</f>
        <v/>
      </c>
      <c r="G163" s="23" t="str">
        <f>'1b-NaturalGas'!AP47</f>
        <v>.</v>
      </c>
      <c r="H163" s="23">
        <f>'1b-NaturalGas'!AQ47</f>
        <v>0</v>
      </c>
      <c r="I163" s="23" t="str">
        <f t="shared" si="2"/>
        <v>.</v>
      </c>
    </row>
    <row r="164" spans="1:9" s="23" customFormat="1" x14ac:dyDescent="0.25">
      <c r="A164" s="23" t="str">
        <f>'1b-NaturalGas'!B48</f>
        <v>EC</v>
      </c>
      <c r="B164" s="23" t="str">
        <f>'1b-NaturalGas'!A48</f>
        <v>Q1b.1.2c_G9</v>
      </c>
      <c r="C164" s="29" t="str">
        <f>'1b-NaturalGas'!$E$25&amp;LEFT('1b-NaturalGas'!$E$42,FIND("(Q",'1b-NaturalGas'!$E$42)-2)&amp;" - "&amp;'1b-NaturalGas'!F48</f>
        <v>Do federal, national, state, regional or provincial governments have special voting rights in at least one firm in the sectors listed below, where such voting rights allow the government to:
Prevent the relocation of the firm outside the national territory - Gas storage</v>
      </c>
      <c r="D164" s="23" t="str">
        <f>IF(OR('1b-NaturalGas'!B48="N",'1b-NaturalGas'!B48="NI"),"N",'1b-NaturalGas'!C48)</f>
        <v>Q2.1.3_G9</v>
      </c>
      <c r="E164" s="29" t="s">
        <v>1150</v>
      </c>
      <c r="F164" s="23" t="str">
        <f>'1b-NaturalGas'!V48</f>
        <v/>
      </c>
      <c r="G164" s="23" t="str">
        <f>'1b-NaturalGas'!AP48</f>
        <v>.</v>
      </c>
      <c r="H164" s="23">
        <f>'1b-NaturalGas'!AQ48</f>
        <v>0</v>
      </c>
      <c r="I164" s="23" t="str">
        <f t="shared" si="2"/>
        <v>.</v>
      </c>
    </row>
    <row r="165" spans="1:9" s="23" customFormat="1" x14ac:dyDescent="0.25">
      <c r="A165" s="23" t="str">
        <f>'1b-NaturalGas'!B49</f>
        <v>EC</v>
      </c>
      <c r="B165" s="23" t="str">
        <f>'1b-NaturalGas'!A49</f>
        <v>Q1b.1.2c_G5</v>
      </c>
      <c r="C165" s="29" t="str">
        <f>'1b-NaturalGas'!$E$25&amp;LEFT('1b-NaturalGas'!$E$42,FIND("(Q",'1b-NaturalGas'!$E$42)-2)&amp;" - "&amp;'1b-NaturalGas'!F49</f>
        <v xml:space="preserve">Do federal, national, state, regional or provincial governments have special voting rights in at least one firm in the sectors listed below, where such voting rights allow the government to:
Prevent the relocation of the firm outside the national territory - Gas retail supply </v>
      </c>
      <c r="D165" s="23" t="str">
        <f>IF(OR('1b-NaturalGas'!B49="N",'1b-NaturalGas'!B49="NI"),"N",'1b-NaturalGas'!C49)</f>
        <v>Q2.1.3_G5</v>
      </c>
      <c r="E165" s="29" t="s">
        <v>1151</v>
      </c>
      <c r="F165" s="23" t="str">
        <f>'1b-NaturalGas'!V49</f>
        <v/>
      </c>
      <c r="G165" s="23" t="str">
        <f>'1b-NaturalGas'!AP49</f>
        <v>.</v>
      </c>
      <c r="H165" s="23">
        <f>'1b-NaturalGas'!AQ49</f>
        <v>0</v>
      </c>
      <c r="I165" s="23" t="str">
        <f t="shared" si="2"/>
        <v>.</v>
      </c>
    </row>
    <row r="166" spans="1:9" s="23" customFormat="1" x14ac:dyDescent="0.25">
      <c r="A166" s="23" t="str">
        <f>'1b-NaturalGas'!B50</f>
        <v>NI</v>
      </c>
      <c r="B166" s="23" t="str">
        <f>'1b-NaturalGas'!A50</f>
        <v>Q1b.1.2d</v>
      </c>
      <c r="C166" s="29" t="str">
        <f>LEFT('1b-NaturalGas'!E50,FIND("(Q",'1b-NaturalGas'!E50)-2)</f>
        <v>Please, if you answered yes to any of the questions on voting rights, indicate the name of the firm in which such rights are held and include a link to a document (e.g. annual report) that provides evidence of the existence of these special voting rights and details about their nature.</v>
      </c>
      <c r="D166" s="23" t="str">
        <f>IF(OR('1b-NaturalGas'!B50="N",'1b-NaturalGas'!B50="NI"),"N",'1b-NaturalGas'!C50)</f>
        <v>N</v>
      </c>
      <c r="E166" s="29" t="s">
        <v>0</v>
      </c>
      <c r="F166" s="23" t="str">
        <f>'1b-NaturalGas'!V50</f>
        <v/>
      </c>
      <c r="G166" s="23" t="str">
        <f>'1b-NaturalGas'!AP50</f>
        <v>.</v>
      </c>
      <c r="H166" s="23">
        <f>'1b-NaturalGas'!AQ50</f>
        <v>0</v>
      </c>
      <c r="I166" s="23" t="str">
        <f t="shared" si="2"/>
        <v>.</v>
      </c>
    </row>
    <row r="167" spans="1:9" s="23" customFormat="1" x14ac:dyDescent="0.25">
      <c r="A167" s="23" t="str">
        <f>'1b-NaturalGas'!B52</f>
        <v>ETS</v>
      </c>
      <c r="B167" s="23" t="str">
        <f>'1b-NaturalGas'!A52</f>
        <v>Q1b.1.3_G1</v>
      </c>
      <c r="C167" s="29" t="str">
        <f>LEFT('1b-NaturalGas'!$E$51,FIND("(Q",'1b-NaturalGas'!$E$51)-2)&amp;" - "&amp;'1b-NaturalGas'!F52</f>
        <v>If federal, national, state, regional or provincial governments control at least one firm in the sector, is a legislative action necessary for the government to sell its stakes in these firms partially or entirely? - Gas generation</v>
      </c>
      <c r="D167" s="23" t="str">
        <f>IF(OR('1b-NaturalGas'!B52="N",'1b-NaturalGas'!B52="NI"),"N",'1b-NaturalGas'!C52)</f>
        <v>Q2.1.2a_G1</v>
      </c>
      <c r="E167" s="29" t="s">
        <v>1152</v>
      </c>
      <c r="F167" s="23" t="str">
        <f>'1b-NaturalGas'!V52</f>
        <v/>
      </c>
      <c r="G167" s="23" t="str">
        <f>'1b-NaturalGas'!AP52</f>
        <v>.</v>
      </c>
      <c r="H167" s="23">
        <f>'1b-NaturalGas'!AQ52</f>
        <v>0</v>
      </c>
      <c r="I167" s="23" t="str">
        <f t="shared" si="2"/>
        <v>.</v>
      </c>
    </row>
    <row r="168" spans="1:9" s="23" customFormat="1" x14ac:dyDescent="0.25">
      <c r="A168" s="23" t="str">
        <f>'1b-NaturalGas'!B53</f>
        <v>ETS</v>
      </c>
      <c r="B168" s="23" t="str">
        <f>'1b-NaturalGas'!A53</f>
        <v>Q1b.1.3_G2</v>
      </c>
      <c r="C168" s="29" t="str">
        <f>LEFT('1b-NaturalGas'!$E$51,FIND("(Q",'1b-NaturalGas'!$E$51)-2)&amp;" - "&amp;'1b-NaturalGas'!F53</f>
        <v>If federal, national, state, regional or provincial governments control at least one firm in the sector, is a legislative action necessary for the government to sell its stakes in these firms partially or entirely? - Gas import</v>
      </c>
      <c r="D168" s="23" t="str">
        <f>IF(OR('1b-NaturalGas'!B53="N",'1b-NaturalGas'!B53="NI"),"N",'1b-NaturalGas'!C53)</f>
        <v>Q2.1.2a_G2</v>
      </c>
      <c r="E168" s="29" t="s">
        <v>1153</v>
      </c>
      <c r="F168" s="23" t="str">
        <f>'1b-NaturalGas'!V53</f>
        <v/>
      </c>
      <c r="G168" s="23" t="str">
        <f>'1b-NaturalGas'!AP53</f>
        <v>.</v>
      </c>
      <c r="H168" s="23">
        <f>'1b-NaturalGas'!AQ53</f>
        <v>0</v>
      </c>
      <c r="I168" s="23" t="str">
        <f t="shared" si="2"/>
        <v>.</v>
      </c>
    </row>
    <row r="169" spans="1:9" s="23" customFormat="1" x14ac:dyDescent="0.25">
      <c r="A169" s="23" t="str">
        <f>'1b-NaturalGas'!B54</f>
        <v>ETS</v>
      </c>
      <c r="B169" s="23" t="str">
        <f>'1b-NaturalGas'!A54</f>
        <v>Q1b.1.3_G6</v>
      </c>
      <c r="C169" s="29" t="str">
        <f>LEFT('1b-NaturalGas'!$E$51,FIND("(Q",'1b-NaturalGas'!$E$51)-2)&amp;" - "&amp;'1b-NaturalGas'!F54</f>
        <v>If federal, national, state, regional or provincial governments control at least one firm in the sector, is a legislative action necessary for the government to sell its stakes in these firms partially or entirely? - Gas export</v>
      </c>
      <c r="D169" s="23" t="str">
        <f>IF(OR('1b-NaturalGas'!B54="N",'1b-NaturalGas'!B54="NI"),"N",'1b-NaturalGas'!C54)</f>
        <v>Q2.1.2a_G6</v>
      </c>
      <c r="E169" s="29" t="s">
        <v>1154</v>
      </c>
      <c r="F169" s="23" t="str">
        <f>'1b-NaturalGas'!V54</f>
        <v/>
      </c>
      <c r="G169" s="23" t="str">
        <f>'1b-NaturalGas'!AP54</f>
        <v>.</v>
      </c>
      <c r="H169" s="23">
        <f>'1b-NaturalGas'!AQ54</f>
        <v>0</v>
      </c>
      <c r="I169" s="23" t="str">
        <f t="shared" si="2"/>
        <v>.</v>
      </c>
    </row>
    <row r="170" spans="1:9" s="23" customFormat="1" x14ac:dyDescent="0.25">
      <c r="A170" s="23" t="str">
        <f>'1b-NaturalGas'!B55</f>
        <v>ETS</v>
      </c>
      <c r="B170" s="23" t="str">
        <f>'1b-NaturalGas'!A55</f>
        <v>Q1b.1.3_G9</v>
      </c>
      <c r="C170" s="29" t="str">
        <f>LEFT('1b-NaturalGas'!$E$51,FIND("(Q",'1b-NaturalGas'!$E$51)-2)&amp;" - "&amp;'1b-NaturalGas'!F55</f>
        <v>If federal, national, state, regional or provincial governments control at least one firm in the sector, is a legislative action necessary for the government to sell its stakes in these firms partially or entirely? - Gas storage</v>
      </c>
      <c r="D170" s="23" t="str">
        <f>IF(OR('1b-NaturalGas'!B55="N",'1b-NaturalGas'!B55="NI"),"N",'1b-NaturalGas'!C55)</f>
        <v>Q2.1.2a_G9</v>
      </c>
      <c r="E170" s="29" t="s">
        <v>1155</v>
      </c>
      <c r="F170" s="23" t="str">
        <f>'1b-NaturalGas'!V55</f>
        <v/>
      </c>
      <c r="G170" s="23" t="str">
        <f>'1b-NaturalGas'!AP55</f>
        <v>.</v>
      </c>
      <c r="H170" s="23">
        <f>'1b-NaturalGas'!AQ55</f>
        <v>0</v>
      </c>
      <c r="I170" s="23" t="str">
        <f t="shared" si="2"/>
        <v>.</v>
      </c>
    </row>
    <row r="171" spans="1:9" s="23" customFormat="1" x14ac:dyDescent="0.25">
      <c r="A171" s="23" t="str">
        <f>'1b-NaturalGas'!B56</f>
        <v>ETS</v>
      </c>
      <c r="B171" s="23" t="str">
        <f>'1b-NaturalGas'!A56</f>
        <v>Q1b.1.3_G5</v>
      </c>
      <c r="C171" s="29" t="str">
        <f>LEFT('1b-NaturalGas'!$E$51,FIND("(Q",'1b-NaturalGas'!$E$51)-2)&amp;" - "&amp;'1b-NaturalGas'!F56</f>
        <v xml:space="preserve">If federal, national, state, regional or provincial governments control at least one firm in the sector, is a legislative action necessary for the government to sell its stakes in these firms partially or entirely? - Gas retail supply </v>
      </c>
      <c r="D171" s="23" t="str">
        <f>IF(OR('1b-NaturalGas'!B56="N",'1b-NaturalGas'!B56="NI"),"N",'1b-NaturalGas'!C56)</f>
        <v>Q2.1.2a_G5</v>
      </c>
      <c r="E171" s="29" t="s">
        <v>1156</v>
      </c>
      <c r="F171" s="23" t="str">
        <f>'1b-NaturalGas'!V56</f>
        <v/>
      </c>
      <c r="G171" s="23" t="str">
        <f>'1b-NaturalGas'!AP56</f>
        <v>.</v>
      </c>
      <c r="H171" s="23">
        <f>'1b-NaturalGas'!AQ56</f>
        <v>0</v>
      </c>
      <c r="I171" s="23" t="str">
        <f t="shared" si="2"/>
        <v>.</v>
      </c>
    </row>
    <row r="172" spans="1:9" s="23" customFormat="1" x14ac:dyDescent="0.25">
      <c r="A172" s="23" t="str">
        <f>'1b-NaturalGas'!B57</f>
        <v>I</v>
      </c>
      <c r="B172" s="23" t="str">
        <f>'1b-NaturalGas'!A57</f>
        <v>Q1b.1.3a</v>
      </c>
      <c r="C172" s="29" t="str">
        <f>LEFT('1b-NaturalGas'!E57,FIND("(Q",'1b-NaturalGas'!E57)-2)</f>
        <v xml:space="preserve">Please provide link to the law/regulation or other legal document that creates such legal constraints </v>
      </c>
      <c r="D172" s="23" t="str">
        <f>IF(OR('1b-NaturalGas'!B57="N",'1b-NaturalGas'!B57="NI"),"N",'1b-NaturalGas'!C57)</f>
        <v>Q2.1.2b</v>
      </c>
      <c r="E172" s="29" t="s">
        <v>1157</v>
      </c>
      <c r="F172" s="23" t="str">
        <f>'1b-NaturalGas'!V57</f>
        <v/>
      </c>
      <c r="G172" s="23" t="str">
        <f>'1b-NaturalGas'!AP57</f>
        <v>.</v>
      </c>
      <c r="H172" s="23">
        <f>'1b-NaturalGas'!AQ57</f>
        <v>0</v>
      </c>
      <c r="I172" s="23" t="str">
        <f t="shared" si="2"/>
        <v>.</v>
      </c>
    </row>
    <row r="173" spans="1:9" s="23" customFormat="1" x14ac:dyDescent="0.25">
      <c r="A173" s="23" t="str">
        <f>'1b-NaturalGas'!B59</f>
        <v>N</v>
      </c>
      <c r="B173" s="23" t="str">
        <f>'1b-NaturalGas'!A59</f>
        <v>Q1b.1.4_G1</v>
      </c>
      <c r="C173" s="29" t="str">
        <f>LEFT('1b-NaturalGas'!$E$58,FIND("(Q",'1b-NaturalGas'!$E$58)-2)&amp;" - "&amp;'1b-NaturalGas'!F59</f>
        <v>Do federal, national, state regional or provincial governments control the largest firm in each of the following sectors? - Gas generation</v>
      </c>
      <c r="D173" s="23" t="str">
        <f>IF(OR('1b-NaturalGas'!B59="N",'1b-NaturalGas'!B59="NI"),"N",'1b-NaturalGas'!C59)</f>
        <v>N</v>
      </c>
      <c r="E173" s="29" t="s">
        <v>0</v>
      </c>
      <c r="F173" s="23" t="str">
        <f>'1b-NaturalGas'!V59</f>
        <v/>
      </c>
      <c r="G173" s="23" t="str">
        <f>'1b-NaturalGas'!AP59</f>
        <v>.</v>
      </c>
      <c r="H173" s="23">
        <f>'1b-NaturalGas'!AQ59</f>
        <v>0</v>
      </c>
      <c r="I173" s="23" t="str">
        <f t="shared" si="2"/>
        <v>.</v>
      </c>
    </row>
    <row r="174" spans="1:9" s="23" customFormat="1" x14ac:dyDescent="0.25">
      <c r="A174" s="23" t="str">
        <f>'1b-NaturalGas'!B60</f>
        <v>N</v>
      </c>
      <c r="B174" s="23" t="str">
        <f>'1b-NaturalGas'!A60</f>
        <v>Q1b.1.4_G3</v>
      </c>
      <c r="C174" s="29" t="str">
        <f>LEFT('1b-NaturalGas'!$E$58,FIND("(Q",'1b-NaturalGas'!$E$58)-2)&amp;" - "&amp;'1b-NaturalGas'!F60</f>
        <v xml:space="preserve">Do federal, national, state regional or provincial governments control the largest firm in each of the following sectors? - Gas transmission </v>
      </c>
      <c r="D174" s="23" t="str">
        <f>IF(OR('1b-NaturalGas'!B60="N",'1b-NaturalGas'!B60="NI"),"N",'1b-NaturalGas'!C60)</f>
        <v>N</v>
      </c>
      <c r="E174" s="29" t="s">
        <v>0</v>
      </c>
      <c r="F174" s="23" t="str">
        <f>'1b-NaturalGas'!V60</f>
        <v/>
      </c>
      <c r="G174" s="23" t="str">
        <f>'1b-NaturalGas'!AP60</f>
        <v>.</v>
      </c>
      <c r="H174" s="23">
        <f>'1b-NaturalGas'!AQ60</f>
        <v>0</v>
      </c>
      <c r="I174" s="23" t="str">
        <f t="shared" si="2"/>
        <v>.</v>
      </c>
    </row>
    <row r="175" spans="1:9" s="23" customFormat="1" x14ac:dyDescent="0.25">
      <c r="A175" s="23" t="str">
        <f>'1b-NaturalGas'!B61</f>
        <v>N</v>
      </c>
      <c r="B175" s="23" t="str">
        <f>'1b-NaturalGas'!A61</f>
        <v>Q1b.1.4_G4</v>
      </c>
      <c r="C175" s="29" t="str">
        <f>LEFT('1b-NaturalGas'!$E$58,FIND("(Q",'1b-NaturalGas'!$E$58)-2)&amp;" - "&amp;'1b-NaturalGas'!F61</f>
        <v xml:space="preserve">Do federal, national, state regional or provincial governments control the largest firm in each of the following sectors? - Gas distribution </v>
      </c>
      <c r="D175" s="23" t="str">
        <f>IF(OR('1b-NaturalGas'!B61="N",'1b-NaturalGas'!B61="NI"),"N",'1b-NaturalGas'!C61)</f>
        <v>N</v>
      </c>
      <c r="E175" s="29" t="s">
        <v>0</v>
      </c>
      <c r="F175" s="23" t="str">
        <f>'1b-NaturalGas'!V61</f>
        <v/>
      </c>
      <c r="G175" s="23" t="str">
        <f>'1b-NaturalGas'!AP61</f>
        <v>.</v>
      </c>
      <c r="H175" s="23">
        <f>'1b-NaturalGas'!AQ61</f>
        <v>0</v>
      </c>
      <c r="I175" s="23" t="str">
        <f t="shared" si="2"/>
        <v>.</v>
      </c>
    </row>
    <row r="176" spans="1:9" s="23" customFormat="1" x14ac:dyDescent="0.25">
      <c r="A176" s="23" t="str">
        <f>'1b-NaturalGas'!B62</f>
        <v>N</v>
      </c>
      <c r="B176" s="23" t="str">
        <f>'1b-NaturalGas'!A62</f>
        <v>Q1b.1.4_G9</v>
      </c>
      <c r="C176" s="29" t="str">
        <f>LEFT('1b-NaturalGas'!$E$58,FIND("(Q",'1b-NaturalGas'!$E$58)-2)&amp;" - "&amp;'1b-NaturalGas'!F62</f>
        <v>Do federal, national, state regional or provincial governments control the largest firm in each of the following sectors? - Gas storage</v>
      </c>
      <c r="D176" s="23" t="str">
        <f>IF(OR('1b-NaturalGas'!B62="N",'1b-NaturalGas'!B62="NI"),"N",'1b-NaturalGas'!C62)</f>
        <v>N</v>
      </c>
      <c r="E176" s="29" t="s">
        <v>0</v>
      </c>
      <c r="F176" s="23" t="str">
        <f>'1b-NaturalGas'!V62</f>
        <v/>
      </c>
      <c r="G176" s="23" t="str">
        <f>'1b-NaturalGas'!AP62</f>
        <v>.</v>
      </c>
      <c r="H176" s="23">
        <f>'1b-NaturalGas'!AQ62</f>
        <v>0</v>
      </c>
      <c r="I176" s="23" t="str">
        <f t="shared" si="2"/>
        <v>.</v>
      </c>
    </row>
    <row r="177" spans="1:9" s="23" customFormat="1" x14ac:dyDescent="0.25">
      <c r="A177" s="23" t="str">
        <f>'1b-NaturalGas'!B63</f>
        <v>N</v>
      </c>
      <c r="B177" s="23" t="str">
        <f>'1b-NaturalGas'!A63</f>
        <v>Q1b.1.4_G5</v>
      </c>
      <c r="C177" s="29" t="str">
        <f>LEFT('1b-NaturalGas'!$E$58,FIND("(Q",'1b-NaturalGas'!$E$58)-2)&amp;" - "&amp;'1b-NaturalGas'!F63</f>
        <v xml:space="preserve">Do federal, national, state regional or provincial governments control the largest firm in each of the following sectors? - Gas retail supply </v>
      </c>
      <c r="D177" s="23" t="str">
        <f>IF(OR('1b-NaturalGas'!B63="N",'1b-NaturalGas'!B63="NI"),"N",'1b-NaturalGas'!C63)</f>
        <v>N</v>
      </c>
      <c r="E177" s="29" t="s">
        <v>0</v>
      </c>
      <c r="F177" s="23" t="str">
        <f>'1b-NaturalGas'!V63</f>
        <v/>
      </c>
      <c r="G177" s="23" t="str">
        <f>'1b-NaturalGas'!AP63</f>
        <v>.</v>
      </c>
      <c r="H177" s="23">
        <f>'1b-NaturalGas'!AQ63</f>
        <v>0</v>
      </c>
      <c r="I177" s="23" t="str">
        <f t="shared" si="2"/>
        <v>.</v>
      </c>
    </row>
    <row r="178" spans="1:9" s="23" customFormat="1" x14ac:dyDescent="0.25">
      <c r="A178" s="23" t="str">
        <f>'1b-NaturalGas'!B64</f>
        <v>NI</v>
      </c>
      <c r="B178" s="23" t="str">
        <f>'1b-NaturalGas'!A64</f>
        <v>Q1b.1.4a</v>
      </c>
      <c r="C178" s="29" t="str">
        <f>LEFT('1b-NaturalGas'!E64,FIND("(Q",'1b-NaturalGas'!E64)-2)</f>
        <v>Please, if you answered yes, indicate the name of the firms and explain or provide a link to a document (e.g. annual report) that contains the ownership structure of the firm</v>
      </c>
      <c r="D178" s="23" t="str">
        <f>IF(OR('1b-NaturalGas'!B64="N",'1b-NaturalGas'!B64="NI"),"N",'1b-NaturalGas'!C64)</f>
        <v>N</v>
      </c>
      <c r="E178" s="29" t="s">
        <v>0</v>
      </c>
      <c r="F178" s="23" t="str">
        <f>'1b-NaturalGas'!V64</f>
        <v/>
      </c>
      <c r="G178" s="23" t="str">
        <f>'1b-NaturalGas'!AP64</f>
        <v>.</v>
      </c>
      <c r="H178" s="23">
        <f>'1b-NaturalGas'!AQ64</f>
        <v>0</v>
      </c>
      <c r="I178" s="23" t="str">
        <f t="shared" si="2"/>
        <v>.</v>
      </c>
    </row>
    <row r="179" spans="1:9" s="23" customFormat="1" x14ac:dyDescent="0.25">
      <c r="A179" s="23" t="str">
        <f>'1b-NaturalGas'!B65</f>
        <v>NI</v>
      </c>
      <c r="B179" s="23" t="str">
        <f>'1b-NaturalGas'!A65</f>
        <v>Q1b.1.4b</v>
      </c>
      <c r="C179" s="29" t="str">
        <f>LEFT('1b-NaturalGas'!E65,FIND("(Q",'1b-NaturalGas'!E65)-2)</f>
        <v>Please indicate how the market share of the firms assessed were calculated to answer this question</v>
      </c>
      <c r="D179" s="23" t="str">
        <f>IF(OR('1b-NaturalGas'!B65="N",'1b-NaturalGas'!B65="NI"),"N",'1b-NaturalGas'!C65)</f>
        <v>N</v>
      </c>
      <c r="E179" s="29" t="s">
        <v>0</v>
      </c>
      <c r="F179" s="23" t="str">
        <f>'1b-NaturalGas'!V65</f>
        <v/>
      </c>
      <c r="G179" s="23" t="str">
        <f>'1b-NaturalGas'!AP65</f>
        <v>.</v>
      </c>
      <c r="H179" s="23">
        <f>'1b-NaturalGas'!AQ65</f>
        <v>0</v>
      </c>
      <c r="I179" s="23" t="str">
        <f t="shared" si="2"/>
        <v>.</v>
      </c>
    </row>
    <row r="180" spans="1:9" s="23" customFormat="1" x14ac:dyDescent="0.25">
      <c r="A180" s="23" t="str">
        <f>'1b-NaturalGas'!B68</f>
        <v>N</v>
      </c>
      <c r="B180" s="23" t="str">
        <f>'1b-NaturalGas'!A68</f>
        <v>Q1b.1.5a_G1</v>
      </c>
      <c r="C180" s="29" t="str">
        <f>'1b-NaturalGas'!$E$66&amp;LEFT('1b-NaturalGas'!$E$67,FIND("(Q",'1b-NaturalGas'!$E$67)-2)&amp;" - "&amp;'1b-NaturalGas'!F68</f>
        <v>Do federal, national, state, regional or provincial governments have special voting rights in the largest firm in the sectors listed below, where such voting rights allow the government to:
Approve, appoint or remove more than half of the firm board - Gas generation</v>
      </c>
      <c r="D180" s="23" t="str">
        <f>IF(OR('1b-NaturalGas'!B68="N",'1b-NaturalGas'!B68="NI"),"N",'1b-NaturalGas'!C68)</f>
        <v>N</v>
      </c>
      <c r="E180" s="29" t="s">
        <v>0</v>
      </c>
      <c r="F180" s="23" t="str">
        <f>'1b-NaturalGas'!V68</f>
        <v/>
      </c>
      <c r="G180" s="23" t="str">
        <f>'1b-NaturalGas'!AP68</f>
        <v>.</v>
      </c>
      <c r="H180" s="23">
        <f>'1b-NaturalGas'!AQ68</f>
        <v>0</v>
      </c>
      <c r="I180" s="23" t="str">
        <f t="shared" si="2"/>
        <v>.</v>
      </c>
    </row>
    <row r="181" spans="1:9" s="23" customFormat="1" x14ac:dyDescent="0.25">
      <c r="A181" s="23" t="str">
        <f>'1b-NaturalGas'!B69</f>
        <v>N</v>
      </c>
      <c r="B181" s="23" t="str">
        <f>'1b-NaturalGas'!A69</f>
        <v>Q1b.1.5a_G3</v>
      </c>
      <c r="C181" s="29" t="str">
        <f>'1b-NaturalGas'!$E$66&amp;LEFT('1b-NaturalGas'!$E$67,FIND("(Q",'1b-NaturalGas'!$E$67)-2)&amp;" - "&amp;'1b-NaturalGas'!F69</f>
        <v xml:space="preserve">Do federal, national, state, regional or provincial governments have special voting rights in the largest firm in the sectors listed below, where such voting rights allow the government to:
Approve, appoint or remove more than half of the firm board - Gas transmission </v>
      </c>
      <c r="D181" s="23" t="str">
        <f>IF(OR('1b-NaturalGas'!B69="N",'1b-NaturalGas'!B69="NI"),"N",'1b-NaturalGas'!C69)</f>
        <v>N</v>
      </c>
      <c r="E181" s="29" t="s">
        <v>0</v>
      </c>
      <c r="F181" s="23" t="str">
        <f>'1b-NaturalGas'!V69</f>
        <v/>
      </c>
      <c r="G181" s="23" t="str">
        <f>'1b-NaturalGas'!AP69</f>
        <v>.</v>
      </c>
      <c r="H181" s="23">
        <f>'1b-NaturalGas'!AQ69</f>
        <v>0</v>
      </c>
      <c r="I181" s="23" t="str">
        <f t="shared" si="2"/>
        <v>.</v>
      </c>
    </row>
    <row r="182" spans="1:9" s="23" customFormat="1" x14ac:dyDescent="0.25">
      <c r="A182" s="23" t="str">
        <f>'1b-NaturalGas'!B70</f>
        <v>N</v>
      </c>
      <c r="B182" s="23" t="str">
        <f>'1b-NaturalGas'!A70</f>
        <v>Q1b.1.5a_G4</v>
      </c>
      <c r="C182" s="29" t="str">
        <f>'1b-NaturalGas'!$E$66&amp;LEFT('1b-NaturalGas'!$E$67,FIND("(Q",'1b-NaturalGas'!$E$67)-2)&amp;" - "&amp;'1b-NaturalGas'!F70</f>
        <v xml:space="preserve">Do federal, national, state, regional or provincial governments have special voting rights in the largest firm in the sectors listed below, where such voting rights allow the government to:
Approve, appoint or remove more than half of the firm board - Gas distribution </v>
      </c>
      <c r="D182" s="23" t="str">
        <f>IF(OR('1b-NaturalGas'!B70="N",'1b-NaturalGas'!B70="NI"),"N",'1b-NaturalGas'!C70)</f>
        <v>N</v>
      </c>
      <c r="E182" s="29" t="s">
        <v>0</v>
      </c>
      <c r="F182" s="23" t="str">
        <f>'1b-NaturalGas'!V70</f>
        <v/>
      </c>
      <c r="G182" s="23" t="str">
        <f>'1b-NaturalGas'!AP70</f>
        <v>.</v>
      </c>
      <c r="H182" s="23">
        <f>'1b-NaturalGas'!AQ70</f>
        <v>0</v>
      </c>
      <c r="I182" s="23" t="str">
        <f t="shared" si="2"/>
        <v>.</v>
      </c>
    </row>
    <row r="183" spans="1:9" s="23" customFormat="1" x14ac:dyDescent="0.25">
      <c r="A183" s="23" t="str">
        <f>'1b-NaturalGas'!B71</f>
        <v>N</v>
      </c>
      <c r="B183" s="23" t="str">
        <f>'1b-NaturalGas'!A71</f>
        <v>Q1b.1.5a_G9</v>
      </c>
      <c r="C183" s="29" t="str">
        <f>'1b-NaturalGas'!$E$66&amp;LEFT('1b-NaturalGas'!$E$67,FIND("(Q",'1b-NaturalGas'!$E$67)-2)&amp;" - "&amp;'1b-NaturalGas'!F71</f>
        <v>Do federal, national, state, regional or provincial governments have special voting rights in the largest firm in the sectors listed below, where such voting rights allow the government to:
Approve, appoint or remove more than half of the firm board - Gas storage</v>
      </c>
      <c r="D183" s="23" t="str">
        <f>IF(OR('1b-NaturalGas'!B71="N",'1b-NaturalGas'!B71="NI"),"N",'1b-NaturalGas'!C71)</f>
        <v>N</v>
      </c>
      <c r="E183" s="29" t="s">
        <v>0</v>
      </c>
      <c r="F183" s="23" t="str">
        <f>'1b-NaturalGas'!V71</f>
        <v/>
      </c>
      <c r="G183" s="23" t="str">
        <f>'1b-NaturalGas'!AP71</f>
        <v>.</v>
      </c>
      <c r="H183" s="23">
        <f>'1b-NaturalGas'!AQ71</f>
        <v>0</v>
      </c>
      <c r="I183" s="23" t="str">
        <f t="shared" si="2"/>
        <v>.</v>
      </c>
    </row>
    <row r="184" spans="1:9" s="23" customFormat="1" x14ac:dyDescent="0.25">
      <c r="A184" s="23" t="str">
        <f>'1b-NaturalGas'!B72</f>
        <v>N</v>
      </c>
      <c r="B184" s="23" t="str">
        <f>'1b-NaturalGas'!A72</f>
        <v>Q1b.1.5a_G5</v>
      </c>
      <c r="C184" s="29" t="str">
        <f>'1b-NaturalGas'!$E$66&amp;LEFT('1b-NaturalGas'!$E$67,FIND("(Q",'1b-NaturalGas'!$E$67)-2)&amp;" - "&amp;'1b-NaturalGas'!F72</f>
        <v xml:space="preserve">Do federal, national, state, regional or provincial governments have special voting rights in the largest firm in the sectors listed below, where such voting rights allow the government to:
Approve, appoint or remove more than half of the firm board - Gas retail supply </v>
      </c>
      <c r="D184" s="23" t="str">
        <f>IF(OR('1b-NaturalGas'!B72="N",'1b-NaturalGas'!B72="NI"),"N",'1b-NaturalGas'!C72)</f>
        <v>N</v>
      </c>
      <c r="E184" s="29" t="s">
        <v>0</v>
      </c>
      <c r="F184" s="23" t="str">
        <f>'1b-NaturalGas'!V72</f>
        <v/>
      </c>
      <c r="G184" s="23" t="str">
        <f>'1b-NaturalGas'!AP72</f>
        <v>.</v>
      </c>
      <c r="H184" s="23">
        <f>'1b-NaturalGas'!AQ72</f>
        <v>0</v>
      </c>
      <c r="I184" s="23" t="str">
        <f t="shared" si="2"/>
        <v>.</v>
      </c>
    </row>
    <row r="185" spans="1:9" s="23" customFormat="1" x14ac:dyDescent="0.25">
      <c r="A185" s="23" t="str">
        <f>'1b-NaturalGas'!B74</f>
        <v>N</v>
      </c>
      <c r="B185" s="23" t="str">
        <f>'1b-NaturalGas'!A74</f>
        <v>Q1b.1.5b_G1</v>
      </c>
      <c r="C185" s="29" t="str">
        <f>'1b-NaturalGas'!$E$66&amp;LEFT('1b-NaturalGas'!$E$73,FIND("(Q",'1b-NaturalGas'!$E$73)-2)&amp;" - "&amp;'1b-NaturalGas'!F74</f>
        <v>Do federal, national, state, regional or provincial governments have special voting rights in the largest firm in the sectors listed below, where such voting rights allow the government to:
Block the sale of shares that could lead to change in the control of the firm - Gas generation</v>
      </c>
      <c r="D185" s="23" t="str">
        <f>IF(OR('1b-NaturalGas'!B74="N",'1b-NaturalGas'!B74="NI"),"N",'1b-NaturalGas'!C74)</f>
        <v>N</v>
      </c>
      <c r="E185" s="29" t="s">
        <v>0</v>
      </c>
      <c r="F185" s="23" t="str">
        <f>'1b-NaturalGas'!V74</f>
        <v/>
      </c>
      <c r="G185" s="23" t="str">
        <f>'1b-NaturalGas'!AP74</f>
        <v>.</v>
      </c>
      <c r="H185" s="23">
        <f>'1b-NaturalGas'!AQ74</f>
        <v>0</v>
      </c>
      <c r="I185" s="23" t="str">
        <f t="shared" si="2"/>
        <v>.</v>
      </c>
    </row>
    <row r="186" spans="1:9" s="23" customFormat="1" x14ac:dyDescent="0.25">
      <c r="A186" s="23" t="str">
        <f>'1b-NaturalGas'!B75</f>
        <v>N</v>
      </c>
      <c r="B186" s="23" t="str">
        <f>'1b-NaturalGas'!A75</f>
        <v>Q1b.1.5b_G3</v>
      </c>
      <c r="C186" s="29" t="str">
        <f>'1b-NaturalGas'!$E$66&amp;LEFT('1b-NaturalGas'!$E$73,FIND("(Q",'1b-NaturalGas'!$E$73)-2)&amp;" - "&amp;'1b-NaturalGas'!F75</f>
        <v xml:space="preserve">Do federal, national, state, regional or provincial governments have special voting rights in the largest firm in the sectors listed below, where such voting rights allow the government to:
Block the sale of shares that could lead to change in the control of the firm - Gas transmission </v>
      </c>
      <c r="D186" s="23" t="str">
        <f>IF(OR('1b-NaturalGas'!B75="N",'1b-NaturalGas'!B75="NI"),"N",'1b-NaturalGas'!C75)</f>
        <v>N</v>
      </c>
      <c r="E186" s="29" t="s">
        <v>0</v>
      </c>
      <c r="F186" s="23" t="str">
        <f>'1b-NaturalGas'!V75</f>
        <v/>
      </c>
      <c r="G186" s="23" t="str">
        <f>'1b-NaturalGas'!AP75</f>
        <v>.</v>
      </c>
      <c r="H186" s="23">
        <f>'1b-NaturalGas'!AQ75</f>
        <v>0</v>
      </c>
      <c r="I186" s="23" t="str">
        <f t="shared" si="2"/>
        <v>.</v>
      </c>
    </row>
    <row r="187" spans="1:9" s="23" customFormat="1" x14ac:dyDescent="0.25">
      <c r="A187" s="23" t="str">
        <f>'1b-NaturalGas'!B76</f>
        <v>N</v>
      </c>
      <c r="B187" s="23" t="str">
        <f>'1b-NaturalGas'!A76</f>
        <v>Q1b.1.5b_G4</v>
      </c>
      <c r="C187" s="29" t="str">
        <f>'1b-NaturalGas'!$E$66&amp;LEFT('1b-NaturalGas'!$E$73,FIND("(Q",'1b-NaturalGas'!$E$73)-2)&amp;" - "&amp;'1b-NaturalGas'!F76</f>
        <v xml:space="preserve">Do federal, national, state, regional or provincial governments have special voting rights in the largest firm in the sectors listed below, where such voting rights allow the government to:
Block the sale of shares that could lead to change in the control of the firm - Gas distribution </v>
      </c>
      <c r="D187" s="23" t="str">
        <f>IF(OR('1b-NaturalGas'!B76="N",'1b-NaturalGas'!B76="NI"),"N",'1b-NaturalGas'!C76)</f>
        <v>N</v>
      </c>
      <c r="E187" s="29" t="s">
        <v>0</v>
      </c>
      <c r="F187" s="23" t="str">
        <f>'1b-NaturalGas'!V76</f>
        <v/>
      </c>
      <c r="G187" s="23" t="str">
        <f>'1b-NaturalGas'!AP76</f>
        <v>.</v>
      </c>
      <c r="H187" s="23">
        <f>'1b-NaturalGas'!AQ76</f>
        <v>0</v>
      </c>
      <c r="I187" s="23" t="str">
        <f t="shared" si="2"/>
        <v>.</v>
      </c>
    </row>
    <row r="188" spans="1:9" s="23" customFormat="1" x14ac:dyDescent="0.25">
      <c r="A188" s="23" t="str">
        <f>'1b-NaturalGas'!B77</f>
        <v>N</v>
      </c>
      <c r="B188" s="23" t="str">
        <f>'1b-NaturalGas'!A77</f>
        <v>Q1b.1.5b_G9</v>
      </c>
      <c r="C188" s="29" t="str">
        <f>'1b-NaturalGas'!$E$66&amp;LEFT('1b-NaturalGas'!$E$73,FIND("(Q",'1b-NaturalGas'!$E$73)-2)&amp;" - "&amp;'1b-NaturalGas'!F77</f>
        <v>Do federal, national, state, regional or provincial governments have special voting rights in the largest firm in the sectors listed below, where such voting rights allow the government to:
Block the sale of shares that could lead to change in the control of the firm - Gas storage</v>
      </c>
      <c r="D188" s="23" t="str">
        <f>IF(OR('1b-NaturalGas'!B77="N",'1b-NaturalGas'!B77="NI"),"N",'1b-NaturalGas'!C77)</f>
        <v>N</v>
      </c>
      <c r="E188" s="29" t="s">
        <v>0</v>
      </c>
      <c r="F188" s="23" t="str">
        <f>'1b-NaturalGas'!V77</f>
        <v/>
      </c>
      <c r="G188" s="23" t="str">
        <f>'1b-NaturalGas'!AP77</f>
        <v>.</v>
      </c>
      <c r="H188" s="23">
        <f>'1b-NaturalGas'!AQ77</f>
        <v>0</v>
      </c>
      <c r="I188" s="23" t="str">
        <f t="shared" si="2"/>
        <v>.</v>
      </c>
    </row>
    <row r="189" spans="1:9" s="23" customFormat="1" x14ac:dyDescent="0.25">
      <c r="A189" s="23" t="str">
        <f>'1b-NaturalGas'!B78</f>
        <v>N</v>
      </c>
      <c r="B189" s="23" t="str">
        <f>'1b-NaturalGas'!A78</f>
        <v>Q1b.1.5b_G5</v>
      </c>
      <c r="C189" s="29" t="str">
        <f>'1b-NaturalGas'!$E$66&amp;LEFT('1b-NaturalGas'!$E$73,FIND("(Q",'1b-NaturalGas'!$E$73)-2)&amp;" - "&amp;'1b-NaturalGas'!F78</f>
        <v xml:space="preserve">Do federal, national, state, regional or provincial governments have special voting rights in the largest firm in the sectors listed below, where such voting rights allow the government to:
Block the sale of shares that could lead to change in the control of the firm - Gas retail supply </v>
      </c>
      <c r="D189" s="23" t="str">
        <f>IF(OR('1b-NaturalGas'!B78="N",'1b-NaturalGas'!B78="NI"),"N",'1b-NaturalGas'!C78)</f>
        <v>N</v>
      </c>
      <c r="E189" s="29" t="s">
        <v>0</v>
      </c>
      <c r="F189" s="23" t="str">
        <f>'1b-NaturalGas'!V78</f>
        <v/>
      </c>
      <c r="G189" s="23" t="str">
        <f>'1b-NaturalGas'!AP78</f>
        <v>.</v>
      </c>
      <c r="H189" s="23">
        <f>'1b-NaturalGas'!AQ78</f>
        <v>0</v>
      </c>
      <c r="I189" s="23" t="str">
        <f t="shared" si="2"/>
        <v>.</v>
      </c>
    </row>
    <row r="190" spans="1:9" s="23" customFormat="1" x14ac:dyDescent="0.25">
      <c r="A190" s="23" t="str">
        <f>'1b-NaturalGas'!B80</f>
        <v>N</v>
      </c>
      <c r="B190" s="23" t="str">
        <f>'1b-NaturalGas'!A80</f>
        <v>Q1b.1.5c_G1</v>
      </c>
      <c r="C190" s="29" t="str">
        <f>'1b-NaturalGas'!$E$66&amp;LEFT('1b-NaturalGas'!$E$79,FIND("(Q",'1b-NaturalGas'!$E$79)-2)&amp;" - "&amp;'1b-NaturalGas'!F80</f>
        <v>Do federal, national, state, regional or provincial governments have special voting rights in the largest firm in the sectors listed below, where such voting rights allow the government to:
Prevent the relocation of the firm outside the national territory - Gas generation</v>
      </c>
      <c r="D190" s="23" t="str">
        <f>IF(OR('1b-NaturalGas'!B80="N",'1b-NaturalGas'!B80="NI"),"N",'1b-NaturalGas'!C80)</f>
        <v>N</v>
      </c>
      <c r="E190" s="29" t="s">
        <v>0</v>
      </c>
      <c r="F190" s="23" t="str">
        <f>'1b-NaturalGas'!V80</f>
        <v/>
      </c>
      <c r="G190" s="23" t="str">
        <f>'1b-NaturalGas'!AP80</f>
        <v>.</v>
      </c>
      <c r="H190" s="23">
        <f>'1b-NaturalGas'!AQ80</f>
        <v>0</v>
      </c>
      <c r="I190" s="23" t="str">
        <f t="shared" si="2"/>
        <v>.</v>
      </c>
    </row>
    <row r="191" spans="1:9" s="23" customFormat="1" x14ac:dyDescent="0.25">
      <c r="A191" s="23" t="str">
        <f>'1b-NaturalGas'!B81</f>
        <v>N</v>
      </c>
      <c r="B191" s="23" t="str">
        <f>'1b-NaturalGas'!A81</f>
        <v>Q1b.1.5c_G3</v>
      </c>
      <c r="C191" s="29" t="str">
        <f>'1b-NaturalGas'!$E$66&amp;LEFT('1b-NaturalGas'!$E$79,FIND("(Q",'1b-NaturalGas'!$E$79)-2)&amp;" - "&amp;'1b-NaturalGas'!F81</f>
        <v xml:space="preserve">Do federal, national, state, regional or provincial governments have special voting rights in the largest firm in the sectors listed below, where such voting rights allow the government to:
Prevent the relocation of the firm outside the national territory - Gas transmission </v>
      </c>
      <c r="D191" s="23" t="str">
        <f>IF(OR('1b-NaturalGas'!B81="N",'1b-NaturalGas'!B81="NI"),"N",'1b-NaturalGas'!C81)</f>
        <v>N</v>
      </c>
      <c r="E191" s="29" t="s">
        <v>0</v>
      </c>
      <c r="F191" s="23" t="str">
        <f>'1b-NaturalGas'!V81</f>
        <v/>
      </c>
      <c r="G191" s="23" t="str">
        <f>'1b-NaturalGas'!AP81</f>
        <v>.</v>
      </c>
      <c r="H191" s="23">
        <f>'1b-NaturalGas'!AQ81</f>
        <v>0</v>
      </c>
      <c r="I191" s="23" t="str">
        <f t="shared" si="2"/>
        <v>.</v>
      </c>
    </row>
    <row r="192" spans="1:9" s="23" customFormat="1" x14ac:dyDescent="0.25">
      <c r="A192" s="23" t="str">
        <f>'1b-NaturalGas'!B82</f>
        <v>N</v>
      </c>
      <c r="B192" s="23" t="str">
        <f>'1b-NaturalGas'!A82</f>
        <v>Q1b.1.5c_G4</v>
      </c>
      <c r="C192" s="29" t="str">
        <f>'1b-NaturalGas'!$E$66&amp;LEFT('1b-NaturalGas'!$E$79,FIND("(Q",'1b-NaturalGas'!$E$79)-2)&amp;" - "&amp;'1b-NaturalGas'!F82</f>
        <v xml:space="preserve">Do federal, national, state, regional or provincial governments have special voting rights in the largest firm in the sectors listed below, where such voting rights allow the government to:
Prevent the relocation of the firm outside the national territory - Gas distribution </v>
      </c>
      <c r="D192" s="23" t="str">
        <f>IF(OR('1b-NaturalGas'!B82="N",'1b-NaturalGas'!B82="NI"),"N",'1b-NaturalGas'!C82)</f>
        <v>N</v>
      </c>
      <c r="E192" s="29" t="s">
        <v>0</v>
      </c>
      <c r="F192" s="23" t="str">
        <f>'1b-NaturalGas'!V82</f>
        <v/>
      </c>
      <c r="G192" s="23" t="str">
        <f>'1b-NaturalGas'!AP82</f>
        <v>.</v>
      </c>
      <c r="H192" s="23">
        <f>'1b-NaturalGas'!AQ82</f>
        <v>0</v>
      </c>
      <c r="I192" s="23" t="str">
        <f t="shared" si="2"/>
        <v>.</v>
      </c>
    </row>
    <row r="193" spans="1:9" s="23" customFormat="1" x14ac:dyDescent="0.25">
      <c r="A193" s="23" t="str">
        <f>'1b-NaturalGas'!B83</f>
        <v>N</v>
      </c>
      <c r="B193" s="23" t="str">
        <f>'1b-NaturalGas'!A83</f>
        <v>Q1b.1.5c_G9</v>
      </c>
      <c r="C193" s="29" t="str">
        <f>'1b-NaturalGas'!$E$66&amp;LEFT('1b-NaturalGas'!$E$79,FIND("(Q",'1b-NaturalGas'!$E$79)-2)&amp;" - "&amp;'1b-NaturalGas'!F83</f>
        <v>Do federal, national, state, regional or provincial governments have special voting rights in the largest firm in the sectors listed below, where such voting rights allow the government to:
Prevent the relocation of the firm outside the national territory - Gas storage</v>
      </c>
      <c r="D193" s="23" t="str">
        <f>IF(OR('1b-NaturalGas'!B83="N",'1b-NaturalGas'!B83="NI"),"N",'1b-NaturalGas'!C83)</f>
        <v>N</v>
      </c>
      <c r="E193" s="29" t="s">
        <v>0</v>
      </c>
      <c r="F193" s="23" t="str">
        <f>'1b-NaturalGas'!V83</f>
        <v/>
      </c>
      <c r="G193" s="23" t="str">
        <f>'1b-NaturalGas'!AP83</f>
        <v>.</v>
      </c>
      <c r="H193" s="23">
        <f>'1b-NaturalGas'!AQ83</f>
        <v>0</v>
      </c>
      <c r="I193" s="23" t="str">
        <f t="shared" si="2"/>
        <v>.</v>
      </c>
    </row>
    <row r="194" spans="1:9" s="23" customFormat="1" x14ac:dyDescent="0.25">
      <c r="A194" s="23" t="str">
        <f>'1b-NaturalGas'!B84</f>
        <v>N</v>
      </c>
      <c r="B194" s="23" t="str">
        <f>'1b-NaturalGas'!A84</f>
        <v>Q1b.1.5c_G5</v>
      </c>
      <c r="C194" s="29" t="str">
        <f>'1b-NaturalGas'!$E$66&amp;LEFT('1b-NaturalGas'!$E$79,FIND("(Q",'1b-NaturalGas'!$E$79)-2)&amp;" - "&amp;'1b-NaturalGas'!F84</f>
        <v xml:space="preserve">Do federal, national, state, regional or provincial governments have special voting rights in the largest firm in the sectors listed below, where such voting rights allow the government to:
Prevent the relocation of the firm outside the national territory - Gas retail supply </v>
      </c>
      <c r="D194" s="23" t="str">
        <f>IF(OR('1b-NaturalGas'!B84="N",'1b-NaturalGas'!B84="NI"),"N",'1b-NaturalGas'!C84)</f>
        <v>N</v>
      </c>
      <c r="E194" s="29" t="s">
        <v>0</v>
      </c>
      <c r="F194" s="23" t="str">
        <f>'1b-NaturalGas'!V84</f>
        <v/>
      </c>
      <c r="G194" s="23" t="str">
        <f>'1b-NaturalGas'!AP84</f>
        <v>.</v>
      </c>
      <c r="H194" s="23">
        <f>'1b-NaturalGas'!AQ84</f>
        <v>0</v>
      </c>
      <c r="I194" s="23" t="str">
        <f t="shared" si="2"/>
        <v>.</v>
      </c>
    </row>
    <row r="195" spans="1:9" s="23" customFormat="1" x14ac:dyDescent="0.25">
      <c r="A195" s="23" t="str">
        <f>'1b-NaturalGas'!B85</f>
        <v>NI</v>
      </c>
      <c r="B195" s="23" t="str">
        <f>'1b-NaturalGas'!A85</f>
        <v>Q1b.1.5d</v>
      </c>
      <c r="C195" s="29" t="str">
        <f>LEFT('1b-NaturalGas'!E85,FIND("(Q",'1b-NaturalGas'!E85)-2)</f>
        <v>Please, if you answered yes to any of the questions on voting rights, indicate the name of the firm in which such rights are held and include a link to a document (e.g. annual report) that provides evidence of the existence of these special voting rights and details about their nature.</v>
      </c>
      <c r="D195" s="23" t="str">
        <f>IF(OR('1b-NaturalGas'!B85="N",'1b-NaturalGas'!B85="NI"),"N",'1b-NaturalGas'!C85)</f>
        <v>N</v>
      </c>
      <c r="E195" s="29" t="s">
        <v>0</v>
      </c>
      <c r="F195" s="23" t="str">
        <f>'1b-NaturalGas'!V85</f>
        <v/>
      </c>
      <c r="G195" s="23" t="str">
        <f>'1b-NaturalGas'!AP85</f>
        <v>.</v>
      </c>
      <c r="H195" s="23">
        <f>'1b-NaturalGas'!AQ85</f>
        <v>0</v>
      </c>
      <c r="I195" s="23" t="str">
        <f t="shared" ref="I195:I258" si="3">IF(H195=0,".",H195)</f>
        <v>.</v>
      </c>
    </row>
    <row r="196" spans="1:9" s="23" customFormat="1" x14ac:dyDescent="0.25">
      <c r="A196" s="23" t="str">
        <f>'1b-NaturalGas'!B87</f>
        <v>ETS</v>
      </c>
      <c r="B196" s="23" t="str">
        <f>'1b-NaturalGas'!A87</f>
        <v>Q1b.1.6_G1</v>
      </c>
      <c r="C196" s="29" t="str">
        <f>LEFT('1b-NaturalGas'!$E$86,FIND("(Q",'1b-NaturalGas'!$E$86)-2)&amp;" - "&amp;'1b-NaturalGas'!F87</f>
        <v xml:space="preserve">Do national, state, regional provincial or municipal governments hold equity stakes in the largest firm in the following sectors? - Gas generation </v>
      </c>
      <c r="D196" s="23" t="str">
        <f>IF(OR('1b-NaturalGas'!B87="N",'1b-NaturalGas'!B87="NI"),"N",'1b-NaturalGas'!C87)</f>
        <v>Q2.1.1_G1</v>
      </c>
      <c r="E196" s="29" t="s">
        <v>1158</v>
      </c>
      <c r="F196" s="23" t="str">
        <f>'1b-NaturalGas'!V87</f>
        <v/>
      </c>
      <c r="G196" s="23" t="str">
        <f>'1b-NaturalGas'!AP87</f>
        <v>.</v>
      </c>
      <c r="H196" s="23">
        <f>'1b-NaturalGas'!AQ87</f>
        <v>0</v>
      </c>
      <c r="I196" s="23" t="str">
        <f t="shared" si="3"/>
        <v>.</v>
      </c>
    </row>
    <row r="197" spans="1:9" s="23" customFormat="1" x14ac:dyDescent="0.25">
      <c r="A197" s="23" t="str">
        <f>'1b-NaturalGas'!B88</f>
        <v>ETS</v>
      </c>
      <c r="B197" s="23" t="str">
        <f>'1b-NaturalGas'!A88</f>
        <v>Q1b.1.6_G2</v>
      </c>
      <c r="C197" s="29" t="str">
        <f>LEFT('1b-NaturalGas'!$E$86,FIND("(Q",'1b-NaturalGas'!$E$86)-2)&amp;" - "&amp;'1b-NaturalGas'!F88</f>
        <v xml:space="preserve">Do national, state, regional provincial or municipal governments hold equity stakes in the largest firm in the following sectors? - Gas import </v>
      </c>
      <c r="D197" s="23" t="str">
        <f>IF(OR('1b-NaturalGas'!B88="N",'1b-NaturalGas'!B88="NI"),"N",'1b-NaturalGas'!C88)</f>
        <v>Q2.1.1_G2</v>
      </c>
      <c r="E197" s="29" t="s">
        <v>1159</v>
      </c>
      <c r="F197" s="23" t="str">
        <f>'1b-NaturalGas'!V88</f>
        <v/>
      </c>
      <c r="G197" s="23" t="str">
        <f>'1b-NaturalGas'!AP88</f>
        <v>.</v>
      </c>
      <c r="H197" s="23">
        <f>'1b-NaturalGas'!AQ88</f>
        <v>0</v>
      </c>
      <c r="I197" s="23" t="str">
        <f t="shared" si="3"/>
        <v>.</v>
      </c>
    </row>
    <row r="198" spans="1:9" s="23" customFormat="1" x14ac:dyDescent="0.25">
      <c r="A198" s="23" t="str">
        <f>'1b-NaturalGas'!B89</f>
        <v>ETS</v>
      </c>
      <c r="B198" s="23" t="str">
        <f>'1b-NaturalGas'!A89</f>
        <v>Q1b.1.6_G6</v>
      </c>
      <c r="C198" s="29" t="str">
        <f>LEFT('1b-NaturalGas'!$E$86,FIND("(Q",'1b-NaturalGas'!$E$86)-2)&amp;" - "&amp;'1b-NaturalGas'!F89</f>
        <v>Do national, state, regional provincial or municipal governments hold equity stakes in the largest firm in the following sectors? - Gas export</v>
      </c>
      <c r="D198" s="23" t="str">
        <f>IF(OR('1b-NaturalGas'!B89="N",'1b-NaturalGas'!B89="NI"),"N",'1b-NaturalGas'!C89)</f>
        <v>Q2.1.1_G6</v>
      </c>
      <c r="E198" s="29" t="s">
        <v>1160</v>
      </c>
      <c r="F198" s="23" t="str">
        <f>'1b-NaturalGas'!V89</f>
        <v/>
      </c>
      <c r="G198" s="23" t="str">
        <f>'1b-NaturalGas'!AP89</f>
        <v>.</v>
      </c>
      <c r="H198" s="23">
        <f>'1b-NaturalGas'!AQ89</f>
        <v>0</v>
      </c>
      <c r="I198" s="23" t="str">
        <f t="shared" si="3"/>
        <v>.</v>
      </c>
    </row>
    <row r="199" spans="1:9" s="23" customFormat="1" x14ac:dyDescent="0.25">
      <c r="A199" s="23" t="str">
        <f>'1b-NaturalGas'!B90</f>
        <v>ETS</v>
      </c>
      <c r="B199" s="23" t="str">
        <f>'1b-NaturalGas'!A90</f>
        <v>Q1b.1.6_G9</v>
      </c>
      <c r="C199" s="29" t="str">
        <f>LEFT('1b-NaturalGas'!$E$86,FIND("(Q",'1b-NaturalGas'!$E$86)-2)&amp;" - "&amp;'1b-NaturalGas'!F90</f>
        <v>Do national, state, regional provincial or municipal governments hold equity stakes in the largest firm in the following sectors? - Gas storage</v>
      </c>
      <c r="D199" s="23" t="str">
        <f>IF(OR('1b-NaturalGas'!B90="N",'1b-NaturalGas'!B90="NI"),"N",'1b-NaturalGas'!C90)</f>
        <v>Q2.1.1_G4</v>
      </c>
      <c r="E199" s="29" t="s">
        <v>1161</v>
      </c>
      <c r="F199" s="23" t="str">
        <f>'1b-NaturalGas'!V90</f>
        <v/>
      </c>
      <c r="G199" s="23" t="str">
        <f>'1b-NaturalGas'!AP90</f>
        <v>.</v>
      </c>
      <c r="H199" s="23">
        <f>'1b-NaturalGas'!AQ90</f>
        <v>0</v>
      </c>
      <c r="I199" s="23" t="str">
        <f t="shared" si="3"/>
        <v>.</v>
      </c>
    </row>
    <row r="200" spans="1:9" s="23" customFormat="1" x14ac:dyDescent="0.25">
      <c r="A200" s="23" t="str">
        <f>'1b-NaturalGas'!B91</f>
        <v>ETS</v>
      </c>
      <c r="B200" s="23" t="str">
        <f>'1b-NaturalGas'!A91</f>
        <v>Q1b.1.6_G5</v>
      </c>
      <c r="C200" s="29" t="str">
        <f>LEFT('1b-NaturalGas'!$E$86,FIND("(Q",'1b-NaturalGas'!$E$86)-2)&amp;" - "&amp;'1b-NaturalGas'!F91</f>
        <v xml:space="preserve">Do national, state, regional provincial or municipal governments hold equity stakes in the largest firm in the following sectors? - Gas retail supply </v>
      </c>
      <c r="D200" s="23" t="str">
        <f>IF(OR('1b-NaturalGas'!B91="N",'1b-NaturalGas'!B91="NI"),"N",'1b-NaturalGas'!C91)</f>
        <v>Q2.1.1_G9</v>
      </c>
      <c r="E200" s="29" t="s">
        <v>1162</v>
      </c>
      <c r="F200" s="23" t="str">
        <f>'1b-NaturalGas'!V91</f>
        <v/>
      </c>
      <c r="G200" s="23" t="str">
        <f>'1b-NaturalGas'!AP91</f>
        <v>.</v>
      </c>
      <c r="H200" s="23">
        <f>'1b-NaturalGas'!AQ91</f>
        <v>0</v>
      </c>
      <c r="I200" s="23" t="str">
        <f t="shared" si="3"/>
        <v>.</v>
      </c>
    </row>
    <row r="201" spans="1:9" s="23" customFormat="1" x14ac:dyDescent="0.25">
      <c r="A201" s="23" t="str">
        <f>'1b-NaturalGas'!B93</f>
        <v>ETS</v>
      </c>
      <c r="B201" s="23" t="str">
        <f>'1b-NaturalGas'!A93</f>
        <v>Q1b.1.6a_G1</v>
      </c>
      <c r="C201" s="29" t="str">
        <f>LEFT('1b-NaturalGas'!$E$92,FIND("(Q",'1b-NaturalGas'!$E$92)-2)&amp;" - "&amp;'1b-NaturalGas'!F93</f>
        <v>What is the percentage of shares owned, either directly or indirectly, by the government in the largest firm in the following sectors? - Gas generation</v>
      </c>
      <c r="D201" s="23" t="str">
        <f>IF(OR('1b-NaturalGas'!B93="N",'1b-NaturalGas'!B93="NI"),"N",'1b-NaturalGas'!C93)</f>
        <v>Q2.1.1a_G1</v>
      </c>
      <c r="E201" s="29" t="s">
        <v>1163</v>
      </c>
      <c r="F201" s="23" t="str">
        <f>'1b-NaturalGas'!V93</f>
        <v/>
      </c>
      <c r="G201" s="23" t="str">
        <f>'1b-NaturalGas'!AP93</f>
        <v>.</v>
      </c>
      <c r="H201" s="23">
        <f>'1b-NaturalGas'!AQ93</f>
        <v>0</v>
      </c>
      <c r="I201" s="23" t="str">
        <f t="shared" si="3"/>
        <v>.</v>
      </c>
    </row>
    <row r="202" spans="1:9" s="23" customFormat="1" x14ac:dyDescent="0.25">
      <c r="A202" s="23" t="str">
        <f>'1b-NaturalGas'!B94</f>
        <v>ETS</v>
      </c>
      <c r="B202" s="23" t="str">
        <f>'1b-NaturalGas'!A94</f>
        <v>Q1b.1.6a_G2</v>
      </c>
      <c r="C202" s="29" t="str">
        <f>LEFT('1b-NaturalGas'!$E$92,FIND("(Q",'1b-NaturalGas'!$E$92)-2)&amp;" - "&amp;'1b-NaturalGas'!F94</f>
        <v>What is the percentage of shares owned, either directly or indirectly, by the government in the largest firm in the following sectors? - Gas import</v>
      </c>
      <c r="D202" s="23" t="str">
        <f>IF(OR('1b-NaturalGas'!B94="N",'1b-NaturalGas'!B94="NI"),"N",'1b-NaturalGas'!C94)</f>
        <v>Q2.1.1a_G2</v>
      </c>
      <c r="E202" s="29" t="s">
        <v>1164</v>
      </c>
      <c r="F202" s="23" t="str">
        <f>'1b-NaturalGas'!V94</f>
        <v/>
      </c>
      <c r="G202" s="23" t="str">
        <f>'1b-NaturalGas'!AP94</f>
        <v>.</v>
      </c>
      <c r="H202" s="23">
        <f>'1b-NaturalGas'!AQ94</f>
        <v>0</v>
      </c>
      <c r="I202" s="23" t="str">
        <f t="shared" si="3"/>
        <v>.</v>
      </c>
    </row>
    <row r="203" spans="1:9" s="23" customFormat="1" x14ac:dyDescent="0.25">
      <c r="A203" s="23" t="str">
        <f>'1b-NaturalGas'!B95</f>
        <v>ETS</v>
      </c>
      <c r="B203" s="23" t="str">
        <f>'1b-NaturalGas'!A95</f>
        <v>Q1b.1.6a_G6</v>
      </c>
      <c r="C203" s="29" t="str">
        <f>LEFT('1b-NaturalGas'!$E$92,FIND("(Q",'1b-NaturalGas'!$E$92)-2)&amp;" - "&amp;'1b-NaturalGas'!F95</f>
        <v>What is the percentage of shares owned, either directly or indirectly, by the government in the largest firm in the following sectors? - Gas export</v>
      </c>
      <c r="D203" s="23" t="str">
        <f>IF(OR('1b-NaturalGas'!B95="N",'1b-NaturalGas'!B95="NI"),"N",'1b-NaturalGas'!C95)</f>
        <v>Q2.1.1a_G6</v>
      </c>
      <c r="E203" s="29" t="s">
        <v>1165</v>
      </c>
      <c r="F203" s="23" t="str">
        <f>'1b-NaturalGas'!V95</f>
        <v/>
      </c>
      <c r="G203" s="23" t="str">
        <f>'1b-NaturalGas'!AP95</f>
        <v>.</v>
      </c>
      <c r="H203" s="23">
        <f>'1b-NaturalGas'!AQ95</f>
        <v>0</v>
      </c>
      <c r="I203" s="23" t="str">
        <f t="shared" si="3"/>
        <v>.</v>
      </c>
    </row>
    <row r="204" spans="1:9" s="23" customFormat="1" x14ac:dyDescent="0.25">
      <c r="A204" s="23" t="str">
        <f>'1b-NaturalGas'!B96</f>
        <v>ETS</v>
      </c>
      <c r="B204" s="23" t="str">
        <f>'1b-NaturalGas'!A96</f>
        <v>Q1b.1.6a_G9</v>
      </c>
      <c r="C204" s="29" t="str">
        <f>LEFT('1b-NaturalGas'!$E$92,FIND("(Q",'1b-NaturalGas'!$E$92)-2)&amp;" - "&amp;'1b-NaturalGas'!F96</f>
        <v>What is the percentage of shares owned, either directly or indirectly, by the government in the largest firm in the following sectors? - Gas storage</v>
      </c>
      <c r="D204" s="23" t="str">
        <f>IF(OR('1b-NaturalGas'!B96="N",'1b-NaturalGas'!B96="NI"),"N",'1b-NaturalGas'!C96)</f>
        <v>Q2.1.1a_G9</v>
      </c>
      <c r="E204" s="29" t="s">
        <v>1166</v>
      </c>
      <c r="F204" s="23" t="str">
        <f>'1b-NaturalGas'!V96</f>
        <v/>
      </c>
      <c r="G204" s="23" t="str">
        <f>'1b-NaturalGas'!AP96</f>
        <v>.</v>
      </c>
      <c r="H204" s="23">
        <f>'1b-NaturalGas'!AQ96</f>
        <v>0</v>
      </c>
      <c r="I204" s="23" t="str">
        <f t="shared" si="3"/>
        <v>.</v>
      </c>
    </row>
    <row r="205" spans="1:9" s="23" customFormat="1" x14ac:dyDescent="0.25">
      <c r="A205" s="23" t="str">
        <f>'1b-NaturalGas'!B97</f>
        <v>ETS</v>
      </c>
      <c r="B205" s="23" t="str">
        <f>'1b-NaturalGas'!A97</f>
        <v>Q1b.1.6a_G5</v>
      </c>
      <c r="C205" s="29" t="str">
        <f>LEFT('1b-NaturalGas'!$E$92,FIND("(Q",'1b-NaturalGas'!$E$92)-2)&amp;" - "&amp;'1b-NaturalGas'!F97</f>
        <v xml:space="preserve">What is the percentage of shares owned, either directly or indirectly, by the government in the largest firm in the following sectors? - Gas retail supply </v>
      </c>
      <c r="D205" s="23" t="str">
        <f>IF(OR('1b-NaturalGas'!B97="N",'1b-NaturalGas'!B97="NI"),"N",'1b-NaturalGas'!C97)</f>
        <v>Q2.1.1a_G5</v>
      </c>
      <c r="E205" s="29" t="s">
        <v>1167</v>
      </c>
      <c r="F205" s="23" t="str">
        <f>'1b-NaturalGas'!V97</f>
        <v/>
      </c>
      <c r="G205" s="23" t="str">
        <f>'1b-NaturalGas'!AP97</f>
        <v>.</v>
      </c>
      <c r="H205" s="23">
        <f>'1b-NaturalGas'!AQ97</f>
        <v>0</v>
      </c>
      <c r="I205" s="23" t="str">
        <f t="shared" si="3"/>
        <v>.</v>
      </c>
    </row>
    <row r="206" spans="1:9" s="23" customFormat="1" x14ac:dyDescent="0.25">
      <c r="A206" s="23" t="str">
        <f>'1b-NaturalGas'!B99</f>
        <v>EC</v>
      </c>
      <c r="B206" s="23" t="str">
        <f>'1b-NaturalGas'!A99</f>
        <v>Q1b.2.1</v>
      </c>
      <c r="C206" s="29" t="str">
        <f>LEFT('1b-NaturalGas'!E99,FIND("(Q",'1b-NaturalGas'!E99)-2)</f>
        <v>For which jurisdiction are you answering the questions?</v>
      </c>
      <c r="D206" s="23" t="str">
        <f>IF(OR('1b-NaturalGas'!B99="N",'1b-NaturalGas'!B99="NI"),"N",'1b-NaturalGas'!C99)</f>
        <v>Q2.02</v>
      </c>
      <c r="E206" s="29" t="s">
        <v>1091</v>
      </c>
      <c r="F206" s="23" t="str">
        <f>'1b-NaturalGas'!V99</f>
        <v/>
      </c>
      <c r="G206" s="23" t="str">
        <f>'1b-NaturalGas'!AP99</f>
        <v>.</v>
      </c>
      <c r="H206" s="23">
        <f>'1b-NaturalGas'!AQ99</f>
        <v>0</v>
      </c>
      <c r="I206" s="23" t="str">
        <f t="shared" si="3"/>
        <v>.</v>
      </c>
    </row>
    <row r="207" spans="1:9" s="23" customFormat="1" x14ac:dyDescent="0.25">
      <c r="A207" s="23" t="str">
        <f>'1b-NaturalGas'!B100</f>
        <v>NI</v>
      </c>
      <c r="B207" s="23" t="str">
        <f>'1b-NaturalGas'!A100</f>
        <v>Q1b.2.1a</v>
      </c>
      <c r="C207" s="29" t="str">
        <f>LEFT('1b-NaturalGas'!E100,FIND("(Q",'1b-NaturalGas'!E100)-2)</f>
        <v xml:space="preserve">In case you indicate that you are answering for the “State level” or “Subnational” level or “a combination of the above”, please always indicate the name of the jurisdiction </v>
      </c>
      <c r="D207" s="23" t="str">
        <f>IF(OR('1b-NaturalGas'!B100="N",'1b-NaturalGas'!B100="NI"),"N",'1b-NaturalGas'!C100)</f>
        <v>N</v>
      </c>
      <c r="E207" s="29" t="s">
        <v>0</v>
      </c>
      <c r="F207" s="23" t="str">
        <f>'1b-NaturalGas'!V100</f>
        <v/>
      </c>
      <c r="G207" s="23" t="str">
        <f>'1b-NaturalGas'!AP100</f>
        <v>.</v>
      </c>
      <c r="H207" s="23">
        <f>'1b-NaturalGas'!AQ100</f>
        <v>0</v>
      </c>
      <c r="I207" s="23" t="str">
        <f t="shared" si="3"/>
        <v>.</v>
      </c>
    </row>
    <row r="208" spans="1:9" s="23" customFormat="1" x14ac:dyDescent="0.25">
      <c r="A208" s="23" t="str">
        <f>'1b-NaturalGas'!B102</f>
        <v>EC</v>
      </c>
      <c r="B208" s="23" t="str">
        <f>'1b-NaturalGas'!A102</f>
        <v>Q1b.2.2_G1</v>
      </c>
      <c r="C208" s="29" t="str">
        <f>LEFT('1b-NaturalGas'!$E$101,FIND("(Q",'1b-NaturalGas'!$E$101)-2)&amp;" - "&amp;'1b-NaturalGas'!F102</f>
        <v>Do laws or regulations restrict the number of competing firms allowed to operate a business (e.g. by establishing a legal monopoly or duopoly, or a limited number of operators) in each of the following sectors? - Gas generation</v>
      </c>
      <c r="D208" s="23" t="str">
        <f>IF(OR('1b-NaturalGas'!B102="N",'1b-NaturalGas'!B102="NI"),"N",'1b-NaturalGas'!C102)</f>
        <v>Q2.2.1_G1</v>
      </c>
      <c r="E208" s="29" t="s">
        <v>1168</v>
      </c>
      <c r="F208" s="23" t="str">
        <f>'1b-NaturalGas'!V102</f>
        <v/>
      </c>
      <c r="G208" s="23" t="str">
        <f>'1b-NaturalGas'!AP102</f>
        <v>.</v>
      </c>
      <c r="H208" s="23">
        <f>'1b-NaturalGas'!AQ102</f>
        <v>0</v>
      </c>
      <c r="I208" s="23" t="str">
        <f t="shared" si="3"/>
        <v>.</v>
      </c>
    </row>
    <row r="209" spans="1:9" s="23" customFormat="1" x14ac:dyDescent="0.25">
      <c r="A209" s="23" t="str">
        <f>'1b-NaturalGas'!B103</f>
        <v>EC</v>
      </c>
      <c r="B209" s="23" t="str">
        <f>'1b-NaturalGas'!A103</f>
        <v>Q1b.2.2_G2</v>
      </c>
      <c r="C209" s="29" t="str">
        <f>LEFT('1b-NaturalGas'!$E$101,FIND("(Q",'1b-NaturalGas'!$E$101)-2)&amp;" - "&amp;'1b-NaturalGas'!F103</f>
        <v>Do laws or regulations restrict the number of competing firms allowed to operate a business (e.g. by establishing a legal monopoly or duopoly, or a limited number of operators) in each of the following sectors? - Gas import</v>
      </c>
      <c r="D209" s="23" t="str">
        <f>IF(OR('1b-NaturalGas'!B103="N",'1b-NaturalGas'!B103="NI"),"N",'1b-NaturalGas'!C103)</f>
        <v>Q2.2.1_G2</v>
      </c>
      <c r="E209" s="29" t="s">
        <v>1169</v>
      </c>
      <c r="F209" s="23" t="str">
        <f>'1b-NaturalGas'!V103</f>
        <v/>
      </c>
      <c r="G209" s="23" t="str">
        <f>'1b-NaturalGas'!AP103</f>
        <v>.</v>
      </c>
      <c r="H209" s="23">
        <f>'1b-NaturalGas'!AQ103</f>
        <v>0</v>
      </c>
      <c r="I209" s="23" t="str">
        <f t="shared" si="3"/>
        <v>.</v>
      </c>
    </row>
    <row r="210" spans="1:9" s="23" customFormat="1" x14ac:dyDescent="0.25">
      <c r="A210" s="23" t="str">
        <f>'1b-NaturalGas'!B104</f>
        <v>EC</v>
      </c>
      <c r="B210" s="23" t="str">
        <f>'1b-NaturalGas'!A104</f>
        <v>Q1b.2.2_G6</v>
      </c>
      <c r="C210" s="29" t="str">
        <f>LEFT('1b-NaturalGas'!$E$101,FIND("(Q",'1b-NaturalGas'!$E$101)-2)&amp;" - "&amp;'1b-NaturalGas'!F104</f>
        <v>Do laws or regulations restrict the number of competing firms allowed to operate a business (e.g. by establishing a legal monopoly or duopoly, or a limited number of operators) in each of the following sectors? - Gas export</v>
      </c>
      <c r="D210" s="23" t="str">
        <f>IF(OR('1b-NaturalGas'!B104="N",'1b-NaturalGas'!B104="NI"),"N",'1b-NaturalGas'!C104)</f>
        <v>Q2.2.1_G6</v>
      </c>
      <c r="E210" s="29" t="s">
        <v>1170</v>
      </c>
      <c r="F210" s="23" t="str">
        <f>'1b-NaturalGas'!V104</f>
        <v/>
      </c>
      <c r="G210" s="23" t="str">
        <f>'1b-NaturalGas'!AP104</f>
        <v>.</v>
      </c>
      <c r="H210" s="23">
        <f>'1b-NaturalGas'!AQ104</f>
        <v>0</v>
      </c>
      <c r="I210" s="23" t="str">
        <f t="shared" si="3"/>
        <v>.</v>
      </c>
    </row>
    <row r="211" spans="1:9" s="23" customFormat="1" x14ac:dyDescent="0.25">
      <c r="A211" s="23" t="str">
        <f>'1b-NaturalGas'!B105</f>
        <v>EC</v>
      </c>
      <c r="B211" s="23" t="str">
        <f>'1b-NaturalGas'!A105</f>
        <v>Q1b.2.2_G3</v>
      </c>
      <c r="C211" s="29" t="str">
        <f>LEFT('1b-NaturalGas'!$E$101,FIND("(Q",'1b-NaturalGas'!$E$101)-2)&amp;" - "&amp;'1b-NaturalGas'!F105</f>
        <v xml:space="preserve">Do laws or regulations restrict the number of competing firms allowed to operate a business (e.g. by establishing a legal monopoly or duopoly, or a limited number of operators) in each of the following sectors? - Gas transmission </v>
      </c>
      <c r="D211" s="23" t="str">
        <f>IF(OR('1b-NaturalGas'!B105="N",'1b-NaturalGas'!B105="NI"),"N",'1b-NaturalGas'!C105)</f>
        <v>Q2.2.1_G3</v>
      </c>
      <c r="E211" s="29" t="s">
        <v>1171</v>
      </c>
      <c r="F211" s="23" t="str">
        <f>'1b-NaturalGas'!V105</f>
        <v/>
      </c>
      <c r="G211" s="23" t="str">
        <f>'1b-NaturalGas'!AP105</f>
        <v>.</v>
      </c>
      <c r="H211" s="23">
        <f>'1b-NaturalGas'!AQ105</f>
        <v>0</v>
      </c>
      <c r="I211" s="23" t="str">
        <f t="shared" si="3"/>
        <v>.</v>
      </c>
    </row>
    <row r="212" spans="1:9" s="23" customFormat="1" x14ac:dyDescent="0.25">
      <c r="A212" s="23" t="str">
        <f>'1b-NaturalGas'!B106</f>
        <v>EC</v>
      </c>
      <c r="B212" s="23" t="str">
        <f>'1b-NaturalGas'!A106</f>
        <v>Q1b.2.2_G4</v>
      </c>
      <c r="C212" s="29" t="str">
        <f>LEFT('1b-NaturalGas'!$E$101,FIND("(Q",'1b-NaturalGas'!$E$101)-2)&amp;" - "&amp;'1b-NaturalGas'!F106</f>
        <v xml:space="preserve">Do laws or regulations restrict the number of competing firms allowed to operate a business (e.g. by establishing a legal monopoly or duopoly, or a limited number of operators) in each of the following sectors? - Gas distribution </v>
      </c>
      <c r="D212" s="23" t="str">
        <f>IF(OR('1b-NaturalGas'!B106="N",'1b-NaturalGas'!B106="NI"),"N",'1b-NaturalGas'!C106)</f>
        <v>Q2.2.1_G4</v>
      </c>
      <c r="E212" s="29" t="s">
        <v>1172</v>
      </c>
      <c r="F212" s="23" t="str">
        <f>'1b-NaturalGas'!V106</f>
        <v/>
      </c>
      <c r="G212" s="23" t="str">
        <f>'1b-NaturalGas'!AP106</f>
        <v>.</v>
      </c>
      <c r="H212" s="23">
        <f>'1b-NaturalGas'!AQ106</f>
        <v>0</v>
      </c>
      <c r="I212" s="23" t="str">
        <f t="shared" si="3"/>
        <v>.</v>
      </c>
    </row>
    <row r="213" spans="1:9" s="23" customFormat="1" x14ac:dyDescent="0.25">
      <c r="A213" s="23" t="str">
        <f>'1b-NaturalGas'!B107</f>
        <v>EC</v>
      </c>
      <c r="B213" s="23" t="str">
        <f>'1b-NaturalGas'!A107</f>
        <v>Q1b.2.2_G9</v>
      </c>
      <c r="C213" s="29" t="str">
        <f>LEFT('1b-NaturalGas'!$E$101,FIND("(Q",'1b-NaturalGas'!$E$101)-2)&amp;" - "&amp;'1b-NaturalGas'!F107</f>
        <v>Do laws or regulations restrict the number of competing firms allowed to operate a business (e.g. by establishing a legal monopoly or duopoly, or a limited number of operators) in each of the following sectors? - Gas storage</v>
      </c>
      <c r="D213" s="23" t="str">
        <f>IF(OR('1b-NaturalGas'!B107="N",'1b-NaturalGas'!B107="NI"),"N",'1b-NaturalGas'!C107)</f>
        <v>Q2.2.1_G9</v>
      </c>
      <c r="E213" s="29" t="s">
        <v>1173</v>
      </c>
      <c r="F213" s="23" t="str">
        <f>'1b-NaturalGas'!V107</f>
        <v/>
      </c>
      <c r="G213" s="23" t="str">
        <f>'1b-NaturalGas'!AP107</f>
        <v>.</v>
      </c>
      <c r="H213" s="23">
        <f>'1b-NaturalGas'!AQ107</f>
        <v>0</v>
      </c>
      <c r="I213" s="23" t="str">
        <f t="shared" si="3"/>
        <v>.</v>
      </c>
    </row>
    <row r="214" spans="1:9" s="23" customFormat="1" x14ac:dyDescent="0.25">
      <c r="A214" s="23" t="str">
        <f>'1b-NaturalGas'!B108</f>
        <v>EC</v>
      </c>
      <c r="B214" s="23" t="str">
        <f>'1b-NaturalGas'!A108</f>
        <v>Q1b.2.2_G7</v>
      </c>
      <c r="C214" s="29" t="str">
        <f>LEFT('1b-NaturalGas'!$E$101,FIND("(Q",'1b-NaturalGas'!$E$101)-2)&amp;" - "&amp;'1b-NaturalGas'!F108</f>
        <v>Do laws or regulations restrict the number of competing firms allowed to operate a business (e.g. by establishing a legal monopoly or duopoly, or a limited number of operators) in each of the following sectors? - Gas retail supply - large and medium commercial and industrial users</v>
      </c>
      <c r="D214" s="23" t="str">
        <f>IF(OR('1b-NaturalGas'!B108="N",'1b-NaturalGas'!B108="NI"),"N",'1b-NaturalGas'!C108)</f>
        <v>Q2.2.1_G7</v>
      </c>
      <c r="E214" s="29" t="s">
        <v>1174</v>
      </c>
      <c r="F214" s="23" t="str">
        <f>'1b-NaturalGas'!V108</f>
        <v/>
      </c>
      <c r="G214" s="23" t="str">
        <f>'1b-NaturalGas'!AP108</f>
        <v>.</v>
      </c>
      <c r="H214" s="23">
        <f>'1b-NaturalGas'!AQ108</f>
        <v>0</v>
      </c>
      <c r="I214" s="23" t="str">
        <f t="shared" si="3"/>
        <v>.</v>
      </c>
    </row>
    <row r="215" spans="1:9" s="23" customFormat="1" x14ac:dyDescent="0.25">
      <c r="A215" s="23" t="str">
        <f>'1b-NaturalGas'!B109</f>
        <v>EC</v>
      </c>
      <c r="B215" s="23" t="str">
        <f>'1b-NaturalGas'!A109</f>
        <v>Q1b.2.2_G8</v>
      </c>
      <c r="C215" s="29" t="str">
        <f>LEFT('1b-NaturalGas'!$E$101,FIND("(Q",'1b-NaturalGas'!$E$101)-2)&amp;" - "&amp;'1b-NaturalGas'!F109</f>
        <v>Do laws or regulations restrict the number of competing firms allowed to operate a business (e.g. by establishing a legal monopoly or duopoly, or a limited number of operators) in each of the following sectors? - Gas retail supply - small commercial and domestic users</v>
      </c>
      <c r="D215" s="23" t="str">
        <f>IF(OR('1b-NaturalGas'!B109="N",'1b-NaturalGas'!B109="NI"),"N",'1b-NaturalGas'!C109)</f>
        <v>Q2.2.1_G8</v>
      </c>
      <c r="E215" s="29" t="s">
        <v>1175</v>
      </c>
      <c r="F215" s="23" t="str">
        <f>'1b-NaturalGas'!V109</f>
        <v/>
      </c>
      <c r="G215" s="23" t="str">
        <f>'1b-NaturalGas'!AP109</f>
        <v>.</v>
      </c>
      <c r="H215" s="23">
        <f>'1b-NaturalGas'!AQ109</f>
        <v>0</v>
      </c>
      <c r="I215" s="23" t="str">
        <f t="shared" si="3"/>
        <v>.</v>
      </c>
    </row>
    <row r="216" spans="1:9" s="23" customFormat="1" x14ac:dyDescent="0.25">
      <c r="A216" s="23" t="str">
        <f>'1b-NaturalGas'!B111</f>
        <v>I</v>
      </c>
      <c r="B216" s="23" t="str">
        <f>'1b-NaturalGas'!A111</f>
        <v>Q1b.2.2a_G1</v>
      </c>
      <c r="C216" s="29" t="str">
        <f>LEFT('1b-NaturalGas'!$E$110,FIND("(Q",'1b-NaturalGas'!$E$101)-2)&amp;" - "&amp;'1b-NaturalGas'!F111</f>
        <v>Please provide link to the law/regulation or other legal document which regulates the access condition in each sector  (Q1b.2.2a) - Gas generation</v>
      </c>
      <c r="D216" s="23" t="str">
        <f>IF(OR('1b-NaturalGas'!B111="N",'1b-NaturalGas'!B111="NI"),"N",'1b-NaturalGas'!C111)</f>
        <v>Q2.2.1a_G1</v>
      </c>
      <c r="E216" s="29" t="s">
        <v>1176</v>
      </c>
      <c r="F216" s="23" t="str">
        <f>'1b-NaturalGas'!V111</f>
        <v/>
      </c>
      <c r="G216" s="23" t="str">
        <f>'1b-NaturalGas'!AP111</f>
        <v>.</v>
      </c>
      <c r="H216" s="23">
        <f>'1b-NaturalGas'!AQ111</f>
        <v>0</v>
      </c>
      <c r="I216" s="23" t="str">
        <f t="shared" si="3"/>
        <v>.</v>
      </c>
    </row>
    <row r="217" spans="1:9" s="23" customFormat="1" x14ac:dyDescent="0.25">
      <c r="A217" s="23" t="str">
        <f>'1b-NaturalGas'!B112</f>
        <v>I</v>
      </c>
      <c r="B217" s="23" t="str">
        <f>'1b-NaturalGas'!A112</f>
        <v>Q1b.2.2a_G2</v>
      </c>
      <c r="C217" s="29" t="str">
        <f>LEFT('1b-NaturalGas'!$E$110,FIND("(Q",'1b-NaturalGas'!$E$101)-2)&amp;" - "&amp;'1b-NaturalGas'!F112</f>
        <v>Please provide link to the law/regulation or other legal document which regulates the access condition in each sector  (Q1b.2.2a) - Gas import</v>
      </c>
      <c r="D217" s="23" t="str">
        <f>IF(OR('1b-NaturalGas'!B112="N",'1b-NaturalGas'!B112="NI"),"N",'1b-NaturalGas'!C112)</f>
        <v>Q2.2.1a_G2</v>
      </c>
      <c r="E217" s="29" t="s">
        <v>1177</v>
      </c>
      <c r="F217" s="23" t="str">
        <f>'1b-NaturalGas'!V112</f>
        <v/>
      </c>
      <c r="G217" s="23" t="str">
        <f>'1b-NaturalGas'!AP112</f>
        <v>.</v>
      </c>
      <c r="H217" s="23">
        <f>'1b-NaturalGas'!AQ112</f>
        <v>0</v>
      </c>
      <c r="I217" s="23" t="str">
        <f t="shared" si="3"/>
        <v>.</v>
      </c>
    </row>
    <row r="218" spans="1:9" s="23" customFormat="1" x14ac:dyDescent="0.25">
      <c r="A218" s="23" t="str">
        <f>'1b-NaturalGas'!B113</f>
        <v>I</v>
      </c>
      <c r="B218" s="23" t="str">
        <f>'1b-NaturalGas'!A113</f>
        <v>Q1b.2.2a_G6</v>
      </c>
      <c r="C218" s="29" t="str">
        <f>LEFT('1b-NaturalGas'!$E$110,FIND("(Q",'1b-NaturalGas'!$E$101)-2)&amp;" - "&amp;'1b-NaturalGas'!F113</f>
        <v>Please provide link to the law/regulation or other legal document which regulates the access condition in each sector  (Q1b.2.2a) - Gas export</v>
      </c>
      <c r="D218" s="23" t="str">
        <f>IF(OR('1b-NaturalGas'!B113="N",'1b-NaturalGas'!B113="NI"),"N",'1b-NaturalGas'!C113)</f>
        <v>Q2.2.1a_G6</v>
      </c>
      <c r="E218" s="29" t="s">
        <v>1178</v>
      </c>
      <c r="F218" s="23" t="str">
        <f>'1b-NaturalGas'!V113</f>
        <v/>
      </c>
      <c r="G218" s="23" t="str">
        <f>'1b-NaturalGas'!AP113</f>
        <v>.</v>
      </c>
      <c r="H218" s="23">
        <f>'1b-NaturalGas'!AQ113</f>
        <v>0</v>
      </c>
      <c r="I218" s="23" t="str">
        <f t="shared" si="3"/>
        <v>.</v>
      </c>
    </row>
    <row r="219" spans="1:9" s="23" customFormat="1" x14ac:dyDescent="0.25">
      <c r="A219" s="23" t="str">
        <f>'1b-NaturalGas'!B114</f>
        <v>I</v>
      </c>
      <c r="B219" s="23" t="str">
        <f>'1b-NaturalGas'!A114</f>
        <v>Q1b.2.2a_G3</v>
      </c>
      <c r="C219" s="29" t="str">
        <f>LEFT('1b-NaturalGas'!$E$110,FIND("(Q",'1b-NaturalGas'!$E$101)-2)&amp;" - "&amp;'1b-NaturalGas'!F114</f>
        <v xml:space="preserve">Please provide link to the law/regulation or other legal document which regulates the access condition in each sector  (Q1b.2.2a) - Gas transmission </v>
      </c>
      <c r="D219" s="23" t="str">
        <f>IF(OR('1b-NaturalGas'!B114="N",'1b-NaturalGas'!B114="NI"),"N",'1b-NaturalGas'!C114)</f>
        <v>Q2.2.1a_G3</v>
      </c>
      <c r="E219" s="29" t="s">
        <v>1179</v>
      </c>
      <c r="F219" s="23" t="str">
        <f>'1b-NaturalGas'!V114</f>
        <v/>
      </c>
      <c r="G219" s="23" t="str">
        <f>'1b-NaturalGas'!AP114</f>
        <v>.</v>
      </c>
      <c r="H219" s="23">
        <f>'1b-NaturalGas'!AQ114</f>
        <v>0</v>
      </c>
      <c r="I219" s="23" t="str">
        <f t="shared" si="3"/>
        <v>.</v>
      </c>
    </row>
    <row r="220" spans="1:9" s="23" customFormat="1" x14ac:dyDescent="0.25">
      <c r="A220" s="23" t="str">
        <f>'1b-NaturalGas'!B115</f>
        <v>I</v>
      </c>
      <c r="B220" s="23" t="str">
        <f>'1b-NaturalGas'!A115</f>
        <v>Q1b.2.2a_G4</v>
      </c>
      <c r="C220" s="29" t="str">
        <f>LEFT('1b-NaturalGas'!$E$110,FIND("(Q",'1b-NaturalGas'!$E$101)-2)&amp;" - "&amp;'1b-NaturalGas'!F115</f>
        <v xml:space="preserve">Please provide link to the law/regulation or other legal document which regulates the access condition in each sector  (Q1b.2.2a) - Gas distribution </v>
      </c>
      <c r="D220" s="23" t="str">
        <f>IF(OR('1b-NaturalGas'!B115="N",'1b-NaturalGas'!B115="NI"),"N",'1b-NaturalGas'!C115)</f>
        <v>Q2.2.1a_G4</v>
      </c>
      <c r="E220" s="29" t="s">
        <v>1180</v>
      </c>
      <c r="F220" s="23" t="str">
        <f>'1b-NaturalGas'!V115</f>
        <v/>
      </c>
      <c r="G220" s="23" t="str">
        <f>'1b-NaturalGas'!AP115</f>
        <v>.</v>
      </c>
      <c r="H220" s="23">
        <f>'1b-NaturalGas'!AQ115</f>
        <v>0</v>
      </c>
      <c r="I220" s="23" t="str">
        <f t="shared" si="3"/>
        <v>.</v>
      </c>
    </row>
    <row r="221" spans="1:9" s="23" customFormat="1" x14ac:dyDescent="0.25">
      <c r="A221" s="23" t="str">
        <f>'1b-NaturalGas'!B116</f>
        <v>I</v>
      </c>
      <c r="B221" s="23" t="str">
        <f>'1b-NaturalGas'!A116</f>
        <v>Q1b.2.2a_G9</v>
      </c>
      <c r="C221" s="29" t="str">
        <f>LEFT('1b-NaturalGas'!$E$110,FIND("(Q",'1b-NaturalGas'!$E$101)-2)&amp;" - "&amp;'1b-NaturalGas'!F116</f>
        <v>Please provide link to the law/regulation or other legal document which regulates the access condition in each sector  (Q1b.2.2a) - Gas storage</v>
      </c>
      <c r="D221" s="23" t="str">
        <f>IF(OR('1b-NaturalGas'!B116="N",'1b-NaturalGas'!B116="NI"),"N",'1b-NaturalGas'!C116)</f>
        <v>Q2.2.1a_G9</v>
      </c>
      <c r="E221" s="29" t="s">
        <v>1181</v>
      </c>
      <c r="F221" s="23" t="str">
        <f>'1b-NaturalGas'!V116</f>
        <v/>
      </c>
      <c r="G221" s="23" t="str">
        <f>'1b-NaturalGas'!AP116</f>
        <v>.</v>
      </c>
      <c r="H221" s="23">
        <f>'1b-NaturalGas'!AQ116</f>
        <v>0</v>
      </c>
      <c r="I221" s="23" t="str">
        <f t="shared" si="3"/>
        <v>.</v>
      </c>
    </row>
    <row r="222" spans="1:9" s="23" customFormat="1" x14ac:dyDescent="0.25">
      <c r="A222" s="23" t="str">
        <f>'1b-NaturalGas'!B117</f>
        <v>I</v>
      </c>
      <c r="B222" s="23" t="str">
        <f>'1b-NaturalGas'!A117</f>
        <v>Q1b.2.2a_G7</v>
      </c>
      <c r="C222" s="29" t="str">
        <f>LEFT('1b-NaturalGas'!$E$110,FIND("(Q",'1b-NaturalGas'!$E$101)-2)&amp;" - "&amp;'1b-NaturalGas'!F117</f>
        <v>Please provide link to the law/regulation or other legal document which regulates the access condition in each sector  (Q1b.2.2a) - Gas retail supply - large and medium commercial and industrisal users</v>
      </c>
      <c r="D222" s="23" t="str">
        <f>IF(OR('1b-NaturalGas'!B117="N",'1b-NaturalGas'!B117="NI"),"N",'1b-NaturalGas'!C117)</f>
        <v>Q2.2.1a_G7</v>
      </c>
      <c r="E222" s="29" t="s">
        <v>1182</v>
      </c>
      <c r="F222" s="23" t="str">
        <f>'1b-NaturalGas'!V117</f>
        <v/>
      </c>
      <c r="G222" s="23" t="str">
        <f>'1b-NaturalGas'!AP117</f>
        <v>.</v>
      </c>
      <c r="H222" s="23">
        <f>'1b-NaturalGas'!AQ117</f>
        <v>0</v>
      </c>
      <c r="I222" s="23" t="str">
        <f t="shared" si="3"/>
        <v>.</v>
      </c>
    </row>
    <row r="223" spans="1:9" s="23" customFormat="1" x14ac:dyDescent="0.25">
      <c r="A223" s="23" t="str">
        <f>'1b-NaturalGas'!B118</f>
        <v>I</v>
      </c>
      <c r="B223" s="23" t="str">
        <f>'1b-NaturalGas'!A118</f>
        <v>Q1b.2.2a_G8</v>
      </c>
      <c r="C223" s="29" t="str">
        <f>LEFT('1b-NaturalGas'!$E$110,FIND("(Q",'1b-NaturalGas'!$E$101)-2)&amp;" - "&amp;'1b-NaturalGas'!F118</f>
        <v>Please provide link to the law/regulation or other legal document which regulates the access condition in each sector  (Q1b.2.2a) - Gas retail supply - small commercial and domestic users</v>
      </c>
      <c r="D223" s="23" t="str">
        <f>IF(OR('1b-NaturalGas'!B118="N",'1b-NaturalGas'!B118="NI"),"N",'1b-NaturalGas'!C118)</f>
        <v>Q2.2.1a_G8</v>
      </c>
      <c r="E223" s="29" t="s">
        <v>1183</v>
      </c>
      <c r="F223" s="23" t="str">
        <f>'1b-NaturalGas'!V118</f>
        <v/>
      </c>
      <c r="G223" s="23" t="str">
        <f>'1b-NaturalGas'!AP118</f>
        <v>.</v>
      </c>
      <c r="H223" s="23">
        <f>'1b-NaturalGas'!AQ118</f>
        <v>0</v>
      </c>
      <c r="I223" s="23" t="str">
        <f t="shared" si="3"/>
        <v>.</v>
      </c>
    </row>
    <row r="224" spans="1:9" s="23" customFormat="1" x14ac:dyDescent="0.25">
      <c r="A224" s="23" t="str">
        <f>'1b-NaturalGas'!B120</f>
        <v>EC</v>
      </c>
      <c r="B224" s="23" t="str">
        <f>'1b-NaturalGas'!A120</f>
        <v>Q1b.2.3_G1</v>
      </c>
      <c r="C224" s="29" t="str">
        <f>LEFT('1b-NaturalGas'!$E$119,FIND("(Q",'1b-NaturalGas'!$E$119)-2)&amp;" - "&amp;'1b-NaturalGas'!F120</f>
        <v>What form of vertical separation is required by regulation for the following sectors from gas transmission? - Gas generation</v>
      </c>
      <c r="D224" s="23" t="str">
        <f>IF(OR('1b-NaturalGas'!B120="N",'1b-NaturalGas'!B120="NI"),"N",'1b-NaturalGas'!C120)</f>
        <v>Q2.2.2_G1</v>
      </c>
      <c r="E224" s="29" t="s">
        <v>1184</v>
      </c>
      <c r="F224" s="23" t="str">
        <f>'1b-NaturalGas'!V120</f>
        <v/>
      </c>
      <c r="G224" s="23" t="str">
        <f>'1b-NaturalGas'!AP120</f>
        <v>.</v>
      </c>
      <c r="H224" s="23">
        <f>'1b-NaturalGas'!AQ120</f>
        <v>0</v>
      </c>
      <c r="I224" s="23" t="str">
        <f t="shared" si="3"/>
        <v>.</v>
      </c>
    </row>
    <row r="225" spans="1:9" s="23" customFormat="1" x14ac:dyDescent="0.25">
      <c r="A225" s="23" t="str">
        <f>'1b-NaturalGas'!B121</f>
        <v>EC</v>
      </c>
      <c r="B225" s="23" t="str">
        <f>'1b-NaturalGas'!A121</f>
        <v>Q1b.2.3_G2</v>
      </c>
      <c r="C225" s="29" t="str">
        <f>LEFT('1b-NaturalGas'!$E$119,FIND("(Q",'1b-NaturalGas'!$E$119)-2)&amp;" - "&amp;'1b-NaturalGas'!F121</f>
        <v>What form of vertical separation is required by regulation for the following sectors from gas transmission? - Gas import</v>
      </c>
      <c r="D225" s="23" t="str">
        <f>IF(OR('1b-NaturalGas'!B121="N",'1b-NaturalGas'!B121="NI"),"N",'1b-NaturalGas'!C121)</f>
        <v>Q2.2.2_G2</v>
      </c>
      <c r="E225" s="29" t="s">
        <v>1185</v>
      </c>
      <c r="F225" s="23" t="str">
        <f>'1b-NaturalGas'!V121</f>
        <v/>
      </c>
      <c r="G225" s="23" t="str">
        <f>'1b-NaturalGas'!AP121</f>
        <v>.</v>
      </c>
      <c r="H225" s="23">
        <f>'1b-NaturalGas'!AQ121</f>
        <v>0</v>
      </c>
      <c r="I225" s="23" t="str">
        <f t="shared" si="3"/>
        <v>.</v>
      </c>
    </row>
    <row r="226" spans="1:9" s="23" customFormat="1" x14ac:dyDescent="0.25">
      <c r="A226" s="23" t="str">
        <f>'1b-NaturalGas'!B122</f>
        <v>EC</v>
      </c>
      <c r="B226" s="23" t="str">
        <f>'1b-NaturalGas'!A122</f>
        <v>Q1b.2.3_G6</v>
      </c>
      <c r="C226" s="29" t="str">
        <f>LEFT('1b-NaturalGas'!$E$119,FIND("(Q",'1b-NaturalGas'!$E$119)-2)&amp;" - "&amp;'1b-NaturalGas'!F122</f>
        <v>What form of vertical separation is required by regulation for the following sectors from gas transmission? - Gas export</v>
      </c>
      <c r="D226" s="23" t="str">
        <f>IF(OR('1b-NaturalGas'!B122="N",'1b-NaturalGas'!B122="NI"),"N",'1b-NaturalGas'!C122)</f>
        <v>Q2.2.2_G6</v>
      </c>
      <c r="E226" s="29" t="s">
        <v>1186</v>
      </c>
      <c r="F226" s="23" t="str">
        <f>'1b-NaturalGas'!V122</f>
        <v/>
      </c>
      <c r="G226" s="23" t="str">
        <f>'1b-NaturalGas'!AP122</f>
        <v>.</v>
      </c>
      <c r="H226" s="23">
        <f>'1b-NaturalGas'!AQ122</f>
        <v>0</v>
      </c>
      <c r="I226" s="23" t="str">
        <f t="shared" si="3"/>
        <v>.</v>
      </c>
    </row>
    <row r="227" spans="1:9" s="23" customFormat="1" x14ac:dyDescent="0.25">
      <c r="A227" s="23" t="str">
        <f>'1b-NaturalGas'!B123</f>
        <v>EC</v>
      </c>
      <c r="B227" s="23" t="str">
        <f>'1b-NaturalGas'!A123</f>
        <v>Q1b.2.3_G9</v>
      </c>
      <c r="C227" s="29" t="str">
        <f>LEFT('1b-NaturalGas'!$E$119,FIND("(Q",'1b-NaturalGas'!$E$119)-2)&amp;" - "&amp;'1b-NaturalGas'!F123</f>
        <v>What form of vertical separation is required by regulation for the following sectors from gas transmission? - Gas storage</v>
      </c>
      <c r="D227" s="23" t="str">
        <f>IF(OR('1b-NaturalGas'!B123="N",'1b-NaturalGas'!B123="NI"),"N",'1b-NaturalGas'!C123)</f>
        <v>Q2.2.2_G9</v>
      </c>
      <c r="E227" s="29" t="s">
        <v>1187</v>
      </c>
      <c r="F227" s="23" t="str">
        <f>'1b-NaturalGas'!V123</f>
        <v/>
      </c>
      <c r="G227" s="23" t="str">
        <f>'1b-NaturalGas'!AP123</f>
        <v>.</v>
      </c>
      <c r="H227" s="23">
        <f>'1b-NaturalGas'!AQ123</f>
        <v>0</v>
      </c>
      <c r="I227" s="23" t="str">
        <f t="shared" si="3"/>
        <v>.</v>
      </c>
    </row>
    <row r="228" spans="1:9" s="23" customFormat="1" x14ac:dyDescent="0.25">
      <c r="A228" s="23" t="str">
        <f>'1b-NaturalGas'!B124</f>
        <v>EC</v>
      </c>
      <c r="B228" s="23" t="str">
        <f>'1b-NaturalGas'!A124</f>
        <v>Q1b.2.3_G5</v>
      </c>
      <c r="C228" s="29" t="str">
        <f>LEFT('1b-NaturalGas'!$E$119,FIND("(Q",'1b-NaturalGas'!$E$119)-2)&amp;" - "&amp;'1b-NaturalGas'!F124</f>
        <v xml:space="preserve">What form of vertical separation is required by regulation for the following sectors from gas transmission? - Gas retail supply </v>
      </c>
      <c r="D228" s="23" t="str">
        <f>IF(OR('1b-NaturalGas'!B124="N",'1b-NaturalGas'!B124="NI"),"N",'1b-NaturalGas'!C124)</f>
        <v>Q2.2.2_G5</v>
      </c>
      <c r="E228" s="29" t="s">
        <v>1188</v>
      </c>
      <c r="F228" s="23" t="str">
        <f>'1b-NaturalGas'!V124</f>
        <v/>
      </c>
      <c r="G228" s="23" t="str">
        <f>'1b-NaturalGas'!AP124</f>
        <v>.</v>
      </c>
      <c r="H228" s="23">
        <f>'1b-NaturalGas'!AQ124</f>
        <v>0</v>
      </c>
      <c r="I228" s="23" t="str">
        <f t="shared" si="3"/>
        <v>.</v>
      </c>
    </row>
    <row r="229" spans="1:9" s="23" customFormat="1" x14ac:dyDescent="0.25">
      <c r="A229" s="23" t="str">
        <f>'1b-NaturalGas'!B125</f>
        <v>NI</v>
      </c>
      <c r="B229" s="23" t="str">
        <f>'1b-NaturalGas'!A125</f>
        <v>Q1b.2.3a</v>
      </c>
      <c r="C229" s="29" t="str">
        <f>LEFT('1b-NaturalGas'!E125,FIND("(Q",'1b-NaturalGas'!E125)-2)</f>
        <v>Please provide link to the law/regulation that requires the vertical separation between the transmission system operator and the firm(s) operating in the other sectors of the Gas supply chain</v>
      </c>
      <c r="D229" s="23" t="str">
        <f>IF(OR('1b-NaturalGas'!B125="N",'1b-NaturalGas'!B125="NI"),"N",'1b-NaturalGas'!C125)</f>
        <v>N</v>
      </c>
      <c r="E229" s="29" t="s">
        <v>0</v>
      </c>
      <c r="F229" s="23" t="str">
        <f>'1b-NaturalGas'!V125</f>
        <v/>
      </c>
      <c r="G229" s="23" t="str">
        <f>'1b-NaturalGas'!AP125</f>
        <v>.</v>
      </c>
      <c r="H229" s="23">
        <f>'1b-NaturalGas'!AQ125</f>
        <v>0</v>
      </c>
      <c r="I229" s="23" t="str">
        <f t="shared" si="3"/>
        <v>.</v>
      </c>
    </row>
    <row r="230" spans="1:9" s="23" customFormat="1" x14ac:dyDescent="0.25">
      <c r="A230" s="23" t="str">
        <f>'1b-NaturalGas'!B127</f>
        <v>N</v>
      </c>
      <c r="B230" s="23" t="str">
        <f>'1b-NaturalGas'!A127</f>
        <v>Q1b.2.4_G1</v>
      </c>
      <c r="C230" s="29" t="str">
        <f>LEFT('1b-NaturalGas'!$E$126,FIND("(Q",'1b-NaturalGas'!$E$126)-2)&amp;" - "&amp;'1b-NaturalGas'!F127</f>
        <v>What form of vertical separation effectively exists between the largest operator in the following sectors and the largest transmission system operator? - Gas generation</v>
      </c>
      <c r="D230" s="23" t="str">
        <f>IF(OR('1b-NaturalGas'!B127="N",'1b-NaturalGas'!B127="NI"),"N",'1b-NaturalGas'!C127)</f>
        <v>N</v>
      </c>
      <c r="E230" s="29" t="s">
        <v>0</v>
      </c>
      <c r="F230" s="23" t="str">
        <f>'1b-NaturalGas'!V127</f>
        <v/>
      </c>
      <c r="G230" s="23" t="str">
        <f>'1b-NaturalGas'!AP127</f>
        <v>.</v>
      </c>
      <c r="H230" s="23">
        <f>'1b-NaturalGas'!AQ127</f>
        <v>0</v>
      </c>
      <c r="I230" s="23" t="str">
        <f t="shared" si="3"/>
        <v>.</v>
      </c>
    </row>
    <row r="231" spans="1:9" s="23" customFormat="1" x14ac:dyDescent="0.25">
      <c r="A231" s="23" t="str">
        <f>'1b-NaturalGas'!B128</f>
        <v>N</v>
      </c>
      <c r="B231" s="23" t="str">
        <f>'1b-NaturalGas'!A128</f>
        <v>Q1b.2.4_G9</v>
      </c>
      <c r="C231" s="29" t="str">
        <f>LEFT('1b-NaturalGas'!$E$126,FIND("(Q",'1b-NaturalGas'!$E$126)-2)&amp;" - "&amp;'1b-NaturalGas'!F128</f>
        <v>What form of vertical separation effectively exists between the largest operator in the following sectors and the largest transmission system operator? - Gas storage</v>
      </c>
      <c r="D231" s="23" t="str">
        <f>IF(OR('1b-NaturalGas'!B128="N",'1b-NaturalGas'!B128="NI"),"N",'1b-NaturalGas'!C128)</f>
        <v>N</v>
      </c>
      <c r="E231" s="29" t="s">
        <v>0</v>
      </c>
      <c r="F231" s="23" t="str">
        <f>'1b-NaturalGas'!V128</f>
        <v/>
      </c>
      <c r="G231" s="23" t="str">
        <f>'1b-NaturalGas'!AP128</f>
        <v>.</v>
      </c>
      <c r="H231" s="23">
        <f>'1b-NaturalGas'!AQ128</f>
        <v>0</v>
      </c>
      <c r="I231" s="23" t="str">
        <f t="shared" si="3"/>
        <v>.</v>
      </c>
    </row>
    <row r="232" spans="1:9" s="23" customFormat="1" x14ac:dyDescent="0.25">
      <c r="A232" s="23" t="str">
        <f>'1b-NaturalGas'!B129</f>
        <v>N</v>
      </c>
      <c r="B232" s="23" t="str">
        <f>'1b-NaturalGas'!A129</f>
        <v>Q1b.2.4_G5</v>
      </c>
      <c r="C232" s="29" t="str">
        <f>LEFT('1b-NaturalGas'!$E$126,FIND("(Q",'1b-NaturalGas'!$E$126)-2)&amp;" - "&amp;'1b-NaturalGas'!F129</f>
        <v xml:space="preserve">What form of vertical separation effectively exists between the largest operator in the following sectors and the largest transmission system operator? - Gas retail supply </v>
      </c>
      <c r="D232" s="23" t="str">
        <f>IF(OR('1b-NaturalGas'!B129="N",'1b-NaturalGas'!B129="NI"),"N",'1b-NaturalGas'!C129)</f>
        <v>N</v>
      </c>
      <c r="E232" s="29" t="s">
        <v>0</v>
      </c>
      <c r="F232" s="23" t="str">
        <f>'1b-NaturalGas'!V129</f>
        <v/>
      </c>
      <c r="G232" s="23" t="str">
        <f>'1b-NaturalGas'!AP129</f>
        <v>.</v>
      </c>
      <c r="H232" s="23">
        <f>'1b-NaturalGas'!AQ129</f>
        <v>0</v>
      </c>
      <c r="I232" s="23" t="str">
        <f t="shared" si="3"/>
        <v>.</v>
      </c>
    </row>
    <row r="233" spans="1:9" s="23" customFormat="1" x14ac:dyDescent="0.25">
      <c r="A233" s="23" t="str">
        <f>'1b-NaturalGas'!B130</f>
        <v>NI</v>
      </c>
      <c r="B233" s="23" t="str">
        <f>'1b-NaturalGas'!A130</f>
        <v>Q1b.2.4a</v>
      </c>
      <c r="C233" s="29" t="str">
        <f>LEFT('1b-NaturalGas'!E130,FIND("(Q",'1b-NaturalGas'!E130)-2)</f>
        <v xml:space="preserve">In case of ownership separation, please indicate the name of the two firms </v>
      </c>
      <c r="D233" s="23" t="str">
        <f>IF(OR('1b-NaturalGas'!B130="N",'1b-NaturalGas'!B130="NI"),"N",'1b-NaturalGas'!C130)</f>
        <v>N</v>
      </c>
      <c r="E233" s="29" t="s">
        <v>0</v>
      </c>
      <c r="F233" s="23" t="str">
        <f>'1b-NaturalGas'!V130</f>
        <v/>
      </c>
      <c r="G233" s="23" t="str">
        <f>'1b-NaturalGas'!AP130</f>
        <v>.</v>
      </c>
      <c r="H233" s="23">
        <f>'1b-NaturalGas'!AQ130</f>
        <v>0</v>
      </c>
      <c r="I233" s="23" t="str">
        <f t="shared" si="3"/>
        <v>.</v>
      </c>
    </row>
    <row r="234" spans="1:9" s="23" customFormat="1" x14ac:dyDescent="0.25">
      <c r="A234" s="23" t="str">
        <f>'1b-NaturalGas'!B132</f>
        <v>EC</v>
      </c>
      <c r="B234" s="23" t="str">
        <f>'1b-NaturalGas'!A132</f>
        <v>Q1b.2.5_G1</v>
      </c>
      <c r="C234" s="29" t="str">
        <f>LEFT('1b-NaturalGas'!$E$131,FIND("(Q",'1b-NaturalGas'!$E$131)-2)&amp;" - "&amp;'1b-NaturalGas'!F132</f>
        <v>What form of vertical separation is required by regulation for the following sectors from gas distribution? - Gas generation</v>
      </c>
      <c r="D234" s="23" t="str">
        <f>IF(OR('1b-NaturalGas'!B132="N",'1b-NaturalGas'!B132="NI"),"N",'1b-NaturalGas'!C132)</f>
        <v>Q2.2.3_G1</v>
      </c>
      <c r="E234" s="29" t="s">
        <v>1189</v>
      </c>
      <c r="F234" s="23" t="str">
        <f>'1b-NaturalGas'!V132</f>
        <v/>
      </c>
      <c r="G234" s="23" t="str">
        <f>'1b-NaturalGas'!AP132</f>
        <v>.</v>
      </c>
      <c r="H234" s="23">
        <f>'1b-NaturalGas'!AQ132</f>
        <v>0</v>
      </c>
      <c r="I234" s="23" t="str">
        <f t="shared" si="3"/>
        <v>.</v>
      </c>
    </row>
    <row r="235" spans="1:9" s="23" customFormat="1" x14ac:dyDescent="0.25">
      <c r="A235" s="23" t="str">
        <f>'1b-NaturalGas'!B133</f>
        <v>EC</v>
      </c>
      <c r="B235" s="23" t="str">
        <f>'1b-NaturalGas'!A133</f>
        <v>Q1b.2.5_G2</v>
      </c>
      <c r="C235" s="29" t="str">
        <f>LEFT('1b-NaturalGas'!$E$131,FIND("(Q",'1b-NaturalGas'!$E$131)-2)&amp;" - "&amp;'1b-NaturalGas'!F133</f>
        <v>What form of vertical separation is required by regulation for the following sectors from gas distribution? - Gas import</v>
      </c>
      <c r="D235" s="23" t="str">
        <f>IF(OR('1b-NaturalGas'!B133="N",'1b-NaturalGas'!B133="NI"),"N",'1b-NaturalGas'!C133)</f>
        <v>Q2.2.3_G2</v>
      </c>
      <c r="E235" s="29" t="s">
        <v>1190</v>
      </c>
      <c r="F235" s="23" t="str">
        <f>'1b-NaturalGas'!V133</f>
        <v/>
      </c>
      <c r="G235" s="23" t="str">
        <f>'1b-NaturalGas'!AP133</f>
        <v>.</v>
      </c>
      <c r="H235" s="23">
        <f>'1b-NaturalGas'!AQ133</f>
        <v>0</v>
      </c>
      <c r="I235" s="23" t="str">
        <f t="shared" si="3"/>
        <v>.</v>
      </c>
    </row>
    <row r="236" spans="1:9" s="23" customFormat="1" x14ac:dyDescent="0.25">
      <c r="A236" s="23" t="str">
        <f>'1b-NaturalGas'!B134</f>
        <v>EC</v>
      </c>
      <c r="B236" s="23" t="str">
        <f>'1b-NaturalGas'!A134</f>
        <v>Q1b.2.5_G6</v>
      </c>
      <c r="C236" s="29" t="str">
        <f>LEFT('1b-NaturalGas'!$E$131,FIND("(Q",'1b-NaturalGas'!$E$131)-2)&amp;" - "&amp;'1b-NaturalGas'!F134</f>
        <v>What form of vertical separation is required by regulation for the following sectors from gas distribution? - Gas export</v>
      </c>
      <c r="D236" s="23" t="str">
        <f>IF(OR('1b-NaturalGas'!B134="N",'1b-NaturalGas'!B134="NI"),"N",'1b-NaturalGas'!C134)</f>
        <v>Q2.2.3_G6</v>
      </c>
      <c r="E236" s="29" t="s">
        <v>1191</v>
      </c>
      <c r="F236" s="23" t="str">
        <f>'1b-NaturalGas'!V134</f>
        <v/>
      </c>
      <c r="G236" s="23" t="str">
        <f>'1b-NaturalGas'!AP134</f>
        <v>.</v>
      </c>
      <c r="H236" s="23">
        <f>'1b-NaturalGas'!AQ134</f>
        <v>0</v>
      </c>
      <c r="I236" s="23" t="str">
        <f t="shared" si="3"/>
        <v>.</v>
      </c>
    </row>
    <row r="237" spans="1:9" s="23" customFormat="1" x14ac:dyDescent="0.25">
      <c r="A237" s="23" t="str">
        <f>'1b-NaturalGas'!B135</f>
        <v>EC</v>
      </c>
      <c r="B237" s="23" t="str">
        <f>'1b-NaturalGas'!A135</f>
        <v>Q1b.2.5_G9</v>
      </c>
      <c r="C237" s="29" t="str">
        <f>LEFT('1b-NaturalGas'!$E$131,FIND("(Q",'1b-NaturalGas'!$E$131)-2)&amp;" - "&amp;'1b-NaturalGas'!F135</f>
        <v>What form of vertical separation is required by regulation for the following sectors from gas distribution? - Gas storage</v>
      </c>
      <c r="D237" s="23" t="str">
        <f>IF(OR('1b-NaturalGas'!B135="N",'1b-NaturalGas'!B135="NI"),"N",'1b-NaturalGas'!C135)</f>
        <v>Q2.2.3_G9</v>
      </c>
      <c r="E237" s="29" t="s">
        <v>1192</v>
      </c>
      <c r="F237" s="23" t="str">
        <f>'1b-NaturalGas'!V135</f>
        <v/>
      </c>
      <c r="G237" s="23" t="str">
        <f>'1b-NaturalGas'!AP135</f>
        <v>.</v>
      </c>
      <c r="H237" s="23">
        <f>'1b-NaturalGas'!AQ135</f>
        <v>0</v>
      </c>
      <c r="I237" s="23" t="str">
        <f t="shared" si="3"/>
        <v>.</v>
      </c>
    </row>
    <row r="238" spans="1:9" s="23" customFormat="1" x14ac:dyDescent="0.25">
      <c r="A238" s="23" t="str">
        <f>'1b-NaturalGas'!B136</f>
        <v>EC</v>
      </c>
      <c r="B238" s="23" t="str">
        <f>'1b-NaturalGas'!A136</f>
        <v>Q1b.2.5_G5</v>
      </c>
      <c r="C238" s="29" t="str">
        <f>LEFT('1b-NaturalGas'!$E$131,FIND("(Q",'1b-NaturalGas'!$E$131)-2)&amp;" - "&amp;'1b-NaturalGas'!F136</f>
        <v xml:space="preserve">What form of vertical separation is required by regulation for the following sectors from gas distribution? - Gas retail supply </v>
      </c>
      <c r="D238" s="23" t="str">
        <f>IF(OR('1b-NaturalGas'!B136="N",'1b-NaturalGas'!B136="NI"),"N",'1b-NaturalGas'!C136)</f>
        <v>Q2.2.3_G5</v>
      </c>
      <c r="E238" s="29" t="s">
        <v>1193</v>
      </c>
      <c r="F238" s="23" t="str">
        <f>'1b-NaturalGas'!V136</f>
        <v/>
      </c>
      <c r="G238" s="23" t="str">
        <f>'1b-NaturalGas'!AP136</f>
        <v>.</v>
      </c>
      <c r="H238" s="23">
        <f>'1b-NaturalGas'!AQ136</f>
        <v>0</v>
      </c>
      <c r="I238" s="23" t="str">
        <f t="shared" si="3"/>
        <v>.</v>
      </c>
    </row>
    <row r="239" spans="1:9" s="23" customFormat="1" x14ac:dyDescent="0.25">
      <c r="A239" s="23" t="str">
        <f>'1b-NaturalGas'!B137</f>
        <v>NI</v>
      </c>
      <c r="B239" s="23" t="str">
        <f>'1b-NaturalGas'!A137</f>
        <v>Q1b.2.5a</v>
      </c>
      <c r="C239" s="29" t="str">
        <f>LEFT('1b-NaturalGas'!E137,FIND("(Q",'1b-NaturalGas'!E137)-2)</f>
        <v>Please provide link to the law/regulation that requires the vertical separation between the distribution system operator and the firm(s) operating in the other sectors of the Gas supply chain</v>
      </c>
      <c r="D239" s="23" t="str">
        <f>IF(OR('1b-NaturalGas'!B137="N",'1b-NaturalGas'!B137="NI"),"N",'1b-NaturalGas'!C137)</f>
        <v>N</v>
      </c>
      <c r="E239" s="29" t="s">
        <v>0</v>
      </c>
      <c r="F239" s="23" t="str">
        <f>'1b-NaturalGas'!V137</f>
        <v/>
      </c>
      <c r="G239" s="23" t="str">
        <f>'1b-NaturalGas'!AP137</f>
        <v>.</v>
      </c>
      <c r="H239" s="23">
        <f>'1b-NaturalGas'!AQ137</f>
        <v>0</v>
      </c>
      <c r="I239" s="23" t="str">
        <f t="shared" si="3"/>
        <v>.</v>
      </c>
    </row>
    <row r="240" spans="1:9" s="23" customFormat="1" x14ac:dyDescent="0.25">
      <c r="A240" s="23" t="str">
        <f>'1b-NaturalGas'!B139</f>
        <v>N</v>
      </c>
      <c r="B240" s="23" t="str">
        <f>'1b-NaturalGas'!A139</f>
        <v>Q1b.2.6_G1</v>
      </c>
      <c r="C240" s="29" t="str">
        <f>LEFT('1b-NaturalGas'!$E$138,FIND("(Q",'1b-NaturalGas'!$E$138)-2)&amp;" - "&amp;'1b-NaturalGas'!F139</f>
        <v>What form of vertical separation effectively exists between the largest operator in the following sectors and the largest distribution system operator? - Gas generation</v>
      </c>
      <c r="D240" s="23" t="str">
        <f>IF(OR('1b-NaturalGas'!B139="N",'1b-NaturalGas'!B139="NI"),"N",'1b-NaturalGas'!C139)</f>
        <v>N</v>
      </c>
      <c r="E240" s="29" t="s">
        <v>0</v>
      </c>
      <c r="F240" s="23" t="str">
        <f>'1b-NaturalGas'!V139</f>
        <v/>
      </c>
      <c r="G240" s="23" t="str">
        <f>'1b-NaturalGas'!AP139</f>
        <v>.</v>
      </c>
      <c r="H240" s="23">
        <f>'1b-NaturalGas'!AQ139</f>
        <v>0</v>
      </c>
      <c r="I240" s="23" t="str">
        <f t="shared" si="3"/>
        <v>.</v>
      </c>
    </row>
    <row r="241" spans="1:9" s="23" customFormat="1" x14ac:dyDescent="0.25">
      <c r="A241" s="23" t="str">
        <f>'1b-NaturalGas'!B140</f>
        <v>N</v>
      </c>
      <c r="B241" s="23" t="str">
        <f>'1b-NaturalGas'!A140</f>
        <v>Q1b.2.6_G9</v>
      </c>
      <c r="C241" s="29" t="str">
        <f>LEFT('1b-NaturalGas'!$E$138,FIND("(Q",'1b-NaturalGas'!$E$138)-2)&amp;" - "&amp;'1b-NaturalGas'!F140</f>
        <v>What form of vertical separation effectively exists between the largest operator in the following sectors and the largest distribution system operator? - Gas storage</v>
      </c>
      <c r="D241" s="23" t="str">
        <f>IF(OR('1b-NaturalGas'!B140="N",'1b-NaturalGas'!B140="NI"),"N",'1b-NaturalGas'!C140)</f>
        <v>N</v>
      </c>
      <c r="E241" s="29" t="s">
        <v>0</v>
      </c>
      <c r="F241" s="23" t="str">
        <f>'1b-NaturalGas'!V140</f>
        <v/>
      </c>
      <c r="G241" s="23" t="str">
        <f>'1b-NaturalGas'!AP140</f>
        <v>.</v>
      </c>
      <c r="H241" s="23">
        <f>'1b-NaturalGas'!AQ140</f>
        <v>0</v>
      </c>
      <c r="I241" s="23" t="str">
        <f t="shared" si="3"/>
        <v>.</v>
      </c>
    </row>
    <row r="242" spans="1:9" s="23" customFormat="1" x14ac:dyDescent="0.25">
      <c r="A242" s="23" t="str">
        <f>'1b-NaturalGas'!B141</f>
        <v>N</v>
      </c>
      <c r="B242" s="23" t="str">
        <f>'1b-NaturalGas'!A141</f>
        <v>Q1b.2.6_G5</v>
      </c>
      <c r="C242" s="29" t="str">
        <f>LEFT('1b-NaturalGas'!$E$138,FIND("(Q",'1b-NaturalGas'!$E$138)-2)&amp;" - "&amp;'1b-NaturalGas'!F141</f>
        <v xml:space="preserve">What form of vertical separation effectively exists between the largest operator in the following sectors and the largest distribution system operator? - Gas retail supply </v>
      </c>
      <c r="D242" s="23" t="str">
        <f>IF(OR('1b-NaturalGas'!B141="N",'1b-NaturalGas'!B141="NI"),"N",'1b-NaturalGas'!C141)</f>
        <v>N</v>
      </c>
      <c r="E242" s="29" t="s">
        <v>0</v>
      </c>
      <c r="F242" s="23" t="str">
        <f>'1b-NaturalGas'!V141</f>
        <v/>
      </c>
      <c r="G242" s="23" t="str">
        <f>'1b-NaturalGas'!AP141</f>
        <v>.</v>
      </c>
      <c r="H242" s="23">
        <f>'1b-NaturalGas'!AQ141</f>
        <v>0</v>
      </c>
      <c r="I242" s="23" t="str">
        <f t="shared" si="3"/>
        <v>.</v>
      </c>
    </row>
    <row r="243" spans="1:9" s="23" customFormat="1" x14ac:dyDescent="0.25">
      <c r="A243" s="23" t="str">
        <f>'1b-NaturalGas'!B142</f>
        <v>NI</v>
      </c>
      <c r="B243" s="23" t="str">
        <f>'1b-NaturalGas'!A142</f>
        <v>Q1b.2.6a</v>
      </c>
      <c r="C243" s="29" t="str">
        <f>LEFT('1b-NaturalGas'!E142,FIND("(Q",'1b-NaturalGas'!E142)-2)</f>
        <v xml:space="preserve">In case of ownership separation, please indicate the name of the two firms </v>
      </c>
      <c r="D243" s="23" t="str">
        <f>IF(OR('1b-NaturalGas'!B142="N",'1b-NaturalGas'!B142="NI"),"N",'1b-NaturalGas'!C142)</f>
        <v>N</v>
      </c>
      <c r="E243" s="29" t="s">
        <v>0</v>
      </c>
      <c r="F243" s="23" t="str">
        <f>'1b-NaturalGas'!V142</f>
        <v/>
      </c>
      <c r="G243" s="23" t="str">
        <f>'1b-NaturalGas'!AP142</f>
        <v>.</v>
      </c>
      <c r="H243" s="23">
        <f>'1b-NaturalGas'!AQ142</f>
        <v>0</v>
      </c>
      <c r="I243" s="23" t="str">
        <f t="shared" si="3"/>
        <v>.</v>
      </c>
    </row>
    <row r="244" spans="1:9" s="23" customFormat="1" x14ac:dyDescent="0.25">
      <c r="A244" s="23" t="str">
        <f>'1b-NaturalGas'!B144</f>
        <v>EC</v>
      </c>
      <c r="B244" s="23" t="str">
        <f>'1b-NaturalGas'!A144</f>
        <v>Q1b.2.7_G1</v>
      </c>
      <c r="C244" s="29" t="str">
        <f>LEFT('1b-NaturalGas'!$E$143,FIND("(Q",'1b-NaturalGas'!$E$143)-2)&amp;" - "&amp;'1b-NaturalGas'!F144</f>
        <v>What is the market share of the largest firm in each of the following sectors? - Gas generation</v>
      </c>
      <c r="D244" s="23" t="str">
        <f>IF(OR('1b-NaturalGas'!B144="N",'1b-NaturalGas'!B144="NI"),"N",'1b-NaturalGas'!C144)</f>
        <v>Q2.2.4_G1</v>
      </c>
      <c r="E244" s="29" t="s">
        <v>1194</v>
      </c>
      <c r="F244" s="23" t="str">
        <f>'1b-NaturalGas'!V144</f>
        <v/>
      </c>
      <c r="G244" s="23" t="str">
        <f>'1b-NaturalGas'!AP144</f>
        <v>.</v>
      </c>
      <c r="H244" s="23">
        <f>'1b-NaturalGas'!AQ144</f>
        <v>0</v>
      </c>
      <c r="I244" s="23" t="str">
        <f t="shared" si="3"/>
        <v>.</v>
      </c>
    </row>
    <row r="245" spans="1:9" s="23" customFormat="1" x14ac:dyDescent="0.25">
      <c r="A245" s="23" t="str">
        <f>'1b-NaturalGas'!B145</f>
        <v>EC</v>
      </c>
      <c r="B245" s="23" t="str">
        <f>'1b-NaturalGas'!A145</f>
        <v>Q1b.2.7_G2</v>
      </c>
      <c r="C245" s="29" t="str">
        <f>LEFT('1b-NaturalGas'!$E$143,FIND("(Q",'1b-NaturalGas'!$E$143)-2)&amp;" - "&amp;'1b-NaturalGas'!F145</f>
        <v>What is the market share of the largest firm in each of the following sectors? - Gas import</v>
      </c>
      <c r="D245" s="23" t="str">
        <f>IF(OR('1b-NaturalGas'!B145="N",'1b-NaturalGas'!B145="NI"),"N",'1b-NaturalGas'!C145)</f>
        <v>Q2.2.4_G2</v>
      </c>
      <c r="E245" s="29" t="s">
        <v>1195</v>
      </c>
      <c r="F245" s="23" t="str">
        <f>'1b-NaturalGas'!V145</f>
        <v/>
      </c>
      <c r="G245" s="23" t="str">
        <f>'1b-NaturalGas'!AP145</f>
        <v>.</v>
      </c>
      <c r="H245" s="23">
        <f>'1b-NaturalGas'!AQ145</f>
        <v>0</v>
      </c>
      <c r="I245" s="23" t="str">
        <f t="shared" si="3"/>
        <v>.</v>
      </c>
    </row>
    <row r="246" spans="1:9" s="23" customFormat="1" x14ac:dyDescent="0.25">
      <c r="A246" s="23" t="str">
        <f>'1b-NaturalGas'!B146</f>
        <v>EC</v>
      </c>
      <c r="B246" s="23" t="str">
        <f>'1b-NaturalGas'!A146</f>
        <v>Q1b.2.7_G6</v>
      </c>
      <c r="C246" s="29" t="str">
        <f>LEFT('1b-NaturalGas'!$E$143,FIND("(Q",'1b-NaturalGas'!$E$143)-2)&amp;" - "&amp;'1b-NaturalGas'!F146</f>
        <v>What is the market share of the largest firm in each of the following sectors? - Gas export</v>
      </c>
      <c r="D246" s="23" t="str">
        <f>IF(OR('1b-NaturalGas'!B146="N",'1b-NaturalGas'!B146="NI"),"N",'1b-NaturalGas'!C146)</f>
        <v>Q2.2.4_G6</v>
      </c>
      <c r="E246" s="29" t="s">
        <v>1196</v>
      </c>
      <c r="F246" s="23" t="str">
        <f>'1b-NaturalGas'!V146</f>
        <v/>
      </c>
      <c r="G246" s="23" t="str">
        <f>'1b-NaturalGas'!AP146</f>
        <v>.</v>
      </c>
      <c r="H246" s="23">
        <f>'1b-NaturalGas'!AQ146</f>
        <v>0</v>
      </c>
      <c r="I246" s="23" t="str">
        <f t="shared" si="3"/>
        <v>.</v>
      </c>
    </row>
    <row r="247" spans="1:9" s="23" customFormat="1" x14ac:dyDescent="0.25">
      <c r="A247" s="23" t="str">
        <f>'1b-NaturalGas'!B147</f>
        <v>EC</v>
      </c>
      <c r="B247" s="23" t="str">
        <f>'1b-NaturalGas'!A147</f>
        <v>Q1b.2.7_G3</v>
      </c>
      <c r="C247" s="29" t="str">
        <f>LEFT('1b-NaturalGas'!$E$143,FIND("(Q",'1b-NaturalGas'!$E$143)-2)&amp;" - "&amp;'1b-NaturalGas'!F147</f>
        <v xml:space="preserve">What is the market share of the largest firm in each of the following sectors? - Gas transmission </v>
      </c>
      <c r="D247" s="23" t="str">
        <f>IF(OR('1b-NaturalGas'!B147="N",'1b-NaturalGas'!B147="NI"),"N",'1b-NaturalGas'!C147)</f>
        <v>Q2.2.4_G3</v>
      </c>
      <c r="E247" s="29" t="s">
        <v>1197</v>
      </c>
      <c r="F247" s="23" t="str">
        <f>'1b-NaturalGas'!V147</f>
        <v/>
      </c>
      <c r="G247" s="23" t="str">
        <f>'1b-NaturalGas'!AP147</f>
        <v>.</v>
      </c>
      <c r="H247" s="23">
        <f>'1b-NaturalGas'!AQ147</f>
        <v>0</v>
      </c>
      <c r="I247" s="23" t="str">
        <f t="shared" si="3"/>
        <v>.</v>
      </c>
    </row>
    <row r="248" spans="1:9" s="23" customFormat="1" x14ac:dyDescent="0.25">
      <c r="A248" s="23" t="str">
        <f>'1b-NaturalGas'!B148</f>
        <v>EC</v>
      </c>
      <c r="B248" s="23" t="str">
        <f>'1b-NaturalGas'!A148</f>
        <v>Q1b.2.7_G4</v>
      </c>
      <c r="C248" s="29" t="str">
        <f>LEFT('1b-NaturalGas'!$E$143,FIND("(Q",'1b-NaturalGas'!$E$143)-2)&amp;" - "&amp;'1b-NaturalGas'!F148</f>
        <v xml:space="preserve">What is the market share of the largest firm in each of the following sectors? - Gas distribution </v>
      </c>
      <c r="D248" s="23" t="str">
        <f>IF(OR('1b-NaturalGas'!B148="N",'1b-NaturalGas'!B148="NI"),"N",'1b-NaturalGas'!C148)</f>
        <v>Q2.2.4_G4</v>
      </c>
      <c r="E248" s="29" t="s">
        <v>1198</v>
      </c>
      <c r="F248" s="23" t="str">
        <f>'1b-NaturalGas'!V148</f>
        <v/>
      </c>
      <c r="G248" s="23" t="str">
        <f>'1b-NaturalGas'!AP148</f>
        <v>.</v>
      </c>
      <c r="H248" s="23">
        <f>'1b-NaturalGas'!AQ148</f>
        <v>0</v>
      </c>
      <c r="I248" s="23" t="str">
        <f t="shared" si="3"/>
        <v>.</v>
      </c>
    </row>
    <row r="249" spans="1:9" s="23" customFormat="1" x14ac:dyDescent="0.25">
      <c r="A249" s="23" t="str">
        <f>'1b-NaturalGas'!B149</f>
        <v>EC</v>
      </c>
      <c r="B249" s="23" t="str">
        <f>'1b-NaturalGas'!A149</f>
        <v>Q1b.2.7_G9</v>
      </c>
      <c r="C249" s="29" t="str">
        <f>LEFT('1b-NaturalGas'!$E$143,FIND("(Q",'1b-NaturalGas'!$E$143)-2)&amp;" - "&amp;'1b-NaturalGas'!F149</f>
        <v>What is the market share of the largest firm in each of the following sectors? - Gas storage</v>
      </c>
      <c r="D249" s="23" t="str">
        <f>IF(OR('1b-NaturalGas'!B149="N",'1b-NaturalGas'!B149="NI"),"N",'1b-NaturalGas'!C149)</f>
        <v>Q2.2.4_G9</v>
      </c>
      <c r="E249" s="29" t="s">
        <v>1199</v>
      </c>
      <c r="F249" s="23" t="str">
        <f>'1b-NaturalGas'!V149</f>
        <v/>
      </c>
      <c r="G249" s="23" t="str">
        <f>'1b-NaturalGas'!AP149</f>
        <v>.</v>
      </c>
      <c r="H249" s="23">
        <f>'1b-NaturalGas'!AQ149</f>
        <v>0</v>
      </c>
      <c r="I249" s="23" t="str">
        <f t="shared" si="3"/>
        <v>.</v>
      </c>
    </row>
    <row r="250" spans="1:9" s="23" customFormat="1" x14ac:dyDescent="0.25">
      <c r="A250" s="23" t="str">
        <f>'1b-NaturalGas'!B150</f>
        <v>EC</v>
      </c>
      <c r="B250" s="23" t="str">
        <f>'1b-NaturalGas'!A150</f>
        <v>Q1b.2.7_G5</v>
      </c>
      <c r="C250" s="29" t="str">
        <f>LEFT('1b-NaturalGas'!$E$143,FIND("(Q",'1b-NaturalGas'!$E$143)-2)&amp;" - "&amp;'1b-NaturalGas'!F150</f>
        <v xml:space="preserve">What is the market share of the largest firm in each of the following sectors? - Gas retail supply </v>
      </c>
      <c r="D250" s="23" t="str">
        <f>IF(OR('1b-NaturalGas'!B150="N",'1b-NaturalGas'!B150="NI"),"N",'1b-NaturalGas'!C150)</f>
        <v>Q2.2.4_G5</v>
      </c>
      <c r="E250" s="29" t="s">
        <v>1200</v>
      </c>
      <c r="F250" s="23" t="str">
        <f>'1b-NaturalGas'!V150</f>
        <v/>
      </c>
      <c r="G250" s="23" t="str">
        <f>'1b-NaturalGas'!AP150</f>
        <v>.</v>
      </c>
      <c r="H250" s="23">
        <f>'1b-NaturalGas'!AQ150</f>
        <v>0</v>
      </c>
      <c r="I250" s="23" t="str">
        <f t="shared" si="3"/>
        <v>.</v>
      </c>
    </row>
    <row r="251" spans="1:9" s="23" customFormat="1" x14ac:dyDescent="0.25">
      <c r="A251" s="23" t="str">
        <f>'1b-NaturalGas'!B151</f>
        <v>NI</v>
      </c>
      <c r="B251" s="23" t="str">
        <f>'1b-NaturalGas'!A151</f>
        <v>Q1b.2.7a</v>
      </c>
      <c r="C251" s="29" t="str">
        <f>LEFT('1b-NaturalGas'!E151,FIND("(Q",'1b-NaturalGas'!E151)-2)</f>
        <v>Please indicate in the Comments column the name of firms and the criterion used to calculate the market share for each of the sectors</v>
      </c>
      <c r="D251" s="23" t="str">
        <f>IF(OR('1b-NaturalGas'!B151="N",'1b-NaturalGas'!B151="NI"),"N",'1b-NaturalGas'!C151)</f>
        <v>N</v>
      </c>
      <c r="E251" s="29" t="s">
        <v>0</v>
      </c>
      <c r="F251" s="23" t="str">
        <f>'1b-NaturalGas'!V151</f>
        <v/>
      </c>
      <c r="G251" s="23" t="str">
        <f>'1b-NaturalGas'!AP151</f>
        <v>.</v>
      </c>
      <c r="H251" s="23">
        <f>'1b-NaturalGas'!AQ151</f>
        <v>0</v>
      </c>
      <c r="I251" s="23" t="str">
        <f t="shared" si="3"/>
        <v>.</v>
      </c>
    </row>
    <row r="252" spans="1:9" s="23" customFormat="1" x14ac:dyDescent="0.25">
      <c r="A252" s="23" t="str">
        <f>'1b-NaturalGas'!B152</f>
        <v>E</v>
      </c>
      <c r="B252" s="23" t="str">
        <f>'1b-NaturalGas'!A152</f>
        <v>Q1b.2.8</v>
      </c>
      <c r="C252" s="29" t="str">
        <f>LEFT('1b-NaturalGas'!E152,FIND("(Q",'1b-NaturalGas'!E152)-2)</f>
        <v>How are the terms and conditions of third-party access (TPA) to the gas transmission grid determined?</v>
      </c>
      <c r="D252" s="23" t="str">
        <f>IF(OR('1b-NaturalGas'!B152="N",'1b-NaturalGas'!B152="NI"),"N",'1b-NaturalGas'!C152)</f>
        <v>Q2.2.5</v>
      </c>
      <c r="E252" s="29" t="s">
        <v>1201</v>
      </c>
      <c r="F252" s="23" t="str">
        <f>'1b-NaturalGas'!V152</f>
        <v/>
      </c>
      <c r="G252" s="23" t="str">
        <f>'1b-NaturalGas'!AP152</f>
        <v>.</v>
      </c>
      <c r="H252" s="23">
        <f>'1b-NaturalGas'!AQ152</f>
        <v>0</v>
      </c>
      <c r="I252" s="23" t="str">
        <f t="shared" si="3"/>
        <v>.</v>
      </c>
    </row>
    <row r="253" spans="1:9" s="23" customFormat="1" x14ac:dyDescent="0.25">
      <c r="A253" s="23" t="str">
        <f>'1b-NaturalGas'!B153</f>
        <v>I</v>
      </c>
      <c r="B253" s="23" t="str">
        <f>'1b-NaturalGas'!A153</f>
        <v>Q1b.2.8a</v>
      </c>
      <c r="C253" s="29" t="str">
        <f>LEFT('1b-NaturalGas'!E153,FIND("(Q",'1b-NaturalGas'!E153)-2)</f>
        <v>Please provide the link to the regulation/law or authority’s decision that sets the regulated TPAs</v>
      </c>
      <c r="D253" s="23" t="str">
        <f>IF(OR('1b-NaturalGas'!B153="N",'1b-NaturalGas'!B153="NI"),"N",'1b-NaturalGas'!C153)</f>
        <v>Q2.2.5a</v>
      </c>
      <c r="E253" s="29" t="s">
        <v>1202</v>
      </c>
      <c r="F253" s="23" t="str">
        <f>'1b-NaturalGas'!V153</f>
        <v/>
      </c>
      <c r="G253" s="23" t="str">
        <f>'1b-NaturalGas'!AP153</f>
        <v>.</v>
      </c>
      <c r="H253" s="23">
        <f>'1b-NaturalGas'!AQ153</f>
        <v>0</v>
      </c>
      <c r="I253" s="23" t="str">
        <f t="shared" si="3"/>
        <v>.</v>
      </c>
    </row>
    <row r="254" spans="1:9" s="23" customFormat="1" x14ac:dyDescent="0.25">
      <c r="A254" s="23" t="str">
        <f>'1b-NaturalGas'!B154</f>
        <v>E</v>
      </c>
      <c r="B254" s="23" t="str">
        <f>'1b-NaturalGas'!A154</f>
        <v>Q1b.2.9</v>
      </c>
      <c r="C254" s="29" t="str">
        <f>LEFT('1b-NaturalGas'!E154,FIND("(Q",'1b-NaturalGas'!E154)-2)</f>
        <v>How are the terms and conditions of third-party access (TPA) to the gas distribution networks determined?</v>
      </c>
      <c r="D254" s="23" t="str">
        <f>IF(OR('1b-NaturalGas'!B154="N",'1b-NaturalGas'!B154="NI"),"N",'1b-NaturalGas'!C154)</f>
        <v>Q2.2.6</v>
      </c>
      <c r="E254" s="29" t="s">
        <v>1203</v>
      </c>
      <c r="F254" s="23" t="str">
        <f>'1b-NaturalGas'!V154</f>
        <v/>
      </c>
      <c r="G254" s="23" t="str">
        <f>'1b-NaturalGas'!AP154</f>
        <v>.</v>
      </c>
      <c r="H254" s="23">
        <f>'1b-NaturalGas'!AQ154</f>
        <v>0</v>
      </c>
      <c r="I254" s="23" t="str">
        <f t="shared" si="3"/>
        <v>.</v>
      </c>
    </row>
    <row r="255" spans="1:9" s="23" customFormat="1" x14ac:dyDescent="0.25">
      <c r="A255" s="23" t="str">
        <f>'1b-NaturalGas'!B155</f>
        <v>I</v>
      </c>
      <c r="B255" s="23" t="str">
        <f>'1b-NaturalGas'!A155</f>
        <v>Q1b.2.9a</v>
      </c>
      <c r="C255" s="29" t="str">
        <f>LEFT('1b-NaturalGas'!E155,FIND("(Q",'1b-NaturalGas'!E155)-2)</f>
        <v>Please provide the link to the regulation/law or authority’s decision that sets the regulated TPAs</v>
      </c>
      <c r="D255" s="23" t="str">
        <f>IF(OR('1b-NaturalGas'!B155="N",'1b-NaturalGas'!B155="NI"),"N",'1b-NaturalGas'!C155)</f>
        <v>Q2.2.6a</v>
      </c>
      <c r="E255" s="29" t="s">
        <v>1202</v>
      </c>
      <c r="F255" s="23" t="str">
        <f>'1b-NaturalGas'!V155</f>
        <v/>
      </c>
      <c r="G255" s="23" t="str">
        <f>'1b-NaturalGas'!AP155</f>
        <v>.</v>
      </c>
      <c r="H255" s="23">
        <f>'1b-NaturalGas'!AQ155</f>
        <v>0</v>
      </c>
      <c r="I255" s="23" t="str">
        <f t="shared" si="3"/>
        <v>.</v>
      </c>
    </row>
    <row r="256" spans="1:9" s="23" customFormat="1" x14ac:dyDescent="0.25">
      <c r="A256" s="23" t="str">
        <f>'1b-NaturalGas'!B156</f>
        <v>EC</v>
      </c>
      <c r="B256" s="23" t="str">
        <f>'1b-NaturalGas'!A156</f>
        <v>Q1b.2.10</v>
      </c>
      <c r="C256" s="29" t="str">
        <f>LEFT('1b-NaturalGas'!E156,FIND("(Q",'1b-NaturalGas'!E156)-2)</f>
        <v>Is there an organised market for the wholesale purchase and sale of gas (natural gas exchange market)?</v>
      </c>
      <c r="D256" s="23" t="str">
        <f>IF(OR('1b-NaturalGas'!B156="N",'1b-NaturalGas'!B156="NI"),"N",'1b-NaturalGas'!C156)</f>
        <v>Q2.2.7</v>
      </c>
      <c r="E256" s="29" t="s">
        <v>1204</v>
      </c>
      <c r="F256" s="23" t="str">
        <f>'1b-NaturalGas'!V156</f>
        <v/>
      </c>
      <c r="G256" s="23" t="str">
        <f>'1b-NaturalGas'!AP156</f>
        <v>.</v>
      </c>
      <c r="H256" s="23">
        <f>'1b-NaturalGas'!AQ156</f>
        <v>0</v>
      </c>
      <c r="I256" s="23" t="str">
        <f t="shared" si="3"/>
        <v>.</v>
      </c>
    </row>
    <row r="257" spans="1:9" s="23" customFormat="1" x14ac:dyDescent="0.25">
      <c r="A257" s="23" t="str">
        <f>'1b-NaturalGas'!B157</f>
        <v>NI</v>
      </c>
      <c r="B257" s="23" t="str">
        <f>'1b-NaturalGas'!A157</f>
        <v>Q1b.2.10a</v>
      </c>
      <c r="C257" s="29" t="str">
        <f>LEFT('1b-NaturalGas'!E157,FIND("(Q",'1b-NaturalGas'!E157)-2)</f>
        <v>If there is such an organised market, please provide a link to its webpage</v>
      </c>
      <c r="D257" s="23" t="str">
        <f>IF(OR('1b-NaturalGas'!B157="N",'1b-NaturalGas'!B157="NI"),"N",'1b-NaturalGas'!C157)</f>
        <v>N</v>
      </c>
      <c r="E257" s="29" t="s">
        <v>0</v>
      </c>
      <c r="F257" s="23" t="str">
        <f>'1b-NaturalGas'!V157</f>
        <v/>
      </c>
      <c r="G257" s="23" t="str">
        <f>'1b-NaturalGas'!AP157</f>
        <v>.</v>
      </c>
      <c r="H257" s="23">
        <f>'1b-NaturalGas'!AQ157</f>
        <v>0</v>
      </c>
      <c r="I257" s="23" t="str">
        <f t="shared" si="3"/>
        <v>.</v>
      </c>
    </row>
    <row r="258" spans="1:9" s="23" customFormat="1" x14ac:dyDescent="0.25">
      <c r="A258" s="23" t="str">
        <f>'1b-NaturalGas'!B158</f>
        <v>N</v>
      </c>
      <c r="B258" s="23" t="str">
        <f>'1b-NaturalGas'!A158</f>
        <v>Q1b.2.10b</v>
      </c>
      <c r="C258" s="29" t="str">
        <f>LEFT('1b-NaturalGas'!F158,FIND("(Q",'1b-NaturalGas'!F158)-2)</f>
        <v>If there is a gas exchange market, what is the percentage of the total annual Gas supply that was traded on this exchange market?  
For the current update, please answer with using the most recent data you have. Specify the year the data refers to in the Comments column. For the previous update, please use data from the same year or the one before. Specify the year the data refers to in the Comments column</v>
      </c>
      <c r="D258" s="23" t="str">
        <f>IF(OR('1b-NaturalGas'!B158="N",'1b-NaturalGas'!B158="NI"),"N",'1b-NaturalGas'!C158)</f>
        <v>N</v>
      </c>
      <c r="E258" s="29" t="s">
        <v>0</v>
      </c>
      <c r="F258" s="23" t="str">
        <f>'1b-NaturalGas'!V158</f>
        <v/>
      </c>
      <c r="G258" s="23" t="str">
        <f>'1b-NaturalGas'!AP158</f>
        <v>.</v>
      </c>
      <c r="H258" s="23">
        <f>'1b-NaturalGas'!AQ158</f>
        <v>0</v>
      </c>
      <c r="I258" s="23" t="str">
        <f t="shared" si="3"/>
        <v>.</v>
      </c>
    </row>
    <row r="259" spans="1:9" s="23" customFormat="1" x14ac:dyDescent="0.25">
      <c r="A259" s="23" t="str">
        <f>'1b-NaturalGas'!B159</f>
        <v>NI</v>
      </c>
      <c r="B259" s="23" t="str">
        <f>'1b-NaturalGas'!A159</f>
        <v>Q1b.2.10c</v>
      </c>
      <c r="C259" s="29" t="str">
        <f>LEFT('1b-NaturalGas'!F159,FIND("(Q",'1b-NaturalGas'!F159)-2)</f>
        <v>Please indicate the year to which the data refers and the source. If the source is not provided, no verification will be possible and the OECD will have to automatically select the answer “We do not collect such data”</v>
      </c>
      <c r="D259" s="23" t="str">
        <f>IF(OR('1b-NaturalGas'!B159="N",'1b-NaturalGas'!B159="NI"),"N",'1b-NaturalGas'!C159)</f>
        <v>N</v>
      </c>
      <c r="E259" s="29" t="s">
        <v>0</v>
      </c>
      <c r="F259" s="23" t="str">
        <f>'1b-NaturalGas'!V159</f>
        <v/>
      </c>
      <c r="G259" s="23" t="str">
        <f>'1b-NaturalGas'!AP159</f>
        <v>.</v>
      </c>
      <c r="H259" s="23">
        <f>'1b-NaturalGas'!AQ159</f>
        <v>0</v>
      </c>
      <c r="I259" s="23" t="str">
        <f t="shared" ref="I259:I322" si="4">IF(H259=0,".",H259)</f>
        <v>.</v>
      </c>
    </row>
    <row r="260" spans="1:9" s="23" customFormat="1" x14ac:dyDescent="0.25">
      <c r="A260" s="23" t="str">
        <f>'1b-NaturalGas'!B160</f>
        <v>EC</v>
      </c>
      <c r="B260" s="23" t="str">
        <f>'1b-NaturalGas'!A160</f>
        <v>Q1b.2.11</v>
      </c>
      <c r="C260" s="29" t="str">
        <f>LEFT('1b-NaturalGas'!E160,FIND("(Q",'1b-NaturalGas'!E160)-2)</f>
        <v>Do at least some categories of consumers have the legal right to choose their retail gas supplier?</v>
      </c>
      <c r="D260" s="23" t="str">
        <f>IF(OR('1b-NaturalGas'!B160="N",'1b-NaturalGas'!B160="NI"),"N",'1b-NaturalGas'!C160)</f>
        <v>Q2.2.8</v>
      </c>
      <c r="E260" s="29" t="s">
        <v>1205</v>
      </c>
      <c r="F260" s="23" t="str">
        <f>'1b-NaturalGas'!V160</f>
        <v/>
      </c>
      <c r="G260" s="23" t="str">
        <f>'1b-NaturalGas'!AP160</f>
        <v>.</v>
      </c>
      <c r="H260" s="23">
        <f>'1b-NaturalGas'!AQ160</f>
        <v>0</v>
      </c>
      <c r="I260" s="23" t="str">
        <f t="shared" si="4"/>
        <v>.</v>
      </c>
    </row>
    <row r="261" spans="1:9" s="23" customFormat="1" x14ac:dyDescent="0.25">
      <c r="A261" s="23" t="str">
        <f>'1b-NaturalGas'!B161</f>
        <v>EC</v>
      </c>
      <c r="B261" s="23" t="str">
        <f>'1b-NaturalGas'!A161</f>
        <v>Q1b.2.11a</v>
      </c>
      <c r="C261" s="29" t="str">
        <f>LEFT('1b-NaturalGas'!F161,FIND("(Q",'1b-NaturalGas'!F161)-2)</f>
        <v>If so, which categories of consumers have the legal right to choose their retail gas supplier?</v>
      </c>
      <c r="D261" s="23" t="str">
        <f>IF(OR('1b-NaturalGas'!B161="N",'1b-NaturalGas'!B161="NI"),"N",'1b-NaturalGas'!C161)</f>
        <v>Q2.2.8a</v>
      </c>
      <c r="E261" s="29" t="s">
        <v>1206</v>
      </c>
      <c r="F261" s="23" t="str">
        <f>'1b-NaturalGas'!V161</f>
        <v/>
      </c>
      <c r="G261" s="23" t="str">
        <f>'1b-NaturalGas'!AP161</f>
        <v>.</v>
      </c>
      <c r="H261" s="23">
        <f>'1b-NaturalGas'!AQ161</f>
        <v>0</v>
      </c>
      <c r="I261" s="23" t="str">
        <f t="shared" si="4"/>
        <v>.</v>
      </c>
    </row>
    <row r="262" spans="1:9" s="23" customFormat="1" x14ac:dyDescent="0.25">
      <c r="A262" s="23" t="str">
        <f>'1b-NaturalGas'!B162</f>
        <v>I</v>
      </c>
      <c r="B262" s="23" t="str">
        <f>'1b-NaturalGas'!A162</f>
        <v>Q1b.2.11b</v>
      </c>
      <c r="C262" s="29" t="str">
        <f>LEFT('1b-NaturalGas'!F162,FIND("(Q",'1b-NaturalGas'!F162)-2)</f>
        <v xml:space="preserve">Please provide link to the regulation/law or regulatory authority’s decision that allows certain groups of consumers to choose their retail gas supplier </v>
      </c>
      <c r="D262" s="23" t="str">
        <f>IF(OR('1b-NaturalGas'!B162="N",'1b-NaturalGas'!B162="NI"),"N",'1b-NaturalGas'!C162)</f>
        <v>Q2.2.8b</v>
      </c>
      <c r="E262" s="29" t="s">
        <v>1207</v>
      </c>
      <c r="F262" s="23" t="str">
        <f>'1b-NaturalGas'!V162</f>
        <v/>
      </c>
      <c r="G262" s="23" t="str">
        <f>'1b-NaturalGas'!AP162</f>
        <v>.</v>
      </c>
      <c r="H262" s="23">
        <f>'1b-NaturalGas'!AQ162</f>
        <v>0</v>
      </c>
      <c r="I262" s="23" t="str">
        <f t="shared" si="4"/>
        <v>.</v>
      </c>
    </row>
    <row r="263" spans="1:9" s="23" customFormat="1" x14ac:dyDescent="0.25">
      <c r="A263" s="23" t="str">
        <f>'1b-NaturalGas'!B163</f>
        <v>N</v>
      </c>
      <c r="B263" s="23" t="str">
        <f>'1b-NaturalGas'!A163</f>
        <v>Q1b.2.11c</v>
      </c>
      <c r="C263" s="29" t="str">
        <f>LEFT('1b-NaturalGas'!F163,FIND("(Q",'1b-NaturalGas'!F163)-2)</f>
        <v>If at least some consumers have the legal right to choose their supplier, what percentage of these consumers has switched their retail supplier?  
For the current update, please answer with using the most recent data you have. Specify the year the data refers to in the Comments column. For the previous update, please use data from the same year or the one before. Specify the year the data refers to in the Comments column</v>
      </c>
      <c r="D263" s="23" t="str">
        <f>IF(OR('1b-NaturalGas'!B163="N",'1b-NaturalGas'!B163="NI"),"N",'1b-NaturalGas'!C163)</f>
        <v>N</v>
      </c>
      <c r="E263" s="29" t="s">
        <v>0</v>
      </c>
      <c r="F263" s="23" t="str">
        <f>'1b-NaturalGas'!V163</f>
        <v/>
      </c>
      <c r="G263" s="23" t="str">
        <f>'1b-NaturalGas'!AP163</f>
        <v>.</v>
      </c>
      <c r="H263" s="23">
        <f>'1b-NaturalGas'!AQ163</f>
        <v>0</v>
      </c>
      <c r="I263" s="23" t="str">
        <f t="shared" si="4"/>
        <v>.</v>
      </c>
    </row>
    <row r="264" spans="1:9" s="23" customFormat="1" x14ac:dyDescent="0.25">
      <c r="A264" s="23" t="str">
        <f>'1b-NaturalGas'!B164</f>
        <v>NI</v>
      </c>
      <c r="B264" s="23" t="str">
        <f>'1b-NaturalGas'!A164</f>
        <v>Q1b.2.11d</v>
      </c>
      <c r="C264" s="29" t="str">
        <f>LEFT('1b-NaturalGas'!F164,FIND("(Q",'1b-NaturalGas'!F164)-2)</f>
        <v>Please indicate the year and the type of consumers (e.g. domestic only) to which the data refers and the source. If the source is not provided, no verification will be possible and the OECD will have to automatically select the answer “We do not collect such data”</v>
      </c>
      <c r="D264" s="23" t="str">
        <f>IF(OR('1b-NaturalGas'!B164="N",'1b-NaturalGas'!B164="NI"),"N",'1b-NaturalGas'!C164)</f>
        <v>N</v>
      </c>
      <c r="E264" s="29" t="s">
        <v>0</v>
      </c>
      <c r="F264" s="23" t="str">
        <f>'1b-NaturalGas'!V164</f>
        <v/>
      </c>
      <c r="G264" s="23" t="str">
        <f>'1b-NaturalGas'!AP164</f>
        <v>.</v>
      </c>
      <c r="H264" s="23">
        <f>'1b-NaturalGas'!AQ164</f>
        <v>0</v>
      </c>
      <c r="I264" s="23" t="str">
        <f t="shared" si="4"/>
        <v>.</v>
      </c>
    </row>
    <row r="265" spans="1:9" s="23" customFormat="1" x14ac:dyDescent="0.25">
      <c r="A265" s="23" t="str">
        <f>'1b-NaturalGas'!B165</f>
        <v>N</v>
      </c>
      <c r="B265" s="23" t="str">
        <f>'1b-NaturalGas'!A165</f>
        <v>Q1b.2.12</v>
      </c>
      <c r="C265" s="29" t="str">
        <f>LEFT('1b-NaturalGas'!E165,FIND("(Q",'1b-NaturalGas'!E165)-2)</f>
        <v>Is there at least one independent retail price comparison tool available for domestic consumers to compare the offers (including tariffs) of gas retail suppliers?</v>
      </c>
      <c r="D265" s="23" t="str">
        <f>IF(OR('1b-NaturalGas'!B165="N",'1b-NaturalGas'!B165="NI"),"N",'1b-NaturalGas'!C165)</f>
        <v>N</v>
      </c>
      <c r="E265" s="29" t="s">
        <v>0</v>
      </c>
      <c r="F265" s="23" t="str">
        <f>'1b-NaturalGas'!V165</f>
        <v/>
      </c>
      <c r="G265" s="23" t="str">
        <f>'1b-NaturalGas'!AP165</f>
        <v>.</v>
      </c>
      <c r="H265" s="23">
        <f>'1b-NaturalGas'!AQ165</f>
        <v>0</v>
      </c>
      <c r="I265" s="23" t="str">
        <f t="shared" si="4"/>
        <v>.</v>
      </c>
    </row>
    <row r="266" spans="1:9" s="23" customFormat="1" x14ac:dyDescent="0.25">
      <c r="A266" s="23" t="str">
        <f>'1b-NaturalGas'!B166</f>
        <v>NI</v>
      </c>
      <c r="B266" s="23" t="str">
        <f>'1b-NaturalGas'!A166</f>
        <v>Q1b.2.12a</v>
      </c>
      <c r="C266" s="29" t="str">
        <f>LEFT('1b-NaturalGas'!E166,FIND("(Q",'1b-NaturalGas'!E166)-2)</f>
        <v>If there is such a price comparison tool, please provide a link to its webpage . If there is more than one, provide at least one link</v>
      </c>
      <c r="D266" s="23" t="str">
        <f>IF(OR('1b-NaturalGas'!B166="N",'1b-NaturalGas'!B166="NI"),"N",'1b-NaturalGas'!C166)</f>
        <v>N</v>
      </c>
      <c r="E266" s="29" t="s">
        <v>0</v>
      </c>
      <c r="F266" s="23" t="str">
        <f>'1b-NaturalGas'!V166</f>
        <v/>
      </c>
      <c r="G266" s="23" t="str">
        <f>'1b-NaturalGas'!AP166</f>
        <v>.</v>
      </c>
      <c r="H266" s="23">
        <f>'1b-NaturalGas'!AQ166</f>
        <v>0</v>
      </c>
      <c r="I266" s="23" t="str">
        <f t="shared" si="4"/>
        <v>.</v>
      </c>
    </row>
    <row r="267" spans="1:9" s="23" customFormat="1" x14ac:dyDescent="0.25">
      <c r="A267" s="23" t="str">
        <f>'1b-NaturalGas'!B168</f>
        <v>E</v>
      </c>
      <c r="B267" s="23" t="str">
        <f>'1b-NaturalGas'!A168</f>
        <v>Q1b.3.1</v>
      </c>
      <c r="C267" s="29" t="str">
        <f>LEFT('1b-NaturalGas'!E168,FIND("(Q",'1b-NaturalGas'!E168)-2)</f>
        <v xml:space="preserve">In the bills they send to their residential and small commercial customers, are gas companies required to include clear information on the customers’ annual consumption and on the retail tariffs they are charged? </v>
      </c>
      <c r="D267" s="23" t="str">
        <f>IF(OR('1b-NaturalGas'!B168="N",'1b-NaturalGas'!B168="NI"),"N",'1b-NaturalGas'!C168)</f>
        <v>Q2.3.1</v>
      </c>
      <c r="E267" s="29" t="s">
        <v>1208</v>
      </c>
      <c r="F267" s="23" t="str">
        <f>'1b-NaturalGas'!V168</f>
        <v/>
      </c>
      <c r="G267" s="23" t="str">
        <f>'1b-NaturalGas'!AP168</f>
        <v>.</v>
      </c>
      <c r="H267" s="23">
        <f>'1b-NaturalGas'!AQ168</f>
        <v>0</v>
      </c>
      <c r="I267" s="23" t="str">
        <f t="shared" si="4"/>
        <v>.</v>
      </c>
    </row>
    <row r="268" spans="1:9" s="23" customFormat="1" x14ac:dyDescent="0.25">
      <c r="A268" s="23" t="str">
        <f>'1b-NaturalGas'!B169</f>
        <v>I</v>
      </c>
      <c r="B268" s="23" t="str">
        <f>'1b-NaturalGas'!A169</f>
        <v>Q1b.3.1a</v>
      </c>
      <c r="C268" s="29" t="str">
        <f>LEFT('1b-NaturalGas'!E169,FIND("(Q",'1b-NaturalGas'!E169)-2)</f>
        <v>Please provide link to the regulation/law or regulatory authority’s decision that sets this requirement</v>
      </c>
      <c r="D268" s="23" t="str">
        <f>IF(OR('1b-NaturalGas'!B169="N",'1b-NaturalGas'!B169="NI"),"N",'1b-NaturalGas'!C169)</f>
        <v>Q2.3.1a</v>
      </c>
      <c r="E268" s="29" t="s">
        <v>1127</v>
      </c>
      <c r="F268" s="23" t="str">
        <f>'1b-NaturalGas'!V169</f>
        <v/>
      </c>
      <c r="G268" s="23" t="str">
        <f>'1b-NaturalGas'!AP169</f>
        <v>.</v>
      </c>
      <c r="H268" s="23">
        <f>'1b-NaturalGas'!AQ169</f>
        <v>0</v>
      </c>
      <c r="I268" s="23" t="str">
        <f t="shared" si="4"/>
        <v>.</v>
      </c>
    </row>
    <row r="269" spans="1:9" s="23" customFormat="1" x14ac:dyDescent="0.25">
      <c r="A269" s="23" t="str">
        <f>'1b-NaturalGas'!B170</f>
        <v>EC</v>
      </c>
      <c r="B269" s="23" t="str">
        <f>'1b-NaturalGas'!A170</f>
        <v>Q1b.3.2</v>
      </c>
      <c r="C269" s="29" t="str">
        <f>LEFT('1b-NaturalGas'!E170,FIND("(Q",'1b-NaturalGas'!E170)-2)</f>
        <v>Are gas retail tariffs regulated or approved by the government, a ministry, a regulator or another public body for any of these categories of consumers?</v>
      </c>
      <c r="D269" s="23" t="str">
        <f>IF(OR('1b-NaturalGas'!B170="N",'1b-NaturalGas'!B170="NI"),"N",'1b-NaturalGas'!C170)</f>
        <v>Q2.3.2</v>
      </c>
      <c r="E269" s="29" t="s">
        <v>1209</v>
      </c>
      <c r="F269" s="23" t="str">
        <f>'1b-NaturalGas'!V170</f>
        <v/>
      </c>
      <c r="G269" s="23" t="str">
        <f>'1b-NaturalGas'!AP170</f>
        <v>.</v>
      </c>
      <c r="H269" s="23">
        <f>'1b-NaturalGas'!AQ170</f>
        <v>0</v>
      </c>
      <c r="I269" s="23" t="str">
        <f t="shared" si="4"/>
        <v>.</v>
      </c>
    </row>
    <row r="270" spans="1:9" s="23" customFormat="1" x14ac:dyDescent="0.25">
      <c r="A270" s="23" t="str">
        <f>'1b-NaturalGas'!B171</f>
        <v>NI</v>
      </c>
      <c r="B270" s="23" t="str">
        <f>'1b-NaturalGas'!A171</f>
        <v>Q1b.3.2a</v>
      </c>
      <c r="C270" s="29" t="str">
        <f>LEFT('1b-NaturalGas'!E171,FIND("(Q",'1b-NaturalGas'!E171)-2)</f>
        <v>If you answered yes to the question above, for what reason are gas retail tariffs regulated or approved for some or all categories of consumers?</v>
      </c>
      <c r="D270" s="23" t="str">
        <f>IF(OR('1b-NaturalGas'!B171="N",'1b-NaturalGas'!B171="NI"),"N",'1b-NaturalGas'!C171)</f>
        <v>N</v>
      </c>
      <c r="E270" s="29" t="s">
        <v>0</v>
      </c>
      <c r="F270" s="23" t="str">
        <f>'1b-NaturalGas'!V171</f>
        <v/>
      </c>
      <c r="G270" s="23" t="str">
        <f>'1b-NaturalGas'!AP171</f>
        <v>.</v>
      </c>
      <c r="H270" s="23">
        <f>'1b-NaturalGas'!AQ171</f>
        <v>0</v>
      </c>
      <c r="I270" s="23" t="str">
        <f t="shared" si="4"/>
        <v>.</v>
      </c>
    </row>
    <row r="271" spans="1:9" s="23" customFormat="1" x14ac:dyDescent="0.25">
      <c r="A271" s="23" t="str">
        <f>'1b-NaturalGas'!B172</f>
        <v>I</v>
      </c>
      <c r="B271" s="23" t="str">
        <f>'1b-NaturalGas'!A172</f>
        <v>Q1b.3.2b</v>
      </c>
      <c r="C271" s="29" t="str">
        <f>LEFT('1b-NaturalGas'!E172,FIND("(Q",'1b-NaturalGas'!E172)-2)</f>
        <v>Please provide link to the body that regulates tariffs in the Comments column. If price regulation applies to some customers but not all, please state the definition of the group covered</v>
      </c>
      <c r="D271" s="23" t="str">
        <f>IF(OR('1b-NaturalGas'!B172="N",'1b-NaturalGas'!B172="NI"),"N",'1b-NaturalGas'!C172)</f>
        <v>Q2.3.2a</v>
      </c>
      <c r="E271" s="29" t="s">
        <v>1129</v>
      </c>
      <c r="F271" s="23" t="str">
        <f>'1b-NaturalGas'!V172</f>
        <v/>
      </c>
      <c r="G271" s="23" t="str">
        <f>'1b-NaturalGas'!AP172</f>
        <v>.</v>
      </c>
      <c r="H271" s="23">
        <f>'1b-NaturalGas'!AQ172</f>
        <v>0</v>
      </c>
      <c r="I271" s="23" t="str">
        <f t="shared" si="4"/>
        <v>.</v>
      </c>
    </row>
    <row r="272" spans="1:9" s="23" customFormat="1" x14ac:dyDescent="0.25">
      <c r="A272" s="23" t="str">
        <f>'1b-NaturalGas'!B173</f>
        <v>ETS</v>
      </c>
      <c r="B272" s="23" t="str">
        <f>'1b-NaturalGas'!A173</f>
        <v>Q1b.3.2c</v>
      </c>
      <c r="C272" s="29" t="str">
        <f>LEFT('1b-NaturalGas'!E173,FIND("(Q",'1b-NaturalGas'!E173)-2)</f>
        <v>If gas retail tariffs are regulated, are there measures in place which require that the regulated retail tariffs are based on the tariffs or costs of the most efficient supplier?</v>
      </c>
      <c r="D272" s="23" t="str">
        <f>IF(OR('1b-NaturalGas'!B173="N",'1b-NaturalGas'!B173="NI"),"N",'1b-NaturalGas'!C173)</f>
        <v>Q2.3.3</v>
      </c>
      <c r="E272" s="29" t="s">
        <v>1210</v>
      </c>
      <c r="F272" s="23" t="str">
        <f>'1b-NaturalGas'!V173</f>
        <v/>
      </c>
      <c r="G272" s="23" t="str">
        <f>'1b-NaturalGas'!AP173</f>
        <v>.</v>
      </c>
      <c r="H272" s="23">
        <f>'1b-NaturalGas'!AQ173</f>
        <v>0</v>
      </c>
      <c r="I272" s="23" t="str">
        <f t="shared" si="4"/>
        <v>.</v>
      </c>
    </row>
    <row r="273" spans="1:10" s="23" customFormat="1" x14ac:dyDescent="0.25">
      <c r="A273" s="23" t="str">
        <f>'1b-NaturalGas'!B174</f>
        <v>I</v>
      </c>
      <c r="B273" s="23" t="str">
        <f>'1b-NaturalGas'!A174</f>
        <v>Q1b.3.2d</v>
      </c>
      <c r="C273" s="29" t="str">
        <f>LEFT('1b-NaturalGas'!E174,FIND("(Q",'1b-NaturalGas'!E174)-2)</f>
        <v>Please provide link to the regulation/law or regulatory authority’s decision that sets this requirement</v>
      </c>
      <c r="D273" s="23" t="str">
        <f>IF(OR('1b-NaturalGas'!B174="N",'1b-NaturalGas'!B174="NI"),"N",'1b-NaturalGas'!C174)</f>
        <v>Q2.3.3a</v>
      </c>
      <c r="E273" s="29" t="s">
        <v>1127</v>
      </c>
      <c r="F273" s="23" t="str">
        <f>'1b-NaturalGas'!V174</f>
        <v/>
      </c>
      <c r="G273" s="23" t="str">
        <f>'1b-NaturalGas'!AP174</f>
        <v>.</v>
      </c>
      <c r="H273" s="23">
        <f>'1b-NaturalGas'!AQ174</f>
        <v>0</v>
      </c>
      <c r="I273" s="23" t="str">
        <f t="shared" si="4"/>
        <v>.</v>
      </c>
    </row>
    <row r="274" spans="1:10" s="23" customFormat="1" x14ac:dyDescent="0.25">
      <c r="A274" s="23" t="str">
        <f>'1b-NaturalGas'!B176</f>
        <v>N</v>
      </c>
      <c r="B274" s="23" t="str">
        <f>'1b-NaturalGas'!A176</f>
        <v>Q1b.4.1</v>
      </c>
      <c r="C274" s="29" t="str">
        <f>LEFT('1b-NaturalGas'!E176,FIND("(Q",'1b-NaturalGas'!E176)-2)</f>
        <v>Under what conditions and terms of access is it possible for third parties to inject biomethane into the transmission network set out?</v>
      </c>
      <c r="D274" s="23" t="str">
        <f>IF(OR('1b-NaturalGas'!B176="N",'1b-NaturalGas'!B176="NI"),"N",'1b-NaturalGas'!C176)</f>
        <v>N</v>
      </c>
      <c r="E274" s="29" t="s">
        <v>0</v>
      </c>
      <c r="F274" s="23" t="str">
        <f>'1b-NaturalGas'!V176</f>
        <v/>
      </c>
      <c r="G274" s="23" t="str">
        <f>'1b-NaturalGas'!AP176</f>
        <v>.</v>
      </c>
      <c r="H274" s="23">
        <f>'1b-NaturalGas'!AQ176</f>
        <v>0</v>
      </c>
      <c r="I274" s="23" t="str">
        <f t="shared" si="4"/>
        <v>.</v>
      </c>
    </row>
    <row r="275" spans="1:10" s="23" customFormat="1" x14ac:dyDescent="0.25">
      <c r="A275" s="23" t="str">
        <f>'1b-NaturalGas'!B177</f>
        <v>NI</v>
      </c>
      <c r="B275" s="23" t="str">
        <f>'1b-NaturalGas'!A177</f>
        <v>Q1b.4.1a</v>
      </c>
      <c r="C275" s="29" t="str">
        <f>LEFT('1b-NaturalGas'!E177,FIND("(Q",'1b-NaturalGas'!E177)-2)</f>
        <v>If applicable, please provide the link to the regulation/law or authority’s decision that sets the regulated TPAs</v>
      </c>
      <c r="D275" s="23" t="str">
        <f>IF(OR('1b-NaturalGas'!B177="N",'1b-NaturalGas'!B177="NI"),"N",'1b-NaturalGas'!C177)</f>
        <v>N</v>
      </c>
      <c r="E275" s="29" t="s">
        <v>0</v>
      </c>
      <c r="F275" s="23" t="str">
        <f>'1b-NaturalGas'!V177</f>
        <v/>
      </c>
      <c r="G275" s="23" t="str">
        <f>'1b-NaturalGas'!AP177</f>
        <v>.</v>
      </c>
      <c r="H275" s="23">
        <f>'1b-NaturalGas'!AQ177</f>
        <v>0</v>
      </c>
      <c r="I275" s="23" t="str">
        <f t="shared" si="4"/>
        <v>.</v>
      </c>
    </row>
    <row r="276" spans="1:10" x14ac:dyDescent="0.25">
      <c r="A276" s="23" t="str">
        <f>'1b-NaturalGas'!B178</f>
        <v>N</v>
      </c>
      <c r="B276" s="23" t="str">
        <f>'1b-NaturalGas'!A178</f>
        <v>Q1b.4.2</v>
      </c>
      <c r="C276" s="29" t="str">
        <f>LEFT('1b-NaturalGas'!E178,FIND("(Q",'1b-NaturalGas'!E178)-2)</f>
        <v>Under what conditions and terms of access is it possible for third parties to inject biomethane into the distribution network set out?</v>
      </c>
      <c r="D276" s="23" t="str">
        <f>IF(OR('1b-NaturalGas'!B178="N",'1b-NaturalGas'!B178="NI"),"N",'1b-NaturalGas'!C178)</f>
        <v>N</v>
      </c>
      <c r="E276" s="29" t="s">
        <v>0</v>
      </c>
      <c r="F276" s="23" t="str">
        <f>'1b-NaturalGas'!V178</f>
        <v/>
      </c>
      <c r="G276" s="23" t="str">
        <f>'1b-NaturalGas'!AP178</f>
        <v>.</v>
      </c>
      <c r="H276" s="23">
        <f>'1b-NaturalGas'!AQ178</f>
        <v>0</v>
      </c>
      <c r="I276" s="23" t="str">
        <f t="shared" si="4"/>
        <v>.</v>
      </c>
      <c r="J276" s="23"/>
    </row>
    <row r="277" spans="1:10" x14ac:dyDescent="0.25">
      <c r="A277" s="23" t="str">
        <f>'1b-NaturalGas'!B179</f>
        <v>NI</v>
      </c>
      <c r="B277" s="23" t="str">
        <f>'1b-NaturalGas'!A179</f>
        <v>Q1b.4.2a</v>
      </c>
      <c r="C277" s="29" t="str">
        <f>LEFT('1b-NaturalGas'!E179,FIND("(Q",'1b-NaturalGas'!E179)-2)</f>
        <v>If applicable, please provide the link to the regulation/law or authority’s decision that sets the regulated TPAs</v>
      </c>
      <c r="D277" s="23" t="str">
        <f>IF(OR('1b-NaturalGas'!B179="N",'1b-NaturalGas'!B179="NI"),"N",'1b-NaturalGas'!C179)</f>
        <v>N</v>
      </c>
      <c r="E277" s="29" t="s">
        <v>0</v>
      </c>
      <c r="F277" s="23" t="str">
        <f>'1b-NaturalGas'!V179</f>
        <v/>
      </c>
      <c r="G277" s="23" t="str">
        <f>'1b-NaturalGas'!AP179</f>
        <v>.</v>
      </c>
      <c r="H277" s="23">
        <f>'1b-NaturalGas'!AQ179</f>
        <v>0</v>
      </c>
      <c r="I277" s="23" t="str">
        <f t="shared" si="4"/>
        <v>.</v>
      </c>
      <c r="J277" s="23"/>
    </row>
    <row r="278" spans="1:10" x14ac:dyDescent="0.25">
      <c r="A278" s="23" t="str">
        <f>'1b-NaturalGas'!B180</f>
        <v>N</v>
      </c>
      <c r="B278" s="23" t="str">
        <f>'1b-NaturalGas'!A180</f>
        <v>Q1b.4.3</v>
      </c>
      <c r="C278" s="29" t="str">
        <f>LEFT('1b-NaturalGas'!E180,FIND("(Q",'1b-NaturalGas'!E180)-2)</f>
        <v>Under what conditions and terms of access is it possible for third parties to inject hydrogen (for blending) into the transmission network set out?</v>
      </c>
      <c r="D278" s="23" t="str">
        <f>IF(OR('1b-NaturalGas'!B180="N",'1b-NaturalGas'!B180="NI"),"N",'1b-NaturalGas'!C180)</f>
        <v>N</v>
      </c>
      <c r="E278" s="29" t="s">
        <v>0</v>
      </c>
      <c r="F278" s="23" t="str">
        <f>'1b-NaturalGas'!V180</f>
        <v/>
      </c>
      <c r="G278" s="23" t="str">
        <f>'1b-NaturalGas'!AP180</f>
        <v>.</v>
      </c>
      <c r="H278" s="23">
        <f>'1b-NaturalGas'!AQ180</f>
        <v>0</v>
      </c>
      <c r="I278" s="23" t="str">
        <f t="shared" si="4"/>
        <v>.</v>
      </c>
      <c r="J278" s="23"/>
    </row>
    <row r="279" spans="1:10" x14ac:dyDescent="0.25">
      <c r="A279" s="23" t="str">
        <f>'1b-NaturalGas'!B181</f>
        <v>NI</v>
      </c>
      <c r="B279" s="23" t="str">
        <f>'1b-NaturalGas'!A181</f>
        <v>Q1b.4.3a</v>
      </c>
      <c r="C279" s="29" t="str">
        <f>LEFT('1b-NaturalGas'!E181,FIND("(Q",'1b-NaturalGas'!E181)-2)</f>
        <v>If applicable, please provide the link to the regulation/law or authority’s decision that sets the regulated TPAs</v>
      </c>
      <c r="D279" s="23" t="str">
        <f>IF(OR('1b-NaturalGas'!B181="N",'1b-NaturalGas'!B181="NI"),"N",'1b-NaturalGas'!C181)</f>
        <v>N</v>
      </c>
      <c r="E279" s="29" t="s">
        <v>0</v>
      </c>
      <c r="F279" s="23" t="str">
        <f>'1b-NaturalGas'!V181</f>
        <v/>
      </c>
      <c r="G279" s="23" t="str">
        <f>'1b-NaturalGas'!AP181</f>
        <v>.</v>
      </c>
      <c r="H279" s="23">
        <f>'1b-NaturalGas'!AQ181</f>
        <v>0</v>
      </c>
      <c r="I279" s="23" t="str">
        <f t="shared" si="4"/>
        <v>.</v>
      </c>
      <c r="J279" s="23"/>
    </row>
    <row r="280" spans="1:10" x14ac:dyDescent="0.25">
      <c r="A280" s="23" t="str">
        <f>'1b-NaturalGas'!B182</f>
        <v>N</v>
      </c>
      <c r="B280" s="23" t="str">
        <f>'1b-NaturalGas'!A182</f>
        <v>Q1b.4.4</v>
      </c>
      <c r="C280" s="29" t="str">
        <f>LEFT('1b-NaturalGas'!E182,FIND("(Q",'1b-NaturalGas'!E182)-2)</f>
        <v>Under what conditions and terms of access is it possible for third parties to inject hydrogen (for blending) into the distribution network set out?</v>
      </c>
      <c r="D280" s="23" t="str">
        <f>IF(OR('1b-NaturalGas'!B182="N",'1b-NaturalGas'!B182="NI"),"N",'1b-NaturalGas'!C182)</f>
        <v>N</v>
      </c>
      <c r="E280" s="29" t="s">
        <v>0</v>
      </c>
      <c r="F280" s="23" t="str">
        <f>'1b-NaturalGas'!V182</f>
        <v/>
      </c>
      <c r="G280" s="23" t="str">
        <f>'1b-NaturalGas'!AP182</f>
        <v>.</v>
      </c>
      <c r="H280" s="23">
        <f>'1b-NaturalGas'!AQ182</f>
        <v>0</v>
      </c>
      <c r="I280" s="23" t="str">
        <f t="shared" si="4"/>
        <v>.</v>
      </c>
      <c r="J280" s="23"/>
    </row>
    <row r="281" spans="1:10" x14ac:dyDescent="0.25">
      <c r="A281" s="23" t="str">
        <f>'1b-NaturalGas'!B183</f>
        <v>NI</v>
      </c>
      <c r="B281" s="23" t="str">
        <f>'1b-NaturalGas'!A183</f>
        <v>Q1b.4.4a</v>
      </c>
      <c r="C281" s="29" t="str">
        <f>LEFT('1b-NaturalGas'!E183,FIND("(Q",'1b-NaturalGas'!E183)-2)</f>
        <v>If applicable, please provide the link to the regulation/law or authority’s decision that sets the regulated TPAs</v>
      </c>
      <c r="D281" s="23" t="str">
        <f>IF(OR('1b-NaturalGas'!B183="N",'1b-NaturalGas'!B183="NI"),"N",'1b-NaturalGas'!C183)</f>
        <v>N</v>
      </c>
      <c r="E281" s="29" t="s">
        <v>0</v>
      </c>
      <c r="F281" s="23" t="str">
        <f>'1b-NaturalGas'!V183</f>
        <v/>
      </c>
      <c r="G281" s="23" t="str">
        <f>'1b-NaturalGas'!AP183</f>
        <v>.</v>
      </c>
      <c r="H281" s="23">
        <f>'1b-NaturalGas'!AQ183</f>
        <v>0</v>
      </c>
      <c r="I281" s="23" t="str">
        <f t="shared" si="4"/>
        <v>.</v>
      </c>
      <c r="J281" s="23"/>
    </row>
    <row r="282" spans="1:10" ht="28" x14ac:dyDescent="0.6">
      <c r="A282" t="str">
        <f>'1bis-Regulator'!B8</f>
        <v>REGE</v>
      </c>
      <c r="B282" t="str">
        <f>'1bis-Regulator'!A8</f>
        <v>Q1b.a.1</v>
      </c>
      <c r="C282" s="29" t="str">
        <f>LEFT('1bis-Regulator'!E8,FIND("(Q",'1bis-Regulator'!E8)-2)</f>
        <v>What is the status of the regulator?</v>
      </c>
      <c r="D282" s="23" t="str">
        <f>IF(OR('1bis-Regulator'!B8="REGN",'1bis-Regulator'!B8="REGNI"),"N",'1bis-Regulator'!C8)</f>
        <v>Q1b.c.1</v>
      </c>
      <c r="E282" s="29" t="s">
        <v>1211</v>
      </c>
      <c r="F282" s="23" t="str">
        <f>'1bis-Regulator'!V8</f>
        <v>independent body with adjudicatory, rule-making or enforcement powers</v>
      </c>
      <c r="G282" s="29" t="str">
        <f>'1bis-Regulator'!AP8</f>
        <v>.</v>
      </c>
      <c r="H282" s="29">
        <f>'1bis-Regulator'!AQ8</f>
        <v>0</v>
      </c>
      <c r="I282" s="23" t="str">
        <f t="shared" si="4"/>
        <v>.</v>
      </c>
      <c r="J282" s="300" t="s">
        <v>815</v>
      </c>
    </row>
    <row r="283" spans="1:10" x14ac:dyDescent="0.25">
      <c r="A283" s="23" t="str">
        <f>'1bis-Regulator'!B9</f>
        <v>REGE</v>
      </c>
      <c r="B283" s="23" t="str">
        <f>'1bis-Regulator'!A9</f>
        <v>Q1b.a.2</v>
      </c>
      <c r="C283" s="29" t="str">
        <f>LEFT('1bis-Regulator'!E9,FIND("(Q",'1bis-Regulator'!E9)-2)</f>
        <v>Are the objectives and functions of the regulator defined?</v>
      </c>
      <c r="D283" s="23" t="str">
        <f>IF(OR('1bis-Regulator'!B9="REGN",'1bis-Regulator'!B9="REGNI"),"N",'1bis-Regulator'!C9)</f>
        <v>Q1b.a.1</v>
      </c>
      <c r="E283" s="29" t="s">
        <v>1212</v>
      </c>
      <c r="F283" s="23" t="str">
        <f>'1bis-Regulator'!V9</f>
        <v>yes (in legislation)</v>
      </c>
      <c r="G283" s="29" t="str">
        <f>'1bis-Regulator'!AP9</f>
        <v>.</v>
      </c>
      <c r="H283" s="29">
        <f>'1bis-Regulator'!AQ9</f>
        <v>0</v>
      </c>
      <c r="I283" s="23" t="str">
        <f t="shared" si="4"/>
        <v>.</v>
      </c>
    </row>
    <row r="284" spans="1:10" x14ac:dyDescent="0.25">
      <c r="A284" s="23" t="str">
        <f>'1bis-Regulator'!B11</f>
        <v>REGE</v>
      </c>
      <c r="B284" s="23" t="str">
        <f>'1bis-Regulator'!A11</f>
        <v>Q1b.a.3_i</v>
      </c>
      <c r="C284" s="29" t="str">
        <f>LEFT('1bis-Regulator'!$E$10,FIND("(Q",'1bis-Regulator'!$E$10)-2)&amp;" - "&amp;'1bis-Regulator'!F11</f>
        <v>The regulator can receive guidance from the government regarding: - Long-term strategy</v>
      </c>
      <c r="D284" s="23" t="str">
        <f>IF(OR('1bis-Regulator'!B11="REGN",'1bis-Regulator'!B11="REGNI"),"N",'1bis-Regulator'!C11)</f>
        <v>Q1b.a.2_i</v>
      </c>
      <c r="E284" s="29" t="s">
        <v>1213</v>
      </c>
      <c r="F284" s="23" t="str">
        <f>'1bis-Regulator'!V11</f>
        <v>yes</v>
      </c>
      <c r="G284" s="29" t="str">
        <f>'1bis-Regulator'!AP11</f>
        <v>.</v>
      </c>
      <c r="H284" s="29">
        <f>'1bis-Regulator'!AQ11</f>
        <v>0</v>
      </c>
      <c r="I284" s="23" t="str">
        <f t="shared" si="4"/>
        <v>.</v>
      </c>
    </row>
    <row r="285" spans="1:10" x14ac:dyDescent="0.25">
      <c r="A285" s="23" t="str">
        <f>'1bis-Regulator'!B12</f>
        <v>REGE</v>
      </c>
      <c r="B285" s="23" t="str">
        <f>'1bis-Regulator'!A12</f>
        <v>Q1b.a.3_ii</v>
      </c>
      <c r="C285" s="29" t="str">
        <f>LEFT('1bis-Regulator'!$E$10,FIND("(Q",'1bis-Regulator'!$E$10)-2)&amp;" - "&amp;'1bis-Regulator'!F12</f>
        <v>The regulator can receive guidance from the government regarding: - Work programme</v>
      </c>
      <c r="D285" s="23" t="str">
        <f>IF(OR('1bis-Regulator'!B12="REGN",'1bis-Regulator'!B12="REGNI"),"N",'1bis-Regulator'!C12)</f>
        <v>Q1b.a.2_ii</v>
      </c>
      <c r="E285" s="29" t="s">
        <v>1214</v>
      </c>
      <c r="F285" s="23" t="str">
        <f>'1bis-Regulator'!V12</f>
        <v>yes</v>
      </c>
      <c r="G285" s="29" t="str">
        <f>'1bis-Regulator'!AP12</f>
        <v>.</v>
      </c>
      <c r="H285" s="29">
        <f>'1bis-Regulator'!AQ12</f>
        <v>0</v>
      </c>
      <c r="I285" s="23" t="str">
        <f t="shared" si="4"/>
        <v>.</v>
      </c>
    </row>
    <row r="286" spans="1:10" x14ac:dyDescent="0.25">
      <c r="A286" s="23" t="str">
        <f>'1bis-Regulator'!B13</f>
        <v>REGE</v>
      </c>
      <c r="B286" s="23" t="str">
        <f>'1bis-Regulator'!A13</f>
        <v>Q1b.a.3_iii</v>
      </c>
      <c r="C286" s="29" t="str">
        <f>LEFT('1bis-Regulator'!$E$10,FIND("(Q",'1bis-Regulator'!$E$10)-2)&amp;" - "&amp;'1bis-Regulator'!F13</f>
        <v>The regulator can receive guidance from the government regarding: - Individual cases or regulatory decisions</v>
      </c>
      <c r="D286" s="23" t="str">
        <f>IF(OR('1bis-Regulator'!B13="REGN",'1bis-Regulator'!B13="REGNI"),"N",'1bis-Regulator'!C13)</f>
        <v>Q1b.a.2_iii</v>
      </c>
      <c r="E286" s="29" t="s">
        <v>1215</v>
      </c>
      <c r="F286" s="23" t="str">
        <f>'1bis-Regulator'!V13</f>
        <v>no</v>
      </c>
      <c r="G286" s="29" t="str">
        <f>'1bis-Regulator'!AP13</f>
        <v>.</v>
      </c>
      <c r="H286" s="29">
        <f>'1bis-Regulator'!AQ13</f>
        <v>0</v>
      </c>
      <c r="I286" s="23" t="str">
        <f t="shared" si="4"/>
        <v>.</v>
      </c>
    </row>
    <row r="287" spans="1:10" x14ac:dyDescent="0.25">
      <c r="A287" s="23" t="str">
        <f>'1bis-Regulator'!B14</f>
        <v>REGE</v>
      </c>
      <c r="B287" s="23" t="str">
        <f>'1bis-Regulator'!A14</f>
        <v>Q1b.a.3_iv</v>
      </c>
      <c r="C287" s="29" t="str">
        <f>LEFT('1bis-Regulator'!$E$10,FIND("(Q",'1bis-Regulator'!$E$10)-2)&amp;" - "&amp;'1bis-Regulator'!F14</f>
        <v>The regulator can receive guidance from the government regarding: - Appeals</v>
      </c>
      <c r="D287" s="23" t="str">
        <f>IF(OR('1bis-Regulator'!B14="REGN",'1bis-Regulator'!B14="REGNI"),"N",'1bis-Regulator'!C14)</f>
        <v>Q1b.a.2_iv</v>
      </c>
      <c r="E287" s="29" t="s">
        <v>1216</v>
      </c>
      <c r="F287" s="23" t="str">
        <f>'1bis-Regulator'!V14</f>
        <v>no</v>
      </c>
      <c r="G287" s="29" t="str">
        <f>'1bis-Regulator'!AP14</f>
        <v>.</v>
      </c>
      <c r="H287" s="29">
        <f>'1bis-Regulator'!AQ14</f>
        <v>0</v>
      </c>
      <c r="I287" s="23" t="str">
        <f t="shared" si="4"/>
        <v>.</v>
      </c>
    </row>
    <row r="288" spans="1:10" x14ac:dyDescent="0.25">
      <c r="A288" s="23" t="str">
        <f>'1bis-Regulator'!B15</f>
        <v>REGE</v>
      </c>
      <c r="B288" s="23" t="str">
        <f>'1bis-Regulator'!A15</f>
        <v>Q1b.a.4</v>
      </c>
      <c r="C288" s="29" t="str">
        <f>LEFT('1bis-Regulator'!E15,FIND("(Q",'1bis-Regulator'!E15)-2)</f>
        <v>Does the regulator make recommendations or issue opinions on draft legislation or policy documents proposed by the executive?</v>
      </c>
      <c r="D288" s="23" t="str">
        <f>IF(OR('1bis-Regulator'!B15="REGN",'1bis-Regulator'!B15="REGNI"),"N",'1bis-Regulator'!C15)</f>
        <v>Q1b.a.3</v>
      </c>
      <c r="E288" s="29" t="s">
        <v>1217</v>
      </c>
      <c r="F288" s="23" t="str">
        <f>'1bis-Regulator'!V15</f>
        <v>yes (through a formal process &amp; opinion made public)</v>
      </c>
      <c r="G288" s="29" t="str">
        <f>'1bis-Regulator'!AP15</f>
        <v>.</v>
      </c>
      <c r="H288" s="29">
        <f>'1bis-Regulator'!AQ15</f>
        <v>0</v>
      </c>
      <c r="I288" s="23" t="str">
        <f t="shared" si="4"/>
        <v>.</v>
      </c>
    </row>
    <row r="289" spans="1:9" x14ac:dyDescent="0.25">
      <c r="A289" s="23" t="str">
        <f>'1bis-Regulator'!B16</f>
        <v>REGEC</v>
      </c>
      <c r="B289" s="23" t="str">
        <f>'1bis-Regulator'!A16</f>
        <v>Q1b.a.5</v>
      </c>
      <c r="C289" s="29" t="str">
        <f>LEFT('1bis-Regulator'!E16,FIND("(Q",'1bis-Regulator'!E16)-2)</f>
        <v>Which body, other than a court, can overturn the decisions of the regulator?</v>
      </c>
      <c r="D289" s="23" t="str">
        <f>IF(OR('1bis-Regulator'!B16="REGN",'1bis-Regulator'!B16="REGNI"),"N",'1bis-Regulator'!C16)</f>
        <v>Q1b.a.4</v>
      </c>
      <c r="E289" s="29" t="s">
        <v>1218</v>
      </c>
      <c r="F289" s="23" t="str">
        <f>'1bis-Regulator'!V16</f>
        <v>specialized body</v>
      </c>
      <c r="G289" s="29" t="str">
        <f>'1bis-Regulator'!AP16</f>
        <v>.</v>
      </c>
      <c r="H289" s="29">
        <f>'1bis-Regulator'!AQ16</f>
        <v>0</v>
      </c>
      <c r="I289" s="23" t="str">
        <f t="shared" si="4"/>
        <v>.</v>
      </c>
    </row>
    <row r="290" spans="1:9" x14ac:dyDescent="0.25">
      <c r="A290" s="23" t="str">
        <f>'1bis-Regulator'!B17</f>
        <v>REGE</v>
      </c>
      <c r="B290" s="23" t="str">
        <f>'1bis-Regulator'!A17</f>
        <v>Q1b.a.6</v>
      </c>
      <c r="C290" s="29" t="str">
        <f>LEFT('1bis-Regulator'!E17,FIND("(Q",'1bis-Regulator'!E17)-2)</f>
        <v>Are the instances where decisions of the regulator can be overturned by a body other than a court clearly defined?</v>
      </c>
      <c r="D290" s="23" t="str">
        <f>IF(OR('1bis-Regulator'!B17="REGN",'1bis-Regulator'!B17="REGNI"),"N",'1bis-Regulator'!C17)</f>
        <v>Q1b.a.5</v>
      </c>
      <c r="E290" s="29" t="s">
        <v>1219</v>
      </c>
      <c r="F290" s="23" t="str">
        <f>'1bis-Regulator'!V17</f>
        <v>defined in legislation</v>
      </c>
      <c r="G290" s="29" t="str">
        <f>'1bis-Regulator'!AP17</f>
        <v>.</v>
      </c>
      <c r="H290" s="29">
        <f>'1bis-Regulator'!AQ17</f>
        <v>0</v>
      </c>
      <c r="I290" s="23" t="str">
        <f t="shared" si="4"/>
        <v>.</v>
      </c>
    </row>
    <row r="291" spans="1:9" x14ac:dyDescent="0.25">
      <c r="A291" s="23" t="str">
        <f>'1bis-Regulator'!B18</f>
        <v>REGE</v>
      </c>
      <c r="B291" s="23" t="str">
        <f>'1bis-Regulator'!A18</f>
        <v>Q1b.a.7</v>
      </c>
      <c r="C291" s="29" t="str">
        <f>LEFT('1bis-Regulator'!E18,FIND("(Q",'1bis-Regulator'!E18)-2)</f>
        <v>Does the regulator need to submit proposals for new regulation that it is empowered to issue to other bodies for approval?</v>
      </c>
      <c r="D291" s="23" t="str">
        <f>IF(OR('1bis-Regulator'!B18="REGN",'1bis-Regulator'!B18="REGNI"),"N",'1bis-Regulator'!C18)</f>
        <v>Q1b.b.3</v>
      </c>
      <c r="E291" s="29" t="s">
        <v>1220</v>
      </c>
      <c r="F291" s="23" t="str">
        <f>'1bis-Regulator'!V18</f>
        <v>no</v>
      </c>
      <c r="G291" s="29" t="str">
        <f>'1bis-Regulator'!AP18</f>
        <v>.</v>
      </c>
      <c r="H291" s="29">
        <f>'1bis-Regulator'!AQ18</f>
        <v>0</v>
      </c>
      <c r="I291" s="23" t="str">
        <f t="shared" si="4"/>
        <v>.</v>
      </c>
    </row>
    <row r="292" spans="1:9" x14ac:dyDescent="0.25">
      <c r="A292" s="23" t="str">
        <f>'1bis-Regulator'!B19</f>
        <v>REGE</v>
      </c>
      <c r="B292" s="23" t="str">
        <f>'1bis-Regulator'!A19</f>
        <v>Q1b.a.8</v>
      </c>
      <c r="C292" s="29" t="str">
        <f>LEFT('1bis-Regulator'!E19,FIND("(Q",'1bis-Regulator'!E19)-2)</f>
        <v>How is the majority of the permanent staff recruited?</v>
      </c>
      <c r="D292" s="23" t="str">
        <f>IF(OR('1bis-Regulator'!B19="REGN",'1bis-Regulator'!B19="REGNI"),"N",'1bis-Regulator'!C19)</f>
        <v>Q1b.a.6</v>
      </c>
      <c r="E292" s="29" t="s">
        <v>1221</v>
      </c>
      <c r="F292" s="23" t="str">
        <f>'1bis-Regulator'!V19</f>
        <v xml:space="preserve">positions are advertised publicly &amp; candidates examined by selection panel </v>
      </c>
      <c r="G292" s="29" t="str">
        <f>'1bis-Regulator'!AP19</f>
        <v>.</v>
      </c>
      <c r="H292" s="29">
        <f>'1bis-Regulator'!AQ19</f>
        <v>0</v>
      </c>
      <c r="I292" s="23" t="str">
        <f t="shared" si="4"/>
        <v>.</v>
      </c>
    </row>
    <row r="293" spans="1:9" x14ac:dyDescent="0.25">
      <c r="A293" s="23" t="str">
        <f>'1bis-Regulator'!B20</f>
        <v>REGN</v>
      </c>
      <c r="B293" s="23" t="str">
        <f>'1bis-Regulator'!A20</f>
        <v>Q1b.a.9</v>
      </c>
      <c r="C293" s="29" t="str">
        <f>LEFT('1bis-Regulator'!E20,FIND("(Q",'1bis-Regulator'!E20)-2)</f>
        <v>Does your organisation need to obtain approval from an external body before it can recruit staff?</v>
      </c>
      <c r="D293" s="23" t="str">
        <f>IF(OR('1bis-Regulator'!B20="REGN",'1bis-Regulator'!B20="REGNI"),"N",'1bis-Regulator'!C20)</f>
        <v>N</v>
      </c>
      <c r="E293" s="29" t="s">
        <v>0</v>
      </c>
      <c r="F293" s="23" t="str">
        <f>'1bis-Regulator'!V20</f>
        <v/>
      </c>
      <c r="G293" s="29" t="str">
        <f>'1bis-Regulator'!AP20</f>
        <v>.</v>
      </c>
      <c r="H293" s="29">
        <f>'1bis-Regulator'!AQ20</f>
        <v>0</v>
      </c>
      <c r="I293" s="23" t="str">
        <f t="shared" si="4"/>
        <v>.</v>
      </c>
    </row>
    <row r="294" spans="1:9" x14ac:dyDescent="0.25">
      <c r="A294" s="23" t="str">
        <f>'1bis-Regulator'!B21</f>
        <v>REGEC</v>
      </c>
      <c r="B294" s="23" t="str">
        <f>'1bis-Regulator'!A21</f>
        <v>Q1b.a.10</v>
      </c>
      <c r="C294" s="29" t="str">
        <f>LEFT('1bis-Regulator'!E21,FIND("(Q",'1bis-Regulator'!E21)-2)</f>
        <v>What is the process for nominating the agency head/board members?</v>
      </c>
      <c r="D294" s="23" t="str">
        <f>IF(OR('1bis-Regulator'!B21="REGN",'1bis-Regulator'!B21="REGNI"),"N",'1bis-Regulator'!C21)</f>
        <v>Q1b.a.7</v>
      </c>
      <c r="E294" s="29" t="s">
        <v>1222</v>
      </c>
      <c r="F294" s="23" t="str">
        <f>'1bis-Regulator'!V21</f>
        <v xml:space="preserve">ministerial/governmental nomination without independent selection panel </v>
      </c>
      <c r="G294" s="29" t="str">
        <f>'1bis-Regulator'!AP21</f>
        <v>.</v>
      </c>
      <c r="H294" s="29">
        <f>'1bis-Regulator'!AQ21</f>
        <v>0</v>
      </c>
      <c r="I294" s="23" t="str">
        <f t="shared" si="4"/>
        <v>.</v>
      </c>
    </row>
    <row r="295" spans="1:9" x14ac:dyDescent="0.25">
      <c r="A295" s="23" t="str">
        <f>'1bis-Regulator'!B22</f>
        <v>REGEC</v>
      </c>
      <c r="B295" s="23" t="str">
        <f>'1bis-Regulator'!A22</f>
        <v>Q1b.a.11</v>
      </c>
      <c r="C295" s="29" t="str">
        <f>LEFT('1bis-Regulator'!E22,FIND("(Q",'1bis-Regulator'!E22)-2)</f>
        <v>Which body has the legal authority to make the final appointment of the agency head/board members?</v>
      </c>
      <c r="D295" s="23" t="str">
        <f>IF(OR('1bis-Regulator'!B22="REGN",'1bis-Regulator'!B22="REGNI"),"N",'1bis-Regulator'!C22)</f>
        <v>Q1b.a.8</v>
      </c>
      <c r="E295" s="29" t="s">
        <v>1223</v>
      </c>
      <c r="F295" s="23" t="str">
        <f>'1bis-Regulator'!V22</f>
        <v>government/ministerial body with binding opinion of parliament/congress/parliamentary/congressional committee</v>
      </c>
      <c r="G295" s="29" t="str">
        <f>'1bis-Regulator'!AP22</f>
        <v>.</v>
      </c>
      <c r="H295" s="29">
        <f>'1bis-Regulator'!AQ22</f>
        <v>0</v>
      </c>
      <c r="I295" s="23" t="str">
        <f t="shared" si="4"/>
        <v>.</v>
      </c>
    </row>
    <row r="296" spans="1:9" x14ac:dyDescent="0.25">
      <c r="A296" s="23" t="str">
        <f>'1bis-Regulator'!B23</f>
        <v>REGEC</v>
      </c>
      <c r="B296" s="23" t="str">
        <f>'1bis-Regulator'!A23</f>
        <v>Q1b.a.12</v>
      </c>
      <c r="C296" s="29" t="str">
        <f>LEFT('1bis-Regulator'!E23,FIND("(Q",'1bis-Regulator'!E23)-2)</f>
        <v>Are there restrictions regarding the employment history of the agency head/board members?</v>
      </c>
      <c r="D296" s="23" t="str">
        <f>IF(OR('1bis-Regulator'!B23="REGN",'1bis-Regulator'!B23="REGNI"),"N",'1bis-Regulator'!C23)</f>
        <v>Q1b.a.9</v>
      </c>
      <c r="E296" s="29" t="s">
        <v>1224</v>
      </c>
      <c r="F296" s="23" t="str">
        <f>'1bis-Regulator'!V23</f>
        <v>yes</v>
      </c>
      <c r="G296" s="29" t="str">
        <f>'1bis-Regulator'!AP23</f>
        <v>.</v>
      </c>
      <c r="H296" s="29">
        <f>'1bis-Regulator'!AQ23</f>
        <v>0</v>
      </c>
      <c r="I296" s="23" t="str">
        <f t="shared" si="4"/>
        <v>.</v>
      </c>
    </row>
    <row r="297" spans="1:9" x14ac:dyDescent="0.25">
      <c r="A297" s="23" t="str">
        <f>'1bis-Regulator'!B24</f>
        <v>REGE</v>
      </c>
      <c r="B297" s="23" t="str">
        <f>'1bis-Regulator'!A24</f>
        <v>Q1b.a.13</v>
      </c>
      <c r="C297" s="29" t="str">
        <f>LEFT('1bis-Regulator'!E24,FIND("(Q",'1bis-Regulator'!E24)-2)</f>
        <v>Does the legislation define the skills required by the agency head/board members?</v>
      </c>
      <c r="D297" s="23" t="str">
        <f>IF(OR('1bis-Regulator'!B24="REGN",'1bis-Regulator'!B24="REGNI"),"N",'1bis-Regulator'!C24)</f>
        <v>Q1b.a.10</v>
      </c>
      <c r="E297" s="29" t="s">
        <v>1225</v>
      </c>
      <c r="F297" s="23" t="str">
        <f>'1bis-Regulator'!V24</f>
        <v>no</v>
      </c>
      <c r="G297" s="29" t="str">
        <f>'1bis-Regulator'!AP24</f>
        <v>.</v>
      </c>
      <c r="H297" s="29">
        <f>'1bis-Regulator'!AQ24</f>
        <v>0</v>
      </c>
      <c r="I297" s="23" t="str">
        <f t="shared" si="4"/>
        <v>.</v>
      </c>
    </row>
    <row r="298" spans="1:9" x14ac:dyDescent="0.25">
      <c r="A298" s="23" t="str">
        <f>'1bis-Regulator'!B25</f>
        <v>REGEC</v>
      </c>
      <c r="B298" s="23" t="str">
        <f>'1bis-Regulator'!A25</f>
        <v>Q1b.a.14</v>
      </c>
      <c r="C298" s="29" t="str">
        <f>LEFT('1bis-Regulator'!E25,FIND("(Q",'1bis-Regulator'!E25)-2)</f>
        <v>May the agency head/board members hold other offices/appointments in the government/the regulated industry?</v>
      </c>
      <c r="D298" s="23" t="str">
        <f>IF(OR('1bis-Regulator'!B25="REGN",'1bis-Regulator'!B25="REGNI"),"N",'1bis-Regulator'!C25)</f>
        <v>Q1b.a.11</v>
      </c>
      <c r="E298" s="29" t="s">
        <v>1226</v>
      </c>
      <c r="F298" s="23" t="str">
        <f>'1bis-Regulator'!V25</f>
        <v>no</v>
      </c>
      <c r="G298" s="29" t="str">
        <f>'1bis-Regulator'!AP25</f>
        <v>.</v>
      </c>
      <c r="H298" s="29">
        <f>'1bis-Regulator'!AQ25</f>
        <v>0</v>
      </c>
      <c r="I298" s="23" t="str">
        <f t="shared" si="4"/>
        <v>.</v>
      </c>
    </row>
    <row r="299" spans="1:9" x14ac:dyDescent="0.25">
      <c r="A299" s="23" t="str">
        <f>'1bis-Regulator'!B26</f>
        <v>REGE</v>
      </c>
      <c r="B299" s="23" t="str">
        <f>'1bis-Regulator'!A26</f>
        <v>Q1b.a.15</v>
      </c>
      <c r="C299" s="29" t="str">
        <f>LEFT('1bis-Regulator'!E26,FIND("(Q",'1bis-Regulator'!E26)-2)</f>
        <v>If the regulator is led by a board, are appointments of board members staggered?</v>
      </c>
      <c r="D299" s="23" t="str">
        <f>IF(OR('1bis-Regulator'!B26="REGN",'1bis-Regulator'!B26="REGNI"),"N",'1bis-Regulator'!C26)</f>
        <v>Q1b.a.12</v>
      </c>
      <c r="E299" s="29" t="s">
        <v>1227</v>
      </c>
      <c r="F299" s="23" t="str">
        <f>'1bis-Regulator'!V26</f>
        <v>yes</v>
      </c>
      <c r="G299" s="29" t="str">
        <f>'1bis-Regulator'!AP26</f>
        <v>.</v>
      </c>
      <c r="H299" s="29">
        <f>'1bis-Regulator'!AQ26</f>
        <v>0</v>
      </c>
      <c r="I299" s="23" t="str">
        <f t="shared" si="4"/>
        <v>.</v>
      </c>
    </row>
    <row r="300" spans="1:9" x14ac:dyDescent="0.25">
      <c r="A300" s="23" t="str">
        <f>'1bis-Regulator'!B27</f>
        <v>REGE</v>
      </c>
      <c r="B300" s="23" t="str">
        <f>'1bis-Regulator'!A27</f>
        <v>Q1b.a.16</v>
      </c>
      <c r="C300" s="29" t="str">
        <f>LEFT('1bis-Regulator'!E27,FIND("(Q",'1bis-Regulator'!E27)-2)</f>
        <v>How can the agency head/board members be dismissed from office?</v>
      </c>
      <c r="D300" s="23" t="str">
        <f>IF(OR('1bis-Regulator'!B27="REGN",'1bis-Regulator'!B27="REGNI"),"N",'1bis-Regulator'!C27)</f>
        <v>Q1b.a.13</v>
      </c>
      <c r="E300" s="29" t="s">
        <v>1228</v>
      </c>
      <c r="F300" s="23" t="str">
        <f>'1bis-Regulator'!V27</f>
        <v>through government decisions</v>
      </c>
      <c r="G300" s="29" t="str">
        <f>'1bis-Regulator'!AP27</f>
        <v>.</v>
      </c>
      <c r="H300" s="29">
        <f>'1bis-Regulator'!AQ27</f>
        <v>0</v>
      </c>
      <c r="I300" s="23" t="str">
        <f t="shared" si="4"/>
        <v>.</v>
      </c>
    </row>
    <row r="301" spans="1:9" x14ac:dyDescent="0.25">
      <c r="A301" s="23" t="str">
        <f>'1bis-Regulator'!B28</f>
        <v>REGE</v>
      </c>
      <c r="B301" s="23" t="str">
        <f>'1bis-Regulator'!A28</f>
        <v>Q1b.a.17</v>
      </c>
      <c r="C301" s="29" t="str">
        <f>LEFT('1bis-Regulator'!E28,FIND("(Q",'1bis-Regulator'!E28)-2)</f>
        <v>What are the criteria for dismissing agency head/board members during their term of office?</v>
      </c>
      <c r="D301" s="23" t="str">
        <f>IF(OR('1bis-Regulator'!B28="REGN",'1bis-Regulator'!B28="REGNI"),"N",'1bis-Regulator'!C28)</f>
        <v>Q1b.a.14</v>
      </c>
      <c r="E301" s="29" t="s">
        <v>1229</v>
      </c>
      <c r="F301" s="23" t="str">
        <f>'1bis-Regulator'!V28</f>
        <v>limited and defined set of criteria</v>
      </c>
      <c r="G301" s="29" t="str">
        <f>'1bis-Regulator'!AP28</f>
        <v>.</v>
      </c>
      <c r="H301" s="29">
        <f>'1bis-Regulator'!AQ28</f>
        <v>0</v>
      </c>
      <c r="I301" s="23" t="str">
        <f t="shared" si="4"/>
        <v>.</v>
      </c>
    </row>
    <row r="302" spans="1:9" x14ac:dyDescent="0.25">
      <c r="A302" s="23" t="str">
        <f>'1bis-Regulator'!B29</f>
        <v>REGE</v>
      </c>
      <c r="B302" s="23" t="str">
        <f>'1bis-Regulator'!A29</f>
        <v>Q1b.a.18</v>
      </c>
      <c r="C302" s="29" t="str">
        <f>LEFT('1bis-Regulator'!E29,FIND("(Q",'1bis-Regulator'!E29)-2)</f>
        <v>Are the criteria for dismissing agency head/board members during their term of office published?</v>
      </c>
      <c r="D302" s="23" t="str">
        <f>IF(OR('1bis-Regulator'!B29="REGN",'1bis-Regulator'!B29="REGNI"),"N",'1bis-Regulator'!C29)</f>
        <v>Q1b.a.15</v>
      </c>
      <c r="E302" s="29" t="s">
        <v>1230</v>
      </c>
      <c r="F302" s="23" t="str">
        <f>'1bis-Regulator'!V29</f>
        <v>yes</v>
      </c>
      <c r="G302" s="29" t="str">
        <f>'1bis-Regulator'!AP29</f>
        <v>.</v>
      </c>
      <c r="H302" s="29">
        <f>'1bis-Regulator'!AQ29</f>
        <v>0</v>
      </c>
      <c r="I302" s="23" t="str">
        <f t="shared" si="4"/>
        <v>.</v>
      </c>
    </row>
    <row r="303" spans="1:9" x14ac:dyDescent="0.25">
      <c r="A303" s="23" t="str">
        <f>'1bis-Regulator'!B30</f>
        <v>REGEC</v>
      </c>
      <c r="B303" s="23" t="str">
        <f>'1bis-Regulator'!A30</f>
        <v>Q1b.a.19</v>
      </c>
      <c r="C303" s="29" t="str">
        <f>LEFT('1bis-Regulator'!E30,FIND("(Q",'1bis-Regulator'!E30)-2)</f>
        <v>Can the agency head/board members accept jobs in the sector that is regulated by the regulator after their term of office?</v>
      </c>
      <c r="D303" s="23" t="str">
        <f>IF(OR('1bis-Regulator'!B30="REGN",'1bis-Regulator'!B30="REGNI"),"N",'1bis-Regulator'!C30)</f>
        <v>Q1b.a.16</v>
      </c>
      <c r="E303" s="29" t="s">
        <v>1231</v>
      </c>
      <c r="F303" s="23" t="str">
        <f>'1bis-Regulator'!V30</f>
        <v>yes (after cooling off period)</v>
      </c>
      <c r="G303" s="29" t="str">
        <f>'1bis-Regulator'!AP30</f>
        <v>.</v>
      </c>
      <c r="H303" s="29">
        <f>'1bis-Regulator'!AQ30</f>
        <v>0</v>
      </c>
      <c r="I303" s="23" t="str">
        <f t="shared" si="4"/>
        <v>.</v>
      </c>
    </row>
    <row r="304" spans="1:9" x14ac:dyDescent="0.25">
      <c r="A304" s="23" t="str">
        <f>'1bis-Regulator'!B31</f>
        <v>REGE</v>
      </c>
      <c r="B304" s="23" t="str">
        <f>'1bis-Regulator'!A31</f>
        <v>Q1b.a.20</v>
      </c>
      <c r="C304" s="29" t="str">
        <f>LEFT('1bis-Regulator'!E31,FIND("(Q",'1bis-Regulator'!E31)-2)</f>
        <v>How long is the term of office of the agency head/board members?</v>
      </c>
      <c r="D304" s="23" t="str">
        <f>IF(OR('1bis-Regulator'!B31="REGN",'1bis-Regulator'!B31="REGNI"),"N",'1bis-Regulator'!C31)</f>
        <v>Q1b.a.17</v>
      </c>
      <c r="E304" s="29" t="s">
        <v>1232</v>
      </c>
      <c r="F304" s="23" t="str">
        <f>'1bis-Regulator'!V31</f>
        <v>5 years or more and renewable without restrictions</v>
      </c>
      <c r="G304" s="29" t="str">
        <f>'1bis-Regulator'!AP31</f>
        <v>.</v>
      </c>
      <c r="H304" s="29">
        <f>'1bis-Regulator'!AQ31</f>
        <v>0</v>
      </c>
      <c r="I304" s="23" t="str">
        <f t="shared" si="4"/>
        <v>.</v>
      </c>
    </row>
    <row r="305" spans="1:9" x14ac:dyDescent="0.25">
      <c r="A305" s="23" t="str">
        <f>'1bis-Regulator'!B32</f>
        <v>REGE</v>
      </c>
      <c r="B305" s="23" t="str">
        <f>'1bis-Regulator'!A32</f>
        <v>Q1b.a.21</v>
      </c>
      <c r="C305" s="29" t="str">
        <f>LEFT('1bis-Regulator'!E32,FIND("(Q",'1bis-Regulator'!E32)-2)</f>
        <v>Is the source of the financial budget stated in the establishing legislation?</v>
      </c>
      <c r="D305" s="23" t="str">
        <f>IF(OR('1bis-Regulator'!B32="REGN",'1bis-Regulator'!B32="REGNI"),"N",'1bis-Regulator'!C32)</f>
        <v>Q1b.a.18</v>
      </c>
      <c r="E305" s="29" t="s">
        <v>1233</v>
      </c>
      <c r="F305" s="23" t="str">
        <f>'1bis-Regulator'!V32</f>
        <v>yes</v>
      </c>
      <c r="G305" s="29" t="str">
        <f>'1bis-Regulator'!AP32</f>
        <v>.</v>
      </c>
      <c r="H305" s="29">
        <f>'1bis-Regulator'!AQ32</f>
        <v>0</v>
      </c>
      <c r="I305" s="23" t="str">
        <f t="shared" si="4"/>
        <v>.</v>
      </c>
    </row>
    <row r="306" spans="1:9" x14ac:dyDescent="0.25">
      <c r="A306" s="23" t="str">
        <f>'1bis-Regulator'!B33</f>
        <v>REGN</v>
      </c>
      <c r="B306" s="23" t="str">
        <f>'1bis-Regulator'!A33</f>
        <v>Q1b.a.22</v>
      </c>
      <c r="C306" s="29" t="str">
        <f>LEFT('1bis-Regulator'!E33,FIND("(Q",'1bis-Regulator'!E33)-2)</f>
        <v>Is the regulator funded through fees, the national budget or a mix of both?</v>
      </c>
      <c r="D306" s="23" t="str">
        <f>IF(OR('1bis-Regulator'!B33="REGN",'1bis-Regulator'!B33="REGNI"),"N",'1bis-Regulator'!C33)</f>
        <v>N</v>
      </c>
      <c r="E306" s="29" t="s">
        <v>0</v>
      </c>
      <c r="F306" s="23" t="str">
        <f>'1bis-Regulator'!V33</f>
        <v/>
      </c>
      <c r="G306" s="29" t="str">
        <f>'1bis-Regulator'!AP33</f>
        <v>.</v>
      </c>
      <c r="H306" s="29">
        <f>'1bis-Regulator'!AQ33</f>
        <v>0</v>
      </c>
      <c r="I306" s="23" t="str">
        <f t="shared" si="4"/>
        <v>.</v>
      </c>
    </row>
    <row r="307" spans="1:9" x14ac:dyDescent="0.25">
      <c r="A307" s="23" t="str">
        <f>'1bis-Regulator'!B34</f>
        <v>REGEC</v>
      </c>
      <c r="B307" s="23" t="str">
        <f>'1bis-Regulator'!A34</f>
        <v>Q1b.a.23</v>
      </c>
      <c r="C307" s="29" t="str">
        <f>LEFT('1bis-Regulator'!E34,FIND("(Q",'1bis-Regulator'!E34)-2)</f>
        <v>What is the length of budget appropriations?</v>
      </c>
      <c r="D307" s="23" t="str">
        <f>IF(OR('1bis-Regulator'!B34="REGN",'1bis-Regulator'!B34="REGNI"),"N",'1bis-Regulator'!C34)</f>
        <v>Q1b.a.19</v>
      </c>
      <c r="E307" s="29" t="s">
        <v>1234</v>
      </c>
      <c r="F307" s="23" t="str">
        <f>'1bis-Regulator'!V34</f>
        <v>annual</v>
      </c>
      <c r="G307" s="29" t="str">
        <f>'1bis-Regulator'!AP34</f>
        <v>.</v>
      </c>
      <c r="H307" s="29">
        <f>'1bis-Regulator'!AQ34</f>
        <v>0</v>
      </c>
      <c r="I307" s="23" t="str">
        <f t="shared" si="4"/>
        <v>.</v>
      </c>
    </row>
    <row r="308" spans="1:9" x14ac:dyDescent="0.25">
      <c r="A308" s="23" t="str">
        <f>'1bis-Regulator'!B35</f>
        <v>REGE</v>
      </c>
      <c r="B308" s="23" t="str">
        <f>'1bis-Regulator'!A35</f>
        <v>Q1b.a.24</v>
      </c>
      <c r="C308" s="29" t="str">
        <f>LEFT('1bis-Regulator'!E35,FIND("(Q",'1bis-Regulator'!E35)-2)</f>
        <v>If the regulator is financed in total or in part through fees paid by the regulated sector, who sets the level of the fees?</v>
      </c>
      <c r="D308" s="23" t="str">
        <f>IF(OR('1bis-Regulator'!B35="REGN",'1bis-Regulator'!B35="REGNI"),"N",'1bis-Regulator'!C35)</f>
        <v>Q1b.a.20</v>
      </c>
      <c r="E308" s="29" t="s">
        <v>1235</v>
      </c>
      <c r="F308" s="23" t="str">
        <f>'1bis-Regulator'!V35</f>
        <v>regulator within criteria set in legislation</v>
      </c>
      <c r="G308" s="29" t="str">
        <f>'1bis-Regulator'!AP35</f>
        <v>.</v>
      </c>
      <c r="H308" s="29">
        <f>'1bis-Regulator'!AQ35</f>
        <v>0</v>
      </c>
      <c r="I308" s="23" t="str">
        <f t="shared" si="4"/>
        <v>.</v>
      </c>
    </row>
    <row r="309" spans="1:9" x14ac:dyDescent="0.25">
      <c r="A309" s="23" t="str">
        <f>'1bis-Regulator'!B36</f>
        <v>REGEC</v>
      </c>
      <c r="B309" s="23" t="str">
        <f>'1bis-Regulator'!A36</f>
        <v>Q1b.a.25</v>
      </c>
      <c r="C309" s="29" t="str">
        <f>LEFT('1bis-Regulator'!E36,FIND("(Q",'1bis-Regulator'!E36)-2)</f>
        <v>Who is responsible for proposing and discussing the regulator’s budget?</v>
      </c>
      <c r="D309" s="23" t="str">
        <f>IF(OR('1bis-Regulator'!B36="REGN",'1bis-Regulator'!B36="REGNI"),"N",'1bis-Regulator'!C36)</f>
        <v>Q1b.a.21</v>
      </c>
      <c r="E309" s="29" t="s">
        <v>1236</v>
      </c>
      <c r="F309" s="23" t="str">
        <f>'1bis-Regulator'!V36</f>
        <v>the regulator with no or limited interventions from other governmental/ministerial bodies</v>
      </c>
      <c r="G309" s="29" t="str">
        <f>'1bis-Regulator'!AP36</f>
        <v>.</v>
      </c>
      <c r="H309" s="29">
        <f>'1bis-Regulator'!AQ36</f>
        <v>0</v>
      </c>
      <c r="I309" s="23" t="str">
        <f t="shared" si="4"/>
        <v>.</v>
      </c>
    </row>
    <row r="310" spans="1:9" x14ac:dyDescent="0.25">
      <c r="A310" s="23" t="str">
        <f>'1bis-Regulator'!B37</f>
        <v>REGE</v>
      </c>
      <c r="B310" s="23" t="str">
        <f>'1bis-Regulator'!A37</f>
        <v>Q1b.a.26</v>
      </c>
      <c r="C310" s="29" t="str">
        <f>LEFT('1bis-Regulator'!E37,FIND("(Q",'1bis-Regulator'!E37)-2)</f>
        <v>Does the regulator provide information to the legislature or the relevant budget authority on the costs and resources needed to fulfil its mandate prior to the next budget cycle?</v>
      </c>
      <c r="D310" s="23" t="str">
        <f>IF(OR('1bis-Regulator'!B37="REGN",'1bis-Regulator'!B37="REGNI"),"N",'1bis-Regulator'!C37)</f>
        <v>Q1b.a.22</v>
      </c>
      <c r="E310" s="29" t="s">
        <v>1237</v>
      </c>
      <c r="F310" s="23" t="str">
        <f>'1bis-Regulator'!V37</f>
        <v>yes</v>
      </c>
      <c r="G310" s="29" t="str">
        <f>'1bis-Regulator'!AP37</f>
        <v>.</v>
      </c>
      <c r="H310" s="29">
        <f>'1bis-Regulator'!AQ37</f>
        <v>0</v>
      </c>
      <c r="I310" s="23" t="str">
        <f t="shared" si="4"/>
        <v>.</v>
      </c>
    </row>
    <row r="311" spans="1:9" x14ac:dyDescent="0.25">
      <c r="A311" s="23" t="str">
        <f>'1bis-Regulator'!B38</f>
        <v>REGE</v>
      </c>
      <c r="B311" s="23" t="str">
        <f>'1bis-Regulator'!A38</f>
        <v>Q1b.a.27</v>
      </c>
      <c r="C311" s="29" t="str">
        <f>LEFT('1bis-Regulator'!E38,FIND("(Q",'1bis-Regulator'!E38)-2)</f>
        <v>Which body is responsible for deciding the regulator’s allocation of expenditures?</v>
      </c>
      <c r="D311" s="23" t="str">
        <f>IF(OR('1bis-Regulator'!B38="REGN",'1bis-Regulator'!B38="REGNI"),"N",'1bis-Regulator'!C38)</f>
        <v>Q1b.a.23</v>
      </c>
      <c r="E311" s="29" t="s">
        <v>1238</v>
      </c>
      <c r="F311" s="23" t="str">
        <f>'1bis-Regulator'!V38</f>
        <v>regulator within general financial management rules</v>
      </c>
      <c r="G311" s="29" t="str">
        <f>'1bis-Regulator'!AP38</f>
        <v>.</v>
      </c>
      <c r="H311" s="29">
        <f>'1bis-Regulator'!AQ38</f>
        <v>0</v>
      </c>
      <c r="I311" s="23" t="str">
        <f t="shared" si="4"/>
        <v>.</v>
      </c>
    </row>
    <row r="312" spans="1:9" x14ac:dyDescent="0.25">
      <c r="A312" s="23" t="str">
        <f>'1bis-Regulator'!B39</f>
        <v>REGNI</v>
      </c>
      <c r="B312" s="23" t="str">
        <f>'1bis-Regulator'!A39</f>
        <v>Q1b.a.28</v>
      </c>
      <c r="C312" s="29" t="str">
        <f>LEFT('1bis-Regulator'!E39,FIND("(Q",'1bis-Regulator'!E39)-2)</f>
        <v>Do you have anything else you would like to flag to the NER Secretariat?</v>
      </c>
      <c r="D312" s="23" t="str">
        <f>IF(OR('1bis-Regulator'!B39="REGN",'1bis-Regulator'!B39="REGNI"),"N",'1bis-Regulator'!C39)</f>
        <v>N</v>
      </c>
      <c r="E312" s="29" t="s">
        <v>0</v>
      </c>
      <c r="F312" s="23" t="str">
        <f>'1bis-Regulator'!V39</f>
        <v/>
      </c>
      <c r="G312" s="29" t="str">
        <f>'1bis-Regulator'!AP39</f>
        <v>.</v>
      </c>
      <c r="H312" s="29">
        <f>'1bis-Regulator'!AQ39</f>
        <v>0</v>
      </c>
      <c r="I312" s="23" t="str">
        <f t="shared" si="4"/>
        <v>.</v>
      </c>
    </row>
    <row r="313" spans="1:9" x14ac:dyDescent="0.25">
      <c r="A313" s="23" t="str">
        <f>'1bis-Regulator'!B41</f>
        <v>REGEC</v>
      </c>
      <c r="B313" s="23" t="str">
        <f>'1bis-Regulator'!A41</f>
        <v>Q1b.b.1</v>
      </c>
      <c r="C313" s="29" t="str">
        <f>LEFT('1bis-Regulator'!E41,FIND("(Q",'1bis-Regulator'!E41)-2)</f>
        <v>To whom is the regulator directly accountable by law or statute?</v>
      </c>
      <c r="D313" s="23" t="str">
        <f>IF(OR('1bis-Regulator'!B41="REGN",'1bis-Regulator'!B41="REGNI"),"N",'1bis-Regulator'!C41)</f>
        <v>Q1b.b.1</v>
      </c>
      <c r="E313" s="29" t="s">
        <v>1239</v>
      </c>
      <c r="F313" s="23" t="str">
        <f>'1bis-Regulator'!V41</f>
        <v>government or representatives from the regulated industry</v>
      </c>
      <c r="G313" s="29" t="str">
        <f>'1bis-Regulator'!AP41</f>
        <v>.</v>
      </c>
      <c r="H313" s="29">
        <f>'1bis-Regulator'!AQ41</f>
        <v>0</v>
      </c>
      <c r="I313" s="23" t="str">
        <f t="shared" si="4"/>
        <v>.</v>
      </c>
    </row>
    <row r="314" spans="1:9" x14ac:dyDescent="0.25">
      <c r="A314" s="23" t="str">
        <f>'1bis-Regulator'!B42</f>
        <v>REGE</v>
      </c>
      <c r="B314" s="23" t="str">
        <f>'1bis-Regulator'!A42</f>
        <v>Q1b.b.2</v>
      </c>
      <c r="C314" s="29" t="str">
        <f>LEFT('1bis-Regulator'!E42,FIND("(Q",'1bis-Regulator'!E42)-2)</f>
        <v>Does the regulator need to motivate its regulatory decisions (e.g. with evidence and data)?</v>
      </c>
      <c r="D314" s="23" t="str">
        <f>IF(OR('1bis-Regulator'!B42="REGN",'1bis-Regulator'!B42="REGNI"),"N",'1bis-Regulator'!C42)</f>
        <v>Q1b.b.2</v>
      </c>
      <c r="E314" s="29" t="s">
        <v>1240</v>
      </c>
      <c r="F314" s="23" t="str">
        <f>'1bis-Regulator'!V42</f>
        <v>yes (all decisions)</v>
      </c>
      <c r="G314" s="29" t="str">
        <f>'1bis-Regulator'!AP42</f>
        <v>.</v>
      </c>
      <c r="H314" s="29">
        <f>'1bis-Regulator'!AQ42</f>
        <v>0</v>
      </c>
      <c r="I314" s="23" t="str">
        <f t="shared" si="4"/>
        <v>.</v>
      </c>
    </row>
    <row r="315" spans="1:9" x14ac:dyDescent="0.25">
      <c r="A315" s="23" t="str">
        <f>'1bis-Regulator'!B43</f>
        <v>REGE</v>
      </c>
      <c r="B315" s="23" t="str">
        <f>'1bis-Regulator'!A43</f>
        <v>Q1b.b.3</v>
      </c>
      <c r="C315" s="29" t="str">
        <f>LEFT('1bis-Regulator'!E43,FIND("(Q",'1bis-Regulator'!E43)-2)</f>
        <v>Does the regulator publish draft decisions and collect feedback from stakeholders?</v>
      </c>
      <c r="D315" s="23" t="str">
        <f>IF(OR('1bis-Regulator'!B43="REGN",'1bis-Regulator'!B43="REGNI"),"N",'1bis-Regulator'!C43)</f>
        <v>Q1b.b.4</v>
      </c>
      <c r="E315" s="29" t="s">
        <v>1241</v>
      </c>
      <c r="F315" s="23" t="str">
        <f>'1bis-Regulator'!V43</f>
        <v>yes (in line with a legislative requirement)</v>
      </c>
      <c r="G315" s="29" t="str">
        <f>'1bis-Regulator'!AP43</f>
        <v>.</v>
      </c>
      <c r="H315" s="29">
        <f>'1bis-Regulator'!AQ43</f>
        <v>0</v>
      </c>
      <c r="I315" s="23" t="str">
        <f t="shared" si="4"/>
        <v>.</v>
      </c>
    </row>
    <row r="316" spans="1:9" x14ac:dyDescent="0.25">
      <c r="A316" s="23" t="str">
        <f>'1bis-Regulator'!B44</f>
        <v>REGE</v>
      </c>
      <c r="B316" s="23" t="str">
        <f>'1bis-Regulator'!A44</f>
        <v>Q1b.b.4</v>
      </c>
      <c r="C316" s="29" t="str">
        <f>LEFT('1bis-Regulator'!E44,FIND("(Q",'1bis-Regulator'!E44)-2)</f>
        <v>Does the regulator provide feedback on comments received by stakeholders?</v>
      </c>
      <c r="D316" s="23" t="str">
        <f>IF(OR('1bis-Regulator'!B44="REGN",'1bis-Regulator'!B44="REGNI"),"N",'1bis-Regulator'!C44)</f>
        <v>Q1b.b.5</v>
      </c>
      <c r="E316" s="29" t="s">
        <v>1242</v>
      </c>
      <c r="F316" s="23" t="str">
        <f>'1bis-Regulator'!V44</f>
        <v>yes (in line with a legislative requirement)</v>
      </c>
      <c r="G316" s="29" t="str">
        <f>'1bis-Regulator'!AP44</f>
        <v>.</v>
      </c>
      <c r="H316" s="29">
        <f>'1bis-Regulator'!AQ44</f>
        <v>0</v>
      </c>
      <c r="I316" s="23" t="str">
        <f t="shared" si="4"/>
        <v>.</v>
      </c>
    </row>
    <row r="317" spans="1:9" x14ac:dyDescent="0.25">
      <c r="A317" s="23" t="str">
        <f>'1bis-Regulator'!B45</f>
        <v>REGE</v>
      </c>
      <c r="B317" s="23" t="str">
        <f>'1bis-Regulator'!A45</f>
        <v>Q1b.b.5</v>
      </c>
      <c r="C317" s="29" t="str">
        <f>LEFT('1bis-Regulator'!E45,FIND("(Q",'1bis-Regulator'!E45)-2)</f>
        <v>Is there a legislative requirement for the regulator to produce a report on its activities on a regular basis?</v>
      </c>
      <c r="D317" s="23" t="str">
        <f>IF(OR('1bis-Regulator'!B45="REGN",'1bis-Regulator'!B45="REGNI"),"N",'1bis-Regulator'!C45)</f>
        <v>Q1b.b.6</v>
      </c>
      <c r="E317" s="29" t="s">
        <v>1243</v>
      </c>
      <c r="F317" s="23" t="str">
        <f>'1bis-Regulator'!V45</f>
        <v>yes</v>
      </c>
      <c r="G317" s="29" t="str">
        <f>'1bis-Regulator'!AP45</f>
        <v>.</v>
      </c>
      <c r="H317" s="29">
        <f>'1bis-Regulator'!AQ45</f>
        <v>0</v>
      </c>
      <c r="I317" s="23" t="str">
        <f t="shared" si="4"/>
        <v>.</v>
      </c>
    </row>
    <row r="318" spans="1:9" x14ac:dyDescent="0.25">
      <c r="A318" s="23" t="str">
        <f>'1bis-Regulator'!B46</f>
        <v>REGE</v>
      </c>
      <c r="B318" s="23" t="str">
        <f>'1bis-Regulator'!A46</f>
        <v>Q1b.b.6</v>
      </c>
      <c r="C318" s="29" t="str">
        <f>LEFT('1bis-Regulator'!E46,FIND("(Q",'1bis-Regulator'!E46)-2)</f>
        <v>Is there a legislative requirement for the regulator to publish a report on its activities?</v>
      </c>
      <c r="D318" s="23" t="str">
        <f>IF(OR('1bis-Regulator'!B46="REGN",'1bis-Regulator'!B46="REGNI"),"N",'1bis-Regulator'!C46)</f>
        <v>Q1b.b.7</v>
      </c>
      <c r="E318" s="29" t="s">
        <v>1244</v>
      </c>
      <c r="F318" s="23" t="str">
        <f>'1bis-Regulator'!V46</f>
        <v>yes</v>
      </c>
      <c r="G318" s="29" t="str">
        <f>'1bis-Regulator'!AP46</f>
        <v>.</v>
      </c>
      <c r="H318" s="29">
        <f>'1bis-Regulator'!AQ46</f>
        <v>0</v>
      </c>
      <c r="I318" s="23" t="str">
        <f t="shared" si="4"/>
        <v>.</v>
      </c>
    </row>
    <row r="319" spans="1:9" x14ac:dyDescent="0.25">
      <c r="A319" s="23" t="str">
        <f>'1bis-Regulator'!B47</f>
        <v>REGE</v>
      </c>
      <c r="B319" s="23" t="str">
        <f>'1bis-Regulator'!A47</f>
        <v>Q1b.b.7</v>
      </c>
      <c r="C319" s="29" t="str">
        <f>LEFT('1bis-Regulator'!E47,FIND("(Q",'1bis-Regulator'!E47)-2)</f>
        <v>Is there a legislative requirement for the regulator to answer requests from or attend hearings organized by parliamentary/congressional committees?</v>
      </c>
      <c r="D319" s="23" t="str">
        <f>IF(OR('1bis-Regulator'!B47="REGN",'1bis-Regulator'!B47="REGNI"),"N",'1bis-Regulator'!C47)</f>
        <v>Q1b.b.8</v>
      </c>
      <c r="E319" s="29" t="s">
        <v>1245</v>
      </c>
      <c r="F319" s="23" t="str">
        <f>'1bis-Regulator'!V47</f>
        <v>yes</v>
      </c>
      <c r="G319" s="29" t="str">
        <f>'1bis-Regulator'!AP47</f>
        <v>.</v>
      </c>
      <c r="H319" s="29">
        <f>'1bis-Regulator'!AQ47</f>
        <v>0</v>
      </c>
      <c r="I319" s="23" t="str">
        <f t="shared" si="4"/>
        <v>.</v>
      </c>
    </row>
    <row r="320" spans="1:9" x14ac:dyDescent="0.25">
      <c r="A320" s="23" t="str">
        <f>'1bis-Regulator'!B48</f>
        <v>REGE</v>
      </c>
      <c r="B320" s="23" t="str">
        <f>'1bis-Regulator'!A48</f>
        <v>Q1b.b.8</v>
      </c>
      <c r="C320" s="29" t="str">
        <f>LEFT('1bis-Regulator'!E48,FIND("(Q",'1bis-Regulator'!E48)-2)</f>
        <v>Does the regulator present a report on its activities to parliamentary/congressional committees?</v>
      </c>
      <c r="D320" s="23" t="str">
        <f>IF(OR('1bis-Regulator'!B48="REGN",'1bis-Regulator'!B48="REGNI"),"N",'1bis-Regulator'!C48)</f>
        <v>Q1b.b.9</v>
      </c>
      <c r="E320" s="29" t="s">
        <v>1246</v>
      </c>
      <c r="F320" s="23" t="str">
        <f>'1bis-Regulator'!V48</f>
        <v>yes</v>
      </c>
      <c r="G320" s="29" t="str">
        <f>'1bis-Regulator'!AP48</f>
        <v>.</v>
      </c>
      <c r="H320" s="29">
        <f>'1bis-Regulator'!AQ48</f>
        <v>0</v>
      </c>
      <c r="I320" s="23" t="str">
        <f t="shared" si="4"/>
        <v>.</v>
      </c>
    </row>
    <row r="321" spans="1:9" x14ac:dyDescent="0.25">
      <c r="A321" s="23" t="str">
        <f>'1bis-Regulator'!B49</f>
        <v>REGN</v>
      </c>
      <c r="B321" s="23" t="str">
        <f>'1bis-Regulator'!A49</f>
        <v>Q1b.b.9</v>
      </c>
      <c r="C321" s="29" t="str">
        <f>LEFT('1bis-Regulator'!E49,FIND("(Q",'1bis-Regulator'!E49)-2)</f>
        <v>Does the regulator assess and report on the achievement of its strategic objectives?</v>
      </c>
      <c r="D321" s="23" t="str">
        <f>IF(OR('1bis-Regulator'!B49="REGN",'1bis-Regulator'!B49="REGNI"),"N",'1bis-Regulator'!C49)</f>
        <v>N</v>
      </c>
      <c r="E321" s="29" t="s">
        <v>0</v>
      </c>
      <c r="F321" s="23" t="str">
        <f>'1bis-Regulator'!V49</f>
        <v/>
      </c>
      <c r="G321" s="29" t="str">
        <f>'1bis-Regulator'!AP49</f>
        <v>.</v>
      </c>
      <c r="H321" s="29">
        <f>'1bis-Regulator'!AQ49</f>
        <v>0</v>
      </c>
      <c r="I321" s="23" t="str">
        <f t="shared" si="4"/>
        <v>.</v>
      </c>
    </row>
    <row r="322" spans="1:9" x14ac:dyDescent="0.25">
      <c r="A322" s="23" t="str">
        <f>'1bis-Regulator'!B51</f>
        <v>REGEC</v>
      </c>
      <c r="B322" s="23" t="str">
        <f>'1bis-Regulator'!A51</f>
        <v>Q1b.b.10_i</v>
      </c>
      <c r="C322" s="29" t="str">
        <f>LEFT('1bis-Regulator'!$E$50,FIND("(Q",'1bis-Regulator'!$E$50)-2)&amp;" - "&amp;'1bis-Regulator'!F51</f>
        <v xml:space="preserve">Does the regulator collect the following performance information? - Industry and market performance of the regulated sector </v>
      </c>
      <c r="D322" s="23" t="str">
        <f>IF(OR('1bis-Regulator'!B51="REGN",'1bis-Regulator'!B51="REGNI"),"N",'1bis-Regulator'!C51)</f>
        <v>Q1b.b.10_i</v>
      </c>
      <c r="E322" s="29" t="s">
        <v>1247</v>
      </c>
      <c r="F322" s="23" t="str">
        <f>'1bis-Regulator'!V51</f>
        <v>yes</v>
      </c>
      <c r="G322" s="29" t="str">
        <f>'1bis-Regulator'!AP51</f>
        <v>.</v>
      </c>
      <c r="H322" s="29">
        <f>'1bis-Regulator'!AQ51</f>
        <v>0</v>
      </c>
      <c r="I322" s="23" t="str">
        <f t="shared" si="4"/>
        <v>.</v>
      </c>
    </row>
    <row r="323" spans="1:9" x14ac:dyDescent="0.25">
      <c r="A323" s="23" t="str">
        <f>'1bis-Regulator'!B52</f>
        <v>REGE</v>
      </c>
      <c r="B323" s="23" t="str">
        <f>'1bis-Regulator'!A52</f>
        <v>Q1b.b.10_ii</v>
      </c>
      <c r="C323" s="29" t="str">
        <f>LEFT('1bis-Regulator'!$E$50,FIND("(Q",'1bis-Regulator'!$E$50)-2)&amp;" - "&amp;'1bis-Regulator'!F52</f>
        <v xml:space="preserve">Does the regulator collect the following performance information? - Economic performance of the regulated sector </v>
      </c>
      <c r="D323" s="23" t="str">
        <f>IF(OR('1bis-Regulator'!B52="REGN",'1bis-Regulator'!B52="REGNI"),"N",'1bis-Regulator'!C52)</f>
        <v>Q1b.b.10_ii</v>
      </c>
      <c r="E323" s="29" t="s">
        <v>1248</v>
      </c>
      <c r="F323" s="23" t="str">
        <f>'1bis-Regulator'!V52</f>
        <v>yes</v>
      </c>
      <c r="G323" s="29" t="str">
        <f>'1bis-Regulator'!AP52</f>
        <v>.</v>
      </c>
      <c r="H323" s="29">
        <f>'1bis-Regulator'!AQ52</f>
        <v>0</v>
      </c>
      <c r="I323" s="23" t="str">
        <f t="shared" ref="I323:I386" si="5">IF(H323=0,".",H323)</f>
        <v>.</v>
      </c>
    </row>
    <row r="324" spans="1:9" x14ac:dyDescent="0.25">
      <c r="A324" s="23" t="str">
        <f>'1bis-Regulator'!B53</f>
        <v>REGE</v>
      </c>
      <c r="B324" s="23" t="str">
        <f>'1bis-Regulator'!A53</f>
        <v>Q1b.b.10_iii</v>
      </c>
      <c r="C324" s="29" t="str">
        <f>LEFT('1bis-Regulator'!$E$50,FIND("(Q",'1bis-Regulator'!$E$50)-2)&amp;" - "&amp;'1bis-Regulator'!F53</f>
        <v>Does the regulator collect the following performance information? - Operational service delivery of the regulator</v>
      </c>
      <c r="D324" s="23" t="str">
        <f>IF(OR('1bis-Regulator'!B53="REGN",'1bis-Regulator'!B53="REGNI"),"N",'1bis-Regulator'!C53)</f>
        <v>Q1b.b.10_iii</v>
      </c>
      <c r="E324" s="29" t="s">
        <v>1249</v>
      </c>
      <c r="F324" s="23" t="str">
        <f>'1bis-Regulator'!V53</f>
        <v>yes</v>
      </c>
      <c r="G324" s="29" t="str">
        <f>'1bis-Regulator'!AP53</f>
        <v>.</v>
      </c>
      <c r="H324" s="29">
        <f>'1bis-Regulator'!AQ53</f>
        <v>0</v>
      </c>
      <c r="I324" s="23" t="str">
        <f t="shared" si="5"/>
        <v>.</v>
      </c>
    </row>
    <row r="325" spans="1:9" x14ac:dyDescent="0.25">
      <c r="A325" s="23" t="str">
        <f>'1bis-Regulator'!B54</f>
        <v>REGE</v>
      </c>
      <c r="B325" s="23" t="str">
        <f>'1bis-Regulator'!A54</f>
        <v>Q1b.b.10_iv</v>
      </c>
      <c r="C325" s="29" t="str">
        <f>LEFT('1bis-Regulator'!$E$50,FIND("(Q",'1bis-Regulator'!$E$50)-2)&amp;" - "&amp;'1bis-Regulator'!F54</f>
        <v>Does the regulator collect the following performance information? - Organizational/corporate governance performance of the regulator</v>
      </c>
      <c r="D325" s="23" t="str">
        <f>IF(OR('1bis-Regulator'!B54="REGN",'1bis-Regulator'!B54="REGNI"),"N",'1bis-Regulator'!C54)</f>
        <v>Q1b.b.10_iv</v>
      </c>
      <c r="E325" s="29" t="s">
        <v>1250</v>
      </c>
      <c r="F325" s="23" t="str">
        <f>'1bis-Regulator'!V54</f>
        <v>yes</v>
      </c>
      <c r="G325" s="29" t="str">
        <f>'1bis-Regulator'!AP54</f>
        <v>.</v>
      </c>
      <c r="H325" s="29">
        <f>'1bis-Regulator'!AQ54</f>
        <v>0</v>
      </c>
      <c r="I325" s="23" t="str">
        <f t="shared" si="5"/>
        <v>.</v>
      </c>
    </row>
    <row r="326" spans="1:9" x14ac:dyDescent="0.25">
      <c r="A326" s="23" t="str">
        <f>'1bis-Regulator'!B55</f>
        <v>REGEC</v>
      </c>
      <c r="B326" s="23" t="str">
        <f>'1bis-Regulator'!A55</f>
        <v>Q1b.b.10_v</v>
      </c>
      <c r="C326" s="29" t="str">
        <f>LEFT('1bis-Regulator'!$E$50,FIND("(Q",'1bis-Regulator'!$E$50)-2)&amp;" - "&amp;'1bis-Regulator'!F55</f>
        <v>Does the regulator collect the following performance information? - Quality of regulatory process of the regulator</v>
      </c>
      <c r="D326" s="23" t="str">
        <f>IF(OR('1bis-Regulator'!B55="REGN",'1bis-Regulator'!B55="REGNI"),"N",'1bis-Regulator'!C55)</f>
        <v>Q1b.b.10_v</v>
      </c>
      <c r="E326" s="29" t="s">
        <v>1251</v>
      </c>
      <c r="F326" s="23" t="str">
        <f>'1bis-Regulator'!V55</f>
        <v>yes</v>
      </c>
      <c r="G326" s="29" t="str">
        <f>'1bis-Regulator'!AP55</f>
        <v>.</v>
      </c>
      <c r="H326" s="29">
        <f>'1bis-Regulator'!AQ55</f>
        <v>0</v>
      </c>
      <c r="I326" s="23" t="str">
        <f t="shared" si="5"/>
        <v>.</v>
      </c>
    </row>
    <row r="327" spans="1:9" x14ac:dyDescent="0.25">
      <c r="A327" s="23" t="str">
        <f>'1bis-Regulator'!B56</f>
        <v>REGE</v>
      </c>
      <c r="B327" s="23" t="str">
        <f>'1bis-Regulator'!A56</f>
        <v>Q1b.b.10_vi</v>
      </c>
      <c r="C327" s="29" t="str">
        <f>LEFT('1bis-Regulator'!$E$50,FIND("(Q",'1bis-Regulator'!$E$50)-2)&amp;" - "&amp;'1bis-Regulator'!F56</f>
        <v>Does the regulator collect the following performance information? - Compliance with legal obligations by the regulator</v>
      </c>
      <c r="D327" s="23" t="str">
        <f>IF(OR('1bis-Regulator'!B56="REGN",'1bis-Regulator'!B56="REGNI"),"N",'1bis-Regulator'!C56)</f>
        <v>Q1b.b.10_vi</v>
      </c>
      <c r="E327" s="29" t="s">
        <v>1252</v>
      </c>
      <c r="F327" s="23" t="str">
        <f>'1bis-Regulator'!V56</f>
        <v>yes</v>
      </c>
      <c r="G327" s="29" t="str">
        <f>'1bis-Regulator'!AP56</f>
        <v>.</v>
      </c>
      <c r="H327" s="29">
        <f>'1bis-Regulator'!AQ56</f>
        <v>0</v>
      </c>
      <c r="I327" s="23" t="str">
        <f t="shared" si="5"/>
        <v>.</v>
      </c>
    </row>
    <row r="328" spans="1:9" x14ac:dyDescent="0.25">
      <c r="A328" s="23" t="str">
        <f>'1bis-Regulator'!B57</f>
        <v>REGE</v>
      </c>
      <c r="B328" s="23" t="str">
        <f>'1bis-Regulator'!A57</f>
        <v>Q1b.b.10_vii</v>
      </c>
      <c r="C328" s="29" t="str">
        <f>LEFT('1bis-Regulator'!$E$50,FIND("(Q",'1bis-Regulator'!$E$50)-2)&amp;" - "&amp;'1bis-Regulator'!F57</f>
        <v>Does the regulator collect the following performance information? - Financial performance of the regulator, including costs of operating the regulator</v>
      </c>
      <c r="D328" s="23" t="str">
        <f>IF(OR('1bis-Regulator'!B57="REGN",'1bis-Regulator'!B57="REGNI"),"N",'1bis-Regulator'!C57)</f>
        <v>Q1b.b.10_vii</v>
      </c>
      <c r="E328" s="29" t="s">
        <v>1253</v>
      </c>
      <c r="F328" s="23" t="str">
        <f>'1bis-Regulator'!V57</f>
        <v>yes</v>
      </c>
      <c r="G328" s="29" t="str">
        <f>'1bis-Regulator'!AP57</f>
        <v>.</v>
      </c>
      <c r="H328" s="29">
        <f>'1bis-Regulator'!AQ57</f>
        <v>0</v>
      </c>
      <c r="I328" s="23" t="str">
        <f t="shared" si="5"/>
        <v>.</v>
      </c>
    </row>
    <row r="329" spans="1:9" x14ac:dyDescent="0.25">
      <c r="A329" s="23" t="str">
        <f>'1bis-Regulator'!B59</f>
        <v>REGE</v>
      </c>
      <c r="B329" s="23" t="str">
        <f>'1bis-Regulator'!A59</f>
        <v>Q1b.b.10a_i</v>
      </c>
      <c r="C329" s="29" t="str">
        <f>LEFT('1bis-Regulator'!$F$58,FIND("(Q",'1bis-Regulator'!$F$58)-2)&amp;" - "&amp;'1bis-Regulator'!G59</f>
        <v>For each item, if such performance information is collected,is it made available on the regulator’s website? - Industry and market performance of the regulated sector</v>
      </c>
      <c r="D329" s="23" t="str">
        <f>IF(OR('1bis-Regulator'!B59="REGN",'1bis-Regulator'!B59="REGNI"),"N",'1bis-Regulator'!C59)</f>
        <v>Q1b.b.10a_i</v>
      </c>
      <c r="E329" s="29" t="s">
        <v>1254</v>
      </c>
      <c r="F329" s="23" t="str">
        <f>'1bis-Regulator'!V59</f>
        <v>yes (please provide link)</v>
      </c>
      <c r="G329" s="29" t="str">
        <f>'1bis-Regulator'!AP59</f>
        <v>.</v>
      </c>
      <c r="H329" s="29">
        <f>'1bis-Regulator'!AQ59</f>
        <v>0</v>
      </c>
      <c r="I329" s="23" t="str">
        <f t="shared" si="5"/>
        <v>.</v>
      </c>
    </row>
    <row r="330" spans="1:9" x14ac:dyDescent="0.25">
      <c r="A330" s="23" t="str">
        <f>'1bis-Regulator'!B60</f>
        <v>REGE</v>
      </c>
      <c r="B330" s="23" t="str">
        <f>'1bis-Regulator'!A60</f>
        <v>Q1b.b.10a_ii</v>
      </c>
      <c r="C330" s="29" t="str">
        <f>LEFT('1bis-Regulator'!$F$58,FIND("(Q",'1bis-Regulator'!$F$58)-2)&amp;" - "&amp;'1bis-Regulator'!G60</f>
        <v xml:space="preserve">For each item, if such performance information is collected,is it made available on the regulator’s website? - Economic performance of the regulated sector </v>
      </c>
      <c r="D330" s="23" t="str">
        <f>IF(OR('1bis-Regulator'!B60="REGN",'1bis-Regulator'!B60="REGNI"),"N",'1bis-Regulator'!C60)</f>
        <v>Q1b.b.10a_ii</v>
      </c>
      <c r="E330" s="29" t="s">
        <v>1255</v>
      </c>
      <c r="F330" s="23" t="str">
        <f>'1bis-Regulator'!V60</f>
        <v>yes (please provide link)</v>
      </c>
      <c r="G330" s="29" t="str">
        <f>'1bis-Regulator'!AP60</f>
        <v>.</v>
      </c>
      <c r="H330" s="29">
        <f>'1bis-Regulator'!AQ60</f>
        <v>0</v>
      </c>
      <c r="I330" s="23" t="str">
        <f t="shared" si="5"/>
        <v>.</v>
      </c>
    </row>
    <row r="331" spans="1:9" x14ac:dyDescent="0.25">
      <c r="A331" s="23" t="str">
        <f>'1bis-Regulator'!B61</f>
        <v>REGE</v>
      </c>
      <c r="B331" s="23" t="str">
        <f>'1bis-Regulator'!A61</f>
        <v>Q1b.b.10a_iii</v>
      </c>
      <c r="C331" s="29" t="str">
        <f>LEFT('1bis-Regulator'!$F$58,FIND("(Q",'1bis-Regulator'!$F$58)-2)&amp;" - "&amp;'1bis-Regulator'!G61</f>
        <v>For each item, if such performance information is collected,is it made available on the regulator’s website? - Operational service delivery of the regulator</v>
      </c>
      <c r="D331" s="23" t="str">
        <f>IF(OR('1bis-Regulator'!B61="REGN",'1bis-Regulator'!B61="REGNI"),"N",'1bis-Regulator'!C61)</f>
        <v>Q1b.b.10a_iii</v>
      </c>
      <c r="E331" s="29" t="s">
        <v>1256</v>
      </c>
      <c r="F331" s="23" t="str">
        <f>'1bis-Regulator'!V61</f>
        <v>yes (please provide link)</v>
      </c>
      <c r="G331" s="29" t="str">
        <f>'1bis-Regulator'!AP61</f>
        <v>.</v>
      </c>
      <c r="H331" s="29">
        <f>'1bis-Regulator'!AQ61</f>
        <v>0</v>
      </c>
      <c r="I331" s="23" t="str">
        <f t="shared" si="5"/>
        <v>.</v>
      </c>
    </row>
    <row r="332" spans="1:9" x14ac:dyDescent="0.25">
      <c r="A332" s="23" t="str">
        <f>'1bis-Regulator'!B62</f>
        <v>REGE</v>
      </c>
      <c r="B332" s="23" t="str">
        <f>'1bis-Regulator'!A62</f>
        <v>Q1b.b.10a_iv</v>
      </c>
      <c r="C332" s="29" t="str">
        <f>LEFT('1bis-Regulator'!$F$58,FIND("(Q",'1bis-Regulator'!$F$58)-2)&amp;" - "&amp;'1bis-Regulator'!G62</f>
        <v>For each item, if such performance information is collected,is it made available on the regulator’s website? - Organizational/corporate governance performance of the regulator</v>
      </c>
      <c r="D332" s="23" t="str">
        <f>IF(OR('1bis-Regulator'!B62="REGN",'1bis-Regulator'!B62="REGNI"),"N",'1bis-Regulator'!C62)</f>
        <v>Q1b.b.10a_iv</v>
      </c>
      <c r="E332" s="29" t="s">
        <v>1257</v>
      </c>
      <c r="F332" s="23" t="str">
        <f>'1bis-Regulator'!V62</f>
        <v>yes (please provide link)</v>
      </c>
      <c r="G332" s="29" t="str">
        <f>'1bis-Regulator'!AP62</f>
        <v>.</v>
      </c>
      <c r="H332" s="29">
        <f>'1bis-Regulator'!AQ62</f>
        <v>0</v>
      </c>
      <c r="I332" s="23" t="str">
        <f t="shared" si="5"/>
        <v>.</v>
      </c>
    </row>
    <row r="333" spans="1:9" x14ac:dyDescent="0.25">
      <c r="A333" s="23" t="str">
        <f>'1bis-Regulator'!B63</f>
        <v>REGE</v>
      </c>
      <c r="B333" s="23" t="str">
        <f>'1bis-Regulator'!A63</f>
        <v>Q1b.b.10a_v</v>
      </c>
      <c r="C333" s="29" t="str">
        <f>LEFT('1bis-Regulator'!$F$58,FIND("(Q",'1bis-Regulator'!$F$58)-2)&amp;" - "&amp;'1bis-Regulator'!G63</f>
        <v>For each item, if such performance information is collected,is it made available on the regulator’s website? - Quality of regulatory process of the regulator</v>
      </c>
      <c r="D333" s="23" t="str">
        <f>IF(OR('1bis-Regulator'!B63="REGN",'1bis-Regulator'!B63="REGNI"),"N",'1bis-Regulator'!C63)</f>
        <v>Q1b.b.10a_v</v>
      </c>
      <c r="E333" s="29" t="s">
        <v>1258</v>
      </c>
      <c r="F333" s="23" t="str">
        <f>'1bis-Regulator'!V63</f>
        <v>yes (please provide link)</v>
      </c>
      <c r="G333" s="29" t="str">
        <f>'1bis-Regulator'!AP63</f>
        <v>.</v>
      </c>
      <c r="H333" s="29">
        <f>'1bis-Regulator'!AQ63</f>
        <v>0</v>
      </c>
      <c r="I333" s="23" t="str">
        <f t="shared" si="5"/>
        <v>.</v>
      </c>
    </row>
    <row r="334" spans="1:9" x14ac:dyDescent="0.25">
      <c r="A334" s="23" t="str">
        <f>'1bis-Regulator'!B64</f>
        <v>REGE</v>
      </c>
      <c r="B334" s="23" t="str">
        <f>'1bis-Regulator'!A64</f>
        <v>Q1b.b.10a_vi</v>
      </c>
      <c r="C334" s="29" t="str">
        <f>LEFT('1bis-Regulator'!$F$58,FIND("(Q",'1bis-Regulator'!$F$58)-2)&amp;" - "&amp;'1bis-Regulator'!G64</f>
        <v>For each item, if such performance information is collected,is it made available on the regulator’s website? - Compliance with legal obligations by the regulator</v>
      </c>
      <c r="D334" s="23" t="str">
        <f>IF(OR('1bis-Regulator'!B64="REGN",'1bis-Regulator'!B64="REGNI"),"N",'1bis-Regulator'!C64)</f>
        <v>Q1b.b.10a_vi</v>
      </c>
      <c r="E334" s="29" t="s">
        <v>1259</v>
      </c>
      <c r="F334" s="23" t="str">
        <f>'1bis-Regulator'!V64</f>
        <v>yes (please provide link)</v>
      </c>
      <c r="G334" s="29" t="str">
        <f>'1bis-Regulator'!AP64</f>
        <v>.</v>
      </c>
      <c r="H334" s="29">
        <f>'1bis-Regulator'!AQ64</f>
        <v>0</v>
      </c>
      <c r="I334" s="23" t="str">
        <f t="shared" si="5"/>
        <v>.</v>
      </c>
    </row>
    <row r="335" spans="1:9" x14ac:dyDescent="0.25">
      <c r="A335" s="23" t="str">
        <f>'1bis-Regulator'!B65</f>
        <v>REGE</v>
      </c>
      <c r="B335" s="23" t="str">
        <f>'1bis-Regulator'!A65</f>
        <v>Q1b.b.10a_vii</v>
      </c>
      <c r="C335" s="29" t="str">
        <f>LEFT('1bis-Regulator'!$F$58,FIND("(Q",'1bis-Regulator'!$F$58)-2)&amp;" - "&amp;'1bis-Regulator'!G65</f>
        <v>For each item, if such performance information is collected,is it made available on the regulator’s website? - Financial performance of the regulator, including costs of operating the regulator</v>
      </c>
      <c r="D335" s="23" t="str">
        <f>IF(OR('1bis-Regulator'!B65="REGN",'1bis-Regulator'!B65="REGNI"),"N",'1bis-Regulator'!C65)</f>
        <v>Q1b.b.10a_vii</v>
      </c>
      <c r="E335" s="29" t="s">
        <v>1260</v>
      </c>
      <c r="F335" s="23" t="str">
        <f>'1bis-Regulator'!V65</f>
        <v>yes (please provide link)</v>
      </c>
      <c r="G335" s="29" t="str">
        <f>'1bis-Regulator'!AP65</f>
        <v>.</v>
      </c>
      <c r="H335" s="29">
        <f>'1bis-Regulator'!AQ65</f>
        <v>0</v>
      </c>
      <c r="I335" s="23" t="str">
        <f t="shared" si="5"/>
        <v>.</v>
      </c>
    </row>
    <row r="336" spans="1:9" x14ac:dyDescent="0.25">
      <c r="A336" s="23" t="str">
        <f>'1bis-Regulator'!B67</f>
        <v>REGE</v>
      </c>
      <c r="B336" s="23" t="str">
        <f>'1bis-Regulator'!A67</f>
        <v>Q1b.b.11_i</v>
      </c>
      <c r="C336" s="29" t="str">
        <f>LEFT('1bis-Regulator'!$E$66,FIND("(Q",'1bis-Regulator'!$E$66)-2)&amp;" - "&amp;'1bis-Regulator'!F67</f>
        <v>Are the following legislative requirements in place to enhance the transparency of the regulator's activities (with confidential and commercially sensitive information appropriately removed if needed)? - Publication of all decisions, resolutions and agreements</v>
      </c>
      <c r="D336" s="23" t="str">
        <f>IF(OR('1bis-Regulator'!B67="REGN",'1bis-Regulator'!B67="REGNI"),"N",'1bis-Regulator'!C67)</f>
        <v>Q1b.b.11_i</v>
      </c>
      <c r="E336" s="29" t="s">
        <v>1261</v>
      </c>
      <c r="F336" s="23" t="str">
        <f>'1bis-Regulator'!V67</f>
        <v>yes</v>
      </c>
      <c r="G336" s="29" t="str">
        <f>'1bis-Regulator'!AP67</f>
        <v>.</v>
      </c>
      <c r="H336" s="29">
        <f>'1bis-Regulator'!AQ67</f>
        <v>0</v>
      </c>
      <c r="I336" s="23" t="str">
        <f t="shared" si="5"/>
        <v>.</v>
      </c>
    </row>
    <row r="337" spans="1:9" x14ac:dyDescent="0.25">
      <c r="A337" s="23" t="str">
        <f>'1bis-Regulator'!B68</f>
        <v>REGE</v>
      </c>
      <c r="B337" s="23" t="str">
        <f>'1bis-Regulator'!A68</f>
        <v>Q1b.b.11_ii</v>
      </c>
      <c r="C337" s="29" t="str">
        <f>LEFT('1bis-Regulator'!$E$66,FIND("(Q",'1bis-Regulator'!$E$66)-2)&amp;" - "&amp;'1bis-Regulator'!F68</f>
        <v>Are the following legislative requirements in place to enhance the transparency of the regulator's activities (with confidential and commercially sensitive information appropriately removed if needed)? - Public consultation on relevant activities</v>
      </c>
      <c r="D337" s="23" t="str">
        <f>IF(OR('1bis-Regulator'!B68="REGN",'1bis-Regulator'!B68="REGNI"),"N",'1bis-Regulator'!C68)</f>
        <v>Q1b.b.11_ii</v>
      </c>
      <c r="E337" s="29" t="s">
        <v>1262</v>
      </c>
      <c r="F337" s="23" t="str">
        <f>'1bis-Regulator'!V68</f>
        <v>yes</v>
      </c>
      <c r="G337" s="29" t="str">
        <f>'1bis-Regulator'!AP68</f>
        <v>.</v>
      </c>
      <c r="H337" s="29">
        <f>'1bis-Regulator'!AQ68</f>
        <v>0</v>
      </c>
      <c r="I337" s="23" t="str">
        <f t="shared" si="5"/>
        <v>.</v>
      </c>
    </row>
    <row r="338" spans="1:9" x14ac:dyDescent="0.25">
      <c r="A338" s="23" t="str">
        <f>'1bis-Regulator'!B69</f>
        <v>REGE</v>
      </c>
      <c r="B338" s="23" t="str">
        <f>'1bis-Regulator'!A69</f>
        <v>Q1b.b.11_iii</v>
      </c>
      <c r="C338" s="29" t="str">
        <f>LEFT('1bis-Regulator'!$E$66,FIND("(Q",'1bis-Regulator'!$E$66)-2)&amp;" - "&amp;'1bis-Regulator'!F69</f>
        <v>Are the following legislative requirements in place to enhance the transparency of the regulator's activities (with confidential and commercially sensitive information appropriately removed if needed)? - Publication of a forward-looking action plan</v>
      </c>
      <c r="D338" s="23" t="str">
        <f>IF(OR('1bis-Regulator'!B69="REGN",'1bis-Regulator'!B69="REGNI"),"N",'1bis-Regulator'!C69)</f>
        <v>Q1b.b.11_iii</v>
      </c>
      <c r="E338" s="29" t="s">
        <v>1263</v>
      </c>
      <c r="F338" s="23" t="str">
        <f>'1bis-Regulator'!V69</f>
        <v>yes</v>
      </c>
      <c r="G338" s="29" t="str">
        <f>'1bis-Regulator'!AP69</f>
        <v>.</v>
      </c>
      <c r="H338" s="29">
        <f>'1bis-Regulator'!AQ69</f>
        <v>0</v>
      </c>
      <c r="I338" s="23" t="str">
        <f t="shared" si="5"/>
        <v>.</v>
      </c>
    </row>
    <row r="339" spans="1:9" x14ac:dyDescent="0.25">
      <c r="A339" s="23" t="str">
        <f>'1bis-Regulator'!B71</f>
        <v>REGE</v>
      </c>
      <c r="B339" s="23" t="str">
        <f>'1bis-Regulator'!A71</f>
        <v>Q1b.b.11a_i</v>
      </c>
      <c r="C339" s="29" t="str">
        <f>LEFT('1bis-Regulator'!$F$70,FIND("(Q",'1bis-Regulator'!$F$70)-2)&amp;" - "&amp;'1bis-Regulator'!G71</f>
        <v>Is the publication also online on regulator’s own website? - Publication of all decisions, resolutions and agreements</v>
      </c>
      <c r="D339" s="23" t="str">
        <f>IF(OR('1bis-Regulator'!B71="REGN",'1bis-Regulator'!B71="REGNI"),"N",'1bis-Regulator'!C71)</f>
        <v>Q1b.b.11a_i</v>
      </c>
      <c r="E339" s="29" t="s">
        <v>1264</v>
      </c>
      <c r="F339" s="23" t="str">
        <f>'1bis-Regulator'!V71</f>
        <v>yes</v>
      </c>
      <c r="G339" s="29" t="str">
        <f>'1bis-Regulator'!AP71</f>
        <v>.</v>
      </c>
      <c r="H339" s="29">
        <f>'1bis-Regulator'!AQ71</f>
        <v>0</v>
      </c>
      <c r="I339" s="23" t="str">
        <f t="shared" si="5"/>
        <v>.</v>
      </c>
    </row>
    <row r="340" spans="1:9" x14ac:dyDescent="0.25">
      <c r="A340" s="23" t="str">
        <f>'1bis-Regulator'!B72</f>
        <v>REGE</v>
      </c>
      <c r="B340" s="23" t="str">
        <f>'1bis-Regulator'!A72</f>
        <v>Q1b.b.11a_ii</v>
      </c>
      <c r="C340" s="29" t="str">
        <f>LEFT('1bis-Regulator'!$F$70,FIND("(Q",'1bis-Regulator'!$F$70)-2)&amp;" - "&amp;'1bis-Regulator'!G72</f>
        <v>Is the publication also online on regulator’s own website? - Public consultation on relevant activities</v>
      </c>
      <c r="D340" s="23" t="str">
        <f>IF(OR('1bis-Regulator'!B72="REGN",'1bis-Regulator'!B72="REGNI"),"N",'1bis-Regulator'!C72)</f>
        <v>Q1b.b.11a_ii</v>
      </c>
      <c r="E340" s="29" t="s">
        <v>1265</v>
      </c>
      <c r="F340" s="23" t="str">
        <f>'1bis-Regulator'!V72</f>
        <v>yes</v>
      </c>
      <c r="G340" s="29" t="str">
        <f>'1bis-Regulator'!AP72</f>
        <v>.</v>
      </c>
      <c r="H340" s="29">
        <f>'1bis-Regulator'!AQ72</f>
        <v>0</v>
      </c>
      <c r="I340" s="23" t="str">
        <f t="shared" si="5"/>
        <v>.</v>
      </c>
    </row>
    <row r="341" spans="1:9" x14ac:dyDescent="0.25">
      <c r="A341" s="23" t="str">
        <f>'1bis-Regulator'!B73</f>
        <v>REGE</v>
      </c>
      <c r="B341" s="23" t="str">
        <f>'1bis-Regulator'!A73</f>
        <v>Q1b.b.11a_iii</v>
      </c>
      <c r="C341" s="29" t="str">
        <f>LEFT('1bis-Regulator'!$F$70,FIND("(Q",'1bis-Regulator'!$F$70)-2)&amp;" - "&amp;'1bis-Regulator'!G73</f>
        <v>Is the publication also online on regulator’s own website? - Publication of a forward-looking action plan</v>
      </c>
      <c r="D341" s="23" t="str">
        <f>IF(OR('1bis-Regulator'!B73="REGN",'1bis-Regulator'!B73="REGNI"),"N",'1bis-Regulator'!C73)</f>
        <v>Q1b.b.11a_iii</v>
      </c>
      <c r="E341" s="29" t="s">
        <v>1266</v>
      </c>
      <c r="F341" s="23" t="str">
        <f>'1bis-Regulator'!V73</f>
        <v>yes</v>
      </c>
      <c r="G341" s="29" t="str">
        <f>'1bis-Regulator'!AP73</f>
        <v>.</v>
      </c>
      <c r="H341" s="29">
        <f>'1bis-Regulator'!AQ73</f>
        <v>0</v>
      </c>
      <c r="I341" s="23" t="str">
        <f t="shared" si="5"/>
        <v>.</v>
      </c>
    </row>
    <row r="342" spans="1:9" x14ac:dyDescent="0.25">
      <c r="A342" s="23" t="str">
        <f>'1bis-Regulator'!B74</f>
        <v>REGNI</v>
      </c>
      <c r="B342" s="23" t="str">
        <f>'1bis-Regulator'!A74</f>
        <v>Q1b.b.12</v>
      </c>
      <c r="C342" s="29" t="str">
        <f>LEFT('1bis-Regulator'!E74,FIND("(Q",'1bis-Regulator'!E74)-2)</f>
        <v>Do you have anything else you would like to flag to the NER Secretariat?</v>
      </c>
      <c r="D342" s="23" t="str">
        <f>IF(OR('1bis-Regulator'!B74="REGN",'1bis-Regulator'!B74="REGNI"),"N",'1bis-Regulator'!C74)</f>
        <v>N</v>
      </c>
      <c r="E342" s="29" t="s">
        <v>0</v>
      </c>
      <c r="F342" s="23" t="str">
        <f>'1bis-Regulator'!V74</f>
        <v/>
      </c>
      <c r="G342" s="29" t="str">
        <f>'1bis-Regulator'!AP74</f>
        <v>.</v>
      </c>
      <c r="H342" s="29">
        <f>'1bis-Regulator'!AQ74</f>
        <v>0</v>
      </c>
      <c r="I342" s="23" t="str">
        <f t="shared" si="5"/>
        <v>.</v>
      </c>
    </row>
    <row r="343" spans="1:9" x14ac:dyDescent="0.25">
      <c r="A343" s="23" t="str">
        <f>'1bis-Regulator'!B76</f>
        <v>REGE</v>
      </c>
      <c r="B343" s="23" t="str">
        <f>'1bis-Regulator'!A76</f>
        <v>Q1b.c.1</v>
      </c>
      <c r="C343" s="29" t="str">
        <f>LEFT('1bis-Regulator'!E76,FIND("(Q",'1bis-Regulator'!E76)-2)</f>
        <v>Can the regulator collect information from the regulated entities by compulsory process?</v>
      </c>
      <c r="D343" s="23" t="str">
        <f>IF(OR('1bis-Regulator'!B76="REGN",'1bis-Regulator'!B76="REGNI"),"N",'1bis-Regulator'!C76)</f>
        <v>Q1b.c.2</v>
      </c>
      <c r="E343" s="29" t="s">
        <v>1267</v>
      </c>
      <c r="F343" s="23" t="str">
        <f>'1bis-Regulator'!V76</f>
        <v>yes (with sanctioning power for non-compliance)</v>
      </c>
      <c r="G343" s="29" t="str">
        <f>'1bis-Regulator'!AP76</f>
        <v>.</v>
      </c>
      <c r="H343" s="29">
        <f>'1bis-Regulator'!AQ76</f>
        <v>0</v>
      </c>
      <c r="I343" s="23" t="str">
        <f t="shared" si="5"/>
        <v>.</v>
      </c>
    </row>
    <row r="344" spans="1:9" x14ac:dyDescent="0.25">
      <c r="A344" s="23" t="str">
        <f>'1bis-Regulator'!B77</f>
        <v>REGE</v>
      </c>
      <c r="B344" s="23" t="str">
        <f>'1bis-Regulator'!A77</f>
        <v>Q1b.c.2</v>
      </c>
      <c r="C344" s="29" t="str">
        <f>LEFT('1bis-Regulator'!E77,FIND("(Q",'1bis-Regulator'!E77)-2)</f>
        <v>Does the regulator issue and revoke licenses?</v>
      </c>
      <c r="D344" s="23" t="str">
        <f>IF(OR('1bis-Regulator'!B77="REGN",'1bis-Regulator'!B77="REGNI"),"N",'1bis-Regulator'!C77)</f>
        <v>Q1b.c.3</v>
      </c>
      <c r="E344" s="29" t="s">
        <v>1268</v>
      </c>
      <c r="F344" s="23" t="str">
        <f>'1bis-Regulator'!V77</f>
        <v>yes (independently)</v>
      </c>
      <c r="G344" s="29" t="str">
        <f>'1bis-Regulator'!AP77</f>
        <v>.</v>
      </c>
      <c r="H344" s="29">
        <f>'1bis-Regulator'!AQ77</f>
        <v>0</v>
      </c>
      <c r="I344" s="23" t="str">
        <f t="shared" si="5"/>
        <v>.</v>
      </c>
    </row>
    <row r="345" spans="1:9" x14ac:dyDescent="0.25">
      <c r="A345" s="23" t="str">
        <f>'1bis-Regulator'!B78</f>
        <v>REGE</v>
      </c>
      <c r="B345" s="23" t="str">
        <f>'1bis-Regulator'!A78</f>
        <v>Q1b.c.3</v>
      </c>
      <c r="C345" s="29" t="str">
        <f>LEFT('1bis-Regulator'!E78,FIND("(Q",'1bis-Regulator'!E78)-2)</f>
        <v>Does the regulator regulate prices on monopolistic activities?</v>
      </c>
      <c r="D345" s="23" t="str">
        <f>IF(OR('1bis-Regulator'!B78="REGN",'1bis-Regulator'!B78="REGNI"),"N",'1bis-Regulator'!C78)</f>
        <v>Q1b.c.4</v>
      </c>
      <c r="E345" s="29" t="s">
        <v>1269</v>
      </c>
      <c r="F345" s="23" t="str">
        <f>'1bis-Regulator'!V78</f>
        <v>no</v>
      </c>
      <c r="G345" s="29" t="str">
        <f>'1bis-Regulator'!AP78</f>
        <v>.</v>
      </c>
      <c r="H345" s="29">
        <f>'1bis-Regulator'!AQ78</f>
        <v>0</v>
      </c>
      <c r="I345" s="23" t="str">
        <f t="shared" si="5"/>
        <v>.</v>
      </c>
    </row>
    <row r="346" spans="1:9" x14ac:dyDescent="0.25">
      <c r="A346" s="23" t="str">
        <f>'1bis-Regulator'!B79</f>
        <v>REGE</v>
      </c>
      <c r="B346" s="23" t="str">
        <f>'1bis-Regulator'!A79</f>
        <v>Q1b.c.4</v>
      </c>
      <c r="C346" s="29" t="str">
        <f>LEFT('1bis-Regulator'!E79,FIND("(Q",'1bis-Regulator'!E79)-2)</f>
        <v>Does the regulator conduct research (e.g. about costs) as an input for price setting?</v>
      </c>
      <c r="D346" s="23" t="str">
        <f>IF(OR('1bis-Regulator'!B79="REGN",'1bis-Regulator'!B79="REGNI"),"N",'1bis-Regulator'!C79)</f>
        <v>Q1b.c.5</v>
      </c>
      <c r="E346" s="29" t="s">
        <v>1270</v>
      </c>
      <c r="F346" s="23" t="str">
        <f>'1bis-Regulator'!V79</f>
        <v>yes (independently)</v>
      </c>
      <c r="G346" s="29" t="str">
        <f>'1bis-Regulator'!AP79</f>
        <v>.</v>
      </c>
      <c r="H346" s="29">
        <f>'1bis-Regulator'!AQ79</f>
        <v>0</v>
      </c>
      <c r="I346" s="23" t="str">
        <f t="shared" si="5"/>
        <v>.</v>
      </c>
    </row>
    <row r="347" spans="1:9" x14ac:dyDescent="0.25">
      <c r="A347" s="23" t="str">
        <f>'1bis-Regulator'!B80</f>
        <v>REGE</v>
      </c>
      <c r="B347" s="23" t="str">
        <f>'1bis-Regulator'!A80</f>
        <v>Q1b.c.5</v>
      </c>
      <c r="C347" s="29" t="str">
        <f>LEFT('1bis-Regulator'!E80,FIND("(Q",'1bis-Regulator'!E80)-2)</f>
        <v>Does the regulator provide binding guidance, review and/or approve contract terms between regulated entities and/or market actors?</v>
      </c>
      <c r="D347" s="23" t="str">
        <f>IF(OR('1bis-Regulator'!B80="REGN",'1bis-Regulator'!B80="REGNI"),"N",'1bis-Regulator'!C80)</f>
        <v>Q1b.c.6</v>
      </c>
      <c r="E347" s="29" t="s">
        <v>1271</v>
      </c>
      <c r="F347" s="23" t="str">
        <f>'1bis-Regulator'!V80</f>
        <v>yes (independently)</v>
      </c>
      <c r="G347" s="29" t="str">
        <f>'1bis-Regulator'!AP80</f>
        <v>.</v>
      </c>
      <c r="H347" s="29">
        <f>'1bis-Regulator'!AQ80</f>
        <v>0</v>
      </c>
      <c r="I347" s="23" t="str">
        <f t="shared" si="5"/>
        <v>.</v>
      </c>
    </row>
    <row r="348" spans="1:9" x14ac:dyDescent="0.25">
      <c r="A348" s="23" t="str">
        <f>'1bis-Regulator'!B81</f>
        <v>REGI</v>
      </c>
      <c r="B348" s="23" t="str">
        <f>'1bis-Regulator'!A81</f>
        <v>Q1b.c.5a</v>
      </c>
      <c r="C348" s="29" t="str">
        <f>LEFT('1bis-Regulator'!F81,FIND("(Q",'1bis-Regulator'!F81)-2)</f>
        <v>If so, what does the regulator provide and please provide one or more examples</v>
      </c>
      <c r="D348" s="23" t="str">
        <f>IF(OR('1bis-Regulator'!B81="REGN",'1bis-Regulator'!B81="REGNI"),"N",'1bis-Regulator'!C81)</f>
        <v>Q1b.c.6a</v>
      </c>
      <c r="E348" s="29" t="s">
        <v>1272</v>
      </c>
      <c r="F348" s="23" t="str">
        <f>'1bis-Regulator'!V81</f>
        <v>.</v>
      </c>
      <c r="G348" s="29" t="str">
        <f>'1bis-Regulator'!AP81</f>
        <v>.</v>
      </c>
      <c r="H348" s="29">
        <f>'1bis-Regulator'!AQ81</f>
        <v>0</v>
      </c>
      <c r="I348" s="23" t="str">
        <f t="shared" si="5"/>
        <v>.</v>
      </c>
    </row>
    <row r="349" spans="1:9" x14ac:dyDescent="0.25">
      <c r="A349" s="23" t="str">
        <f>'1bis-Regulator'!B82</f>
        <v>REGE</v>
      </c>
      <c r="B349" s="23" t="str">
        <f>'1bis-Regulator'!A82</f>
        <v>Q1b.c.6</v>
      </c>
      <c r="C349" s="29" t="str">
        <f>LEFT('1bis-Regulator'!E82,FIND("(Q",'1bis-Regulator'!E82)-2)</f>
        <v>Does the regulator issue industry standards?</v>
      </c>
      <c r="D349" s="23" t="str">
        <f>IF(OR('1bis-Regulator'!B82="REGN",'1bis-Regulator'!B82="REGNI"),"N",'1bis-Regulator'!C82)</f>
        <v>Q1b.c.7</v>
      </c>
      <c r="E349" s="29" t="s">
        <v>1273</v>
      </c>
      <c r="F349" s="23" t="str">
        <f>'1bis-Regulator'!V82</f>
        <v>yes (independently)</v>
      </c>
      <c r="G349" s="29" t="str">
        <f>'1bis-Regulator'!AP82</f>
        <v>.</v>
      </c>
      <c r="H349" s="29">
        <f>'1bis-Regulator'!AQ82</f>
        <v>0</v>
      </c>
      <c r="I349" s="23" t="str">
        <f t="shared" si="5"/>
        <v>.</v>
      </c>
    </row>
    <row r="350" spans="1:9" x14ac:dyDescent="0.25">
      <c r="A350" s="23" t="str">
        <f>'1bis-Regulator'!B83</f>
        <v>REGE</v>
      </c>
      <c r="B350" s="23" t="str">
        <f>'1bis-Regulator'!A83</f>
        <v>Q1b.c.6a</v>
      </c>
      <c r="C350" s="29" t="str">
        <f>LEFT('1bis-Regulator'!F83,FIND("(Q",'1bis-Regulator'!F83)-2)</f>
        <v>Are they published online on the regulator’s website?</v>
      </c>
      <c r="D350" s="23" t="str">
        <f>IF(OR('1bis-Regulator'!B83="REGN",'1bis-Regulator'!B83="REGNI"),"N",'1bis-Regulator'!C83)</f>
        <v>Q1b.c.7a</v>
      </c>
      <c r="E350" s="29" t="s">
        <v>1274</v>
      </c>
      <c r="F350" s="23" t="str">
        <f>'1bis-Regulator'!V83</f>
        <v>yes</v>
      </c>
      <c r="G350" s="29" t="str">
        <f>'1bis-Regulator'!AP83</f>
        <v>.</v>
      </c>
      <c r="H350" s="29">
        <f>'1bis-Regulator'!AQ83</f>
        <v>0</v>
      </c>
      <c r="I350" s="23" t="str">
        <f t="shared" si="5"/>
        <v>.</v>
      </c>
    </row>
    <row r="351" spans="1:9" x14ac:dyDescent="0.25">
      <c r="A351" s="23" t="str">
        <f>'1bis-Regulator'!B84</f>
        <v>REGI</v>
      </c>
      <c r="B351" s="23" t="str">
        <f>'1bis-Regulator'!A84</f>
        <v>Q1b.c.6b</v>
      </c>
      <c r="C351" s="29" t="str">
        <f>LEFT('1bis-Regulator'!F84,FIND("(Q",'1bis-Regulator'!F84)-2)</f>
        <v>If so, please provide links to one or more published standard</v>
      </c>
      <c r="D351" s="23" t="str">
        <f>IF(OR('1bis-Regulator'!B84="REGN",'1bis-Regulator'!B84="REGNI"),"N",'1bis-Regulator'!C84)</f>
        <v>Q1b.c.7b</v>
      </c>
      <c r="E351" s="29" t="s">
        <v>1275</v>
      </c>
      <c r="F351" s="23" t="str">
        <f>'1bis-Regulator'!V84</f>
        <v>.</v>
      </c>
      <c r="G351" s="29" t="str">
        <f>'1bis-Regulator'!AP84</f>
        <v>.</v>
      </c>
      <c r="H351" s="29">
        <f>'1bis-Regulator'!AQ84</f>
        <v>0</v>
      </c>
      <c r="I351" s="23" t="str">
        <f t="shared" si="5"/>
        <v>.</v>
      </c>
    </row>
    <row r="352" spans="1:9" x14ac:dyDescent="0.25">
      <c r="A352" s="23" t="str">
        <f>'1bis-Regulator'!B85</f>
        <v>REGE</v>
      </c>
      <c r="B352" s="23" t="str">
        <f>'1bis-Regulator'!A85</f>
        <v>Q1b.c.7</v>
      </c>
      <c r="C352" s="29" t="str">
        <f>LEFT('1bis-Regulator'!E85,FIND("(Q",'1bis-Regulator'!E85)-2)</f>
        <v>Does the regulator issue consumer standards?</v>
      </c>
      <c r="D352" s="23" t="str">
        <f>IF(OR('1bis-Regulator'!B85="REGN",'1bis-Regulator'!B85="REGNI"),"N",'1bis-Regulator'!C85)</f>
        <v>Q1b.c.8</v>
      </c>
      <c r="E352" s="29" t="s">
        <v>1276</v>
      </c>
      <c r="F352" s="23" t="str">
        <f>'1bis-Regulator'!V85</f>
        <v>yes (independently)</v>
      </c>
      <c r="G352" s="29" t="str">
        <f>'1bis-Regulator'!AP85</f>
        <v>.</v>
      </c>
      <c r="H352" s="29">
        <f>'1bis-Regulator'!AQ85</f>
        <v>0</v>
      </c>
      <c r="I352" s="23" t="str">
        <f t="shared" si="5"/>
        <v>.</v>
      </c>
    </row>
    <row r="353" spans="1:9" x14ac:dyDescent="0.25">
      <c r="A353" s="23" t="str">
        <f>'1bis-Regulator'!B86</f>
        <v>REGE</v>
      </c>
      <c r="B353" s="23" t="str">
        <f>'1bis-Regulator'!A86</f>
        <v>Q1b.c.7a</v>
      </c>
      <c r="C353" s="29" t="str">
        <f>LEFT('1bis-Regulator'!F86,FIND("(Q",'1bis-Regulator'!F86)-2)</f>
        <v>Are they published online on the regulator’s website?</v>
      </c>
      <c r="D353" s="23" t="str">
        <f>IF(OR('1bis-Regulator'!B86="REGN",'1bis-Regulator'!B86="REGNI"),"N",'1bis-Regulator'!C86)</f>
        <v>Q1b.c.8a</v>
      </c>
      <c r="E353" s="29" t="s">
        <v>1277</v>
      </c>
      <c r="F353" s="23" t="str">
        <f>'1bis-Regulator'!V86</f>
        <v>yes</v>
      </c>
      <c r="G353" s="29" t="str">
        <f>'1bis-Regulator'!AP86</f>
        <v>.</v>
      </c>
      <c r="H353" s="29">
        <f>'1bis-Regulator'!AQ86</f>
        <v>0</v>
      </c>
      <c r="I353" s="23" t="str">
        <f t="shared" si="5"/>
        <v>.</v>
      </c>
    </row>
    <row r="354" spans="1:9" x14ac:dyDescent="0.25">
      <c r="A354" s="23" t="str">
        <f>'1bis-Regulator'!B87</f>
        <v>REGE</v>
      </c>
      <c r="B354" s="23" t="str">
        <f>'1bis-Regulator'!A87</f>
        <v>Q1b.c.7b</v>
      </c>
      <c r="C354" s="29" t="str">
        <f>LEFT('1bis-Regulator'!F87,FIND("(Q",'1bis-Regulator'!F87)-2)</f>
        <v>If so, please provide links to one or more published standard</v>
      </c>
      <c r="D354" s="23" t="str">
        <f>IF(OR('1bis-Regulator'!B87="REGN",'1bis-Regulator'!B87="REGNI"),"N",'1bis-Regulator'!C87)</f>
        <v>Q1b.c.8b</v>
      </c>
      <c r="E354" s="29" t="s">
        <v>1275</v>
      </c>
      <c r="F354" s="23" t="str">
        <f>'1bis-Regulator'!V87</f>
        <v>.</v>
      </c>
      <c r="G354" s="29" t="str">
        <f>'1bis-Regulator'!AP87</f>
        <v>.</v>
      </c>
      <c r="H354" s="29">
        <f>'1bis-Regulator'!AQ87</f>
        <v>0</v>
      </c>
      <c r="I354" s="23" t="str">
        <f t="shared" si="5"/>
        <v>.</v>
      </c>
    </row>
    <row r="355" spans="1:9" x14ac:dyDescent="0.25">
      <c r="A355" s="23" t="str">
        <f>'1bis-Regulator'!B88</f>
        <v>REGE</v>
      </c>
      <c r="B355" s="23" t="str">
        <f>'1bis-Regulator'!A88</f>
        <v>Q1b.c.8</v>
      </c>
      <c r="C355" s="29" t="str">
        <f>LEFT('1bis-Regulator'!E88,FIND("(Q",'1bis-Regulator'!E88)-2)</f>
        <v>Does the regulator issue guidelines and/or codes of conduct?</v>
      </c>
      <c r="D355" s="23" t="str">
        <f>IF(OR('1bis-Regulator'!B88="REGN",'1bis-Regulator'!B88="REGNI"),"N",'1bis-Regulator'!C88)</f>
        <v>Q1b.c.9</v>
      </c>
      <c r="E355" s="29" t="s">
        <v>1278</v>
      </c>
      <c r="F355" s="23" t="str">
        <f>'1bis-Regulator'!V88</f>
        <v>yes (independently)</v>
      </c>
      <c r="G355" s="29" t="str">
        <f>'1bis-Regulator'!AP88</f>
        <v>.</v>
      </c>
      <c r="H355" s="29">
        <f>'1bis-Regulator'!AQ88</f>
        <v>0</v>
      </c>
      <c r="I355" s="23" t="str">
        <f t="shared" si="5"/>
        <v>.</v>
      </c>
    </row>
    <row r="356" spans="1:9" x14ac:dyDescent="0.25">
      <c r="A356" s="23" t="str">
        <f>'1bis-Regulator'!B89</f>
        <v>REGE</v>
      </c>
      <c r="B356" s="23" t="str">
        <f>'1bis-Regulator'!A89</f>
        <v>Q1b.c.8a</v>
      </c>
      <c r="C356" s="29" t="str">
        <f>LEFT('1bis-Regulator'!F89,FIND("(Q",'1bis-Regulator'!F89)-2)</f>
        <v>Are they published online on the regulator’s website?</v>
      </c>
      <c r="D356" s="23" t="str">
        <f>IF(OR('1bis-Regulator'!B89="REGN",'1bis-Regulator'!B89="REGNI"),"N",'1bis-Regulator'!C89)</f>
        <v>Q1b.c.9a</v>
      </c>
      <c r="E356" s="29" t="s">
        <v>1277</v>
      </c>
      <c r="F356" s="23" t="str">
        <f>'1bis-Regulator'!V89</f>
        <v>yes</v>
      </c>
      <c r="G356" s="29" t="str">
        <f>'1bis-Regulator'!AP89</f>
        <v>.</v>
      </c>
      <c r="H356" s="29">
        <f>'1bis-Regulator'!AQ89</f>
        <v>0</v>
      </c>
      <c r="I356" s="23" t="str">
        <f t="shared" si="5"/>
        <v>.</v>
      </c>
    </row>
    <row r="357" spans="1:9" x14ac:dyDescent="0.25">
      <c r="A357" s="23" t="str">
        <f>'1bis-Regulator'!B90</f>
        <v>REGI</v>
      </c>
      <c r="B357" s="23" t="str">
        <f>'1bis-Regulator'!A90</f>
        <v>Q1b.c.8b</v>
      </c>
      <c r="C357" s="29" t="str">
        <f>LEFT('1bis-Regulator'!F90,FIND("(Q",'1bis-Regulator'!F90)-2)</f>
        <v>If so, please provide links to one or more published guidelines/codes</v>
      </c>
      <c r="D357" s="23" t="str">
        <f>IF(OR('1bis-Regulator'!B90="REGN",'1bis-Regulator'!B90="REGNI"),"N",'1bis-Regulator'!C90)</f>
        <v>Q1b.c.9b</v>
      </c>
      <c r="E357" s="29" t="s">
        <v>1279</v>
      </c>
      <c r="F357" s="23" t="str">
        <f>'1bis-Regulator'!V90</f>
        <v>.</v>
      </c>
      <c r="G357" s="29" t="str">
        <f>'1bis-Regulator'!AP90</f>
        <v>.</v>
      </c>
      <c r="H357" s="29">
        <f>'1bis-Regulator'!AQ90</f>
        <v>0</v>
      </c>
      <c r="I357" s="23" t="str">
        <f t="shared" si="5"/>
        <v>.</v>
      </c>
    </row>
    <row r="358" spans="1:9" x14ac:dyDescent="0.25">
      <c r="A358" s="23" t="str">
        <f>'1bis-Regulator'!B91</f>
        <v>REGE</v>
      </c>
      <c r="B358" s="23" t="str">
        <f>'1bis-Regulator'!A91</f>
        <v>Q1b.c.9</v>
      </c>
      <c r="C358" s="29" t="str">
        <f>LEFT('1bis-Regulator'!E91,FIND("(Q",'1bis-Regulator'!E91)-2)</f>
        <v>Does the regulator enforce compliance  with industry and consumer standards and regulatory commitments through legal punitive powers for non-compliance (e.g. inspections and fines)?</v>
      </c>
      <c r="D358" s="23" t="str">
        <f>IF(OR('1bis-Regulator'!B91="REGN",'1bis-Regulator'!B91="REGNI"),"N",'1bis-Regulator'!C91)</f>
        <v>Q1b.c.10</v>
      </c>
      <c r="E358" s="29" t="s">
        <v>1280</v>
      </c>
      <c r="F358" s="23" t="str">
        <f>'1bis-Regulator'!V91</f>
        <v>yes (independently)</v>
      </c>
      <c r="G358" s="29" t="str">
        <f>'1bis-Regulator'!AP91</f>
        <v>.</v>
      </c>
      <c r="H358" s="29">
        <f>'1bis-Regulator'!AQ91</f>
        <v>0</v>
      </c>
      <c r="I358" s="23" t="str">
        <f t="shared" si="5"/>
        <v>.</v>
      </c>
    </row>
    <row r="359" spans="1:9" x14ac:dyDescent="0.25">
      <c r="A359" s="23" t="str">
        <f>'1bis-Regulator'!B92</f>
        <v>REGE</v>
      </c>
      <c r="B359" s="23" t="str">
        <f>'1bis-Regulator'!A92</f>
        <v>Q1b.c.10</v>
      </c>
      <c r="C359" s="29" t="str">
        <f>LEFT('1bis-Regulator'!E92,FIND("(Q",'1bis-Regulator'!E92)-2)</f>
        <v>Does the regulator mediate to resolve disputes between market actors and regulated entities?</v>
      </c>
      <c r="D359" s="23" t="str">
        <f>IF(OR('1bis-Regulator'!B92="REGN",'1bis-Regulator'!B92="REGNI"),"N",'1bis-Regulator'!C92)</f>
        <v>Q1b.c.11</v>
      </c>
      <c r="E359" s="29" t="s">
        <v>1281</v>
      </c>
      <c r="F359" s="23" t="str">
        <f>'1bis-Regulator'!V92</f>
        <v>yes (independently)</v>
      </c>
      <c r="G359" s="29" t="str">
        <f>'1bis-Regulator'!AP92</f>
        <v>.</v>
      </c>
      <c r="H359" s="29">
        <f>'1bis-Regulator'!AQ92</f>
        <v>0</v>
      </c>
      <c r="I359" s="23" t="str">
        <f t="shared" si="5"/>
        <v>.</v>
      </c>
    </row>
    <row r="360" spans="1:9" x14ac:dyDescent="0.25">
      <c r="A360" s="23" t="str">
        <f>'1bis-Regulator'!B93</f>
        <v>REGE</v>
      </c>
      <c r="B360" s="23" t="str">
        <f>'1bis-Regulator'!A93</f>
        <v>Q1b.c.11</v>
      </c>
      <c r="C360" s="29" t="str">
        <f>LEFT('1bis-Regulator'!E93,FIND("(Q",'1bis-Regulator'!E93)-2)</f>
        <v>Does the regulator have the power to take final decisions in disputes between market actors and regulated entities?</v>
      </c>
      <c r="D360" s="23" t="str">
        <f>IF(OR('1bis-Regulator'!B93="REGN",'1bis-Regulator'!B93="REGNI"),"N",'1bis-Regulator'!C93)</f>
        <v>Q1b.c.12</v>
      </c>
      <c r="E360" s="29" t="s">
        <v>1282</v>
      </c>
      <c r="F360" s="23" t="str">
        <f>'1bis-Regulator'!V93</f>
        <v>yes (independently)</v>
      </c>
      <c r="G360" s="29" t="str">
        <f>'1bis-Regulator'!AP93</f>
        <v>.</v>
      </c>
      <c r="H360" s="29">
        <f>'1bis-Regulator'!AQ93</f>
        <v>0</v>
      </c>
      <c r="I360" s="23" t="str">
        <f t="shared" si="5"/>
        <v>.</v>
      </c>
    </row>
    <row r="361" spans="1:9" x14ac:dyDescent="0.25">
      <c r="A361" s="23" t="str">
        <f>'1bis-Regulator'!B94</f>
        <v>REGE</v>
      </c>
      <c r="B361" s="23" t="str">
        <f>'1bis-Regulator'!A94</f>
        <v>Q1b.c.12</v>
      </c>
      <c r="C361" s="29" t="str">
        <f>LEFT('1bis-Regulator'!E94,FIND("(Q",'1bis-Regulator'!E94)-2)</f>
        <v>Can the regulator issue sanctions and penalties (e.g. financial or criminal)?</v>
      </c>
      <c r="D361" s="23" t="str">
        <f>IF(OR('1bis-Regulator'!B94="REGN",'1bis-Regulator'!B94="REGNI"),"N",'1bis-Regulator'!C94)</f>
        <v>Q1b.c.13</v>
      </c>
      <c r="E361" s="29" t="s">
        <v>1283</v>
      </c>
      <c r="F361" s="23" t="str">
        <f>'1bis-Regulator'!V94</f>
        <v>done independently by agency or by court or by agency together with court</v>
      </c>
      <c r="G361" s="29" t="str">
        <f>'1bis-Regulator'!AP94</f>
        <v>.</v>
      </c>
      <c r="H361" s="29">
        <f>'1bis-Regulator'!AQ94</f>
        <v>0</v>
      </c>
      <c r="I361" s="23" t="str">
        <f t="shared" si="5"/>
        <v>.</v>
      </c>
    </row>
    <row r="362" spans="1:9" x14ac:dyDescent="0.25">
      <c r="A362" s="23" t="str">
        <f>'1bis-Regulator'!B95</f>
        <v>REGI</v>
      </c>
      <c r="B362" s="23" t="str">
        <f>'1bis-Regulator'!A95</f>
        <v>Q1b.c.12a</v>
      </c>
      <c r="C362" s="29" t="str">
        <f>LEFT('1bis-Regulator'!F95,FIND("(Q",'1bis-Regulator'!F95)-2)</f>
        <v>If so, please provide examples of the violations for which the regulator has provided sanctions or could provide sanctions (for example, violations of competition laws, noncompliance with regulator’s decisions only, other)</v>
      </c>
      <c r="D362" s="23" t="str">
        <f>IF(OR('1bis-Regulator'!B95="REGN",'1bis-Regulator'!B95="REGNI"),"N",'1bis-Regulator'!C95)</f>
        <v>Q1b.c.13a</v>
      </c>
      <c r="E362" s="29" t="s">
        <v>1284</v>
      </c>
      <c r="F362" s="23" t="str">
        <f>'1bis-Regulator'!V95</f>
        <v>.</v>
      </c>
      <c r="G362" s="29" t="str">
        <f>'1bis-Regulator'!AP95</f>
        <v>.</v>
      </c>
      <c r="H362" s="29">
        <f>'1bis-Regulator'!AQ95</f>
        <v>0</v>
      </c>
      <c r="I362" s="23" t="str">
        <f t="shared" si="5"/>
        <v>.</v>
      </c>
    </row>
    <row r="363" spans="1:9" x14ac:dyDescent="0.25">
      <c r="A363" s="23" t="str">
        <f>'1bis-Regulator'!B96</f>
        <v>REGNI</v>
      </c>
      <c r="B363" s="23" t="str">
        <f>'1bis-Regulator'!A96</f>
        <v>Q1b.c.13</v>
      </c>
      <c r="C363" s="29" t="str">
        <f>LEFT('1bis-Regulator'!E96,FIND("(Q",'1bis-Regulator'!E96)-2)</f>
        <v>Do you have anything else you would like to flag to the NER Secretariat?</v>
      </c>
      <c r="D363" s="23" t="str">
        <f>IF(OR('1bis-Regulator'!B96="REGN",'1bis-Regulator'!B96="REGNI"),"N",'1bis-Regulator'!C96)</f>
        <v>N</v>
      </c>
      <c r="E363" s="29" t="s">
        <v>0</v>
      </c>
      <c r="F363" s="23" t="str">
        <f>'1bis-Regulator'!V96</f>
        <v/>
      </c>
      <c r="G363" s="29" t="str">
        <f>'1bis-Regulator'!AP96</f>
        <v>.</v>
      </c>
      <c r="H363" s="29">
        <f>'1bis-Regulator'!AQ96</f>
        <v>0</v>
      </c>
      <c r="I363" s="23" t="str">
        <f t="shared" si="5"/>
        <v>.</v>
      </c>
    </row>
    <row r="364" spans="1:9" x14ac:dyDescent="0.25">
      <c r="A364" s="23" t="str">
        <f>'1bis-Regulator'!B98</f>
        <v>REGN</v>
      </c>
      <c r="B364" s="23" t="str">
        <f>'1bis-Regulator'!A98</f>
        <v>Q1b.d.1</v>
      </c>
      <c r="C364" s="29" t="str">
        <f>LEFT('1bis-Regulator'!E98,FIND("(Q",'1bis-Regulator'!E98)-2)</f>
        <v>Is there a piece of legislation that includes objective(s) for the regulator relating to the environmental sustainability of the sector?</v>
      </c>
      <c r="D364" s="23" t="str">
        <f>IF(OR('1bis-Regulator'!B98="REGN",'1bis-Regulator'!B98="REGNI"),"N",'1bis-Regulator'!C98)</f>
        <v>N</v>
      </c>
      <c r="E364" s="29" t="s">
        <v>0</v>
      </c>
      <c r="F364" s="23" t="str">
        <f>'1bis-Regulator'!V98</f>
        <v/>
      </c>
      <c r="G364" s="29" t="str">
        <f>'1bis-Regulator'!AP98</f>
        <v>.</v>
      </c>
      <c r="H364" s="29">
        <f>'1bis-Regulator'!AQ98</f>
        <v>0</v>
      </c>
      <c r="I364" s="23" t="str">
        <f t="shared" si="5"/>
        <v>.</v>
      </c>
    </row>
    <row r="365" spans="1:9" x14ac:dyDescent="0.25">
      <c r="A365" s="23" t="str">
        <f>'1bis-Regulator'!B99</f>
        <v>REGN</v>
      </c>
      <c r="B365" s="23" t="str">
        <f>'1bis-Regulator'!A99</f>
        <v>Q1b.d.2</v>
      </c>
      <c r="C365" s="29" t="str">
        <f>LEFT('1bis-Regulator'!E99,FIND("(Q",'1bis-Regulator'!E99)-2)</f>
        <v>Regardless of the existence of statutory objective(s), does the regulator have the legal power to include any considerations regarding environmental sustainability in its regulatory decision making?</v>
      </c>
      <c r="D365" s="23" t="str">
        <f>IF(OR('1bis-Regulator'!B99="REGN",'1bis-Regulator'!B99="REGNI"),"N",'1bis-Regulator'!C99)</f>
        <v>N</v>
      </c>
      <c r="E365" s="29" t="s">
        <v>0</v>
      </c>
      <c r="F365" s="23" t="str">
        <f>'1bis-Regulator'!V99</f>
        <v/>
      </c>
      <c r="G365" s="29" t="str">
        <f>'1bis-Regulator'!AP99</f>
        <v>.</v>
      </c>
      <c r="H365" s="29">
        <f>'1bis-Regulator'!AQ99</f>
        <v>0</v>
      </c>
      <c r="I365" s="23" t="str">
        <f t="shared" si="5"/>
        <v>.</v>
      </c>
    </row>
    <row r="366" spans="1:9" x14ac:dyDescent="0.25">
      <c r="A366" s="23" t="str">
        <f>'1bis-Regulator'!B101</f>
        <v>REGN</v>
      </c>
      <c r="B366" s="23" t="str">
        <f>'1bis-Regulator'!A101</f>
        <v>Q1b.d.2a_i</v>
      </c>
      <c r="C366" s="29" t="str">
        <f>LEFT('1bis-Regulator'!$F$100,FIND("(Q",'1bis-Regulator'!$F$100)-2)&amp;"- "&amp;'1bis-Regulator'!G101</f>
        <v>If so, for what categories of decision making? (Select any that apply)- Regulating prices</v>
      </c>
      <c r="D366" s="23" t="str">
        <f>IF(OR('1bis-Regulator'!B101="REGN",'1bis-Regulator'!B101="REGNI"),"N",'1bis-Regulator'!C101)</f>
        <v>N</v>
      </c>
      <c r="E366" s="29" t="s">
        <v>0</v>
      </c>
      <c r="F366" s="23" t="str">
        <f>'1bis-Regulator'!V101</f>
        <v/>
      </c>
      <c r="G366" s="29" t="str">
        <f>'1bis-Regulator'!AP101</f>
        <v>.</v>
      </c>
      <c r="H366" s="29">
        <f>'1bis-Regulator'!AQ101</f>
        <v>0</v>
      </c>
      <c r="I366" s="23" t="str">
        <f t="shared" si="5"/>
        <v>.</v>
      </c>
    </row>
    <row r="367" spans="1:9" x14ac:dyDescent="0.25">
      <c r="A367" s="23" t="str">
        <f>'1bis-Regulator'!B102</f>
        <v>REGN</v>
      </c>
      <c r="B367" s="23" t="str">
        <f>'1bis-Regulator'!A102</f>
        <v>Q1b.d.2a_ii</v>
      </c>
      <c r="C367" s="29" t="str">
        <f>LEFT('1bis-Regulator'!$F$100,FIND("(Q",'1bis-Regulator'!$F$100)-2)&amp;"- "&amp;'1bis-Regulator'!G102</f>
        <v>If so, for what categories of decision making? (Select any that apply)- Issuing or revoking licenses or authorisations</v>
      </c>
      <c r="D367" s="23" t="str">
        <f>IF(OR('1bis-Regulator'!B102="REGN",'1bis-Regulator'!B102="REGNI"),"N",'1bis-Regulator'!C102)</f>
        <v>N</v>
      </c>
      <c r="E367" s="29" t="s">
        <v>0</v>
      </c>
      <c r="F367" s="23" t="str">
        <f>'1bis-Regulator'!V102</f>
        <v/>
      </c>
      <c r="G367" s="29" t="str">
        <f>'1bis-Regulator'!AP102</f>
        <v>.</v>
      </c>
      <c r="H367" s="29">
        <f>'1bis-Regulator'!AQ102</f>
        <v>0</v>
      </c>
      <c r="I367" s="23" t="str">
        <f t="shared" si="5"/>
        <v>.</v>
      </c>
    </row>
    <row r="368" spans="1:9" x14ac:dyDescent="0.25">
      <c r="A368" s="23" t="str">
        <f>'1bis-Regulator'!B103</f>
        <v>REGN</v>
      </c>
      <c r="B368" s="23" t="str">
        <f>'1bis-Regulator'!A103</f>
        <v>Q1b.d.2a_iii</v>
      </c>
      <c r="C368" s="29" t="str">
        <f>LEFT('1bis-Regulator'!$F$100,FIND("(Q",'1bis-Regulator'!$F$100)-2)&amp;"- "&amp;'1bis-Regulator'!G103</f>
        <v>If so, for what categories of decision making? (Select any that apply)- Issuing industry standards</v>
      </c>
      <c r="D368" s="23" t="str">
        <f>IF(OR('1bis-Regulator'!B103="REGN",'1bis-Regulator'!B103="REGNI"),"N",'1bis-Regulator'!C103)</f>
        <v>N</v>
      </c>
      <c r="E368" s="29" t="s">
        <v>0</v>
      </c>
      <c r="F368" s="23" t="str">
        <f>'1bis-Regulator'!V103</f>
        <v/>
      </c>
      <c r="G368" s="29" t="str">
        <f>'1bis-Regulator'!AP103</f>
        <v>.</v>
      </c>
      <c r="H368" s="29">
        <f>'1bis-Regulator'!AQ103</f>
        <v>0</v>
      </c>
      <c r="I368" s="23" t="str">
        <f t="shared" si="5"/>
        <v>.</v>
      </c>
    </row>
    <row r="369" spans="1:9" x14ac:dyDescent="0.25">
      <c r="A369" s="23" t="str">
        <f>'1bis-Regulator'!B104</f>
        <v>REGN</v>
      </c>
      <c r="B369" s="23" t="str">
        <f>'1bis-Regulator'!A104</f>
        <v>Q1b.d.2a_iv</v>
      </c>
      <c r="C369" s="29" t="str">
        <f>LEFT('1bis-Regulator'!$F$100,FIND("(Q",'1bis-Regulator'!$F$100)-2)&amp;"- "&amp;'1bis-Regulator'!G104</f>
        <v>If so, for what categories of decision making? (Select any that apply)- Issuing consumer standards</v>
      </c>
      <c r="D369" s="23" t="str">
        <f>IF(OR('1bis-Regulator'!B104="REGN",'1bis-Regulator'!B104="REGNI"),"N",'1bis-Regulator'!C104)</f>
        <v>N</v>
      </c>
      <c r="E369" s="29" t="s">
        <v>0</v>
      </c>
      <c r="F369" s="23" t="str">
        <f>'1bis-Regulator'!V104</f>
        <v/>
      </c>
      <c r="G369" s="29" t="str">
        <f>'1bis-Regulator'!AP104</f>
        <v>.</v>
      </c>
      <c r="H369" s="29">
        <f>'1bis-Regulator'!AQ104</f>
        <v>0</v>
      </c>
      <c r="I369" s="23" t="str">
        <f t="shared" si="5"/>
        <v>.</v>
      </c>
    </row>
    <row r="370" spans="1:9" x14ac:dyDescent="0.25">
      <c r="A370" s="23" t="str">
        <f>'1bis-Regulator'!B105</f>
        <v>REGN</v>
      </c>
      <c r="B370" s="23" t="str">
        <f>'1bis-Regulator'!A105</f>
        <v>Q1b.d.2a_v</v>
      </c>
      <c r="C370" s="29" t="str">
        <f>LEFT('1bis-Regulator'!$F$100,FIND("(Q",'1bis-Regulator'!$F$100)-2)&amp;"- "&amp;'1bis-Regulator'!G105</f>
        <v>If so, for what categories of decision making? (Select any that apply)- Providing binding guidance or reviewing and/or approving contract terms between regulated actors and/or market actors</v>
      </c>
      <c r="D370" s="23" t="str">
        <f>IF(OR('1bis-Regulator'!B105="REGN",'1bis-Regulator'!B105="REGNI"),"N",'1bis-Regulator'!C105)</f>
        <v>N</v>
      </c>
      <c r="E370" s="29" t="s">
        <v>0</v>
      </c>
      <c r="F370" s="23" t="str">
        <f>'1bis-Regulator'!V105</f>
        <v/>
      </c>
      <c r="G370" s="29" t="str">
        <f>'1bis-Regulator'!AP105</f>
        <v>.</v>
      </c>
      <c r="H370" s="29">
        <f>'1bis-Regulator'!AQ105</f>
        <v>0</v>
      </c>
      <c r="I370" s="23" t="str">
        <f t="shared" si="5"/>
        <v>.</v>
      </c>
    </row>
    <row r="371" spans="1:9" x14ac:dyDescent="0.25">
      <c r="A371" s="23" t="str">
        <f>'1bis-Regulator'!B106</f>
        <v>REGN</v>
      </c>
      <c r="B371" s="23" t="str">
        <f>'1bis-Regulator'!A106</f>
        <v>Q1b.d.2a_vi</v>
      </c>
      <c r="C371" s="29" t="str">
        <f>LEFT('1bis-Regulator'!$F$100,FIND("(Q",'1bis-Regulator'!$F$100)-2)&amp;"- "&amp;'1bis-Regulator'!G106</f>
        <v>If so, for what categories of decision making? (Select any that apply)- Issuing guidelines and/or codes of conduct</v>
      </c>
      <c r="D371" s="23" t="str">
        <f>IF(OR('1bis-Regulator'!B106="REGN",'1bis-Regulator'!B106="REGNI"),"N",'1bis-Regulator'!C106)</f>
        <v>N</v>
      </c>
      <c r="E371" s="29" t="s">
        <v>0</v>
      </c>
      <c r="F371" s="23" t="str">
        <f>'1bis-Regulator'!V106</f>
        <v/>
      </c>
      <c r="G371" s="29" t="str">
        <f>'1bis-Regulator'!AP106</f>
        <v>.</v>
      </c>
      <c r="H371" s="29">
        <f>'1bis-Regulator'!AQ106</f>
        <v>0</v>
      </c>
      <c r="I371" s="23" t="str">
        <f t="shared" si="5"/>
        <v>.</v>
      </c>
    </row>
    <row r="372" spans="1:9" x14ac:dyDescent="0.25">
      <c r="A372" s="23" t="str">
        <f>'1bis-Regulator'!B107</f>
        <v>REGN</v>
      </c>
      <c r="B372" s="23" t="str">
        <f>'1bis-Regulator'!A107</f>
        <v>Q1b.d.2a_vii</v>
      </c>
      <c r="C372" s="29" t="str">
        <f>LEFT('1bis-Regulator'!$F$100,FIND("(Q",'1bis-Regulator'!$F$100)-2)&amp;"- "&amp;'1bis-Regulator'!G107</f>
        <v>If so, for what categories of decision making? (Select any that apply)- Other, please specify</v>
      </c>
      <c r="D372" s="23" t="str">
        <f>IF(OR('1bis-Regulator'!B107="REGN",'1bis-Regulator'!B107="REGNI"),"N",'1bis-Regulator'!C107)</f>
        <v>N</v>
      </c>
      <c r="E372" s="29" t="s">
        <v>0</v>
      </c>
      <c r="F372" s="23" t="str">
        <f>'1bis-Regulator'!V107</f>
        <v/>
      </c>
      <c r="G372" s="29" t="str">
        <f>'1bis-Regulator'!AP107</f>
        <v>.</v>
      </c>
      <c r="H372" s="29">
        <f>'1bis-Regulator'!AQ107</f>
        <v>0</v>
      </c>
      <c r="I372" s="23" t="str">
        <f t="shared" si="5"/>
        <v>.</v>
      </c>
    </row>
    <row r="373" spans="1:9" x14ac:dyDescent="0.25">
      <c r="A373" s="23" t="str">
        <f>'1bis-Regulator'!B109</f>
        <v>REGN</v>
      </c>
      <c r="B373" s="23" t="str">
        <f>'1bis-Regulator'!A109</f>
        <v>Q1b.d.2b_i</v>
      </c>
      <c r="C373" s="29" t="str">
        <f>LEFT('1bis-Regulator'!$F$108,FIND("(Q",'1bis-Regulator'!$F$108)-2)&amp;"- "&amp;'1bis-Regulator'!G109</f>
        <v>If so, to which aspect(s) of environmental sustainability do these legal powers relate? (Select any that apply)- Decarbonisation</v>
      </c>
      <c r="D373" s="23" t="str">
        <f>IF(OR('1bis-Regulator'!B109="REGN",'1bis-Regulator'!B109="REGNI"),"N",'1bis-Regulator'!C109)</f>
        <v>N</v>
      </c>
      <c r="E373" s="29" t="s">
        <v>0</v>
      </c>
      <c r="F373" s="23" t="str">
        <f>'1bis-Regulator'!V109</f>
        <v/>
      </c>
      <c r="G373" s="29" t="str">
        <f>'1bis-Regulator'!AP109</f>
        <v>.</v>
      </c>
      <c r="H373" s="29">
        <f>'1bis-Regulator'!AQ109</f>
        <v>0</v>
      </c>
      <c r="I373" s="23" t="str">
        <f t="shared" si="5"/>
        <v>.</v>
      </c>
    </row>
    <row r="374" spans="1:9" x14ac:dyDescent="0.25">
      <c r="A374" s="23" t="str">
        <f>'1bis-Regulator'!B110</f>
        <v>REGN</v>
      </c>
      <c r="B374" s="23" t="str">
        <f>'1bis-Regulator'!A110</f>
        <v>Q1b.d.2b_ii</v>
      </c>
      <c r="C374" s="29" t="str">
        <f>LEFT('1bis-Regulator'!$F$108,FIND("(Q",'1bis-Regulator'!$F$108)-2)&amp;"- "&amp;'1bis-Regulator'!G110</f>
        <v>If so, to which aspect(s) of environmental sustainability do these legal powers relate? (Select any that apply)- Circular economy</v>
      </c>
      <c r="D374" s="23" t="str">
        <f>IF(OR('1bis-Regulator'!B110="REGN",'1bis-Regulator'!B110="REGNI"),"N",'1bis-Regulator'!C110)</f>
        <v>N</v>
      </c>
      <c r="E374" s="29" t="s">
        <v>0</v>
      </c>
      <c r="F374" s="23" t="str">
        <f>'1bis-Regulator'!V110</f>
        <v/>
      </c>
      <c r="G374" s="29" t="str">
        <f>'1bis-Regulator'!AP110</f>
        <v>.</v>
      </c>
      <c r="H374" s="29">
        <f>'1bis-Regulator'!AQ110</f>
        <v>0</v>
      </c>
      <c r="I374" s="23" t="str">
        <f t="shared" si="5"/>
        <v>.</v>
      </c>
    </row>
    <row r="375" spans="1:9" x14ac:dyDescent="0.25">
      <c r="A375" s="23" t="str">
        <f>'1bis-Regulator'!B111</f>
        <v>REGN</v>
      </c>
      <c r="B375" s="23" t="str">
        <f>'1bis-Regulator'!A111</f>
        <v>Q1b.d.2b_iii</v>
      </c>
      <c r="C375" s="29" t="str">
        <f>LEFT('1bis-Regulator'!$F$108,FIND("(Q",'1bis-Regulator'!$F$108)-2)&amp;"- "&amp;'1bis-Regulator'!G111</f>
        <v>If so, to which aspect(s) of environmental sustainability do these legal powers relate? (Select any that apply)- Resource management</v>
      </c>
      <c r="D375" s="23" t="str">
        <f>IF(OR('1bis-Regulator'!B111="REGN",'1bis-Regulator'!B111="REGNI"),"N",'1bis-Regulator'!C111)</f>
        <v>N</v>
      </c>
      <c r="E375" s="29" t="s">
        <v>0</v>
      </c>
      <c r="F375" s="23" t="str">
        <f>'1bis-Regulator'!V111</f>
        <v/>
      </c>
      <c r="G375" s="29" t="str">
        <f>'1bis-Regulator'!AP111</f>
        <v>.</v>
      </c>
      <c r="H375" s="29">
        <f>'1bis-Regulator'!AQ111</f>
        <v>0</v>
      </c>
      <c r="I375" s="23" t="str">
        <f t="shared" si="5"/>
        <v>.</v>
      </c>
    </row>
    <row r="376" spans="1:9" x14ac:dyDescent="0.25">
      <c r="A376" s="23" t="str">
        <f>'1bis-Regulator'!B112</f>
        <v>REGN</v>
      </c>
      <c r="B376" s="23" t="str">
        <f>'1bis-Regulator'!A112</f>
        <v>Q1b.d.2b_iv</v>
      </c>
      <c r="C376" s="29" t="str">
        <f>LEFT('1bis-Regulator'!$F$108,FIND("(Q",'1bis-Regulator'!$F$108)-2)&amp;"- "&amp;'1bis-Regulator'!G112</f>
        <v>If so, to which aspect(s) of environmental sustainability do these legal powers relate? (Select any that apply)- Greenhouse gas reduction</v>
      </c>
      <c r="D376" s="23" t="str">
        <f>IF(OR('1bis-Regulator'!B112="REGN",'1bis-Regulator'!B112="REGNI"),"N",'1bis-Regulator'!C112)</f>
        <v>N</v>
      </c>
      <c r="E376" s="29" t="s">
        <v>0</v>
      </c>
      <c r="F376" s="23" t="str">
        <f>'1bis-Regulator'!V112</f>
        <v/>
      </c>
      <c r="G376" s="29" t="str">
        <f>'1bis-Regulator'!AP112</f>
        <v>.</v>
      </c>
      <c r="H376" s="29">
        <f>'1bis-Regulator'!AQ112</f>
        <v>0</v>
      </c>
      <c r="I376" s="23" t="str">
        <f t="shared" si="5"/>
        <v>.</v>
      </c>
    </row>
    <row r="377" spans="1:9" x14ac:dyDescent="0.25">
      <c r="A377" s="23" t="str">
        <f>'1bis-Regulator'!B113</f>
        <v>REGN</v>
      </c>
      <c r="B377" s="23" t="str">
        <f>'1bis-Regulator'!A113</f>
        <v>Q1b.d.2b_v</v>
      </c>
      <c r="C377" s="29" t="str">
        <f>LEFT('1bis-Regulator'!$F$108,FIND("(Q",'1bis-Regulator'!$F$108)-2)&amp;"- "&amp;'1bis-Regulator'!G113</f>
        <v>If so, to which aspect(s) of environmental sustainability do these legal powers relate? (Select any that apply)- Biodiversity</v>
      </c>
      <c r="D377" s="23" t="str">
        <f>IF(OR('1bis-Regulator'!B113="REGN",'1bis-Regulator'!B113="REGNI"),"N",'1bis-Regulator'!C113)</f>
        <v>N</v>
      </c>
      <c r="E377" s="29" t="s">
        <v>0</v>
      </c>
      <c r="F377" s="23" t="str">
        <f>'1bis-Regulator'!V113</f>
        <v/>
      </c>
      <c r="G377" s="29" t="str">
        <f>'1bis-Regulator'!AP113</f>
        <v>.</v>
      </c>
      <c r="H377" s="29">
        <f>'1bis-Regulator'!AQ113</f>
        <v>0</v>
      </c>
      <c r="I377" s="23" t="str">
        <f t="shared" si="5"/>
        <v>.</v>
      </c>
    </row>
    <row r="378" spans="1:9" x14ac:dyDescent="0.25">
      <c r="A378" s="23" t="str">
        <f>'1bis-Regulator'!B114</f>
        <v>REGN</v>
      </c>
      <c r="B378" s="23" t="str">
        <f>'1bis-Regulator'!A114</f>
        <v>Q1b.d.2b_vi</v>
      </c>
      <c r="C378" s="29" t="str">
        <f>LEFT('1bis-Regulator'!$F$108,FIND("(Q",'1bis-Regulator'!$F$108)-2)&amp;"- "&amp;'1bis-Regulator'!G114</f>
        <v>If so, to which aspect(s) of environmental sustainability do these legal powers relate? (Select any that apply)- Water and air pollution</v>
      </c>
      <c r="D378" s="23" t="str">
        <f>IF(OR('1bis-Regulator'!B114="REGN",'1bis-Regulator'!B114="REGNI"),"N",'1bis-Regulator'!C114)</f>
        <v>N</v>
      </c>
      <c r="E378" s="29" t="s">
        <v>0</v>
      </c>
      <c r="F378" s="23" t="str">
        <f>'1bis-Regulator'!V114</f>
        <v/>
      </c>
      <c r="G378" s="29" t="str">
        <f>'1bis-Regulator'!AP114</f>
        <v>.</v>
      </c>
      <c r="H378" s="29">
        <f>'1bis-Regulator'!AQ114</f>
        <v>0</v>
      </c>
      <c r="I378" s="23" t="str">
        <f t="shared" si="5"/>
        <v>.</v>
      </c>
    </row>
    <row r="379" spans="1:9" x14ac:dyDescent="0.25">
      <c r="A379" s="23" t="str">
        <f>'1bis-Regulator'!B115</f>
        <v>REGN</v>
      </c>
      <c r="B379" s="23" t="str">
        <f>'1bis-Regulator'!A115</f>
        <v>Q1b.d.2b_vii</v>
      </c>
      <c r="C379" s="29" t="str">
        <f>LEFT('1bis-Regulator'!$F$108,FIND("(Q",'1bis-Regulator'!$F$108)-2)&amp;"- "&amp;'1bis-Regulator'!G115</f>
        <v>If so, to which aspect(s) of environmental sustainability do these legal powers relate? (Select any that apply)- Waste management</v>
      </c>
      <c r="D379" s="23" t="str">
        <f>IF(OR('1bis-Regulator'!B115="REGN",'1bis-Regulator'!B115="REGNI"),"N",'1bis-Regulator'!C115)</f>
        <v>N</v>
      </c>
      <c r="E379" s="29" t="s">
        <v>0</v>
      </c>
      <c r="F379" s="23" t="str">
        <f>'1bis-Regulator'!V115</f>
        <v/>
      </c>
      <c r="G379" s="29" t="str">
        <f>'1bis-Regulator'!AP115</f>
        <v>.</v>
      </c>
      <c r="H379" s="29">
        <f>'1bis-Regulator'!AQ115</f>
        <v>0</v>
      </c>
      <c r="I379" s="23" t="str">
        <f t="shared" si="5"/>
        <v>.</v>
      </c>
    </row>
    <row r="380" spans="1:9" x14ac:dyDescent="0.25">
      <c r="A380" s="23" t="str">
        <f>'1bis-Regulator'!B116</f>
        <v>REGN</v>
      </c>
      <c r="B380" s="23" t="str">
        <f>'1bis-Regulator'!A116</f>
        <v>Q1b.d.2b_viii</v>
      </c>
      <c r="C380" s="29" t="str">
        <f>LEFT('1bis-Regulator'!$F$108,FIND("(Q",'1bis-Regulator'!$F$108)-2)&amp;"- "&amp;'1bis-Regulator'!G116</f>
        <v>If so, to which aspect(s) of environmental sustainability do these legal powers relate? (Select any that apply)- Other, please specify</v>
      </c>
      <c r="D380" s="23" t="str">
        <f>IF(OR('1bis-Regulator'!B116="REGN",'1bis-Regulator'!B116="REGNI"),"N",'1bis-Regulator'!C116)</f>
        <v>N</v>
      </c>
      <c r="E380" s="29" t="s">
        <v>0</v>
      </c>
      <c r="F380" s="23" t="str">
        <f>'1bis-Regulator'!V116</f>
        <v/>
      </c>
      <c r="G380" s="29" t="str">
        <f>'1bis-Regulator'!AP116</f>
        <v>.</v>
      </c>
      <c r="H380" s="29">
        <f>'1bis-Regulator'!AQ116</f>
        <v>0</v>
      </c>
      <c r="I380" s="23" t="str">
        <f t="shared" si="5"/>
        <v>.</v>
      </c>
    </row>
    <row r="381" spans="1:9" x14ac:dyDescent="0.25">
      <c r="A381" s="23" t="str">
        <f>'1bis-Regulator'!B117</f>
        <v>REGN</v>
      </c>
      <c r="B381" s="23" t="str">
        <f>'1bis-Regulator'!A117</f>
        <v>Q1b.d.3</v>
      </c>
      <c r="C381" s="29" t="str">
        <f>LEFT('1bis-Regulator'!E117,FIND("(Q",'1bis-Regulator'!E117)-2)</f>
        <v>Does the regulator have the legal power to collect relevant data on the environmental sustainability of the sector (e.g. greenhouse gas emissions, etc.) to inform its regulatory decision making?</v>
      </c>
      <c r="D381" s="23" t="str">
        <f>IF(OR('1bis-Regulator'!B117="REGN",'1bis-Regulator'!B117="REGNI"),"N",'1bis-Regulator'!C117)</f>
        <v>N</v>
      </c>
      <c r="E381" s="29" t="s">
        <v>0</v>
      </c>
      <c r="F381" s="23" t="str">
        <f>'1bis-Regulator'!V117</f>
        <v/>
      </c>
      <c r="G381" s="29" t="str">
        <f>'1bis-Regulator'!AP117</f>
        <v>.</v>
      </c>
      <c r="H381" s="29">
        <f>'1bis-Regulator'!AQ117</f>
        <v>0</v>
      </c>
      <c r="I381" s="23" t="str">
        <f t="shared" si="5"/>
        <v>.</v>
      </c>
    </row>
    <row r="382" spans="1:9" x14ac:dyDescent="0.25">
      <c r="A382" s="23" t="str">
        <f>'1bis-Regulator'!B119</f>
        <v>REGN</v>
      </c>
      <c r="B382" s="23" t="str">
        <f>'1bis-Regulator'!A119</f>
        <v>Q1b.d.3a_i</v>
      </c>
      <c r="C382" s="29" t="str">
        <f>LEFT('1bis-Regulator'!$F$118,FIND("(Q",'1bis-Regulator'!$F$118)-2)&amp;"- "&amp;'1bis-Regulator'!G119</f>
        <v>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Policy objective(s) related to promoting competition</v>
      </c>
      <c r="D382" s="23" t="str">
        <f>IF(OR('1bis-Regulator'!B119="REGN",'1bis-Regulator'!B119="REGNI"),"N",'1bis-Regulator'!C119)</f>
        <v>N</v>
      </c>
      <c r="E382" s="29" t="s">
        <v>0</v>
      </c>
      <c r="F382" s="23" t="str">
        <f>'1bis-Regulator'!V119</f>
        <v/>
      </c>
      <c r="G382" s="29" t="str">
        <f>'1bis-Regulator'!AP119</f>
        <v>.</v>
      </c>
      <c r="H382" s="29">
        <f>'1bis-Regulator'!AQ119</f>
        <v>0</v>
      </c>
      <c r="I382" s="23" t="str">
        <f t="shared" si="5"/>
        <v>.</v>
      </c>
    </row>
    <row r="383" spans="1:9" x14ac:dyDescent="0.25">
      <c r="A383" s="23" t="str">
        <f>'1bis-Regulator'!B120</f>
        <v>REGN</v>
      </c>
      <c r="B383" s="23" t="str">
        <f>'1bis-Regulator'!A120</f>
        <v>Q1b.d.3a_ii</v>
      </c>
      <c r="C383" s="29" t="str">
        <f>LEFT('1bis-Regulator'!$F$118,FIND("(Q",'1bis-Regulator'!$F$118)-2)&amp;"- "&amp;'1bis-Regulator'!G120</f>
        <v>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Policy objective(s) related to improving cost effectiveness</v>
      </c>
      <c r="D383" s="23" t="str">
        <f>IF(OR('1bis-Regulator'!B120="REGN",'1bis-Regulator'!B120="REGNI"),"N",'1bis-Regulator'!C120)</f>
        <v>N</v>
      </c>
      <c r="E383" s="29" t="s">
        <v>0</v>
      </c>
      <c r="F383" s="23" t="str">
        <f>'1bis-Regulator'!V120</f>
        <v/>
      </c>
      <c r="G383" s="29" t="str">
        <f>'1bis-Regulator'!AP120</f>
        <v>.</v>
      </c>
      <c r="H383" s="29">
        <f>'1bis-Regulator'!AQ120</f>
        <v>0</v>
      </c>
      <c r="I383" s="23" t="str">
        <f t="shared" si="5"/>
        <v>.</v>
      </c>
    </row>
    <row r="384" spans="1:9" x14ac:dyDescent="0.25">
      <c r="A384" s="23" t="str">
        <f>'1bis-Regulator'!B121</f>
        <v>REGN</v>
      </c>
      <c r="B384" s="23" t="str">
        <f>'1bis-Regulator'!A121</f>
        <v>Q1b.d.3a_iii</v>
      </c>
      <c r="C384" s="29" t="str">
        <f>LEFT('1bis-Regulator'!$F$118,FIND("(Q",'1bis-Regulator'!$F$118)-2)&amp;"- "&amp;'1bis-Regulator'!G121</f>
        <v>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Policy objective(s) related to protecting consumer welfare or social inclusion</v>
      </c>
      <c r="D384" s="23" t="str">
        <f>IF(OR('1bis-Regulator'!B121="REGN",'1bis-Regulator'!B121="REGNI"),"N",'1bis-Regulator'!C121)</f>
        <v>N</v>
      </c>
      <c r="E384" s="29" t="s">
        <v>0</v>
      </c>
      <c r="F384" s="23" t="str">
        <f>'1bis-Regulator'!V121</f>
        <v/>
      </c>
      <c r="G384" s="29" t="str">
        <f>'1bis-Regulator'!AP121</f>
        <v>.</v>
      </c>
      <c r="H384" s="29">
        <f>'1bis-Regulator'!AQ121</f>
        <v>0</v>
      </c>
      <c r="I384" s="23" t="str">
        <f t="shared" si="5"/>
        <v>.</v>
      </c>
    </row>
    <row r="385" spans="1:9" x14ac:dyDescent="0.25">
      <c r="A385" s="23" t="str">
        <f>'1bis-Regulator'!B122</f>
        <v>REGN</v>
      </c>
      <c r="B385" s="23" t="str">
        <f>'1bis-Regulator'!A122</f>
        <v>Q1b.d.3a_iv</v>
      </c>
      <c r="C385" s="29" t="str">
        <f>LEFT('1bis-Regulator'!$F$118,FIND("(Q",'1bis-Regulator'!$F$118)-2)&amp;"- "&amp;'1bis-Regulator'!G122</f>
        <v>If the regulator has the legal power to consider environmental sustainability in the context of its regulatory decision making, are there any policy objectives for which the regulator encountered or anticipates any trade-offs between the respective policy objective and pursuing environmental sustainability objectives? (Select any that apply and elaborate on these trade-offs in the comment column)- Other policy objective(s), please specify</v>
      </c>
      <c r="D385" s="23" t="str">
        <f>IF(OR('1bis-Regulator'!B122="REGN",'1bis-Regulator'!B122="REGNI"),"N",'1bis-Regulator'!C122)</f>
        <v>N</v>
      </c>
      <c r="E385" s="29" t="s">
        <v>0</v>
      </c>
      <c r="F385" s="23" t="str">
        <f>'1bis-Regulator'!V122</f>
        <v/>
      </c>
      <c r="G385" s="29" t="str">
        <f>'1bis-Regulator'!AP122</f>
        <v>.</v>
      </c>
      <c r="H385" s="29">
        <f>'1bis-Regulator'!AQ122</f>
        <v>0</v>
      </c>
      <c r="I385" s="23" t="str">
        <f t="shared" si="5"/>
        <v>.</v>
      </c>
    </row>
    <row r="386" spans="1:9" x14ac:dyDescent="0.25">
      <c r="A386" s="23" t="str">
        <f>'1bis-Regulator'!B123</f>
        <v>REGN</v>
      </c>
      <c r="B386" s="23" t="str">
        <f>'1bis-Regulator'!A123</f>
        <v>Q1b.d.4</v>
      </c>
      <c r="C386" s="29" t="str">
        <f>LEFT('1bis-Regulator'!E123,FIND("(Q",'1bis-Regulator'!E123)-2)</f>
        <v>Are there any formalised co-ordination mechanisms to address issues related to environmental sustainability between the regulator and ministries in charge of environmental policy or authorities in charge of environmental protection?</v>
      </c>
      <c r="D386" s="23" t="str">
        <f>IF(OR('1bis-Regulator'!B123="REGN",'1bis-Regulator'!B123="REGNI"),"N",'1bis-Regulator'!C123)</f>
        <v>N</v>
      </c>
      <c r="E386" s="29" t="s">
        <v>0</v>
      </c>
      <c r="F386" s="23" t="str">
        <f>'1bis-Regulator'!V123</f>
        <v/>
      </c>
      <c r="G386" s="29" t="str">
        <f>'1bis-Regulator'!AP123</f>
        <v>.</v>
      </c>
      <c r="H386" s="29">
        <f>'1bis-Regulator'!AQ123</f>
        <v>0</v>
      </c>
      <c r="I386" s="23" t="str">
        <f t="shared" si="5"/>
        <v>.</v>
      </c>
    </row>
    <row r="387" spans="1:9" x14ac:dyDescent="0.25">
      <c r="A387" s="23" t="str">
        <f>'1bis-Regulator'!B124</f>
        <v>REGN</v>
      </c>
      <c r="B387" s="23" t="str">
        <f>'1bis-Regulator'!A124</f>
        <v>Q1b.d.5</v>
      </c>
      <c r="C387" s="29" t="str">
        <f>LEFT('1bis-Regulator'!E124,FIND("(Q",'1bis-Regulator'!E124)-2)</f>
        <v>Does your organisation recruit any staff with expertise in areas related to the environmental sustainability of the sector, in support of the delivery of its functions?</v>
      </c>
      <c r="D387" s="23" t="str">
        <f>IF(OR('1bis-Regulator'!B124="REGN",'1bis-Regulator'!B124="REGNI"),"N",'1bis-Regulator'!C124)</f>
        <v>N</v>
      </c>
      <c r="E387" s="29" t="s">
        <v>0</v>
      </c>
      <c r="F387" s="23" t="str">
        <f>'1bis-Regulator'!V124</f>
        <v/>
      </c>
      <c r="G387" s="29" t="str">
        <f>'1bis-Regulator'!AP124</f>
        <v>.</v>
      </c>
      <c r="H387" s="29">
        <f>'1bis-Regulator'!AQ124</f>
        <v>0</v>
      </c>
      <c r="I387" s="23" t="str">
        <f t="shared" ref="I387:I390" si="6">IF(H387=0,".",H387)</f>
        <v>.</v>
      </c>
    </row>
    <row r="388" spans="1:9" x14ac:dyDescent="0.25">
      <c r="A388" s="23" t="str">
        <f>'1bis-Regulator'!B125</f>
        <v>REGN</v>
      </c>
      <c r="B388" s="23" t="str">
        <f>'1bis-Regulator'!A125</f>
        <v>Q1b.d.6</v>
      </c>
      <c r="C388" s="29" t="str">
        <f>LEFT('1bis-Regulator'!E125,FIND("(Q",'1bis-Regulator'!E125)-2)</f>
        <v>Does the regulator send a specific request to environmental civil society organisations (CSOs) to invite them to participate in consultation processes by the regulator?</v>
      </c>
      <c r="D388" s="23" t="str">
        <f>IF(OR('1bis-Regulator'!B125="REGN",'1bis-Regulator'!B125="REGNI"),"N",'1bis-Regulator'!C125)</f>
        <v>N</v>
      </c>
      <c r="E388" s="29" t="s">
        <v>0</v>
      </c>
      <c r="F388" s="23" t="str">
        <f>'1bis-Regulator'!V125</f>
        <v/>
      </c>
      <c r="G388" s="29" t="str">
        <f>'1bis-Regulator'!AP125</f>
        <v>.</v>
      </c>
      <c r="H388" s="29">
        <f>'1bis-Regulator'!AQ125</f>
        <v>0</v>
      </c>
      <c r="I388" s="23" t="str">
        <f t="shared" si="6"/>
        <v>.</v>
      </c>
    </row>
    <row r="389" spans="1:9" x14ac:dyDescent="0.25">
      <c r="A389" s="23" t="str">
        <f>'1bis-Regulator'!B126</f>
        <v>REGN</v>
      </c>
      <c r="B389" s="23" t="str">
        <f>'1bis-Regulator'!A126</f>
        <v>Q1b.d.7</v>
      </c>
      <c r="C389" s="29" t="str">
        <f>LEFT('1bis-Regulator'!E126,FIND("(Q",'1bis-Regulator'!E126)-2)</f>
        <v>If there are quantitative targets for the sector defined in legislation in terms of environmental sustainability, does the regulator consider these quantitative targets as part of its regulatory decision-making process?</v>
      </c>
      <c r="D389" s="23" t="str">
        <f>IF(OR('1bis-Regulator'!B126="REGN",'1bis-Regulator'!B126="REGNI"),"N",'1bis-Regulator'!C126)</f>
        <v>N</v>
      </c>
      <c r="E389" s="29" t="s">
        <v>0</v>
      </c>
      <c r="F389" s="23" t="str">
        <f>'1bis-Regulator'!V126</f>
        <v/>
      </c>
      <c r="G389" s="29" t="str">
        <f>'1bis-Regulator'!AP126</f>
        <v>.</v>
      </c>
      <c r="H389" s="29">
        <f>'1bis-Regulator'!AQ126</f>
        <v>0</v>
      </c>
      <c r="I389" s="23" t="str">
        <f t="shared" si="6"/>
        <v>.</v>
      </c>
    </row>
    <row r="390" spans="1:9" x14ac:dyDescent="0.25">
      <c r="A390" s="23" t="str">
        <f>'1bis-Regulator'!B127</f>
        <v>REGN</v>
      </c>
      <c r="B390" s="23" t="str">
        <f>'1bis-Regulator'!A127</f>
        <v>Q1b.d.8</v>
      </c>
      <c r="C390" s="29" t="str">
        <f>LEFT('1bis-Regulator'!E127,FIND("(Q",'1bis-Regulator'!E127)-2)</f>
        <v>Is the regulator required to assess (ex ante or ex post) the impact of the regulatory framework (or specific regulatory decisions issued by the regulator) on furthering environmental sustainability objectives?</v>
      </c>
      <c r="D390" s="23" t="str">
        <f>IF(OR('1bis-Regulator'!B127="REGN",'1bis-Regulator'!B127="REGNI"),"N",'1bis-Regulator'!C127)</f>
        <v>N</v>
      </c>
      <c r="E390" s="29" t="s">
        <v>0</v>
      </c>
      <c r="F390" s="23" t="str">
        <f>'1bis-Regulator'!V127</f>
        <v/>
      </c>
      <c r="G390" s="29" t="str">
        <f>'1bis-Regulator'!AP127</f>
        <v>.</v>
      </c>
      <c r="H390" s="29">
        <f>'1bis-Regulator'!AQ127</f>
        <v>0</v>
      </c>
      <c r="I390" s="23" t="str">
        <f t="shared" si="6"/>
        <v>.</v>
      </c>
    </row>
    <row r="391" spans="1:9" x14ac:dyDescent="0.25">
      <c r="A391" s="23"/>
      <c r="B391" s="23"/>
      <c r="F391" s="23"/>
    </row>
    <row r="392" spans="1:9" x14ac:dyDescent="0.25">
      <c r="A392" s="23"/>
    </row>
    <row r="393" spans="1:9" x14ac:dyDescent="0.25">
      <c r="A393" s="23"/>
    </row>
    <row r="394" spans="1:9" x14ac:dyDescent="0.25">
      <c r="A394" s="23"/>
    </row>
    <row r="395" spans="1:9" x14ac:dyDescent="0.25">
      <c r="A395" s="23"/>
    </row>
    <row r="396" spans="1:9" x14ac:dyDescent="0.25">
      <c r="A396" s="23"/>
    </row>
  </sheetData>
  <sheetProtection algorithmName="SHA-512" hashValue="KYUFr14ndnMDNDuuNkdzprAD2iSNEHPiJsF054xbdLrTgTOJH7fFC08CH6E6GRZshA8gZ7E550lo1BEeXLG9ZQ==" saltValue="/Q8PGzFYH48D2hi5Vh32SA==" spinCount="100000" sheet="1" objects="1" scenarios="1"/>
  <autoFilter ref="A1:G275" xr:uid="{00000000-0009-0000-0000-000005000000}"/>
  <pageMargins left="0.7" right="0.7" top="0.75" bottom="0.75" header="0.3" footer="0.3"/>
  <pageSetup paperSize="9" orientation="portrait" r:id="rId1"/>
  <headerFooter>
    <oddFooter>&amp;C_x000D_&amp;1#&amp;"Calibri"&amp;10&amp;K0000FF Restricted Use - À usage restreint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dimension ref="A1:BF1035"/>
  <sheetViews>
    <sheetView zoomScale="85" zoomScaleNormal="85" workbookViewId="0">
      <selection activeCell="B3" sqref="B3"/>
    </sheetView>
  </sheetViews>
  <sheetFormatPr defaultColWidth="9.1796875" defaultRowHeight="11.5" x14ac:dyDescent="0.25"/>
  <cols>
    <col min="1" max="1" width="9.1796875" style="1"/>
    <col min="2" max="2" width="26.54296875" style="1" bestFit="1" customWidth="1"/>
    <col min="3" max="3" width="26.54296875" style="1" customWidth="1"/>
    <col min="4" max="4" width="20.81640625" style="1" customWidth="1"/>
    <col min="5" max="5" width="19.54296875" style="1" bestFit="1" customWidth="1"/>
    <col min="6" max="6" width="14.81640625" style="1" bestFit="1" customWidth="1"/>
    <col min="7" max="7" width="23.1796875" style="1" customWidth="1"/>
    <col min="8" max="8" width="18.453125" style="1" customWidth="1"/>
    <col min="9" max="9" width="21.1796875" style="1" customWidth="1"/>
    <col min="10" max="10" width="20.54296875" style="1" customWidth="1"/>
    <col min="11" max="11" width="20.7265625" style="16" customWidth="1"/>
    <col min="12" max="22" width="7.54296875" style="16" customWidth="1"/>
    <col min="23" max="23" width="19.453125" style="1" customWidth="1"/>
    <col min="24" max="26" width="13.54296875" style="1" customWidth="1"/>
    <col min="27" max="29" width="19.453125" style="1" customWidth="1"/>
    <col min="30" max="30" width="18.453125" style="1" customWidth="1"/>
    <col min="31" max="31" width="17.54296875" style="1" customWidth="1"/>
    <col min="32" max="33" width="19.54296875" style="1" customWidth="1"/>
    <col min="34" max="34" width="20.453125" style="1" customWidth="1"/>
    <col min="35" max="35" width="19.81640625" style="1" customWidth="1"/>
    <col min="36" max="36" width="22.453125" style="1" customWidth="1"/>
    <col min="37" max="37" width="17.54296875" style="1" customWidth="1"/>
    <col min="38" max="38" width="20.54296875" style="1" customWidth="1"/>
    <col min="39" max="44" width="14" style="1" customWidth="1"/>
    <col min="45" max="51" width="20.54296875" style="1" customWidth="1"/>
    <col min="52" max="52" width="11.453125" style="1" customWidth="1"/>
    <col min="53" max="53" width="34.26953125" style="1" customWidth="1"/>
    <col min="54" max="54" width="35" style="1" customWidth="1"/>
    <col min="55" max="55" width="32.26953125" style="1" customWidth="1"/>
    <col min="56" max="56" width="24.453125" style="1" customWidth="1"/>
    <col min="57" max="57" width="28.26953125" style="1" customWidth="1"/>
    <col min="58" max="58" width="19.1796875" style="1" customWidth="1"/>
    <col min="59" max="16384" width="9.1796875" style="1"/>
  </cols>
  <sheetData>
    <row r="1" spans="1:53" ht="24" customHeight="1" x14ac:dyDescent="0.25">
      <c r="A1" s="1">
        <v>1</v>
      </c>
      <c r="B1" s="1">
        <v>2</v>
      </c>
      <c r="D1" s="1">
        <v>4</v>
      </c>
      <c r="E1" s="1">
        <v>5</v>
      </c>
      <c r="F1" s="1">
        <v>6</v>
      </c>
      <c r="G1" s="1">
        <v>7</v>
      </c>
      <c r="H1" s="1">
        <v>8</v>
      </c>
      <c r="I1" s="1">
        <v>9</v>
      </c>
      <c r="J1" s="1">
        <v>10</v>
      </c>
      <c r="K1" s="16">
        <v>11</v>
      </c>
      <c r="L1" s="16">
        <v>15</v>
      </c>
      <c r="M1" s="16">
        <v>16</v>
      </c>
      <c r="N1" s="16">
        <v>17</v>
      </c>
      <c r="O1" s="16">
        <v>18</v>
      </c>
      <c r="P1" s="16">
        <v>19</v>
      </c>
      <c r="Q1" s="16">
        <v>20</v>
      </c>
      <c r="R1" s="16">
        <v>21</v>
      </c>
      <c r="S1" s="16">
        <v>22</v>
      </c>
      <c r="T1" s="16">
        <v>23</v>
      </c>
      <c r="U1" s="16">
        <v>24</v>
      </c>
      <c r="V1" s="16">
        <v>25</v>
      </c>
      <c r="W1" s="50" t="s">
        <v>87</v>
      </c>
      <c r="X1" s="1" t="s">
        <v>90</v>
      </c>
      <c r="Y1" s="1" t="s">
        <v>91</v>
      </c>
      <c r="Z1" s="1" t="s">
        <v>92</v>
      </c>
      <c r="AA1" s="1" t="s">
        <v>93</v>
      </c>
      <c r="AB1" s="1" t="s">
        <v>95</v>
      </c>
      <c r="AC1" s="1" t="s">
        <v>100</v>
      </c>
      <c r="AD1" s="1" t="s">
        <v>101</v>
      </c>
      <c r="AE1" s="1" t="s">
        <v>102</v>
      </c>
      <c r="AF1" s="1" t="s">
        <v>103</v>
      </c>
      <c r="AG1" s="1" t="s">
        <v>107</v>
      </c>
      <c r="AH1" s="1" t="s">
        <v>110</v>
      </c>
      <c r="AI1" s="1" t="s">
        <v>113</v>
      </c>
      <c r="AJ1" s="1" t="s">
        <v>115</v>
      </c>
      <c r="AK1" s="1" t="s">
        <v>116</v>
      </c>
      <c r="AL1" s="1" t="s">
        <v>120</v>
      </c>
      <c r="AM1" s="1" t="s">
        <v>122</v>
      </c>
      <c r="AN1" s="1" t="s">
        <v>124</v>
      </c>
      <c r="AO1" s="1" t="s">
        <v>126</v>
      </c>
      <c r="AP1" s="1" t="s">
        <v>128</v>
      </c>
      <c r="AQ1" s="1" t="s">
        <v>130</v>
      </c>
      <c r="AR1" s="1" t="s">
        <v>131</v>
      </c>
      <c r="AS1" s="1" t="s">
        <v>181</v>
      </c>
      <c r="AT1" s="1" t="s">
        <v>183</v>
      </c>
      <c r="AU1" s="17" t="s">
        <v>185</v>
      </c>
      <c r="AV1" s="1" t="s">
        <v>133</v>
      </c>
      <c r="AW1" s="1" t="s">
        <v>137</v>
      </c>
      <c r="AX1" s="1" t="s">
        <v>142</v>
      </c>
      <c r="AY1" s="17" t="s">
        <v>143</v>
      </c>
      <c r="BA1" s="1" t="s">
        <v>144</v>
      </c>
    </row>
    <row r="2" spans="1:53" ht="46.5" customHeight="1" x14ac:dyDescent="0.25">
      <c r="A2" s="27" t="s">
        <v>23</v>
      </c>
      <c r="B2" s="19" t="s">
        <v>588</v>
      </c>
      <c r="C2" s="19" t="s">
        <v>520</v>
      </c>
      <c r="D2" s="19" t="s">
        <v>520</v>
      </c>
      <c r="E2" s="19" t="s">
        <v>589</v>
      </c>
      <c r="F2" s="27" t="s">
        <v>13</v>
      </c>
      <c r="G2" s="127" t="s">
        <v>954</v>
      </c>
      <c r="H2" s="20" t="s">
        <v>613</v>
      </c>
      <c r="I2" s="27" t="s">
        <v>530</v>
      </c>
      <c r="J2" s="27" t="s">
        <v>23</v>
      </c>
      <c r="K2" s="172" t="s">
        <v>570</v>
      </c>
      <c r="L2" s="19"/>
      <c r="M2" s="19"/>
      <c r="R2" s="19"/>
      <c r="U2" s="19"/>
      <c r="V2" s="19"/>
      <c r="W2" s="20" t="s">
        <v>186</v>
      </c>
      <c r="X2" s="17" t="s">
        <v>88</v>
      </c>
      <c r="Y2" s="17" t="s">
        <v>147</v>
      </c>
      <c r="Z2" s="17" t="s">
        <v>89</v>
      </c>
      <c r="AA2" s="1" t="s">
        <v>26</v>
      </c>
      <c r="AB2" s="17" t="s">
        <v>240</v>
      </c>
      <c r="AC2" s="17" t="s">
        <v>592</v>
      </c>
      <c r="AD2" s="17" t="s">
        <v>594</v>
      </c>
      <c r="AE2" s="17" t="s">
        <v>597</v>
      </c>
      <c r="AF2" s="17" t="s">
        <v>15</v>
      </c>
      <c r="AG2" s="17" t="s">
        <v>105</v>
      </c>
      <c r="AH2" s="17" t="s">
        <v>108</v>
      </c>
      <c r="AI2" s="17" t="s">
        <v>111</v>
      </c>
      <c r="AJ2" s="17" t="s">
        <v>247</v>
      </c>
      <c r="AK2" s="1" t="s">
        <v>117</v>
      </c>
      <c r="AL2" s="17" t="s">
        <v>121</v>
      </c>
      <c r="AM2" s="17" t="s">
        <v>165</v>
      </c>
      <c r="AN2" s="17" t="s">
        <v>125</v>
      </c>
      <c r="AO2" s="17" t="s">
        <v>251</v>
      </c>
      <c r="AP2" s="17" t="s">
        <v>170</v>
      </c>
      <c r="AQ2" s="1" t="s">
        <v>15</v>
      </c>
      <c r="AR2" s="17" t="s">
        <v>180</v>
      </c>
      <c r="AS2" s="1" t="s">
        <v>23</v>
      </c>
      <c r="AT2" s="1" t="s">
        <v>23</v>
      </c>
      <c r="AU2" s="1" t="s">
        <v>23</v>
      </c>
      <c r="AV2" s="17" t="s">
        <v>134</v>
      </c>
      <c r="AW2" s="17" t="s">
        <v>138</v>
      </c>
      <c r="AX2" s="17" t="s">
        <v>140</v>
      </c>
      <c r="AY2" s="17" t="s">
        <v>140</v>
      </c>
      <c r="AZ2" s="17"/>
      <c r="BA2" s="17" t="s">
        <v>145</v>
      </c>
    </row>
    <row r="3" spans="1:53" ht="73.400000000000006" customHeight="1" x14ac:dyDescent="0.25">
      <c r="A3" s="27" t="s">
        <v>15</v>
      </c>
      <c r="B3" s="19" t="s">
        <v>517</v>
      </c>
      <c r="C3" s="19" t="s">
        <v>521</v>
      </c>
      <c r="D3" s="19" t="s">
        <v>523</v>
      </c>
      <c r="E3" s="19" t="s">
        <v>524</v>
      </c>
      <c r="F3" s="27" t="s">
        <v>14</v>
      </c>
      <c r="G3" s="127" t="s">
        <v>953</v>
      </c>
      <c r="H3" s="20" t="s">
        <v>527</v>
      </c>
      <c r="I3" s="27" t="s">
        <v>531</v>
      </c>
      <c r="J3" s="27" t="s">
        <v>15</v>
      </c>
      <c r="K3" s="172" t="s">
        <v>590</v>
      </c>
      <c r="L3" s="19"/>
      <c r="M3" s="19"/>
      <c r="Q3" s="19"/>
      <c r="R3" s="19"/>
      <c r="S3" s="19"/>
      <c r="T3" s="19"/>
      <c r="U3" s="19"/>
      <c r="W3" s="20" t="s">
        <v>187</v>
      </c>
      <c r="X3" s="17" t="s">
        <v>241</v>
      </c>
      <c r="Y3" s="17" t="s">
        <v>148</v>
      </c>
      <c r="Z3" s="17" t="s">
        <v>242</v>
      </c>
      <c r="AA3" s="17" t="s">
        <v>94</v>
      </c>
      <c r="AB3" s="17" t="s">
        <v>96</v>
      </c>
      <c r="AC3" s="17" t="s">
        <v>99</v>
      </c>
      <c r="AD3" s="17" t="s">
        <v>595</v>
      </c>
      <c r="AE3" s="17" t="s">
        <v>245</v>
      </c>
      <c r="AF3" s="17" t="s">
        <v>158</v>
      </c>
      <c r="AG3" s="17" t="s">
        <v>246</v>
      </c>
      <c r="AH3" s="17" t="s">
        <v>109</v>
      </c>
      <c r="AI3" s="17" t="s">
        <v>112</v>
      </c>
      <c r="AJ3" s="17" t="s">
        <v>248</v>
      </c>
      <c r="AK3" s="1" t="s">
        <v>118</v>
      </c>
      <c r="AL3" s="17" t="s">
        <v>250</v>
      </c>
      <c r="AM3" s="17" t="s">
        <v>166</v>
      </c>
      <c r="AN3" s="17" t="s">
        <v>163</v>
      </c>
      <c r="AO3" s="17" t="s">
        <v>127</v>
      </c>
      <c r="AP3" s="17" t="s">
        <v>171</v>
      </c>
      <c r="AQ3" s="49" t="s">
        <v>252</v>
      </c>
      <c r="AR3" s="17" t="s">
        <v>179</v>
      </c>
      <c r="AS3" s="17" t="s">
        <v>182</v>
      </c>
      <c r="AT3" s="17" t="s">
        <v>184</v>
      </c>
      <c r="AU3" s="1" t="s">
        <v>132</v>
      </c>
      <c r="AV3" s="17" t="s">
        <v>135</v>
      </c>
      <c r="AW3" s="17" t="s">
        <v>139</v>
      </c>
      <c r="AX3" s="49" t="s">
        <v>261</v>
      </c>
      <c r="AY3" s="17" t="s">
        <v>261</v>
      </c>
      <c r="AZ3" s="17"/>
      <c r="BA3" s="17" t="s">
        <v>146</v>
      </c>
    </row>
    <row r="4" spans="1:53" ht="48.75" customHeight="1" x14ac:dyDescent="0.25">
      <c r="A4" s="27"/>
      <c r="B4" s="19" t="s">
        <v>518</v>
      </c>
      <c r="C4" s="19" t="s">
        <v>522</v>
      </c>
      <c r="D4" s="19" t="s">
        <v>521</v>
      </c>
      <c r="E4" s="19" t="s">
        <v>525</v>
      </c>
      <c r="F4" s="27" t="s">
        <v>526</v>
      </c>
      <c r="G4" s="127" t="s">
        <v>952</v>
      </c>
      <c r="H4" s="20" t="s">
        <v>528</v>
      </c>
      <c r="I4" s="27" t="s">
        <v>532</v>
      </c>
      <c r="J4" s="27" t="s">
        <v>626</v>
      </c>
      <c r="K4" s="16" t="s">
        <v>591</v>
      </c>
      <c r="L4" s="19"/>
      <c r="M4" s="19"/>
      <c r="N4" s="19"/>
      <c r="P4" s="19"/>
      <c r="Q4" s="19"/>
      <c r="R4" s="19"/>
      <c r="S4" s="19"/>
      <c r="U4" s="19"/>
      <c r="W4" s="20" t="s">
        <v>272</v>
      </c>
      <c r="X4" s="1" t="s">
        <v>15</v>
      </c>
      <c r="Y4" s="1" t="s">
        <v>15</v>
      </c>
      <c r="Z4" s="1" t="s">
        <v>15</v>
      </c>
      <c r="AA4" s="17" t="s">
        <v>243</v>
      </c>
      <c r="AB4" s="17" t="s">
        <v>97</v>
      </c>
      <c r="AC4" s="17" t="s">
        <v>593</v>
      </c>
      <c r="AD4" s="17" t="s">
        <v>596</v>
      </c>
      <c r="AE4" s="17" t="s">
        <v>156</v>
      </c>
      <c r="AF4" s="17" t="s">
        <v>159</v>
      </c>
      <c r="AG4" s="17" t="s">
        <v>106</v>
      </c>
      <c r="AI4" s="1" t="s">
        <v>15</v>
      </c>
      <c r="AJ4" s="17" t="s">
        <v>114</v>
      </c>
      <c r="AK4" s="1" t="s">
        <v>119</v>
      </c>
      <c r="AL4" s="17" t="s">
        <v>162</v>
      </c>
      <c r="AM4" s="17" t="s">
        <v>123</v>
      </c>
      <c r="AP4" s="1" t="s">
        <v>15</v>
      </c>
      <c r="AQ4" s="17" t="s">
        <v>129</v>
      </c>
      <c r="AR4" s="1" t="s">
        <v>15</v>
      </c>
      <c r="AS4" s="1" t="s">
        <v>132</v>
      </c>
      <c r="AT4" s="1" t="s">
        <v>132</v>
      </c>
      <c r="AV4" s="17" t="s">
        <v>136</v>
      </c>
      <c r="AW4" s="17" t="s">
        <v>15</v>
      </c>
      <c r="AX4" s="17" t="s">
        <v>15</v>
      </c>
      <c r="AY4" s="17" t="s">
        <v>15</v>
      </c>
      <c r="AZ4" s="17"/>
      <c r="BA4" s="17" t="s">
        <v>15</v>
      </c>
    </row>
    <row r="5" spans="1:53" ht="48" customHeight="1" x14ac:dyDescent="0.25">
      <c r="A5" s="17"/>
      <c r="B5" s="19" t="s">
        <v>519</v>
      </c>
      <c r="C5" s="467" t="s">
        <v>1055</v>
      </c>
      <c r="D5" s="19" t="s">
        <v>522</v>
      </c>
      <c r="E5" s="19"/>
      <c r="F5" s="19"/>
      <c r="G5" s="127" t="s">
        <v>951</v>
      </c>
      <c r="H5" s="20" t="s">
        <v>529</v>
      </c>
      <c r="I5" s="27" t="s">
        <v>15</v>
      </c>
      <c r="J5" s="27"/>
      <c r="M5" s="19"/>
      <c r="N5" s="19"/>
      <c r="Q5" s="19"/>
      <c r="S5" s="19"/>
      <c r="W5" s="17"/>
      <c r="AA5" s="17" t="s">
        <v>244</v>
      </c>
      <c r="AB5" s="1" t="s">
        <v>98</v>
      </c>
      <c r="AE5" s="17" t="s">
        <v>157</v>
      </c>
      <c r="AF5" s="17" t="s">
        <v>104</v>
      </c>
      <c r="AI5" s="1" t="s">
        <v>104</v>
      </c>
      <c r="AJ5" s="17" t="s">
        <v>249</v>
      </c>
      <c r="AL5" s="17" t="s">
        <v>163</v>
      </c>
      <c r="AX5" s="17" t="s">
        <v>141</v>
      </c>
    </row>
    <row r="6" spans="1:53" ht="36.75" customHeight="1" x14ac:dyDescent="0.25">
      <c r="A6" s="17"/>
      <c r="B6" s="17"/>
      <c r="C6" s="49"/>
      <c r="D6" s="467" t="s">
        <v>1056</v>
      </c>
      <c r="E6" s="19"/>
      <c r="F6" s="19"/>
      <c r="G6" s="127" t="s">
        <v>955</v>
      </c>
      <c r="H6" s="20"/>
      <c r="I6" s="27"/>
      <c r="AJ6" s="17"/>
    </row>
    <row r="7" spans="1:53" ht="35.15" customHeight="1" x14ac:dyDescent="0.25">
      <c r="A7" s="49"/>
      <c r="B7" s="49"/>
      <c r="C7" s="49"/>
      <c r="D7" s="468" t="s">
        <v>1057</v>
      </c>
      <c r="E7" s="19"/>
      <c r="F7" s="19"/>
      <c r="G7" s="48"/>
      <c r="H7" s="20"/>
      <c r="I7" s="27"/>
      <c r="AJ7" s="49"/>
    </row>
    <row r="8" spans="1:53" ht="35.15" customHeight="1" x14ac:dyDescent="0.25">
      <c r="A8" s="49"/>
      <c r="B8" s="49"/>
      <c r="C8" s="49"/>
      <c r="E8" s="19"/>
      <c r="F8" s="19"/>
      <c r="G8" s="48"/>
      <c r="H8" s="20"/>
      <c r="I8" s="27"/>
      <c r="AJ8" s="49"/>
    </row>
    <row r="9" spans="1:53" x14ac:dyDescent="0.25">
      <c r="A9" s="1" t="s">
        <v>373</v>
      </c>
      <c r="B9" s="1" t="s">
        <v>374</v>
      </c>
      <c r="C9" s="1" t="s">
        <v>375</v>
      </c>
      <c r="D9" s="17" t="s">
        <v>376</v>
      </c>
      <c r="E9" s="1" t="s">
        <v>377</v>
      </c>
      <c r="F9" s="1" t="s">
        <v>378</v>
      </c>
      <c r="G9" s="1" t="s">
        <v>379</v>
      </c>
      <c r="H9" s="1" t="s">
        <v>380</v>
      </c>
      <c r="I9" s="1" t="s">
        <v>381</v>
      </c>
      <c r="J9" s="17" t="s">
        <v>576</v>
      </c>
      <c r="K9" s="16" t="s">
        <v>577</v>
      </c>
      <c r="M9" s="19"/>
      <c r="O9" s="19"/>
      <c r="Q9" s="19"/>
      <c r="S9" s="19"/>
      <c r="U9" s="19"/>
    </row>
    <row r="17" spans="27:58" ht="57.5" x14ac:dyDescent="0.25">
      <c r="AA17" s="103" t="s">
        <v>26</v>
      </c>
      <c r="AB17" s="103"/>
      <c r="AC17" s="103"/>
      <c r="AD17" s="282" t="s">
        <v>689</v>
      </c>
      <c r="AE17" s="103"/>
      <c r="AF17" s="283" t="s">
        <v>15</v>
      </c>
      <c r="AG17" s="283" t="s">
        <v>105</v>
      </c>
      <c r="AH17" s="103"/>
      <c r="AI17" s="103"/>
      <c r="AJ17" s="103"/>
      <c r="AK17" s="103"/>
      <c r="AL17" s="103"/>
      <c r="AM17" s="103"/>
      <c r="AN17" s="103"/>
      <c r="AO17" s="103"/>
      <c r="AP17" s="103"/>
      <c r="AQ17" s="103"/>
      <c r="AR17" s="103"/>
      <c r="AS17" s="103"/>
      <c r="AT17" s="103"/>
      <c r="AU17" s="103"/>
      <c r="AV17" s="103"/>
      <c r="AW17" s="103"/>
      <c r="AX17" s="103"/>
      <c r="AY17" s="103"/>
      <c r="AZ17" s="284" t="s">
        <v>15</v>
      </c>
      <c r="BA17" s="284" t="s">
        <v>690</v>
      </c>
      <c r="BB17" s="285" t="s">
        <v>691</v>
      </c>
      <c r="BC17" s="284" t="s">
        <v>692</v>
      </c>
      <c r="BD17" s="284" t="s">
        <v>693</v>
      </c>
      <c r="BE17" s="286" t="s">
        <v>694</v>
      </c>
      <c r="BF17" s="284" t="s">
        <v>23</v>
      </c>
    </row>
    <row r="18" spans="27:58" ht="57.5" x14ac:dyDescent="0.25">
      <c r="AA18" s="283" t="s">
        <v>695</v>
      </c>
      <c r="AB18" s="283"/>
      <c r="AC18" s="283"/>
      <c r="AD18" s="284" t="s">
        <v>696</v>
      </c>
      <c r="AE18" s="283"/>
      <c r="AF18" s="283" t="s">
        <v>697</v>
      </c>
      <c r="AG18" s="283" t="s">
        <v>246</v>
      </c>
      <c r="AH18" s="283"/>
      <c r="AI18" s="283"/>
      <c r="AJ18" s="283"/>
      <c r="AK18" s="283"/>
      <c r="AL18" s="283"/>
      <c r="AM18" s="283"/>
      <c r="AN18" s="283" t="s">
        <v>698</v>
      </c>
      <c r="AO18" s="283"/>
      <c r="AP18" s="283"/>
      <c r="AQ18" s="283"/>
      <c r="AR18" s="283"/>
      <c r="AS18" s="283"/>
      <c r="AT18" s="283"/>
      <c r="AU18" s="283"/>
      <c r="AV18" s="283"/>
      <c r="AW18" s="283"/>
      <c r="AX18" s="283"/>
      <c r="AY18" s="283"/>
      <c r="AZ18" s="284" t="s">
        <v>699</v>
      </c>
      <c r="BA18" s="284" t="s">
        <v>700</v>
      </c>
      <c r="BB18" s="285" t="s">
        <v>701</v>
      </c>
      <c r="BC18" s="284" t="s">
        <v>702</v>
      </c>
      <c r="BD18" s="284" t="s">
        <v>703</v>
      </c>
      <c r="BE18" s="284" t="s">
        <v>704</v>
      </c>
      <c r="BF18" s="284" t="s">
        <v>15</v>
      </c>
    </row>
    <row r="19" spans="27:58" ht="69" x14ac:dyDescent="0.25">
      <c r="AA19" s="283" t="s">
        <v>94</v>
      </c>
      <c r="AB19" s="283"/>
      <c r="AC19" s="283"/>
      <c r="AD19" s="284" t="s">
        <v>705</v>
      </c>
      <c r="AE19" s="283"/>
      <c r="AF19" s="283" t="s">
        <v>159</v>
      </c>
      <c r="AG19" s="283" t="s">
        <v>106</v>
      </c>
      <c r="AH19" s="283"/>
      <c r="AI19" s="283"/>
      <c r="AJ19" s="283"/>
      <c r="AK19" s="283"/>
      <c r="AL19" s="283"/>
      <c r="AM19" s="283"/>
      <c r="AN19" s="283" t="s">
        <v>706</v>
      </c>
      <c r="AO19" s="283"/>
      <c r="AP19" s="283"/>
      <c r="AQ19" s="283"/>
      <c r="AR19" s="283"/>
      <c r="AS19" s="283"/>
      <c r="AT19" s="283"/>
      <c r="AU19" s="283"/>
      <c r="AV19" s="283"/>
      <c r="AW19" s="283"/>
      <c r="AX19" s="283"/>
      <c r="AY19" s="283"/>
      <c r="AZ19" s="284" t="s">
        <v>707</v>
      </c>
      <c r="BA19" s="284" t="s">
        <v>708</v>
      </c>
      <c r="BB19" s="285" t="s">
        <v>709</v>
      </c>
      <c r="BC19" s="284" t="s">
        <v>710</v>
      </c>
      <c r="BD19" s="284" t="s">
        <v>711</v>
      </c>
      <c r="BE19" s="284" t="s">
        <v>712</v>
      </c>
      <c r="BF19" s="284" t="s">
        <v>713</v>
      </c>
    </row>
    <row r="20" spans="27:58" ht="57.5" x14ac:dyDescent="0.25">
      <c r="AA20" s="283" t="s">
        <v>243</v>
      </c>
      <c r="AB20" s="283"/>
      <c r="AC20" s="283"/>
      <c r="AD20" s="284" t="s">
        <v>596</v>
      </c>
      <c r="AE20" s="283"/>
      <c r="AF20" s="283" t="s">
        <v>104</v>
      </c>
      <c r="AG20" s="283" t="s">
        <v>714</v>
      </c>
      <c r="AH20" s="283"/>
      <c r="AI20" s="283"/>
      <c r="AJ20" s="283"/>
      <c r="AK20" s="283"/>
      <c r="AL20" s="283"/>
      <c r="AM20" s="283"/>
      <c r="AN20" s="283" t="s">
        <v>715</v>
      </c>
      <c r="AO20" s="283"/>
      <c r="AP20" s="283"/>
      <c r="AQ20" s="283"/>
      <c r="AR20" s="283"/>
      <c r="AS20" s="283"/>
      <c r="AT20" s="283"/>
      <c r="AU20" s="283"/>
      <c r="AV20" s="283"/>
      <c r="AW20" s="283"/>
      <c r="AX20" s="283"/>
      <c r="AY20" s="283"/>
      <c r="AZ20" s="283"/>
      <c r="BA20" s="284" t="s">
        <v>716</v>
      </c>
      <c r="BB20" s="285" t="s">
        <v>717</v>
      </c>
      <c r="BC20" s="284" t="s">
        <v>15</v>
      </c>
      <c r="BD20" s="284" t="s">
        <v>718</v>
      </c>
      <c r="BE20" s="286" t="s">
        <v>719</v>
      </c>
      <c r="BF20" s="284"/>
    </row>
    <row r="21" spans="27:58" ht="23" x14ac:dyDescent="0.25">
      <c r="AA21" s="283" t="s">
        <v>244</v>
      </c>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282" t="s">
        <v>720</v>
      </c>
      <c r="BB21" s="287" t="s">
        <v>721</v>
      </c>
      <c r="BC21" s="103"/>
      <c r="BD21" s="103"/>
      <c r="BE21" s="103"/>
      <c r="BF21" s="103"/>
    </row>
    <row r="22" spans="27:58" ht="16.5" customHeight="1" x14ac:dyDescent="0.25">
      <c r="AA22" s="103" t="s">
        <v>722</v>
      </c>
      <c r="AB22" s="103"/>
      <c r="AC22" s="103"/>
      <c r="AD22" s="103" t="s">
        <v>723</v>
      </c>
      <c r="AE22" s="103"/>
      <c r="AF22" s="103" t="s">
        <v>724</v>
      </c>
      <c r="AG22" s="103" t="s">
        <v>725</v>
      </c>
      <c r="AH22" s="103"/>
      <c r="AI22" s="103"/>
      <c r="AJ22" s="103"/>
      <c r="AK22" s="103"/>
      <c r="AL22" s="103"/>
      <c r="AM22" s="103"/>
      <c r="AN22" s="103" t="s">
        <v>814</v>
      </c>
      <c r="AO22" s="103"/>
      <c r="AP22" s="103"/>
      <c r="AQ22" s="103"/>
      <c r="AR22" s="103"/>
      <c r="AS22" s="103"/>
      <c r="AT22" s="103"/>
      <c r="AU22" s="103"/>
      <c r="AV22" s="103"/>
      <c r="AW22" s="103"/>
      <c r="AX22" s="103"/>
      <c r="AY22" s="103"/>
      <c r="AZ22" s="103" t="s">
        <v>726</v>
      </c>
      <c r="BA22" s="103" t="s">
        <v>727</v>
      </c>
      <c r="BB22" s="103" t="s">
        <v>728</v>
      </c>
      <c r="BC22" s="103" t="s">
        <v>729</v>
      </c>
      <c r="BD22" s="103" t="s">
        <v>730</v>
      </c>
      <c r="BE22" s="103" t="s">
        <v>731</v>
      </c>
      <c r="BF22" s="103" t="s">
        <v>732</v>
      </c>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sheetData>
  <sheetProtection algorithmName="SHA-512" hashValue="DX6iPZLHh6PnKbJCTj4GJUhx/sqYUBh2jnLLFohgjoIXCk4dmHZaMiNcxnKOTjuev4clPHbhlAwd6CqfZb6sRQ==" saltValue="b78WXn409uMOnVwaPvsYfQ==" spinCount="100000" sheet="1" objects="1" scenarios="1"/>
  <pageMargins left="0.7" right="0.7" top="0.75" bottom="0.75" header="0.3" footer="0.3"/>
  <pageSetup paperSize="9" orientation="portrait" r:id="rId1"/>
  <headerFooter>
    <oddFooter>&amp;C_x000D_&amp;1#&amp;"Calibri"&amp;10&amp;K0000FF Restricted Use - À usage restreint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5"/>
  <dimension ref="A1:CL9052"/>
  <sheetViews>
    <sheetView topLeftCell="AC1" zoomScale="85" zoomScaleNormal="85" workbookViewId="0">
      <selection activeCell="B3" sqref="B3"/>
    </sheetView>
  </sheetViews>
  <sheetFormatPr defaultRowHeight="12.5" x14ac:dyDescent="0.25"/>
  <cols>
    <col min="1" max="1" width="15.453125" style="23" customWidth="1"/>
    <col min="2" max="2" width="15.453125" style="135" customWidth="1"/>
    <col min="3" max="6" width="9.1796875" style="1"/>
    <col min="7" max="7" width="9.1796875" style="129"/>
    <col min="8" max="9" width="9.1796875" style="1"/>
    <col min="10" max="10" width="9.1796875" style="128"/>
    <col min="11" max="11" width="9.1796875" style="1"/>
    <col min="12" max="12" width="16.7265625" style="1" customWidth="1"/>
    <col min="13" max="13" width="9.1796875" style="128"/>
    <col min="14" max="14" width="9.1796875" style="1"/>
    <col min="15" max="15" width="16.7265625" style="1" customWidth="1"/>
    <col min="16" max="16" width="9.1796875" style="128"/>
    <col min="17" max="17" width="9.1796875" style="1"/>
    <col min="18" max="18" width="16.7265625" style="1" customWidth="1"/>
    <col min="19" max="19" width="9.1796875" style="128"/>
    <col min="20" max="21" width="9.1796875" style="1"/>
    <col min="22" max="22" width="9.1796875" style="128"/>
    <col min="23" max="23" width="9.1796875" style="1"/>
    <col min="24" max="24" width="16.7265625" style="49" customWidth="1"/>
    <col min="25" max="25" width="9.1796875" style="128"/>
    <col min="26" max="27" width="9.1796875" style="1"/>
    <col min="28" max="28" width="9.1796875" style="128"/>
    <col min="29" max="29" width="9.1796875" style="1"/>
    <col min="30" max="33" width="10.7265625" style="1" customWidth="1"/>
    <col min="34" max="36" width="9.1796875" style="1"/>
    <col min="37" max="37" width="9.1796875" style="155"/>
    <col min="38" max="39" width="9.1796875" style="1"/>
    <col min="40" max="40" width="15.453125" style="23" customWidth="1"/>
    <col min="41" max="41" width="15.453125" style="135" customWidth="1"/>
    <col min="42" max="46" width="8.7265625" style="1"/>
    <col min="47" max="47" width="8.7265625" style="129"/>
    <col min="48" max="48" width="8.7265625" style="1"/>
    <col min="49" max="49" width="9.1796875" style="1"/>
    <col min="50" max="50" width="8.7265625" style="128"/>
    <col min="51" max="51" width="8.7265625" style="1"/>
    <col min="52" max="52" width="16.7265625" style="1" customWidth="1"/>
    <col min="53" max="53" width="8.7265625" style="128"/>
    <col min="54" max="54" width="8.7265625" style="1"/>
    <col min="55" max="55" width="18.453125" style="1" customWidth="1"/>
    <col min="56" max="56" width="8.7265625" style="128"/>
    <col min="57" max="57" width="8.7265625" style="1"/>
    <col min="58" max="58" width="16.7265625" style="49" customWidth="1"/>
    <col min="59" max="59" width="8.7265625" style="128"/>
    <col min="60" max="61" width="8.7265625" style="1"/>
    <col min="62" max="62" width="8.7265625" style="128"/>
    <col min="63" max="63" width="8.7265625" style="1"/>
    <col min="64" max="69" width="10.7265625" style="1" customWidth="1"/>
  </cols>
  <sheetData>
    <row r="1" spans="1:90" ht="14" x14ac:dyDescent="0.3">
      <c r="A1" s="14" t="s">
        <v>957</v>
      </c>
      <c r="B1" s="134"/>
      <c r="AL1" s="14" t="s">
        <v>956</v>
      </c>
      <c r="AN1" s="97"/>
      <c r="AO1" s="134"/>
      <c r="BX1" s="14" t="s">
        <v>735</v>
      </c>
      <c r="BY1" s="1">
        <f>IF(LEFT(BY3,14)="not applicable",1,COUNTA(BY3:BY4))</f>
        <v>2</v>
      </c>
      <c r="BZ1" s="1">
        <f t="shared" ref="BZ1:CL1" si="0">IF(LEFT(BZ3,14)="not applicable",1,COUNTA(BZ3:BZ4))</f>
        <v>2</v>
      </c>
      <c r="CA1" s="1">
        <f t="shared" si="0"/>
        <v>2</v>
      </c>
      <c r="CB1" s="1">
        <f t="shared" si="0"/>
        <v>2</v>
      </c>
      <c r="CC1" s="1">
        <f t="shared" si="0"/>
        <v>2</v>
      </c>
      <c r="CD1" s="1">
        <f t="shared" si="0"/>
        <v>2</v>
      </c>
      <c r="CE1" s="1">
        <f t="shared" si="0"/>
        <v>2</v>
      </c>
      <c r="CF1" s="1"/>
      <c r="CG1" s="1">
        <f t="shared" si="0"/>
        <v>2</v>
      </c>
      <c r="CH1" s="1">
        <f t="shared" si="0"/>
        <v>2</v>
      </c>
      <c r="CI1" s="1">
        <f t="shared" si="0"/>
        <v>2</v>
      </c>
      <c r="CJ1" s="1">
        <f t="shared" si="0"/>
        <v>2</v>
      </c>
      <c r="CK1" s="1">
        <f t="shared" si="0"/>
        <v>2</v>
      </c>
      <c r="CL1" s="1">
        <f t="shared" si="0"/>
        <v>2</v>
      </c>
    </row>
    <row r="2" spans="1:90" ht="23.5" x14ac:dyDescent="0.3">
      <c r="A2" s="97" t="s">
        <v>386</v>
      </c>
      <c r="B2" s="134"/>
      <c r="C2" s="1">
        <f>IF(LEFT(C4,14)="not applicable",1,COUNTA(C4:C5))</f>
        <v>2</v>
      </c>
      <c r="D2" s="1">
        <f>IF(LEFT(D4,14)="not applicable",1,COUNTA(D4:D5))</f>
        <v>2</v>
      </c>
      <c r="E2" s="1">
        <f>IF(LEFT(E4,14)="not applicable",1,COUNTA(E4:E5))</f>
        <v>2</v>
      </c>
      <c r="F2" s="1">
        <f>IF(LEFT(F4,14)="not applicable",1,COUNTA(F4:F5))</f>
        <v>2</v>
      </c>
      <c r="I2" s="1">
        <f>IF(LEFT(I4,14)="not applicable",1,COUNTA(I4:I7))</f>
        <v>4</v>
      </c>
      <c r="L2" s="1">
        <f>IF(LEFT(L4,14)="not applicable",1,COUNTA(L4:L7))</f>
        <v>3</v>
      </c>
      <c r="O2" s="1">
        <f>IF(LEFT(O4,14)="not applicable",1,COUNTA(O4:O8))</f>
        <v>5</v>
      </c>
      <c r="R2" s="1">
        <f>IF(LEFT(R4,14)="not applicable",1,COUNTA(R4:R7))</f>
        <v>3</v>
      </c>
      <c r="U2" s="1">
        <f>IF(LEFT(U4,14)="not applicable",1,COUNTA(U4:U5))</f>
        <v>2</v>
      </c>
      <c r="X2" s="49">
        <f>IF(LEFT(X4,14)="not applicable",1,COUNTA(X4:X7))</f>
        <v>3</v>
      </c>
      <c r="AA2" s="1">
        <f>IF(LEFT(AA4,14)="not applicable",1,COUNTA(AA4:AA5))</f>
        <v>2</v>
      </c>
      <c r="AE2" s="1">
        <f>IF(LEFT(AE4,14)="not applicable",1,COUNT(AE4:AE1004))</f>
        <v>1001</v>
      </c>
      <c r="AF2" s="1">
        <f>IF(LEFT(AF4,14)="not applicable",1,COUNT(AF4:AF1004))</f>
        <v>1001</v>
      </c>
      <c r="AG2" s="1">
        <f>IF(LEFT(AG4,14)="not applicable",1,COUNT(AG4:AG1004))</f>
        <v>1001</v>
      </c>
      <c r="AN2" s="97" t="s">
        <v>386</v>
      </c>
      <c r="AO2" s="134"/>
      <c r="AP2" s="1">
        <f>IF(LEFT(AP4,14)="not applicable",1,COUNTA(AP4:AP5))</f>
        <v>2</v>
      </c>
      <c r="AQ2" s="1">
        <f>IF(LEFT(AQ4,14)="not applicable",1,COUNTA(AQ4:AQ5))</f>
        <v>2</v>
      </c>
      <c r="AR2" s="1">
        <f>IF(LEFT(AR4,14)="not applicable",1,COUNTA(AR4:AR5))</f>
        <v>2</v>
      </c>
      <c r="AS2" s="1">
        <f>IF(LEFT(AS4,14)="not applicable",1,COUNTA(AS4:AS5))</f>
        <v>2</v>
      </c>
      <c r="AT2" s="1">
        <f>IF(LEFT(AT4,14)="not applicable",1,COUNTA(AT4:AT5))</f>
        <v>2</v>
      </c>
      <c r="AW2" s="1">
        <f>IF(LEFT(AW4,14)="not applicable",1,COUNTA(AW4:AW7))</f>
        <v>4</v>
      </c>
      <c r="AZ2" s="1">
        <f>IF(LEFT(AZ4,14)="not applicable",1,COUNTA(AZ4:AZ7))</f>
        <v>3</v>
      </c>
      <c r="BC2" s="1">
        <f>IF(LEFT(BC4,14)="not applicable",1,COUNTA(BC4:BC8))</f>
        <v>5</v>
      </c>
      <c r="BF2" s="49">
        <f>IF(LEFT(BF4,14)="not applicable",1,COUNTA(BF4:BF7))</f>
        <v>3</v>
      </c>
      <c r="BI2" s="1">
        <f>IF(LEFT(BI4,14)="not applicable",1,COUNTA(BI4:BI5))</f>
        <v>2</v>
      </c>
      <c r="BM2" s="1">
        <f>IF(LEFT(BM4,14)="not applicable",1,COUNT(BM4:BM1005))</f>
        <v>1001</v>
      </c>
      <c r="BN2" s="1">
        <f>IF(LEFT(BN4,14)="not applicable",1,COUNT(BN4:BN1005))</f>
        <v>1001</v>
      </c>
      <c r="BO2" s="1">
        <f>IF(LEFT(BO4,14)="not applicable",1,COUNT(BO4:BO1005))</f>
        <v>1001</v>
      </c>
      <c r="BP2" s="1">
        <f>IF(LEFT(BP4,14)="not applicable",1,COUNT(BP4:BP1005))</f>
        <v>1001</v>
      </c>
      <c r="BQ2" s="1">
        <f>IF(LEFT(BQ4,14)="not applicable",1,COUNT(BQ4:BQ1005))</f>
        <v>1001</v>
      </c>
      <c r="BX2" s="14" t="s">
        <v>736</v>
      </c>
      <c r="BY2" s="49" t="s">
        <v>801</v>
      </c>
      <c r="BZ2" s="49" t="s">
        <v>802</v>
      </c>
      <c r="CA2" s="49" t="s">
        <v>803</v>
      </c>
      <c r="CB2" s="49" t="s">
        <v>804</v>
      </c>
      <c r="CC2" s="49" t="s">
        <v>805</v>
      </c>
      <c r="CD2" s="49" t="s">
        <v>806</v>
      </c>
      <c r="CE2" s="49" t="s">
        <v>807</v>
      </c>
      <c r="CF2" s="49"/>
      <c r="CG2" s="49" t="s">
        <v>808</v>
      </c>
      <c r="CH2" s="49" t="s">
        <v>809</v>
      </c>
      <c r="CI2" s="49" t="s">
        <v>810</v>
      </c>
      <c r="CJ2" s="49" t="s">
        <v>811</v>
      </c>
      <c r="CK2" s="49" t="s">
        <v>812</v>
      </c>
      <c r="CL2" s="49" t="s">
        <v>813</v>
      </c>
    </row>
    <row r="3" spans="1:90" ht="46" x14ac:dyDescent="0.25">
      <c r="A3" s="97" t="s">
        <v>387</v>
      </c>
      <c r="B3" s="134"/>
      <c r="C3" s="133" t="s">
        <v>382</v>
      </c>
      <c r="D3" s="133" t="s">
        <v>383</v>
      </c>
      <c r="E3" s="133" t="s">
        <v>385</v>
      </c>
      <c r="F3" s="133" t="s">
        <v>384</v>
      </c>
      <c r="G3" s="128"/>
      <c r="I3" s="1" t="s">
        <v>619</v>
      </c>
      <c r="L3" s="1" t="s">
        <v>621</v>
      </c>
      <c r="O3" s="1" t="s">
        <v>620</v>
      </c>
      <c r="R3" s="156" t="s">
        <v>622</v>
      </c>
      <c r="U3" s="1" t="s">
        <v>623</v>
      </c>
      <c r="X3" s="49" t="s">
        <v>624</v>
      </c>
      <c r="AA3" s="1" t="s">
        <v>625</v>
      </c>
      <c r="AD3" s="1" t="s">
        <v>390</v>
      </c>
      <c r="AE3" s="133" t="s">
        <v>388</v>
      </c>
      <c r="AF3" s="137" t="s">
        <v>389</v>
      </c>
      <c r="AG3" s="137" t="s">
        <v>419</v>
      </c>
      <c r="AN3" s="97" t="s">
        <v>387</v>
      </c>
      <c r="AO3" s="134"/>
      <c r="AP3" s="133" t="s">
        <v>499</v>
      </c>
      <c r="AQ3" s="133" t="s">
        <v>500</v>
      </c>
      <c r="AR3" s="133" t="s">
        <v>503</v>
      </c>
      <c r="AS3" s="133" t="s">
        <v>504</v>
      </c>
      <c r="AT3" s="133" t="s">
        <v>503</v>
      </c>
      <c r="AW3" s="1" t="s">
        <v>512</v>
      </c>
      <c r="AZ3" s="1" t="s">
        <v>495</v>
      </c>
      <c r="BC3" s="1" t="s">
        <v>496</v>
      </c>
      <c r="BF3" s="49" t="s">
        <v>497</v>
      </c>
      <c r="BI3" s="1" t="s">
        <v>498</v>
      </c>
      <c r="BL3" s="1" t="s">
        <v>506</v>
      </c>
      <c r="BM3" s="133" t="s">
        <v>507</v>
      </c>
      <c r="BN3" s="137" t="s">
        <v>508</v>
      </c>
      <c r="BO3" s="137" t="s">
        <v>510</v>
      </c>
      <c r="BP3" s="137" t="s">
        <v>511</v>
      </c>
      <c r="BQ3" s="137" t="s">
        <v>509</v>
      </c>
      <c r="BX3" s="23"/>
      <c r="BY3" s="49" t="str">
        <f>IF('1bis-Regulator'!$P$51="no/not applicable","not applicable (Q1b.b.10 answered with 'no')","yes (please provide link)")</f>
        <v>yes (please provide link)</v>
      </c>
      <c r="BZ3" s="49" t="str">
        <f>IF('1bis-Regulator'!$P$52="no/not applicable","not applicable (Q1b.b.10 answered with 'no')","yes (please provide link)")</f>
        <v>yes (please provide link)</v>
      </c>
      <c r="CA3" s="49" t="str">
        <f>IF('1bis-Regulator'!$P$53="no/not applicable","not applicable (Q1b.b.10 answered with 'no')","yes (please provide link)")</f>
        <v>yes (please provide link)</v>
      </c>
      <c r="CB3" s="49" t="str">
        <f>IF('1bis-Regulator'!$P$54="no/not applicable","not applicable (Q1b.b.10 answered with 'no')","yes (please provide link)")</f>
        <v>yes (please provide link)</v>
      </c>
      <c r="CC3" s="49" t="str">
        <f>IF('1bis-Regulator'!$P$55="no/not applicable","not applicable (Q1b.b.10 answered with 'no')","yes (please provide link)")</f>
        <v>yes (please provide link)</v>
      </c>
      <c r="CD3" s="49" t="str">
        <f>IF('1bis-Regulator'!$P$56="no/not applicable","not applicable (Q1b.b.10 answered with 'no')","yes (please provide link)")</f>
        <v>yes (please provide link)</v>
      </c>
      <c r="CE3" s="49" t="str">
        <f>IF('1bis-Regulator'!$P$57="no/not applicable","not applicable (Q1b.b.10 answered with 'no')","yes (please provide link)")</f>
        <v>yes (please provide link)</v>
      </c>
      <c r="CF3" s="1"/>
      <c r="CG3" s="1" t="str">
        <f>IF('1bis-Regulator'!$P$67="no/not applicable","not applicable (Q1b.b.11 answered with 'no/not applicable')","yes")</f>
        <v>yes</v>
      </c>
      <c r="CH3" s="1" t="str">
        <f>IF('1bis-Regulator'!$P$68="no/not applicable","not applicable (Q1b.b.11 answered with 'no/not applicable')","yes")</f>
        <v>yes</v>
      </c>
      <c r="CI3" s="1" t="str">
        <f>IF('1bis-Regulator'!$P$69="no/not applicable","not applicable (Q1b.b.11 answered with 'no/not applicable')","yes")</f>
        <v>yes</v>
      </c>
      <c r="CJ3" s="1" t="str">
        <f>IF(OR('1bis-Regulator'!$P$82="no",'1bis-Regulator'!$P$82="not applicable"),"not applicable (Q1b.c.6 answered with 'no')","yes")</f>
        <v>yes</v>
      </c>
      <c r="CK3" s="1" t="str">
        <f>IF(OR('1bis-Regulator'!$P$85="no",'1bis-Regulator'!$P$85="not applicable"),"not applicable (Q1b.c.7 answered with 'no')","yes")</f>
        <v>yes</v>
      </c>
      <c r="CL3" s="1" t="str">
        <f>IF(OR('1bis-Regulator'!$P$88="no",'1bis-Regulator'!$P$88="not applicable"),"not applicable (Q1b.c.8 answered with 'no')","yes")</f>
        <v>yes</v>
      </c>
    </row>
    <row r="4" spans="1:90" ht="46" x14ac:dyDescent="0.25">
      <c r="A4" s="97"/>
      <c r="B4" s="134"/>
      <c r="C4" s="1" t="str">
        <f>IF('1a-Electricity'!$P$17="no","not applicable (based on previous answers)","yes")</f>
        <v>yes</v>
      </c>
      <c r="D4" s="1" t="str">
        <f>IF('1a-Electricity'!$P$18="no","not applicable (based on previous answers)","yes")</f>
        <v>yes</v>
      </c>
      <c r="E4" s="1" t="str">
        <f>IF('1a-Electricity'!$P$19="no","not applicable (based on previous answers)","yes")</f>
        <v>yes</v>
      </c>
      <c r="F4" s="1" t="str">
        <f>IF('1a-Electricity'!$P$22="no","not applicable (based on previous answers)","yes")</f>
        <v>yes</v>
      </c>
      <c r="I4" s="1" t="str">
        <f>IF('1a-Electricity'!$P$131="no","not applicable (based on previous answers)","below 10%")</f>
        <v>below 10%</v>
      </c>
      <c r="L4" s="49" t="str">
        <f>IF('1a-Electricity'!$P$135="no","not applicable (based on previous answers)","only large non-domestic consumers")</f>
        <v>only large non-domestic consumers</v>
      </c>
      <c r="O4" s="173" t="str">
        <f>IF('1a-Electricity'!$P$135="no","not applicable (based on previous answers)","switching rate below 1%")</f>
        <v>switching rate below 1%</v>
      </c>
      <c r="R4" s="49" t="str">
        <f>IF('1a-Electricity'!$P$140="no","not applicable (based on previous answers)","only large non-domestic consumers")</f>
        <v>only large non-domestic consumers</v>
      </c>
      <c r="U4" s="1" t="str">
        <f>IF('1a-Electricity'!$P$140="no","not applicable (based on previous answers)","yes")</f>
        <v>yes</v>
      </c>
      <c r="X4" s="49" t="str">
        <f>IF('1a-Electricity'!$P$151="no, not regulated","not applicable (based on previous answers)","because these consumers do not have the legal right to switch providers")</f>
        <v>because these consumers do not have the legal right to switch providers</v>
      </c>
      <c r="AA4" s="49" t="str">
        <f>IF('1a-Electricity'!$P$151="no, not regulated","not applicable (based on previous answers)","yes")</f>
        <v>yes</v>
      </c>
      <c r="AD4" s="157">
        <v>0</v>
      </c>
      <c r="AE4" s="157">
        <f>IF('1a-Electricity'!$P$77="no","not applicable (based on previous answers)",ROUND(AD4,4))</f>
        <v>0</v>
      </c>
      <c r="AF4" s="157">
        <f>IF('1a-Electricity'!$P$78="no","not applicable (based on previous answers)",ROUND(AD4,4))</f>
        <v>0</v>
      </c>
      <c r="AG4" s="157">
        <f>IF('1a-Electricity'!$P$79="no","not applicable (based on previous answers)",ROUND(AD4,4))</f>
        <v>0</v>
      </c>
      <c r="AN4" s="97"/>
      <c r="AO4" s="134"/>
      <c r="AP4" s="1" t="str">
        <f>IF('1b-NaturalGas'!$P$18="no","not applicable (based on previous answers)","yes")</f>
        <v>yes</v>
      </c>
      <c r="AQ4" s="1" t="str">
        <f>IF('1b-NaturalGas'!$P$19="no","not applicable (based on previous answers)","yes")</f>
        <v>yes</v>
      </c>
      <c r="AR4" s="1" t="str">
        <f>IF('1b-NaturalGas'!$P$20="no","not applicable (based on previous answers)","yes")</f>
        <v>yes</v>
      </c>
      <c r="AS4" s="1" t="str">
        <f>IF('1b-NaturalGas'!$P$23="no","not applicable (based on previous answers)","yes")</f>
        <v>yes</v>
      </c>
      <c r="AT4" s="1" t="str">
        <f>IF('1b-NaturalGas'!$P$24="no","not applicable (based on previous answers)","yes")</f>
        <v>yes</v>
      </c>
      <c r="AW4" s="1" t="str">
        <f>IF('1b-NaturalGas'!$P$156="no","not applicable (based on previous answers)","below 10%")</f>
        <v>below 10%</v>
      </c>
      <c r="AZ4" s="49" t="str">
        <f>IF('1b-NaturalGas'!$P$160="no","not applicable (based on previous answers)","only large non-domestic consumers")</f>
        <v>only large non-domestic consumers</v>
      </c>
      <c r="BC4" s="173" t="str">
        <f>IF('1b-NaturalGas'!$P$160="no","not applicable (based on previous answers)","switching rate below 1%")</f>
        <v>switching rate below 1%</v>
      </c>
      <c r="BF4" s="49" t="str">
        <f>IF('1b-NaturalGas'!$P$170="no, not regulated","not applicable (based on previous answers)","because these consumers do not have the legal right to switch providers")</f>
        <v>because these consumers do not have the legal right to switch providers</v>
      </c>
      <c r="BI4" s="49" t="str">
        <f>IF('1b-NaturalGas'!$P$170="no, not regulated","not applicable (based on previous answers)","yes")</f>
        <v>yes</v>
      </c>
      <c r="BL4" s="157">
        <v>0</v>
      </c>
      <c r="BM4" s="157">
        <f>IF('1b-NaturalGas'!$P$87="no","not applicable (based on previous answers)",ROUND(BL4,4))</f>
        <v>0</v>
      </c>
      <c r="BN4" s="157">
        <f>IF('1b-NaturalGas'!$P$88="no","not applicable (based on previous answers)",ROUND(BL4,4))</f>
        <v>0</v>
      </c>
      <c r="BO4" s="157">
        <f>IF('1b-NaturalGas'!$P$89="no","not applicable (based on previous answers)",ROUND(BL4,4))</f>
        <v>0</v>
      </c>
      <c r="BP4" s="157">
        <f>IF('1b-NaturalGas'!$P$90="no","not applicable (based on previous answers)",ROUND(BL4,4))</f>
        <v>0</v>
      </c>
      <c r="BQ4" s="157">
        <f>IF('1b-NaturalGas'!$P$91="no","not applicable (based on previous answers)",ROUND(BL4,4))</f>
        <v>0</v>
      </c>
      <c r="BX4" s="23"/>
      <c r="BY4" s="1" t="str">
        <f>IF('1bis-Regulator'!$P$51="no/not applicable"," ","no")</f>
        <v>no</v>
      </c>
      <c r="BZ4" s="1" t="str">
        <f>IF('1bis-Regulator'!$P$52="no/not applicable"," ","no")</f>
        <v>no</v>
      </c>
      <c r="CA4" s="1" t="str">
        <f>IF('1bis-Regulator'!$P$53="no/not applicable"," ","no")</f>
        <v>no</v>
      </c>
      <c r="CB4" s="1" t="str">
        <f>IF('1bis-Regulator'!$P$54="no/not applicable"," ","no")</f>
        <v>no</v>
      </c>
      <c r="CC4" s="1" t="str">
        <f>IF('1bis-Regulator'!$P$55="no/not applicable"," ","no")</f>
        <v>no</v>
      </c>
      <c r="CD4" s="1" t="str">
        <f>IF('1bis-Regulator'!$P$56="no/not applicable"," ","no")</f>
        <v>no</v>
      </c>
      <c r="CE4" s="1" t="str">
        <f>IF('1bis-Regulator'!$P$57="no/not applicable"," ","no")</f>
        <v>no</v>
      </c>
      <c r="CF4" s="1"/>
      <c r="CG4" s="49" t="str">
        <f>IF('1bis-Regulator'!$P$67="no/not applicable"," ","no/not applicable")</f>
        <v>no/not applicable</v>
      </c>
      <c r="CH4" s="49" t="str">
        <f>IF('1bis-Regulator'!$P$68="no/not applicable"," ","no/not applicable")</f>
        <v>no/not applicable</v>
      </c>
      <c r="CI4" s="49" t="str">
        <f>IF('1bis-Regulator'!$P$69="no/not applicable"," ","no/not applicable")</f>
        <v>no/not applicable</v>
      </c>
      <c r="CJ4" s="49" t="str">
        <f>IF(OR('1bis-Regulator'!$P$82="no",'1bis-Regulator'!$P$82="not applicable")," ","no")</f>
        <v>no</v>
      </c>
      <c r="CK4" s="49" t="str">
        <f>IF(OR('1bis-Regulator'!$P$85="no",'1bis-Regulator'!$P$85="not applicable")," ","no")</f>
        <v>no</v>
      </c>
      <c r="CL4" s="49" t="str">
        <f>IF(OR('1bis-Regulator'!$P$88="no",'1bis-Regulator'!$P$88="not applicable")," ","no")</f>
        <v>no</v>
      </c>
    </row>
    <row r="5" spans="1:90" ht="46" x14ac:dyDescent="0.25">
      <c r="A5" s="97"/>
      <c r="B5" s="134"/>
      <c r="C5" s="1" t="str">
        <f>IF('1a-Electricity'!$P$17="no"," ","no")</f>
        <v>no</v>
      </c>
      <c r="D5" s="1" t="str">
        <f>IF('1a-Electricity'!$P$18="no"," ","no")</f>
        <v>no</v>
      </c>
      <c r="E5" s="1" t="str">
        <f>IF('1a-Electricity'!$P$19="no"," ","no")</f>
        <v>no</v>
      </c>
      <c r="F5" s="1" t="str">
        <f>IF('1a-Electricity'!$P$22="no"," ","no")</f>
        <v>no</v>
      </c>
      <c r="I5" s="49" t="str">
        <f>IF('1a-Electricity'!$P$131="no"," ","between 10% and 40%")</f>
        <v>between 10% and 40%</v>
      </c>
      <c r="L5" s="49" t="str">
        <f>IF('1a-Electricity'!$P$135="no"," ","large &amp; medium non-domestic consumers")</f>
        <v>large &amp; medium non-domestic consumers</v>
      </c>
      <c r="O5" s="173" t="str">
        <f>IF('1a-Electricity'!$P$135="no"," ","switching rate more than 1% and less than 5%")</f>
        <v>switching rate more than 1% and less than 5%</v>
      </c>
      <c r="R5" s="49" t="str">
        <f>IF('1a-Electricity'!$P$140="no"," ","large &amp; medium non-domestic consumers")</f>
        <v>large &amp; medium non-domestic consumers</v>
      </c>
      <c r="U5" s="1" t="str">
        <f>IF('1a-Electricity'!$P$140="no"," ","no")</f>
        <v>no</v>
      </c>
      <c r="X5" s="49" t="str">
        <f>IF('1a-Electricity'!$P$151="no, not regulated"," "," because the market for these consumers is not yet effectively competitive")</f>
        <v xml:space="preserve"> because the market for these consumers is not yet effectively competitive</v>
      </c>
      <c r="AA5" s="1" t="str">
        <f>IF('1a-Electricity'!$P$154="no, not regulated"," ","no")</f>
        <v>no</v>
      </c>
      <c r="AD5" s="157">
        <f>AD4+0.001</f>
        <v>1E-3</v>
      </c>
      <c r="AE5" s="157">
        <f>IF('1a-Electricity'!$P$77="no","",ROUND(AD5,4))</f>
        <v>1E-3</v>
      </c>
      <c r="AF5" s="157">
        <f>IF('1a-Electricity'!$P$78="no","",ROUND(AD5,4))</f>
        <v>1E-3</v>
      </c>
      <c r="AG5" s="157">
        <f>IF('1a-Electricity'!$P$79="no","",ROUND(AD5,4))</f>
        <v>1E-3</v>
      </c>
      <c r="AN5" s="97"/>
      <c r="AO5" s="134"/>
      <c r="AP5" s="1" t="str">
        <f>IF('1b-NaturalGas'!$P$18="no"," ","no")</f>
        <v>no</v>
      </c>
      <c r="AQ5" s="1" t="str">
        <f>IF('1b-NaturalGas'!$P$19="no"," ","no")</f>
        <v>no</v>
      </c>
      <c r="AR5" s="1" t="str">
        <f>IF('1b-NaturalGas'!$P$20="no"," ","no")</f>
        <v>no</v>
      </c>
      <c r="AS5" s="1" t="str">
        <f>IF('1b-NaturalGas'!$P$23="no"," ","no")</f>
        <v>no</v>
      </c>
      <c r="AT5" s="1" t="str">
        <f>IF('1b-NaturalGas'!$P$24="no"," ","no")</f>
        <v>no</v>
      </c>
      <c r="AW5" s="49" t="str">
        <f>IF('1b-NaturalGas'!$P$156="no"," ","between 10% and 40%")</f>
        <v>between 10% and 40%</v>
      </c>
      <c r="AZ5" s="49" t="str">
        <f>IF('1b-NaturalGas'!$P$160="no"," ","large &amp; medium non-domestic consumers")</f>
        <v>large &amp; medium non-domestic consumers</v>
      </c>
      <c r="BC5" s="173" t="str">
        <f>IF('1b-NaturalGas'!$P$160="no"," ","switching rate more than 1% and less than 5%")</f>
        <v>switching rate more than 1% and less than 5%</v>
      </c>
      <c r="BF5" s="49" t="str">
        <f>IF('1b-NaturalGas'!$P$170="no, not regulated"," ","because the market for these consumers is not yet effectively competitive")</f>
        <v>because the market for these consumers is not yet effectively competitive</v>
      </c>
      <c r="BI5" s="1" t="str">
        <f>IF('1b-NaturalGas'!$P$170="no, not regulated"," ","no")</f>
        <v>no</v>
      </c>
      <c r="BL5" s="157">
        <f>BL4+0.001</f>
        <v>1E-3</v>
      </c>
      <c r="BM5" s="157">
        <f>IF('1b-NaturalGas'!$P$87="no","",ROUND(BL5,4))</f>
        <v>1E-3</v>
      </c>
      <c r="BN5" s="157">
        <f>IF('1b-NaturalGas'!$P$88="no","",ROUND(BL5,4))</f>
        <v>1E-3</v>
      </c>
      <c r="BO5" s="157">
        <f>IF('1b-NaturalGas'!$P$89="no","",ROUND(BL5,4))</f>
        <v>1E-3</v>
      </c>
      <c r="BP5" s="157">
        <f>IF('1b-NaturalGas'!$P$90="no","not applicable (based on previous answers)",ROUND(BL5,4))</f>
        <v>1E-3</v>
      </c>
      <c r="BQ5" s="157">
        <f>IF('1b-NaturalGas'!$P$91="no","not applicable (based on previous answers)",ROUND(BL5,4))</f>
        <v>1E-3</v>
      </c>
      <c r="BX5" s="23"/>
      <c r="BY5" s="23"/>
      <c r="BZ5" s="23"/>
      <c r="CA5" s="23"/>
      <c r="CB5" s="23"/>
      <c r="CC5" s="23"/>
      <c r="CD5" s="23"/>
      <c r="CE5" s="23"/>
      <c r="CF5" s="23"/>
      <c r="CG5" s="23"/>
      <c r="CH5" s="49"/>
      <c r="CI5" s="23"/>
      <c r="CJ5" s="23"/>
      <c r="CK5" s="23"/>
      <c r="CL5" s="23"/>
    </row>
    <row r="6" spans="1:90" s="23" customFormat="1" ht="34.5" x14ac:dyDescent="0.25">
      <c r="A6" s="97"/>
      <c r="B6" s="134"/>
      <c r="C6" s="1"/>
      <c r="D6" s="1"/>
      <c r="E6" s="1"/>
      <c r="F6" s="1"/>
      <c r="G6" s="129"/>
      <c r="H6" s="1"/>
      <c r="I6" s="49" t="str">
        <f>IF('1a-Electricity'!$P$131="no"," ","above 40%")</f>
        <v>above 40%</v>
      </c>
      <c r="J6" s="128"/>
      <c r="K6" s="1"/>
      <c r="L6" s="49" t="str">
        <f>IF('1a-Electricity'!$P$135="no"," ","all domestic and non-domestic consumers")</f>
        <v>all domestic and non-domestic consumers</v>
      </c>
      <c r="M6" s="128"/>
      <c r="N6" s="1"/>
      <c r="O6" s="173" t="str">
        <f>IF('1a-Electricity'!$P$135="no"," ","switching rate more than 5% and less than 10%")</f>
        <v>switching rate more than 5% and less than 10%</v>
      </c>
      <c r="P6" s="128"/>
      <c r="Q6" s="1"/>
      <c r="R6" s="49" t="str">
        <f>IF('1a-Electricity'!$P$140="no"," ","all domestic and non-domestic consumers")</f>
        <v>all domestic and non-domestic consumers</v>
      </c>
      <c r="S6" s="128"/>
      <c r="T6" s="1"/>
      <c r="U6" s="1"/>
      <c r="V6" s="128"/>
      <c r="W6" s="1"/>
      <c r="X6" s="49" t="str">
        <f>IF('1a-Electricity'!$P$151="no, not regulated"," ","other")</f>
        <v>other</v>
      </c>
      <c r="Y6" s="128"/>
      <c r="Z6" s="1"/>
      <c r="AA6" s="1"/>
      <c r="AB6" s="128"/>
      <c r="AC6" s="1"/>
      <c r="AD6" s="157">
        <f>AD5+0.001</f>
        <v>2E-3</v>
      </c>
      <c r="AE6" s="157">
        <f>IF('1a-Electricity'!$P$77="no","",ROUND(AD6,4))</f>
        <v>2E-3</v>
      </c>
      <c r="AF6" s="157">
        <f>IF('1a-Electricity'!$P$78="no","",ROUND(AD6,4))</f>
        <v>2E-3</v>
      </c>
      <c r="AG6" s="157">
        <f>IF('1a-Electricity'!$P$79="no","",ROUND(AD6,4))</f>
        <v>2E-3</v>
      </c>
      <c r="AH6" s="1"/>
      <c r="AI6" s="1"/>
      <c r="AJ6" s="1"/>
      <c r="AK6" s="155"/>
      <c r="AL6" s="1"/>
      <c r="AM6" s="1"/>
      <c r="AN6" s="97"/>
      <c r="AO6" s="134"/>
      <c r="AP6" s="1"/>
      <c r="AQ6" s="1"/>
      <c r="AR6" s="1"/>
      <c r="AS6" s="1"/>
      <c r="AT6" s="1"/>
      <c r="AU6" s="129"/>
      <c r="AV6" s="1"/>
      <c r="AW6" s="49" t="str">
        <f>IF('1b-NaturalGas'!$P$156="no"," ","above 40%")</f>
        <v>above 40%</v>
      </c>
      <c r="AX6" s="128"/>
      <c r="AY6" s="1"/>
      <c r="AZ6" s="49" t="str">
        <f>IF('1b-NaturalGas'!$P$160="no"," ","all domestic and non-domestic consumers")</f>
        <v>all domestic and non-domestic consumers</v>
      </c>
      <c r="BA6" s="128"/>
      <c r="BB6" s="1"/>
      <c r="BC6" s="173" t="str">
        <f>IF('1b-NaturalGas'!$P$160="no"," ","switching rate more than 5% and less than 10%")</f>
        <v>switching rate more than 5% and less than 10%</v>
      </c>
      <c r="BD6" s="128"/>
      <c r="BE6" s="1"/>
      <c r="BF6" s="49"/>
      <c r="BG6" s="128"/>
      <c r="BH6" s="1"/>
      <c r="BI6" s="1"/>
      <c r="BJ6" s="128"/>
      <c r="BK6" s="1"/>
      <c r="BL6" s="157"/>
      <c r="BM6" s="157"/>
      <c r="BN6" s="157"/>
      <c r="BO6" s="157"/>
      <c r="BP6" s="157"/>
      <c r="BQ6" s="157"/>
      <c r="BY6" s="49"/>
      <c r="BZ6" s="49"/>
      <c r="CA6" s="49"/>
      <c r="CB6" s="49"/>
      <c r="CC6" s="49"/>
      <c r="CD6" s="49"/>
      <c r="CE6" s="49"/>
      <c r="CF6" s="49"/>
      <c r="CG6" s="49"/>
      <c r="CH6" s="49"/>
      <c r="CI6" s="49"/>
      <c r="CJ6" s="49"/>
      <c r="CK6" s="49"/>
      <c r="CL6" s="49"/>
    </row>
    <row r="7" spans="1:90" ht="34.5" x14ac:dyDescent="0.25">
      <c r="A7" s="97"/>
      <c r="B7" s="134"/>
      <c r="I7" s="49" t="str">
        <f>IF('1a-Electricity'!$P$131="no"," ","we do not collect such data")</f>
        <v>we do not collect such data</v>
      </c>
      <c r="L7" s="49"/>
      <c r="O7" s="173" t="str">
        <f>IF('1a-Electricity'!$P$135="no"," ","switching above 10%")</f>
        <v>switching above 10%</v>
      </c>
      <c r="R7" s="49"/>
      <c r="AD7" s="157">
        <f>AD6+0.001</f>
        <v>3.0000000000000001E-3</v>
      </c>
      <c r="AE7" s="157">
        <f>IF('1a-Electricity'!$P$77="no","",ROUND(AD7,4))</f>
        <v>3.0000000000000001E-3</v>
      </c>
      <c r="AF7" s="157">
        <f>IF('1a-Electricity'!$P$78="no","",ROUND(AD7,4))</f>
        <v>3.0000000000000001E-3</v>
      </c>
      <c r="AG7" s="157">
        <f>IF('1a-Electricity'!$P$79="no","",ROUND(AD7,4))</f>
        <v>3.0000000000000001E-3</v>
      </c>
      <c r="AN7" s="97"/>
      <c r="AO7" s="134"/>
      <c r="AW7" s="49" t="str">
        <f>IF('1b-NaturalGas'!$P$156="no"," ","we do not collect such data")</f>
        <v>we do not collect such data</v>
      </c>
      <c r="AZ7" s="49"/>
      <c r="BC7" s="173" t="str">
        <f>IF('1b-NaturalGas'!$P$160="no"," ","switching above 10%")</f>
        <v>switching above 10%</v>
      </c>
      <c r="BF7" s="49" t="str">
        <f>IF('1b-NaturalGas'!$P$170="no, not regulated"," ","other")</f>
        <v>other</v>
      </c>
      <c r="BL7" s="157">
        <f>BL5+0.001</f>
        <v>2E-3</v>
      </c>
      <c r="BM7" s="157">
        <f>IF('1b-NaturalGas'!$P$87="no","",ROUND(BL7,4))</f>
        <v>2E-3</v>
      </c>
      <c r="BN7" s="157">
        <f>IF('1b-NaturalGas'!$P$88="no","",ROUND(BL7,4))</f>
        <v>2E-3</v>
      </c>
      <c r="BO7" s="157">
        <f>IF('1b-NaturalGas'!$P$89="no","",ROUND(BL7,4))</f>
        <v>2E-3</v>
      </c>
      <c r="BP7" s="157">
        <f>IF('1b-NaturalGas'!$P$90="no","not applicable (based on previous answers)",ROUND(BL7,4))</f>
        <v>2E-3</v>
      </c>
      <c r="BQ7" s="157">
        <f>IF('1b-NaturalGas'!$P$91="no","not applicable (based on previous answers)",ROUND(BL7,4))</f>
        <v>2E-3</v>
      </c>
      <c r="BX7" s="23"/>
      <c r="BY7" s="23"/>
      <c r="BZ7" s="23"/>
      <c r="CA7" s="23"/>
      <c r="CB7" s="23"/>
      <c r="CC7" s="23"/>
      <c r="CD7" s="23"/>
      <c r="CE7" s="23"/>
      <c r="CF7" s="23"/>
      <c r="CG7" s="49"/>
      <c r="CH7" s="23"/>
      <c r="CI7" s="23"/>
      <c r="CJ7" s="23"/>
      <c r="CK7" s="23"/>
      <c r="CL7" s="23"/>
    </row>
    <row r="8" spans="1:90" ht="23" x14ac:dyDescent="0.25">
      <c r="A8" s="97"/>
      <c r="B8" s="134"/>
      <c r="O8" s="173" t="str">
        <f>IF('1a-Electricity'!$P$135="no"," ","we do not collect such data")</f>
        <v>we do not collect such data</v>
      </c>
      <c r="AD8" s="157">
        <f t="shared" ref="AD8:AD59" si="1">AD7+0.001</f>
        <v>4.0000000000000001E-3</v>
      </c>
      <c r="AE8" s="157">
        <f>IF('1a-Electricity'!$P$77="no","",ROUND(AD8,4))</f>
        <v>4.0000000000000001E-3</v>
      </c>
      <c r="AF8" s="157">
        <f>IF('1a-Electricity'!$P$78="no","",ROUND(AD8,4))</f>
        <v>4.0000000000000001E-3</v>
      </c>
      <c r="AG8" s="157">
        <f>IF('1a-Electricity'!$P$79="no","",ROUND(AD8,4))</f>
        <v>4.0000000000000001E-3</v>
      </c>
      <c r="AN8" s="97"/>
      <c r="AO8" s="134"/>
      <c r="BC8" s="173" t="str">
        <f>IF('1b-NaturalGas'!$P$160="no"," ","we do not collect such data")</f>
        <v>we do not collect such data</v>
      </c>
      <c r="BL8" s="157">
        <f>BL7+0.001</f>
        <v>3.0000000000000001E-3</v>
      </c>
      <c r="BM8" s="157">
        <f>IF('1b-NaturalGas'!$P$87="no","",ROUND(BL8,4))</f>
        <v>3.0000000000000001E-3</v>
      </c>
      <c r="BN8" s="157">
        <f>IF('1b-NaturalGas'!$P$88="no","",ROUND(BL8,4))</f>
        <v>3.0000000000000001E-3</v>
      </c>
      <c r="BO8" s="157">
        <f>IF('1b-NaturalGas'!$P$89="no","",ROUND(BL8,4))</f>
        <v>3.0000000000000001E-3</v>
      </c>
      <c r="BP8" s="157">
        <f>IF('1b-NaturalGas'!$P$90="no","not applicable (based on previous answers)",ROUND(BL8,4))</f>
        <v>3.0000000000000001E-3</v>
      </c>
      <c r="BQ8" s="157">
        <f>IF('1b-NaturalGas'!$P$91="no","not applicable (based on previous answers)",ROUND(BL8,4))</f>
        <v>3.0000000000000001E-3</v>
      </c>
      <c r="BX8" s="23"/>
      <c r="BY8" s="23"/>
      <c r="BZ8" s="23"/>
      <c r="CA8" s="23"/>
      <c r="CB8" s="23"/>
      <c r="CC8" s="23"/>
      <c r="CD8" s="23"/>
      <c r="CE8" s="23"/>
      <c r="CF8" s="23"/>
      <c r="CG8" s="49"/>
      <c r="CH8" s="23"/>
      <c r="CI8" s="23"/>
      <c r="CJ8" s="23"/>
      <c r="CK8" s="23"/>
      <c r="CL8" s="23"/>
    </row>
    <row r="9" spans="1:90" s="23" customFormat="1" x14ac:dyDescent="0.25">
      <c r="A9" s="97"/>
      <c r="B9" s="134"/>
      <c r="C9" s="1"/>
      <c r="D9" s="1"/>
      <c r="E9" s="1"/>
      <c r="F9" s="1"/>
      <c r="G9" s="129"/>
      <c r="H9" s="1"/>
      <c r="I9" s="1"/>
      <c r="J9" s="128"/>
      <c r="K9" s="1"/>
      <c r="L9" s="1"/>
      <c r="M9" s="128"/>
      <c r="N9" s="1"/>
      <c r="O9" s="49"/>
      <c r="P9" s="128"/>
      <c r="Q9" s="1"/>
      <c r="R9" s="1"/>
      <c r="S9" s="128"/>
      <c r="T9" s="1"/>
      <c r="U9" s="1"/>
      <c r="V9" s="128"/>
      <c r="W9" s="1"/>
      <c r="X9" s="49"/>
      <c r="Y9" s="128"/>
      <c r="Z9" s="1"/>
      <c r="AA9" s="1"/>
      <c r="AB9" s="128"/>
      <c r="AC9" s="1"/>
      <c r="AD9" s="157">
        <f>AD8+0.001</f>
        <v>5.0000000000000001E-3</v>
      </c>
      <c r="AE9" s="157">
        <f>IF('1a-Electricity'!$P$77="no","",ROUND(AD9,4))</f>
        <v>5.0000000000000001E-3</v>
      </c>
      <c r="AF9" s="157">
        <f>IF('1a-Electricity'!$P$78="no","",ROUND(AD9,4))</f>
        <v>5.0000000000000001E-3</v>
      </c>
      <c r="AG9" s="157">
        <f>IF('1a-Electricity'!$P$79="no","",ROUND(AD9,4))</f>
        <v>5.0000000000000001E-3</v>
      </c>
      <c r="AH9" s="1"/>
      <c r="AI9" s="1"/>
      <c r="AJ9" s="1"/>
      <c r="AK9" s="155"/>
      <c r="AL9" s="1"/>
      <c r="AM9" s="1"/>
      <c r="AN9" s="97"/>
      <c r="AO9" s="134"/>
      <c r="AP9" s="1"/>
      <c r="AQ9" s="1"/>
      <c r="AR9" s="1"/>
      <c r="AS9" s="1"/>
      <c r="AT9" s="1"/>
      <c r="AU9" s="129"/>
      <c r="AV9" s="1"/>
      <c r="AW9" s="1"/>
      <c r="AX9" s="128"/>
      <c r="AY9" s="1"/>
      <c r="AZ9" s="1"/>
      <c r="BA9" s="128"/>
      <c r="BB9" s="1"/>
      <c r="BC9" s="49"/>
      <c r="BD9" s="128"/>
      <c r="BE9" s="1"/>
      <c r="BF9" s="49"/>
      <c r="BG9" s="128"/>
      <c r="BH9" s="1"/>
      <c r="BI9" s="1"/>
      <c r="BJ9" s="128"/>
      <c r="BK9" s="1"/>
      <c r="BL9" s="157">
        <f t="shared" ref="BL9:BL60" si="2">BL8+0.001</f>
        <v>4.0000000000000001E-3</v>
      </c>
      <c r="BM9" s="157">
        <f>IF('1b-NaturalGas'!$P$87="no","",ROUND(BL9,4))</f>
        <v>4.0000000000000001E-3</v>
      </c>
      <c r="BN9" s="157">
        <f>IF('1b-NaturalGas'!$P$88="no","",ROUND(BL9,4))</f>
        <v>4.0000000000000001E-3</v>
      </c>
      <c r="BO9" s="157">
        <f>IF('1b-NaturalGas'!$P$89="no","",ROUND(BL9,4))</f>
        <v>4.0000000000000001E-3</v>
      </c>
      <c r="BP9" s="157">
        <f>IF('1b-NaturalGas'!$P$90="no","not applicable (based on previous answers)",ROUND(BL9,4))</f>
        <v>4.0000000000000001E-3</v>
      </c>
      <c r="BQ9" s="157">
        <f>IF('1b-NaturalGas'!$P$91="no","not applicable (based on previous answers)",ROUND(BL9,4))</f>
        <v>4.0000000000000001E-3</v>
      </c>
      <c r="CG9" s="49"/>
    </row>
    <row r="10" spans="1:90" x14ac:dyDescent="0.25">
      <c r="A10" s="97"/>
      <c r="B10" s="134"/>
      <c r="O10" s="49"/>
      <c r="AD10" s="157">
        <f t="shared" si="1"/>
        <v>6.0000000000000001E-3</v>
      </c>
      <c r="AE10" s="157">
        <f>IF('1a-Electricity'!$P$77="no","",ROUND(AD10,4))</f>
        <v>6.0000000000000001E-3</v>
      </c>
      <c r="AF10" s="157">
        <f>IF('1a-Electricity'!$P$78="no","",ROUND(AD10,4))</f>
        <v>6.0000000000000001E-3</v>
      </c>
      <c r="AG10" s="157">
        <f>IF('1a-Electricity'!$P$79="no","",ROUND(AD10,4))</f>
        <v>6.0000000000000001E-3</v>
      </c>
      <c r="AN10" s="97"/>
      <c r="AO10" s="134"/>
      <c r="BC10" s="49"/>
      <c r="BL10" s="157">
        <f>BL9+0.001</f>
        <v>5.0000000000000001E-3</v>
      </c>
      <c r="BM10" s="157">
        <f>IF('1b-NaturalGas'!$P$87="no","",ROUND(BL10,4))</f>
        <v>5.0000000000000001E-3</v>
      </c>
      <c r="BN10" s="157">
        <f>IF('1b-NaturalGas'!$P$88="no","",ROUND(BL10,4))</f>
        <v>5.0000000000000001E-3</v>
      </c>
      <c r="BO10" s="157">
        <f>IF('1b-NaturalGas'!$P$89="no","",ROUND(BL10,4))</f>
        <v>5.0000000000000001E-3</v>
      </c>
      <c r="BP10" s="157">
        <f>IF('1b-NaturalGas'!$P$90="no","not applicable (based on previous answers)",ROUND(BL10,4))</f>
        <v>5.0000000000000001E-3</v>
      </c>
      <c r="BQ10" s="157">
        <f>IF('1b-NaturalGas'!$P$91="no","not applicable (based on previous answers)",ROUND(BL10,4))</f>
        <v>5.0000000000000001E-3</v>
      </c>
      <c r="BX10" s="23"/>
      <c r="BY10" s="23"/>
      <c r="BZ10" s="23"/>
      <c r="CA10" s="23"/>
      <c r="CB10" s="23"/>
      <c r="CC10" s="23"/>
      <c r="CD10" s="23"/>
      <c r="CE10" s="23"/>
      <c r="CF10" s="23"/>
      <c r="CG10" s="23"/>
      <c r="CH10" s="23"/>
      <c r="CI10" s="23"/>
      <c r="CJ10" s="23"/>
      <c r="CK10" s="23"/>
      <c r="CL10" s="23"/>
    </row>
    <row r="11" spans="1:90" x14ac:dyDescent="0.25">
      <c r="A11" s="97"/>
      <c r="B11" s="134"/>
      <c r="O11" s="49"/>
      <c r="AD11" s="157">
        <f t="shared" si="1"/>
        <v>7.0000000000000001E-3</v>
      </c>
      <c r="AE11" s="157">
        <f>IF('1a-Electricity'!$P$77="no","",ROUND(AD11,4))</f>
        <v>7.0000000000000001E-3</v>
      </c>
      <c r="AF11" s="157">
        <f>IF('1a-Electricity'!$P$78="no","",ROUND(AD11,4))</f>
        <v>7.0000000000000001E-3</v>
      </c>
      <c r="AG11" s="157">
        <f>IF('1a-Electricity'!$P$79="no","",ROUND(AD11,4))</f>
        <v>7.0000000000000001E-3</v>
      </c>
      <c r="AN11" s="97"/>
      <c r="AO11" s="134"/>
      <c r="BC11" s="49"/>
      <c r="BL11" s="157">
        <f t="shared" si="2"/>
        <v>6.0000000000000001E-3</v>
      </c>
      <c r="BM11" s="157">
        <f>IF('1b-NaturalGas'!$P$87="no","",ROUND(BL11,4))</f>
        <v>6.0000000000000001E-3</v>
      </c>
      <c r="BN11" s="157">
        <f>IF('1b-NaturalGas'!$P$88="no","",ROUND(BL11,4))</f>
        <v>6.0000000000000001E-3</v>
      </c>
      <c r="BO11" s="157">
        <f>IF('1b-NaturalGas'!$P$89="no","",ROUND(BL11,4))</f>
        <v>6.0000000000000001E-3</v>
      </c>
      <c r="BP11" s="157">
        <f>IF('1b-NaturalGas'!$P$90="no","not applicable (based on previous answers)",ROUND(BL11,4))</f>
        <v>6.0000000000000001E-3</v>
      </c>
      <c r="BQ11" s="157">
        <f>IF('1b-NaturalGas'!$P$91="no","not applicable (based on previous answers)",ROUND(BL11,4))</f>
        <v>6.0000000000000001E-3</v>
      </c>
      <c r="BX11" s="23"/>
      <c r="BY11" s="1">
        <f>IF(LEFT(BY13,14)="not applicable",1,COUNTA(BY13:BY14))</f>
        <v>2</v>
      </c>
      <c r="BZ11" s="1">
        <f t="shared" ref="BZ11:CL11" si="3">IF(LEFT(BZ13,14)="not applicable",1,COUNTA(BZ13:BZ14))</f>
        <v>2</v>
      </c>
      <c r="CA11" s="1">
        <f t="shared" si="3"/>
        <v>2</v>
      </c>
      <c r="CB11" s="1">
        <f t="shared" si="3"/>
        <v>2</v>
      </c>
      <c r="CC11" s="1">
        <f t="shared" si="3"/>
        <v>2</v>
      </c>
      <c r="CD11" s="1">
        <f t="shared" si="3"/>
        <v>2</v>
      </c>
      <c r="CE11" s="1">
        <f t="shared" si="3"/>
        <v>2</v>
      </c>
      <c r="CF11" s="1"/>
      <c r="CG11" s="1">
        <f t="shared" si="3"/>
        <v>2</v>
      </c>
      <c r="CH11" s="1">
        <f t="shared" si="3"/>
        <v>2</v>
      </c>
      <c r="CI11" s="1">
        <f t="shared" si="3"/>
        <v>2</v>
      </c>
      <c r="CJ11" s="1">
        <f t="shared" si="3"/>
        <v>2</v>
      </c>
      <c r="CK11" s="1">
        <f t="shared" si="3"/>
        <v>2</v>
      </c>
      <c r="CL11" s="1">
        <f t="shared" si="3"/>
        <v>2</v>
      </c>
    </row>
    <row r="12" spans="1:90" ht="23" x14ac:dyDescent="0.25">
      <c r="A12" s="97" t="s">
        <v>935</v>
      </c>
      <c r="B12" s="134"/>
      <c r="C12" s="1">
        <f>IF(LEFT(C14,14)="not applicable",1,COUNTA(C14:C15))</f>
        <v>2</v>
      </c>
      <c r="D12" s="1">
        <f>IF(LEFT(D14,14)="not applicable",1,COUNTA(D14:D15))</f>
        <v>2</v>
      </c>
      <c r="E12" s="1">
        <f>IF(LEFT(E14,14)="not applicable",1,COUNTA(E14:E15))</f>
        <v>2</v>
      </c>
      <c r="F12" s="1">
        <f>IF(LEFT(F14,14)="not applicable",1,COUNTA(F14:F15))</f>
        <v>2</v>
      </c>
      <c r="I12" s="1">
        <f>IF(LEFT(I14,14)="not applicable",1,COUNTA(I14:I17))</f>
        <v>4</v>
      </c>
      <c r="L12" s="1">
        <f>IF(LEFT(L14,14)="not applicable",1,COUNTA(L14:L16))</f>
        <v>3</v>
      </c>
      <c r="O12" s="1">
        <f>IF(LEFT(O14,14)="not applicable",1,COUNTA(O14:O18))</f>
        <v>5</v>
      </c>
      <c r="R12" s="1">
        <f>IF(LEFT(R14,14)="not applicable",1,COUNTA(R14:R16))</f>
        <v>3</v>
      </c>
      <c r="U12" s="1">
        <f>IF(LEFT(U14,14)="not applicable",1,COUNTA(U14:U15))</f>
        <v>2</v>
      </c>
      <c r="X12" s="49">
        <f>IF(LEFT(X14,14)="not applicable",1,COUNTA(X14:X16))</f>
        <v>3</v>
      </c>
      <c r="AA12" s="1">
        <f>IF(LEFT(AA14,14)="not applicable",1,COUNTA(AA14:AA15))</f>
        <v>2</v>
      </c>
      <c r="AD12" s="157">
        <f t="shared" si="1"/>
        <v>8.0000000000000002E-3</v>
      </c>
      <c r="AE12" s="157">
        <f>IF('1a-Electricity'!$P$77="no","",ROUND(AD12,4))</f>
        <v>8.0000000000000002E-3</v>
      </c>
      <c r="AF12" s="157">
        <f>IF('1a-Electricity'!$P$78="no","",ROUND(AD12,4))</f>
        <v>8.0000000000000002E-3</v>
      </c>
      <c r="AG12" s="157">
        <f>IF('1a-Electricity'!$P$79="no","",ROUND(AD12,4))</f>
        <v>8.0000000000000002E-3</v>
      </c>
      <c r="AN12" s="97" t="s">
        <v>935</v>
      </c>
      <c r="AO12" s="134"/>
      <c r="AP12" s="1">
        <f>IF(LEFT(AP14,14)="not applicable",1,COUNTA(AP14:AP15))</f>
        <v>2</v>
      </c>
      <c r="AQ12" s="1">
        <f>IF(LEFT(AQ14,14)="not applicable",1,COUNTA(AQ14:AQ15))</f>
        <v>2</v>
      </c>
      <c r="AR12" s="1">
        <f>IF(LEFT(AR14,14)="not applicable",1,COUNTA(AR14:AR15))</f>
        <v>2</v>
      </c>
      <c r="AS12" s="1">
        <f>IF(LEFT(AS14,14)="not applicable",1,COUNTA(AS14:AS15))</f>
        <v>2</v>
      </c>
      <c r="AT12" s="1">
        <f>IF(LEFT(AT14,14)="not applicable",1,COUNTA(AT14:AT15))</f>
        <v>2</v>
      </c>
      <c r="AW12" s="1">
        <f>IF(LEFT(AW14,14)="not applicable",1,COUNTA(AW14:AW17))</f>
        <v>4</v>
      </c>
      <c r="AZ12" s="1">
        <f>IF(LEFT(AZ14,14)="not applicable",1,COUNTA(AZ14:AZ16))</f>
        <v>3</v>
      </c>
      <c r="BC12" s="1">
        <f>IF(LEFT(BC14,14)="not applicable",1,COUNTA(BC14:BC18))</f>
        <v>5</v>
      </c>
      <c r="BF12" s="49">
        <f>IF(LEFT(BF14,14)="not applicable",1,COUNTA(BF14:BF16))</f>
        <v>3</v>
      </c>
      <c r="BI12" s="1">
        <f>IF(LEFT(BI14,14)="not applicable",1,COUNTA(BI14:BI15))</f>
        <v>2</v>
      </c>
      <c r="BL12" s="157">
        <f t="shared" si="2"/>
        <v>7.0000000000000001E-3</v>
      </c>
      <c r="BM12" s="157">
        <f>IF('1b-NaturalGas'!$P$87="no","",ROUND(BL12,4))</f>
        <v>7.0000000000000001E-3</v>
      </c>
      <c r="BN12" s="157">
        <f>IF('1b-NaturalGas'!$P$88="no","",ROUND(BL12,4))</f>
        <v>7.0000000000000001E-3</v>
      </c>
      <c r="BO12" s="157">
        <f>IF('1b-NaturalGas'!$P$89="no","",ROUND(BL12,4))</f>
        <v>7.0000000000000001E-3</v>
      </c>
      <c r="BP12" s="157">
        <f>IF('1b-NaturalGas'!$P$90="no","not applicable (based on previous answers)",ROUND(BL12,4))</f>
        <v>7.0000000000000001E-3</v>
      </c>
      <c r="BQ12" s="157">
        <f>IF('1b-NaturalGas'!$P$91="no","not applicable (based on previous answers)",ROUND(BL12,4))</f>
        <v>7.0000000000000001E-3</v>
      </c>
      <c r="BX12" s="23"/>
      <c r="BY12" s="49" t="s">
        <v>801</v>
      </c>
      <c r="BZ12" s="49" t="s">
        <v>802</v>
      </c>
      <c r="CA12" s="49" t="s">
        <v>803</v>
      </c>
      <c r="CB12" s="49" t="s">
        <v>804</v>
      </c>
      <c r="CC12" s="49" t="s">
        <v>805</v>
      </c>
      <c r="CD12" s="49" t="s">
        <v>806</v>
      </c>
      <c r="CE12" s="49" t="s">
        <v>807</v>
      </c>
      <c r="CF12" s="49"/>
      <c r="CG12" s="49" t="s">
        <v>808</v>
      </c>
      <c r="CH12" s="49" t="s">
        <v>809</v>
      </c>
      <c r="CI12" s="49" t="s">
        <v>810</v>
      </c>
      <c r="CJ12" s="49" t="s">
        <v>811</v>
      </c>
      <c r="CK12" s="49" t="s">
        <v>812</v>
      </c>
      <c r="CL12" s="49" t="s">
        <v>813</v>
      </c>
    </row>
    <row r="13" spans="1:90" ht="46" x14ac:dyDescent="0.25">
      <c r="A13" s="97" t="s">
        <v>936</v>
      </c>
      <c r="B13" s="134"/>
      <c r="C13" s="133" t="s">
        <v>382</v>
      </c>
      <c r="D13" s="133" t="s">
        <v>383</v>
      </c>
      <c r="E13" s="133" t="s">
        <v>385</v>
      </c>
      <c r="F13" s="133" t="s">
        <v>384</v>
      </c>
      <c r="I13" s="1" t="s">
        <v>619</v>
      </c>
      <c r="L13" s="1" t="s">
        <v>621</v>
      </c>
      <c r="O13" s="1" t="s">
        <v>620</v>
      </c>
      <c r="R13" s="136" t="s">
        <v>622</v>
      </c>
      <c r="U13" s="1" t="s">
        <v>623</v>
      </c>
      <c r="X13" s="49" t="s">
        <v>624</v>
      </c>
      <c r="AA13" s="1" t="s">
        <v>625</v>
      </c>
      <c r="AD13" s="157">
        <f t="shared" si="1"/>
        <v>9.0000000000000011E-3</v>
      </c>
      <c r="AE13" s="157">
        <f>IF('1a-Electricity'!$P$77="no","",ROUND(AD13,4))</f>
        <v>8.9999999999999993E-3</v>
      </c>
      <c r="AF13" s="157">
        <f>IF('1a-Electricity'!$P$78="no","",ROUND(AD13,4))</f>
        <v>8.9999999999999993E-3</v>
      </c>
      <c r="AG13" s="157">
        <f>IF('1a-Electricity'!$P$79="no","",ROUND(AD13,4))</f>
        <v>8.9999999999999993E-3</v>
      </c>
      <c r="AN13" s="97" t="s">
        <v>936</v>
      </c>
      <c r="AO13" s="134"/>
      <c r="AP13" s="133" t="s">
        <v>499</v>
      </c>
      <c r="AQ13" s="133" t="s">
        <v>500</v>
      </c>
      <c r="AR13" s="133" t="s">
        <v>503</v>
      </c>
      <c r="AS13" s="133" t="s">
        <v>501</v>
      </c>
      <c r="AT13" s="133" t="s">
        <v>502</v>
      </c>
      <c r="AW13" s="1" t="s">
        <v>512</v>
      </c>
      <c r="AZ13" s="1" t="s">
        <v>495</v>
      </c>
      <c r="BC13" s="1" t="s">
        <v>496</v>
      </c>
      <c r="BF13" s="49" t="s">
        <v>497</v>
      </c>
      <c r="BI13" s="1" t="s">
        <v>498</v>
      </c>
      <c r="BL13" s="157">
        <f t="shared" si="2"/>
        <v>8.0000000000000002E-3</v>
      </c>
      <c r="BM13" s="157">
        <f>IF('1b-NaturalGas'!$P$87="no","",ROUND(BL13,4))</f>
        <v>8.0000000000000002E-3</v>
      </c>
      <c r="BN13" s="157">
        <f>IF('1b-NaturalGas'!$P$88="no","",ROUND(BL13,4))</f>
        <v>8.0000000000000002E-3</v>
      </c>
      <c r="BO13" s="157">
        <f>IF('1b-NaturalGas'!$P$89="no","",ROUND(BL13,4))</f>
        <v>8.0000000000000002E-3</v>
      </c>
      <c r="BP13" s="157">
        <f>IF('1b-NaturalGas'!$P$90="no","not applicable (based on previous answers)",ROUND(BL13,4))</f>
        <v>8.0000000000000002E-3</v>
      </c>
      <c r="BQ13" s="157">
        <f>IF('1b-NaturalGas'!$P$91="no","not applicable (based on previous answers)",ROUND(BL13,4))</f>
        <v>8.0000000000000002E-3</v>
      </c>
      <c r="BX13" s="23"/>
      <c r="BY13" s="49" t="str">
        <f>IF('1bis-Regulator'!$AB$51="no/not applicable","not applicable (Q1b.b.10 answered with 'no')","yes (please provide link)")</f>
        <v>yes (please provide link)</v>
      </c>
      <c r="BZ13" s="49" t="str">
        <f>IF('1bis-Regulator'!$AB$52="no/not applicable","not applicable (Q1b.b.10 answered with 'no')","yes (please provide link)")</f>
        <v>yes (please provide link)</v>
      </c>
      <c r="CA13" s="49" t="str">
        <f>IF('1bis-Regulator'!$AB$53="no/not applicable","not applicable (Q1b.b.10 answered with 'no')","yes (please provide link)")</f>
        <v>yes (please provide link)</v>
      </c>
      <c r="CB13" s="49" t="str">
        <f>IF('1bis-Regulator'!$AB$54="no/not applicable","not applicable (Q1b.b.10 answered with 'no')","yes (please provide link)")</f>
        <v>yes (please provide link)</v>
      </c>
      <c r="CC13" s="49" t="str">
        <f>IF('1bis-Regulator'!$AB$55="no/not applicable","not applicable (Q1b.b.10 answered with 'no')","yes (please provide link)")</f>
        <v>yes (please provide link)</v>
      </c>
      <c r="CD13" s="49" t="str">
        <f>IF('1bis-Regulator'!$AB$56="no/not applicable","not applicable (Q1b.b.10 answered with 'no')","yes (please provide link)")</f>
        <v>yes (please provide link)</v>
      </c>
      <c r="CE13" s="49" t="str">
        <f>IF('1bis-Regulator'!$AB$57="no/not applicable","not applicable (Q1b.b.10 answered with 'no')","yes (please provide link)")</f>
        <v>yes (please provide link)</v>
      </c>
      <c r="CF13" s="1"/>
      <c r="CG13" s="1" t="str">
        <f>IF('1bis-Regulator'!$AB$67="no/not applicable","not applicable (Q1b.b.11 answered with 'no/not applicable')","yes")</f>
        <v>yes</v>
      </c>
      <c r="CH13" s="1" t="str">
        <f>IF('1bis-Regulator'!$AB$68="no/not applicable","not applicable (Q1b.b.11 answered with 'no/not applicable')","yes")</f>
        <v>yes</v>
      </c>
      <c r="CI13" s="1" t="str">
        <f>IF('1bis-Regulator'!$AB$69="no/not applicable","not applicable (Q1b.b.11 answered with 'no/not applicable')","yes")</f>
        <v>yes</v>
      </c>
      <c r="CJ13" s="1" t="str">
        <f>IF(OR('1bis-Regulator'!$AB$82="no",'1bis-Regulator'!$AB$82="not applicable"),"not applicable (Q1b.c.6 answered with 'no')","yes")</f>
        <v>yes</v>
      </c>
      <c r="CK13" s="1" t="str">
        <f>IF(OR('1bis-Regulator'!$AB$85="no",'1bis-Regulator'!$AB$85="not applicable"),"not applicable (Q1b.c.7 answered with 'no')","yes")</f>
        <v>yes</v>
      </c>
      <c r="CL13" s="1" t="str">
        <f>IF(OR('1bis-Regulator'!$AB$88="no",'1bis-Regulator'!$AB$88="not applicable"),"not applicable (Q1b.c.8 answered with 'no')","yes")</f>
        <v>yes</v>
      </c>
    </row>
    <row r="14" spans="1:90" ht="46" x14ac:dyDescent="0.25">
      <c r="A14" s="97"/>
      <c r="B14" s="134"/>
      <c r="C14" s="1" t="str">
        <f>IF('1a-Electricity'!$AB$17="no","not applicable (based on previous answers)","yes")</f>
        <v>yes</v>
      </c>
      <c r="D14" s="1" t="str">
        <f>IF('1a-Electricity'!$AB$18="no","not applicable (based on previous answers)","yes")</f>
        <v>yes</v>
      </c>
      <c r="E14" s="1" t="str">
        <f>IF('1a-Electricity'!$AB$19="no","not applicable (based on previous answers)","yes")</f>
        <v>yes</v>
      </c>
      <c r="F14" s="1" t="str">
        <f>IF('1a-Electricity'!$AB$22="no","not applicable (based on previous answers)","yes")</f>
        <v>yes</v>
      </c>
      <c r="I14" s="1" t="str">
        <f>IF('1a-Electricity'!$AB$131="no","not applicable (based on previous answers)","below 10%")</f>
        <v>below 10%</v>
      </c>
      <c r="L14" s="49" t="str">
        <f>IF('1a-Electricity'!$AB$135="no","not applicable (based on previous answers)","only large non-domestic consumers")</f>
        <v>only large non-domestic consumers</v>
      </c>
      <c r="O14" s="49" t="str">
        <f>IF('1a-Electricity'!$AB$135="no","not applicable (based on previous answers)","switching rate below 1%")</f>
        <v>switching rate below 1%</v>
      </c>
      <c r="R14" s="49" t="str">
        <f>IF('1a-Electricity'!$AB$140="no","not applicable (based on previous answers)","only large non-domestic consumers")</f>
        <v>only large non-domestic consumers</v>
      </c>
      <c r="U14" s="1" t="str">
        <f>IF('1a-Electricity'!$AB$140="no","not applicable (based on previous answers)","yes")</f>
        <v>yes</v>
      </c>
      <c r="X14" s="49" t="str">
        <f>IF('1a-Electricity'!$AB$151="no, not regulated","not applicable (based on previous answers)","because these consumers do not have the legal right to switch providers")</f>
        <v>because these consumers do not have the legal right to switch providers</v>
      </c>
      <c r="AA14" s="1" t="str">
        <f>IF('1a-Electricity'!$AB$151="no, not regulated","not applicable (based on previous answers)","yes")</f>
        <v>yes</v>
      </c>
      <c r="AD14" s="157">
        <f t="shared" si="1"/>
        <v>1.0000000000000002E-2</v>
      </c>
      <c r="AE14" s="157">
        <f>IF('1a-Electricity'!$P$77="no","",ROUND(AD14,4))</f>
        <v>0.01</v>
      </c>
      <c r="AF14" s="157">
        <f>IF('1a-Electricity'!$P$78="no","",ROUND(AD14,4))</f>
        <v>0.01</v>
      </c>
      <c r="AG14" s="157">
        <f>IF('1a-Electricity'!$P$79="no","",ROUND(AD14,4))</f>
        <v>0.01</v>
      </c>
      <c r="AN14" s="97"/>
      <c r="AO14" s="134"/>
      <c r="AP14" s="1" t="str">
        <f>IF('1b-NaturalGas'!$AB$18="no","not applicable (based on previous answers)","yes")</f>
        <v>yes</v>
      </c>
      <c r="AQ14" s="1" t="str">
        <f>IF('1b-NaturalGas'!$AB$19="no","not applicable (based on previous answers)","yes")</f>
        <v>yes</v>
      </c>
      <c r="AR14" s="1" t="str">
        <f>IF('1b-NaturalGas'!$AB$20="no","not applicable (based on previous answers)","yes")</f>
        <v>yes</v>
      </c>
      <c r="AS14" s="1" t="str">
        <f>IF('1b-NaturalGas'!$AB$23="no","not applicable (based on previous answers)","yes")</f>
        <v>yes</v>
      </c>
      <c r="AT14" s="1" t="str">
        <f>IF('1b-NaturalGas'!$AB$24="no","not applicable (based on previous answers)","yes")</f>
        <v>yes</v>
      </c>
      <c r="AW14" s="1" t="str">
        <f>IF('1b-NaturalGas'!$AB$156="no","not applicable (based on previous answers)","below 10%")</f>
        <v>below 10%</v>
      </c>
      <c r="AZ14" s="49" t="str">
        <f>IF('1b-NaturalGas'!$AB$160="no","not applicable (based on previous answers)","only large non-domestic consumers")</f>
        <v>only large non-domestic consumers</v>
      </c>
      <c r="BC14" s="49" t="str">
        <f>IF('1b-NaturalGas'!$AB$160="no","not applicable (based on previous answers)","switching rate below 1%")</f>
        <v>switching rate below 1%</v>
      </c>
      <c r="BF14" s="49" t="str">
        <f>IF('1b-NaturalGas'!$AB$170="no, not regulated","not applicable (based on previous answers)","because these consumers do not have the legal right to switch providers")</f>
        <v>because these consumers do not have the legal right to switch providers</v>
      </c>
      <c r="BI14" s="1" t="str">
        <f>IF('1b-NaturalGas'!$AB$170="no, not regulated","not applicable (based on previous answers)","yes")</f>
        <v>yes</v>
      </c>
      <c r="BL14" s="157">
        <f t="shared" si="2"/>
        <v>9.0000000000000011E-3</v>
      </c>
      <c r="BM14" s="157">
        <f>IF('1b-NaturalGas'!$P$87="no","",ROUND(BL14,4))</f>
        <v>8.9999999999999993E-3</v>
      </c>
      <c r="BN14" s="157">
        <f>IF('1b-NaturalGas'!$P$88="no","",ROUND(BL14,4))</f>
        <v>8.9999999999999993E-3</v>
      </c>
      <c r="BO14" s="157">
        <f>IF('1b-NaturalGas'!$P$89="no","",ROUND(BL14,4))</f>
        <v>8.9999999999999993E-3</v>
      </c>
      <c r="BP14" s="157">
        <f>IF('1b-NaturalGas'!$P$90="no","not applicable (based on previous answers)",ROUND(BL14,4))</f>
        <v>8.9999999999999993E-3</v>
      </c>
      <c r="BQ14" s="157">
        <f>IF('1b-NaturalGas'!$P$91="no","not applicable (based on previous answers)",ROUND(BL14,4))</f>
        <v>8.9999999999999993E-3</v>
      </c>
      <c r="BX14" s="23"/>
      <c r="BY14" s="1" t="str">
        <f>IF('1bis-Regulator'!$AB$51="no/not applicable"," ","no")</f>
        <v>no</v>
      </c>
      <c r="BZ14" s="1" t="str">
        <f>IF('1bis-Regulator'!$AB$52="no/not applicable"," ","no")</f>
        <v>no</v>
      </c>
      <c r="CA14" s="1" t="str">
        <f>IF('1bis-Regulator'!$AB$53="no/not applicable"," ","no")</f>
        <v>no</v>
      </c>
      <c r="CB14" s="1" t="str">
        <f>IF('1bis-Regulator'!$AB$54="no/not applicable"," ","no")</f>
        <v>no</v>
      </c>
      <c r="CC14" s="1" t="str">
        <f>IF('1bis-Regulator'!$AB$55="no/not applicable"," ","no")</f>
        <v>no</v>
      </c>
      <c r="CD14" s="1" t="str">
        <f>IF('1bis-Regulator'!$AB$56="no/not applicable"," ","no")</f>
        <v>no</v>
      </c>
      <c r="CE14" s="1" t="str">
        <f>IF('1bis-Regulator'!$AB$57="no/not applicable"," ","no")</f>
        <v>no</v>
      </c>
      <c r="CF14" s="1"/>
      <c r="CG14" s="49" t="str">
        <f>IF('1bis-Regulator'!$AB$67="no/not applicable"," ","no/not applicable")</f>
        <v>no/not applicable</v>
      </c>
      <c r="CH14" s="49" t="str">
        <f>IF('1bis-Regulator'!$AB$68="no/not applicable"," ","no/not applicable")</f>
        <v>no/not applicable</v>
      </c>
      <c r="CI14" s="49" t="str">
        <f>IF('1bis-Regulator'!$AB$69="no/not applicable"," ","no/not applicable")</f>
        <v>no/not applicable</v>
      </c>
      <c r="CJ14" s="49" t="str">
        <f>IF(OR('1bis-Regulator'!$AB$82="no",'1bis-Regulator'!$AB$82="not applicable")," ","no")</f>
        <v>no</v>
      </c>
      <c r="CK14" s="49" t="str">
        <f>IF(OR('1bis-Regulator'!$AB$85="no",'1bis-Regulator'!$AB$85="not applicable")," ","no")</f>
        <v>no</v>
      </c>
      <c r="CL14" s="49" t="str">
        <f>IF(OR('1bis-Regulator'!$AB$88="no",'1bis-Regulator'!$AB$88="not applicable")," ","no")</f>
        <v>no</v>
      </c>
    </row>
    <row r="15" spans="1:90" ht="46" x14ac:dyDescent="0.25">
      <c r="A15" s="97"/>
      <c r="B15" s="134"/>
      <c r="C15" s="1" t="str">
        <f>IF('1a-Electricity'!$AB$17="no"," ","no")</f>
        <v>no</v>
      </c>
      <c r="D15" s="1" t="str">
        <f>IF('1a-Electricity'!$AB$18="no"," ","no")</f>
        <v>no</v>
      </c>
      <c r="E15" s="1" t="str">
        <f>IF('1a-Electricity'!$AB$19="no"," ","no")</f>
        <v>no</v>
      </c>
      <c r="F15" s="1" t="str">
        <f>IF('1a-Electricity'!$AB$22="no"," ","no")</f>
        <v>no</v>
      </c>
      <c r="I15" s="49" t="str">
        <f>IF('1a-Electricity'!$AB$131="no"," ","between 10% and 40%")</f>
        <v>between 10% and 40%</v>
      </c>
      <c r="L15" s="49" t="str">
        <f>IF('1a-Electricity'!$AB$135="no"," ","large &amp; medium non-domestic consumers")</f>
        <v>large &amp; medium non-domestic consumers</v>
      </c>
      <c r="O15" s="173" t="str">
        <f>IF('1a-Electricity'!$AB$135="no"," ","switching rate more than 1% and less than 5%")</f>
        <v>switching rate more than 1% and less than 5%</v>
      </c>
      <c r="R15" s="49" t="str">
        <f>IF('1a-Electricity'!$AB$140="no"," ","large &amp; medium non-domestic consumers")</f>
        <v>large &amp; medium non-domestic consumers</v>
      </c>
      <c r="U15" s="1" t="str">
        <f>IF('1a-Electricity'!$AB$140="no"," ","no")</f>
        <v>no</v>
      </c>
      <c r="X15" s="49" t="str">
        <f>IF('1a-Electricity'!$AB$151="no, not regulated"," ","because the market for these consumers is not yet effectively competitive")</f>
        <v>because the market for these consumers is not yet effectively competitive</v>
      </c>
      <c r="AA15" s="1" t="str">
        <f>IF('1a-Electricity'!$AB$154="no, not regulated"," ","no")</f>
        <v>no</v>
      </c>
      <c r="AD15" s="157">
        <f t="shared" si="1"/>
        <v>1.1000000000000003E-2</v>
      </c>
      <c r="AE15" s="157">
        <f>IF('1a-Electricity'!$P$77="no","",ROUND(AD15,4))</f>
        <v>1.0999999999999999E-2</v>
      </c>
      <c r="AF15" s="157">
        <f>IF('1a-Electricity'!$P$78="no","",ROUND(AD15,4))</f>
        <v>1.0999999999999999E-2</v>
      </c>
      <c r="AG15" s="157">
        <f>IF('1a-Electricity'!$P$79="no","",ROUND(AD15,4))</f>
        <v>1.0999999999999999E-2</v>
      </c>
      <c r="AN15" s="97"/>
      <c r="AO15" s="134"/>
      <c r="AP15" s="1" t="str">
        <f>IF('1b-NaturalGas'!$AB$18="no"," ","no")</f>
        <v>no</v>
      </c>
      <c r="AQ15" s="1" t="str">
        <f>IF('1b-NaturalGas'!$AB$19="no"," ","no")</f>
        <v>no</v>
      </c>
      <c r="AR15" s="1" t="str">
        <f>IF('1b-NaturalGas'!$AB$20="no"," ","no")</f>
        <v>no</v>
      </c>
      <c r="AS15" s="1" t="str">
        <f>IF('1b-NaturalGas'!$AB$23="no"," ","no")</f>
        <v>no</v>
      </c>
      <c r="AT15" s="1" t="str">
        <f>IF('1b-NaturalGas'!$AB$24="no"," ","no")</f>
        <v>no</v>
      </c>
      <c r="AW15" s="49" t="str">
        <f>IF('1b-NaturalGas'!$AB$156="no"," ","between 10% and 40%")</f>
        <v>between 10% and 40%</v>
      </c>
      <c r="AZ15" s="49" t="str">
        <f>IF('1b-NaturalGas'!$AB$160="no"," ","large &amp; medium non-domestic consumers")</f>
        <v>large &amp; medium non-domestic consumers</v>
      </c>
      <c r="BC15" s="173" t="str">
        <f>IF('1b-NaturalGas'!$AB$160="no"," ","switching rate more than 1% and less than 5%")</f>
        <v>switching rate more than 1% and less than 5%</v>
      </c>
      <c r="BF15" s="49" t="str">
        <f>IF('1b-NaturalGas'!$AB$170="no, not regulated"," ","because the market for these consumers is not yet effectively competitive")</f>
        <v>because the market for these consumers is not yet effectively competitive</v>
      </c>
      <c r="BI15" s="1" t="str">
        <f>IF('1b-NaturalGas'!$AB$170="no, not regulated"," ","no")</f>
        <v>no</v>
      </c>
      <c r="BL15" s="157">
        <f t="shared" si="2"/>
        <v>1.0000000000000002E-2</v>
      </c>
      <c r="BM15" s="157">
        <f>IF('1b-NaturalGas'!$P$87="no","",ROUND(BL15,4))</f>
        <v>0.01</v>
      </c>
      <c r="BN15" s="157">
        <f>IF('1b-NaturalGas'!$P$88="no","",ROUND(BL15,4))</f>
        <v>0.01</v>
      </c>
      <c r="BO15" s="157">
        <f>IF('1b-NaturalGas'!$P$89="no","",ROUND(BL15,4))</f>
        <v>0.01</v>
      </c>
      <c r="BP15" s="157">
        <f>IF('1b-NaturalGas'!$P$90="no","not applicable (based on previous answers)",ROUND(BL15,4))</f>
        <v>0.01</v>
      </c>
      <c r="BQ15" s="157">
        <f>IF('1b-NaturalGas'!$P$91="no","not applicable (based on previous answers)",ROUND(BL15,4))</f>
        <v>0.01</v>
      </c>
      <c r="BX15" s="23"/>
      <c r="BY15" s="23"/>
      <c r="BZ15" s="23"/>
      <c r="CA15" s="23"/>
      <c r="CB15" s="23"/>
      <c r="CC15" s="23"/>
      <c r="CD15" s="23"/>
      <c r="CE15" s="23"/>
      <c r="CF15" s="23"/>
      <c r="CG15" s="23"/>
      <c r="CH15" s="49"/>
      <c r="CI15" s="23"/>
      <c r="CJ15" s="23"/>
      <c r="CK15" s="23"/>
      <c r="CL15" s="23"/>
    </row>
    <row r="16" spans="1:90" ht="34.5" x14ac:dyDescent="0.25">
      <c r="A16" s="97"/>
      <c r="B16" s="134"/>
      <c r="I16" s="49" t="str">
        <f>IF('1a-Electricity'!$AB$131="no"," ","above 40%")</f>
        <v>above 40%</v>
      </c>
      <c r="L16" s="49" t="str">
        <f>IF('1a-Electricity'!$AB$135="no"," ","all domestic and non-domestic consumers")</f>
        <v>all domestic and non-domestic consumers</v>
      </c>
      <c r="O16" s="173" t="str">
        <f>IF('1a-Electricity'!$AB$135="no"," ","switching rate more than 5% and less than 10%")</f>
        <v>switching rate more than 5% and less than 10%</v>
      </c>
      <c r="R16" s="49" t="str">
        <f>IF('1a-Electricity'!$AB$140="no"," ","all domestic and non-domestic consumers")</f>
        <v>all domestic and non-domestic consumers</v>
      </c>
      <c r="X16" s="49" t="str">
        <f>IF('1a-Electricity'!$AB$151="no, not regulated"," ","other")</f>
        <v>other</v>
      </c>
      <c r="AD16" s="157">
        <f t="shared" si="1"/>
        <v>1.2000000000000004E-2</v>
      </c>
      <c r="AE16" s="157">
        <f>IF('1a-Electricity'!$P$77="no","",ROUND(AD16,4))</f>
        <v>1.2E-2</v>
      </c>
      <c r="AF16" s="157">
        <f>IF('1a-Electricity'!$P$78="no","",ROUND(AD16,4))</f>
        <v>1.2E-2</v>
      </c>
      <c r="AG16" s="157">
        <f>IF('1a-Electricity'!$P$79="no","",ROUND(AD16,4))</f>
        <v>1.2E-2</v>
      </c>
      <c r="AN16" s="97"/>
      <c r="AO16" s="134"/>
      <c r="AW16" s="49" t="str">
        <f>IF('1b-NaturalGas'!$AB$156="no"," ","above 40%")</f>
        <v>above 40%</v>
      </c>
      <c r="AZ16" s="49" t="str">
        <f>IF('1b-NaturalGas'!$AB$160="no"," ","all domestic and non-domestic consumers")</f>
        <v>all domestic and non-domestic consumers</v>
      </c>
      <c r="BC16" s="173" t="str">
        <f>IF('1b-NaturalGas'!$AB$160="no"," ","switching rate more than 5% and less than 10%")</f>
        <v>switching rate more than 5% and less than 10%</v>
      </c>
      <c r="BF16" s="49" t="str">
        <f>IF('1b-NaturalGas'!$AB$170="no, not regulated"," ","other")</f>
        <v>other</v>
      </c>
      <c r="BL16" s="157">
        <f t="shared" si="2"/>
        <v>1.1000000000000003E-2</v>
      </c>
      <c r="BM16" s="157">
        <f>IF('1b-NaturalGas'!$P$87="no","",ROUND(BL16,4))</f>
        <v>1.0999999999999999E-2</v>
      </c>
      <c r="BN16" s="157">
        <f>IF('1b-NaturalGas'!$P$88="no","",ROUND(BL16,4))</f>
        <v>1.0999999999999999E-2</v>
      </c>
      <c r="BO16" s="157">
        <f>IF('1b-NaturalGas'!$P$89="no","",ROUND(BL16,4))</f>
        <v>1.0999999999999999E-2</v>
      </c>
      <c r="BP16" s="157">
        <f>IF('1b-NaturalGas'!$P$90="no","not applicable (based on previous answers)",ROUND(BL16,4))</f>
        <v>1.0999999999999999E-2</v>
      </c>
      <c r="BQ16" s="157">
        <f>IF('1b-NaturalGas'!$P$91="no","not applicable (based on previous answers)",ROUND(BL16,4))</f>
        <v>1.0999999999999999E-2</v>
      </c>
      <c r="BX16" s="23"/>
      <c r="BY16" s="23"/>
      <c r="BZ16" s="23"/>
      <c r="CA16" s="23"/>
      <c r="CB16" s="23"/>
      <c r="CC16" s="23"/>
      <c r="CD16" s="23"/>
      <c r="CE16" s="23"/>
      <c r="CF16" s="23"/>
      <c r="CG16" s="23"/>
      <c r="CH16" s="23"/>
      <c r="CI16" s="23"/>
      <c r="CJ16" s="23"/>
      <c r="CK16" s="23"/>
      <c r="CL16" s="23"/>
    </row>
    <row r="17" spans="1:90" ht="34.5" x14ac:dyDescent="0.25">
      <c r="A17" s="97"/>
      <c r="B17" s="134"/>
      <c r="I17" s="49" t="str">
        <f>IF('1a-Electricity'!$AB$131="no"," ","we do not collect such data")</f>
        <v>we do not collect such data</v>
      </c>
      <c r="O17" s="49" t="str">
        <f>IF('1a-Electricity'!$AB$135="no"," ","switching above 10%")</f>
        <v>switching above 10%</v>
      </c>
      <c r="AD17" s="157">
        <f t="shared" si="1"/>
        <v>1.3000000000000005E-2</v>
      </c>
      <c r="AE17" s="157">
        <f>IF('1a-Electricity'!$P$77="no","",ROUND(AD17,4))</f>
        <v>1.2999999999999999E-2</v>
      </c>
      <c r="AF17" s="157">
        <f>IF('1a-Electricity'!$P$78="no","",ROUND(AD17,4))</f>
        <v>1.2999999999999999E-2</v>
      </c>
      <c r="AG17" s="157">
        <f>IF('1a-Electricity'!$P$79="no","",ROUND(AD17,4))</f>
        <v>1.2999999999999999E-2</v>
      </c>
      <c r="AN17" s="97"/>
      <c r="AO17" s="134"/>
      <c r="AW17" s="49" t="str">
        <f>IF('1b-NaturalGas'!$AB$156="no"," ","we do not collect such data")</f>
        <v>we do not collect such data</v>
      </c>
      <c r="BC17" s="49" t="str">
        <f>IF('1b-NaturalGas'!$AB$160="no"," ","switching above 10%")</f>
        <v>switching above 10%</v>
      </c>
      <c r="BL17" s="157">
        <f t="shared" si="2"/>
        <v>1.2000000000000004E-2</v>
      </c>
      <c r="BM17" s="157">
        <f>IF('1b-NaturalGas'!$P$87="no","",ROUND(BL17,4))</f>
        <v>1.2E-2</v>
      </c>
      <c r="BN17" s="157">
        <f>IF('1b-NaturalGas'!$P$88="no","",ROUND(BL17,4))</f>
        <v>1.2E-2</v>
      </c>
      <c r="BO17" s="157">
        <f>IF('1b-NaturalGas'!$P$89="no","",ROUND(BL17,4))</f>
        <v>1.2E-2</v>
      </c>
      <c r="BP17" s="157">
        <f>IF('1b-NaturalGas'!$P$90="no","not applicable (based on previous answers)",ROUND(BL17,4))</f>
        <v>1.2E-2</v>
      </c>
      <c r="BQ17" s="157">
        <f>IF('1b-NaturalGas'!$P$91="no","not applicable (based on previous answers)",ROUND(BL17,4))</f>
        <v>1.2E-2</v>
      </c>
      <c r="BX17" s="23"/>
      <c r="BY17" s="23"/>
      <c r="BZ17" s="23"/>
      <c r="CA17" s="23"/>
      <c r="CB17" s="23"/>
      <c r="CC17" s="23"/>
      <c r="CD17" s="23"/>
      <c r="CE17" s="23"/>
      <c r="CF17" s="23"/>
      <c r="CG17" s="23"/>
      <c r="CH17" s="23"/>
      <c r="CI17" s="23"/>
      <c r="CJ17" s="23"/>
      <c r="CK17" s="23"/>
      <c r="CL17" s="23"/>
    </row>
    <row r="18" spans="1:90" ht="23" x14ac:dyDescent="0.25">
      <c r="A18" s="97"/>
      <c r="B18" s="134"/>
      <c r="O18" s="49" t="str">
        <f>IF('1a-Electricity'!$AB$135="no"," ","we do not collect such data")</f>
        <v>we do not collect such data</v>
      </c>
      <c r="AD18" s="157">
        <f t="shared" si="1"/>
        <v>1.4000000000000005E-2</v>
      </c>
      <c r="AE18" s="157">
        <f>IF('1a-Electricity'!$P$77="no","",ROUND(AD18,4))</f>
        <v>1.4E-2</v>
      </c>
      <c r="AF18" s="157">
        <f>IF('1a-Electricity'!$P$78="no","",ROUND(AD18,4))</f>
        <v>1.4E-2</v>
      </c>
      <c r="AG18" s="157">
        <f>IF('1a-Electricity'!$P$79="no","",ROUND(AD18,4))</f>
        <v>1.4E-2</v>
      </c>
      <c r="AN18" s="97"/>
      <c r="AO18" s="134"/>
      <c r="BC18" s="49" t="str">
        <f>IF('1b-NaturalGas'!$AB$160="no"," ","we do not collect such data")</f>
        <v>we do not collect such data</v>
      </c>
      <c r="BL18" s="157">
        <f t="shared" si="2"/>
        <v>1.3000000000000005E-2</v>
      </c>
      <c r="BM18" s="157">
        <f>IF('1b-NaturalGas'!$P$87="no","",ROUND(BL18,4))</f>
        <v>1.2999999999999999E-2</v>
      </c>
      <c r="BN18" s="157">
        <f>IF('1b-NaturalGas'!$P$88="no","",ROUND(BL18,4))</f>
        <v>1.2999999999999999E-2</v>
      </c>
      <c r="BO18" s="157">
        <f>IF('1b-NaturalGas'!$P$89="no","",ROUND(BL18,4))</f>
        <v>1.2999999999999999E-2</v>
      </c>
      <c r="BP18" s="157">
        <f>IF('1b-NaturalGas'!$P$90="no","not applicable (based on previous answers)",ROUND(BL18,4))</f>
        <v>1.2999999999999999E-2</v>
      </c>
      <c r="BQ18" s="157">
        <f>IF('1b-NaturalGas'!$P$91="no","not applicable (based on previous answers)",ROUND(BL18,4))</f>
        <v>1.2999999999999999E-2</v>
      </c>
      <c r="BX18" s="23"/>
      <c r="BY18" s="23"/>
      <c r="BZ18" s="23"/>
      <c r="CA18" s="23"/>
      <c r="CB18" s="23"/>
      <c r="CC18" s="23"/>
      <c r="CD18" s="23"/>
      <c r="CE18" s="23"/>
      <c r="CF18" s="23"/>
      <c r="CG18" s="23"/>
      <c r="CH18" s="23"/>
      <c r="CI18" s="23"/>
      <c r="CJ18" s="23"/>
      <c r="CK18" s="23"/>
      <c r="CL18" s="23"/>
    </row>
    <row r="19" spans="1:90" s="23" customFormat="1" x14ac:dyDescent="0.25">
      <c r="A19" s="97"/>
      <c r="B19" s="134"/>
      <c r="C19" s="1"/>
      <c r="D19" s="1"/>
      <c r="E19" s="1"/>
      <c r="F19" s="1"/>
      <c r="G19" s="129"/>
      <c r="H19" s="1"/>
      <c r="I19" s="1"/>
      <c r="J19" s="128"/>
      <c r="K19" s="1"/>
      <c r="L19" s="1"/>
      <c r="M19" s="128"/>
      <c r="N19" s="1"/>
      <c r="O19" s="49"/>
      <c r="P19" s="128"/>
      <c r="Q19" s="1"/>
      <c r="R19" s="1"/>
      <c r="S19" s="128"/>
      <c r="T19" s="1"/>
      <c r="U19" s="1"/>
      <c r="V19" s="128"/>
      <c r="W19" s="1"/>
      <c r="X19" s="49"/>
      <c r="Y19" s="128"/>
      <c r="Z19" s="1"/>
      <c r="AA19" s="1"/>
      <c r="AB19" s="128"/>
      <c r="AC19" s="1"/>
      <c r="AD19" s="157">
        <f>AD18+0.001</f>
        <v>1.5000000000000006E-2</v>
      </c>
      <c r="AE19" s="157">
        <f>IF('1a-Electricity'!$P$77="no","",ROUND(AD19,4))</f>
        <v>1.4999999999999999E-2</v>
      </c>
      <c r="AF19" s="157">
        <f>IF('1a-Electricity'!$P$78="no","",ROUND(AD19,4))</f>
        <v>1.4999999999999999E-2</v>
      </c>
      <c r="AG19" s="157">
        <f>IF('1a-Electricity'!$P$79="no","",ROUND(AD19,4))</f>
        <v>1.4999999999999999E-2</v>
      </c>
      <c r="AH19" s="1"/>
      <c r="AI19" s="1"/>
      <c r="AJ19" s="1"/>
      <c r="AK19" s="155"/>
      <c r="AL19" s="1"/>
      <c r="AM19" s="1"/>
      <c r="AN19" s="97"/>
      <c r="AO19" s="134"/>
      <c r="AP19" s="1"/>
      <c r="AQ19" s="1"/>
      <c r="AR19" s="1"/>
      <c r="AS19" s="1"/>
      <c r="AT19" s="1"/>
      <c r="AU19" s="129"/>
      <c r="AV19" s="1"/>
      <c r="AW19" s="1"/>
      <c r="AX19" s="128"/>
      <c r="AY19" s="1"/>
      <c r="AZ19" s="1"/>
      <c r="BA19" s="128"/>
      <c r="BB19" s="1"/>
      <c r="BC19" s="49"/>
      <c r="BD19" s="128"/>
      <c r="BE19" s="1"/>
      <c r="BF19" s="49"/>
      <c r="BG19" s="128"/>
      <c r="BH19" s="1"/>
      <c r="BI19" s="1"/>
      <c r="BJ19" s="128"/>
      <c r="BK19" s="1"/>
      <c r="BL19" s="157">
        <f t="shared" si="2"/>
        <v>1.4000000000000005E-2</v>
      </c>
      <c r="BM19" s="157">
        <f>IF('1b-NaturalGas'!$P$87="no","",ROUND(BL19,4))</f>
        <v>1.4E-2</v>
      </c>
      <c r="BN19" s="157">
        <f>IF('1b-NaturalGas'!$P$88="no","",ROUND(BL19,4))</f>
        <v>1.4E-2</v>
      </c>
      <c r="BO19" s="157">
        <f>IF('1b-NaturalGas'!$P$89="no","",ROUND(BL19,4))</f>
        <v>1.4E-2</v>
      </c>
      <c r="BP19" s="157">
        <f>IF('1b-NaturalGas'!$P$90="no","not applicable (based on previous answers)",ROUND(BL19,4))</f>
        <v>1.4E-2</v>
      </c>
      <c r="BQ19" s="157">
        <f>IF('1b-NaturalGas'!$P$91="no","not applicable (based on previous answers)",ROUND(BL19,4))</f>
        <v>1.4E-2</v>
      </c>
    </row>
    <row r="20" spans="1:90" s="23" customFormat="1" x14ac:dyDescent="0.25">
      <c r="A20" s="97"/>
      <c r="B20" s="134"/>
      <c r="C20" s="1"/>
      <c r="D20" s="1"/>
      <c r="E20" s="1"/>
      <c r="F20" s="1"/>
      <c r="G20" s="129"/>
      <c r="H20" s="1"/>
      <c r="I20" s="1"/>
      <c r="J20" s="128"/>
      <c r="K20" s="1"/>
      <c r="L20" s="1"/>
      <c r="M20" s="128"/>
      <c r="N20" s="1"/>
      <c r="O20" s="49"/>
      <c r="P20" s="128"/>
      <c r="Q20" s="1"/>
      <c r="R20" s="1"/>
      <c r="S20" s="128"/>
      <c r="T20" s="1"/>
      <c r="U20" s="1"/>
      <c r="V20" s="128"/>
      <c r="W20" s="1"/>
      <c r="X20" s="49"/>
      <c r="Y20" s="128"/>
      <c r="Z20" s="1"/>
      <c r="AA20" s="1"/>
      <c r="AB20" s="128"/>
      <c r="AC20" s="1"/>
      <c r="AD20" s="157">
        <f t="shared" si="1"/>
        <v>1.6000000000000007E-2</v>
      </c>
      <c r="AE20" s="157">
        <f>IF('1a-Electricity'!$P$77="no","",ROUND(AD20,4))</f>
        <v>1.6E-2</v>
      </c>
      <c r="AF20" s="157">
        <f>IF('1a-Electricity'!$P$78="no","",ROUND(AD20,4))</f>
        <v>1.6E-2</v>
      </c>
      <c r="AG20" s="157">
        <f>IF('1a-Electricity'!$P$79="no","",ROUND(AD20,4))</f>
        <v>1.6E-2</v>
      </c>
      <c r="AH20" s="1"/>
      <c r="AI20" s="1"/>
      <c r="AJ20" s="1"/>
      <c r="AK20" s="155"/>
      <c r="AL20" s="1"/>
      <c r="AM20" s="1"/>
      <c r="AN20" s="97"/>
      <c r="AO20" s="134"/>
      <c r="AP20" s="1"/>
      <c r="AQ20" s="1"/>
      <c r="AR20" s="1"/>
      <c r="AS20" s="1"/>
      <c r="AT20" s="1"/>
      <c r="AU20" s="129"/>
      <c r="AV20" s="1"/>
      <c r="AW20" s="1"/>
      <c r="AX20" s="128"/>
      <c r="AY20" s="1"/>
      <c r="AZ20" s="1"/>
      <c r="BA20" s="128"/>
      <c r="BB20" s="1"/>
      <c r="BC20" s="49"/>
      <c r="BD20" s="128"/>
      <c r="BE20" s="1"/>
      <c r="BF20" s="49"/>
      <c r="BG20" s="128"/>
      <c r="BH20" s="1"/>
      <c r="BI20" s="1"/>
      <c r="BJ20" s="128"/>
      <c r="BK20" s="1"/>
      <c r="BL20" s="157">
        <f>BL19+0.001</f>
        <v>1.5000000000000006E-2</v>
      </c>
      <c r="BM20" s="157">
        <f>IF('1b-NaturalGas'!$P$87="no","",ROUND(BL20,4))</f>
        <v>1.4999999999999999E-2</v>
      </c>
      <c r="BN20" s="157">
        <f>IF('1b-NaturalGas'!$P$88="no","",ROUND(BL20,4))</f>
        <v>1.4999999999999999E-2</v>
      </c>
      <c r="BO20" s="157">
        <f>IF('1b-NaturalGas'!$P$89="no","",ROUND(BL20,4))</f>
        <v>1.4999999999999999E-2</v>
      </c>
      <c r="BP20" s="157">
        <f>IF('1b-NaturalGas'!$P$90="no","not applicable (based on previous answers)",ROUND(BL20,4))</f>
        <v>1.4999999999999999E-2</v>
      </c>
      <c r="BQ20" s="157">
        <f>IF('1b-NaturalGas'!$P$91="no","not applicable (based on previous answers)",ROUND(BL20,4))</f>
        <v>1.4999999999999999E-2</v>
      </c>
    </row>
    <row r="21" spans="1:90" x14ac:dyDescent="0.25">
      <c r="A21" s="97"/>
      <c r="B21" s="134"/>
      <c r="O21" s="49"/>
      <c r="AD21" s="157">
        <f t="shared" si="1"/>
        <v>1.7000000000000008E-2</v>
      </c>
      <c r="AE21" s="157">
        <f>IF('1a-Electricity'!$P$77="no","",ROUND(AD21,4))</f>
        <v>1.7000000000000001E-2</v>
      </c>
      <c r="AF21" s="157">
        <f>IF('1a-Electricity'!$P$78="no","",ROUND(AD21,4))</f>
        <v>1.7000000000000001E-2</v>
      </c>
      <c r="AG21" s="157">
        <f>IF('1a-Electricity'!$P$79="no","",ROUND(AD21,4))</f>
        <v>1.7000000000000001E-2</v>
      </c>
      <c r="AN21" s="97"/>
      <c r="AO21" s="134"/>
      <c r="BC21" s="49"/>
      <c r="BL21" s="157">
        <f t="shared" si="2"/>
        <v>1.6000000000000007E-2</v>
      </c>
      <c r="BM21" s="157">
        <f>IF('1b-NaturalGas'!$P$87="no","",ROUND(BL21,4))</f>
        <v>1.6E-2</v>
      </c>
      <c r="BN21" s="157">
        <f>IF('1b-NaturalGas'!$P$88="no","",ROUND(BL21,4))</f>
        <v>1.6E-2</v>
      </c>
      <c r="BO21" s="157">
        <f>IF('1b-NaturalGas'!$P$89="no","",ROUND(BL21,4))</f>
        <v>1.6E-2</v>
      </c>
      <c r="BP21" s="157">
        <f>IF('1b-NaturalGas'!$P$90="no","not applicable (based on previous answers)",ROUND(BL21,4))</f>
        <v>1.6E-2</v>
      </c>
      <c r="BQ21" s="157">
        <f>IF('1b-NaturalGas'!$P$91="no","not applicable (based on previous answers)",ROUND(BL21,4))</f>
        <v>1.6E-2</v>
      </c>
      <c r="BX21" s="23"/>
      <c r="BY21" s="1">
        <f>IF(LEFT(BY23,14)="not applicable",1,COUNTA(BY23:BY24))</f>
        <v>2</v>
      </c>
      <c r="BZ21" s="1">
        <f t="shared" ref="BZ21:CL21" si="4">IF(LEFT(BZ23,14)="not applicable",1,COUNTA(BZ23:BZ24))</f>
        <v>2</v>
      </c>
      <c r="CA21" s="1">
        <f t="shared" si="4"/>
        <v>2</v>
      </c>
      <c r="CB21" s="1">
        <f t="shared" si="4"/>
        <v>2</v>
      </c>
      <c r="CC21" s="1">
        <f t="shared" si="4"/>
        <v>2</v>
      </c>
      <c r="CD21" s="1">
        <f t="shared" si="4"/>
        <v>2</v>
      </c>
      <c r="CE21" s="1">
        <f t="shared" si="4"/>
        <v>2</v>
      </c>
      <c r="CF21" s="1"/>
      <c r="CG21" s="1">
        <f t="shared" si="4"/>
        <v>2</v>
      </c>
      <c r="CH21" s="1">
        <f t="shared" si="4"/>
        <v>2</v>
      </c>
      <c r="CI21" s="1">
        <f t="shared" si="4"/>
        <v>2</v>
      </c>
      <c r="CJ21" s="1">
        <f t="shared" si="4"/>
        <v>2</v>
      </c>
      <c r="CK21" s="1">
        <f t="shared" si="4"/>
        <v>2</v>
      </c>
      <c r="CL21" s="1">
        <f t="shared" si="4"/>
        <v>2</v>
      </c>
    </row>
    <row r="22" spans="1:90" ht="23" x14ac:dyDescent="0.25">
      <c r="A22" s="97"/>
      <c r="B22" s="134"/>
      <c r="O22" s="49"/>
      <c r="AD22" s="157">
        <f t="shared" si="1"/>
        <v>1.8000000000000009E-2</v>
      </c>
      <c r="AE22" s="157">
        <f>IF('1a-Electricity'!$P$77="no","",ROUND(AD22,4))</f>
        <v>1.7999999999999999E-2</v>
      </c>
      <c r="AF22" s="157">
        <f>IF('1a-Electricity'!$P$78="no","",ROUND(AD22,4))</f>
        <v>1.7999999999999999E-2</v>
      </c>
      <c r="AG22" s="157">
        <f>IF('1a-Electricity'!$P$79="no","",ROUND(AD22,4))</f>
        <v>1.7999999999999999E-2</v>
      </c>
      <c r="AN22" s="97"/>
      <c r="AO22" s="134"/>
      <c r="BC22" s="49"/>
      <c r="BL22" s="157">
        <f t="shared" si="2"/>
        <v>1.7000000000000008E-2</v>
      </c>
      <c r="BM22" s="157">
        <f>IF('1b-NaturalGas'!$P$87="no","",ROUND(BL22,4))</f>
        <v>1.7000000000000001E-2</v>
      </c>
      <c r="BN22" s="157">
        <f>IF('1b-NaturalGas'!$P$88="no","",ROUND(BL22,4))</f>
        <v>1.7000000000000001E-2</v>
      </c>
      <c r="BO22" s="157">
        <f>IF('1b-NaturalGas'!$P$89="no","",ROUND(BL22,4))</f>
        <v>1.7000000000000001E-2</v>
      </c>
      <c r="BP22" s="157">
        <f>IF('1b-NaturalGas'!$P$90="no","not applicable (based on previous answers)",ROUND(BL22,4))</f>
        <v>1.7000000000000001E-2</v>
      </c>
      <c r="BQ22" s="157">
        <f>IF('1b-NaturalGas'!$P$91="no","not applicable (based on previous answers)",ROUND(BL22,4))</f>
        <v>1.7000000000000001E-2</v>
      </c>
      <c r="BX22" s="23"/>
      <c r="BY22" s="49" t="s">
        <v>801</v>
      </c>
      <c r="BZ22" s="49" t="s">
        <v>802</v>
      </c>
      <c r="CA22" s="49" t="s">
        <v>803</v>
      </c>
      <c r="CB22" s="49" t="s">
        <v>804</v>
      </c>
      <c r="CC22" s="49" t="s">
        <v>805</v>
      </c>
      <c r="CD22" s="49" t="s">
        <v>806</v>
      </c>
      <c r="CE22" s="49" t="s">
        <v>807</v>
      </c>
      <c r="CF22" s="49"/>
      <c r="CG22" s="49" t="s">
        <v>808</v>
      </c>
      <c r="CH22" s="49" t="s">
        <v>809</v>
      </c>
      <c r="CI22" s="49" t="s">
        <v>810</v>
      </c>
      <c r="CJ22" s="49" t="s">
        <v>811</v>
      </c>
      <c r="CK22" s="49" t="s">
        <v>812</v>
      </c>
      <c r="CL22" s="49" t="s">
        <v>813</v>
      </c>
    </row>
    <row r="23" spans="1:90" ht="46" x14ac:dyDescent="0.25">
      <c r="A23" s="97"/>
      <c r="B23" s="134"/>
      <c r="O23" s="49"/>
      <c r="AD23" s="157">
        <f t="shared" si="1"/>
        <v>1.900000000000001E-2</v>
      </c>
      <c r="AE23" s="157">
        <f>IF('1a-Electricity'!$P$77="no","",ROUND(AD23,4))</f>
        <v>1.9E-2</v>
      </c>
      <c r="AF23" s="157">
        <f>IF('1a-Electricity'!$P$78="no","",ROUND(AD23,4))</f>
        <v>1.9E-2</v>
      </c>
      <c r="AG23" s="157">
        <f>IF('1a-Electricity'!$P$79="no","",ROUND(AD23,4))</f>
        <v>1.9E-2</v>
      </c>
      <c r="AN23" s="97"/>
      <c r="AO23" s="134"/>
      <c r="BC23" s="49"/>
      <c r="BL23" s="157">
        <f t="shared" si="2"/>
        <v>1.8000000000000009E-2</v>
      </c>
      <c r="BM23" s="157">
        <f>IF('1b-NaturalGas'!$P$87="no","",ROUND(BL23,4))</f>
        <v>1.7999999999999999E-2</v>
      </c>
      <c r="BN23" s="157">
        <f>IF('1b-NaturalGas'!$P$88="no","",ROUND(BL23,4))</f>
        <v>1.7999999999999999E-2</v>
      </c>
      <c r="BO23" s="157">
        <f>IF('1b-NaturalGas'!$P$89="no","",ROUND(BL23,4))</f>
        <v>1.7999999999999999E-2</v>
      </c>
      <c r="BP23" s="157">
        <f>IF('1b-NaturalGas'!$P$90="no","not applicable (based on previous answers)",ROUND(BL23,4))</f>
        <v>1.7999999999999999E-2</v>
      </c>
      <c r="BQ23" s="157">
        <f>IF('1b-NaturalGas'!$P$91="no","not applicable (based on previous answers)",ROUND(BL23,4))</f>
        <v>1.7999999999999999E-2</v>
      </c>
      <c r="BX23" s="23"/>
      <c r="BY23" s="49" t="str">
        <f>IF('1bis-Regulator'!$AD$51="no/not applicable","not applicable (Q1b.b.10 answered with 'no')","yes (please provide link)")</f>
        <v>yes (please provide link)</v>
      </c>
      <c r="BZ23" s="49" t="str">
        <f>IF('1bis-Regulator'!$AD$52="no/not applicable","not applicable (Q1b.b.10 answered with 'no')","yes (please provide link)")</f>
        <v>yes (please provide link)</v>
      </c>
      <c r="CA23" s="49" t="str">
        <f>IF('1bis-Regulator'!$AD$53="no/not applicable","not applicable (Q1b.b.10 answered with 'no')","yes (please provide link)")</f>
        <v>yes (please provide link)</v>
      </c>
      <c r="CB23" s="49" t="str">
        <f>IF('1bis-Regulator'!$AD$54="no/not applicable","not applicable (Q1b.b.10 answered with 'no')","yes (please provide link)")</f>
        <v>yes (please provide link)</v>
      </c>
      <c r="CC23" s="49" t="str">
        <f>IF('1bis-Regulator'!$AD$55="no/not applicable","not applicable (Q1b.b.10 answered with 'no')","yes (please provide link)")</f>
        <v>yes (please provide link)</v>
      </c>
      <c r="CD23" s="49" t="str">
        <f>IF('1bis-Regulator'!$AD$56="no/not applicable","not applicable (Q1b.b.10 answered with 'no')","yes (please provide link)")</f>
        <v>yes (please provide link)</v>
      </c>
      <c r="CE23" s="49" t="str">
        <f>IF('1bis-Regulator'!$AD$57="no/not applicable","not applicable (Q1b.b.10 answered with 'no')","yes (please provide link)")</f>
        <v>yes (please provide link)</v>
      </c>
      <c r="CF23" s="1"/>
      <c r="CG23" s="1" t="str">
        <f>IF('1bis-Regulator'!$AD$67="no/not applicable","not applicable (Q1b.b.11 answered with 'no/not applicable')","yes")</f>
        <v>yes</v>
      </c>
      <c r="CH23" s="1" t="str">
        <f>IF('1bis-Regulator'!$AD$68="no/not applicable","not applicable (Q1b.b.11 answered with 'no/not applicable')","yes")</f>
        <v>yes</v>
      </c>
      <c r="CI23" s="1" t="str">
        <f>IF('1bis-Regulator'!$AD$69="no/not applicable","not applicable (Q1b.b.11 answered with 'no/not applicable')","yes")</f>
        <v>yes</v>
      </c>
      <c r="CJ23" s="1" t="str">
        <f>IF(OR('1bis-Regulator'!$AD$82="no",'1bis-Regulator'!$AD$82="not applicable"),"not applicable (Q1b.c.6 answered with 'no')","yes")</f>
        <v>yes</v>
      </c>
      <c r="CK23" s="1" t="str">
        <f>IF(OR('1bis-Regulator'!$AD$85="no",'1bis-Regulator'!$AD$85="not applicable"),"not applicable (Q1b.c.7 answered with 'no')","yes")</f>
        <v>yes</v>
      </c>
      <c r="CL23" s="1" t="str">
        <f>IF(OR('1bis-Regulator'!$AD$88="no",'1bis-Regulator'!$AD$88="not applicable"),"not applicable (Q1b.c.8 answered with 'no')","yes")</f>
        <v>yes</v>
      </c>
    </row>
    <row r="24" spans="1:90" ht="23" x14ac:dyDescent="0.25">
      <c r="A24" s="97" t="s">
        <v>938</v>
      </c>
      <c r="B24" s="134"/>
      <c r="C24" s="1">
        <f>IF(LEFT(C26,14)="not applicable",1,COUNTA(C26:C27))</f>
        <v>2</v>
      </c>
      <c r="D24" s="1">
        <f>IF(LEFT(D26,14)="not applicable",1,COUNTA(D26:D27))</f>
        <v>2</v>
      </c>
      <c r="E24" s="1">
        <f>IF(LEFT(E26,14)="not applicable",1,COUNTA(E26:E27))</f>
        <v>2</v>
      </c>
      <c r="F24" s="1">
        <f>IF(LEFT(F26,14)="not applicable",1,COUNTA(F26:F27))</f>
        <v>2</v>
      </c>
      <c r="I24" s="1">
        <f>IF(LEFT(I26,14)="not applicable",1,COUNTA(I26:I29))</f>
        <v>4</v>
      </c>
      <c r="L24" s="1">
        <f>IF(LEFT(L26,14)="not applicable",1,COUNTA(L26:L28))</f>
        <v>3</v>
      </c>
      <c r="O24" s="1">
        <f>IF(LEFT(O26,14)="not applicable",1,COUNTA(O26:O30))</f>
        <v>5</v>
      </c>
      <c r="R24" s="1">
        <f>IF(LEFT(R26,14)="not applicable",1,COUNTA(R26:R28))</f>
        <v>3</v>
      </c>
      <c r="U24" s="1">
        <f>IF(LEFT(U26,14)="not applicable",1,COUNTA(U26:U27))</f>
        <v>2</v>
      </c>
      <c r="X24" s="49">
        <f>IF(LEFT(X26,14)="not applicable",1,COUNTA(X26:X28))</f>
        <v>3</v>
      </c>
      <c r="AA24" s="1">
        <f>IF(LEFT(AA26,14)="not applicable",1,COUNTA(AA26:AA27))</f>
        <v>2</v>
      </c>
      <c r="AD24" s="157">
        <f t="shared" si="1"/>
        <v>2.0000000000000011E-2</v>
      </c>
      <c r="AE24" s="157">
        <f>IF('1a-Electricity'!$P$77="no","",ROUND(AD24,4))</f>
        <v>0.02</v>
      </c>
      <c r="AF24" s="157">
        <f>IF('1a-Electricity'!$P$78="no","",ROUND(AD24,4))</f>
        <v>0.02</v>
      </c>
      <c r="AG24" s="157">
        <f>IF('1a-Electricity'!$P$79="no","",ROUND(AD24,4))</f>
        <v>0.02</v>
      </c>
      <c r="AN24" s="97" t="s">
        <v>938</v>
      </c>
      <c r="AO24" s="134"/>
      <c r="AP24" s="1">
        <f>IF(LEFT(AP26,14)="not applicable",1,COUNTA(AP26:AP27))</f>
        <v>2</v>
      </c>
      <c r="AQ24" s="1">
        <f>IF(LEFT(AQ26,14)="not applicable",1,COUNTA(AQ26:AQ27))</f>
        <v>2</v>
      </c>
      <c r="AR24" s="1">
        <f>IF(LEFT(AR26,14)="not applicable",1,COUNTA(AR26:AR27))</f>
        <v>2</v>
      </c>
      <c r="AS24" s="1">
        <f>IF(LEFT(AS26,14)="not applicable",1,COUNTA(AS26:AS27))</f>
        <v>2</v>
      </c>
      <c r="AT24" s="1">
        <f>IF(LEFT(AT26,14)="not applicable",1,COUNTA(AT26:AT27))</f>
        <v>2</v>
      </c>
      <c r="AW24" s="1">
        <f>IF(LEFT(AW26,14)="not applicable",1,COUNTA(AW26:AW29))</f>
        <v>4</v>
      </c>
      <c r="AZ24" s="1">
        <f>IF(LEFT(AZ26,14)="not applicable",1,COUNTA(AZ26:AZ28))</f>
        <v>3</v>
      </c>
      <c r="BC24" s="1">
        <f>IF(LEFT(BC26,14)="not applicable",1,COUNTA(BC26:BC30))</f>
        <v>5</v>
      </c>
      <c r="BF24" s="49">
        <f>IF(LEFT(BF26,14)="not applicable",1,COUNTA(BF26:BF28))</f>
        <v>3</v>
      </c>
      <c r="BI24" s="1">
        <f>IF(LEFT(BI26,14)="not applicable",1,COUNTA(BI26:BI27))</f>
        <v>2</v>
      </c>
      <c r="BL24" s="157">
        <f t="shared" si="2"/>
        <v>1.900000000000001E-2</v>
      </c>
      <c r="BM24" s="157">
        <f>IF('1b-NaturalGas'!$P$87="no","",ROUND(BL24,4))</f>
        <v>1.9E-2</v>
      </c>
      <c r="BN24" s="157">
        <f>IF('1b-NaturalGas'!$P$88="no","",ROUND(BL24,4))</f>
        <v>1.9E-2</v>
      </c>
      <c r="BO24" s="157">
        <f>IF('1b-NaturalGas'!$P$89="no","",ROUND(BL24,4))</f>
        <v>1.9E-2</v>
      </c>
      <c r="BP24" s="157">
        <f>IF('1b-NaturalGas'!$P$90="no","not applicable (based on previous answers)",ROUND(BL24,4))</f>
        <v>1.9E-2</v>
      </c>
      <c r="BQ24" s="157">
        <f>IF('1b-NaturalGas'!$P$91="no","not applicable (based on previous answers)",ROUND(BL24,4))</f>
        <v>1.9E-2</v>
      </c>
      <c r="BX24" s="23"/>
      <c r="BY24" s="1" t="str">
        <f>IF('1bis-Regulator'!$AD$51="no/not applicable"," ","no")</f>
        <v>no</v>
      </c>
      <c r="BZ24" s="1" t="str">
        <f>IF('1bis-Regulator'!$AD$52="no/not applicable"," ","no")</f>
        <v>no</v>
      </c>
      <c r="CA24" s="1" t="str">
        <f>IF('1bis-Regulator'!$AD$53="no/not applicable"," ","no")</f>
        <v>no</v>
      </c>
      <c r="CB24" s="1" t="str">
        <f>IF('1bis-Regulator'!$AD$54="no/not applicable"," ","no")</f>
        <v>no</v>
      </c>
      <c r="CC24" s="1" t="str">
        <f>IF('1bis-Regulator'!$AD$55="no/not applicable"," ","no")</f>
        <v>no</v>
      </c>
      <c r="CD24" s="1" t="str">
        <f>IF('1bis-Regulator'!$AD$56="no/not applicable"," ","no")</f>
        <v>no</v>
      </c>
      <c r="CE24" s="1" t="str">
        <f>IF('1bis-Regulator'!$AD$57="no/not applicable"," ","no")</f>
        <v>no</v>
      </c>
      <c r="CF24" s="1"/>
      <c r="CG24" s="49" t="str">
        <f>IF('1bis-Regulator'!$AD$67="no/not applicable"," ","no/not applicable")</f>
        <v>no/not applicable</v>
      </c>
      <c r="CH24" s="49" t="str">
        <f>IF('1bis-Regulator'!$AD$68="no/not applicable"," ","no/not applicable")</f>
        <v>no/not applicable</v>
      </c>
      <c r="CI24" s="49" t="str">
        <f>IF('1bis-Regulator'!$AD$69="no/not applicable"," ","no/not applicable")</f>
        <v>no/not applicable</v>
      </c>
      <c r="CJ24" s="49" t="str">
        <f>IF(OR('1bis-Regulator'!$AD$82="no",'1bis-Regulator'!$AD$82="not applicable")," ","no")</f>
        <v>no</v>
      </c>
      <c r="CK24" s="49" t="str">
        <f>IF(OR('1bis-Regulator'!$AD$85="no",'1bis-Regulator'!$AD$85="not applicable")," ","no")</f>
        <v>no</v>
      </c>
      <c r="CL24" s="49" t="str">
        <f>IF(OR('1bis-Regulator'!$AD$88="no",'1bis-Regulator'!$AD$88="not applicable")," ","no")</f>
        <v>no</v>
      </c>
    </row>
    <row r="25" spans="1:90" x14ac:dyDescent="0.25">
      <c r="A25" s="97" t="s">
        <v>937</v>
      </c>
      <c r="B25" s="134"/>
      <c r="C25" s="133" t="s">
        <v>382</v>
      </c>
      <c r="D25" s="133" t="s">
        <v>383</v>
      </c>
      <c r="E25" s="133" t="s">
        <v>385</v>
      </c>
      <c r="F25" s="133" t="s">
        <v>384</v>
      </c>
      <c r="I25" s="1" t="s">
        <v>619</v>
      </c>
      <c r="L25" s="1" t="s">
        <v>621</v>
      </c>
      <c r="O25" s="1" t="s">
        <v>620</v>
      </c>
      <c r="R25" s="136" t="s">
        <v>622</v>
      </c>
      <c r="U25" s="1" t="s">
        <v>623</v>
      </c>
      <c r="X25" s="49" t="s">
        <v>624</v>
      </c>
      <c r="AA25" s="1" t="s">
        <v>625</v>
      </c>
      <c r="AD25" s="157">
        <f t="shared" si="1"/>
        <v>2.1000000000000012E-2</v>
      </c>
      <c r="AE25" s="157">
        <f>IF('1a-Electricity'!$P$77="no","",ROUND(AD25,4))</f>
        <v>2.1000000000000001E-2</v>
      </c>
      <c r="AF25" s="157">
        <f>IF('1a-Electricity'!$P$78="no","",ROUND(AD25,4))</f>
        <v>2.1000000000000001E-2</v>
      </c>
      <c r="AG25" s="157">
        <f>IF('1a-Electricity'!$P$79="no","",ROUND(AD25,4))</f>
        <v>2.1000000000000001E-2</v>
      </c>
      <c r="AN25" s="97" t="s">
        <v>937</v>
      </c>
      <c r="AO25" s="134"/>
      <c r="AP25" s="133" t="s">
        <v>499</v>
      </c>
      <c r="AQ25" s="133" t="s">
        <v>500</v>
      </c>
      <c r="AR25" s="133" t="s">
        <v>503</v>
      </c>
      <c r="AS25" s="133" t="s">
        <v>501</v>
      </c>
      <c r="AT25" s="133" t="s">
        <v>502</v>
      </c>
      <c r="AW25" s="1" t="s">
        <v>512</v>
      </c>
      <c r="AZ25" s="1" t="s">
        <v>495</v>
      </c>
      <c r="BC25" s="1" t="s">
        <v>496</v>
      </c>
      <c r="BF25" s="49" t="s">
        <v>497</v>
      </c>
      <c r="BI25" s="1" t="s">
        <v>498</v>
      </c>
      <c r="BL25" s="157">
        <f t="shared" si="2"/>
        <v>2.0000000000000011E-2</v>
      </c>
      <c r="BM25" s="157">
        <f>IF('1b-NaturalGas'!$P$87="no","",ROUND(BL25,4))</f>
        <v>0.02</v>
      </c>
      <c r="BN25" s="157">
        <f>IF('1b-NaturalGas'!$P$88="no","",ROUND(BL25,4))</f>
        <v>0.02</v>
      </c>
      <c r="BO25" s="157">
        <f>IF('1b-NaturalGas'!$P$89="no","",ROUND(BL25,4))</f>
        <v>0.02</v>
      </c>
      <c r="BP25" s="157">
        <f>IF('1b-NaturalGas'!$P$90="no","not applicable (based on previous answers)",ROUND(BL25,4))</f>
        <v>0.02</v>
      </c>
      <c r="BQ25" s="157">
        <f>IF('1b-NaturalGas'!$P$91="no","not applicable (based on previous answers)",ROUND(BL25,4))</f>
        <v>0.02</v>
      </c>
      <c r="BX25" s="23"/>
      <c r="BY25" s="23"/>
      <c r="BZ25" s="23"/>
      <c r="CA25" s="23"/>
      <c r="CB25" s="23"/>
      <c r="CC25" s="23"/>
      <c r="CD25" s="23"/>
      <c r="CE25" s="23"/>
      <c r="CF25" s="23"/>
      <c r="CG25" s="23"/>
      <c r="CH25" s="49"/>
      <c r="CI25" s="23"/>
      <c r="CJ25" s="23"/>
      <c r="CK25" s="23"/>
      <c r="CL25" s="23"/>
    </row>
    <row r="26" spans="1:90" ht="46" x14ac:dyDescent="0.25">
      <c r="A26" s="97"/>
      <c r="B26" s="134"/>
      <c r="C26" s="1" t="str">
        <f>IF('1a-Electricity'!$AD$17="no","not applicable (based on previous answers)","yes")</f>
        <v>yes</v>
      </c>
      <c r="D26" s="1" t="str">
        <f>IF('1a-Electricity'!$AD$18="no","not applicable (based on previous answers)","yes")</f>
        <v>yes</v>
      </c>
      <c r="E26" s="1" t="str">
        <f>IF('1a-Electricity'!$AD$19="no","not applicable (based on previous answers)","yes")</f>
        <v>yes</v>
      </c>
      <c r="F26" s="1" t="str">
        <f>IF('1a-Electricity'!$AD$22="no","not applicable (based on previous answers)","yes")</f>
        <v>yes</v>
      </c>
      <c r="I26" s="1" t="str">
        <f>IF('1a-Electricity'!$AD$131="no","not applicable (based on previous answers)","below 10%")</f>
        <v>below 10%</v>
      </c>
      <c r="L26" s="49" t="str">
        <f>IF('1a-Electricity'!$AD$135="no","not applicable (based on previous answers)","only large non-domestic consumers")</f>
        <v>only large non-domestic consumers</v>
      </c>
      <c r="O26" s="49" t="str">
        <f>IF('1a-Electricity'!$AD$135="no","not applicable (based on previous answers)","switching rate below 1%")</f>
        <v>switching rate below 1%</v>
      </c>
      <c r="R26" s="49" t="str">
        <f>IF('1a-Electricity'!$AD$140="no","not applicable (based on previous answers)","only large non-domestic consumers")</f>
        <v>only large non-domestic consumers</v>
      </c>
      <c r="U26" s="1" t="str">
        <f>IF('1a-Electricity'!$AD$140="no","not applicable (based on previous answers)","yes")</f>
        <v>yes</v>
      </c>
      <c r="X26" s="49" t="str">
        <f>IF('1a-Electricity'!$AD$151="no, not regulated","not applicable (based on previous answers)","because these consumers do not have the legal right to switch providers")</f>
        <v>because these consumers do not have the legal right to switch providers</v>
      </c>
      <c r="AA26" s="1" t="str">
        <f>IF('1a-Electricity'!$AD$151="no, not regulated","not applicable (based on previous answers)","yes")</f>
        <v>yes</v>
      </c>
      <c r="AD26" s="157">
        <f t="shared" si="1"/>
        <v>2.2000000000000013E-2</v>
      </c>
      <c r="AE26" s="157">
        <f>IF('1a-Electricity'!$P$77="no","",ROUND(AD26,4))</f>
        <v>2.1999999999999999E-2</v>
      </c>
      <c r="AF26" s="157">
        <f>IF('1a-Electricity'!$P$78="no","",ROUND(AD26,4))</f>
        <v>2.1999999999999999E-2</v>
      </c>
      <c r="AG26" s="157">
        <f>IF('1a-Electricity'!$P$79="no","",ROUND(AD26,4))</f>
        <v>2.1999999999999999E-2</v>
      </c>
      <c r="AN26" s="97"/>
      <c r="AO26" s="134"/>
      <c r="AP26" s="1" t="str">
        <f>IF('1b-NaturalGas'!$AD$18="no","not applicable (based on previous answers)","yes")</f>
        <v>yes</v>
      </c>
      <c r="AQ26" s="1" t="str">
        <f>IF('1b-NaturalGas'!$AD$19="no","not applicable (based on previous answers)","yes")</f>
        <v>yes</v>
      </c>
      <c r="AR26" s="1" t="str">
        <f>IF('1b-NaturalGas'!$AD$20="no","not applicable (based on previous answers)","yes")</f>
        <v>yes</v>
      </c>
      <c r="AS26" s="1" t="str">
        <f>IF('1b-NaturalGas'!$AD$23="no","not applicable (based on previous answers)","yes")</f>
        <v>yes</v>
      </c>
      <c r="AT26" s="1" t="str">
        <f>IF('1b-NaturalGas'!$AD$24="no","not applicable (based on previous answers)","yes")</f>
        <v>yes</v>
      </c>
      <c r="AW26" s="1" t="str">
        <f>IF('1b-NaturalGas'!$AD$156="no","not applicable (based on previous answers)","below 10%")</f>
        <v>below 10%</v>
      </c>
      <c r="AZ26" s="49" t="str">
        <f>IF('1b-NaturalGas'!$AD$160="no","not applicable (based on previous answers)","only large non-domestic consumers")</f>
        <v>only large non-domestic consumers</v>
      </c>
      <c r="BC26" s="49" t="str">
        <f>IF('1b-NaturalGas'!$AD$160="no","not applicable (based on previous answers)","switching rate below 1%")</f>
        <v>switching rate below 1%</v>
      </c>
      <c r="BF26" s="49" t="str">
        <f>IF('1b-NaturalGas'!$AD$170="no, not regulated","not applicable (based on previous answers)","because these consumers do not have the legal right to switch providers")</f>
        <v>because these consumers do not have the legal right to switch providers</v>
      </c>
      <c r="BI26" s="1" t="str">
        <f>IF('1b-NaturalGas'!$AD$170="no, not regulated","not applicable (based on previous answers)","yes")</f>
        <v>yes</v>
      </c>
      <c r="BL26" s="157">
        <f t="shared" si="2"/>
        <v>2.1000000000000012E-2</v>
      </c>
      <c r="BM26" s="157">
        <f>IF('1b-NaturalGas'!$P$87="no","",ROUND(BL26,4))</f>
        <v>2.1000000000000001E-2</v>
      </c>
      <c r="BN26" s="157">
        <f>IF('1b-NaturalGas'!$P$88="no","",ROUND(BL26,4))</f>
        <v>2.1000000000000001E-2</v>
      </c>
      <c r="BO26" s="157">
        <f>IF('1b-NaturalGas'!$P$89="no","",ROUND(BL26,4))</f>
        <v>2.1000000000000001E-2</v>
      </c>
      <c r="BP26" s="157">
        <f>IF('1b-NaturalGas'!$P$90="no","not applicable (based on previous answers)",ROUND(BL26,4))</f>
        <v>2.1000000000000001E-2</v>
      </c>
      <c r="BQ26" s="157">
        <f>IF('1b-NaturalGas'!$P$91="no","not applicable (based on previous answers)",ROUND(BL26,4))</f>
        <v>2.1000000000000001E-2</v>
      </c>
      <c r="BX26" s="23"/>
      <c r="BY26" s="23"/>
      <c r="BZ26" s="23"/>
      <c r="CA26" s="23"/>
      <c r="CB26" s="23"/>
      <c r="CC26" s="23"/>
      <c r="CD26" s="23"/>
      <c r="CE26" s="23"/>
      <c r="CF26" s="23"/>
      <c r="CG26" s="23"/>
      <c r="CH26" s="23"/>
      <c r="CI26" s="23"/>
      <c r="CJ26" s="23"/>
      <c r="CK26" s="23"/>
      <c r="CL26" s="23"/>
    </row>
    <row r="27" spans="1:90" ht="46" x14ac:dyDescent="0.25">
      <c r="A27" s="97"/>
      <c r="B27" s="134"/>
      <c r="C27" s="1" t="str">
        <f>IF('1a-Electricity'!$AD$17="no"," ","no")</f>
        <v>no</v>
      </c>
      <c r="D27" s="1" t="str">
        <f>IF('1a-Electricity'!$AD$18="no"," ","no")</f>
        <v>no</v>
      </c>
      <c r="E27" s="1" t="str">
        <f>IF('1a-Electricity'!$AD$19="no"," ","no")</f>
        <v>no</v>
      </c>
      <c r="F27" s="1" t="str">
        <f>IF('1a-Electricity'!$AD$22="no"," ","no")</f>
        <v>no</v>
      </c>
      <c r="I27" s="49" t="str">
        <f>IF('1a-Electricity'!$AD$131="no"," ","between 10% and 40%")</f>
        <v>between 10% and 40%</v>
      </c>
      <c r="L27" s="49" t="str">
        <f>IF('1a-Electricity'!$AD$81="no"," ","large &amp; medium non-domestic consumers")</f>
        <v>large &amp; medium non-domestic consumers</v>
      </c>
      <c r="O27" s="49" t="str">
        <f>IF('1a-Electricity'!$AD$135="no"," ","switching rate more than 1% and less than 5%")</f>
        <v>switching rate more than 1% and less than 5%</v>
      </c>
      <c r="R27" s="49" t="str">
        <f>IF('1a-Electricity'!$AD$140="no"," ","large &amp; medium non-domestic consumers")</f>
        <v>large &amp; medium non-domestic consumers</v>
      </c>
      <c r="U27" s="1" t="str">
        <f>IF('1a-Electricity'!$AD$140="no"," ","no")</f>
        <v>no</v>
      </c>
      <c r="X27" s="49" t="str">
        <f>IF('1a-Electricity'!$AD$151="no, not regulated"," ","because the market for these consumers is not yet effectively competitive")</f>
        <v>because the market for these consumers is not yet effectively competitive</v>
      </c>
      <c r="AA27" s="1" t="str">
        <f>IF('1a-Electricity'!$AD$154="no, not regulated"," ","no")</f>
        <v>no</v>
      </c>
      <c r="AD27" s="157">
        <f t="shared" si="1"/>
        <v>2.3000000000000013E-2</v>
      </c>
      <c r="AE27" s="157">
        <f>IF('1a-Electricity'!$P$77="no","",ROUND(AD27,4))</f>
        <v>2.3E-2</v>
      </c>
      <c r="AF27" s="157">
        <f>IF('1a-Electricity'!$P$78="no","",ROUND(AD27,4))</f>
        <v>2.3E-2</v>
      </c>
      <c r="AG27" s="157">
        <f>IF('1a-Electricity'!$P$79="no","",ROUND(AD27,4))</f>
        <v>2.3E-2</v>
      </c>
      <c r="AN27" s="97"/>
      <c r="AO27" s="134"/>
      <c r="AP27" s="1" t="str">
        <f>IF('1b-NaturalGas'!$AD$18="no"," ","no")</f>
        <v>no</v>
      </c>
      <c r="AQ27" s="1" t="str">
        <f>IF('1b-NaturalGas'!$AD$19="no"," ","no")</f>
        <v>no</v>
      </c>
      <c r="AR27" s="1" t="str">
        <f>IF('1b-NaturalGas'!$AD$20="no"," ","no")</f>
        <v>no</v>
      </c>
      <c r="AS27" s="1" t="str">
        <f>IF('1b-NaturalGas'!$AD$23="no"," ","no")</f>
        <v>no</v>
      </c>
      <c r="AT27" s="1" t="str">
        <f>IF('1b-NaturalGas'!$AD$24="no"," ","no")</f>
        <v>no</v>
      </c>
      <c r="AW27" s="49" t="str">
        <f>IF('1b-NaturalGas'!$AD$156="no"," ","between 10% and 40%")</f>
        <v>between 10% and 40%</v>
      </c>
      <c r="AZ27" s="49" t="str">
        <f>IF('1b-NaturalGas'!$AD$160="no"," ","large &amp; medium non-domestic consumers")</f>
        <v>large &amp; medium non-domestic consumers</v>
      </c>
      <c r="BC27" s="49" t="str">
        <f>IF('1b-NaturalGas'!$AD$160="no"," ","switching rate more than 1% and less than 5%")</f>
        <v>switching rate more than 1% and less than 5%</v>
      </c>
      <c r="BF27" s="49" t="str">
        <f>IF('1b-NaturalGas'!$AD$170="no, not regulated"," ","because the market for these consumers is not yet effectively competitive")</f>
        <v>because the market for these consumers is not yet effectively competitive</v>
      </c>
      <c r="BI27" s="1" t="str">
        <f>IF('1b-NaturalGas'!$AD$170="no, not regulated"," ","no")</f>
        <v>no</v>
      </c>
      <c r="BL27" s="157">
        <f t="shared" si="2"/>
        <v>2.2000000000000013E-2</v>
      </c>
      <c r="BM27" s="157">
        <f>IF('1b-NaturalGas'!$P$87="no","",ROUND(BL27,4))</f>
        <v>2.1999999999999999E-2</v>
      </c>
      <c r="BN27" s="157">
        <f>IF('1b-NaturalGas'!$P$88="no","",ROUND(BL27,4))</f>
        <v>2.1999999999999999E-2</v>
      </c>
      <c r="BO27" s="157">
        <f>IF('1b-NaturalGas'!$P$89="no","",ROUND(BL27,4))</f>
        <v>2.1999999999999999E-2</v>
      </c>
      <c r="BP27" s="157">
        <f>IF('1b-NaturalGas'!$P$90="no","not applicable (based on previous answers)",ROUND(BL27,4))</f>
        <v>2.1999999999999999E-2</v>
      </c>
      <c r="BQ27" s="157">
        <f>IF('1b-NaturalGas'!$P$91="no","not applicable (based on previous answers)",ROUND(BL27,4))</f>
        <v>2.1999999999999999E-2</v>
      </c>
      <c r="BX27" s="23"/>
      <c r="BY27" s="23"/>
      <c r="BZ27" s="23"/>
      <c r="CA27" s="23"/>
      <c r="CB27" s="23"/>
      <c r="CC27" s="23"/>
      <c r="CD27" s="23"/>
      <c r="CE27" s="23"/>
      <c r="CF27" s="23"/>
      <c r="CG27" s="23"/>
      <c r="CH27" s="23"/>
      <c r="CI27" s="23"/>
      <c r="CJ27" s="23"/>
      <c r="CK27" s="23"/>
      <c r="CL27" s="23"/>
    </row>
    <row r="28" spans="1:90" ht="34.5" x14ac:dyDescent="0.25">
      <c r="A28" s="97"/>
      <c r="B28" s="134"/>
      <c r="I28" s="49" t="str">
        <f>IF('1a-Electricity'!$AD$131="no"," ","above 40%")</f>
        <v>above 40%</v>
      </c>
      <c r="L28" s="49" t="str">
        <f>IF('1a-Electricity'!$AD$81="no"," ","all domestic and non-domestic consumers")</f>
        <v>all domestic and non-domestic consumers</v>
      </c>
      <c r="O28" s="49" t="str">
        <f>IF('1a-Electricity'!$AD$135="no"," ","switching rate more than 5% and less than 10%")</f>
        <v>switching rate more than 5% and less than 10%</v>
      </c>
      <c r="R28" s="49" t="str">
        <f>IF('1a-Electricity'!$AD$140="no"," ","all domestic and non-domestic consumers")</f>
        <v>all domestic and non-domestic consumers</v>
      </c>
      <c r="X28" s="49" t="str">
        <f>IF('1a-Electricity'!$AD$151="no, not regulated"," ","other")</f>
        <v>other</v>
      </c>
      <c r="AD28" s="157">
        <f t="shared" si="1"/>
        <v>2.4000000000000014E-2</v>
      </c>
      <c r="AE28" s="157">
        <f>IF('1a-Electricity'!$P$77="no","",ROUND(AD28,4))</f>
        <v>2.4E-2</v>
      </c>
      <c r="AF28" s="157">
        <f>IF('1a-Electricity'!$P$78="no","",ROUND(AD28,4))</f>
        <v>2.4E-2</v>
      </c>
      <c r="AG28" s="157">
        <f>IF('1a-Electricity'!$P$79="no","",ROUND(AD28,4))</f>
        <v>2.4E-2</v>
      </c>
      <c r="AN28" s="97"/>
      <c r="AO28" s="134"/>
      <c r="AW28" s="49" t="str">
        <f>IF('1b-NaturalGas'!$AD$156="no"," ","above 40%")</f>
        <v>above 40%</v>
      </c>
      <c r="AZ28" s="49" t="str">
        <f>IF('1b-NaturalGas'!$AD$160="no"," ","all domestic and non-domestic consumers")</f>
        <v>all domestic and non-domestic consumers</v>
      </c>
      <c r="BC28" s="49" t="str">
        <f>IF('1b-NaturalGas'!$AD$160="no"," ","switching rate more than 5% and less than 10%")</f>
        <v>switching rate more than 5% and less than 10%</v>
      </c>
      <c r="BF28" s="49" t="str">
        <f>IF('1b-NaturalGas'!$AD$170="no, not regulated"," ","other")</f>
        <v>other</v>
      </c>
      <c r="BL28" s="157">
        <f t="shared" si="2"/>
        <v>2.3000000000000013E-2</v>
      </c>
      <c r="BM28" s="157">
        <f>IF('1b-NaturalGas'!$P$87="no","",ROUND(BL28,4))</f>
        <v>2.3E-2</v>
      </c>
      <c r="BN28" s="157">
        <f>IF('1b-NaturalGas'!$P$88="no","",ROUND(BL28,4))</f>
        <v>2.3E-2</v>
      </c>
      <c r="BO28" s="157">
        <f>IF('1b-NaturalGas'!$P$89="no","",ROUND(BL28,4))</f>
        <v>2.3E-2</v>
      </c>
      <c r="BP28" s="157">
        <f>IF('1b-NaturalGas'!$P$90="no","not applicable (based on previous answers)",ROUND(BL28,4))</f>
        <v>2.3E-2</v>
      </c>
      <c r="BQ28" s="157">
        <f>IF('1b-NaturalGas'!$P$91="no","not applicable (based on previous answers)",ROUND(BL28,4))</f>
        <v>2.3E-2</v>
      </c>
      <c r="BX28" s="23"/>
      <c r="BY28" s="23"/>
      <c r="BZ28" s="23"/>
      <c r="CA28" s="23"/>
      <c r="CB28" s="23"/>
      <c r="CC28" s="23"/>
      <c r="CD28" s="23"/>
      <c r="CE28" s="23"/>
      <c r="CF28" s="23"/>
      <c r="CG28" s="23"/>
      <c r="CH28" s="23"/>
      <c r="CI28" s="23"/>
      <c r="CJ28" s="23"/>
      <c r="CK28" s="23"/>
      <c r="CL28" s="23"/>
    </row>
    <row r="29" spans="1:90" ht="34.5" x14ac:dyDescent="0.25">
      <c r="A29" s="97"/>
      <c r="B29" s="134"/>
      <c r="I29" s="49" t="str">
        <f>IF('1a-Electricity'!$AD$131="no"," ","we do not collect such data")</f>
        <v>we do not collect such data</v>
      </c>
      <c r="O29" s="49" t="str">
        <f>IF('1a-Electricity'!$AD$135="no"," ","switching above 10%")</f>
        <v>switching above 10%</v>
      </c>
      <c r="AD29" s="157">
        <f t="shared" si="1"/>
        <v>2.5000000000000015E-2</v>
      </c>
      <c r="AE29" s="157">
        <f>IF('1a-Electricity'!$P$77="no","",ROUND(AD29,4))</f>
        <v>2.5000000000000001E-2</v>
      </c>
      <c r="AF29" s="157">
        <f>IF('1a-Electricity'!$P$78="no","",ROUND(AD29,4))</f>
        <v>2.5000000000000001E-2</v>
      </c>
      <c r="AG29" s="157">
        <f>IF('1a-Electricity'!$P$79="no","",ROUND(AD29,4))</f>
        <v>2.5000000000000001E-2</v>
      </c>
      <c r="AN29" s="97"/>
      <c r="AO29" s="134"/>
      <c r="AW29" s="49" t="str">
        <f>IF('1b-NaturalGas'!$AD$156="no"," ","we do not collect such data")</f>
        <v>we do not collect such data</v>
      </c>
      <c r="BC29" s="49" t="str">
        <f>IF('1b-NaturalGas'!$AD$160="no"," ","switching above 10%")</f>
        <v>switching above 10%</v>
      </c>
      <c r="BL29" s="157">
        <f t="shared" si="2"/>
        <v>2.4000000000000014E-2</v>
      </c>
      <c r="BM29" s="157">
        <f>IF('1b-NaturalGas'!$P$87="no","",ROUND(BL29,4))</f>
        <v>2.4E-2</v>
      </c>
      <c r="BN29" s="157">
        <f>IF('1b-NaturalGas'!$P$88="no","",ROUND(BL29,4))</f>
        <v>2.4E-2</v>
      </c>
      <c r="BO29" s="157">
        <f>IF('1b-NaturalGas'!$P$89="no","",ROUND(BL29,4))</f>
        <v>2.4E-2</v>
      </c>
      <c r="BP29" s="157">
        <f>IF('1b-NaturalGas'!$P$90="no","not applicable (based on previous answers)",ROUND(BL29,4))</f>
        <v>2.4E-2</v>
      </c>
      <c r="BQ29" s="157">
        <f>IF('1b-NaturalGas'!$P$91="no","not applicable (based on previous answers)",ROUND(BL29,4))</f>
        <v>2.4E-2</v>
      </c>
      <c r="BX29" s="23"/>
      <c r="BY29" s="23"/>
      <c r="BZ29" s="23"/>
      <c r="CA29" s="23"/>
      <c r="CB29" s="23"/>
      <c r="CC29" s="23"/>
      <c r="CD29" s="23"/>
      <c r="CE29" s="23"/>
      <c r="CF29" s="23"/>
      <c r="CG29" s="23"/>
      <c r="CH29" s="23"/>
      <c r="CI29" s="23"/>
      <c r="CJ29" s="23"/>
      <c r="CK29" s="23"/>
      <c r="CL29" s="23"/>
    </row>
    <row r="30" spans="1:90" ht="23" x14ac:dyDescent="0.25">
      <c r="A30" s="97"/>
      <c r="B30" s="134"/>
      <c r="O30" s="49" t="str">
        <f>IF('1a-Electricity'!$AD$135="no"," ","we do not collect such data")</f>
        <v>we do not collect such data</v>
      </c>
      <c r="AD30" s="157">
        <f>AD29+0.001</f>
        <v>2.6000000000000016E-2</v>
      </c>
      <c r="AE30" s="157">
        <f>IF('1a-Electricity'!$P$77="no","",ROUND(AD30,4))</f>
        <v>2.5999999999999999E-2</v>
      </c>
      <c r="AF30" s="157">
        <f>IF('1a-Electricity'!$P$78="no","",ROUND(AD30,4))</f>
        <v>2.5999999999999999E-2</v>
      </c>
      <c r="AG30" s="157">
        <f>IF('1a-Electricity'!$P$79="no","",ROUND(AD30,4))</f>
        <v>2.5999999999999999E-2</v>
      </c>
      <c r="AN30" s="97"/>
      <c r="AO30" s="134"/>
      <c r="BC30" s="49" t="str">
        <f>IF('1b-NaturalGas'!$AD$160="no"," ","we do not collect such data")</f>
        <v>we do not collect such data</v>
      </c>
      <c r="BL30" s="157">
        <f t="shared" si="2"/>
        <v>2.5000000000000015E-2</v>
      </c>
      <c r="BM30" s="157">
        <f>IF('1b-NaturalGas'!$P$87="no","",ROUND(BL30,4))</f>
        <v>2.5000000000000001E-2</v>
      </c>
      <c r="BN30" s="157">
        <f>IF('1b-NaturalGas'!$P$88="no","",ROUND(BL30,4))</f>
        <v>2.5000000000000001E-2</v>
      </c>
      <c r="BO30" s="157">
        <f>IF('1b-NaturalGas'!$P$89="no","",ROUND(BL30,4))</f>
        <v>2.5000000000000001E-2</v>
      </c>
      <c r="BP30" s="157">
        <f>IF('1b-NaturalGas'!$P$90="no","not applicable (based on previous answers)",ROUND(BL30,4))</f>
        <v>2.5000000000000001E-2</v>
      </c>
      <c r="BQ30" s="157">
        <f>IF('1b-NaturalGas'!$P$91="no","not applicable (based on previous answers)",ROUND(BL30,4))</f>
        <v>2.5000000000000001E-2</v>
      </c>
      <c r="BX30" s="23"/>
      <c r="BY30" s="23"/>
      <c r="BZ30" s="23"/>
      <c r="CA30" s="23"/>
      <c r="CB30" s="23"/>
      <c r="CC30" s="23"/>
      <c r="CD30" s="23"/>
      <c r="CE30" s="23"/>
      <c r="CF30" s="23"/>
      <c r="CG30" s="23"/>
      <c r="CH30" s="23"/>
      <c r="CI30" s="23"/>
      <c r="CJ30" s="23"/>
      <c r="CK30" s="23"/>
      <c r="CL30" s="23"/>
    </row>
    <row r="31" spans="1:90" x14ac:dyDescent="0.25">
      <c r="A31" s="97"/>
      <c r="B31" s="134"/>
      <c r="O31" s="49"/>
      <c r="AD31" s="157">
        <f t="shared" si="1"/>
        <v>2.7000000000000017E-2</v>
      </c>
      <c r="AE31" s="157">
        <f>IF('1a-Electricity'!$P$77="no","",ROUND(AD31,4))</f>
        <v>2.7E-2</v>
      </c>
      <c r="AF31" s="157">
        <f>IF('1a-Electricity'!$P$78="no","",ROUND(AD31,4))</f>
        <v>2.7E-2</v>
      </c>
      <c r="AG31" s="157">
        <f>IF('1a-Electricity'!$P$79="no","",ROUND(AD31,4))</f>
        <v>2.7E-2</v>
      </c>
      <c r="AN31" s="97"/>
      <c r="AO31" s="134"/>
      <c r="BC31" s="49"/>
      <c r="BL31" s="157">
        <f>BL30+0.001</f>
        <v>2.6000000000000016E-2</v>
      </c>
      <c r="BM31" s="157">
        <f>IF('1b-NaturalGas'!$P$87="no","",ROUND(BL31,4))</f>
        <v>2.5999999999999999E-2</v>
      </c>
      <c r="BN31" s="157">
        <f>IF('1b-NaturalGas'!$P$88="no","",ROUND(BL31,4))</f>
        <v>2.5999999999999999E-2</v>
      </c>
      <c r="BO31" s="157">
        <f>IF('1b-NaturalGas'!$P$89="no","",ROUND(BL31,4))</f>
        <v>2.5999999999999999E-2</v>
      </c>
      <c r="BP31" s="157">
        <f>IF('1b-NaturalGas'!$P$90="no","not applicable (based on previous answers)",ROUND(BL31,4))</f>
        <v>2.5999999999999999E-2</v>
      </c>
      <c r="BQ31" s="157">
        <f>IF('1b-NaturalGas'!$P$91="no","not applicable (based on previous answers)",ROUND(BL31,4))</f>
        <v>2.5999999999999999E-2</v>
      </c>
      <c r="BX31" s="23"/>
      <c r="BY31" s="1">
        <f>IF(LEFT(BY33,14)="not applicable",1,COUNTA(BY33:BY34))</f>
        <v>2</v>
      </c>
      <c r="BZ31" s="1">
        <f t="shared" ref="BZ31:CE31" si="5">IF(LEFT(BZ33,14)="not applicable",1,COUNTA(BZ33:BZ34))</f>
        <v>2</v>
      </c>
      <c r="CA31" s="1">
        <f t="shared" si="5"/>
        <v>2</v>
      </c>
      <c r="CB31" s="1">
        <f t="shared" si="5"/>
        <v>2</v>
      </c>
      <c r="CC31" s="1">
        <f t="shared" si="5"/>
        <v>2</v>
      </c>
      <c r="CD31" s="1">
        <f t="shared" si="5"/>
        <v>2</v>
      </c>
      <c r="CE31" s="1">
        <f t="shared" si="5"/>
        <v>2</v>
      </c>
      <c r="CF31" s="23"/>
      <c r="CG31" s="1">
        <f t="shared" ref="CG31:CL31" si="6">IF(LEFT(CG33,14)="not applicable",1,COUNTA(CG33:CG34))</f>
        <v>2</v>
      </c>
      <c r="CH31" s="1">
        <f t="shared" si="6"/>
        <v>2</v>
      </c>
      <c r="CI31" s="1">
        <f t="shared" si="6"/>
        <v>2</v>
      </c>
      <c r="CJ31" s="1">
        <f t="shared" si="6"/>
        <v>2</v>
      </c>
      <c r="CK31" s="1">
        <f t="shared" si="6"/>
        <v>2</v>
      </c>
      <c r="CL31" s="1">
        <f t="shared" si="6"/>
        <v>2</v>
      </c>
    </row>
    <row r="32" spans="1:90" s="23" customFormat="1" ht="23" x14ac:dyDescent="0.25">
      <c r="A32" s="97"/>
      <c r="B32" s="134"/>
      <c r="C32" s="1"/>
      <c r="D32" s="1"/>
      <c r="E32" s="1"/>
      <c r="F32" s="1"/>
      <c r="G32" s="129"/>
      <c r="H32" s="1"/>
      <c r="I32" s="1"/>
      <c r="J32" s="128"/>
      <c r="K32" s="1"/>
      <c r="L32" s="1"/>
      <c r="M32" s="128"/>
      <c r="N32" s="1"/>
      <c r="O32" s="49"/>
      <c r="P32" s="128"/>
      <c r="Q32" s="1"/>
      <c r="R32" s="1"/>
      <c r="S32" s="128"/>
      <c r="T32" s="1"/>
      <c r="U32" s="1"/>
      <c r="V32" s="128"/>
      <c r="W32" s="1"/>
      <c r="X32" s="49"/>
      <c r="Y32" s="128"/>
      <c r="Z32" s="1"/>
      <c r="AA32" s="1"/>
      <c r="AB32" s="128"/>
      <c r="AC32" s="1"/>
      <c r="AD32" s="157">
        <f t="shared" si="1"/>
        <v>2.8000000000000018E-2</v>
      </c>
      <c r="AE32" s="157">
        <f>IF('1a-Electricity'!$P$77="no","",ROUND(AD32,4))</f>
        <v>2.8000000000000001E-2</v>
      </c>
      <c r="AF32" s="157">
        <f>IF('1a-Electricity'!$P$78="no","",ROUND(AD32,4))</f>
        <v>2.8000000000000001E-2</v>
      </c>
      <c r="AG32" s="157">
        <f>IF('1a-Electricity'!$P$79="no","",ROUND(AD32,4))</f>
        <v>2.8000000000000001E-2</v>
      </c>
      <c r="AH32" s="1"/>
      <c r="AI32" s="1"/>
      <c r="AJ32" s="1"/>
      <c r="AK32" s="155"/>
      <c r="AL32" s="1"/>
      <c r="AM32" s="1"/>
      <c r="AN32" s="97"/>
      <c r="AO32" s="134"/>
      <c r="AP32" s="1"/>
      <c r="AQ32" s="1"/>
      <c r="AR32" s="1"/>
      <c r="AS32" s="1"/>
      <c r="AT32" s="1"/>
      <c r="AU32" s="129"/>
      <c r="AV32" s="1"/>
      <c r="AW32" s="1"/>
      <c r="AX32" s="128"/>
      <c r="AY32" s="1"/>
      <c r="AZ32" s="1"/>
      <c r="BA32" s="128"/>
      <c r="BB32" s="1"/>
      <c r="BC32" s="49"/>
      <c r="BD32" s="128"/>
      <c r="BE32" s="1"/>
      <c r="BF32" s="49"/>
      <c r="BG32" s="128"/>
      <c r="BH32" s="1"/>
      <c r="BI32" s="1"/>
      <c r="BJ32" s="128"/>
      <c r="BK32" s="1"/>
      <c r="BL32" s="157">
        <f t="shared" si="2"/>
        <v>2.7000000000000017E-2</v>
      </c>
      <c r="BM32" s="157">
        <f>IF('1b-NaturalGas'!$P$87="no","",ROUND(BL32,4))</f>
        <v>2.7E-2</v>
      </c>
      <c r="BN32" s="157">
        <f>IF('1b-NaturalGas'!$P$88="no","",ROUND(BL32,4))</f>
        <v>2.7E-2</v>
      </c>
      <c r="BO32" s="157">
        <f>IF('1b-NaturalGas'!$P$89="no","",ROUND(BL32,4))</f>
        <v>2.7E-2</v>
      </c>
      <c r="BP32" s="157">
        <f>IF('1b-NaturalGas'!$P$90="no","not applicable (based on previous answers)",ROUND(BL32,4))</f>
        <v>2.7E-2</v>
      </c>
      <c r="BQ32" s="157">
        <f>IF('1b-NaturalGas'!$P$91="no","not applicable (based on previous answers)",ROUND(BL32,4))</f>
        <v>2.7E-2</v>
      </c>
      <c r="BY32" s="49" t="s">
        <v>801</v>
      </c>
      <c r="BZ32" s="49" t="s">
        <v>802</v>
      </c>
      <c r="CA32" s="49" t="s">
        <v>803</v>
      </c>
      <c r="CB32" s="49" t="s">
        <v>804</v>
      </c>
      <c r="CC32" s="49" t="s">
        <v>805</v>
      </c>
      <c r="CD32" s="49" t="s">
        <v>806</v>
      </c>
      <c r="CE32" s="49" t="s">
        <v>807</v>
      </c>
      <c r="CG32" s="49" t="s">
        <v>808</v>
      </c>
      <c r="CH32" s="49" t="s">
        <v>809</v>
      </c>
      <c r="CI32" s="49" t="s">
        <v>810</v>
      </c>
      <c r="CJ32" s="49" t="s">
        <v>811</v>
      </c>
      <c r="CK32" s="49" t="s">
        <v>812</v>
      </c>
      <c r="CL32" s="49" t="s">
        <v>813</v>
      </c>
    </row>
    <row r="33" spans="1:90" s="23" customFormat="1" ht="46" x14ac:dyDescent="0.25">
      <c r="A33" s="97"/>
      <c r="B33" s="134"/>
      <c r="C33" s="1"/>
      <c r="D33" s="1"/>
      <c r="E33" s="1"/>
      <c r="F33" s="1"/>
      <c r="G33" s="129"/>
      <c r="H33" s="1"/>
      <c r="I33" s="1"/>
      <c r="J33" s="128"/>
      <c r="K33" s="1"/>
      <c r="L33" s="1"/>
      <c r="M33" s="128"/>
      <c r="N33" s="1"/>
      <c r="O33" s="49"/>
      <c r="P33" s="128"/>
      <c r="Q33" s="1"/>
      <c r="R33" s="1"/>
      <c r="S33" s="128"/>
      <c r="T33" s="1"/>
      <c r="U33" s="1"/>
      <c r="V33" s="128"/>
      <c r="W33" s="1"/>
      <c r="X33" s="49"/>
      <c r="Y33" s="128"/>
      <c r="Z33" s="1"/>
      <c r="AA33" s="1"/>
      <c r="AB33" s="128"/>
      <c r="AC33" s="1"/>
      <c r="AD33" s="157">
        <f t="shared" si="1"/>
        <v>2.9000000000000019E-2</v>
      </c>
      <c r="AE33" s="157">
        <f>IF('1a-Electricity'!$P$77="no","",ROUND(AD33,4))</f>
        <v>2.9000000000000001E-2</v>
      </c>
      <c r="AF33" s="157">
        <f>IF('1a-Electricity'!$P$78="no","",ROUND(AD33,4))</f>
        <v>2.9000000000000001E-2</v>
      </c>
      <c r="AG33" s="157">
        <f>IF('1a-Electricity'!$P$79="no","",ROUND(AD33,4))</f>
        <v>2.9000000000000001E-2</v>
      </c>
      <c r="AH33" s="1"/>
      <c r="AI33" s="1"/>
      <c r="AJ33" s="1"/>
      <c r="AK33" s="155"/>
      <c r="AL33" s="1"/>
      <c r="AM33" s="1"/>
      <c r="AN33" s="97"/>
      <c r="AO33" s="134"/>
      <c r="AP33" s="1"/>
      <c r="AQ33" s="1"/>
      <c r="AR33" s="1"/>
      <c r="AS33" s="1"/>
      <c r="AT33" s="1"/>
      <c r="AU33" s="129"/>
      <c r="AV33" s="1"/>
      <c r="AW33" s="1"/>
      <c r="AX33" s="128"/>
      <c r="AY33" s="1"/>
      <c r="AZ33" s="1"/>
      <c r="BA33" s="128"/>
      <c r="BB33" s="1"/>
      <c r="BC33" s="49"/>
      <c r="BD33" s="128"/>
      <c r="BE33" s="1"/>
      <c r="BF33" s="49"/>
      <c r="BG33" s="128"/>
      <c r="BH33" s="1"/>
      <c r="BI33" s="1"/>
      <c r="BJ33" s="128"/>
      <c r="BK33" s="1"/>
      <c r="BL33" s="157">
        <f t="shared" si="2"/>
        <v>2.8000000000000018E-2</v>
      </c>
      <c r="BM33" s="157">
        <f>IF('1b-NaturalGas'!$P$87="no","",ROUND(BL33,4))</f>
        <v>2.8000000000000001E-2</v>
      </c>
      <c r="BN33" s="157">
        <f>IF('1b-NaturalGas'!$P$88="no","",ROUND(BL33,4))</f>
        <v>2.8000000000000001E-2</v>
      </c>
      <c r="BO33" s="157">
        <f>IF('1b-NaturalGas'!$P$89="no","",ROUND(BL33,4))</f>
        <v>2.8000000000000001E-2</v>
      </c>
      <c r="BP33" s="157">
        <f>IF('1b-NaturalGas'!$P$90="no","not applicable (based on previous answers)",ROUND(BL33,4))</f>
        <v>2.8000000000000001E-2</v>
      </c>
      <c r="BQ33" s="157">
        <f>IF('1b-NaturalGas'!$P$91="no","not applicable (based on previous answers)",ROUND(BL33,4))</f>
        <v>2.8000000000000001E-2</v>
      </c>
      <c r="BY33" s="49" t="str">
        <f>IF('1bis-Regulator'!$AG$51="no/not applicable","not applicable (Q1b.b.10 answered with 'no')","yes (please provide link)")</f>
        <v>yes (please provide link)</v>
      </c>
      <c r="BZ33" s="49" t="str">
        <f>IF('1bis-Regulator'!$AG$52="no/not applicable","not applicable (Q1b.b.10 answered with 'no')","yes (please provide link)")</f>
        <v>yes (please provide link)</v>
      </c>
      <c r="CA33" s="49" t="str">
        <f>IF('1bis-Regulator'!$AG$53="no/not applicable","not applicable (Q1b.b.10 answered with 'no')","yes (please provide link)")</f>
        <v>yes (please provide link)</v>
      </c>
      <c r="CB33" s="49" t="str">
        <f>IF('1bis-Regulator'!$AG$54="no/not applicable","not applicable (Q1b.b.10 answered with 'no')","yes (please provide link)")</f>
        <v>yes (please provide link)</v>
      </c>
      <c r="CC33" s="49" t="str">
        <f>IF('1bis-Regulator'!$AG$55="no/not applicable","not applicable (Q1b.b.10 answered with 'no')","yes (please provide link)")</f>
        <v>yes (please provide link)</v>
      </c>
      <c r="CD33" s="49" t="str">
        <f>IF('1bis-Regulator'!$AG$56="no/not applicable","not applicable (Q1b.b.10 answered with 'no')","yes (please provide link)")</f>
        <v>yes (please provide link)</v>
      </c>
      <c r="CE33" s="49" t="str">
        <f>IF('1bis-Regulator'!$AG$57="no/not applicable","not applicable (Q1b.b.10 answered with 'no')","yes (please provide link)")</f>
        <v>yes (please provide link)</v>
      </c>
      <c r="CG33" s="1" t="str">
        <f>IF('1bis-Regulator'!$AG$67="no/not applicable","not applicable (Q1b.b.11 answered with 'no/not applicable')","yes")</f>
        <v>yes</v>
      </c>
      <c r="CH33" s="1" t="str">
        <f>IF('1bis-Regulator'!$AG$68="no/not applicable","not applicable (Q1b.b.11 answered with 'no/not applicable')","yes")</f>
        <v>yes</v>
      </c>
      <c r="CI33" s="1" t="str">
        <f>IF('1bis-Regulator'!$AG$69="no/not applicable","not applicable (Q1b.b.11 answered with 'no/not applicable')","yes")</f>
        <v>yes</v>
      </c>
      <c r="CJ33" s="1" t="str">
        <f>IF(OR('1bis-Regulator'!$AG$82="no",'1bis-Regulator'!$AG$82="not applicable"),"not applicable (Q1b.c.6 answered with 'no')","yes")</f>
        <v>yes</v>
      </c>
      <c r="CK33" s="1" t="str">
        <f>IF(OR('1bis-Regulator'!$AG$85="no",'1bis-Regulator'!$AG$85="not applicable"),"not applicable (Q1b.c.7 answered with 'no')","yes")</f>
        <v>yes</v>
      </c>
      <c r="CL33" s="1" t="str">
        <f>IF(OR('1bis-Regulator'!$AG$88="no",'1bis-Regulator'!$AG$88="not applicable"),"not applicable (Q1b.c.8 answered with 'no')","yes")</f>
        <v>yes</v>
      </c>
    </row>
    <row r="34" spans="1:90" ht="23" x14ac:dyDescent="0.25">
      <c r="A34" s="97"/>
      <c r="B34" s="134"/>
      <c r="O34" s="49"/>
      <c r="AD34" s="157">
        <f t="shared" si="1"/>
        <v>3.000000000000002E-2</v>
      </c>
      <c r="AE34" s="157">
        <f>IF('1a-Electricity'!$P$77="no","",ROUND(AD34,4))</f>
        <v>0.03</v>
      </c>
      <c r="AF34" s="157">
        <f>IF('1a-Electricity'!$P$78="no","",ROUND(AD34,4))</f>
        <v>0.03</v>
      </c>
      <c r="AG34" s="157">
        <f>IF('1a-Electricity'!$P$79="no","",ROUND(AD34,4))</f>
        <v>0.03</v>
      </c>
      <c r="AN34" s="97"/>
      <c r="AO34" s="134"/>
      <c r="BC34" s="49"/>
      <c r="BL34" s="157">
        <f t="shared" si="2"/>
        <v>2.9000000000000019E-2</v>
      </c>
      <c r="BM34" s="157">
        <f>IF('1b-NaturalGas'!$P$87="no","",ROUND(BL34,4))</f>
        <v>2.9000000000000001E-2</v>
      </c>
      <c r="BN34" s="157">
        <f>IF('1b-NaturalGas'!$P$88="no","",ROUND(BL34,4))</f>
        <v>2.9000000000000001E-2</v>
      </c>
      <c r="BO34" s="157">
        <f>IF('1b-NaturalGas'!$P$89="no","",ROUND(BL34,4))</f>
        <v>2.9000000000000001E-2</v>
      </c>
      <c r="BP34" s="157">
        <f>IF('1b-NaturalGas'!$P$90="no","not applicable (based on previous answers)",ROUND(BL34,4))</f>
        <v>2.9000000000000001E-2</v>
      </c>
      <c r="BQ34" s="157">
        <f>IF('1b-NaturalGas'!$P$91="no","not applicable (based on previous answers)",ROUND(BL34,4))</f>
        <v>2.9000000000000001E-2</v>
      </c>
      <c r="BX34" s="23"/>
      <c r="BY34" s="1" t="str">
        <f>IF('1bis-Regulator'!$AG$51="no/not applicable"," ","no")</f>
        <v>no</v>
      </c>
      <c r="BZ34" s="1" t="str">
        <f>IF('1bis-Regulator'!$AG$52="no/not applicable"," ","no")</f>
        <v>no</v>
      </c>
      <c r="CA34" s="1" t="str">
        <f>IF('1bis-Regulator'!$AG$53="no/not applicable"," ","no")</f>
        <v>no</v>
      </c>
      <c r="CB34" s="1" t="str">
        <f>IF('1bis-Regulator'!$AG$54="no/not applicable"," ","no")</f>
        <v>no</v>
      </c>
      <c r="CC34" s="1" t="str">
        <f>IF('1bis-Regulator'!$AG$55="no/not applicable"," ","no")</f>
        <v>no</v>
      </c>
      <c r="CD34" s="1" t="str">
        <f>IF('1bis-Regulator'!$AG$56="no/not applicable"," ","no")</f>
        <v>no</v>
      </c>
      <c r="CE34" s="1" t="str">
        <f>IF('1bis-Regulator'!$AG$57="no/not applicable"," ","no")</f>
        <v>no</v>
      </c>
      <c r="CF34" s="23"/>
      <c r="CG34" s="49" t="str">
        <f>IF('1bis-Regulator'!$AG$67="no/not applicable"," ","no/not applicable")</f>
        <v>no/not applicable</v>
      </c>
      <c r="CH34" s="49" t="str">
        <f>IF('1bis-Regulator'!$AG$68="no/not applicable"," ","no/not applicable")</f>
        <v>no/not applicable</v>
      </c>
      <c r="CI34" s="49" t="str">
        <f>IF('1bis-Regulator'!$AG$69="no/not applicable"," ","no/not applicable")</f>
        <v>no/not applicable</v>
      </c>
      <c r="CJ34" s="49" t="str">
        <f>IF(OR('1bis-Regulator'!$AG$82="no",'1bis-Regulator'!$AG$82="not applicable")," ","no")</f>
        <v>no</v>
      </c>
      <c r="CK34" s="49" t="str">
        <f>IF(OR('1bis-Regulator'!$AG$85="no",'1bis-Regulator'!$AG$85="not applicable")," ","no")</f>
        <v>no</v>
      </c>
      <c r="CL34" s="49" t="str">
        <f>IF(OR('1bis-Regulator'!$AG$88="no",'1bis-Regulator'!$AG$88="not applicable")," ","no")</f>
        <v>no</v>
      </c>
    </row>
    <row r="35" spans="1:90" x14ac:dyDescent="0.25">
      <c r="A35" s="97"/>
      <c r="B35" s="134"/>
      <c r="O35" s="49"/>
      <c r="AD35" s="157">
        <f t="shared" si="1"/>
        <v>3.1000000000000021E-2</v>
      </c>
      <c r="AE35" s="157">
        <f>IF('1a-Electricity'!$P$77="no","",ROUND(AD35,4))</f>
        <v>3.1E-2</v>
      </c>
      <c r="AF35" s="157">
        <f>IF('1a-Electricity'!$P$78="no","",ROUND(AD35,4))</f>
        <v>3.1E-2</v>
      </c>
      <c r="AG35" s="157">
        <f>IF('1a-Electricity'!$P$79="no","",ROUND(AD35,4))</f>
        <v>3.1E-2</v>
      </c>
      <c r="AN35" s="97"/>
      <c r="AO35" s="134"/>
      <c r="BC35" s="49"/>
      <c r="BL35" s="157">
        <f t="shared" si="2"/>
        <v>3.000000000000002E-2</v>
      </c>
      <c r="BM35" s="157">
        <f>IF('1b-NaturalGas'!$P$87="no","",ROUND(BL35,4))</f>
        <v>0.03</v>
      </c>
      <c r="BN35" s="157">
        <f>IF('1b-NaturalGas'!$P$88="no","",ROUND(BL35,4))</f>
        <v>0.03</v>
      </c>
      <c r="BO35" s="157">
        <f>IF('1b-NaturalGas'!$P$89="no","",ROUND(BL35,4))</f>
        <v>0.03</v>
      </c>
      <c r="BP35" s="157">
        <f>IF('1b-NaturalGas'!$P$90="no","not applicable (based on previous answers)",ROUND(BL35,4))</f>
        <v>0.03</v>
      </c>
      <c r="BQ35" s="157">
        <f>IF('1b-NaturalGas'!$P$91="no","not applicable (based on previous answers)",ROUND(BL35,4))</f>
        <v>0.03</v>
      </c>
      <c r="BX35" s="23"/>
      <c r="BY35" s="23"/>
      <c r="BZ35" s="23"/>
      <c r="CA35" s="23"/>
      <c r="CB35" s="23"/>
      <c r="CC35" s="23"/>
      <c r="CD35" s="23"/>
      <c r="CE35" s="23"/>
      <c r="CF35" s="23"/>
      <c r="CG35" s="23"/>
      <c r="CH35" s="23"/>
      <c r="CI35" s="23"/>
      <c r="CJ35" s="23"/>
      <c r="CK35" s="23"/>
      <c r="CL35" s="23"/>
    </row>
    <row r="36" spans="1:90" x14ac:dyDescent="0.25">
      <c r="A36" s="97" t="s">
        <v>939</v>
      </c>
      <c r="B36" s="134"/>
      <c r="C36" s="1">
        <f>IF(LEFT(C38,14)="not applicable",1,COUNTA(C38:C39))</f>
        <v>2</v>
      </c>
      <c r="D36" s="1">
        <f>IF(LEFT(D38,14)="not applicable",1,COUNTA(D38:D39))</f>
        <v>2</v>
      </c>
      <c r="E36" s="1">
        <f>IF(LEFT(E38,14)="not applicable",1,COUNTA(E38:E39))</f>
        <v>2</v>
      </c>
      <c r="F36" s="1">
        <f>IF(LEFT(F38,14)="not applicable",1,COUNTA(F38:F39))</f>
        <v>2</v>
      </c>
      <c r="I36" s="1">
        <f>IF(LEFT(I38,14)="not applicable",1,COUNTA(I38:I41))</f>
        <v>4</v>
      </c>
      <c r="L36" s="1">
        <f>IF(LEFT(L38,14)="not applicable",1,COUNTA(L38:L40))</f>
        <v>3</v>
      </c>
      <c r="O36" s="1">
        <f>IF(LEFT(O38,14)="not applicable",1,COUNTA(O38:O42))</f>
        <v>5</v>
      </c>
      <c r="R36" s="1">
        <f>IF(LEFT(R38,14)="not applicable",1,COUNTA(R38:R40))</f>
        <v>3</v>
      </c>
      <c r="U36" s="1">
        <f>IF(LEFT(U38,14)="not applicable",1,COUNTA(U38:U39))</f>
        <v>2</v>
      </c>
      <c r="X36" s="49">
        <f>IF(LEFT(X38,14)="not applicable",1,COUNTA(X38:X40))</f>
        <v>3</v>
      </c>
      <c r="AA36" s="1">
        <f>IF(LEFT(AA38,14)="not applicable",1,COUNTA(AA38:AA39))</f>
        <v>2</v>
      </c>
      <c r="AD36" s="157">
        <f t="shared" si="1"/>
        <v>3.2000000000000021E-2</v>
      </c>
      <c r="AE36" s="157">
        <f>IF('1a-Electricity'!$P$77="no","",ROUND(AD36,4))</f>
        <v>3.2000000000000001E-2</v>
      </c>
      <c r="AF36" s="157">
        <f>IF('1a-Electricity'!$P$78="no","",ROUND(AD36,4))</f>
        <v>3.2000000000000001E-2</v>
      </c>
      <c r="AG36" s="157">
        <f>IF('1a-Electricity'!$P$79="no","",ROUND(AD36,4))</f>
        <v>3.2000000000000001E-2</v>
      </c>
      <c r="AN36" s="97" t="s">
        <v>939</v>
      </c>
      <c r="AO36" s="134"/>
      <c r="AP36" s="1">
        <f>IF(LEFT(AP38,14)="not applicable",1,COUNTA(AP38:AP39))</f>
        <v>2</v>
      </c>
      <c r="AQ36" s="1">
        <f>IF(LEFT(AQ38,14)="not applicable",1,COUNTA(AQ38:AQ39))</f>
        <v>2</v>
      </c>
      <c r="AR36" s="1">
        <f>IF(LEFT(AR38,14)="not applicable",1,COUNTA(AR38:AR39))</f>
        <v>2</v>
      </c>
      <c r="AS36" s="1">
        <f>IF(LEFT(AS38,14)="not applicable",1,COUNTA(AS38:AS39))</f>
        <v>2</v>
      </c>
      <c r="AT36" s="1">
        <f>IF(LEFT(AT38,14)="not applicable",1,COUNTA(AT38:AT39))</f>
        <v>2</v>
      </c>
      <c r="AW36" s="1">
        <f>IF(LEFT(AW38,14)="not applicable",1,COUNTA(AW38:AW41))</f>
        <v>4</v>
      </c>
      <c r="AZ36" s="1">
        <f>IF(LEFT(AZ38,14)="not applicable",1,COUNTA(AZ38:AZ40))</f>
        <v>3</v>
      </c>
      <c r="BC36" s="1">
        <f>IF(LEFT(BC38,14)="not applicable",1,COUNTA(BC38:BC42))</f>
        <v>5</v>
      </c>
      <c r="BF36" s="49">
        <f>IF(LEFT(BF38,14)="not applicable",1,COUNTA(BF38:BF40))</f>
        <v>3</v>
      </c>
      <c r="BI36" s="1">
        <f>IF(LEFT(BI38,14)="not applicable",1,COUNTA(BI38:BI39))</f>
        <v>2</v>
      </c>
      <c r="BL36" s="157">
        <f t="shared" si="2"/>
        <v>3.1000000000000021E-2</v>
      </c>
      <c r="BM36" s="157">
        <f>IF('1b-NaturalGas'!$P$87="no","",ROUND(BL36,4))</f>
        <v>3.1E-2</v>
      </c>
      <c r="BN36" s="157">
        <f>IF('1b-NaturalGas'!$P$88="no","",ROUND(BL36,4))</f>
        <v>3.1E-2</v>
      </c>
      <c r="BO36" s="157">
        <f>IF('1b-NaturalGas'!$P$89="no","",ROUND(BL36,4))</f>
        <v>3.1E-2</v>
      </c>
      <c r="BP36" s="157">
        <f>IF('1b-NaturalGas'!$P$90="no","not applicable (based on previous answers)",ROUND(BL36,4))</f>
        <v>3.1E-2</v>
      </c>
      <c r="BQ36" s="157">
        <f>IF('1b-NaturalGas'!$P$91="no","not applicable (based on previous answers)",ROUND(BL36,4))</f>
        <v>3.1E-2</v>
      </c>
      <c r="BX36" s="23"/>
      <c r="BY36" s="23"/>
      <c r="BZ36" s="23"/>
      <c r="CA36" s="23"/>
      <c r="CB36" s="23"/>
      <c r="CC36" s="23"/>
      <c r="CD36" s="23"/>
      <c r="CE36" s="23"/>
      <c r="CF36" s="23"/>
      <c r="CG36" s="23"/>
      <c r="CH36" s="23"/>
      <c r="CI36" s="23"/>
      <c r="CJ36" s="23"/>
      <c r="CK36" s="23"/>
      <c r="CL36" s="23"/>
    </row>
    <row r="37" spans="1:90" x14ac:dyDescent="0.25">
      <c r="A37" s="97" t="s">
        <v>940</v>
      </c>
      <c r="B37" s="134"/>
      <c r="C37" s="133" t="s">
        <v>382</v>
      </c>
      <c r="D37" s="133" t="s">
        <v>383</v>
      </c>
      <c r="E37" s="133" t="s">
        <v>385</v>
      </c>
      <c r="F37" s="133" t="s">
        <v>384</v>
      </c>
      <c r="I37" s="1" t="s">
        <v>619</v>
      </c>
      <c r="L37" s="1" t="s">
        <v>621</v>
      </c>
      <c r="O37" s="1" t="s">
        <v>620</v>
      </c>
      <c r="R37" s="136" t="s">
        <v>622</v>
      </c>
      <c r="U37" s="1" t="s">
        <v>623</v>
      </c>
      <c r="X37" s="49" t="s">
        <v>624</v>
      </c>
      <c r="AA37" s="1" t="s">
        <v>625</v>
      </c>
      <c r="AD37" s="157">
        <f t="shared" si="1"/>
        <v>3.3000000000000022E-2</v>
      </c>
      <c r="AE37" s="157">
        <f>IF('1a-Electricity'!$P$77="no","",ROUND(AD37,4))</f>
        <v>3.3000000000000002E-2</v>
      </c>
      <c r="AF37" s="157">
        <f>IF('1a-Electricity'!$P$78="no","",ROUND(AD37,4))</f>
        <v>3.3000000000000002E-2</v>
      </c>
      <c r="AG37" s="157">
        <f>IF('1a-Electricity'!$P$79="no","",ROUND(AD37,4))</f>
        <v>3.3000000000000002E-2</v>
      </c>
      <c r="AN37" s="97" t="s">
        <v>940</v>
      </c>
      <c r="AO37" s="134"/>
      <c r="AP37" s="133" t="s">
        <v>499</v>
      </c>
      <c r="AQ37" s="133" t="s">
        <v>500</v>
      </c>
      <c r="AR37" s="133" t="s">
        <v>503</v>
      </c>
      <c r="AS37" s="133" t="s">
        <v>501</v>
      </c>
      <c r="AT37" s="133" t="s">
        <v>502</v>
      </c>
      <c r="AW37" s="1" t="s">
        <v>512</v>
      </c>
      <c r="AZ37" s="1" t="s">
        <v>495</v>
      </c>
      <c r="BC37" s="1" t="s">
        <v>496</v>
      </c>
      <c r="BF37" s="49" t="s">
        <v>497</v>
      </c>
      <c r="BI37" s="1" t="s">
        <v>498</v>
      </c>
      <c r="BL37" s="157">
        <f t="shared" si="2"/>
        <v>3.2000000000000021E-2</v>
      </c>
      <c r="BM37" s="157">
        <f>IF('1b-NaturalGas'!$P$87="no","",ROUND(BL37,4))</f>
        <v>3.2000000000000001E-2</v>
      </c>
      <c r="BN37" s="157">
        <f>IF('1b-NaturalGas'!$P$88="no","",ROUND(BL37,4))</f>
        <v>3.2000000000000001E-2</v>
      </c>
      <c r="BO37" s="157">
        <f>IF('1b-NaturalGas'!$P$89="no","",ROUND(BL37,4))</f>
        <v>3.2000000000000001E-2</v>
      </c>
      <c r="BP37" s="157">
        <f>IF('1b-NaturalGas'!$P$90="no","not applicable (based on previous answers)",ROUND(BL37,4))</f>
        <v>3.2000000000000001E-2</v>
      </c>
      <c r="BQ37" s="157">
        <f>IF('1b-NaturalGas'!$P$91="no","not applicable (based on previous answers)",ROUND(BL37,4))</f>
        <v>3.2000000000000001E-2</v>
      </c>
      <c r="BX37" s="23"/>
      <c r="BY37" s="23"/>
      <c r="BZ37" s="23"/>
      <c r="CA37" s="23"/>
      <c r="CB37" s="23"/>
      <c r="CC37" s="23"/>
      <c r="CD37" s="23"/>
      <c r="CE37" s="23"/>
      <c r="CF37" s="23"/>
      <c r="CG37" s="23"/>
      <c r="CH37" s="23"/>
      <c r="CI37" s="23"/>
      <c r="CJ37" s="23"/>
      <c r="CK37" s="23"/>
      <c r="CL37" s="23"/>
    </row>
    <row r="38" spans="1:90" ht="46" x14ac:dyDescent="0.25">
      <c r="A38" s="97"/>
      <c r="B38" s="134"/>
      <c r="C38" s="1" t="str">
        <f>IF('1a-Electricity'!$AG$17="no","not applicable (based on previous answers)","yes")</f>
        <v>yes</v>
      </c>
      <c r="D38" s="1" t="str">
        <f>IF('1a-Electricity'!$AG$18="no","not applicable (based on previous answers)","yes")</f>
        <v>yes</v>
      </c>
      <c r="E38" s="1" t="str">
        <f>IF('1a-Electricity'!$AG$19="no","not applicable (based on previous answers)","yes")</f>
        <v>yes</v>
      </c>
      <c r="F38" s="1" t="str">
        <f>IF('1a-Electricity'!$AG$22="no","not applicable (based on previous answers)","yes")</f>
        <v>yes</v>
      </c>
      <c r="I38" s="1" t="str">
        <f>IF('1a-Electricity'!$AG$131="no","not applicable (based on previous answers)","below 10%")</f>
        <v>below 10%</v>
      </c>
      <c r="L38" s="49" t="str">
        <f>IF('1a-Electricity'!$AG$135="no","not applicable (based on previous answers)","only large non-domestic consumers")</f>
        <v>only large non-domestic consumers</v>
      </c>
      <c r="O38" s="49" t="str">
        <f>IF('1a-Electricity'!$AG$135="no","not applicable (based on previous answers)","switching rate below 1%")</f>
        <v>switching rate below 1%</v>
      </c>
      <c r="R38" s="49" t="str">
        <f>IF('1a-Electricity'!$AG$140="no","not applicable (based on previous answers)","only large non-domestic consumers")</f>
        <v>only large non-domestic consumers</v>
      </c>
      <c r="U38" s="1" t="str">
        <f>IF('1a-Electricity'!$AG$140="no","not applicable (based on previous answers)","yes")</f>
        <v>yes</v>
      </c>
      <c r="X38" s="49" t="str">
        <f>IF('1a-Electricity'!$AG$151="no, not regulated","not applicable (based on previous answers)","because these consumers do not have the legal right to switch providers")</f>
        <v>because these consumers do not have the legal right to switch providers</v>
      </c>
      <c r="AA38" s="1" t="str">
        <f>IF('1a-Electricity'!$AG$151="no, not regulated","not applicable (based on previous answers)","yes")</f>
        <v>yes</v>
      </c>
      <c r="AD38" s="157">
        <f t="shared" si="1"/>
        <v>3.4000000000000023E-2</v>
      </c>
      <c r="AE38" s="157">
        <f>IF('1a-Electricity'!$P$77="no","",ROUND(AD38,4))</f>
        <v>3.4000000000000002E-2</v>
      </c>
      <c r="AF38" s="157">
        <f>IF('1a-Electricity'!$P$78="no","",ROUND(AD38,4))</f>
        <v>3.4000000000000002E-2</v>
      </c>
      <c r="AG38" s="157">
        <f>IF('1a-Electricity'!$P$79="no","",ROUND(AD38,4))</f>
        <v>3.4000000000000002E-2</v>
      </c>
      <c r="AN38" s="97"/>
      <c r="AO38" s="134"/>
      <c r="AP38" s="1" t="str">
        <f>IF('1b-NaturalGas'!$AG$18="no","not applicable (based on previous answers)","yes")</f>
        <v>yes</v>
      </c>
      <c r="AQ38" s="1" t="str">
        <f>IF('1b-NaturalGas'!$AG$19="no","not applicable (based on previous answers)","yes")</f>
        <v>yes</v>
      </c>
      <c r="AR38" s="1" t="str">
        <f>IF('1b-NaturalGas'!$AG$20="no","not applicable (based on previous answers)","yes")</f>
        <v>yes</v>
      </c>
      <c r="AS38" s="1" t="str">
        <f>IF('1b-NaturalGas'!$AG$23="no","not applicable (based on previous answers)","yes")</f>
        <v>yes</v>
      </c>
      <c r="AT38" s="1" t="str">
        <f>IF('1b-NaturalGas'!$AG$24="no","not applicable (based on previous answers)","yes")</f>
        <v>yes</v>
      </c>
      <c r="AW38" s="1" t="str">
        <f>IF('1b-NaturalGas'!$AG$156="no","not applicable (based on previous answers)","below 10%")</f>
        <v>below 10%</v>
      </c>
      <c r="AZ38" s="49" t="str">
        <f>IF('1b-NaturalGas'!$AG$160="no","not applicable (based on previous answers)","only large non-domestic consumers")</f>
        <v>only large non-domestic consumers</v>
      </c>
      <c r="BC38" s="49" t="str">
        <f>IF('1b-NaturalGas'!$AG$160="no","not applicable (based on previous answers)","switching rate below 1%")</f>
        <v>switching rate below 1%</v>
      </c>
      <c r="BF38" s="49" t="str">
        <f>IF('1b-NaturalGas'!$AG$170="no, not regulated","not applicable (based on previous answers)","because these consumers do not have the legal right to switch providers")</f>
        <v>because these consumers do not have the legal right to switch providers</v>
      </c>
      <c r="BI38" s="1" t="str">
        <f>IF('1b-NaturalGas'!$AG$170="no, not regulated","not applicable (based on previous answers)","yes")</f>
        <v>yes</v>
      </c>
      <c r="BL38" s="157">
        <f t="shared" si="2"/>
        <v>3.3000000000000022E-2</v>
      </c>
      <c r="BM38" s="157">
        <f>IF('1b-NaturalGas'!$P$87="no","",ROUND(BL38,4))</f>
        <v>3.3000000000000002E-2</v>
      </c>
      <c r="BN38" s="157">
        <f>IF('1b-NaturalGas'!$P$88="no","",ROUND(BL38,4))</f>
        <v>3.3000000000000002E-2</v>
      </c>
      <c r="BO38" s="157">
        <f>IF('1b-NaturalGas'!$P$89="no","",ROUND(BL38,4))</f>
        <v>3.3000000000000002E-2</v>
      </c>
      <c r="BP38" s="157">
        <f>IF('1b-NaturalGas'!$P$90="no","not applicable (based on previous answers)",ROUND(BL38,4))</f>
        <v>3.3000000000000002E-2</v>
      </c>
      <c r="BQ38" s="157">
        <f>IF('1b-NaturalGas'!$P$91="no","not applicable (based on previous answers)",ROUND(BL38,4))</f>
        <v>3.3000000000000002E-2</v>
      </c>
      <c r="BX38" s="23"/>
      <c r="BY38" s="23"/>
      <c r="BZ38" s="23"/>
      <c r="CA38" s="23"/>
      <c r="CB38" s="23"/>
      <c r="CC38" s="23"/>
      <c r="CD38" s="23"/>
      <c r="CE38" s="23"/>
      <c r="CF38" s="23"/>
      <c r="CG38" s="23"/>
      <c r="CH38" s="23"/>
      <c r="CI38" s="23"/>
      <c r="CJ38" s="23"/>
      <c r="CK38" s="23"/>
      <c r="CL38" s="23"/>
    </row>
    <row r="39" spans="1:90" ht="46" x14ac:dyDescent="0.25">
      <c r="A39" s="97"/>
      <c r="B39" s="134"/>
      <c r="C39" s="1" t="str">
        <f>IF('1a-Electricity'!$AG$17="no"," ","no")</f>
        <v>no</v>
      </c>
      <c r="D39" s="1" t="str">
        <f>IF('1a-Electricity'!$AG$18="no"," ","no")</f>
        <v>no</v>
      </c>
      <c r="E39" s="1" t="str">
        <f>IF('1a-Electricity'!$AG$19="no"," ","no")</f>
        <v>no</v>
      </c>
      <c r="F39" s="1" t="str">
        <f>IF('1a-Electricity'!$AG$22="no"," ","no")</f>
        <v>no</v>
      </c>
      <c r="I39" s="49" t="str">
        <f>IF('1a-Electricity'!$AG$131="no"," ","between 10% and 40%")</f>
        <v>between 10% and 40%</v>
      </c>
      <c r="L39" s="49" t="str">
        <f>IF('1a-Electricity'!$AG$135="no"," ","large &amp; medium non-domestic consumers")</f>
        <v>large &amp; medium non-domestic consumers</v>
      </c>
      <c r="O39" s="49" t="str">
        <f>IF('1a-Electricity'!$AG$135="no"," ","switching rate more than 1% and less than 5%")</f>
        <v>switching rate more than 1% and less than 5%</v>
      </c>
      <c r="R39" s="49" t="str">
        <f>IF('1a-Electricity'!$AG$140="no"," ","large &amp; medium non-domestic consumers")</f>
        <v>large &amp; medium non-domestic consumers</v>
      </c>
      <c r="U39" s="1" t="str">
        <f>IF('1a-Electricity'!$AG$140="no"," ","no")</f>
        <v>no</v>
      </c>
      <c r="X39" s="49" t="str">
        <f>IF('1a-Electricity'!$AG$151="no, not regulated"," ","because the market for these consumers is not yet effectively competitive")</f>
        <v>because the market for these consumers is not yet effectively competitive</v>
      </c>
      <c r="AA39" s="1" t="str">
        <f>IF('1a-Electricity'!$AG$154="no, not regulated"," ","no")</f>
        <v>no</v>
      </c>
      <c r="AD39" s="157">
        <f t="shared" si="1"/>
        <v>3.5000000000000024E-2</v>
      </c>
      <c r="AE39" s="157">
        <f>IF('1a-Electricity'!$P$77="no","",ROUND(AD39,4))</f>
        <v>3.5000000000000003E-2</v>
      </c>
      <c r="AF39" s="157">
        <f>IF('1a-Electricity'!$P$78="no","",ROUND(AD39,4))</f>
        <v>3.5000000000000003E-2</v>
      </c>
      <c r="AG39" s="157">
        <f>IF('1a-Electricity'!$P$79="no","",ROUND(AD39,4))</f>
        <v>3.5000000000000003E-2</v>
      </c>
      <c r="AN39" s="97"/>
      <c r="AO39" s="134"/>
      <c r="AP39" s="1" t="str">
        <f>IF('1b-NaturalGas'!$AG$18="no"," ","no")</f>
        <v>no</v>
      </c>
      <c r="AQ39" s="1" t="str">
        <f>IF('1b-NaturalGas'!$AG$19="no"," ","no")</f>
        <v>no</v>
      </c>
      <c r="AR39" s="1" t="str">
        <f>IF('1b-NaturalGas'!$AG$20="no"," ","no")</f>
        <v>no</v>
      </c>
      <c r="AS39" s="1" t="str">
        <f>IF('1b-NaturalGas'!$AG$23="no"," ","no")</f>
        <v>no</v>
      </c>
      <c r="AT39" s="1" t="str">
        <f>IF('1b-NaturalGas'!$AG$24="no"," ","no")</f>
        <v>no</v>
      </c>
      <c r="AW39" s="49" t="str">
        <f>IF('1b-NaturalGas'!$AG$156="no"," ","between 10% and 40%")</f>
        <v>between 10% and 40%</v>
      </c>
      <c r="AZ39" s="49" t="str">
        <f>IF('1b-NaturalGas'!$AG$160="no"," ","large &amp; medium non-domestic consumers")</f>
        <v>large &amp; medium non-domestic consumers</v>
      </c>
      <c r="BC39" s="49" t="str">
        <f>IF('1b-NaturalGas'!$AG$160="no"," ","switching rate more than 1% and less than 5%")</f>
        <v>switching rate more than 1% and less than 5%</v>
      </c>
      <c r="BF39" s="49" t="str">
        <f>IF('1b-NaturalGas'!$AG$170="no, not regulated"," ","because the market for these consumers is not yet effectively competitive")</f>
        <v>because the market for these consumers is not yet effectively competitive</v>
      </c>
      <c r="BI39" s="1" t="str">
        <f>IF('1b-NaturalGas'!$AG$170="no, not regulated"," ","no")</f>
        <v>no</v>
      </c>
      <c r="BL39" s="157">
        <f t="shared" si="2"/>
        <v>3.4000000000000023E-2</v>
      </c>
      <c r="BM39" s="157">
        <f>IF('1b-NaturalGas'!$P$87="no","",ROUND(BL39,4))</f>
        <v>3.4000000000000002E-2</v>
      </c>
      <c r="BN39" s="157">
        <f>IF('1b-NaturalGas'!$P$88="no","",ROUND(BL39,4))</f>
        <v>3.4000000000000002E-2</v>
      </c>
      <c r="BO39" s="157">
        <f>IF('1b-NaturalGas'!$P$89="no","",ROUND(BL39,4))</f>
        <v>3.4000000000000002E-2</v>
      </c>
      <c r="BP39" s="157">
        <f>IF('1b-NaturalGas'!$P$90="no","not applicable (based on previous answers)",ROUND(BL39,4))</f>
        <v>3.4000000000000002E-2</v>
      </c>
      <c r="BQ39" s="157">
        <f>IF('1b-NaturalGas'!$P$91="no","not applicable (based on previous answers)",ROUND(BL39,4))</f>
        <v>3.4000000000000002E-2</v>
      </c>
      <c r="BX39" s="23"/>
      <c r="BY39" s="23"/>
      <c r="BZ39" s="23"/>
      <c r="CA39" s="23"/>
      <c r="CB39" s="23"/>
      <c r="CC39" s="23"/>
      <c r="CD39" s="23"/>
      <c r="CE39" s="23"/>
      <c r="CF39" s="23"/>
      <c r="CG39" s="23"/>
      <c r="CH39" s="23"/>
      <c r="CI39" s="23"/>
      <c r="CJ39" s="23"/>
      <c r="CK39" s="23"/>
      <c r="CL39" s="23"/>
    </row>
    <row r="40" spans="1:90" ht="34.5" x14ac:dyDescent="0.25">
      <c r="A40" s="97"/>
      <c r="B40" s="134"/>
      <c r="I40" s="49" t="str">
        <f>IF('1a-Electricity'!$AG$131="no"," ","above 40%")</f>
        <v>above 40%</v>
      </c>
      <c r="L40" s="49" t="str">
        <f>IF('1a-Electricity'!$AG$135="no"," ","all domestic and non-domestic consumers")</f>
        <v>all domestic and non-domestic consumers</v>
      </c>
      <c r="O40" s="49" t="str">
        <f>IF('1a-Electricity'!$AG$135="no"," ","switching rate more than 5% and less than 10%")</f>
        <v>switching rate more than 5% and less than 10%</v>
      </c>
      <c r="R40" s="49" t="str">
        <f>IF('1a-Electricity'!$AG$140="no"," ","all domestic and non-domestic consumers")</f>
        <v>all domestic and non-domestic consumers</v>
      </c>
      <c r="X40" s="49" t="str">
        <f>IF('1a-Electricity'!$AG$151="no, not regulated"," ","other")</f>
        <v>other</v>
      </c>
      <c r="AD40" s="157">
        <f>AD39+0.001</f>
        <v>3.6000000000000025E-2</v>
      </c>
      <c r="AE40" s="157">
        <f>IF('1a-Electricity'!$P$77="no","",ROUND(AD40,4))</f>
        <v>3.5999999999999997E-2</v>
      </c>
      <c r="AF40" s="157">
        <f>IF('1a-Electricity'!$P$78="no","",ROUND(AD40,4))</f>
        <v>3.5999999999999997E-2</v>
      </c>
      <c r="AG40" s="157">
        <f>IF('1a-Electricity'!$P$79="no","",ROUND(AD40,4))</f>
        <v>3.5999999999999997E-2</v>
      </c>
      <c r="AN40" s="97"/>
      <c r="AO40" s="134"/>
      <c r="AW40" s="49" t="str">
        <f>IF('1b-NaturalGas'!$AG$156="no"," ","above 40%")</f>
        <v>above 40%</v>
      </c>
      <c r="AZ40" s="49" t="str">
        <f>IF('1b-NaturalGas'!$AG$160="no"," ","all domestic and non-domestic consumers")</f>
        <v>all domestic and non-domestic consumers</v>
      </c>
      <c r="BC40" s="49" t="str">
        <f>IF('1b-NaturalGas'!$AG$160="no"," ","switching rate more than 5% and less than 10%")</f>
        <v>switching rate more than 5% and less than 10%</v>
      </c>
      <c r="BF40" s="49" t="str">
        <f>IF('1b-NaturalGas'!$AG$170="no, not regulated"," ","other")</f>
        <v>other</v>
      </c>
      <c r="BL40" s="157">
        <f t="shared" si="2"/>
        <v>3.5000000000000024E-2</v>
      </c>
      <c r="BM40" s="157">
        <f>IF('1b-NaturalGas'!$P$87="no","",ROUND(BL40,4))</f>
        <v>3.5000000000000003E-2</v>
      </c>
      <c r="BN40" s="157">
        <f>IF('1b-NaturalGas'!$P$88="no","",ROUND(BL40,4))</f>
        <v>3.5000000000000003E-2</v>
      </c>
      <c r="BO40" s="157">
        <f>IF('1b-NaturalGas'!$P$89="no","",ROUND(BL40,4))</f>
        <v>3.5000000000000003E-2</v>
      </c>
      <c r="BP40" s="157">
        <f>IF('1b-NaturalGas'!$P$90="no","not applicable (based on previous answers)",ROUND(BL40,4))</f>
        <v>3.5000000000000003E-2</v>
      </c>
      <c r="BQ40" s="157">
        <f>IF('1b-NaturalGas'!$P$91="no","not applicable (based on previous answers)",ROUND(BL40,4))</f>
        <v>3.5000000000000003E-2</v>
      </c>
      <c r="BX40" s="23"/>
      <c r="BY40" s="23"/>
      <c r="BZ40" s="23"/>
      <c r="CA40" s="23"/>
      <c r="CB40" s="23"/>
      <c r="CC40" s="23"/>
      <c r="CD40" s="23"/>
      <c r="CE40" s="23"/>
      <c r="CF40" s="23"/>
      <c r="CG40" s="23"/>
      <c r="CH40" s="23"/>
      <c r="CI40" s="23"/>
      <c r="CJ40" s="23"/>
      <c r="CK40" s="23"/>
      <c r="CL40" s="23"/>
    </row>
    <row r="41" spans="1:90" ht="34.5" x14ac:dyDescent="0.25">
      <c r="A41" s="97"/>
      <c r="B41" s="134"/>
      <c r="I41" s="49" t="str">
        <f>IF('1a-Electricity'!$AG$131="no"," ","we do not collect such data")</f>
        <v>we do not collect such data</v>
      </c>
      <c r="O41" s="49" t="str">
        <f>IF('1a-Electricity'!$AG$135="no"," ","switching above 10%")</f>
        <v>switching above 10%</v>
      </c>
      <c r="AD41" s="157">
        <f t="shared" si="1"/>
        <v>3.7000000000000026E-2</v>
      </c>
      <c r="AE41" s="157">
        <f>IF('1a-Electricity'!$P$77="no","",ROUND(AD41,4))</f>
        <v>3.6999999999999998E-2</v>
      </c>
      <c r="AF41" s="157">
        <f>IF('1a-Electricity'!$P$78="no","",ROUND(AD41,4))</f>
        <v>3.6999999999999998E-2</v>
      </c>
      <c r="AG41" s="157">
        <f>IF('1a-Electricity'!$P$79="no","",ROUND(AD41,4))</f>
        <v>3.6999999999999998E-2</v>
      </c>
      <c r="AN41" s="97"/>
      <c r="AO41" s="134"/>
      <c r="AW41" s="49" t="str">
        <f>IF('1b-NaturalGas'!$AG$156="no"," ","we do not collect such data")</f>
        <v>we do not collect such data</v>
      </c>
      <c r="BC41" s="49" t="str">
        <f>IF('1b-NaturalGas'!$AG$160="no"," ","switching above 10%")</f>
        <v>switching above 10%</v>
      </c>
      <c r="BL41" s="157">
        <f>BL40+0.001</f>
        <v>3.6000000000000025E-2</v>
      </c>
      <c r="BM41" s="157">
        <f>IF('1b-NaturalGas'!$P$87="no","",ROUND(BL41,4))</f>
        <v>3.5999999999999997E-2</v>
      </c>
      <c r="BN41" s="157">
        <f>IF('1b-NaturalGas'!$P$88="no","",ROUND(BL41,4))</f>
        <v>3.5999999999999997E-2</v>
      </c>
      <c r="BO41" s="157">
        <f>IF('1b-NaturalGas'!$P$89="no","",ROUND(BL41,4))</f>
        <v>3.5999999999999997E-2</v>
      </c>
      <c r="BP41" s="157">
        <f>IF('1b-NaturalGas'!$P$90="no","not applicable (based on previous answers)",ROUND(BL41,4))</f>
        <v>3.5999999999999997E-2</v>
      </c>
      <c r="BQ41" s="157">
        <f>IF('1b-NaturalGas'!$P$91="no","not applicable (based on previous answers)",ROUND(BL41,4))</f>
        <v>3.5999999999999997E-2</v>
      </c>
      <c r="BX41" s="23"/>
      <c r="BY41" s="1">
        <f>IF(LEFT(BY43,14)="not applicable",1,COUNTA(BY43:BY44))</f>
        <v>2</v>
      </c>
      <c r="BZ41" s="1">
        <f t="shared" ref="BZ41:CE41" si="7">IF(LEFT(BZ43,14)="not applicable",1,COUNTA(BZ43:BZ44))</f>
        <v>2</v>
      </c>
      <c r="CA41" s="1">
        <f t="shared" si="7"/>
        <v>2</v>
      </c>
      <c r="CB41" s="1">
        <f t="shared" si="7"/>
        <v>2</v>
      </c>
      <c r="CC41" s="1">
        <f t="shared" si="7"/>
        <v>2</v>
      </c>
      <c r="CD41" s="1">
        <f t="shared" si="7"/>
        <v>2</v>
      </c>
      <c r="CE41" s="1">
        <f t="shared" si="7"/>
        <v>2</v>
      </c>
      <c r="CF41" s="23"/>
      <c r="CG41" s="1">
        <f t="shared" ref="CG41:CL41" si="8">IF(LEFT(CG43,14)="not applicable",1,COUNTA(CG43:CG44))</f>
        <v>2</v>
      </c>
      <c r="CH41" s="1">
        <f t="shared" si="8"/>
        <v>2</v>
      </c>
      <c r="CI41" s="1">
        <f t="shared" si="8"/>
        <v>2</v>
      </c>
      <c r="CJ41" s="1">
        <f t="shared" si="8"/>
        <v>2</v>
      </c>
      <c r="CK41" s="1">
        <f t="shared" si="8"/>
        <v>2</v>
      </c>
      <c r="CL41" s="1">
        <f t="shared" si="8"/>
        <v>2</v>
      </c>
    </row>
    <row r="42" spans="1:90" ht="23" x14ac:dyDescent="0.25">
      <c r="A42" s="97"/>
      <c r="B42" s="134"/>
      <c r="O42" s="49" t="str">
        <f>IF('1a-Electricity'!$AG$135="no"," ","we do not collect such data")</f>
        <v>we do not collect such data</v>
      </c>
      <c r="AD42" s="157">
        <f t="shared" si="1"/>
        <v>3.8000000000000027E-2</v>
      </c>
      <c r="AE42" s="157">
        <f>IF('1a-Electricity'!$P$77="no","",ROUND(AD42,4))</f>
        <v>3.7999999999999999E-2</v>
      </c>
      <c r="AF42" s="157">
        <f>IF('1a-Electricity'!$P$78="no","",ROUND(AD42,4))</f>
        <v>3.7999999999999999E-2</v>
      </c>
      <c r="AG42" s="157">
        <f>IF('1a-Electricity'!$P$79="no","",ROUND(AD42,4))</f>
        <v>3.7999999999999999E-2</v>
      </c>
      <c r="AN42" s="97"/>
      <c r="AO42" s="134"/>
      <c r="BC42" s="49" t="str">
        <f>IF('1b-NaturalGas'!$AG$160="no"," ","we do not collect such data")</f>
        <v>we do not collect such data</v>
      </c>
      <c r="BL42" s="157">
        <f t="shared" si="2"/>
        <v>3.7000000000000026E-2</v>
      </c>
      <c r="BM42" s="157">
        <f>IF('1b-NaturalGas'!$P$87="no","",ROUND(BL42,4))</f>
        <v>3.6999999999999998E-2</v>
      </c>
      <c r="BN42" s="157">
        <f>IF('1b-NaturalGas'!$P$88="no","",ROUND(BL42,4))</f>
        <v>3.6999999999999998E-2</v>
      </c>
      <c r="BO42" s="157">
        <f>IF('1b-NaturalGas'!$P$89="no","",ROUND(BL42,4))</f>
        <v>3.6999999999999998E-2</v>
      </c>
      <c r="BP42" s="157">
        <f>IF('1b-NaturalGas'!$P$90="no","not applicable (based on previous answers)",ROUND(BL42,4))</f>
        <v>3.6999999999999998E-2</v>
      </c>
      <c r="BQ42" s="157">
        <f>IF('1b-NaturalGas'!$P$91="no","not applicable (based on previous answers)",ROUND(BL42,4))</f>
        <v>3.6999999999999998E-2</v>
      </c>
      <c r="BX42" s="23"/>
      <c r="BY42" s="49" t="s">
        <v>801</v>
      </c>
      <c r="BZ42" s="49" t="s">
        <v>802</v>
      </c>
      <c r="CA42" s="49" t="s">
        <v>803</v>
      </c>
      <c r="CB42" s="49" t="s">
        <v>804</v>
      </c>
      <c r="CC42" s="49" t="s">
        <v>805</v>
      </c>
      <c r="CD42" s="49" t="s">
        <v>806</v>
      </c>
      <c r="CE42" s="49" t="s">
        <v>807</v>
      </c>
      <c r="CF42" s="23"/>
      <c r="CG42" s="49" t="s">
        <v>808</v>
      </c>
      <c r="CH42" s="49" t="s">
        <v>809</v>
      </c>
      <c r="CI42" s="49" t="s">
        <v>810</v>
      </c>
      <c r="CJ42" s="49" t="s">
        <v>811</v>
      </c>
      <c r="CK42" s="49" t="s">
        <v>812</v>
      </c>
      <c r="CL42" s="49" t="s">
        <v>813</v>
      </c>
    </row>
    <row r="43" spans="1:90" ht="46" x14ac:dyDescent="0.25">
      <c r="A43" s="97"/>
      <c r="B43" s="134"/>
      <c r="O43" s="49"/>
      <c r="AD43" s="157">
        <f t="shared" si="1"/>
        <v>3.9000000000000028E-2</v>
      </c>
      <c r="AE43" s="157">
        <f>IF('1a-Electricity'!$P$77="no","",ROUND(AD43,4))</f>
        <v>3.9E-2</v>
      </c>
      <c r="AF43" s="157">
        <f>IF('1a-Electricity'!$P$78="no","",ROUND(AD43,4))</f>
        <v>3.9E-2</v>
      </c>
      <c r="AG43" s="157">
        <f>IF('1a-Electricity'!$P$79="no","",ROUND(AD43,4))</f>
        <v>3.9E-2</v>
      </c>
      <c r="AN43" s="97"/>
      <c r="AO43" s="134"/>
      <c r="BC43" s="49"/>
      <c r="BL43" s="157">
        <f t="shared" si="2"/>
        <v>3.8000000000000027E-2</v>
      </c>
      <c r="BM43" s="157">
        <f>IF('1b-NaturalGas'!$P$87="no","",ROUND(BL43,4))</f>
        <v>3.7999999999999999E-2</v>
      </c>
      <c r="BN43" s="157">
        <f>IF('1b-NaturalGas'!$P$88="no","",ROUND(BL43,4))</f>
        <v>3.7999999999999999E-2</v>
      </c>
      <c r="BO43" s="157">
        <f>IF('1b-NaturalGas'!$P$89="no","",ROUND(BL43,4))</f>
        <v>3.7999999999999999E-2</v>
      </c>
      <c r="BP43" s="157">
        <f>IF('1b-NaturalGas'!$P$90="no","not applicable (based on previous answers)",ROUND(BL43,4))</f>
        <v>3.7999999999999999E-2</v>
      </c>
      <c r="BQ43" s="157">
        <f>IF('1b-NaturalGas'!$P$91="no","not applicable (based on previous answers)",ROUND(BL43,4))</f>
        <v>3.7999999999999999E-2</v>
      </c>
      <c r="BX43" s="23"/>
      <c r="BY43" s="49" t="str">
        <f>IF('1bis-Regulator'!$AI$51="no/not applicable","not applicable (Q1b.b.10 answered with 'no')","yes (please provide link)")</f>
        <v>yes (please provide link)</v>
      </c>
      <c r="BZ43" s="49" t="str">
        <f>IF('1bis-Regulator'!$AI$52="no/not applicable","not applicable (Q1b.b.10 answered with 'no')","yes (please provide link)")</f>
        <v>yes (please provide link)</v>
      </c>
      <c r="CA43" s="49" t="str">
        <f>IF('1bis-Regulator'!$AI$53="no/not applicable","not applicable (Q1b.b.10 answered with 'no')","yes (please provide link)")</f>
        <v>yes (please provide link)</v>
      </c>
      <c r="CB43" s="49" t="str">
        <f>IF('1bis-Regulator'!$AI$54="no/not applicable","not applicable (Q1b.b.10 answered with 'no')","yes (please provide link)")</f>
        <v>yes (please provide link)</v>
      </c>
      <c r="CC43" s="49" t="str">
        <f>IF('1bis-Regulator'!$AI$55="no/not applicable","not applicable (Q1b.b.10 answered with 'no')","yes (please provide link)")</f>
        <v>yes (please provide link)</v>
      </c>
      <c r="CD43" s="49" t="str">
        <f>IF('1bis-Regulator'!$AI$56="no/not applicable","not applicable (Q1b.b.10 answered with 'no')","yes (please provide link)")</f>
        <v>yes (please provide link)</v>
      </c>
      <c r="CE43" s="49" t="str">
        <f>IF('1bis-Regulator'!$AI$57="no/not applicable","not applicable (Q1b.b.10 answered with 'no')","yes (please provide link)")</f>
        <v>yes (please provide link)</v>
      </c>
      <c r="CF43" s="23"/>
      <c r="CG43" s="1" t="str">
        <f>IF('1bis-Regulator'!$AI$67="no/not applicable","not applicable (Q1b.b.11 answered with 'no/not applicable')","yes")</f>
        <v>yes</v>
      </c>
      <c r="CH43" s="1" t="str">
        <f>IF('1bis-Regulator'!$AI$68="no/not applicable","not applicable (Q1b.b.11 answered with 'no/not applicable')","yes")</f>
        <v>yes</v>
      </c>
      <c r="CI43" s="1" t="str">
        <f>IF('1bis-Regulator'!$AI$69="no/not applicable","not applicable (Q1b.b.11 answered with 'no/not applicable')","yes")</f>
        <v>yes</v>
      </c>
      <c r="CJ43" s="1" t="str">
        <f>IF(OR('1bis-Regulator'!$AI$82="no",'1bis-Regulator'!$AI$82="not applicable"),"not applicable (Q1b.c.6 answered with 'no')","yes")</f>
        <v>yes</v>
      </c>
      <c r="CK43" s="1" t="str">
        <f>IF(OR('1bis-Regulator'!$AI$85="no",'1bis-Regulator'!$AI$85="not applicable"),"not applicable (Q1b.c.7 answered with 'no')","yes")</f>
        <v>yes</v>
      </c>
      <c r="CL43" s="1" t="str">
        <f>IF(OR('1bis-Regulator'!$AI$88="no",'1bis-Regulator'!$AI$88="not applicable"),"not applicable (Q1b.c.8 answered with 'no')","yes")</f>
        <v>yes</v>
      </c>
    </row>
    <row r="44" spans="1:90" s="23" customFormat="1" ht="23" x14ac:dyDescent="0.25">
      <c r="A44" s="97"/>
      <c r="B44" s="134"/>
      <c r="C44" s="1"/>
      <c r="D44" s="1"/>
      <c r="E44" s="1"/>
      <c r="F44" s="1"/>
      <c r="G44" s="129"/>
      <c r="H44" s="1"/>
      <c r="I44" s="1"/>
      <c r="J44" s="128"/>
      <c r="K44" s="1"/>
      <c r="L44" s="1"/>
      <c r="M44" s="128"/>
      <c r="N44" s="1"/>
      <c r="O44" s="49"/>
      <c r="P44" s="128"/>
      <c r="Q44" s="1"/>
      <c r="R44" s="1"/>
      <c r="S44" s="128"/>
      <c r="T44" s="1"/>
      <c r="U44" s="1"/>
      <c r="V44" s="128"/>
      <c r="W44" s="1"/>
      <c r="X44" s="49"/>
      <c r="Y44" s="128"/>
      <c r="Z44" s="1"/>
      <c r="AA44" s="1"/>
      <c r="AB44" s="128"/>
      <c r="AC44" s="1"/>
      <c r="AD44" s="157">
        <f t="shared" si="1"/>
        <v>4.0000000000000029E-2</v>
      </c>
      <c r="AE44" s="157">
        <f>IF('1a-Electricity'!$P$77="no","",ROUND(AD44,4))</f>
        <v>0.04</v>
      </c>
      <c r="AF44" s="157">
        <f>IF('1a-Electricity'!$P$78="no","",ROUND(AD44,4))</f>
        <v>0.04</v>
      </c>
      <c r="AG44" s="157">
        <f>IF('1a-Electricity'!$P$79="no","",ROUND(AD44,4))</f>
        <v>0.04</v>
      </c>
      <c r="AH44" s="1"/>
      <c r="AI44" s="1"/>
      <c r="AJ44" s="1"/>
      <c r="AK44" s="155"/>
      <c r="AL44" s="1"/>
      <c r="AM44" s="1"/>
      <c r="AN44" s="97"/>
      <c r="AO44" s="134"/>
      <c r="AP44" s="1"/>
      <c r="AQ44" s="1"/>
      <c r="AR44" s="1"/>
      <c r="AS44" s="1"/>
      <c r="AT44" s="1"/>
      <c r="AU44" s="129"/>
      <c r="AV44" s="1"/>
      <c r="AW44" s="1"/>
      <c r="AX44" s="128"/>
      <c r="AY44" s="1"/>
      <c r="AZ44" s="1"/>
      <c r="BA44" s="128"/>
      <c r="BB44" s="1"/>
      <c r="BC44" s="49"/>
      <c r="BD44" s="128"/>
      <c r="BE44" s="1"/>
      <c r="BF44" s="49"/>
      <c r="BG44" s="128"/>
      <c r="BH44" s="1"/>
      <c r="BI44" s="1"/>
      <c r="BJ44" s="128"/>
      <c r="BK44" s="1"/>
      <c r="BL44" s="157">
        <f t="shared" si="2"/>
        <v>3.9000000000000028E-2</v>
      </c>
      <c r="BM44" s="157">
        <f>IF('1b-NaturalGas'!$P$87="no","",ROUND(BL44,4))</f>
        <v>3.9E-2</v>
      </c>
      <c r="BN44" s="157">
        <f>IF('1b-NaturalGas'!$P$88="no","",ROUND(BL44,4))</f>
        <v>3.9E-2</v>
      </c>
      <c r="BO44" s="157">
        <f>IF('1b-NaturalGas'!$P$89="no","",ROUND(BL44,4))</f>
        <v>3.9E-2</v>
      </c>
      <c r="BP44" s="157">
        <f>IF('1b-NaturalGas'!$P$90="no","not applicable (based on previous answers)",ROUND(BL44,4))</f>
        <v>3.9E-2</v>
      </c>
      <c r="BQ44" s="157">
        <f>IF('1b-NaturalGas'!$P$91="no","not applicable (based on previous answers)",ROUND(BL44,4))</f>
        <v>3.9E-2</v>
      </c>
      <c r="BY44" s="1" t="str">
        <f>IF('1bis-Regulator'!$AI$51="no/not applicable"," ","no")</f>
        <v>no</v>
      </c>
      <c r="BZ44" s="1" t="str">
        <f>IF('1bis-Regulator'!$AI$52="no/not applicable"," ","no")</f>
        <v>no</v>
      </c>
      <c r="CA44" s="1" t="str">
        <f>IF('1bis-Regulator'!$AI$53="no/not applicable"," ","no")</f>
        <v>no</v>
      </c>
      <c r="CB44" s="1" t="str">
        <f>IF('1bis-Regulator'!$AI$54="no/not applicable"," ","no")</f>
        <v>no</v>
      </c>
      <c r="CC44" s="1" t="str">
        <f>IF('1bis-Regulator'!$AI$55="no/not applicable"," ","no")</f>
        <v>no</v>
      </c>
      <c r="CD44" s="1" t="str">
        <f>IF('1bis-Regulator'!$AI$56="no/not applicable"," ","no")</f>
        <v>no</v>
      </c>
      <c r="CE44" s="1" t="str">
        <f>IF('1bis-Regulator'!$AI$57="no/not applicable"," ","no")</f>
        <v>no</v>
      </c>
      <c r="CG44" s="49" t="str">
        <f>IF('1bis-Regulator'!$AI$67="no/not applicable"," ","no/not applicable")</f>
        <v>no/not applicable</v>
      </c>
      <c r="CH44" s="49" t="str">
        <f>IF('1bis-Regulator'!$AI$68="no/not applicable"," ","no/not applicable")</f>
        <v>no/not applicable</v>
      </c>
      <c r="CI44" s="49" t="str">
        <f>IF('1bis-Regulator'!$AI$69="no/not applicable"," ","no/not applicable")</f>
        <v>no/not applicable</v>
      </c>
      <c r="CJ44" s="49" t="str">
        <f>IF(OR('1bis-Regulator'!$AI$82="no",'1bis-Regulator'!$AI$82="not applicable")," ","no")</f>
        <v>no</v>
      </c>
      <c r="CK44" s="49" t="str">
        <f>IF(OR('1bis-Regulator'!$AI$85="no",'1bis-Regulator'!$AI$85="not applicable")," ","no")</f>
        <v>no</v>
      </c>
      <c r="CL44" s="49" t="str">
        <f>IF(OR('1bis-Regulator'!$AI$88="no",'1bis-Regulator'!$AI$88="not applicable")," ","no")</f>
        <v>no</v>
      </c>
    </row>
    <row r="45" spans="1:90" s="23" customFormat="1" x14ac:dyDescent="0.25">
      <c r="A45" s="97"/>
      <c r="B45" s="134"/>
      <c r="C45" s="1"/>
      <c r="D45" s="1"/>
      <c r="E45" s="1"/>
      <c r="F45" s="1"/>
      <c r="G45" s="129"/>
      <c r="H45" s="1"/>
      <c r="I45" s="1"/>
      <c r="J45" s="128"/>
      <c r="K45" s="1"/>
      <c r="L45" s="1"/>
      <c r="M45" s="128"/>
      <c r="N45" s="1"/>
      <c r="O45" s="49"/>
      <c r="P45" s="128"/>
      <c r="Q45" s="1"/>
      <c r="R45" s="1"/>
      <c r="S45" s="128"/>
      <c r="T45" s="1"/>
      <c r="U45" s="1"/>
      <c r="V45" s="128"/>
      <c r="W45" s="1"/>
      <c r="X45" s="49"/>
      <c r="Y45" s="128"/>
      <c r="Z45" s="1"/>
      <c r="AA45" s="1"/>
      <c r="AB45" s="128"/>
      <c r="AC45" s="1"/>
      <c r="AD45" s="157">
        <f t="shared" si="1"/>
        <v>4.1000000000000029E-2</v>
      </c>
      <c r="AE45" s="157">
        <f>IF('1a-Electricity'!$P$77="no","",ROUND(AD45,4))</f>
        <v>4.1000000000000002E-2</v>
      </c>
      <c r="AF45" s="157">
        <f>IF('1a-Electricity'!$P$78="no","",ROUND(AD45,4))</f>
        <v>4.1000000000000002E-2</v>
      </c>
      <c r="AG45" s="157">
        <f>IF('1a-Electricity'!$P$79="no","",ROUND(AD45,4))</f>
        <v>4.1000000000000002E-2</v>
      </c>
      <c r="AH45" s="1"/>
      <c r="AI45" s="1"/>
      <c r="AJ45" s="1"/>
      <c r="AK45" s="155"/>
      <c r="AL45" s="1"/>
      <c r="AM45" s="1"/>
      <c r="AN45" s="97"/>
      <c r="AO45" s="134"/>
      <c r="AP45" s="1"/>
      <c r="AQ45" s="1"/>
      <c r="AR45" s="1"/>
      <c r="AS45" s="1"/>
      <c r="AT45" s="1"/>
      <c r="AU45" s="129"/>
      <c r="AV45" s="1"/>
      <c r="AW45" s="1"/>
      <c r="AX45" s="128"/>
      <c r="AY45" s="1"/>
      <c r="AZ45" s="1"/>
      <c r="BA45" s="128"/>
      <c r="BB45" s="1"/>
      <c r="BC45" s="49"/>
      <c r="BD45" s="128"/>
      <c r="BE45" s="1"/>
      <c r="BF45" s="49"/>
      <c r="BG45" s="128"/>
      <c r="BH45" s="1"/>
      <c r="BI45" s="1"/>
      <c r="BJ45" s="128"/>
      <c r="BK45" s="1"/>
      <c r="BL45" s="157">
        <f t="shared" si="2"/>
        <v>4.0000000000000029E-2</v>
      </c>
      <c r="BM45" s="157">
        <f>IF('1b-NaturalGas'!$P$87="no","",ROUND(BL45,4))</f>
        <v>0.04</v>
      </c>
      <c r="BN45" s="157">
        <f>IF('1b-NaturalGas'!$P$88="no","",ROUND(BL45,4))</f>
        <v>0.04</v>
      </c>
      <c r="BO45" s="157">
        <f>IF('1b-NaturalGas'!$P$89="no","",ROUND(BL45,4))</f>
        <v>0.04</v>
      </c>
      <c r="BP45" s="157">
        <f>IF('1b-NaturalGas'!$P$90="no","not applicable (based on previous answers)",ROUND(BL45,4))</f>
        <v>0.04</v>
      </c>
      <c r="BQ45" s="157">
        <f>IF('1b-NaturalGas'!$P$91="no","not applicable (based on previous answers)",ROUND(BL45,4))</f>
        <v>0.04</v>
      </c>
    </row>
    <row r="46" spans="1:90" x14ac:dyDescent="0.25">
      <c r="A46" s="97"/>
      <c r="B46" s="134"/>
      <c r="O46" s="49"/>
      <c r="AD46" s="157">
        <f t="shared" si="1"/>
        <v>4.200000000000003E-2</v>
      </c>
      <c r="AE46" s="157">
        <f>IF('1a-Electricity'!$P$77="no","",ROUND(AD46,4))</f>
        <v>4.2000000000000003E-2</v>
      </c>
      <c r="AF46" s="157">
        <f>IF('1a-Electricity'!$P$78="no","",ROUND(AD46,4))</f>
        <v>4.2000000000000003E-2</v>
      </c>
      <c r="AG46" s="157">
        <f>IF('1a-Electricity'!$P$79="no","",ROUND(AD46,4))</f>
        <v>4.2000000000000003E-2</v>
      </c>
      <c r="AN46" s="97"/>
      <c r="AO46" s="134"/>
      <c r="BC46" s="49"/>
      <c r="BL46" s="157">
        <f t="shared" si="2"/>
        <v>4.1000000000000029E-2</v>
      </c>
      <c r="BM46" s="157">
        <f>IF('1b-NaturalGas'!$P$87="no","",ROUND(BL46,4))</f>
        <v>4.1000000000000002E-2</v>
      </c>
      <c r="BN46" s="157">
        <f>IF('1b-NaturalGas'!$P$88="no","",ROUND(BL46,4))</f>
        <v>4.1000000000000002E-2</v>
      </c>
      <c r="BO46" s="157">
        <f>IF('1b-NaturalGas'!$P$89="no","",ROUND(BL46,4))</f>
        <v>4.1000000000000002E-2</v>
      </c>
      <c r="BP46" s="157">
        <f>IF('1b-NaturalGas'!$P$90="no","not applicable (based on previous answers)",ROUND(BL46,4))</f>
        <v>4.1000000000000002E-2</v>
      </c>
      <c r="BQ46" s="157">
        <f>IF('1b-NaturalGas'!$P$91="no","not applicable (based on previous answers)",ROUND(BL46,4))</f>
        <v>4.1000000000000002E-2</v>
      </c>
      <c r="BX46" s="23"/>
      <c r="BY46" s="23"/>
      <c r="BZ46" s="23"/>
      <c r="CA46" s="23"/>
      <c r="CB46" s="23"/>
      <c r="CC46" s="23"/>
      <c r="CD46" s="23"/>
      <c r="CE46" s="23"/>
      <c r="CF46" s="23"/>
      <c r="CG46" s="23"/>
      <c r="CH46" s="23"/>
      <c r="CI46" s="23"/>
      <c r="CJ46" s="23"/>
      <c r="CK46" s="23"/>
      <c r="CL46" s="23"/>
    </row>
    <row r="47" spans="1:90" x14ac:dyDescent="0.25">
      <c r="A47" s="97"/>
      <c r="B47" s="134"/>
      <c r="O47" s="49"/>
      <c r="AD47" s="157">
        <f t="shared" si="1"/>
        <v>4.3000000000000031E-2</v>
      </c>
      <c r="AE47" s="157">
        <f>IF('1a-Electricity'!$P$77="no","",ROUND(AD47,4))</f>
        <v>4.2999999999999997E-2</v>
      </c>
      <c r="AF47" s="157">
        <f>IF('1a-Electricity'!$P$78="no","",ROUND(AD47,4))</f>
        <v>4.2999999999999997E-2</v>
      </c>
      <c r="AG47" s="157">
        <f>IF('1a-Electricity'!$P$79="no","",ROUND(AD47,4))</f>
        <v>4.2999999999999997E-2</v>
      </c>
      <c r="AN47" s="97"/>
      <c r="AO47" s="134"/>
      <c r="BC47" s="49"/>
      <c r="BL47" s="157">
        <f t="shared" si="2"/>
        <v>4.200000000000003E-2</v>
      </c>
      <c r="BM47" s="157">
        <f>IF('1b-NaturalGas'!$P$87="no","",ROUND(BL47,4))</f>
        <v>4.2000000000000003E-2</v>
      </c>
      <c r="BN47" s="157">
        <f>IF('1b-NaturalGas'!$P$88="no","",ROUND(BL47,4))</f>
        <v>4.2000000000000003E-2</v>
      </c>
      <c r="BO47" s="157">
        <f>IF('1b-NaturalGas'!$P$89="no","",ROUND(BL47,4))</f>
        <v>4.2000000000000003E-2</v>
      </c>
      <c r="BP47" s="157">
        <f>IF('1b-NaturalGas'!$P$90="no","not applicable (based on previous answers)",ROUND(BL47,4))</f>
        <v>4.2000000000000003E-2</v>
      </c>
      <c r="BQ47" s="157">
        <f>IF('1b-NaturalGas'!$P$91="no","not applicable (based on previous answers)",ROUND(BL47,4))</f>
        <v>4.2000000000000003E-2</v>
      </c>
      <c r="BX47" s="23"/>
      <c r="BY47" s="23"/>
      <c r="BZ47" s="23"/>
      <c r="CA47" s="23"/>
      <c r="CB47" s="23"/>
      <c r="CC47" s="23"/>
      <c r="CD47" s="23"/>
      <c r="CE47" s="23"/>
      <c r="CF47" s="23"/>
      <c r="CG47" s="23"/>
      <c r="CH47" s="23"/>
      <c r="CI47" s="23"/>
      <c r="CJ47" s="23"/>
      <c r="CK47" s="23"/>
      <c r="CL47" s="23"/>
    </row>
    <row r="48" spans="1:90" x14ac:dyDescent="0.25">
      <c r="A48" s="97" t="s">
        <v>942</v>
      </c>
      <c r="B48" s="134"/>
      <c r="C48" s="1">
        <f>IF(LEFT(C50,14)="not applicable",1,COUNTA(C50:C51))</f>
        <v>2</v>
      </c>
      <c r="D48" s="1">
        <f>IF(LEFT(D50,14)="not applicable",1,COUNTA(D50:D51))</f>
        <v>2</v>
      </c>
      <c r="E48" s="1">
        <f>IF(LEFT(E50,14)="not applicable",1,COUNTA(E50:E51))</f>
        <v>2</v>
      </c>
      <c r="F48" s="1">
        <f>IF(LEFT(F50,14)="not applicable",1,COUNTA(F50:F51))</f>
        <v>2</v>
      </c>
      <c r="I48" s="1">
        <f>IF(LEFT(I50,14)="not applicable",1,COUNTA(I50:I53))</f>
        <v>4</v>
      </c>
      <c r="L48" s="1">
        <f>IF(LEFT(L50,14)="not applicable",1,COUNTA(L50:L52))</f>
        <v>3</v>
      </c>
      <c r="O48" s="1">
        <f>IF(LEFT(O50,14)="not applicable",1,COUNTA(O50:O54))</f>
        <v>5</v>
      </c>
      <c r="R48" s="1">
        <f>IF(LEFT(R50,14)="not applicable",1,COUNTA(R50:R52))</f>
        <v>3</v>
      </c>
      <c r="U48" s="1">
        <f>IF(LEFT(U50,14)="not applicable",1,COUNTA(U50:U51))</f>
        <v>2</v>
      </c>
      <c r="X48" s="49">
        <f>IF(LEFT(X50,14)="not applicable",1,COUNTA(X50:X52))</f>
        <v>3</v>
      </c>
      <c r="AA48" s="1">
        <f>IF(LEFT(AA50,14)="not applicable",1,COUNTA(AA50:AA51))</f>
        <v>2</v>
      </c>
      <c r="AD48" s="157">
        <f t="shared" si="1"/>
        <v>4.4000000000000032E-2</v>
      </c>
      <c r="AE48" s="157">
        <f>IF('1a-Electricity'!$P$77="no","",ROUND(AD48,4))</f>
        <v>4.3999999999999997E-2</v>
      </c>
      <c r="AF48" s="157">
        <f>IF('1a-Electricity'!$P$78="no","",ROUND(AD48,4))</f>
        <v>4.3999999999999997E-2</v>
      </c>
      <c r="AG48" s="157">
        <f>IF('1a-Electricity'!$P$79="no","",ROUND(AD48,4))</f>
        <v>4.3999999999999997E-2</v>
      </c>
      <c r="AN48" s="97" t="s">
        <v>942</v>
      </c>
      <c r="AO48" s="134"/>
      <c r="AP48" s="1">
        <f>IF(LEFT(AP50,14)="not applicable",1,COUNTA(AP50:AP51))</f>
        <v>2</v>
      </c>
      <c r="AQ48" s="1">
        <f>IF(LEFT(AQ50,14)="not applicable",1,COUNTA(AQ50:AQ51))</f>
        <v>2</v>
      </c>
      <c r="AR48" s="1">
        <f>IF(LEFT(AR50,14)="not applicable",1,COUNTA(AR50:AR51))</f>
        <v>2</v>
      </c>
      <c r="AS48" s="1">
        <f>IF(LEFT(AS50,14)="not applicable",1,COUNTA(AS50:AS51))</f>
        <v>2</v>
      </c>
      <c r="AT48" s="1">
        <f>IF(LEFT(AT50,14)="not applicable",1,COUNTA(AT50:AT51))</f>
        <v>2</v>
      </c>
      <c r="AW48" s="1">
        <f>IF(LEFT(AW50,14)="not applicable",1,COUNTA(AW50:AW53))</f>
        <v>4</v>
      </c>
      <c r="AZ48" s="1">
        <f>IF(LEFT(AZ50,14)="not applicable",1,COUNTA(AZ50:AZ52))</f>
        <v>3</v>
      </c>
      <c r="BC48" s="1">
        <f>IF(LEFT(BC50,14)="not applicable",1,COUNTA(BC50:BC54))</f>
        <v>5</v>
      </c>
      <c r="BF48" s="49">
        <f>IF(LEFT(BF50,14)="not applicable",1,COUNTA(BF50:BF52))</f>
        <v>3</v>
      </c>
      <c r="BI48" s="1">
        <f>IF(LEFT(BI50,14)="not applicable",1,COUNTA(BI50:BI51))</f>
        <v>2</v>
      </c>
      <c r="BL48" s="157">
        <f t="shared" si="2"/>
        <v>4.3000000000000031E-2</v>
      </c>
      <c r="BM48" s="157">
        <f>IF('1b-NaturalGas'!$P$87="no","",ROUND(BL48,4))</f>
        <v>4.2999999999999997E-2</v>
      </c>
      <c r="BN48" s="157">
        <f>IF('1b-NaturalGas'!$P$88="no","",ROUND(BL48,4))</f>
        <v>4.2999999999999997E-2</v>
      </c>
      <c r="BO48" s="157">
        <f>IF('1b-NaturalGas'!$P$89="no","",ROUND(BL48,4))</f>
        <v>4.2999999999999997E-2</v>
      </c>
      <c r="BP48" s="157">
        <f>IF('1b-NaturalGas'!$P$90="no","not applicable (based on previous answers)",ROUND(BL48,4))</f>
        <v>4.2999999999999997E-2</v>
      </c>
      <c r="BQ48" s="157">
        <f>IF('1b-NaturalGas'!$P$91="no","not applicable (based on previous answers)",ROUND(BL48,4))</f>
        <v>4.2999999999999997E-2</v>
      </c>
      <c r="BX48" s="23"/>
      <c r="BY48" s="23"/>
      <c r="BZ48" s="23"/>
      <c r="CA48" s="23"/>
      <c r="CB48" s="23"/>
      <c r="CC48" s="23"/>
      <c r="CD48" s="23"/>
      <c r="CE48" s="23"/>
      <c r="CF48" s="23"/>
      <c r="CG48" s="23"/>
      <c r="CH48" s="23"/>
      <c r="CI48" s="23"/>
      <c r="CJ48" s="23"/>
      <c r="CK48" s="23"/>
      <c r="CL48" s="23"/>
    </row>
    <row r="49" spans="1:90" x14ac:dyDescent="0.25">
      <c r="A49" s="97" t="s">
        <v>941</v>
      </c>
      <c r="B49" s="134"/>
      <c r="C49" s="133" t="s">
        <v>382</v>
      </c>
      <c r="D49" s="133" t="s">
        <v>383</v>
      </c>
      <c r="E49" s="133" t="s">
        <v>385</v>
      </c>
      <c r="F49" s="133" t="s">
        <v>384</v>
      </c>
      <c r="I49" s="1" t="s">
        <v>619</v>
      </c>
      <c r="L49" s="1" t="s">
        <v>621</v>
      </c>
      <c r="O49" s="1" t="s">
        <v>620</v>
      </c>
      <c r="R49" s="136" t="s">
        <v>622</v>
      </c>
      <c r="U49" s="1" t="s">
        <v>623</v>
      </c>
      <c r="X49" s="49" t="s">
        <v>624</v>
      </c>
      <c r="AA49" s="1" t="s">
        <v>625</v>
      </c>
      <c r="AD49" s="157">
        <f t="shared" si="1"/>
        <v>4.5000000000000033E-2</v>
      </c>
      <c r="AE49" s="157">
        <f>IF('1a-Electricity'!$P$77="no","",ROUND(AD49,4))</f>
        <v>4.4999999999999998E-2</v>
      </c>
      <c r="AF49" s="157">
        <f>IF('1a-Electricity'!$P$78="no","",ROUND(AD49,4))</f>
        <v>4.4999999999999998E-2</v>
      </c>
      <c r="AG49" s="157">
        <f>IF('1a-Electricity'!$P$79="no","",ROUND(AD49,4))</f>
        <v>4.4999999999999998E-2</v>
      </c>
      <c r="AN49" s="97" t="s">
        <v>941</v>
      </c>
      <c r="AO49" s="134"/>
      <c r="AP49" s="133" t="s">
        <v>499</v>
      </c>
      <c r="AQ49" s="133" t="s">
        <v>500</v>
      </c>
      <c r="AR49" s="133" t="s">
        <v>503</v>
      </c>
      <c r="AS49" s="133" t="s">
        <v>501</v>
      </c>
      <c r="AT49" s="133" t="s">
        <v>502</v>
      </c>
      <c r="AW49" s="1" t="s">
        <v>512</v>
      </c>
      <c r="AZ49" s="1" t="s">
        <v>495</v>
      </c>
      <c r="BC49" s="1" t="s">
        <v>496</v>
      </c>
      <c r="BF49" s="49" t="s">
        <v>497</v>
      </c>
      <c r="BI49" s="1" t="s">
        <v>498</v>
      </c>
      <c r="BL49" s="157">
        <f t="shared" si="2"/>
        <v>4.4000000000000032E-2</v>
      </c>
      <c r="BM49" s="157">
        <f>IF('1b-NaturalGas'!$P$87="no","",ROUND(BL49,4))</f>
        <v>4.3999999999999997E-2</v>
      </c>
      <c r="BN49" s="157">
        <f>IF('1b-NaturalGas'!$P$88="no","",ROUND(BL49,4))</f>
        <v>4.3999999999999997E-2</v>
      </c>
      <c r="BO49" s="157">
        <f>IF('1b-NaturalGas'!$P$89="no","",ROUND(BL49,4))</f>
        <v>4.3999999999999997E-2</v>
      </c>
      <c r="BP49" s="157">
        <f>IF('1b-NaturalGas'!$P$90="no","not applicable (based on previous answers)",ROUND(BL49,4))</f>
        <v>4.3999999999999997E-2</v>
      </c>
      <c r="BQ49" s="157">
        <f>IF('1b-NaturalGas'!$P$91="no","not applicable (based on previous answers)",ROUND(BL49,4))</f>
        <v>4.3999999999999997E-2</v>
      </c>
      <c r="BX49" s="23"/>
      <c r="BY49" s="23"/>
      <c r="BZ49" s="23"/>
      <c r="CA49" s="23"/>
      <c r="CB49" s="23"/>
      <c r="CC49" s="23"/>
      <c r="CD49" s="23"/>
      <c r="CE49" s="23"/>
      <c r="CF49" s="23"/>
      <c r="CG49" s="23"/>
      <c r="CH49" s="23"/>
      <c r="CI49" s="23"/>
      <c r="CJ49" s="23"/>
      <c r="CK49" s="23"/>
      <c r="CL49" s="23"/>
    </row>
    <row r="50" spans="1:90" ht="46" x14ac:dyDescent="0.25">
      <c r="A50" s="97"/>
      <c r="B50" s="134"/>
      <c r="C50" s="1" t="str">
        <f>IF('1a-Electricity'!$AI$17="no","not applicable (based on previous answers)","yes")</f>
        <v>yes</v>
      </c>
      <c r="D50" s="1" t="str">
        <f>IF('1a-Electricity'!$AI$18="no","not applicable (based on previous answers)","yes")</f>
        <v>yes</v>
      </c>
      <c r="E50" s="1" t="str">
        <f>IF('1a-Electricity'!$AI$19="no","not applicable (based on previous answers)","yes")</f>
        <v>yes</v>
      </c>
      <c r="F50" s="1" t="str">
        <f>IF('1a-Electricity'!$AI$22="no","not applicable (based on previous answers)","yes")</f>
        <v>yes</v>
      </c>
      <c r="I50" s="1" t="str">
        <f>IF('1a-Electricity'!$AI$131="no","not applicable (based on previous answers)","below 10%")</f>
        <v>below 10%</v>
      </c>
      <c r="L50" s="49" t="str">
        <f>IF('1a-Electricity'!$AI$135="no","not applicable (based on previous answers)","only large non-domestic consumers")</f>
        <v>only large non-domestic consumers</v>
      </c>
      <c r="O50" s="49" t="str">
        <f>IF('1a-Electricity'!$AI$135="no","not applicable (based on previous answers)","switching rate below 1%")</f>
        <v>switching rate below 1%</v>
      </c>
      <c r="R50" s="49" t="str">
        <f>IF('1a-Electricity'!$AI$140="no","not applicable (based on previous answers)","only large non-domestic consumers")</f>
        <v>only large non-domestic consumers</v>
      </c>
      <c r="U50" s="1" t="str">
        <f>IF('1a-Electricity'!$AI$140="no","not applicable (based on previous answers)","yes")</f>
        <v>yes</v>
      </c>
      <c r="X50" s="49" t="str">
        <f>IF('1a-Electricity'!$AI$151="no, not regulated","not applicable (based on previous answers)","because these consumers do not have the legal right to switch providers")</f>
        <v>because these consumers do not have the legal right to switch providers</v>
      </c>
      <c r="AA50" s="1" t="str">
        <f>IF('1a-Electricity'!$AI$151="no, not regulated","not applicable (based on previous answers)","yes")</f>
        <v>yes</v>
      </c>
      <c r="AD50" s="157">
        <f>AD49+0.001</f>
        <v>4.6000000000000034E-2</v>
      </c>
      <c r="AE50" s="157">
        <f>IF('1a-Electricity'!$P$77="no","",ROUND(AD50,4))</f>
        <v>4.5999999999999999E-2</v>
      </c>
      <c r="AF50" s="157">
        <f>IF('1a-Electricity'!$P$78="no","",ROUND(AD50,4))</f>
        <v>4.5999999999999999E-2</v>
      </c>
      <c r="AG50" s="157">
        <f>IF('1a-Electricity'!$P$79="no","",ROUND(AD50,4))</f>
        <v>4.5999999999999999E-2</v>
      </c>
      <c r="AN50" s="97"/>
      <c r="AO50" s="134"/>
      <c r="AP50" s="1" t="str">
        <f>IF('1b-NaturalGas'!$AI$18="no","not applicable (based on previous answers)","yes")</f>
        <v>yes</v>
      </c>
      <c r="AQ50" s="1" t="str">
        <f>IF('1b-NaturalGas'!$AI$19="no","not applicable (based on previous answers)","yes")</f>
        <v>yes</v>
      </c>
      <c r="AR50" s="1" t="str">
        <f>IF('1b-NaturalGas'!$AI$20="no","not applicable (based on previous answers)","yes")</f>
        <v>yes</v>
      </c>
      <c r="AS50" s="1" t="str">
        <f>IF('1b-NaturalGas'!$AI$23="no","not applicable (based on previous answers)","yes")</f>
        <v>yes</v>
      </c>
      <c r="AT50" s="1" t="str">
        <f>IF('1b-NaturalGas'!$AI$24="no","not applicable (based on previous answers)","yes")</f>
        <v>yes</v>
      </c>
      <c r="AW50" s="1" t="str">
        <f>IF('1b-NaturalGas'!$AI$156="no","not applicable (based on previous answers)","below 10%")</f>
        <v>below 10%</v>
      </c>
      <c r="AZ50" s="49" t="str">
        <f>IF('1b-NaturalGas'!$AI$160="no","not applicable (based on previous answers)","only large non-domestic consumers")</f>
        <v>only large non-domestic consumers</v>
      </c>
      <c r="BC50" s="49" t="str">
        <f>IF('1b-NaturalGas'!$AI$160="no","not applicable (based on previous answers)","switching rate below 1%")</f>
        <v>switching rate below 1%</v>
      </c>
      <c r="BF50" s="49" t="str">
        <f>IF('1b-NaturalGas'!$AI$170="no, not regulated","not applicable (based on previous answers)","because these consumers do not have the legal right to switch providers")</f>
        <v>because these consumers do not have the legal right to switch providers</v>
      </c>
      <c r="BI50" s="1" t="str">
        <f>IF('1b-NaturalGas'!$AI$170="no, not regulated","not applicable (based on previous answers)","yes")</f>
        <v>yes</v>
      </c>
      <c r="BL50" s="157">
        <f t="shared" si="2"/>
        <v>4.5000000000000033E-2</v>
      </c>
      <c r="BM50" s="157">
        <f>IF('1b-NaturalGas'!$P$87="no","",ROUND(BL50,4))</f>
        <v>4.4999999999999998E-2</v>
      </c>
      <c r="BN50" s="157">
        <f>IF('1b-NaturalGas'!$P$88="no","",ROUND(BL50,4))</f>
        <v>4.4999999999999998E-2</v>
      </c>
      <c r="BO50" s="157">
        <f>IF('1b-NaturalGas'!$P$89="no","",ROUND(BL50,4))</f>
        <v>4.4999999999999998E-2</v>
      </c>
      <c r="BP50" s="157">
        <f>IF('1b-NaturalGas'!$P$90="no","not applicable (based on previous answers)",ROUND(BL50,4))</f>
        <v>4.4999999999999998E-2</v>
      </c>
      <c r="BQ50" s="157">
        <f>IF('1b-NaturalGas'!$P$91="no","not applicable (based on previous answers)",ROUND(BL50,4))</f>
        <v>4.4999999999999998E-2</v>
      </c>
      <c r="BX50" s="23"/>
      <c r="BY50" s="23"/>
      <c r="BZ50" s="23"/>
      <c r="CA50" s="23"/>
      <c r="CB50" s="23"/>
      <c r="CC50" s="23"/>
      <c r="CD50" s="23"/>
      <c r="CE50" s="23"/>
      <c r="CF50" s="23"/>
      <c r="CG50" s="23"/>
      <c r="CH50" s="23"/>
      <c r="CI50" s="23"/>
      <c r="CJ50" s="23"/>
      <c r="CK50" s="23"/>
      <c r="CL50" s="23"/>
    </row>
    <row r="51" spans="1:90" ht="46" x14ac:dyDescent="0.25">
      <c r="A51" s="97"/>
      <c r="B51" s="134"/>
      <c r="C51" s="1" t="str">
        <f>IF('1a-Electricity'!$AI$17="no"," ","no")</f>
        <v>no</v>
      </c>
      <c r="D51" s="1" t="str">
        <f>IF('1a-Electricity'!$AI$18="no"," ","no")</f>
        <v>no</v>
      </c>
      <c r="E51" s="1" t="str">
        <f>IF('1a-Electricity'!$AI$19="no"," ","no")</f>
        <v>no</v>
      </c>
      <c r="F51" s="1" t="str">
        <f>IF('1a-Electricity'!$AI$22="no"," ","no")</f>
        <v>no</v>
      </c>
      <c r="I51" s="49" t="str">
        <f>IF('1a-Electricity'!$AI$131="no"," ","between 10% and 40%")</f>
        <v>between 10% and 40%</v>
      </c>
      <c r="L51" s="49" t="str">
        <f>IF('1a-Electricity'!$AI$135="no"," ","large &amp; medium non-domestic consumers")</f>
        <v>large &amp; medium non-domestic consumers</v>
      </c>
      <c r="O51" s="49" t="str">
        <f>IF('1a-Electricity'!$AI$135="no"," ","switching rate more than 1% and less than 5%")</f>
        <v>switching rate more than 1% and less than 5%</v>
      </c>
      <c r="R51" s="49" t="str">
        <f>IF('1a-Electricity'!$AI$140="no"," ","large &amp; medium non-domestic consumers")</f>
        <v>large &amp; medium non-domestic consumers</v>
      </c>
      <c r="U51" s="1" t="str">
        <f>IF('1a-Electricity'!$AI$140="no"," ","no")</f>
        <v>no</v>
      </c>
      <c r="X51" s="49" t="str">
        <f>IF('1a-Electricity'!$AI$151="no, not regulated"," ","because the market for these consumers is not yet effectively competitive")</f>
        <v>because the market for these consumers is not yet effectively competitive</v>
      </c>
      <c r="AA51" s="1" t="str">
        <f>IF('1a-Electricity'!$AI$154="no, not regulated"," ","no")</f>
        <v>no</v>
      </c>
      <c r="AD51" s="157">
        <f t="shared" si="1"/>
        <v>4.7000000000000035E-2</v>
      </c>
      <c r="AE51" s="157">
        <f>IF('1a-Electricity'!$P$77="no","",ROUND(AD51,4))</f>
        <v>4.7E-2</v>
      </c>
      <c r="AF51" s="157">
        <f>IF('1a-Electricity'!$P$78="no","",ROUND(AD51,4))</f>
        <v>4.7E-2</v>
      </c>
      <c r="AG51" s="157">
        <f>IF('1a-Electricity'!$P$79="no","",ROUND(AD51,4))</f>
        <v>4.7E-2</v>
      </c>
      <c r="AN51" s="97"/>
      <c r="AO51" s="134"/>
      <c r="AP51" s="1" t="str">
        <f>IF('1b-NaturalGas'!$AI$18="no"," ","no")</f>
        <v>no</v>
      </c>
      <c r="AQ51" s="1" t="str">
        <f>IF('1b-NaturalGas'!$AI$19="no"," ","no")</f>
        <v>no</v>
      </c>
      <c r="AR51" s="1" t="str">
        <f>IF('1b-NaturalGas'!$AI$20="no"," ","no")</f>
        <v>no</v>
      </c>
      <c r="AS51" s="1" t="str">
        <f>IF('1b-NaturalGas'!$AI$23="no"," ","no")</f>
        <v>no</v>
      </c>
      <c r="AT51" s="1" t="str">
        <f>IF('1b-NaturalGas'!$AI$24="no"," ","no")</f>
        <v>no</v>
      </c>
      <c r="AW51" s="49" t="str">
        <f>IF('1b-NaturalGas'!$AI$156="no"," ","between 10% and 40%")</f>
        <v>between 10% and 40%</v>
      </c>
      <c r="AZ51" s="49" t="str">
        <f>IF('1b-NaturalGas'!$AI$160="no"," ","large &amp; medium non-domestic consumers")</f>
        <v>large &amp; medium non-domestic consumers</v>
      </c>
      <c r="BC51" s="49" t="str">
        <f>IF('1b-NaturalGas'!$AI$160="no"," ","switching rate more than 1% and less than 5%")</f>
        <v>switching rate more than 1% and less than 5%</v>
      </c>
      <c r="BF51" s="49" t="str">
        <f>IF('1b-NaturalGas'!$AI$170="no, not regulated"," ","because the market for these consumers is not yet effectively competitive")</f>
        <v>because the market for these consumers is not yet effectively competitive</v>
      </c>
      <c r="BI51" s="1" t="str">
        <f>IF('1b-NaturalGas'!$AI$170="no, not regulated"," ","no")</f>
        <v>no</v>
      </c>
      <c r="BL51" s="157">
        <f>BL50+0.001</f>
        <v>4.6000000000000034E-2</v>
      </c>
      <c r="BM51" s="157">
        <f>IF('1b-NaturalGas'!$P$87="no","",ROUND(BL51,4))</f>
        <v>4.5999999999999999E-2</v>
      </c>
      <c r="BN51" s="157">
        <f>IF('1b-NaturalGas'!$P$88="no","",ROUND(BL51,4))</f>
        <v>4.5999999999999999E-2</v>
      </c>
      <c r="BO51" s="157">
        <f>IF('1b-NaturalGas'!$P$89="no","",ROUND(BL51,4))</f>
        <v>4.5999999999999999E-2</v>
      </c>
      <c r="BP51" s="157">
        <f>IF('1b-NaturalGas'!$P$90="no","not applicable (based on previous answers)",ROUND(BL51,4))</f>
        <v>4.5999999999999999E-2</v>
      </c>
      <c r="BQ51" s="157">
        <f>IF('1b-NaturalGas'!$P$91="no","not applicable (based on previous answers)",ROUND(BL51,4))</f>
        <v>4.5999999999999999E-2</v>
      </c>
      <c r="BX51" s="23"/>
      <c r="BY51" s="1">
        <f>IF(LEFT(BY53,14)="not applicable",1,COUNTA(BY53:BY54))</f>
        <v>2</v>
      </c>
      <c r="BZ51" s="1">
        <f t="shared" ref="BZ51:CE51" si="9">IF(LEFT(BZ53,14)="not applicable",1,COUNTA(BZ53:BZ54))</f>
        <v>2</v>
      </c>
      <c r="CA51" s="1">
        <f t="shared" si="9"/>
        <v>2</v>
      </c>
      <c r="CB51" s="1">
        <f t="shared" si="9"/>
        <v>2</v>
      </c>
      <c r="CC51" s="1">
        <f t="shared" si="9"/>
        <v>2</v>
      </c>
      <c r="CD51" s="1">
        <f t="shared" si="9"/>
        <v>2</v>
      </c>
      <c r="CE51" s="1">
        <f t="shared" si="9"/>
        <v>2</v>
      </c>
      <c r="CF51" s="23"/>
      <c r="CG51" s="1">
        <f t="shared" ref="CG51:CL51" si="10">IF(LEFT(CG53,14)="not applicable",1,COUNTA(CG53:CG54))</f>
        <v>2</v>
      </c>
      <c r="CH51" s="1">
        <f t="shared" si="10"/>
        <v>2</v>
      </c>
      <c r="CI51" s="1">
        <f t="shared" si="10"/>
        <v>2</v>
      </c>
      <c r="CJ51" s="1">
        <f t="shared" si="10"/>
        <v>2</v>
      </c>
      <c r="CK51" s="1">
        <f t="shared" si="10"/>
        <v>2</v>
      </c>
      <c r="CL51" s="1">
        <f t="shared" si="10"/>
        <v>2</v>
      </c>
    </row>
    <row r="52" spans="1:90" ht="34.5" x14ac:dyDescent="0.25">
      <c r="A52" s="97"/>
      <c r="B52" s="134"/>
      <c r="I52" s="49" t="str">
        <f>IF('1a-Electricity'!$AI$131="no"," ","above 40%")</f>
        <v>above 40%</v>
      </c>
      <c r="L52" s="49" t="str">
        <f>IF('1a-Electricity'!$A135="no"," ","all domestic and non-domestic consumers")</f>
        <v>all domestic and non-domestic consumers</v>
      </c>
      <c r="O52" s="49" t="str">
        <f>IF('1a-Electricity'!$AI$135="no"," ","switching rate more than 5% and less than 10%")</f>
        <v>switching rate more than 5% and less than 10%</v>
      </c>
      <c r="R52" s="49" t="str">
        <f>IF('1a-Electricity'!$AI$140="no"," ","all domestic and non-domestic consumers")</f>
        <v>all domestic and non-domestic consumers</v>
      </c>
      <c r="X52" s="49" t="str">
        <f>IF('1a-Electricity'!$AI$151="no, not regulated"," ","other")</f>
        <v>other</v>
      </c>
      <c r="AD52" s="157">
        <f t="shared" si="1"/>
        <v>4.8000000000000036E-2</v>
      </c>
      <c r="AE52" s="157">
        <f>IF('1a-Electricity'!$P$77="no","",ROUND(AD52,4))</f>
        <v>4.8000000000000001E-2</v>
      </c>
      <c r="AF52" s="157">
        <f>IF('1a-Electricity'!$P$78="no","",ROUND(AD52,4))</f>
        <v>4.8000000000000001E-2</v>
      </c>
      <c r="AG52" s="157">
        <f>IF('1a-Electricity'!$P$79="no","",ROUND(AD52,4))</f>
        <v>4.8000000000000001E-2</v>
      </c>
      <c r="AN52" s="97"/>
      <c r="AO52" s="134"/>
      <c r="AW52" s="49" t="str">
        <f>IF('1b-NaturalGas'!$AI$156="no"," ","above 40%")</f>
        <v>above 40%</v>
      </c>
      <c r="AZ52" s="49" t="str">
        <f>IF('1b-NaturalGas'!$A134="no"," ","all domestic and non-domestic consumers")</f>
        <v>all domestic and non-domestic consumers</v>
      </c>
      <c r="BC52" s="49" t="str">
        <f>IF('1b-NaturalGas'!$AI$160="no"," ","switching rate more than 5% and less than 10%")</f>
        <v>switching rate more than 5% and less than 10%</v>
      </c>
      <c r="BF52" s="49" t="str">
        <f>IF('1b-NaturalGas'!$AI$170="no, not regulated"," ","other")</f>
        <v>other</v>
      </c>
      <c r="BL52" s="157">
        <f t="shared" si="2"/>
        <v>4.7000000000000035E-2</v>
      </c>
      <c r="BM52" s="157">
        <f>IF('1b-NaturalGas'!$P$87="no","",ROUND(BL52,4))</f>
        <v>4.7E-2</v>
      </c>
      <c r="BN52" s="157">
        <f>IF('1b-NaturalGas'!$P$88="no","",ROUND(BL52,4))</f>
        <v>4.7E-2</v>
      </c>
      <c r="BO52" s="157">
        <f>IF('1b-NaturalGas'!$P$89="no","",ROUND(BL52,4))</f>
        <v>4.7E-2</v>
      </c>
      <c r="BP52" s="157">
        <f>IF('1b-NaturalGas'!$P$90="no","not applicable (based on previous answers)",ROUND(BL52,4))</f>
        <v>4.7E-2</v>
      </c>
      <c r="BQ52" s="157">
        <f>IF('1b-NaturalGas'!$P$91="no","not applicable (based on previous answers)",ROUND(BL52,4))</f>
        <v>4.7E-2</v>
      </c>
      <c r="BX52" s="23"/>
      <c r="BY52" s="49" t="s">
        <v>801</v>
      </c>
      <c r="BZ52" s="49" t="s">
        <v>802</v>
      </c>
      <c r="CA52" s="49" t="s">
        <v>803</v>
      </c>
      <c r="CB52" s="49" t="s">
        <v>804</v>
      </c>
      <c r="CC52" s="49" t="s">
        <v>805</v>
      </c>
      <c r="CD52" s="49" t="s">
        <v>806</v>
      </c>
      <c r="CE52" s="49" t="s">
        <v>807</v>
      </c>
      <c r="CF52" s="23"/>
      <c r="CG52" s="49" t="s">
        <v>808</v>
      </c>
      <c r="CH52" s="49" t="s">
        <v>809</v>
      </c>
      <c r="CI52" s="49" t="s">
        <v>810</v>
      </c>
      <c r="CJ52" s="49" t="s">
        <v>811</v>
      </c>
      <c r="CK52" s="49" t="s">
        <v>812</v>
      </c>
      <c r="CL52" s="49" t="s">
        <v>813</v>
      </c>
    </row>
    <row r="53" spans="1:90" ht="46" x14ac:dyDescent="0.25">
      <c r="A53" s="97"/>
      <c r="B53" s="134"/>
      <c r="I53" s="49" t="str">
        <f>IF('1a-Electricity'!$AI$131="no"," ","we do not collect such data")</f>
        <v>we do not collect such data</v>
      </c>
      <c r="O53" s="49" t="str">
        <f>IF('1a-Electricity'!$AI$135="no"," ","switching above 10%")</f>
        <v>switching above 10%</v>
      </c>
      <c r="AD53" s="157">
        <f t="shared" si="1"/>
        <v>4.9000000000000037E-2</v>
      </c>
      <c r="AE53" s="157">
        <f>IF('1a-Electricity'!$P$77="no","",ROUND(AD53,4))</f>
        <v>4.9000000000000002E-2</v>
      </c>
      <c r="AF53" s="157">
        <f>IF('1a-Electricity'!$P$78="no","",ROUND(AD53,4))</f>
        <v>4.9000000000000002E-2</v>
      </c>
      <c r="AG53" s="157">
        <f>IF('1a-Electricity'!$P$79="no","",ROUND(AD53,4))</f>
        <v>4.9000000000000002E-2</v>
      </c>
      <c r="AN53" s="97"/>
      <c r="AO53" s="134"/>
      <c r="AW53" s="49" t="str">
        <f>IF('1b-NaturalGas'!$AI$156="no"," ","we do not collect such data")</f>
        <v>we do not collect such data</v>
      </c>
      <c r="BC53" s="49" t="str">
        <f>IF('1b-NaturalGas'!$AI$160="no"," ","switching above 10%")</f>
        <v>switching above 10%</v>
      </c>
      <c r="BL53" s="157">
        <f t="shared" si="2"/>
        <v>4.8000000000000036E-2</v>
      </c>
      <c r="BM53" s="157">
        <f>IF('1b-NaturalGas'!$P$87="no","",ROUND(BL53,4))</f>
        <v>4.8000000000000001E-2</v>
      </c>
      <c r="BN53" s="157">
        <f>IF('1b-NaturalGas'!$P$88="no","",ROUND(BL53,4))</f>
        <v>4.8000000000000001E-2</v>
      </c>
      <c r="BO53" s="157">
        <f>IF('1b-NaturalGas'!$P$89="no","",ROUND(BL53,4))</f>
        <v>4.8000000000000001E-2</v>
      </c>
      <c r="BP53" s="157">
        <f>IF('1b-NaturalGas'!$P$90="no","not applicable (based on previous answers)",ROUND(BL53,4))</f>
        <v>4.8000000000000001E-2</v>
      </c>
      <c r="BQ53" s="157">
        <f>IF('1b-NaturalGas'!$P$91="no","not applicable (based on previous answers)",ROUND(BL53,4))</f>
        <v>4.8000000000000001E-2</v>
      </c>
      <c r="BX53" s="23"/>
      <c r="BY53" s="49" t="str">
        <f>IF('1bis-Regulator'!$AL$51="no/not applicable","not applicable (Q1b.b.10 answered with 'no')","yes (please provide link)")</f>
        <v>yes (please provide link)</v>
      </c>
      <c r="BZ53" s="49" t="str">
        <f>IF('1bis-Regulator'!$AL$52="no/not applicable","not applicable (Q1b.b.10 answered with 'no')","yes (please provide link)")</f>
        <v>yes (please provide link)</v>
      </c>
      <c r="CA53" s="49" t="str">
        <f>IF('1bis-Regulator'!$AL$53="no/not applicable","not applicable (Q1b.b.10 answered with 'no')","yes (please provide link)")</f>
        <v>yes (please provide link)</v>
      </c>
      <c r="CB53" s="49" t="str">
        <f>IF('1bis-Regulator'!$AL$54="no/not applicable","not applicable (Q1b.b.10 answered with 'no')","yes (please provide link)")</f>
        <v>yes (please provide link)</v>
      </c>
      <c r="CC53" s="49" t="str">
        <f>IF('1bis-Regulator'!$AL$55="no/not applicable","not applicable (Q1b.b.10 answered with 'no')","yes (please provide link)")</f>
        <v>yes (please provide link)</v>
      </c>
      <c r="CD53" s="49" t="str">
        <f>IF('1bis-Regulator'!$AL$56="no/not applicable","not applicable (Q1b.b.10 answered with 'no')","yes (please provide link)")</f>
        <v>yes (please provide link)</v>
      </c>
      <c r="CE53" s="49" t="str">
        <f>IF('1bis-Regulator'!$AL$57="no/not applicable","not applicable (Q1b.b.10 answered with 'no')","yes (please provide link)")</f>
        <v>yes (please provide link)</v>
      </c>
      <c r="CF53" s="23"/>
      <c r="CG53" s="1" t="str">
        <f>IF('1bis-Regulator'!$AL$67="no/not applicable","not applicable (Q1b.b.11 answered with 'no/not applicable')","yes")</f>
        <v>yes</v>
      </c>
      <c r="CH53" s="1" t="str">
        <f>IF('1bis-Regulator'!$AL$68="no/not applicable","not applicable (Q1b.b.11 answered with 'no/not applicable')","yes")</f>
        <v>yes</v>
      </c>
      <c r="CI53" s="1" t="str">
        <f>IF('1bis-Regulator'!$AL$69="no/not applicable","not applicable (Q1b.b.11 answered with 'no/not applicable')","yes")</f>
        <v>yes</v>
      </c>
      <c r="CJ53" s="1" t="str">
        <f>IF(OR('1bis-Regulator'!$AL$82="no",'1bis-Regulator'!$AL$82="not applicable"),"not applicable (Q1b.c.6 answered with 'no')","yes")</f>
        <v>yes</v>
      </c>
      <c r="CK53" s="1" t="str">
        <f>IF(OR('1bis-Regulator'!$AL$85="no",'1bis-Regulator'!$AL$85="not applicable"),"not applicable (Q1b.c.7 answered with 'no')","yes")</f>
        <v>yes</v>
      </c>
      <c r="CL53" s="1" t="str">
        <f>IF(OR('1bis-Regulator'!$AL$88="no",'1bis-Regulator'!$AL$88="not applicable"),"not applicable (Q1b.c.8 answered with 'no')","yes")</f>
        <v>yes</v>
      </c>
    </row>
    <row r="54" spans="1:90" ht="23" x14ac:dyDescent="0.25">
      <c r="A54" s="97"/>
      <c r="B54" s="134"/>
      <c r="O54" s="49" t="str">
        <f>IF('1a-Electricity'!$AI$135="no"," ","we do not collect such data")</f>
        <v>we do not collect such data</v>
      </c>
      <c r="AD54" s="157">
        <f t="shared" si="1"/>
        <v>5.0000000000000037E-2</v>
      </c>
      <c r="AE54" s="157">
        <f>IF('1a-Electricity'!$P$77="no","",ROUND(AD54,4))</f>
        <v>0.05</v>
      </c>
      <c r="AF54" s="157">
        <f>IF('1a-Electricity'!$P$78="no","",ROUND(AD54,4))</f>
        <v>0.05</v>
      </c>
      <c r="AG54" s="157">
        <f>IF('1a-Electricity'!$P$79="no","",ROUND(AD54,4))</f>
        <v>0.05</v>
      </c>
      <c r="AN54" s="97"/>
      <c r="AO54" s="134"/>
      <c r="BC54" s="49" t="str">
        <f>IF('1b-NaturalGas'!$AI$160="no"," ","we do not collect such data")</f>
        <v>we do not collect such data</v>
      </c>
      <c r="BL54" s="157">
        <f t="shared" si="2"/>
        <v>4.9000000000000037E-2</v>
      </c>
      <c r="BM54" s="157">
        <f>IF('1b-NaturalGas'!$P$87="no","",ROUND(BL54,4))</f>
        <v>4.9000000000000002E-2</v>
      </c>
      <c r="BN54" s="157">
        <f>IF('1b-NaturalGas'!$P$88="no","",ROUND(BL54,4))</f>
        <v>4.9000000000000002E-2</v>
      </c>
      <c r="BO54" s="157">
        <f>IF('1b-NaturalGas'!$P$89="no","",ROUND(BL54,4))</f>
        <v>4.9000000000000002E-2</v>
      </c>
      <c r="BP54" s="157">
        <f>IF('1b-NaturalGas'!$P$90="no","not applicable (based on previous answers)",ROUND(BL54,4))</f>
        <v>4.9000000000000002E-2</v>
      </c>
      <c r="BQ54" s="157">
        <f>IF('1b-NaturalGas'!$P$91="no","not applicable (based on previous answers)",ROUND(BL54,4))</f>
        <v>4.9000000000000002E-2</v>
      </c>
      <c r="BX54" s="23"/>
      <c r="BY54" s="1" t="str">
        <f>IF('1bis-Regulator'!$AL$51="no/not applicable"," ","no")</f>
        <v>no</v>
      </c>
      <c r="BZ54" s="1" t="str">
        <f>IF('1bis-Regulator'!$AL$52="no/not applicable"," ","no")</f>
        <v>no</v>
      </c>
      <c r="CA54" s="1" t="str">
        <f>IF('1bis-Regulator'!$AL$53="no/not applicable"," ","no")</f>
        <v>no</v>
      </c>
      <c r="CB54" s="1" t="str">
        <f>IF('1bis-Regulator'!$AL$54="no/not applicable"," ","no")</f>
        <v>no</v>
      </c>
      <c r="CC54" s="1" t="str">
        <f>IF('1bis-Regulator'!$AL$55="no/not applicable"," ","no")</f>
        <v>no</v>
      </c>
      <c r="CD54" s="1" t="str">
        <f>IF('1bis-Regulator'!$AL$56="no/not applicable"," ","no")</f>
        <v>no</v>
      </c>
      <c r="CE54" s="1" t="str">
        <f>IF('1bis-Regulator'!$AL$57="no/not applicable"," ","no")</f>
        <v>no</v>
      </c>
      <c r="CF54" s="23"/>
      <c r="CG54" s="49" t="str">
        <f>IF('1bis-Regulator'!$AL$67="no/not applicable"," ","no/not applicable")</f>
        <v>no/not applicable</v>
      </c>
      <c r="CH54" s="49" t="str">
        <f>IF('1bis-Regulator'!$AL$68="no/not applicable"," ","no/not applicable")</f>
        <v>no/not applicable</v>
      </c>
      <c r="CI54" s="49" t="str">
        <f>IF('1bis-Regulator'!$AL$69="no/not applicable"," ","no/not applicable")</f>
        <v>no/not applicable</v>
      </c>
      <c r="CJ54" s="49" t="str">
        <f>IF(OR('1bis-Regulator'!$AL$82="no",'1bis-Regulator'!$AL$82="not applicable")," ","no")</f>
        <v>no</v>
      </c>
      <c r="CK54" s="49" t="str">
        <f>IF(OR('1bis-Regulator'!$AL$85="no",'1bis-Regulator'!$AL$85="not applicable")," ","no")</f>
        <v>no</v>
      </c>
      <c r="CL54" s="49" t="str">
        <f>IF(OR('1bis-Regulator'!$AL$88="no",'1bis-Regulator'!$AL$88="not applicable")," ","no")</f>
        <v>no</v>
      </c>
    </row>
    <row r="55" spans="1:90" x14ac:dyDescent="0.25">
      <c r="A55" s="97"/>
      <c r="B55" s="134"/>
      <c r="O55" s="49"/>
      <c r="AD55" s="157">
        <f t="shared" si="1"/>
        <v>5.1000000000000038E-2</v>
      </c>
      <c r="AE55" s="157">
        <f>IF('1a-Electricity'!$P$77="no","",ROUND(AD55,4))</f>
        <v>5.0999999999999997E-2</v>
      </c>
      <c r="AF55" s="157">
        <f>IF('1a-Electricity'!$P$78="no","",ROUND(AD55,4))</f>
        <v>5.0999999999999997E-2</v>
      </c>
      <c r="AG55" s="157">
        <f>IF('1a-Electricity'!$P$79="no","",ROUND(AD55,4))</f>
        <v>5.0999999999999997E-2</v>
      </c>
      <c r="AN55" s="97"/>
      <c r="AO55" s="134"/>
      <c r="BC55" s="49"/>
      <c r="BL55" s="157">
        <f t="shared" si="2"/>
        <v>5.0000000000000037E-2</v>
      </c>
      <c r="BM55" s="157">
        <f>IF('1b-NaturalGas'!$P$87="no","",ROUND(BL55,4))</f>
        <v>0.05</v>
      </c>
      <c r="BN55" s="157">
        <f>IF('1b-NaturalGas'!$P$88="no","",ROUND(BL55,4))</f>
        <v>0.05</v>
      </c>
      <c r="BO55" s="157">
        <f>IF('1b-NaturalGas'!$P$89="no","",ROUND(BL55,4))</f>
        <v>0.05</v>
      </c>
      <c r="BP55" s="157">
        <f>IF('1b-NaturalGas'!$P$90="no","not applicable (based on previous answers)",ROUND(BL55,4))</f>
        <v>0.05</v>
      </c>
      <c r="BQ55" s="157">
        <f>IF('1b-NaturalGas'!$P$91="no","not applicable (based on previous answers)",ROUND(BL55,4))</f>
        <v>0.05</v>
      </c>
      <c r="BX55" s="23"/>
      <c r="BY55" s="23"/>
      <c r="BZ55" s="23"/>
      <c r="CA55" s="23"/>
      <c r="CB55" s="23"/>
      <c r="CC55" s="23"/>
      <c r="CD55" s="23"/>
      <c r="CE55" s="23"/>
      <c r="CF55" s="23"/>
      <c r="CG55" s="23"/>
      <c r="CH55" s="23"/>
      <c r="CI55" s="23"/>
      <c r="CJ55" s="23"/>
      <c r="CK55" s="23"/>
      <c r="CL55" s="23"/>
    </row>
    <row r="56" spans="1:90" s="23" customFormat="1" x14ac:dyDescent="0.25">
      <c r="A56" s="97"/>
      <c r="B56" s="134"/>
      <c r="C56" s="1"/>
      <c r="D56" s="1"/>
      <c r="E56" s="1"/>
      <c r="F56" s="1"/>
      <c r="G56" s="129"/>
      <c r="H56" s="1"/>
      <c r="I56" s="1"/>
      <c r="J56" s="128"/>
      <c r="K56" s="1"/>
      <c r="L56" s="1"/>
      <c r="M56" s="128"/>
      <c r="N56" s="1"/>
      <c r="O56" s="49"/>
      <c r="P56" s="128"/>
      <c r="Q56" s="1"/>
      <c r="R56" s="1"/>
      <c r="S56" s="128"/>
      <c r="T56" s="1"/>
      <c r="U56" s="1"/>
      <c r="V56" s="128"/>
      <c r="W56" s="1"/>
      <c r="X56" s="49"/>
      <c r="Y56" s="128"/>
      <c r="Z56" s="1"/>
      <c r="AA56" s="1"/>
      <c r="AB56" s="128"/>
      <c r="AC56" s="1"/>
      <c r="AD56" s="157">
        <f t="shared" si="1"/>
        <v>5.2000000000000039E-2</v>
      </c>
      <c r="AE56" s="157">
        <f>IF('1a-Electricity'!$P$77="no","",ROUND(AD56,4))</f>
        <v>5.1999999999999998E-2</v>
      </c>
      <c r="AF56" s="157">
        <f>IF('1a-Electricity'!$P$78="no","",ROUND(AD56,4))</f>
        <v>5.1999999999999998E-2</v>
      </c>
      <c r="AG56" s="157">
        <f>IF('1a-Electricity'!$P$79="no","",ROUND(AD56,4))</f>
        <v>5.1999999999999998E-2</v>
      </c>
      <c r="AH56" s="1"/>
      <c r="AI56" s="1"/>
      <c r="AJ56" s="1"/>
      <c r="AK56" s="155"/>
      <c r="AL56" s="1"/>
      <c r="AM56" s="1"/>
      <c r="AN56" s="97"/>
      <c r="AO56" s="134"/>
      <c r="AP56" s="1"/>
      <c r="AQ56" s="1"/>
      <c r="AR56" s="1"/>
      <c r="AS56" s="1"/>
      <c r="AT56" s="1"/>
      <c r="AU56" s="129"/>
      <c r="AV56" s="1"/>
      <c r="AW56" s="1"/>
      <c r="AX56" s="128"/>
      <c r="AY56" s="1"/>
      <c r="AZ56" s="1"/>
      <c r="BA56" s="128"/>
      <c r="BB56" s="1"/>
      <c r="BC56" s="49"/>
      <c r="BD56" s="128"/>
      <c r="BE56" s="1"/>
      <c r="BF56" s="49"/>
      <c r="BG56" s="128"/>
      <c r="BH56" s="1"/>
      <c r="BI56" s="1"/>
      <c r="BJ56" s="128"/>
      <c r="BK56" s="1"/>
      <c r="BL56" s="157">
        <f t="shared" si="2"/>
        <v>5.1000000000000038E-2</v>
      </c>
      <c r="BM56" s="157">
        <f>IF('1b-NaturalGas'!$P$87="no","",ROUND(BL56,4))</f>
        <v>5.0999999999999997E-2</v>
      </c>
      <c r="BN56" s="157">
        <f>IF('1b-NaturalGas'!$P$88="no","",ROUND(BL56,4))</f>
        <v>5.0999999999999997E-2</v>
      </c>
      <c r="BO56" s="157">
        <f>IF('1b-NaturalGas'!$P$89="no","",ROUND(BL56,4))</f>
        <v>5.0999999999999997E-2</v>
      </c>
      <c r="BP56" s="157">
        <f>IF('1b-NaturalGas'!$P$90="no","not applicable (based on previous answers)",ROUND(BL56,4))</f>
        <v>5.0999999999999997E-2</v>
      </c>
      <c r="BQ56" s="157">
        <f>IF('1b-NaturalGas'!$P$91="no","not applicable (based on previous answers)",ROUND(BL56,4))</f>
        <v>5.0999999999999997E-2</v>
      </c>
    </row>
    <row r="57" spans="1:90" s="23" customFormat="1" x14ac:dyDescent="0.25">
      <c r="A57" s="97"/>
      <c r="B57" s="134"/>
      <c r="C57" s="1"/>
      <c r="D57" s="1"/>
      <c r="E57" s="1"/>
      <c r="F57" s="1"/>
      <c r="G57" s="129"/>
      <c r="H57" s="1"/>
      <c r="I57" s="1"/>
      <c r="J57" s="128"/>
      <c r="K57" s="1"/>
      <c r="L57" s="1"/>
      <c r="M57" s="128"/>
      <c r="N57" s="1"/>
      <c r="O57" s="49"/>
      <c r="P57" s="128"/>
      <c r="Q57" s="1"/>
      <c r="R57" s="1"/>
      <c r="S57" s="128"/>
      <c r="T57" s="1"/>
      <c r="U57" s="1"/>
      <c r="V57" s="128"/>
      <c r="W57" s="1"/>
      <c r="X57" s="49"/>
      <c r="Y57" s="128"/>
      <c r="Z57" s="1"/>
      <c r="AA57" s="1"/>
      <c r="AB57" s="128"/>
      <c r="AC57" s="1"/>
      <c r="AD57" s="157">
        <f t="shared" si="1"/>
        <v>5.300000000000004E-2</v>
      </c>
      <c r="AE57" s="157">
        <f>IF('1a-Electricity'!$P$77="no","",ROUND(AD57,4))</f>
        <v>5.2999999999999999E-2</v>
      </c>
      <c r="AF57" s="157">
        <f>IF('1a-Electricity'!$P$78="no","",ROUND(AD57,4))</f>
        <v>5.2999999999999999E-2</v>
      </c>
      <c r="AG57" s="157">
        <f>IF('1a-Electricity'!$P$79="no","",ROUND(AD57,4))</f>
        <v>5.2999999999999999E-2</v>
      </c>
      <c r="AH57" s="1"/>
      <c r="AI57" s="1"/>
      <c r="AJ57" s="1"/>
      <c r="AK57" s="155"/>
      <c r="AL57" s="1"/>
      <c r="AM57" s="1"/>
      <c r="AN57" s="97"/>
      <c r="AO57" s="134"/>
      <c r="AP57" s="1"/>
      <c r="AQ57" s="1"/>
      <c r="AR57" s="1"/>
      <c r="AS57" s="1"/>
      <c r="AT57" s="1"/>
      <c r="AU57" s="129"/>
      <c r="AV57" s="1"/>
      <c r="AW57" s="1"/>
      <c r="AX57" s="128"/>
      <c r="AY57" s="1"/>
      <c r="AZ57" s="1"/>
      <c r="BA57" s="128"/>
      <c r="BB57" s="1"/>
      <c r="BC57" s="49"/>
      <c r="BD57" s="128"/>
      <c r="BE57" s="1"/>
      <c r="BF57" s="49"/>
      <c r="BG57" s="128"/>
      <c r="BH57" s="1"/>
      <c r="BI57" s="1"/>
      <c r="BJ57" s="128"/>
      <c r="BK57" s="1"/>
      <c r="BL57" s="157">
        <f t="shared" si="2"/>
        <v>5.2000000000000039E-2</v>
      </c>
      <c r="BM57" s="157">
        <f>IF('1b-NaturalGas'!$P$87="no","",ROUND(BL57,4))</f>
        <v>5.1999999999999998E-2</v>
      </c>
      <c r="BN57" s="157">
        <f>IF('1b-NaturalGas'!$P$88="no","",ROUND(BL57,4))</f>
        <v>5.1999999999999998E-2</v>
      </c>
      <c r="BO57" s="157">
        <f>IF('1b-NaturalGas'!$P$89="no","",ROUND(BL57,4))</f>
        <v>5.1999999999999998E-2</v>
      </c>
      <c r="BP57" s="157">
        <f>IF('1b-NaturalGas'!$P$90="no","not applicable (based on previous answers)",ROUND(BL57,4))</f>
        <v>5.1999999999999998E-2</v>
      </c>
      <c r="BQ57" s="157">
        <f>IF('1b-NaturalGas'!$P$91="no","not applicable (based on previous answers)",ROUND(BL57,4))</f>
        <v>5.1999999999999998E-2</v>
      </c>
    </row>
    <row r="58" spans="1:90" x14ac:dyDescent="0.25">
      <c r="A58" s="97"/>
      <c r="B58" s="134"/>
      <c r="O58" s="49"/>
      <c r="AD58" s="157">
        <f t="shared" si="1"/>
        <v>5.4000000000000041E-2</v>
      </c>
      <c r="AE58" s="157">
        <f>IF('1a-Electricity'!$P$77="no","",ROUND(AD58,4))</f>
        <v>5.3999999999999999E-2</v>
      </c>
      <c r="AF58" s="157">
        <f>IF('1a-Electricity'!$P$78="no","",ROUND(AD58,4))</f>
        <v>5.3999999999999999E-2</v>
      </c>
      <c r="AG58" s="157">
        <f>IF('1a-Electricity'!$P$79="no","",ROUND(AD58,4))</f>
        <v>5.3999999999999999E-2</v>
      </c>
      <c r="AN58" s="97"/>
      <c r="AO58" s="134"/>
      <c r="BC58" s="49"/>
      <c r="BL58" s="157">
        <f t="shared" si="2"/>
        <v>5.300000000000004E-2</v>
      </c>
      <c r="BM58" s="157">
        <f>IF('1b-NaturalGas'!$P$87="no","",ROUND(BL58,4))</f>
        <v>5.2999999999999999E-2</v>
      </c>
      <c r="BN58" s="157">
        <f>IF('1b-NaturalGas'!$P$88="no","",ROUND(BL58,4))</f>
        <v>5.2999999999999999E-2</v>
      </c>
      <c r="BO58" s="157">
        <f>IF('1b-NaturalGas'!$P$89="no","",ROUND(BL58,4))</f>
        <v>5.2999999999999999E-2</v>
      </c>
      <c r="BP58" s="157">
        <f>IF('1b-NaturalGas'!$P$90="no","not applicable (based on previous answers)",ROUND(BL58,4))</f>
        <v>5.2999999999999999E-2</v>
      </c>
      <c r="BQ58" s="157">
        <f>IF('1b-NaturalGas'!$P$91="no","not applicable (based on previous answers)",ROUND(BL58,4))</f>
        <v>5.2999999999999999E-2</v>
      </c>
      <c r="BX58" s="23"/>
      <c r="BY58" s="23"/>
      <c r="BZ58" s="23"/>
      <c r="CA58" s="23"/>
      <c r="CB58" s="23"/>
      <c r="CC58" s="23"/>
      <c r="CD58" s="23"/>
      <c r="CE58" s="23"/>
      <c r="CF58" s="23"/>
      <c r="CG58" s="23"/>
      <c r="CH58" s="23"/>
      <c r="CI58" s="23"/>
      <c r="CJ58" s="23"/>
      <c r="CK58" s="23"/>
      <c r="CL58" s="23"/>
    </row>
    <row r="59" spans="1:90" x14ac:dyDescent="0.25">
      <c r="A59" s="97"/>
      <c r="B59" s="134"/>
      <c r="O59" s="49"/>
      <c r="AD59" s="157">
        <f t="shared" si="1"/>
        <v>5.5000000000000042E-2</v>
      </c>
      <c r="AE59" s="157">
        <f>IF('1a-Electricity'!$P$77="no","",ROUND(AD59,4))</f>
        <v>5.5E-2</v>
      </c>
      <c r="AF59" s="157">
        <f>IF('1a-Electricity'!$P$78="no","",ROUND(AD59,4))</f>
        <v>5.5E-2</v>
      </c>
      <c r="AG59" s="157">
        <f>IF('1a-Electricity'!$P$79="no","",ROUND(AD59,4))</f>
        <v>5.5E-2</v>
      </c>
      <c r="AN59" s="97"/>
      <c r="AO59" s="134"/>
      <c r="BC59" s="49"/>
      <c r="BL59" s="157">
        <f t="shared" si="2"/>
        <v>5.4000000000000041E-2</v>
      </c>
      <c r="BM59" s="157">
        <f>IF('1b-NaturalGas'!$P$87="no","",ROUND(BL59,4))</f>
        <v>5.3999999999999999E-2</v>
      </c>
      <c r="BN59" s="157">
        <f>IF('1b-NaturalGas'!$P$88="no","",ROUND(BL59,4))</f>
        <v>5.3999999999999999E-2</v>
      </c>
      <c r="BO59" s="157">
        <f>IF('1b-NaturalGas'!$P$89="no","",ROUND(BL59,4))</f>
        <v>5.3999999999999999E-2</v>
      </c>
      <c r="BP59" s="157">
        <f>IF('1b-NaturalGas'!$P$90="no","not applicable (based on previous answers)",ROUND(BL59,4))</f>
        <v>5.3999999999999999E-2</v>
      </c>
      <c r="BQ59" s="157">
        <f>IF('1b-NaturalGas'!$P$91="no","not applicable (based on previous answers)",ROUND(BL59,4))</f>
        <v>5.3999999999999999E-2</v>
      </c>
      <c r="BX59" s="23"/>
      <c r="BY59" s="23"/>
      <c r="BZ59" s="23"/>
      <c r="CA59" s="23"/>
      <c r="CB59" s="23"/>
      <c r="CC59" s="23"/>
      <c r="CD59" s="23"/>
      <c r="CE59" s="23"/>
      <c r="CF59" s="23"/>
      <c r="CG59" s="23"/>
      <c r="CH59" s="23"/>
      <c r="CI59" s="23"/>
      <c r="CJ59" s="23"/>
      <c r="CK59" s="23"/>
      <c r="CL59" s="23"/>
    </row>
    <row r="60" spans="1:90" x14ac:dyDescent="0.25">
      <c r="A60" s="97" t="s">
        <v>944</v>
      </c>
      <c r="B60" s="134"/>
      <c r="C60" s="1">
        <f>IF(LEFT(C62,14)="not applicable",1,COUNTA(C62:C63))</f>
        <v>2</v>
      </c>
      <c r="D60" s="1">
        <f>IF(LEFT(D62,14)="not applicable",1,COUNTA(D62:D63))</f>
        <v>2</v>
      </c>
      <c r="E60" s="1">
        <f>IF(LEFT(E62,14)="not applicable",1,COUNTA(E62:E63))</f>
        <v>2</v>
      </c>
      <c r="F60" s="1">
        <f>IF(LEFT(F62,14)="not applicable",1,COUNTA(F62:F63))</f>
        <v>2</v>
      </c>
      <c r="I60" s="1">
        <f>IF(LEFT(I62,14)="not applicable",1,COUNTA(I62:I65))</f>
        <v>4</v>
      </c>
      <c r="L60" s="1">
        <f>IF(LEFT(L62,14)="not applicable",1,COUNTA(L62:L64))</f>
        <v>3</v>
      </c>
      <c r="O60" s="1">
        <f>IF(LEFT(O62,14)="not applicable",1,COUNTA(O62:O66))</f>
        <v>5</v>
      </c>
      <c r="R60" s="1">
        <f>IF(LEFT(R62,14)="not applicable",1,COUNTA(R62:R64))</f>
        <v>3</v>
      </c>
      <c r="U60" s="1">
        <f>IF(LEFT(U62,14)="not applicable",1,COUNTA(U62:U63))</f>
        <v>2</v>
      </c>
      <c r="X60" s="49">
        <f>IF(LEFT(X62,14)="not applicable",1,COUNTA(X62:X64))</f>
        <v>3</v>
      </c>
      <c r="AA60" s="1">
        <f>IF(LEFT(AA62,14)="not applicable",1,COUNTA(AA62:AA63))</f>
        <v>2</v>
      </c>
      <c r="AD60" s="157">
        <f>AD59+0.001</f>
        <v>5.6000000000000043E-2</v>
      </c>
      <c r="AE60" s="157">
        <f>IF('1a-Electricity'!$P$77="no","",ROUND(AD60,4))</f>
        <v>5.6000000000000001E-2</v>
      </c>
      <c r="AF60" s="157">
        <f>IF('1a-Electricity'!$P$78="no","",ROUND(AD60,4))</f>
        <v>5.6000000000000001E-2</v>
      </c>
      <c r="AG60" s="157">
        <f>IF('1a-Electricity'!$P$79="no","",ROUND(AD60,4))</f>
        <v>5.6000000000000001E-2</v>
      </c>
      <c r="AN60" s="97" t="s">
        <v>944</v>
      </c>
      <c r="AO60" s="134"/>
      <c r="AP60" s="1">
        <f>IF(LEFT(AP62,14)="not applicable",1,COUNTA(AP62:AP63))</f>
        <v>2</v>
      </c>
      <c r="AQ60" s="1">
        <f>IF(LEFT(AQ62,14)="not applicable",1,COUNTA(AQ62:AQ63))</f>
        <v>2</v>
      </c>
      <c r="AR60" s="1">
        <f>IF(LEFT(AR62,14)="not applicable",1,COUNTA(AR62:AR63))</f>
        <v>2</v>
      </c>
      <c r="AS60" s="1">
        <f>IF(LEFT(AS62,14)="not applicable",1,COUNTA(AS62:AS63))</f>
        <v>2</v>
      </c>
      <c r="AT60" s="1">
        <f>IF(LEFT(AT62,14)="not applicable",1,COUNTA(AT62:AT63))</f>
        <v>2</v>
      </c>
      <c r="AW60" s="1">
        <f>IF(LEFT(AW62,14)="not applicable",1,COUNTA(AW62:AW65))</f>
        <v>4</v>
      </c>
      <c r="AZ60" s="1">
        <f>IF(LEFT(AZ62,14)="not applicable",1,COUNTA(AZ62:AZ64))</f>
        <v>3</v>
      </c>
      <c r="BC60" s="1">
        <f>IF(LEFT(BC62,14)="not applicable",1,COUNTA(BC62:BC66))</f>
        <v>5</v>
      </c>
      <c r="BF60" s="49">
        <f>IF(LEFT(BF62,14)="not applicable",1,COUNTA(BF62:BF64))</f>
        <v>3</v>
      </c>
      <c r="BI60" s="1">
        <f>IF(LEFT(BI62,14)="not applicable",1,COUNTA(BI62:BI63))</f>
        <v>2</v>
      </c>
      <c r="BL60" s="157">
        <f t="shared" si="2"/>
        <v>5.5000000000000042E-2</v>
      </c>
      <c r="BM60" s="157">
        <f>IF('1b-NaturalGas'!$P$87="no","",ROUND(BL60,4))</f>
        <v>5.5E-2</v>
      </c>
      <c r="BN60" s="157">
        <f>IF('1b-NaturalGas'!$P$88="no","",ROUND(BL60,4))</f>
        <v>5.5E-2</v>
      </c>
      <c r="BO60" s="157">
        <f>IF('1b-NaturalGas'!$P$89="no","",ROUND(BL60,4))</f>
        <v>5.5E-2</v>
      </c>
      <c r="BP60" s="157">
        <f>IF('1b-NaturalGas'!$P$90="no","not applicable (based on previous answers)",ROUND(BL60,4))</f>
        <v>5.5E-2</v>
      </c>
      <c r="BQ60" s="157">
        <f>IF('1b-NaturalGas'!$P$91="no","not applicable (based on previous answers)",ROUND(BL60,4))</f>
        <v>5.5E-2</v>
      </c>
      <c r="BX60" s="23"/>
      <c r="BY60" s="23"/>
      <c r="BZ60" s="23"/>
      <c r="CA60" s="23"/>
      <c r="CB60" s="23"/>
      <c r="CC60" s="23"/>
      <c r="CD60" s="23"/>
      <c r="CE60" s="23"/>
      <c r="CF60" s="23"/>
      <c r="CG60" s="23"/>
      <c r="CH60" s="23"/>
      <c r="CI60" s="23"/>
      <c r="CJ60" s="23"/>
      <c r="CK60" s="23"/>
      <c r="CL60" s="23"/>
    </row>
    <row r="61" spans="1:90" x14ac:dyDescent="0.25">
      <c r="A61" s="97" t="s">
        <v>943</v>
      </c>
      <c r="B61" s="134"/>
      <c r="C61" s="133" t="s">
        <v>382</v>
      </c>
      <c r="D61" s="133" t="s">
        <v>383</v>
      </c>
      <c r="E61" s="133" t="s">
        <v>385</v>
      </c>
      <c r="F61" s="133" t="s">
        <v>384</v>
      </c>
      <c r="I61" s="1" t="s">
        <v>619</v>
      </c>
      <c r="L61" s="1" t="s">
        <v>621</v>
      </c>
      <c r="O61" s="1" t="s">
        <v>620</v>
      </c>
      <c r="R61" s="136" t="s">
        <v>622</v>
      </c>
      <c r="U61" s="1" t="s">
        <v>623</v>
      </c>
      <c r="X61" s="49" t="s">
        <v>624</v>
      </c>
      <c r="AA61" s="1" t="s">
        <v>625</v>
      </c>
      <c r="AD61" s="157">
        <f t="shared" ref="AD61:AD124" si="11">AD60+0.001</f>
        <v>5.7000000000000044E-2</v>
      </c>
      <c r="AE61" s="157">
        <f>IF('1a-Electricity'!$P$77="no","",ROUND(AD61,4))</f>
        <v>5.7000000000000002E-2</v>
      </c>
      <c r="AF61" s="157">
        <f>IF('1a-Electricity'!$P$78="no","",ROUND(AD61,4))</f>
        <v>5.7000000000000002E-2</v>
      </c>
      <c r="AG61" s="157">
        <f>IF('1a-Electricity'!$P$79="no","",ROUND(AD61,4))</f>
        <v>5.7000000000000002E-2</v>
      </c>
      <c r="AN61" s="97" t="s">
        <v>943</v>
      </c>
      <c r="AO61" s="134"/>
      <c r="AP61" s="133" t="s">
        <v>499</v>
      </c>
      <c r="AQ61" s="133" t="s">
        <v>500</v>
      </c>
      <c r="AR61" s="133" t="s">
        <v>503</v>
      </c>
      <c r="AS61" s="133" t="s">
        <v>501</v>
      </c>
      <c r="AT61" s="133" t="s">
        <v>502</v>
      </c>
      <c r="AW61" s="1" t="s">
        <v>512</v>
      </c>
      <c r="AZ61" s="1" t="s">
        <v>495</v>
      </c>
      <c r="BC61" s="1" t="s">
        <v>496</v>
      </c>
      <c r="BF61" s="49" t="s">
        <v>497</v>
      </c>
      <c r="BI61" s="1" t="s">
        <v>498</v>
      </c>
      <c r="BL61" s="157">
        <f>BL60+0.001</f>
        <v>5.6000000000000043E-2</v>
      </c>
      <c r="BM61" s="157">
        <f>IF('1b-NaturalGas'!$P$87="no","",ROUND(BL61,4))</f>
        <v>5.6000000000000001E-2</v>
      </c>
      <c r="BN61" s="157">
        <f>IF('1b-NaturalGas'!$P$88="no","",ROUND(BL61,4))</f>
        <v>5.6000000000000001E-2</v>
      </c>
      <c r="BO61" s="157">
        <f>IF('1b-NaturalGas'!$P$89="no","",ROUND(BL61,4))</f>
        <v>5.6000000000000001E-2</v>
      </c>
      <c r="BP61" s="157">
        <f>IF('1b-NaturalGas'!$P$90="no","not applicable (based on previous answers)",ROUND(BL61,4))</f>
        <v>5.6000000000000001E-2</v>
      </c>
      <c r="BQ61" s="157">
        <f>IF('1b-NaturalGas'!$P$91="no","not applicable (based on previous answers)",ROUND(BL61,4))</f>
        <v>5.6000000000000001E-2</v>
      </c>
      <c r="BX61" s="23"/>
      <c r="BY61" s="1">
        <f>IF(LEFT(BY63,14)="not applicable",1,COUNTA(BY63:BY64))</f>
        <v>2</v>
      </c>
      <c r="BZ61" s="1">
        <f t="shared" ref="BZ61:CE61" si="12">IF(LEFT(BZ63,14)="not applicable",1,COUNTA(BZ63:BZ64))</f>
        <v>2</v>
      </c>
      <c r="CA61" s="1">
        <f t="shared" si="12"/>
        <v>2</v>
      </c>
      <c r="CB61" s="1">
        <f t="shared" si="12"/>
        <v>2</v>
      </c>
      <c r="CC61" s="1">
        <f t="shared" si="12"/>
        <v>2</v>
      </c>
      <c r="CD61" s="1">
        <f t="shared" si="12"/>
        <v>2</v>
      </c>
      <c r="CE61" s="1">
        <f t="shared" si="12"/>
        <v>2</v>
      </c>
      <c r="CF61" s="23"/>
      <c r="CG61" s="1">
        <f t="shared" ref="CG61:CL61" si="13">IF(LEFT(CG63,14)="not applicable",1,COUNTA(CG63:CG64))</f>
        <v>2</v>
      </c>
      <c r="CH61" s="1">
        <f t="shared" si="13"/>
        <v>2</v>
      </c>
      <c r="CI61" s="1">
        <f t="shared" si="13"/>
        <v>2</v>
      </c>
      <c r="CJ61" s="1">
        <f t="shared" si="13"/>
        <v>2</v>
      </c>
      <c r="CK61" s="1">
        <f t="shared" si="13"/>
        <v>2</v>
      </c>
      <c r="CL61" s="1">
        <f t="shared" si="13"/>
        <v>2</v>
      </c>
    </row>
    <row r="62" spans="1:90" ht="46" x14ac:dyDescent="0.25">
      <c r="A62" s="97"/>
      <c r="B62" s="134"/>
      <c r="C62" s="1" t="str">
        <f>IF('1a-Electricity'!$AL$17="no","not applicable (based on previous answers)","yes")</f>
        <v>yes</v>
      </c>
      <c r="D62" s="1" t="str">
        <f>IF('1a-Electricity'!$AL$18="no","not applicable (based on previous answers)","yes")</f>
        <v>yes</v>
      </c>
      <c r="E62" s="1" t="str">
        <f>IF('1a-Electricity'!$AL$19="no","not applicable (based on previous answers)","yes")</f>
        <v>yes</v>
      </c>
      <c r="F62" s="1" t="str">
        <f>IF('1a-Electricity'!$AL$22="no","not applicable (based on previous answers)","yes")</f>
        <v>yes</v>
      </c>
      <c r="I62" s="1" t="str">
        <f>IF('1a-Electricity'!$AL$131="no","not applicable (based on previous answers)","below 10%")</f>
        <v>below 10%</v>
      </c>
      <c r="L62" s="49" t="str">
        <f>IF('1a-Electricity'!$AL$135="no","not applicable (based on previous answers)","only large non-domestic consumers")</f>
        <v>only large non-domestic consumers</v>
      </c>
      <c r="O62" s="49" t="str">
        <f>IF('1a-Electricity'!$AL$135="no","not applicable (based on previous answers)","switching rate below 1%")</f>
        <v>switching rate below 1%</v>
      </c>
      <c r="R62" s="49" t="str">
        <f>IF('1a-Electricity'!$AL$140="no","not applicable (based on previous answers)","only large non-domestic consumers")</f>
        <v>only large non-domestic consumers</v>
      </c>
      <c r="U62" s="1" t="str">
        <f>IF('1a-Electricity'!$AL$140="no","not applicable (based on previous answers)","yes")</f>
        <v>yes</v>
      </c>
      <c r="X62" s="49" t="str">
        <f>IF('1a-Electricity'!$AL$151="no, not regulated","not applicable (based on previous answers)","because these consumers do not have the legal right to switch providers")</f>
        <v>because these consumers do not have the legal right to switch providers</v>
      </c>
      <c r="AA62" s="1" t="str">
        <f>IF('1a-Electricity'!$AL$151="no, not regulated","not applicable (based on previous answers)","yes")</f>
        <v>yes</v>
      </c>
      <c r="AD62" s="157">
        <f t="shared" si="11"/>
        <v>5.8000000000000045E-2</v>
      </c>
      <c r="AE62" s="157">
        <f>IF('1a-Electricity'!$P$77="no","",ROUND(AD62,4))</f>
        <v>5.8000000000000003E-2</v>
      </c>
      <c r="AF62" s="157">
        <f>IF('1a-Electricity'!$P$78="no","",ROUND(AD62,4))</f>
        <v>5.8000000000000003E-2</v>
      </c>
      <c r="AG62" s="157">
        <f>IF('1a-Electricity'!$P$79="no","",ROUND(AD62,4))</f>
        <v>5.8000000000000003E-2</v>
      </c>
      <c r="AN62" s="97"/>
      <c r="AO62" s="134"/>
      <c r="AP62" s="1" t="str">
        <f>IF('1b-NaturalGas'!$AL$18="no","not applicable (based on previous answers)","yes")</f>
        <v>yes</v>
      </c>
      <c r="AQ62" s="1" t="str">
        <f>IF('1b-NaturalGas'!$AL$19="no","not applicable (based on previous answers)","yes")</f>
        <v>yes</v>
      </c>
      <c r="AR62" s="1" t="str">
        <f>IF('1b-NaturalGas'!$AL$20="no","not applicable (based on previous answers)","yes")</f>
        <v>yes</v>
      </c>
      <c r="AS62" s="1" t="str">
        <f>IF('1b-NaturalGas'!$AL$23="no","not applicable (based on previous answers)","yes")</f>
        <v>yes</v>
      </c>
      <c r="AT62" s="1" t="str">
        <f>IF('1b-NaturalGas'!$AL$24="no","not applicable (based on previous answers)","yes")</f>
        <v>yes</v>
      </c>
      <c r="AW62" s="1" t="str">
        <f>IF('1b-NaturalGas'!$AL$156="no","not applicable (based on previous answers)","below 10%")</f>
        <v>below 10%</v>
      </c>
      <c r="AZ62" s="49" t="str">
        <f>IF('1b-NaturalGas'!$AL$160="no","not applicable (based on previous answers)","only large non-domestic consumers")</f>
        <v>only large non-domestic consumers</v>
      </c>
      <c r="BC62" s="49" t="str">
        <f>IF('1b-NaturalGas'!$AL$160="no","not applicable (based on previous answers)","switching rate below 1%")</f>
        <v>switching rate below 1%</v>
      </c>
      <c r="BF62" s="49" t="str">
        <f>IF('1b-NaturalGas'!$AL$170="no, not regulated","not applicable (based on previous answers)","because these consumers do not have the legal right to switch providers")</f>
        <v>because these consumers do not have the legal right to switch providers</v>
      </c>
      <c r="BI62" s="1" t="str">
        <f>IF('1b-NaturalGas'!$AL$170="no, not regulated","not applicable (based on previous answers)","yes")</f>
        <v>yes</v>
      </c>
      <c r="BL62" s="157">
        <f t="shared" ref="BL62:BL125" si="14">BL61+0.001</f>
        <v>5.7000000000000044E-2</v>
      </c>
      <c r="BM62" s="157">
        <f>IF('1b-NaturalGas'!$P$87="no","",ROUND(BL62,4))</f>
        <v>5.7000000000000002E-2</v>
      </c>
      <c r="BN62" s="157">
        <f>IF('1b-NaturalGas'!$P$88="no","",ROUND(BL62,4))</f>
        <v>5.7000000000000002E-2</v>
      </c>
      <c r="BO62" s="157">
        <f>IF('1b-NaturalGas'!$P$89="no","",ROUND(BL62,4))</f>
        <v>5.7000000000000002E-2</v>
      </c>
      <c r="BP62" s="157">
        <f>IF('1b-NaturalGas'!$P$90="no","not applicable (based on previous answers)",ROUND(BL62,4))</f>
        <v>5.7000000000000002E-2</v>
      </c>
      <c r="BQ62" s="157">
        <f>IF('1b-NaturalGas'!$P$91="no","not applicable (based on previous answers)",ROUND(BL62,4))</f>
        <v>5.7000000000000002E-2</v>
      </c>
      <c r="BX62" s="23"/>
      <c r="BY62" s="49" t="s">
        <v>801</v>
      </c>
      <c r="BZ62" s="49" t="s">
        <v>802</v>
      </c>
      <c r="CA62" s="49" t="s">
        <v>803</v>
      </c>
      <c r="CB62" s="49" t="s">
        <v>804</v>
      </c>
      <c r="CC62" s="49" t="s">
        <v>805</v>
      </c>
      <c r="CD62" s="49" t="s">
        <v>806</v>
      </c>
      <c r="CE62" s="49" t="s">
        <v>807</v>
      </c>
      <c r="CF62" s="23"/>
      <c r="CG62" s="49" t="s">
        <v>808</v>
      </c>
      <c r="CH62" s="49" t="s">
        <v>809</v>
      </c>
      <c r="CI62" s="49" t="s">
        <v>810</v>
      </c>
      <c r="CJ62" s="49" t="s">
        <v>811</v>
      </c>
      <c r="CK62" s="49" t="s">
        <v>812</v>
      </c>
      <c r="CL62" s="49" t="s">
        <v>813</v>
      </c>
    </row>
    <row r="63" spans="1:90" ht="46" x14ac:dyDescent="0.25">
      <c r="A63" s="97"/>
      <c r="B63" s="134"/>
      <c r="C63" s="1" t="str">
        <f>IF('1a-Electricity'!$AL$17="no"," ","no")</f>
        <v>no</v>
      </c>
      <c r="D63" s="1" t="str">
        <f>IF('1a-Electricity'!$AL$18="no"," ","no")</f>
        <v>no</v>
      </c>
      <c r="E63" s="1" t="str">
        <f>IF('1a-Electricity'!$AL$19="no"," ","no")</f>
        <v>no</v>
      </c>
      <c r="F63" s="1" t="str">
        <f>IF('1a-Electricity'!$AL$22="no"," ","no")</f>
        <v>no</v>
      </c>
      <c r="I63" s="49" t="str">
        <f>IF('1a-Electricity'!$AL$131="no"," ","between 10% and 40%")</f>
        <v>between 10% and 40%</v>
      </c>
      <c r="L63" s="49" t="str">
        <f>IF('1a-Electricity'!$AL$135="no"," ","large &amp; medium non-domestic consumers")</f>
        <v>large &amp; medium non-domestic consumers</v>
      </c>
      <c r="O63" s="49" t="str">
        <f>IF('1a-Electricity'!$AL$135="no"," ","switching rate more than 1% and less than 5%")</f>
        <v>switching rate more than 1% and less than 5%</v>
      </c>
      <c r="R63" s="49" t="str">
        <f>IF('1a-Electricity'!$AL$140="no"," ","large &amp; medium non-domestic consumers")</f>
        <v>large &amp; medium non-domestic consumers</v>
      </c>
      <c r="U63" s="1" t="str">
        <f>IF('1a-Electricity'!$AL$140="no"," ","no")</f>
        <v>no</v>
      </c>
      <c r="X63" s="49" t="str">
        <f>IF('1a-Electricity'!$AL$151="no, not regulated"," ","because the market for these consumers is not yet effectively competitive")</f>
        <v>because the market for these consumers is not yet effectively competitive</v>
      </c>
      <c r="AA63" s="1" t="str">
        <f>IF('1a-Electricity'!$AL$154="no, not regulated"," ","no")</f>
        <v>no</v>
      </c>
      <c r="AD63" s="157">
        <f t="shared" si="11"/>
        <v>5.9000000000000045E-2</v>
      </c>
      <c r="AE63" s="157">
        <f>IF('1a-Electricity'!$P$77="no","",ROUND(AD63,4))</f>
        <v>5.8999999999999997E-2</v>
      </c>
      <c r="AF63" s="157">
        <f>IF('1a-Electricity'!$P$78="no","",ROUND(AD63,4))</f>
        <v>5.8999999999999997E-2</v>
      </c>
      <c r="AG63" s="157">
        <f>IF('1a-Electricity'!$P$79="no","",ROUND(AD63,4))</f>
        <v>5.8999999999999997E-2</v>
      </c>
      <c r="AN63" s="97"/>
      <c r="AO63" s="134"/>
      <c r="AP63" s="1" t="str">
        <f>IF('1b-NaturalGas'!$AL$18="no"," ","no")</f>
        <v>no</v>
      </c>
      <c r="AQ63" s="1" t="str">
        <f>IF('1b-NaturalGas'!$AL$19="no"," ","no")</f>
        <v>no</v>
      </c>
      <c r="AR63" s="1" t="str">
        <f>IF('1b-NaturalGas'!$AL$20="no"," ","no")</f>
        <v>no</v>
      </c>
      <c r="AS63" s="1" t="str">
        <f>IF('1b-NaturalGas'!$AL$23="no"," ","no")</f>
        <v>no</v>
      </c>
      <c r="AT63" s="1" t="str">
        <f>IF('1b-NaturalGas'!$AL$24="no"," ","no")</f>
        <v>no</v>
      </c>
      <c r="AW63" s="49" t="str">
        <f>IF('1b-NaturalGas'!$AL$156="no"," ","between 10% and 40%")</f>
        <v>between 10% and 40%</v>
      </c>
      <c r="AZ63" s="49" t="str">
        <f>IF('1b-NaturalGas'!$AL$160="no"," ","large &amp; medium non-domestic consumers")</f>
        <v>large &amp; medium non-domestic consumers</v>
      </c>
      <c r="BC63" s="49" t="str">
        <f>IF('1b-NaturalGas'!$AL$160="no"," ","switching rate more than 1% and less than 5%")</f>
        <v>switching rate more than 1% and less than 5%</v>
      </c>
      <c r="BF63" s="49" t="str">
        <f>IF('1b-NaturalGas'!$AL$170="no, not regulated"," ","because the market for these consumers is not yet effectively competitive")</f>
        <v>because the market for these consumers is not yet effectively competitive</v>
      </c>
      <c r="BI63" s="1" t="str">
        <f>IF('1b-NaturalGas'!$AL$170="no, not regulated"," ","no")</f>
        <v>no</v>
      </c>
      <c r="BL63" s="157">
        <f t="shared" si="14"/>
        <v>5.8000000000000045E-2</v>
      </c>
      <c r="BM63" s="157">
        <f>IF('1b-NaturalGas'!$P$87="no","",ROUND(BL63,4))</f>
        <v>5.8000000000000003E-2</v>
      </c>
      <c r="BN63" s="157">
        <f>IF('1b-NaturalGas'!$P$88="no","",ROUND(BL63,4))</f>
        <v>5.8000000000000003E-2</v>
      </c>
      <c r="BO63" s="157">
        <f>IF('1b-NaturalGas'!$P$89="no","",ROUND(BL63,4))</f>
        <v>5.8000000000000003E-2</v>
      </c>
      <c r="BP63" s="157">
        <f>IF('1b-NaturalGas'!$P$90="no","not applicable (based on previous answers)",ROUND(BL63,4))</f>
        <v>5.8000000000000003E-2</v>
      </c>
      <c r="BQ63" s="157">
        <f>IF('1b-NaturalGas'!$P$91="no","not applicable (based on previous answers)",ROUND(BL63,4))</f>
        <v>5.8000000000000003E-2</v>
      </c>
      <c r="BX63" s="23"/>
      <c r="BY63" s="49" t="str">
        <f>IF('1bis-Regulator'!$AN$51="no/not applicable","not applicable (Q1b.b.10 answered with 'no')","yes (please provide link)")</f>
        <v>yes (please provide link)</v>
      </c>
      <c r="BZ63" s="49" t="str">
        <f>IF('1bis-Regulator'!$AN$52="no/not applicable","not applicable (Q1b.b.10 answered with 'no')","yes (please provide link)")</f>
        <v>yes (please provide link)</v>
      </c>
      <c r="CA63" s="49" t="str">
        <f>IF('1bis-Regulator'!$AN$53="no/not applicable","not applicable (Q1b.b.10 answered with 'no')","yes (please provide link)")</f>
        <v>yes (please provide link)</v>
      </c>
      <c r="CB63" s="49" t="str">
        <f>IF('1bis-Regulator'!$AN$54="no/not applicable","not applicable (Q1b.b.10 answered with 'no')","yes (please provide link)")</f>
        <v>yes (please provide link)</v>
      </c>
      <c r="CC63" s="49" t="str">
        <f>IF('1bis-Regulator'!$AN$55="no/not applicable","not applicable (Q1b.b.10 answered with 'no')","yes (please provide link)")</f>
        <v>yes (please provide link)</v>
      </c>
      <c r="CD63" s="49" t="str">
        <f>IF('1bis-Regulator'!$AN$56="no/not applicable","not applicable (Q1b.b.10 answered with 'no')","yes (please provide link)")</f>
        <v>yes (please provide link)</v>
      </c>
      <c r="CE63" s="49" t="str">
        <f>IF('1bis-Regulator'!$AN$57="no/not applicable","not applicable (Q1b.b.10 answered with 'no')","yes (please provide link)")</f>
        <v>yes (please provide link)</v>
      </c>
      <c r="CF63" s="23"/>
      <c r="CG63" s="1" t="str">
        <f>IF('1bis-Regulator'!$AN$67="no/not applicable","not applicable (Q1b.b.11 answered with 'no/not applicable')","yes")</f>
        <v>yes</v>
      </c>
      <c r="CH63" s="1" t="str">
        <f>IF('1bis-Regulator'!$AN$68="no/not applicable","not applicable (Q1b.b.11 answered with 'no/not applicable')","yes")</f>
        <v>yes</v>
      </c>
      <c r="CI63" s="1" t="str">
        <f>IF('1bis-Regulator'!$AN$69="no/not applicable","not applicable (Q1b.b.11 answered with 'no/not applicable')","yes")</f>
        <v>yes</v>
      </c>
      <c r="CJ63" s="1" t="str">
        <f>IF(OR('1bis-Regulator'!$AN$82="no",'1bis-Regulator'!$AN$82="not applicable"),"not applicable (Q1b.c.6 answered with 'no')","yes")</f>
        <v>yes</v>
      </c>
      <c r="CK63" s="1" t="str">
        <f>IF(OR('1bis-Regulator'!$AN$85="no",'1bis-Regulator'!$AN$85="not applicable"),"not applicable (Q1b.c.7 answered with 'no')","yes")</f>
        <v>yes</v>
      </c>
      <c r="CL63" s="1" t="str">
        <f>IF(OR('1bis-Regulator'!$AN$88="no",'1bis-Regulator'!$AN$88="not applicable"),"not applicable (Q1b.c.8 answered with 'no')","yes")</f>
        <v>yes</v>
      </c>
    </row>
    <row r="64" spans="1:90" ht="34.5" x14ac:dyDescent="0.25">
      <c r="A64" s="97"/>
      <c r="B64" s="134"/>
      <c r="I64" s="49" t="str">
        <f>IF('1a-Electricity'!$AL$131="no"," ","above 40%")</f>
        <v>above 40%</v>
      </c>
      <c r="L64" s="49" t="str">
        <f>IF('1a-Electricity'!$AL$135="no"," ","all domestic and non-domestic consumers")</f>
        <v>all domestic and non-domestic consumers</v>
      </c>
      <c r="O64" s="49" t="str">
        <f>IF('1a-Electricity'!$AL$135="no"," ","switching rate more than 5% and less than 10%")</f>
        <v>switching rate more than 5% and less than 10%</v>
      </c>
      <c r="R64" s="49" t="str">
        <f>IF('1a-Electricity'!$AL$140="no"," ","all domestic and non-domestic consumers")</f>
        <v>all domestic and non-domestic consumers</v>
      </c>
      <c r="X64" s="49" t="str">
        <f>IF('1a-Electricity'!$AL$151="no, not regulated"," ","other")</f>
        <v>other</v>
      </c>
      <c r="AD64" s="157">
        <f t="shared" si="11"/>
        <v>6.0000000000000046E-2</v>
      </c>
      <c r="AE64" s="157">
        <f>IF('1a-Electricity'!$P$77="no","",ROUND(AD64,4))</f>
        <v>0.06</v>
      </c>
      <c r="AF64" s="157">
        <f>IF('1a-Electricity'!$P$78="no","",ROUND(AD64,4))</f>
        <v>0.06</v>
      </c>
      <c r="AG64" s="157">
        <f>IF('1a-Electricity'!$P$79="no","",ROUND(AD64,4))</f>
        <v>0.06</v>
      </c>
      <c r="AN64" s="97"/>
      <c r="AO64" s="134"/>
      <c r="AW64" s="49" t="str">
        <f>IF('1b-NaturalGas'!$AL$156="no"," ","above 40%")</f>
        <v>above 40%</v>
      </c>
      <c r="AZ64" s="49" t="str">
        <f>IF('1b-NaturalGas'!$AL$160="no"," ","all domestic and non-domestic consumers")</f>
        <v>all domestic and non-domestic consumers</v>
      </c>
      <c r="BC64" s="49" t="str">
        <f>IF('1b-NaturalGas'!$AL$160="no"," ","switching rate more than 5% and less than 10%")</f>
        <v>switching rate more than 5% and less than 10%</v>
      </c>
      <c r="BF64" s="49" t="str">
        <f>IF('1b-NaturalGas'!$AL$170="no, not regulated"," ","other")</f>
        <v>other</v>
      </c>
      <c r="BL64" s="157">
        <f t="shared" si="14"/>
        <v>5.9000000000000045E-2</v>
      </c>
      <c r="BM64" s="157">
        <f>IF('1b-NaturalGas'!$P$87="no","",ROUND(BL64,4))</f>
        <v>5.8999999999999997E-2</v>
      </c>
      <c r="BN64" s="157">
        <f>IF('1b-NaturalGas'!$P$88="no","",ROUND(BL64,4))</f>
        <v>5.8999999999999997E-2</v>
      </c>
      <c r="BO64" s="157">
        <f>IF('1b-NaturalGas'!$P$89="no","",ROUND(BL64,4))</f>
        <v>5.8999999999999997E-2</v>
      </c>
      <c r="BP64" s="157">
        <f>IF('1b-NaturalGas'!$P$90="no","not applicable (based on previous answers)",ROUND(BL64,4))</f>
        <v>5.8999999999999997E-2</v>
      </c>
      <c r="BQ64" s="157">
        <f>IF('1b-NaturalGas'!$P$91="no","not applicable (based on previous answers)",ROUND(BL64,4))</f>
        <v>5.8999999999999997E-2</v>
      </c>
      <c r="BX64" s="23"/>
      <c r="BY64" s="1" t="str">
        <f>IF('1bis-Regulator'!$AN$51="no/not applicable"," ","no")</f>
        <v>no</v>
      </c>
      <c r="BZ64" s="1" t="str">
        <f>IF('1bis-Regulator'!$AN$52="no/not applicable"," ","no")</f>
        <v>no</v>
      </c>
      <c r="CA64" s="1" t="str">
        <f>IF('1bis-Regulator'!$AN$53="no/not applicable"," ","no")</f>
        <v>no</v>
      </c>
      <c r="CB64" s="1" t="str">
        <f>IF('1bis-Regulator'!$AN$54="no/not applicable"," ","no")</f>
        <v>no</v>
      </c>
      <c r="CC64" s="1" t="str">
        <f>IF('1bis-Regulator'!$AN$55="no/not applicable"," ","no")</f>
        <v>no</v>
      </c>
      <c r="CD64" s="1" t="str">
        <f>IF('1bis-Regulator'!$AN$56="no/not applicable"," ","no")</f>
        <v>no</v>
      </c>
      <c r="CE64" s="1" t="str">
        <f>IF('1bis-Regulator'!$AN$57="no/not applicable"," ","no")</f>
        <v>no</v>
      </c>
      <c r="CF64" s="23"/>
      <c r="CG64" s="49" t="str">
        <f>IF('1bis-Regulator'!$AN$67="no/not applicable"," ","no/not applicable")</f>
        <v>no/not applicable</v>
      </c>
      <c r="CH64" s="49" t="str">
        <f>IF('1bis-Regulator'!$AN$68="no/not applicable"," ","no/not applicable")</f>
        <v>no/not applicable</v>
      </c>
      <c r="CI64" s="49" t="str">
        <f>IF('1bis-Regulator'!$AN$69="no/not applicable"," ","no/not applicable")</f>
        <v>no/not applicable</v>
      </c>
      <c r="CJ64" s="49" t="str">
        <f>IF(OR('1bis-Regulator'!$AN$82="no",'1bis-Regulator'!$AN$82="not applicable")," ","no")</f>
        <v>no</v>
      </c>
      <c r="CK64" s="49" t="str">
        <f>IF(OR('1bis-Regulator'!$AN$85="no",'1bis-Regulator'!$AN$85="not applicable")," ","no")</f>
        <v>no</v>
      </c>
      <c r="CL64" s="49" t="str">
        <f>IF(OR('1bis-Regulator'!$AN$88="no",'1bis-Regulator'!$AN$88="not applicable")," ","no")</f>
        <v>no</v>
      </c>
    </row>
    <row r="65" spans="1:69" ht="34.5" x14ac:dyDescent="0.25">
      <c r="A65" s="97"/>
      <c r="B65" s="134"/>
      <c r="I65" s="49" t="str">
        <f>IF('1a-Electricity'!$AL$131="no"," ","we do not collect such data")</f>
        <v>we do not collect such data</v>
      </c>
      <c r="O65" s="49" t="str">
        <f>IF('1a-Electricity'!$AL$135="no"," ","switching above 10%")</f>
        <v>switching above 10%</v>
      </c>
      <c r="AD65" s="157">
        <f t="shared" si="11"/>
        <v>6.1000000000000047E-2</v>
      </c>
      <c r="AE65" s="157">
        <f>IF('1a-Electricity'!$P$77="no","",ROUND(AD65,4))</f>
        <v>6.0999999999999999E-2</v>
      </c>
      <c r="AF65" s="157">
        <f>IF('1a-Electricity'!$P$78="no","",ROUND(AD65,4))</f>
        <v>6.0999999999999999E-2</v>
      </c>
      <c r="AG65" s="157">
        <f>IF('1a-Electricity'!$P$79="no","",ROUND(AD65,4))</f>
        <v>6.0999999999999999E-2</v>
      </c>
      <c r="AN65" s="97"/>
      <c r="AO65" s="134"/>
      <c r="AW65" s="49" t="str">
        <f>IF('1b-NaturalGas'!$AL$156="no"," ","we do not collect such data")</f>
        <v>we do not collect such data</v>
      </c>
      <c r="BC65" s="49" t="str">
        <f>IF('1b-NaturalGas'!$AL$160="no"," ","switching above 10%")</f>
        <v>switching above 10%</v>
      </c>
      <c r="BL65" s="157">
        <f t="shared" si="14"/>
        <v>6.0000000000000046E-2</v>
      </c>
      <c r="BM65" s="157">
        <f>IF('1b-NaturalGas'!$P$87="no","",ROUND(BL65,4))</f>
        <v>0.06</v>
      </c>
      <c r="BN65" s="157">
        <f>IF('1b-NaturalGas'!$P$88="no","",ROUND(BL65,4))</f>
        <v>0.06</v>
      </c>
      <c r="BO65" s="157">
        <f>IF('1b-NaturalGas'!$P$89="no","",ROUND(BL65,4))</f>
        <v>0.06</v>
      </c>
      <c r="BP65" s="157">
        <f>IF('1b-NaturalGas'!$P$90="no","not applicable (based on previous answers)",ROUND(BL65,4))</f>
        <v>0.06</v>
      </c>
      <c r="BQ65" s="157">
        <f>IF('1b-NaturalGas'!$P$91="no","not applicable (based on previous answers)",ROUND(BL65,4))</f>
        <v>0.06</v>
      </c>
    </row>
    <row r="66" spans="1:69" ht="23" x14ac:dyDescent="0.25">
      <c r="A66" s="97"/>
      <c r="B66" s="134"/>
      <c r="O66" s="49" t="str">
        <f>IF('1a-Electricity'!$AL$135="no"," ","we do not collect such data")</f>
        <v>we do not collect such data</v>
      </c>
      <c r="AD66" s="157">
        <f t="shared" si="11"/>
        <v>6.2000000000000048E-2</v>
      </c>
      <c r="AE66" s="157">
        <f>IF('1a-Electricity'!$P$77="no","",ROUND(AD66,4))</f>
        <v>6.2E-2</v>
      </c>
      <c r="AF66" s="157">
        <f>IF('1a-Electricity'!$P$78="no","",ROUND(AD66,4))</f>
        <v>6.2E-2</v>
      </c>
      <c r="AG66" s="157">
        <f>IF('1a-Electricity'!$P$79="no","",ROUND(AD66,4))</f>
        <v>6.2E-2</v>
      </c>
      <c r="AN66" s="97"/>
      <c r="AO66" s="134"/>
      <c r="BC66" s="49" t="str">
        <f>IF('1b-NaturalGas'!$AL$160="no"," ","we do not collect such data")</f>
        <v>we do not collect such data</v>
      </c>
      <c r="BL66" s="157">
        <f t="shared" si="14"/>
        <v>6.1000000000000047E-2</v>
      </c>
      <c r="BM66" s="157">
        <f>IF('1b-NaturalGas'!$P$87="no","",ROUND(BL66,4))</f>
        <v>6.0999999999999999E-2</v>
      </c>
      <c r="BN66" s="157">
        <f>IF('1b-NaturalGas'!$P$88="no","",ROUND(BL66,4))</f>
        <v>6.0999999999999999E-2</v>
      </c>
      <c r="BO66" s="157">
        <f>IF('1b-NaturalGas'!$P$89="no","",ROUND(BL66,4))</f>
        <v>6.0999999999999999E-2</v>
      </c>
      <c r="BP66" s="157">
        <f>IF('1b-NaturalGas'!$P$90="no","not applicable (based on previous answers)",ROUND(BL66,4))</f>
        <v>6.0999999999999999E-2</v>
      </c>
      <c r="BQ66" s="157">
        <f>IF('1b-NaturalGas'!$P$91="no","not applicable (based on previous answers)",ROUND(BL66,4))</f>
        <v>6.0999999999999999E-2</v>
      </c>
    </row>
    <row r="67" spans="1:69" x14ac:dyDescent="0.25">
      <c r="A67" s="97"/>
      <c r="B67" s="134"/>
      <c r="O67" s="49"/>
      <c r="AD67" s="157">
        <f t="shared" si="11"/>
        <v>6.3000000000000042E-2</v>
      </c>
      <c r="AE67" s="157">
        <f>IF('1a-Electricity'!$P$77="no","",ROUND(AD67,4))</f>
        <v>6.3E-2</v>
      </c>
      <c r="AF67" s="157">
        <f>IF('1a-Electricity'!$P$78="no","",ROUND(AD67,4))</f>
        <v>6.3E-2</v>
      </c>
      <c r="AG67" s="157">
        <f>IF('1a-Electricity'!$P$79="no","",ROUND(AD67,4))</f>
        <v>6.3E-2</v>
      </c>
      <c r="AN67" s="97"/>
      <c r="AO67" s="134"/>
      <c r="BC67" s="49"/>
      <c r="BL67" s="157">
        <f t="shared" si="14"/>
        <v>6.2000000000000048E-2</v>
      </c>
      <c r="BM67" s="157">
        <f>IF('1b-NaturalGas'!$P$87="no","",ROUND(BL67,4))</f>
        <v>6.2E-2</v>
      </c>
      <c r="BN67" s="157">
        <f>IF('1b-NaturalGas'!$P$88="no","",ROUND(BL67,4))</f>
        <v>6.2E-2</v>
      </c>
      <c r="BO67" s="157">
        <f>IF('1b-NaturalGas'!$P$89="no","",ROUND(BL67,4))</f>
        <v>6.2E-2</v>
      </c>
      <c r="BP67" s="157">
        <f>IF('1b-NaturalGas'!$P$90="no","not applicable (based on previous answers)",ROUND(BL67,4))</f>
        <v>6.2E-2</v>
      </c>
      <c r="BQ67" s="157">
        <f>IF('1b-NaturalGas'!$P$91="no","not applicable (based on previous answers)",ROUND(BL67,4))</f>
        <v>6.2E-2</v>
      </c>
    </row>
    <row r="68" spans="1:69" s="23" customFormat="1" x14ac:dyDescent="0.25">
      <c r="A68" s="97"/>
      <c r="B68" s="134"/>
      <c r="C68" s="1"/>
      <c r="D68" s="1"/>
      <c r="E68" s="1"/>
      <c r="F68" s="1"/>
      <c r="G68" s="129"/>
      <c r="H68" s="1"/>
      <c r="I68" s="1"/>
      <c r="J68" s="128"/>
      <c r="K68" s="1"/>
      <c r="L68" s="1"/>
      <c r="M68" s="128"/>
      <c r="N68" s="1"/>
      <c r="O68" s="49"/>
      <c r="P68" s="128"/>
      <c r="Q68" s="1"/>
      <c r="R68" s="1"/>
      <c r="S68" s="128"/>
      <c r="T68" s="1"/>
      <c r="U68" s="1"/>
      <c r="V68" s="128"/>
      <c r="W68" s="1"/>
      <c r="X68" s="49"/>
      <c r="Y68" s="128"/>
      <c r="Z68" s="1"/>
      <c r="AA68" s="1"/>
      <c r="AB68" s="128"/>
      <c r="AC68" s="1"/>
      <c r="AD68" s="157">
        <f t="shared" si="11"/>
        <v>6.4000000000000043E-2</v>
      </c>
      <c r="AE68" s="157">
        <f>IF('1a-Electricity'!$P$77="no","",ROUND(AD68,4))</f>
        <v>6.4000000000000001E-2</v>
      </c>
      <c r="AF68" s="157">
        <f>IF('1a-Electricity'!$P$78="no","",ROUND(AD68,4))</f>
        <v>6.4000000000000001E-2</v>
      </c>
      <c r="AG68" s="157">
        <f>IF('1a-Electricity'!$P$79="no","",ROUND(AD68,4))</f>
        <v>6.4000000000000001E-2</v>
      </c>
      <c r="AH68" s="1"/>
      <c r="AI68" s="1"/>
      <c r="AJ68" s="1"/>
      <c r="AK68" s="155"/>
      <c r="AL68" s="1"/>
      <c r="AM68" s="1"/>
      <c r="AN68" s="97"/>
      <c r="AO68" s="134"/>
      <c r="AP68" s="1"/>
      <c r="AQ68" s="1"/>
      <c r="AR68" s="1"/>
      <c r="AS68" s="1"/>
      <c r="AT68" s="1"/>
      <c r="AU68" s="129"/>
      <c r="AV68" s="1"/>
      <c r="AW68" s="1"/>
      <c r="AX68" s="128"/>
      <c r="AY68" s="1"/>
      <c r="AZ68" s="1"/>
      <c r="BA68" s="128"/>
      <c r="BB68" s="1"/>
      <c r="BC68" s="49"/>
      <c r="BD68" s="128"/>
      <c r="BE68" s="1"/>
      <c r="BF68" s="49"/>
      <c r="BG68" s="128"/>
      <c r="BH68" s="1"/>
      <c r="BI68" s="1"/>
      <c r="BJ68" s="128"/>
      <c r="BK68" s="1"/>
      <c r="BL68" s="157">
        <f t="shared" si="14"/>
        <v>6.3000000000000042E-2</v>
      </c>
      <c r="BM68" s="157">
        <f>IF('1b-NaturalGas'!$P$87="no","",ROUND(BL68,4))</f>
        <v>6.3E-2</v>
      </c>
      <c r="BN68" s="157">
        <f>IF('1b-NaturalGas'!$P$88="no","",ROUND(BL68,4))</f>
        <v>6.3E-2</v>
      </c>
      <c r="BO68" s="157">
        <f>IF('1b-NaturalGas'!$P$89="no","",ROUND(BL68,4))</f>
        <v>6.3E-2</v>
      </c>
      <c r="BP68" s="157">
        <f>IF('1b-NaturalGas'!$P$90="no","not applicable (based on previous answers)",ROUND(BL68,4))</f>
        <v>6.3E-2</v>
      </c>
      <c r="BQ68" s="157">
        <f>IF('1b-NaturalGas'!$P$91="no","not applicable (based on previous answers)",ROUND(BL68,4))</f>
        <v>6.3E-2</v>
      </c>
    </row>
    <row r="69" spans="1:69" s="23" customFormat="1" x14ac:dyDescent="0.25">
      <c r="A69" s="97"/>
      <c r="B69" s="134"/>
      <c r="C69" s="1"/>
      <c r="D69" s="1"/>
      <c r="E69" s="1"/>
      <c r="F69" s="1"/>
      <c r="G69" s="129"/>
      <c r="H69" s="1"/>
      <c r="I69" s="1"/>
      <c r="J69" s="128"/>
      <c r="K69" s="1"/>
      <c r="L69" s="1"/>
      <c r="M69" s="128"/>
      <c r="N69" s="1"/>
      <c r="O69" s="49"/>
      <c r="P69" s="128"/>
      <c r="Q69" s="1"/>
      <c r="R69" s="1"/>
      <c r="S69" s="128"/>
      <c r="T69" s="1"/>
      <c r="U69" s="1"/>
      <c r="V69" s="128"/>
      <c r="W69" s="1"/>
      <c r="X69" s="49"/>
      <c r="Y69" s="128"/>
      <c r="Z69" s="1"/>
      <c r="AA69" s="1"/>
      <c r="AB69" s="128"/>
      <c r="AC69" s="1"/>
      <c r="AD69" s="157">
        <f t="shared" si="11"/>
        <v>6.5000000000000044E-2</v>
      </c>
      <c r="AE69" s="157">
        <f>IF('1a-Electricity'!$P$77="no","",ROUND(AD69,4))</f>
        <v>6.5000000000000002E-2</v>
      </c>
      <c r="AF69" s="157">
        <f>IF('1a-Electricity'!$P$78="no","",ROUND(AD69,4))</f>
        <v>6.5000000000000002E-2</v>
      </c>
      <c r="AG69" s="157">
        <f>IF('1a-Electricity'!$P$79="no","",ROUND(AD69,4))</f>
        <v>6.5000000000000002E-2</v>
      </c>
      <c r="AH69" s="1"/>
      <c r="AI69" s="1"/>
      <c r="AJ69" s="1"/>
      <c r="AK69" s="155"/>
      <c r="AL69" s="1"/>
      <c r="AM69" s="1"/>
      <c r="AN69" s="97"/>
      <c r="AO69" s="134"/>
      <c r="AP69" s="1"/>
      <c r="AQ69" s="1"/>
      <c r="AR69" s="1"/>
      <c r="AS69" s="1"/>
      <c r="AT69" s="1"/>
      <c r="AU69" s="129"/>
      <c r="AV69" s="1"/>
      <c r="AW69" s="1"/>
      <c r="AX69" s="128"/>
      <c r="AY69" s="1"/>
      <c r="AZ69" s="1"/>
      <c r="BA69" s="128"/>
      <c r="BB69" s="1"/>
      <c r="BC69" s="49"/>
      <c r="BD69" s="128"/>
      <c r="BE69" s="1"/>
      <c r="BF69" s="49"/>
      <c r="BG69" s="128"/>
      <c r="BH69" s="1"/>
      <c r="BI69" s="1"/>
      <c r="BJ69" s="128"/>
      <c r="BK69" s="1"/>
      <c r="BL69" s="157">
        <f t="shared" si="14"/>
        <v>6.4000000000000043E-2</v>
      </c>
      <c r="BM69" s="157">
        <f>IF('1b-NaturalGas'!$P$87="no","",ROUND(BL69,4))</f>
        <v>6.4000000000000001E-2</v>
      </c>
      <c r="BN69" s="157">
        <f>IF('1b-NaturalGas'!$P$88="no","",ROUND(BL69,4))</f>
        <v>6.4000000000000001E-2</v>
      </c>
      <c r="BO69" s="157">
        <f>IF('1b-NaturalGas'!$P$89="no","",ROUND(BL69,4))</f>
        <v>6.4000000000000001E-2</v>
      </c>
      <c r="BP69" s="157">
        <f>IF('1b-NaturalGas'!$P$90="no","not applicable (based on previous answers)",ROUND(BL69,4))</f>
        <v>6.4000000000000001E-2</v>
      </c>
      <c r="BQ69" s="157">
        <f>IF('1b-NaturalGas'!$P$91="no","not applicable (based on previous answers)",ROUND(BL69,4))</f>
        <v>6.4000000000000001E-2</v>
      </c>
    </row>
    <row r="70" spans="1:69" x14ac:dyDescent="0.25">
      <c r="A70" s="97"/>
      <c r="B70" s="134"/>
      <c r="O70" s="49"/>
      <c r="AD70" s="157">
        <f t="shared" si="11"/>
        <v>6.6000000000000045E-2</v>
      </c>
      <c r="AE70" s="157">
        <f>IF('1a-Electricity'!$P$77="no","",ROUND(AD70,4))</f>
        <v>6.6000000000000003E-2</v>
      </c>
      <c r="AF70" s="157">
        <f>IF('1a-Electricity'!$P$78="no","",ROUND(AD70,4))</f>
        <v>6.6000000000000003E-2</v>
      </c>
      <c r="AG70" s="157">
        <f>IF('1a-Electricity'!$P$79="no","",ROUND(AD70,4))</f>
        <v>6.6000000000000003E-2</v>
      </c>
      <c r="AN70" s="97"/>
      <c r="AO70" s="134"/>
      <c r="BC70" s="49"/>
      <c r="BL70" s="157">
        <f t="shared" si="14"/>
        <v>6.5000000000000044E-2</v>
      </c>
      <c r="BM70" s="157">
        <f>IF('1b-NaturalGas'!$P$87="no","",ROUND(BL70,4))</f>
        <v>6.5000000000000002E-2</v>
      </c>
      <c r="BN70" s="157">
        <f>IF('1b-NaturalGas'!$P$88="no","",ROUND(BL70,4))</f>
        <v>6.5000000000000002E-2</v>
      </c>
      <c r="BO70" s="157">
        <f>IF('1b-NaturalGas'!$P$89="no","",ROUND(BL70,4))</f>
        <v>6.5000000000000002E-2</v>
      </c>
      <c r="BP70" s="157">
        <f>IF('1b-NaturalGas'!$P$90="no","not applicable (based on previous answers)",ROUND(BL70,4))</f>
        <v>6.5000000000000002E-2</v>
      </c>
      <c r="BQ70" s="157">
        <f>IF('1b-NaturalGas'!$P$91="no","not applicable (based on previous answers)",ROUND(BL70,4))</f>
        <v>6.5000000000000002E-2</v>
      </c>
    </row>
    <row r="71" spans="1:69" x14ac:dyDescent="0.25">
      <c r="A71" s="97"/>
      <c r="B71" s="134"/>
      <c r="O71" s="49"/>
      <c r="AD71" s="157">
        <f t="shared" si="11"/>
        <v>6.7000000000000046E-2</v>
      </c>
      <c r="AE71" s="157">
        <f>IF('1a-Electricity'!$P$77="no","",ROUND(AD71,4))</f>
        <v>6.7000000000000004E-2</v>
      </c>
      <c r="AF71" s="157">
        <f>IF('1a-Electricity'!$P$78="no","",ROUND(AD71,4))</f>
        <v>6.7000000000000004E-2</v>
      </c>
      <c r="AG71" s="157">
        <f>IF('1a-Electricity'!$P$79="no","",ROUND(AD71,4))</f>
        <v>6.7000000000000004E-2</v>
      </c>
      <c r="AN71" s="97"/>
      <c r="AO71" s="134"/>
      <c r="BC71" s="49"/>
      <c r="BL71" s="157">
        <f t="shared" si="14"/>
        <v>6.6000000000000045E-2</v>
      </c>
      <c r="BM71" s="157">
        <f>IF('1b-NaturalGas'!$P$87="no","",ROUND(BL71,4))</f>
        <v>6.6000000000000003E-2</v>
      </c>
      <c r="BN71" s="157">
        <f>IF('1b-NaturalGas'!$P$88="no","",ROUND(BL71,4))</f>
        <v>6.6000000000000003E-2</v>
      </c>
      <c r="BO71" s="157">
        <f>IF('1b-NaturalGas'!$P$89="no","",ROUND(BL71,4))</f>
        <v>6.6000000000000003E-2</v>
      </c>
      <c r="BP71" s="157">
        <f>IF('1b-NaturalGas'!$P$90="no","not applicable (based on previous answers)",ROUND(BL71,4))</f>
        <v>6.6000000000000003E-2</v>
      </c>
      <c r="BQ71" s="157">
        <f>IF('1b-NaturalGas'!$P$91="no","not applicable (based on previous answers)",ROUND(BL71,4))</f>
        <v>6.6000000000000003E-2</v>
      </c>
    </row>
    <row r="72" spans="1:69" x14ac:dyDescent="0.25">
      <c r="A72" s="97" t="s">
        <v>945</v>
      </c>
      <c r="B72" s="134"/>
      <c r="C72" s="1">
        <f>IF(LEFT(C74,14)="not applicable",1,COUNTA(C74:C75))</f>
        <v>2</v>
      </c>
      <c r="D72" s="1">
        <f>IF(LEFT(D74,14)="not applicable",1,COUNTA(D74:D75))</f>
        <v>2</v>
      </c>
      <c r="E72" s="1">
        <f>IF(LEFT(E74,14)="not applicable",1,COUNTA(E74:E75))</f>
        <v>2</v>
      </c>
      <c r="F72" s="1">
        <f>IF(LEFT(F74,14)="not applicable",1,COUNTA(F74:F75))</f>
        <v>2</v>
      </c>
      <c r="I72" s="1">
        <f>IF(LEFT(I74,14)="not applicable",1,COUNTA(I74:I77))</f>
        <v>4</v>
      </c>
      <c r="L72" s="1">
        <f>IF(LEFT(L74,14)="not applicable",1,COUNTA(L74:L76))</f>
        <v>3</v>
      </c>
      <c r="O72" s="1">
        <f>IF(LEFT(O74,14)="not applicable",1,COUNTA(O74:O78))</f>
        <v>5</v>
      </c>
      <c r="R72" s="1">
        <f>IF(LEFT(R74,14)="not applicable",1,COUNTA(R74:R76))</f>
        <v>3</v>
      </c>
      <c r="U72" s="1">
        <f>IF(LEFT(U74,14)="not applicable",1,COUNTA(U74:U75))</f>
        <v>2</v>
      </c>
      <c r="X72" s="49">
        <f>IF(LEFT(X74,14)="not applicable",1,COUNTA(X74:X76))</f>
        <v>3</v>
      </c>
      <c r="AA72" s="1">
        <f>IF(LEFT(AA74,14)="not applicable",1,COUNTA(AA74:AA75))</f>
        <v>2</v>
      </c>
      <c r="AD72" s="157">
        <f t="shared" si="11"/>
        <v>6.8000000000000047E-2</v>
      </c>
      <c r="AE72" s="157">
        <f>IF('1a-Electricity'!$P$77="no","",ROUND(AD72,4))</f>
        <v>6.8000000000000005E-2</v>
      </c>
      <c r="AF72" s="157">
        <f>IF('1a-Electricity'!$P$78="no","",ROUND(AD72,4))</f>
        <v>6.8000000000000005E-2</v>
      </c>
      <c r="AG72" s="157">
        <f>IF('1a-Electricity'!$P$79="no","",ROUND(AD72,4))</f>
        <v>6.8000000000000005E-2</v>
      </c>
      <c r="AN72" s="97" t="s">
        <v>945</v>
      </c>
      <c r="AO72" s="134"/>
      <c r="AP72" s="1">
        <f>IF(LEFT(AP74,14)="not applicable",1,COUNTA(AP74:AP75))</f>
        <v>2</v>
      </c>
      <c r="AQ72" s="1">
        <f>IF(LEFT(AQ74,14)="not applicable",1,COUNTA(AQ74:AQ75))</f>
        <v>2</v>
      </c>
      <c r="AR72" s="1">
        <f>IF(LEFT(AR74,14)="not applicable",1,COUNTA(AR74:AR75))</f>
        <v>2</v>
      </c>
      <c r="AS72" s="1">
        <f>IF(LEFT(AS74,14)="not applicable",1,COUNTA(AS74:AS75))</f>
        <v>2</v>
      </c>
      <c r="AT72" s="1">
        <f>IF(LEFT(AT74,14)="not applicable",1,COUNTA(AT74:AT75))</f>
        <v>2</v>
      </c>
      <c r="AW72" s="1">
        <f>IF(LEFT(AW74,14)="not applicable",1,COUNTA(AW74:AW77))</f>
        <v>4</v>
      </c>
      <c r="AZ72" s="1">
        <f>IF(LEFT(AZ74,14)="not applicable",1,COUNTA(AZ74:AZ76))</f>
        <v>3</v>
      </c>
      <c r="BC72" s="1">
        <f>IF(LEFT(BC74,14)="not applicable",1,COUNTA(BC74:BC78))</f>
        <v>5</v>
      </c>
      <c r="BF72" s="49">
        <f>IF(LEFT(BF74,14)="not applicable",1,COUNTA(BF74:BF76))</f>
        <v>3</v>
      </c>
      <c r="BI72" s="1">
        <f>IF(LEFT(BI74,14)="not applicable",1,COUNTA(BI74:BI75))</f>
        <v>2</v>
      </c>
      <c r="BL72" s="157">
        <f t="shared" si="14"/>
        <v>6.7000000000000046E-2</v>
      </c>
      <c r="BM72" s="157">
        <f>IF('1b-NaturalGas'!$P$87="no","",ROUND(BL72,4))</f>
        <v>6.7000000000000004E-2</v>
      </c>
      <c r="BN72" s="157">
        <f>IF('1b-NaturalGas'!$P$88="no","",ROUND(BL72,4))</f>
        <v>6.7000000000000004E-2</v>
      </c>
      <c r="BO72" s="157">
        <f>IF('1b-NaturalGas'!$P$89="no","",ROUND(BL72,4))</f>
        <v>6.7000000000000004E-2</v>
      </c>
      <c r="BP72" s="157">
        <f>IF('1b-NaturalGas'!$P$90="no","not applicable (based on previous answers)",ROUND(BL72,4))</f>
        <v>6.7000000000000004E-2</v>
      </c>
      <c r="BQ72" s="157">
        <f>IF('1b-NaturalGas'!$P$91="no","not applicable (based on previous answers)",ROUND(BL72,4))</f>
        <v>6.7000000000000004E-2</v>
      </c>
    </row>
    <row r="73" spans="1:69" x14ac:dyDescent="0.25">
      <c r="A73" s="97" t="s">
        <v>946</v>
      </c>
      <c r="B73" s="134"/>
      <c r="C73" s="133" t="s">
        <v>382</v>
      </c>
      <c r="D73" s="133" t="s">
        <v>383</v>
      </c>
      <c r="E73" s="133" t="s">
        <v>385</v>
      </c>
      <c r="F73" s="133" t="s">
        <v>384</v>
      </c>
      <c r="I73" s="1" t="s">
        <v>619</v>
      </c>
      <c r="L73" s="1" t="s">
        <v>621</v>
      </c>
      <c r="O73" s="1" t="s">
        <v>620</v>
      </c>
      <c r="R73" s="136" t="s">
        <v>622</v>
      </c>
      <c r="U73" s="1" t="s">
        <v>623</v>
      </c>
      <c r="X73" s="49" t="s">
        <v>624</v>
      </c>
      <c r="AA73" s="1" t="s">
        <v>625</v>
      </c>
      <c r="AD73" s="157">
        <f t="shared" si="11"/>
        <v>6.9000000000000047E-2</v>
      </c>
      <c r="AE73" s="157">
        <f>IF('1a-Electricity'!$P$77="no","",ROUND(AD73,4))</f>
        <v>6.9000000000000006E-2</v>
      </c>
      <c r="AF73" s="157">
        <f>IF('1a-Electricity'!$P$78="no","",ROUND(AD73,4))</f>
        <v>6.9000000000000006E-2</v>
      </c>
      <c r="AG73" s="157">
        <f>IF('1a-Electricity'!$P$79="no","",ROUND(AD73,4))</f>
        <v>6.9000000000000006E-2</v>
      </c>
      <c r="AN73" s="97" t="s">
        <v>946</v>
      </c>
      <c r="AO73" s="134"/>
      <c r="AP73" s="133" t="s">
        <v>499</v>
      </c>
      <c r="AQ73" s="133" t="s">
        <v>500</v>
      </c>
      <c r="AR73" s="133" t="s">
        <v>503</v>
      </c>
      <c r="AS73" s="133" t="s">
        <v>501</v>
      </c>
      <c r="AT73" s="133" t="s">
        <v>502</v>
      </c>
      <c r="AW73" s="1" t="s">
        <v>512</v>
      </c>
      <c r="AZ73" s="1" t="s">
        <v>495</v>
      </c>
      <c r="BC73" s="1" t="s">
        <v>496</v>
      </c>
      <c r="BF73" s="49" t="s">
        <v>497</v>
      </c>
      <c r="BI73" s="1" t="s">
        <v>498</v>
      </c>
      <c r="BL73" s="157">
        <f t="shared" si="14"/>
        <v>6.8000000000000047E-2</v>
      </c>
      <c r="BM73" s="157">
        <f>IF('1b-NaturalGas'!$P$87="no","",ROUND(BL73,4))</f>
        <v>6.8000000000000005E-2</v>
      </c>
      <c r="BN73" s="157">
        <f>IF('1b-NaturalGas'!$P$88="no","",ROUND(BL73,4))</f>
        <v>6.8000000000000005E-2</v>
      </c>
      <c r="BO73" s="157">
        <f>IF('1b-NaturalGas'!$P$89="no","",ROUND(BL73,4))</f>
        <v>6.8000000000000005E-2</v>
      </c>
      <c r="BP73" s="157">
        <f>IF('1b-NaturalGas'!$P$90="no","not applicable (based on previous answers)",ROUND(BL73,4))</f>
        <v>6.8000000000000005E-2</v>
      </c>
      <c r="BQ73" s="157">
        <f>IF('1b-NaturalGas'!$P$91="no","not applicable (based on previous answers)",ROUND(BL73,4))</f>
        <v>6.8000000000000005E-2</v>
      </c>
    </row>
    <row r="74" spans="1:69" ht="46" x14ac:dyDescent="0.25">
      <c r="A74" s="97"/>
      <c r="B74" s="134"/>
      <c r="C74" s="1" t="str">
        <f>IF('1a-Electricity'!$AN$17="no","not applicable (based on previous answers)","yes")</f>
        <v>yes</v>
      </c>
      <c r="D74" s="1" t="str">
        <f>IF('1a-Electricity'!$AN$18="no","not applicable (based on previous answers)","yes")</f>
        <v>yes</v>
      </c>
      <c r="E74" s="1" t="str">
        <f>IF('1a-Electricity'!$AN$19="no","not applicable (based on previous answers)","yes")</f>
        <v>yes</v>
      </c>
      <c r="F74" s="1" t="str">
        <f>IF('1a-Electricity'!$AN$22="no","not applicable (based on previous answers)","yes")</f>
        <v>yes</v>
      </c>
      <c r="I74" s="1" t="str">
        <f>IF('1a-Electricity'!$AN$131="no","not applicable (based on previous answers)","below 10%")</f>
        <v>below 10%</v>
      </c>
      <c r="L74" s="49" t="str">
        <f>IF('1a-Electricity'!$AN$135="no","not applicable (based on previous answers)","only large non-domestic consumers")</f>
        <v>only large non-domestic consumers</v>
      </c>
      <c r="O74" s="49" t="str">
        <f>IF('1a-Electricity'!$AN$135="no","not applicable (based on previous answers)","switching rate below 1%")</f>
        <v>switching rate below 1%</v>
      </c>
      <c r="R74" s="49" t="str">
        <f>IF('1a-Electricity'!$AN$140="no","not applicable (based on previous answers)","only large non-domestic consumers")</f>
        <v>only large non-domestic consumers</v>
      </c>
      <c r="U74" s="1" t="str">
        <f>IF('1a-Electricity'!$AN$140="no","not applicable (based on previous answers)","yes")</f>
        <v>yes</v>
      </c>
      <c r="X74" s="49" t="str">
        <f>IF('1a-Electricity'!$AN$151="no, not regulated","not applicable (based on previous answers)","because these consumers do not have the legal right to switch providers")</f>
        <v>because these consumers do not have the legal right to switch providers</v>
      </c>
      <c r="AA74" s="1" t="str">
        <f>IF('1a-Electricity'!$AN$151="no, not regulated","not applicable (based on previous answers)","yes")</f>
        <v>yes</v>
      </c>
      <c r="AD74" s="157">
        <f t="shared" si="11"/>
        <v>7.0000000000000048E-2</v>
      </c>
      <c r="AE74" s="157">
        <f>IF('1a-Electricity'!$P$77="no","",ROUND(AD74,4))</f>
        <v>7.0000000000000007E-2</v>
      </c>
      <c r="AF74" s="157">
        <f>IF('1a-Electricity'!$P$78="no","",ROUND(AD74,4))</f>
        <v>7.0000000000000007E-2</v>
      </c>
      <c r="AG74" s="157">
        <f>IF('1a-Electricity'!$P$79="no","",ROUND(AD74,4))</f>
        <v>7.0000000000000007E-2</v>
      </c>
      <c r="AN74" s="97"/>
      <c r="AO74" s="134"/>
      <c r="AP74" s="1" t="str">
        <f>IF('1b-NaturalGas'!$AN$18="no","not applicable (based on previous answers)","yes")</f>
        <v>yes</v>
      </c>
      <c r="AQ74" s="1" t="str">
        <f>IF('1b-NaturalGas'!$AN$19="no","not applicable (based on previous answers)","yes")</f>
        <v>yes</v>
      </c>
      <c r="AR74" s="1" t="str">
        <f>IF('1b-NaturalGas'!$AN$20="no","not applicable (based on previous answers)","yes")</f>
        <v>yes</v>
      </c>
      <c r="AS74" s="1" t="str">
        <f>IF('1b-NaturalGas'!$AN$23="no","not applicable (based on previous answers)","yes")</f>
        <v>yes</v>
      </c>
      <c r="AT74" s="1" t="str">
        <f>IF('1b-NaturalGas'!$AN$24="no","not applicable (based on previous answers)","yes")</f>
        <v>yes</v>
      </c>
      <c r="AW74" s="1" t="str">
        <f>IF('1b-NaturalGas'!$AN$156="no","not applicable (based on previous answers)","below 10%")</f>
        <v>below 10%</v>
      </c>
      <c r="AZ74" s="49" t="str">
        <f>IF('1b-NaturalGas'!$AN$160="no","not applicable (based on previous answers)","only large non-domestic consumers")</f>
        <v>only large non-domestic consumers</v>
      </c>
      <c r="BC74" s="49" t="str">
        <f>IF('1b-NaturalGas'!$AN$160="no","not applicable (based on previous answers)","switching rate below 1%")</f>
        <v>switching rate below 1%</v>
      </c>
      <c r="BF74" s="49" t="str">
        <f>IF('1b-NaturalGas'!$AN$170="no, not regulated","not applicable (based on previous answers)","because these consumers do not have the legal right to switch providers")</f>
        <v>because these consumers do not have the legal right to switch providers</v>
      </c>
      <c r="BI74" s="1" t="str">
        <f>IF('1b-NaturalGas'!$AN$170="no, not regulated","not applicable (based on previous answers)","yes")</f>
        <v>yes</v>
      </c>
      <c r="BL74" s="157">
        <f t="shared" si="14"/>
        <v>6.9000000000000047E-2</v>
      </c>
      <c r="BM74" s="157">
        <f>IF('1b-NaturalGas'!$P$87="no","",ROUND(BL74,4))</f>
        <v>6.9000000000000006E-2</v>
      </c>
      <c r="BN74" s="157">
        <f>IF('1b-NaturalGas'!$P$88="no","",ROUND(BL74,4))</f>
        <v>6.9000000000000006E-2</v>
      </c>
      <c r="BO74" s="157">
        <f>IF('1b-NaturalGas'!$P$89="no","",ROUND(BL74,4))</f>
        <v>6.9000000000000006E-2</v>
      </c>
      <c r="BP74" s="157">
        <f>IF('1b-NaturalGas'!$P$90="no","not applicable (based on previous answers)",ROUND(BL74,4))</f>
        <v>6.9000000000000006E-2</v>
      </c>
      <c r="BQ74" s="157">
        <f>IF('1b-NaturalGas'!$P$91="no","not applicable (based on previous answers)",ROUND(BL74,4))</f>
        <v>6.9000000000000006E-2</v>
      </c>
    </row>
    <row r="75" spans="1:69" ht="46" x14ac:dyDescent="0.25">
      <c r="A75" s="97"/>
      <c r="B75" s="134"/>
      <c r="C75" s="1" t="str">
        <f>IF('1a-Electricity'!$AN$17="no"," ","no")</f>
        <v>no</v>
      </c>
      <c r="D75" s="1" t="str">
        <f>IF('1a-Electricity'!$AN$18="no"," ","no")</f>
        <v>no</v>
      </c>
      <c r="E75" s="1" t="str">
        <f>IF('1a-Electricity'!$AN$19="no"," ","no")</f>
        <v>no</v>
      </c>
      <c r="F75" s="1" t="str">
        <f>IF('1a-Electricity'!$AN$22="no"," ","no")</f>
        <v>no</v>
      </c>
      <c r="I75" s="49" t="str">
        <f>IF('1a-Electricity'!$AN$131="no"," ","between 10% and 40%")</f>
        <v>between 10% and 40%</v>
      </c>
      <c r="L75" s="49" t="str">
        <f>IF('1a-Electricity'!$AN$135="no"," ","large &amp; medium non-domestic consumers")</f>
        <v>large &amp; medium non-domestic consumers</v>
      </c>
      <c r="O75" s="49" t="str">
        <f>IF('1a-Electricity'!$AN$135="no"," ","switching rate more than 1% and less than 5%")</f>
        <v>switching rate more than 1% and less than 5%</v>
      </c>
      <c r="R75" s="49" t="str">
        <f>IF('1a-Electricity'!$AN$140="no"," ","large &amp; medium non-domestic consumers")</f>
        <v>large &amp; medium non-domestic consumers</v>
      </c>
      <c r="U75" s="1" t="str">
        <f>IF('1a-Electricity'!$AN$140="no"," ","no")</f>
        <v>no</v>
      </c>
      <c r="X75" s="49" t="str">
        <f>IF('1a-Electricity'!$AN$151="no, not regulated"," ","because the market for these consumers is not yet effectively competitive")</f>
        <v>because the market for these consumers is not yet effectively competitive</v>
      </c>
      <c r="AA75" s="1" t="str">
        <f>IF('1a-Electricity'!$AN$154="no, not regulated"," ","no")</f>
        <v>no</v>
      </c>
      <c r="AD75" s="157">
        <f t="shared" si="11"/>
        <v>7.1000000000000049E-2</v>
      </c>
      <c r="AE75" s="157">
        <f>IF('1a-Electricity'!$P$77="no","",ROUND(AD75,4))</f>
        <v>7.0999999999999994E-2</v>
      </c>
      <c r="AF75" s="157">
        <f>IF('1a-Electricity'!$P$78="no","",ROUND(AD75,4))</f>
        <v>7.0999999999999994E-2</v>
      </c>
      <c r="AG75" s="157">
        <f>IF('1a-Electricity'!$P$79="no","",ROUND(AD75,4))</f>
        <v>7.0999999999999994E-2</v>
      </c>
      <c r="AN75" s="97"/>
      <c r="AO75" s="134"/>
      <c r="AP75" s="1" t="str">
        <f>IF('1b-NaturalGas'!$AN$18="no"," ","no")</f>
        <v>no</v>
      </c>
      <c r="AQ75" s="1" t="str">
        <f>IF('1b-NaturalGas'!$AN$19="no"," ","no")</f>
        <v>no</v>
      </c>
      <c r="AR75" s="1" t="str">
        <f>IF('1b-NaturalGas'!$AN$20="no"," ","no")</f>
        <v>no</v>
      </c>
      <c r="AS75" s="1" t="str">
        <f>IF('1b-NaturalGas'!$AN$23="no"," ","no")</f>
        <v>no</v>
      </c>
      <c r="AT75" s="1" t="str">
        <f>IF('1b-NaturalGas'!$AN$24="no"," ","no")</f>
        <v>no</v>
      </c>
      <c r="AW75" s="49" t="str">
        <f>IF('1b-NaturalGas'!$AN$156="no"," ","between 10% and 40%")</f>
        <v>between 10% and 40%</v>
      </c>
      <c r="AZ75" s="49" t="str">
        <f>IF('1b-NaturalGas'!$AN$160="no"," ","large &amp; medium non-domestic consumers")</f>
        <v>large &amp; medium non-domestic consumers</v>
      </c>
      <c r="BC75" s="49" t="str">
        <f>IF('1b-NaturalGas'!$AN$160="no"," ","switching rate more than 1% and less than 5%")</f>
        <v>switching rate more than 1% and less than 5%</v>
      </c>
      <c r="BF75" s="49" t="str">
        <f>IF('1b-NaturalGas'!$AN$170="no, not regulated"," ","because the market for these consumers is not yet effectively competitive")</f>
        <v>because the market for these consumers is not yet effectively competitive</v>
      </c>
      <c r="BI75" s="1" t="str">
        <f>IF('1b-NaturalGas'!$AN$170="no, not regulated"," ","no")</f>
        <v>no</v>
      </c>
      <c r="BL75" s="157">
        <f t="shared" si="14"/>
        <v>7.0000000000000048E-2</v>
      </c>
      <c r="BM75" s="157">
        <f>IF('1b-NaturalGas'!$P$87="no","",ROUND(BL75,4))</f>
        <v>7.0000000000000007E-2</v>
      </c>
      <c r="BN75" s="157">
        <f>IF('1b-NaturalGas'!$P$88="no","",ROUND(BL75,4))</f>
        <v>7.0000000000000007E-2</v>
      </c>
      <c r="BO75" s="157">
        <f>IF('1b-NaturalGas'!$P$89="no","",ROUND(BL75,4))</f>
        <v>7.0000000000000007E-2</v>
      </c>
      <c r="BP75" s="157">
        <f>IF('1b-NaturalGas'!$P$90="no","not applicable (based on previous answers)",ROUND(BL75,4))</f>
        <v>7.0000000000000007E-2</v>
      </c>
      <c r="BQ75" s="157">
        <f>IF('1b-NaturalGas'!$P$91="no","not applicable (based on previous answers)",ROUND(BL75,4))</f>
        <v>7.0000000000000007E-2</v>
      </c>
    </row>
    <row r="76" spans="1:69" ht="34.5" x14ac:dyDescent="0.25">
      <c r="A76" s="97"/>
      <c r="B76" s="134"/>
      <c r="I76" s="49" t="str">
        <f>IF('1a-Electricity'!$AN$131="no"," ","above 40%")</f>
        <v>above 40%</v>
      </c>
      <c r="L76" s="49" t="str">
        <f>IF('1a-Electricity'!$AN$135="no"," ","all domestic and non-domestic consumers")</f>
        <v>all domestic and non-domestic consumers</v>
      </c>
      <c r="O76" s="49" t="str">
        <f>IF('1a-Electricity'!$AN$135="no"," ","switching rate more than 5% and less than 10%")</f>
        <v>switching rate more than 5% and less than 10%</v>
      </c>
      <c r="R76" s="49" t="str">
        <f>IF('1a-Electricity'!$AN$140="no"," ","all domestic and non-domestic consumers")</f>
        <v>all domestic and non-domestic consumers</v>
      </c>
      <c r="X76" s="49" t="str">
        <f>IF('1a-Electricity'!$AN$151="no, not regulated"," ","other")</f>
        <v>other</v>
      </c>
      <c r="AD76" s="157">
        <f t="shared" si="11"/>
        <v>7.200000000000005E-2</v>
      </c>
      <c r="AE76" s="157">
        <f>IF('1a-Electricity'!$P$77="no","",ROUND(AD76,4))</f>
        <v>7.1999999999999995E-2</v>
      </c>
      <c r="AF76" s="157">
        <f>IF('1a-Electricity'!$P$78="no","",ROUND(AD76,4))</f>
        <v>7.1999999999999995E-2</v>
      </c>
      <c r="AG76" s="157">
        <f>IF('1a-Electricity'!$P$79="no","",ROUND(AD76,4))</f>
        <v>7.1999999999999995E-2</v>
      </c>
      <c r="AN76" s="97"/>
      <c r="AO76" s="134"/>
      <c r="AW76" s="49" t="str">
        <f>IF('1b-NaturalGas'!$AN$156="no"," ","above 40%")</f>
        <v>above 40%</v>
      </c>
      <c r="AZ76" s="49" t="str">
        <f>IF('1b-NaturalGas'!$AN$160="no"," ","all domestic and non-domestic consumers")</f>
        <v>all domestic and non-domestic consumers</v>
      </c>
      <c r="BC76" s="49" t="str">
        <f>IF('1b-NaturalGas'!$AN$160="no"," ","switching rate more than 5% and less than 10%")</f>
        <v>switching rate more than 5% and less than 10%</v>
      </c>
      <c r="BF76" s="49" t="str">
        <f>IF('1b-NaturalGas'!$AN$170="no, not regulated"," ","other")</f>
        <v>other</v>
      </c>
      <c r="BL76" s="157">
        <f t="shared" si="14"/>
        <v>7.1000000000000049E-2</v>
      </c>
      <c r="BM76" s="157">
        <f>IF('1b-NaturalGas'!$P$87="no","",ROUND(BL76,4))</f>
        <v>7.0999999999999994E-2</v>
      </c>
      <c r="BN76" s="157">
        <f>IF('1b-NaturalGas'!$P$88="no","",ROUND(BL76,4))</f>
        <v>7.0999999999999994E-2</v>
      </c>
      <c r="BO76" s="157">
        <f>IF('1b-NaturalGas'!$P$89="no","",ROUND(BL76,4))</f>
        <v>7.0999999999999994E-2</v>
      </c>
      <c r="BP76" s="157">
        <f>IF('1b-NaturalGas'!$P$90="no","not applicable (based on previous answers)",ROUND(BL76,4))</f>
        <v>7.0999999999999994E-2</v>
      </c>
      <c r="BQ76" s="157">
        <f>IF('1b-NaturalGas'!$P$91="no","not applicable (based on previous answers)",ROUND(BL76,4))</f>
        <v>7.0999999999999994E-2</v>
      </c>
    </row>
    <row r="77" spans="1:69" ht="34.5" x14ac:dyDescent="0.25">
      <c r="I77" s="49" t="str">
        <f>IF('1a-Electricity'!$AN$131="no"," ","we do not collect such data")</f>
        <v>we do not collect such data</v>
      </c>
      <c r="O77" s="49" t="str">
        <f>IF('1a-Electricity'!$AN$135="no"," ","switching above 10%")</f>
        <v>switching above 10%</v>
      </c>
      <c r="AD77" s="157">
        <f t="shared" si="11"/>
        <v>7.3000000000000051E-2</v>
      </c>
      <c r="AE77" s="157">
        <f>IF('1a-Electricity'!$P$77="no","",ROUND(AD77,4))</f>
        <v>7.2999999999999995E-2</v>
      </c>
      <c r="AF77" s="157">
        <f>IF('1a-Electricity'!$P$78="no","",ROUND(AD77,4))</f>
        <v>7.2999999999999995E-2</v>
      </c>
      <c r="AG77" s="157">
        <f>IF('1a-Electricity'!$P$79="no","",ROUND(AD77,4))</f>
        <v>7.2999999999999995E-2</v>
      </c>
      <c r="AW77" s="49" t="str">
        <f>IF('1b-NaturalGas'!$AN$156="no"," ","we do not collect such data")</f>
        <v>we do not collect such data</v>
      </c>
      <c r="BC77" s="49" t="str">
        <f>IF('1b-NaturalGas'!$AN$160="no"," ","switching above 10%")</f>
        <v>switching above 10%</v>
      </c>
      <c r="BL77" s="157">
        <f t="shared" si="14"/>
        <v>7.200000000000005E-2</v>
      </c>
      <c r="BM77" s="157">
        <f>IF('1b-NaturalGas'!$P$87="no","",ROUND(BL77,4))</f>
        <v>7.1999999999999995E-2</v>
      </c>
      <c r="BN77" s="157">
        <f>IF('1b-NaturalGas'!$P$88="no","",ROUND(BL77,4))</f>
        <v>7.1999999999999995E-2</v>
      </c>
      <c r="BO77" s="157">
        <f>IF('1b-NaturalGas'!$P$89="no","",ROUND(BL77,4))</f>
        <v>7.1999999999999995E-2</v>
      </c>
      <c r="BP77" s="157">
        <f>IF('1b-NaturalGas'!$P$90="no","not applicable (based on previous answers)",ROUND(BL77,4))</f>
        <v>7.1999999999999995E-2</v>
      </c>
      <c r="BQ77" s="157">
        <f>IF('1b-NaturalGas'!$P$91="no","not applicable (based on previous answers)",ROUND(BL77,4))</f>
        <v>7.1999999999999995E-2</v>
      </c>
    </row>
    <row r="78" spans="1:69" ht="23" x14ac:dyDescent="0.25">
      <c r="O78" s="49" t="str">
        <f>IF('1a-Electricity'!$AN$135="no"," ","we do not collect such data")</f>
        <v>we do not collect such data</v>
      </c>
      <c r="AD78" s="157">
        <f t="shared" si="11"/>
        <v>7.4000000000000052E-2</v>
      </c>
      <c r="AE78" s="157">
        <f>IF('1a-Electricity'!$P$77="no","",ROUND(AD78,4))</f>
        <v>7.3999999999999996E-2</v>
      </c>
      <c r="AF78" s="157">
        <f>IF('1a-Electricity'!$P$78="no","",ROUND(AD78,4))</f>
        <v>7.3999999999999996E-2</v>
      </c>
      <c r="AG78" s="157">
        <f>IF('1a-Electricity'!$P$79="no","",ROUND(AD78,4))</f>
        <v>7.3999999999999996E-2</v>
      </c>
      <c r="BC78" s="49" t="str">
        <f>IF('1b-NaturalGas'!$AN$160="no"," ","we do not collect such data")</f>
        <v>we do not collect such data</v>
      </c>
      <c r="BL78" s="157">
        <f t="shared" si="14"/>
        <v>7.3000000000000051E-2</v>
      </c>
      <c r="BM78" s="157">
        <f>IF('1b-NaturalGas'!$P$87="no","",ROUND(BL78,4))</f>
        <v>7.2999999999999995E-2</v>
      </c>
      <c r="BN78" s="157">
        <f>IF('1b-NaturalGas'!$P$88="no","",ROUND(BL78,4))</f>
        <v>7.2999999999999995E-2</v>
      </c>
      <c r="BO78" s="157">
        <f>IF('1b-NaturalGas'!$P$89="no","",ROUND(BL78,4))</f>
        <v>7.2999999999999995E-2</v>
      </c>
      <c r="BP78" s="157">
        <f>IF('1b-NaturalGas'!$P$90="no","not applicable (based on previous answers)",ROUND(BL78,4))</f>
        <v>7.2999999999999995E-2</v>
      </c>
      <c r="BQ78" s="157">
        <f>IF('1b-NaturalGas'!$P$91="no","not applicable (based on previous answers)",ROUND(BL78,4))</f>
        <v>7.2999999999999995E-2</v>
      </c>
    </row>
    <row r="79" spans="1:69" x14ac:dyDescent="0.25">
      <c r="O79" s="49"/>
      <c r="AD79" s="157">
        <f t="shared" si="11"/>
        <v>7.5000000000000053E-2</v>
      </c>
      <c r="AE79" s="157">
        <f>IF('1a-Electricity'!$P$77="no","",ROUND(AD79,4))</f>
        <v>7.4999999999999997E-2</v>
      </c>
      <c r="AF79" s="157">
        <f>IF('1a-Electricity'!$P$78="no","",ROUND(AD79,4))</f>
        <v>7.4999999999999997E-2</v>
      </c>
      <c r="AG79" s="157">
        <f>IF('1a-Electricity'!$P$79="no","",ROUND(AD79,4))</f>
        <v>7.4999999999999997E-2</v>
      </c>
      <c r="BC79" s="49"/>
      <c r="BL79" s="157">
        <f t="shared" si="14"/>
        <v>7.4000000000000052E-2</v>
      </c>
      <c r="BM79" s="157">
        <f>IF('1b-NaturalGas'!$P$87="no","",ROUND(BL79,4))</f>
        <v>7.3999999999999996E-2</v>
      </c>
      <c r="BN79" s="157">
        <f>IF('1b-NaturalGas'!$P$88="no","",ROUND(BL79,4))</f>
        <v>7.3999999999999996E-2</v>
      </c>
      <c r="BO79" s="157">
        <f>IF('1b-NaturalGas'!$P$89="no","",ROUND(BL79,4))</f>
        <v>7.3999999999999996E-2</v>
      </c>
      <c r="BP79" s="157">
        <f>IF('1b-NaturalGas'!$P$90="no","not applicable (based on previous answers)",ROUND(BL79,4))</f>
        <v>7.3999999999999996E-2</v>
      </c>
      <c r="BQ79" s="157">
        <f>IF('1b-NaturalGas'!$P$91="no","not applicable (based on previous answers)",ROUND(BL79,4))</f>
        <v>7.3999999999999996E-2</v>
      </c>
    </row>
    <row r="80" spans="1:69" x14ac:dyDescent="0.25">
      <c r="O80" s="49"/>
      <c r="AD80" s="157">
        <f t="shared" si="11"/>
        <v>7.6000000000000054E-2</v>
      </c>
      <c r="AE80" s="157">
        <f>IF('1a-Electricity'!$P$77="no","",ROUND(AD80,4))</f>
        <v>7.5999999999999998E-2</v>
      </c>
      <c r="AF80" s="157">
        <f>IF('1a-Electricity'!$P$78="no","",ROUND(AD80,4))</f>
        <v>7.5999999999999998E-2</v>
      </c>
      <c r="AG80" s="157">
        <f>IF('1a-Electricity'!$P$79="no","",ROUND(AD80,4))</f>
        <v>7.5999999999999998E-2</v>
      </c>
      <c r="BC80" s="49"/>
      <c r="BL80" s="157">
        <f t="shared" si="14"/>
        <v>7.5000000000000053E-2</v>
      </c>
      <c r="BM80" s="157">
        <f>IF('1b-NaturalGas'!$P$87="no","",ROUND(BL80,4))</f>
        <v>7.4999999999999997E-2</v>
      </c>
      <c r="BN80" s="157">
        <f>IF('1b-NaturalGas'!$P$88="no","",ROUND(BL80,4))</f>
        <v>7.4999999999999997E-2</v>
      </c>
      <c r="BO80" s="157">
        <f>IF('1b-NaturalGas'!$P$89="no","",ROUND(BL80,4))</f>
        <v>7.4999999999999997E-2</v>
      </c>
      <c r="BP80" s="157">
        <f>IF('1b-NaturalGas'!$P$90="no","not applicable (based on previous answers)",ROUND(BL80,4))</f>
        <v>7.4999999999999997E-2</v>
      </c>
      <c r="BQ80" s="157">
        <f>IF('1b-NaturalGas'!$P$91="no","not applicable (based on previous answers)",ROUND(BL80,4))</f>
        <v>7.4999999999999997E-2</v>
      </c>
    </row>
    <row r="81" spans="1:69" x14ac:dyDescent="0.25">
      <c r="O81" s="49"/>
      <c r="AD81" s="157">
        <f t="shared" si="11"/>
        <v>7.7000000000000055E-2</v>
      </c>
      <c r="AE81" s="157">
        <f>IF('1a-Electricity'!$P$77="no","",ROUND(AD81,4))</f>
        <v>7.6999999999999999E-2</v>
      </c>
      <c r="AF81" s="157">
        <f>IF('1a-Electricity'!$P$78="no","",ROUND(AD81,4))</f>
        <v>7.6999999999999999E-2</v>
      </c>
      <c r="AG81" s="157">
        <f>IF('1a-Electricity'!$P$79="no","",ROUND(AD81,4))</f>
        <v>7.6999999999999999E-2</v>
      </c>
      <c r="BC81" s="49"/>
      <c r="BL81" s="157">
        <f t="shared" si="14"/>
        <v>7.6000000000000054E-2</v>
      </c>
      <c r="BM81" s="157">
        <f>IF('1b-NaturalGas'!$P$87="no","",ROUND(BL81,4))</f>
        <v>7.5999999999999998E-2</v>
      </c>
      <c r="BN81" s="157">
        <f>IF('1b-NaturalGas'!$P$88="no","",ROUND(BL81,4))</f>
        <v>7.5999999999999998E-2</v>
      </c>
      <c r="BO81" s="157">
        <f>IF('1b-NaturalGas'!$P$89="no","",ROUND(BL81,4))</f>
        <v>7.5999999999999998E-2</v>
      </c>
      <c r="BP81" s="157">
        <f>IF('1b-NaturalGas'!$P$90="no","not applicable (based on previous answers)",ROUND(BL81,4))</f>
        <v>7.5999999999999998E-2</v>
      </c>
      <c r="BQ81" s="157">
        <f>IF('1b-NaturalGas'!$P$91="no","not applicable (based on previous answers)",ROUND(BL81,4))</f>
        <v>7.5999999999999998E-2</v>
      </c>
    </row>
    <row r="82" spans="1:69" x14ac:dyDescent="0.25">
      <c r="O82" s="49"/>
      <c r="AD82" s="157">
        <f t="shared" si="11"/>
        <v>7.8000000000000055E-2</v>
      </c>
      <c r="AE82" s="157">
        <f>IF('1a-Electricity'!$P$77="no","",ROUND(AD82,4))</f>
        <v>7.8E-2</v>
      </c>
      <c r="AF82" s="157">
        <f>IF('1a-Electricity'!$P$78="no","",ROUND(AD82,4))</f>
        <v>7.8E-2</v>
      </c>
      <c r="AG82" s="157">
        <f>IF('1a-Electricity'!$P$79="no","",ROUND(AD82,4))</f>
        <v>7.8E-2</v>
      </c>
      <c r="BC82" s="49"/>
      <c r="BL82" s="157">
        <f t="shared" si="14"/>
        <v>7.7000000000000055E-2</v>
      </c>
      <c r="BM82" s="157">
        <f>IF('1b-NaturalGas'!$P$87="no","",ROUND(BL82,4))</f>
        <v>7.6999999999999999E-2</v>
      </c>
      <c r="BN82" s="157">
        <f>IF('1b-NaturalGas'!$P$88="no","",ROUND(BL82,4))</f>
        <v>7.6999999999999999E-2</v>
      </c>
      <c r="BO82" s="157">
        <f>IF('1b-NaturalGas'!$P$89="no","",ROUND(BL82,4))</f>
        <v>7.6999999999999999E-2</v>
      </c>
      <c r="BP82" s="157">
        <f>IF('1b-NaturalGas'!$P$90="no","not applicable (based on previous answers)",ROUND(BL82,4))</f>
        <v>7.6999999999999999E-2</v>
      </c>
      <c r="BQ82" s="157">
        <f>IF('1b-NaturalGas'!$P$91="no","not applicable (based on previous answers)",ROUND(BL82,4))</f>
        <v>7.6999999999999999E-2</v>
      </c>
    </row>
    <row r="83" spans="1:69" x14ac:dyDescent="0.25">
      <c r="O83" s="49"/>
      <c r="AD83" s="157">
        <f t="shared" si="11"/>
        <v>7.9000000000000056E-2</v>
      </c>
      <c r="AE83" s="157">
        <f>IF('1a-Electricity'!$P$77="no","",ROUND(AD83,4))</f>
        <v>7.9000000000000001E-2</v>
      </c>
      <c r="AF83" s="157">
        <f>IF('1a-Electricity'!$P$78="no","",ROUND(AD83,4))</f>
        <v>7.9000000000000001E-2</v>
      </c>
      <c r="AG83" s="157">
        <f>IF('1a-Electricity'!$P$79="no","",ROUND(AD83,4))</f>
        <v>7.9000000000000001E-2</v>
      </c>
      <c r="BC83" s="49"/>
      <c r="BL83" s="157">
        <f t="shared" si="14"/>
        <v>7.8000000000000055E-2</v>
      </c>
      <c r="BM83" s="157">
        <f>IF('1b-NaturalGas'!$P$87="no","",ROUND(BL83,4))</f>
        <v>7.8E-2</v>
      </c>
      <c r="BN83" s="157">
        <f>IF('1b-NaturalGas'!$P$88="no","",ROUND(BL83,4))</f>
        <v>7.8E-2</v>
      </c>
      <c r="BO83" s="157">
        <f>IF('1b-NaturalGas'!$P$89="no","",ROUND(BL83,4))</f>
        <v>7.8E-2</v>
      </c>
      <c r="BP83" s="157">
        <f>IF('1b-NaturalGas'!$P$90="no","not applicable (based on previous answers)",ROUND(BL83,4))</f>
        <v>7.8E-2</v>
      </c>
      <c r="BQ83" s="157">
        <f>IF('1b-NaturalGas'!$P$91="no","not applicable (based on previous answers)",ROUND(BL83,4))</f>
        <v>7.8E-2</v>
      </c>
    </row>
    <row r="84" spans="1:69" x14ac:dyDescent="0.25">
      <c r="O84" s="49"/>
      <c r="AD84" s="157">
        <f t="shared" si="11"/>
        <v>8.0000000000000057E-2</v>
      </c>
      <c r="AE84" s="157">
        <f>IF('1a-Electricity'!$P$77="no","",ROUND(AD84,4))</f>
        <v>0.08</v>
      </c>
      <c r="AF84" s="157">
        <f>IF('1a-Electricity'!$P$78="no","",ROUND(AD84,4))</f>
        <v>0.08</v>
      </c>
      <c r="AG84" s="157">
        <f>IF('1a-Electricity'!$P$79="no","",ROUND(AD84,4))</f>
        <v>0.08</v>
      </c>
      <c r="BC84" s="49"/>
      <c r="BL84" s="157">
        <f t="shared" si="14"/>
        <v>7.9000000000000056E-2</v>
      </c>
      <c r="BM84" s="157">
        <f>IF('1b-NaturalGas'!$P$87="no","",ROUND(BL84,4))</f>
        <v>7.9000000000000001E-2</v>
      </c>
      <c r="BN84" s="157">
        <f>IF('1b-NaturalGas'!$P$88="no","",ROUND(BL84,4))</f>
        <v>7.9000000000000001E-2</v>
      </c>
      <c r="BO84" s="157">
        <f>IF('1b-NaturalGas'!$P$89="no","",ROUND(BL84,4))</f>
        <v>7.9000000000000001E-2</v>
      </c>
      <c r="BP84" s="157">
        <f>IF('1b-NaturalGas'!$P$90="no","not applicable (based on previous answers)",ROUND(BL84,4))</f>
        <v>7.9000000000000001E-2</v>
      </c>
      <c r="BQ84" s="157">
        <f>IF('1b-NaturalGas'!$P$91="no","not applicable (based on previous answers)",ROUND(BL84,4))</f>
        <v>7.9000000000000001E-2</v>
      </c>
    </row>
    <row r="85" spans="1:69" x14ac:dyDescent="0.25">
      <c r="A85" s="97" t="s">
        <v>947</v>
      </c>
      <c r="B85" s="134"/>
      <c r="C85" s="1">
        <f>IF(LEFT(C87,14)="not applicable",1,COUNTA(C87:C88))</f>
        <v>2</v>
      </c>
      <c r="D85" s="1">
        <f>IF(LEFT(D87,14)="not applicable",1,COUNTA(D87:D88))</f>
        <v>2</v>
      </c>
      <c r="E85" s="1">
        <f>IF(LEFT(E87,14)="not applicable",1,COUNTA(E87:E88))</f>
        <v>2</v>
      </c>
      <c r="F85" s="1">
        <f>IF(LEFT(F87,14)="not applicable",1,COUNTA(F87:F88))</f>
        <v>2</v>
      </c>
      <c r="I85" s="1">
        <f>IF(LEFT(I87,14)="not applicable",1,COUNTA(I87:I90))</f>
        <v>4</v>
      </c>
      <c r="L85" s="1">
        <f>IF(LEFT(L87,14)="not applicable",1,COUNTA(L87:L89))</f>
        <v>3</v>
      </c>
      <c r="O85" s="1">
        <f>IF(LEFT(O87,14)="not applicable",1,COUNTA(O87:O91))</f>
        <v>5</v>
      </c>
      <c r="R85" s="1">
        <f>IF(LEFT(R87,14)="not applicable",1,COUNTA(R87:R89))</f>
        <v>3</v>
      </c>
      <c r="U85" s="1">
        <f>IF(LEFT(U87,14)="not applicable",1,COUNTA(U87:U88))</f>
        <v>2</v>
      </c>
      <c r="X85" s="49">
        <f>IF(LEFT(X87,14)="not applicable",1,COUNTA(X87:X89))</f>
        <v>3</v>
      </c>
      <c r="AA85" s="1">
        <f>IF(LEFT(AA87,14)="not applicable",1,COUNTA(AA87:AA88))</f>
        <v>2</v>
      </c>
      <c r="AD85" s="157">
        <f t="shared" si="11"/>
        <v>8.1000000000000058E-2</v>
      </c>
      <c r="AE85" s="157">
        <f>IF('1a-Electricity'!$P$77="no","",ROUND(AD85,4))</f>
        <v>8.1000000000000003E-2</v>
      </c>
      <c r="AF85" s="157">
        <f>IF('1a-Electricity'!$P$78="no","",ROUND(AD85,4))</f>
        <v>8.1000000000000003E-2</v>
      </c>
      <c r="AG85" s="157">
        <f>IF('1a-Electricity'!$P$79="no","",ROUND(AD85,4))</f>
        <v>8.1000000000000003E-2</v>
      </c>
      <c r="AN85" s="97" t="s">
        <v>947</v>
      </c>
      <c r="AO85" s="134"/>
      <c r="AP85" s="1">
        <f>IF(LEFT(AP87,14)="not applicable",1,COUNTA(AP87:AP88))</f>
        <v>2</v>
      </c>
      <c r="AQ85" s="1">
        <f>IF(LEFT(AQ87,14)="not applicable",1,COUNTA(AQ87:AQ88))</f>
        <v>2</v>
      </c>
      <c r="AR85" s="1">
        <f>IF(LEFT(AR87,14)="not applicable",1,COUNTA(AR87:AR88))</f>
        <v>2</v>
      </c>
      <c r="AS85" s="1">
        <f>IF(LEFT(AS87,14)="not applicable",1,COUNTA(AS87:AS88))</f>
        <v>2</v>
      </c>
      <c r="AT85" s="1">
        <f>IF(LEFT(AT87,14)="not applicable",1,COUNTA(AT87:AT88))</f>
        <v>2</v>
      </c>
      <c r="AW85" s="1">
        <f>IF(LEFT(AW87,14)="not applicable",1,COUNTA(AW87:AW90))</f>
        <v>4</v>
      </c>
      <c r="AZ85" s="1">
        <f>IF(LEFT(AZ87,14)="not applicable",1,COUNTA(AZ87:AZ89))</f>
        <v>3</v>
      </c>
      <c r="BC85" s="1">
        <f>IF(LEFT(BC87,14)="not applicable",1,COUNTA(BC87:BC91))</f>
        <v>5</v>
      </c>
      <c r="BF85" s="49">
        <f>IF(LEFT(BF87,14)="not applicable",1,COUNTA(BF87:BF89))</f>
        <v>3</v>
      </c>
      <c r="BI85" s="1">
        <f>IF(LEFT(BI87,14)="not applicable",1,COUNTA(BI87:BI88))</f>
        <v>2</v>
      </c>
      <c r="BL85" s="157">
        <f t="shared" si="14"/>
        <v>8.0000000000000057E-2</v>
      </c>
      <c r="BM85" s="157">
        <f>IF('1b-NaturalGas'!$P$87="no","",ROUND(BL85,4))</f>
        <v>0.08</v>
      </c>
      <c r="BN85" s="157">
        <f>IF('1b-NaturalGas'!$P$88="no","",ROUND(BL85,4))</f>
        <v>0.08</v>
      </c>
      <c r="BO85" s="157">
        <f>IF('1b-NaturalGas'!$P$89="no","",ROUND(BL85,4))</f>
        <v>0.08</v>
      </c>
      <c r="BP85" s="157">
        <f>IF('1b-NaturalGas'!$P$90="no","not applicable (based on previous answers)",ROUND(BL85,4))</f>
        <v>0.08</v>
      </c>
      <c r="BQ85" s="157">
        <f>IF('1b-NaturalGas'!$P$91="no","not applicable (based on previous answers)",ROUND(BL85,4))</f>
        <v>0.08</v>
      </c>
    </row>
    <row r="86" spans="1:69" x14ac:dyDescent="0.25">
      <c r="A86" s="97" t="s">
        <v>948</v>
      </c>
      <c r="B86" s="134"/>
      <c r="C86" s="133" t="s">
        <v>382</v>
      </c>
      <c r="D86" s="133" t="s">
        <v>383</v>
      </c>
      <c r="E86" s="133" t="s">
        <v>385</v>
      </c>
      <c r="F86" s="133" t="s">
        <v>384</v>
      </c>
      <c r="I86" s="1" t="s">
        <v>619</v>
      </c>
      <c r="L86" s="1" t="s">
        <v>621</v>
      </c>
      <c r="O86" s="1" t="s">
        <v>620</v>
      </c>
      <c r="R86" s="136" t="s">
        <v>622</v>
      </c>
      <c r="U86" s="1" t="s">
        <v>623</v>
      </c>
      <c r="X86" s="49" t="s">
        <v>624</v>
      </c>
      <c r="AA86" s="1" t="s">
        <v>625</v>
      </c>
      <c r="AD86" s="157">
        <f t="shared" si="11"/>
        <v>8.2000000000000059E-2</v>
      </c>
      <c r="AE86" s="157">
        <f>IF('1a-Electricity'!$P$77="no","",ROUND(AD86,4))</f>
        <v>8.2000000000000003E-2</v>
      </c>
      <c r="AF86" s="157">
        <f>IF('1a-Electricity'!$P$78="no","",ROUND(AD86,4))</f>
        <v>8.2000000000000003E-2</v>
      </c>
      <c r="AG86" s="157">
        <f>IF('1a-Electricity'!$P$79="no","",ROUND(AD86,4))</f>
        <v>8.2000000000000003E-2</v>
      </c>
      <c r="AN86" s="97" t="s">
        <v>948</v>
      </c>
      <c r="AO86" s="134"/>
      <c r="AP86" s="133" t="s">
        <v>499</v>
      </c>
      <c r="AQ86" s="133" t="s">
        <v>500</v>
      </c>
      <c r="AR86" s="133" t="s">
        <v>503</v>
      </c>
      <c r="AS86" s="133" t="s">
        <v>501</v>
      </c>
      <c r="AT86" s="133" t="s">
        <v>502</v>
      </c>
      <c r="AW86" s="1" t="s">
        <v>512</v>
      </c>
      <c r="AZ86" s="1" t="s">
        <v>495</v>
      </c>
      <c r="BC86" s="1" t="s">
        <v>496</v>
      </c>
      <c r="BF86" s="49" t="s">
        <v>497</v>
      </c>
      <c r="BI86" s="1" t="s">
        <v>498</v>
      </c>
      <c r="BL86" s="157">
        <f t="shared" si="14"/>
        <v>8.1000000000000058E-2</v>
      </c>
      <c r="BM86" s="157">
        <f>IF('1b-NaturalGas'!$P$87="no","",ROUND(BL86,4))</f>
        <v>8.1000000000000003E-2</v>
      </c>
      <c r="BN86" s="157">
        <f>IF('1b-NaturalGas'!$P$88="no","",ROUND(BL86,4))</f>
        <v>8.1000000000000003E-2</v>
      </c>
      <c r="BO86" s="157">
        <f>IF('1b-NaturalGas'!$P$89="no","",ROUND(BL86,4))</f>
        <v>8.1000000000000003E-2</v>
      </c>
      <c r="BP86" s="157">
        <f>IF('1b-NaturalGas'!$P$90="no","not applicable (based on previous answers)",ROUND(BL86,4))</f>
        <v>8.1000000000000003E-2</v>
      </c>
      <c r="BQ86" s="157">
        <f>IF('1b-NaturalGas'!$P$91="no","not applicable (based on previous answers)",ROUND(BL86,4))</f>
        <v>8.1000000000000003E-2</v>
      </c>
    </row>
    <row r="87" spans="1:69" ht="46" x14ac:dyDescent="0.25">
      <c r="A87" s="97"/>
      <c r="B87" s="134"/>
      <c r="C87" s="1" t="str">
        <f>IF('1a-Electricity'!$R$17="no","not applicable (based on previous answers)","yes")</f>
        <v>yes</v>
      </c>
      <c r="D87" s="1" t="str">
        <f>IF('1a-Electricity'!$R$18="no","not applicable (based on previous answers)","yes")</f>
        <v>yes</v>
      </c>
      <c r="E87" s="1" t="str">
        <f>IF('1a-Electricity'!$R$19="no","not applicable (based on previous answers)","yes")</f>
        <v>yes</v>
      </c>
      <c r="F87" s="1" t="str">
        <f>IF('1a-Electricity'!$R$22="no","not applicable (based on previous answers)","yes")</f>
        <v>yes</v>
      </c>
      <c r="I87" s="1" t="str">
        <f>IF('1a-Electricity'!$R$131="no","not applicable (based on previous answers)","below 10%")</f>
        <v>below 10%</v>
      </c>
      <c r="L87" s="49" t="str">
        <f>IF('1a-Electricity'!$R$135="no","not applicable (based on previous answers)","only large non-domestic consumers")</f>
        <v>only large non-domestic consumers</v>
      </c>
      <c r="O87" s="49" t="str">
        <f>IF('1a-Electricity'!$R$135="no","not applicable (based on previous answers)","switching rate below 1%")</f>
        <v>switching rate below 1%</v>
      </c>
      <c r="R87" s="49" t="str">
        <f>IF('1a-Electricity'!$R$140="no","not applicable (based on previous answers)","only large non-domestic consumers")</f>
        <v>only large non-domestic consumers</v>
      </c>
      <c r="U87" s="1" t="str">
        <f>IF('1a-Electricity'!$R$140="no","not applicable (based on previous answers)","yes")</f>
        <v>yes</v>
      </c>
      <c r="X87" s="49" t="str">
        <f>IF('1a-Electricity'!$R$151="no, not regulated","not applicable (based on previous answers)","because these consumers do not have the legal right to switch providers")</f>
        <v>because these consumers do not have the legal right to switch providers</v>
      </c>
      <c r="AA87" s="1" t="str">
        <f>IF('1a-Electricity'!$R$151="no, not regulated","not applicable (based on previous answers)","yes")</f>
        <v>yes</v>
      </c>
      <c r="AD87" s="157">
        <f t="shared" si="11"/>
        <v>8.300000000000006E-2</v>
      </c>
      <c r="AE87" s="157">
        <f>IF('1a-Electricity'!$P$77="no","",ROUND(AD87,4))</f>
        <v>8.3000000000000004E-2</v>
      </c>
      <c r="AF87" s="157">
        <f>IF('1a-Electricity'!$P$78="no","",ROUND(AD87,4))</f>
        <v>8.3000000000000004E-2</v>
      </c>
      <c r="AG87" s="157">
        <f>IF('1a-Electricity'!$P$79="no","",ROUND(AD87,4))</f>
        <v>8.3000000000000004E-2</v>
      </c>
      <c r="AN87" s="97"/>
      <c r="AO87" s="134"/>
      <c r="AP87" s="1" t="str">
        <f>IF('1b-NaturalGas'!$R$18="no","not applicable (based on previous answers)","yes")</f>
        <v>yes</v>
      </c>
      <c r="AQ87" s="1" t="str">
        <f>IF('1b-NaturalGas'!$R$19="no","not applicable (based on previous answers)","yes")</f>
        <v>yes</v>
      </c>
      <c r="AR87" s="1" t="str">
        <f>IF('1b-NaturalGas'!$R$20="no","not applicable (based on previous answers)","yes")</f>
        <v>yes</v>
      </c>
      <c r="AS87" s="1" t="str">
        <f>IF('1b-NaturalGas'!$R$23="no","not applicable (based on previous answers)","yes")</f>
        <v>yes</v>
      </c>
      <c r="AT87" s="1" t="str">
        <f>IF('1b-NaturalGas'!$R$24="no","not applicable (based on previous answers)","yes")</f>
        <v>yes</v>
      </c>
      <c r="AW87" s="1" t="str">
        <f>IF('1b-NaturalGas'!$R$156="no","not applicable (based on previous answers)","below 10%")</f>
        <v>below 10%</v>
      </c>
      <c r="AZ87" s="49" t="str">
        <f>IF('1b-NaturalGas'!$R$160="no","not applicable (based on previous answers)","only large non-domestic consumers")</f>
        <v>only large non-domestic consumers</v>
      </c>
      <c r="BC87" s="49" t="str">
        <f>IF('1b-NaturalGas'!$R$160="no","not applicable (based on previous answers)","switching rate below 1%")</f>
        <v>switching rate below 1%</v>
      </c>
      <c r="BF87" s="49" t="str">
        <f>IF('1b-NaturalGas'!$R$170="no, not regulated","not applicable (based on previous answers)","because these consumers do not have the legal right to switch providers")</f>
        <v>because these consumers do not have the legal right to switch providers</v>
      </c>
      <c r="BI87" s="1" t="str">
        <f>IF('1b-NaturalGas'!$R$170="no, not regulated","not applicable (based on previous answers)","yes")</f>
        <v>yes</v>
      </c>
      <c r="BL87" s="157">
        <f t="shared" si="14"/>
        <v>8.2000000000000059E-2</v>
      </c>
      <c r="BM87" s="157">
        <f>IF('1b-NaturalGas'!$P$87="no","",ROUND(BL87,4))</f>
        <v>8.2000000000000003E-2</v>
      </c>
      <c r="BN87" s="157">
        <f>IF('1b-NaturalGas'!$P$88="no","",ROUND(BL87,4))</f>
        <v>8.2000000000000003E-2</v>
      </c>
      <c r="BO87" s="157">
        <f>IF('1b-NaturalGas'!$P$89="no","",ROUND(BL87,4))</f>
        <v>8.2000000000000003E-2</v>
      </c>
      <c r="BP87" s="157">
        <f>IF('1b-NaturalGas'!$P$90="no","not applicable (based on previous answers)",ROUND(BL87,4))</f>
        <v>8.2000000000000003E-2</v>
      </c>
      <c r="BQ87" s="157">
        <f>IF('1b-NaturalGas'!$P$91="no","not applicable (based on previous answers)",ROUND(BL87,4))</f>
        <v>8.2000000000000003E-2</v>
      </c>
    </row>
    <row r="88" spans="1:69" ht="46" x14ac:dyDescent="0.25">
      <c r="A88" s="97"/>
      <c r="B88" s="134"/>
      <c r="C88" s="1" t="str">
        <f>IF('1a-Electricity'!$R$17="no"," ","no")</f>
        <v>no</v>
      </c>
      <c r="D88" s="1" t="str">
        <f>IF('1a-Electricity'!$R$18="no"," ","no")</f>
        <v>no</v>
      </c>
      <c r="E88" s="1" t="str">
        <f>IF('1a-Electricity'!$R$19="no"," ","no")</f>
        <v>no</v>
      </c>
      <c r="F88" s="1" t="str">
        <f>IF('1a-Electricity'!$R$22="no"," ","no")</f>
        <v>no</v>
      </c>
      <c r="I88" s="49" t="str">
        <f>IF('1a-Electricity'!$R$131="no"," ","between 10% and 40%")</f>
        <v>between 10% and 40%</v>
      </c>
      <c r="L88" s="49" t="str">
        <f>IF('1a-Electricity'!$R$135="no"," ","large &amp; medium non-domestic consumers")</f>
        <v>large &amp; medium non-domestic consumers</v>
      </c>
      <c r="O88" s="49" t="str">
        <f>IF('1a-Electricity'!$R$135="no"," ","switching rate more than 1% and less than 5%")</f>
        <v>switching rate more than 1% and less than 5%</v>
      </c>
      <c r="R88" s="49" t="str">
        <f>IF('1a-Electricity'!$R$140="no"," ","large &amp; medium non-domestic consumers")</f>
        <v>large &amp; medium non-domestic consumers</v>
      </c>
      <c r="U88" s="1" t="str">
        <f>IF('1a-Electricity'!$R$140="no"," ","no")</f>
        <v>no</v>
      </c>
      <c r="X88" s="49" t="str">
        <f>IF('1a-Electricity'!$R$151="no, not regulated"," ","because the market for these consumers is not yet effectively competitive")</f>
        <v>because the market for these consumers is not yet effectively competitive</v>
      </c>
      <c r="AA88" s="1" t="str">
        <f>IF('1a-Electricity'!$R$154="no, not regulated"," ","no")</f>
        <v>no</v>
      </c>
      <c r="AD88" s="157">
        <f t="shared" si="11"/>
        <v>8.4000000000000061E-2</v>
      </c>
      <c r="AE88" s="157">
        <f>IF('1a-Electricity'!$P$77="no","",ROUND(AD88,4))</f>
        <v>8.4000000000000005E-2</v>
      </c>
      <c r="AF88" s="157">
        <f>IF('1a-Electricity'!$P$78="no","",ROUND(AD88,4))</f>
        <v>8.4000000000000005E-2</v>
      </c>
      <c r="AG88" s="157">
        <f>IF('1a-Electricity'!$P$79="no","",ROUND(AD88,4))</f>
        <v>8.4000000000000005E-2</v>
      </c>
      <c r="AN88" s="97"/>
      <c r="AO88" s="134"/>
      <c r="AP88" s="1" t="str">
        <f>IF('1b-NaturalGas'!$R$18="no"," ","no")</f>
        <v>no</v>
      </c>
      <c r="AQ88" s="1" t="str">
        <f>IF('1b-NaturalGas'!$R$19="no"," ","no")</f>
        <v>no</v>
      </c>
      <c r="AR88" s="1" t="str">
        <f>IF('1b-NaturalGas'!$R$20="no"," ","no")</f>
        <v>no</v>
      </c>
      <c r="AS88" s="1" t="str">
        <f>IF('1b-NaturalGas'!$R$23="no"," ","no")</f>
        <v>no</v>
      </c>
      <c r="AT88" s="1" t="str">
        <f>IF('1b-NaturalGas'!$R$24="no"," ","no")</f>
        <v>no</v>
      </c>
      <c r="AW88" s="49" t="str">
        <f>IF('1b-NaturalGas'!$R$156="no"," ","between 10% and 40%")</f>
        <v>between 10% and 40%</v>
      </c>
      <c r="AZ88" s="49" t="str">
        <f>IF('1b-NaturalGas'!$R$160="no"," ","large &amp; medium non-domestic consumers")</f>
        <v>large &amp; medium non-domestic consumers</v>
      </c>
      <c r="BC88" s="49" t="str">
        <f>IF('1b-NaturalGas'!$R$160="no"," ","switching rate more than 1% and less than 5%")</f>
        <v>switching rate more than 1% and less than 5%</v>
      </c>
      <c r="BF88" s="49" t="str">
        <f>IF('1b-NaturalGas'!$R$170="no, not regulated"," ","because the market for these consumers is not yet effectively competitive")</f>
        <v>because the market for these consumers is not yet effectively competitive</v>
      </c>
      <c r="BI88" s="1" t="str">
        <f>IF('1b-NaturalGas'!$R$170="no, not regulated"," ","no")</f>
        <v>no</v>
      </c>
      <c r="BL88" s="157">
        <f t="shared" si="14"/>
        <v>8.300000000000006E-2</v>
      </c>
      <c r="BM88" s="157">
        <f>IF('1b-NaturalGas'!$P$87="no","",ROUND(BL88,4))</f>
        <v>8.3000000000000004E-2</v>
      </c>
      <c r="BN88" s="157">
        <f>IF('1b-NaturalGas'!$P$88="no","",ROUND(BL88,4))</f>
        <v>8.3000000000000004E-2</v>
      </c>
      <c r="BO88" s="157">
        <f>IF('1b-NaturalGas'!$P$89="no","",ROUND(BL88,4))</f>
        <v>8.3000000000000004E-2</v>
      </c>
      <c r="BP88" s="157">
        <f>IF('1b-NaturalGas'!$P$90="no","not applicable (based on previous answers)",ROUND(BL88,4))</f>
        <v>8.3000000000000004E-2</v>
      </c>
      <c r="BQ88" s="157">
        <f>IF('1b-NaturalGas'!$P$91="no","not applicable (based on previous answers)",ROUND(BL88,4))</f>
        <v>8.3000000000000004E-2</v>
      </c>
    </row>
    <row r="89" spans="1:69" ht="34.5" x14ac:dyDescent="0.25">
      <c r="A89" s="97"/>
      <c r="B89" s="134"/>
      <c r="I89" s="49" t="str">
        <f>IF('1a-Electricity'!$R$131="no"," ","above 40%")</f>
        <v>above 40%</v>
      </c>
      <c r="L89" s="49" t="str">
        <f>IF('1a-Electricity'!$R$135="no"," ","all domestic and non-domestic consumers")</f>
        <v>all domestic and non-domestic consumers</v>
      </c>
      <c r="O89" s="49" t="str">
        <f>IF('1a-Electricity'!$R$135="no"," ","switching rate more than 5% and less than 10%")</f>
        <v>switching rate more than 5% and less than 10%</v>
      </c>
      <c r="R89" s="49" t="str">
        <f>IF('1a-Electricity'!$R$140="no"," ","all domestic and non-domestic consumers")</f>
        <v>all domestic and non-domestic consumers</v>
      </c>
      <c r="X89" s="49" t="str">
        <f>IF('1a-Electricity'!$R$151="no, not regulated"," ","other")</f>
        <v>other</v>
      </c>
      <c r="AD89" s="157">
        <f t="shared" si="11"/>
        <v>8.5000000000000062E-2</v>
      </c>
      <c r="AE89" s="157">
        <f>IF('1a-Electricity'!$P$77="no","",ROUND(AD89,4))</f>
        <v>8.5000000000000006E-2</v>
      </c>
      <c r="AF89" s="157">
        <f>IF('1a-Electricity'!$P$78="no","",ROUND(AD89,4))</f>
        <v>8.5000000000000006E-2</v>
      </c>
      <c r="AG89" s="157">
        <f>IF('1a-Electricity'!$P$79="no","",ROUND(AD89,4))</f>
        <v>8.5000000000000006E-2</v>
      </c>
      <c r="AN89" s="97"/>
      <c r="AO89" s="134"/>
      <c r="AW89" s="49" t="str">
        <f>IF('1b-NaturalGas'!$R$156="no"," ","above 40%")</f>
        <v>above 40%</v>
      </c>
      <c r="AZ89" s="49" t="str">
        <f>IF('1b-NaturalGas'!$R$160="no"," ","all domestic and non-domestic consumers")</f>
        <v>all domestic and non-domestic consumers</v>
      </c>
      <c r="BC89" s="49" t="str">
        <f>IF('1b-NaturalGas'!$R$160="no"," ","switching rate more than 5% and less than 10%")</f>
        <v>switching rate more than 5% and less than 10%</v>
      </c>
      <c r="BF89" s="49" t="str">
        <f>IF('1b-NaturalGas'!$R$170="no, not regulated"," ","other")</f>
        <v>other</v>
      </c>
      <c r="BL89" s="157">
        <f t="shared" si="14"/>
        <v>8.4000000000000061E-2</v>
      </c>
      <c r="BM89" s="157">
        <f>IF('1b-NaturalGas'!$P$87="no","",ROUND(BL89,4))</f>
        <v>8.4000000000000005E-2</v>
      </c>
      <c r="BN89" s="157">
        <f>IF('1b-NaturalGas'!$P$88="no","",ROUND(BL89,4))</f>
        <v>8.4000000000000005E-2</v>
      </c>
      <c r="BO89" s="157">
        <f>IF('1b-NaturalGas'!$P$89="no","",ROUND(BL89,4))</f>
        <v>8.4000000000000005E-2</v>
      </c>
      <c r="BP89" s="157">
        <f>IF('1b-NaturalGas'!$P$90="no","not applicable (based on previous answers)",ROUND(BL89,4))</f>
        <v>8.4000000000000005E-2</v>
      </c>
      <c r="BQ89" s="157">
        <f>IF('1b-NaturalGas'!$P$91="no","not applicable (based on previous answers)",ROUND(BL89,4))</f>
        <v>8.4000000000000005E-2</v>
      </c>
    </row>
    <row r="90" spans="1:69" ht="34.5" x14ac:dyDescent="0.25">
      <c r="I90" s="49" t="str">
        <f>IF('1a-Electricity'!$R$131="no"," ","we do not collect such data")</f>
        <v>we do not collect such data</v>
      </c>
      <c r="O90" s="49" t="str">
        <f>IF('1a-Electricity'!$R$135="no"," ","switching above 10%")</f>
        <v>switching above 10%</v>
      </c>
      <c r="AD90" s="157">
        <f t="shared" si="11"/>
        <v>8.6000000000000063E-2</v>
      </c>
      <c r="AE90" s="157">
        <f>IF('1a-Electricity'!$P$77="no","",ROUND(AD90,4))</f>
        <v>8.5999999999999993E-2</v>
      </c>
      <c r="AF90" s="157">
        <f>IF('1a-Electricity'!$P$78="no","",ROUND(AD90,4))</f>
        <v>8.5999999999999993E-2</v>
      </c>
      <c r="AG90" s="157">
        <f>IF('1a-Electricity'!$P$79="no","",ROUND(AD90,4))</f>
        <v>8.5999999999999993E-2</v>
      </c>
      <c r="AW90" s="49" t="str">
        <f>IF('1b-NaturalGas'!$R$156="no"," ","we do not collect such data")</f>
        <v>we do not collect such data</v>
      </c>
      <c r="BC90" s="49" t="str">
        <f>IF('1b-NaturalGas'!$R$160="no"," ","switching above 10%")</f>
        <v>switching above 10%</v>
      </c>
      <c r="BL90" s="157">
        <f t="shared" si="14"/>
        <v>8.5000000000000062E-2</v>
      </c>
      <c r="BM90" s="157">
        <f>IF('1b-NaturalGas'!$P$87="no","",ROUND(BL90,4))</f>
        <v>8.5000000000000006E-2</v>
      </c>
      <c r="BN90" s="157">
        <f>IF('1b-NaturalGas'!$P$88="no","",ROUND(BL90,4))</f>
        <v>8.5000000000000006E-2</v>
      </c>
      <c r="BO90" s="157">
        <f>IF('1b-NaturalGas'!$P$89="no","",ROUND(BL90,4))</f>
        <v>8.5000000000000006E-2</v>
      </c>
      <c r="BP90" s="157">
        <f>IF('1b-NaturalGas'!$P$90="no","not applicable (based on previous answers)",ROUND(BL90,4))</f>
        <v>8.5000000000000006E-2</v>
      </c>
      <c r="BQ90" s="157">
        <f>IF('1b-NaturalGas'!$P$91="no","not applicable (based on previous answers)",ROUND(BL90,4))</f>
        <v>8.5000000000000006E-2</v>
      </c>
    </row>
    <row r="91" spans="1:69" ht="23" x14ac:dyDescent="0.25">
      <c r="O91" s="49" t="str">
        <f>IF('1a-Electricity'!$R$135="no"," ","we do not collect such data")</f>
        <v>we do not collect such data</v>
      </c>
      <c r="AD91" s="157">
        <f t="shared" si="11"/>
        <v>8.7000000000000063E-2</v>
      </c>
      <c r="AE91" s="157">
        <f>IF('1a-Electricity'!$P$77="no","",ROUND(AD91,4))</f>
        <v>8.6999999999999994E-2</v>
      </c>
      <c r="AF91" s="157">
        <f>IF('1a-Electricity'!$P$78="no","",ROUND(AD91,4))</f>
        <v>8.6999999999999994E-2</v>
      </c>
      <c r="AG91" s="157">
        <f>IF('1a-Electricity'!$P$79="no","",ROUND(AD91,4))</f>
        <v>8.6999999999999994E-2</v>
      </c>
      <c r="BC91" s="49" t="str">
        <f>IF('1b-NaturalGas'!$R$160="no"," ","we do not collect such data")</f>
        <v>we do not collect such data</v>
      </c>
      <c r="BL91" s="157">
        <f t="shared" si="14"/>
        <v>8.6000000000000063E-2</v>
      </c>
      <c r="BM91" s="157">
        <f>IF('1b-NaturalGas'!$P$87="no","",ROUND(BL91,4))</f>
        <v>8.5999999999999993E-2</v>
      </c>
      <c r="BN91" s="157">
        <f>IF('1b-NaturalGas'!$P$88="no","",ROUND(BL91,4))</f>
        <v>8.5999999999999993E-2</v>
      </c>
      <c r="BO91" s="157">
        <f>IF('1b-NaturalGas'!$P$89="no","",ROUND(BL91,4))</f>
        <v>8.5999999999999993E-2</v>
      </c>
      <c r="BP91" s="157">
        <f>IF('1b-NaturalGas'!$P$90="no","not applicable (based on previous answers)",ROUND(BL91,4))</f>
        <v>8.5999999999999993E-2</v>
      </c>
      <c r="BQ91" s="157">
        <f>IF('1b-NaturalGas'!$P$91="no","not applicable (based on previous answers)",ROUND(BL91,4))</f>
        <v>8.5999999999999993E-2</v>
      </c>
    </row>
    <row r="92" spans="1:69" x14ac:dyDescent="0.25">
      <c r="O92" s="49"/>
      <c r="AD92" s="157">
        <f t="shared" si="11"/>
        <v>8.8000000000000064E-2</v>
      </c>
      <c r="AE92" s="157">
        <f>IF('1a-Electricity'!$P$77="no","",ROUND(AD92,4))</f>
        <v>8.7999999999999995E-2</v>
      </c>
      <c r="AF92" s="157">
        <f>IF('1a-Electricity'!$P$78="no","",ROUND(AD92,4))</f>
        <v>8.7999999999999995E-2</v>
      </c>
      <c r="AG92" s="157">
        <f>IF('1a-Electricity'!$P$79="no","",ROUND(AD92,4))</f>
        <v>8.7999999999999995E-2</v>
      </c>
      <c r="BC92" s="49"/>
      <c r="BL92" s="157">
        <f t="shared" si="14"/>
        <v>8.7000000000000063E-2</v>
      </c>
      <c r="BM92" s="157">
        <f>IF('1b-NaturalGas'!$P$87="no","",ROUND(BL92,4))</f>
        <v>8.6999999999999994E-2</v>
      </c>
      <c r="BN92" s="157">
        <f>IF('1b-NaturalGas'!$P$88="no","",ROUND(BL92,4))</f>
        <v>8.6999999999999994E-2</v>
      </c>
      <c r="BO92" s="157">
        <f>IF('1b-NaturalGas'!$P$89="no","",ROUND(BL92,4))</f>
        <v>8.6999999999999994E-2</v>
      </c>
      <c r="BP92" s="157">
        <f>IF('1b-NaturalGas'!$P$90="no","not applicable (based on previous answers)",ROUND(BL92,4))</f>
        <v>8.6999999999999994E-2</v>
      </c>
      <c r="BQ92" s="157">
        <f>IF('1b-NaturalGas'!$P$91="no","not applicable (based on previous answers)",ROUND(BL92,4))</f>
        <v>8.6999999999999994E-2</v>
      </c>
    </row>
    <row r="93" spans="1:69" x14ac:dyDescent="0.25">
      <c r="O93" s="49"/>
      <c r="AD93" s="157">
        <f t="shared" si="11"/>
        <v>8.9000000000000065E-2</v>
      </c>
      <c r="AE93" s="157">
        <f>IF('1a-Electricity'!$P$77="no","",ROUND(AD93,4))</f>
        <v>8.8999999999999996E-2</v>
      </c>
      <c r="AF93" s="157">
        <f>IF('1a-Electricity'!$P$78="no","",ROUND(AD93,4))</f>
        <v>8.8999999999999996E-2</v>
      </c>
      <c r="AG93" s="157">
        <f>IF('1a-Electricity'!$P$79="no","",ROUND(AD93,4))</f>
        <v>8.8999999999999996E-2</v>
      </c>
      <c r="BC93" s="49"/>
      <c r="BL93" s="157">
        <f t="shared" si="14"/>
        <v>8.8000000000000064E-2</v>
      </c>
      <c r="BM93" s="157">
        <f>IF('1b-NaturalGas'!$P$87="no","",ROUND(BL93,4))</f>
        <v>8.7999999999999995E-2</v>
      </c>
      <c r="BN93" s="157">
        <f>IF('1b-NaturalGas'!$P$88="no","",ROUND(BL93,4))</f>
        <v>8.7999999999999995E-2</v>
      </c>
      <c r="BO93" s="157">
        <f>IF('1b-NaturalGas'!$P$89="no","",ROUND(BL93,4))</f>
        <v>8.7999999999999995E-2</v>
      </c>
      <c r="BP93" s="157">
        <f>IF('1b-NaturalGas'!$P$90="no","not applicable (based on previous answers)",ROUND(BL93,4))</f>
        <v>8.7999999999999995E-2</v>
      </c>
      <c r="BQ93" s="157">
        <f>IF('1b-NaturalGas'!$P$91="no","not applicable (based on previous answers)",ROUND(BL93,4))</f>
        <v>8.7999999999999995E-2</v>
      </c>
    </row>
    <row r="94" spans="1:69" x14ac:dyDescent="0.25">
      <c r="O94" s="49"/>
      <c r="AD94" s="157">
        <f t="shared" si="11"/>
        <v>9.0000000000000066E-2</v>
      </c>
      <c r="AE94" s="157">
        <f>IF('1a-Electricity'!$P$77="no","",ROUND(AD94,4))</f>
        <v>0.09</v>
      </c>
      <c r="AF94" s="157">
        <f>IF('1a-Electricity'!$P$78="no","",ROUND(AD94,4))</f>
        <v>0.09</v>
      </c>
      <c r="AG94" s="157">
        <f>IF('1a-Electricity'!$P$79="no","",ROUND(AD94,4))</f>
        <v>0.09</v>
      </c>
      <c r="BC94" s="49"/>
      <c r="BL94" s="157">
        <f t="shared" si="14"/>
        <v>8.9000000000000065E-2</v>
      </c>
      <c r="BM94" s="157">
        <f>IF('1b-NaturalGas'!$P$87="no","",ROUND(BL94,4))</f>
        <v>8.8999999999999996E-2</v>
      </c>
      <c r="BN94" s="157">
        <f>IF('1b-NaturalGas'!$P$88="no","",ROUND(BL94,4))</f>
        <v>8.8999999999999996E-2</v>
      </c>
      <c r="BO94" s="157">
        <f>IF('1b-NaturalGas'!$P$89="no","",ROUND(BL94,4))</f>
        <v>8.8999999999999996E-2</v>
      </c>
      <c r="BP94" s="157">
        <f>IF('1b-NaturalGas'!$P$90="no","not applicable (based on previous answers)",ROUND(BL94,4))</f>
        <v>8.8999999999999996E-2</v>
      </c>
      <c r="BQ94" s="157">
        <f>IF('1b-NaturalGas'!$P$91="no","not applicable (based on previous answers)",ROUND(BL94,4))</f>
        <v>8.8999999999999996E-2</v>
      </c>
    </row>
    <row r="95" spans="1:69" x14ac:dyDescent="0.25">
      <c r="O95" s="49"/>
      <c r="AD95" s="157">
        <f t="shared" si="11"/>
        <v>9.1000000000000067E-2</v>
      </c>
      <c r="AE95" s="157">
        <f>IF('1a-Electricity'!$P$77="no","",ROUND(AD95,4))</f>
        <v>9.0999999999999998E-2</v>
      </c>
      <c r="AF95" s="157">
        <f>IF('1a-Electricity'!$P$78="no","",ROUND(AD95,4))</f>
        <v>9.0999999999999998E-2</v>
      </c>
      <c r="AG95" s="157">
        <f>IF('1a-Electricity'!$P$79="no","",ROUND(AD95,4))</f>
        <v>9.0999999999999998E-2</v>
      </c>
      <c r="BC95" s="49"/>
      <c r="BL95" s="157">
        <f t="shared" si="14"/>
        <v>9.0000000000000066E-2</v>
      </c>
      <c r="BM95" s="157">
        <f>IF('1b-NaturalGas'!$P$87="no","",ROUND(BL95,4))</f>
        <v>0.09</v>
      </c>
      <c r="BN95" s="157">
        <f>IF('1b-NaturalGas'!$P$88="no","",ROUND(BL95,4))</f>
        <v>0.09</v>
      </c>
      <c r="BO95" s="157">
        <f>IF('1b-NaturalGas'!$P$89="no","",ROUND(BL95,4))</f>
        <v>0.09</v>
      </c>
      <c r="BP95" s="157">
        <f>IF('1b-NaturalGas'!$P$90="no","not applicable (based on previous answers)",ROUND(BL95,4))</f>
        <v>0.09</v>
      </c>
      <c r="BQ95" s="157">
        <f>IF('1b-NaturalGas'!$P$91="no","not applicable (based on previous answers)",ROUND(BL95,4))</f>
        <v>0.09</v>
      </c>
    </row>
    <row r="96" spans="1:69" x14ac:dyDescent="0.25">
      <c r="O96" s="49"/>
      <c r="AD96" s="157">
        <f t="shared" si="11"/>
        <v>9.2000000000000068E-2</v>
      </c>
      <c r="AE96" s="157">
        <f>IF('1a-Electricity'!$P$77="no","",ROUND(AD96,4))</f>
        <v>9.1999999999999998E-2</v>
      </c>
      <c r="AF96" s="157">
        <f>IF('1a-Electricity'!$P$78="no","",ROUND(AD96,4))</f>
        <v>9.1999999999999998E-2</v>
      </c>
      <c r="AG96" s="157">
        <f>IF('1a-Electricity'!$P$79="no","",ROUND(AD96,4))</f>
        <v>9.1999999999999998E-2</v>
      </c>
      <c r="BC96" s="49"/>
      <c r="BL96" s="157">
        <f t="shared" si="14"/>
        <v>9.1000000000000067E-2</v>
      </c>
      <c r="BM96" s="157">
        <f>IF('1b-NaturalGas'!$P$87="no","",ROUND(BL96,4))</f>
        <v>9.0999999999999998E-2</v>
      </c>
      <c r="BN96" s="157">
        <f>IF('1b-NaturalGas'!$P$88="no","",ROUND(BL96,4))</f>
        <v>9.0999999999999998E-2</v>
      </c>
      <c r="BO96" s="157">
        <f>IF('1b-NaturalGas'!$P$89="no","",ROUND(BL96,4))</f>
        <v>9.0999999999999998E-2</v>
      </c>
      <c r="BP96" s="157">
        <f>IF('1b-NaturalGas'!$P$90="no","not applicable (based on previous answers)",ROUND(BL96,4))</f>
        <v>9.0999999999999998E-2</v>
      </c>
      <c r="BQ96" s="157">
        <f>IF('1b-NaturalGas'!$P$91="no","not applicable (based on previous answers)",ROUND(BL96,4))</f>
        <v>9.0999999999999998E-2</v>
      </c>
    </row>
    <row r="97" spans="1:69" x14ac:dyDescent="0.25">
      <c r="A97" s="97" t="s">
        <v>950</v>
      </c>
      <c r="B97" s="134"/>
      <c r="C97" s="1">
        <f>IF(LEFT(C99,14)="not applicable",1,COUNTA(C99:C100))</f>
        <v>2</v>
      </c>
      <c r="D97" s="1">
        <f>IF(LEFT(D99,14)="not applicable",1,COUNTA(D99:D100))</f>
        <v>2</v>
      </c>
      <c r="E97" s="1">
        <f>IF(LEFT(E99,14)="not applicable",1,COUNTA(E99:E100))</f>
        <v>2</v>
      </c>
      <c r="F97" s="1">
        <f>IF(LEFT(F99,14)="not applicable",1,COUNTA(F99:F100))</f>
        <v>2</v>
      </c>
      <c r="I97" s="1">
        <f>IF(LEFT(I99,14)="not applicable",1,COUNTA(I99:I102))</f>
        <v>4</v>
      </c>
      <c r="L97" s="1">
        <f>IF(LEFT(L99,14)="not applicable",1,COUNTA(L99:L101))</f>
        <v>3</v>
      </c>
      <c r="O97" s="1">
        <f>IF(LEFT(O99,14)="not applicable",1,COUNTA(O99:O103))</f>
        <v>5</v>
      </c>
      <c r="R97" s="1">
        <f>IF(LEFT(R99,14)="not applicable",1,COUNTA(R99:R101))</f>
        <v>3</v>
      </c>
      <c r="U97" s="1">
        <f>IF(LEFT(U99,14)="not applicable",1,COUNTA(U99:U100))</f>
        <v>2</v>
      </c>
      <c r="X97" s="49">
        <f>IF(LEFT(X99,14)="not applicable",1,COUNTA(X99:X101))</f>
        <v>3</v>
      </c>
      <c r="AA97" s="1">
        <f>IF(LEFT(AA99,14)="not applicable",1,COUNTA(AA99:AA100))</f>
        <v>2</v>
      </c>
      <c r="AD97" s="157">
        <f t="shared" si="11"/>
        <v>9.3000000000000069E-2</v>
      </c>
      <c r="AE97" s="157">
        <f>IF('1a-Electricity'!$P$77="no","",ROUND(AD97,4))</f>
        <v>9.2999999999999999E-2</v>
      </c>
      <c r="AF97" s="157">
        <f>IF('1a-Electricity'!$P$78="no","",ROUND(AD97,4))</f>
        <v>9.2999999999999999E-2</v>
      </c>
      <c r="AG97" s="157">
        <f>IF('1a-Electricity'!$P$79="no","",ROUND(AD97,4))</f>
        <v>9.2999999999999999E-2</v>
      </c>
      <c r="BC97" s="49"/>
      <c r="BL97" s="157">
        <f t="shared" si="14"/>
        <v>9.2000000000000068E-2</v>
      </c>
      <c r="BM97" s="157">
        <f>IF('1b-NaturalGas'!$P$87="no","",ROUND(BL97,4))</f>
        <v>9.1999999999999998E-2</v>
      </c>
      <c r="BN97" s="157">
        <f>IF('1b-NaturalGas'!$P$88="no","",ROUND(BL97,4))</f>
        <v>9.1999999999999998E-2</v>
      </c>
      <c r="BO97" s="157">
        <f>IF('1b-NaturalGas'!$P$89="no","",ROUND(BL97,4))</f>
        <v>9.1999999999999998E-2</v>
      </c>
      <c r="BP97" s="157">
        <f>IF('1b-NaturalGas'!$P$90="no","not applicable (based on previous answers)",ROUND(BL97,4))</f>
        <v>9.1999999999999998E-2</v>
      </c>
      <c r="BQ97" s="157">
        <f>IF('1b-NaturalGas'!$P$91="no","not applicable (based on previous answers)",ROUND(BL97,4))</f>
        <v>9.1999999999999998E-2</v>
      </c>
    </row>
    <row r="98" spans="1:69" x14ac:dyDescent="0.25">
      <c r="A98" s="97" t="s">
        <v>949</v>
      </c>
      <c r="B98" s="134"/>
      <c r="C98" s="133" t="s">
        <v>382</v>
      </c>
      <c r="D98" s="133" t="s">
        <v>383</v>
      </c>
      <c r="E98" s="133" t="s">
        <v>385</v>
      </c>
      <c r="F98" s="133" t="s">
        <v>384</v>
      </c>
      <c r="I98" s="1" t="s">
        <v>619</v>
      </c>
      <c r="L98" s="1" t="s">
        <v>621</v>
      </c>
      <c r="O98" s="1" t="s">
        <v>620</v>
      </c>
      <c r="R98" s="136" t="s">
        <v>622</v>
      </c>
      <c r="U98" s="1" t="s">
        <v>623</v>
      </c>
      <c r="X98" s="49" t="s">
        <v>624</v>
      </c>
      <c r="AA98" s="1" t="s">
        <v>625</v>
      </c>
      <c r="AD98" s="157">
        <f t="shared" si="11"/>
        <v>9.400000000000007E-2</v>
      </c>
      <c r="AE98" s="157">
        <f>IF('1a-Electricity'!$P$77="no","",ROUND(AD98,4))</f>
        <v>9.4E-2</v>
      </c>
      <c r="AF98" s="157">
        <f>IF('1a-Electricity'!$P$78="no","",ROUND(AD98,4))</f>
        <v>9.4E-2</v>
      </c>
      <c r="AG98" s="157">
        <f>IF('1a-Electricity'!$P$79="no","",ROUND(AD98,4))</f>
        <v>9.4E-2</v>
      </c>
      <c r="AN98" s="97" t="s">
        <v>950</v>
      </c>
      <c r="AO98" s="134"/>
      <c r="AP98" s="1">
        <f>IF(LEFT(AP100,14)="not applicable",1,COUNTA(AP100:AP101))</f>
        <v>2</v>
      </c>
      <c r="AQ98" s="1">
        <f>IF(LEFT(AQ100,14)="not applicable",1,COUNTA(AQ100:AQ101))</f>
        <v>2</v>
      </c>
      <c r="AR98" s="1">
        <f>IF(LEFT(AR100,14)="not applicable",1,COUNTA(AR100:AR101))</f>
        <v>2</v>
      </c>
      <c r="AS98" s="1">
        <f>IF(LEFT(AS100,14)="not applicable",1,COUNTA(AS100:AS101))</f>
        <v>2</v>
      </c>
      <c r="AT98" s="1">
        <f>IF(LEFT(AT100,14)="not applicable",1,COUNTA(AT100:AT101))</f>
        <v>2</v>
      </c>
      <c r="AW98" s="1">
        <f>IF(LEFT(AW100,14)="not applicable",1,COUNTA(AW100:AW103))</f>
        <v>4</v>
      </c>
      <c r="AZ98" s="1">
        <f>IF(LEFT(AZ100,14)="not applicable",1,COUNTA(AZ100:AZ102))</f>
        <v>3</v>
      </c>
      <c r="BC98" s="1">
        <f>IF(LEFT(BC100,14)="not applicable",1,COUNTA(BC100:BC104))</f>
        <v>5</v>
      </c>
      <c r="BF98" s="49">
        <f>IF(LEFT(BF100,14)="not applicable",1,COUNTA(BF100:BF102))</f>
        <v>3</v>
      </c>
      <c r="BI98" s="1">
        <f>IF(LEFT(BI100,14)="not applicable",1,COUNTA(BI100:BI101))</f>
        <v>2</v>
      </c>
      <c r="BL98" s="157">
        <f t="shared" si="14"/>
        <v>9.3000000000000069E-2</v>
      </c>
      <c r="BM98" s="157">
        <f>IF('1b-NaturalGas'!$P$87="no","",ROUND(BL98,4))</f>
        <v>9.2999999999999999E-2</v>
      </c>
      <c r="BN98" s="157">
        <f>IF('1b-NaturalGas'!$P$88="no","",ROUND(BL98,4))</f>
        <v>9.2999999999999999E-2</v>
      </c>
      <c r="BO98" s="157">
        <f>IF('1b-NaturalGas'!$P$89="no","",ROUND(BL98,4))</f>
        <v>9.2999999999999999E-2</v>
      </c>
      <c r="BP98" s="157">
        <f>IF('1b-NaturalGas'!$P$90="no","not applicable (based on previous answers)",ROUND(BL98,4))</f>
        <v>9.2999999999999999E-2</v>
      </c>
      <c r="BQ98" s="157">
        <f>IF('1b-NaturalGas'!$P$91="no","not applicable (based on previous answers)",ROUND(BL98,4))</f>
        <v>9.2999999999999999E-2</v>
      </c>
    </row>
    <row r="99" spans="1:69" ht="46" x14ac:dyDescent="0.25">
      <c r="A99" s="97"/>
      <c r="B99" s="134"/>
      <c r="C99" s="1" t="str">
        <f>IF('1a-Electricity'!$T$17="no","not applicable (based on previous answers)","yes")</f>
        <v>yes</v>
      </c>
      <c r="D99" s="1" t="str">
        <f>IF('1a-Electricity'!$T$18="no","not applicable (based on previous answers)","yes")</f>
        <v>yes</v>
      </c>
      <c r="E99" s="1" t="str">
        <f>IF('1a-Electricity'!$T$19="no","not applicable (based on previous answers)","yes")</f>
        <v>yes</v>
      </c>
      <c r="F99" s="1" t="str">
        <f>IF('1a-Electricity'!$T$22="no","not applicable (based on previous answers)","yes")</f>
        <v>yes</v>
      </c>
      <c r="I99" s="1" t="str">
        <f>IF('1a-Electricity'!$T$131="no","not applicable (based on previous answers)","below 10%")</f>
        <v>below 10%</v>
      </c>
      <c r="L99" s="49" t="str">
        <f>IF('1a-Electricity'!$T$135="no","not applicable (based on previous answers)","only large non-domestic consumers")</f>
        <v>only large non-domestic consumers</v>
      </c>
      <c r="O99" s="49" t="str">
        <f>IF('1a-Electricity'!$T$135="no","not applicable (based on previous answers)","switching rate below 1%")</f>
        <v>switching rate below 1%</v>
      </c>
      <c r="R99" s="49" t="str">
        <f>IF('1a-Electricity'!$T$140="no","not applicable (based on previous answers)","only large non-domestic consumers")</f>
        <v>only large non-domestic consumers</v>
      </c>
      <c r="U99" s="1" t="str">
        <f>IF('1a-Electricity'!$T$140="no","not applicable (based on previous answers)","yes")</f>
        <v>yes</v>
      </c>
      <c r="X99" s="49" t="str">
        <f>IF('1a-Electricity'!$T$151="no, not regulated","not applicable (based on previous answers)","because these consumers do not have the legal right to switch providers")</f>
        <v>because these consumers do not have the legal right to switch providers</v>
      </c>
      <c r="AA99" s="1" t="str">
        <f>IF('1a-Electricity'!$T$151="no, not regulated","not applicable (based on previous answers)","yes")</f>
        <v>yes</v>
      </c>
      <c r="AD99" s="157">
        <f t="shared" si="11"/>
        <v>9.500000000000007E-2</v>
      </c>
      <c r="AE99" s="157">
        <f>IF('1a-Electricity'!$P$77="no","",ROUND(AD99,4))</f>
        <v>9.5000000000000001E-2</v>
      </c>
      <c r="AF99" s="157">
        <f>IF('1a-Electricity'!$P$78="no","",ROUND(AD99,4))</f>
        <v>9.5000000000000001E-2</v>
      </c>
      <c r="AG99" s="157">
        <f>IF('1a-Electricity'!$P$79="no","",ROUND(AD99,4))</f>
        <v>9.5000000000000001E-2</v>
      </c>
      <c r="AN99" s="97" t="s">
        <v>949</v>
      </c>
      <c r="AO99" s="134"/>
      <c r="AP99" s="133" t="s">
        <v>499</v>
      </c>
      <c r="AQ99" s="133" t="s">
        <v>500</v>
      </c>
      <c r="AR99" s="133" t="s">
        <v>503</v>
      </c>
      <c r="AS99" s="133" t="s">
        <v>501</v>
      </c>
      <c r="AT99" s="133" t="s">
        <v>502</v>
      </c>
      <c r="AW99" s="1" t="s">
        <v>512</v>
      </c>
      <c r="AZ99" s="1" t="s">
        <v>495</v>
      </c>
      <c r="BC99" s="1" t="s">
        <v>496</v>
      </c>
      <c r="BF99" s="49" t="s">
        <v>497</v>
      </c>
      <c r="BI99" s="1" t="s">
        <v>498</v>
      </c>
      <c r="BL99" s="157">
        <f t="shared" si="14"/>
        <v>9.400000000000007E-2</v>
      </c>
      <c r="BM99" s="157">
        <f>IF('1b-NaturalGas'!$P$87="no","",ROUND(BL99,4))</f>
        <v>9.4E-2</v>
      </c>
      <c r="BN99" s="157">
        <f>IF('1b-NaturalGas'!$P$88="no","",ROUND(BL99,4))</f>
        <v>9.4E-2</v>
      </c>
      <c r="BO99" s="157">
        <f>IF('1b-NaturalGas'!$P$89="no","",ROUND(BL99,4))</f>
        <v>9.4E-2</v>
      </c>
      <c r="BP99" s="157">
        <f>IF('1b-NaturalGas'!$P$90="no","not applicable (based on previous answers)",ROUND(BL99,4))</f>
        <v>9.4E-2</v>
      </c>
      <c r="BQ99" s="157">
        <f>IF('1b-NaturalGas'!$P$91="no","not applicable (based on previous answers)",ROUND(BL99,4))</f>
        <v>9.4E-2</v>
      </c>
    </row>
    <row r="100" spans="1:69" ht="46" x14ac:dyDescent="0.25">
      <c r="A100" s="97"/>
      <c r="B100" s="134"/>
      <c r="C100" s="1" t="str">
        <f>IF('1a-Electricity'!$T$17="no"," ","no")</f>
        <v>no</v>
      </c>
      <c r="D100" s="1" t="str">
        <f>IF('1a-Electricity'!$T$18="no"," ","no")</f>
        <v>no</v>
      </c>
      <c r="E100" s="1" t="str">
        <f>IF('1a-Electricity'!$T$19="no"," ","no")</f>
        <v>no</v>
      </c>
      <c r="F100" s="1" t="str">
        <f>IF('1a-Electricity'!$T$22="no"," ","no")</f>
        <v>no</v>
      </c>
      <c r="I100" s="49" t="str">
        <f>IF('1a-Electricity'!$T$131="no"," ","between 10% and 40%")</f>
        <v>between 10% and 40%</v>
      </c>
      <c r="L100" s="49" t="str">
        <f>IF('1a-Electricity'!$T$135="no"," ","large &amp; medium non-domestic consumers")</f>
        <v>large &amp; medium non-domestic consumers</v>
      </c>
      <c r="O100" s="49" t="str">
        <f>IF('1a-Electricity'!$T$135="no"," ","switching rate more than 1% and less than 5%")</f>
        <v>switching rate more than 1% and less than 5%</v>
      </c>
      <c r="R100" s="49" t="str">
        <f>IF('1a-Electricity'!$T$140="no"," ","large &amp; medium non-domestic consumers")</f>
        <v>large &amp; medium non-domestic consumers</v>
      </c>
      <c r="U100" s="1" t="str">
        <f>IF('1a-Electricity'!$T$140="no"," ","no")</f>
        <v>no</v>
      </c>
      <c r="X100" s="49" t="str">
        <f>IF('1a-Electricity'!$T$151="no, not regulated"," ","because the market for these consumers is not yet effectively competitive")</f>
        <v>because the market for these consumers is not yet effectively competitive</v>
      </c>
      <c r="AA100" s="1" t="str">
        <f>IF('1a-Electricity'!$T$154="no, not regulated"," ","no")</f>
        <v>no</v>
      </c>
      <c r="AD100" s="157">
        <f t="shared" si="11"/>
        <v>9.6000000000000071E-2</v>
      </c>
      <c r="AE100" s="157">
        <f>IF('1a-Electricity'!$P$77="no","",ROUND(AD100,4))</f>
        <v>9.6000000000000002E-2</v>
      </c>
      <c r="AF100" s="157">
        <f>IF('1a-Electricity'!$P$78="no","",ROUND(AD100,4))</f>
        <v>9.6000000000000002E-2</v>
      </c>
      <c r="AG100" s="157">
        <f>IF('1a-Electricity'!$P$79="no","",ROUND(AD100,4))</f>
        <v>9.6000000000000002E-2</v>
      </c>
      <c r="AN100" s="97"/>
      <c r="AO100" s="134"/>
      <c r="AP100" s="1" t="str">
        <f>IF('1b-NaturalGas'!$T$18="no","not applicable (based on previous answers)","yes")</f>
        <v>yes</v>
      </c>
      <c r="AQ100" s="1" t="str">
        <f>IF('1b-NaturalGas'!$T$19="no","not applicable (based on previous answers)","yes")</f>
        <v>yes</v>
      </c>
      <c r="AR100" s="1" t="str">
        <f>IF('1b-NaturalGas'!$T$20="no","not applicable (based on previous answers)","yes")</f>
        <v>yes</v>
      </c>
      <c r="AS100" s="1" t="str">
        <f>IF('1b-NaturalGas'!$T$23="no","not applicable (based on previous answers)","yes")</f>
        <v>yes</v>
      </c>
      <c r="AT100" s="1" t="str">
        <f>IF('1b-NaturalGas'!$T$24="no","not applicable (based on previous answers)","yes")</f>
        <v>yes</v>
      </c>
      <c r="AW100" s="1" t="str">
        <f>IF('1b-NaturalGas'!$T$156="no","not applicable (based on previous answers)","below 10%")</f>
        <v>below 10%</v>
      </c>
      <c r="AZ100" s="49" t="str">
        <f>IF('1b-NaturalGas'!$T$160="no","not applicable (based on previous answers)","only large non-domestic consumers")</f>
        <v>only large non-domestic consumers</v>
      </c>
      <c r="BC100" s="49" t="str">
        <f>IF('1b-NaturalGas'!$T$160="no","not applicable (based on previous answers)","switching rate below 1%")</f>
        <v>switching rate below 1%</v>
      </c>
      <c r="BF100" s="49" t="str">
        <f>IF('1b-NaturalGas'!$T$170="no, not regulated","not applicable (based on previous answers)","because these consumers do not have the legal right to switch providers")</f>
        <v>because these consumers do not have the legal right to switch providers</v>
      </c>
      <c r="BI100" s="1" t="str">
        <f>IF('1b-NaturalGas'!$T$170="no, not regulated","not applicable (based on previous answers)","yes")</f>
        <v>yes</v>
      </c>
      <c r="BL100" s="157">
        <f t="shared" si="14"/>
        <v>9.500000000000007E-2</v>
      </c>
      <c r="BM100" s="157">
        <f>IF('1b-NaturalGas'!$P$87="no","",ROUND(BL100,4))</f>
        <v>9.5000000000000001E-2</v>
      </c>
      <c r="BN100" s="157">
        <f>IF('1b-NaturalGas'!$P$88="no","",ROUND(BL100,4))</f>
        <v>9.5000000000000001E-2</v>
      </c>
      <c r="BO100" s="157">
        <f>IF('1b-NaturalGas'!$P$89="no","",ROUND(BL100,4))</f>
        <v>9.5000000000000001E-2</v>
      </c>
      <c r="BP100" s="157">
        <f>IF('1b-NaturalGas'!$P$90="no","not applicable (based on previous answers)",ROUND(BL100,4))</f>
        <v>9.5000000000000001E-2</v>
      </c>
      <c r="BQ100" s="157">
        <f>IF('1b-NaturalGas'!$P$91="no","not applicable (based on previous answers)",ROUND(BL100,4))</f>
        <v>9.5000000000000001E-2</v>
      </c>
    </row>
    <row r="101" spans="1:69" ht="46" x14ac:dyDescent="0.25">
      <c r="A101" s="97"/>
      <c r="B101" s="134"/>
      <c r="I101" s="49" t="str">
        <f>IF('1a-Electricity'!$T$131="no"," ","above 40%")</f>
        <v>above 40%</v>
      </c>
      <c r="L101" s="49" t="str">
        <f>IF('1a-Electricity'!$T$135="no"," ","all domestic and non-domestic consumers")</f>
        <v>all domestic and non-domestic consumers</v>
      </c>
      <c r="O101" s="49" t="str">
        <f>IF('1a-Electricity'!$T$135="no"," ","switching rate more than 5% and less than 10%")</f>
        <v>switching rate more than 5% and less than 10%</v>
      </c>
      <c r="R101" s="49" t="str">
        <f>IF('1a-Electricity'!$T$140="no"," ","all domestic and non-domestic consumers")</f>
        <v>all domestic and non-domestic consumers</v>
      </c>
      <c r="X101" s="49" t="str">
        <f>IF('1a-Electricity'!$T$151="no, not regulated"," ","other")</f>
        <v>other</v>
      </c>
      <c r="AD101" s="157">
        <f t="shared" si="11"/>
        <v>9.7000000000000072E-2</v>
      </c>
      <c r="AE101" s="157">
        <f>IF('1a-Electricity'!$P$77="no","",ROUND(AD101,4))</f>
        <v>9.7000000000000003E-2</v>
      </c>
      <c r="AF101" s="157">
        <f>IF('1a-Electricity'!$P$78="no","",ROUND(AD101,4))</f>
        <v>9.7000000000000003E-2</v>
      </c>
      <c r="AG101" s="157">
        <f>IF('1a-Electricity'!$P$79="no","",ROUND(AD101,4))</f>
        <v>9.7000000000000003E-2</v>
      </c>
      <c r="AN101" s="97"/>
      <c r="AO101" s="134"/>
      <c r="AP101" s="1" t="str">
        <f>IF('1b-NaturalGas'!$T$18="no"," ","no")</f>
        <v>no</v>
      </c>
      <c r="AQ101" s="1" t="str">
        <f>IF('1b-NaturalGas'!$T$19="no"," ","no")</f>
        <v>no</v>
      </c>
      <c r="AR101" s="1" t="str">
        <f>IF('1b-NaturalGas'!$T$20="no"," ","no")</f>
        <v>no</v>
      </c>
      <c r="AS101" s="1" t="str">
        <f>IF('1b-NaturalGas'!$T$23="no"," ","no")</f>
        <v>no</v>
      </c>
      <c r="AT101" s="1" t="str">
        <f>IF('1b-NaturalGas'!$T$24="no"," ","no")</f>
        <v>no</v>
      </c>
      <c r="AW101" s="49" t="str">
        <f>IF('1b-NaturalGas'!$T$156="no"," ","between 10% and 40%")</f>
        <v>between 10% and 40%</v>
      </c>
      <c r="AZ101" s="49" t="str">
        <f>IF('1b-NaturalGas'!$T$160="no"," ","large &amp; medium non-domestic consumers")</f>
        <v>large &amp; medium non-domestic consumers</v>
      </c>
      <c r="BC101" s="49" t="str">
        <f>IF('1b-NaturalGas'!$T$160="no"," ","switching rate more than 1% and less than 5%")</f>
        <v>switching rate more than 1% and less than 5%</v>
      </c>
      <c r="BF101" s="49" t="str">
        <f>IF('1b-NaturalGas'!$T$170="no, not regulated"," ","because the market for these consumers is not yet effectively competitive")</f>
        <v>because the market for these consumers is not yet effectively competitive</v>
      </c>
      <c r="BI101" s="1" t="str">
        <f>IF('1b-NaturalGas'!$T$170="no, not regulated"," ","no")</f>
        <v>no</v>
      </c>
      <c r="BL101" s="157">
        <f t="shared" si="14"/>
        <v>9.6000000000000071E-2</v>
      </c>
      <c r="BM101" s="157">
        <f>IF('1b-NaturalGas'!$P$87="no","",ROUND(BL101,4))</f>
        <v>9.6000000000000002E-2</v>
      </c>
      <c r="BN101" s="157">
        <f>IF('1b-NaturalGas'!$P$88="no","",ROUND(BL101,4))</f>
        <v>9.6000000000000002E-2</v>
      </c>
      <c r="BO101" s="157">
        <f>IF('1b-NaturalGas'!$P$89="no","",ROUND(BL101,4))</f>
        <v>9.6000000000000002E-2</v>
      </c>
      <c r="BP101" s="157">
        <f>IF('1b-NaturalGas'!$P$90="no","not applicable (based on previous answers)",ROUND(BL101,4))</f>
        <v>9.6000000000000002E-2</v>
      </c>
      <c r="BQ101" s="157">
        <f>IF('1b-NaturalGas'!$P$91="no","not applicable (based on previous answers)",ROUND(BL101,4))</f>
        <v>9.6000000000000002E-2</v>
      </c>
    </row>
    <row r="102" spans="1:69" ht="34.5" x14ac:dyDescent="0.25">
      <c r="I102" s="49" t="str">
        <f>IF('1a-Electricity'!$T$131="no"," ","we do not collect such data")</f>
        <v>we do not collect such data</v>
      </c>
      <c r="O102" s="49" t="str">
        <f>IF('1a-Electricity'!$T$135="no"," ","switching above 10%")</f>
        <v>switching above 10%</v>
      </c>
      <c r="AD102" s="157">
        <f t="shared" si="11"/>
        <v>9.8000000000000073E-2</v>
      </c>
      <c r="AE102" s="157">
        <f>IF('1a-Electricity'!$P$77="no","",ROUND(AD102,4))</f>
        <v>9.8000000000000004E-2</v>
      </c>
      <c r="AF102" s="157">
        <f>IF('1a-Electricity'!$P$78="no","",ROUND(AD102,4))</f>
        <v>9.8000000000000004E-2</v>
      </c>
      <c r="AG102" s="157">
        <f>IF('1a-Electricity'!$P$79="no","",ROUND(AD102,4))</f>
        <v>9.8000000000000004E-2</v>
      </c>
      <c r="AN102" s="97"/>
      <c r="AO102" s="134"/>
      <c r="AW102" s="49" t="str">
        <f>IF('1b-NaturalGas'!$T$156="no"," ","above 40%")</f>
        <v>above 40%</v>
      </c>
      <c r="AZ102" s="49" t="str">
        <f>IF('1b-NaturalGas'!$T$160="no"," ","all domestic and non-domestic consumers")</f>
        <v>all domestic and non-domestic consumers</v>
      </c>
      <c r="BC102" s="49" t="str">
        <f>IF('1b-NaturalGas'!$T$160="no"," ","switching rate more than 5% and less than 10%")</f>
        <v>switching rate more than 5% and less than 10%</v>
      </c>
      <c r="BF102" s="49" t="str">
        <f>IF('1b-NaturalGas'!$T$170="no, not regulated"," ","other")</f>
        <v>other</v>
      </c>
      <c r="BL102" s="157">
        <f t="shared" si="14"/>
        <v>9.7000000000000072E-2</v>
      </c>
      <c r="BM102" s="157">
        <f>IF('1b-NaturalGas'!$P$87="no","",ROUND(BL102,4))</f>
        <v>9.7000000000000003E-2</v>
      </c>
      <c r="BN102" s="157">
        <f>IF('1b-NaturalGas'!$P$88="no","",ROUND(BL102,4))</f>
        <v>9.7000000000000003E-2</v>
      </c>
      <c r="BO102" s="157">
        <f>IF('1b-NaturalGas'!$P$89="no","",ROUND(BL102,4))</f>
        <v>9.7000000000000003E-2</v>
      </c>
      <c r="BP102" s="157">
        <f>IF('1b-NaturalGas'!$P$90="no","not applicable (based on previous answers)",ROUND(BL102,4))</f>
        <v>9.7000000000000003E-2</v>
      </c>
      <c r="BQ102" s="157">
        <f>IF('1b-NaturalGas'!$P$91="no","not applicable (based on previous answers)",ROUND(BL102,4))</f>
        <v>9.7000000000000003E-2</v>
      </c>
    </row>
    <row r="103" spans="1:69" ht="34.5" x14ac:dyDescent="0.25">
      <c r="O103" s="49" t="str">
        <f>IF('1a-Electricity'!$T$135="no"," ","we do not collect such data")</f>
        <v>we do not collect such data</v>
      </c>
      <c r="AD103" s="157">
        <f t="shared" si="11"/>
        <v>9.9000000000000074E-2</v>
      </c>
      <c r="AE103" s="157">
        <f>IF('1a-Electricity'!$P$77="no","",ROUND(AD103,4))</f>
        <v>9.9000000000000005E-2</v>
      </c>
      <c r="AF103" s="157">
        <f>IF('1a-Electricity'!$P$78="no","",ROUND(AD103,4))</f>
        <v>9.9000000000000005E-2</v>
      </c>
      <c r="AG103" s="157">
        <f>IF('1a-Electricity'!$P$79="no","",ROUND(AD103,4))</f>
        <v>9.9000000000000005E-2</v>
      </c>
      <c r="AW103" s="49" t="str">
        <f>IF('1b-NaturalGas'!$T$156="no"," ","we do not collect such data")</f>
        <v>we do not collect such data</v>
      </c>
      <c r="BC103" s="49" t="str">
        <f>IF('1b-NaturalGas'!$T$160="no"," ","switching above 10%")</f>
        <v>switching above 10%</v>
      </c>
      <c r="BL103" s="157">
        <f t="shared" si="14"/>
        <v>9.8000000000000073E-2</v>
      </c>
      <c r="BM103" s="157">
        <f>IF('1b-NaturalGas'!$P$87="no","",ROUND(BL103,4))</f>
        <v>9.8000000000000004E-2</v>
      </c>
      <c r="BN103" s="157">
        <f>IF('1b-NaturalGas'!$P$88="no","",ROUND(BL103,4))</f>
        <v>9.8000000000000004E-2</v>
      </c>
      <c r="BO103" s="157">
        <f>IF('1b-NaturalGas'!$P$89="no","",ROUND(BL103,4))</f>
        <v>9.8000000000000004E-2</v>
      </c>
      <c r="BP103" s="157">
        <f>IF('1b-NaturalGas'!$P$90="no","not applicable (based on previous answers)",ROUND(BL103,4))</f>
        <v>9.8000000000000004E-2</v>
      </c>
      <c r="BQ103" s="157">
        <f>IF('1b-NaturalGas'!$P$91="no","not applicable (based on previous answers)",ROUND(BL103,4))</f>
        <v>9.8000000000000004E-2</v>
      </c>
    </row>
    <row r="104" spans="1:69" ht="23" x14ac:dyDescent="0.25">
      <c r="O104" s="49"/>
      <c r="AD104" s="157">
        <f t="shared" si="11"/>
        <v>0.10000000000000007</v>
      </c>
      <c r="AE104" s="157">
        <f>IF('1a-Electricity'!$P$77="no","",ROUND(AD104,4))</f>
        <v>0.1</v>
      </c>
      <c r="AF104" s="157">
        <f>IF('1a-Electricity'!$P$78="no","",ROUND(AD104,4))</f>
        <v>0.1</v>
      </c>
      <c r="AG104" s="157">
        <f>IF('1a-Electricity'!$P$79="no","",ROUND(AD104,4))</f>
        <v>0.1</v>
      </c>
      <c r="BC104" s="49" t="str">
        <f>IF('1b-NaturalGas'!$T$160="no"," ","we do not collect such data")</f>
        <v>we do not collect such data</v>
      </c>
      <c r="BL104" s="157">
        <f t="shared" si="14"/>
        <v>9.9000000000000074E-2</v>
      </c>
      <c r="BM104" s="157">
        <f>IF('1b-NaturalGas'!$P$87="no","",ROUND(BL104,4))</f>
        <v>9.9000000000000005E-2</v>
      </c>
      <c r="BN104" s="157">
        <f>IF('1b-NaturalGas'!$P$88="no","",ROUND(BL104,4))</f>
        <v>9.9000000000000005E-2</v>
      </c>
      <c r="BO104" s="157">
        <f>IF('1b-NaturalGas'!$P$89="no","",ROUND(BL104,4))</f>
        <v>9.9000000000000005E-2</v>
      </c>
      <c r="BP104" s="157">
        <f>IF('1b-NaturalGas'!$P$90="no","not applicable (based on previous answers)",ROUND(BL104,4))</f>
        <v>9.9000000000000005E-2</v>
      </c>
      <c r="BQ104" s="157">
        <f>IF('1b-NaturalGas'!$P$91="no","not applicable (based on previous answers)",ROUND(BL104,4))</f>
        <v>9.9000000000000005E-2</v>
      </c>
    </row>
    <row r="105" spans="1:69" x14ac:dyDescent="0.25">
      <c r="O105" s="49"/>
      <c r="AD105" s="157">
        <f t="shared" si="11"/>
        <v>0.10100000000000008</v>
      </c>
      <c r="AE105" s="157">
        <f>IF('1a-Electricity'!$P$77="no","",ROUND(AD105,4))</f>
        <v>0.10100000000000001</v>
      </c>
      <c r="AF105" s="157">
        <f>IF('1a-Electricity'!$P$78="no","",ROUND(AD105,4))</f>
        <v>0.10100000000000001</v>
      </c>
      <c r="AG105" s="157">
        <f>IF('1a-Electricity'!$P$79="no","",ROUND(AD105,4))</f>
        <v>0.10100000000000001</v>
      </c>
      <c r="BC105" s="49"/>
      <c r="BL105" s="157">
        <f t="shared" si="14"/>
        <v>0.10000000000000007</v>
      </c>
      <c r="BM105" s="157">
        <f>IF('1b-NaturalGas'!$P$87="no","",ROUND(BL105,4))</f>
        <v>0.1</v>
      </c>
      <c r="BN105" s="157">
        <f>IF('1b-NaturalGas'!$P$88="no","",ROUND(BL105,4))</f>
        <v>0.1</v>
      </c>
      <c r="BO105" s="157">
        <f>IF('1b-NaturalGas'!$P$89="no","",ROUND(BL105,4))</f>
        <v>0.1</v>
      </c>
      <c r="BP105" s="157">
        <f>IF('1b-NaturalGas'!$P$90="no","not applicable (based on previous answers)",ROUND(BL105,4))</f>
        <v>0.1</v>
      </c>
      <c r="BQ105" s="157">
        <f>IF('1b-NaturalGas'!$P$91="no","not applicable (based on previous answers)",ROUND(BL105,4))</f>
        <v>0.1</v>
      </c>
    </row>
    <row r="106" spans="1:69" x14ac:dyDescent="0.25">
      <c r="O106" s="49"/>
      <c r="AD106" s="157">
        <f t="shared" si="11"/>
        <v>0.10200000000000008</v>
      </c>
      <c r="AE106" s="157">
        <f>IF('1a-Electricity'!$P$77="no","",ROUND(AD106,4))</f>
        <v>0.10199999999999999</v>
      </c>
      <c r="AF106" s="157">
        <f>IF('1a-Electricity'!$P$78="no","",ROUND(AD106,4))</f>
        <v>0.10199999999999999</v>
      </c>
      <c r="AG106" s="157">
        <f>IF('1a-Electricity'!$P$79="no","",ROUND(AD106,4))</f>
        <v>0.10199999999999999</v>
      </c>
      <c r="BC106" s="49"/>
      <c r="BL106" s="157">
        <f t="shared" si="14"/>
        <v>0.10100000000000008</v>
      </c>
      <c r="BM106" s="157">
        <f>IF('1b-NaturalGas'!$P$87="no","",ROUND(BL106,4))</f>
        <v>0.10100000000000001</v>
      </c>
      <c r="BN106" s="157">
        <f>IF('1b-NaturalGas'!$P$88="no","",ROUND(BL106,4))</f>
        <v>0.10100000000000001</v>
      </c>
      <c r="BO106" s="157">
        <f>IF('1b-NaturalGas'!$P$89="no","",ROUND(BL106,4))</f>
        <v>0.10100000000000001</v>
      </c>
      <c r="BP106" s="157">
        <f>IF('1b-NaturalGas'!$P$90="no","not applicable (based on previous answers)",ROUND(BL106,4))</f>
        <v>0.10100000000000001</v>
      </c>
      <c r="BQ106" s="157">
        <f>IF('1b-NaturalGas'!$P$91="no","not applicable (based on previous answers)",ROUND(BL106,4))</f>
        <v>0.10100000000000001</v>
      </c>
    </row>
    <row r="107" spans="1:69" x14ac:dyDescent="0.25">
      <c r="O107" s="49"/>
      <c r="AD107" s="157">
        <f t="shared" si="11"/>
        <v>0.10300000000000008</v>
      </c>
      <c r="AE107" s="157">
        <f>IF('1a-Electricity'!$P$77="no","",ROUND(AD107,4))</f>
        <v>0.10299999999999999</v>
      </c>
      <c r="AF107" s="157">
        <f>IF('1a-Electricity'!$P$78="no","",ROUND(AD107,4))</f>
        <v>0.10299999999999999</v>
      </c>
      <c r="AG107" s="157">
        <f>IF('1a-Electricity'!$P$79="no","",ROUND(AD107,4))</f>
        <v>0.10299999999999999</v>
      </c>
      <c r="BC107" s="49"/>
      <c r="BL107" s="157">
        <f t="shared" si="14"/>
        <v>0.10200000000000008</v>
      </c>
      <c r="BM107" s="157">
        <f>IF('1b-NaturalGas'!$P$87="no","",ROUND(BL107,4))</f>
        <v>0.10199999999999999</v>
      </c>
      <c r="BN107" s="157">
        <f>IF('1b-NaturalGas'!$P$88="no","",ROUND(BL107,4))</f>
        <v>0.10199999999999999</v>
      </c>
      <c r="BO107" s="157">
        <f>IF('1b-NaturalGas'!$P$89="no","",ROUND(BL107,4))</f>
        <v>0.10199999999999999</v>
      </c>
      <c r="BP107" s="157">
        <f>IF('1b-NaturalGas'!$P$90="no","not applicable (based on previous answers)",ROUND(BL107,4))</f>
        <v>0.10199999999999999</v>
      </c>
      <c r="BQ107" s="157">
        <f>IF('1b-NaturalGas'!$P$91="no","not applicable (based on previous answers)",ROUND(BL107,4))</f>
        <v>0.10199999999999999</v>
      </c>
    </row>
    <row r="108" spans="1:69" x14ac:dyDescent="0.25">
      <c r="O108" s="49"/>
      <c r="AD108" s="157">
        <f t="shared" si="11"/>
        <v>0.10400000000000008</v>
      </c>
      <c r="AE108" s="157">
        <f>IF('1a-Electricity'!$P$77="no","",ROUND(AD108,4))</f>
        <v>0.104</v>
      </c>
      <c r="AF108" s="157">
        <f>IF('1a-Electricity'!$P$78="no","",ROUND(AD108,4))</f>
        <v>0.104</v>
      </c>
      <c r="AG108" s="157">
        <f>IF('1a-Electricity'!$P$79="no","",ROUND(AD108,4))</f>
        <v>0.104</v>
      </c>
      <c r="BC108" s="49"/>
      <c r="BL108" s="157">
        <f t="shared" si="14"/>
        <v>0.10300000000000008</v>
      </c>
      <c r="BM108" s="157">
        <f>IF('1b-NaturalGas'!$P$87="no","",ROUND(BL108,4))</f>
        <v>0.10299999999999999</v>
      </c>
      <c r="BN108" s="157">
        <f>IF('1b-NaturalGas'!$P$88="no","",ROUND(BL108,4))</f>
        <v>0.10299999999999999</v>
      </c>
      <c r="BO108" s="157">
        <f>IF('1b-NaturalGas'!$P$89="no","",ROUND(BL108,4))</f>
        <v>0.10299999999999999</v>
      </c>
      <c r="BP108" s="157">
        <f>IF('1b-NaturalGas'!$P$90="no","not applicable (based on previous answers)",ROUND(BL108,4))</f>
        <v>0.10299999999999999</v>
      </c>
      <c r="BQ108" s="157">
        <f>IF('1b-NaturalGas'!$P$91="no","not applicable (based on previous answers)",ROUND(BL108,4))</f>
        <v>0.10299999999999999</v>
      </c>
    </row>
    <row r="109" spans="1:69" x14ac:dyDescent="0.25">
      <c r="O109" s="49"/>
      <c r="AD109" s="157">
        <f t="shared" si="11"/>
        <v>0.10500000000000008</v>
      </c>
      <c r="AE109" s="157">
        <f>IF('1a-Electricity'!$P$77="no","",ROUND(AD109,4))</f>
        <v>0.105</v>
      </c>
      <c r="AF109" s="157">
        <f>IF('1a-Electricity'!$P$78="no","",ROUND(AD109,4))</f>
        <v>0.105</v>
      </c>
      <c r="AG109" s="157">
        <f>IF('1a-Electricity'!$P$79="no","",ROUND(AD109,4))</f>
        <v>0.105</v>
      </c>
      <c r="BC109" s="49"/>
      <c r="BL109" s="157">
        <f t="shared" si="14"/>
        <v>0.10400000000000008</v>
      </c>
      <c r="BM109" s="157">
        <f>IF('1b-NaturalGas'!$P$87="no","",ROUND(BL109,4))</f>
        <v>0.104</v>
      </c>
      <c r="BN109" s="157">
        <f>IF('1b-NaturalGas'!$P$88="no","",ROUND(BL109,4))</f>
        <v>0.104</v>
      </c>
      <c r="BO109" s="157">
        <f>IF('1b-NaturalGas'!$P$89="no","",ROUND(BL109,4))</f>
        <v>0.104</v>
      </c>
      <c r="BP109" s="157">
        <f>IF('1b-NaturalGas'!$P$90="no","not applicable (based on previous answers)",ROUND(BL109,4))</f>
        <v>0.104</v>
      </c>
      <c r="BQ109" s="157">
        <f>IF('1b-NaturalGas'!$P$91="no","not applicable (based on previous answers)",ROUND(BL109,4))</f>
        <v>0.104</v>
      </c>
    </row>
    <row r="110" spans="1:69" x14ac:dyDescent="0.25">
      <c r="O110" s="49"/>
      <c r="AD110" s="157">
        <f t="shared" si="11"/>
        <v>0.10600000000000008</v>
      </c>
      <c r="AE110" s="157">
        <f>IF('1a-Electricity'!$P$77="no","",ROUND(AD110,4))</f>
        <v>0.106</v>
      </c>
      <c r="AF110" s="157">
        <f>IF('1a-Electricity'!$P$78="no","",ROUND(AD110,4))</f>
        <v>0.106</v>
      </c>
      <c r="AG110" s="157">
        <f>IF('1a-Electricity'!$P$79="no","",ROUND(AD110,4))</f>
        <v>0.106</v>
      </c>
      <c r="BC110" s="49"/>
      <c r="BL110" s="157">
        <f t="shared" si="14"/>
        <v>0.10500000000000008</v>
      </c>
      <c r="BM110" s="157">
        <f>IF('1b-NaturalGas'!$P$87="no","",ROUND(BL110,4))</f>
        <v>0.105</v>
      </c>
      <c r="BN110" s="157">
        <f>IF('1b-NaturalGas'!$P$88="no","",ROUND(BL110,4))</f>
        <v>0.105</v>
      </c>
      <c r="BO110" s="157">
        <f>IF('1b-NaturalGas'!$P$89="no","",ROUND(BL110,4))</f>
        <v>0.105</v>
      </c>
      <c r="BP110" s="157">
        <f>IF('1b-NaturalGas'!$P$90="no","not applicable (based on previous answers)",ROUND(BL110,4))</f>
        <v>0.105</v>
      </c>
      <c r="BQ110" s="157">
        <f>IF('1b-NaturalGas'!$P$91="no","not applicable (based on previous answers)",ROUND(BL110,4))</f>
        <v>0.105</v>
      </c>
    </row>
    <row r="111" spans="1:69" x14ac:dyDescent="0.25">
      <c r="O111" s="49"/>
      <c r="AD111" s="157">
        <f t="shared" si="11"/>
        <v>0.10700000000000008</v>
      </c>
      <c r="AE111" s="157">
        <f>IF('1a-Electricity'!$P$77="no","",ROUND(AD111,4))</f>
        <v>0.107</v>
      </c>
      <c r="AF111" s="157">
        <f>IF('1a-Electricity'!$P$78="no","",ROUND(AD111,4))</f>
        <v>0.107</v>
      </c>
      <c r="AG111" s="157">
        <f>IF('1a-Electricity'!$P$79="no","",ROUND(AD111,4))</f>
        <v>0.107</v>
      </c>
      <c r="BC111" s="49"/>
      <c r="BL111" s="157">
        <f t="shared" si="14"/>
        <v>0.10600000000000008</v>
      </c>
      <c r="BM111" s="157">
        <f>IF('1b-NaturalGas'!$P$87="no","",ROUND(BL111,4))</f>
        <v>0.106</v>
      </c>
      <c r="BN111" s="157">
        <f>IF('1b-NaturalGas'!$P$88="no","",ROUND(BL111,4))</f>
        <v>0.106</v>
      </c>
      <c r="BO111" s="157">
        <f>IF('1b-NaturalGas'!$P$89="no","",ROUND(BL111,4))</f>
        <v>0.106</v>
      </c>
      <c r="BP111" s="157">
        <f>IF('1b-NaturalGas'!$P$90="no","not applicable (based on previous answers)",ROUND(BL111,4))</f>
        <v>0.106</v>
      </c>
      <c r="BQ111" s="157">
        <f>IF('1b-NaturalGas'!$P$91="no","not applicable (based on previous answers)",ROUND(BL111,4))</f>
        <v>0.106</v>
      </c>
    </row>
    <row r="112" spans="1:69" x14ac:dyDescent="0.25">
      <c r="O112" s="49"/>
      <c r="AD112" s="157">
        <f t="shared" si="11"/>
        <v>0.10800000000000008</v>
      </c>
      <c r="AE112" s="157">
        <f>IF('1a-Electricity'!$P$77="no","",ROUND(AD112,4))</f>
        <v>0.108</v>
      </c>
      <c r="AF112" s="157">
        <f>IF('1a-Electricity'!$P$78="no","",ROUND(AD112,4))</f>
        <v>0.108</v>
      </c>
      <c r="AG112" s="157">
        <f>IF('1a-Electricity'!$P$79="no","",ROUND(AD112,4))</f>
        <v>0.108</v>
      </c>
      <c r="BC112" s="49"/>
      <c r="BL112" s="157">
        <f t="shared" si="14"/>
        <v>0.10700000000000008</v>
      </c>
      <c r="BM112" s="157">
        <f>IF('1b-NaturalGas'!$P$87="no","",ROUND(BL112,4))</f>
        <v>0.107</v>
      </c>
      <c r="BN112" s="157">
        <f>IF('1b-NaturalGas'!$P$88="no","",ROUND(BL112,4))</f>
        <v>0.107</v>
      </c>
      <c r="BO112" s="157">
        <f>IF('1b-NaturalGas'!$P$89="no","",ROUND(BL112,4))</f>
        <v>0.107</v>
      </c>
      <c r="BP112" s="157">
        <f>IF('1b-NaturalGas'!$P$90="no","not applicable (based on previous answers)",ROUND(BL112,4))</f>
        <v>0.107</v>
      </c>
      <c r="BQ112" s="157">
        <f>IF('1b-NaturalGas'!$P$91="no","not applicable (based on previous answers)",ROUND(BL112,4))</f>
        <v>0.107</v>
      </c>
    </row>
    <row r="113" spans="15:69" x14ac:dyDescent="0.25">
      <c r="O113" s="49"/>
      <c r="AD113" s="157">
        <f t="shared" si="11"/>
        <v>0.10900000000000008</v>
      </c>
      <c r="AE113" s="157">
        <f>IF('1a-Electricity'!$P$77="no","",ROUND(AD113,4))</f>
        <v>0.109</v>
      </c>
      <c r="AF113" s="157">
        <f>IF('1a-Electricity'!$P$78="no","",ROUND(AD113,4))</f>
        <v>0.109</v>
      </c>
      <c r="AG113" s="157">
        <f>IF('1a-Electricity'!$P$79="no","",ROUND(AD113,4))</f>
        <v>0.109</v>
      </c>
      <c r="BC113" s="49"/>
      <c r="BL113" s="157">
        <f t="shared" si="14"/>
        <v>0.10800000000000008</v>
      </c>
      <c r="BM113" s="157">
        <f>IF('1b-NaturalGas'!$P$87="no","",ROUND(BL113,4))</f>
        <v>0.108</v>
      </c>
      <c r="BN113" s="157">
        <f>IF('1b-NaturalGas'!$P$88="no","",ROUND(BL113,4))</f>
        <v>0.108</v>
      </c>
      <c r="BO113" s="157">
        <f>IF('1b-NaturalGas'!$P$89="no","",ROUND(BL113,4))</f>
        <v>0.108</v>
      </c>
      <c r="BP113" s="157">
        <f>IF('1b-NaturalGas'!$P$90="no","not applicable (based on previous answers)",ROUND(BL113,4))</f>
        <v>0.108</v>
      </c>
      <c r="BQ113" s="157">
        <f>IF('1b-NaturalGas'!$P$91="no","not applicable (based on previous answers)",ROUND(BL113,4))</f>
        <v>0.108</v>
      </c>
    </row>
    <row r="114" spans="15:69" x14ac:dyDescent="0.25">
      <c r="O114" s="49"/>
      <c r="AD114" s="157">
        <f t="shared" si="11"/>
        <v>0.11000000000000008</v>
      </c>
      <c r="AE114" s="157">
        <f>IF('1a-Electricity'!$P$77="no","",ROUND(AD114,4))</f>
        <v>0.11</v>
      </c>
      <c r="AF114" s="157">
        <f>IF('1a-Electricity'!$P$78="no","",ROUND(AD114,4))</f>
        <v>0.11</v>
      </c>
      <c r="AG114" s="157">
        <f>IF('1a-Electricity'!$P$79="no","",ROUND(AD114,4))</f>
        <v>0.11</v>
      </c>
      <c r="BC114" s="49"/>
      <c r="BL114" s="157">
        <f t="shared" si="14"/>
        <v>0.10900000000000008</v>
      </c>
      <c r="BM114" s="157">
        <f>IF('1b-NaturalGas'!$P$87="no","",ROUND(BL114,4))</f>
        <v>0.109</v>
      </c>
      <c r="BN114" s="157">
        <f>IF('1b-NaturalGas'!$P$88="no","",ROUND(BL114,4))</f>
        <v>0.109</v>
      </c>
      <c r="BO114" s="157">
        <f>IF('1b-NaturalGas'!$P$89="no","",ROUND(BL114,4))</f>
        <v>0.109</v>
      </c>
      <c r="BP114" s="157">
        <f>IF('1b-NaturalGas'!$P$90="no","not applicable (based on previous answers)",ROUND(BL114,4))</f>
        <v>0.109</v>
      </c>
      <c r="BQ114" s="157">
        <f>IF('1b-NaturalGas'!$P$91="no","not applicable (based on previous answers)",ROUND(BL114,4))</f>
        <v>0.109</v>
      </c>
    </row>
    <row r="115" spans="15:69" x14ac:dyDescent="0.25">
      <c r="O115" s="49"/>
      <c r="AD115" s="157">
        <f t="shared" si="11"/>
        <v>0.11100000000000008</v>
      </c>
      <c r="AE115" s="157">
        <f>IF('1a-Electricity'!$P$77="no","",ROUND(AD115,4))</f>
        <v>0.111</v>
      </c>
      <c r="AF115" s="157">
        <f>IF('1a-Electricity'!$P$78="no","",ROUND(AD115,4))</f>
        <v>0.111</v>
      </c>
      <c r="AG115" s="157">
        <f>IF('1a-Electricity'!$P$79="no","",ROUND(AD115,4))</f>
        <v>0.111</v>
      </c>
      <c r="BC115" s="49"/>
      <c r="BL115" s="157">
        <f t="shared" si="14"/>
        <v>0.11000000000000008</v>
      </c>
      <c r="BM115" s="157">
        <f>IF('1b-NaturalGas'!$P$87="no","",ROUND(BL115,4))</f>
        <v>0.11</v>
      </c>
      <c r="BN115" s="157">
        <f>IF('1b-NaturalGas'!$P$88="no","",ROUND(BL115,4))</f>
        <v>0.11</v>
      </c>
      <c r="BO115" s="157">
        <f>IF('1b-NaturalGas'!$P$89="no","",ROUND(BL115,4))</f>
        <v>0.11</v>
      </c>
      <c r="BP115" s="157">
        <f>IF('1b-NaturalGas'!$P$90="no","not applicable (based on previous answers)",ROUND(BL115,4))</f>
        <v>0.11</v>
      </c>
      <c r="BQ115" s="157">
        <f>IF('1b-NaturalGas'!$P$91="no","not applicable (based on previous answers)",ROUND(BL115,4))</f>
        <v>0.11</v>
      </c>
    </row>
    <row r="116" spans="15:69" x14ac:dyDescent="0.25">
      <c r="O116" s="49"/>
      <c r="AD116" s="157">
        <f t="shared" si="11"/>
        <v>0.11200000000000009</v>
      </c>
      <c r="AE116" s="157">
        <f>IF('1a-Electricity'!$P$77="no","",ROUND(AD116,4))</f>
        <v>0.112</v>
      </c>
      <c r="AF116" s="157">
        <f>IF('1a-Electricity'!$P$78="no","",ROUND(AD116,4))</f>
        <v>0.112</v>
      </c>
      <c r="AG116" s="157">
        <f>IF('1a-Electricity'!$P$79="no","",ROUND(AD116,4))</f>
        <v>0.112</v>
      </c>
      <c r="BC116" s="49"/>
      <c r="BL116" s="157">
        <f t="shared" si="14"/>
        <v>0.11100000000000008</v>
      </c>
      <c r="BM116" s="157">
        <f>IF('1b-NaturalGas'!$P$87="no","",ROUND(BL116,4))</f>
        <v>0.111</v>
      </c>
      <c r="BN116" s="157">
        <f>IF('1b-NaturalGas'!$P$88="no","",ROUND(BL116,4))</f>
        <v>0.111</v>
      </c>
      <c r="BO116" s="157">
        <f>IF('1b-NaturalGas'!$P$89="no","",ROUND(BL116,4))</f>
        <v>0.111</v>
      </c>
      <c r="BP116" s="157">
        <f>IF('1b-NaturalGas'!$P$90="no","not applicable (based on previous answers)",ROUND(BL116,4))</f>
        <v>0.111</v>
      </c>
      <c r="BQ116" s="157">
        <f>IF('1b-NaturalGas'!$P$91="no","not applicable (based on previous answers)",ROUND(BL116,4))</f>
        <v>0.111</v>
      </c>
    </row>
    <row r="117" spans="15:69" x14ac:dyDescent="0.25">
      <c r="O117" s="49"/>
      <c r="AD117" s="157">
        <f t="shared" si="11"/>
        <v>0.11300000000000009</v>
      </c>
      <c r="AE117" s="157">
        <f>IF('1a-Electricity'!$P$77="no","",ROUND(AD117,4))</f>
        <v>0.113</v>
      </c>
      <c r="AF117" s="157">
        <f>IF('1a-Electricity'!$P$78="no","",ROUND(AD117,4))</f>
        <v>0.113</v>
      </c>
      <c r="AG117" s="157">
        <f>IF('1a-Electricity'!$P$79="no","",ROUND(AD117,4))</f>
        <v>0.113</v>
      </c>
      <c r="BC117" s="49"/>
      <c r="BL117" s="157">
        <f t="shared" si="14"/>
        <v>0.11200000000000009</v>
      </c>
      <c r="BM117" s="157">
        <f>IF('1b-NaturalGas'!$P$87="no","",ROUND(BL117,4))</f>
        <v>0.112</v>
      </c>
      <c r="BN117" s="157">
        <f>IF('1b-NaturalGas'!$P$88="no","",ROUND(BL117,4))</f>
        <v>0.112</v>
      </c>
      <c r="BO117" s="157">
        <f>IF('1b-NaturalGas'!$P$89="no","",ROUND(BL117,4))</f>
        <v>0.112</v>
      </c>
      <c r="BP117" s="157">
        <f>IF('1b-NaturalGas'!$P$90="no","not applicable (based on previous answers)",ROUND(BL117,4))</f>
        <v>0.112</v>
      </c>
      <c r="BQ117" s="157">
        <f>IF('1b-NaturalGas'!$P$91="no","not applicable (based on previous answers)",ROUND(BL117,4))</f>
        <v>0.112</v>
      </c>
    </row>
    <row r="118" spans="15:69" x14ac:dyDescent="0.25">
      <c r="O118" s="49"/>
      <c r="AD118" s="157">
        <f t="shared" si="11"/>
        <v>0.11400000000000009</v>
      </c>
      <c r="AE118" s="157">
        <f>IF('1a-Electricity'!$P$77="no","",ROUND(AD118,4))</f>
        <v>0.114</v>
      </c>
      <c r="AF118" s="157">
        <f>IF('1a-Electricity'!$P$78="no","",ROUND(AD118,4))</f>
        <v>0.114</v>
      </c>
      <c r="AG118" s="157">
        <f>IF('1a-Electricity'!$P$79="no","",ROUND(AD118,4))</f>
        <v>0.114</v>
      </c>
      <c r="BC118" s="49"/>
      <c r="BL118" s="157">
        <f t="shared" si="14"/>
        <v>0.11300000000000009</v>
      </c>
      <c r="BM118" s="157">
        <f>IF('1b-NaturalGas'!$P$87="no","",ROUND(BL118,4))</f>
        <v>0.113</v>
      </c>
      <c r="BN118" s="157">
        <f>IF('1b-NaturalGas'!$P$88="no","",ROUND(BL118,4))</f>
        <v>0.113</v>
      </c>
      <c r="BO118" s="157">
        <f>IF('1b-NaturalGas'!$P$89="no","",ROUND(BL118,4))</f>
        <v>0.113</v>
      </c>
      <c r="BP118" s="157">
        <f>IF('1b-NaturalGas'!$P$90="no","not applicable (based on previous answers)",ROUND(BL118,4))</f>
        <v>0.113</v>
      </c>
      <c r="BQ118" s="157">
        <f>IF('1b-NaturalGas'!$P$91="no","not applicable (based on previous answers)",ROUND(BL118,4))</f>
        <v>0.113</v>
      </c>
    </row>
    <row r="119" spans="15:69" x14ac:dyDescent="0.25">
      <c r="O119" s="49"/>
      <c r="AD119" s="157">
        <f t="shared" si="11"/>
        <v>0.11500000000000009</v>
      </c>
      <c r="AE119" s="157">
        <f>IF('1a-Electricity'!$P$77="no","",ROUND(AD119,4))</f>
        <v>0.115</v>
      </c>
      <c r="AF119" s="157">
        <f>IF('1a-Electricity'!$P$78="no","",ROUND(AD119,4))</f>
        <v>0.115</v>
      </c>
      <c r="AG119" s="157">
        <f>IF('1a-Electricity'!$P$79="no","",ROUND(AD119,4))</f>
        <v>0.115</v>
      </c>
      <c r="BC119" s="49"/>
      <c r="BL119" s="157">
        <f t="shared" si="14"/>
        <v>0.11400000000000009</v>
      </c>
      <c r="BM119" s="157">
        <f>IF('1b-NaturalGas'!$P$87="no","",ROUND(BL119,4))</f>
        <v>0.114</v>
      </c>
      <c r="BN119" s="157">
        <f>IF('1b-NaturalGas'!$P$88="no","",ROUND(BL119,4))</f>
        <v>0.114</v>
      </c>
      <c r="BO119" s="157">
        <f>IF('1b-NaturalGas'!$P$89="no","",ROUND(BL119,4))</f>
        <v>0.114</v>
      </c>
      <c r="BP119" s="157">
        <f>IF('1b-NaturalGas'!$P$90="no","not applicable (based on previous answers)",ROUND(BL119,4))</f>
        <v>0.114</v>
      </c>
      <c r="BQ119" s="157">
        <f>IF('1b-NaturalGas'!$P$91="no","not applicable (based on previous answers)",ROUND(BL119,4))</f>
        <v>0.114</v>
      </c>
    </row>
    <row r="120" spans="15:69" x14ac:dyDescent="0.25">
      <c r="O120" s="49"/>
      <c r="AD120" s="157">
        <f t="shared" si="11"/>
        <v>0.11600000000000009</v>
      </c>
      <c r="AE120" s="157">
        <f>IF('1a-Electricity'!$P$77="no","",ROUND(AD120,4))</f>
        <v>0.11600000000000001</v>
      </c>
      <c r="AF120" s="157">
        <f>IF('1a-Electricity'!$P$78="no","",ROUND(AD120,4))</f>
        <v>0.11600000000000001</v>
      </c>
      <c r="AG120" s="157">
        <f>IF('1a-Electricity'!$P$79="no","",ROUND(AD120,4))</f>
        <v>0.11600000000000001</v>
      </c>
      <c r="BC120" s="49"/>
      <c r="BL120" s="157">
        <f t="shared" si="14"/>
        <v>0.11500000000000009</v>
      </c>
      <c r="BM120" s="157">
        <f>IF('1b-NaturalGas'!$P$87="no","",ROUND(BL120,4))</f>
        <v>0.115</v>
      </c>
      <c r="BN120" s="157">
        <f>IF('1b-NaturalGas'!$P$88="no","",ROUND(BL120,4))</f>
        <v>0.115</v>
      </c>
      <c r="BO120" s="157">
        <f>IF('1b-NaturalGas'!$P$89="no","",ROUND(BL120,4))</f>
        <v>0.115</v>
      </c>
      <c r="BP120" s="157">
        <f>IF('1b-NaturalGas'!$P$90="no","not applicable (based on previous answers)",ROUND(BL120,4))</f>
        <v>0.115</v>
      </c>
      <c r="BQ120" s="157">
        <f>IF('1b-NaturalGas'!$P$91="no","not applicable (based on previous answers)",ROUND(BL120,4))</f>
        <v>0.115</v>
      </c>
    </row>
    <row r="121" spans="15:69" x14ac:dyDescent="0.25">
      <c r="O121" s="49"/>
      <c r="AD121" s="157">
        <f t="shared" si="11"/>
        <v>0.11700000000000009</v>
      </c>
      <c r="AE121" s="157">
        <f>IF('1a-Electricity'!$P$77="no","",ROUND(AD121,4))</f>
        <v>0.11700000000000001</v>
      </c>
      <c r="AF121" s="157">
        <f>IF('1a-Electricity'!$P$78="no","",ROUND(AD121,4))</f>
        <v>0.11700000000000001</v>
      </c>
      <c r="AG121" s="157">
        <f>IF('1a-Electricity'!$P$79="no","",ROUND(AD121,4))</f>
        <v>0.11700000000000001</v>
      </c>
      <c r="BC121" s="49"/>
      <c r="BL121" s="157">
        <f t="shared" si="14"/>
        <v>0.11600000000000009</v>
      </c>
      <c r="BM121" s="157">
        <f>IF('1b-NaturalGas'!$P$87="no","",ROUND(BL121,4))</f>
        <v>0.11600000000000001</v>
      </c>
      <c r="BN121" s="157">
        <f>IF('1b-NaturalGas'!$P$88="no","",ROUND(BL121,4))</f>
        <v>0.11600000000000001</v>
      </c>
      <c r="BO121" s="157">
        <f>IF('1b-NaturalGas'!$P$89="no","",ROUND(BL121,4))</f>
        <v>0.11600000000000001</v>
      </c>
      <c r="BP121" s="157">
        <f>IF('1b-NaturalGas'!$P$90="no","not applicable (based on previous answers)",ROUND(BL121,4))</f>
        <v>0.11600000000000001</v>
      </c>
      <c r="BQ121" s="157">
        <f>IF('1b-NaturalGas'!$P$91="no","not applicable (based on previous answers)",ROUND(BL121,4))</f>
        <v>0.11600000000000001</v>
      </c>
    </row>
    <row r="122" spans="15:69" x14ac:dyDescent="0.25">
      <c r="O122" s="49"/>
      <c r="AD122" s="157">
        <f t="shared" si="11"/>
        <v>0.11800000000000009</v>
      </c>
      <c r="AE122" s="157">
        <f>IF('1a-Electricity'!$P$77="no","",ROUND(AD122,4))</f>
        <v>0.11799999999999999</v>
      </c>
      <c r="AF122" s="157">
        <f>IF('1a-Electricity'!$P$78="no","",ROUND(AD122,4))</f>
        <v>0.11799999999999999</v>
      </c>
      <c r="AG122" s="157">
        <f>IF('1a-Electricity'!$P$79="no","",ROUND(AD122,4))</f>
        <v>0.11799999999999999</v>
      </c>
      <c r="BC122" s="49"/>
      <c r="BL122" s="157">
        <f t="shared" si="14"/>
        <v>0.11700000000000009</v>
      </c>
      <c r="BM122" s="157">
        <f>IF('1b-NaturalGas'!$P$87="no","",ROUND(BL122,4))</f>
        <v>0.11700000000000001</v>
      </c>
      <c r="BN122" s="157">
        <f>IF('1b-NaturalGas'!$P$88="no","",ROUND(BL122,4))</f>
        <v>0.11700000000000001</v>
      </c>
      <c r="BO122" s="157">
        <f>IF('1b-NaturalGas'!$P$89="no","",ROUND(BL122,4))</f>
        <v>0.11700000000000001</v>
      </c>
      <c r="BP122" s="157">
        <f>IF('1b-NaturalGas'!$P$90="no","not applicable (based on previous answers)",ROUND(BL122,4))</f>
        <v>0.11700000000000001</v>
      </c>
      <c r="BQ122" s="157">
        <f>IF('1b-NaturalGas'!$P$91="no","not applicable (based on previous answers)",ROUND(BL122,4))</f>
        <v>0.11700000000000001</v>
      </c>
    </row>
    <row r="123" spans="15:69" x14ac:dyDescent="0.25">
      <c r="O123" s="49"/>
      <c r="AD123" s="157">
        <f t="shared" si="11"/>
        <v>0.11900000000000009</v>
      </c>
      <c r="AE123" s="157">
        <f>IF('1a-Electricity'!$P$77="no","",ROUND(AD123,4))</f>
        <v>0.11899999999999999</v>
      </c>
      <c r="AF123" s="157">
        <f>IF('1a-Electricity'!$P$78="no","",ROUND(AD123,4))</f>
        <v>0.11899999999999999</v>
      </c>
      <c r="AG123" s="157">
        <f>IF('1a-Electricity'!$P$79="no","",ROUND(AD123,4))</f>
        <v>0.11899999999999999</v>
      </c>
      <c r="BC123" s="49"/>
      <c r="BL123" s="157">
        <f t="shared" si="14"/>
        <v>0.11800000000000009</v>
      </c>
      <c r="BM123" s="157">
        <f>IF('1b-NaturalGas'!$P$87="no","",ROUND(BL123,4))</f>
        <v>0.11799999999999999</v>
      </c>
      <c r="BN123" s="157">
        <f>IF('1b-NaturalGas'!$P$88="no","",ROUND(BL123,4))</f>
        <v>0.11799999999999999</v>
      </c>
      <c r="BO123" s="157">
        <f>IF('1b-NaturalGas'!$P$89="no","",ROUND(BL123,4))</f>
        <v>0.11799999999999999</v>
      </c>
      <c r="BP123" s="157">
        <f>IF('1b-NaturalGas'!$P$90="no","not applicable (based on previous answers)",ROUND(BL123,4))</f>
        <v>0.11799999999999999</v>
      </c>
      <c r="BQ123" s="157">
        <f>IF('1b-NaturalGas'!$P$91="no","not applicable (based on previous answers)",ROUND(BL123,4))</f>
        <v>0.11799999999999999</v>
      </c>
    </row>
    <row r="124" spans="15:69" x14ac:dyDescent="0.25">
      <c r="O124" s="49"/>
      <c r="AD124" s="157">
        <f t="shared" si="11"/>
        <v>0.12000000000000009</v>
      </c>
      <c r="AE124" s="157">
        <f>IF('1a-Electricity'!$P$77="no","",ROUND(AD124,4))</f>
        <v>0.12</v>
      </c>
      <c r="AF124" s="157">
        <f>IF('1a-Electricity'!$P$78="no","",ROUND(AD124,4))</f>
        <v>0.12</v>
      </c>
      <c r="AG124" s="157">
        <f>IF('1a-Electricity'!$P$79="no","",ROUND(AD124,4))</f>
        <v>0.12</v>
      </c>
      <c r="BC124" s="49"/>
      <c r="BL124" s="157">
        <f t="shared" si="14"/>
        <v>0.11900000000000009</v>
      </c>
      <c r="BM124" s="157">
        <f>IF('1b-NaturalGas'!$P$87="no","",ROUND(BL124,4))</f>
        <v>0.11899999999999999</v>
      </c>
      <c r="BN124" s="157">
        <f>IF('1b-NaturalGas'!$P$88="no","",ROUND(BL124,4))</f>
        <v>0.11899999999999999</v>
      </c>
      <c r="BO124" s="157">
        <f>IF('1b-NaturalGas'!$P$89="no","",ROUND(BL124,4))</f>
        <v>0.11899999999999999</v>
      </c>
      <c r="BP124" s="157">
        <f>IF('1b-NaturalGas'!$P$90="no","not applicable (based on previous answers)",ROUND(BL124,4))</f>
        <v>0.11899999999999999</v>
      </c>
      <c r="BQ124" s="157">
        <f>IF('1b-NaturalGas'!$P$91="no","not applicable (based on previous answers)",ROUND(BL124,4))</f>
        <v>0.11899999999999999</v>
      </c>
    </row>
    <row r="125" spans="15:69" x14ac:dyDescent="0.25">
      <c r="O125" s="49"/>
      <c r="AD125" s="157">
        <f t="shared" ref="AD125:AD188" si="15">AD124+0.001</f>
        <v>0.12100000000000009</v>
      </c>
      <c r="AE125" s="157">
        <f>IF('1a-Electricity'!$P$77="no","",ROUND(AD125,4))</f>
        <v>0.121</v>
      </c>
      <c r="AF125" s="157">
        <f>IF('1a-Electricity'!$P$78="no","",ROUND(AD125,4))</f>
        <v>0.121</v>
      </c>
      <c r="AG125" s="157">
        <f>IF('1a-Electricity'!$P$79="no","",ROUND(AD125,4))</f>
        <v>0.121</v>
      </c>
      <c r="BC125" s="49"/>
      <c r="BL125" s="157">
        <f t="shared" si="14"/>
        <v>0.12000000000000009</v>
      </c>
      <c r="BM125" s="157">
        <f>IF('1b-NaturalGas'!$P$87="no","",ROUND(BL125,4))</f>
        <v>0.12</v>
      </c>
      <c r="BN125" s="157">
        <f>IF('1b-NaturalGas'!$P$88="no","",ROUND(BL125,4))</f>
        <v>0.12</v>
      </c>
      <c r="BO125" s="157">
        <f>IF('1b-NaturalGas'!$P$89="no","",ROUND(BL125,4))</f>
        <v>0.12</v>
      </c>
      <c r="BP125" s="157">
        <f>IF('1b-NaturalGas'!$P$90="no","not applicable (based on previous answers)",ROUND(BL125,4))</f>
        <v>0.12</v>
      </c>
      <c r="BQ125" s="157">
        <f>IF('1b-NaturalGas'!$P$91="no","not applicable (based on previous answers)",ROUND(BL125,4))</f>
        <v>0.12</v>
      </c>
    </row>
    <row r="126" spans="15:69" x14ac:dyDescent="0.25">
      <c r="O126" s="49"/>
      <c r="AD126" s="157">
        <f t="shared" si="15"/>
        <v>0.12200000000000009</v>
      </c>
      <c r="AE126" s="157">
        <f>IF('1a-Electricity'!$P$77="no","",ROUND(AD126,4))</f>
        <v>0.122</v>
      </c>
      <c r="AF126" s="157">
        <f>IF('1a-Electricity'!$P$78="no","",ROUND(AD126,4))</f>
        <v>0.122</v>
      </c>
      <c r="AG126" s="157">
        <f>IF('1a-Electricity'!$P$79="no","",ROUND(AD126,4))</f>
        <v>0.122</v>
      </c>
      <c r="BC126" s="49"/>
      <c r="BL126" s="157">
        <f t="shared" ref="BL126:BL189" si="16">BL125+0.001</f>
        <v>0.12100000000000009</v>
      </c>
      <c r="BM126" s="157">
        <f>IF('1b-NaturalGas'!$P$87="no","",ROUND(BL126,4))</f>
        <v>0.121</v>
      </c>
      <c r="BN126" s="157">
        <f>IF('1b-NaturalGas'!$P$88="no","",ROUND(BL126,4))</f>
        <v>0.121</v>
      </c>
      <c r="BO126" s="157">
        <f>IF('1b-NaturalGas'!$P$89="no","",ROUND(BL126,4))</f>
        <v>0.121</v>
      </c>
      <c r="BP126" s="157">
        <f>IF('1b-NaturalGas'!$P$90="no","not applicable (based on previous answers)",ROUND(BL126,4))</f>
        <v>0.121</v>
      </c>
      <c r="BQ126" s="157">
        <f>IF('1b-NaturalGas'!$P$91="no","not applicable (based on previous answers)",ROUND(BL126,4))</f>
        <v>0.121</v>
      </c>
    </row>
    <row r="127" spans="15:69" x14ac:dyDescent="0.25">
      <c r="O127" s="49"/>
      <c r="AD127" s="157">
        <f t="shared" si="15"/>
        <v>0.1230000000000001</v>
      </c>
      <c r="AE127" s="157">
        <f>IF('1a-Electricity'!$P$77="no","",ROUND(AD127,4))</f>
        <v>0.123</v>
      </c>
      <c r="AF127" s="157">
        <f>IF('1a-Electricity'!$P$78="no","",ROUND(AD127,4))</f>
        <v>0.123</v>
      </c>
      <c r="AG127" s="157">
        <f>IF('1a-Electricity'!$P$79="no","",ROUND(AD127,4))</f>
        <v>0.123</v>
      </c>
      <c r="BC127" s="49"/>
      <c r="BL127" s="157">
        <f t="shared" si="16"/>
        <v>0.12200000000000009</v>
      </c>
      <c r="BM127" s="157">
        <f>IF('1b-NaturalGas'!$P$87="no","",ROUND(BL127,4))</f>
        <v>0.122</v>
      </c>
      <c r="BN127" s="157">
        <f>IF('1b-NaturalGas'!$P$88="no","",ROUND(BL127,4))</f>
        <v>0.122</v>
      </c>
      <c r="BO127" s="157">
        <f>IF('1b-NaturalGas'!$P$89="no","",ROUND(BL127,4))</f>
        <v>0.122</v>
      </c>
      <c r="BP127" s="157">
        <f>IF('1b-NaturalGas'!$P$90="no","not applicable (based on previous answers)",ROUND(BL127,4))</f>
        <v>0.122</v>
      </c>
      <c r="BQ127" s="157">
        <f>IF('1b-NaturalGas'!$P$91="no","not applicable (based on previous answers)",ROUND(BL127,4))</f>
        <v>0.122</v>
      </c>
    </row>
    <row r="128" spans="15:69" x14ac:dyDescent="0.25">
      <c r="O128" s="49"/>
      <c r="AD128" s="157">
        <f t="shared" si="15"/>
        <v>0.1240000000000001</v>
      </c>
      <c r="AE128" s="157">
        <f>IF('1a-Electricity'!$P$77="no","",ROUND(AD128,4))</f>
        <v>0.124</v>
      </c>
      <c r="AF128" s="157">
        <f>IF('1a-Electricity'!$P$78="no","",ROUND(AD128,4))</f>
        <v>0.124</v>
      </c>
      <c r="AG128" s="157">
        <f>IF('1a-Electricity'!$P$79="no","",ROUND(AD128,4))</f>
        <v>0.124</v>
      </c>
      <c r="BC128" s="49"/>
      <c r="BL128" s="157">
        <f t="shared" si="16"/>
        <v>0.1230000000000001</v>
      </c>
      <c r="BM128" s="157">
        <f>IF('1b-NaturalGas'!$P$87="no","",ROUND(BL128,4))</f>
        <v>0.123</v>
      </c>
      <c r="BN128" s="157">
        <f>IF('1b-NaturalGas'!$P$88="no","",ROUND(BL128,4))</f>
        <v>0.123</v>
      </c>
      <c r="BO128" s="157">
        <f>IF('1b-NaturalGas'!$P$89="no","",ROUND(BL128,4))</f>
        <v>0.123</v>
      </c>
      <c r="BP128" s="157">
        <f>IF('1b-NaturalGas'!$P$90="no","not applicable (based on previous answers)",ROUND(BL128,4))</f>
        <v>0.123</v>
      </c>
      <c r="BQ128" s="157">
        <f>IF('1b-NaturalGas'!$P$91="no","not applicable (based on previous answers)",ROUND(BL128,4))</f>
        <v>0.123</v>
      </c>
    </row>
    <row r="129" spans="15:69" x14ac:dyDescent="0.25">
      <c r="O129" s="49"/>
      <c r="AD129" s="157">
        <f t="shared" si="15"/>
        <v>0.12500000000000008</v>
      </c>
      <c r="AE129" s="157">
        <f>IF('1a-Electricity'!$P$77="no","",ROUND(AD129,4))</f>
        <v>0.125</v>
      </c>
      <c r="AF129" s="157">
        <f>IF('1a-Electricity'!$P$78="no","",ROUND(AD129,4))</f>
        <v>0.125</v>
      </c>
      <c r="AG129" s="157">
        <f>IF('1a-Electricity'!$P$79="no","",ROUND(AD129,4))</f>
        <v>0.125</v>
      </c>
      <c r="BC129" s="49"/>
      <c r="BL129" s="157">
        <f t="shared" si="16"/>
        <v>0.1240000000000001</v>
      </c>
      <c r="BM129" s="157">
        <f>IF('1b-NaturalGas'!$P$87="no","",ROUND(BL129,4))</f>
        <v>0.124</v>
      </c>
      <c r="BN129" s="157">
        <f>IF('1b-NaturalGas'!$P$88="no","",ROUND(BL129,4))</f>
        <v>0.124</v>
      </c>
      <c r="BO129" s="157">
        <f>IF('1b-NaturalGas'!$P$89="no","",ROUND(BL129,4))</f>
        <v>0.124</v>
      </c>
      <c r="BP129" s="157">
        <f>IF('1b-NaturalGas'!$P$90="no","not applicable (based on previous answers)",ROUND(BL129,4))</f>
        <v>0.124</v>
      </c>
      <c r="BQ129" s="157">
        <f>IF('1b-NaturalGas'!$P$91="no","not applicable (based on previous answers)",ROUND(BL129,4))</f>
        <v>0.124</v>
      </c>
    </row>
    <row r="130" spans="15:69" x14ac:dyDescent="0.25">
      <c r="O130" s="49"/>
      <c r="AD130" s="157">
        <f t="shared" si="15"/>
        <v>0.12600000000000008</v>
      </c>
      <c r="AE130" s="157">
        <f>IF('1a-Electricity'!$P$77="no","",ROUND(AD130,4))</f>
        <v>0.126</v>
      </c>
      <c r="AF130" s="157">
        <f>IF('1a-Electricity'!$P$78="no","",ROUND(AD130,4))</f>
        <v>0.126</v>
      </c>
      <c r="AG130" s="157">
        <f>IF('1a-Electricity'!$P$79="no","",ROUND(AD130,4))</f>
        <v>0.126</v>
      </c>
      <c r="BC130" s="49"/>
      <c r="BL130" s="157">
        <f t="shared" si="16"/>
        <v>0.12500000000000008</v>
      </c>
      <c r="BM130" s="157">
        <f>IF('1b-NaturalGas'!$P$87="no","",ROUND(BL130,4))</f>
        <v>0.125</v>
      </c>
      <c r="BN130" s="157">
        <f>IF('1b-NaturalGas'!$P$88="no","",ROUND(BL130,4))</f>
        <v>0.125</v>
      </c>
      <c r="BO130" s="157">
        <f>IF('1b-NaturalGas'!$P$89="no","",ROUND(BL130,4))</f>
        <v>0.125</v>
      </c>
      <c r="BP130" s="157">
        <f>IF('1b-NaturalGas'!$P$90="no","not applicable (based on previous answers)",ROUND(BL130,4))</f>
        <v>0.125</v>
      </c>
      <c r="BQ130" s="157">
        <f>IF('1b-NaturalGas'!$P$91="no","not applicable (based on previous answers)",ROUND(BL130,4))</f>
        <v>0.125</v>
      </c>
    </row>
    <row r="131" spans="15:69" x14ac:dyDescent="0.25">
      <c r="O131" s="49"/>
      <c r="AD131" s="157">
        <f t="shared" si="15"/>
        <v>0.12700000000000009</v>
      </c>
      <c r="AE131" s="157">
        <f>IF('1a-Electricity'!$P$77="no","",ROUND(AD131,4))</f>
        <v>0.127</v>
      </c>
      <c r="AF131" s="157">
        <f>IF('1a-Electricity'!$P$78="no","",ROUND(AD131,4))</f>
        <v>0.127</v>
      </c>
      <c r="AG131" s="157">
        <f>IF('1a-Electricity'!$P$79="no","",ROUND(AD131,4))</f>
        <v>0.127</v>
      </c>
      <c r="BC131" s="49"/>
      <c r="BL131" s="157">
        <f t="shared" si="16"/>
        <v>0.12600000000000008</v>
      </c>
      <c r="BM131" s="157">
        <f>IF('1b-NaturalGas'!$P$87="no","",ROUND(BL131,4))</f>
        <v>0.126</v>
      </c>
      <c r="BN131" s="157">
        <f>IF('1b-NaturalGas'!$P$88="no","",ROUND(BL131,4))</f>
        <v>0.126</v>
      </c>
      <c r="BO131" s="157">
        <f>IF('1b-NaturalGas'!$P$89="no","",ROUND(BL131,4))</f>
        <v>0.126</v>
      </c>
      <c r="BP131" s="157">
        <f>IF('1b-NaturalGas'!$P$90="no","not applicable (based on previous answers)",ROUND(BL131,4))</f>
        <v>0.126</v>
      </c>
      <c r="BQ131" s="157">
        <f>IF('1b-NaturalGas'!$P$91="no","not applicable (based on previous answers)",ROUND(BL131,4))</f>
        <v>0.126</v>
      </c>
    </row>
    <row r="132" spans="15:69" x14ac:dyDescent="0.25">
      <c r="O132" s="49"/>
      <c r="AD132" s="157">
        <f t="shared" si="15"/>
        <v>0.12800000000000009</v>
      </c>
      <c r="AE132" s="157">
        <f>IF('1a-Electricity'!$P$77="no","",ROUND(AD132,4))</f>
        <v>0.128</v>
      </c>
      <c r="AF132" s="157">
        <f>IF('1a-Electricity'!$P$78="no","",ROUND(AD132,4))</f>
        <v>0.128</v>
      </c>
      <c r="AG132" s="157">
        <f>IF('1a-Electricity'!$P$79="no","",ROUND(AD132,4))</f>
        <v>0.128</v>
      </c>
      <c r="BC132" s="49"/>
      <c r="BL132" s="157">
        <f t="shared" si="16"/>
        <v>0.12700000000000009</v>
      </c>
      <c r="BM132" s="157">
        <f>IF('1b-NaturalGas'!$P$87="no","",ROUND(BL132,4))</f>
        <v>0.127</v>
      </c>
      <c r="BN132" s="157">
        <f>IF('1b-NaturalGas'!$P$88="no","",ROUND(BL132,4))</f>
        <v>0.127</v>
      </c>
      <c r="BO132" s="157">
        <f>IF('1b-NaturalGas'!$P$89="no","",ROUND(BL132,4))</f>
        <v>0.127</v>
      </c>
      <c r="BP132" s="157">
        <f>IF('1b-NaturalGas'!$P$90="no","not applicable (based on previous answers)",ROUND(BL132,4))</f>
        <v>0.127</v>
      </c>
      <c r="BQ132" s="157">
        <f>IF('1b-NaturalGas'!$P$91="no","not applicable (based on previous answers)",ROUND(BL132,4))</f>
        <v>0.127</v>
      </c>
    </row>
    <row r="133" spans="15:69" x14ac:dyDescent="0.25">
      <c r="O133" s="49"/>
      <c r="AD133" s="157">
        <f t="shared" si="15"/>
        <v>0.12900000000000009</v>
      </c>
      <c r="AE133" s="157">
        <f>IF('1a-Electricity'!$P$77="no","",ROUND(AD133,4))</f>
        <v>0.129</v>
      </c>
      <c r="AF133" s="157">
        <f>IF('1a-Electricity'!$P$78="no","",ROUND(AD133,4))</f>
        <v>0.129</v>
      </c>
      <c r="AG133" s="157">
        <f>IF('1a-Electricity'!$P$79="no","",ROUND(AD133,4))</f>
        <v>0.129</v>
      </c>
      <c r="BC133" s="49"/>
      <c r="BL133" s="157">
        <f t="shared" si="16"/>
        <v>0.12800000000000009</v>
      </c>
      <c r="BM133" s="157">
        <f>IF('1b-NaturalGas'!$P$87="no","",ROUND(BL133,4))</f>
        <v>0.128</v>
      </c>
      <c r="BN133" s="157">
        <f>IF('1b-NaturalGas'!$P$88="no","",ROUND(BL133,4))</f>
        <v>0.128</v>
      </c>
      <c r="BO133" s="157">
        <f>IF('1b-NaturalGas'!$P$89="no","",ROUND(BL133,4))</f>
        <v>0.128</v>
      </c>
      <c r="BP133" s="157">
        <f>IF('1b-NaturalGas'!$P$90="no","not applicable (based on previous answers)",ROUND(BL133,4))</f>
        <v>0.128</v>
      </c>
      <c r="BQ133" s="157">
        <f>IF('1b-NaturalGas'!$P$91="no","not applicable (based on previous answers)",ROUND(BL133,4))</f>
        <v>0.128</v>
      </c>
    </row>
    <row r="134" spans="15:69" x14ac:dyDescent="0.25">
      <c r="O134" s="49"/>
      <c r="AD134" s="157">
        <f t="shared" si="15"/>
        <v>0.13000000000000009</v>
      </c>
      <c r="AE134" s="157">
        <f>IF('1a-Electricity'!$P$77="no","",ROUND(AD134,4))</f>
        <v>0.13</v>
      </c>
      <c r="AF134" s="157">
        <f>IF('1a-Electricity'!$P$78="no","",ROUND(AD134,4))</f>
        <v>0.13</v>
      </c>
      <c r="AG134" s="157">
        <f>IF('1a-Electricity'!$P$79="no","",ROUND(AD134,4))</f>
        <v>0.13</v>
      </c>
      <c r="BC134" s="49"/>
      <c r="BL134" s="157">
        <f t="shared" si="16"/>
        <v>0.12900000000000009</v>
      </c>
      <c r="BM134" s="157">
        <f>IF('1b-NaturalGas'!$P$87="no","",ROUND(BL134,4))</f>
        <v>0.129</v>
      </c>
      <c r="BN134" s="157">
        <f>IF('1b-NaturalGas'!$P$88="no","",ROUND(BL134,4))</f>
        <v>0.129</v>
      </c>
      <c r="BO134" s="157">
        <f>IF('1b-NaturalGas'!$P$89="no","",ROUND(BL134,4))</f>
        <v>0.129</v>
      </c>
      <c r="BP134" s="157">
        <f>IF('1b-NaturalGas'!$P$90="no","not applicable (based on previous answers)",ROUND(BL134,4))</f>
        <v>0.129</v>
      </c>
      <c r="BQ134" s="157">
        <f>IF('1b-NaturalGas'!$P$91="no","not applicable (based on previous answers)",ROUND(BL134,4))</f>
        <v>0.129</v>
      </c>
    </row>
    <row r="135" spans="15:69" x14ac:dyDescent="0.25">
      <c r="O135" s="49"/>
      <c r="AD135" s="157">
        <f t="shared" si="15"/>
        <v>0.13100000000000009</v>
      </c>
      <c r="AE135" s="157">
        <f>IF('1a-Electricity'!$P$77="no","",ROUND(AD135,4))</f>
        <v>0.13100000000000001</v>
      </c>
      <c r="AF135" s="157">
        <f>IF('1a-Electricity'!$P$78="no","",ROUND(AD135,4))</f>
        <v>0.13100000000000001</v>
      </c>
      <c r="AG135" s="157">
        <f>IF('1a-Electricity'!$P$79="no","",ROUND(AD135,4))</f>
        <v>0.13100000000000001</v>
      </c>
      <c r="BC135" s="49"/>
      <c r="BL135" s="157">
        <f t="shared" si="16"/>
        <v>0.13000000000000009</v>
      </c>
      <c r="BM135" s="157">
        <f>IF('1b-NaturalGas'!$P$87="no","",ROUND(BL135,4))</f>
        <v>0.13</v>
      </c>
      <c r="BN135" s="157">
        <f>IF('1b-NaturalGas'!$P$88="no","",ROUND(BL135,4))</f>
        <v>0.13</v>
      </c>
      <c r="BO135" s="157">
        <f>IF('1b-NaturalGas'!$P$89="no","",ROUND(BL135,4))</f>
        <v>0.13</v>
      </c>
      <c r="BP135" s="157">
        <f>IF('1b-NaturalGas'!$P$90="no","not applicable (based on previous answers)",ROUND(BL135,4))</f>
        <v>0.13</v>
      </c>
      <c r="BQ135" s="157">
        <f>IF('1b-NaturalGas'!$P$91="no","not applicable (based on previous answers)",ROUND(BL135,4))</f>
        <v>0.13</v>
      </c>
    </row>
    <row r="136" spans="15:69" x14ac:dyDescent="0.25">
      <c r="O136" s="49"/>
      <c r="AD136" s="157">
        <f t="shared" si="15"/>
        <v>0.13200000000000009</v>
      </c>
      <c r="AE136" s="157">
        <f>IF('1a-Electricity'!$P$77="no","",ROUND(AD136,4))</f>
        <v>0.13200000000000001</v>
      </c>
      <c r="AF136" s="157">
        <f>IF('1a-Electricity'!$P$78="no","",ROUND(AD136,4))</f>
        <v>0.13200000000000001</v>
      </c>
      <c r="AG136" s="157">
        <f>IF('1a-Electricity'!$P$79="no","",ROUND(AD136,4))</f>
        <v>0.13200000000000001</v>
      </c>
      <c r="BC136" s="49"/>
      <c r="BL136" s="157">
        <f t="shared" si="16"/>
        <v>0.13100000000000009</v>
      </c>
      <c r="BM136" s="157">
        <f>IF('1b-NaturalGas'!$P$87="no","",ROUND(BL136,4))</f>
        <v>0.13100000000000001</v>
      </c>
      <c r="BN136" s="157">
        <f>IF('1b-NaturalGas'!$P$88="no","",ROUND(BL136,4))</f>
        <v>0.13100000000000001</v>
      </c>
      <c r="BO136" s="157">
        <f>IF('1b-NaturalGas'!$P$89="no","",ROUND(BL136,4))</f>
        <v>0.13100000000000001</v>
      </c>
      <c r="BP136" s="157">
        <f>IF('1b-NaturalGas'!$P$90="no","not applicable (based on previous answers)",ROUND(BL136,4))</f>
        <v>0.13100000000000001</v>
      </c>
      <c r="BQ136" s="157">
        <f>IF('1b-NaturalGas'!$P$91="no","not applicable (based on previous answers)",ROUND(BL136,4))</f>
        <v>0.13100000000000001</v>
      </c>
    </row>
    <row r="137" spans="15:69" x14ac:dyDescent="0.25">
      <c r="O137" s="49"/>
      <c r="AD137" s="157">
        <f t="shared" si="15"/>
        <v>0.13300000000000009</v>
      </c>
      <c r="AE137" s="157">
        <f>IF('1a-Electricity'!$P$77="no","",ROUND(AD137,4))</f>
        <v>0.13300000000000001</v>
      </c>
      <c r="AF137" s="157">
        <f>IF('1a-Electricity'!$P$78="no","",ROUND(AD137,4))</f>
        <v>0.13300000000000001</v>
      </c>
      <c r="AG137" s="157">
        <f>IF('1a-Electricity'!$P$79="no","",ROUND(AD137,4))</f>
        <v>0.13300000000000001</v>
      </c>
      <c r="BC137" s="49"/>
      <c r="BL137" s="157">
        <f t="shared" si="16"/>
        <v>0.13200000000000009</v>
      </c>
      <c r="BM137" s="157">
        <f>IF('1b-NaturalGas'!$P$87="no","",ROUND(BL137,4))</f>
        <v>0.13200000000000001</v>
      </c>
      <c r="BN137" s="157">
        <f>IF('1b-NaturalGas'!$P$88="no","",ROUND(BL137,4))</f>
        <v>0.13200000000000001</v>
      </c>
      <c r="BO137" s="157">
        <f>IF('1b-NaturalGas'!$P$89="no","",ROUND(BL137,4))</f>
        <v>0.13200000000000001</v>
      </c>
      <c r="BP137" s="157">
        <f>IF('1b-NaturalGas'!$P$90="no","not applicable (based on previous answers)",ROUND(BL137,4))</f>
        <v>0.13200000000000001</v>
      </c>
      <c r="BQ137" s="157">
        <f>IF('1b-NaturalGas'!$P$91="no","not applicable (based on previous answers)",ROUND(BL137,4))</f>
        <v>0.13200000000000001</v>
      </c>
    </row>
    <row r="138" spans="15:69" x14ac:dyDescent="0.25">
      <c r="O138" s="49"/>
      <c r="AD138" s="157">
        <f t="shared" si="15"/>
        <v>0.13400000000000009</v>
      </c>
      <c r="AE138" s="157">
        <f>IF('1a-Electricity'!$P$77="no","",ROUND(AD138,4))</f>
        <v>0.13400000000000001</v>
      </c>
      <c r="AF138" s="157">
        <f>IF('1a-Electricity'!$P$78="no","",ROUND(AD138,4))</f>
        <v>0.13400000000000001</v>
      </c>
      <c r="AG138" s="157">
        <f>IF('1a-Electricity'!$P$79="no","",ROUND(AD138,4))</f>
        <v>0.13400000000000001</v>
      </c>
      <c r="BC138" s="49"/>
      <c r="BL138" s="157">
        <f t="shared" si="16"/>
        <v>0.13300000000000009</v>
      </c>
      <c r="BM138" s="157">
        <f>IF('1b-NaturalGas'!$P$87="no","",ROUND(BL138,4))</f>
        <v>0.13300000000000001</v>
      </c>
      <c r="BN138" s="157">
        <f>IF('1b-NaturalGas'!$P$88="no","",ROUND(BL138,4))</f>
        <v>0.13300000000000001</v>
      </c>
      <c r="BO138" s="157">
        <f>IF('1b-NaturalGas'!$P$89="no","",ROUND(BL138,4))</f>
        <v>0.13300000000000001</v>
      </c>
      <c r="BP138" s="157">
        <f>IF('1b-NaturalGas'!$P$90="no","not applicable (based on previous answers)",ROUND(BL138,4))</f>
        <v>0.13300000000000001</v>
      </c>
      <c r="BQ138" s="157">
        <f>IF('1b-NaturalGas'!$P$91="no","not applicable (based on previous answers)",ROUND(BL138,4))</f>
        <v>0.13300000000000001</v>
      </c>
    </row>
    <row r="139" spans="15:69" x14ac:dyDescent="0.25">
      <c r="O139" s="49"/>
      <c r="AD139" s="157">
        <f t="shared" si="15"/>
        <v>0.13500000000000009</v>
      </c>
      <c r="AE139" s="157">
        <f>IF('1a-Electricity'!$P$77="no","",ROUND(AD139,4))</f>
        <v>0.13500000000000001</v>
      </c>
      <c r="AF139" s="157">
        <f>IF('1a-Electricity'!$P$78="no","",ROUND(AD139,4))</f>
        <v>0.13500000000000001</v>
      </c>
      <c r="AG139" s="157">
        <f>IF('1a-Electricity'!$P$79="no","",ROUND(AD139,4))</f>
        <v>0.13500000000000001</v>
      </c>
      <c r="BC139" s="49"/>
      <c r="BL139" s="157">
        <f t="shared" si="16"/>
        <v>0.13400000000000009</v>
      </c>
      <c r="BM139" s="157">
        <f>IF('1b-NaturalGas'!$P$87="no","",ROUND(BL139,4))</f>
        <v>0.13400000000000001</v>
      </c>
      <c r="BN139" s="157">
        <f>IF('1b-NaturalGas'!$P$88="no","",ROUND(BL139,4))</f>
        <v>0.13400000000000001</v>
      </c>
      <c r="BO139" s="157">
        <f>IF('1b-NaturalGas'!$P$89="no","",ROUND(BL139,4))</f>
        <v>0.13400000000000001</v>
      </c>
      <c r="BP139" s="157">
        <f>IF('1b-NaturalGas'!$P$90="no","not applicable (based on previous answers)",ROUND(BL139,4))</f>
        <v>0.13400000000000001</v>
      </c>
      <c r="BQ139" s="157">
        <f>IF('1b-NaturalGas'!$P$91="no","not applicable (based on previous answers)",ROUND(BL139,4))</f>
        <v>0.13400000000000001</v>
      </c>
    </row>
    <row r="140" spans="15:69" x14ac:dyDescent="0.25">
      <c r="O140" s="49"/>
      <c r="AD140" s="157">
        <f t="shared" si="15"/>
        <v>0.13600000000000009</v>
      </c>
      <c r="AE140" s="157">
        <f>IF('1a-Electricity'!$P$77="no","",ROUND(AD140,4))</f>
        <v>0.13600000000000001</v>
      </c>
      <c r="AF140" s="157">
        <f>IF('1a-Electricity'!$P$78="no","",ROUND(AD140,4))</f>
        <v>0.13600000000000001</v>
      </c>
      <c r="AG140" s="157">
        <f>IF('1a-Electricity'!$P$79="no","",ROUND(AD140,4))</f>
        <v>0.13600000000000001</v>
      </c>
      <c r="BC140" s="49"/>
      <c r="BL140" s="157">
        <f t="shared" si="16"/>
        <v>0.13500000000000009</v>
      </c>
      <c r="BM140" s="157">
        <f>IF('1b-NaturalGas'!$P$87="no","",ROUND(BL140,4))</f>
        <v>0.13500000000000001</v>
      </c>
      <c r="BN140" s="157">
        <f>IF('1b-NaturalGas'!$P$88="no","",ROUND(BL140,4))</f>
        <v>0.13500000000000001</v>
      </c>
      <c r="BO140" s="157">
        <f>IF('1b-NaturalGas'!$P$89="no","",ROUND(BL140,4))</f>
        <v>0.13500000000000001</v>
      </c>
      <c r="BP140" s="157">
        <f>IF('1b-NaturalGas'!$P$90="no","not applicable (based on previous answers)",ROUND(BL140,4))</f>
        <v>0.13500000000000001</v>
      </c>
      <c r="BQ140" s="157">
        <f>IF('1b-NaturalGas'!$P$91="no","not applicable (based on previous answers)",ROUND(BL140,4))</f>
        <v>0.13500000000000001</v>
      </c>
    </row>
    <row r="141" spans="15:69" x14ac:dyDescent="0.25">
      <c r="O141" s="49"/>
      <c r="AD141" s="157">
        <f t="shared" si="15"/>
        <v>0.13700000000000009</v>
      </c>
      <c r="AE141" s="157">
        <f>IF('1a-Electricity'!$P$77="no","",ROUND(AD141,4))</f>
        <v>0.13700000000000001</v>
      </c>
      <c r="AF141" s="157">
        <f>IF('1a-Electricity'!$P$78="no","",ROUND(AD141,4))</f>
        <v>0.13700000000000001</v>
      </c>
      <c r="AG141" s="157">
        <f>IF('1a-Electricity'!$P$79="no","",ROUND(AD141,4))</f>
        <v>0.13700000000000001</v>
      </c>
      <c r="BC141" s="49"/>
      <c r="BL141" s="157">
        <f t="shared" si="16"/>
        <v>0.13600000000000009</v>
      </c>
      <c r="BM141" s="157">
        <f>IF('1b-NaturalGas'!$P$87="no","",ROUND(BL141,4))</f>
        <v>0.13600000000000001</v>
      </c>
      <c r="BN141" s="157">
        <f>IF('1b-NaturalGas'!$P$88="no","",ROUND(BL141,4))</f>
        <v>0.13600000000000001</v>
      </c>
      <c r="BO141" s="157">
        <f>IF('1b-NaturalGas'!$P$89="no","",ROUND(BL141,4))</f>
        <v>0.13600000000000001</v>
      </c>
      <c r="BP141" s="157">
        <f>IF('1b-NaturalGas'!$P$90="no","not applicable (based on previous answers)",ROUND(BL141,4))</f>
        <v>0.13600000000000001</v>
      </c>
      <c r="BQ141" s="157">
        <f>IF('1b-NaturalGas'!$P$91="no","not applicable (based on previous answers)",ROUND(BL141,4))</f>
        <v>0.13600000000000001</v>
      </c>
    </row>
    <row r="142" spans="15:69" x14ac:dyDescent="0.25">
      <c r="O142" s="49"/>
      <c r="AD142" s="157">
        <f t="shared" si="15"/>
        <v>0.13800000000000009</v>
      </c>
      <c r="AE142" s="157">
        <f>IF('1a-Electricity'!$P$77="no","",ROUND(AD142,4))</f>
        <v>0.13800000000000001</v>
      </c>
      <c r="AF142" s="157">
        <f>IF('1a-Electricity'!$P$78="no","",ROUND(AD142,4))</f>
        <v>0.13800000000000001</v>
      </c>
      <c r="AG142" s="157">
        <f>IF('1a-Electricity'!$P$79="no","",ROUND(AD142,4))</f>
        <v>0.13800000000000001</v>
      </c>
      <c r="BC142" s="49"/>
      <c r="BL142" s="157">
        <f t="shared" si="16"/>
        <v>0.13700000000000009</v>
      </c>
      <c r="BM142" s="157">
        <f>IF('1b-NaturalGas'!$P$87="no","",ROUND(BL142,4))</f>
        <v>0.13700000000000001</v>
      </c>
      <c r="BN142" s="157">
        <f>IF('1b-NaturalGas'!$P$88="no","",ROUND(BL142,4))</f>
        <v>0.13700000000000001</v>
      </c>
      <c r="BO142" s="157">
        <f>IF('1b-NaturalGas'!$P$89="no","",ROUND(BL142,4))</f>
        <v>0.13700000000000001</v>
      </c>
      <c r="BP142" s="157">
        <f>IF('1b-NaturalGas'!$P$90="no","not applicable (based on previous answers)",ROUND(BL142,4))</f>
        <v>0.13700000000000001</v>
      </c>
      <c r="BQ142" s="157">
        <f>IF('1b-NaturalGas'!$P$91="no","not applicable (based on previous answers)",ROUND(BL142,4))</f>
        <v>0.13700000000000001</v>
      </c>
    </row>
    <row r="143" spans="15:69" x14ac:dyDescent="0.25">
      <c r="O143" s="49"/>
      <c r="AD143" s="157">
        <f t="shared" si="15"/>
        <v>0.1390000000000001</v>
      </c>
      <c r="AE143" s="157">
        <f>IF('1a-Electricity'!$P$77="no","",ROUND(AD143,4))</f>
        <v>0.13900000000000001</v>
      </c>
      <c r="AF143" s="157">
        <f>IF('1a-Electricity'!$P$78="no","",ROUND(AD143,4))</f>
        <v>0.13900000000000001</v>
      </c>
      <c r="AG143" s="157">
        <f>IF('1a-Electricity'!$P$79="no","",ROUND(AD143,4))</f>
        <v>0.13900000000000001</v>
      </c>
      <c r="BC143" s="49"/>
      <c r="BL143" s="157">
        <f t="shared" si="16"/>
        <v>0.13800000000000009</v>
      </c>
      <c r="BM143" s="157">
        <f>IF('1b-NaturalGas'!$P$87="no","",ROUND(BL143,4))</f>
        <v>0.13800000000000001</v>
      </c>
      <c r="BN143" s="157">
        <f>IF('1b-NaturalGas'!$P$88="no","",ROUND(BL143,4))</f>
        <v>0.13800000000000001</v>
      </c>
      <c r="BO143" s="157">
        <f>IF('1b-NaturalGas'!$P$89="no","",ROUND(BL143,4))</f>
        <v>0.13800000000000001</v>
      </c>
      <c r="BP143" s="157">
        <f>IF('1b-NaturalGas'!$P$90="no","not applicable (based on previous answers)",ROUND(BL143,4))</f>
        <v>0.13800000000000001</v>
      </c>
      <c r="BQ143" s="157">
        <f>IF('1b-NaturalGas'!$P$91="no","not applicable (based on previous answers)",ROUND(BL143,4))</f>
        <v>0.13800000000000001</v>
      </c>
    </row>
    <row r="144" spans="15:69" x14ac:dyDescent="0.25">
      <c r="O144" s="49"/>
      <c r="AD144" s="157">
        <f t="shared" si="15"/>
        <v>0.1400000000000001</v>
      </c>
      <c r="AE144" s="157">
        <f>IF('1a-Electricity'!$P$77="no","",ROUND(AD144,4))</f>
        <v>0.14000000000000001</v>
      </c>
      <c r="AF144" s="157">
        <f>IF('1a-Electricity'!$P$78="no","",ROUND(AD144,4))</f>
        <v>0.14000000000000001</v>
      </c>
      <c r="AG144" s="157">
        <f>IF('1a-Electricity'!$P$79="no","",ROUND(AD144,4))</f>
        <v>0.14000000000000001</v>
      </c>
      <c r="BC144" s="49"/>
      <c r="BL144" s="157">
        <f t="shared" si="16"/>
        <v>0.1390000000000001</v>
      </c>
      <c r="BM144" s="157">
        <f>IF('1b-NaturalGas'!$P$87="no","",ROUND(BL144,4))</f>
        <v>0.13900000000000001</v>
      </c>
      <c r="BN144" s="157">
        <f>IF('1b-NaturalGas'!$P$88="no","",ROUND(BL144,4))</f>
        <v>0.13900000000000001</v>
      </c>
      <c r="BO144" s="157">
        <f>IF('1b-NaturalGas'!$P$89="no","",ROUND(BL144,4))</f>
        <v>0.13900000000000001</v>
      </c>
      <c r="BP144" s="157">
        <f>IF('1b-NaturalGas'!$P$90="no","not applicable (based on previous answers)",ROUND(BL144,4))</f>
        <v>0.13900000000000001</v>
      </c>
      <c r="BQ144" s="157">
        <f>IF('1b-NaturalGas'!$P$91="no","not applicable (based on previous answers)",ROUND(BL144,4))</f>
        <v>0.13900000000000001</v>
      </c>
    </row>
    <row r="145" spans="15:69" x14ac:dyDescent="0.25">
      <c r="O145" s="49"/>
      <c r="AD145" s="157">
        <f t="shared" si="15"/>
        <v>0.1410000000000001</v>
      </c>
      <c r="AE145" s="157">
        <f>IF('1a-Electricity'!$P$77="no","",ROUND(AD145,4))</f>
        <v>0.14099999999999999</v>
      </c>
      <c r="AF145" s="157">
        <f>IF('1a-Electricity'!$P$78="no","",ROUND(AD145,4))</f>
        <v>0.14099999999999999</v>
      </c>
      <c r="AG145" s="157">
        <f>IF('1a-Electricity'!$P$79="no","",ROUND(AD145,4))</f>
        <v>0.14099999999999999</v>
      </c>
      <c r="BC145" s="49"/>
      <c r="BL145" s="157">
        <f t="shared" si="16"/>
        <v>0.1400000000000001</v>
      </c>
      <c r="BM145" s="157">
        <f>IF('1b-NaturalGas'!$P$87="no","",ROUND(BL145,4))</f>
        <v>0.14000000000000001</v>
      </c>
      <c r="BN145" s="157">
        <f>IF('1b-NaturalGas'!$P$88="no","",ROUND(BL145,4))</f>
        <v>0.14000000000000001</v>
      </c>
      <c r="BO145" s="157">
        <f>IF('1b-NaturalGas'!$P$89="no","",ROUND(BL145,4))</f>
        <v>0.14000000000000001</v>
      </c>
      <c r="BP145" s="157">
        <f>IF('1b-NaturalGas'!$P$90="no","not applicable (based on previous answers)",ROUND(BL145,4))</f>
        <v>0.14000000000000001</v>
      </c>
      <c r="BQ145" s="157">
        <f>IF('1b-NaturalGas'!$P$91="no","not applicable (based on previous answers)",ROUND(BL145,4))</f>
        <v>0.14000000000000001</v>
      </c>
    </row>
    <row r="146" spans="15:69" x14ac:dyDescent="0.25">
      <c r="O146" s="49"/>
      <c r="AD146" s="157">
        <f t="shared" si="15"/>
        <v>0.1420000000000001</v>
      </c>
      <c r="AE146" s="157">
        <f>IF('1a-Electricity'!$P$77="no","",ROUND(AD146,4))</f>
        <v>0.14199999999999999</v>
      </c>
      <c r="AF146" s="157">
        <f>IF('1a-Electricity'!$P$78="no","",ROUND(AD146,4))</f>
        <v>0.14199999999999999</v>
      </c>
      <c r="AG146" s="157">
        <f>IF('1a-Electricity'!$P$79="no","",ROUND(AD146,4))</f>
        <v>0.14199999999999999</v>
      </c>
      <c r="BC146" s="49"/>
      <c r="BL146" s="157">
        <f t="shared" si="16"/>
        <v>0.1410000000000001</v>
      </c>
      <c r="BM146" s="157">
        <f>IF('1b-NaturalGas'!$P$87="no","",ROUND(BL146,4))</f>
        <v>0.14099999999999999</v>
      </c>
      <c r="BN146" s="157">
        <f>IF('1b-NaturalGas'!$P$88="no","",ROUND(BL146,4))</f>
        <v>0.14099999999999999</v>
      </c>
      <c r="BO146" s="157">
        <f>IF('1b-NaturalGas'!$P$89="no","",ROUND(BL146,4))</f>
        <v>0.14099999999999999</v>
      </c>
      <c r="BP146" s="157">
        <f>IF('1b-NaturalGas'!$P$90="no","not applicable (based on previous answers)",ROUND(BL146,4))</f>
        <v>0.14099999999999999</v>
      </c>
      <c r="BQ146" s="157">
        <f>IF('1b-NaturalGas'!$P$91="no","not applicable (based on previous answers)",ROUND(BL146,4))</f>
        <v>0.14099999999999999</v>
      </c>
    </row>
    <row r="147" spans="15:69" x14ac:dyDescent="0.25">
      <c r="O147" s="49"/>
      <c r="AD147" s="157">
        <f t="shared" si="15"/>
        <v>0.1430000000000001</v>
      </c>
      <c r="AE147" s="157">
        <f>IF('1a-Electricity'!$P$77="no","",ROUND(AD147,4))</f>
        <v>0.14299999999999999</v>
      </c>
      <c r="AF147" s="157">
        <f>IF('1a-Electricity'!$P$78="no","",ROUND(AD147,4))</f>
        <v>0.14299999999999999</v>
      </c>
      <c r="AG147" s="157">
        <f>IF('1a-Electricity'!$P$79="no","",ROUND(AD147,4))</f>
        <v>0.14299999999999999</v>
      </c>
      <c r="BC147" s="49"/>
      <c r="BL147" s="157">
        <f t="shared" si="16"/>
        <v>0.1420000000000001</v>
      </c>
      <c r="BM147" s="157">
        <f>IF('1b-NaturalGas'!$P$87="no","",ROUND(BL147,4))</f>
        <v>0.14199999999999999</v>
      </c>
      <c r="BN147" s="157">
        <f>IF('1b-NaturalGas'!$P$88="no","",ROUND(BL147,4))</f>
        <v>0.14199999999999999</v>
      </c>
      <c r="BO147" s="157">
        <f>IF('1b-NaturalGas'!$P$89="no","",ROUND(BL147,4))</f>
        <v>0.14199999999999999</v>
      </c>
      <c r="BP147" s="157">
        <f>IF('1b-NaturalGas'!$P$90="no","not applicable (based on previous answers)",ROUND(BL147,4))</f>
        <v>0.14199999999999999</v>
      </c>
      <c r="BQ147" s="157">
        <f>IF('1b-NaturalGas'!$P$91="no","not applicable (based on previous answers)",ROUND(BL147,4))</f>
        <v>0.14199999999999999</v>
      </c>
    </row>
    <row r="148" spans="15:69" x14ac:dyDescent="0.25">
      <c r="O148" s="49"/>
      <c r="AD148" s="157">
        <f t="shared" si="15"/>
        <v>0.1440000000000001</v>
      </c>
      <c r="AE148" s="157">
        <f>IF('1a-Electricity'!$P$77="no","",ROUND(AD148,4))</f>
        <v>0.14399999999999999</v>
      </c>
      <c r="AF148" s="157">
        <f>IF('1a-Electricity'!$P$78="no","",ROUND(AD148,4))</f>
        <v>0.14399999999999999</v>
      </c>
      <c r="AG148" s="157">
        <f>IF('1a-Electricity'!$P$79="no","",ROUND(AD148,4))</f>
        <v>0.14399999999999999</v>
      </c>
      <c r="BC148" s="49"/>
      <c r="BL148" s="157">
        <f t="shared" si="16"/>
        <v>0.1430000000000001</v>
      </c>
      <c r="BM148" s="157">
        <f>IF('1b-NaturalGas'!$P$87="no","",ROUND(BL148,4))</f>
        <v>0.14299999999999999</v>
      </c>
      <c r="BN148" s="157">
        <f>IF('1b-NaturalGas'!$P$88="no","",ROUND(BL148,4))</f>
        <v>0.14299999999999999</v>
      </c>
      <c r="BO148" s="157">
        <f>IF('1b-NaturalGas'!$P$89="no","",ROUND(BL148,4))</f>
        <v>0.14299999999999999</v>
      </c>
      <c r="BP148" s="157">
        <f>IF('1b-NaturalGas'!$P$90="no","not applicable (based on previous answers)",ROUND(BL148,4))</f>
        <v>0.14299999999999999</v>
      </c>
      <c r="BQ148" s="157">
        <f>IF('1b-NaturalGas'!$P$91="no","not applicable (based on previous answers)",ROUND(BL148,4))</f>
        <v>0.14299999999999999</v>
      </c>
    </row>
    <row r="149" spans="15:69" x14ac:dyDescent="0.25">
      <c r="O149" s="49"/>
      <c r="AD149" s="157">
        <f t="shared" si="15"/>
        <v>0.1450000000000001</v>
      </c>
      <c r="AE149" s="157">
        <f>IF('1a-Electricity'!$P$77="no","",ROUND(AD149,4))</f>
        <v>0.14499999999999999</v>
      </c>
      <c r="AF149" s="157">
        <f>IF('1a-Electricity'!$P$78="no","",ROUND(AD149,4))</f>
        <v>0.14499999999999999</v>
      </c>
      <c r="AG149" s="157">
        <f>IF('1a-Electricity'!$P$79="no","",ROUND(AD149,4))</f>
        <v>0.14499999999999999</v>
      </c>
      <c r="BC149" s="49"/>
      <c r="BL149" s="157">
        <f t="shared" si="16"/>
        <v>0.1440000000000001</v>
      </c>
      <c r="BM149" s="157">
        <f>IF('1b-NaturalGas'!$P$87="no","",ROUND(BL149,4))</f>
        <v>0.14399999999999999</v>
      </c>
      <c r="BN149" s="157">
        <f>IF('1b-NaturalGas'!$P$88="no","",ROUND(BL149,4))</f>
        <v>0.14399999999999999</v>
      </c>
      <c r="BO149" s="157">
        <f>IF('1b-NaturalGas'!$P$89="no","",ROUND(BL149,4))</f>
        <v>0.14399999999999999</v>
      </c>
      <c r="BP149" s="157">
        <f>IF('1b-NaturalGas'!$P$90="no","not applicable (based on previous answers)",ROUND(BL149,4))</f>
        <v>0.14399999999999999</v>
      </c>
      <c r="BQ149" s="157">
        <f>IF('1b-NaturalGas'!$P$91="no","not applicable (based on previous answers)",ROUND(BL149,4))</f>
        <v>0.14399999999999999</v>
      </c>
    </row>
    <row r="150" spans="15:69" x14ac:dyDescent="0.25">
      <c r="O150" s="49"/>
      <c r="AD150" s="157">
        <f t="shared" si="15"/>
        <v>0.1460000000000001</v>
      </c>
      <c r="AE150" s="157">
        <f>IF('1a-Electricity'!$P$77="no","",ROUND(AD150,4))</f>
        <v>0.14599999999999999</v>
      </c>
      <c r="AF150" s="157">
        <f>IF('1a-Electricity'!$P$78="no","",ROUND(AD150,4))</f>
        <v>0.14599999999999999</v>
      </c>
      <c r="AG150" s="157">
        <f>IF('1a-Electricity'!$P$79="no","",ROUND(AD150,4))</f>
        <v>0.14599999999999999</v>
      </c>
      <c r="BC150" s="49"/>
      <c r="BL150" s="157">
        <f t="shared" si="16"/>
        <v>0.1450000000000001</v>
      </c>
      <c r="BM150" s="157">
        <f>IF('1b-NaturalGas'!$P$87="no","",ROUND(BL150,4))</f>
        <v>0.14499999999999999</v>
      </c>
      <c r="BN150" s="157">
        <f>IF('1b-NaturalGas'!$P$88="no","",ROUND(BL150,4))</f>
        <v>0.14499999999999999</v>
      </c>
      <c r="BO150" s="157">
        <f>IF('1b-NaturalGas'!$P$89="no","",ROUND(BL150,4))</f>
        <v>0.14499999999999999</v>
      </c>
      <c r="BP150" s="157">
        <f>IF('1b-NaturalGas'!$P$90="no","not applicable (based on previous answers)",ROUND(BL150,4))</f>
        <v>0.14499999999999999</v>
      </c>
      <c r="BQ150" s="157">
        <f>IF('1b-NaturalGas'!$P$91="no","not applicable (based on previous answers)",ROUND(BL150,4))</f>
        <v>0.14499999999999999</v>
      </c>
    </row>
    <row r="151" spans="15:69" x14ac:dyDescent="0.25">
      <c r="O151" s="49"/>
      <c r="AD151" s="157">
        <f t="shared" si="15"/>
        <v>0.1470000000000001</v>
      </c>
      <c r="AE151" s="157">
        <f>IF('1a-Electricity'!$P$77="no","",ROUND(AD151,4))</f>
        <v>0.14699999999999999</v>
      </c>
      <c r="AF151" s="157">
        <f>IF('1a-Electricity'!$P$78="no","",ROUND(AD151,4))</f>
        <v>0.14699999999999999</v>
      </c>
      <c r="AG151" s="157">
        <f>IF('1a-Electricity'!$P$79="no","",ROUND(AD151,4))</f>
        <v>0.14699999999999999</v>
      </c>
      <c r="BC151" s="49"/>
      <c r="BL151" s="157">
        <f t="shared" si="16"/>
        <v>0.1460000000000001</v>
      </c>
      <c r="BM151" s="157">
        <f>IF('1b-NaturalGas'!$P$87="no","",ROUND(BL151,4))</f>
        <v>0.14599999999999999</v>
      </c>
      <c r="BN151" s="157">
        <f>IF('1b-NaturalGas'!$P$88="no","",ROUND(BL151,4))</f>
        <v>0.14599999999999999</v>
      </c>
      <c r="BO151" s="157">
        <f>IF('1b-NaturalGas'!$P$89="no","",ROUND(BL151,4))</f>
        <v>0.14599999999999999</v>
      </c>
      <c r="BP151" s="157">
        <f>IF('1b-NaturalGas'!$P$90="no","not applicable (based on previous answers)",ROUND(BL151,4))</f>
        <v>0.14599999999999999</v>
      </c>
      <c r="BQ151" s="157">
        <f>IF('1b-NaturalGas'!$P$91="no","not applicable (based on previous answers)",ROUND(BL151,4))</f>
        <v>0.14599999999999999</v>
      </c>
    </row>
    <row r="152" spans="15:69" x14ac:dyDescent="0.25">
      <c r="O152" s="49"/>
      <c r="AD152" s="157">
        <f t="shared" si="15"/>
        <v>0.1480000000000001</v>
      </c>
      <c r="AE152" s="157">
        <f>IF('1a-Electricity'!$P$77="no","",ROUND(AD152,4))</f>
        <v>0.14799999999999999</v>
      </c>
      <c r="AF152" s="157">
        <f>IF('1a-Electricity'!$P$78="no","",ROUND(AD152,4))</f>
        <v>0.14799999999999999</v>
      </c>
      <c r="AG152" s="157">
        <f>IF('1a-Electricity'!$P$79="no","",ROUND(AD152,4))</f>
        <v>0.14799999999999999</v>
      </c>
      <c r="BC152" s="49"/>
      <c r="BL152" s="157">
        <f t="shared" si="16"/>
        <v>0.1470000000000001</v>
      </c>
      <c r="BM152" s="157">
        <f>IF('1b-NaturalGas'!$P$87="no","",ROUND(BL152,4))</f>
        <v>0.14699999999999999</v>
      </c>
      <c r="BN152" s="157">
        <f>IF('1b-NaturalGas'!$P$88="no","",ROUND(BL152,4))</f>
        <v>0.14699999999999999</v>
      </c>
      <c r="BO152" s="157">
        <f>IF('1b-NaturalGas'!$P$89="no","",ROUND(BL152,4))</f>
        <v>0.14699999999999999</v>
      </c>
      <c r="BP152" s="157">
        <f>IF('1b-NaturalGas'!$P$90="no","not applicable (based on previous answers)",ROUND(BL152,4))</f>
        <v>0.14699999999999999</v>
      </c>
      <c r="BQ152" s="157">
        <f>IF('1b-NaturalGas'!$P$91="no","not applicable (based on previous answers)",ROUND(BL152,4))</f>
        <v>0.14699999999999999</v>
      </c>
    </row>
    <row r="153" spans="15:69" x14ac:dyDescent="0.25">
      <c r="O153" s="49"/>
      <c r="AD153" s="157">
        <f t="shared" si="15"/>
        <v>0.1490000000000001</v>
      </c>
      <c r="AE153" s="157">
        <f>IF('1a-Electricity'!$P$77="no","",ROUND(AD153,4))</f>
        <v>0.14899999999999999</v>
      </c>
      <c r="AF153" s="157">
        <f>IF('1a-Electricity'!$P$78="no","",ROUND(AD153,4))</f>
        <v>0.14899999999999999</v>
      </c>
      <c r="AG153" s="157">
        <f>IF('1a-Electricity'!$P$79="no","",ROUND(AD153,4))</f>
        <v>0.14899999999999999</v>
      </c>
      <c r="BC153" s="49"/>
      <c r="BL153" s="157">
        <f t="shared" si="16"/>
        <v>0.1480000000000001</v>
      </c>
      <c r="BM153" s="157">
        <f>IF('1b-NaturalGas'!$P$87="no","",ROUND(BL153,4))</f>
        <v>0.14799999999999999</v>
      </c>
      <c r="BN153" s="157">
        <f>IF('1b-NaturalGas'!$P$88="no","",ROUND(BL153,4))</f>
        <v>0.14799999999999999</v>
      </c>
      <c r="BO153" s="157">
        <f>IF('1b-NaturalGas'!$P$89="no","",ROUND(BL153,4))</f>
        <v>0.14799999999999999</v>
      </c>
      <c r="BP153" s="157">
        <f>IF('1b-NaturalGas'!$P$90="no","not applicable (based on previous answers)",ROUND(BL153,4))</f>
        <v>0.14799999999999999</v>
      </c>
      <c r="BQ153" s="157">
        <f>IF('1b-NaturalGas'!$P$91="no","not applicable (based on previous answers)",ROUND(BL153,4))</f>
        <v>0.14799999999999999</v>
      </c>
    </row>
    <row r="154" spans="15:69" x14ac:dyDescent="0.25">
      <c r="O154" s="49"/>
      <c r="AD154" s="157">
        <f t="shared" si="15"/>
        <v>0.15000000000000011</v>
      </c>
      <c r="AE154" s="157">
        <f>IF('1a-Electricity'!$P$77="no","",ROUND(AD154,4))</f>
        <v>0.15</v>
      </c>
      <c r="AF154" s="157">
        <f>IF('1a-Electricity'!$P$78="no","",ROUND(AD154,4))</f>
        <v>0.15</v>
      </c>
      <c r="AG154" s="157">
        <f>IF('1a-Electricity'!$P$79="no","",ROUND(AD154,4))</f>
        <v>0.15</v>
      </c>
      <c r="BC154" s="49"/>
      <c r="BL154" s="157">
        <f t="shared" si="16"/>
        <v>0.1490000000000001</v>
      </c>
      <c r="BM154" s="157">
        <f>IF('1b-NaturalGas'!$P$87="no","",ROUND(BL154,4))</f>
        <v>0.14899999999999999</v>
      </c>
      <c r="BN154" s="157">
        <f>IF('1b-NaturalGas'!$P$88="no","",ROUND(BL154,4))</f>
        <v>0.14899999999999999</v>
      </c>
      <c r="BO154" s="157">
        <f>IF('1b-NaturalGas'!$P$89="no","",ROUND(BL154,4))</f>
        <v>0.14899999999999999</v>
      </c>
      <c r="BP154" s="157">
        <f>IF('1b-NaturalGas'!$P$90="no","not applicable (based on previous answers)",ROUND(BL154,4))</f>
        <v>0.14899999999999999</v>
      </c>
      <c r="BQ154" s="157">
        <f>IF('1b-NaturalGas'!$P$91="no","not applicable (based on previous answers)",ROUND(BL154,4))</f>
        <v>0.14899999999999999</v>
      </c>
    </row>
    <row r="155" spans="15:69" x14ac:dyDescent="0.25">
      <c r="O155" s="49"/>
      <c r="AD155" s="157">
        <f t="shared" si="15"/>
        <v>0.15100000000000011</v>
      </c>
      <c r="AE155" s="157">
        <f>IF('1a-Electricity'!$P$77="no","",ROUND(AD155,4))</f>
        <v>0.151</v>
      </c>
      <c r="AF155" s="157">
        <f>IF('1a-Electricity'!$P$78="no","",ROUND(AD155,4))</f>
        <v>0.151</v>
      </c>
      <c r="AG155" s="157">
        <f>IF('1a-Electricity'!$P$79="no","",ROUND(AD155,4))</f>
        <v>0.151</v>
      </c>
      <c r="BC155" s="49"/>
      <c r="BL155" s="157">
        <f t="shared" si="16"/>
        <v>0.15000000000000011</v>
      </c>
      <c r="BM155" s="157">
        <f>IF('1b-NaturalGas'!$P$87="no","",ROUND(BL155,4))</f>
        <v>0.15</v>
      </c>
      <c r="BN155" s="157">
        <f>IF('1b-NaturalGas'!$P$88="no","",ROUND(BL155,4))</f>
        <v>0.15</v>
      </c>
      <c r="BO155" s="157">
        <f>IF('1b-NaturalGas'!$P$89="no","",ROUND(BL155,4))</f>
        <v>0.15</v>
      </c>
      <c r="BP155" s="157">
        <f>IF('1b-NaturalGas'!$P$90="no","not applicable (based on previous answers)",ROUND(BL155,4))</f>
        <v>0.15</v>
      </c>
      <c r="BQ155" s="157">
        <f>IF('1b-NaturalGas'!$P$91="no","not applicable (based on previous answers)",ROUND(BL155,4))</f>
        <v>0.15</v>
      </c>
    </row>
    <row r="156" spans="15:69" x14ac:dyDescent="0.25">
      <c r="O156" s="49"/>
      <c r="AD156" s="157">
        <f t="shared" si="15"/>
        <v>0.15200000000000011</v>
      </c>
      <c r="AE156" s="157">
        <f>IF('1a-Electricity'!$P$77="no","",ROUND(AD156,4))</f>
        <v>0.152</v>
      </c>
      <c r="AF156" s="157">
        <f>IF('1a-Electricity'!$P$78="no","",ROUND(AD156,4))</f>
        <v>0.152</v>
      </c>
      <c r="AG156" s="157">
        <f>IF('1a-Electricity'!$P$79="no","",ROUND(AD156,4))</f>
        <v>0.152</v>
      </c>
      <c r="BC156" s="49"/>
      <c r="BL156" s="157">
        <f t="shared" si="16"/>
        <v>0.15100000000000011</v>
      </c>
      <c r="BM156" s="157">
        <f>IF('1b-NaturalGas'!$P$87="no","",ROUND(BL156,4))</f>
        <v>0.151</v>
      </c>
      <c r="BN156" s="157">
        <f>IF('1b-NaturalGas'!$P$88="no","",ROUND(BL156,4))</f>
        <v>0.151</v>
      </c>
      <c r="BO156" s="157">
        <f>IF('1b-NaturalGas'!$P$89="no","",ROUND(BL156,4))</f>
        <v>0.151</v>
      </c>
      <c r="BP156" s="157">
        <f>IF('1b-NaturalGas'!$P$90="no","not applicable (based on previous answers)",ROUND(BL156,4))</f>
        <v>0.151</v>
      </c>
      <c r="BQ156" s="157">
        <f>IF('1b-NaturalGas'!$P$91="no","not applicable (based on previous answers)",ROUND(BL156,4))</f>
        <v>0.151</v>
      </c>
    </row>
    <row r="157" spans="15:69" x14ac:dyDescent="0.25">
      <c r="O157" s="49"/>
      <c r="AD157" s="157">
        <f t="shared" si="15"/>
        <v>0.15300000000000011</v>
      </c>
      <c r="AE157" s="157">
        <f>IF('1a-Electricity'!$P$77="no","",ROUND(AD157,4))</f>
        <v>0.153</v>
      </c>
      <c r="AF157" s="157">
        <f>IF('1a-Electricity'!$P$78="no","",ROUND(AD157,4))</f>
        <v>0.153</v>
      </c>
      <c r="AG157" s="157">
        <f>IF('1a-Electricity'!$P$79="no","",ROUND(AD157,4))</f>
        <v>0.153</v>
      </c>
      <c r="BC157" s="49"/>
      <c r="BL157" s="157">
        <f t="shared" si="16"/>
        <v>0.15200000000000011</v>
      </c>
      <c r="BM157" s="157">
        <f>IF('1b-NaturalGas'!$P$87="no","",ROUND(BL157,4))</f>
        <v>0.152</v>
      </c>
      <c r="BN157" s="157">
        <f>IF('1b-NaturalGas'!$P$88="no","",ROUND(BL157,4))</f>
        <v>0.152</v>
      </c>
      <c r="BO157" s="157">
        <f>IF('1b-NaturalGas'!$P$89="no","",ROUND(BL157,4))</f>
        <v>0.152</v>
      </c>
      <c r="BP157" s="157">
        <f>IF('1b-NaturalGas'!$P$90="no","not applicable (based on previous answers)",ROUND(BL157,4))</f>
        <v>0.152</v>
      </c>
      <c r="BQ157" s="157">
        <f>IF('1b-NaturalGas'!$P$91="no","not applicable (based on previous answers)",ROUND(BL157,4))</f>
        <v>0.152</v>
      </c>
    </row>
    <row r="158" spans="15:69" x14ac:dyDescent="0.25">
      <c r="O158" s="49"/>
      <c r="AD158" s="157">
        <f t="shared" si="15"/>
        <v>0.15400000000000011</v>
      </c>
      <c r="AE158" s="157">
        <f>IF('1a-Electricity'!$P$77="no","",ROUND(AD158,4))</f>
        <v>0.154</v>
      </c>
      <c r="AF158" s="157">
        <f>IF('1a-Electricity'!$P$78="no","",ROUND(AD158,4))</f>
        <v>0.154</v>
      </c>
      <c r="AG158" s="157">
        <f>IF('1a-Electricity'!$P$79="no","",ROUND(AD158,4))</f>
        <v>0.154</v>
      </c>
      <c r="BC158" s="49"/>
      <c r="BL158" s="157">
        <f t="shared" si="16"/>
        <v>0.15300000000000011</v>
      </c>
      <c r="BM158" s="157">
        <f>IF('1b-NaturalGas'!$P$87="no","",ROUND(BL158,4))</f>
        <v>0.153</v>
      </c>
      <c r="BN158" s="157">
        <f>IF('1b-NaturalGas'!$P$88="no","",ROUND(BL158,4))</f>
        <v>0.153</v>
      </c>
      <c r="BO158" s="157">
        <f>IF('1b-NaturalGas'!$P$89="no","",ROUND(BL158,4))</f>
        <v>0.153</v>
      </c>
      <c r="BP158" s="157">
        <f>IF('1b-NaturalGas'!$P$90="no","not applicable (based on previous answers)",ROUND(BL158,4))</f>
        <v>0.153</v>
      </c>
      <c r="BQ158" s="157">
        <f>IF('1b-NaturalGas'!$P$91="no","not applicable (based on previous answers)",ROUND(BL158,4))</f>
        <v>0.153</v>
      </c>
    </row>
    <row r="159" spans="15:69" x14ac:dyDescent="0.25">
      <c r="O159" s="49"/>
      <c r="AD159" s="157">
        <f t="shared" si="15"/>
        <v>0.15500000000000011</v>
      </c>
      <c r="AE159" s="157">
        <f>IF('1a-Electricity'!$P$77="no","",ROUND(AD159,4))</f>
        <v>0.155</v>
      </c>
      <c r="AF159" s="157">
        <f>IF('1a-Electricity'!$P$78="no","",ROUND(AD159,4))</f>
        <v>0.155</v>
      </c>
      <c r="AG159" s="157">
        <f>IF('1a-Electricity'!$P$79="no","",ROUND(AD159,4))</f>
        <v>0.155</v>
      </c>
      <c r="BC159" s="49"/>
      <c r="BL159" s="157">
        <f t="shared" si="16"/>
        <v>0.15400000000000011</v>
      </c>
      <c r="BM159" s="157">
        <f>IF('1b-NaturalGas'!$P$87="no","",ROUND(BL159,4))</f>
        <v>0.154</v>
      </c>
      <c r="BN159" s="157">
        <f>IF('1b-NaturalGas'!$P$88="no","",ROUND(BL159,4))</f>
        <v>0.154</v>
      </c>
      <c r="BO159" s="157">
        <f>IF('1b-NaturalGas'!$P$89="no","",ROUND(BL159,4))</f>
        <v>0.154</v>
      </c>
      <c r="BP159" s="157">
        <f>IF('1b-NaturalGas'!$P$90="no","not applicable (based on previous answers)",ROUND(BL159,4))</f>
        <v>0.154</v>
      </c>
      <c r="BQ159" s="157">
        <f>IF('1b-NaturalGas'!$P$91="no","not applicable (based on previous answers)",ROUND(BL159,4))</f>
        <v>0.154</v>
      </c>
    </row>
    <row r="160" spans="15:69" x14ac:dyDescent="0.25">
      <c r="O160" s="49"/>
      <c r="AD160" s="157">
        <f t="shared" si="15"/>
        <v>0.15600000000000011</v>
      </c>
      <c r="AE160" s="157">
        <f>IF('1a-Electricity'!$P$77="no","",ROUND(AD160,4))</f>
        <v>0.156</v>
      </c>
      <c r="AF160" s="157">
        <f>IF('1a-Electricity'!$P$78="no","",ROUND(AD160,4))</f>
        <v>0.156</v>
      </c>
      <c r="AG160" s="157">
        <f>IF('1a-Electricity'!$P$79="no","",ROUND(AD160,4))</f>
        <v>0.156</v>
      </c>
      <c r="BC160" s="49"/>
      <c r="BL160" s="157">
        <f t="shared" si="16"/>
        <v>0.15500000000000011</v>
      </c>
      <c r="BM160" s="157">
        <f>IF('1b-NaturalGas'!$P$87="no","",ROUND(BL160,4))</f>
        <v>0.155</v>
      </c>
      <c r="BN160" s="157">
        <f>IF('1b-NaturalGas'!$P$88="no","",ROUND(BL160,4))</f>
        <v>0.155</v>
      </c>
      <c r="BO160" s="157">
        <f>IF('1b-NaturalGas'!$P$89="no","",ROUND(BL160,4))</f>
        <v>0.155</v>
      </c>
      <c r="BP160" s="157">
        <f>IF('1b-NaturalGas'!$P$90="no","not applicable (based on previous answers)",ROUND(BL160,4))</f>
        <v>0.155</v>
      </c>
      <c r="BQ160" s="157">
        <f>IF('1b-NaturalGas'!$P$91="no","not applicable (based on previous answers)",ROUND(BL160,4))</f>
        <v>0.155</v>
      </c>
    </row>
    <row r="161" spans="15:69" x14ac:dyDescent="0.25">
      <c r="O161" s="49"/>
      <c r="AD161" s="157">
        <f t="shared" si="15"/>
        <v>0.15700000000000011</v>
      </c>
      <c r="AE161" s="157">
        <f>IF('1a-Electricity'!$P$77="no","",ROUND(AD161,4))</f>
        <v>0.157</v>
      </c>
      <c r="AF161" s="157">
        <f>IF('1a-Electricity'!$P$78="no","",ROUND(AD161,4))</f>
        <v>0.157</v>
      </c>
      <c r="AG161" s="157">
        <f>IF('1a-Electricity'!$P$79="no","",ROUND(AD161,4))</f>
        <v>0.157</v>
      </c>
      <c r="BC161" s="49"/>
      <c r="BL161" s="157">
        <f t="shared" si="16"/>
        <v>0.15600000000000011</v>
      </c>
      <c r="BM161" s="157">
        <f>IF('1b-NaturalGas'!$P$87="no","",ROUND(BL161,4))</f>
        <v>0.156</v>
      </c>
      <c r="BN161" s="157">
        <f>IF('1b-NaturalGas'!$P$88="no","",ROUND(BL161,4))</f>
        <v>0.156</v>
      </c>
      <c r="BO161" s="157">
        <f>IF('1b-NaturalGas'!$P$89="no","",ROUND(BL161,4))</f>
        <v>0.156</v>
      </c>
      <c r="BP161" s="157">
        <f>IF('1b-NaturalGas'!$P$90="no","not applicable (based on previous answers)",ROUND(BL161,4))</f>
        <v>0.156</v>
      </c>
      <c r="BQ161" s="157">
        <f>IF('1b-NaturalGas'!$P$91="no","not applicable (based on previous answers)",ROUND(BL161,4))</f>
        <v>0.156</v>
      </c>
    </row>
    <row r="162" spans="15:69" x14ac:dyDescent="0.25">
      <c r="O162" s="49"/>
      <c r="AD162" s="157">
        <f t="shared" si="15"/>
        <v>0.15800000000000011</v>
      </c>
      <c r="AE162" s="157">
        <f>IF('1a-Electricity'!$P$77="no","",ROUND(AD162,4))</f>
        <v>0.158</v>
      </c>
      <c r="AF162" s="157">
        <f>IF('1a-Electricity'!$P$78="no","",ROUND(AD162,4))</f>
        <v>0.158</v>
      </c>
      <c r="AG162" s="157">
        <f>IF('1a-Electricity'!$P$79="no","",ROUND(AD162,4))</f>
        <v>0.158</v>
      </c>
      <c r="BC162" s="49"/>
      <c r="BL162" s="157">
        <f t="shared" si="16"/>
        <v>0.15700000000000011</v>
      </c>
      <c r="BM162" s="157">
        <f>IF('1b-NaturalGas'!$P$87="no","",ROUND(BL162,4))</f>
        <v>0.157</v>
      </c>
      <c r="BN162" s="157">
        <f>IF('1b-NaturalGas'!$P$88="no","",ROUND(BL162,4))</f>
        <v>0.157</v>
      </c>
      <c r="BO162" s="157">
        <f>IF('1b-NaturalGas'!$P$89="no","",ROUND(BL162,4))</f>
        <v>0.157</v>
      </c>
      <c r="BP162" s="157">
        <f>IF('1b-NaturalGas'!$P$90="no","not applicable (based on previous answers)",ROUND(BL162,4))</f>
        <v>0.157</v>
      </c>
      <c r="BQ162" s="157">
        <f>IF('1b-NaturalGas'!$P$91="no","not applicable (based on previous answers)",ROUND(BL162,4))</f>
        <v>0.157</v>
      </c>
    </row>
    <row r="163" spans="15:69" x14ac:dyDescent="0.25">
      <c r="O163" s="49"/>
      <c r="AD163" s="157">
        <f t="shared" si="15"/>
        <v>0.15900000000000011</v>
      </c>
      <c r="AE163" s="157">
        <f>IF('1a-Electricity'!$P$77="no","",ROUND(AD163,4))</f>
        <v>0.159</v>
      </c>
      <c r="AF163" s="157">
        <f>IF('1a-Electricity'!$P$78="no","",ROUND(AD163,4))</f>
        <v>0.159</v>
      </c>
      <c r="AG163" s="157">
        <f>IF('1a-Electricity'!$P$79="no","",ROUND(AD163,4))</f>
        <v>0.159</v>
      </c>
      <c r="BC163" s="49"/>
      <c r="BL163" s="157">
        <f t="shared" si="16"/>
        <v>0.15800000000000011</v>
      </c>
      <c r="BM163" s="157">
        <f>IF('1b-NaturalGas'!$P$87="no","",ROUND(BL163,4))</f>
        <v>0.158</v>
      </c>
      <c r="BN163" s="157">
        <f>IF('1b-NaturalGas'!$P$88="no","",ROUND(BL163,4))</f>
        <v>0.158</v>
      </c>
      <c r="BO163" s="157">
        <f>IF('1b-NaturalGas'!$P$89="no","",ROUND(BL163,4))</f>
        <v>0.158</v>
      </c>
      <c r="BP163" s="157">
        <f>IF('1b-NaturalGas'!$P$90="no","not applicable (based on previous answers)",ROUND(BL163,4))</f>
        <v>0.158</v>
      </c>
      <c r="BQ163" s="157">
        <f>IF('1b-NaturalGas'!$P$91="no","not applicable (based on previous answers)",ROUND(BL163,4))</f>
        <v>0.158</v>
      </c>
    </row>
    <row r="164" spans="15:69" x14ac:dyDescent="0.25">
      <c r="O164" s="49"/>
      <c r="AD164" s="157">
        <f t="shared" si="15"/>
        <v>0.16000000000000011</v>
      </c>
      <c r="AE164" s="157">
        <f>IF('1a-Electricity'!$P$77="no","",ROUND(AD164,4))</f>
        <v>0.16</v>
      </c>
      <c r="AF164" s="157">
        <f>IF('1a-Electricity'!$P$78="no","",ROUND(AD164,4))</f>
        <v>0.16</v>
      </c>
      <c r="AG164" s="157">
        <f>IF('1a-Electricity'!$P$79="no","",ROUND(AD164,4))</f>
        <v>0.16</v>
      </c>
      <c r="BC164" s="49"/>
      <c r="BL164" s="157">
        <f t="shared" si="16"/>
        <v>0.15900000000000011</v>
      </c>
      <c r="BM164" s="157">
        <f>IF('1b-NaturalGas'!$P$87="no","",ROUND(BL164,4))</f>
        <v>0.159</v>
      </c>
      <c r="BN164" s="157">
        <f>IF('1b-NaturalGas'!$P$88="no","",ROUND(BL164,4))</f>
        <v>0.159</v>
      </c>
      <c r="BO164" s="157">
        <f>IF('1b-NaturalGas'!$P$89="no","",ROUND(BL164,4))</f>
        <v>0.159</v>
      </c>
      <c r="BP164" s="157">
        <f>IF('1b-NaturalGas'!$P$90="no","not applicable (based on previous answers)",ROUND(BL164,4))</f>
        <v>0.159</v>
      </c>
      <c r="BQ164" s="157">
        <f>IF('1b-NaturalGas'!$P$91="no","not applicable (based on previous answers)",ROUND(BL164,4))</f>
        <v>0.159</v>
      </c>
    </row>
    <row r="165" spans="15:69" x14ac:dyDescent="0.25">
      <c r="O165" s="49"/>
      <c r="AD165" s="157">
        <f t="shared" si="15"/>
        <v>0.16100000000000012</v>
      </c>
      <c r="AE165" s="157">
        <f>IF('1a-Electricity'!$P$77="no","",ROUND(AD165,4))</f>
        <v>0.161</v>
      </c>
      <c r="AF165" s="157">
        <f>IF('1a-Electricity'!$P$78="no","",ROUND(AD165,4))</f>
        <v>0.161</v>
      </c>
      <c r="AG165" s="157">
        <f>IF('1a-Electricity'!$P$79="no","",ROUND(AD165,4))</f>
        <v>0.161</v>
      </c>
      <c r="BC165" s="49"/>
      <c r="BL165" s="157">
        <f t="shared" si="16"/>
        <v>0.16000000000000011</v>
      </c>
      <c r="BM165" s="157">
        <f>IF('1b-NaturalGas'!$P$87="no","",ROUND(BL165,4))</f>
        <v>0.16</v>
      </c>
      <c r="BN165" s="157">
        <f>IF('1b-NaturalGas'!$P$88="no","",ROUND(BL165,4))</f>
        <v>0.16</v>
      </c>
      <c r="BO165" s="157">
        <f>IF('1b-NaturalGas'!$P$89="no","",ROUND(BL165,4))</f>
        <v>0.16</v>
      </c>
      <c r="BP165" s="157">
        <f>IF('1b-NaturalGas'!$P$90="no","not applicable (based on previous answers)",ROUND(BL165,4))</f>
        <v>0.16</v>
      </c>
      <c r="BQ165" s="157">
        <f>IF('1b-NaturalGas'!$P$91="no","not applicable (based on previous answers)",ROUND(BL165,4))</f>
        <v>0.16</v>
      </c>
    </row>
    <row r="166" spans="15:69" x14ac:dyDescent="0.25">
      <c r="O166" s="49"/>
      <c r="AD166" s="157">
        <f t="shared" si="15"/>
        <v>0.16200000000000012</v>
      </c>
      <c r="AE166" s="157">
        <f>IF('1a-Electricity'!$P$77="no","",ROUND(AD166,4))</f>
        <v>0.16200000000000001</v>
      </c>
      <c r="AF166" s="157">
        <f>IF('1a-Electricity'!$P$78="no","",ROUND(AD166,4))</f>
        <v>0.16200000000000001</v>
      </c>
      <c r="AG166" s="157">
        <f>IF('1a-Electricity'!$P$79="no","",ROUND(AD166,4))</f>
        <v>0.16200000000000001</v>
      </c>
      <c r="BC166" s="49"/>
      <c r="BL166" s="157">
        <f t="shared" si="16"/>
        <v>0.16100000000000012</v>
      </c>
      <c r="BM166" s="157">
        <f>IF('1b-NaturalGas'!$P$87="no","",ROUND(BL166,4))</f>
        <v>0.161</v>
      </c>
      <c r="BN166" s="157">
        <f>IF('1b-NaturalGas'!$P$88="no","",ROUND(BL166,4))</f>
        <v>0.161</v>
      </c>
      <c r="BO166" s="157">
        <f>IF('1b-NaturalGas'!$P$89="no","",ROUND(BL166,4))</f>
        <v>0.161</v>
      </c>
      <c r="BP166" s="157">
        <f>IF('1b-NaturalGas'!$P$90="no","not applicable (based on previous answers)",ROUND(BL166,4))</f>
        <v>0.161</v>
      </c>
      <c r="BQ166" s="157">
        <f>IF('1b-NaturalGas'!$P$91="no","not applicable (based on previous answers)",ROUND(BL166,4))</f>
        <v>0.161</v>
      </c>
    </row>
    <row r="167" spans="15:69" x14ac:dyDescent="0.25">
      <c r="O167" s="49"/>
      <c r="AD167" s="157">
        <f t="shared" si="15"/>
        <v>0.16300000000000012</v>
      </c>
      <c r="AE167" s="157">
        <f>IF('1a-Electricity'!$P$77="no","",ROUND(AD167,4))</f>
        <v>0.16300000000000001</v>
      </c>
      <c r="AF167" s="157">
        <f>IF('1a-Electricity'!$P$78="no","",ROUND(AD167,4))</f>
        <v>0.16300000000000001</v>
      </c>
      <c r="AG167" s="157">
        <f>IF('1a-Electricity'!$P$79="no","",ROUND(AD167,4))</f>
        <v>0.16300000000000001</v>
      </c>
      <c r="BC167" s="49"/>
      <c r="BL167" s="157">
        <f t="shared" si="16"/>
        <v>0.16200000000000012</v>
      </c>
      <c r="BM167" s="157">
        <f>IF('1b-NaturalGas'!$P$87="no","",ROUND(BL167,4))</f>
        <v>0.16200000000000001</v>
      </c>
      <c r="BN167" s="157">
        <f>IF('1b-NaturalGas'!$P$88="no","",ROUND(BL167,4))</f>
        <v>0.16200000000000001</v>
      </c>
      <c r="BO167" s="157">
        <f>IF('1b-NaturalGas'!$P$89="no","",ROUND(BL167,4))</f>
        <v>0.16200000000000001</v>
      </c>
      <c r="BP167" s="157">
        <f>IF('1b-NaturalGas'!$P$90="no","not applicable (based on previous answers)",ROUND(BL167,4))</f>
        <v>0.16200000000000001</v>
      </c>
      <c r="BQ167" s="157">
        <f>IF('1b-NaturalGas'!$P$91="no","not applicable (based on previous answers)",ROUND(BL167,4))</f>
        <v>0.16200000000000001</v>
      </c>
    </row>
    <row r="168" spans="15:69" x14ac:dyDescent="0.25">
      <c r="O168" s="49"/>
      <c r="AD168" s="157">
        <f t="shared" si="15"/>
        <v>0.16400000000000012</v>
      </c>
      <c r="AE168" s="157">
        <f>IF('1a-Electricity'!$P$77="no","",ROUND(AD168,4))</f>
        <v>0.16400000000000001</v>
      </c>
      <c r="AF168" s="157">
        <f>IF('1a-Electricity'!$P$78="no","",ROUND(AD168,4))</f>
        <v>0.16400000000000001</v>
      </c>
      <c r="AG168" s="157">
        <f>IF('1a-Electricity'!$P$79="no","",ROUND(AD168,4))</f>
        <v>0.16400000000000001</v>
      </c>
      <c r="BC168" s="49"/>
      <c r="BL168" s="157">
        <f t="shared" si="16"/>
        <v>0.16300000000000012</v>
      </c>
      <c r="BM168" s="157">
        <f>IF('1b-NaturalGas'!$P$87="no","",ROUND(BL168,4))</f>
        <v>0.16300000000000001</v>
      </c>
      <c r="BN168" s="157">
        <f>IF('1b-NaturalGas'!$P$88="no","",ROUND(BL168,4))</f>
        <v>0.16300000000000001</v>
      </c>
      <c r="BO168" s="157">
        <f>IF('1b-NaturalGas'!$P$89="no","",ROUND(BL168,4))</f>
        <v>0.16300000000000001</v>
      </c>
      <c r="BP168" s="157">
        <f>IF('1b-NaturalGas'!$P$90="no","not applicable (based on previous answers)",ROUND(BL168,4))</f>
        <v>0.16300000000000001</v>
      </c>
      <c r="BQ168" s="157">
        <f>IF('1b-NaturalGas'!$P$91="no","not applicable (based on previous answers)",ROUND(BL168,4))</f>
        <v>0.16300000000000001</v>
      </c>
    </row>
    <row r="169" spans="15:69" x14ac:dyDescent="0.25">
      <c r="O169" s="49"/>
      <c r="AD169" s="157">
        <f t="shared" si="15"/>
        <v>0.16500000000000012</v>
      </c>
      <c r="AE169" s="157">
        <f>IF('1a-Electricity'!$P$77="no","",ROUND(AD169,4))</f>
        <v>0.16500000000000001</v>
      </c>
      <c r="AF169" s="157">
        <f>IF('1a-Electricity'!$P$78="no","",ROUND(AD169,4))</f>
        <v>0.16500000000000001</v>
      </c>
      <c r="AG169" s="157">
        <f>IF('1a-Electricity'!$P$79="no","",ROUND(AD169,4))</f>
        <v>0.16500000000000001</v>
      </c>
      <c r="BC169" s="49"/>
      <c r="BL169" s="157">
        <f t="shared" si="16"/>
        <v>0.16400000000000012</v>
      </c>
      <c r="BM169" s="157">
        <f>IF('1b-NaturalGas'!$P$87="no","",ROUND(BL169,4))</f>
        <v>0.16400000000000001</v>
      </c>
      <c r="BN169" s="157">
        <f>IF('1b-NaturalGas'!$P$88="no","",ROUND(BL169,4))</f>
        <v>0.16400000000000001</v>
      </c>
      <c r="BO169" s="157">
        <f>IF('1b-NaturalGas'!$P$89="no","",ROUND(BL169,4))</f>
        <v>0.16400000000000001</v>
      </c>
      <c r="BP169" s="157">
        <f>IF('1b-NaturalGas'!$P$90="no","not applicable (based on previous answers)",ROUND(BL169,4))</f>
        <v>0.16400000000000001</v>
      </c>
      <c r="BQ169" s="157">
        <f>IF('1b-NaturalGas'!$P$91="no","not applicable (based on previous answers)",ROUND(BL169,4))</f>
        <v>0.16400000000000001</v>
      </c>
    </row>
    <row r="170" spans="15:69" x14ac:dyDescent="0.25">
      <c r="O170" s="49"/>
      <c r="AD170" s="157">
        <f t="shared" si="15"/>
        <v>0.16600000000000012</v>
      </c>
      <c r="AE170" s="157">
        <f>IF('1a-Electricity'!$P$77="no","",ROUND(AD170,4))</f>
        <v>0.16600000000000001</v>
      </c>
      <c r="AF170" s="157">
        <f>IF('1a-Electricity'!$P$78="no","",ROUND(AD170,4))</f>
        <v>0.16600000000000001</v>
      </c>
      <c r="AG170" s="157">
        <f>IF('1a-Electricity'!$P$79="no","",ROUND(AD170,4))</f>
        <v>0.16600000000000001</v>
      </c>
      <c r="BC170" s="49"/>
      <c r="BL170" s="157">
        <f t="shared" si="16"/>
        <v>0.16500000000000012</v>
      </c>
      <c r="BM170" s="157">
        <f>IF('1b-NaturalGas'!$P$87="no","",ROUND(BL170,4))</f>
        <v>0.16500000000000001</v>
      </c>
      <c r="BN170" s="157">
        <f>IF('1b-NaturalGas'!$P$88="no","",ROUND(BL170,4))</f>
        <v>0.16500000000000001</v>
      </c>
      <c r="BO170" s="157">
        <f>IF('1b-NaturalGas'!$P$89="no","",ROUND(BL170,4))</f>
        <v>0.16500000000000001</v>
      </c>
      <c r="BP170" s="157">
        <f>IF('1b-NaturalGas'!$P$90="no","not applicable (based on previous answers)",ROUND(BL170,4))</f>
        <v>0.16500000000000001</v>
      </c>
      <c r="BQ170" s="157">
        <f>IF('1b-NaturalGas'!$P$91="no","not applicable (based on previous answers)",ROUND(BL170,4))</f>
        <v>0.16500000000000001</v>
      </c>
    </row>
    <row r="171" spans="15:69" x14ac:dyDescent="0.25">
      <c r="O171" s="49"/>
      <c r="AD171" s="157">
        <f t="shared" si="15"/>
        <v>0.16700000000000012</v>
      </c>
      <c r="AE171" s="157">
        <f>IF('1a-Electricity'!$P$77="no","",ROUND(AD171,4))</f>
        <v>0.16700000000000001</v>
      </c>
      <c r="AF171" s="157">
        <f>IF('1a-Electricity'!$P$78="no","",ROUND(AD171,4))</f>
        <v>0.16700000000000001</v>
      </c>
      <c r="AG171" s="157">
        <f>IF('1a-Electricity'!$P$79="no","",ROUND(AD171,4))</f>
        <v>0.16700000000000001</v>
      </c>
      <c r="BC171" s="49"/>
      <c r="BL171" s="157">
        <f t="shared" si="16"/>
        <v>0.16600000000000012</v>
      </c>
      <c r="BM171" s="157">
        <f>IF('1b-NaturalGas'!$P$87="no","",ROUND(BL171,4))</f>
        <v>0.16600000000000001</v>
      </c>
      <c r="BN171" s="157">
        <f>IF('1b-NaturalGas'!$P$88="no","",ROUND(BL171,4))</f>
        <v>0.16600000000000001</v>
      </c>
      <c r="BO171" s="157">
        <f>IF('1b-NaturalGas'!$P$89="no","",ROUND(BL171,4))</f>
        <v>0.16600000000000001</v>
      </c>
      <c r="BP171" s="157">
        <f>IF('1b-NaturalGas'!$P$90="no","not applicable (based on previous answers)",ROUND(BL171,4))</f>
        <v>0.16600000000000001</v>
      </c>
      <c r="BQ171" s="157">
        <f>IF('1b-NaturalGas'!$P$91="no","not applicable (based on previous answers)",ROUND(BL171,4))</f>
        <v>0.16600000000000001</v>
      </c>
    </row>
    <row r="172" spans="15:69" x14ac:dyDescent="0.25">
      <c r="O172" s="49"/>
      <c r="AD172" s="157">
        <f t="shared" si="15"/>
        <v>0.16800000000000012</v>
      </c>
      <c r="AE172" s="157">
        <f>IF('1a-Electricity'!$P$77="no","",ROUND(AD172,4))</f>
        <v>0.16800000000000001</v>
      </c>
      <c r="AF172" s="157">
        <f>IF('1a-Electricity'!$P$78="no","",ROUND(AD172,4))</f>
        <v>0.16800000000000001</v>
      </c>
      <c r="AG172" s="157">
        <f>IF('1a-Electricity'!$P$79="no","",ROUND(AD172,4))</f>
        <v>0.16800000000000001</v>
      </c>
      <c r="BC172" s="49"/>
      <c r="BL172" s="157">
        <f t="shared" si="16"/>
        <v>0.16700000000000012</v>
      </c>
      <c r="BM172" s="157">
        <f>IF('1b-NaturalGas'!$P$87="no","",ROUND(BL172,4))</f>
        <v>0.16700000000000001</v>
      </c>
      <c r="BN172" s="157">
        <f>IF('1b-NaturalGas'!$P$88="no","",ROUND(BL172,4))</f>
        <v>0.16700000000000001</v>
      </c>
      <c r="BO172" s="157">
        <f>IF('1b-NaturalGas'!$P$89="no","",ROUND(BL172,4))</f>
        <v>0.16700000000000001</v>
      </c>
      <c r="BP172" s="157">
        <f>IF('1b-NaturalGas'!$P$90="no","not applicable (based on previous answers)",ROUND(BL172,4))</f>
        <v>0.16700000000000001</v>
      </c>
      <c r="BQ172" s="157">
        <f>IF('1b-NaturalGas'!$P$91="no","not applicable (based on previous answers)",ROUND(BL172,4))</f>
        <v>0.16700000000000001</v>
      </c>
    </row>
    <row r="173" spans="15:69" x14ac:dyDescent="0.25">
      <c r="O173" s="49"/>
      <c r="AD173" s="157">
        <f t="shared" si="15"/>
        <v>0.16900000000000012</v>
      </c>
      <c r="AE173" s="157">
        <f>IF('1a-Electricity'!$P$77="no","",ROUND(AD173,4))</f>
        <v>0.16900000000000001</v>
      </c>
      <c r="AF173" s="157">
        <f>IF('1a-Electricity'!$P$78="no","",ROUND(AD173,4))</f>
        <v>0.16900000000000001</v>
      </c>
      <c r="AG173" s="157">
        <f>IF('1a-Electricity'!$P$79="no","",ROUND(AD173,4))</f>
        <v>0.16900000000000001</v>
      </c>
      <c r="BC173" s="49"/>
      <c r="BL173" s="157">
        <f t="shared" si="16"/>
        <v>0.16800000000000012</v>
      </c>
      <c r="BM173" s="157">
        <f>IF('1b-NaturalGas'!$P$87="no","",ROUND(BL173,4))</f>
        <v>0.16800000000000001</v>
      </c>
      <c r="BN173" s="157">
        <f>IF('1b-NaturalGas'!$P$88="no","",ROUND(BL173,4))</f>
        <v>0.16800000000000001</v>
      </c>
      <c r="BO173" s="157">
        <f>IF('1b-NaturalGas'!$P$89="no","",ROUND(BL173,4))</f>
        <v>0.16800000000000001</v>
      </c>
      <c r="BP173" s="157">
        <f>IF('1b-NaturalGas'!$P$90="no","not applicable (based on previous answers)",ROUND(BL173,4))</f>
        <v>0.16800000000000001</v>
      </c>
      <c r="BQ173" s="157">
        <f>IF('1b-NaturalGas'!$P$91="no","not applicable (based on previous answers)",ROUND(BL173,4))</f>
        <v>0.16800000000000001</v>
      </c>
    </row>
    <row r="174" spans="15:69" x14ac:dyDescent="0.25">
      <c r="O174" s="49"/>
      <c r="AD174" s="157">
        <f t="shared" si="15"/>
        <v>0.17000000000000012</v>
      </c>
      <c r="AE174" s="157">
        <f>IF('1a-Electricity'!$P$77="no","",ROUND(AD174,4))</f>
        <v>0.17</v>
      </c>
      <c r="AF174" s="157">
        <f>IF('1a-Electricity'!$P$78="no","",ROUND(AD174,4))</f>
        <v>0.17</v>
      </c>
      <c r="AG174" s="157">
        <f>IF('1a-Electricity'!$P$79="no","",ROUND(AD174,4))</f>
        <v>0.17</v>
      </c>
      <c r="BC174" s="49"/>
      <c r="BL174" s="157">
        <f t="shared" si="16"/>
        <v>0.16900000000000012</v>
      </c>
      <c r="BM174" s="157">
        <f>IF('1b-NaturalGas'!$P$87="no","",ROUND(BL174,4))</f>
        <v>0.16900000000000001</v>
      </c>
      <c r="BN174" s="157">
        <f>IF('1b-NaturalGas'!$P$88="no","",ROUND(BL174,4))</f>
        <v>0.16900000000000001</v>
      </c>
      <c r="BO174" s="157">
        <f>IF('1b-NaturalGas'!$P$89="no","",ROUND(BL174,4))</f>
        <v>0.16900000000000001</v>
      </c>
      <c r="BP174" s="157">
        <f>IF('1b-NaturalGas'!$P$90="no","not applicable (based on previous answers)",ROUND(BL174,4))</f>
        <v>0.16900000000000001</v>
      </c>
      <c r="BQ174" s="157">
        <f>IF('1b-NaturalGas'!$P$91="no","not applicable (based on previous answers)",ROUND(BL174,4))</f>
        <v>0.16900000000000001</v>
      </c>
    </row>
    <row r="175" spans="15:69" x14ac:dyDescent="0.25">
      <c r="O175" s="49"/>
      <c r="AD175" s="157">
        <f t="shared" si="15"/>
        <v>0.17100000000000012</v>
      </c>
      <c r="AE175" s="157">
        <f>IF('1a-Electricity'!$P$77="no","",ROUND(AD175,4))</f>
        <v>0.17100000000000001</v>
      </c>
      <c r="AF175" s="157">
        <f>IF('1a-Electricity'!$P$78="no","",ROUND(AD175,4))</f>
        <v>0.17100000000000001</v>
      </c>
      <c r="AG175" s="157">
        <f>IF('1a-Electricity'!$P$79="no","",ROUND(AD175,4))</f>
        <v>0.17100000000000001</v>
      </c>
      <c r="BC175" s="49"/>
      <c r="BL175" s="157">
        <f t="shared" si="16"/>
        <v>0.17000000000000012</v>
      </c>
      <c r="BM175" s="157">
        <f>IF('1b-NaturalGas'!$P$87="no","",ROUND(BL175,4))</f>
        <v>0.17</v>
      </c>
      <c r="BN175" s="157">
        <f>IF('1b-NaturalGas'!$P$88="no","",ROUND(BL175,4))</f>
        <v>0.17</v>
      </c>
      <c r="BO175" s="157">
        <f>IF('1b-NaturalGas'!$P$89="no","",ROUND(BL175,4))</f>
        <v>0.17</v>
      </c>
      <c r="BP175" s="157">
        <f>IF('1b-NaturalGas'!$P$90="no","not applicable (based on previous answers)",ROUND(BL175,4))</f>
        <v>0.17</v>
      </c>
      <c r="BQ175" s="157">
        <f>IF('1b-NaturalGas'!$P$91="no","not applicable (based on previous answers)",ROUND(BL175,4))</f>
        <v>0.17</v>
      </c>
    </row>
    <row r="176" spans="15:69" x14ac:dyDescent="0.25">
      <c r="O176" s="49"/>
      <c r="AD176" s="157">
        <f t="shared" si="15"/>
        <v>0.17200000000000013</v>
      </c>
      <c r="AE176" s="157">
        <f>IF('1a-Electricity'!$P$77="no","",ROUND(AD176,4))</f>
        <v>0.17199999999999999</v>
      </c>
      <c r="AF176" s="157">
        <f>IF('1a-Electricity'!$P$78="no","",ROUND(AD176,4))</f>
        <v>0.17199999999999999</v>
      </c>
      <c r="AG176" s="157">
        <f>IF('1a-Electricity'!$P$79="no","",ROUND(AD176,4))</f>
        <v>0.17199999999999999</v>
      </c>
      <c r="BC176" s="49"/>
      <c r="BL176" s="157">
        <f t="shared" si="16"/>
        <v>0.17100000000000012</v>
      </c>
      <c r="BM176" s="157">
        <f>IF('1b-NaturalGas'!$P$87="no","",ROUND(BL176,4))</f>
        <v>0.17100000000000001</v>
      </c>
      <c r="BN176" s="157">
        <f>IF('1b-NaturalGas'!$P$88="no","",ROUND(BL176,4))</f>
        <v>0.17100000000000001</v>
      </c>
      <c r="BO176" s="157">
        <f>IF('1b-NaturalGas'!$P$89="no","",ROUND(BL176,4))</f>
        <v>0.17100000000000001</v>
      </c>
      <c r="BP176" s="157">
        <f>IF('1b-NaturalGas'!$P$90="no","not applicable (based on previous answers)",ROUND(BL176,4))</f>
        <v>0.17100000000000001</v>
      </c>
      <c r="BQ176" s="157">
        <f>IF('1b-NaturalGas'!$P$91="no","not applicable (based on previous answers)",ROUND(BL176,4))</f>
        <v>0.17100000000000001</v>
      </c>
    </row>
    <row r="177" spans="15:69" x14ac:dyDescent="0.25">
      <c r="O177" s="49"/>
      <c r="AD177" s="157">
        <f t="shared" si="15"/>
        <v>0.17300000000000013</v>
      </c>
      <c r="AE177" s="157">
        <f>IF('1a-Electricity'!$P$77="no","",ROUND(AD177,4))</f>
        <v>0.17299999999999999</v>
      </c>
      <c r="AF177" s="157">
        <f>IF('1a-Electricity'!$P$78="no","",ROUND(AD177,4))</f>
        <v>0.17299999999999999</v>
      </c>
      <c r="AG177" s="157">
        <f>IF('1a-Electricity'!$P$79="no","",ROUND(AD177,4))</f>
        <v>0.17299999999999999</v>
      </c>
      <c r="BC177" s="49"/>
      <c r="BL177" s="157">
        <f t="shared" si="16"/>
        <v>0.17200000000000013</v>
      </c>
      <c r="BM177" s="157">
        <f>IF('1b-NaturalGas'!$P$87="no","",ROUND(BL177,4))</f>
        <v>0.17199999999999999</v>
      </c>
      <c r="BN177" s="157">
        <f>IF('1b-NaturalGas'!$P$88="no","",ROUND(BL177,4))</f>
        <v>0.17199999999999999</v>
      </c>
      <c r="BO177" s="157">
        <f>IF('1b-NaturalGas'!$P$89="no","",ROUND(BL177,4))</f>
        <v>0.17199999999999999</v>
      </c>
      <c r="BP177" s="157">
        <f>IF('1b-NaturalGas'!$P$90="no","not applicable (based on previous answers)",ROUND(BL177,4))</f>
        <v>0.17199999999999999</v>
      </c>
      <c r="BQ177" s="157">
        <f>IF('1b-NaturalGas'!$P$91="no","not applicable (based on previous answers)",ROUND(BL177,4))</f>
        <v>0.17199999999999999</v>
      </c>
    </row>
    <row r="178" spans="15:69" x14ac:dyDescent="0.25">
      <c r="O178" s="49"/>
      <c r="AD178" s="157">
        <f t="shared" si="15"/>
        <v>0.17400000000000013</v>
      </c>
      <c r="AE178" s="157">
        <f>IF('1a-Electricity'!$P$77="no","",ROUND(AD178,4))</f>
        <v>0.17399999999999999</v>
      </c>
      <c r="AF178" s="157">
        <f>IF('1a-Electricity'!$P$78="no","",ROUND(AD178,4))</f>
        <v>0.17399999999999999</v>
      </c>
      <c r="AG178" s="157">
        <f>IF('1a-Electricity'!$P$79="no","",ROUND(AD178,4))</f>
        <v>0.17399999999999999</v>
      </c>
      <c r="BC178" s="49"/>
      <c r="BL178" s="157">
        <f t="shared" si="16"/>
        <v>0.17300000000000013</v>
      </c>
      <c r="BM178" s="157">
        <f>IF('1b-NaturalGas'!$P$87="no","",ROUND(BL178,4))</f>
        <v>0.17299999999999999</v>
      </c>
      <c r="BN178" s="157">
        <f>IF('1b-NaturalGas'!$P$88="no","",ROUND(BL178,4))</f>
        <v>0.17299999999999999</v>
      </c>
      <c r="BO178" s="157">
        <f>IF('1b-NaturalGas'!$P$89="no","",ROUND(BL178,4))</f>
        <v>0.17299999999999999</v>
      </c>
      <c r="BP178" s="157">
        <f>IF('1b-NaturalGas'!$P$90="no","not applicable (based on previous answers)",ROUND(BL178,4))</f>
        <v>0.17299999999999999</v>
      </c>
      <c r="BQ178" s="157">
        <f>IF('1b-NaturalGas'!$P$91="no","not applicable (based on previous answers)",ROUND(BL178,4))</f>
        <v>0.17299999999999999</v>
      </c>
    </row>
    <row r="179" spans="15:69" x14ac:dyDescent="0.25">
      <c r="O179" s="49"/>
      <c r="AD179" s="157">
        <f t="shared" si="15"/>
        <v>0.17500000000000013</v>
      </c>
      <c r="AE179" s="157">
        <f>IF('1a-Electricity'!$P$77="no","",ROUND(AD179,4))</f>
        <v>0.17499999999999999</v>
      </c>
      <c r="AF179" s="157">
        <f>IF('1a-Electricity'!$P$78="no","",ROUND(AD179,4))</f>
        <v>0.17499999999999999</v>
      </c>
      <c r="AG179" s="157">
        <f>IF('1a-Electricity'!$P$79="no","",ROUND(AD179,4))</f>
        <v>0.17499999999999999</v>
      </c>
      <c r="BC179" s="49"/>
      <c r="BL179" s="157">
        <f t="shared" si="16"/>
        <v>0.17400000000000013</v>
      </c>
      <c r="BM179" s="157">
        <f>IF('1b-NaturalGas'!$P$87="no","",ROUND(BL179,4))</f>
        <v>0.17399999999999999</v>
      </c>
      <c r="BN179" s="157">
        <f>IF('1b-NaturalGas'!$P$88="no","",ROUND(BL179,4))</f>
        <v>0.17399999999999999</v>
      </c>
      <c r="BO179" s="157">
        <f>IF('1b-NaturalGas'!$P$89="no","",ROUND(BL179,4))</f>
        <v>0.17399999999999999</v>
      </c>
      <c r="BP179" s="157">
        <f>IF('1b-NaturalGas'!$P$90="no","not applicable (based on previous answers)",ROUND(BL179,4))</f>
        <v>0.17399999999999999</v>
      </c>
      <c r="BQ179" s="157">
        <f>IF('1b-NaturalGas'!$P$91="no","not applicable (based on previous answers)",ROUND(BL179,4))</f>
        <v>0.17399999999999999</v>
      </c>
    </row>
    <row r="180" spans="15:69" x14ac:dyDescent="0.25">
      <c r="O180" s="49"/>
      <c r="AD180" s="157">
        <f t="shared" si="15"/>
        <v>0.17600000000000013</v>
      </c>
      <c r="AE180" s="157">
        <f>IF('1a-Electricity'!$P$77="no","",ROUND(AD180,4))</f>
        <v>0.17599999999999999</v>
      </c>
      <c r="AF180" s="157">
        <f>IF('1a-Electricity'!$P$78="no","",ROUND(AD180,4))</f>
        <v>0.17599999999999999</v>
      </c>
      <c r="AG180" s="157">
        <f>IF('1a-Electricity'!$P$79="no","",ROUND(AD180,4))</f>
        <v>0.17599999999999999</v>
      </c>
      <c r="BC180" s="49"/>
      <c r="BL180" s="157">
        <f t="shared" si="16"/>
        <v>0.17500000000000013</v>
      </c>
      <c r="BM180" s="157">
        <f>IF('1b-NaturalGas'!$P$87="no","",ROUND(BL180,4))</f>
        <v>0.17499999999999999</v>
      </c>
      <c r="BN180" s="157">
        <f>IF('1b-NaturalGas'!$P$88="no","",ROUND(BL180,4))</f>
        <v>0.17499999999999999</v>
      </c>
      <c r="BO180" s="157">
        <f>IF('1b-NaturalGas'!$P$89="no","",ROUND(BL180,4))</f>
        <v>0.17499999999999999</v>
      </c>
      <c r="BP180" s="157">
        <f>IF('1b-NaturalGas'!$P$90="no","not applicable (based on previous answers)",ROUND(BL180,4))</f>
        <v>0.17499999999999999</v>
      </c>
      <c r="BQ180" s="157">
        <f>IF('1b-NaturalGas'!$P$91="no","not applicable (based on previous answers)",ROUND(BL180,4))</f>
        <v>0.17499999999999999</v>
      </c>
    </row>
    <row r="181" spans="15:69" x14ac:dyDescent="0.25">
      <c r="O181" s="49"/>
      <c r="AD181" s="157">
        <f t="shared" si="15"/>
        <v>0.17700000000000013</v>
      </c>
      <c r="AE181" s="157">
        <f>IF('1a-Electricity'!$P$77="no","",ROUND(AD181,4))</f>
        <v>0.17699999999999999</v>
      </c>
      <c r="AF181" s="157">
        <f>IF('1a-Electricity'!$P$78="no","",ROUND(AD181,4))</f>
        <v>0.17699999999999999</v>
      </c>
      <c r="AG181" s="157">
        <f>IF('1a-Electricity'!$P$79="no","",ROUND(AD181,4))</f>
        <v>0.17699999999999999</v>
      </c>
      <c r="BC181" s="49"/>
      <c r="BL181" s="157">
        <f t="shared" si="16"/>
        <v>0.17600000000000013</v>
      </c>
      <c r="BM181" s="157">
        <f>IF('1b-NaturalGas'!$P$87="no","",ROUND(BL181,4))</f>
        <v>0.17599999999999999</v>
      </c>
      <c r="BN181" s="157">
        <f>IF('1b-NaturalGas'!$P$88="no","",ROUND(BL181,4))</f>
        <v>0.17599999999999999</v>
      </c>
      <c r="BO181" s="157">
        <f>IF('1b-NaturalGas'!$P$89="no","",ROUND(BL181,4))</f>
        <v>0.17599999999999999</v>
      </c>
      <c r="BP181" s="157">
        <f>IF('1b-NaturalGas'!$P$90="no","not applicable (based on previous answers)",ROUND(BL181,4))</f>
        <v>0.17599999999999999</v>
      </c>
      <c r="BQ181" s="157">
        <f>IF('1b-NaturalGas'!$P$91="no","not applicable (based on previous answers)",ROUND(BL181,4))</f>
        <v>0.17599999999999999</v>
      </c>
    </row>
    <row r="182" spans="15:69" x14ac:dyDescent="0.25">
      <c r="O182" s="49"/>
      <c r="AD182" s="157">
        <f t="shared" si="15"/>
        <v>0.17800000000000013</v>
      </c>
      <c r="AE182" s="157">
        <f>IF('1a-Electricity'!$P$77="no","",ROUND(AD182,4))</f>
        <v>0.17799999999999999</v>
      </c>
      <c r="AF182" s="157">
        <f>IF('1a-Electricity'!$P$78="no","",ROUND(AD182,4))</f>
        <v>0.17799999999999999</v>
      </c>
      <c r="AG182" s="157">
        <f>IF('1a-Electricity'!$P$79="no","",ROUND(AD182,4))</f>
        <v>0.17799999999999999</v>
      </c>
      <c r="BC182" s="49"/>
      <c r="BL182" s="157">
        <f t="shared" si="16"/>
        <v>0.17700000000000013</v>
      </c>
      <c r="BM182" s="157">
        <f>IF('1b-NaturalGas'!$P$87="no","",ROUND(BL182,4))</f>
        <v>0.17699999999999999</v>
      </c>
      <c r="BN182" s="157">
        <f>IF('1b-NaturalGas'!$P$88="no","",ROUND(BL182,4))</f>
        <v>0.17699999999999999</v>
      </c>
      <c r="BO182" s="157">
        <f>IF('1b-NaturalGas'!$P$89="no","",ROUND(BL182,4))</f>
        <v>0.17699999999999999</v>
      </c>
      <c r="BP182" s="157">
        <f>IF('1b-NaturalGas'!$P$90="no","not applicable (based on previous answers)",ROUND(BL182,4))</f>
        <v>0.17699999999999999</v>
      </c>
      <c r="BQ182" s="157">
        <f>IF('1b-NaturalGas'!$P$91="no","not applicable (based on previous answers)",ROUND(BL182,4))</f>
        <v>0.17699999999999999</v>
      </c>
    </row>
    <row r="183" spans="15:69" x14ac:dyDescent="0.25">
      <c r="O183" s="49"/>
      <c r="AD183" s="157">
        <f t="shared" si="15"/>
        <v>0.17900000000000013</v>
      </c>
      <c r="AE183" s="157">
        <f>IF('1a-Electricity'!$P$77="no","",ROUND(AD183,4))</f>
        <v>0.17899999999999999</v>
      </c>
      <c r="AF183" s="157">
        <f>IF('1a-Electricity'!$P$78="no","",ROUND(AD183,4))</f>
        <v>0.17899999999999999</v>
      </c>
      <c r="AG183" s="157">
        <f>IF('1a-Electricity'!$P$79="no","",ROUND(AD183,4))</f>
        <v>0.17899999999999999</v>
      </c>
      <c r="BC183" s="49"/>
      <c r="BL183" s="157">
        <f t="shared" si="16"/>
        <v>0.17800000000000013</v>
      </c>
      <c r="BM183" s="157">
        <f>IF('1b-NaturalGas'!$P$87="no","",ROUND(BL183,4))</f>
        <v>0.17799999999999999</v>
      </c>
      <c r="BN183" s="157">
        <f>IF('1b-NaturalGas'!$P$88="no","",ROUND(BL183,4))</f>
        <v>0.17799999999999999</v>
      </c>
      <c r="BO183" s="157">
        <f>IF('1b-NaturalGas'!$P$89="no","",ROUND(BL183,4))</f>
        <v>0.17799999999999999</v>
      </c>
      <c r="BP183" s="157">
        <f>IF('1b-NaturalGas'!$P$90="no","not applicable (based on previous answers)",ROUND(BL183,4))</f>
        <v>0.17799999999999999</v>
      </c>
      <c r="BQ183" s="157">
        <f>IF('1b-NaturalGas'!$P$91="no","not applicable (based on previous answers)",ROUND(BL183,4))</f>
        <v>0.17799999999999999</v>
      </c>
    </row>
    <row r="184" spans="15:69" x14ac:dyDescent="0.25">
      <c r="O184" s="49"/>
      <c r="AD184" s="157">
        <f t="shared" si="15"/>
        <v>0.18000000000000013</v>
      </c>
      <c r="AE184" s="157">
        <f>IF('1a-Electricity'!$P$77="no","",ROUND(AD184,4))</f>
        <v>0.18</v>
      </c>
      <c r="AF184" s="157">
        <f>IF('1a-Electricity'!$P$78="no","",ROUND(AD184,4))</f>
        <v>0.18</v>
      </c>
      <c r="AG184" s="157">
        <f>IF('1a-Electricity'!$P$79="no","",ROUND(AD184,4))</f>
        <v>0.18</v>
      </c>
      <c r="BC184" s="49"/>
      <c r="BL184" s="157">
        <f t="shared" si="16"/>
        <v>0.17900000000000013</v>
      </c>
      <c r="BM184" s="157">
        <f>IF('1b-NaturalGas'!$P$87="no","",ROUND(BL184,4))</f>
        <v>0.17899999999999999</v>
      </c>
      <c r="BN184" s="157">
        <f>IF('1b-NaturalGas'!$P$88="no","",ROUND(BL184,4))</f>
        <v>0.17899999999999999</v>
      </c>
      <c r="BO184" s="157">
        <f>IF('1b-NaturalGas'!$P$89="no","",ROUND(BL184,4))</f>
        <v>0.17899999999999999</v>
      </c>
      <c r="BP184" s="157">
        <f>IF('1b-NaturalGas'!$P$90="no","not applicable (based on previous answers)",ROUND(BL184,4))</f>
        <v>0.17899999999999999</v>
      </c>
      <c r="BQ184" s="157">
        <f>IF('1b-NaturalGas'!$P$91="no","not applicable (based on previous answers)",ROUND(BL184,4))</f>
        <v>0.17899999999999999</v>
      </c>
    </row>
    <row r="185" spans="15:69" x14ac:dyDescent="0.25">
      <c r="O185" s="49"/>
      <c r="AD185" s="157">
        <f t="shared" si="15"/>
        <v>0.18100000000000013</v>
      </c>
      <c r="AE185" s="157">
        <f>IF('1a-Electricity'!$P$77="no","",ROUND(AD185,4))</f>
        <v>0.18099999999999999</v>
      </c>
      <c r="AF185" s="157">
        <f>IF('1a-Electricity'!$P$78="no","",ROUND(AD185,4))</f>
        <v>0.18099999999999999</v>
      </c>
      <c r="AG185" s="157">
        <f>IF('1a-Electricity'!$P$79="no","",ROUND(AD185,4))</f>
        <v>0.18099999999999999</v>
      </c>
      <c r="BC185" s="49"/>
      <c r="BL185" s="157">
        <f t="shared" si="16"/>
        <v>0.18000000000000013</v>
      </c>
      <c r="BM185" s="157">
        <f>IF('1b-NaturalGas'!$P$87="no","",ROUND(BL185,4))</f>
        <v>0.18</v>
      </c>
      <c r="BN185" s="157">
        <f>IF('1b-NaturalGas'!$P$88="no","",ROUND(BL185,4))</f>
        <v>0.18</v>
      </c>
      <c r="BO185" s="157">
        <f>IF('1b-NaturalGas'!$P$89="no","",ROUND(BL185,4))</f>
        <v>0.18</v>
      </c>
      <c r="BP185" s="157">
        <f>IF('1b-NaturalGas'!$P$90="no","not applicable (based on previous answers)",ROUND(BL185,4))</f>
        <v>0.18</v>
      </c>
      <c r="BQ185" s="157">
        <f>IF('1b-NaturalGas'!$P$91="no","not applicable (based on previous answers)",ROUND(BL185,4))</f>
        <v>0.18</v>
      </c>
    </row>
    <row r="186" spans="15:69" x14ac:dyDescent="0.25">
      <c r="O186" s="49"/>
      <c r="AD186" s="157">
        <f t="shared" si="15"/>
        <v>0.18200000000000013</v>
      </c>
      <c r="AE186" s="157">
        <f>IF('1a-Electricity'!$P$77="no","",ROUND(AD186,4))</f>
        <v>0.182</v>
      </c>
      <c r="AF186" s="157">
        <f>IF('1a-Electricity'!$P$78="no","",ROUND(AD186,4))</f>
        <v>0.182</v>
      </c>
      <c r="AG186" s="157">
        <f>IF('1a-Electricity'!$P$79="no","",ROUND(AD186,4))</f>
        <v>0.182</v>
      </c>
      <c r="BC186" s="49"/>
      <c r="BL186" s="157">
        <f t="shared" si="16"/>
        <v>0.18100000000000013</v>
      </c>
      <c r="BM186" s="157">
        <f>IF('1b-NaturalGas'!$P$87="no","",ROUND(BL186,4))</f>
        <v>0.18099999999999999</v>
      </c>
      <c r="BN186" s="157">
        <f>IF('1b-NaturalGas'!$P$88="no","",ROUND(BL186,4))</f>
        <v>0.18099999999999999</v>
      </c>
      <c r="BO186" s="157">
        <f>IF('1b-NaturalGas'!$P$89="no","",ROUND(BL186,4))</f>
        <v>0.18099999999999999</v>
      </c>
      <c r="BP186" s="157">
        <f>IF('1b-NaturalGas'!$P$90="no","not applicable (based on previous answers)",ROUND(BL186,4))</f>
        <v>0.18099999999999999</v>
      </c>
      <c r="BQ186" s="157">
        <f>IF('1b-NaturalGas'!$P$91="no","not applicable (based on previous answers)",ROUND(BL186,4))</f>
        <v>0.18099999999999999</v>
      </c>
    </row>
    <row r="187" spans="15:69" x14ac:dyDescent="0.25">
      <c r="O187" s="49"/>
      <c r="AD187" s="157">
        <f t="shared" si="15"/>
        <v>0.18300000000000013</v>
      </c>
      <c r="AE187" s="157">
        <f>IF('1a-Electricity'!$P$77="no","",ROUND(AD187,4))</f>
        <v>0.183</v>
      </c>
      <c r="AF187" s="157">
        <f>IF('1a-Electricity'!$P$78="no","",ROUND(AD187,4))</f>
        <v>0.183</v>
      </c>
      <c r="AG187" s="157">
        <f>IF('1a-Electricity'!$P$79="no","",ROUND(AD187,4))</f>
        <v>0.183</v>
      </c>
      <c r="BC187" s="49"/>
      <c r="BL187" s="157">
        <f t="shared" si="16"/>
        <v>0.18200000000000013</v>
      </c>
      <c r="BM187" s="157">
        <f>IF('1b-NaturalGas'!$P$87="no","",ROUND(BL187,4))</f>
        <v>0.182</v>
      </c>
      <c r="BN187" s="157">
        <f>IF('1b-NaturalGas'!$P$88="no","",ROUND(BL187,4))</f>
        <v>0.182</v>
      </c>
      <c r="BO187" s="157">
        <f>IF('1b-NaturalGas'!$P$89="no","",ROUND(BL187,4))</f>
        <v>0.182</v>
      </c>
      <c r="BP187" s="157">
        <f>IF('1b-NaturalGas'!$P$90="no","not applicable (based on previous answers)",ROUND(BL187,4))</f>
        <v>0.182</v>
      </c>
      <c r="BQ187" s="157">
        <f>IF('1b-NaturalGas'!$P$91="no","not applicable (based on previous answers)",ROUND(BL187,4))</f>
        <v>0.182</v>
      </c>
    </row>
    <row r="188" spans="15:69" x14ac:dyDescent="0.25">
      <c r="O188" s="49"/>
      <c r="AD188" s="157">
        <f t="shared" si="15"/>
        <v>0.18400000000000014</v>
      </c>
      <c r="AE188" s="157">
        <f>IF('1a-Electricity'!$P$77="no","",ROUND(AD188,4))</f>
        <v>0.184</v>
      </c>
      <c r="AF188" s="157">
        <f>IF('1a-Electricity'!$P$78="no","",ROUND(AD188,4))</f>
        <v>0.184</v>
      </c>
      <c r="AG188" s="157">
        <f>IF('1a-Electricity'!$P$79="no","",ROUND(AD188,4))</f>
        <v>0.184</v>
      </c>
      <c r="BC188" s="49"/>
      <c r="BL188" s="157">
        <f t="shared" si="16"/>
        <v>0.18300000000000013</v>
      </c>
      <c r="BM188" s="157">
        <f>IF('1b-NaturalGas'!$P$87="no","",ROUND(BL188,4))</f>
        <v>0.183</v>
      </c>
      <c r="BN188" s="157">
        <f>IF('1b-NaturalGas'!$P$88="no","",ROUND(BL188,4))</f>
        <v>0.183</v>
      </c>
      <c r="BO188" s="157">
        <f>IF('1b-NaturalGas'!$P$89="no","",ROUND(BL188,4))</f>
        <v>0.183</v>
      </c>
      <c r="BP188" s="157">
        <f>IF('1b-NaturalGas'!$P$90="no","not applicable (based on previous answers)",ROUND(BL188,4))</f>
        <v>0.183</v>
      </c>
      <c r="BQ188" s="157">
        <f>IF('1b-NaturalGas'!$P$91="no","not applicable (based on previous answers)",ROUND(BL188,4))</f>
        <v>0.183</v>
      </c>
    </row>
    <row r="189" spans="15:69" x14ac:dyDescent="0.25">
      <c r="O189" s="49"/>
      <c r="AD189" s="157">
        <f t="shared" ref="AD189:AD252" si="17">AD188+0.001</f>
        <v>0.18500000000000014</v>
      </c>
      <c r="AE189" s="157">
        <f>IF('1a-Electricity'!$P$77="no","",ROUND(AD189,4))</f>
        <v>0.185</v>
      </c>
      <c r="AF189" s="157">
        <f>IF('1a-Electricity'!$P$78="no","",ROUND(AD189,4))</f>
        <v>0.185</v>
      </c>
      <c r="AG189" s="157">
        <f>IF('1a-Electricity'!$P$79="no","",ROUND(AD189,4))</f>
        <v>0.185</v>
      </c>
      <c r="BC189" s="49"/>
      <c r="BL189" s="157">
        <f t="shared" si="16"/>
        <v>0.18400000000000014</v>
      </c>
      <c r="BM189" s="157">
        <f>IF('1b-NaturalGas'!$P$87="no","",ROUND(BL189,4))</f>
        <v>0.184</v>
      </c>
      <c r="BN189" s="157">
        <f>IF('1b-NaturalGas'!$P$88="no","",ROUND(BL189,4))</f>
        <v>0.184</v>
      </c>
      <c r="BO189" s="157">
        <f>IF('1b-NaturalGas'!$P$89="no","",ROUND(BL189,4))</f>
        <v>0.184</v>
      </c>
      <c r="BP189" s="157">
        <f>IF('1b-NaturalGas'!$P$90="no","not applicable (based on previous answers)",ROUND(BL189,4))</f>
        <v>0.184</v>
      </c>
      <c r="BQ189" s="157">
        <f>IF('1b-NaturalGas'!$P$91="no","not applicable (based on previous answers)",ROUND(BL189,4))</f>
        <v>0.184</v>
      </c>
    </row>
    <row r="190" spans="15:69" x14ac:dyDescent="0.25">
      <c r="O190" s="49"/>
      <c r="AD190" s="157">
        <f t="shared" si="17"/>
        <v>0.18600000000000014</v>
      </c>
      <c r="AE190" s="157">
        <f>IF('1a-Electricity'!$P$77="no","",ROUND(AD190,4))</f>
        <v>0.186</v>
      </c>
      <c r="AF190" s="157">
        <f>IF('1a-Electricity'!$P$78="no","",ROUND(AD190,4))</f>
        <v>0.186</v>
      </c>
      <c r="AG190" s="157">
        <f>IF('1a-Electricity'!$P$79="no","",ROUND(AD190,4))</f>
        <v>0.186</v>
      </c>
      <c r="BC190" s="49"/>
      <c r="BL190" s="157">
        <f t="shared" ref="BL190:BL253" si="18">BL189+0.001</f>
        <v>0.18500000000000014</v>
      </c>
      <c r="BM190" s="157">
        <f>IF('1b-NaturalGas'!$P$87="no","",ROUND(BL190,4))</f>
        <v>0.185</v>
      </c>
      <c r="BN190" s="157">
        <f>IF('1b-NaturalGas'!$P$88="no","",ROUND(BL190,4))</f>
        <v>0.185</v>
      </c>
      <c r="BO190" s="157">
        <f>IF('1b-NaturalGas'!$P$89="no","",ROUND(BL190,4))</f>
        <v>0.185</v>
      </c>
      <c r="BP190" s="157">
        <f>IF('1b-NaturalGas'!$P$90="no","not applicable (based on previous answers)",ROUND(BL190,4))</f>
        <v>0.185</v>
      </c>
      <c r="BQ190" s="157">
        <f>IF('1b-NaturalGas'!$P$91="no","not applicable (based on previous answers)",ROUND(BL190,4))</f>
        <v>0.185</v>
      </c>
    </row>
    <row r="191" spans="15:69" x14ac:dyDescent="0.25">
      <c r="O191" s="49"/>
      <c r="AD191" s="157">
        <f t="shared" si="17"/>
        <v>0.18700000000000014</v>
      </c>
      <c r="AE191" s="157">
        <f>IF('1a-Electricity'!$P$77="no","",ROUND(AD191,4))</f>
        <v>0.187</v>
      </c>
      <c r="AF191" s="157">
        <f>IF('1a-Electricity'!$P$78="no","",ROUND(AD191,4))</f>
        <v>0.187</v>
      </c>
      <c r="AG191" s="157">
        <f>IF('1a-Electricity'!$P$79="no","",ROUND(AD191,4))</f>
        <v>0.187</v>
      </c>
      <c r="BC191" s="49"/>
      <c r="BL191" s="157">
        <f t="shared" si="18"/>
        <v>0.18600000000000014</v>
      </c>
      <c r="BM191" s="157">
        <f>IF('1b-NaturalGas'!$P$87="no","",ROUND(BL191,4))</f>
        <v>0.186</v>
      </c>
      <c r="BN191" s="157">
        <f>IF('1b-NaturalGas'!$P$88="no","",ROUND(BL191,4))</f>
        <v>0.186</v>
      </c>
      <c r="BO191" s="157">
        <f>IF('1b-NaturalGas'!$P$89="no","",ROUND(BL191,4))</f>
        <v>0.186</v>
      </c>
      <c r="BP191" s="157">
        <f>IF('1b-NaturalGas'!$P$90="no","not applicable (based on previous answers)",ROUND(BL191,4))</f>
        <v>0.186</v>
      </c>
      <c r="BQ191" s="157">
        <f>IF('1b-NaturalGas'!$P$91="no","not applicable (based on previous answers)",ROUND(BL191,4))</f>
        <v>0.186</v>
      </c>
    </row>
    <row r="192" spans="15:69" x14ac:dyDescent="0.25">
      <c r="O192" s="49"/>
      <c r="AD192" s="157">
        <f t="shared" si="17"/>
        <v>0.18800000000000014</v>
      </c>
      <c r="AE192" s="157">
        <f>IF('1a-Electricity'!$P$77="no","",ROUND(AD192,4))</f>
        <v>0.188</v>
      </c>
      <c r="AF192" s="157">
        <f>IF('1a-Electricity'!$P$78="no","",ROUND(AD192,4))</f>
        <v>0.188</v>
      </c>
      <c r="AG192" s="157">
        <f>IF('1a-Electricity'!$P$79="no","",ROUND(AD192,4))</f>
        <v>0.188</v>
      </c>
      <c r="BC192" s="49"/>
      <c r="BL192" s="157">
        <f t="shared" si="18"/>
        <v>0.18700000000000014</v>
      </c>
      <c r="BM192" s="157">
        <f>IF('1b-NaturalGas'!$P$87="no","",ROUND(BL192,4))</f>
        <v>0.187</v>
      </c>
      <c r="BN192" s="157">
        <f>IF('1b-NaturalGas'!$P$88="no","",ROUND(BL192,4))</f>
        <v>0.187</v>
      </c>
      <c r="BO192" s="157">
        <f>IF('1b-NaturalGas'!$P$89="no","",ROUND(BL192,4))</f>
        <v>0.187</v>
      </c>
      <c r="BP192" s="157">
        <f>IF('1b-NaturalGas'!$P$90="no","not applicable (based on previous answers)",ROUND(BL192,4))</f>
        <v>0.187</v>
      </c>
      <c r="BQ192" s="157">
        <f>IF('1b-NaturalGas'!$P$91="no","not applicable (based on previous answers)",ROUND(BL192,4))</f>
        <v>0.187</v>
      </c>
    </row>
    <row r="193" spans="15:69" x14ac:dyDescent="0.25">
      <c r="O193" s="49"/>
      <c r="AD193" s="157">
        <f t="shared" si="17"/>
        <v>0.18900000000000014</v>
      </c>
      <c r="AE193" s="157">
        <f>IF('1a-Electricity'!$P$77="no","",ROUND(AD193,4))</f>
        <v>0.189</v>
      </c>
      <c r="AF193" s="157">
        <f>IF('1a-Electricity'!$P$78="no","",ROUND(AD193,4))</f>
        <v>0.189</v>
      </c>
      <c r="AG193" s="157">
        <f>IF('1a-Electricity'!$P$79="no","",ROUND(AD193,4))</f>
        <v>0.189</v>
      </c>
      <c r="BC193" s="49"/>
      <c r="BL193" s="157">
        <f t="shared" si="18"/>
        <v>0.18800000000000014</v>
      </c>
      <c r="BM193" s="157">
        <f>IF('1b-NaturalGas'!$P$87="no","",ROUND(BL193,4))</f>
        <v>0.188</v>
      </c>
      <c r="BN193" s="157">
        <f>IF('1b-NaturalGas'!$P$88="no","",ROUND(BL193,4))</f>
        <v>0.188</v>
      </c>
      <c r="BO193" s="157">
        <f>IF('1b-NaturalGas'!$P$89="no","",ROUND(BL193,4))</f>
        <v>0.188</v>
      </c>
      <c r="BP193" s="157">
        <f>IF('1b-NaturalGas'!$P$90="no","not applicable (based on previous answers)",ROUND(BL193,4))</f>
        <v>0.188</v>
      </c>
      <c r="BQ193" s="157">
        <f>IF('1b-NaturalGas'!$P$91="no","not applicable (based on previous answers)",ROUND(BL193,4))</f>
        <v>0.188</v>
      </c>
    </row>
    <row r="194" spans="15:69" x14ac:dyDescent="0.25">
      <c r="O194" s="49"/>
      <c r="AD194" s="157">
        <f t="shared" si="17"/>
        <v>0.19000000000000014</v>
      </c>
      <c r="AE194" s="157">
        <f>IF('1a-Electricity'!$P$77="no","",ROUND(AD194,4))</f>
        <v>0.19</v>
      </c>
      <c r="AF194" s="157">
        <f>IF('1a-Electricity'!$P$78="no","",ROUND(AD194,4))</f>
        <v>0.19</v>
      </c>
      <c r="AG194" s="157">
        <f>IF('1a-Electricity'!$P$79="no","",ROUND(AD194,4))</f>
        <v>0.19</v>
      </c>
      <c r="BC194" s="49"/>
      <c r="BL194" s="157">
        <f t="shared" si="18"/>
        <v>0.18900000000000014</v>
      </c>
      <c r="BM194" s="157">
        <f>IF('1b-NaturalGas'!$P$87="no","",ROUND(BL194,4))</f>
        <v>0.189</v>
      </c>
      <c r="BN194" s="157">
        <f>IF('1b-NaturalGas'!$P$88="no","",ROUND(BL194,4))</f>
        <v>0.189</v>
      </c>
      <c r="BO194" s="157">
        <f>IF('1b-NaturalGas'!$P$89="no","",ROUND(BL194,4))</f>
        <v>0.189</v>
      </c>
      <c r="BP194" s="157">
        <f>IF('1b-NaturalGas'!$P$90="no","not applicable (based on previous answers)",ROUND(BL194,4))</f>
        <v>0.189</v>
      </c>
      <c r="BQ194" s="157">
        <f>IF('1b-NaturalGas'!$P$91="no","not applicable (based on previous answers)",ROUND(BL194,4))</f>
        <v>0.189</v>
      </c>
    </row>
    <row r="195" spans="15:69" x14ac:dyDescent="0.25">
      <c r="O195" s="49"/>
      <c r="AD195" s="157">
        <f t="shared" si="17"/>
        <v>0.19100000000000014</v>
      </c>
      <c r="AE195" s="157">
        <f>IF('1a-Electricity'!$P$77="no","",ROUND(AD195,4))</f>
        <v>0.191</v>
      </c>
      <c r="AF195" s="157">
        <f>IF('1a-Electricity'!$P$78="no","",ROUND(AD195,4))</f>
        <v>0.191</v>
      </c>
      <c r="AG195" s="157">
        <f>IF('1a-Electricity'!$P$79="no","",ROUND(AD195,4))</f>
        <v>0.191</v>
      </c>
      <c r="BC195" s="49"/>
      <c r="BL195" s="157">
        <f t="shared" si="18"/>
        <v>0.19000000000000014</v>
      </c>
      <c r="BM195" s="157">
        <f>IF('1b-NaturalGas'!$P$87="no","",ROUND(BL195,4))</f>
        <v>0.19</v>
      </c>
      <c r="BN195" s="157">
        <f>IF('1b-NaturalGas'!$P$88="no","",ROUND(BL195,4))</f>
        <v>0.19</v>
      </c>
      <c r="BO195" s="157">
        <f>IF('1b-NaturalGas'!$P$89="no","",ROUND(BL195,4))</f>
        <v>0.19</v>
      </c>
      <c r="BP195" s="157">
        <f>IF('1b-NaturalGas'!$P$90="no","not applicable (based on previous answers)",ROUND(BL195,4))</f>
        <v>0.19</v>
      </c>
      <c r="BQ195" s="157">
        <f>IF('1b-NaturalGas'!$P$91="no","not applicable (based on previous answers)",ROUND(BL195,4))</f>
        <v>0.19</v>
      </c>
    </row>
    <row r="196" spans="15:69" x14ac:dyDescent="0.25">
      <c r="O196" s="49"/>
      <c r="AD196" s="157">
        <f t="shared" si="17"/>
        <v>0.19200000000000014</v>
      </c>
      <c r="AE196" s="157">
        <f>IF('1a-Electricity'!$P$77="no","",ROUND(AD196,4))</f>
        <v>0.192</v>
      </c>
      <c r="AF196" s="157">
        <f>IF('1a-Electricity'!$P$78="no","",ROUND(AD196,4))</f>
        <v>0.192</v>
      </c>
      <c r="AG196" s="157">
        <f>IF('1a-Electricity'!$P$79="no","",ROUND(AD196,4))</f>
        <v>0.192</v>
      </c>
      <c r="BC196" s="49"/>
      <c r="BL196" s="157">
        <f t="shared" si="18"/>
        <v>0.19100000000000014</v>
      </c>
      <c r="BM196" s="157">
        <f>IF('1b-NaturalGas'!$P$87="no","",ROUND(BL196,4))</f>
        <v>0.191</v>
      </c>
      <c r="BN196" s="157">
        <f>IF('1b-NaturalGas'!$P$88="no","",ROUND(BL196,4))</f>
        <v>0.191</v>
      </c>
      <c r="BO196" s="157">
        <f>IF('1b-NaturalGas'!$P$89="no","",ROUND(BL196,4))</f>
        <v>0.191</v>
      </c>
      <c r="BP196" s="157">
        <f>IF('1b-NaturalGas'!$P$90="no","not applicable (based on previous answers)",ROUND(BL196,4))</f>
        <v>0.191</v>
      </c>
      <c r="BQ196" s="157">
        <f>IF('1b-NaturalGas'!$P$91="no","not applicable (based on previous answers)",ROUND(BL196,4))</f>
        <v>0.191</v>
      </c>
    </row>
    <row r="197" spans="15:69" x14ac:dyDescent="0.25">
      <c r="O197" s="49"/>
      <c r="AD197" s="157">
        <f t="shared" si="17"/>
        <v>0.19300000000000014</v>
      </c>
      <c r="AE197" s="157">
        <f>IF('1a-Electricity'!$P$77="no","",ROUND(AD197,4))</f>
        <v>0.193</v>
      </c>
      <c r="AF197" s="157">
        <f>IF('1a-Electricity'!$P$78="no","",ROUND(AD197,4))</f>
        <v>0.193</v>
      </c>
      <c r="AG197" s="157">
        <f>IF('1a-Electricity'!$P$79="no","",ROUND(AD197,4))</f>
        <v>0.193</v>
      </c>
      <c r="BC197" s="49"/>
      <c r="BL197" s="157">
        <f t="shared" si="18"/>
        <v>0.19200000000000014</v>
      </c>
      <c r="BM197" s="157">
        <f>IF('1b-NaturalGas'!$P$87="no","",ROUND(BL197,4))</f>
        <v>0.192</v>
      </c>
      <c r="BN197" s="157">
        <f>IF('1b-NaturalGas'!$P$88="no","",ROUND(BL197,4))</f>
        <v>0.192</v>
      </c>
      <c r="BO197" s="157">
        <f>IF('1b-NaturalGas'!$P$89="no","",ROUND(BL197,4))</f>
        <v>0.192</v>
      </c>
      <c r="BP197" s="157">
        <f>IF('1b-NaturalGas'!$P$90="no","not applicable (based on previous answers)",ROUND(BL197,4))</f>
        <v>0.192</v>
      </c>
      <c r="BQ197" s="157">
        <f>IF('1b-NaturalGas'!$P$91="no","not applicable (based on previous answers)",ROUND(BL197,4))</f>
        <v>0.192</v>
      </c>
    </row>
    <row r="198" spans="15:69" x14ac:dyDescent="0.25">
      <c r="O198" s="49"/>
      <c r="AD198" s="157">
        <f t="shared" si="17"/>
        <v>0.19400000000000014</v>
      </c>
      <c r="AE198" s="157">
        <f>IF('1a-Electricity'!$P$77="no","",ROUND(AD198,4))</f>
        <v>0.19400000000000001</v>
      </c>
      <c r="AF198" s="157">
        <f>IF('1a-Electricity'!$P$78="no","",ROUND(AD198,4))</f>
        <v>0.19400000000000001</v>
      </c>
      <c r="AG198" s="157">
        <f>IF('1a-Electricity'!$P$79="no","",ROUND(AD198,4))</f>
        <v>0.19400000000000001</v>
      </c>
      <c r="BC198" s="49"/>
      <c r="BL198" s="157">
        <f t="shared" si="18"/>
        <v>0.19300000000000014</v>
      </c>
      <c r="BM198" s="157">
        <f>IF('1b-NaturalGas'!$P$87="no","",ROUND(BL198,4))</f>
        <v>0.193</v>
      </c>
      <c r="BN198" s="157">
        <f>IF('1b-NaturalGas'!$P$88="no","",ROUND(BL198,4))</f>
        <v>0.193</v>
      </c>
      <c r="BO198" s="157">
        <f>IF('1b-NaturalGas'!$P$89="no","",ROUND(BL198,4))</f>
        <v>0.193</v>
      </c>
      <c r="BP198" s="157">
        <f>IF('1b-NaturalGas'!$P$90="no","not applicable (based on previous answers)",ROUND(BL198,4))</f>
        <v>0.193</v>
      </c>
      <c r="BQ198" s="157">
        <f>IF('1b-NaturalGas'!$P$91="no","not applicable (based on previous answers)",ROUND(BL198,4))</f>
        <v>0.193</v>
      </c>
    </row>
    <row r="199" spans="15:69" x14ac:dyDescent="0.25">
      <c r="O199" s="49"/>
      <c r="AD199" s="157">
        <f t="shared" si="17"/>
        <v>0.19500000000000015</v>
      </c>
      <c r="AE199" s="157">
        <f>IF('1a-Electricity'!$P$77="no","",ROUND(AD199,4))</f>
        <v>0.19500000000000001</v>
      </c>
      <c r="AF199" s="157">
        <f>IF('1a-Electricity'!$P$78="no","",ROUND(AD199,4))</f>
        <v>0.19500000000000001</v>
      </c>
      <c r="AG199" s="157">
        <f>IF('1a-Electricity'!$P$79="no","",ROUND(AD199,4))</f>
        <v>0.19500000000000001</v>
      </c>
      <c r="BC199" s="49"/>
      <c r="BL199" s="157">
        <f t="shared" si="18"/>
        <v>0.19400000000000014</v>
      </c>
      <c r="BM199" s="157">
        <f>IF('1b-NaturalGas'!$P$87="no","",ROUND(BL199,4))</f>
        <v>0.19400000000000001</v>
      </c>
      <c r="BN199" s="157">
        <f>IF('1b-NaturalGas'!$P$88="no","",ROUND(BL199,4))</f>
        <v>0.19400000000000001</v>
      </c>
      <c r="BO199" s="157">
        <f>IF('1b-NaturalGas'!$P$89="no","",ROUND(BL199,4))</f>
        <v>0.19400000000000001</v>
      </c>
      <c r="BP199" s="157">
        <f>IF('1b-NaturalGas'!$P$90="no","not applicable (based on previous answers)",ROUND(BL199,4))</f>
        <v>0.19400000000000001</v>
      </c>
      <c r="BQ199" s="157">
        <f>IF('1b-NaturalGas'!$P$91="no","not applicable (based on previous answers)",ROUND(BL199,4))</f>
        <v>0.19400000000000001</v>
      </c>
    </row>
    <row r="200" spans="15:69" x14ac:dyDescent="0.25">
      <c r="O200" s="49"/>
      <c r="AD200" s="157">
        <f t="shared" si="17"/>
        <v>0.19600000000000015</v>
      </c>
      <c r="AE200" s="157">
        <f>IF('1a-Electricity'!$P$77="no","",ROUND(AD200,4))</f>
        <v>0.19600000000000001</v>
      </c>
      <c r="AF200" s="157">
        <f>IF('1a-Electricity'!$P$78="no","",ROUND(AD200,4))</f>
        <v>0.19600000000000001</v>
      </c>
      <c r="AG200" s="157">
        <f>IF('1a-Electricity'!$P$79="no","",ROUND(AD200,4))</f>
        <v>0.19600000000000001</v>
      </c>
      <c r="BC200" s="49"/>
      <c r="BL200" s="157">
        <f t="shared" si="18"/>
        <v>0.19500000000000015</v>
      </c>
      <c r="BM200" s="157">
        <f>IF('1b-NaturalGas'!$P$87="no","",ROUND(BL200,4))</f>
        <v>0.19500000000000001</v>
      </c>
      <c r="BN200" s="157">
        <f>IF('1b-NaturalGas'!$P$88="no","",ROUND(BL200,4))</f>
        <v>0.19500000000000001</v>
      </c>
      <c r="BO200" s="157">
        <f>IF('1b-NaturalGas'!$P$89="no","",ROUND(BL200,4))</f>
        <v>0.19500000000000001</v>
      </c>
      <c r="BP200" s="157">
        <f>IF('1b-NaturalGas'!$P$90="no","not applicable (based on previous answers)",ROUND(BL200,4))</f>
        <v>0.19500000000000001</v>
      </c>
      <c r="BQ200" s="157">
        <f>IF('1b-NaturalGas'!$P$91="no","not applicable (based on previous answers)",ROUND(BL200,4))</f>
        <v>0.19500000000000001</v>
      </c>
    </row>
    <row r="201" spans="15:69" x14ac:dyDescent="0.25">
      <c r="O201" s="49"/>
      <c r="AD201" s="157">
        <f t="shared" si="17"/>
        <v>0.19700000000000015</v>
      </c>
      <c r="AE201" s="157">
        <f>IF('1a-Electricity'!$P$77="no","",ROUND(AD201,4))</f>
        <v>0.19700000000000001</v>
      </c>
      <c r="AF201" s="157">
        <f>IF('1a-Electricity'!$P$78="no","",ROUND(AD201,4))</f>
        <v>0.19700000000000001</v>
      </c>
      <c r="AG201" s="157">
        <f>IF('1a-Electricity'!$P$79="no","",ROUND(AD201,4))</f>
        <v>0.19700000000000001</v>
      </c>
      <c r="BC201" s="49"/>
      <c r="BL201" s="157">
        <f t="shared" si="18"/>
        <v>0.19600000000000015</v>
      </c>
      <c r="BM201" s="157">
        <f>IF('1b-NaturalGas'!$P$87="no","",ROUND(BL201,4))</f>
        <v>0.19600000000000001</v>
      </c>
      <c r="BN201" s="157">
        <f>IF('1b-NaturalGas'!$P$88="no","",ROUND(BL201,4))</f>
        <v>0.19600000000000001</v>
      </c>
      <c r="BO201" s="157">
        <f>IF('1b-NaturalGas'!$P$89="no","",ROUND(BL201,4))</f>
        <v>0.19600000000000001</v>
      </c>
      <c r="BP201" s="157">
        <f>IF('1b-NaturalGas'!$P$90="no","not applicable (based on previous answers)",ROUND(BL201,4))</f>
        <v>0.19600000000000001</v>
      </c>
      <c r="BQ201" s="157">
        <f>IF('1b-NaturalGas'!$P$91="no","not applicable (based on previous answers)",ROUND(BL201,4))</f>
        <v>0.19600000000000001</v>
      </c>
    </row>
    <row r="202" spans="15:69" x14ac:dyDescent="0.25">
      <c r="O202" s="49"/>
      <c r="AD202" s="157">
        <f t="shared" si="17"/>
        <v>0.19800000000000015</v>
      </c>
      <c r="AE202" s="157">
        <f>IF('1a-Electricity'!$P$77="no","",ROUND(AD202,4))</f>
        <v>0.19800000000000001</v>
      </c>
      <c r="AF202" s="157">
        <f>IF('1a-Electricity'!$P$78="no","",ROUND(AD202,4))</f>
        <v>0.19800000000000001</v>
      </c>
      <c r="AG202" s="157">
        <f>IF('1a-Electricity'!$P$79="no","",ROUND(AD202,4))</f>
        <v>0.19800000000000001</v>
      </c>
      <c r="BC202" s="49"/>
      <c r="BL202" s="157">
        <f t="shared" si="18"/>
        <v>0.19700000000000015</v>
      </c>
      <c r="BM202" s="157">
        <f>IF('1b-NaturalGas'!$P$87="no","",ROUND(BL202,4))</f>
        <v>0.19700000000000001</v>
      </c>
      <c r="BN202" s="157">
        <f>IF('1b-NaturalGas'!$P$88="no","",ROUND(BL202,4))</f>
        <v>0.19700000000000001</v>
      </c>
      <c r="BO202" s="157">
        <f>IF('1b-NaturalGas'!$P$89="no","",ROUND(BL202,4))</f>
        <v>0.19700000000000001</v>
      </c>
      <c r="BP202" s="157">
        <f>IF('1b-NaturalGas'!$P$90="no","not applicable (based on previous answers)",ROUND(BL202,4))</f>
        <v>0.19700000000000001</v>
      </c>
      <c r="BQ202" s="157">
        <f>IF('1b-NaturalGas'!$P$91="no","not applicable (based on previous answers)",ROUND(BL202,4))</f>
        <v>0.19700000000000001</v>
      </c>
    </row>
    <row r="203" spans="15:69" x14ac:dyDescent="0.25">
      <c r="O203" s="49"/>
      <c r="AD203" s="157">
        <f t="shared" si="17"/>
        <v>0.19900000000000015</v>
      </c>
      <c r="AE203" s="157">
        <f>IF('1a-Electricity'!$P$77="no","",ROUND(AD203,4))</f>
        <v>0.19900000000000001</v>
      </c>
      <c r="AF203" s="157">
        <f>IF('1a-Electricity'!$P$78="no","",ROUND(AD203,4))</f>
        <v>0.19900000000000001</v>
      </c>
      <c r="AG203" s="157">
        <f>IF('1a-Electricity'!$P$79="no","",ROUND(AD203,4))</f>
        <v>0.19900000000000001</v>
      </c>
      <c r="BC203" s="49"/>
      <c r="BL203" s="157">
        <f t="shared" si="18"/>
        <v>0.19800000000000015</v>
      </c>
      <c r="BM203" s="157">
        <f>IF('1b-NaturalGas'!$P$87="no","",ROUND(BL203,4))</f>
        <v>0.19800000000000001</v>
      </c>
      <c r="BN203" s="157">
        <f>IF('1b-NaturalGas'!$P$88="no","",ROUND(BL203,4))</f>
        <v>0.19800000000000001</v>
      </c>
      <c r="BO203" s="157">
        <f>IF('1b-NaturalGas'!$P$89="no","",ROUND(BL203,4))</f>
        <v>0.19800000000000001</v>
      </c>
      <c r="BP203" s="157">
        <f>IF('1b-NaturalGas'!$P$90="no","not applicable (based on previous answers)",ROUND(BL203,4))</f>
        <v>0.19800000000000001</v>
      </c>
      <c r="BQ203" s="157">
        <f>IF('1b-NaturalGas'!$P$91="no","not applicable (based on previous answers)",ROUND(BL203,4))</f>
        <v>0.19800000000000001</v>
      </c>
    </row>
    <row r="204" spans="15:69" x14ac:dyDescent="0.25">
      <c r="O204" s="49"/>
      <c r="AD204" s="157">
        <f t="shared" si="17"/>
        <v>0.20000000000000015</v>
      </c>
      <c r="AE204" s="157">
        <f>IF('1a-Electricity'!$P$77="no","",ROUND(AD204,4))</f>
        <v>0.2</v>
      </c>
      <c r="AF204" s="157">
        <f>IF('1a-Electricity'!$P$78="no","",ROUND(AD204,4))</f>
        <v>0.2</v>
      </c>
      <c r="AG204" s="157">
        <f>IF('1a-Electricity'!$P$79="no","",ROUND(AD204,4))</f>
        <v>0.2</v>
      </c>
      <c r="BC204" s="49"/>
      <c r="BL204" s="157">
        <f t="shared" si="18"/>
        <v>0.19900000000000015</v>
      </c>
      <c r="BM204" s="157">
        <f>IF('1b-NaturalGas'!$P$87="no","",ROUND(BL204,4))</f>
        <v>0.19900000000000001</v>
      </c>
      <c r="BN204" s="157">
        <f>IF('1b-NaturalGas'!$P$88="no","",ROUND(BL204,4))</f>
        <v>0.19900000000000001</v>
      </c>
      <c r="BO204" s="157">
        <f>IF('1b-NaturalGas'!$P$89="no","",ROUND(BL204,4))</f>
        <v>0.19900000000000001</v>
      </c>
      <c r="BP204" s="157">
        <f>IF('1b-NaturalGas'!$P$90="no","not applicable (based on previous answers)",ROUND(BL204,4))</f>
        <v>0.19900000000000001</v>
      </c>
      <c r="BQ204" s="157">
        <f>IF('1b-NaturalGas'!$P$91="no","not applicable (based on previous answers)",ROUND(BL204,4))</f>
        <v>0.19900000000000001</v>
      </c>
    </row>
    <row r="205" spans="15:69" x14ac:dyDescent="0.25">
      <c r="O205" s="49"/>
      <c r="AD205" s="157">
        <f t="shared" si="17"/>
        <v>0.20100000000000015</v>
      </c>
      <c r="AE205" s="157">
        <f>IF('1a-Electricity'!$P$77="no","",ROUND(AD205,4))</f>
        <v>0.20100000000000001</v>
      </c>
      <c r="AF205" s="157">
        <f>IF('1a-Electricity'!$P$78="no","",ROUND(AD205,4))</f>
        <v>0.20100000000000001</v>
      </c>
      <c r="AG205" s="157">
        <f>IF('1a-Electricity'!$P$79="no","",ROUND(AD205,4))</f>
        <v>0.20100000000000001</v>
      </c>
      <c r="BC205" s="49"/>
      <c r="BL205" s="157">
        <f t="shared" si="18"/>
        <v>0.20000000000000015</v>
      </c>
      <c r="BM205" s="157">
        <f>IF('1b-NaturalGas'!$P$87="no","",ROUND(BL205,4))</f>
        <v>0.2</v>
      </c>
      <c r="BN205" s="157">
        <f>IF('1b-NaturalGas'!$P$88="no","",ROUND(BL205,4))</f>
        <v>0.2</v>
      </c>
      <c r="BO205" s="157">
        <f>IF('1b-NaturalGas'!$P$89="no","",ROUND(BL205,4))</f>
        <v>0.2</v>
      </c>
      <c r="BP205" s="157">
        <f>IF('1b-NaturalGas'!$P$90="no","not applicable (based on previous answers)",ROUND(BL205,4))</f>
        <v>0.2</v>
      </c>
      <c r="BQ205" s="157">
        <f>IF('1b-NaturalGas'!$P$91="no","not applicable (based on previous answers)",ROUND(BL205,4))</f>
        <v>0.2</v>
      </c>
    </row>
    <row r="206" spans="15:69" x14ac:dyDescent="0.25">
      <c r="O206" s="49"/>
      <c r="AD206" s="157">
        <f t="shared" si="17"/>
        <v>0.20200000000000015</v>
      </c>
      <c r="AE206" s="157">
        <f>IF('1a-Electricity'!$P$77="no","",ROUND(AD206,4))</f>
        <v>0.20200000000000001</v>
      </c>
      <c r="AF206" s="157">
        <f>IF('1a-Electricity'!$P$78="no","",ROUND(AD206,4))</f>
        <v>0.20200000000000001</v>
      </c>
      <c r="AG206" s="157">
        <f>IF('1a-Electricity'!$P$79="no","",ROUND(AD206,4))</f>
        <v>0.20200000000000001</v>
      </c>
      <c r="BC206" s="49"/>
      <c r="BL206" s="157">
        <f t="shared" si="18"/>
        <v>0.20100000000000015</v>
      </c>
      <c r="BM206" s="157">
        <f>IF('1b-NaturalGas'!$P$87="no","",ROUND(BL206,4))</f>
        <v>0.20100000000000001</v>
      </c>
      <c r="BN206" s="157">
        <f>IF('1b-NaturalGas'!$P$88="no","",ROUND(BL206,4))</f>
        <v>0.20100000000000001</v>
      </c>
      <c r="BO206" s="157">
        <f>IF('1b-NaturalGas'!$P$89="no","",ROUND(BL206,4))</f>
        <v>0.20100000000000001</v>
      </c>
      <c r="BP206" s="157">
        <f>IF('1b-NaturalGas'!$P$90="no","not applicable (based on previous answers)",ROUND(BL206,4))</f>
        <v>0.20100000000000001</v>
      </c>
      <c r="BQ206" s="157">
        <f>IF('1b-NaturalGas'!$P$91="no","not applicable (based on previous answers)",ROUND(BL206,4))</f>
        <v>0.20100000000000001</v>
      </c>
    </row>
    <row r="207" spans="15:69" x14ac:dyDescent="0.25">
      <c r="O207" s="49"/>
      <c r="AD207" s="157">
        <f t="shared" si="17"/>
        <v>0.20300000000000015</v>
      </c>
      <c r="AE207" s="157">
        <f>IF('1a-Electricity'!$P$77="no","",ROUND(AD207,4))</f>
        <v>0.20300000000000001</v>
      </c>
      <c r="AF207" s="157">
        <f>IF('1a-Electricity'!$P$78="no","",ROUND(AD207,4))</f>
        <v>0.20300000000000001</v>
      </c>
      <c r="AG207" s="157">
        <f>IF('1a-Electricity'!$P$79="no","",ROUND(AD207,4))</f>
        <v>0.20300000000000001</v>
      </c>
      <c r="BC207" s="49"/>
      <c r="BL207" s="157">
        <f t="shared" si="18"/>
        <v>0.20200000000000015</v>
      </c>
      <c r="BM207" s="157">
        <f>IF('1b-NaturalGas'!$P$87="no","",ROUND(BL207,4))</f>
        <v>0.20200000000000001</v>
      </c>
      <c r="BN207" s="157">
        <f>IF('1b-NaturalGas'!$P$88="no","",ROUND(BL207,4))</f>
        <v>0.20200000000000001</v>
      </c>
      <c r="BO207" s="157">
        <f>IF('1b-NaturalGas'!$P$89="no","",ROUND(BL207,4))</f>
        <v>0.20200000000000001</v>
      </c>
      <c r="BP207" s="157">
        <f>IF('1b-NaturalGas'!$P$90="no","not applicable (based on previous answers)",ROUND(BL207,4))</f>
        <v>0.20200000000000001</v>
      </c>
      <c r="BQ207" s="157">
        <f>IF('1b-NaturalGas'!$P$91="no","not applicable (based on previous answers)",ROUND(BL207,4))</f>
        <v>0.20200000000000001</v>
      </c>
    </row>
    <row r="208" spans="15:69" x14ac:dyDescent="0.25">
      <c r="O208" s="49"/>
      <c r="AD208" s="157">
        <f t="shared" si="17"/>
        <v>0.20400000000000015</v>
      </c>
      <c r="AE208" s="157">
        <f>IF('1a-Electricity'!$P$77="no","",ROUND(AD208,4))</f>
        <v>0.20399999999999999</v>
      </c>
      <c r="AF208" s="157">
        <f>IF('1a-Electricity'!$P$78="no","",ROUND(AD208,4))</f>
        <v>0.20399999999999999</v>
      </c>
      <c r="AG208" s="157">
        <f>IF('1a-Electricity'!$P$79="no","",ROUND(AD208,4))</f>
        <v>0.20399999999999999</v>
      </c>
      <c r="BC208" s="49"/>
      <c r="BL208" s="157">
        <f t="shared" si="18"/>
        <v>0.20300000000000015</v>
      </c>
      <c r="BM208" s="157">
        <f>IF('1b-NaturalGas'!$P$87="no","",ROUND(BL208,4))</f>
        <v>0.20300000000000001</v>
      </c>
      <c r="BN208" s="157">
        <f>IF('1b-NaturalGas'!$P$88="no","",ROUND(BL208,4))</f>
        <v>0.20300000000000001</v>
      </c>
      <c r="BO208" s="157">
        <f>IF('1b-NaturalGas'!$P$89="no","",ROUND(BL208,4))</f>
        <v>0.20300000000000001</v>
      </c>
      <c r="BP208" s="157">
        <f>IF('1b-NaturalGas'!$P$90="no","not applicable (based on previous answers)",ROUND(BL208,4))</f>
        <v>0.20300000000000001</v>
      </c>
      <c r="BQ208" s="157">
        <f>IF('1b-NaturalGas'!$P$91="no","not applicable (based on previous answers)",ROUND(BL208,4))</f>
        <v>0.20300000000000001</v>
      </c>
    </row>
    <row r="209" spans="15:69" x14ac:dyDescent="0.25">
      <c r="O209" s="49"/>
      <c r="AD209" s="157">
        <f t="shared" si="17"/>
        <v>0.20500000000000015</v>
      </c>
      <c r="AE209" s="157">
        <f>IF('1a-Electricity'!$P$77="no","",ROUND(AD209,4))</f>
        <v>0.20499999999999999</v>
      </c>
      <c r="AF209" s="157">
        <f>IF('1a-Electricity'!$P$78="no","",ROUND(AD209,4))</f>
        <v>0.20499999999999999</v>
      </c>
      <c r="AG209" s="157">
        <f>IF('1a-Electricity'!$P$79="no","",ROUND(AD209,4))</f>
        <v>0.20499999999999999</v>
      </c>
      <c r="BC209" s="49"/>
      <c r="BL209" s="157">
        <f t="shared" si="18"/>
        <v>0.20400000000000015</v>
      </c>
      <c r="BM209" s="157">
        <f>IF('1b-NaturalGas'!$P$87="no","",ROUND(BL209,4))</f>
        <v>0.20399999999999999</v>
      </c>
      <c r="BN209" s="157">
        <f>IF('1b-NaturalGas'!$P$88="no","",ROUND(BL209,4))</f>
        <v>0.20399999999999999</v>
      </c>
      <c r="BO209" s="157">
        <f>IF('1b-NaturalGas'!$P$89="no","",ROUND(BL209,4))</f>
        <v>0.20399999999999999</v>
      </c>
      <c r="BP209" s="157">
        <f>IF('1b-NaturalGas'!$P$90="no","not applicable (based on previous answers)",ROUND(BL209,4))</f>
        <v>0.20399999999999999</v>
      </c>
      <c r="BQ209" s="157">
        <f>IF('1b-NaturalGas'!$P$91="no","not applicable (based on previous answers)",ROUND(BL209,4))</f>
        <v>0.20399999999999999</v>
      </c>
    </row>
    <row r="210" spans="15:69" x14ac:dyDescent="0.25">
      <c r="O210" s="49"/>
      <c r="AD210" s="157">
        <f t="shared" si="17"/>
        <v>0.20600000000000016</v>
      </c>
      <c r="AE210" s="157">
        <f>IF('1a-Electricity'!$P$77="no","",ROUND(AD210,4))</f>
        <v>0.20599999999999999</v>
      </c>
      <c r="AF210" s="157">
        <f>IF('1a-Electricity'!$P$78="no","",ROUND(AD210,4))</f>
        <v>0.20599999999999999</v>
      </c>
      <c r="AG210" s="157">
        <f>IF('1a-Electricity'!$P$79="no","",ROUND(AD210,4))</f>
        <v>0.20599999999999999</v>
      </c>
      <c r="BC210" s="49"/>
      <c r="BL210" s="157">
        <f t="shared" si="18"/>
        <v>0.20500000000000015</v>
      </c>
      <c r="BM210" s="157">
        <f>IF('1b-NaturalGas'!$P$87="no","",ROUND(BL210,4))</f>
        <v>0.20499999999999999</v>
      </c>
      <c r="BN210" s="157">
        <f>IF('1b-NaturalGas'!$P$88="no","",ROUND(BL210,4))</f>
        <v>0.20499999999999999</v>
      </c>
      <c r="BO210" s="157">
        <f>IF('1b-NaturalGas'!$P$89="no","",ROUND(BL210,4))</f>
        <v>0.20499999999999999</v>
      </c>
      <c r="BP210" s="157">
        <f>IF('1b-NaturalGas'!$P$90="no","not applicable (based on previous answers)",ROUND(BL210,4))</f>
        <v>0.20499999999999999</v>
      </c>
      <c r="BQ210" s="157">
        <f>IF('1b-NaturalGas'!$P$91="no","not applicable (based on previous answers)",ROUND(BL210,4))</f>
        <v>0.20499999999999999</v>
      </c>
    </row>
    <row r="211" spans="15:69" x14ac:dyDescent="0.25">
      <c r="O211" s="49"/>
      <c r="AD211" s="157">
        <f t="shared" si="17"/>
        <v>0.20700000000000016</v>
      </c>
      <c r="AE211" s="157">
        <f>IF('1a-Electricity'!$P$77="no","",ROUND(AD211,4))</f>
        <v>0.20699999999999999</v>
      </c>
      <c r="AF211" s="157">
        <f>IF('1a-Electricity'!$P$78="no","",ROUND(AD211,4))</f>
        <v>0.20699999999999999</v>
      </c>
      <c r="AG211" s="157">
        <f>IF('1a-Electricity'!$P$79="no","",ROUND(AD211,4))</f>
        <v>0.20699999999999999</v>
      </c>
      <c r="BC211" s="49"/>
      <c r="BL211" s="157">
        <f t="shared" si="18"/>
        <v>0.20600000000000016</v>
      </c>
      <c r="BM211" s="157">
        <f>IF('1b-NaturalGas'!$P$87="no","",ROUND(BL211,4))</f>
        <v>0.20599999999999999</v>
      </c>
      <c r="BN211" s="157">
        <f>IF('1b-NaturalGas'!$P$88="no","",ROUND(BL211,4))</f>
        <v>0.20599999999999999</v>
      </c>
      <c r="BO211" s="157">
        <f>IF('1b-NaturalGas'!$P$89="no","",ROUND(BL211,4))</f>
        <v>0.20599999999999999</v>
      </c>
      <c r="BP211" s="157">
        <f>IF('1b-NaturalGas'!$P$90="no","not applicable (based on previous answers)",ROUND(BL211,4))</f>
        <v>0.20599999999999999</v>
      </c>
      <c r="BQ211" s="157">
        <f>IF('1b-NaturalGas'!$P$91="no","not applicable (based on previous answers)",ROUND(BL211,4))</f>
        <v>0.20599999999999999</v>
      </c>
    </row>
    <row r="212" spans="15:69" x14ac:dyDescent="0.25">
      <c r="O212" s="49"/>
      <c r="AD212" s="157">
        <f t="shared" si="17"/>
        <v>0.20800000000000016</v>
      </c>
      <c r="AE212" s="157">
        <f>IF('1a-Electricity'!$P$77="no","",ROUND(AD212,4))</f>
        <v>0.20799999999999999</v>
      </c>
      <c r="AF212" s="157">
        <f>IF('1a-Electricity'!$P$78="no","",ROUND(AD212,4))</f>
        <v>0.20799999999999999</v>
      </c>
      <c r="AG212" s="157">
        <f>IF('1a-Electricity'!$P$79="no","",ROUND(AD212,4))</f>
        <v>0.20799999999999999</v>
      </c>
      <c r="BC212" s="49"/>
      <c r="BL212" s="157">
        <f t="shared" si="18"/>
        <v>0.20700000000000016</v>
      </c>
      <c r="BM212" s="157">
        <f>IF('1b-NaturalGas'!$P$87="no","",ROUND(BL212,4))</f>
        <v>0.20699999999999999</v>
      </c>
      <c r="BN212" s="157">
        <f>IF('1b-NaturalGas'!$P$88="no","",ROUND(BL212,4))</f>
        <v>0.20699999999999999</v>
      </c>
      <c r="BO212" s="157">
        <f>IF('1b-NaturalGas'!$P$89="no","",ROUND(BL212,4))</f>
        <v>0.20699999999999999</v>
      </c>
      <c r="BP212" s="157">
        <f>IF('1b-NaturalGas'!$P$90="no","not applicable (based on previous answers)",ROUND(BL212,4))</f>
        <v>0.20699999999999999</v>
      </c>
      <c r="BQ212" s="157">
        <f>IF('1b-NaturalGas'!$P$91="no","not applicable (based on previous answers)",ROUND(BL212,4))</f>
        <v>0.20699999999999999</v>
      </c>
    </row>
    <row r="213" spans="15:69" x14ac:dyDescent="0.25">
      <c r="O213" s="49"/>
      <c r="AD213" s="157">
        <f t="shared" si="17"/>
        <v>0.20900000000000016</v>
      </c>
      <c r="AE213" s="157">
        <f>IF('1a-Electricity'!$P$77="no","",ROUND(AD213,4))</f>
        <v>0.20899999999999999</v>
      </c>
      <c r="AF213" s="157">
        <f>IF('1a-Electricity'!$P$78="no","",ROUND(AD213,4))</f>
        <v>0.20899999999999999</v>
      </c>
      <c r="AG213" s="157">
        <f>IF('1a-Electricity'!$P$79="no","",ROUND(AD213,4))</f>
        <v>0.20899999999999999</v>
      </c>
      <c r="BC213" s="49"/>
      <c r="BL213" s="157">
        <f t="shared" si="18"/>
        <v>0.20800000000000016</v>
      </c>
      <c r="BM213" s="157">
        <f>IF('1b-NaturalGas'!$P$87="no","",ROUND(BL213,4))</f>
        <v>0.20799999999999999</v>
      </c>
      <c r="BN213" s="157">
        <f>IF('1b-NaturalGas'!$P$88="no","",ROUND(BL213,4))</f>
        <v>0.20799999999999999</v>
      </c>
      <c r="BO213" s="157">
        <f>IF('1b-NaturalGas'!$P$89="no","",ROUND(BL213,4))</f>
        <v>0.20799999999999999</v>
      </c>
      <c r="BP213" s="157">
        <f>IF('1b-NaturalGas'!$P$90="no","not applicable (based on previous answers)",ROUND(BL213,4))</f>
        <v>0.20799999999999999</v>
      </c>
      <c r="BQ213" s="157">
        <f>IF('1b-NaturalGas'!$P$91="no","not applicable (based on previous answers)",ROUND(BL213,4))</f>
        <v>0.20799999999999999</v>
      </c>
    </row>
    <row r="214" spans="15:69" x14ac:dyDescent="0.25">
      <c r="O214" s="49"/>
      <c r="AD214" s="157">
        <f t="shared" si="17"/>
        <v>0.21000000000000016</v>
      </c>
      <c r="AE214" s="157">
        <f>IF('1a-Electricity'!$P$77="no","",ROUND(AD214,4))</f>
        <v>0.21</v>
      </c>
      <c r="AF214" s="157">
        <f>IF('1a-Electricity'!$P$78="no","",ROUND(AD214,4))</f>
        <v>0.21</v>
      </c>
      <c r="AG214" s="157">
        <f>IF('1a-Electricity'!$P$79="no","",ROUND(AD214,4))</f>
        <v>0.21</v>
      </c>
      <c r="BC214" s="49"/>
      <c r="BL214" s="157">
        <f t="shared" si="18"/>
        <v>0.20900000000000016</v>
      </c>
      <c r="BM214" s="157">
        <f>IF('1b-NaturalGas'!$P$87="no","",ROUND(BL214,4))</f>
        <v>0.20899999999999999</v>
      </c>
      <c r="BN214" s="157">
        <f>IF('1b-NaturalGas'!$P$88="no","",ROUND(BL214,4))</f>
        <v>0.20899999999999999</v>
      </c>
      <c r="BO214" s="157">
        <f>IF('1b-NaturalGas'!$P$89="no","",ROUND(BL214,4))</f>
        <v>0.20899999999999999</v>
      </c>
      <c r="BP214" s="157">
        <f>IF('1b-NaturalGas'!$P$90="no","not applicable (based on previous answers)",ROUND(BL214,4))</f>
        <v>0.20899999999999999</v>
      </c>
      <c r="BQ214" s="157">
        <f>IF('1b-NaturalGas'!$P$91="no","not applicable (based on previous answers)",ROUND(BL214,4))</f>
        <v>0.20899999999999999</v>
      </c>
    </row>
    <row r="215" spans="15:69" x14ac:dyDescent="0.25">
      <c r="O215" s="49"/>
      <c r="AD215" s="157">
        <f t="shared" si="17"/>
        <v>0.21100000000000016</v>
      </c>
      <c r="AE215" s="157">
        <f>IF('1a-Electricity'!$P$77="no","",ROUND(AD215,4))</f>
        <v>0.21099999999999999</v>
      </c>
      <c r="AF215" s="157">
        <f>IF('1a-Electricity'!$P$78="no","",ROUND(AD215,4))</f>
        <v>0.21099999999999999</v>
      </c>
      <c r="AG215" s="157">
        <f>IF('1a-Electricity'!$P$79="no","",ROUND(AD215,4))</f>
        <v>0.21099999999999999</v>
      </c>
      <c r="BC215" s="49"/>
      <c r="BL215" s="157">
        <f t="shared" si="18"/>
        <v>0.21000000000000016</v>
      </c>
      <c r="BM215" s="157">
        <f>IF('1b-NaturalGas'!$P$87="no","",ROUND(BL215,4))</f>
        <v>0.21</v>
      </c>
      <c r="BN215" s="157">
        <f>IF('1b-NaturalGas'!$P$88="no","",ROUND(BL215,4))</f>
        <v>0.21</v>
      </c>
      <c r="BO215" s="157">
        <f>IF('1b-NaturalGas'!$P$89="no","",ROUND(BL215,4))</f>
        <v>0.21</v>
      </c>
      <c r="BP215" s="157">
        <f>IF('1b-NaturalGas'!$P$90="no","not applicable (based on previous answers)",ROUND(BL215,4))</f>
        <v>0.21</v>
      </c>
      <c r="BQ215" s="157">
        <f>IF('1b-NaturalGas'!$P$91="no","not applicable (based on previous answers)",ROUND(BL215,4))</f>
        <v>0.21</v>
      </c>
    </row>
    <row r="216" spans="15:69" x14ac:dyDescent="0.25">
      <c r="O216" s="49"/>
      <c r="AD216" s="157">
        <f t="shared" si="17"/>
        <v>0.21200000000000016</v>
      </c>
      <c r="AE216" s="157">
        <f>IF('1a-Electricity'!$P$77="no","",ROUND(AD216,4))</f>
        <v>0.21199999999999999</v>
      </c>
      <c r="AF216" s="157">
        <f>IF('1a-Electricity'!$P$78="no","",ROUND(AD216,4))</f>
        <v>0.21199999999999999</v>
      </c>
      <c r="AG216" s="157">
        <f>IF('1a-Electricity'!$P$79="no","",ROUND(AD216,4))</f>
        <v>0.21199999999999999</v>
      </c>
      <c r="BC216" s="49"/>
      <c r="BL216" s="157">
        <f t="shared" si="18"/>
        <v>0.21100000000000016</v>
      </c>
      <c r="BM216" s="157">
        <f>IF('1b-NaturalGas'!$P$87="no","",ROUND(BL216,4))</f>
        <v>0.21099999999999999</v>
      </c>
      <c r="BN216" s="157">
        <f>IF('1b-NaturalGas'!$P$88="no","",ROUND(BL216,4))</f>
        <v>0.21099999999999999</v>
      </c>
      <c r="BO216" s="157">
        <f>IF('1b-NaturalGas'!$P$89="no","",ROUND(BL216,4))</f>
        <v>0.21099999999999999</v>
      </c>
      <c r="BP216" s="157">
        <f>IF('1b-NaturalGas'!$P$90="no","not applicable (based on previous answers)",ROUND(BL216,4))</f>
        <v>0.21099999999999999</v>
      </c>
      <c r="BQ216" s="157">
        <f>IF('1b-NaturalGas'!$P$91="no","not applicable (based on previous answers)",ROUND(BL216,4))</f>
        <v>0.21099999999999999</v>
      </c>
    </row>
    <row r="217" spans="15:69" x14ac:dyDescent="0.25">
      <c r="O217" s="49"/>
      <c r="AD217" s="157">
        <f t="shared" si="17"/>
        <v>0.21300000000000016</v>
      </c>
      <c r="AE217" s="157">
        <f>IF('1a-Electricity'!$P$77="no","",ROUND(AD217,4))</f>
        <v>0.21299999999999999</v>
      </c>
      <c r="AF217" s="157">
        <f>IF('1a-Electricity'!$P$78="no","",ROUND(AD217,4))</f>
        <v>0.21299999999999999</v>
      </c>
      <c r="AG217" s="157">
        <f>IF('1a-Electricity'!$P$79="no","",ROUND(AD217,4))</f>
        <v>0.21299999999999999</v>
      </c>
      <c r="BC217" s="49"/>
      <c r="BL217" s="157">
        <f t="shared" si="18"/>
        <v>0.21200000000000016</v>
      </c>
      <c r="BM217" s="157">
        <f>IF('1b-NaturalGas'!$P$87="no","",ROUND(BL217,4))</f>
        <v>0.21199999999999999</v>
      </c>
      <c r="BN217" s="157">
        <f>IF('1b-NaturalGas'!$P$88="no","",ROUND(BL217,4))</f>
        <v>0.21199999999999999</v>
      </c>
      <c r="BO217" s="157">
        <f>IF('1b-NaturalGas'!$P$89="no","",ROUND(BL217,4))</f>
        <v>0.21199999999999999</v>
      </c>
      <c r="BP217" s="157">
        <f>IF('1b-NaturalGas'!$P$90="no","not applicable (based on previous answers)",ROUND(BL217,4))</f>
        <v>0.21199999999999999</v>
      </c>
      <c r="BQ217" s="157">
        <f>IF('1b-NaturalGas'!$P$91="no","not applicable (based on previous answers)",ROUND(BL217,4))</f>
        <v>0.21199999999999999</v>
      </c>
    </row>
    <row r="218" spans="15:69" x14ac:dyDescent="0.25">
      <c r="O218" s="49"/>
      <c r="AD218" s="157">
        <f t="shared" si="17"/>
        <v>0.21400000000000016</v>
      </c>
      <c r="AE218" s="157">
        <f>IF('1a-Electricity'!$P$77="no","",ROUND(AD218,4))</f>
        <v>0.214</v>
      </c>
      <c r="AF218" s="157">
        <f>IF('1a-Electricity'!$P$78="no","",ROUND(AD218,4))</f>
        <v>0.214</v>
      </c>
      <c r="AG218" s="157">
        <f>IF('1a-Electricity'!$P$79="no","",ROUND(AD218,4))</f>
        <v>0.214</v>
      </c>
      <c r="BC218" s="49"/>
      <c r="BL218" s="157">
        <f t="shared" si="18"/>
        <v>0.21300000000000016</v>
      </c>
      <c r="BM218" s="157">
        <f>IF('1b-NaturalGas'!$P$87="no","",ROUND(BL218,4))</f>
        <v>0.21299999999999999</v>
      </c>
      <c r="BN218" s="157">
        <f>IF('1b-NaturalGas'!$P$88="no","",ROUND(BL218,4))</f>
        <v>0.21299999999999999</v>
      </c>
      <c r="BO218" s="157">
        <f>IF('1b-NaturalGas'!$P$89="no","",ROUND(BL218,4))</f>
        <v>0.21299999999999999</v>
      </c>
      <c r="BP218" s="157">
        <f>IF('1b-NaturalGas'!$P$90="no","not applicable (based on previous answers)",ROUND(BL218,4))</f>
        <v>0.21299999999999999</v>
      </c>
      <c r="BQ218" s="157">
        <f>IF('1b-NaturalGas'!$P$91="no","not applicable (based on previous answers)",ROUND(BL218,4))</f>
        <v>0.21299999999999999</v>
      </c>
    </row>
    <row r="219" spans="15:69" x14ac:dyDescent="0.25">
      <c r="O219" s="49"/>
      <c r="AD219" s="157">
        <f t="shared" si="17"/>
        <v>0.21500000000000016</v>
      </c>
      <c r="AE219" s="157">
        <f>IF('1a-Electricity'!$P$77="no","",ROUND(AD219,4))</f>
        <v>0.215</v>
      </c>
      <c r="AF219" s="157">
        <f>IF('1a-Electricity'!$P$78="no","",ROUND(AD219,4))</f>
        <v>0.215</v>
      </c>
      <c r="AG219" s="157">
        <f>IF('1a-Electricity'!$P$79="no","",ROUND(AD219,4))</f>
        <v>0.215</v>
      </c>
      <c r="BC219" s="49"/>
      <c r="BL219" s="157">
        <f t="shared" si="18"/>
        <v>0.21400000000000016</v>
      </c>
      <c r="BM219" s="157">
        <f>IF('1b-NaturalGas'!$P$87="no","",ROUND(BL219,4))</f>
        <v>0.214</v>
      </c>
      <c r="BN219" s="157">
        <f>IF('1b-NaturalGas'!$P$88="no","",ROUND(BL219,4))</f>
        <v>0.214</v>
      </c>
      <c r="BO219" s="157">
        <f>IF('1b-NaturalGas'!$P$89="no","",ROUND(BL219,4))</f>
        <v>0.214</v>
      </c>
      <c r="BP219" s="157">
        <f>IF('1b-NaturalGas'!$P$90="no","not applicable (based on previous answers)",ROUND(BL219,4))</f>
        <v>0.214</v>
      </c>
      <c r="BQ219" s="157">
        <f>IF('1b-NaturalGas'!$P$91="no","not applicable (based on previous answers)",ROUND(BL219,4))</f>
        <v>0.214</v>
      </c>
    </row>
    <row r="220" spans="15:69" x14ac:dyDescent="0.25">
      <c r="O220" s="49"/>
      <c r="AD220" s="157">
        <f t="shared" si="17"/>
        <v>0.21600000000000016</v>
      </c>
      <c r="AE220" s="157">
        <f>IF('1a-Electricity'!$P$77="no","",ROUND(AD220,4))</f>
        <v>0.216</v>
      </c>
      <c r="AF220" s="157">
        <f>IF('1a-Electricity'!$P$78="no","",ROUND(AD220,4))</f>
        <v>0.216</v>
      </c>
      <c r="AG220" s="157">
        <f>IF('1a-Electricity'!$P$79="no","",ROUND(AD220,4))</f>
        <v>0.216</v>
      </c>
      <c r="BC220" s="49"/>
      <c r="BL220" s="157">
        <f t="shared" si="18"/>
        <v>0.21500000000000016</v>
      </c>
      <c r="BM220" s="157">
        <f>IF('1b-NaturalGas'!$P$87="no","",ROUND(BL220,4))</f>
        <v>0.215</v>
      </c>
      <c r="BN220" s="157">
        <f>IF('1b-NaturalGas'!$P$88="no","",ROUND(BL220,4))</f>
        <v>0.215</v>
      </c>
      <c r="BO220" s="157">
        <f>IF('1b-NaturalGas'!$P$89="no","",ROUND(BL220,4))</f>
        <v>0.215</v>
      </c>
      <c r="BP220" s="157">
        <f>IF('1b-NaturalGas'!$P$90="no","not applicable (based on previous answers)",ROUND(BL220,4))</f>
        <v>0.215</v>
      </c>
      <c r="BQ220" s="157">
        <f>IF('1b-NaturalGas'!$P$91="no","not applicable (based on previous answers)",ROUND(BL220,4))</f>
        <v>0.215</v>
      </c>
    </row>
    <row r="221" spans="15:69" x14ac:dyDescent="0.25">
      <c r="O221" s="49"/>
      <c r="AD221" s="157">
        <f t="shared" si="17"/>
        <v>0.21700000000000016</v>
      </c>
      <c r="AE221" s="157">
        <f>IF('1a-Electricity'!$P$77="no","",ROUND(AD221,4))</f>
        <v>0.217</v>
      </c>
      <c r="AF221" s="157">
        <f>IF('1a-Electricity'!$P$78="no","",ROUND(AD221,4))</f>
        <v>0.217</v>
      </c>
      <c r="AG221" s="157">
        <f>IF('1a-Electricity'!$P$79="no","",ROUND(AD221,4))</f>
        <v>0.217</v>
      </c>
      <c r="BC221" s="49"/>
      <c r="BL221" s="157">
        <f t="shared" si="18"/>
        <v>0.21600000000000016</v>
      </c>
      <c r="BM221" s="157">
        <f>IF('1b-NaturalGas'!$P$87="no","",ROUND(BL221,4))</f>
        <v>0.216</v>
      </c>
      <c r="BN221" s="157">
        <f>IF('1b-NaturalGas'!$P$88="no","",ROUND(BL221,4))</f>
        <v>0.216</v>
      </c>
      <c r="BO221" s="157">
        <f>IF('1b-NaturalGas'!$P$89="no","",ROUND(BL221,4))</f>
        <v>0.216</v>
      </c>
      <c r="BP221" s="157">
        <f>IF('1b-NaturalGas'!$P$90="no","not applicable (based on previous answers)",ROUND(BL221,4))</f>
        <v>0.216</v>
      </c>
      <c r="BQ221" s="157">
        <f>IF('1b-NaturalGas'!$P$91="no","not applicable (based on previous answers)",ROUND(BL221,4))</f>
        <v>0.216</v>
      </c>
    </row>
    <row r="222" spans="15:69" x14ac:dyDescent="0.25">
      <c r="O222" s="49"/>
      <c r="AD222" s="157">
        <f t="shared" si="17"/>
        <v>0.21800000000000017</v>
      </c>
      <c r="AE222" s="157">
        <f>IF('1a-Electricity'!$P$77="no","",ROUND(AD222,4))</f>
        <v>0.218</v>
      </c>
      <c r="AF222" s="157">
        <f>IF('1a-Electricity'!$P$78="no","",ROUND(AD222,4))</f>
        <v>0.218</v>
      </c>
      <c r="AG222" s="157">
        <f>IF('1a-Electricity'!$P$79="no","",ROUND(AD222,4))</f>
        <v>0.218</v>
      </c>
      <c r="BC222" s="49"/>
      <c r="BL222" s="157">
        <f t="shared" si="18"/>
        <v>0.21700000000000016</v>
      </c>
      <c r="BM222" s="157">
        <f>IF('1b-NaturalGas'!$P$87="no","",ROUND(BL222,4))</f>
        <v>0.217</v>
      </c>
      <c r="BN222" s="157">
        <f>IF('1b-NaturalGas'!$P$88="no","",ROUND(BL222,4))</f>
        <v>0.217</v>
      </c>
      <c r="BO222" s="157">
        <f>IF('1b-NaturalGas'!$P$89="no","",ROUND(BL222,4))</f>
        <v>0.217</v>
      </c>
      <c r="BP222" s="157">
        <f>IF('1b-NaturalGas'!$P$90="no","not applicable (based on previous answers)",ROUND(BL222,4))</f>
        <v>0.217</v>
      </c>
      <c r="BQ222" s="157">
        <f>IF('1b-NaturalGas'!$P$91="no","not applicable (based on previous answers)",ROUND(BL222,4))</f>
        <v>0.217</v>
      </c>
    </row>
    <row r="223" spans="15:69" x14ac:dyDescent="0.25">
      <c r="O223" s="49"/>
      <c r="AD223" s="157">
        <f t="shared" si="17"/>
        <v>0.21900000000000017</v>
      </c>
      <c r="AE223" s="157">
        <f>IF('1a-Electricity'!$P$77="no","",ROUND(AD223,4))</f>
        <v>0.219</v>
      </c>
      <c r="AF223" s="157">
        <f>IF('1a-Electricity'!$P$78="no","",ROUND(AD223,4))</f>
        <v>0.219</v>
      </c>
      <c r="AG223" s="157">
        <f>IF('1a-Electricity'!$P$79="no","",ROUND(AD223,4))</f>
        <v>0.219</v>
      </c>
      <c r="BC223" s="49"/>
      <c r="BL223" s="157">
        <f t="shared" si="18"/>
        <v>0.21800000000000017</v>
      </c>
      <c r="BM223" s="157">
        <f>IF('1b-NaturalGas'!$P$87="no","",ROUND(BL223,4))</f>
        <v>0.218</v>
      </c>
      <c r="BN223" s="157">
        <f>IF('1b-NaturalGas'!$P$88="no","",ROUND(BL223,4))</f>
        <v>0.218</v>
      </c>
      <c r="BO223" s="157">
        <f>IF('1b-NaturalGas'!$P$89="no","",ROUND(BL223,4))</f>
        <v>0.218</v>
      </c>
      <c r="BP223" s="157">
        <f>IF('1b-NaturalGas'!$P$90="no","not applicable (based on previous answers)",ROUND(BL223,4))</f>
        <v>0.218</v>
      </c>
      <c r="BQ223" s="157">
        <f>IF('1b-NaturalGas'!$P$91="no","not applicable (based on previous answers)",ROUND(BL223,4))</f>
        <v>0.218</v>
      </c>
    </row>
    <row r="224" spans="15:69" x14ac:dyDescent="0.25">
      <c r="O224" s="49"/>
      <c r="AD224" s="157">
        <f t="shared" si="17"/>
        <v>0.22000000000000017</v>
      </c>
      <c r="AE224" s="157">
        <f>IF('1a-Electricity'!$P$77="no","",ROUND(AD224,4))</f>
        <v>0.22</v>
      </c>
      <c r="AF224" s="157">
        <f>IF('1a-Electricity'!$P$78="no","",ROUND(AD224,4))</f>
        <v>0.22</v>
      </c>
      <c r="AG224" s="157">
        <f>IF('1a-Electricity'!$P$79="no","",ROUND(AD224,4))</f>
        <v>0.22</v>
      </c>
      <c r="BC224" s="49"/>
      <c r="BL224" s="157">
        <f t="shared" si="18"/>
        <v>0.21900000000000017</v>
      </c>
      <c r="BM224" s="157">
        <f>IF('1b-NaturalGas'!$P$87="no","",ROUND(BL224,4))</f>
        <v>0.219</v>
      </c>
      <c r="BN224" s="157">
        <f>IF('1b-NaturalGas'!$P$88="no","",ROUND(BL224,4))</f>
        <v>0.219</v>
      </c>
      <c r="BO224" s="157">
        <f>IF('1b-NaturalGas'!$P$89="no","",ROUND(BL224,4))</f>
        <v>0.219</v>
      </c>
      <c r="BP224" s="157">
        <f>IF('1b-NaturalGas'!$P$90="no","not applicable (based on previous answers)",ROUND(BL224,4))</f>
        <v>0.219</v>
      </c>
      <c r="BQ224" s="157">
        <f>IF('1b-NaturalGas'!$P$91="no","not applicable (based on previous answers)",ROUND(BL224,4))</f>
        <v>0.219</v>
      </c>
    </row>
    <row r="225" spans="15:69" x14ac:dyDescent="0.25">
      <c r="O225" s="49"/>
      <c r="AD225" s="157">
        <f t="shared" si="17"/>
        <v>0.22100000000000017</v>
      </c>
      <c r="AE225" s="157">
        <f>IF('1a-Electricity'!$P$77="no","",ROUND(AD225,4))</f>
        <v>0.221</v>
      </c>
      <c r="AF225" s="157">
        <f>IF('1a-Electricity'!$P$78="no","",ROUND(AD225,4))</f>
        <v>0.221</v>
      </c>
      <c r="AG225" s="157">
        <f>IF('1a-Electricity'!$P$79="no","",ROUND(AD225,4))</f>
        <v>0.221</v>
      </c>
      <c r="BC225" s="49"/>
      <c r="BL225" s="157">
        <f t="shared" si="18"/>
        <v>0.22000000000000017</v>
      </c>
      <c r="BM225" s="157">
        <f>IF('1b-NaturalGas'!$P$87="no","",ROUND(BL225,4))</f>
        <v>0.22</v>
      </c>
      <c r="BN225" s="157">
        <f>IF('1b-NaturalGas'!$P$88="no","",ROUND(BL225,4))</f>
        <v>0.22</v>
      </c>
      <c r="BO225" s="157">
        <f>IF('1b-NaturalGas'!$P$89="no","",ROUND(BL225,4))</f>
        <v>0.22</v>
      </c>
      <c r="BP225" s="157">
        <f>IF('1b-NaturalGas'!$P$90="no","not applicable (based on previous answers)",ROUND(BL225,4))</f>
        <v>0.22</v>
      </c>
      <c r="BQ225" s="157">
        <f>IF('1b-NaturalGas'!$P$91="no","not applicable (based on previous answers)",ROUND(BL225,4))</f>
        <v>0.22</v>
      </c>
    </row>
    <row r="226" spans="15:69" x14ac:dyDescent="0.25">
      <c r="O226" s="49"/>
      <c r="AD226" s="157">
        <f t="shared" si="17"/>
        <v>0.22200000000000017</v>
      </c>
      <c r="AE226" s="157">
        <f>IF('1a-Electricity'!$P$77="no","",ROUND(AD226,4))</f>
        <v>0.222</v>
      </c>
      <c r="AF226" s="157">
        <f>IF('1a-Electricity'!$P$78="no","",ROUND(AD226,4))</f>
        <v>0.222</v>
      </c>
      <c r="AG226" s="157">
        <f>IF('1a-Electricity'!$P$79="no","",ROUND(AD226,4))</f>
        <v>0.222</v>
      </c>
      <c r="BC226" s="49"/>
      <c r="BL226" s="157">
        <f t="shared" si="18"/>
        <v>0.22100000000000017</v>
      </c>
      <c r="BM226" s="157">
        <f>IF('1b-NaturalGas'!$P$87="no","",ROUND(BL226,4))</f>
        <v>0.221</v>
      </c>
      <c r="BN226" s="157">
        <f>IF('1b-NaturalGas'!$P$88="no","",ROUND(BL226,4))</f>
        <v>0.221</v>
      </c>
      <c r="BO226" s="157">
        <f>IF('1b-NaturalGas'!$P$89="no","",ROUND(BL226,4))</f>
        <v>0.221</v>
      </c>
      <c r="BP226" s="157">
        <f>IF('1b-NaturalGas'!$P$90="no","not applicable (based on previous answers)",ROUND(BL226,4))</f>
        <v>0.221</v>
      </c>
      <c r="BQ226" s="157">
        <f>IF('1b-NaturalGas'!$P$91="no","not applicable (based on previous answers)",ROUND(BL226,4))</f>
        <v>0.221</v>
      </c>
    </row>
    <row r="227" spans="15:69" x14ac:dyDescent="0.25">
      <c r="O227" s="49"/>
      <c r="AD227" s="157">
        <f t="shared" si="17"/>
        <v>0.22300000000000017</v>
      </c>
      <c r="AE227" s="157">
        <f>IF('1a-Electricity'!$P$77="no","",ROUND(AD227,4))</f>
        <v>0.223</v>
      </c>
      <c r="AF227" s="157">
        <f>IF('1a-Electricity'!$P$78="no","",ROUND(AD227,4))</f>
        <v>0.223</v>
      </c>
      <c r="AG227" s="157">
        <f>IF('1a-Electricity'!$P$79="no","",ROUND(AD227,4))</f>
        <v>0.223</v>
      </c>
      <c r="BC227" s="49"/>
      <c r="BL227" s="157">
        <f t="shared" si="18"/>
        <v>0.22200000000000017</v>
      </c>
      <c r="BM227" s="157">
        <f>IF('1b-NaturalGas'!$P$87="no","",ROUND(BL227,4))</f>
        <v>0.222</v>
      </c>
      <c r="BN227" s="157">
        <f>IF('1b-NaturalGas'!$P$88="no","",ROUND(BL227,4))</f>
        <v>0.222</v>
      </c>
      <c r="BO227" s="157">
        <f>IF('1b-NaturalGas'!$P$89="no","",ROUND(BL227,4))</f>
        <v>0.222</v>
      </c>
      <c r="BP227" s="157">
        <f>IF('1b-NaturalGas'!$P$90="no","not applicable (based on previous answers)",ROUND(BL227,4))</f>
        <v>0.222</v>
      </c>
      <c r="BQ227" s="157">
        <f>IF('1b-NaturalGas'!$P$91="no","not applicable (based on previous answers)",ROUND(BL227,4))</f>
        <v>0.222</v>
      </c>
    </row>
    <row r="228" spans="15:69" x14ac:dyDescent="0.25">
      <c r="O228" s="49"/>
      <c r="AD228" s="157">
        <f t="shared" si="17"/>
        <v>0.22400000000000017</v>
      </c>
      <c r="AE228" s="157">
        <f>IF('1a-Electricity'!$P$77="no","",ROUND(AD228,4))</f>
        <v>0.224</v>
      </c>
      <c r="AF228" s="157">
        <f>IF('1a-Electricity'!$P$78="no","",ROUND(AD228,4))</f>
        <v>0.224</v>
      </c>
      <c r="AG228" s="157">
        <f>IF('1a-Electricity'!$P$79="no","",ROUND(AD228,4))</f>
        <v>0.224</v>
      </c>
      <c r="BC228" s="49"/>
      <c r="BL228" s="157">
        <f t="shared" si="18"/>
        <v>0.22300000000000017</v>
      </c>
      <c r="BM228" s="157">
        <f>IF('1b-NaturalGas'!$P$87="no","",ROUND(BL228,4))</f>
        <v>0.223</v>
      </c>
      <c r="BN228" s="157">
        <f>IF('1b-NaturalGas'!$P$88="no","",ROUND(BL228,4))</f>
        <v>0.223</v>
      </c>
      <c r="BO228" s="157">
        <f>IF('1b-NaturalGas'!$P$89="no","",ROUND(BL228,4))</f>
        <v>0.223</v>
      </c>
      <c r="BP228" s="157">
        <f>IF('1b-NaturalGas'!$P$90="no","not applicable (based on previous answers)",ROUND(BL228,4))</f>
        <v>0.223</v>
      </c>
      <c r="BQ228" s="157">
        <f>IF('1b-NaturalGas'!$P$91="no","not applicable (based on previous answers)",ROUND(BL228,4))</f>
        <v>0.223</v>
      </c>
    </row>
    <row r="229" spans="15:69" x14ac:dyDescent="0.25">
      <c r="O229" s="49"/>
      <c r="AD229" s="157">
        <f t="shared" si="17"/>
        <v>0.22500000000000017</v>
      </c>
      <c r="AE229" s="157">
        <f>IF('1a-Electricity'!$P$77="no","",ROUND(AD229,4))</f>
        <v>0.22500000000000001</v>
      </c>
      <c r="AF229" s="157">
        <f>IF('1a-Electricity'!$P$78="no","",ROUND(AD229,4))</f>
        <v>0.22500000000000001</v>
      </c>
      <c r="AG229" s="157">
        <f>IF('1a-Electricity'!$P$79="no","",ROUND(AD229,4))</f>
        <v>0.22500000000000001</v>
      </c>
      <c r="BC229" s="49"/>
      <c r="BL229" s="157">
        <f t="shared" si="18"/>
        <v>0.22400000000000017</v>
      </c>
      <c r="BM229" s="157">
        <f>IF('1b-NaturalGas'!$P$87="no","",ROUND(BL229,4))</f>
        <v>0.224</v>
      </c>
      <c r="BN229" s="157">
        <f>IF('1b-NaturalGas'!$P$88="no","",ROUND(BL229,4))</f>
        <v>0.224</v>
      </c>
      <c r="BO229" s="157">
        <f>IF('1b-NaturalGas'!$P$89="no","",ROUND(BL229,4))</f>
        <v>0.224</v>
      </c>
      <c r="BP229" s="157">
        <f>IF('1b-NaturalGas'!$P$90="no","not applicable (based on previous answers)",ROUND(BL229,4))</f>
        <v>0.224</v>
      </c>
      <c r="BQ229" s="157">
        <f>IF('1b-NaturalGas'!$P$91="no","not applicable (based on previous answers)",ROUND(BL229,4))</f>
        <v>0.224</v>
      </c>
    </row>
    <row r="230" spans="15:69" x14ac:dyDescent="0.25">
      <c r="O230" s="49"/>
      <c r="AD230" s="157">
        <f t="shared" si="17"/>
        <v>0.22600000000000017</v>
      </c>
      <c r="AE230" s="157">
        <f>IF('1a-Electricity'!$P$77="no","",ROUND(AD230,4))</f>
        <v>0.22600000000000001</v>
      </c>
      <c r="AF230" s="157">
        <f>IF('1a-Electricity'!$P$78="no","",ROUND(AD230,4))</f>
        <v>0.22600000000000001</v>
      </c>
      <c r="AG230" s="157">
        <f>IF('1a-Electricity'!$P$79="no","",ROUND(AD230,4))</f>
        <v>0.22600000000000001</v>
      </c>
      <c r="BC230" s="49"/>
      <c r="BL230" s="157">
        <f t="shared" si="18"/>
        <v>0.22500000000000017</v>
      </c>
      <c r="BM230" s="157">
        <f>IF('1b-NaturalGas'!$P$87="no","",ROUND(BL230,4))</f>
        <v>0.22500000000000001</v>
      </c>
      <c r="BN230" s="157">
        <f>IF('1b-NaturalGas'!$P$88="no","",ROUND(BL230,4))</f>
        <v>0.22500000000000001</v>
      </c>
      <c r="BO230" s="157">
        <f>IF('1b-NaturalGas'!$P$89="no","",ROUND(BL230,4))</f>
        <v>0.22500000000000001</v>
      </c>
      <c r="BP230" s="157">
        <f>IF('1b-NaturalGas'!$P$90="no","not applicable (based on previous answers)",ROUND(BL230,4))</f>
        <v>0.22500000000000001</v>
      </c>
      <c r="BQ230" s="157">
        <f>IF('1b-NaturalGas'!$P$91="no","not applicable (based on previous answers)",ROUND(BL230,4))</f>
        <v>0.22500000000000001</v>
      </c>
    </row>
    <row r="231" spans="15:69" x14ac:dyDescent="0.25">
      <c r="O231" s="49"/>
      <c r="AD231" s="157">
        <f t="shared" si="17"/>
        <v>0.22700000000000017</v>
      </c>
      <c r="AE231" s="157">
        <f>IF('1a-Electricity'!$P$77="no","",ROUND(AD231,4))</f>
        <v>0.22700000000000001</v>
      </c>
      <c r="AF231" s="157">
        <f>IF('1a-Electricity'!$P$78="no","",ROUND(AD231,4))</f>
        <v>0.22700000000000001</v>
      </c>
      <c r="AG231" s="157">
        <f>IF('1a-Electricity'!$P$79="no","",ROUND(AD231,4))</f>
        <v>0.22700000000000001</v>
      </c>
      <c r="BC231" s="49"/>
      <c r="BL231" s="157">
        <f t="shared" si="18"/>
        <v>0.22600000000000017</v>
      </c>
      <c r="BM231" s="157">
        <f>IF('1b-NaturalGas'!$P$87="no","",ROUND(BL231,4))</f>
        <v>0.22600000000000001</v>
      </c>
      <c r="BN231" s="157">
        <f>IF('1b-NaturalGas'!$P$88="no","",ROUND(BL231,4))</f>
        <v>0.22600000000000001</v>
      </c>
      <c r="BO231" s="157">
        <f>IF('1b-NaturalGas'!$P$89="no","",ROUND(BL231,4))</f>
        <v>0.22600000000000001</v>
      </c>
      <c r="BP231" s="157">
        <f>IF('1b-NaturalGas'!$P$90="no","not applicable (based on previous answers)",ROUND(BL231,4))</f>
        <v>0.22600000000000001</v>
      </c>
      <c r="BQ231" s="157">
        <f>IF('1b-NaturalGas'!$P$91="no","not applicable (based on previous answers)",ROUND(BL231,4))</f>
        <v>0.22600000000000001</v>
      </c>
    </row>
    <row r="232" spans="15:69" x14ac:dyDescent="0.25">
      <c r="O232" s="49"/>
      <c r="AD232" s="157">
        <f t="shared" si="17"/>
        <v>0.22800000000000017</v>
      </c>
      <c r="AE232" s="157">
        <f>IF('1a-Electricity'!$P$77="no","",ROUND(AD232,4))</f>
        <v>0.22800000000000001</v>
      </c>
      <c r="AF232" s="157">
        <f>IF('1a-Electricity'!$P$78="no","",ROUND(AD232,4))</f>
        <v>0.22800000000000001</v>
      </c>
      <c r="AG232" s="157">
        <f>IF('1a-Electricity'!$P$79="no","",ROUND(AD232,4))</f>
        <v>0.22800000000000001</v>
      </c>
      <c r="BC232" s="49"/>
      <c r="BL232" s="157">
        <f t="shared" si="18"/>
        <v>0.22700000000000017</v>
      </c>
      <c r="BM232" s="157">
        <f>IF('1b-NaturalGas'!$P$87="no","",ROUND(BL232,4))</f>
        <v>0.22700000000000001</v>
      </c>
      <c r="BN232" s="157">
        <f>IF('1b-NaturalGas'!$P$88="no","",ROUND(BL232,4))</f>
        <v>0.22700000000000001</v>
      </c>
      <c r="BO232" s="157">
        <f>IF('1b-NaturalGas'!$P$89="no","",ROUND(BL232,4))</f>
        <v>0.22700000000000001</v>
      </c>
      <c r="BP232" s="157">
        <f>IF('1b-NaturalGas'!$P$90="no","not applicable (based on previous answers)",ROUND(BL232,4))</f>
        <v>0.22700000000000001</v>
      </c>
      <c r="BQ232" s="157">
        <f>IF('1b-NaturalGas'!$P$91="no","not applicable (based on previous answers)",ROUND(BL232,4))</f>
        <v>0.22700000000000001</v>
      </c>
    </row>
    <row r="233" spans="15:69" x14ac:dyDescent="0.25">
      <c r="O233" s="49"/>
      <c r="AD233" s="157">
        <f t="shared" si="17"/>
        <v>0.22900000000000018</v>
      </c>
      <c r="AE233" s="157">
        <f>IF('1a-Electricity'!$P$77="no","",ROUND(AD233,4))</f>
        <v>0.22900000000000001</v>
      </c>
      <c r="AF233" s="157">
        <f>IF('1a-Electricity'!$P$78="no","",ROUND(AD233,4))</f>
        <v>0.22900000000000001</v>
      </c>
      <c r="AG233" s="157">
        <f>IF('1a-Electricity'!$P$79="no","",ROUND(AD233,4))</f>
        <v>0.22900000000000001</v>
      </c>
      <c r="BC233" s="49"/>
      <c r="BL233" s="157">
        <f t="shared" si="18"/>
        <v>0.22800000000000017</v>
      </c>
      <c r="BM233" s="157">
        <f>IF('1b-NaturalGas'!$P$87="no","",ROUND(BL233,4))</f>
        <v>0.22800000000000001</v>
      </c>
      <c r="BN233" s="157">
        <f>IF('1b-NaturalGas'!$P$88="no","",ROUND(BL233,4))</f>
        <v>0.22800000000000001</v>
      </c>
      <c r="BO233" s="157">
        <f>IF('1b-NaturalGas'!$P$89="no","",ROUND(BL233,4))</f>
        <v>0.22800000000000001</v>
      </c>
      <c r="BP233" s="157">
        <f>IF('1b-NaturalGas'!$P$90="no","not applicable (based on previous answers)",ROUND(BL233,4))</f>
        <v>0.22800000000000001</v>
      </c>
      <c r="BQ233" s="157">
        <f>IF('1b-NaturalGas'!$P$91="no","not applicable (based on previous answers)",ROUND(BL233,4))</f>
        <v>0.22800000000000001</v>
      </c>
    </row>
    <row r="234" spans="15:69" x14ac:dyDescent="0.25">
      <c r="O234" s="49"/>
      <c r="AD234" s="157">
        <f t="shared" si="17"/>
        <v>0.23000000000000018</v>
      </c>
      <c r="AE234" s="157">
        <f>IF('1a-Electricity'!$P$77="no","",ROUND(AD234,4))</f>
        <v>0.23</v>
      </c>
      <c r="AF234" s="157">
        <f>IF('1a-Electricity'!$P$78="no","",ROUND(AD234,4))</f>
        <v>0.23</v>
      </c>
      <c r="AG234" s="157">
        <f>IF('1a-Electricity'!$P$79="no","",ROUND(AD234,4))</f>
        <v>0.23</v>
      </c>
      <c r="BC234" s="49"/>
      <c r="BL234" s="157">
        <f t="shared" si="18"/>
        <v>0.22900000000000018</v>
      </c>
      <c r="BM234" s="157">
        <f>IF('1b-NaturalGas'!$P$87="no","",ROUND(BL234,4))</f>
        <v>0.22900000000000001</v>
      </c>
      <c r="BN234" s="157">
        <f>IF('1b-NaturalGas'!$P$88="no","",ROUND(BL234,4))</f>
        <v>0.22900000000000001</v>
      </c>
      <c r="BO234" s="157">
        <f>IF('1b-NaturalGas'!$P$89="no","",ROUND(BL234,4))</f>
        <v>0.22900000000000001</v>
      </c>
      <c r="BP234" s="157">
        <f>IF('1b-NaturalGas'!$P$90="no","not applicable (based on previous answers)",ROUND(BL234,4))</f>
        <v>0.22900000000000001</v>
      </c>
      <c r="BQ234" s="157">
        <f>IF('1b-NaturalGas'!$P$91="no","not applicable (based on previous answers)",ROUND(BL234,4))</f>
        <v>0.22900000000000001</v>
      </c>
    </row>
    <row r="235" spans="15:69" x14ac:dyDescent="0.25">
      <c r="O235" s="49"/>
      <c r="AD235" s="157">
        <f t="shared" si="17"/>
        <v>0.23100000000000018</v>
      </c>
      <c r="AE235" s="157">
        <f>IF('1a-Electricity'!$P$77="no","",ROUND(AD235,4))</f>
        <v>0.23100000000000001</v>
      </c>
      <c r="AF235" s="157">
        <f>IF('1a-Electricity'!$P$78="no","",ROUND(AD235,4))</f>
        <v>0.23100000000000001</v>
      </c>
      <c r="AG235" s="157">
        <f>IF('1a-Electricity'!$P$79="no","",ROUND(AD235,4))</f>
        <v>0.23100000000000001</v>
      </c>
      <c r="BC235" s="49"/>
      <c r="BL235" s="157">
        <f t="shared" si="18"/>
        <v>0.23000000000000018</v>
      </c>
      <c r="BM235" s="157">
        <f>IF('1b-NaturalGas'!$P$87="no","",ROUND(BL235,4))</f>
        <v>0.23</v>
      </c>
      <c r="BN235" s="157">
        <f>IF('1b-NaturalGas'!$P$88="no","",ROUND(BL235,4))</f>
        <v>0.23</v>
      </c>
      <c r="BO235" s="157">
        <f>IF('1b-NaturalGas'!$P$89="no","",ROUND(BL235,4))</f>
        <v>0.23</v>
      </c>
      <c r="BP235" s="157">
        <f>IF('1b-NaturalGas'!$P$90="no","not applicable (based on previous answers)",ROUND(BL235,4))</f>
        <v>0.23</v>
      </c>
      <c r="BQ235" s="157">
        <f>IF('1b-NaturalGas'!$P$91="no","not applicable (based on previous answers)",ROUND(BL235,4))</f>
        <v>0.23</v>
      </c>
    </row>
    <row r="236" spans="15:69" x14ac:dyDescent="0.25">
      <c r="O236" s="49"/>
      <c r="AD236" s="157">
        <f t="shared" si="17"/>
        <v>0.23200000000000018</v>
      </c>
      <c r="AE236" s="157">
        <f>IF('1a-Electricity'!$P$77="no","",ROUND(AD236,4))</f>
        <v>0.23200000000000001</v>
      </c>
      <c r="AF236" s="157">
        <f>IF('1a-Electricity'!$P$78="no","",ROUND(AD236,4))</f>
        <v>0.23200000000000001</v>
      </c>
      <c r="AG236" s="157">
        <f>IF('1a-Electricity'!$P$79="no","",ROUND(AD236,4))</f>
        <v>0.23200000000000001</v>
      </c>
      <c r="BC236" s="49"/>
      <c r="BL236" s="157">
        <f t="shared" si="18"/>
        <v>0.23100000000000018</v>
      </c>
      <c r="BM236" s="157">
        <f>IF('1b-NaturalGas'!$P$87="no","",ROUND(BL236,4))</f>
        <v>0.23100000000000001</v>
      </c>
      <c r="BN236" s="157">
        <f>IF('1b-NaturalGas'!$P$88="no","",ROUND(BL236,4))</f>
        <v>0.23100000000000001</v>
      </c>
      <c r="BO236" s="157">
        <f>IF('1b-NaturalGas'!$P$89="no","",ROUND(BL236,4))</f>
        <v>0.23100000000000001</v>
      </c>
      <c r="BP236" s="157">
        <f>IF('1b-NaturalGas'!$P$90="no","not applicable (based on previous answers)",ROUND(BL236,4))</f>
        <v>0.23100000000000001</v>
      </c>
      <c r="BQ236" s="157">
        <f>IF('1b-NaturalGas'!$P$91="no","not applicable (based on previous answers)",ROUND(BL236,4))</f>
        <v>0.23100000000000001</v>
      </c>
    </row>
    <row r="237" spans="15:69" x14ac:dyDescent="0.25">
      <c r="O237" s="49"/>
      <c r="AD237" s="157">
        <f t="shared" si="17"/>
        <v>0.23300000000000018</v>
      </c>
      <c r="AE237" s="157">
        <f>IF('1a-Electricity'!$P$77="no","",ROUND(AD237,4))</f>
        <v>0.23300000000000001</v>
      </c>
      <c r="AF237" s="157">
        <f>IF('1a-Electricity'!$P$78="no","",ROUND(AD237,4))</f>
        <v>0.23300000000000001</v>
      </c>
      <c r="AG237" s="157">
        <f>IF('1a-Electricity'!$P$79="no","",ROUND(AD237,4))</f>
        <v>0.23300000000000001</v>
      </c>
      <c r="BC237" s="49"/>
      <c r="BL237" s="157">
        <f t="shared" si="18"/>
        <v>0.23200000000000018</v>
      </c>
      <c r="BM237" s="157">
        <f>IF('1b-NaturalGas'!$P$87="no","",ROUND(BL237,4))</f>
        <v>0.23200000000000001</v>
      </c>
      <c r="BN237" s="157">
        <f>IF('1b-NaturalGas'!$P$88="no","",ROUND(BL237,4))</f>
        <v>0.23200000000000001</v>
      </c>
      <c r="BO237" s="157">
        <f>IF('1b-NaturalGas'!$P$89="no","",ROUND(BL237,4))</f>
        <v>0.23200000000000001</v>
      </c>
      <c r="BP237" s="157">
        <f>IF('1b-NaturalGas'!$P$90="no","not applicable (based on previous answers)",ROUND(BL237,4))</f>
        <v>0.23200000000000001</v>
      </c>
      <c r="BQ237" s="157">
        <f>IF('1b-NaturalGas'!$P$91="no","not applicable (based on previous answers)",ROUND(BL237,4))</f>
        <v>0.23200000000000001</v>
      </c>
    </row>
    <row r="238" spans="15:69" x14ac:dyDescent="0.25">
      <c r="O238" s="49"/>
      <c r="AD238" s="157">
        <f t="shared" si="17"/>
        <v>0.23400000000000018</v>
      </c>
      <c r="AE238" s="157">
        <f>IF('1a-Electricity'!$P$77="no","",ROUND(AD238,4))</f>
        <v>0.23400000000000001</v>
      </c>
      <c r="AF238" s="157">
        <f>IF('1a-Electricity'!$P$78="no","",ROUND(AD238,4))</f>
        <v>0.23400000000000001</v>
      </c>
      <c r="AG238" s="157">
        <f>IF('1a-Electricity'!$P$79="no","",ROUND(AD238,4))</f>
        <v>0.23400000000000001</v>
      </c>
      <c r="BC238" s="49"/>
      <c r="BL238" s="157">
        <f t="shared" si="18"/>
        <v>0.23300000000000018</v>
      </c>
      <c r="BM238" s="157">
        <f>IF('1b-NaturalGas'!$P$87="no","",ROUND(BL238,4))</f>
        <v>0.23300000000000001</v>
      </c>
      <c r="BN238" s="157">
        <f>IF('1b-NaturalGas'!$P$88="no","",ROUND(BL238,4))</f>
        <v>0.23300000000000001</v>
      </c>
      <c r="BO238" s="157">
        <f>IF('1b-NaturalGas'!$P$89="no","",ROUND(BL238,4))</f>
        <v>0.23300000000000001</v>
      </c>
      <c r="BP238" s="157">
        <f>IF('1b-NaturalGas'!$P$90="no","not applicable (based on previous answers)",ROUND(BL238,4))</f>
        <v>0.23300000000000001</v>
      </c>
      <c r="BQ238" s="157">
        <f>IF('1b-NaturalGas'!$P$91="no","not applicable (based on previous answers)",ROUND(BL238,4))</f>
        <v>0.23300000000000001</v>
      </c>
    </row>
    <row r="239" spans="15:69" x14ac:dyDescent="0.25">
      <c r="O239" s="49"/>
      <c r="AD239" s="157">
        <f t="shared" si="17"/>
        <v>0.23500000000000018</v>
      </c>
      <c r="AE239" s="157">
        <f>IF('1a-Electricity'!$P$77="no","",ROUND(AD239,4))</f>
        <v>0.23499999999999999</v>
      </c>
      <c r="AF239" s="157">
        <f>IF('1a-Electricity'!$P$78="no","",ROUND(AD239,4))</f>
        <v>0.23499999999999999</v>
      </c>
      <c r="AG239" s="157">
        <f>IF('1a-Electricity'!$P$79="no","",ROUND(AD239,4))</f>
        <v>0.23499999999999999</v>
      </c>
      <c r="BC239" s="49"/>
      <c r="BL239" s="157">
        <f t="shared" si="18"/>
        <v>0.23400000000000018</v>
      </c>
      <c r="BM239" s="157">
        <f>IF('1b-NaturalGas'!$P$87="no","",ROUND(BL239,4))</f>
        <v>0.23400000000000001</v>
      </c>
      <c r="BN239" s="157">
        <f>IF('1b-NaturalGas'!$P$88="no","",ROUND(BL239,4))</f>
        <v>0.23400000000000001</v>
      </c>
      <c r="BO239" s="157">
        <f>IF('1b-NaturalGas'!$P$89="no","",ROUND(BL239,4))</f>
        <v>0.23400000000000001</v>
      </c>
      <c r="BP239" s="157">
        <f>IF('1b-NaturalGas'!$P$90="no","not applicable (based on previous answers)",ROUND(BL239,4))</f>
        <v>0.23400000000000001</v>
      </c>
      <c r="BQ239" s="157">
        <f>IF('1b-NaturalGas'!$P$91="no","not applicable (based on previous answers)",ROUND(BL239,4))</f>
        <v>0.23400000000000001</v>
      </c>
    </row>
    <row r="240" spans="15:69" x14ac:dyDescent="0.25">
      <c r="O240" s="49"/>
      <c r="AD240" s="157">
        <f t="shared" si="17"/>
        <v>0.23600000000000018</v>
      </c>
      <c r="AE240" s="157">
        <f>IF('1a-Electricity'!$P$77="no","",ROUND(AD240,4))</f>
        <v>0.23599999999999999</v>
      </c>
      <c r="AF240" s="157">
        <f>IF('1a-Electricity'!$P$78="no","",ROUND(AD240,4))</f>
        <v>0.23599999999999999</v>
      </c>
      <c r="AG240" s="157">
        <f>IF('1a-Electricity'!$P$79="no","",ROUND(AD240,4))</f>
        <v>0.23599999999999999</v>
      </c>
      <c r="BC240" s="49"/>
      <c r="BL240" s="157">
        <f t="shared" si="18"/>
        <v>0.23500000000000018</v>
      </c>
      <c r="BM240" s="157">
        <f>IF('1b-NaturalGas'!$P$87="no","",ROUND(BL240,4))</f>
        <v>0.23499999999999999</v>
      </c>
      <c r="BN240" s="157">
        <f>IF('1b-NaturalGas'!$P$88="no","",ROUND(BL240,4))</f>
        <v>0.23499999999999999</v>
      </c>
      <c r="BO240" s="157">
        <f>IF('1b-NaturalGas'!$P$89="no","",ROUND(BL240,4))</f>
        <v>0.23499999999999999</v>
      </c>
      <c r="BP240" s="157">
        <f>IF('1b-NaturalGas'!$P$90="no","not applicable (based on previous answers)",ROUND(BL240,4))</f>
        <v>0.23499999999999999</v>
      </c>
      <c r="BQ240" s="157">
        <f>IF('1b-NaturalGas'!$P$91="no","not applicable (based on previous answers)",ROUND(BL240,4))</f>
        <v>0.23499999999999999</v>
      </c>
    </row>
    <row r="241" spans="15:69" x14ac:dyDescent="0.25">
      <c r="O241" s="49"/>
      <c r="AD241" s="157">
        <f t="shared" si="17"/>
        <v>0.23700000000000018</v>
      </c>
      <c r="AE241" s="157">
        <f>IF('1a-Electricity'!$P$77="no","",ROUND(AD241,4))</f>
        <v>0.23699999999999999</v>
      </c>
      <c r="AF241" s="157">
        <f>IF('1a-Electricity'!$P$78="no","",ROUND(AD241,4))</f>
        <v>0.23699999999999999</v>
      </c>
      <c r="AG241" s="157">
        <f>IF('1a-Electricity'!$P$79="no","",ROUND(AD241,4))</f>
        <v>0.23699999999999999</v>
      </c>
      <c r="BC241" s="49"/>
      <c r="BL241" s="157">
        <f t="shared" si="18"/>
        <v>0.23600000000000018</v>
      </c>
      <c r="BM241" s="157">
        <f>IF('1b-NaturalGas'!$P$87="no","",ROUND(BL241,4))</f>
        <v>0.23599999999999999</v>
      </c>
      <c r="BN241" s="157">
        <f>IF('1b-NaturalGas'!$P$88="no","",ROUND(BL241,4))</f>
        <v>0.23599999999999999</v>
      </c>
      <c r="BO241" s="157">
        <f>IF('1b-NaturalGas'!$P$89="no","",ROUND(BL241,4))</f>
        <v>0.23599999999999999</v>
      </c>
      <c r="BP241" s="157">
        <f>IF('1b-NaturalGas'!$P$90="no","not applicable (based on previous answers)",ROUND(BL241,4))</f>
        <v>0.23599999999999999</v>
      </c>
      <c r="BQ241" s="157">
        <f>IF('1b-NaturalGas'!$P$91="no","not applicable (based on previous answers)",ROUND(BL241,4))</f>
        <v>0.23599999999999999</v>
      </c>
    </row>
    <row r="242" spans="15:69" x14ac:dyDescent="0.25">
      <c r="O242" s="49"/>
      <c r="AD242" s="157">
        <f t="shared" si="17"/>
        <v>0.23800000000000018</v>
      </c>
      <c r="AE242" s="157">
        <f>IF('1a-Electricity'!$P$77="no","",ROUND(AD242,4))</f>
        <v>0.23799999999999999</v>
      </c>
      <c r="AF242" s="157">
        <f>IF('1a-Electricity'!$P$78="no","",ROUND(AD242,4))</f>
        <v>0.23799999999999999</v>
      </c>
      <c r="AG242" s="157">
        <f>IF('1a-Electricity'!$P$79="no","",ROUND(AD242,4))</f>
        <v>0.23799999999999999</v>
      </c>
      <c r="BC242" s="49"/>
      <c r="BL242" s="157">
        <f t="shared" si="18"/>
        <v>0.23700000000000018</v>
      </c>
      <c r="BM242" s="157">
        <f>IF('1b-NaturalGas'!$P$87="no","",ROUND(BL242,4))</f>
        <v>0.23699999999999999</v>
      </c>
      <c r="BN242" s="157">
        <f>IF('1b-NaturalGas'!$P$88="no","",ROUND(BL242,4))</f>
        <v>0.23699999999999999</v>
      </c>
      <c r="BO242" s="157">
        <f>IF('1b-NaturalGas'!$P$89="no","",ROUND(BL242,4))</f>
        <v>0.23699999999999999</v>
      </c>
      <c r="BP242" s="157">
        <f>IF('1b-NaturalGas'!$P$90="no","not applicable (based on previous answers)",ROUND(BL242,4))</f>
        <v>0.23699999999999999</v>
      </c>
      <c r="BQ242" s="157">
        <f>IF('1b-NaturalGas'!$P$91="no","not applicable (based on previous answers)",ROUND(BL242,4))</f>
        <v>0.23699999999999999</v>
      </c>
    </row>
    <row r="243" spans="15:69" x14ac:dyDescent="0.25">
      <c r="O243" s="49"/>
      <c r="AD243" s="157">
        <f t="shared" si="17"/>
        <v>0.23900000000000018</v>
      </c>
      <c r="AE243" s="157">
        <f>IF('1a-Electricity'!$P$77="no","",ROUND(AD243,4))</f>
        <v>0.23899999999999999</v>
      </c>
      <c r="AF243" s="157">
        <f>IF('1a-Electricity'!$P$78="no","",ROUND(AD243,4))</f>
        <v>0.23899999999999999</v>
      </c>
      <c r="AG243" s="157">
        <f>IF('1a-Electricity'!$P$79="no","",ROUND(AD243,4))</f>
        <v>0.23899999999999999</v>
      </c>
      <c r="BC243" s="49"/>
      <c r="BL243" s="157">
        <f t="shared" si="18"/>
        <v>0.23800000000000018</v>
      </c>
      <c r="BM243" s="157">
        <f>IF('1b-NaturalGas'!$P$87="no","",ROUND(BL243,4))</f>
        <v>0.23799999999999999</v>
      </c>
      <c r="BN243" s="157">
        <f>IF('1b-NaturalGas'!$P$88="no","",ROUND(BL243,4))</f>
        <v>0.23799999999999999</v>
      </c>
      <c r="BO243" s="157">
        <f>IF('1b-NaturalGas'!$P$89="no","",ROUND(BL243,4))</f>
        <v>0.23799999999999999</v>
      </c>
      <c r="BP243" s="157">
        <f>IF('1b-NaturalGas'!$P$90="no","not applicable (based on previous answers)",ROUND(BL243,4))</f>
        <v>0.23799999999999999</v>
      </c>
      <c r="BQ243" s="157">
        <f>IF('1b-NaturalGas'!$P$91="no","not applicable (based on previous answers)",ROUND(BL243,4))</f>
        <v>0.23799999999999999</v>
      </c>
    </row>
    <row r="244" spans="15:69" x14ac:dyDescent="0.25">
      <c r="O244" s="49"/>
      <c r="AD244" s="157">
        <f t="shared" si="17"/>
        <v>0.24000000000000019</v>
      </c>
      <c r="AE244" s="157">
        <f>IF('1a-Electricity'!$P$77="no","",ROUND(AD244,4))</f>
        <v>0.24</v>
      </c>
      <c r="AF244" s="157">
        <f>IF('1a-Electricity'!$P$78="no","",ROUND(AD244,4))</f>
        <v>0.24</v>
      </c>
      <c r="AG244" s="157">
        <f>IF('1a-Electricity'!$P$79="no","",ROUND(AD244,4))</f>
        <v>0.24</v>
      </c>
      <c r="BC244" s="49"/>
      <c r="BL244" s="157">
        <f t="shared" si="18"/>
        <v>0.23900000000000018</v>
      </c>
      <c r="BM244" s="157">
        <f>IF('1b-NaturalGas'!$P$87="no","",ROUND(BL244,4))</f>
        <v>0.23899999999999999</v>
      </c>
      <c r="BN244" s="157">
        <f>IF('1b-NaturalGas'!$P$88="no","",ROUND(BL244,4))</f>
        <v>0.23899999999999999</v>
      </c>
      <c r="BO244" s="157">
        <f>IF('1b-NaturalGas'!$P$89="no","",ROUND(BL244,4))</f>
        <v>0.23899999999999999</v>
      </c>
      <c r="BP244" s="157">
        <f>IF('1b-NaturalGas'!$P$90="no","not applicable (based on previous answers)",ROUND(BL244,4))</f>
        <v>0.23899999999999999</v>
      </c>
      <c r="BQ244" s="157">
        <f>IF('1b-NaturalGas'!$P$91="no","not applicable (based on previous answers)",ROUND(BL244,4))</f>
        <v>0.23899999999999999</v>
      </c>
    </row>
    <row r="245" spans="15:69" x14ac:dyDescent="0.25">
      <c r="O245" s="49"/>
      <c r="AD245" s="157">
        <f t="shared" si="17"/>
        <v>0.24100000000000019</v>
      </c>
      <c r="AE245" s="157">
        <f>IF('1a-Electricity'!$P$77="no","",ROUND(AD245,4))</f>
        <v>0.24099999999999999</v>
      </c>
      <c r="AF245" s="157">
        <f>IF('1a-Electricity'!$P$78="no","",ROUND(AD245,4))</f>
        <v>0.24099999999999999</v>
      </c>
      <c r="AG245" s="157">
        <f>IF('1a-Electricity'!$P$79="no","",ROUND(AD245,4))</f>
        <v>0.24099999999999999</v>
      </c>
      <c r="BC245" s="49"/>
      <c r="BL245" s="157">
        <f t="shared" si="18"/>
        <v>0.24000000000000019</v>
      </c>
      <c r="BM245" s="157">
        <f>IF('1b-NaturalGas'!$P$87="no","",ROUND(BL245,4))</f>
        <v>0.24</v>
      </c>
      <c r="BN245" s="157">
        <f>IF('1b-NaturalGas'!$P$88="no","",ROUND(BL245,4))</f>
        <v>0.24</v>
      </c>
      <c r="BO245" s="157">
        <f>IF('1b-NaturalGas'!$P$89="no","",ROUND(BL245,4))</f>
        <v>0.24</v>
      </c>
      <c r="BP245" s="157">
        <f>IF('1b-NaturalGas'!$P$90="no","not applicable (based on previous answers)",ROUND(BL245,4))</f>
        <v>0.24</v>
      </c>
      <c r="BQ245" s="157">
        <f>IF('1b-NaturalGas'!$P$91="no","not applicable (based on previous answers)",ROUND(BL245,4))</f>
        <v>0.24</v>
      </c>
    </row>
    <row r="246" spans="15:69" x14ac:dyDescent="0.25">
      <c r="O246" s="49"/>
      <c r="AD246" s="157">
        <f t="shared" si="17"/>
        <v>0.24200000000000019</v>
      </c>
      <c r="AE246" s="157">
        <f>IF('1a-Electricity'!$P$77="no","",ROUND(AD246,4))</f>
        <v>0.24199999999999999</v>
      </c>
      <c r="AF246" s="157">
        <f>IF('1a-Electricity'!$P$78="no","",ROUND(AD246,4))</f>
        <v>0.24199999999999999</v>
      </c>
      <c r="AG246" s="157">
        <f>IF('1a-Electricity'!$P$79="no","",ROUND(AD246,4))</f>
        <v>0.24199999999999999</v>
      </c>
      <c r="BC246" s="49"/>
      <c r="BL246" s="157">
        <f t="shared" si="18"/>
        <v>0.24100000000000019</v>
      </c>
      <c r="BM246" s="157">
        <f>IF('1b-NaturalGas'!$P$87="no","",ROUND(BL246,4))</f>
        <v>0.24099999999999999</v>
      </c>
      <c r="BN246" s="157">
        <f>IF('1b-NaturalGas'!$P$88="no","",ROUND(BL246,4))</f>
        <v>0.24099999999999999</v>
      </c>
      <c r="BO246" s="157">
        <f>IF('1b-NaturalGas'!$P$89="no","",ROUND(BL246,4))</f>
        <v>0.24099999999999999</v>
      </c>
      <c r="BP246" s="157">
        <f>IF('1b-NaturalGas'!$P$90="no","not applicable (based on previous answers)",ROUND(BL246,4))</f>
        <v>0.24099999999999999</v>
      </c>
      <c r="BQ246" s="157">
        <f>IF('1b-NaturalGas'!$P$91="no","not applicable (based on previous answers)",ROUND(BL246,4))</f>
        <v>0.24099999999999999</v>
      </c>
    </row>
    <row r="247" spans="15:69" x14ac:dyDescent="0.25">
      <c r="O247" s="49"/>
      <c r="AD247" s="157">
        <f t="shared" si="17"/>
        <v>0.24300000000000019</v>
      </c>
      <c r="AE247" s="157">
        <f>IF('1a-Electricity'!$P$77="no","",ROUND(AD247,4))</f>
        <v>0.24299999999999999</v>
      </c>
      <c r="AF247" s="157">
        <f>IF('1a-Electricity'!$P$78="no","",ROUND(AD247,4))</f>
        <v>0.24299999999999999</v>
      </c>
      <c r="AG247" s="157">
        <f>IF('1a-Electricity'!$P$79="no","",ROUND(AD247,4))</f>
        <v>0.24299999999999999</v>
      </c>
      <c r="BC247" s="49"/>
      <c r="BL247" s="157">
        <f t="shared" si="18"/>
        <v>0.24200000000000019</v>
      </c>
      <c r="BM247" s="157">
        <f>IF('1b-NaturalGas'!$P$87="no","",ROUND(BL247,4))</f>
        <v>0.24199999999999999</v>
      </c>
      <c r="BN247" s="157">
        <f>IF('1b-NaturalGas'!$P$88="no","",ROUND(BL247,4))</f>
        <v>0.24199999999999999</v>
      </c>
      <c r="BO247" s="157">
        <f>IF('1b-NaturalGas'!$P$89="no","",ROUND(BL247,4))</f>
        <v>0.24199999999999999</v>
      </c>
      <c r="BP247" s="157">
        <f>IF('1b-NaturalGas'!$P$90="no","not applicable (based on previous answers)",ROUND(BL247,4))</f>
        <v>0.24199999999999999</v>
      </c>
      <c r="BQ247" s="157">
        <f>IF('1b-NaturalGas'!$P$91="no","not applicable (based on previous answers)",ROUND(BL247,4))</f>
        <v>0.24199999999999999</v>
      </c>
    </row>
    <row r="248" spans="15:69" x14ac:dyDescent="0.25">
      <c r="O248" s="49"/>
      <c r="AD248" s="157">
        <f t="shared" si="17"/>
        <v>0.24400000000000019</v>
      </c>
      <c r="AE248" s="157">
        <f>IF('1a-Electricity'!$P$77="no","",ROUND(AD248,4))</f>
        <v>0.24399999999999999</v>
      </c>
      <c r="AF248" s="157">
        <f>IF('1a-Electricity'!$P$78="no","",ROUND(AD248,4))</f>
        <v>0.24399999999999999</v>
      </c>
      <c r="AG248" s="157">
        <f>IF('1a-Electricity'!$P$79="no","",ROUND(AD248,4))</f>
        <v>0.24399999999999999</v>
      </c>
      <c r="BC248" s="49"/>
      <c r="BL248" s="157">
        <f t="shared" si="18"/>
        <v>0.24300000000000019</v>
      </c>
      <c r="BM248" s="157">
        <f>IF('1b-NaturalGas'!$P$87="no","",ROUND(BL248,4))</f>
        <v>0.24299999999999999</v>
      </c>
      <c r="BN248" s="157">
        <f>IF('1b-NaturalGas'!$P$88="no","",ROUND(BL248,4))</f>
        <v>0.24299999999999999</v>
      </c>
      <c r="BO248" s="157">
        <f>IF('1b-NaturalGas'!$P$89="no","",ROUND(BL248,4))</f>
        <v>0.24299999999999999</v>
      </c>
      <c r="BP248" s="157">
        <f>IF('1b-NaturalGas'!$P$90="no","not applicable (based on previous answers)",ROUND(BL248,4))</f>
        <v>0.24299999999999999</v>
      </c>
      <c r="BQ248" s="157">
        <f>IF('1b-NaturalGas'!$P$91="no","not applicable (based on previous answers)",ROUND(BL248,4))</f>
        <v>0.24299999999999999</v>
      </c>
    </row>
    <row r="249" spans="15:69" x14ac:dyDescent="0.25">
      <c r="O249" s="49"/>
      <c r="AD249" s="157">
        <f t="shared" si="17"/>
        <v>0.24500000000000019</v>
      </c>
      <c r="AE249" s="157">
        <f>IF('1a-Electricity'!$P$77="no","",ROUND(AD249,4))</f>
        <v>0.245</v>
      </c>
      <c r="AF249" s="157">
        <f>IF('1a-Electricity'!$P$78="no","",ROUND(AD249,4))</f>
        <v>0.245</v>
      </c>
      <c r="AG249" s="157">
        <f>IF('1a-Electricity'!$P$79="no","",ROUND(AD249,4))</f>
        <v>0.245</v>
      </c>
      <c r="BC249" s="49"/>
      <c r="BL249" s="157">
        <f t="shared" si="18"/>
        <v>0.24400000000000019</v>
      </c>
      <c r="BM249" s="157">
        <f>IF('1b-NaturalGas'!$P$87="no","",ROUND(BL249,4))</f>
        <v>0.24399999999999999</v>
      </c>
      <c r="BN249" s="157">
        <f>IF('1b-NaturalGas'!$P$88="no","",ROUND(BL249,4))</f>
        <v>0.24399999999999999</v>
      </c>
      <c r="BO249" s="157">
        <f>IF('1b-NaturalGas'!$P$89="no","",ROUND(BL249,4))</f>
        <v>0.24399999999999999</v>
      </c>
      <c r="BP249" s="157">
        <f>IF('1b-NaturalGas'!$P$90="no","not applicable (based on previous answers)",ROUND(BL249,4))</f>
        <v>0.24399999999999999</v>
      </c>
      <c r="BQ249" s="157">
        <f>IF('1b-NaturalGas'!$P$91="no","not applicable (based on previous answers)",ROUND(BL249,4))</f>
        <v>0.24399999999999999</v>
      </c>
    </row>
    <row r="250" spans="15:69" x14ac:dyDescent="0.25">
      <c r="O250" s="49"/>
      <c r="AD250" s="157">
        <f t="shared" si="17"/>
        <v>0.24600000000000019</v>
      </c>
      <c r="AE250" s="157">
        <f>IF('1a-Electricity'!$P$77="no","",ROUND(AD250,4))</f>
        <v>0.246</v>
      </c>
      <c r="AF250" s="157">
        <f>IF('1a-Electricity'!$P$78="no","",ROUND(AD250,4))</f>
        <v>0.246</v>
      </c>
      <c r="AG250" s="157">
        <f>IF('1a-Electricity'!$P$79="no","",ROUND(AD250,4))</f>
        <v>0.246</v>
      </c>
      <c r="BC250" s="49"/>
      <c r="BL250" s="157">
        <f t="shared" si="18"/>
        <v>0.24500000000000019</v>
      </c>
      <c r="BM250" s="157">
        <f>IF('1b-NaturalGas'!$P$87="no","",ROUND(BL250,4))</f>
        <v>0.245</v>
      </c>
      <c r="BN250" s="157">
        <f>IF('1b-NaturalGas'!$P$88="no","",ROUND(BL250,4))</f>
        <v>0.245</v>
      </c>
      <c r="BO250" s="157">
        <f>IF('1b-NaturalGas'!$P$89="no","",ROUND(BL250,4))</f>
        <v>0.245</v>
      </c>
      <c r="BP250" s="157">
        <f>IF('1b-NaturalGas'!$P$90="no","not applicable (based on previous answers)",ROUND(BL250,4))</f>
        <v>0.245</v>
      </c>
      <c r="BQ250" s="157">
        <f>IF('1b-NaturalGas'!$P$91="no","not applicable (based on previous answers)",ROUND(BL250,4))</f>
        <v>0.245</v>
      </c>
    </row>
    <row r="251" spans="15:69" x14ac:dyDescent="0.25">
      <c r="O251" s="49"/>
      <c r="AD251" s="157">
        <f t="shared" si="17"/>
        <v>0.24700000000000019</v>
      </c>
      <c r="AE251" s="157">
        <f>IF('1a-Electricity'!$P$77="no","",ROUND(AD251,4))</f>
        <v>0.247</v>
      </c>
      <c r="AF251" s="157">
        <f>IF('1a-Electricity'!$P$78="no","",ROUND(AD251,4))</f>
        <v>0.247</v>
      </c>
      <c r="AG251" s="157">
        <f>IF('1a-Electricity'!$P$79="no","",ROUND(AD251,4))</f>
        <v>0.247</v>
      </c>
      <c r="BC251" s="49"/>
      <c r="BL251" s="157">
        <f t="shared" si="18"/>
        <v>0.24600000000000019</v>
      </c>
      <c r="BM251" s="157">
        <f>IF('1b-NaturalGas'!$P$87="no","",ROUND(BL251,4))</f>
        <v>0.246</v>
      </c>
      <c r="BN251" s="157">
        <f>IF('1b-NaturalGas'!$P$88="no","",ROUND(BL251,4))</f>
        <v>0.246</v>
      </c>
      <c r="BO251" s="157">
        <f>IF('1b-NaturalGas'!$P$89="no","",ROUND(BL251,4))</f>
        <v>0.246</v>
      </c>
      <c r="BP251" s="157">
        <f>IF('1b-NaturalGas'!$P$90="no","not applicable (based on previous answers)",ROUND(BL251,4))</f>
        <v>0.246</v>
      </c>
      <c r="BQ251" s="157">
        <f>IF('1b-NaturalGas'!$P$91="no","not applicable (based on previous answers)",ROUND(BL251,4))</f>
        <v>0.246</v>
      </c>
    </row>
    <row r="252" spans="15:69" x14ac:dyDescent="0.25">
      <c r="O252" s="49"/>
      <c r="AD252" s="157">
        <f t="shared" si="17"/>
        <v>0.24800000000000019</v>
      </c>
      <c r="AE252" s="157">
        <f>IF('1a-Electricity'!$P$77="no","",ROUND(AD252,4))</f>
        <v>0.248</v>
      </c>
      <c r="AF252" s="157">
        <f>IF('1a-Electricity'!$P$78="no","",ROUND(AD252,4))</f>
        <v>0.248</v>
      </c>
      <c r="AG252" s="157">
        <f>IF('1a-Electricity'!$P$79="no","",ROUND(AD252,4))</f>
        <v>0.248</v>
      </c>
      <c r="BC252" s="49"/>
      <c r="BL252" s="157">
        <f t="shared" si="18"/>
        <v>0.24700000000000019</v>
      </c>
      <c r="BM252" s="157">
        <f>IF('1b-NaturalGas'!$P$87="no","",ROUND(BL252,4))</f>
        <v>0.247</v>
      </c>
      <c r="BN252" s="157">
        <f>IF('1b-NaturalGas'!$P$88="no","",ROUND(BL252,4))</f>
        <v>0.247</v>
      </c>
      <c r="BO252" s="157">
        <f>IF('1b-NaturalGas'!$P$89="no","",ROUND(BL252,4))</f>
        <v>0.247</v>
      </c>
      <c r="BP252" s="157">
        <f>IF('1b-NaturalGas'!$P$90="no","not applicable (based on previous answers)",ROUND(BL252,4))</f>
        <v>0.247</v>
      </c>
      <c r="BQ252" s="157">
        <f>IF('1b-NaturalGas'!$P$91="no","not applicable (based on previous answers)",ROUND(BL252,4))</f>
        <v>0.247</v>
      </c>
    </row>
    <row r="253" spans="15:69" x14ac:dyDescent="0.25">
      <c r="O253" s="49"/>
      <c r="AD253" s="157">
        <f t="shared" ref="AD253:AD316" si="19">AD252+0.001</f>
        <v>0.24900000000000019</v>
      </c>
      <c r="AE253" s="157">
        <f>IF('1a-Electricity'!$P$77="no","",ROUND(AD253,4))</f>
        <v>0.249</v>
      </c>
      <c r="AF253" s="157">
        <f>IF('1a-Electricity'!$P$78="no","",ROUND(AD253,4))</f>
        <v>0.249</v>
      </c>
      <c r="AG253" s="157">
        <f>IF('1a-Electricity'!$P$79="no","",ROUND(AD253,4))</f>
        <v>0.249</v>
      </c>
      <c r="BC253" s="49"/>
      <c r="BL253" s="157">
        <f t="shared" si="18"/>
        <v>0.24800000000000019</v>
      </c>
      <c r="BM253" s="157">
        <f>IF('1b-NaturalGas'!$P$87="no","",ROUND(BL253,4))</f>
        <v>0.248</v>
      </c>
      <c r="BN253" s="157">
        <f>IF('1b-NaturalGas'!$P$88="no","",ROUND(BL253,4))</f>
        <v>0.248</v>
      </c>
      <c r="BO253" s="157">
        <f>IF('1b-NaturalGas'!$P$89="no","",ROUND(BL253,4))</f>
        <v>0.248</v>
      </c>
      <c r="BP253" s="157">
        <f>IF('1b-NaturalGas'!$P$90="no","not applicable (based on previous answers)",ROUND(BL253,4))</f>
        <v>0.248</v>
      </c>
      <c r="BQ253" s="157">
        <f>IF('1b-NaturalGas'!$P$91="no","not applicable (based on previous answers)",ROUND(BL253,4))</f>
        <v>0.248</v>
      </c>
    </row>
    <row r="254" spans="15:69" x14ac:dyDescent="0.25">
      <c r="O254" s="49"/>
      <c r="AD254" s="157">
        <f t="shared" si="19"/>
        <v>0.25000000000000017</v>
      </c>
      <c r="AE254" s="157">
        <f>IF('1a-Electricity'!$P$77="no","",ROUND(AD254,4))</f>
        <v>0.25</v>
      </c>
      <c r="AF254" s="157">
        <f>IF('1a-Electricity'!$P$78="no","",ROUND(AD254,4))</f>
        <v>0.25</v>
      </c>
      <c r="AG254" s="157">
        <f>IF('1a-Electricity'!$P$79="no","",ROUND(AD254,4))</f>
        <v>0.25</v>
      </c>
      <c r="BC254" s="49"/>
      <c r="BL254" s="157">
        <f t="shared" ref="BL254:BL317" si="20">BL253+0.001</f>
        <v>0.24900000000000019</v>
      </c>
      <c r="BM254" s="157">
        <f>IF('1b-NaturalGas'!$P$87="no","",ROUND(BL254,4))</f>
        <v>0.249</v>
      </c>
      <c r="BN254" s="157">
        <f>IF('1b-NaturalGas'!$P$88="no","",ROUND(BL254,4))</f>
        <v>0.249</v>
      </c>
      <c r="BO254" s="157">
        <f>IF('1b-NaturalGas'!$P$89="no","",ROUND(BL254,4))</f>
        <v>0.249</v>
      </c>
      <c r="BP254" s="157">
        <f>IF('1b-NaturalGas'!$P$90="no","not applicable (based on previous answers)",ROUND(BL254,4))</f>
        <v>0.249</v>
      </c>
      <c r="BQ254" s="157">
        <f>IF('1b-NaturalGas'!$P$91="no","not applicable (based on previous answers)",ROUND(BL254,4))</f>
        <v>0.249</v>
      </c>
    </row>
    <row r="255" spans="15:69" x14ac:dyDescent="0.25">
      <c r="O255" s="49"/>
      <c r="AD255" s="157">
        <f t="shared" si="19"/>
        <v>0.25100000000000017</v>
      </c>
      <c r="AE255" s="157">
        <f>IF('1a-Electricity'!$P$77="no","",ROUND(AD255,4))</f>
        <v>0.251</v>
      </c>
      <c r="AF255" s="157">
        <f>IF('1a-Electricity'!$P$78="no","",ROUND(AD255,4))</f>
        <v>0.251</v>
      </c>
      <c r="AG255" s="157">
        <f>IF('1a-Electricity'!$P$79="no","",ROUND(AD255,4))</f>
        <v>0.251</v>
      </c>
      <c r="BC255" s="49"/>
      <c r="BL255" s="157">
        <f t="shared" si="20"/>
        <v>0.25000000000000017</v>
      </c>
      <c r="BM255" s="157">
        <f>IF('1b-NaturalGas'!$P$87="no","",ROUND(BL255,4))</f>
        <v>0.25</v>
      </c>
      <c r="BN255" s="157">
        <f>IF('1b-NaturalGas'!$P$88="no","",ROUND(BL255,4))</f>
        <v>0.25</v>
      </c>
      <c r="BO255" s="157">
        <f>IF('1b-NaturalGas'!$P$89="no","",ROUND(BL255,4))</f>
        <v>0.25</v>
      </c>
      <c r="BP255" s="157">
        <f>IF('1b-NaturalGas'!$P$90="no","not applicable (based on previous answers)",ROUND(BL255,4))</f>
        <v>0.25</v>
      </c>
      <c r="BQ255" s="157">
        <f>IF('1b-NaturalGas'!$P$91="no","not applicable (based on previous answers)",ROUND(BL255,4))</f>
        <v>0.25</v>
      </c>
    </row>
    <row r="256" spans="15:69" x14ac:dyDescent="0.25">
      <c r="O256" s="49"/>
      <c r="AD256" s="157">
        <f t="shared" si="19"/>
        <v>0.25200000000000017</v>
      </c>
      <c r="AE256" s="157">
        <f>IF('1a-Electricity'!$P$77="no","",ROUND(AD256,4))</f>
        <v>0.252</v>
      </c>
      <c r="AF256" s="157">
        <f>IF('1a-Electricity'!$P$78="no","",ROUND(AD256,4))</f>
        <v>0.252</v>
      </c>
      <c r="AG256" s="157">
        <f>IF('1a-Electricity'!$P$79="no","",ROUND(AD256,4))</f>
        <v>0.252</v>
      </c>
      <c r="BC256" s="49"/>
      <c r="BL256" s="157">
        <f t="shared" si="20"/>
        <v>0.25100000000000017</v>
      </c>
      <c r="BM256" s="157">
        <f>IF('1b-NaturalGas'!$P$87="no","",ROUND(BL256,4))</f>
        <v>0.251</v>
      </c>
      <c r="BN256" s="157">
        <f>IF('1b-NaturalGas'!$P$88="no","",ROUND(BL256,4))</f>
        <v>0.251</v>
      </c>
      <c r="BO256" s="157">
        <f>IF('1b-NaturalGas'!$P$89="no","",ROUND(BL256,4))</f>
        <v>0.251</v>
      </c>
      <c r="BP256" s="157">
        <f>IF('1b-NaturalGas'!$P$90="no","not applicable (based on previous answers)",ROUND(BL256,4))</f>
        <v>0.251</v>
      </c>
      <c r="BQ256" s="157">
        <f>IF('1b-NaturalGas'!$P$91="no","not applicable (based on previous answers)",ROUND(BL256,4))</f>
        <v>0.251</v>
      </c>
    </row>
    <row r="257" spans="15:69" x14ac:dyDescent="0.25">
      <c r="O257" s="49"/>
      <c r="AD257" s="157">
        <f t="shared" si="19"/>
        <v>0.25300000000000017</v>
      </c>
      <c r="AE257" s="157">
        <f>IF('1a-Electricity'!$P$77="no","",ROUND(AD257,4))</f>
        <v>0.253</v>
      </c>
      <c r="AF257" s="157">
        <f>IF('1a-Electricity'!$P$78="no","",ROUND(AD257,4))</f>
        <v>0.253</v>
      </c>
      <c r="AG257" s="157">
        <f>IF('1a-Electricity'!$P$79="no","",ROUND(AD257,4))</f>
        <v>0.253</v>
      </c>
      <c r="BC257" s="49"/>
      <c r="BL257" s="157">
        <f t="shared" si="20"/>
        <v>0.25200000000000017</v>
      </c>
      <c r="BM257" s="157">
        <f>IF('1b-NaturalGas'!$P$87="no","",ROUND(BL257,4))</f>
        <v>0.252</v>
      </c>
      <c r="BN257" s="157">
        <f>IF('1b-NaturalGas'!$P$88="no","",ROUND(BL257,4))</f>
        <v>0.252</v>
      </c>
      <c r="BO257" s="157">
        <f>IF('1b-NaturalGas'!$P$89="no","",ROUND(BL257,4))</f>
        <v>0.252</v>
      </c>
      <c r="BP257" s="157">
        <f>IF('1b-NaturalGas'!$P$90="no","not applicable (based on previous answers)",ROUND(BL257,4))</f>
        <v>0.252</v>
      </c>
      <c r="BQ257" s="157">
        <f>IF('1b-NaturalGas'!$P$91="no","not applicable (based on previous answers)",ROUND(BL257,4))</f>
        <v>0.252</v>
      </c>
    </row>
    <row r="258" spans="15:69" x14ac:dyDescent="0.25">
      <c r="O258" s="49"/>
      <c r="AD258" s="157">
        <f t="shared" si="19"/>
        <v>0.25400000000000017</v>
      </c>
      <c r="AE258" s="157">
        <f>IF('1a-Electricity'!$P$77="no","",ROUND(AD258,4))</f>
        <v>0.254</v>
      </c>
      <c r="AF258" s="157">
        <f>IF('1a-Electricity'!$P$78="no","",ROUND(AD258,4))</f>
        <v>0.254</v>
      </c>
      <c r="AG258" s="157">
        <f>IF('1a-Electricity'!$P$79="no","",ROUND(AD258,4))</f>
        <v>0.254</v>
      </c>
      <c r="BC258" s="49"/>
      <c r="BL258" s="157">
        <f t="shared" si="20"/>
        <v>0.25300000000000017</v>
      </c>
      <c r="BM258" s="157">
        <f>IF('1b-NaturalGas'!$P$87="no","",ROUND(BL258,4))</f>
        <v>0.253</v>
      </c>
      <c r="BN258" s="157">
        <f>IF('1b-NaturalGas'!$P$88="no","",ROUND(BL258,4))</f>
        <v>0.253</v>
      </c>
      <c r="BO258" s="157">
        <f>IF('1b-NaturalGas'!$P$89="no","",ROUND(BL258,4))</f>
        <v>0.253</v>
      </c>
      <c r="BP258" s="157">
        <f>IF('1b-NaturalGas'!$P$90="no","not applicable (based on previous answers)",ROUND(BL258,4))</f>
        <v>0.253</v>
      </c>
      <c r="BQ258" s="157">
        <f>IF('1b-NaturalGas'!$P$91="no","not applicable (based on previous answers)",ROUND(BL258,4))</f>
        <v>0.253</v>
      </c>
    </row>
    <row r="259" spans="15:69" x14ac:dyDescent="0.25">
      <c r="O259" s="49"/>
      <c r="AD259" s="157">
        <f t="shared" si="19"/>
        <v>0.25500000000000017</v>
      </c>
      <c r="AE259" s="157">
        <f>IF('1a-Electricity'!$P$77="no","",ROUND(AD259,4))</f>
        <v>0.255</v>
      </c>
      <c r="AF259" s="157">
        <f>IF('1a-Electricity'!$P$78="no","",ROUND(AD259,4))</f>
        <v>0.255</v>
      </c>
      <c r="AG259" s="157">
        <f>IF('1a-Electricity'!$P$79="no","",ROUND(AD259,4))</f>
        <v>0.255</v>
      </c>
      <c r="BC259" s="49"/>
      <c r="BL259" s="157">
        <f t="shared" si="20"/>
        <v>0.25400000000000017</v>
      </c>
      <c r="BM259" s="157">
        <f>IF('1b-NaturalGas'!$P$87="no","",ROUND(BL259,4))</f>
        <v>0.254</v>
      </c>
      <c r="BN259" s="157">
        <f>IF('1b-NaturalGas'!$P$88="no","",ROUND(BL259,4))</f>
        <v>0.254</v>
      </c>
      <c r="BO259" s="157">
        <f>IF('1b-NaturalGas'!$P$89="no","",ROUND(BL259,4))</f>
        <v>0.254</v>
      </c>
      <c r="BP259" s="157">
        <f>IF('1b-NaturalGas'!$P$90="no","not applicable (based on previous answers)",ROUND(BL259,4))</f>
        <v>0.254</v>
      </c>
      <c r="BQ259" s="157">
        <f>IF('1b-NaturalGas'!$P$91="no","not applicable (based on previous answers)",ROUND(BL259,4))</f>
        <v>0.254</v>
      </c>
    </row>
    <row r="260" spans="15:69" x14ac:dyDescent="0.25">
      <c r="O260" s="49"/>
      <c r="AD260" s="157">
        <f t="shared" si="19"/>
        <v>0.25600000000000017</v>
      </c>
      <c r="AE260" s="157">
        <f>IF('1a-Electricity'!$P$77="no","",ROUND(AD260,4))</f>
        <v>0.25600000000000001</v>
      </c>
      <c r="AF260" s="157">
        <f>IF('1a-Electricity'!$P$78="no","",ROUND(AD260,4))</f>
        <v>0.25600000000000001</v>
      </c>
      <c r="AG260" s="157">
        <f>IF('1a-Electricity'!$P$79="no","",ROUND(AD260,4))</f>
        <v>0.25600000000000001</v>
      </c>
      <c r="BC260" s="49"/>
      <c r="BL260" s="157">
        <f t="shared" si="20"/>
        <v>0.25500000000000017</v>
      </c>
      <c r="BM260" s="157">
        <f>IF('1b-NaturalGas'!$P$87="no","",ROUND(BL260,4))</f>
        <v>0.255</v>
      </c>
      <c r="BN260" s="157">
        <f>IF('1b-NaturalGas'!$P$88="no","",ROUND(BL260,4))</f>
        <v>0.255</v>
      </c>
      <c r="BO260" s="157">
        <f>IF('1b-NaturalGas'!$P$89="no","",ROUND(BL260,4))</f>
        <v>0.255</v>
      </c>
      <c r="BP260" s="157">
        <f>IF('1b-NaturalGas'!$P$90="no","not applicable (based on previous answers)",ROUND(BL260,4))</f>
        <v>0.255</v>
      </c>
      <c r="BQ260" s="157">
        <f>IF('1b-NaturalGas'!$P$91="no","not applicable (based on previous answers)",ROUND(BL260,4))</f>
        <v>0.255</v>
      </c>
    </row>
    <row r="261" spans="15:69" x14ac:dyDescent="0.25">
      <c r="O261" s="49"/>
      <c r="AD261" s="157">
        <f t="shared" si="19"/>
        <v>0.25700000000000017</v>
      </c>
      <c r="AE261" s="157">
        <f>IF('1a-Electricity'!$P$77="no","",ROUND(AD261,4))</f>
        <v>0.25700000000000001</v>
      </c>
      <c r="AF261" s="157">
        <f>IF('1a-Electricity'!$P$78="no","",ROUND(AD261,4))</f>
        <v>0.25700000000000001</v>
      </c>
      <c r="AG261" s="157">
        <f>IF('1a-Electricity'!$P$79="no","",ROUND(AD261,4))</f>
        <v>0.25700000000000001</v>
      </c>
      <c r="BC261" s="49"/>
      <c r="BL261" s="157">
        <f t="shared" si="20"/>
        <v>0.25600000000000017</v>
      </c>
      <c r="BM261" s="157">
        <f>IF('1b-NaturalGas'!$P$87="no","",ROUND(BL261,4))</f>
        <v>0.25600000000000001</v>
      </c>
      <c r="BN261" s="157">
        <f>IF('1b-NaturalGas'!$P$88="no","",ROUND(BL261,4))</f>
        <v>0.25600000000000001</v>
      </c>
      <c r="BO261" s="157">
        <f>IF('1b-NaturalGas'!$P$89="no","",ROUND(BL261,4))</f>
        <v>0.25600000000000001</v>
      </c>
      <c r="BP261" s="157">
        <f>IF('1b-NaturalGas'!$P$90="no","not applicable (based on previous answers)",ROUND(BL261,4))</f>
        <v>0.25600000000000001</v>
      </c>
      <c r="BQ261" s="157">
        <f>IF('1b-NaturalGas'!$P$91="no","not applicable (based on previous answers)",ROUND(BL261,4))</f>
        <v>0.25600000000000001</v>
      </c>
    </row>
    <row r="262" spans="15:69" x14ac:dyDescent="0.25">
      <c r="O262" s="49"/>
      <c r="AD262" s="157">
        <f t="shared" si="19"/>
        <v>0.25800000000000017</v>
      </c>
      <c r="AE262" s="157">
        <f>IF('1a-Electricity'!$P$77="no","",ROUND(AD262,4))</f>
        <v>0.25800000000000001</v>
      </c>
      <c r="AF262" s="157">
        <f>IF('1a-Electricity'!$P$78="no","",ROUND(AD262,4))</f>
        <v>0.25800000000000001</v>
      </c>
      <c r="AG262" s="157">
        <f>IF('1a-Electricity'!$P$79="no","",ROUND(AD262,4))</f>
        <v>0.25800000000000001</v>
      </c>
      <c r="BC262" s="49"/>
      <c r="BL262" s="157">
        <f t="shared" si="20"/>
        <v>0.25700000000000017</v>
      </c>
      <c r="BM262" s="157">
        <f>IF('1b-NaturalGas'!$P$87="no","",ROUND(BL262,4))</f>
        <v>0.25700000000000001</v>
      </c>
      <c r="BN262" s="157">
        <f>IF('1b-NaturalGas'!$P$88="no","",ROUND(BL262,4))</f>
        <v>0.25700000000000001</v>
      </c>
      <c r="BO262" s="157">
        <f>IF('1b-NaturalGas'!$P$89="no","",ROUND(BL262,4))</f>
        <v>0.25700000000000001</v>
      </c>
      <c r="BP262" s="157">
        <f>IF('1b-NaturalGas'!$P$90="no","not applicable (based on previous answers)",ROUND(BL262,4))</f>
        <v>0.25700000000000001</v>
      </c>
      <c r="BQ262" s="157">
        <f>IF('1b-NaturalGas'!$P$91="no","not applicable (based on previous answers)",ROUND(BL262,4))</f>
        <v>0.25700000000000001</v>
      </c>
    </row>
    <row r="263" spans="15:69" x14ac:dyDescent="0.25">
      <c r="O263" s="49"/>
      <c r="AD263" s="157">
        <f t="shared" si="19"/>
        <v>0.25900000000000017</v>
      </c>
      <c r="AE263" s="157">
        <f>IF('1a-Electricity'!$P$77="no","",ROUND(AD263,4))</f>
        <v>0.25900000000000001</v>
      </c>
      <c r="AF263" s="157">
        <f>IF('1a-Electricity'!$P$78="no","",ROUND(AD263,4))</f>
        <v>0.25900000000000001</v>
      </c>
      <c r="AG263" s="157">
        <f>IF('1a-Electricity'!$P$79="no","",ROUND(AD263,4))</f>
        <v>0.25900000000000001</v>
      </c>
      <c r="BC263" s="49"/>
      <c r="BL263" s="157">
        <f t="shared" si="20"/>
        <v>0.25800000000000017</v>
      </c>
      <c r="BM263" s="157">
        <f>IF('1b-NaturalGas'!$P$87="no","",ROUND(BL263,4))</f>
        <v>0.25800000000000001</v>
      </c>
      <c r="BN263" s="157">
        <f>IF('1b-NaturalGas'!$P$88="no","",ROUND(BL263,4))</f>
        <v>0.25800000000000001</v>
      </c>
      <c r="BO263" s="157">
        <f>IF('1b-NaturalGas'!$P$89="no","",ROUND(BL263,4))</f>
        <v>0.25800000000000001</v>
      </c>
      <c r="BP263" s="157">
        <f>IF('1b-NaturalGas'!$P$90="no","not applicable (based on previous answers)",ROUND(BL263,4))</f>
        <v>0.25800000000000001</v>
      </c>
      <c r="BQ263" s="157">
        <f>IF('1b-NaturalGas'!$P$91="no","not applicable (based on previous answers)",ROUND(BL263,4))</f>
        <v>0.25800000000000001</v>
      </c>
    </row>
    <row r="264" spans="15:69" x14ac:dyDescent="0.25">
      <c r="O264" s="49"/>
      <c r="AD264" s="157">
        <f t="shared" si="19"/>
        <v>0.26000000000000018</v>
      </c>
      <c r="AE264" s="157">
        <f>IF('1a-Electricity'!$P$77="no","",ROUND(AD264,4))</f>
        <v>0.26</v>
      </c>
      <c r="AF264" s="157">
        <f>IF('1a-Electricity'!$P$78="no","",ROUND(AD264,4))</f>
        <v>0.26</v>
      </c>
      <c r="AG264" s="157">
        <f>IF('1a-Electricity'!$P$79="no","",ROUND(AD264,4))</f>
        <v>0.26</v>
      </c>
      <c r="BC264" s="49"/>
      <c r="BL264" s="157">
        <f t="shared" si="20"/>
        <v>0.25900000000000017</v>
      </c>
      <c r="BM264" s="157">
        <f>IF('1b-NaturalGas'!$P$87="no","",ROUND(BL264,4))</f>
        <v>0.25900000000000001</v>
      </c>
      <c r="BN264" s="157">
        <f>IF('1b-NaturalGas'!$P$88="no","",ROUND(BL264,4))</f>
        <v>0.25900000000000001</v>
      </c>
      <c r="BO264" s="157">
        <f>IF('1b-NaturalGas'!$P$89="no","",ROUND(BL264,4))</f>
        <v>0.25900000000000001</v>
      </c>
      <c r="BP264" s="157">
        <f>IF('1b-NaturalGas'!$P$90="no","not applicable (based on previous answers)",ROUND(BL264,4))</f>
        <v>0.25900000000000001</v>
      </c>
      <c r="BQ264" s="157">
        <f>IF('1b-NaturalGas'!$P$91="no","not applicable (based on previous answers)",ROUND(BL264,4))</f>
        <v>0.25900000000000001</v>
      </c>
    </row>
    <row r="265" spans="15:69" x14ac:dyDescent="0.25">
      <c r="O265" s="49"/>
      <c r="AD265" s="157">
        <f t="shared" si="19"/>
        <v>0.26100000000000018</v>
      </c>
      <c r="AE265" s="157">
        <f>IF('1a-Electricity'!$P$77="no","",ROUND(AD265,4))</f>
        <v>0.26100000000000001</v>
      </c>
      <c r="AF265" s="157">
        <f>IF('1a-Electricity'!$P$78="no","",ROUND(AD265,4))</f>
        <v>0.26100000000000001</v>
      </c>
      <c r="AG265" s="157">
        <f>IF('1a-Electricity'!$P$79="no","",ROUND(AD265,4))</f>
        <v>0.26100000000000001</v>
      </c>
      <c r="BC265" s="49"/>
      <c r="BL265" s="157">
        <f t="shared" si="20"/>
        <v>0.26000000000000018</v>
      </c>
      <c r="BM265" s="157">
        <f>IF('1b-NaturalGas'!$P$87="no","",ROUND(BL265,4))</f>
        <v>0.26</v>
      </c>
      <c r="BN265" s="157">
        <f>IF('1b-NaturalGas'!$P$88="no","",ROUND(BL265,4))</f>
        <v>0.26</v>
      </c>
      <c r="BO265" s="157">
        <f>IF('1b-NaturalGas'!$P$89="no","",ROUND(BL265,4))</f>
        <v>0.26</v>
      </c>
      <c r="BP265" s="157">
        <f>IF('1b-NaturalGas'!$P$90="no","not applicable (based on previous answers)",ROUND(BL265,4))</f>
        <v>0.26</v>
      </c>
      <c r="BQ265" s="157">
        <f>IF('1b-NaturalGas'!$P$91="no","not applicable (based on previous answers)",ROUND(BL265,4))</f>
        <v>0.26</v>
      </c>
    </row>
    <row r="266" spans="15:69" x14ac:dyDescent="0.25">
      <c r="O266" s="49"/>
      <c r="AD266" s="157">
        <f t="shared" si="19"/>
        <v>0.26200000000000018</v>
      </c>
      <c r="AE266" s="157">
        <f>IF('1a-Electricity'!$P$77="no","",ROUND(AD266,4))</f>
        <v>0.26200000000000001</v>
      </c>
      <c r="AF266" s="157">
        <f>IF('1a-Electricity'!$P$78="no","",ROUND(AD266,4))</f>
        <v>0.26200000000000001</v>
      </c>
      <c r="AG266" s="157">
        <f>IF('1a-Electricity'!$P$79="no","",ROUND(AD266,4))</f>
        <v>0.26200000000000001</v>
      </c>
      <c r="BC266" s="49"/>
      <c r="BL266" s="157">
        <f t="shared" si="20"/>
        <v>0.26100000000000018</v>
      </c>
      <c r="BM266" s="157">
        <f>IF('1b-NaturalGas'!$P$87="no","",ROUND(BL266,4))</f>
        <v>0.26100000000000001</v>
      </c>
      <c r="BN266" s="157">
        <f>IF('1b-NaturalGas'!$P$88="no","",ROUND(BL266,4))</f>
        <v>0.26100000000000001</v>
      </c>
      <c r="BO266" s="157">
        <f>IF('1b-NaturalGas'!$P$89="no","",ROUND(BL266,4))</f>
        <v>0.26100000000000001</v>
      </c>
      <c r="BP266" s="157">
        <f>IF('1b-NaturalGas'!$P$90="no","not applicable (based on previous answers)",ROUND(BL266,4))</f>
        <v>0.26100000000000001</v>
      </c>
      <c r="BQ266" s="157">
        <f>IF('1b-NaturalGas'!$P$91="no","not applicable (based on previous answers)",ROUND(BL266,4))</f>
        <v>0.26100000000000001</v>
      </c>
    </row>
    <row r="267" spans="15:69" x14ac:dyDescent="0.25">
      <c r="O267" s="49"/>
      <c r="AD267" s="157">
        <f t="shared" si="19"/>
        <v>0.26300000000000018</v>
      </c>
      <c r="AE267" s="157">
        <f>IF('1a-Electricity'!$P$77="no","",ROUND(AD267,4))</f>
        <v>0.26300000000000001</v>
      </c>
      <c r="AF267" s="157">
        <f>IF('1a-Electricity'!$P$78="no","",ROUND(AD267,4))</f>
        <v>0.26300000000000001</v>
      </c>
      <c r="AG267" s="157">
        <f>IF('1a-Electricity'!$P$79="no","",ROUND(AD267,4))</f>
        <v>0.26300000000000001</v>
      </c>
      <c r="BC267" s="49"/>
      <c r="BL267" s="157">
        <f t="shared" si="20"/>
        <v>0.26200000000000018</v>
      </c>
      <c r="BM267" s="157">
        <f>IF('1b-NaturalGas'!$P$87="no","",ROUND(BL267,4))</f>
        <v>0.26200000000000001</v>
      </c>
      <c r="BN267" s="157">
        <f>IF('1b-NaturalGas'!$P$88="no","",ROUND(BL267,4))</f>
        <v>0.26200000000000001</v>
      </c>
      <c r="BO267" s="157">
        <f>IF('1b-NaturalGas'!$P$89="no","",ROUND(BL267,4))</f>
        <v>0.26200000000000001</v>
      </c>
      <c r="BP267" s="157">
        <f>IF('1b-NaturalGas'!$P$90="no","not applicable (based on previous answers)",ROUND(BL267,4))</f>
        <v>0.26200000000000001</v>
      </c>
      <c r="BQ267" s="157">
        <f>IF('1b-NaturalGas'!$P$91="no","not applicable (based on previous answers)",ROUND(BL267,4))</f>
        <v>0.26200000000000001</v>
      </c>
    </row>
    <row r="268" spans="15:69" x14ac:dyDescent="0.25">
      <c r="O268" s="49"/>
      <c r="AD268" s="157">
        <f t="shared" si="19"/>
        <v>0.26400000000000018</v>
      </c>
      <c r="AE268" s="157">
        <f>IF('1a-Electricity'!$P$77="no","",ROUND(AD268,4))</f>
        <v>0.26400000000000001</v>
      </c>
      <c r="AF268" s="157">
        <f>IF('1a-Electricity'!$P$78="no","",ROUND(AD268,4))</f>
        <v>0.26400000000000001</v>
      </c>
      <c r="AG268" s="157">
        <f>IF('1a-Electricity'!$P$79="no","",ROUND(AD268,4))</f>
        <v>0.26400000000000001</v>
      </c>
      <c r="BC268" s="49"/>
      <c r="BL268" s="157">
        <f t="shared" si="20"/>
        <v>0.26300000000000018</v>
      </c>
      <c r="BM268" s="157">
        <f>IF('1b-NaturalGas'!$P$87="no","",ROUND(BL268,4))</f>
        <v>0.26300000000000001</v>
      </c>
      <c r="BN268" s="157">
        <f>IF('1b-NaturalGas'!$P$88="no","",ROUND(BL268,4))</f>
        <v>0.26300000000000001</v>
      </c>
      <c r="BO268" s="157">
        <f>IF('1b-NaturalGas'!$P$89="no","",ROUND(BL268,4))</f>
        <v>0.26300000000000001</v>
      </c>
      <c r="BP268" s="157">
        <f>IF('1b-NaturalGas'!$P$90="no","not applicable (based on previous answers)",ROUND(BL268,4))</f>
        <v>0.26300000000000001</v>
      </c>
      <c r="BQ268" s="157">
        <f>IF('1b-NaturalGas'!$P$91="no","not applicable (based on previous answers)",ROUND(BL268,4))</f>
        <v>0.26300000000000001</v>
      </c>
    </row>
    <row r="269" spans="15:69" x14ac:dyDescent="0.25">
      <c r="O269" s="49"/>
      <c r="AD269" s="157">
        <f t="shared" si="19"/>
        <v>0.26500000000000018</v>
      </c>
      <c r="AE269" s="157">
        <f>IF('1a-Electricity'!$P$77="no","",ROUND(AD269,4))</f>
        <v>0.26500000000000001</v>
      </c>
      <c r="AF269" s="157">
        <f>IF('1a-Electricity'!$P$78="no","",ROUND(AD269,4))</f>
        <v>0.26500000000000001</v>
      </c>
      <c r="AG269" s="157">
        <f>IF('1a-Electricity'!$P$79="no","",ROUND(AD269,4))</f>
        <v>0.26500000000000001</v>
      </c>
      <c r="BC269" s="49"/>
      <c r="BL269" s="157">
        <f t="shared" si="20"/>
        <v>0.26400000000000018</v>
      </c>
      <c r="BM269" s="157">
        <f>IF('1b-NaturalGas'!$P$87="no","",ROUND(BL269,4))</f>
        <v>0.26400000000000001</v>
      </c>
      <c r="BN269" s="157">
        <f>IF('1b-NaturalGas'!$P$88="no","",ROUND(BL269,4))</f>
        <v>0.26400000000000001</v>
      </c>
      <c r="BO269" s="157">
        <f>IF('1b-NaturalGas'!$P$89="no","",ROUND(BL269,4))</f>
        <v>0.26400000000000001</v>
      </c>
      <c r="BP269" s="157">
        <f>IF('1b-NaturalGas'!$P$90="no","not applicable (based on previous answers)",ROUND(BL269,4))</f>
        <v>0.26400000000000001</v>
      </c>
      <c r="BQ269" s="157">
        <f>IF('1b-NaturalGas'!$P$91="no","not applicable (based on previous answers)",ROUND(BL269,4))</f>
        <v>0.26400000000000001</v>
      </c>
    </row>
    <row r="270" spans="15:69" x14ac:dyDescent="0.25">
      <c r="O270" s="49"/>
      <c r="AD270" s="157">
        <f t="shared" si="19"/>
        <v>0.26600000000000018</v>
      </c>
      <c r="AE270" s="157">
        <f>IF('1a-Electricity'!$P$77="no","",ROUND(AD270,4))</f>
        <v>0.26600000000000001</v>
      </c>
      <c r="AF270" s="157">
        <f>IF('1a-Electricity'!$P$78="no","",ROUND(AD270,4))</f>
        <v>0.26600000000000001</v>
      </c>
      <c r="AG270" s="157">
        <f>IF('1a-Electricity'!$P$79="no","",ROUND(AD270,4))</f>
        <v>0.26600000000000001</v>
      </c>
      <c r="BC270" s="49"/>
      <c r="BL270" s="157">
        <f t="shared" si="20"/>
        <v>0.26500000000000018</v>
      </c>
      <c r="BM270" s="157">
        <f>IF('1b-NaturalGas'!$P$87="no","",ROUND(BL270,4))</f>
        <v>0.26500000000000001</v>
      </c>
      <c r="BN270" s="157">
        <f>IF('1b-NaturalGas'!$P$88="no","",ROUND(BL270,4))</f>
        <v>0.26500000000000001</v>
      </c>
      <c r="BO270" s="157">
        <f>IF('1b-NaturalGas'!$P$89="no","",ROUND(BL270,4))</f>
        <v>0.26500000000000001</v>
      </c>
      <c r="BP270" s="157">
        <f>IF('1b-NaturalGas'!$P$90="no","not applicable (based on previous answers)",ROUND(BL270,4))</f>
        <v>0.26500000000000001</v>
      </c>
      <c r="BQ270" s="157">
        <f>IF('1b-NaturalGas'!$P$91="no","not applicable (based on previous answers)",ROUND(BL270,4))</f>
        <v>0.26500000000000001</v>
      </c>
    </row>
    <row r="271" spans="15:69" x14ac:dyDescent="0.25">
      <c r="O271" s="49"/>
      <c r="AD271" s="157">
        <f t="shared" si="19"/>
        <v>0.26700000000000018</v>
      </c>
      <c r="AE271" s="157">
        <f>IF('1a-Electricity'!$P$77="no","",ROUND(AD271,4))</f>
        <v>0.26700000000000002</v>
      </c>
      <c r="AF271" s="157">
        <f>IF('1a-Electricity'!$P$78="no","",ROUND(AD271,4))</f>
        <v>0.26700000000000002</v>
      </c>
      <c r="AG271" s="157">
        <f>IF('1a-Electricity'!$P$79="no","",ROUND(AD271,4))</f>
        <v>0.26700000000000002</v>
      </c>
      <c r="BC271" s="49"/>
      <c r="BL271" s="157">
        <f t="shared" si="20"/>
        <v>0.26600000000000018</v>
      </c>
      <c r="BM271" s="157">
        <f>IF('1b-NaturalGas'!$P$87="no","",ROUND(BL271,4))</f>
        <v>0.26600000000000001</v>
      </c>
      <c r="BN271" s="157">
        <f>IF('1b-NaturalGas'!$P$88="no","",ROUND(BL271,4))</f>
        <v>0.26600000000000001</v>
      </c>
      <c r="BO271" s="157">
        <f>IF('1b-NaturalGas'!$P$89="no","",ROUND(BL271,4))</f>
        <v>0.26600000000000001</v>
      </c>
      <c r="BP271" s="157">
        <f>IF('1b-NaturalGas'!$P$90="no","not applicable (based on previous answers)",ROUND(BL271,4))</f>
        <v>0.26600000000000001</v>
      </c>
      <c r="BQ271" s="157">
        <f>IF('1b-NaturalGas'!$P$91="no","not applicable (based on previous answers)",ROUND(BL271,4))</f>
        <v>0.26600000000000001</v>
      </c>
    </row>
    <row r="272" spans="15:69" x14ac:dyDescent="0.25">
      <c r="O272" s="49"/>
      <c r="AD272" s="157">
        <f t="shared" si="19"/>
        <v>0.26800000000000018</v>
      </c>
      <c r="AE272" s="157">
        <f>IF('1a-Electricity'!$P$77="no","",ROUND(AD272,4))</f>
        <v>0.26800000000000002</v>
      </c>
      <c r="AF272" s="157">
        <f>IF('1a-Electricity'!$P$78="no","",ROUND(AD272,4))</f>
        <v>0.26800000000000002</v>
      </c>
      <c r="AG272" s="157">
        <f>IF('1a-Electricity'!$P$79="no","",ROUND(AD272,4))</f>
        <v>0.26800000000000002</v>
      </c>
      <c r="BC272" s="49"/>
      <c r="BL272" s="157">
        <f t="shared" si="20"/>
        <v>0.26700000000000018</v>
      </c>
      <c r="BM272" s="157">
        <f>IF('1b-NaturalGas'!$P$87="no","",ROUND(BL272,4))</f>
        <v>0.26700000000000002</v>
      </c>
      <c r="BN272" s="157">
        <f>IF('1b-NaturalGas'!$P$88="no","",ROUND(BL272,4))</f>
        <v>0.26700000000000002</v>
      </c>
      <c r="BO272" s="157">
        <f>IF('1b-NaturalGas'!$P$89="no","",ROUND(BL272,4))</f>
        <v>0.26700000000000002</v>
      </c>
      <c r="BP272" s="157">
        <f>IF('1b-NaturalGas'!$P$90="no","not applicable (based on previous answers)",ROUND(BL272,4))</f>
        <v>0.26700000000000002</v>
      </c>
      <c r="BQ272" s="157">
        <f>IF('1b-NaturalGas'!$P$91="no","not applicable (based on previous answers)",ROUND(BL272,4))</f>
        <v>0.26700000000000002</v>
      </c>
    </row>
    <row r="273" spans="15:69" x14ac:dyDescent="0.25">
      <c r="O273" s="49"/>
      <c r="AD273" s="157">
        <f t="shared" si="19"/>
        <v>0.26900000000000018</v>
      </c>
      <c r="AE273" s="157">
        <f>IF('1a-Electricity'!$P$77="no","",ROUND(AD273,4))</f>
        <v>0.26900000000000002</v>
      </c>
      <c r="AF273" s="157">
        <f>IF('1a-Electricity'!$P$78="no","",ROUND(AD273,4))</f>
        <v>0.26900000000000002</v>
      </c>
      <c r="AG273" s="157">
        <f>IF('1a-Electricity'!$P$79="no","",ROUND(AD273,4))</f>
        <v>0.26900000000000002</v>
      </c>
      <c r="BC273" s="49"/>
      <c r="BL273" s="157">
        <f t="shared" si="20"/>
        <v>0.26800000000000018</v>
      </c>
      <c r="BM273" s="157">
        <f>IF('1b-NaturalGas'!$P$87="no","",ROUND(BL273,4))</f>
        <v>0.26800000000000002</v>
      </c>
      <c r="BN273" s="157">
        <f>IF('1b-NaturalGas'!$P$88="no","",ROUND(BL273,4))</f>
        <v>0.26800000000000002</v>
      </c>
      <c r="BO273" s="157">
        <f>IF('1b-NaturalGas'!$P$89="no","",ROUND(BL273,4))</f>
        <v>0.26800000000000002</v>
      </c>
      <c r="BP273" s="157">
        <f>IF('1b-NaturalGas'!$P$90="no","not applicable (based on previous answers)",ROUND(BL273,4))</f>
        <v>0.26800000000000002</v>
      </c>
      <c r="BQ273" s="157">
        <f>IF('1b-NaturalGas'!$P$91="no","not applicable (based on previous answers)",ROUND(BL273,4))</f>
        <v>0.26800000000000002</v>
      </c>
    </row>
    <row r="274" spans="15:69" x14ac:dyDescent="0.25">
      <c r="O274" s="49"/>
      <c r="AD274" s="157">
        <f t="shared" si="19"/>
        <v>0.27000000000000018</v>
      </c>
      <c r="AE274" s="157">
        <f>IF('1a-Electricity'!$P$77="no","",ROUND(AD274,4))</f>
        <v>0.27</v>
      </c>
      <c r="AF274" s="157">
        <f>IF('1a-Electricity'!$P$78="no","",ROUND(AD274,4))</f>
        <v>0.27</v>
      </c>
      <c r="AG274" s="157">
        <f>IF('1a-Electricity'!$P$79="no","",ROUND(AD274,4))</f>
        <v>0.27</v>
      </c>
      <c r="BC274" s="49"/>
      <c r="BL274" s="157">
        <f t="shared" si="20"/>
        <v>0.26900000000000018</v>
      </c>
      <c r="BM274" s="157">
        <f>IF('1b-NaturalGas'!$P$87="no","",ROUND(BL274,4))</f>
        <v>0.26900000000000002</v>
      </c>
      <c r="BN274" s="157">
        <f>IF('1b-NaturalGas'!$P$88="no","",ROUND(BL274,4))</f>
        <v>0.26900000000000002</v>
      </c>
      <c r="BO274" s="157">
        <f>IF('1b-NaturalGas'!$P$89="no","",ROUND(BL274,4))</f>
        <v>0.26900000000000002</v>
      </c>
      <c r="BP274" s="157">
        <f>IF('1b-NaturalGas'!$P$90="no","not applicable (based on previous answers)",ROUND(BL274,4))</f>
        <v>0.26900000000000002</v>
      </c>
      <c r="BQ274" s="157">
        <f>IF('1b-NaturalGas'!$P$91="no","not applicable (based on previous answers)",ROUND(BL274,4))</f>
        <v>0.26900000000000002</v>
      </c>
    </row>
    <row r="275" spans="15:69" x14ac:dyDescent="0.25">
      <c r="O275" s="49"/>
      <c r="AD275" s="157">
        <f t="shared" si="19"/>
        <v>0.27100000000000019</v>
      </c>
      <c r="AE275" s="157">
        <f>IF('1a-Electricity'!$P$77="no","",ROUND(AD275,4))</f>
        <v>0.27100000000000002</v>
      </c>
      <c r="AF275" s="157">
        <f>IF('1a-Electricity'!$P$78="no","",ROUND(AD275,4))</f>
        <v>0.27100000000000002</v>
      </c>
      <c r="AG275" s="157">
        <f>IF('1a-Electricity'!$P$79="no","",ROUND(AD275,4))</f>
        <v>0.27100000000000002</v>
      </c>
      <c r="BC275" s="49"/>
      <c r="BL275" s="157">
        <f t="shared" si="20"/>
        <v>0.27000000000000018</v>
      </c>
      <c r="BM275" s="157">
        <f>IF('1b-NaturalGas'!$P$87="no","",ROUND(BL275,4))</f>
        <v>0.27</v>
      </c>
      <c r="BN275" s="157">
        <f>IF('1b-NaturalGas'!$P$88="no","",ROUND(BL275,4))</f>
        <v>0.27</v>
      </c>
      <c r="BO275" s="157">
        <f>IF('1b-NaturalGas'!$P$89="no","",ROUND(BL275,4))</f>
        <v>0.27</v>
      </c>
      <c r="BP275" s="157">
        <f>IF('1b-NaturalGas'!$P$90="no","not applicable (based on previous answers)",ROUND(BL275,4))</f>
        <v>0.27</v>
      </c>
      <c r="BQ275" s="157">
        <f>IF('1b-NaturalGas'!$P$91="no","not applicable (based on previous answers)",ROUND(BL275,4))</f>
        <v>0.27</v>
      </c>
    </row>
    <row r="276" spans="15:69" x14ac:dyDescent="0.25">
      <c r="O276" s="49"/>
      <c r="AD276" s="157">
        <f t="shared" si="19"/>
        <v>0.27200000000000019</v>
      </c>
      <c r="AE276" s="157">
        <f>IF('1a-Electricity'!$P$77="no","",ROUND(AD276,4))</f>
        <v>0.27200000000000002</v>
      </c>
      <c r="AF276" s="157">
        <f>IF('1a-Electricity'!$P$78="no","",ROUND(AD276,4))</f>
        <v>0.27200000000000002</v>
      </c>
      <c r="AG276" s="157">
        <f>IF('1a-Electricity'!$P$79="no","",ROUND(AD276,4))</f>
        <v>0.27200000000000002</v>
      </c>
      <c r="BC276" s="49"/>
      <c r="BL276" s="157">
        <f t="shared" si="20"/>
        <v>0.27100000000000019</v>
      </c>
      <c r="BM276" s="157">
        <f>IF('1b-NaturalGas'!$P$87="no","",ROUND(BL276,4))</f>
        <v>0.27100000000000002</v>
      </c>
      <c r="BN276" s="157">
        <f>IF('1b-NaturalGas'!$P$88="no","",ROUND(BL276,4))</f>
        <v>0.27100000000000002</v>
      </c>
      <c r="BO276" s="157">
        <f>IF('1b-NaturalGas'!$P$89="no","",ROUND(BL276,4))</f>
        <v>0.27100000000000002</v>
      </c>
      <c r="BP276" s="157">
        <f>IF('1b-NaturalGas'!$P$90="no","not applicable (based on previous answers)",ROUND(BL276,4))</f>
        <v>0.27100000000000002</v>
      </c>
      <c r="BQ276" s="157">
        <f>IF('1b-NaturalGas'!$P$91="no","not applicable (based on previous answers)",ROUND(BL276,4))</f>
        <v>0.27100000000000002</v>
      </c>
    </row>
    <row r="277" spans="15:69" x14ac:dyDescent="0.25">
      <c r="O277" s="49"/>
      <c r="AD277" s="157">
        <f t="shared" si="19"/>
        <v>0.27300000000000019</v>
      </c>
      <c r="AE277" s="157">
        <f>IF('1a-Electricity'!$P$77="no","",ROUND(AD277,4))</f>
        <v>0.27300000000000002</v>
      </c>
      <c r="AF277" s="157">
        <f>IF('1a-Electricity'!$P$78="no","",ROUND(AD277,4))</f>
        <v>0.27300000000000002</v>
      </c>
      <c r="AG277" s="157">
        <f>IF('1a-Electricity'!$P$79="no","",ROUND(AD277,4))</f>
        <v>0.27300000000000002</v>
      </c>
      <c r="BC277" s="49"/>
      <c r="BL277" s="157">
        <f t="shared" si="20"/>
        <v>0.27200000000000019</v>
      </c>
      <c r="BM277" s="157">
        <f>IF('1b-NaturalGas'!$P$87="no","",ROUND(BL277,4))</f>
        <v>0.27200000000000002</v>
      </c>
      <c r="BN277" s="157">
        <f>IF('1b-NaturalGas'!$P$88="no","",ROUND(BL277,4))</f>
        <v>0.27200000000000002</v>
      </c>
      <c r="BO277" s="157">
        <f>IF('1b-NaturalGas'!$P$89="no","",ROUND(BL277,4))</f>
        <v>0.27200000000000002</v>
      </c>
      <c r="BP277" s="157">
        <f>IF('1b-NaturalGas'!$P$90="no","not applicable (based on previous answers)",ROUND(BL277,4))</f>
        <v>0.27200000000000002</v>
      </c>
      <c r="BQ277" s="157">
        <f>IF('1b-NaturalGas'!$P$91="no","not applicable (based on previous answers)",ROUND(BL277,4))</f>
        <v>0.27200000000000002</v>
      </c>
    </row>
    <row r="278" spans="15:69" x14ac:dyDescent="0.25">
      <c r="O278" s="49"/>
      <c r="AD278" s="157">
        <f t="shared" si="19"/>
        <v>0.27400000000000019</v>
      </c>
      <c r="AE278" s="157">
        <f>IF('1a-Electricity'!$P$77="no","",ROUND(AD278,4))</f>
        <v>0.27400000000000002</v>
      </c>
      <c r="AF278" s="157">
        <f>IF('1a-Electricity'!$P$78="no","",ROUND(AD278,4))</f>
        <v>0.27400000000000002</v>
      </c>
      <c r="AG278" s="157">
        <f>IF('1a-Electricity'!$P$79="no","",ROUND(AD278,4))</f>
        <v>0.27400000000000002</v>
      </c>
      <c r="BC278" s="49"/>
      <c r="BL278" s="157">
        <f t="shared" si="20"/>
        <v>0.27300000000000019</v>
      </c>
      <c r="BM278" s="157">
        <f>IF('1b-NaturalGas'!$P$87="no","",ROUND(BL278,4))</f>
        <v>0.27300000000000002</v>
      </c>
      <c r="BN278" s="157">
        <f>IF('1b-NaturalGas'!$P$88="no","",ROUND(BL278,4))</f>
        <v>0.27300000000000002</v>
      </c>
      <c r="BO278" s="157">
        <f>IF('1b-NaturalGas'!$P$89="no","",ROUND(BL278,4))</f>
        <v>0.27300000000000002</v>
      </c>
      <c r="BP278" s="157">
        <f>IF('1b-NaturalGas'!$P$90="no","not applicable (based on previous answers)",ROUND(BL278,4))</f>
        <v>0.27300000000000002</v>
      </c>
      <c r="BQ278" s="157">
        <f>IF('1b-NaturalGas'!$P$91="no","not applicable (based on previous answers)",ROUND(BL278,4))</f>
        <v>0.27300000000000002</v>
      </c>
    </row>
    <row r="279" spans="15:69" x14ac:dyDescent="0.25">
      <c r="O279" s="49"/>
      <c r="AD279" s="157">
        <f t="shared" si="19"/>
        <v>0.27500000000000019</v>
      </c>
      <c r="AE279" s="157">
        <f>IF('1a-Electricity'!$P$77="no","",ROUND(AD279,4))</f>
        <v>0.27500000000000002</v>
      </c>
      <c r="AF279" s="157">
        <f>IF('1a-Electricity'!$P$78="no","",ROUND(AD279,4))</f>
        <v>0.27500000000000002</v>
      </c>
      <c r="AG279" s="157">
        <f>IF('1a-Electricity'!$P$79="no","",ROUND(AD279,4))</f>
        <v>0.27500000000000002</v>
      </c>
      <c r="BC279" s="49"/>
      <c r="BL279" s="157">
        <f t="shared" si="20"/>
        <v>0.27400000000000019</v>
      </c>
      <c r="BM279" s="157">
        <f>IF('1b-NaturalGas'!$P$87="no","",ROUND(BL279,4))</f>
        <v>0.27400000000000002</v>
      </c>
      <c r="BN279" s="157">
        <f>IF('1b-NaturalGas'!$P$88="no","",ROUND(BL279,4))</f>
        <v>0.27400000000000002</v>
      </c>
      <c r="BO279" s="157">
        <f>IF('1b-NaturalGas'!$P$89="no","",ROUND(BL279,4))</f>
        <v>0.27400000000000002</v>
      </c>
      <c r="BP279" s="157">
        <f>IF('1b-NaturalGas'!$P$90="no","not applicable (based on previous answers)",ROUND(BL279,4))</f>
        <v>0.27400000000000002</v>
      </c>
      <c r="BQ279" s="157">
        <f>IF('1b-NaturalGas'!$P$91="no","not applicable (based on previous answers)",ROUND(BL279,4))</f>
        <v>0.27400000000000002</v>
      </c>
    </row>
    <row r="280" spans="15:69" x14ac:dyDescent="0.25">
      <c r="O280" s="49"/>
      <c r="AD280" s="157">
        <f t="shared" si="19"/>
        <v>0.27600000000000019</v>
      </c>
      <c r="AE280" s="157">
        <f>IF('1a-Electricity'!$P$77="no","",ROUND(AD280,4))</f>
        <v>0.27600000000000002</v>
      </c>
      <c r="AF280" s="157">
        <f>IF('1a-Electricity'!$P$78="no","",ROUND(AD280,4))</f>
        <v>0.27600000000000002</v>
      </c>
      <c r="AG280" s="157">
        <f>IF('1a-Electricity'!$P$79="no","",ROUND(AD280,4))</f>
        <v>0.27600000000000002</v>
      </c>
      <c r="BC280" s="49"/>
      <c r="BL280" s="157">
        <f t="shared" si="20"/>
        <v>0.27500000000000019</v>
      </c>
      <c r="BM280" s="157">
        <f>IF('1b-NaturalGas'!$P$87="no","",ROUND(BL280,4))</f>
        <v>0.27500000000000002</v>
      </c>
      <c r="BN280" s="157">
        <f>IF('1b-NaturalGas'!$P$88="no","",ROUND(BL280,4))</f>
        <v>0.27500000000000002</v>
      </c>
      <c r="BO280" s="157">
        <f>IF('1b-NaturalGas'!$P$89="no","",ROUND(BL280,4))</f>
        <v>0.27500000000000002</v>
      </c>
      <c r="BP280" s="157">
        <f>IF('1b-NaturalGas'!$P$90="no","not applicable (based on previous answers)",ROUND(BL280,4))</f>
        <v>0.27500000000000002</v>
      </c>
      <c r="BQ280" s="157">
        <f>IF('1b-NaturalGas'!$P$91="no","not applicable (based on previous answers)",ROUND(BL280,4))</f>
        <v>0.27500000000000002</v>
      </c>
    </row>
    <row r="281" spans="15:69" x14ac:dyDescent="0.25">
      <c r="O281" s="49"/>
      <c r="AD281" s="157">
        <f t="shared" si="19"/>
        <v>0.27700000000000019</v>
      </c>
      <c r="AE281" s="157">
        <f>IF('1a-Electricity'!$P$77="no","",ROUND(AD281,4))</f>
        <v>0.27700000000000002</v>
      </c>
      <c r="AF281" s="157">
        <f>IF('1a-Electricity'!$P$78="no","",ROUND(AD281,4))</f>
        <v>0.27700000000000002</v>
      </c>
      <c r="AG281" s="157">
        <f>IF('1a-Electricity'!$P$79="no","",ROUND(AD281,4))</f>
        <v>0.27700000000000002</v>
      </c>
      <c r="BC281" s="49"/>
      <c r="BL281" s="157">
        <f t="shared" si="20"/>
        <v>0.27600000000000019</v>
      </c>
      <c r="BM281" s="157">
        <f>IF('1b-NaturalGas'!$P$87="no","",ROUND(BL281,4))</f>
        <v>0.27600000000000002</v>
      </c>
      <c r="BN281" s="157">
        <f>IF('1b-NaturalGas'!$P$88="no","",ROUND(BL281,4))</f>
        <v>0.27600000000000002</v>
      </c>
      <c r="BO281" s="157">
        <f>IF('1b-NaturalGas'!$P$89="no","",ROUND(BL281,4))</f>
        <v>0.27600000000000002</v>
      </c>
      <c r="BP281" s="157">
        <f>IF('1b-NaturalGas'!$P$90="no","not applicable (based on previous answers)",ROUND(BL281,4))</f>
        <v>0.27600000000000002</v>
      </c>
      <c r="BQ281" s="157">
        <f>IF('1b-NaturalGas'!$P$91="no","not applicable (based on previous answers)",ROUND(BL281,4))</f>
        <v>0.27600000000000002</v>
      </c>
    </row>
    <row r="282" spans="15:69" x14ac:dyDescent="0.25">
      <c r="O282" s="49"/>
      <c r="AD282" s="157">
        <f t="shared" si="19"/>
        <v>0.27800000000000019</v>
      </c>
      <c r="AE282" s="157">
        <f>IF('1a-Electricity'!$P$77="no","",ROUND(AD282,4))</f>
        <v>0.27800000000000002</v>
      </c>
      <c r="AF282" s="157">
        <f>IF('1a-Electricity'!$P$78="no","",ROUND(AD282,4))</f>
        <v>0.27800000000000002</v>
      </c>
      <c r="AG282" s="157">
        <f>IF('1a-Electricity'!$P$79="no","",ROUND(AD282,4))</f>
        <v>0.27800000000000002</v>
      </c>
      <c r="BC282" s="49"/>
      <c r="BL282" s="157">
        <f t="shared" si="20"/>
        <v>0.27700000000000019</v>
      </c>
      <c r="BM282" s="157">
        <f>IF('1b-NaturalGas'!$P$87="no","",ROUND(BL282,4))</f>
        <v>0.27700000000000002</v>
      </c>
      <c r="BN282" s="157">
        <f>IF('1b-NaturalGas'!$P$88="no","",ROUND(BL282,4))</f>
        <v>0.27700000000000002</v>
      </c>
      <c r="BO282" s="157">
        <f>IF('1b-NaturalGas'!$P$89="no","",ROUND(BL282,4))</f>
        <v>0.27700000000000002</v>
      </c>
      <c r="BP282" s="157">
        <f>IF('1b-NaturalGas'!$P$90="no","not applicable (based on previous answers)",ROUND(BL282,4))</f>
        <v>0.27700000000000002</v>
      </c>
      <c r="BQ282" s="157">
        <f>IF('1b-NaturalGas'!$P$91="no","not applicable (based on previous answers)",ROUND(BL282,4))</f>
        <v>0.27700000000000002</v>
      </c>
    </row>
    <row r="283" spans="15:69" x14ac:dyDescent="0.25">
      <c r="O283" s="49"/>
      <c r="AD283" s="157">
        <f t="shared" si="19"/>
        <v>0.27900000000000019</v>
      </c>
      <c r="AE283" s="157">
        <f>IF('1a-Electricity'!$P$77="no","",ROUND(AD283,4))</f>
        <v>0.27900000000000003</v>
      </c>
      <c r="AF283" s="157">
        <f>IF('1a-Electricity'!$P$78="no","",ROUND(AD283,4))</f>
        <v>0.27900000000000003</v>
      </c>
      <c r="AG283" s="157">
        <f>IF('1a-Electricity'!$P$79="no","",ROUND(AD283,4))</f>
        <v>0.27900000000000003</v>
      </c>
      <c r="BC283" s="49"/>
      <c r="BL283" s="157">
        <f t="shared" si="20"/>
        <v>0.27800000000000019</v>
      </c>
      <c r="BM283" s="157">
        <f>IF('1b-NaturalGas'!$P$87="no","",ROUND(BL283,4))</f>
        <v>0.27800000000000002</v>
      </c>
      <c r="BN283" s="157">
        <f>IF('1b-NaturalGas'!$P$88="no","",ROUND(BL283,4))</f>
        <v>0.27800000000000002</v>
      </c>
      <c r="BO283" s="157">
        <f>IF('1b-NaturalGas'!$P$89="no","",ROUND(BL283,4))</f>
        <v>0.27800000000000002</v>
      </c>
      <c r="BP283" s="157">
        <f>IF('1b-NaturalGas'!$P$90="no","not applicable (based on previous answers)",ROUND(BL283,4))</f>
        <v>0.27800000000000002</v>
      </c>
      <c r="BQ283" s="157">
        <f>IF('1b-NaturalGas'!$P$91="no","not applicable (based on previous answers)",ROUND(BL283,4))</f>
        <v>0.27800000000000002</v>
      </c>
    </row>
    <row r="284" spans="15:69" x14ac:dyDescent="0.25">
      <c r="O284" s="49"/>
      <c r="AD284" s="157">
        <f t="shared" si="19"/>
        <v>0.28000000000000019</v>
      </c>
      <c r="AE284" s="157">
        <f>IF('1a-Electricity'!$P$77="no","",ROUND(AD284,4))</f>
        <v>0.28000000000000003</v>
      </c>
      <c r="AF284" s="157">
        <f>IF('1a-Electricity'!$P$78="no","",ROUND(AD284,4))</f>
        <v>0.28000000000000003</v>
      </c>
      <c r="AG284" s="157">
        <f>IF('1a-Electricity'!$P$79="no","",ROUND(AD284,4))</f>
        <v>0.28000000000000003</v>
      </c>
      <c r="BC284" s="49"/>
      <c r="BL284" s="157">
        <f t="shared" si="20"/>
        <v>0.27900000000000019</v>
      </c>
      <c r="BM284" s="157">
        <f>IF('1b-NaturalGas'!$P$87="no","",ROUND(BL284,4))</f>
        <v>0.27900000000000003</v>
      </c>
      <c r="BN284" s="157">
        <f>IF('1b-NaturalGas'!$P$88="no","",ROUND(BL284,4))</f>
        <v>0.27900000000000003</v>
      </c>
      <c r="BO284" s="157">
        <f>IF('1b-NaturalGas'!$P$89="no","",ROUND(BL284,4))</f>
        <v>0.27900000000000003</v>
      </c>
      <c r="BP284" s="157">
        <f>IF('1b-NaturalGas'!$P$90="no","not applicable (based on previous answers)",ROUND(BL284,4))</f>
        <v>0.27900000000000003</v>
      </c>
      <c r="BQ284" s="157">
        <f>IF('1b-NaturalGas'!$P$91="no","not applicable (based on previous answers)",ROUND(BL284,4))</f>
        <v>0.27900000000000003</v>
      </c>
    </row>
    <row r="285" spans="15:69" x14ac:dyDescent="0.25">
      <c r="O285" s="49"/>
      <c r="AD285" s="157">
        <f t="shared" si="19"/>
        <v>0.28100000000000019</v>
      </c>
      <c r="AE285" s="157">
        <f>IF('1a-Electricity'!$P$77="no","",ROUND(AD285,4))</f>
        <v>0.28100000000000003</v>
      </c>
      <c r="AF285" s="157">
        <f>IF('1a-Electricity'!$P$78="no","",ROUND(AD285,4))</f>
        <v>0.28100000000000003</v>
      </c>
      <c r="AG285" s="157">
        <f>IF('1a-Electricity'!$P$79="no","",ROUND(AD285,4))</f>
        <v>0.28100000000000003</v>
      </c>
      <c r="BC285" s="49"/>
      <c r="BL285" s="157">
        <f t="shared" si="20"/>
        <v>0.28000000000000019</v>
      </c>
      <c r="BM285" s="157">
        <f>IF('1b-NaturalGas'!$P$87="no","",ROUND(BL285,4))</f>
        <v>0.28000000000000003</v>
      </c>
      <c r="BN285" s="157">
        <f>IF('1b-NaturalGas'!$P$88="no","",ROUND(BL285,4))</f>
        <v>0.28000000000000003</v>
      </c>
      <c r="BO285" s="157">
        <f>IF('1b-NaturalGas'!$P$89="no","",ROUND(BL285,4))</f>
        <v>0.28000000000000003</v>
      </c>
      <c r="BP285" s="157">
        <f>IF('1b-NaturalGas'!$P$90="no","not applicable (based on previous answers)",ROUND(BL285,4))</f>
        <v>0.28000000000000003</v>
      </c>
      <c r="BQ285" s="157">
        <f>IF('1b-NaturalGas'!$P$91="no","not applicable (based on previous answers)",ROUND(BL285,4))</f>
        <v>0.28000000000000003</v>
      </c>
    </row>
    <row r="286" spans="15:69" x14ac:dyDescent="0.25">
      <c r="O286" s="49"/>
      <c r="AD286" s="157">
        <f t="shared" si="19"/>
        <v>0.28200000000000019</v>
      </c>
      <c r="AE286" s="157">
        <f>IF('1a-Electricity'!$P$77="no","",ROUND(AD286,4))</f>
        <v>0.28199999999999997</v>
      </c>
      <c r="AF286" s="157">
        <f>IF('1a-Electricity'!$P$78="no","",ROUND(AD286,4))</f>
        <v>0.28199999999999997</v>
      </c>
      <c r="AG286" s="157">
        <f>IF('1a-Electricity'!$P$79="no","",ROUND(AD286,4))</f>
        <v>0.28199999999999997</v>
      </c>
      <c r="BC286" s="49"/>
      <c r="BL286" s="157">
        <f t="shared" si="20"/>
        <v>0.28100000000000019</v>
      </c>
      <c r="BM286" s="157">
        <f>IF('1b-NaturalGas'!$P$87="no","",ROUND(BL286,4))</f>
        <v>0.28100000000000003</v>
      </c>
      <c r="BN286" s="157">
        <f>IF('1b-NaturalGas'!$P$88="no","",ROUND(BL286,4))</f>
        <v>0.28100000000000003</v>
      </c>
      <c r="BO286" s="157">
        <f>IF('1b-NaturalGas'!$P$89="no","",ROUND(BL286,4))</f>
        <v>0.28100000000000003</v>
      </c>
      <c r="BP286" s="157">
        <f>IF('1b-NaturalGas'!$P$90="no","not applicable (based on previous answers)",ROUND(BL286,4))</f>
        <v>0.28100000000000003</v>
      </c>
      <c r="BQ286" s="157">
        <f>IF('1b-NaturalGas'!$P$91="no","not applicable (based on previous answers)",ROUND(BL286,4))</f>
        <v>0.28100000000000003</v>
      </c>
    </row>
    <row r="287" spans="15:69" x14ac:dyDescent="0.25">
      <c r="O287" s="49"/>
      <c r="AD287" s="157">
        <f t="shared" si="19"/>
        <v>0.2830000000000002</v>
      </c>
      <c r="AE287" s="157">
        <f>IF('1a-Electricity'!$P$77="no","",ROUND(AD287,4))</f>
        <v>0.28299999999999997</v>
      </c>
      <c r="AF287" s="157">
        <f>IF('1a-Electricity'!$P$78="no","",ROUND(AD287,4))</f>
        <v>0.28299999999999997</v>
      </c>
      <c r="AG287" s="157">
        <f>IF('1a-Electricity'!$P$79="no","",ROUND(AD287,4))</f>
        <v>0.28299999999999997</v>
      </c>
      <c r="BC287" s="49"/>
      <c r="BL287" s="157">
        <f t="shared" si="20"/>
        <v>0.28200000000000019</v>
      </c>
      <c r="BM287" s="157">
        <f>IF('1b-NaturalGas'!$P$87="no","",ROUND(BL287,4))</f>
        <v>0.28199999999999997</v>
      </c>
      <c r="BN287" s="157">
        <f>IF('1b-NaturalGas'!$P$88="no","",ROUND(BL287,4))</f>
        <v>0.28199999999999997</v>
      </c>
      <c r="BO287" s="157">
        <f>IF('1b-NaturalGas'!$P$89="no","",ROUND(BL287,4))</f>
        <v>0.28199999999999997</v>
      </c>
      <c r="BP287" s="157">
        <f>IF('1b-NaturalGas'!$P$90="no","not applicable (based on previous answers)",ROUND(BL287,4))</f>
        <v>0.28199999999999997</v>
      </c>
      <c r="BQ287" s="157">
        <f>IF('1b-NaturalGas'!$P$91="no","not applicable (based on previous answers)",ROUND(BL287,4))</f>
        <v>0.28199999999999997</v>
      </c>
    </row>
    <row r="288" spans="15:69" x14ac:dyDescent="0.25">
      <c r="O288" s="49"/>
      <c r="AD288" s="157">
        <f t="shared" si="19"/>
        <v>0.2840000000000002</v>
      </c>
      <c r="AE288" s="157">
        <f>IF('1a-Electricity'!$P$77="no","",ROUND(AD288,4))</f>
        <v>0.28399999999999997</v>
      </c>
      <c r="AF288" s="157">
        <f>IF('1a-Electricity'!$P$78="no","",ROUND(AD288,4))</f>
        <v>0.28399999999999997</v>
      </c>
      <c r="AG288" s="157">
        <f>IF('1a-Electricity'!$P$79="no","",ROUND(AD288,4))</f>
        <v>0.28399999999999997</v>
      </c>
      <c r="BC288" s="49"/>
      <c r="BL288" s="157">
        <f t="shared" si="20"/>
        <v>0.2830000000000002</v>
      </c>
      <c r="BM288" s="157">
        <f>IF('1b-NaturalGas'!$P$87="no","",ROUND(BL288,4))</f>
        <v>0.28299999999999997</v>
      </c>
      <c r="BN288" s="157">
        <f>IF('1b-NaturalGas'!$P$88="no","",ROUND(BL288,4))</f>
        <v>0.28299999999999997</v>
      </c>
      <c r="BO288" s="157">
        <f>IF('1b-NaturalGas'!$P$89="no","",ROUND(BL288,4))</f>
        <v>0.28299999999999997</v>
      </c>
      <c r="BP288" s="157">
        <f>IF('1b-NaturalGas'!$P$90="no","not applicable (based on previous answers)",ROUND(BL288,4))</f>
        <v>0.28299999999999997</v>
      </c>
      <c r="BQ288" s="157">
        <f>IF('1b-NaturalGas'!$P$91="no","not applicable (based on previous answers)",ROUND(BL288,4))</f>
        <v>0.28299999999999997</v>
      </c>
    </row>
    <row r="289" spans="15:69" x14ac:dyDescent="0.25">
      <c r="O289" s="49"/>
      <c r="AD289" s="157">
        <f t="shared" si="19"/>
        <v>0.2850000000000002</v>
      </c>
      <c r="AE289" s="157">
        <f>IF('1a-Electricity'!$P$77="no","",ROUND(AD289,4))</f>
        <v>0.28499999999999998</v>
      </c>
      <c r="AF289" s="157">
        <f>IF('1a-Electricity'!$P$78="no","",ROUND(AD289,4))</f>
        <v>0.28499999999999998</v>
      </c>
      <c r="AG289" s="157">
        <f>IF('1a-Electricity'!$P$79="no","",ROUND(AD289,4))</f>
        <v>0.28499999999999998</v>
      </c>
      <c r="BC289" s="49"/>
      <c r="BL289" s="157">
        <f t="shared" si="20"/>
        <v>0.2840000000000002</v>
      </c>
      <c r="BM289" s="157">
        <f>IF('1b-NaturalGas'!$P$87="no","",ROUND(BL289,4))</f>
        <v>0.28399999999999997</v>
      </c>
      <c r="BN289" s="157">
        <f>IF('1b-NaturalGas'!$P$88="no","",ROUND(BL289,4))</f>
        <v>0.28399999999999997</v>
      </c>
      <c r="BO289" s="157">
        <f>IF('1b-NaturalGas'!$P$89="no","",ROUND(BL289,4))</f>
        <v>0.28399999999999997</v>
      </c>
      <c r="BP289" s="157">
        <f>IF('1b-NaturalGas'!$P$90="no","not applicable (based on previous answers)",ROUND(BL289,4))</f>
        <v>0.28399999999999997</v>
      </c>
      <c r="BQ289" s="157">
        <f>IF('1b-NaturalGas'!$P$91="no","not applicable (based on previous answers)",ROUND(BL289,4))</f>
        <v>0.28399999999999997</v>
      </c>
    </row>
    <row r="290" spans="15:69" x14ac:dyDescent="0.25">
      <c r="O290" s="49"/>
      <c r="AD290" s="157">
        <f t="shared" si="19"/>
        <v>0.2860000000000002</v>
      </c>
      <c r="AE290" s="157">
        <f>IF('1a-Electricity'!$P$77="no","",ROUND(AD290,4))</f>
        <v>0.28599999999999998</v>
      </c>
      <c r="AF290" s="157">
        <f>IF('1a-Electricity'!$P$78="no","",ROUND(AD290,4))</f>
        <v>0.28599999999999998</v>
      </c>
      <c r="AG290" s="157">
        <f>IF('1a-Electricity'!$P$79="no","",ROUND(AD290,4))</f>
        <v>0.28599999999999998</v>
      </c>
      <c r="BC290" s="49"/>
      <c r="BL290" s="157">
        <f t="shared" si="20"/>
        <v>0.2850000000000002</v>
      </c>
      <c r="BM290" s="157">
        <f>IF('1b-NaturalGas'!$P$87="no","",ROUND(BL290,4))</f>
        <v>0.28499999999999998</v>
      </c>
      <c r="BN290" s="157">
        <f>IF('1b-NaturalGas'!$P$88="no","",ROUND(BL290,4))</f>
        <v>0.28499999999999998</v>
      </c>
      <c r="BO290" s="157">
        <f>IF('1b-NaturalGas'!$P$89="no","",ROUND(BL290,4))</f>
        <v>0.28499999999999998</v>
      </c>
      <c r="BP290" s="157">
        <f>IF('1b-NaturalGas'!$P$90="no","not applicable (based on previous answers)",ROUND(BL290,4))</f>
        <v>0.28499999999999998</v>
      </c>
      <c r="BQ290" s="157">
        <f>IF('1b-NaturalGas'!$P$91="no","not applicable (based on previous answers)",ROUND(BL290,4))</f>
        <v>0.28499999999999998</v>
      </c>
    </row>
    <row r="291" spans="15:69" x14ac:dyDescent="0.25">
      <c r="O291" s="49"/>
      <c r="AD291" s="157">
        <f t="shared" si="19"/>
        <v>0.2870000000000002</v>
      </c>
      <c r="AE291" s="157">
        <f>IF('1a-Electricity'!$P$77="no","",ROUND(AD291,4))</f>
        <v>0.28699999999999998</v>
      </c>
      <c r="AF291" s="157">
        <f>IF('1a-Electricity'!$P$78="no","",ROUND(AD291,4))</f>
        <v>0.28699999999999998</v>
      </c>
      <c r="AG291" s="157">
        <f>IF('1a-Electricity'!$P$79="no","",ROUND(AD291,4))</f>
        <v>0.28699999999999998</v>
      </c>
      <c r="BC291" s="49"/>
      <c r="BL291" s="157">
        <f t="shared" si="20"/>
        <v>0.2860000000000002</v>
      </c>
      <c r="BM291" s="157">
        <f>IF('1b-NaturalGas'!$P$87="no","",ROUND(BL291,4))</f>
        <v>0.28599999999999998</v>
      </c>
      <c r="BN291" s="157">
        <f>IF('1b-NaturalGas'!$P$88="no","",ROUND(BL291,4))</f>
        <v>0.28599999999999998</v>
      </c>
      <c r="BO291" s="157">
        <f>IF('1b-NaturalGas'!$P$89="no","",ROUND(BL291,4))</f>
        <v>0.28599999999999998</v>
      </c>
      <c r="BP291" s="157">
        <f>IF('1b-NaturalGas'!$P$90="no","not applicable (based on previous answers)",ROUND(BL291,4))</f>
        <v>0.28599999999999998</v>
      </c>
      <c r="BQ291" s="157">
        <f>IF('1b-NaturalGas'!$P$91="no","not applicable (based on previous answers)",ROUND(BL291,4))</f>
        <v>0.28599999999999998</v>
      </c>
    </row>
    <row r="292" spans="15:69" x14ac:dyDescent="0.25">
      <c r="O292" s="49"/>
      <c r="AD292" s="157">
        <f t="shared" si="19"/>
        <v>0.2880000000000002</v>
      </c>
      <c r="AE292" s="157">
        <f>IF('1a-Electricity'!$P$77="no","",ROUND(AD292,4))</f>
        <v>0.28799999999999998</v>
      </c>
      <c r="AF292" s="157">
        <f>IF('1a-Electricity'!$P$78="no","",ROUND(AD292,4))</f>
        <v>0.28799999999999998</v>
      </c>
      <c r="AG292" s="157">
        <f>IF('1a-Electricity'!$P$79="no","",ROUND(AD292,4))</f>
        <v>0.28799999999999998</v>
      </c>
      <c r="BC292" s="49"/>
      <c r="BL292" s="157">
        <f t="shared" si="20"/>
        <v>0.2870000000000002</v>
      </c>
      <c r="BM292" s="157">
        <f>IF('1b-NaturalGas'!$P$87="no","",ROUND(BL292,4))</f>
        <v>0.28699999999999998</v>
      </c>
      <c r="BN292" s="157">
        <f>IF('1b-NaturalGas'!$P$88="no","",ROUND(BL292,4))</f>
        <v>0.28699999999999998</v>
      </c>
      <c r="BO292" s="157">
        <f>IF('1b-NaturalGas'!$P$89="no","",ROUND(BL292,4))</f>
        <v>0.28699999999999998</v>
      </c>
      <c r="BP292" s="157">
        <f>IF('1b-NaturalGas'!$P$90="no","not applicable (based on previous answers)",ROUND(BL292,4))</f>
        <v>0.28699999999999998</v>
      </c>
      <c r="BQ292" s="157">
        <f>IF('1b-NaturalGas'!$P$91="no","not applicable (based on previous answers)",ROUND(BL292,4))</f>
        <v>0.28699999999999998</v>
      </c>
    </row>
    <row r="293" spans="15:69" x14ac:dyDescent="0.25">
      <c r="O293" s="49"/>
      <c r="AD293" s="157">
        <f t="shared" si="19"/>
        <v>0.2890000000000002</v>
      </c>
      <c r="AE293" s="157">
        <f>IF('1a-Electricity'!$P$77="no","",ROUND(AD293,4))</f>
        <v>0.28899999999999998</v>
      </c>
      <c r="AF293" s="157">
        <f>IF('1a-Electricity'!$P$78="no","",ROUND(AD293,4))</f>
        <v>0.28899999999999998</v>
      </c>
      <c r="AG293" s="157">
        <f>IF('1a-Electricity'!$P$79="no","",ROUND(AD293,4))</f>
        <v>0.28899999999999998</v>
      </c>
      <c r="BC293" s="49"/>
      <c r="BL293" s="157">
        <f t="shared" si="20"/>
        <v>0.2880000000000002</v>
      </c>
      <c r="BM293" s="157">
        <f>IF('1b-NaturalGas'!$P$87="no","",ROUND(BL293,4))</f>
        <v>0.28799999999999998</v>
      </c>
      <c r="BN293" s="157">
        <f>IF('1b-NaturalGas'!$P$88="no","",ROUND(BL293,4))</f>
        <v>0.28799999999999998</v>
      </c>
      <c r="BO293" s="157">
        <f>IF('1b-NaturalGas'!$P$89="no","",ROUND(BL293,4))</f>
        <v>0.28799999999999998</v>
      </c>
      <c r="BP293" s="157">
        <f>IF('1b-NaturalGas'!$P$90="no","not applicable (based on previous answers)",ROUND(BL293,4))</f>
        <v>0.28799999999999998</v>
      </c>
      <c r="BQ293" s="157">
        <f>IF('1b-NaturalGas'!$P$91="no","not applicable (based on previous answers)",ROUND(BL293,4))</f>
        <v>0.28799999999999998</v>
      </c>
    </row>
    <row r="294" spans="15:69" x14ac:dyDescent="0.25">
      <c r="O294" s="49"/>
      <c r="AD294" s="157">
        <f t="shared" si="19"/>
        <v>0.2900000000000002</v>
      </c>
      <c r="AE294" s="157">
        <f>IF('1a-Electricity'!$P$77="no","",ROUND(AD294,4))</f>
        <v>0.28999999999999998</v>
      </c>
      <c r="AF294" s="157">
        <f>IF('1a-Electricity'!$P$78="no","",ROUND(AD294,4))</f>
        <v>0.28999999999999998</v>
      </c>
      <c r="AG294" s="157">
        <f>IF('1a-Electricity'!$P$79="no","",ROUND(AD294,4))</f>
        <v>0.28999999999999998</v>
      </c>
      <c r="BC294" s="49"/>
      <c r="BL294" s="157">
        <f t="shared" si="20"/>
        <v>0.2890000000000002</v>
      </c>
      <c r="BM294" s="157">
        <f>IF('1b-NaturalGas'!$P$87="no","",ROUND(BL294,4))</f>
        <v>0.28899999999999998</v>
      </c>
      <c r="BN294" s="157">
        <f>IF('1b-NaturalGas'!$P$88="no","",ROUND(BL294,4))</f>
        <v>0.28899999999999998</v>
      </c>
      <c r="BO294" s="157">
        <f>IF('1b-NaturalGas'!$P$89="no","",ROUND(BL294,4))</f>
        <v>0.28899999999999998</v>
      </c>
      <c r="BP294" s="157">
        <f>IF('1b-NaturalGas'!$P$90="no","not applicable (based on previous answers)",ROUND(BL294,4))</f>
        <v>0.28899999999999998</v>
      </c>
      <c r="BQ294" s="157">
        <f>IF('1b-NaturalGas'!$P$91="no","not applicable (based on previous answers)",ROUND(BL294,4))</f>
        <v>0.28899999999999998</v>
      </c>
    </row>
    <row r="295" spans="15:69" x14ac:dyDescent="0.25">
      <c r="O295" s="49"/>
      <c r="AD295" s="157">
        <f t="shared" si="19"/>
        <v>0.2910000000000002</v>
      </c>
      <c r="AE295" s="157">
        <f>IF('1a-Electricity'!$P$77="no","",ROUND(AD295,4))</f>
        <v>0.29099999999999998</v>
      </c>
      <c r="AF295" s="157">
        <f>IF('1a-Electricity'!$P$78="no","",ROUND(AD295,4))</f>
        <v>0.29099999999999998</v>
      </c>
      <c r="AG295" s="157">
        <f>IF('1a-Electricity'!$P$79="no","",ROUND(AD295,4))</f>
        <v>0.29099999999999998</v>
      </c>
      <c r="BC295" s="49"/>
      <c r="BL295" s="157">
        <f t="shared" si="20"/>
        <v>0.2900000000000002</v>
      </c>
      <c r="BM295" s="157">
        <f>IF('1b-NaturalGas'!$P$87="no","",ROUND(BL295,4))</f>
        <v>0.28999999999999998</v>
      </c>
      <c r="BN295" s="157">
        <f>IF('1b-NaturalGas'!$P$88="no","",ROUND(BL295,4))</f>
        <v>0.28999999999999998</v>
      </c>
      <c r="BO295" s="157">
        <f>IF('1b-NaturalGas'!$P$89="no","",ROUND(BL295,4))</f>
        <v>0.28999999999999998</v>
      </c>
      <c r="BP295" s="157">
        <f>IF('1b-NaturalGas'!$P$90="no","not applicable (based on previous answers)",ROUND(BL295,4))</f>
        <v>0.28999999999999998</v>
      </c>
      <c r="BQ295" s="157">
        <f>IF('1b-NaturalGas'!$P$91="no","not applicable (based on previous answers)",ROUND(BL295,4))</f>
        <v>0.28999999999999998</v>
      </c>
    </row>
    <row r="296" spans="15:69" x14ac:dyDescent="0.25">
      <c r="O296" s="49"/>
      <c r="AD296" s="157">
        <f t="shared" si="19"/>
        <v>0.2920000000000002</v>
      </c>
      <c r="AE296" s="157">
        <f>IF('1a-Electricity'!$P$77="no","",ROUND(AD296,4))</f>
        <v>0.29199999999999998</v>
      </c>
      <c r="AF296" s="157">
        <f>IF('1a-Electricity'!$P$78="no","",ROUND(AD296,4))</f>
        <v>0.29199999999999998</v>
      </c>
      <c r="AG296" s="157">
        <f>IF('1a-Electricity'!$P$79="no","",ROUND(AD296,4))</f>
        <v>0.29199999999999998</v>
      </c>
      <c r="BC296" s="49"/>
      <c r="BL296" s="157">
        <f t="shared" si="20"/>
        <v>0.2910000000000002</v>
      </c>
      <c r="BM296" s="157">
        <f>IF('1b-NaturalGas'!$P$87="no","",ROUND(BL296,4))</f>
        <v>0.29099999999999998</v>
      </c>
      <c r="BN296" s="157">
        <f>IF('1b-NaturalGas'!$P$88="no","",ROUND(BL296,4))</f>
        <v>0.29099999999999998</v>
      </c>
      <c r="BO296" s="157">
        <f>IF('1b-NaturalGas'!$P$89="no","",ROUND(BL296,4))</f>
        <v>0.29099999999999998</v>
      </c>
      <c r="BP296" s="157">
        <f>IF('1b-NaturalGas'!$P$90="no","not applicable (based on previous answers)",ROUND(BL296,4))</f>
        <v>0.29099999999999998</v>
      </c>
      <c r="BQ296" s="157">
        <f>IF('1b-NaturalGas'!$P$91="no","not applicable (based on previous answers)",ROUND(BL296,4))</f>
        <v>0.29099999999999998</v>
      </c>
    </row>
    <row r="297" spans="15:69" x14ac:dyDescent="0.25">
      <c r="O297" s="49"/>
      <c r="AD297" s="157">
        <f t="shared" si="19"/>
        <v>0.2930000000000002</v>
      </c>
      <c r="AE297" s="157">
        <f>IF('1a-Electricity'!$P$77="no","",ROUND(AD297,4))</f>
        <v>0.29299999999999998</v>
      </c>
      <c r="AF297" s="157">
        <f>IF('1a-Electricity'!$P$78="no","",ROUND(AD297,4))</f>
        <v>0.29299999999999998</v>
      </c>
      <c r="AG297" s="157">
        <f>IF('1a-Electricity'!$P$79="no","",ROUND(AD297,4))</f>
        <v>0.29299999999999998</v>
      </c>
      <c r="BC297" s="49"/>
      <c r="BL297" s="157">
        <f t="shared" si="20"/>
        <v>0.2920000000000002</v>
      </c>
      <c r="BM297" s="157">
        <f>IF('1b-NaturalGas'!$P$87="no","",ROUND(BL297,4))</f>
        <v>0.29199999999999998</v>
      </c>
      <c r="BN297" s="157">
        <f>IF('1b-NaturalGas'!$P$88="no","",ROUND(BL297,4))</f>
        <v>0.29199999999999998</v>
      </c>
      <c r="BO297" s="157">
        <f>IF('1b-NaturalGas'!$P$89="no","",ROUND(BL297,4))</f>
        <v>0.29199999999999998</v>
      </c>
      <c r="BP297" s="157">
        <f>IF('1b-NaturalGas'!$P$90="no","not applicable (based on previous answers)",ROUND(BL297,4))</f>
        <v>0.29199999999999998</v>
      </c>
      <c r="BQ297" s="157">
        <f>IF('1b-NaturalGas'!$P$91="no","not applicable (based on previous answers)",ROUND(BL297,4))</f>
        <v>0.29199999999999998</v>
      </c>
    </row>
    <row r="298" spans="15:69" x14ac:dyDescent="0.25">
      <c r="O298" s="49"/>
      <c r="AD298" s="157">
        <f t="shared" si="19"/>
        <v>0.29400000000000021</v>
      </c>
      <c r="AE298" s="157">
        <f>IF('1a-Electricity'!$P$77="no","",ROUND(AD298,4))</f>
        <v>0.29399999999999998</v>
      </c>
      <c r="AF298" s="157">
        <f>IF('1a-Electricity'!$P$78="no","",ROUND(AD298,4))</f>
        <v>0.29399999999999998</v>
      </c>
      <c r="AG298" s="157">
        <f>IF('1a-Electricity'!$P$79="no","",ROUND(AD298,4))</f>
        <v>0.29399999999999998</v>
      </c>
      <c r="BC298" s="49"/>
      <c r="BL298" s="157">
        <f t="shared" si="20"/>
        <v>0.2930000000000002</v>
      </c>
      <c r="BM298" s="157">
        <f>IF('1b-NaturalGas'!$P$87="no","",ROUND(BL298,4))</f>
        <v>0.29299999999999998</v>
      </c>
      <c r="BN298" s="157">
        <f>IF('1b-NaturalGas'!$P$88="no","",ROUND(BL298,4))</f>
        <v>0.29299999999999998</v>
      </c>
      <c r="BO298" s="157">
        <f>IF('1b-NaturalGas'!$P$89="no","",ROUND(BL298,4))</f>
        <v>0.29299999999999998</v>
      </c>
      <c r="BP298" s="157">
        <f>IF('1b-NaturalGas'!$P$90="no","not applicable (based on previous answers)",ROUND(BL298,4))</f>
        <v>0.29299999999999998</v>
      </c>
      <c r="BQ298" s="157">
        <f>IF('1b-NaturalGas'!$P$91="no","not applicable (based on previous answers)",ROUND(BL298,4))</f>
        <v>0.29299999999999998</v>
      </c>
    </row>
    <row r="299" spans="15:69" x14ac:dyDescent="0.25">
      <c r="O299" s="49"/>
      <c r="AD299" s="157">
        <f t="shared" si="19"/>
        <v>0.29500000000000021</v>
      </c>
      <c r="AE299" s="157">
        <f>IF('1a-Electricity'!$P$77="no","",ROUND(AD299,4))</f>
        <v>0.29499999999999998</v>
      </c>
      <c r="AF299" s="157">
        <f>IF('1a-Electricity'!$P$78="no","",ROUND(AD299,4))</f>
        <v>0.29499999999999998</v>
      </c>
      <c r="AG299" s="157">
        <f>IF('1a-Electricity'!$P$79="no","",ROUND(AD299,4))</f>
        <v>0.29499999999999998</v>
      </c>
      <c r="BC299" s="49"/>
      <c r="BL299" s="157">
        <f t="shared" si="20"/>
        <v>0.29400000000000021</v>
      </c>
      <c r="BM299" s="157">
        <f>IF('1b-NaturalGas'!$P$87="no","",ROUND(BL299,4))</f>
        <v>0.29399999999999998</v>
      </c>
      <c r="BN299" s="157">
        <f>IF('1b-NaturalGas'!$P$88="no","",ROUND(BL299,4))</f>
        <v>0.29399999999999998</v>
      </c>
      <c r="BO299" s="157">
        <f>IF('1b-NaturalGas'!$P$89="no","",ROUND(BL299,4))</f>
        <v>0.29399999999999998</v>
      </c>
      <c r="BP299" s="157">
        <f>IF('1b-NaturalGas'!$P$90="no","not applicable (based on previous answers)",ROUND(BL299,4))</f>
        <v>0.29399999999999998</v>
      </c>
      <c r="BQ299" s="157">
        <f>IF('1b-NaturalGas'!$P$91="no","not applicable (based on previous answers)",ROUND(BL299,4))</f>
        <v>0.29399999999999998</v>
      </c>
    </row>
    <row r="300" spans="15:69" x14ac:dyDescent="0.25">
      <c r="O300" s="49"/>
      <c r="AD300" s="157">
        <f t="shared" si="19"/>
        <v>0.29600000000000021</v>
      </c>
      <c r="AE300" s="157">
        <f>IF('1a-Electricity'!$P$77="no","",ROUND(AD300,4))</f>
        <v>0.29599999999999999</v>
      </c>
      <c r="AF300" s="157">
        <f>IF('1a-Electricity'!$P$78="no","",ROUND(AD300,4))</f>
        <v>0.29599999999999999</v>
      </c>
      <c r="AG300" s="157">
        <f>IF('1a-Electricity'!$P$79="no","",ROUND(AD300,4))</f>
        <v>0.29599999999999999</v>
      </c>
      <c r="BC300" s="49"/>
      <c r="BL300" s="157">
        <f t="shared" si="20"/>
        <v>0.29500000000000021</v>
      </c>
      <c r="BM300" s="157">
        <f>IF('1b-NaturalGas'!$P$87="no","",ROUND(BL300,4))</f>
        <v>0.29499999999999998</v>
      </c>
      <c r="BN300" s="157">
        <f>IF('1b-NaturalGas'!$P$88="no","",ROUND(BL300,4))</f>
        <v>0.29499999999999998</v>
      </c>
      <c r="BO300" s="157">
        <f>IF('1b-NaturalGas'!$P$89="no","",ROUND(BL300,4))</f>
        <v>0.29499999999999998</v>
      </c>
      <c r="BP300" s="157">
        <f>IF('1b-NaturalGas'!$P$90="no","not applicable (based on previous answers)",ROUND(BL300,4))</f>
        <v>0.29499999999999998</v>
      </c>
      <c r="BQ300" s="157">
        <f>IF('1b-NaturalGas'!$P$91="no","not applicable (based on previous answers)",ROUND(BL300,4))</f>
        <v>0.29499999999999998</v>
      </c>
    </row>
    <row r="301" spans="15:69" x14ac:dyDescent="0.25">
      <c r="O301" s="49"/>
      <c r="AD301" s="157">
        <f t="shared" si="19"/>
        <v>0.29700000000000021</v>
      </c>
      <c r="AE301" s="157">
        <f>IF('1a-Electricity'!$P$77="no","",ROUND(AD301,4))</f>
        <v>0.29699999999999999</v>
      </c>
      <c r="AF301" s="157">
        <f>IF('1a-Electricity'!$P$78="no","",ROUND(AD301,4))</f>
        <v>0.29699999999999999</v>
      </c>
      <c r="AG301" s="157">
        <f>IF('1a-Electricity'!$P$79="no","",ROUND(AD301,4))</f>
        <v>0.29699999999999999</v>
      </c>
      <c r="BC301" s="49"/>
      <c r="BL301" s="157">
        <f t="shared" si="20"/>
        <v>0.29600000000000021</v>
      </c>
      <c r="BM301" s="157">
        <f>IF('1b-NaturalGas'!$P$87="no","",ROUND(BL301,4))</f>
        <v>0.29599999999999999</v>
      </c>
      <c r="BN301" s="157">
        <f>IF('1b-NaturalGas'!$P$88="no","",ROUND(BL301,4))</f>
        <v>0.29599999999999999</v>
      </c>
      <c r="BO301" s="157">
        <f>IF('1b-NaturalGas'!$P$89="no","",ROUND(BL301,4))</f>
        <v>0.29599999999999999</v>
      </c>
      <c r="BP301" s="157">
        <f>IF('1b-NaturalGas'!$P$90="no","not applicable (based on previous answers)",ROUND(BL301,4))</f>
        <v>0.29599999999999999</v>
      </c>
      <c r="BQ301" s="157">
        <f>IF('1b-NaturalGas'!$P$91="no","not applicable (based on previous answers)",ROUND(BL301,4))</f>
        <v>0.29599999999999999</v>
      </c>
    </row>
    <row r="302" spans="15:69" x14ac:dyDescent="0.25">
      <c r="O302" s="49"/>
      <c r="AD302" s="157">
        <f t="shared" si="19"/>
        <v>0.29800000000000021</v>
      </c>
      <c r="AE302" s="157">
        <f>IF('1a-Electricity'!$P$77="no","",ROUND(AD302,4))</f>
        <v>0.29799999999999999</v>
      </c>
      <c r="AF302" s="157">
        <f>IF('1a-Electricity'!$P$78="no","",ROUND(AD302,4))</f>
        <v>0.29799999999999999</v>
      </c>
      <c r="AG302" s="157">
        <f>IF('1a-Electricity'!$P$79="no","",ROUND(AD302,4))</f>
        <v>0.29799999999999999</v>
      </c>
      <c r="BC302" s="49"/>
      <c r="BL302" s="157">
        <f t="shared" si="20"/>
        <v>0.29700000000000021</v>
      </c>
      <c r="BM302" s="157">
        <f>IF('1b-NaturalGas'!$P$87="no","",ROUND(BL302,4))</f>
        <v>0.29699999999999999</v>
      </c>
      <c r="BN302" s="157">
        <f>IF('1b-NaturalGas'!$P$88="no","",ROUND(BL302,4))</f>
        <v>0.29699999999999999</v>
      </c>
      <c r="BO302" s="157">
        <f>IF('1b-NaturalGas'!$P$89="no","",ROUND(BL302,4))</f>
        <v>0.29699999999999999</v>
      </c>
      <c r="BP302" s="157">
        <f>IF('1b-NaturalGas'!$P$90="no","not applicable (based on previous answers)",ROUND(BL302,4))</f>
        <v>0.29699999999999999</v>
      </c>
      <c r="BQ302" s="157">
        <f>IF('1b-NaturalGas'!$P$91="no","not applicable (based on previous answers)",ROUND(BL302,4))</f>
        <v>0.29699999999999999</v>
      </c>
    </row>
    <row r="303" spans="15:69" x14ac:dyDescent="0.25">
      <c r="O303" s="49"/>
      <c r="AD303" s="157">
        <f t="shared" si="19"/>
        <v>0.29900000000000021</v>
      </c>
      <c r="AE303" s="157">
        <f>IF('1a-Electricity'!$P$77="no","",ROUND(AD303,4))</f>
        <v>0.29899999999999999</v>
      </c>
      <c r="AF303" s="157">
        <f>IF('1a-Electricity'!$P$78="no","",ROUND(AD303,4))</f>
        <v>0.29899999999999999</v>
      </c>
      <c r="AG303" s="157">
        <f>IF('1a-Electricity'!$P$79="no","",ROUND(AD303,4))</f>
        <v>0.29899999999999999</v>
      </c>
      <c r="BC303" s="49"/>
      <c r="BL303" s="157">
        <f t="shared" si="20"/>
        <v>0.29800000000000021</v>
      </c>
      <c r="BM303" s="157">
        <f>IF('1b-NaturalGas'!$P$87="no","",ROUND(BL303,4))</f>
        <v>0.29799999999999999</v>
      </c>
      <c r="BN303" s="157">
        <f>IF('1b-NaturalGas'!$P$88="no","",ROUND(BL303,4))</f>
        <v>0.29799999999999999</v>
      </c>
      <c r="BO303" s="157">
        <f>IF('1b-NaturalGas'!$P$89="no","",ROUND(BL303,4))</f>
        <v>0.29799999999999999</v>
      </c>
      <c r="BP303" s="157">
        <f>IF('1b-NaturalGas'!$P$90="no","not applicable (based on previous answers)",ROUND(BL303,4))</f>
        <v>0.29799999999999999</v>
      </c>
      <c r="BQ303" s="157">
        <f>IF('1b-NaturalGas'!$P$91="no","not applicable (based on previous answers)",ROUND(BL303,4))</f>
        <v>0.29799999999999999</v>
      </c>
    </row>
    <row r="304" spans="15:69" x14ac:dyDescent="0.25">
      <c r="O304" s="49"/>
      <c r="AD304" s="157">
        <f t="shared" si="19"/>
        <v>0.30000000000000021</v>
      </c>
      <c r="AE304" s="157">
        <f>IF('1a-Electricity'!$P$77="no","",ROUND(AD304,4))</f>
        <v>0.3</v>
      </c>
      <c r="AF304" s="157">
        <f>IF('1a-Electricity'!$P$78="no","",ROUND(AD304,4))</f>
        <v>0.3</v>
      </c>
      <c r="AG304" s="157">
        <f>IF('1a-Electricity'!$P$79="no","",ROUND(AD304,4))</f>
        <v>0.3</v>
      </c>
      <c r="BC304" s="49"/>
      <c r="BL304" s="157">
        <f t="shared" si="20"/>
        <v>0.29900000000000021</v>
      </c>
      <c r="BM304" s="157">
        <f>IF('1b-NaturalGas'!$P$87="no","",ROUND(BL304,4))</f>
        <v>0.29899999999999999</v>
      </c>
      <c r="BN304" s="157">
        <f>IF('1b-NaturalGas'!$P$88="no","",ROUND(BL304,4))</f>
        <v>0.29899999999999999</v>
      </c>
      <c r="BO304" s="157">
        <f>IF('1b-NaturalGas'!$P$89="no","",ROUND(BL304,4))</f>
        <v>0.29899999999999999</v>
      </c>
      <c r="BP304" s="157">
        <f>IF('1b-NaturalGas'!$P$90="no","not applicable (based on previous answers)",ROUND(BL304,4))</f>
        <v>0.29899999999999999</v>
      </c>
      <c r="BQ304" s="157">
        <f>IF('1b-NaturalGas'!$P$91="no","not applicable (based on previous answers)",ROUND(BL304,4))</f>
        <v>0.29899999999999999</v>
      </c>
    </row>
    <row r="305" spans="15:69" x14ac:dyDescent="0.25">
      <c r="O305" s="49"/>
      <c r="AD305" s="157">
        <f t="shared" si="19"/>
        <v>0.30100000000000021</v>
      </c>
      <c r="AE305" s="157">
        <f>IF('1a-Electricity'!$P$77="no","",ROUND(AD305,4))</f>
        <v>0.30099999999999999</v>
      </c>
      <c r="AF305" s="157">
        <f>IF('1a-Electricity'!$P$78="no","",ROUND(AD305,4))</f>
        <v>0.30099999999999999</v>
      </c>
      <c r="AG305" s="157">
        <f>IF('1a-Electricity'!$P$79="no","",ROUND(AD305,4))</f>
        <v>0.30099999999999999</v>
      </c>
      <c r="BC305" s="49"/>
      <c r="BL305" s="157">
        <f t="shared" si="20"/>
        <v>0.30000000000000021</v>
      </c>
      <c r="BM305" s="157">
        <f>IF('1b-NaturalGas'!$P$87="no","",ROUND(BL305,4))</f>
        <v>0.3</v>
      </c>
      <c r="BN305" s="157">
        <f>IF('1b-NaturalGas'!$P$88="no","",ROUND(BL305,4))</f>
        <v>0.3</v>
      </c>
      <c r="BO305" s="157">
        <f>IF('1b-NaturalGas'!$P$89="no","",ROUND(BL305,4))</f>
        <v>0.3</v>
      </c>
      <c r="BP305" s="157">
        <f>IF('1b-NaturalGas'!$P$90="no","not applicable (based on previous answers)",ROUND(BL305,4))</f>
        <v>0.3</v>
      </c>
      <c r="BQ305" s="157">
        <f>IF('1b-NaturalGas'!$P$91="no","not applicable (based on previous answers)",ROUND(BL305,4))</f>
        <v>0.3</v>
      </c>
    </row>
    <row r="306" spans="15:69" x14ac:dyDescent="0.25">
      <c r="O306" s="49"/>
      <c r="AD306" s="157">
        <f t="shared" si="19"/>
        <v>0.30200000000000021</v>
      </c>
      <c r="AE306" s="157">
        <f>IF('1a-Electricity'!$P$77="no","",ROUND(AD306,4))</f>
        <v>0.30199999999999999</v>
      </c>
      <c r="AF306" s="157">
        <f>IF('1a-Electricity'!$P$78="no","",ROUND(AD306,4))</f>
        <v>0.30199999999999999</v>
      </c>
      <c r="AG306" s="157">
        <f>IF('1a-Electricity'!$P$79="no","",ROUND(AD306,4))</f>
        <v>0.30199999999999999</v>
      </c>
      <c r="BC306" s="49"/>
      <c r="BL306" s="157">
        <f t="shared" si="20"/>
        <v>0.30100000000000021</v>
      </c>
      <c r="BM306" s="157">
        <f>IF('1b-NaturalGas'!$P$87="no","",ROUND(BL306,4))</f>
        <v>0.30099999999999999</v>
      </c>
      <c r="BN306" s="157">
        <f>IF('1b-NaturalGas'!$P$88="no","",ROUND(BL306,4))</f>
        <v>0.30099999999999999</v>
      </c>
      <c r="BO306" s="157">
        <f>IF('1b-NaturalGas'!$P$89="no","",ROUND(BL306,4))</f>
        <v>0.30099999999999999</v>
      </c>
      <c r="BP306" s="157">
        <f>IF('1b-NaturalGas'!$P$90="no","not applicable (based on previous answers)",ROUND(BL306,4))</f>
        <v>0.30099999999999999</v>
      </c>
      <c r="BQ306" s="157">
        <f>IF('1b-NaturalGas'!$P$91="no","not applicable (based on previous answers)",ROUND(BL306,4))</f>
        <v>0.30099999999999999</v>
      </c>
    </row>
    <row r="307" spans="15:69" x14ac:dyDescent="0.25">
      <c r="O307" s="49"/>
      <c r="AD307" s="157">
        <f t="shared" si="19"/>
        <v>0.30300000000000021</v>
      </c>
      <c r="AE307" s="157">
        <f>IF('1a-Electricity'!$P$77="no","",ROUND(AD307,4))</f>
        <v>0.30299999999999999</v>
      </c>
      <c r="AF307" s="157">
        <f>IF('1a-Electricity'!$P$78="no","",ROUND(AD307,4))</f>
        <v>0.30299999999999999</v>
      </c>
      <c r="AG307" s="157">
        <f>IF('1a-Electricity'!$P$79="no","",ROUND(AD307,4))</f>
        <v>0.30299999999999999</v>
      </c>
      <c r="BC307" s="49"/>
      <c r="BL307" s="157">
        <f t="shared" si="20"/>
        <v>0.30200000000000021</v>
      </c>
      <c r="BM307" s="157">
        <f>IF('1b-NaturalGas'!$P$87="no","",ROUND(BL307,4))</f>
        <v>0.30199999999999999</v>
      </c>
      <c r="BN307" s="157">
        <f>IF('1b-NaturalGas'!$P$88="no","",ROUND(BL307,4))</f>
        <v>0.30199999999999999</v>
      </c>
      <c r="BO307" s="157">
        <f>IF('1b-NaturalGas'!$P$89="no","",ROUND(BL307,4))</f>
        <v>0.30199999999999999</v>
      </c>
      <c r="BP307" s="157">
        <f>IF('1b-NaturalGas'!$P$90="no","not applicable (based on previous answers)",ROUND(BL307,4))</f>
        <v>0.30199999999999999</v>
      </c>
      <c r="BQ307" s="157">
        <f>IF('1b-NaturalGas'!$P$91="no","not applicable (based on previous answers)",ROUND(BL307,4))</f>
        <v>0.30199999999999999</v>
      </c>
    </row>
    <row r="308" spans="15:69" x14ac:dyDescent="0.25">
      <c r="O308" s="49"/>
      <c r="AD308" s="157">
        <f t="shared" si="19"/>
        <v>0.30400000000000021</v>
      </c>
      <c r="AE308" s="157">
        <f>IF('1a-Electricity'!$P$77="no","",ROUND(AD308,4))</f>
        <v>0.30399999999999999</v>
      </c>
      <c r="AF308" s="157">
        <f>IF('1a-Electricity'!$P$78="no","",ROUND(AD308,4))</f>
        <v>0.30399999999999999</v>
      </c>
      <c r="AG308" s="157">
        <f>IF('1a-Electricity'!$P$79="no","",ROUND(AD308,4))</f>
        <v>0.30399999999999999</v>
      </c>
      <c r="BC308" s="49"/>
      <c r="BL308" s="157">
        <f t="shared" si="20"/>
        <v>0.30300000000000021</v>
      </c>
      <c r="BM308" s="157">
        <f>IF('1b-NaturalGas'!$P$87="no","",ROUND(BL308,4))</f>
        <v>0.30299999999999999</v>
      </c>
      <c r="BN308" s="157">
        <f>IF('1b-NaturalGas'!$P$88="no","",ROUND(BL308,4))</f>
        <v>0.30299999999999999</v>
      </c>
      <c r="BO308" s="157">
        <f>IF('1b-NaturalGas'!$P$89="no","",ROUND(BL308,4))</f>
        <v>0.30299999999999999</v>
      </c>
      <c r="BP308" s="157">
        <f>IF('1b-NaturalGas'!$P$90="no","not applicable (based on previous answers)",ROUND(BL308,4))</f>
        <v>0.30299999999999999</v>
      </c>
      <c r="BQ308" s="157">
        <f>IF('1b-NaturalGas'!$P$91="no","not applicable (based on previous answers)",ROUND(BL308,4))</f>
        <v>0.30299999999999999</v>
      </c>
    </row>
    <row r="309" spans="15:69" x14ac:dyDescent="0.25">
      <c r="O309" s="49"/>
      <c r="AD309" s="157">
        <f t="shared" si="19"/>
        <v>0.30500000000000022</v>
      </c>
      <c r="AE309" s="157">
        <f>IF('1a-Electricity'!$P$77="no","",ROUND(AD309,4))</f>
        <v>0.30499999999999999</v>
      </c>
      <c r="AF309" s="157">
        <f>IF('1a-Electricity'!$P$78="no","",ROUND(AD309,4))</f>
        <v>0.30499999999999999</v>
      </c>
      <c r="AG309" s="157">
        <f>IF('1a-Electricity'!$P$79="no","",ROUND(AD309,4))</f>
        <v>0.30499999999999999</v>
      </c>
      <c r="BC309" s="49"/>
      <c r="BL309" s="157">
        <f t="shared" si="20"/>
        <v>0.30400000000000021</v>
      </c>
      <c r="BM309" s="157">
        <f>IF('1b-NaturalGas'!$P$87="no","",ROUND(BL309,4))</f>
        <v>0.30399999999999999</v>
      </c>
      <c r="BN309" s="157">
        <f>IF('1b-NaturalGas'!$P$88="no","",ROUND(BL309,4))</f>
        <v>0.30399999999999999</v>
      </c>
      <c r="BO309" s="157">
        <f>IF('1b-NaturalGas'!$P$89="no","",ROUND(BL309,4))</f>
        <v>0.30399999999999999</v>
      </c>
      <c r="BP309" s="157">
        <f>IF('1b-NaturalGas'!$P$90="no","not applicable (based on previous answers)",ROUND(BL309,4))</f>
        <v>0.30399999999999999</v>
      </c>
      <c r="BQ309" s="157">
        <f>IF('1b-NaturalGas'!$P$91="no","not applicable (based on previous answers)",ROUND(BL309,4))</f>
        <v>0.30399999999999999</v>
      </c>
    </row>
    <row r="310" spans="15:69" x14ac:dyDescent="0.25">
      <c r="O310" s="49"/>
      <c r="AD310" s="157">
        <f t="shared" si="19"/>
        <v>0.30600000000000022</v>
      </c>
      <c r="AE310" s="157">
        <f>IF('1a-Electricity'!$P$77="no","",ROUND(AD310,4))</f>
        <v>0.30599999999999999</v>
      </c>
      <c r="AF310" s="157">
        <f>IF('1a-Electricity'!$P$78="no","",ROUND(AD310,4))</f>
        <v>0.30599999999999999</v>
      </c>
      <c r="AG310" s="157">
        <f>IF('1a-Electricity'!$P$79="no","",ROUND(AD310,4))</f>
        <v>0.30599999999999999</v>
      </c>
      <c r="BC310" s="49"/>
      <c r="BL310" s="157">
        <f t="shared" si="20"/>
        <v>0.30500000000000022</v>
      </c>
      <c r="BM310" s="157">
        <f>IF('1b-NaturalGas'!$P$87="no","",ROUND(BL310,4))</f>
        <v>0.30499999999999999</v>
      </c>
      <c r="BN310" s="157">
        <f>IF('1b-NaturalGas'!$P$88="no","",ROUND(BL310,4))</f>
        <v>0.30499999999999999</v>
      </c>
      <c r="BO310" s="157">
        <f>IF('1b-NaturalGas'!$P$89="no","",ROUND(BL310,4))</f>
        <v>0.30499999999999999</v>
      </c>
      <c r="BP310" s="157">
        <f>IF('1b-NaturalGas'!$P$90="no","not applicable (based on previous answers)",ROUND(BL310,4))</f>
        <v>0.30499999999999999</v>
      </c>
      <c r="BQ310" s="157">
        <f>IF('1b-NaturalGas'!$P$91="no","not applicable (based on previous answers)",ROUND(BL310,4))</f>
        <v>0.30499999999999999</v>
      </c>
    </row>
    <row r="311" spans="15:69" x14ac:dyDescent="0.25">
      <c r="O311" s="49"/>
      <c r="AD311" s="157">
        <f t="shared" si="19"/>
        <v>0.30700000000000022</v>
      </c>
      <c r="AE311" s="157">
        <f>IF('1a-Electricity'!$P$77="no","",ROUND(AD311,4))</f>
        <v>0.307</v>
      </c>
      <c r="AF311" s="157">
        <f>IF('1a-Electricity'!$P$78="no","",ROUND(AD311,4))</f>
        <v>0.307</v>
      </c>
      <c r="AG311" s="157">
        <f>IF('1a-Electricity'!$P$79="no","",ROUND(AD311,4))</f>
        <v>0.307</v>
      </c>
      <c r="BC311" s="49"/>
      <c r="BL311" s="157">
        <f t="shared" si="20"/>
        <v>0.30600000000000022</v>
      </c>
      <c r="BM311" s="157">
        <f>IF('1b-NaturalGas'!$P$87="no","",ROUND(BL311,4))</f>
        <v>0.30599999999999999</v>
      </c>
      <c r="BN311" s="157">
        <f>IF('1b-NaturalGas'!$P$88="no","",ROUND(BL311,4))</f>
        <v>0.30599999999999999</v>
      </c>
      <c r="BO311" s="157">
        <f>IF('1b-NaturalGas'!$P$89="no","",ROUND(BL311,4))</f>
        <v>0.30599999999999999</v>
      </c>
      <c r="BP311" s="157">
        <f>IF('1b-NaturalGas'!$P$90="no","not applicable (based on previous answers)",ROUND(BL311,4))</f>
        <v>0.30599999999999999</v>
      </c>
      <c r="BQ311" s="157">
        <f>IF('1b-NaturalGas'!$P$91="no","not applicable (based on previous answers)",ROUND(BL311,4))</f>
        <v>0.30599999999999999</v>
      </c>
    </row>
    <row r="312" spans="15:69" x14ac:dyDescent="0.25">
      <c r="O312" s="49"/>
      <c r="AD312" s="157">
        <f t="shared" si="19"/>
        <v>0.30800000000000022</v>
      </c>
      <c r="AE312" s="157">
        <f>IF('1a-Electricity'!$P$77="no","",ROUND(AD312,4))</f>
        <v>0.308</v>
      </c>
      <c r="AF312" s="157">
        <f>IF('1a-Electricity'!$P$78="no","",ROUND(AD312,4))</f>
        <v>0.308</v>
      </c>
      <c r="AG312" s="157">
        <f>IF('1a-Electricity'!$P$79="no","",ROUND(AD312,4))</f>
        <v>0.308</v>
      </c>
      <c r="BC312" s="49"/>
      <c r="BL312" s="157">
        <f t="shared" si="20"/>
        <v>0.30700000000000022</v>
      </c>
      <c r="BM312" s="157">
        <f>IF('1b-NaturalGas'!$P$87="no","",ROUND(BL312,4))</f>
        <v>0.307</v>
      </c>
      <c r="BN312" s="157">
        <f>IF('1b-NaturalGas'!$P$88="no","",ROUND(BL312,4))</f>
        <v>0.307</v>
      </c>
      <c r="BO312" s="157">
        <f>IF('1b-NaturalGas'!$P$89="no","",ROUND(BL312,4))</f>
        <v>0.307</v>
      </c>
      <c r="BP312" s="157">
        <f>IF('1b-NaturalGas'!$P$90="no","not applicable (based on previous answers)",ROUND(BL312,4))</f>
        <v>0.307</v>
      </c>
      <c r="BQ312" s="157">
        <f>IF('1b-NaturalGas'!$P$91="no","not applicable (based on previous answers)",ROUND(BL312,4))</f>
        <v>0.307</v>
      </c>
    </row>
    <row r="313" spans="15:69" x14ac:dyDescent="0.25">
      <c r="O313" s="49"/>
      <c r="AD313" s="157">
        <f t="shared" si="19"/>
        <v>0.30900000000000022</v>
      </c>
      <c r="AE313" s="157">
        <f>IF('1a-Electricity'!$P$77="no","",ROUND(AD313,4))</f>
        <v>0.309</v>
      </c>
      <c r="AF313" s="157">
        <f>IF('1a-Electricity'!$P$78="no","",ROUND(AD313,4))</f>
        <v>0.309</v>
      </c>
      <c r="AG313" s="157">
        <f>IF('1a-Electricity'!$P$79="no","",ROUND(AD313,4))</f>
        <v>0.309</v>
      </c>
      <c r="BC313" s="49"/>
      <c r="BL313" s="157">
        <f t="shared" si="20"/>
        <v>0.30800000000000022</v>
      </c>
      <c r="BM313" s="157">
        <f>IF('1b-NaturalGas'!$P$87="no","",ROUND(BL313,4))</f>
        <v>0.308</v>
      </c>
      <c r="BN313" s="157">
        <f>IF('1b-NaturalGas'!$P$88="no","",ROUND(BL313,4))</f>
        <v>0.308</v>
      </c>
      <c r="BO313" s="157">
        <f>IF('1b-NaturalGas'!$P$89="no","",ROUND(BL313,4))</f>
        <v>0.308</v>
      </c>
      <c r="BP313" s="157">
        <f>IF('1b-NaturalGas'!$P$90="no","not applicable (based on previous answers)",ROUND(BL313,4))</f>
        <v>0.308</v>
      </c>
      <c r="BQ313" s="157">
        <f>IF('1b-NaturalGas'!$P$91="no","not applicable (based on previous answers)",ROUND(BL313,4))</f>
        <v>0.308</v>
      </c>
    </row>
    <row r="314" spans="15:69" x14ac:dyDescent="0.25">
      <c r="O314" s="49"/>
      <c r="AD314" s="157">
        <f t="shared" si="19"/>
        <v>0.31000000000000022</v>
      </c>
      <c r="AE314" s="157">
        <f>IF('1a-Electricity'!$P$77="no","",ROUND(AD314,4))</f>
        <v>0.31</v>
      </c>
      <c r="AF314" s="157">
        <f>IF('1a-Electricity'!$P$78="no","",ROUND(AD314,4))</f>
        <v>0.31</v>
      </c>
      <c r="AG314" s="157">
        <f>IF('1a-Electricity'!$P$79="no","",ROUND(AD314,4))</f>
        <v>0.31</v>
      </c>
      <c r="BC314" s="49"/>
      <c r="BL314" s="157">
        <f t="shared" si="20"/>
        <v>0.30900000000000022</v>
      </c>
      <c r="BM314" s="157">
        <f>IF('1b-NaturalGas'!$P$87="no","",ROUND(BL314,4))</f>
        <v>0.309</v>
      </c>
      <c r="BN314" s="157">
        <f>IF('1b-NaturalGas'!$P$88="no","",ROUND(BL314,4))</f>
        <v>0.309</v>
      </c>
      <c r="BO314" s="157">
        <f>IF('1b-NaturalGas'!$P$89="no","",ROUND(BL314,4))</f>
        <v>0.309</v>
      </c>
      <c r="BP314" s="157">
        <f>IF('1b-NaturalGas'!$P$90="no","not applicable (based on previous answers)",ROUND(BL314,4))</f>
        <v>0.309</v>
      </c>
      <c r="BQ314" s="157">
        <f>IF('1b-NaturalGas'!$P$91="no","not applicable (based on previous answers)",ROUND(BL314,4))</f>
        <v>0.309</v>
      </c>
    </row>
    <row r="315" spans="15:69" x14ac:dyDescent="0.25">
      <c r="O315" s="49"/>
      <c r="AD315" s="157">
        <f t="shared" si="19"/>
        <v>0.31100000000000022</v>
      </c>
      <c r="AE315" s="157">
        <f>IF('1a-Electricity'!$P$77="no","",ROUND(AD315,4))</f>
        <v>0.311</v>
      </c>
      <c r="AF315" s="157">
        <f>IF('1a-Electricity'!$P$78="no","",ROUND(AD315,4))</f>
        <v>0.311</v>
      </c>
      <c r="AG315" s="157">
        <f>IF('1a-Electricity'!$P$79="no","",ROUND(AD315,4))</f>
        <v>0.311</v>
      </c>
      <c r="BC315" s="49"/>
      <c r="BL315" s="157">
        <f t="shared" si="20"/>
        <v>0.31000000000000022</v>
      </c>
      <c r="BM315" s="157">
        <f>IF('1b-NaturalGas'!$P$87="no","",ROUND(BL315,4))</f>
        <v>0.31</v>
      </c>
      <c r="BN315" s="157">
        <f>IF('1b-NaturalGas'!$P$88="no","",ROUND(BL315,4))</f>
        <v>0.31</v>
      </c>
      <c r="BO315" s="157">
        <f>IF('1b-NaturalGas'!$P$89="no","",ROUND(BL315,4))</f>
        <v>0.31</v>
      </c>
      <c r="BP315" s="157">
        <f>IF('1b-NaturalGas'!$P$90="no","not applicable (based on previous answers)",ROUND(BL315,4))</f>
        <v>0.31</v>
      </c>
      <c r="BQ315" s="157">
        <f>IF('1b-NaturalGas'!$P$91="no","not applicable (based on previous answers)",ROUND(BL315,4))</f>
        <v>0.31</v>
      </c>
    </row>
    <row r="316" spans="15:69" x14ac:dyDescent="0.25">
      <c r="O316" s="49"/>
      <c r="AD316" s="157">
        <f t="shared" si="19"/>
        <v>0.31200000000000022</v>
      </c>
      <c r="AE316" s="157">
        <f>IF('1a-Electricity'!$P$77="no","",ROUND(AD316,4))</f>
        <v>0.312</v>
      </c>
      <c r="AF316" s="157">
        <f>IF('1a-Electricity'!$P$78="no","",ROUND(AD316,4))</f>
        <v>0.312</v>
      </c>
      <c r="AG316" s="157">
        <f>IF('1a-Electricity'!$P$79="no","",ROUND(AD316,4))</f>
        <v>0.312</v>
      </c>
      <c r="BC316" s="49"/>
      <c r="BL316" s="157">
        <f t="shared" si="20"/>
        <v>0.31100000000000022</v>
      </c>
      <c r="BM316" s="157">
        <f>IF('1b-NaturalGas'!$P$87="no","",ROUND(BL316,4))</f>
        <v>0.311</v>
      </c>
      <c r="BN316" s="157">
        <f>IF('1b-NaturalGas'!$P$88="no","",ROUND(BL316,4))</f>
        <v>0.311</v>
      </c>
      <c r="BO316" s="157">
        <f>IF('1b-NaturalGas'!$P$89="no","",ROUND(BL316,4))</f>
        <v>0.311</v>
      </c>
      <c r="BP316" s="157">
        <f>IF('1b-NaturalGas'!$P$90="no","not applicable (based on previous answers)",ROUND(BL316,4))</f>
        <v>0.311</v>
      </c>
      <c r="BQ316" s="157">
        <f>IF('1b-NaturalGas'!$P$91="no","not applicable (based on previous answers)",ROUND(BL316,4))</f>
        <v>0.311</v>
      </c>
    </row>
    <row r="317" spans="15:69" x14ac:dyDescent="0.25">
      <c r="O317" s="49"/>
      <c r="AD317" s="157">
        <f t="shared" ref="AD317:AD380" si="21">AD316+0.001</f>
        <v>0.31300000000000022</v>
      </c>
      <c r="AE317" s="157">
        <f>IF('1a-Electricity'!$P$77="no","",ROUND(AD317,4))</f>
        <v>0.313</v>
      </c>
      <c r="AF317" s="157">
        <f>IF('1a-Electricity'!$P$78="no","",ROUND(AD317,4))</f>
        <v>0.313</v>
      </c>
      <c r="AG317" s="157">
        <f>IF('1a-Electricity'!$P$79="no","",ROUND(AD317,4))</f>
        <v>0.313</v>
      </c>
      <c r="BC317" s="49"/>
      <c r="BL317" s="157">
        <f t="shared" si="20"/>
        <v>0.31200000000000022</v>
      </c>
      <c r="BM317" s="157">
        <f>IF('1b-NaturalGas'!$P$87="no","",ROUND(BL317,4))</f>
        <v>0.312</v>
      </c>
      <c r="BN317" s="157">
        <f>IF('1b-NaturalGas'!$P$88="no","",ROUND(BL317,4))</f>
        <v>0.312</v>
      </c>
      <c r="BO317" s="157">
        <f>IF('1b-NaturalGas'!$P$89="no","",ROUND(BL317,4))</f>
        <v>0.312</v>
      </c>
      <c r="BP317" s="157">
        <f>IF('1b-NaturalGas'!$P$90="no","not applicable (based on previous answers)",ROUND(BL317,4))</f>
        <v>0.312</v>
      </c>
      <c r="BQ317" s="157">
        <f>IF('1b-NaturalGas'!$P$91="no","not applicable (based on previous answers)",ROUND(BL317,4))</f>
        <v>0.312</v>
      </c>
    </row>
    <row r="318" spans="15:69" x14ac:dyDescent="0.25">
      <c r="O318" s="49"/>
      <c r="AD318" s="157">
        <f t="shared" si="21"/>
        <v>0.31400000000000022</v>
      </c>
      <c r="AE318" s="157">
        <f>IF('1a-Electricity'!$P$77="no","",ROUND(AD318,4))</f>
        <v>0.314</v>
      </c>
      <c r="AF318" s="157">
        <f>IF('1a-Electricity'!$P$78="no","",ROUND(AD318,4))</f>
        <v>0.314</v>
      </c>
      <c r="AG318" s="157">
        <f>IF('1a-Electricity'!$P$79="no","",ROUND(AD318,4))</f>
        <v>0.314</v>
      </c>
      <c r="BC318" s="49"/>
      <c r="BL318" s="157">
        <f t="shared" ref="BL318:BL381" si="22">BL317+0.001</f>
        <v>0.31300000000000022</v>
      </c>
      <c r="BM318" s="157">
        <f>IF('1b-NaturalGas'!$P$87="no","",ROUND(BL318,4))</f>
        <v>0.313</v>
      </c>
      <c r="BN318" s="157">
        <f>IF('1b-NaturalGas'!$P$88="no","",ROUND(BL318,4))</f>
        <v>0.313</v>
      </c>
      <c r="BO318" s="157">
        <f>IF('1b-NaturalGas'!$P$89="no","",ROUND(BL318,4))</f>
        <v>0.313</v>
      </c>
      <c r="BP318" s="157">
        <f>IF('1b-NaturalGas'!$P$90="no","not applicable (based on previous answers)",ROUND(BL318,4))</f>
        <v>0.313</v>
      </c>
      <c r="BQ318" s="157">
        <f>IF('1b-NaturalGas'!$P$91="no","not applicable (based on previous answers)",ROUND(BL318,4))</f>
        <v>0.313</v>
      </c>
    </row>
    <row r="319" spans="15:69" x14ac:dyDescent="0.25">
      <c r="O319" s="49"/>
      <c r="AD319" s="157">
        <f t="shared" si="21"/>
        <v>0.31500000000000022</v>
      </c>
      <c r="AE319" s="157">
        <f>IF('1a-Electricity'!$P$77="no","",ROUND(AD319,4))</f>
        <v>0.315</v>
      </c>
      <c r="AF319" s="157">
        <f>IF('1a-Electricity'!$P$78="no","",ROUND(AD319,4))</f>
        <v>0.315</v>
      </c>
      <c r="AG319" s="157">
        <f>IF('1a-Electricity'!$P$79="no","",ROUND(AD319,4))</f>
        <v>0.315</v>
      </c>
      <c r="BC319" s="49"/>
      <c r="BL319" s="157">
        <f t="shared" si="22"/>
        <v>0.31400000000000022</v>
      </c>
      <c r="BM319" s="157">
        <f>IF('1b-NaturalGas'!$P$87="no","",ROUND(BL319,4))</f>
        <v>0.314</v>
      </c>
      <c r="BN319" s="157">
        <f>IF('1b-NaturalGas'!$P$88="no","",ROUND(BL319,4))</f>
        <v>0.314</v>
      </c>
      <c r="BO319" s="157">
        <f>IF('1b-NaturalGas'!$P$89="no","",ROUND(BL319,4))</f>
        <v>0.314</v>
      </c>
      <c r="BP319" s="157">
        <f>IF('1b-NaturalGas'!$P$90="no","not applicable (based on previous answers)",ROUND(BL319,4))</f>
        <v>0.314</v>
      </c>
      <c r="BQ319" s="157">
        <f>IF('1b-NaturalGas'!$P$91="no","not applicable (based on previous answers)",ROUND(BL319,4))</f>
        <v>0.314</v>
      </c>
    </row>
    <row r="320" spans="15:69" x14ac:dyDescent="0.25">
      <c r="O320" s="49"/>
      <c r="AD320" s="157">
        <f t="shared" si="21"/>
        <v>0.31600000000000023</v>
      </c>
      <c r="AE320" s="157">
        <f>IF('1a-Electricity'!$P$77="no","",ROUND(AD320,4))</f>
        <v>0.316</v>
      </c>
      <c r="AF320" s="157">
        <f>IF('1a-Electricity'!$P$78="no","",ROUND(AD320,4))</f>
        <v>0.316</v>
      </c>
      <c r="AG320" s="157">
        <f>IF('1a-Electricity'!$P$79="no","",ROUND(AD320,4))</f>
        <v>0.316</v>
      </c>
      <c r="BC320" s="49"/>
      <c r="BL320" s="157">
        <f t="shared" si="22"/>
        <v>0.31500000000000022</v>
      </c>
      <c r="BM320" s="157">
        <f>IF('1b-NaturalGas'!$P$87="no","",ROUND(BL320,4))</f>
        <v>0.315</v>
      </c>
      <c r="BN320" s="157">
        <f>IF('1b-NaturalGas'!$P$88="no","",ROUND(BL320,4))</f>
        <v>0.315</v>
      </c>
      <c r="BO320" s="157">
        <f>IF('1b-NaturalGas'!$P$89="no","",ROUND(BL320,4))</f>
        <v>0.315</v>
      </c>
      <c r="BP320" s="157">
        <f>IF('1b-NaturalGas'!$P$90="no","not applicable (based on previous answers)",ROUND(BL320,4))</f>
        <v>0.315</v>
      </c>
      <c r="BQ320" s="157">
        <f>IF('1b-NaturalGas'!$P$91="no","not applicable (based on previous answers)",ROUND(BL320,4))</f>
        <v>0.315</v>
      </c>
    </row>
    <row r="321" spans="15:69" x14ac:dyDescent="0.25">
      <c r="O321" s="49"/>
      <c r="AD321" s="157">
        <f t="shared" si="21"/>
        <v>0.31700000000000023</v>
      </c>
      <c r="AE321" s="157">
        <f>IF('1a-Electricity'!$P$77="no","",ROUND(AD321,4))</f>
        <v>0.317</v>
      </c>
      <c r="AF321" s="157">
        <f>IF('1a-Electricity'!$P$78="no","",ROUND(AD321,4))</f>
        <v>0.317</v>
      </c>
      <c r="AG321" s="157">
        <f>IF('1a-Electricity'!$P$79="no","",ROUND(AD321,4))</f>
        <v>0.317</v>
      </c>
      <c r="BC321" s="49"/>
      <c r="BL321" s="157">
        <f t="shared" si="22"/>
        <v>0.31600000000000023</v>
      </c>
      <c r="BM321" s="157">
        <f>IF('1b-NaturalGas'!$P$87="no","",ROUND(BL321,4))</f>
        <v>0.316</v>
      </c>
      <c r="BN321" s="157">
        <f>IF('1b-NaturalGas'!$P$88="no","",ROUND(BL321,4))</f>
        <v>0.316</v>
      </c>
      <c r="BO321" s="157">
        <f>IF('1b-NaturalGas'!$P$89="no","",ROUND(BL321,4))</f>
        <v>0.316</v>
      </c>
      <c r="BP321" s="157">
        <f>IF('1b-NaturalGas'!$P$90="no","not applicable (based on previous answers)",ROUND(BL321,4))</f>
        <v>0.316</v>
      </c>
      <c r="BQ321" s="157">
        <f>IF('1b-NaturalGas'!$P$91="no","not applicable (based on previous answers)",ROUND(BL321,4))</f>
        <v>0.316</v>
      </c>
    </row>
    <row r="322" spans="15:69" x14ac:dyDescent="0.25">
      <c r="O322" s="49"/>
      <c r="AD322" s="157">
        <f t="shared" si="21"/>
        <v>0.31800000000000023</v>
      </c>
      <c r="AE322" s="157">
        <f>IF('1a-Electricity'!$P$77="no","",ROUND(AD322,4))</f>
        <v>0.318</v>
      </c>
      <c r="AF322" s="157">
        <f>IF('1a-Electricity'!$P$78="no","",ROUND(AD322,4))</f>
        <v>0.318</v>
      </c>
      <c r="AG322" s="157">
        <f>IF('1a-Electricity'!$P$79="no","",ROUND(AD322,4))</f>
        <v>0.318</v>
      </c>
      <c r="BC322" s="49"/>
      <c r="BL322" s="157">
        <f t="shared" si="22"/>
        <v>0.31700000000000023</v>
      </c>
      <c r="BM322" s="157">
        <f>IF('1b-NaturalGas'!$P$87="no","",ROUND(BL322,4))</f>
        <v>0.317</v>
      </c>
      <c r="BN322" s="157">
        <f>IF('1b-NaturalGas'!$P$88="no","",ROUND(BL322,4))</f>
        <v>0.317</v>
      </c>
      <c r="BO322" s="157">
        <f>IF('1b-NaturalGas'!$P$89="no","",ROUND(BL322,4))</f>
        <v>0.317</v>
      </c>
      <c r="BP322" s="157">
        <f>IF('1b-NaturalGas'!$P$90="no","not applicable (based on previous answers)",ROUND(BL322,4))</f>
        <v>0.317</v>
      </c>
      <c r="BQ322" s="157">
        <f>IF('1b-NaturalGas'!$P$91="no","not applicable (based on previous answers)",ROUND(BL322,4))</f>
        <v>0.317</v>
      </c>
    </row>
    <row r="323" spans="15:69" x14ac:dyDescent="0.25">
      <c r="O323" s="49"/>
      <c r="AD323" s="157">
        <f t="shared" si="21"/>
        <v>0.31900000000000023</v>
      </c>
      <c r="AE323" s="157">
        <f>IF('1a-Electricity'!$P$77="no","",ROUND(AD323,4))</f>
        <v>0.31900000000000001</v>
      </c>
      <c r="AF323" s="157">
        <f>IF('1a-Electricity'!$P$78="no","",ROUND(AD323,4))</f>
        <v>0.31900000000000001</v>
      </c>
      <c r="AG323" s="157">
        <f>IF('1a-Electricity'!$P$79="no","",ROUND(AD323,4))</f>
        <v>0.31900000000000001</v>
      </c>
      <c r="BC323" s="49"/>
      <c r="BL323" s="157">
        <f t="shared" si="22"/>
        <v>0.31800000000000023</v>
      </c>
      <c r="BM323" s="157">
        <f>IF('1b-NaturalGas'!$P$87="no","",ROUND(BL323,4))</f>
        <v>0.318</v>
      </c>
      <c r="BN323" s="157">
        <f>IF('1b-NaturalGas'!$P$88="no","",ROUND(BL323,4))</f>
        <v>0.318</v>
      </c>
      <c r="BO323" s="157">
        <f>IF('1b-NaturalGas'!$P$89="no","",ROUND(BL323,4))</f>
        <v>0.318</v>
      </c>
      <c r="BP323" s="157">
        <f>IF('1b-NaturalGas'!$P$90="no","not applicable (based on previous answers)",ROUND(BL323,4))</f>
        <v>0.318</v>
      </c>
      <c r="BQ323" s="157">
        <f>IF('1b-NaturalGas'!$P$91="no","not applicable (based on previous answers)",ROUND(BL323,4))</f>
        <v>0.318</v>
      </c>
    </row>
    <row r="324" spans="15:69" x14ac:dyDescent="0.25">
      <c r="O324" s="49"/>
      <c r="AD324" s="157">
        <f t="shared" si="21"/>
        <v>0.32000000000000023</v>
      </c>
      <c r="AE324" s="157">
        <f>IF('1a-Electricity'!$P$77="no","",ROUND(AD324,4))</f>
        <v>0.32</v>
      </c>
      <c r="AF324" s="157">
        <f>IF('1a-Electricity'!$P$78="no","",ROUND(AD324,4))</f>
        <v>0.32</v>
      </c>
      <c r="AG324" s="157">
        <f>IF('1a-Electricity'!$P$79="no","",ROUND(AD324,4))</f>
        <v>0.32</v>
      </c>
      <c r="BC324" s="49"/>
      <c r="BL324" s="157">
        <f t="shared" si="22"/>
        <v>0.31900000000000023</v>
      </c>
      <c r="BM324" s="157">
        <f>IF('1b-NaturalGas'!$P$87="no","",ROUND(BL324,4))</f>
        <v>0.31900000000000001</v>
      </c>
      <c r="BN324" s="157">
        <f>IF('1b-NaturalGas'!$P$88="no","",ROUND(BL324,4))</f>
        <v>0.31900000000000001</v>
      </c>
      <c r="BO324" s="157">
        <f>IF('1b-NaturalGas'!$P$89="no","",ROUND(BL324,4))</f>
        <v>0.31900000000000001</v>
      </c>
      <c r="BP324" s="157">
        <f>IF('1b-NaturalGas'!$P$90="no","not applicable (based on previous answers)",ROUND(BL324,4))</f>
        <v>0.31900000000000001</v>
      </c>
      <c r="BQ324" s="157">
        <f>IF('1b-NaturalGas'!$P$91="no","not applicable (based on previous answers)",ROUND(BL324,4))</f>
        <v>0.31900000000000001</v>
      </c>
    </row>
    <row r="325" spans="15:69" x14ac:dyDescent="0.25">
      <c r="O325" s="49"/>
      <c r="AD325" s="157">
        <f t="shared" si="21"/>
        <v>0.32100000000000023</v>
      </c>
      <c r="AE325" s="157">
        <f>IF('1a-Electricity'!$P$77="no","",ROUND(AD325,4))</f>
        <v>0.32100000000000001</v>
      </c>
      <c r="AF325" s="157">
        <f>IF('1a-Electricity'!$P$78="no","",ROUND(AD325,4))</f>
        <v>0.32100000000000001</v>
      </c>
      <c r="AG325" s="157">
        <f>IF('1a-Electricity'!$P$79="no","",ROUND(AD325,4))</f>
        <v>0.32100000000000001</v>
      </c>
      <c r="BC325" s="49"/>
      <c r="BL325" s="157">
        <f t="shared" si="22"/>
        <v>0.32000000000000023</v>
      </c>
      <c r="BM325" s="157">
        <f>IF('1b-NaturalGas'!$P$87="no","",ROUND(BL325,4))</f>
        <v>0.32</v>
      </c>
      <c r="BN325" s="157">
        <f>IF('1b-NaturalGas'!$P$88="no","",ROUND(BL325,4))</f>
        <v>0.32</v>
      </c>
      <c r="BO325" s="157">
        <f>IF('1b-NaturalGas'!$P$89="no","",ROUND(BL325,4))</f>
        <v>0.32</v>
      </c>
      <c r="BP325" s="157">
        <f>IF('1b-NaturalGas'!$P$90="no","not applicable (based on previous answers)",ROUND(BL325,4))</f>
        <v>0.32</v>
      </c>
      <c r="BQ325" s="157">
        <f>IF('1b-NaturalGas'!$P$91="no","not applicable (based on previous answers)",ROUND(BL325,4))</f>
        <v>0.32</v>
      </c>
    </row>
    <row r="326" spans="15:69" x14ac:dyDescent="0.25">
      <c r="O326" s="49"/>
      <c r="AD326" s="157">
        <f t="shared" si="21"/>
        <v>0.32200000000000023</v>
      </c>
      <c r="AE326" s="157">
        <f>IF('1a-Electricity'!$P$77="no","",ROUND(AD326,4))</f>
        <v>0.32200000000000001</v>
      </c>
      <c r="AF326" s="157">
        <f>IF('1a-Electricity'!$P$78="no","",ROUND(AD326,4))</f>
        <v>0.32200000000000001</v>
      </c>
      <c r="AG326" s="157">
        <f>IF('1a-Electricity'!$P$79="no","",ROUND(AD326,4))</f>
        <v>0.32200000000000001</v>
      </c>
      <c r="BC326" s="49"/>
      <c r="BL326" s="157">
        <f t="shared" si="22"/>
        <v>0.32100000000000023</v>
      </c>
      <c r="BM326" s="157">
        <f>IF('1b-NaturalGas'!$P$87="no","",ROUND(BL326,4))</f>
        <v>0.32100000000000001</v>
      </c>
      <c r="BN326" s="157">
        <f>IF('1b-NaturalGas'!$P$88="no","",ROUND(BL326,4))</f>
        <v>0.32100000000000001</v>
      </c>
      <c r="BO326" s="157">
        <f>IF('1b-NaturalGas'!$P$89="no","",ROUND(BL326,4))</f>
        <v>0.32100000000000001</v>
      </c>
      <c r="BP326" s="157">
        <f>IF('1b-NaturalGas'!$P$90="no","not applicable (based on previous answers)",ROUND(BL326,4))</f>
        <v>0.32100000000000001</v>
      </c>
      <c r="BQ326" s="157">
        <f>IF('1b-NaturalGas'!$P$91="no","not applicable (based on previous answers)",ROUND(BL326,4))</f>
        <v>0.32100000000000001</v>
      </c>
    </row>
    <row r="327" spans="15:69" x14ac:dyDescent="0.25">
      <c r="O327" s="49"/>
      <c r="AD327" s="157">
        <f t="shared" si="21"/>
        <v>0.32300000000000023</v>
      </c>
      <c r="AE327" s="157">
        <f>IF('1a-Electricity'!$P$77="no","",ROUND(AD327,4))</f>
        <v>0.32300000000000001</v>
      </c>
      <c r="AF327" s="157">
        <f>IF('1a-Electricity'!$P$78="no","",ROUND(AD327,4))</f>
        <v>0.32300000000000001</v>
      </c>
      <c r="AG327" s="157">
        <f>IF('1a-Electricity'!$P$79="no","",ROUND(AD327,4))</f>
        <v>0.32300000000000001</v>
      </c>
      <c r="BC327" s="49"/>
      <c r="BL327" s="157">
        <f t="shared" si="22"/>
        <v>0.32200000000000023</v>
      </c>
      <c r="BM327" s="157">
        <f>IF('1b-NaturalGas'!$P$87="no","",ROUND(BL327,4))</f>
        <v>0.32200000000000001</v>
      </c>
      <c r="BN327" s="157">
        <f>IF('1b-NaturalGas'!$P$88="no","",ROUND(BL327,4))</f>
        <v>0.32200000000000001</v>
      </c>
      <c r="BO327" s="157">
        <f>IF('1b-NaturalGas'!$P$89="no","",ROUND(BL327,4))</f>
        <v>0.32200000000000001</v>
      </c>
      <c r="BP327" s="157">
        <f>IF('1b-NaturalGas'!$P$90="no","not applicable (based on previous answers)",ROUND(BL327,4))</f>
        <v>0.32200000000000001</v>
      </c>
      <c r="BQ327" s="157">
        <f>IF('1b-NaturalGas'!$P$91="no","not applicable (based on previous answers)",ROUND(BL327,4))</f>
        <v>0.32200000000000001</v>
      </c>
    </row>
    <row r="328" spans="15:69" x14ac:dyDescent="0.25">
      <c r="O328" s="49"/>
      <c r="AD328" s="157">
        <f t="shared" si="21"/>
        <v>0.32400000000000023</v>
      </c>
      <c r="AE328" s="157">
        <f>IF('1a-Electricity'!$P$77="no","",ROUND(AD328,4))</f>
        <v>0.32400000000000001</v>
      </c>
      <c r="AF328" s="157">
        <f>IF('1a-Electricity'!$P$78="no","",ROUND(AD328,4))</f>
        <v>0.32400000000000001</v>
      </c>
      <c r="AG328" s="157">
        <f>IF('1a-Electricity'!$P$79="no","",ROUND(AD328,4))</f>
        <v>0.32400000000000001</v>
      </c>
      <c r="BC328" s="49"/>
      <c r="BL328" s="157">
        <f t="shared" si="22"/>
        <v>0.32300000000000023</v>
      </c>
      <c r="BM328" s="157">
        <f>IF('1b-NaturalGas'!$P$87="no","",ROUND(BL328,4))</f>
        <v>0.32300000000000001</v>
      </c>
      <c r="BN328" s="157">
        <f>IF('1b-NaturalGas'!$P$88="no","",ROUND(BL328,4))</f>
        <v>0.32300000000000001</v>
      </c>
      <c r="BO328" s="157">
        <f>IF('1b-NaturalGas'!$P$89="no","",ROUND(BL328,4))</f>
        <v>0.32300000000000001</v>
      </c>
      <c r="BP328" s="157">
        <f>IF('1b-NaturalGas'!$P$90="no","not applicable (based on previous answers)",ROUND(BL328,4))</f>
        <v>0.32300000000000001</v>
      </c>
      <c r="BQ328" s="157">
        <f>IF('1b-NaturalGas'!$P$91="no","not applicable (based on previous answers)",ROUND(BL328,4))</f>
        <v>0.32300000000000001</v>
      </c>
    </row>
    <row r="329" spans="15:69" x14ac:dyDescent="0.25">
      <c r="O329" s="49"/>
      <c r="AD329" s="157">
        <f t="shared" si="21"/>
        <v>0.32500000000000023</v>
      </c>
      <c r="AE329" s="157">
        <f>IF('1a-Electricity'!$P$77="no","",ROUND(AD329,4))</f>
        <v>0.32500000000000001</v>
      </c>
      <c r="AF329" s="157">
        <f>IF('1a-Electricity'!$P$78="no","",ROUND(AD329,4))</f>
        <v>0.32500000000000001</v>
      </c>
      <c r="AG329" s="157">
        <f>IF('1a-Electricity'!$P$79="no","",ROUND(AD329,4))</f>
        <v>0.32500000000000001</v>
      </c>
      <c r="BC329" s="49"/>
      <c r="BL329" s="157">
        <f t="shared" si="22"/>
        <v>0.32400000000000023</v>
      </c>
      <c r="BM329" s="157">
        <f>IF('1b-NaturalGas'!$P$87="no","",ROUND(BL329,4))</f>
        <v>0.32400000000000001</v>
      </c>
      <c r="BN329" s="157">
        <f>IF('1b-NaturalGas'!$P$88="no","",ROUND(BL329,4))</f>
        <v>0.32400000000000001</v>
      </c>
      <c r="BO329" s="157">
        <f>IF('1b-NaturalGas'!$P$89="no","",ROUND(BL329,4))</f>
        <v>0.32400000000000001</v>
      </c>
      <c r="BP329" s="157">
        <f>IF('1b-NaturalGas'!$P$90="no","not applicable (based on previous answers)",ROUND(BL329,4))</f>
        <v>0.32400000000000001</v>
      </c>
      <c r="BQ329" s="157">
        <f>IF('1b-NaturalGas'!$P$91="no","not applicable (based on previous answers)",ROUND(BL329,4))</f>
        <v>0.32400000000000001</v>
      </c>
    </row>
    <row r="330" spans="15:69" x14ac:dyDescent="0.25">
      <c r="O330" s="49"/>
      <c r="AD330" s="157">
        <f t="shared" si="21"/>
        <v>0.32600000000000023</v>
      </c>
      <c r="AE330" s="157">
        <f>IF('1a-Electricity'!$P$77="no","",ROUND(AD330,4))</f>
        <v>0.32600000000000001</v>
      </c>
      <c r="AF330" s="157">
        <f>IF('1a-Electricity'!$P$78="no","",ROUND(AD330,4))</f>
        <v>0.32600000000000001</v>
      </c>
      <c r="AG330" s="157">
        <f>IF('1a-Electricity'!$P$79="no","",ROUND(AD330,4))</f>
        <v>0.32600000000000001</v>
      </c>
      <c r="BC330" s="49"/>
      <c r="BL330" s="157">
        <f t="shared" si="22"/>
        <v>0.32500000000000023</v>
      </c>
      <c r="BM330" s="157">
        <f>IF('1b-NaturalGas'!$P$87="no","",ROUND(BL330,4))</f>
        <v>0.32500000000000001</v>
      </c>
      <c r="BN330" s="157">
        <f>IF('1b-NaturalGas'!$P$88="no","",ROUND(BL330,4))</f>
        <v>0.32500000000000001</v>
      </c>
      <c r="BO330" s="157">
        <f>IF('1b-NaturalGas'!$P$89="no","",ROUND(BL330,4))</f>
        <v>0.32500000000000001</v>
      </c>
      <c r="BP330" s="157">
        <f>IF('1b-NaturalGas'!$P$90="no","not applicable (based on previous answers)",ROUND(BL330,4))</f>
        <v>0.32500000000000001</v>
      </c>
      <c r="BQ330" s="157">
        <f>IF('1b-NaturalGas'!$P$91="no","not applicable (based on previous answers)",ROUND(BL330,4))</f>
        <v>0.32500000000000001</v>
      </c>
    </row>
    <row r="331" spans="15:69" x14ac:dyDescent="0.25">
      <c r="O331" s="49"/>
      <c r="AD331" s="157">
        <f t="shared" si="21"/>
        <v>0.32700000000000023</v>
      </c>
      <c r="AE331" s="157">
        <f>IF('1a-Electricity'!$P$77="no","",ROUND(AD331,4))</f>
        <v>0.32700000000000001</v>
      </c>
      <c r="AF331" s="157">
        <f>IF('1a-Electricity'!$P$78="no","",ROUND(AD331,4))</f>
        <v>0.32700000000000001</v>
      </c>
      <c r="AG331" s="157">
        <f>IF('1a-Electricity'!$P$79="no","",ROUND(AD331,4))</f>
        <v>0.32700000000000001</v>
      </c>
      <c r="BC331" s="49"/>
      <c r="BL331" s="157">
        <f t="shared" si="22"/>
        <v>0.32600000000000023</v>
      </c>
      <c r="BM331" s="157">
        <f>IF('1b-NaturalGas'!$P$87="no","",ROUND(BL331,4))</f>
        <v>0.32600000000000001</v>
      </c>
      <c r="BN331" s="157">
        <f>IF('1b-NaturalGas'!$P$88="no","",ROUND(BL331,4))</f>
        <v>0.32600000000000001</v>
      </c>
      <c r="BO331" s="157">
        <f>IF('1b-NaturalGas'!$P$89="no","",ROUND(BL331,4))</f>
        <v>0.32600000000000001</v>
      </c>
      <c r="BP331" s="157">
        <f>IF('1b-NaturalGas'!$P$90="no","not applicable (based on previous answers)",ROUND(BL331,4))</f>
        <v>0.32600000000000001</v>
      </c>
      <c r="BQ331" s="157">
        <f>IF('1b-NaturalGas'!$P$91="no","not applicable (based on previous answers)",ROUND(BL331,4))</f>
        <v>0.32600000000000001</v>
      </c>
    </row>
    <row r="332" spans="15:69" x14ac:dyDescent="0.25">
      <c r="O332" s="49"/>
      <c r="AD332" s="157">
        <f t="shared" si="21"/>
        <v>0.32800000000000024</v>
      </c>
      <c r="AE332" s="157">
        <f>IF('1a-Electricity'!$P$77="no","",ROUND(AD332,4))</f>
        <v>0.32800000000000001</v>
      </c>
      <c r="AF332" s="157">
        <f>IF('1a-Electricity'!$P$78="no","",ROUND(AD332,4))</f>
        <v>0.32800000000000001</v>
      </c>
      <c r="AG332" s="157">
        <f>IF('1a-Electricity'!$P$79="no","",ROUND(AD332,4))</f>
        <v>0.32800000000000001</v>
      </c>
      <c r="BC332" s="49"/>
      <c r="BL332" s="157">
        <f t="shared" si="22"/>
        <v>0.32700000000000023</v>
      </c>
      <c r="BM332" s="157">
        <f>IF('1b-NaturalGas'!$P$87="no","",ROUND(BL332,4))</f>
        <v>0.32700000000000001</v>
      </c>
      <c r="BN332" s="157">
        <f>IF('1b-NaturalGas'!$P$88="no","",ROUND(BL332,4))</f>
        <v>0.32700000000000001</v>
      </c>
      <c r="BO332" s="157">
        <f>IF('1b-NaturalGas'!$P$89="no","",ROUND(BL332,4))</f>
        <v>0.32700000000000001</v>
      </c>
      <c r="BP332" s="157">
        <f>IF('1b-NaturalGas'!$P$90="no","not applicable (based on previous answers)",ROUND(BL332,4))</f>
        <v>0.32700000000000001</v>
      </c>
      <c r="BQ332" s="157">
        <f>IF('1b-NaturalGas'!$P$91="no","not applicable (based on previous answers)",ROUND(BL332,4))</f>
        <v>0.32700000000000001</v>
      </c>
    </row>
    <row r="333" spans="15:69" x14ac:dyDescent="0.25">
      <c r="O333" s="49"/>
      <c r="AD333" s="157">
        <f t="shared" si="21"/>
        <v>0.32900000000000024</v>
      </c>
      <c r="AE333" s="157">
        <f>IF('1a-Electricity'!$P$77="no","",ROUND(AD333,4))</f>
        <v>0.32900000000000001</v>
      </c>
      <c r="AF333" s="157">
        <f>IF('1a-Electricity'!$P$78="no","",ROUND(AD333,4))</f>
        <v>0.32900000000000001</v>
      </c>
      <c r="AG333" s="157">
        <f>IF('1a-Electricity'!$P$79="no","",ROUND(AD333,4))</f>
        <v>0.32900000000000001</v>
      </c>
      <c r="BC333" s="49"/>
      <c r="BL333" s="157">
        <f t="shared" si="22"/>
        <v>0.32800000000000024</v>
      </c>
      <c r="BM333" s="157">
        <f>IF('1b-NaturalGas'!$P$87="no","",ROUND(BL333,4))</f>
        <v>0.32800000000000001</v>
      </c>
      <c r="BN333" s="157">
        <f>IF('1b-NaturalGas'!$P$88="no","",ROUND(BL333,4))</f>
        <v>0.32800000000000001</v>
      </c>
      <c r="BO333" s="157">
        <f>IF('1b-NaturalGas'!$P$89="no","",ROUND(BL333,4))</f>
        <v>0.32800000000000001</v>
      </c>
      <c r="BP333" s="157">
        <f>IF('1b-NaturalGas'!$P$90="no","not applicable (based on previous answers)",ROUND(BL333,4))</f>
        <v>0.32800000000000001</v>
      </c>
      <c r="BQ333" s="157">
        <f>IF('1b-NaturalGas'!$P$91="no","not applicable (based on previous answers)",ROUND(BL333,4))</f>
        <v>0.32800000000000001</v>
      </c>
    </row>
    <row r="334" spans="15:69" x14ac:dyDescent="0.25">
      <c r="O334" s="49"/>
      <c r="AD334" s="157">
        <f t="shared" si="21"/>
        <v>0.33000000000000024</v>
      </c>
      <c r="AE334" s="157">
        <f>IF('1a-Electricity'!$P$77="no","",ROUND(AD334,4))</f>
        <v>0.33</v>
      </c>
      <c r="AF334" s="157">
        <f>IF('1a-Electricity'!$P$78="no","",ROUND(AD334,4))</f>
        <v>0.33</v>
      </c>
      <c r="AG334" s="157">
        <f>IF('1a-Electricity'!$P$79="no","",ROUND(AD334,4))</f>
        <v>0.33</v>
      </c>
      <c r="BC334" s="49"/>
      <c r="BL334" s="157">
        <f t="shared" si="22"/>
        <v>0.32900000000000024</v>
      </c>
      <c r="BM334" s="157">
        <f>IF('1b-NaturalGas'!$P$87="no","",ROUND(BL334,4))</f>
        <v>0.32900000000000001</v>
      </c>
      <c r="BN334" s="157">
        <f>IF('1b-NaturalGas'!$P$88="no","",ROUND(BL334,4))</f>
        <v>0.32900000000000001</v>
      </c>
      <c r="BO334" s="157">
        <f>IF('1b-NaturalGas'!$P$89="no","",ROUND(BL334,4))</f>
        <v>0.32900000000000001</v>
      </c>
      <c r="BP334" s="157">
        <f>IF('1b-NaturalGas'!$P$90="no","not applicable (based on previous answers)",ROUND(BL334,4))</f>
        <v>0.32900000000000001</v>
      </c>
      <c r="BQ334" s="157">
        <f>IF('1b-NaturalGas'!$P$91="no","not applicable (based on previous answers)",ROUND(BL334,4))</f>
        <v>0.32900000000000001</v>
      </c>
    </row>
    <row r="335" spans="15:69" x14ac:dyDescent="0.25">
      <c r="O335" s="49"/>
      <c r="AD335" s="157">
        <f t="shared" si="21"/>
        <v>0.33100000000000024</v>
      </c>
      <c r="AE335" s="157">
        <f>IF('1a-Electricity'!$P$77="no","",ROUND(AD335,4))</f>
        <v>0.33100000000000002</v>
      </c>
      <c r="AF335" s="157">
        <f>IF('1a-Electricity'!$P$78="no","",ROUND(AD335,4))</f>
        <v>0.33100000000000002</v>
      </c>
      <c r="AG335" s="157">
        <f>IF('1a-Electricity'!$P$79="no","",ROUND(AD335,4))</f>
        <v>0.33100000000000002</v>
      </c>
      <c r="BC335" s="49"/>
      <c r="BL335" s="157">
        <f t="shared" si="22"/>
        <v>0.33000000000000024</v>
      </c>
      <c r="BM335" s="157">
        <f>IF('1b-NaturalGas'!$P$87="no","",ROUND(BL335,4))</f>
        <v>0.33</v>
      </c>
      <c r="BN335" s="157">
        <f>IF('1b-NaturalGas'!$P$88="no","",ROUND(BL335,4))</f>
        <v>0.33</v>
      </c>
      <c r="BO335" s="157">
        <f>IF('1b-NaturalGas'!$P$89="no","",ROUND(BL335,4))</f>
        <v>0.33</v>
      </c>
      <c r="BP335" s="157">
        <f>IF('1b-NaturalGas'!$P$90="no","not applicable (based on previous answers)",ROUND(BL335,4))</f>
        <v>0.33</v>
      </c>
      <c r="BQ335" s="157">
        <f>IF('1b-NaturalGas'!$P$91="no","not applicable (based on previous answers)",ROUND(BL335,4))</f>
        <v>0.33</v>
      </c>
    </row>
    <row r="336" spans="15:69" x14ac:dyDescent="0.25">
      <c r="O336" s="49"/>
      <c r="AD336" s="157">
        <f t="shared" si="21"/>
        <v>0.33200000000000024</v>
      </c>
      <c r="AE336" s="157">
        <f>IF('1a-Electricity'!$P$77="no","",ROUND(AD336,4))</f>
        <v>0.33200000000000002</v>
      </c>
      <c r="AF336" s="157">
        <f>IF('1a-Electricity'!$P$78="no","",ROUND(AD336,4))</f>
        <v>0.33200000000000002</v>
      </c>
      <c r="AG336" s="157">
        <f>IF('1a-Electricity'!$P$79="no","",ROUND(AD336,4))</f>
        <v>0.33200000000000002</v>
      </c>
      <c r="BC336" s="49"/>
      <c r="BL336" s="157">
        <f t="shared" si="22"/>
        <v>0.33100000000000024</v>
      </c>
      <c r="BM336" s="157">
        <f>IF('1b-NaturalGas'!$P$87="no","",ROUND(BL336,4))</f>
        <v>0.33100000000000002</v>
      </c>
      <c r="BN336" s="157">
        <f>IF('1b-NaturalGas'!$P$88="no","",ROUND(BL336,4))</f>
        <v>0.33100000000000002</v>
      </c>
      <c r="BO336" s="157">
        <f>IF('1b-NaturalGas'!$P$89="no","",ROUND(BL336,4))</f>
        <v>0.33100000000000002</v>
      </c>
      <c r="BP336" s="157">
        <f>IF('1b-NaturalGas'!$P$90="no","not applicable (based on previous answers)",ROUND(BL336,4))</f>
        <v>0.33100000000000002</v>
      </c>
      <c r="BQ336" s="157">
        <f>IF('1b-NaturalGas'!$P$91="no","not applicable (based on previous answers)",ROUND(BL336,4))</f>
        <v>0.33100000000000002</v>
      </c>
    </row>
    <row r="337" spans="15:69" x14ac:dyDescent="0.25">
      <c r="O337" s="49"/>
      <c r="AD337" s="157">
        <f t="shared" si="21"/>
        <v>0.33300000000000024</v>
      </c>
      <c r="AE337" s="157">
        <f>IF('1a-Electricity'!$P$77="no","",ROUND(AD337,4))</f>
        <v>0.33300000000000002</v>
      </c>
      <c r="AF337" s="157">
        <f>IF('1a-Electricity'!$P$78="no","",ROUND(AD337,4))</f>
        <v>0.33300000000000002</v>
      </c>
      <c r="AG337" s="157">
        <f>IF('1a-Electricity'!$P$79="no","",ROUND(AD337,4))</f>
        <v>0.33300000000000002</v>
      </c>
      <c r="BC337" s="49"/>
      <c r="BL337" s="157">
        <f t="shared" si="22"/>
        <v>0.33200000000000024</v>
      </c>
      <c r="BM337" s="157">
        <f>IF('1b-NaturalGas'!$P$87="no","",ROUND(BL337,4))</f>
        <v>0.33200000000000002</v>
      </c>
      <c r="BN337" s="157">
        <f>IF('1b-NaturalGas'!$P$88="no","",ROUND(BL337,4))</f>
        <v>0.33200000000000002</v>
      </c>
      <c r="BO337" s="157">
        <f>IF('1b-NaturalGas'!$P$89="no","",ROUND(BL337,4))</f>
        <v>0.33200000000000002</v>
      </c>
      <c r="BP337" s="157">
        <f>IF('1b-NaturalGas'!$P$90="no","not applicable (based on previous answers)",ROUND(BL337,4))</f>
        <v>0.33200000000000002</v>
      </c>
      <c r="BQ337" s="157">
        <f>IF('1b-NaturalGas'!$P$91="no","not applicable (based on previous answers)",ROUND(BL337,4))</f>
        <v>0.33200000000000002</v>
      </c>
    </row>
    <row r="338" spans="15:69" x14ac:dyDescent="0.25">
      <c r="O338" s="49"/>
      <c r="AD338" s="157">
        <f t="shared" si="21"/>
        <v>0.33400000000000024</v>
      </c>
      <c r="AE338" s="157">
        <f>IF('1a-Electricity'!$P$77="no","",ROUND(AD338,4))</f>
        <v>0.33400000000000002</v>
      </c>
      <c r="AF338" s="157">
        <f>IF('1a-Electricity'!$P$78="no","",ROUND(AD338,4))</f>
        <v>0.33400000000000002</v>
      </c>
      <c r="AG338" s="157">
        <f>IF('1a-Electricity'!$P$79="no","",ROUND(AD338,4))</f>
        <v>0.33400000000000002</v>
      </c>
      <c r="BC338" s="49"/>
      <c r="BL338" s="157">
        <f t="shared" si="22"/>
        <v>0.33300000000000024</v>
      </c>
      <c r="BM338" s="157">
        <f>IF('1b-NaturalGas'!$P$87="no","",ROUND(BL338,4))</f>
        <v>0.33300000000000002</v>
      </c>
      <c r="BN338" s="157">
        <f>IF('1b-NaturalGas'!$P$88="no","",ROUND(BL338,4))</f>
        <v>0.33300000000000002</v>
      </c>
      <c r="BO338" s="157">
        <f>IF('1b-NaturalGas'!$P$89="no","",ROUND(BL338,4))</f>
        <v>0.33300000000000002</v>
      </c>
      <c r="BP338" s="157">
        <f>IF('1b-NaturalGas'!$P$90="no","not applicable (based on previous answers)",ROUND(BL338,4))</f>
        <v>0.33300000000000002</v>
      </c>
      <c r="BQ338" s="157">
        <f>IF('1b-NaturalGas'!$P$91="no","not applicable (based on previous answers)",ROUND(BL338,4))</f>
        <v>0.33300000000000002</v>
      </c>
    </row>
    <row r="339" spans="15:69" x14ac:dyDescent="0.25">
      <c r="O339" s="49"/>
      <c r="AD339" s="157">
        <f t="shared" si="21"/>
        <v>0.33500000000000024</v>
      </c>
      <c r="AE339" s="157">
        <f>IF('1a-Electricity'!$P$77="no","",ROUND(AD339,4))</f>
        <v>0.33500000000000002</v>
      </c>
      <c r="AF339" s="157">
        <f>IF('1a-Electricity'!$P$78="no","",ROUND(AD339,4))</f>
        <v>0.33500000000000002</v>
      </c>
      <c r="AG339" s="157">
        <f>IF('1a-Electricity'!$P$79="no","",ROUND(AD339,4))</f>
        <v>0.33500000000000002</v>
      </c>
      <c r="BC339" s="49"/>
      <c r="BL339" s="157">
        <f t="shared" si="22"/>
        <v>0.33400000000000024</v>
      </c>
      <c r="BM339" s="157">
        <f>IF('1b-NaturalGas'!$P$87="no","",ROUND(BL339,4))</f>
        <v>0.33400000000000002</v>
      </c>
      <c r="BN339" s="157">
        <f>IF('1b-NaturalGas'!$P$88="no","",ROUND(BL339,4))</f>
        <v>0.33400000000000002</v>
      </c>
      <c r="BO339" s="157">
        <f>IF('1b-NaturalGas'!$P$89="no","",ROUND(BL339,4))</f>
        <v>0.33400000000000002</v>
      </c>
      <c r="BP339" s="157">
        <f>IF('1b-NaturalGas'!$P$90="no","not applicable (based on previous answers)",ROUND(BL339,4))</f>
        <v>0.33400000000000002</v>
      </c>
      <c r="BQ339" s="157">
        <f>IF('1b-NaturalGas'!$P$91="no","not applicable (based on previous answers)",ROUND(BL339,4))</f>
        <v>0.33400000000000002</v>
      </c>
    </row>
    <row r="340" spans="15:69" x14ac:dyDescent="0.25">
      <c r="O340" s="49"/>
      <c r="AD340" s="157">
        <f t="shared" si="21"/>
        <v>0.33600000000000024</v>
      </c>
      <c r="AE340" s="157">
        <f>IF('1a-Electricity'!$P$77="no","",ROUND(AD340,4))</f>
        <v>0.33600000000000002</v>
      </c>
      <c r="AF340" s="157">
        <f>IF('1a-Electricity'!$P$78="no","",ROUND(AD340,4))</f>
        <v>0.33600000000000002</v>
      </c>
      <c r="AG340" s="157">
        <f>IF('1a-Electricity'!$P$79="no","",ROUND(AD340,4))</f>
        <v>0.33600000000000002</v>
      </c>
      <c r="BC340" s="49"/>
      <c r="BL340" s="157">
        <f t="shared" si="22"/>
        <v>0.33500000000000024</v>
      </c>
      <c r="BM340" s="157">
        <f>IF('1b-NaturalGas'!$P$87="no","",ROUND(BL340,4))</f>
        <v>0.33500000000000002</v>
      </c>
      <c r="BN340" s="157">
        <f>IF('1b-NaturalGas'!$P$88="no","",ROUND(BL340,4))</f>
        <v>0.33500000000000002</v>
      </c>
      <c r="BO340" s="157">
        <f>IF('1b-NaturalGas'!$P$89="no","",ROUND(BL340,4))</f>
        <v>0.33500000000000002</v>
      </c>
      <c r="BP340" s="157">
        <f>IF('1b-NaturalGas'!$P$90="no","not applicable (based on previous answers)",ROUND(BL340,4))</f>
        <v>0.33500000000000002</v>
      </c>
      <c r="BQ340" s="157">
        <f>IF('1b-NaturalGas'!$P$91="no","not applicable (based on previous answers)",ROUND(BL340,4))</f>
        <v>0.33500000000000002</v>
      </c>
    </row>
    <row r="341" spans="15:69" x14ac:dyDescent="0.25">
      <c r="O341" s="49"/>
      <c r="AD341" s="157">
        <f t="shared" si="21"/>
        <v>0.33700000000000024</v>
      </c>
      <c r="AE341" s="157">
        <f>IF('1a-Electricity'!$P$77="no","",ROUND(AD341,4))</f>
        <v>0.33700000000000002</v>
      </c>
      <c r="AF341" s="157">
        <f>IF('1a-Electricity'!$P$78="no","",ROUND(AD341,4))</f>
        <v>0.33700000000000002</v>
      </c>
      <c r="AG341" s="157">
        <f>IF('1a-Electricity'!$P$79="no","",ROUND(AD341,4))</f>
        <v>0.33700000000000002</v>
      </c>
      <c r="BC341" s="49"/>
      <c r="BL341" s="157">
        <f t="shared" si="22"/>
        <v>0.33600000000000024</v>
      </c>
      <c r="BM341" s="157">
        <f>IF('1b-NaturalGas'!$P$87="no","",ROUND(BL341,4))</f>
        <v>0.33600000000000002</v>
      </c>
      <c r="BN341" s="157">
        <f>IF('1b-NaturalGas'!$P$88="no","",ROUND(BL341,4))</f>
        <v>0.33600000000000002</v>
      </c>
      <c r="BO341" s="157">
        <f>IF('1b-NaturalGas'!$P$89="no","",ROUND(BL341,4))</f>
        <v>0.33600000000000002</v>
      </c>
      <c r="BP341" s="157">
        <f>IF('1b-NaturalGas'!$P$90="no","not applicable (based on previous answers)",ROUND(BL341,4))</f>
        <v>0.33600000000000002</v>
      </c>
      <c r="BQ341" s="157">
        <f>IF('1b-NaturalGas'!$P$91="no","not applicable (based on previous answers)",ROUND(BL341,4))</f>
        <v>0.33600000000000002</v>
      </c>
    </row>
    <row r="342" spans="15:69" x14ac:dyDescent="0.25">
      <c r="O342" s="49"/>
      <c r="AD342" s="157">
        <f t="shared" si="21"/>
        <v>0.33800000000000024</v>
      </c>
      <c r="AE342" s="157">
        <f>IF('1a-Electricity'!$P$77="no","",ROUND(AD342,4))</f>
        <v>0.33800000000000002</v>
      </c>
      <c r="AF342" s="157">
        <f>IF('1a-Electricity'!$P$78="no","",ROUND(AD342,4))</f>
        <v>0.33800000000000002</v>
      </c>
      <c r="AG342" s="157">
        <f>IF('1a-Electricity'!$P$79="no","",ROUND(AD342,4))</f>
        <v>0.33800000000000002</v>
      </c>
      <c r="BC342" s="49"/>
      <c r="BL342" s="157">
        <f t="shared" si="22"/>
        <v>0.33700000000000024</v>
      </c>
      <c r="BM342" s="157">
        <f>IF('1b-NaturalGas'!$P$87="no","",ROUND(BL342,4))</f>
        <v>0.33700000000000002</v>
      </c>
      <c r="BN342" s="157">
        <f>IF('1b-NaturalGas'!$P$88="no","",ROUND(BL342,4))</f>
        <v>0.33700000000000002</v>
      </c>
      <c r="BO342" s="157">
        <f>IF('1b-NaturalGas'!$P$89="no","",ROUND(BL342,4))</f>
        <v>0.33700000000000002</v>
      </c>
      <c r="BP342" s="157">
        <f>IF('1b-NaturalGas'!$P$90="no","not applicable (based on previous answers)",ROUND(BL342,4))</f>
        <v>0.33700000000000002</v>
      </c>
      <c r="BQ342" s="157">
        <f>IF('1b-NaturalGas'!$P$91="no","not applicable (based on previous answers)",ROUND(BL342,4))</f>
        <v>0.33700000000000002</v>
      </c>
    </row>
    <row r="343" spans="15:69" x14ac:dyDescent="0.25">
      <c r="O343" s="49"/>
      <c r="AD343" s="157">
        <f t="shared" si="21"/>
        <v>0.33900000000000025</v>
      </c>
      <c r="AE343" s="157">
        <f>IF('1a-Electricity'!$P$77="no","",ROUND(AD343,4))</f>
        <v>0.33900000000000002</v>
      </c>
      <c r="AF343" s="157">
        <f>IF('1a-Electricity'!$P$78="no","",ROUND(AD343,4))</f>
        <v>0.33900000000000002</v>
      </c>
      <c r="AG343" s="157">
        <f>IF('1a-Electricity'!$P$79="no","",ROUND(AD343,4))</f>
        <v>0.33900000000000002</v>
      </c>
      <c r="BC343" s="49"/>
      <c r="BL343" s="157">
        <f t="shared" si="22"/>
        <v>0.33800000000000024</v>
      </c>
      <c r="BM343" s="157">
        <f>IF('1b-NaturalGas'!$P$87="no","",ROUND(BL343,4))</f>
        <v>0.33800000000000002</v>
      </c>
      <c r="BN343" s="157">
        <f>IF('1b-NaturalGas'!$P$88="no","",ROUND(BL343,4))</f>
        <v>0.33800000000000002</v>
      </c>
      <c r="BO343" s="157">
        <f>IF('1b-NaturalGas'!$P$89="no","",ROUND(BL343,4))</f>
        <v>0.33800000000000002</v>
      </c>
      <c r="BP343" s="157">
        <f>IF('1b-NaturalGas'!$P$90="no","not applicable (based on previous answers)",ROUND(BL343,4))</f>
        <v>0.33800000000000002</v>
      </c>
      <c r="BQ343" s="157">
        <f>IF('1b-NaturalGas'!$P$91="no","not applicable (based on previous answers)",ROUND(BL343,4))</f>
        <v>0.33800000000000002</v>
      </c>
    </row>
    <row r="344" spans="15:69" x14ac:dyDescent="0.25">
      <c r="O344" s="49"/>
      <c r="AD344" s="157">
        <f t="shared" si="21"/>
        <v>0.34000000000000025</v>
      </c>
      <c r="AE344" s="157">
        <f>IF('1a-Electricity'!$P$77="no","",ROUND(AD344,4))</f>
        <v>0.34</v>
      </c>
      <c r="AF344" s="157">
        <f>IF('1a-Electricity'!$P$78="no","",ROUND(AD344,4))</f>
        <v>0.34</v>
      </c>
      <c r="AG344" s="157">
        <f>IF('1a-Electricity'!$P$79="no","",ROUND(AD344,4))</f>
        <v>0.34</v>
      </c>
      <c r="BC344" s="49"/>
      <c r="BL344" s="157">
        <f t="shared" si="22"/>
        <v>0.33900000000000025</v>
      </c>
      <c r="BM344" s="157">
        <f>IF('1b-NaturalGas'!$P$87="no","",ROUND(BL344,4))</f>
        <v>0.33900000000000002</v>
      </c>
      <c r="BN344" s="157">
        <f>IF('1b-NaturalGas'!$P$88="no","",ROUND(BL344,4))</f>
        <v>0.33900000000000002</v>
      </c>
      <c r="BO344" s="157">
        <f>IF('1b-NaturalGas'!$P$89="no","",ROUND(BL344,4))</f>
        <v>0.33900000000000002</v>
      </c>
      <c r="BP344" s="157">
        <f>IF('1b-NaturalGas'!$P$90="no","not applicable (based on previous answers)",ROUND(BL344,4))</f>
        <v>0.33900000000000002</v>
      </c>
      <c r="BQ344" s="157">
        <f>IF('1b-NaturalGas'!$P$91="no","not applicable (based on previous answers)",ROUND(BL344,4))</f>
        <v>0.33900000000000002</v>
      </c>
    </row>
    <row r="345" spans="15:69" x14ac:dyDescent="0.25">
      <c r="O345" s="49"/>
      <c r="AD345" s="157">
        <f t="shared" si="21"/>
        <v>0.34100000000000025</v>
      </c>
      <c r="AE345" s="157">
        <f>IF('1a-Electricity'!$P$77="no","",ROUND(AD345,4))</f>
        <v>0.34100000000000003</v>
      </c>
      <c r="AF345" s="157">
        <f>IF('1a-Electricity'!$P$78="no","",ROUND(AD345,4))</f>
        <v>0.34100000000000003</v>
      </c>
      <c r="AG345" s="157">
        <f>IF('1a-Electricity'!$P$79="no","",ROUND(AD345,4))</f>
        <v>0.34100000000000003</v>
      </c>
      <c r="BC345" s="49"/>
      <c r="BL345" s="157">
        <f t="shared" si="22"/>
        <v>0.34000000000000025</v>
      </c>
      <c r="BM345" s="157">
        <f>IF('1b-NaturalGas'!$P$87="no","",ROUND(BL345,4))</f>
        <v>0.34</v>
      </c>
      <c r="BN345" s="157">
        <f>IF('1b-NaturalGas'!$P$88="no","",ROUND(BL345,4))</f>
        <v>0.34</v>
      </c>
      <c r="BO345" s="157">
        <f>IF('1b-NaturalGas'!$P$89="no","",ROUND(BL345,4))</f>
        <v>0.34</v>
      </c>
      <c r="BP345" s="157">
        <f>IF('1b-NaturalGas'!$P$90="no","not applicable (based on previous answers)",ROUND(BL345,4))</f>
        <v>0.34</v>
      </c>
      <c r="BQ345" s="157">
        <f>IF('1b-NaturalGas'!$P$91="no","not applicable (based on previous answers)",ROUND(BL345,4))</f>
        <v>0.34</v>
      </c>
    </row>
    <row r="346" spans="15:69" x14ac:dyDescent="0.25">
      <c r="O346" s="49"/>
      <c r="AD346" s="157">
        <f t="shared" si="21"/>
        <v>0.34200000000000025</v>
      </c>
      <c r="AE346" s="157">
        <f>IF('1a-Electricity'!$P$77="no","",ROUND(AD346,4))</f>
        <v>0.34200000000000003</v>
      </c>
      <c r="AF346" s="157">
        <f>IF('1a-Electricity'!$P$78="no","",ROUND(AD346,4))</f>
        <v>0.34200000000000003</v>
      </c>
      <c r="AG346" s="157">
        <f>IF('1a-Electricity'!$P$79="no","",ROUND(AD346,4))</f>
        <v>0.34200000000000003</v>
      </c>
      <c r="BC346" s="49"/>
      <c r="BL346" s="157">
        <f t="shared" si="22"/>
        <v>0.34100000000000025</v>
      </c>
      <c r="BM346" s="157">
        <f>IF('1b-NaturalGas'!$P$87="no","",ROUND(BL346,4))</f>
        <v>0.34100000000000003</v>
      </c>
      <c r="BN346" s="157">
        <f>IF('1b-NaturalGas'!$P$88="no","",ROUND(BL346,4))</f>
        <v>0.34100000000000003</v>
      </c>
      <c r="BO346" s="157">
        <f>IF('1b-NaturalGas'!$P$89="no","",ROUND(BL346,4))</f>
        <v>0.34100000000000003</v>
      </c>
      <c r="BP346" s="157">
        <f>IF('1b-NaturalGas'!$P$90="no","not applicable (based on previous answers)",ROUND(BL346,4))</f>
        <v>0.34100000000000003</v>
      </c>
      <c r="BQ346" s="157">
        <f>IF('1b-NaturalGas'!$P$91="no","not applicable (based on previous answers)",ROUND(BL346,4))</f>
        <v>0.34100000000000003</v>
      </c>
    </row>
    <row r="347" spans="15:69" x14ac:dyDescent="0.25">
      <c r="O347" s="49"/>
      <c r="AD347" s="157">
        <f t="shared" si="21"/>
        <v>0.34300000000000025</v>
      </c>
      <c r="AE347" s="157">
        <f>IF('1a-Electricity'!$P$77="no","",ROUND(AD347,4))</f>
        <v>0.34300000000000003</v>
      </c>
      <c r="AF347" s="157">
        <f>IF('1a-Electricity'!$P$78="no","",ROUND(AD347,4))</f>
        <v>0.34300000000000003</v>
      </c>
      <c r="AG347" s="157">
        <f>IF('1a-Electricity'!$P$79="no","",ROUND(AD347,4))</f>
        <v>0.34300000000000003</v>
      </c>
      <c r="BC347" s="49"/>
      <c r="BL347" s="157">
        <f t="shared" si="22"/>
        <v>0.34200000000000025</v>
      </c>
      <c r="BM347" s="157">
        <f>IF('1b-NaturalGas'!$P$87="no","",ROUND(BL347,4))</f>
        <v>0.34200000000000003</v>
      </c>
      <c r="BN347" s="157">
        <f>IF('1b-NaturalGas'!$P$88="no","",ROUND(BL347,4))</f>
        <v>0.34200000000000003</v>
      </c>
      <c r="BO347" s="157">
        <f>IF('1b-NaturalGas'!$P$89="no","",ROUND(BL347,4))</f>
        <v>0.34200000000000003</v>
      </c>
      <c r="BP347" s="157">
        <f>IF('1b-NaturalGas'!$P$90="no","not applicable (based on previous answers)",ROUND(BL347,4))</f>
        <v>0.34200000000000003</v>
      </c>
      <c r="BQ347" s="157">
        <f>IF('1b-NaturalGas'!$P$91="no","not applicable (based on previous answers)",ROUND(BL347,4))</f>
        <v>0.34200000000000003</v>
      </c>
    </row>
    <row r="348" spans="15:69" x14ac:dyDescent="0.25">
      <c r="O348" s="49"/>
      <c r="AD348" s="157">
        <f t="shared" si="21"/>
        <v>0.34400000000000025</v>
      </c>
      <c r="AE348" s="157">
        <f>IF('1a-Electricity'!$P$77="no","",ROUND(AD348,4))</f>
        <v>0.34399999999999997</v>
      </c>
      <c r="AF348" s="157">
        <f>IF('1a-Electricity'!$P$78="no","",ROUND(AD348,4))</f>
        <v>0.34399999999999997</v>
      </c>
      <c r="AG348" s="157">
        <f>IF('1a-Electricity'!$P$79="no","",ROUND(AD348,4))</f>
        <v>0.34399999999999997</v>
      </c>
      <c r="BC348" s="49"/>
      <c r="BL348" s="157">
        <f t="shared" si="22"/>
        <v>0.34300000000000025</v>
      </c>
      <c r="BM348" s="157">
        <f>IF('1b-NaturalGas'!$P$87="no","",ROUND(BL348,4))</f>
        <v>0.34300000000000003</v>
      </c>
      <c r="BN348" s="157">
        <f>IF('1b-NaturalGas'!$P$88="no","",ROUND(BL348,4))</f>
        <v>0.34300000000000003</v>
      </c>
      <c r="BO348" s="157">
        <f>IF('1b-NaturalGas'!$P$89="no","",ROUND(BL348,4))</f>
        <v>0.34300000000000003</v>
      </c>
      <c r="BP348" s="157">
        <f>IF('1b-NaturalGas'!$P$90="no","not applicable (based on previous answers)",ROUND(BL348,4))</f>
        <v>0.34300000000000003</v>
      </c>
      <c r="BQ348" s="157">
        <f>IF('1b-NaturalGas'!$P$91="no","not applicable (based on previous answers)",ROUND(BL348,4))</f>
        <v>0.34300000000000003</v>
      </c>
    </row>
    <row r="349" spans="15:69" x14ac:dyDescent="0.25">
      <c r="O349" s="49"/>
      <c r="AD349" s="157">
        <f t="shared" si="21"/>
        <v>0.34500000000000025</v>
      </c>
      <c r="AE349" s="157">
        <f>IF('1a-Electricity'!$P$77="no","",ROUND(AD349,4))</f>
        <v>0.34499999999999997</v>
      </c>
      <c r="AF349" s="157">
        <f>IF('1a-Electricity'!$P$78="no","",ROUND(AD349,4))</f>
        <v>0.34499999999999997</v>
      </c>
      <c r="AG349" s="157">
        <f>IF('1a-Electricity'!$P$79="no","",ROUND(AD349,4))</f>
        <v>0.34499999999999997</v>
      </c>
      <c r="BC349" s="49"/>
      <c r="BL349" s="157">
        <f t="shared" si="22"/>
        <v>0.34400000000000025</v>
      </c>
      <c r="BM349" s="157">
        <f>IF('1b-NaturalGas'!$P$87="no","",ROUND(BL349,4))</f>
        <v>0.34399999999999997</v>
      </c>
      <c r="BN349" s="157">
        <f>IF('1b-NaturalGas'!$P$88="no","",ROUND(BL349,4))</f>
        <v>0.34399999999999997</v>
      </c>
      <c r="BO349" s="157">
        <f>IF('1b-NaturalGas'!$P$89="no","",ROUND(BL349,4))</f>
        <v>0.34399999999999997</v>
      </c>
      <c r="BP349" s="157">
        <f>IF('1b-NaturalGas'!$P$90="no","not applicable (based on previous answers)",ROUND(BL349,4))</f>
        <v>0.34399999999999997</v>
      </c>
      <c r="BQ349" s="157">
        <f>IF('1b-NaturalGas'!$P$91="no","not applicable (based on previous answers)",ROUND(BL349,4))</f>
        <v>0.34399999999999997</v>
      </c>
    </row>
    <row r="350" spans="15:69" x14ac:dyDescent="0.25">
      <c r="O350" s="49"/>
      <c r="AD350" s="157">
        <f t="shared" si="21"/>
        <v>0.34600000000000025</v>
      </c>
      <c r="AE350" s="157">
        <f>IF('1a-Electricity'!$P$77="no","",ROUND(AD350,4))</f>
        <v>0.34599999999999997</v>
      </c>
      <c r="AF350" s="157">
        <f>IF('1a-Electricity'!$P$78="no","",ROUND(AD350,4))</f>
        <v>0.34599999999999997</v>
      </c>
      <c r="AG350" s="157">
        <f>IF('1a-Electricity'!$P$79="no","",ROUND(AD350,4))</f>
        <v>0.34599999999999997</v>
      </c>
      <c r="BC350" s="49"/>
      <c r="BL350" s="157">
        <f t="shared" si="22"/>
        <v>0.34500000000000025</v>
      </c>
      <c r="BM350" s="157">
        <f>IF('1b-NaturalGas'!$P$87="no","",ROUND(BL350,4))</f>
        <v>0.34499999999999997</v>
      </c>
      <c r="BN350" s="157">
        <f>IF('1b-NaturalGas'!$P$88="no","",ROUND(BL350,4))</f>
        <v>0.34499999999999997</v>
      </c>
      <c r="BO350" s="157">
        <f>IF('1b-NaturalGas'!$P$89="no","",ROUND(BL350,4))</f>
        <v>0.34499999999999997</v>
      </c>
      <c r="BP350" s="157">
        <f>IF('1b-NaturalGas'!$P$90="no","not applicable (based on previous answers)",ROUND(BL350,4))</f>
        <v>0.34499999999999997</v>
      </c>
      <c r="BQ350" s="157">
        <f>IF('1b-NaturalGas'!$P$91="no","not applicable (based on previous answers)",ROUND(BL350,4))</f>
        <v>0.34499999999999997</v>
      </c>
    </row>
    <row r="351" spans="15:69" x14ac:dyDescent="0.25">
      <c r="O351" s="49"/>
      <c r="AD351" s="157">
        <f t="shared" si="21"/>
        <v>0.34700000000000025</v>
      </c>
      <c r="AE351" s="157">
        <f>IF('1a-Electricity'!$P$77="no","",ROUND(AD351,4))</f>
        <v>0.34699999999999998</v>
      </c>
      <c r="AF351" s="157">
        <f>IF('1a-Electricity'!$P$78="no","",ROUND(AD351,4))</f>
        <v>0.34699999999999998</v>
      </c>
      <c r="AG351" s="157">
        <f>IF('1a-Electricity'!$P$79="no","",ROUND(AD351,4))</f>
        <v>0.34699999999999998</v>
      </c>
      <c r="BC351" s="49"/>
      <c r="BL351" s="157">
        <f t="shared" si="22"/>
        <v>0.34600000000000025</v>
      </c>
      <c r="BM351" s="157">
        <f>IF('1b-NaturalGas'!$P$87="no","",ROUND(BL351,4))</f>
        <v>0.34599999999999997</v>
      </c>
      <c r="BN351" s="157">
        <f>IF('1b-NaturalGas'!$P$88="no","",ROUND(BL351,4))</f>
        <v>0.34599999999999997</v>
      </c>
      <c r="BO351" s="157">
        <f>IF('1b-NaturalGas'!$P$89="no","",ROUND(BL351,4))</f>
        <v>0.34599999999999997</v>
      </c>
      <c r="BP351" s="157">
        <f>IF('1b-NaturalGas'!$P$90="no","not applicable (based on previous answers)",ROUND(BL351,4))</f>
        <v>0.34599999999999997</v>
      </c>
      <c r="BQ351" s="157">
        <f>IF('1b-NaturalGas'!$P$91="no","not applicable (based on previous answers)",ROUND(BL351,4))</f>
        <v>0.34599999999999997</v>
      </c>
    </row>
    <row r="352" spans="15:69" x14ac:dyDescent="0.25">
      <c r="O352" s="49"/>
      <c r="AD352" s="157">
        <f t="shared" si="21"/>
        <v>0.34800000000000025</v>
      </c>
      <c r="AE352" s="157">
        <f>IF('1a-Electricity'!$P$77="no","",ROUND(AD352,4))</f>
        <v>0.34799999999999998</v>
      </c>
      <c r="AF352" s="157">
        <f>IF('1a-Electricity'!$P$78="no","",ROUND(AD352,4))</f>
        <v>0.34799999999999998</v>
      </c>
      <c r="AG352" s="157">
        <f>IF('1a-Electricity'!$P$79="no","",ROUND(AD352,4))</f>
        <v>0.34799999999999998</v>
      </c>
      <c r="BC352" s="49"/>
      <c r="BL352" s="157">
        <f t="shared" si="22"/>
        <v>0.34700000000000025</v>
      </c>
      <c r="BM352" s="157">
        <f>IF('1b-NaturalGas'!$P$87="no","",ROUND(BL352,4))</f>
        <v>0.34699999999999998</v>
      </c>
      <c r="BN352" s="157">
        <f>IF('1b-NaturalGas'!$P$88="no","",ROUND(BL352,4))</f>
        <v>0.34699999999999998</v>
      </c>
      <c r="BO352" s="157">
        <f>IF('1b-NaturalGas'!$P$89="no","",ROUND(BL352,4))</f>
        <v>0.34699999999999998</v>
      </c>
      <c r="BP352" s="157">
        <f>IF('1b-NaturalGas'!$P$90="no","not applicable (based on previous answers)",ROUND(BL352,4))</f>
        <v>0.34699999999999998</v>
      </c>
      <c r="BQ352" s="157">
        <f>IF('1b-NaturalGas'!$P$91="no","not applicable (based on previous answers)",ROUND(BL352,4))</f>
        <v>0.34699999999999998</v>
      </c>
    </row>
    <row r="353" spans="15:69" x14ac:dyDescent="0.25">
      <c r="O353" s="49"/>
      <c r="AD353" s="157">
        <f t="shared" si="21"/>
        <v>0.34900000000000025</v>
      </c>
      <c r="AE353" s="157">
        <f>IF('1a-Electricity'!$P$77="no","",ROUND(AD353,4))</f>
        <v>0.34899999999999998</v>
      </c>
      <c r="AF353" s="157">
        <f>IF('1a-Electricity'!$P$78="no","",ROUND(AD353,4))</f>
        <v>0.34899999999999998</v>
      </c>
      <c r="AG353" s="157">
        <f>IF('1a-Electricity'!$P$79="no","",ROUND(AD353,4))</f>
        <v>0.34899999999999998</v>
      </c>
      <c r="BC353" s="49"/>
      <c r="BL353" s="157">
        <f t="shared" si="22"/>
        <v>0.34800000000000025</v>
      </c>
      <c r="BM353" s="157">
        <f>IF('1b-NaturalGas'!$P$87="no","",ROUND(BL353,4))</f>
        <v>0.34799999999999998</v>
      </c>
      <c r="BN353" s="157">
        <f>IF('1b-NaturalGas'!$P$88="no","",ROUND(BL353,4))</f>
        <v>0.34799999999999998</v>
      </c>
      <c r="BO353" s="157">
        <f>IF('1b-NaturalGas'!$P$89="no","",ROUND(BL353,4))</f>
        <v>0.34799999999999998</v>
      </c>
      <c r="BP353" s="157">
        <f>IF('1b-NaturalGas'!$P$90="no","not applicable (based on previous answers)",ROUND(BL353,4))</f>
        <v>0.34799999999999998</v>
      </c>
      <c r="BQ353" s="157">
        <f>IF('1b-NaturalGas'!$P$91="no","not applicable (based on previous answers)",ROUND(BL353,4))</f>
        <v>0.34799999999999998</v>
      </c>
    </row>
    <row r="354" spans="15:69" x14ac:dyDescent="0.25">
      <c r="O354" s="49"/>
      <c r="AD354" s="157">
        <f t="shared" si="21"/>
        <v>0.35000000000000026</v>
      </c>
      <c r="AE354" s="157">
        <f>IF('1a-Electricity'!$P$77="no","",ROUND(AD354,4))</f>
        <v>0.35</v>
      </c>
      <c r="AF354" s="157">
        <f>IF('1a-Electricity'!$P$78="no","",ROUND(AD354,4))</f>
        <v>0.35</v>
      </c>
      <c r="AG354" s="157">
        <f>IF('1a-Electricity'!$P$79="no","",ROUND(AD354,4))</f>
        <v>0.35</v>
      </c>
      <c r="BC354" s="49"/>
      <c r="BL354" s="157">
        <f t="shared" si="22"/>
        <v>0.34900000000000025</v>
      </c>
      <c r="BM354" s="157">
        <f>IF('1b-NaturalGas'!$P$87="no","",ROUND(BL354,4))</f>
        <v>0.34899999999999998</v>
      </c>
      <c r="BN354" s="157">
        <f>IF('1b-NaturalGas'!$P$88="no","",ROUND(BL354,4))</f>
        <v>0.34899999999999998</v>
      </c>
      <c r="BO354" s="157">
        <f>IF('1b-NaturalGas'!$P$89="no","",ROUND(BL354,4))</f>
        <v>0.34899999999999998</v>
      </c>
      <c r="BP354" s="157">
        <f>IF('1b-NaturalGas'!$P$90="no","not applicable (based on previous answers)",ROUND(BL354,4))</f>
        <v>0.34899999999999998</v>
      </c>
      <c r="BQ354" s="157">
        <f>IF('1b-NaturalGas'!$P$91="no","not applicable (based on previous answers)",ROUND(BL354,4))</f>
        <v>0.34899999999999998</v>
      </c>
    </row>
    <row r="355" spans="15:69" x14ac:dyDescent="0.25">
      <c r="O355" s="49"/>
      <c r="AD355" s="157">
        <f t="shared" si="21"/>
        <v>0.35100000000000026</v>
      </c>
      <c r="AE355" s="157">
        <f>IF('1a-Electricity'!$P$77="no","",ROUND(AD355,4))</f>
        <v>0.35099999999999998</v>
      </c>
      <c r="AF355" s="157">
        <f>IF('1a-Electricity'!$P$78="no","",ROUND(AD355,4))</f>
        <v>0.35099999999999998</v>
      </c>
      <c r="AG355" s="157">
        <f>IF('1a-Electricity'!$P$79="no","",ROUND(AD355,4))</f>
        <v>0.35099999999999998</v>
      </c>
      <c r="BC355" s="49"/>
      <c r="BL355" s="157">
        <f t="shared" si="22"/>
        <v>0.35000000000000026</v>
      </c>
      <c r="BM355" s="157">
        <f>IF('1b-NaturalGas'!$P$87="no","",ROUND(BL355,4))</f>
        <v>0.35</v>
      </c>
      <c r="BN355" s="157">
        <f>IF('1b-NaturalGas'!$P$88="no","",ROUND(BL355,4))</f>
        <v>0.35</v>
      </c>
      <c r="BO355" s="157">
        <f>IF('1b-NaturalGas'!$P$89="no","",ROUND(BL355,4))</f>
        <v>0.35</v>
      </c>
      <c r="BP355" s="157">
        <f>IF('1b-NaturalGas'!$P$90="no","not applicable (based on previous answers)",ROUND(BL355,4))</f>
        <v>0.35</v>
      </c>
      <c r="BQ355" s="157">
        <f>IF('1b-NaturalGas'!$P$91="no","not applicable (based on previous answers)",ROUND(BL355,4))</f>
        <v>0.35</v>
      </c>
    </row>
    <row r="356" spans="15:69" x14ac:dyDescent="0.25">
      <c r="O356" s="49"/>
      <c r="AD356" s="157">
        <f t="shared" si="21"/>
        <v>0.35200000000000026</v>
      </c>
      <c r="AE356" s="157">
        <f>IF('1a-Electricity'!$P$77="no","",ROUND(AD356,4))</f>
        <v>0.35199999999999998</v>
      </c>
      <c r="AF356" s="157">
        <f>IF('1a-Electricity'!$P$78="no","",ROUND(AD356,4))</f>
        <v>0.35199999999999998</v>
      </c>
      <c r="AG356" s="157">
        <f>IF('1a-Electricity'!$P$79="no","",ROUND(AD356,4))</f>
        <v>0.35199999999999998</v>
      </c>
      <c r="BC356" s="49"/>
      <c r="BL356" s="157">
        <f t="shared" si="22"/>
        <v>0.35100000000000026</v>
      </c>
      <c r="BM356" s="157">
        <f>IF('1b-NaturalGas'!$P$87="no","",ROUND(BL356,4))</f>
        <v>0.35099999999999998</v>
      </c>
      <c r="BN356" s="157">
        <f>IF('1b-NaturalGas'!$P$88="no","",ROUND(BL356,4))</f>
        <v>0.35099999999999998</v>
      </c>
      <c r="BO356" s="157">
        <f>IF('1b-NaturalGas'!$P$89="no","",ROUND(BL356,4))</f>
        <v>0.35099999999999998</v>
      </c>
      <c r="BP356" s="157">
        <f>IF('1b-NaturalGas'!$P$90="no","not applicable (based on previous answers)",ROUND(BL356,4))</f>
        <v>0.35099999999999998</v>
      </c>
      <c r="BQ356" s="157">
        <f>IF('1b-NaturalGas'!$P$91="no","not applicable (based on previous answers)",ROUND(BL356,4))</f>
        <v>0.35099999999999998</v>
      </c>
    </row>
    <row r="357" spans="15:69" x14ac:dyDescent="0.25">
      <c r="O357" s="49"/>
      <c r="AD357" s="157">
        <f t="shared" si="21"/>
        <v>0.35300000000000026</v>
      </c>
      <c r="AE357" s="157">
        <f>IF('1a-Electricity'!$P$77="no","",ROUND(AD357,4))</f>
        <v>0.35299999999999998</v>
      </c>
      <c r="AF357" s="157">
        <f>IF('1a-Electricity'!$P$78="no","",ROUND(AD357,4))</f>
        <v>0.35299999999999998</v>
      </c>
      <c r="AG357" s="157">
        <f>IF('1a-Electricity'!$P$79="no","",ROUND(AD357,4))</f>
        <v>0.35299999999999998</v>
      </c>
      <c r="BC357" s="49"/>
      <c r="BL357" s="157">
        <f t="shared" si="22"/>
        <v>0.35200000000000026</v>
      </c>
      <c r="BM357" s="157">
        <f>IF('1b-NaturalGas'!$P$87="no","",ROUND(BL357,4))</f>
        <v>0.35199999999999998</v>
      </c>
      <c r="BN357" s="157">
        <f>IF('1b-NaturalGas'!$P$88="no","",ROUND(BL357,4))</f>
        <v>0.35199999999999998</v>
      </c>
      <c r="BO357" s="157">
        <f>IF('1b-NaturalGas'!$P$89="no","",ROUND(BL357,4))</f>
        <v>0.35199999999999998</v>
      </c>
      <c r="BP357" s="157">
        <f>IF('1b-NaturalGas'!$P$90="no","not applicable (based on previous answers)",ROUND(BL357,4))</f>
        <v>0.35199999999999998</v>
      </c>
      <c r="BQ357" s="157">
        <f>IF('1b-NaturalGas'!$P$91="no","not applicable (based on previous answers)",ROUND(BL357,4))</f>
        <v>0.35199999999999998</v>
      </c>
    </row>
    <row r="358" spans="15:69" x14ac:dyDescent="0.25">
      <c r="O358" s="49"/>
      <c r="AD358" s="157">
        <f t="shared" si="21"/>
        <v>0.35400000000000026</v>
      </c>
      <c r="AE358" s="157">
        <f>IF('1a-Electricity'!$P$77="no","",ROUND(AD358,4))</f>
        <v>0.35399999999999998</v>
      </c>
      <c r="AF358" s="157">
        <f>IF('1a-Electricity'!$P$78="no","",ROUND(AD358,4))</f>
        <v>0.35399999999999998</v>
      </c>
      <c r="AG358" s="157">
        <f>IF('1a-Electricity'!$P$79="no","",ROUND(AD358,4))</f>
        <v>0.35399999999999998</v>
      </c>
      <c r="BC358" s="49"/>
      <c r="BL358" s="157">
        <f t="shared" si="22"/>
        <v>0.35300000000000026</v>
      </c>
      <c r="BM358" s="157">
        <f>IF('1b-NaturalGas'!$P$87="no","",ROUND(BL358,4))</f>
        <v>0.35299999999999998</v>
      </c>
      <c r="BN358" s="157">
        <f>IF('1b-NaturalGas'!$P$88="no","",ROUND(BL358,4))</f>
        <v>0.35299999999999998</v>
      </c>
      <c r="BO358" s="157">
        <f>IF('1b-NaturalGas'!$P$89="no","",ROUND(BL358,4))</f>
        <v>0.35299999999999998</v>
      </c>
      <c r="BP358" s="157">
        <f>IF('1b-NaturalGas'!$P$90="no","not applicable (based on previous answers)",ROUND(BL358,4))</f>
        <v>0.35299999999999998</v>
      </c>
      <c r="BQ358" s="157">
        <f>IF('1b-NaturalGas'!$P$91="no","not applicable (based on previous answers)",ROUND(BL358,4))</f>
        <v>0.35299999999999998</v>
      </c>
    </row>
    <row r="359" spans="15:69" x14ac:dyDescent="0.25">
      <c r="O359" s="49"/>
      <c r="AD359" s="157">
        <f t="shared" si="21"/>
        <v>0.35500000000000026</v>
      </c>
      <c r="AE359" s="157">
        <f>IF('1a-Electricity'!$P$77="no","",ROUND(AD359,4))</f>
        <v>0.35499999999999998</v>
      </c>
      <c r="AF359" s="157">
        <f>IF('1a-Electricity'!$P$78="no","",ROUND(AD359,4))</f>
        <v>0.35499999999999998</v>
      </c>
      <c r="AG359" s="157">
        <f>IF('1a-Electricity'!$P$79="no","",ROUND(AD359,4))</f>
        <v>0.35499999999999998</v>
      </c>
      <c r="BC359" s="49"/>
      <c r="BL359" s="157">
        <f t="shared" si="22"/>
        <v>0.35400000000000026</v>
      </c>
      <c r="BM359" s="157">
        <f>IF('1b-NaturalGas'!$P$87="no","",ROUND(BL359,4))</f>
        <v>0.35399999999999998</v>
      </c>
      <c r="BN359" s="157">
        <f>IF('1b-NaturalGas'!$P$88="no","",ROUND(BL359,4))</f>
        <v>0.35399999999999998</v>
      </c>
      <c r="BO359" s="157">
        <f>IF('1b-NaturalGas'!$P$89="no","",ROUND(BL359,4))</f>
        <v>0.35399999999999998</v>
      </c>
      <c r="BP359" s="157">
        <f>IF('1b-NaturalGas'!$P$90="no","not applicable (based on previous answers)",ROUND(BL359,4))</f>
        <v>0.35399999999999998</v>
      </c>
      <c r="BQ359" s="157">
        <f>IF('1b-NaturalGas'!$P$91="no","not applicable (based on previous answers)",ROUND(BL359,4))</f>
        <v>0.35399999999999998</v>
      </c>
    </row>
    <row r="360" spans="15:69" x14ac:dyDescent="0.25">
      <c r="O360" s="49"/>
      <c r="AD360" s="157">
        <f t="shared" si="21"/>
        <v>0.35600000000000026</v>
      </c>
      <c r="AE360" s="157">
        <f>IF('1a-Electricity'!$P$77="no","",ROUND(AD360,4))</f>
        <v>0.35599999999999998</v>
      </c>
      <c r="AF360" s="157">
        <f>IF('1a-Electricity'!$P$78="no","",ROUND(AD360,4))</f>
        <v>0.35599999999999998</v>
      </c>
      <c r="AG360" s="157">
        <f>IF('1a-Electricity'!$P$79="no","",ROUND(AD360,4))</f>
        <v>0.35599999999999998</v>
      </c>
      <c r="BC360" s="49"/>
      <c r="BL360" s="157">
        <f t="shared" si="22"/>
        <v>0.35500000000000026</v>
      </c>
      <c r="BM360" s="157">
        <f>IF('1b-NaturalGas'!$P$87="no","",ROUND(BL360,4))</f>
        <v>0.35499999999999998</v>
      </c>
      <c r="BN360" s="157">
        <f>IF('1b-NaturalGas'!$P$88="no","",ROUND(BL360,4))</f>
        <v>0.35499999999999998</v>
      </c>
      <c r="BO360" s="157">
        <f>IF('1b-NaturalGas'!$P$89="no","",ROUND(BL360,4))</f>
        <v>0.35499999999999998</v>
      </c>
      <c r="BP360" s="157">
        <f>IF('1b-NaturalGas'!$P$90="no","not applicable (based on previous answers)",ROUND(BL360,4))</f>
        <v>0.35499999999999998</v>
      </c>
      <c r="BQ360" s="157">
        <f>IF('1b-NaturalGas'!$P$91="no","not applicable (based on previous answers)",ROUND(BL360,4))</f>
        <v>0.35499999999999998</v>
      </c>
    </row>
    <row r="361" spans="15:69" x14ac:dyDescent="0.25">
      <c r="O361" s="49"/>
      <c r="AD361" s="157">
        <f t="shared" si="21"/>
        <v>0.35700000000000026</v>
      </c>
      <c r="AE361" s="157">
        <f>IF('1a-Electricity'!$P$77="no","",ROUND(AD361,4))</f>
        <v>0.35699999999999998</v>
      </c>
      <c r="AF361" s="157">
        <f>IF('1a-Electricity'!$P$78="no","",ROUND(AD361,4))</f>
        <v>0.35699999999999998</v>
      </c>
      <c r="AG361" s="157">
        <f>IF('1a-Electricity'!$P$79="no","",ROUND(AD361,4))</f>
        <v>0.35699999999999998</v>
      </c>
      <c r="BC361" s="49"/>
      <c r="BL361" s="157">
        <f t="shared" si="22"/>
        <v>0.35600000000000026</v>
      </c>
      <c r="BM361" s="157">
        <f>IF('1b-NaturalGas'!$P$87="no","",ROUND(BL361,4))</f>
        <v>0.35599999999999998</v>
      </c>
      <c r="BN361" s="157">
        <f>IF('1b-NaturalGas'!$P$88="no","",ROUND(BL361,4))</f>
        <v>0.35599999999999998</v>
      </c>
      <c r="BO361" s="157">
        <f>IF('1b-NaturalGas'!$P$89="no","",ROUND(BL361,4))</f>
        <v>0.35599999999999998</v>
      </c>
      <c r="BP361" s="157">
        <f>IF('1b-NaturalGas'!$P$90="no","not applicable (based on previous answers)",ROUND(BL361,4))</f>
        <v>0.35599999999999998</v>
      </c>
      <c r="BQ361" s="157">
        <f>IF('1b-NaturalGas'!$P$91="no","not applicable (based on previous answers)",ROUND(BL361,4))</f>
        <v>0.35599999999999998</v>
      </c>
    </row>
    <row r="362" spans="15:69" x14ac:dyDescent="0.25">
      <c r="O362" s="49"/>
      <c r="AD362" s="157">
        <f t="shared" si="21"/>
        <v>0.35800000000000026</v>
      </c>
      <c r="AE362" s="157">
        <f>IF('1a-Electricity'!$P$77="no","",ROUND(AD362,4))</f>
        <v>0.35799999999999998</v>
      </c>
      <c r="AF362" s="157">
        <f>IF('1a-Electricity'!$P$78="no","",ROUND(AD362,4))</f>
        <v>0.35799999999999998</v>
      </c>
      <c r="AG362" s="157">
        <f>IF('1a-Electricity'!$P$79="no","",ROUND(AD362,4))</f>
        <v>0.35799999999999998</v>
      </c>
      <c r="BC362" s="49"/>
      <c r="BL362" s="157">
        <f t="shared" si="22"/>
        <v>0.35700000000000026</v>
      </c>
      <c r="BM362" s="157">
        <f>IF('1b-NaturalGas'!$P$87="no","",ROUND(BL362,4))</f>
        <v>0.35699999999999998</v>
      </c>
      <c r="BN362" s="157">
        <f>IF('1b-NaturalGas'!$P$88="no","",ROUND(BL362,4))</f>
        <v>0.35699999999999998</v>
      </c>
      <c r="BO362" s="157">
        <f>IF('1b-NaturalGas'!$P$89="no","",ROUND(BL362,4))</f>
        <v>0.35699999999999998</v>
      </c>
      <c r="BP362" s="157">
        <f>IF('1b-NaturalGas'!$P$90="no","not applicable (based on previous answers)",ROUND(BL362,4))</f>
        <v>0.35699999999999998</v>
      </c>
      <c r="BQ362" s="157">
        <f>IF('1b-NaturalGas'!$P$91="no","not applicable (based on previous answers)",ROUND(BL362,4))</f>
        <v>0.35699999999999998</v>
      </c>
    </row>
    <row r="363" spans="15:69" x14ac:dyDescent="0.25">
      <c r="O363" s="49"/>
      <c r="AD363" s="157">
        <f t="shared" si="21"/>
        <v>0.35900000000000026</v>
      </c>
      <c r="AE363" s="157">
        <f>IF('1a-Electricity'!$P$77="no","",ROUND(AD363,4))</f>
        <v>0.35899999999999999</v>
      </c>
      <c r="AF363" s="157">
        <f>IF('1a-Electricity'!$P$78="no","",ROUND(AD363,4))</f>
        <v>0.35899999999999999</v>
      </c>
      <c r="AG363" s="157">
        <f>IF('1a-Electricity'!$P$79="no","",ROUND(AD363,4))</f>
        <v>0.35899999999999999</v>
      </c>
      <c r="BC363" s="49"/>
      <c r="BL363" s="157">
        <f t="shared" si="22"/>
        <v>0.35800000000000026</v>
      </c>
      <c r="BM363" s="157">
        <f>IF('1b-NaturalGas'!$P$87="no","",ROUND(BL363,4))</f>
        <v>0.35799999999999998</v>
      </c>
      <c r="BN363" s="157">
        <f>IF('1b-NaturalGas'!$P$88="no","",ROUND(BL363,4))</f>
        <v>0.35799999999999998</v>
      </c>
      <c r="BO363" s="157">
        <f>IF('1b-NaturalGas'!$P$89="no","",ROUND(BL363,4))</f>
        <v>0.35799999999999998</v>
      </c>
      <c r="BP363" s="157">
        <f>IF('1b-NaturalGas'!$P$90="no","not applicable (based on previous answers)",ROUND(BL363,4))</f>
        <v>0.35799999999999998</v>
      </c>
      <c r="BQ363" s="157">
        <f>IF('1b-NaturalGas'!$P$91="no","not applicable (based on previous answers)",ROUND(BL363,4))</f>
        <v>0.35799999999999998</v>
      </c>
    </row>
    <row r="364" spans="15:69" x14ac:dyDescent="0.25">
      <c r="O364" s="49"/>
      <c r="AD364" s="157">
        <f t="shared" si="21"/>
        <v>0.36000000000000026</v>
      </c>
      <c r="AE364" s="157">
        <f>IF('1a-Electricity'!$P$77="no","",ROUND(AD364,4))</f>
        <v>0.36</v>
      </c>
      <c r="AF364" s="157">
        <f>IF('1a-Electricity'!$P$78="no","",ROUND(AD364,4))</f>
        <v>0.36</v>
      </c>
      <c r="AG364" s="157">
        <f>IF('1a-Electricity'!$P$79="no","",ROUND(AD364,4))</f>
        <v>0.36</v>
      </c>
      <c r="BC364" s="49"/>
      <c r="BL364" s="157">
        <f t="shared" si="22"/>
        <v>0.35900000000000026</v>
      </c>
      <c r="BM364" s="157">
        <f>IF('1b-NaturalGas'!$P$87="no","",ROUND(BL364,4))</f>
        <v>0.35899999999999999</v>
      </c>
      <c r="BN364" s="157">
        <f>IF('1b-NaturalGas'!$P$88="no","",ROUND(BL364,4))</f>
        <v>0.35899999999999999</v>
      </c>
      <c r="BO364" s="157">
        <f>IF('1b-NaturalGas'!$P$89="no","",ROUND(BL364,4))</f>
        <v>0.35899999999999999</v>
      </c>
      <c r="BP364" s="157">
        <f>IF('1b-NaturalGas'!$P$90="no","not applicable (based on previous answers)",ROUND(BL364,4))</f>
        <v>0.35899999999999999</v>
      </c>
      <c r="BQ364" s="157">
        <f>IF('1b-NaturalGas'!$P$91="no","not applicable (based on previous answers)",ROUND(BL364,4))</f>
        <v>0.35899999999999999</v>
      </c>
    </row>
    <row r="365" spans="15:69" x14ac:dyDescent="0.25">
      <c r="O365" s="49"/>
      <c r="AD365" s="157">
        <f t="shared" si="21"/>
        <v>0.36100000000000027</v>
      </c>
      <c r="AE365" s="157">
        <f>IF('1a-Electricity'!$P$77="no","",ROUND(AD365,4))</f>
        <v>0.36099999999999999</v>
      </c>
      <c r="AF365" s="157">
        <f>IF('1a-Electricity'!$P$78="no","",ROUND(AD365,4))</f>
        <v>0.36099999999999999</v>
      </c>
      <c r="AG365" s="157">
        <f>IF('1a-Electricity'!$P$79="no","",ROUND(AD365,4))</f>
        <v>0.36099999999999999</v>
      </c>
      <c r="BC365" s="49"/>
      <c r="BL365" s="157">
        <f t="shared" si="22"/>
        <v>0.36000000000000026</v>
      </c>
      <c r="BM365" s="157">
        <f>IF('1b-NaturalGas'!$P$87="no","",ROUND(BL365,4))</f>
        <v>0.36</v>
      </c>
      <c r="BN365" s="157">
        <f>IF('1b-NaturalGas'!$P$88="no","",ROUND(BL365,4))</f>
        <v>0.36</v>
      </c>
      <c r="BO365" s="157">
        <f>IF('1b-NaturalGas'!$P$89="no","",ROUND(BL365,4))</f>
        <v>0.36</v>
      </c>
      <c r="BP365" s="157">
        <f>IF('1b-NaturalGas'!$P$90="no","not applicable (based on previous answers)",ROUND(BL365,4))</f>
        <v>0.36</v>
      </c>
      <c r="BQ365" s="157">
        <f>IF('1b-NaturalGas'!$P$91="no","not applicable (based on previous answers)",ROUND(BL365,4))</f>
        <v>0.36</v>
      </c>
    </row>
    <row r="366" spans="15:69" x14ac:dyDescent="0.25">
      <c r="O366" s="49"/>
      <c r="AD366" s="157">
        <f t="shared" si="21"/>
        <v>0.36200000000000027</v>
      </c>
      <c r="AE366" s="157">
        <f>IF('1a-Electricity'!$P$77="no","",ROUND(AD366,4))</f>
        <v>0.36199999999999999</v>
      </c>
      <c r="AF366" s="157">
        <f>IF('1a-Electricity'!$P$78="no","",ROUND(AD366,4))</f>
        <v>0.36199999999999999</v>
      </c>
      <c r="AG366" s="157">
        <f>IF('1a-Electricity'!$P$79="no","",ROUND(AD366,4))</f>
        <v>0.36199999999999999</v>
      </c>
      <c r="BC366" s="49"/>
      <c r="BL366" s="157">
        <f t="shared" si="22"/>
        <v>0.36100000000000027</v>
      </c>
      <c r="BM366" s="157">
        <f>IF('1b-NaturalGas'!$P$87="no","",ROUND(BL366,4))</f>
        <v>0.36099999999999999</v>
      </c>
      <c r="BN366" s="157">
        <f>IF('1b-NaturalGas'!$P$88="no","",ROUND(BL366,4))</f>
        <v>0.36099999999999999</v>
      </c>
      <c r="BO366" s="157">
        <f>IF('1b-NaturalGas'!$P$89="no","",ROUND(BL366,4))</f>
        <v>0.36099999999999999</v>
      </c>
      <c r="BP366" s="157">
        <f>IF('1b-NaturalGas'!$P$90="no","not applicable (based on previous answers)",ROUND(BL366,4))</f>
        <v>0.36099999999999999</v>
      </c>
      <c r="BQ366" s="157">
        <f>IF('1b-NaturalGas'!$P$91="no","not applicable (based on previous answers)",ROUND(BL366,4))</f>
        <v>0.36099999999999999</v>
      </c>
    </row>
    <row r="367" spans="15:69" x14ac:dyDescent="0.25">
      <c r="O367" s="49"/>
      <c r="AD367" s="157">
        <f t="shared" si="21"/>
        <v>0.36300000000000027</v>
      </c>
      <c r="AE367" s="157">
        <f>IF('1a-Electricity'!$P$77="no","",ROUND(AD367,4))</f>
        <v>0.36299999999999999</v>
      </c>
      <c r="AF367" s="157">
        <f>IF('1a-Electricity'!$P$78="no","",ROUND(AD367,4))</f>
        <v>0.36299999999999999</v>
      </c>
      <c r="AG367" s="157">
        <f>IF('1a-Electricity'!$P$79="no","",ROUND(AD367,4))</f>
        <v>0.36299999999999999</v>
      </c>
      <c r="BC367" s="49"/>
      <c r="BL367" s="157">
        <f t="shared" si="22"/>
        <v>0.36200000000000027</v>
      </c>
      <c r="BM367" s="157">
        <f>IF('1b-NaturalGas'!$P$87="no","",ROUND(BL367,4))</f>
        <v>0.36199999999999999</v>
      </c>
      <c r="BN367" s="157">
        <f>IF('1b-NaturalGas'!$P$88="no","",ROUND(BL367,4))</f>
        <v>0.36199999999999999</v>
      </c>
      <c r="BO367" s="157">
        <f>IF('1b-NaturalGas'!$P$89="no","",ROUND(BL367,4))</f>
        <v>0.36199999999999999</v>
      </c>
      <c r="BP367" s="157">
        <f>IF('1b-NaturalGas'!$P$90="no","not applicable (based on previous answers)",ROUND(BL367,4))</f>
        <v>0.36199999999999999</v>
      </c>
      <c r="BQ367" s="157">
        <f>IF('1b-NaturalGas'!$P$91="no","not applicable (based on previous answers)",ROUND(BL367,4))</f>
        <v>0.36199999999999999</v>
      </c>
    </row>
    <row r="368" spans="15:69" x14ac:dyDescent="0.25">
      <c r="O368" s="49"/>
      <c r="AD368" s="157">
        <f t="shared" si="21"/>
        <v>0.36400000000000027</v>
      </c>
      <c r="AE368" s="157">
        <f>IF('1a-Electricity'!$P$77="no","",ROUND(AD368,4))</f>
        <v>0.36399999999999999</v>
      </c>
      <c r="AF368" s="157">
        <f>IF('1a-Electricity'!$P$78="no","",ROUND(AD368,4))</f>
        <v>0.36399999999999999</v>
      </c>
      <c r="AG368" s="157">
        <f>IF('1a-Electricity'!$P$79="no","",ROUND(AD368,4))</f>
        <v>0.36399999999999999</v>
      </c>
      <c r="BC368" s="49"/>
      <c r="BL368" s="157">
        <f t="shared" si="22"/>
        <v>0.36300000000000027</v>
      </c>
      <c r="BM368" s="157">
        <f>IF('1b-NaturalGas'!$P$87="no","",ROUND(BL368,4))</f>
        <v>0.36299999999999999</v>
      </c>
      <c r="BN368" s="157">
        <f>IF('1b-NaturalGas'!$P$88="no","",ROUND(BL368,4))</f>
        <v>0.36299999999999999</v>
      </c>
      <c r="BO368" s="157">
        <f>IF('1b-NaturalGas'!$P$89="no","",ROUND(BL368,4))</f>
        <v>0.36299999999999999</v>
      </c>
      <c r="BP368" s="157">
        <f>IF('1b-NaturalGas'!$P$90="no","not applicable (based on previous answers)",ROUND(BL368,4))</f>
        <v>0.36299999999999999</v>
      </c>
      <c r="BQ368" s="157">
        <f>IF('1b-NaturalGas'!$P$91="no","not applicable (based on previous answers)",ROUND(BL368,4))</f>
        <v>0.36299999999999999</v>
      </c>
    </row>
    <row r="369" spans="15:69" x14ac:dyDescent="0.25">
      <c r="O369" s="49"/>
      <c r="AD369" s="157">
        <f t="shared" si="21"/>
        <v>0.36500000000000027</v>
      </c>
      <c r="AE369" s="157">
        <f>IF('1a-Electricity'!$P$77="no","",ROUND(AD369,4))</f>
        <v>0.36499999999999999</v>
      </c>
      <c r="AF369" s="157">
        <f>IF('1a-Electricity'!$P$78="no","",ROUND(AD369,4))</f>
        <v>0.36499999999999999</v>
      </c>
      <c r="AG369" s="157">
        <f>IF('1a-Electricity'!$P$79="no","",ROUND(AD369,4))</f>
        <v>0.36499999999999999</v>
      </c>
      <c r="BC369" s="49"/>
      <c r="BL369" s="157">
        <f t="shared" si="22"/>
        <v>0.36400000000000027</v>
      </c>
      <c r="BM369" s="157">
        <f>IF('1b-NaturalGas'!$P$87="no","",ROUND(BL369,4))</f>
        <v>0.36399999999999999</v>
      </c>
      <c r="BN369" s="157">
        <f>IF('1b-NaturalGas'!$P$88="no","",ROUND(BL369,4))</f>
        <v>0.36399999999999999</v>
      </c>
      <c r="BO369" s="157">
        <f>IF('1b-NaturalGas'!$P$89="no","",ROUND(BL369,4))</f>
        <v>0.36399999999999999</v>
      </c>
      <c r="BP369" s="157">
        <f>IF('1b-NaturalGas'!$P$90="no","not applicable (based on previous answers)",ROUND(BL369,4))</f>
        <v>0.36399999999999999</v>
      </c>
      <c r="BQ369" s="157">
        <f>IF('1b-NaturalGas'!$P$91="no","not applicable (based on previous answers)",ROUND(BL369,4))</f>
        <v>0.36399999999999999</v>
      </c>
    </row>
    <row r="370" spans="15:69" x14ac:dyDescent="0.25">
      <c r="O370" s="49"/>
      <c r="AD370" s="157">
        <f t="shared" si="21"/>
        <v>0.36600000000000027</v>
      </c>
      <c r="AE370" s="157">
        <f>IF('1a-Electricity'!$P$77="no","",ROUND(AD370,4))</f>
        <v>0.36599999999999999</v>
      </c>
      <c r="AF370" s="157">
        <f>IF('1a-Electricity'!$P$78="no","",ROUND(AD370,4))</f>
        <v>0.36599999999999999</v>
      </c>
      <c r="AG370" s="157">
        <f>IF('1a-Electricity'!$P$79="no","",ROUND(AD370,4))</f>
        <v>0.36599999999999999</v>
      </c>
      <c r="BC370" s="49"/>
      <c r="BL370" s="157">
        <f t="shared" si="22"/>
        <v>0.36500000000000027</v>
      </c>
      <c r="BM370" s="157">
        <f>IF('1b-NaturalGas'!$P$87="no","",ROUND(BL370,4))</f>
        <v>0.36499999999999999</v>
      </c>
      <c r="BN370" s="157">
        <f>IF('1b-NaturalGas'!$P$88="no","",ROUND(BL370,4))</f>
        <v>0.36499999999999999</v>
      </c>
      <c r="BO370" s="157">
        <f>IF('1b-NaturalGas'!$P$89="no","",ROUND(BL370,4))</f>
        <v>0.36499999999999999</v>
      </c>
      <c r="BP370" s="157">
        <f>IF('1b-NaturalGas'!$P$90="no","not applicable (based on previous answers)",ROUND(BL370,4))</f>
        <v>0.36499999999999999</v>
      </c>
      <c r="BQ370" s="157">
        <f>IF('1b-NaturalGas'!$P$91="no","not applicable (based on previous answers)",ROUND(BL370,4))</f>
        <v>0.36499999999999999</v>
      </c>
    </row>
    <row r="371" spans="15:69" x14ac:dyDescent="0.25">
      <c r="O371" s="49"/>
      <c r="AD371" s="157">
        <f t="shared" si="21"/>
        <v>0.36700000000000027</v>
      </c>
      <c r="AE371" s="157">
        <f>IF('1a-Electricity'!$P$77="no","",ROUND(AD371,4))</f>
        <v>0.36699999999999999</v>
      </c>
      <c r="AF371" s="157">
        <f>IF('1a-Electricity'!$P$78="no","",ROUND(AD371,4))</f>
        <v>0.36699999999999999</v>
      </c>
      <c r="AG371" s="157">
        <f>IF('1a-Electricity'!$P$79="no","",ROUND(AD371,4))</f>
        <v>0.36699999999999999</v>
      </c>
      <c r="BC371" s="49"/>
      <c r="BL371" s="157">
        <f t="shared" si="22"/>
        <v>0.36600000000000027</v>
      </c>
      <c r="BM371" s="157">
        <f>IF('1b-NaturalGas'!$P$87="no","",ROUND(BL371,4))</f>
        <v>0.36599999999999999</v>
      </c>
      <c r="BN371" s="157">
        <f>IF('1b-NaturalGas'!$P$88="no","",ROUND(BL371,4))</f>
        <v>0.36599999999999999</v>
      </c>
      <c r="BO371" s="157">
        <f>IF('1b-NaturalGas'!$P$89="no","",ROUND(BL371,4))</f>
        <v>0.36599999999999999</v>
      </c>
      <c r="BP371" s="157">
        <f>IF('1b-NaturalGas'!$P$90="no","not applicable (based on previous answers)",ROUND(BL371,4))</f>
        <v>0.36599999999999999</v>
      </c>
      <c r="BQ371" s="157">
        <f>IF('1b-NaturalGas'!$P$91="no","not applicable (based on previous answers)",ROUND(BL371,4))</f>
        <v>0.36599999999999999</v>
      </c>
    </row>
    <row r="372" spans="15:69" x14ac:dyDescent="0.25">
      <c r="O372" s="49"/>
      <c r="AD372" s="157">
        <f t="shared" si="21"/>
        <v>0.36800000000000027</v>
      </c>
      <c r="AE372" s="157">
        <f>IF('1a-Electricity'!$P$77="no","",ROUND(AD372,4))</f>
        <v>0.36799999999999999</v>
      </c>
      <c r="AF372" s="157">
        <f>IF('1a-Electricity'!$P$78="no","",ROUND(AD372,4))</f>
        <v>0.36799999999999999</v>
      </c>
      <c r="AG372" s="157">
        <f>IF('1a-Electricity'!$P$79="no","",ROUND(AD372,4))</f>
        <v>0.36799999999999999</v>
      </c>
      <c r="BC372" s="49"/>
      <c r="BL372" s="157">
        <f t="shared" si="22"/>
        <v>0.36700000000000027</v>
      </c>
      <c r="BM372" s="157">
        <f>IF('1b-NaturalGas'!$P$87="no","",ROUND(BL372,4))</f>
        <v>0.36699999999999999</v>
      </c>
      <c r="BN372" s="157">
        <f>IF('1b-NaturalGas'!$P$88="no","",ROUND(BL372,4))</f>
        <v>0.36699999999999999</v>
      </c>
      <c r="BO372" s="157">
        <f>IF('1b-NaturalGas'!$P$89="no","",ROUND(BL372,4))</f>
        <v>0.36699999999999999</v>
      </c>
      <c r="BP372" s="157">
        <f>IF('1b-NaturalGas'!$P$90="no","not applicable (based on previous answers)",ROUND(BL372,4))</f>
        <v>0.36699999999999999</v>
      </c>
      <c r="BQ372" s="157">
        <f>IF('1b-NaturalGas'!$P$91="no","not applicable (based on previous answers)",ROUND(BL372,4))</f>
        <v>0.36699999999999999</v>
      </c>
    </row>
    <row r="373" spans="15:69" x14ac:dyDescent="0.25">
      <c r="O373" s="49"/>
      <c r="AD373" s="157">
        <f t="shared" si="21"/>
        <v>0.36900000000000027</v>
      </c>
      <c r="AE373" s="157">
        <f>IF('1a-Electricity'!$P$77="no","",ROUND(AD373,4))</f>
        <v>0.36899999999999999</v>
      </c>
      <c r="AF373" s="157">
        <f>IF('1a-Electricity'!$P$78="no","",ROUND(AD373,4))</f>
        <v>0.36899999999999999</v>
      </c>
      <c r="AG373" s="157">
        <f>IF('1a-Electricity'!$P$79="no","",ROUND(AD373,4))</f>
        <v>0.36899999999999999</v>
      </c>
      <c r="BC373" s="49"/>
      <c r="BL373" s="157">
        <f t="shared" si="22"/>
        <v>0.36800000000000027</v>
      </c>
      <c r="BM373" s="157">
        <f>IF('1b-NaturalGas'!$P$87="no","",ROUND(BL373,4))</f>
        <v>0.36799999999999999</v>
      </c>
      <c r="BN373" s="157">
        <f>IF('1b-NaturalGas'!$P$88="no","",ROUND(BL373,4))</f>
        <v>0.36799999999999999</v>
      </c>
      <c r="BO373" s="157">
        <f>IF('1b-NaturalGas'!$P$89="no","",ROUND(BL373,4))</f>
        <v>0.36799999999999999</v>
      </c>
      <c r="BP373" s="157">
        <f>IF('1b-NaturalGas'!$P$90="no","not applicable (based on previous answers)",ROUND(BL373,4))</f>
        <v>0.36799999999999999</v>
      </c>
      <c r="BQ373" s="157">
        <f>IF('1b-NaturalGas'!$P$91="no","not applicable (based on previous answers)",ROUND(BL373,4))</f>
        <v>0.36799999999999999</v>
      </c>
    </row>
    <row r="374" spans="15:69" x14ac:dyDescent="0.25">
      <c r="O374" s="49"/>
      <c r="AD374" s="157">
        <f t="shared" si="21"/>
        <v>0.37000000000000027</v>
      </c>
      <c r="AE374" s="157">
        <f>IF('1a-Electricity'!$P$77="no","",ROUND(AD374,4))</f>
        <v>0.37</v>
      </c>
      <c r="AF374" s="157">
        <f>IF('1a-Electricity'!$P$78="no","",ROUND(AD374,4))</f>
        <v>0.37</v>
      </c>
      <c r="AG374" s="157">
        <f>IF('1a-Electricity'!$P$79="no","",ROUND(AD374,4))</f>
        <v>0.37</v>
      </c>
      <c r="BC374" s="49"/>
      <c r="BL374" s="157">
        <f t="shared" si="22"/>
        <v>0.36900000000000027</v>
      </c>
      <c r="BM374" s="157">
        <f>IF('1b-NaturalGas'!$P$87="no","",ROUND(BL374,4))</f>
        <v>0.36899999999999999</v>
      </c>
      <c r="BN374" s="157">
        <f>IF('1b-NaturalGas'!$P$88="no","",ROUND(BL374,4))</f>
        <v>0.36899999999999999</v>
      </c>
      <c r="BO374" s="157">
        <f>IF('1b-NaturalGas'!$P$89="no","",ROUND(BL374,4))</f>
        <v>0.36899999999999999</v>
      </c>
      <c r="BP374" s="157">
        <f>IF('1b-NaturalGas'!$P$90="no","not applicable (based on previous answers)",ROUND(BL374,4))</f>
        <v>0.36899999999999999</v>
      </c>
      <c r="BQ374" s="157">
        <f>IF('1b-NaturalGas'!$P$91="no","not applicable (based on previous answers)",ROUND(BL374,4))</f>
        <v>0.36899999999999999</v>
      </c>
    </row>
    <row r="375" spans="15:69" x14ac:dyDescent="0.25">
      <c r="O375" s="49"/>
      <c r="AD375" s="157">
        <f t="shared" si="21"/>
        <v>0.37100000000000027</v>
      </c>
      <c r="AE375" s="157">
        <f>IF('1a-Electricity'!$P$77="no","",ROUND(AD375,4))</f>
        <v>0.371</v>
      </c>
      <c r="AF375" s="157">
        <f>IF('1a-Electricity'!$P$78="no","",ROUND(AD375,4))</f>
        <v>0.371</v>
      </c>
      <c r="AG375" s="157">
        <f>IF('1a-Electricity'!$P$79="no","",ROUND(AD375,4))</f>
        <v>0.371</v>
      </c>
      <c r="BC375" s="49"/>
      <c r="BL375" s="157">
        <f t="shared" si="22"/>
        <v>0.37000000000000027</v>
      </c>
      <c r="BM375" s="157">
        <f>IF('1b-NaturalGas'!$P$87="no","",ROUND(BL375,4))</f>
        <v>0.37</v>
      </c>
      <c r="BN375" s="157">
        <f>IF('1b-NaturalGas'!$P$88="no","",ROUND(BL375,4))</f>
        <v>0.37</v>
      </c>
      <c r="BO375" s="157">
        <f>IF('1b-NaturalGas'!$P$89="no","",ROUND(BL375,4))</f>
        <v>0.37</v>
      </c>
      <c r="BP375" s="157">
        <f>IF('1b-NaturalGas'!$P$90="no","not applicable (based on previous answers)",ROUND(BL375,4))</f>
        <v>0.37</v>
      </c>
      <c r="BQ375" s="157">
        <f>IF('1b-NaturalGas'!$P$91="no","not applicable (based on previous answers)",ROUND(BL375,4))</f>
        <v>0.37</v>
      </c>
    </row>
    <row r="376" spans="15:69" x14ac:dyDescent="0.25">
      <c r="O376" s="49"/>
      <c r="AD376" s="157">
        <f t="shared" si="21"/>
        <v>0.37200000000000027</v>
      </c>
      <c r="AE376" s="157">
        <f>IF('1a-Electricity'!$P$77="no","",ROUND(AD376,4))</f>
        <v>0.372</v>
      </c>
      <c r="AF376" s="157">
        <f>IF('1a-Electricity'!$P$78="no","",ROUND(AD376,4))</f>
        <v>0.372</v>
      </c>
      <c r="AG376" s="157">
        <f>IF('1a-Electricity'!$P$79="no","",ROUND(AD376,4))</f>
        <v>0.372</v>
      </c>
      <c r="BC376" s="49"/>
      <c r="BL376" s="157">
        <f t="shared" si="22"/>
        <v>0.37100000000000027</v>
      </c>
      <c r="BM376" s="157">
        <f>IF('1b-NaturalGas'!$P$87="no","",ROUND(BL376,4))</f>
        <v>0.371</v>
      </c>
      <c r="BN376" s="157">
        <f>IF('1b-NaturalGas'!$P$88="no","",ROUND(BL376,4))</f>
        <v>0.371</v>
      </c>
      <c r="BO376" s="157">
        <f>IF('1b-NaturalGas'!$P$89="no","",ROUND(BL376,4))</f>
        <v>0.371</v>
      </c>
      <c r="BP376" s="157">
        <f>IF('1b-NaturalGas'!$P$90="no","not applicable (based on previous answers)",ROUND(BL376,4))</f>
        <v>0.371</v>
      </c>
      <c r="BQ376" s="157">
        <f>IF('1b-NaturalGas'!$P$91="no","not applicable (based on previous answers)",ROUND(BL376,4))</f>
        <v>0.371</v>
      </c>
    </row>
    <row r="377" spans="15:69" x14ac:dyDescent="0.25">
      <c r="O377" s="49"/>
      <c r="AD377" s="157">
        <f t="shared" si="21"/>
        <v>0.37300000000000028</v>
      </c>
      <c r="AE377" s="157">
        <f>IF('1a-Electricity'!$P$77="no","",ROUND(AD377,4))</f>
        <v>0.373</v>
      </c>
      <c r="AF377" s="157">
        <f>IF('1a-Electricity'!$P$78="no","",ROUND(AD377,4))</f>
        <v>0.373</v>
      </c>
      <c r="AG377" s="157">
        <f>IF('1a-Electricity'!$P$79="no","",ROUND(AD377,4))</f>
        <v>0.373</v>
      </c>
      <c r="BC377" s="49"/>
      <c r="BL377" s="157">
        <f t="shared" si="22"/>
        <v>0.37200000000000027</v>
      </c>
      <c r="BM377" s="157">
        <f>IF('1b-NaturalGas'!$P$87="no","",ROUND(BL377,4))</f>
        <v>0.372</v>
      </c>
      <c r="BN377" s="157">
        <f>IF('1b-NaturalGas'!$P$88="no","",ROUND(BL377,4))</f>
        <v>0.372</v>
      </c>
      <c r="BO377" s="157">
        <f>IF('1b-NaturalGas'!$P$89="no","",ROUND(BL377,4))</f>
        <v>0.372</v>
      </c>
      <c r="BP377" s="157">
        <f>IF('1b-NaturalGas'!$P$90="no","not applicable (based on previous answers)",ROUND(BL377,4))</f>
        <v>0.372</v>
      </c>
      <c r="BQ377" s="157">
        <f>IF('1b-NaturalGas'!$P$91="no","not applicable (based on previous answers)",ROUND(BL377,4))</f>
        <v>0.372</v>
      </c>
    </row>
    <row r="378" spans="15:69" x14ac:dyDescent="0.25">
      <c r="O378" s="49"/>
      <c r="AD378" s="157">
        <f t="shared" si="21"/>
        <v>0.37400000000000028</v>
      </c>
      <c r="AE378" s="157">
        <f>IF('1a-Electricity'!$P$77="no","",ROUND(AD378,4))</f>
        <v>0.374</v>
      </c>
      <c r="AF378" s="157">
        <f>IF('1a-Electricity'!$P$78="no","",ROUND(AD378,4))</f>
        <v>0.374</v>
      </c>
      <c r="AG378" s="157">
        <f>IF('1a-Electricity'!$P$79="no","",ROUND(AD378,4))</f>
        <v>0.374</v>
      </c>
      <c r="BC378" s="49"/>
      <c r="BL378" s="157">
        <f t="shared" si="22"/>
        <v>0.37300000000000028</v>
      </c>
      <c r="BM378" s="157">
        <f>IF('1b-NaturalGas'!$P$87="no","",ROUND(BL378,4))</f>
        <v>0.373</v>
      </c>
      <c r="BN378" s="157">
        <f>IF('1b-NaturalGas'!$P$88="no","",ROUND(BL378,4))</f>
        <v>0.373</v>
      </c>
      <c r="BO378" s="157">
        <f>IF('1b-NaturalGas'!$P$89="no","",ROUND(BL378,4))</f>
        <v>0.373</v>
      </c>
      <c r="BP378" s="157">
        <f>IF('1b-NaturalGas'!$P$90="no","not applicable (based on previous answers)",ROUND(BL378,4))</f>
        <v>0.373</v>
      </c>
      <c r="BQ378" s="157">
        <f>IF('1b-NaturalGas'!$P$91="no","not applicable (based on previous answers)",ROUND(BL378,4))</f>
        <v>0.373</v>
      </c>
    </row>
    <row r="379" spans="15:69" x14ac:dyDescent="0.25">
      <c r="O379" s="49"/>
      <c r="AD379" s="157">
        <f t="shared" si="21"/>
        <v>0.37500000000000028</v>
      </c>
      <c r="AE379" s="157">
        <f>IF('1a-Electricity'!$P$77="no","",ROUND(AD379,4))</f>
        <v>0.375</v>
      </c>
      <c r="AF379" s="157">
        <f>IF('1a-Electricity'!$P$78="no","",ROUND(AD379,4))</f>
        <v>0.375</v>
      </c>
      <c r="AG379" s="157">
        <f>IF('1a-Electricity'!$P$79="no","",ROUND(AD379,4))</f>
        <v>0.375</v>
      </c>
      <c r="BC379" s="49"/>
      <c r="BL379" s="157">
        <f t="shared" si="22"/>
        <v>0.37400000000000028</v>
      </c>
      <c r="BM379" s="157">
        <f>IF('1b-NaturalGas'!$P$87="no","",ROUND(BL379,4))</f>
        <v>0.374</v>
      </c>
      <c r="BN379" s="157">
        <f>IF('1b-NaturalGas'!$P$88="no","",ROUND(BL379,4))</f>
        <v>0.374</v>
      </c>
      <c r="BO379" s="157">
        <f>IF('1b-NaturalGas'!$P$89="no","",ROUND(BL379,4))</f>
        <v>0.374</v>
      </c>
      <c r="BP379" s="157">
        <f>IF('1b-NaturalGas'!$P$90="no","not applicable (based on previous answers)",ROUND(BL379,4))</f>
        <v>0.374</v>
      </c>
      <c r="BQ379" s="157">
        <f>IF('1b-NaturalGas'!$P$91="no","not applicable (based on previous answers)",ROUND(BL379,4))</f>
        <v>0.374</v>
      </c>
    </row>
    <row r="380" spans="15:69" x14ac:dyDescent="0.25">
      <c r="O380" s="49"/>
      <c r="AD380" s="157">
        <f t="shared" si="21"/>
        <v>0.37600000000000028</v>
      </c>
      <c r="AE380" s="157">
        <f>IF('1a-Electricity'!$P$77="no","",ROUND(AD380,4))</f>
        <v>0.376</v>
      </c>
      <c r="AF380" s="157">
        <f>IF('1a-Electricity'!$P$78="no","",ROUND(AD380,4))</f>
        <v>0.376</v>
      </c>
      <c r="AG380" s="157">
        <f>IF('1a-Electricity'!$P$79="no","",ROUND(AD380,4))</f>
        <v>0.376</v>
      </c>
      <c r="BC380" s="49"/>
      <c r="BL380" s="157">
        <f t="shared" si="22"/>
        <v>0.37500000000000028</v>
      </c>
      <c r="BM380" s="157">
        <f>IF('1b-NaturalGas'!$P$87="no","",ROUND(BL380,4))</f>
        <v>0.375</v>
      </c>
      <c r="BN380" s="157">
        <f>IF('1b-NaturalGas'!$P$88="no","",ROUND(BL380,4))</f>
        <v>0.375</v>
      </c>
      <c r="BO380" s="157">
        <f>IF('1b-NaturalGas'!$P$89="no","",ROUND(BL380,4))</f>
        <v>0.375</v>
      </c>
      <c r="BP380" s="157">
        <f>IF('1b-NaturalGas'!$P$90="no","not applicable (based on previous answers)",ROUND(BL380,4))</f>
        <v>0.375</v>
      </c>
      <c r="BQ380" s="157">
        <f>IF('1b-NaturalGas'!$P$91="no","not applicable (based on previous answers)",ROUND(BL380,4))</f>
        <v>0.375</v>
      </c>
    </row>
    <row r="381" spans="15:69" x14ac:dyDescent="0.25">
      <c r="O381" s="49"/>
      <c r="AD381" s="157">
        <f t="shared" ref="AD381:AD444" si="23">AD380+0.001</f>
        <v>0.37700000000000028</v>
      </c>
      <c r="AE381" s="157">
        <f>IF('1a-Electricity'!$P$77="no","",ROUND(AD381,4))</f>
        <v>0.377</v>
      </c>
      <c r="AF381" s="157">
        <f>IF('1a-Electricity'!$P$78="no","",ROUND(AD381,4))</f>
        <v>0.377</v>
      </c>
      <c r="AG381" s="157">
        <f>IF('1a-Electricity'!$P$79="no","",ROUND(AD381,4))</f>
        <v>0.377</v>
      </c>
      <c r="BC381" s="49"/>
      <c r="BL381" s="157">
        <f t="shared" si="22"/>
        <v>0.37600000000000028</v>
      </c>
      <c r="BM381" s="157">
        <f>IF('1b-NaturalGas'!$P$87="no","",ROUND(BL381,4))</f>
        <v>0.376</v>
      </c>
      <c r="BN381" s="157">
        <f>IF('1b-NaturalGas'!$P$88="no","",ROUND(BL381,4))</f>
        <v>0.376</v>
      </c>
      <c r="BO381" s="157">
        <f>IF('1b-NaturalGas'!$P$89="no","",ROUND(BL381,4))</f>
        <v>0.376</v>
      </c>
      <c r="BP381" s="157">
        <f>IF('1b-NaturalGas'!$P$90="no","not applicable (based on previous answers)",ROUND(BL381,4))</f>
        <v>0.376</v>
      </c>
      <c r="BQ381" s="157">
        <f>IF('1b-NaturalGas'!$P$91="no","not applicable (based on previous answers)",ROUND(BL381,4))</f>
        <v>0.376</v>
      </c>
    </row>
    <row r="382" spans="15:69" x14ac:dyDescent="0.25">
      <c r="O382" s="49"/>
      <c r="AD382" s="157">
        <f t="shared" si="23"/>
        <v>0.37800000000000028</v>
      </c>
      <c r="AE382" s="157">
        <f>IF('1a-Electricity'!$P$77="no","",ROUND(AD382,4))</f>
        <v>0.378</v>
      </c>
      <c r="AF382" s="157">
        <f>IF('1a-Electricity'!$P$78="no","",ROUND(AD382,4))</f>
        <v>0.378</v>
      </c>
      <c r="AG382" s="157">
        <f>IF('1a-Electricity'!$P$79="no","",ROUND(AD382,4))</f>
        <v>0.378</v>
      </c>
      <c r="BC382" s="49"/>
      <c r="BL382" s="157">
        <f t="shared" ref="BL382:BL445" si="24">BL381+0.001</f>
        <v>0.37700000000000028</v>
      </c>
      <c r="BM382" s="157">
        <f>IF('1b-NaturalGas'!$P$87="no","",ROUND(BL382,4))</f>
        <v>0.377</v>
      </c>
      <c r="BN382" s="157">
        <f>IF('1b-NaturalGas'!$P$88="no","",ROUND(BL382,4))</f>
        <v>0.377</v>
      </c>
      <c r="BO382" s="157">
        <f>IF('1b-NaturalGas'!$P$89="no","",ROUND(BL382,4))</f>
        <v>0.377</v>
      </c>
      <c r="BP382" s="157">
        <f>IF('1b-NaturalGas'!$P$90="no","not applicable (based on previous answers)",ROUND(BL382,4))</f>
        <v>0.377</v>
      </c>
      <c r="BQ382" s="157">
        <f>IF('1b-NaturalGas'!$P$91="no","not applicable (based on previous answers)",ROUND(BL382,4))</f>
        <v>0.377</v>
      </c>
    </row>
    <row r="383" spans="15:69" x14ac:dyDescent="0.25">
      <c r="O383" s="49"/>
      <c r="AD383" s="157">
        <f t="shared" si="23"/>
        <v>0.37900000000000028</v>
      </c>
      <c r="AE383" s="157">
        <f>IF('1a-Electricity'!$P$77="no","",ROUND(AD383,4))</f>
        <v>0.379</v>
      </c>
      <c r="AF383" s="157">
        <f>IF('1a-Electricity'!$P$78="no","",ROUND(AD383,4))</f>
        <v>0.379</v>
      </c>
      <c r="AG383" s="157">
        <f>IF('1a-Electricity'!$P$79="no","",ROUND(AD383,4))</f>
        <v>0.379</v>
      </c>
      <c r="BC383" s="49"/>
      <c r="BL383" s="157">
        <f t="shared" si="24"/>
        <v>0.37800000000000028</v>
      </c>
      <c r="BM383" s="157">
        <f>IF('1b-NaturalGas'!$P$87="no","",ROUND(BL383,4))</f>
        <v>0.378</v>
      </c>
      <c r="BN383" s="157">
        <f>IF('1b-NaturalGas'!$P$88="no","",ROUND(BL383,4))</f>
        <v>0.378</v>
      </c>
      <c r="BO383" s="157">
        <f>IF('1b-NaturalGas'!$P$89="no","",ROUND(BL383,4))</f>
        <v>0.378</v>
      </c>
      <c r="BP383" s="157">
        <f>IF('1b-NaturalGas'!$P$90="no","not applicable (based on previous answers)",ROUND(BL383,4))</f>
        <v>0.378</v>
      </c>
      <c r="BQ383" s="157">
        <f>IF('1b-NaturalGas'!$P$91="no","not applicable (based on previous answers)",ROUND(BL383,4))</f>
        <v>0.378</v>
      </c>
    </row>
    <row r="384" spans="15:69" x14ac:dyDescent="0.25">
      <c r="O384" s="49"/>
      <c r="AD384" s="157">
        <f t="shared" si="23"/>
        <v>0.38000000000000028</v>
      </c>
      <c r="AE384" s="157">
        <f>IF('1a-Electricity'!$P$77="no","",ROUND(AD384,4))</f>
        <v>0.38</v>
      </c>
      <c r="AF384" s="157">
        <f>IF('1a-Electricity'!$P$78="no","",ROUND(AD384,4))</f>
        <v>0.38</v>
      </c>
      <c r="AG384" s="157">
        <f>IF('1a-Electricity'!$P$79="no","",ROUND(AD384,4))</f>
        <v>0.38</v>
      </c>
      <c r="BC384" s="49"/>
      <c r="BL384" s="157">
        <f t="shared" si="24"/>
        <v>0.37900000000000028</v>
      </c>
      <c r="BM384" s="157">
        <f>IF('1b-NaturalGas'!$P$87="no","",ROUND(BL384,4))</f>
        <v>0.379</v>
      </c>
      <c r="BN384" s="157">
        <f>IF('1b-NaturalGas'!$P$88="no","",ROUND(BL384,4))</f>
        <v>0.379</v>
      </c>
      <c r="BO384" s="157">
        <f>IF('1b-NaturalGas'!$P$89="no","",ROUND(BL384,4))</f>
        <v>0.379</v>
      </c>
      <c r="BP384" s="157">
        <f>IF('1b-NaturalGas'!$P$90="no","not applicable (based on previous answers)",ROUND(BL384,4))</f>
        <v>0.379</v>
      </c>
      <c r="BQ384" s="157">
        <f>IF('1b-NaturalGas'!$P$91="no","not applicable (based on previous answers)",ROUND(BL384,4))</f>
        <v>0.379</v>
      </c>
    </row>
    <row r="385" spans="15:69" x14ac:dyDescent="0.25">
      <c r="O385" s="49"/>
      <c r="AD385" s="157">
        <f t="shared" si="23"/>
        <v>0.38100000000000028</v>
      </c>
      <c r="AE385" s="157">
        <f>IF('1a-Electricity'!$P$77="no","",ROUND(AD385,4))</f>
        <v>0.38100000000000001</v>
      </c>
      <c r="AF385" s="157">
        <f>IF('1a-Electricity'!$P$78="no","",ROUND(AD385,4))</f>
        <v>0.38100000000000001</v>
      </c>
      <c r="AG385" s="157">
        <f>IF('1a-Electricity'!$P$79="no","",ROUND(AD385,4))</f>
        <v>0.38100000000000001</v>
      </c>
      <c r="BC385" s="49"/>
      <c r="BL385" s="157">
        <f t="shared" si="24"/>
        <v>0.38000000000000028</v>
      </c>
      <c r="BM385" s="157">
        <f>IF('1b-NaturalGas'!$P$87="no","",ROUND(BL385,4))</f>
        <v>0.38</v>
      </c>
      <c r="BN385" s="157">
        <f>IF('1b-NaturalGas'!$P$88="no","",ROUND(BL385,4))</f>
        <v>0.38</v>
      </c>
      <c r="BO385" s="157">
        <f>IF('1b-NaturalGas'!$P$89="no","",ROUND(BL385,4))</f>
        <v>0.38</v>
      </c>
      <c r="BP385" s="157">
        <f>IF('1b-NaturalGas'!$P$90="no","not applicable (based on previous answers)",ROUND(BL385,4))</f>
        <v>0.38</v>
      </c>
      <c r="BQ385" s="157">
        <f>IF('1b-NaturalGas'!$P$91="no","not applicable (based on previous answers)",ROUND(BL385,4))</f>
        <v>0.38</v>
      </c>
    </row>
    <row r="386" spans="15:69" x14ac:dyDescent="0.25">
      <c r="O386" s="49"/>
      <c r="AD386" s="157">
        <f t="shared" si="23"/>
        <v>0.38200000000000028</v>
      </c>
      <c r="AE386" s="157">
        <f>IF('1a-Electricity'!$P$77="no","",ROUND(AD386,4))</f>
        <v>0.38200000000000001</v>
      </c>
      <c r="AF386" s="157">
        <f>IF('1a-Electricity'!$P$78="no","",ROUND(AD386,4))</f>
        <v>0.38200000000000001</v>
      </c>
      <c r="AG386" s="157">
        <f>IF('1a-Electricity'!$P$79="no","",ROUND(AD386,4))</f>
        <v>0.38200000000000001</v>
      </c>
      <c r="BC386" s="49"/>
      <c r="BL386" s="157">
        <f t="shared" si="24"/>
        <v>0.38100000000000028</v>
      </c>
      <c r="BM386" s="157">
        <f>IF('1b-NaturalGas'!$P$87="no","",ROUND(BL386,4))</f>
        <v>0.38100000000000001</v>
      </c>
      <c r="BN386" s="157">
        <f>IF('1b-NaturalGas'!$P$88="no","",ROUND(BL386,4))</f>
        <v>0.38100000000000001</v>
      </c>
      <c r="BO386" s="157">
        <f>IF('1b-NaturalGas'!$P$89="no","",ROUND(BL386,4))</f>
        <v>0.38100000000000001</v>
      </c>
      <c r="BP386" s="157">
        <f>IF('1b-NaturalGas'!$P$90="no","not applicable (based on previous answers)",ROUND(BL386,4))</f>
        <v>0.38100000000000001</v>
      </c>
      <c r="BQ386" s="157">
        <f>IF('1b-NaturalGas'!$P$91="no","not applicable (based on previous answers)",ROUND(BL386,4))</f>
        <v>0.38100000000000001</v>
      </c>
    </row>
    <row r="387" spans="15:69" x14ac:dyDescent="0.25">
      <c r="O387" s="49"/>
      <c r="AD387" s="157">
        <f t="shared" si="23"/>
        <v>0.38300000000000028</v>
      </c>
      <c r="AE387" s="157">
        <f>IF('1a-Electricity'!$P$77="no","",ROUND(AD387,4))</f>
        <v>0.38300000000000001</v>
      </c>
      <c r="AF387" s="157">
        <f>IF('1a-Electricity'!$P$78="no","",ROUND(AD387,4))</f>
        <v>0.38300000000000001</v>
      </c>
      <c r="AG387" s="157">
        <f>IF('1a-Electricity'!$P$79="no","",ROUND(AD387,4))</f>
        <v>0.38300000000000001</v>
      </c>
      <c r="BC387" s="49"/>
      <c r="BL387" s="157">
        <f t="shared" si="24"/>
        <v>0.38200000000000028</v>
      </c>
      <c r="BM387" s="157">
        <f>IF('1b-NaturalGas'!$P$87="no","",ROUND(BL387,4))</f>
        <v>0.38200000000000001</v>
      </c>
      <c r="BN387" s="157">
        <f>IF('1b-NaturalGas'!$P$88="no","",ROUND(BL387,4))</f>
        <v>0.38200000000000001</v>
      </c>
      <c r="BO387" s="157">
        <f>IF('1b-NaturalGas'!$P$89="no","",ROUND(BL387,4))</f>
        <v>0.38200000000000001</v>
      </c>
      <c r="BP387" s="157">
        <f>IF('1b-NaturalGas'!$P$90="no","not applicable (based on previous answers)",ROUND(BL387,4))</f>
        <v>0.38200000000000001</v>
      </c>
      <c r="BQ387" s="157">
        <f>IF('1b-NaturalGas'!$P$91="no","not applicable (based on previous answers)",ROUND(BL387,4))</f>
        <v>0.38200000000000001</v>
      </c>
    </row>
    <row r="388" spans="15:69" x14ac:dyDescent="0.25">
      <c r="O388" s="49"/>
      <c r="AD388" s="157">
        <f t="shared" si="23"/>
        <v>0.38400000000000029</v>
      </c>
      <c r="AE388" s="157">
        <f>IF('1a-Electricity'!$P$77="no","",ROUND(AD388,4))</f>
        <v>0.38400000000000001</v>
      </c>
      <c r="AF388" s="157">
        <f>IF('1a-Electricity'!$P$78="no","",ROUND(AD388,4))</f>
        <v>0.38400000000000001</v>
      </c>
      <c r="AG388" s="157">
        <f>IF('1a-Electricity'!$P$79="no","",ROUND(AD388,4))</f>
        <v>0.38400000000000001</v>
      </c>
      <c r="BC388" s="49"/>
      <c r="BL388" s="157">
        <f t="shared" si="24"/>
        <v>0.38300000000000028</v>
      </c>
      <c r="BM388" s="157">
        <f>IF('1b-NaturalGas'!$P$87="no","",ROUND(BL388,4))</f>
        <v>0.38300000000000001</v>
      </c>
      <c r="BN388" s="157">
        <f>IF('1b-NaturalGas'!$P$88="no","",ROUND(BL388,4))</f>
        <v>0.38300000000000001</v>
      </c>
      <c r="BO388" s="157">
        <f>IF('1b-NaturalGas'!$P$89="no","",ROUND(BL388,4))</f>
        <v>0.38300000000000001</v>
      </c>
      <c r="BP388" s="157">
        <f>IF('1b-NaturalGas'!$P$90="no","not applicable (based on previous answers)",ROUND(BL388,4))</f>
        <v>0.38300000000000001</v>
      </c>
      <c r="BQ388" s="157">
        <f>IF('1b-NaturalGas'!$P$91="no","not applicable (based on previous answers)",ROUND(BL388,4))</f>
        <v>0.38300000000000001</v>
      </c>
    </row>
    <row r="389" spans="15:69" x14ac:dyDescent="0.25">
      <c r="O389" s="49"/>
      <c r="AD389" s="157">
        <f t="shared" si="23"/>
        <v>0.38500000000000029</v>
      </c>
      <c r="AE389" s="157">
        <f>IF('1a-Electricity'!$P$77="no","",ROUND(AD389,4))</f>
        <v>0.38500000000000001</v>
      </c>
      <c r="AF389" s="157">
        <f>IF('1a-Electricity'!$P$78="no","",ROUND(AD389,4))</f>
        <v>0.38500000000000001</v>
      </c>
      <c r="AG389" s="157">
        <f>IF('1a-Electricity'!$P$79="no","",ROUND(AD389,4))</f>
        <v>0.38500000000000001</v>
      </c>
      <c r="BC389" s="49"/>
      <c r="BL389" s="157">
        <f t="shared" si="24"/>
        <v>0.38400000000000029</v>
      </c>
      <c r="BM389" s="157">
        <f>IF('1b-NaturalGas'!$P$87="no","",ROUND(BL389,4))</f>
        <v>0.38400000000000001</v>
      </c>
      <c r="BN389" s="157">
        <f>IF('1b-NaturalGas'!$P$88="no","",ROUND(BL389,4))</f>
        <v>0.38400000000000001</v>
      </c>
      <c r="BO389" s="157">
        <f>IF('1b-NaturalGas'!$P$89="no","",ROUND(BL389,4))</f>
        <v>0.38400000000000001</v>
      </c>
      <c r="BP389" s="157">
        <f>IF('1b-NaturalGas'!$P$90="no","not applicable (based on previous answers)",ROUND(BL389,4))</f>
        <v>0.38400000000000001</v>
      </c>
      <c r="BQ389" s="157">
        <f>IF('1b-NaturalGas'!$P$91="no","not applicable (based on previous answers)",ROUND(BL389,4))</f>
        <v>0.38400000000000001</v>
      </c>
    </row>
    <row r="390" spans="15:69" x14ac:dyDescent="0.25">
      <c r="O390" s="49"/>
      <c r="AD390" s="157">
        <f t="shared" si="23"/>
        <v>0.38600000000000029</v>
      </c>
      <c r="AE390" s="157">
        <f>IF('1a-Electricity'!$P$77="no","",ROUND(AD390,4))</f>
        <v>0.38600000000000001</v>
      </c>
      <c r="AF390" s="157">
        <f>IF('1a-Electricity'!$P$78="no","",ROUND(AD390,4))</f>
        <v>0.38600000000000001</v>
      </c>
      <c r="AG390" s="157">
        <f>IF('1a-Electricity'!$P$79="no","",ROUND(AD390,4))</f>
        <v>0.38600000000000001</v>
      </c>
      <c r="BC390" s="49"/>
      <c r="BL390" s="157">
        <f t="shared" si="24"/>
        <v>0.38500000000000029</v>
      </c>
      <c r="BM390" s="157">
        <f>IF('1b-NaturalGas'!$P$87="no","",ROUND(BL390,4))</f>
        <v>0.38500000000000001</v>
      </c>
      <c r="BN390" s="157">
        <f>IF('1b-NaturalGas'!$P$88="no","",ROUND(BL390,4))</f>
        <v>0.38500000000000001</v>
      </c>
      <c r="BO390" s="157">
        <f>IF('1b-NaturalGas'!$P$89="no","",ROUND(BL390,4))</f>
        <v>0.38500000000000001</v>
      </c>
      <c r="BP390" s="157">
        <f>IF('1b-NaturalGas'!$P$90="no","not applicable (based on previous answers)",ROUND(BL390,4))</f>
        <v>0.38500000000000001</v>
      </c>
      <c r="BQ390" s="157">
        <f>IF('1b-NaturalGas'!$P$91="no","not applicable (based on previous answers)",ROUND(BL390,4))</f>
        <v>0.38500000000000001</v>
      </c>
    </row>
    <row r="391" spans="15:69" x14ac:dyDescent="0.25">
      <c r="O391" s="49"/>
      <c r="AD391" s="157">
        <f t="shared" si="23"/>
        <v>0.38700000000000029</v>
      </c>
      <c r="AE391" s="157">
        <f>IF('1a-Electricity'!$P$77="no","",ROUND(AD391,4))</f>
        <v>0.38700000000000001</v>
      </c>
      <c r="AF391" s="157">
        <f>IF('1a-Electricity'!$P$78="no","",ROUND(AD391,4))</f>
        <v>0.38700000000000001</v>
      </c>
      <c r="AG391" s="157">
        <f>IF('1a-Electricity'!$P$79="no","",ROUND(AD391,4))</f>
        <v>0.38700000000000001</v>
      </c>
      <c r="BC391" s="49"/>
      <c r="BL391" s="157">
        <f t="shared" si="24"/>
        <v>0.38600000000000029</v>
      </c>
      <c r="BM391" s="157">
        <f>IF('1b-NaturalGas'!$P$87="no","",ROUND(BL391,4))</f>
        <v>0.38600000000000001</v>
      </c>
      <c r="BN391" s="157">
        <f>IF('1b-NaturalGas'!$P$88="no","",ROUND(BL391,4))</f>
        <v>0.38600000000000001</v>
      </c>
      <c r="BO391" s="157">
        <f>IF('1b-NaturalGas'!$P$89="no","",ROUND(BL391,4))</f>
        <v>0.38600000000000001</v>
      </c>
      <c r="BP391" s="157">
        <f>IF('1b-NaturalGas'!$P$90="no","not applicable (based on previous answers)",ROUND(BL391,4))</f>
        <v>0.38600000000000001</v>
      </c>
      <c r="BQ391" s="157">
        <f>IF('1b-NaturalGas'!$P$91="no","not applicable (based on previous answers)",ROUND(BL391,4))</f>
        <v>0.38600000000000001</v>
      </c>
    </row>
    <row r="392" spans="15:69" x14ac:dyDescent="0.25">
      <c r="O392" s="49"/>
      <c r="AD392" s="157">
        <f t="shared" si="23"/>
        <v>0.38800000000000029</v>
      </c>
      <c r="AE392" s="157">
        <f>IF('1a-Electricity'!$P$77="no","",ROUND(AD392,4))</f>
        <v>0.38800000000000001</v>
      </c>
      <c r="AF392" s="157">
        <f>IF('1a-Electricity'!$P$78="no","",ROUND(AD392,4))</f>
        <v>0.38800000000000001</v>
      </c>
      <c r="AG392" s="157">
        <f>IF('1a-Electricity'!$P$79="no","",ROUND(AD392,4))</f>
        <v>0.38800000000000001</v>
      </c>
      <c r="BC392" s="49"/>
      <c r="BL392" s="157">
        <f t="shared" si="24"/>
        <v>0.38700000000000029</v>
      </c>
      <c r="BM392" s="157">
        <f>IF('1b-NaturalGas'!$P$87="no","",ROUND(BL392,4))</f>
        <v>0.38700000000000001</v>
      </c>
      <c r="BN392" s="157">
        <f>IF('1b-NaturalGas'!$P$88="no","",ROUND(BL392,4))</f>
        <v>0.38700000000000001</v>
      </c>
      <c r="BO392" s="157">
        <f>IF('1b-NaturalGas'!$P$89="no","",ROUND(BL392,4))</f>
        <v>0.38700000000000001</v>
      </c>
      <c r="BP392" s="157">
        <f>IF('1b-NaturalGas'!$P$90="no","not applicable (based on previous answers)",ROUND(BL392,4))</f>
        <v>0.38700000000000001</v>
      </c>
      <c r="BQ392" s="157">
        <f>IF('1b-NaturalGas'!$P$91="no","not applicable (based on previous answers)",ROUND(BL392,4))</f>
        <v>0.38700000000000001</v>
      </c>
    </row>
    <row r="393" spans="15:69" x14ac:dyDescent="0.25">
      <c r="O393" s="49"/>
      <c r="AD393" s="157">
        <f t="shared" si="23"/>
        <v>0.38900000000000029</v>
      </c>
      <c r="AE393" s="157">
        <f>IF('1a-Electricity'!$P$77="no","",ROUND(AD393,4))</f>
        <v>0.38900000000000001</v>
      </c>
      <c r="AF393" s="157">
        <f>IF('1a-Electricity'!$P$78="no","",ROUND(AD393,4))</f>
        <v>0.38900000000000001</v>
      </c>
      <c r="AG393" s="157">
        <f>IF('1a-Electricity'!$P$79="no","",ROUND(AD393,4))</f>
        <v>0.38900000000000001</v>
      </c>
      <c r="BC393" s="49"/>
      <c r="BL393" s="157">
        <f t="shared" si="24"/>
        <v>0.38800000000000029</v>
      </c>
      <c r="BM393" s="157">
        <f>IF('1b-NaturalGas'!$P$87="no","",ROUND(BL393,4))</f>
        <v>0.38800000000000001</v>
      </c>
      <c r="BN393" s="157">
        <f>IF('1b-NaturalGas'!$P$88="no","",ROUND(BL393,4))</f>
        <v>0.38800000000000001</v>
      </c>
      <c r="BO393" s="157">
        <f>IF('1b-NaturalGas'!$P$89="no","",ROUND(BL393,4))</f>
        <v>0.38800000000000001</v>
      </c>
      <c r="BP393" s="157">
        <f>IF('1b-NaturalGas'!$P$90="no","not applicable (based on previous answers)",ROUND(BL393,4))</f>
        <v>0.38800000000000001</v>
      </c>
      <c r="BQ393" s="157">
        <f>IF('1b-NaturalGas'!$P$91="no","not applicable (based on previous answers)",ROUND(BL393,4))</f>
        <v>0.38800000000000001</v>
      </c>
    </row>
    <row r="394" spans="15:69" x14ac:dyDescent="0.25">
      <c r="O394" s="49"/>
      <c r="AD394" s="157">
        <f t="shared" si="23"/>
        <v>0.39000000000000029</v>
      </c>
      <c r="AE394" s="157">
        <f>IF('1a-Electricity'!$P$77="no","",ROUND(AD394,4))</f>
        <v>0.39</v>
      </c>
      <c r="AF394" s="157">
        <f>IF('1a-Electricity'!$P$78="no","",ROUND(AD394,4))</f>
        <v>0.39</v>
      </c>
      <c r="AG394" s="157">
        <f>IF('1a-Electricity'!$P$79="no","",ROUND(AD394,4))</f>
        <v>0.39</v>
      </c>
      <c r="BC394" s="49"/>
      <c r="BL394" s="157">
        <f t="shared" si="24"/>
        <v>0.38900000000000029</v>
      </c>
      <c r="BM394" s="157">
        <f>IF('1b-NaturalGas'!$P$87="no","",ROUND(BL394,4))</f>
        <v>0.38900000000000001</v>
      </c>
      <c r="BN394" s="157">
        <f>IF('1b-NaturalGas'!$P$88="no","",ROUND(BL394,4))</f>
        <v>0.38900000000000001</v>
      </c>
      <c r="BO394" s="157">
        <f>IF('1b-NaturalGas'!$P$89="no","",ROUND(BL394,4))</f>
        <v>0.38900000000000001</v>
      </c>
      <c r="BP394" s="157">
        <f>IF('1b-NaturalGas'!$P$90="no","not applicable (based on previous answers)",ROUND(BL394,4))</f>
        <v>0.38900000000000001</v>
      </c>
      <c r="BQ394" s="157">
        <f>IF('1b-NaturalGas'!$P$91="no","not applicable (based on previous answers)",ROUND(BL394,4))</f>
        <v>0.38900000000000001</v>
      </c>
    </row>
    <row r="395" spans="15:69" x14ac:dyDescent="0.25">
      <c r="O395" s="49"/>
      <c r="AD395" s="157">
        <f t="shared" si="23"/>
        <v>0.39100000000000029</v>
      </c>
      <c r="AE395" s="157">
        <f>IF('1a-Electricity'!$P$77="no","",ROUND(AD395,4))</f>
        <v>0.39100000000000001</v>
      </c>
      <c r="AF395" s="157">
        <f>IF('1a-Electricity'!$P$78="no","",ROUND(AD395,4))</f>
        <v>0.39100000000000001</v>
      </c>
      <c r="AG395" s="157">
        <f>IF('1a-Electricity'!$P$79="no","",ROUND(AD395,4))</f>
        <v>0.39100000000000001</v>
      </c>
      <c r="BC395" s="49"/>
      <c r="BL395" s="157">
        <f t="shared" si="24"/>
        <v>0.39000000000000029</v>
      </c>
      <c r="BM395" s="157">
        <f>IF('1b-NaturalGas'!$P$87="no","",ROUND(BL395,4))</f>
        <v>0.39</v>
      </c>
      <c r="BN395" s="157">
        <f>IF('1b-NaturalGas'!$P$88="no","",ROUND(BL395,4))</f>
        <v>0.39</v>
      </c>
      <c r="BO395" s="157">
        <f>IF('1b-NaturalGas'!$P$89="no","",ROUND(BL395,4))</f>
        <v>0.39</v>
      </c>
      <c r="BP395" s="157">
        <f>IF('1b-NaturalGas'!$P$90="no","not applicable (based on previous answers)",ROUND(BL395,4))</f>
        <v>0.39</v>
      </c>
      <c r="BQ395" s="157">
        <f>IF('1b-NaturalGas'!$P$91="no","not applicable (based on previous answers)",ROUND(BL395,4))</f>
        <v>0.39</v>
      </c>
    </row>
    <row r="396" spans="15:69" x14ac:dyDescent="0.25">
      <c r="O396" s="49"/>
      <c r="AD396" s="157">
        <f t="shared" si="23"/>
        <v>0.39200000000000029</v>
      </c>
      <c r="AE396" s="157">
        <f>IF('1a-Electricity'!$P$77="no","",ROUND(AD396,4))</f>
        <v>0.39200000000000002</v>
      </c>
      <c r="AF396" s="157">
        <f>IF('1a-Electricity'!$P$78="no","",ROUND(AD396,4))</f>
        <v>0.39200000000000002</v>
      </c>
      <c r="AG396" s="157">
        <f>IF('1a-Electricity'!$P$79="no","",ROUND(AD396,4))</f>
        <v>0.39200000000000002</v>
      </c>
      <c r="BC396" s="49"/>
      <c r="BL396" s="157">
        <f t="shared" si="24"/>
        <v>0.39100000000000029</v>
      </c>
      <c r="BM396" s="157">
        <f>IF('1b-NaturalGas'!$P$87="no","",ROUND(BL396,4))</f>
        <v>0.39100000000000001</v>
      </c>
      <c r="BN396" s="157">
        <f>IF('1b-NaturalGas'!$P$88="no","",ROUND(BL396,4))</f>
        <v>0.39100000000000001</v>
      </c>
      <c r="BO396" s="157">
        <f>IF('1b-NaturalGas'!$P$89="no","",ROUND(BL396,4))</f>
        <v>0.39100000000000001</v>
      </c>
      <c r="BP396" s="157">
        <f>IF('1b-NaturalGas'!$P$90="no","not applicable (based on previous answers)",ROUND(BL396,4))</f>
        <v>0.39100000000000001</v>
      </c>
      <c r="BQ396" s="157">
        <f>IF('1b-NaturalGas'!$P$91="no","not applicable (based on previous answers)",ROUND(BL396,4))</f>
        <v>0.39100000000000001</v>
      </c>
    </row>
    <row r="397" spans="15:69" x14ac:dyDescent="0.25">
      <c r="O397" s="49"/>
      <c r="AD397" s="157">
        <f t="shared" si="23"/>
        <v>0.39300000000000029</v>
      </c>
      <c r="AE397" s="157">
        <f>IF('1a-Electricity'!$P$77="no","",ROUND(AD397,4))</f>
        <v>0.39300000000000002</v>
      </c>
      <c r="AF397" s="157">
        <f>IF('1a-Electricity'!$P$78="no","",ROUND(AD397,4))</f>
        <v>0.39300000000000002</v>
      </c>
      <c r="AG397" s="157">
        <f>IF('1a-Electricity'!$P$79="no","",ROUND(AD397,4))</f>
        <v>0.39300000000000002</v>
      </c>
      <c r="BC397" s="49"/>
      <c r="BL397" s="157">
        <f t="shared" si="24"/>
        <v>0.39200000000000029</v>
      </c>
      <c r="BM397" s="157">
        <f>IF('1b-NaturalGas'!$P$87="no","",ROUND(BL397,4))</f>
        <v>0.39200000000000002</v>
      </c>
      <c r="BN397" s="157">
        <f>IF('1b-NaturalGas'!$P$88="no","",ROUND(BL397,4))</f>
        <v>0.39200000000000002</v>
      </c>
      <c r="BO397" s="157">
        <f>IF('1b-NaturalGas'!$P$89="no","",ROUND(BL397,4))</f>
        <v>0.39200000000000002</v>
      </c>
      <c r="BP397" s="157">
        <f>IF('1b-NaturalGas'!$P$90="no","not applicable (based on previous answers)",ROUND(BL397,4))</f>
        <v>0.39200000000000002</v>
      </c>
      <c r="BQ397" s="157">
        <f>IF('1b-NaturalGas'!$P$91="no","not applicable (based on previous answers)",ROUND(BL397,4))</f>
        <v>0.39200000000000002</v>
      </c>
    </row>
    <row r="398" spans="15:69" x14ac:dyDescent="0.25">
      <c r="O398" s="49"/>
      <c r="AD398" s="157">
        <f t="shared" si="23"/>
        <v>0.39400000000000029</v>
      </c>
      <c r="AE398" s="157">
        <f>IF('1a-Electricity'!$P$77="no","",ROUND(AD398,4))</f>
        <v>0.39400000000000002</v>
      </c>
      <c r="AF398" s="157">
        <f>IF('1a-Electricity'!$P$78="no","",ROUND(AD398,4))</f>
        <v>0.39400000000000002</v>
      </c>
      <c r="AG398" s="157">
        <f>IF('1a-Electricity'!$P$79="no","",ROUND(AD398,4))</f>
        <v>0.39400000000000002</v>
      </c>
      <c r="BC398" s="49"/>
      <c r="BL398" s="157">
        <f t="shared" si="24"/>
        <v>0.39300000000000029</v>
      </c>
      <c r="BM398" s="157">
        <f>IF('1b-NaturalGas'!$P$87="no","",ROUND(BL398,4))</f>
        <v>0.39300000000000002</v>
      </c>
      <c r="BN398" s="157">
        <f>IF('1b-NaturalGas'!$P$88="no","",ROUND(BL398,4))</f>
        <v>0.39300000000000002</v>
      </c>
      <c r="BO398" s="157">
        <f>IF('1b-NaturalGas'!$P$89="no","",ROUND(BL398,4))</f>
        <v>0.39300000000000002</v>
      </c>
      <c r="BP398" s="157">
        <f>IF('1b-NaturalGas'!$P$90="no","not applicable (based on previous answers)",ROUND(BL398,4))</f>
        <v>0.39300000000000002</v>
      </c>
      <c r="BQ398" s="157">
        <f>IF('1b-NaturalGas'!$P$91="no","not applicable (based on previous answers)",ROUND(BL398,4))</f>
        <v>0.39300000000000002</v>
      </c>
    </row>
    <row r="399" spans="15:69" x14ac:dyDescent="0.25">
      <c r="O399" s="49"/>
      <c r="AD399" s="157">
        <f t="shared" si="23"/>
        <v>0.3950000000000003</v>
      </c>
      <c r="AE399" s="157">
        <f>IF('1a-Electricity'!$P$77="no","",ROUND(AD399,4))</f>
        <v>0.39500000000000002</v>
      </c>
      <c r="AF399" s="157">
        <f>IF('1a-Electricity'!$P$78="no","",ROUND(AD399,4))</f>
        <v>0.39500000000000002</v>
      </c>
      <c r="AG399" s="157">
        <f>IF('1a-Electricity'!$P$79="no","",ROUND(AD399,4))</f>
        <v>0.39500000000000002</v>
      </c>
      <c r="BC399" s="49"/>
      <c r="BL399" s="157">
        <f t="shared" si="24"/>
        <v>0.39400000000000029</v>
      </c>
      <c r="BM399" s="157">
        <f>IF('1b-NaturalGas'!$P$87="no","",ROUND(BL399,4))</f>
        <v>0.39400000000000002</v>
      </c>
      <c r="BN399" s="157">
        <f>IF('1b-NaturalGas'!$P$88="no","",ROUND(BL399,4))</f>
        <v>0.39400000000000002</v>
      </c>
      <c r="BO399" s="157">
        <f>IF('1b-NaturalGas'!$P$89="no","",ROUND(BL399,4))</f>
        <v>0.39400000000000002</v>
      </c>
      <c r="BP399" s="157">
        <f>IF('1b-NaturalGas'!$P$90="no","not applicable (based on previous answers)",ROUND(BL399,4))</f>
        <v>0.39400000000000002</v>
      </c>
      <c r="BQ399" s="157">
        <f>IF('1b-NaturalGas'!$P$91="no","not applicable (based on previous answers)",ROUND(BL399,4))</f>
        <v>0.39400000000000002</v>
      </c>
    </row>
    <row r="400" spans="15:69" x14ac:dyDescent="0.25">
      <c r="O400" s="49"/>
      <c r="AD400" s="157">
        <f t="shared" si="23"/>
        <v>0.3960000000000003</v>
      </c>
      <c r="AE400" s="157">
        <f>IF('1a-Electricity'!$P$77="no","",ROUND(AD400,4))</f>
        <v>0.39600000000000002</v>
      </c>
      <c r="AF400" s="157">
        <f>IF('1a-Electricity'!$P$78="no","",ROUND(AD400,4))</f>
        <v>0.39600000000000002</v>
      </c>
      <c r="AG400" s="157">
        <f>IF('1a-Electricity'!$P$79="no","",ROUND(AD400,4))</f>
        <v>0.39600000000000002</v>
      </c>
      <c r="BC400" s="49"/>
      <c r="BL400" s="157">
        <f t="shared" si="24"/>
        <v>0.3950000000000003</v>
      </c>
      <c r="BM400" s="157">
        <f>IF('1b-NaturalGas'!$P$87="no","",ROUND(BL400,4))</f>
        <v>0.39500000000000002</v>
      </c>
      <c r="BN400" s="157">
        <f>IF('1b-NaturalGas'!$P$88="no","",ROUND(BL400,4))</f>
        <v>0.39500000000000002</v>
      </c>
      <c r="BO400" s="157">
        <f>IF('1b-NaturalGas'!$P$89="no","",ROUND(BL400,4))</f>
        <v>0.39500000000000002</v>
      </c>
      <c r="BP400" s="157">
        <f>IF('1b-NaturalGas'!$P$90="no","not applicable (based on previous answers)",ROUND(BL400,4))</f>
        <v>0.39500000000000002</v>
      </c>
      <c r="BQ400" s="157">
        <f>IF('1b-NaturalGas'!$P$91="no","not applicable (based on previous answers)",ROUND(BL400,4))</f>
        <v>0.39500000000000002</v>
      </c>
    </row>
    <row r="401" spans="15:69" x14ac:dyDescent="0.25">
      <c r="O401" s="49"/>
      <c r="AD401" s="157">
        <f t="shared" si="23"/>
        <v>0.3970000000000003</v>
      </c>
      <c r="AE401" s="157">
        <f>IF('1a-Electricity'!$P$77="no","",ROUND(AD401,4))</f>
        <v>0.39700000000000002</v>
      </c>
      <c r="AF401" s="157">
        <f>IF('1a-Electricity'!$P$78="no","",ROUND(AD401,4))</f>
        <v>0.39700000000000002</v>
      </c>
      <c r="AG401" s="157">
        <f>IF('1a-Electricity'!$P$79="no","",ROUND(AD401,4))</f>
        <v>0.39700000000000002</v>
      </c>
      <c r="BC401" s="49"/>
      <c r="BL401" s="157">
        <f t="shared" si="24"/>
        <v>0.3960000000000003</v>
      </c>
      <c r="BM401" s="157">
        <f>IF('1b-NaturalGas'!$P$87="no","",ROUND(BL401,4))</f>
        <v>0.39600000000000002</v>
      </c>
      <c r="BN401" s="157">
        <f>IF('1b-NaturalGas'!$P$88="no","",ROUND(BL401,4))</f>
        <v>0.39600000000000002</v>
      </c>
      <c r="BO401" s="157">
        <f>IF('1b-NaturalGas'!$P$89="no","",ROUND(BL401,4))</f>
        <v>0.39600000000000002</v>
      </c>
      <c r="BP401" s="157">
        <f>IF('1b-NaturalGas'!$P$90="no","not applicable (based on previous answers)",ROUND(BL401,4))</f>
        <v>0.39600000000000002</v>
      </c>
      <c r="BQ401" s="157">
        <f>IF('1b-NaturalGas'!$P$91="no","not applicable (based on previous answers)",ROUND(BL401,4))</f>
        <v>0.39600000000000002</v>
      </c>
    </row>
    <row r="402" spans="15:69" x14ac:dyDescent="0.25">
      <c r="O402" s="49"/>
      <c r="AD402" s="157">
        <f t="shared" si="23"/>
        <v>0.3980000000000003</v>
      </c>
      <c r="AE402" s="157">
        <f>IF('1a-Electricity'!$P$77="no","",ROUND(AD402,4))</f>
        <v>0.39800000000000002</v>
      </c>
      <c r="AF402" s="157">
        <f>IF('1a-Electricity'!$P$78="no","",ROUND(AD402,4))</f>
        <v>0.39800000000000002</v>
      </c>
      <c r="AG402" s="157">
        <f>IF('1a-Electricity'!$P$79="no","",ROUND(AD402,4))</f>
        <v>0.39800000000000002</v>
      </c>
      <c r="BC402" s="49"/>
      <c r="BL402" s="157">
        <f t="shared" si="24"/>
        <v>0.3970000000000003</v>
      </c>
      <c r="BM402" s="157">
        <f>IF('1b-NaturalGas'!$P$87="no","",ROUND(BL402,4))</f>
        <v>0.39700000000000002</v>
      </c>
      <c r="BN402" s="157">
        <f>IF('1b-NaturalGas'!$P$88="no","",ROUND(BL402,4))</f>
        <v>0.39700000000000002</v>
      </c>
      <c r="BO402" s="157">
        <f>IF('1b-NaturalGas'!$P$89="no","",ROUND(BL402,4))</f>
        <v>0.39700000000000002</v>
      </c>
      <c r="BP402" s="157">
        <f>IF('1b-NaturalGas'!$P$90="no","not applicable (based on previous answers)",ROUND(BL402,4))</f>
        <v>0.39700000000000002</v>
      </c>
      <c r="BQ402" s="157">
        <f>IF('1b-NaturalGas'!$P$91="no","not applicable (based on previous answers)",ROUND(BL402,4))</f>
        <v>0.39700000000000002</v>
      </c>
    </row>
    <row r="403" spans="15:69" x14ac:dyDescent="0.25">
      <c r="O403" s="49"/>
      <c r="AD403" s="157">
        <f t="shared" si="23"/>
        <v>0.3990000000000003</v>
      </c>
      <c r="AE403" s="157">
        <f>IF('1a-Electricity'!$P$77="no","",ROUND(AD403,4))</f>
        <v>0.39900000000000002</v>
      </c>
      <c r="AF403" s="157">
        <f>IF('1a-Electricity'!$P$78="no","",ROUND(AD403,4))</f>
        <v>0.39900000000000002</v>
      </c>
      <c r="AG403" s="157">
        <f>IF('1a-Electricity'!$P$79="no","",ROUND(AD403,4))</f>
        <v>0.39900000000000002</v>
      </c>
      <c r="BC403" s="49"/>
      <c r="BL403" s="157">
        <f t="shared" si="24"/>
        <v>0.3980000000000003</v>
      </c>
      <c r="BM403" s="157">
        <f>IF('1b-NaturalGas'!$P$87="no","",ROUND(BL403,4))</f>
        <v>0.39800000000000002</v>
      </c>
      <c r="BN403" s="157">
        <f>IF('1b-NaturalGas'!$P$88="no","",ROUND(BL403,4))</f>
        <v>0.39800000000000002</v>
      </c>
      <c r="BO403" s="157">
        <f>IF('1b-NaturalGas'!$P$89="no","",ROUND(BL403,4))</f>
        <v>0.39800000000000002</v>
      </c>
      <c r="BP403" s="157">
        <f>IF('1b-NaturalGas'!$P$90="no","not applicable (based on previous answers)",ROUND(BL403,4))</f>
        <v>0.39800000000000002</v>
      </c>
      <c r="BQ403" s="157">
        <f>IF('1b-NaturalGas'!$P$91="no","not applicable (based on previous answers)",ROUND(BL403,4))</f>
        <v>0.39800000000000002</v>
      </c>
    </row>
    <row r="404" spans="15:69" x14ac:dyDescent="0.25">
      <c r="O404" s="49"/>
      <c r="AD404" s="157">
        <f t="shared" si="23"/>
        <v>0.4000000000000003</v>
      </c>
      <c r="AE404" s="157">
        <f>IF('1a-Electricity'!$P$77="no","",ROUND(AD404,4))</f>
        <v>0.4</v>
      </c>
      <c r="AF404" s="157">
        <f>IF('1a-Electricity'!$P$78="no","",ROUND(AD404,4))</f>
        <v>0.4</v>
      </c>
      <c r="AG404" s="157">
        <f>IF('1a-Electricity'!$P$79="no","",ROUND(AD404,4))</f>
        <v>0.4</v>
      </c>
      <c r="BC404" s="49"/>
      <c r="BL404" s="157">
        <f t="shared" si="24"/>
        <v>0.3990000000000003</v>
      </c>
      <c r="BM404" s="157">
        <f>IF('1b-NaturalGas'!$P$87="no","",ROUND(BL404,4))</f>
        <v>0.39900000000000002</v>
      </c>
      <c r="BN404" s="157">
        <f>IF('1b-NaturalGas'!$P$88="no","",ROUND(BL404,4))</f>
        <v>0.39900000000000002</v>
      </c>
      <c r="BO404" s="157">
        <f>IF('1b-NaturalGas'!$P$89="no","",ROUND(BL404,4))</f>
        <v>0.39900000000000002</v>
      </c>
      <c r="BP404" s="157">
        <f>IF('1b-NaturalGas'!$P$90="no","not applicable (based on previous answers)",ROUND(BL404,4))</f>
        <v>0.39900000000000002</v>
      </c>
      <c r="BQ404" s="157">
        <f>IF('1b-NaturalGas'!$P$91="no","not applicable (based on previous answers)",ROUND(BL404,4))</f>
        <v>0.39900000000000002</v>
      </c>
    </row>
    <row r="405" spans="15:69" x14ac:dyDescent="0.25">
      <c r="O405" s="49"/>
      <c r="AD405" s="157">
        <f t="shared" si="23"/>
        <v>0.4010000000000003</v>
      </c>
      <c r="AE405" s="157">
        <f>IF('1a-Electricity'!$P$77="no","",ROUND(AD405,4))</f>
        <v>0.40100000000000002</v>
      </c>
      <c r="AF405" s="157">
        <f>IF('1a-Electricity'!$P$78="no","",ROUND(AD405,4))</f>
        <v>0.40100000000000002</v>
      </c>
      <c r="AG405" s="157">
        <f>IF('1a-Electricity'!$P$79="no","",ROUND(AD405,4))</f>
        <v>0.40100000000000002</v>
      </c>
      <c r="BC405" s="49"/>
      <c r="BL405" s="157">
        <f t="shared" si="24"/>
        <v>0.4000000000000003</v>
      </c>
      <c r="BM405" s="157">
        <f>IF('1b-NaturalGas'!$P$87="no","",ROUND(BL405,4))</f>
        <v>0.4</v>
      </c>
      <c r="BN405" s="157">
        <f>IF('1b-NaturalGas'!$P$88="no","",ROUND(BL405,4))</f>
        <v>0.4</v>
      </c>
      <c r="BO405" s="157">
        <f>IF('1b-NaturalGas'!$P$89="no","",ROUND(BL405,4))</f>
        <v>0.4</v>
      </c>
      <c r="BP405" s="157">
        <f>IF('1b-NaturalGas'!$P$90="no","not applicable (based on previous answers)",ROUND(BL405,4))</f>
        <v>0.4</v>
      </c>
      <c r="BQ405" s="157">
        <f>IF('1b-NaturalGas'!$P$91="no","not applicable (based on previous answers)",ROUND(BL405,4))</f>
        <v>0.4</v>
      </c>
    </row>
    <row r="406" spans="15:69" x14ac:dyDescent="0.25">
      <c r="O406" s="49"/>
      <c r="AD406" s="157">
        <f t="shared" si="23"/>
        <v>0.4020000000000003</v>
      </c>
      <c r="AE406" s="157">
        <f>IF('1a-Electricity'!$P$77="no","",ROUND(AD406,4))</f>
        <v>0.40200000000000002</v>
      </c>
      <c r="AF406" s="157">
        <f>IF('1a-Electricity'!$P$78="no","",ROUND(AD406,4))</f>
        <v>0.40200000000000002</v>
      </c>
      <c r="AG406" s="157">
        <f>IF('1a-Electricity'!$P$79="no","",ROUND(AD406,4))</f>
        <v>0.40200000000000002</v>
      </c>
      <c r="BC406" s="49"/>
      <c r="BL406" s="157">
        <f t="shared" si="24"/>
        <v>0.4010000000000003</v>
      </c>
      <c r="BM406" s="157">
        <f>IF('1b-NaturalGas'!$P$87="no","",ROUND(BL406,4))</f>
        <v>0.40100000000000002</v>
      </c>
      <c r="BN406" s="157">
        <f>IF('1b-NaturalGas'!$P$88="no","",ROUND(BL406,4))</f>
        <v>0.40100000000000002</v>
      </c>
      <c r="BO406" s="157">
        <f>IF('1b-NaturalGas'!$P$89="no","",ROUND(BL406,4))</f>
        <v>0.40100000000000002</v>
      </c>
      <c r="BP406" s="157">
        <f>IF('1b-NaturalGas'!$P$90="no","not applicable (based on previous answers)",ROUND(BL406,4))</f>
        <v>0.40100000000000002</v>
      </c>
      <c r="BQ406" s="157">
        <f>IF('1b-NaturalGas'!$P$91="no","not applicable (based on previous answers)",ROUND(BL406,4))</f>
        <v>0.40100000000000002</v>
      </c>
    </row>
    <row r="407" spans="15:69" x14ac:dyDescent="0.25">
      <c r="O407" s="49"/>
      <c r="AD407" s="157">
        <f t="shared" si="23"/>
        <v>0.4030000000000003</v>
      </c>
      <c r="AE407" s="157">
        <f>IF('1a-Electricity'!$P$77="no","",ROUND(AD407,4))</f>
        <v>0.40300000000000002</v>
      </c>
      <c r="AF407" s="157">
        <f>IF('1a-Electricity'!$P$78="no","",ROUND(AD407,4))</f>
        <v>0.40300000000000002</v>
      </c>
      <c r="AG407" s="157">
        <f>IF('1a-Electricity'!$P$79="no","",ROUND(AD407,4))</f>
        <v>0.40300000000000002</v>
      </c>
      <c r="BC407" s="49"/>
      <c r="BL407" s="157">
        <f t="shared" si="24"/>
        <v>0.4020000000000003</v>
      </c>
      <c r="BM407" s="157">
        <f>IF('1b-NaturalGas'!$P$87="no","",ROUND(BL407,4))</f>
        <v>0.40200000000000002</v>
      </c>
      <c r="BN407" s="157">
        <f>IF('1b-NaturalGas'!$P$88="no","",ROUND(BL407,4))</f>
        <v>0.40200000000000002</v>
      </c>
      <c r="BO407" s="157">
        <f>IF('1b-NaturalGas'!$P$89="no","",ROUND(BL407,4))</f>
        <v>0.40200000000000002</v>
      </c>
      <c r="BP407" s="157">
        <f>IF('1b-NaturalGas'!$P$90="no","not applicable (based on previous answers)",ROUND(BL407,4))</f>
        <v>0.40200000000000002</v>
      </c>
      <c r="BQ407" s="157">
        <f>IF('1b-NaturalGas'!$P$91="no","not applicable (based on previous answers)",ROUND(BL407,4))</f>
        <v>0.40200000000000002</v>
      </c>
    </row>
    <row r="408" spans="15:69" x14ac:dyDescent="0.25">
      <c r="O408" s="49"/>
      <c r="AD408" s="157">
        <f t="shared" si="23"/>
        <v>0.4040000000000003</v>
      </c>
      <c r="AE408" s="157">
        <f>IF('1a-Electricity'!$P$77="no","",ROUND(AD408,4))</f>
        <v>0.40400000000000003</v>
      </c>
      <c r="AF408" s="157">
        <f>IF('1a-Electricity'!$P$78="no","",ROUND(AD408,4))</f>
        <v>0.40400000000000003</v>
      </c>
      <c r="AG408" s="157">
        <f>IF('1a-Electricity'!$P$79="no","",ROUND(AD408,4))</f>
        <v>0.40400000000000003</v>
      </c>
      <c r="BC408" s="49"/>
      <c r="BL408" s="157">
        <f t="shared" si="24"/>
        <v>0.4030000000000003</v>
      </c>
      <c r="BM408" s="157">
        <f>IF('1b-NaturalGas'!$P$87="no","",ROUND(BL408,4))</f>
        <v>0.40300000000000002</v>
      </c>
      <c r="BN408" s="157">
        <f>IF('1b-NaturalGas'!$P$88="no","",ROUND(BL408,4))</f>
        <v>0.40300000000000002</v>
      </c>
      <c r="BO408" s="157">
        <f>IF('1b-NaturalGas'!$P$89="no","",ROUND(BL408,4))</f>
        <v>0.40300000000000002</v>
      </c>
      <c r="BP408" s="157">
        <f>IF('1b-NaturalGas'!$P$90="no","not applicable (based on previous answers)",ROUND(BL408,4))</f>
        <v>0.40300000000000002</v>
      </c>
      <c r="BQ408" s="157">
        <f>IF('1b-NaturalGas'!$P$91="no","not applicable (based on previous answers)",ROUND(BL408,4))</f>
        <v>0.40300000000000002</v>
      </c>
    </row>
    <row r="409" spans="15:69" x14ac:dyDescent="0.25">
      <c r="O409" s="49"/>
      <c r="AD409" s="157">
        <f t="shared" si="23"/>
        <v>0.4050000000000003</v>
      </c>
      <c r="AE409" s="157">
        <f>IF('1a-Electricity'!$P$77="no","",ROUND(AD409,4))</f>
        <v>0.40500000000000003</v>
      </c>
      <c r="AF409" s="157">
        <f>IF('1a-Electricity'!$P$78="no","",ROUND(AD409,4))</f>
        <v>0.40500000000000003</v>
      </c>
      <c r="AG409" s="157">
        <f>IF('1a-Electricity'!$P$79="no","",ROUND(AD409,4))</f>
        <v>0.40500000000000003</v>
      </c>
      <c r="BC409" s="49"/>
      <c r="BL409" s="157">
        <f t="shared" si="24"/>
        <v>0.4040000000000003</v>
      </c>
      <c r="BM409" s="157">
        <f>IF('1b-NaturalGas'!$P$87="no","",ROUND(BL409,4))</f>
        <v>0.40400000000000003</v>
      </c>
      <c r="BN409" s="157">
        <f>IF('1b-NaturalGas'!$P$88="no","",ROUND(BL409,4))</f>
        <v>0.40400000000000003</v>
      </c>
      <c r="BO409" s="157">
        <f>IF('1b-NaturalGas'!$P$89="no","",ROUND(BL409,4))</f>
        <v>0.40400000000000003</v>
      </c>
      <c r="BP409" s="157">
        <f>IF('1b-NaturalGas'!$P$90="no","not applicable (based on previous answers)",ROUND(BL409,4))</f>
        <v>0.40400000000000003</v>
      </c>
      <c r="BQ409" s="157">
        <f>IF('1b-NaturalGas'!$P$91="no","not applicable (based on previous answers)",ROUND(BL409,4))</f>
        <v>0.40400000000000003</v>
      </c>
    </row>
    <row r="410" spans="15:69" x14ac:dyDescent="0.25">
      <c r="O410" s="49"/>
      <c r="AD410" s="157">
        <f t="shared" si="23"/>
        <v>0.40600000000000031</v>
      </c>
      <c r="AE410" s="157">
        <f>IF('1a-Electricity'!$P$77="no","",ROUND(AD410,4))</f>
        <v>0.40600000000000003</v>
      </c>
      <c r="AF410" s="157">
        <f>IF('1a-Electricity'!$P$78="no","",ROUND(AD410,4))</f>
        <v>0.40600000000000003</v>
      </c>
      <c r="AG410" s="157">
        <f>IF('1a-Electricity'!$P$79="no","",ROUND(AD410,4))</f>
        <v>0.40600000000000003</v>
      </c>
      <c r="BC410" s="49"/>
      <c r="BL410" s="157">
        <f t="shared" si="24"/>
        <v>0.4050000000000003</v>
      </c>
      <c r="BM410" s="157">
        <f>IF('1b-NaturalGas'!$P$87="no","",ROUND(BL410,4))</f>
        <v>0.40500000000000003</v>
      </c>
      <c r="BN410" s="157">
        <f>IF('1b-NaturalGas'!$P$88="no","",ROUND(BL410,4))</f>
        <v>0.40500000000000003</v>
      </c>
      <c r="BO410" s="157">
        <f>IF('1b-NaturalGas'!$P$89="no","",ROUND(BL410,4))</f>
        <v>0.40500000000000003</v>
      </c>
      <c r="BP410" s="157">
        <f>IF('1b-NaturalGas'!$P$90="no","not applicable (based on previous answers)",ROUND(BL410,4))</f>
        <v>0.40500000000000003</v>
      </c>
      <c r="BQ410" s="157">
        <f>IF('1b-NaturalGas'!$P$91="no","not applicable (based on previous answers)",ROUND(BL410,4))</f>
        <v>0.40500000000000003</v>
      </c>
    </row>
    <row r="411" spans="15:69" x14ac:dyDescent="0.25">
      <c r="O411" s="49"/>
      <c r="AD411" s="157">
        <f t="shared" si="23"/>
        <v>0.40700000000000031</v>
      </c>
      <c r="AE411" s="157">
        <f>IF('1a-Electricity'!$P$77="no","",ROUND(AD411,4))</f>
        <v>0.40699999999999997</v>
      </c>
      <c r="AF411" s="157">
        <f>IF('1a-Electricity'!$P$78="no","",ROUND(AD411,4))</f>
        <v>0.40699999999999997</v>
      </c>
      <c r="AG411" s="157">
        <f>IF('1a-Electricity'!$P$79="no","",ROUND(AD411,4))</f>
        <v>0.40699999999999997</v>
      </c>
      <c r="BC411" s="49"/>
      <c r="BL411" s="157">
        <f t="shared" si="24"/>
        <v>0.40600000000000031</v>
      </c>
      <c r="BM411" s="157">
        <f>IF('1b-NaturalGas'!$P$87="no","",ROUND(BL411,4))</f>
        <v>0.40600000000000003</v>
      </c>
      <c r="BN411" s="157">
        <f>IF('1b-NaturalGas'!$P$88="no","",ROUND(BL411,4))</f>
        <v>0.40600000000000003</v>
      </c>
      <c r="BO411" s="157">
        <f>IF('1b-NaturalGas'!$P$89="no","",ROUND(BL411,4))</f>
        <v>0.40600000000000003</v>
      </c>
      <c r="BP411" s="157">
        <f>IF('1b-NaturalGas'!$P$90="no","not applicable (based on previous answers)",ROUND(BL411,4))</f>
        <v>0.40600000000000003</v>
      </c>
      <c r="BQ411" s="157">
        <f>IF('1b-NaturalGas'!$P$91="no","not applicable (based on previous answers)",ROUND(BL411,4))</f>
        <v>0.40600000000000003</v>
      </c>
    </row>
    <row r="412" spans="15:69" x14ac:dyDescent="0.25">
      <c r="O412" s="49"/>
      <c r="AD412" s="157">
        <f t="shared" si="23"/>
        <v>0.40800000000000031</v>
      </c>
      <c r="AE412" s="157">
        <f>IF('1a-Electricity'!$P$77="no","",ROUND(AD412,4))</f>
        <v>0.40799999999999997</v>
      </c>
      <c r="AF412" s="157">
        <f>IF('1a-Electricity'!$P$78="no","",ROUND(AD412,4))</f>
        <v>0.40799999999999997</v>
      </c>
      <c r="AG412" s="157">
        <f>IF('1a-Electricity'!$P$79="no","",ROUND(AD412,4))</f>
        <v>0.40799999999999997</v>
      </c>
      <c r="BC412" s="49"/>
      <c r="BL412" s="157">
        <f t="shared" si="24"/>
        <v>0.40700000000000031</v>
      </c>
      <c r="BM412" s="157">
        <f>IF('1b-NaturalGas'!$P$87="no","",ROUND(BL412,4))</f>
        <v>0.40699999999999997</v>
      </c>
      <c r="BN412" s="157">
        <f>IF('1b-NaturalGas'!$P$88="no","",ROUND(BL412,4))</f>
        <v>0.40699999999999997</v>
      </c>
      <c r="BO412" s="157">
        <f>IF('1b-NaturalGas'!$P$89="no","",ROUND(BL412,4))</f>
        <v>0.40699999999999997</v>
      </c>
      <c r="BP412" s="157">
        <f>IF('1b-NaturalGas'!$P$90="no","not applicable (based on previous answers)",ROUND(BL412,4))</f>
        <v>0.40699999999999997</v>
      </c>
      <c r="BQ412" s="157">
        <f>IF('1b-NaturalGas'!$P$91="no","not applicable (based on previous answers)",ROUND(BL412,4))</f>
        <v>0.40699999999999997</v>
      </c>
    </row>
    <row r="413" spans="15:69" x14ac:dyDescent="0.25">
      <c r="O413" s="49"/>
      <c r="AD413" s="157">
        <f t="shared" si="23"/>
        <v>0.40900000000000031</v>
      </c>
      <c r="AE413" s="157">
        <f>IF('1a-Electricity'!$P$77="no","",ROUND(AD413,4))</f>
        <v>0.40899999999999997</v>
      </c>
      <c r="AF413" s="157">
        <f>IF('1a-Electricity'!$P$78="no","",ROUND(AD413,4))</f>
        <v>0.40899999999999997</v>
      </c>
      <c r="AG413" s="157">
        <f>IF('1a-Electricity'!$P$79="no","",ROUND(AD413,4))</f>
        <v>0.40899999999999997</v>
      </c>
      <c r="BC413" s="49"/>
      <c r="BL413" s="157">
        <f t="shared" si="24"/>
        <v>0.40800000000000031</v>
      </c>
      <c r="BM413" s="157">
        <f>IF('1b-NaturalGas'!$P$87="no","",ROUND(BL413,4))</f>
        <v>0.40799999999999997</v>
      </c>
      <c r="BN413" s="157">
        <f>IF('1b-NaturalGas'!$P$88="no","",ROUND(BL413,4))</f>
        <v>0.40799999999999997</v>
      </c>
      <c r="BO413" s="157">
        <f>IF('1b-NaturalGas'!$P$89="no","",ROUND(BL413,4))</f>
        <v>0.40799999999999997</v>
      </c>
      <c r="BP413" s="157">
        <f>IF('1b-NaturalGas'!$P$90="no","not applicable (based on previous answers)",ROUND(BL413,4))</f>
        <v>0.40799999999999997</v>
      </c>
      <c r="BQ413" s="157">
        <f>IF('1b-NaturalGas'!$P$91="no","not applicable (based on previous answers)",ROUND(BL413,4))</f>
        <v>0.40799999999999997</v>
      </c>
    </row>
    <row r="414" spans="15:69" x14ac:dyDescent="0.25">
      <c r="O414" s="49"/>
      <c r="AD414" s="157">
        <f t="shared" si="23"/>
        <v>0.41000000000000031</v>
      </c>
      <c r="AE414" s="157">
        <f>IF('1a-Electricity'!$P$77="no","",ROUND(AD414,4))</f>
        <v>0.41</v>
      </c>
      <c r="AF414" s="157">
        <f>IF('1a-Electricity'!$P$78="no","",ROUND(AD414,4))</f>
        <v>0.41</v>
      </c>
      <c r="AG414" s="157">
        <f>IF('1a-Electricity'!$P$79="no","",ROUND(AD414,4))</f>
        <v>0.41</v>
      </c>
      <c r="BC414" s="49"/>
      <c r="BL414" s="157">
        <f t="shared" si="24"/>
        <v>0.40900000000000031</v>
      </c>
      <c r="BM414" s="157">
        <f>IF('1b-NaturalGas'!$P$87="no","",ROUND(BL414,4))</f>
        <v>0.40899999999999997</v>
      </c>
      <c r="BN414" s="157">
        <f>IF('1b-NaturalGas'!$P$88="no","",ROUND(BL414,4))</f>
        <v>0.40899999999999997</v>
      </c>
      <c r="BO414" s="157">
        <f>IF('1b-NaturalGas'!$P$89="no","",ROUND(BL414,4))</f>
        <v>0.40899999999999997</v>
      </c>
      <c r="BP414" s="157">
        <f>IF('1b-NaturalGas'!$P$90="no","not applicable (based on previous answers)",ROUND(BL414,4))</f>
        <v>0.40899999999999997</v>
      </c>
      <c r="BQ414" s="157">
        <f>IF('1b-NaturalGas'!$P$91="no","not applicable (based on previous answers)",ROUND(BL414,4))</f>
        <v>0.40899999999999997</v>
      </c>
    </row>
    <row r="415" spans="15:69" x14ac:dyDescent="0.25">
      <c r="O415" s="49"/>
      <c r="AD415" s="157">
        <f t="shared" si="23"/>
        <v>0.41100000000000031</v>
      </c>
      <c r="AE415" s="157">
        <f>IF('1a-Electricity'!$P$77="no","",ROUND(AD415,4))</f>
        <v>0.41099999999999998</v>
      </c>
      <c r="AF415" s="157">
        <f>IF('1a-Electricity'!$P$78="no","",ROUND(AD415,4))</f>
        <v>0.41099999999999998</v>
      </c>
      <c r="AG415" s="157">
        <f>IF('1a-Electricity'!$P$79="no","",ROUND(AD415,4))</f>
        <v>0.41099999999999998</v>
      </c>
      <c r="BC415" s="49"/>
      <c r="BL415" s="157">
        <f t="shared" si="24"/>
        <v>0.41000000000000031</v>
      </c>
      <c r="BM415" s="157">
        <f>IF('1b-NaturalGas'!$P$87="no","",ROUND(BL415,4))</f>
        <v>0.41</v>
      </c>
      <c r="BN415" s="157">
        <f>IF('1b-NaturalGas'!$P$88="no","",ROUND(BL415,4))</f>
        <v>0.41</v>
      </c>
      <c r="BO415" s="157">
        <f>IF('1b-NaturalGas'!$P$89="no","",ROUND(BL415,4))</f>
        <v>0.41</v>
      </c>
      <c r="BP415" s="157">
        <f>IF('1b-NaturalGas'!$P$90="no","not applicable (based on previous answers)",ROUND(BL415,4))</f>
        <v>0.41</v>
      </c>
      <c r="BQ415" s="157">
        <f>IF('1b-NaturalGas'!$P$91="no","not applicable (based on previous answers)",ROUND(BL415,4))</f>
        <v>0.41</v>
      </c>
    </row>
    <row r="416" spans="15:69" x14ac:dyDescent="0.25">
      <c r="O416" s="49"/>
      <c r="AD416" s="157">
        <f t="shared" si="23"/>
        <v>0.41200000000000031</v>
      </c>
      <c r="AE416" s="157">
        <f>IF('1a-Electricity'!$P$77="no","",ROUND(AD416,4))</f>
        <v>0.41199999999999998</v>
      </c>
      <c r="AF416" s="157">
        <f>IF('1a-Electricity'!$P$78="no","",ROUND(AD416,4))</f>
        <v>0.41199999999999998</v>
      </c>
      <c r="AG416" s="157">
        <f>IF('1a-Electricity'!$P$79="no","",ROUND(AD416,4))</f>
        <v>0.41199999999999998</v>
      </c>
      <c r="BC416" s="49"/>
      <c r="BL416" s="157">
        <f t="shared" si="24"/>
        <v>0.41100000000000031</v>
      </c>
      <c r="BM416" s="157">
        <f>IF('1b-NaturalGas'!$P$87="no","",ROUND(BL416,4))</f>
        <v>0.41099999999999998</v>
      </c>
      <c r="BN416" s="157">
        <f>IF('1b-NaturalGas'!$P$88="no","",ROUND(BL416,4))</f>
        <v>0.41099999999999998</v>
      </c>
      <c r="BO416" s="157">
        <f>IF('1b-NaturalGas'!$P$89="no","",ROUND(BL416,4))</f>
        <v>0.41099999999999998</v>
      </c>
      <c r="BP416" s="157">
        <f>IF('1b-NaturalGas'!$P$90="no","not applicable (based on previous answers)",ROUND(BL416,4))</f>
        <v>0.41099999999999998</v>
      </c>
      <c r="BQ416" s="157">
        <f>IF('1b-NaturalGas'!$P$91="no","not applicable (based on previous answers)",ROUND(BL416,4))</f>
        <v>0.41099999999999998</v>
      </c>
    </row>
    <row r="417" spans="15:69" x14ac:dyDescent="0.25">
      <c r="O417" s="49"/>
      <c r="AD417" s="157">
        <f t="shared" si="23"/>
        <v>0.41300000000000031</v>
      </c>
      <c r="AE417" s="157">
        <f>IF('1a-Electricity'!$P$77="no","",ROUND(AD417,4))</f>
        <v>0.41299999999999998</v>
      </c>
      <c r="AF417" s="157">
        <f>IF('1a-Electricity'!$P$78="no","",ROUND(AD417,4))</f>
        <v>0.41299999999999998</v>
      </c>
      <c r="AG417" s="157">
        <f>IF('1a-Electricity'!$P$79="no","",ROUND(AD417,4))</f>
        <v>0.41299999999999998</v>
      </c>
      <c r="BC417" s="49"/>
      <c r="BL417" s="157">
        <f t="shared" si="24"/>
        <v>0.41200000000000031</v>
      </c>
      <c r="BM417" s="157">
        <f>IF('1b-NaturalGas'!$P$87="no","",ROUND(BL417,4))</f>
        <v>0.41199999999999998</v>
      </c>
      <c r="BN417" s="157">
        <f>IF('1b-NaturalGas'!$P$88="no","",ROUND(BL417,4))</f>
        <v>0.41199999999999998</v>
      </c>
      <c r="BO417" s="157">
        <f>IF('1b-NaturalGas'!$P$89="no","",ROUND(BL417,4))</f>
        <v>0.41199999999999998</v>
      </c>
      <c r="BP417" s="157">
        <f>IF('1b-NaturalGas'!$P$90="no","not applicable (based on previous answers)",ROUND(BL417,4))</f>
        <v>0.41199999999999998</v>
      </c>
      <c r="BQ417" s="157">
        <f>IF('1b-NaturalGas'!$P$91="no","not applicable (based on previous answers)",ROUND(BL417,4))</f>
        <v>0.41199999999999998</v>
      </c>
    </row>
    <row r="418" spans="15:69" x14ac:dyDescent="0.25">
      <c r="O418" s="49"/>
      <c r="AD418" s="157">
        <f t="shared" si="23"/>
        <v>0.41400000000000031</v>
      </c>
      <c r="AE418" s="157">
        <f>IF('1a-Electricity'!$P$77="no","",ROUND(AD418,4))</f>
        <v>0.41399999999999998</v>
      </c>
      <c r="AF418" s="157">
        <f>IF('1a-Electricity'!$P$78="no","",ROUND(AD418,4))</f>
        <v>0.41399999999999998</v>
      </c>
      <c r="AG418" s="157">
        <f>IF('1a-Electricity'!$P$79="no","",ROUND(AD418,4))</f>
        <v>0.41399999999999998</v>
      </c>
      <c r="BC418" s="49"/>
      <c r="BL418" s="157">
        <f t="shared" si="24"/>
        <v>0.41300000000000031</v>
      </c>
      <c r="BM418" s="157">
        <f>IF('1b-NaturalGas'!$P$87="no","",ROUND(BL418,4))</f>
        <v>0.41299999999999998</v>
      </c>
      <c r="BN418" s="157">
        <f>IF('1b-NaturalGas'!$P$88="no","",ROUND(BL418,4))</f>
        <v>0.41299999999999998</v>
      </c>
      <c r="BO418" s="157">
        <f>IF('1b-NaturalGas'!$P$89="no","",ROUND(BL418,4))</f>
        <v>0.41299999999999998</v>
      </c>
      <c r="BP418" s="157">
        <f>IF('1b-NaturalGas'!$P$90="no","not applicable (based on previous answers)",ROUND(BL418,4))</f>
        <v>0.41299999999999998</v>
      </c>
      <c r="BQ418" s="157">
        <f>IF('1b-NaturalGas'!$P$91="no","not applicable (based on previous answers)",ROUND(BL418,4))</f>
        <v>0.41299999999999998</v>
      </c>
    </row>
    <row r="419" spans="15:69" x14ac:dyDescent="0.25">
      <c r="O419" s="49"/>
      <c r="AD419" s="157">
        <f t="shared" si="23"/>
        <v>0.41500000000000031</v>
      </c>
      <c r="AE419" s="157">
        <f>IF('1a-Electricity'!$P$77="no","",ROUND(AD419,4))</f>
        <v>0.41499999999999998</v>
      </c>
      <c r="AF419" s="157">
        <f>IF('1a-Electricity'!$P$78="no","",ROUND(AD419,4))</f>
        <v>0.41499999999999998</v>
      </c>
      <c r="AG419" s="157">
        <f>IF('1a-Electricity'!$P$79="no","",ROUND(AD419,4))</f>
        <v>0.41499999999999998</v>
      </c>
      <c r="BC419" s="49"/>
      <c r="BL419" s="157">
        <f t="shared" si="24"/>
        <v>0.41400000000000031</v>
      </c>
      <c r="BM419" s="157">
        <f>IF('1b-NaturalGas'!$P$87="no","",ROUND(BL419,4))</f>
        <v>0.41399999999999998</v>
      </c>
      <c r="BN419" s="157">
        <f>IF('1b-NaturalGas'!$P$88="no","",ROUND(BL419,4))</f>
        <v>0.41399999999999998</v>
      </c>
      <c r="BO419" s="157">
        <f>IF('1b-NaturalGas'!$P$89="no","",ROUND(BL419,4))</f>
        <v>0.41399999999999998</v>
      </c>
      <c r="BP419" s="157">
        <f>IF('1b-NaturalGas'!$P$90="no","not applicable (based on previous answers)",ROUND(BL419,4))</f>
        <v>0.41399999999999998</v>
      </c>
      <c r="BQ419" s="157">
        <f>IF('1b-NaturalGas'!$P$91="no","not applicable (based on previous answers)",ROUND(BL419,4))</f>
        <v>0.41399999999999998</v>
      </c>
    </row>
    <row r="420" spans="15:69" x14ac:dyDescent="0.25">
      <c r="O420" s="49"/>
      <c r="AD420" s="157">
        <f t="shared" si="23"/>
        <v>0.41600000000000031</v>
      </c>
      <c r="AE420" s="157">
        <f>IF('1a-Electricity'!$P$77="no","",ROUND(AD420,4))</f>
        <v>0.41599999999999998</v>
      </c>
      <c r="AF420" s="157">
        <f>IF('1a-Electricity'!$P$78="no","",ROUND(AD420,4))</f>
        <v>0.41599999999999998</v>
      </c>
      <c r="AG420" s="157">
        <f>IF('1a-Electricity'!$P$79="no","",ROUND(AD420,4))</f>
        <v>0.41599999999999998</v>
      </c>
      <c r="BC420" s="49"/>
      <c r="BL420" s="157">
        <f t="shared" si="24"/>
        <v>0.41500000000000031</v>
      </c>
      <c r="BM420" s="157">
        <f>IF('1b-NaturalGas'!$P$87="no","",ROUND(BL420,4))</f>
        <v>0.41499999999999998</v>
      </c>
      <c r="BN420" s="157">
        <f>IF('1b-NaturalGas'!$P$88="no","",ROUND(BL420,4))</f>
        <v>0.41499999999999998</v>
      </c>
      <c r="BO420" s="157">
        <f>IF('1b-NaturalGas'!$P$89="no","",ROUND(BL420,4))</f>
        <v>0.41499999999999998</v>
      </c>
      <c r="BP420" s="157">
        <f>IF('1b-NaturalGas'!$P$90="no","not applicable (based on previous answers)",ROUND(BL420,4))</f>
        <v>0.41499999999999998</v>
      </c>
      <c r="BQ420" s="157">
        <f>IF('1b-NaturalGas'!$P$91="no","not applicable (based on previous answers)",ROUND(BL420,4))</f>
        <v>0.41499999999999998</v>
      </c>
    </row>
    <row r="421" spans="15:69" x14ac:dyDescent="0.25">
      <c r="O421" s="49"/>
      <c r="AD421" s="157">
        <f t="shared" si="23"/>
        <v>0.41700000000000031</v>
      </c>
      <c r="AE421" s="157">
        <f>IF('1a-Electricity'!$P$77="no","",ROUND(AD421,4))</f>
        <v>0.41699999999999998</v>
      </c>
      <c r="AF421" s="157">
        <f>IF('1a-Electricity'!$P$78="no","",ROUND(AD421,4))</f>
        <v>0.41699999999999998</v>
      </c>
      <c r="AG421" s="157">
        <f>IF('1a-Electricity'!$P$79="no","",ROUND(AD421,4))</f>
        <v>0.41699999999999998</v>
      </c>
      <c r="BC421" s="49"/>
      <c r="BL421" s="157">
        <f t="shared" si="24"/>
        <v>0.41600000000000031</v>
      </c>
      <c r="BM421" s="157">
        <f>IF('1b-NaturalGas'!$P$87="no","",ROUND(BL421,4))</f>
        <v>0.41599999999999998</v>
      </c>
      <c r="BN421" s="157">
        <f>IF('1b-NaturalGas'!$P$88="no","",ROUND(BL421,4))</f>
        <v>0.41599999999999998</v>
      </c>
      <c r="BO421" s="157">
        <f>IF('1b-NaturalGas'!$P$89="no","",ROUND(BL421,4))</f>
        <v>0.41599999999999998</v>
      </c>
      <c r="BP421" s="157">
        <f>IF('1b-NaturalGas'!$P$90="no","not applicable (based on previous answers)",ROUND(BL421,4))</f>
        <v>0.41599999999999998</v>
      </c>
      <c r="BQ421" s="157">
        <f>IF('1b-NaturalGas'!$P$91="no","not applicable (based on previous answers)",ROUND(BL421,4))</f>
        <v>0.41599999999999998</v>
      </c>
    </row>
    <row r="422" spans="15:69" x14ac:dyDescent="0.25">
      <c r="O422" s="49"/>
      <c r="AD422" s="157">
        <f t="shared" si="23"/>
        <v>0.41800000000000032</v>
      </c>
      <c r="AE422" s="157">
        <f>IF('1a-Electricity'!$P$77="no","",ROUND(AD422,4))</f>
        <v>0.41799999999999998</v>
      </c>
      <c r="AF422" s="157">
        <f>IF('1a-Electricity'!$P$78="no","",ROUND(AD422,4))</f>
        <v>0.41799999999999998</v>
      </c>
      <c r="AG422" s="157">
        <f>IF('1a-Electricity'!$P$79="no","",ROUND(AD422,4))</f>
        <v>0.41799999999999998</v>
      </c>
      <c r="BC422" s="49"/>
      <c r="BL422" s="157">
        <f t="shared" si="24"/>
        <v>0.41700000000000031</v>
      </c>
      <c r="BM422" s="157">
        <f>IF('1b-NaturalGas'!$P$87="no","",ROUND(BL422,4))</f>
        <v>0.41699999999999998</v>
      </c>
      <c r="BN422" s="157">
        <f>IF('1b-NaturalGas'!$P$88="no","",ROUND(BL422,4))</f>
        <v>0.41699999999999998</v>
      </c>
      <c r="BO422" s="157">
        <f>IF('1b-NaturalGas'!$P$89="no","",ROUND(BL422,4))</f>
        <v>0.41699999999999998</v>
      </c>
      <c r="BP422" s="157">
        <f>IF('1b-NaturalGas'!$P$90="no","not applicable (based on previous answers)",ROUND(BL422,4))</f>
        <v>0.41699999999999998</v>
      </c>
      <c r="BQ422" s="157">
        <f>IF('1b-NaturalGas'!$P$91="no","not applicable (based on previous answers)",ROUND(BL422,4))</f>
        <v>0.41699999999999998</v>
      </c>
    </row>
    <row r="423" spans="15:69" x14ac:dyDescent="0.25">
      <c r="O423" s="49"/>
      <c r="AD423" s="157">
        <f t="shared" si="23"/>
        <v>0.41900000000000032</v>
      </c>
      <c r="AE423" s="157">
        <f>IF('1a-Electricity'!$P$77="no","",ROUND(AD423,4))</f>
        <v>0.41899999999999998</v>
      </c>
      <c r="AF423" s="157">
        <f>IF('1a-Electricity'!$P$78="no","",ROUND(AD423,4))</f>
        <v>0.41899999999999998</v>
      </c>
      <c r="AG423" s="157">
        <f>IF('1a-Electricity'!$P$79="no","",ROUND(AD423,4))</f>
        <v>0.41899999999999998</v>
      </c>
      <c r="BC423" s="49"/>
      <c r="BL423" s="157">
        <f t="shared" si="24"/>
        <v>0.41800000000000032</v>
      </c>
      <c r="BM423" s="157">
        <f>IF('1b-NaturalGas'!$P$87="no","",ROUND(BL423,4))</f>
        <v>0.41799999999999998</v>
      </c>
      <c r="BN423" s="157">
        <f>IF('1b-NaturalGas'!$P$88="no","",ROUND(BL423,4))</f>
        <v>0.41799999999999998</v>
      </c>
      <c r="BO423" s="157">
        <f>IF('1b-NaturalGas'!$P$89="no","",ROUND(BL423,4))</f>
        <v>0.41799999999999998</v>
      </c>
      <c r="BP423" s="157">
        <f>IF('1b-NaturalGas'!$P$90="no","not applicable (based on previous answers)",ROUND(BL423,4))</f>
        <v>0.41799999999999998</v>
      </c>
      <c r="BQ423" s="157">
        <f>IF('1b-NaturalGas'!$P$91="no","not applicable (based on previous answers)",ROUND(BL423,4))</f>
        <v>0.41799999999999998</v>
      </c>
    </row>
    <row r="424" spans="15:69" x14ac:dyDescent="0.25">
      <c r="O424" s="49"/>
      <c r="AD424" s="157">
        <f t="shared" si="23"/>
        <v>0.42000000000000032</v>
      </c>
      <c r="AE424" s="157">
        <f>IF('1a-Electricity'!$P$77="no","",ROUND(AD424,4))</f>
        <v>0.42</v>
      </c>
      <c r="AF424" s="157">
        <f>IF('1a-Electricity'!$P$78="no","",ROUND(AD424,4))</f>
        <v>0.42</v>
      </c>
      <c r="AG424" s="157">
        <f>IF('1a-Electricity'!$P$79="no","",ROUND(AD424,4))</f>
        <v>0.42</v>
      </c>
      <c r="BC424" s="49"/>
      <c r="BL424" s="157">
        <f t="shared" si="24"/>
        <v>0.41900000000000032</v>
      </c>
      <c r="BM424" s="157">
        <f>IF('1b-NaturalGas'!$P$87="no","",ROUND(BL424,4))</f>
        <v>0.41899999999999998</v>
      </c>
      <c r="BN424" s="157">
        <f>IF('1b-NaturalGas'!$P$88="no","",ROUND(BL424,4))</f>
        <v>0.41899999999999998</v>
      </c>
      <c r="BO424" s="157">
        <f>IF('1b-NaturalGas'!$P$89="no","",ROUND(BL424,4))</f>
        <v>0.41899999999999998</v>
      </c>
      <c r="BP424" s="157">
        <f>IF('1b-NaturalGas'!$P$90="no","not applicable (based on previous answers)",ROUND(BL424,4))</f>
        <v>0.41899999999999998</v>
      </c>
      <c r="BQ424" s="157">
        <f>IF('1b-NaturalGas'!$P$91="no","not applicable (based on previous answers)",ROUND(BL424,4))</f>
        <v>0.41899999999999998</v>
      </c>
    </row>
    <row r="425" spans="15:69" x14ac:dyDescent="0.25">
      <c r="O425" s="49"/>
      <c r="AD425" s="157">
        <f t="shared" si="23"/>
        <v>0.42100000000000032</v>
      </c>
      <c r="AE425" s="157">
        <f>IF('1a-Electricity'!$P$77="no","",ROUND(AD425,4))</f>
        <v>0.42099999999999999</v>
      </c>
      <c r="AF425" s="157">
        <f>IF('1a-Electricity'!$P$78="no","",ROUND(AD425,4))</f>
        <v>0.42099999999999999</v>
      </c>
      <c r="AG425" s="157">
        <f>IF('1a-Electricity'!$P$79="no","",ROUND(AD425,4))</f>
        <v>0.42099999999999999</v>
      </c>
      <c r="BC425" s="49"/>
      <c r="BL425" s="157">
        <f t="shared" si="24"/>
        <v>0.42000000000000032</v>
      </c>
      <c r="BM425" s="157">
        <f>IF('1b-NaturalGas'!$P$87="no","",ROUND(BL425,4))</f>
        <v>0.42</v>
      </c>
      <c r="BN425" s="157">
        <f>IF('1b-NaturalGas'!$P$88="no","",ROUND(BL425,4))</f>
        <v>0.42</v>
      </c>
      <c r="BO425" s="157">
        <f>IF('1b-NaturalGas'!$P$89="no","",ROUND(BL425,4))</f>
        <v>0.42</v>
      </c>
      <c r="BP425" s="157">
        <f>IF('1b-NaturalGas'!$P$90="no","not applicable (based on previous answers)",ROUND(BL425,4))</f>
        <v>0.42</v>
      </c>
      <c r="BQ425" s="157">
        <f>IF('1b-NaturalGas'!$P$91="no","not applicable (based on previous answers)",ROUND(BL425,4))</f>
        <v>0.42</v>
      </c>
    </row>
    <row r="426" spans="15:69" x14ac:dyDescent="0.25">
      <c r="O426" s="49"/>
      <c r="AD426" s="157">
        <f t="shared" si="23"/>
        <v>0.42200000000000032</v>
      </c>
      <c r="AE426" s="157">
        <f>IF('1a-Electricity'!$P$77="no","",ROUND(AD426,4))</f>
        <v>0.42199999999999999</v>
      </c>
      <c r="AF426" s="157">
        <f>IF('1a-Electricity'!$P$78="no","",ROUND(AD426,4))</f>
        <v>0.42199999999999999</v>
      </c>
      <c r="AG426" s="157">
        <f>IF('1a-Electricity'!$P$79="no","",ROUND(AD426,4))</f>
        <v>0.42199999999999999</v>
      </c>
      <c r="BC426" s="49"/>
      <c r="BL426" s="157">
        <f t="shared" si="24"/>
        <v>0.42100000000000032</v>
      </c>
      <c r="BM426" s="157">
        <f>IF('1b-NaturalGas'!$P$87="no","",ROUND(BL426,4))</f>
        <v>0.42099999999999999</v>
      </c>
      <c r="BN426" s="157">
        <f>IF('1b-NaturalGas'!$P$88="no","",ROUND(BL426,4))</f>
        <v>0.42099999999999999</v>
      </c>
      <c r="BO426" s="157">
        <f>IF('1b-NaturalGas'!$P$89="no","",ROUND(BL426,4))</f>
        <v>0.42099999999999999</v>
      </c>
      <c r="BP426" s="157">
        <f>IF('1b-NaturalGas'!$P$90="no","not applicable (based on previous answers)",ROUND(BL426,4))</f>
        <v>0.42099999999999999</v>
      </c>
      <c r="BQ426" s="157">
        <f>IF('1b-NaturalGas'!$P$91="no","not applicable (based on previous answers)",ROUND(BL426,4))</f>
        <v>0.42099999999999999</v>
      </c>
    </row>
    <row r="427" spans="15:69" x14ac:dyDescent="0.25">
      <c r="O427" s="49"/>
      <c r="AD427" s="157">
        <f t="shared" si="23"/>
        <v>0.42300000000000032</v>
      </c>
      <c r="AE427" s="157">
        <f>IF('1a-Electricity'!$P$77="no","",ROUND(AD427,4))</f>
        <v>0.42299999999999999</v>
      </c>
      <c r="AF427" s="157">
        <f>IF('1a-Electricity'!$P$78="no","",ROUND(AD427,4))</f>
        <v>0.42299999999999999</v>
      </c>
      <c r="AG427" s="157">
        <f>IF('1a-Electricity'!$P$79="no","",ROUND(AD427,4))</f>
        <v>0.42299999999999999</v>
      </c>
      <c r="BC427" s="49"/>
      <c r="BL427" s="157">
        <f t="shared" si="24"/>
        <v>0.42200000000000032</v>
      </c>
      <c r="BM427" s="157">
        <f>IF('1b-NaturalGas'!$P$87="no","",ROUND(BL427,4))</f>
        <v>0.42199999999999999</v>
      </c>
      <c r="BN427" s="157">
        <f>IF('1b-NaturalGas'!$P$88="no","",ROUND(BL427,4))</f>
        <v>0.42199999999999999</v>
      </c>
      <c r="BO427" s="157">
        <f>IF('1b-NaturalGas'!$P$89="no","",ROUND(BL427,4))</f>
        <v>0.42199999999999999</v>
      </c>
      <c r="BP427" s="157">
        <f>IF('1b-NaturalGas'!$P$90="no","not applicable (based on previous answers)",ROUND(BL427,4))</f>
        <v>0.42199999999999999</v>
      </c>
      <c r="BQ427" s="157">
        <f>IF('1b-NaturalGas'!$P$91="no","not applicable (based on previous answers)",ROUND(BL427,4))</f>
        <v>0.42199999999999999</v>
      </c>
    </row>
    <row r="428" spans="15:69" x14ac:dyDescent="0.25">
      <c r="O428" s="49"/>
      <c r="AD428" s="157">
        <f t="shared" si="23"/>
        <v>0.42400000000000032</v>
      </c>
      <c r="AE428" s="157">
        <f>IF('1a-Electricity'!$P$77="no","",ROUND(AD428,4))</f>
        <v>0.42399999999999999</v>
      </c>
      <c r="AF428" s="157">
        <f>IF('1a-Electricity'!$P$78="no","",ROUND(AD428,4))</f>
        <v>0.42399999999999999</v>
      </c>
      <c r="AG428" s="157">
        <f>IF('1a-Electricity'!$P$79="no","",ROUND(AD428,4))</f>
        <v>0.42399999999999999</v>
      </c>
      <c r="BC428" s="49"/>
      <c r="BL428" s="157">
        <f t="shared" si="24"/>
        <v>0.42300000000000032</v>
      </c>
      <c r="BM428" s="157">
        <f>IF('1b-NaturalGas'!$P$87="no","",ROUND(BL428,4))</f>
        <v>0.42299999999999999</v>
      </c>
      <c r="BN428" s="157">
        <f>IF('1b-NaturalGas'!$P$88="no","",ROUND(BL428,4))</f>
        <v>0.42299999999999999</v>
      </c>
      <c r="BO428" s="157">
        <f>IF('1b-NaturalGas'!$P$89="no","",ROUND(BL428,4))</f>
        <v>0.42299999999999999</v>
      </c>
      <c r="BP428" s="157">
        <f>IF('1b-NaturalGas'!$P$90="no","not applicable (based on previous answers)",ROUND(BL428,4))</f>
        <v>0.42299999999999999</v>
      </c>
      <c r="BQ428" s="157">
        <f>IF('1b-NaturalGas'!$P$91="no","not applicable (based on previous answers)",ROUND(BL428,4))</f>
        <v>0.42299999999999999</v>
      </c>
    </row>
    <row r="429" spans="15:69" x14ac:dyDescent="0.25">
      <c r="O429" s="49"/>
      <c r="AD429" s="157">
        <f t="shared" si="23"/>
        <v>0.42500000000000032</v>
      </c>
      <c r="AE429" s="157">
        <f>IF('1a-Electricity'!$P$77="no","",ROUND(AD429,4))</f>
        <v>0.42499999999999999</v>
      </c>
      <c r="AF429" s="157">
        <f>IF('1a-Electricity'!$P$78="no","",ROUND(AD429,4))</f>
        <v>0.42499999999999999</v>
      </c>
      <c r="AG429" s="157">
        <f>IF('1a-Electricity'!$P$79="no","",ROUND(AD429,4))</f>
        <v>0.42499999999999999</v>
      </c>
      <c r="BC429" s="49"/>
      <c r="BL429" s="157">
        <f t="shared" si="24"/>
        <v>0.42400000000000032</v>
      </c>
      <c r="BM429" s="157">
        <f>IF('1b-NaturalGas'!$P$87="no","",ROUND(BL429,4))</f>
        <v>0.42399999999999999</v>
      </c>
      <c r="BN429" s="157">
        <f>IF('1b-NaturalGas'!$P$88="no","",ROUND(BL429,4))</f>
        <v>0.42399999999999999</v>
      </c>
      <c r="BO429" s="157">
        <f>IF('1b-NaturalGas'!$P$89="no","",ROUND(BL429,4))</f>
        <v>0.42399999999999999</v>
      </c>
      <c r="BP429" s="157">
        <f>IF('1b-NaturalGas'!$P$90="no","not applicable (based on previous answers)",ROUND(BL429,4))</f>
        <v>0.42399999999999999</v>
      </c>
      <c r="BQ429" s="157">
        <f>IF('1b-NaturalGas'!$P$91="no","not applicable (based on previous answers)",ROUND(BL429,4))</f>
        <v>0.42399999999999999</v>
      </c>
    </row>
    <row r="430" spans="15:69" x14ac:dyDescent="0.25">
      <c r="O430" s="49"/>
      <c r="AD430" s="157">
        <f t="shared" si="23"/>
        <v>0.42600000000000032</v>
      </c>
      <c r="AE430" s="157">
        <f>IF('1a-Electricity'!$P$77="no","",ROUND(AD430,4))</f>
        <v>0.42599999999999999</v>
      </c>
      <c r="AF430" s="157">
        <f>IF('1a-Electricity'!$P$78="no","",ROUND(AD430,4))</f>
        <v>0.42599999999999999</v>
      </c>
      <c r="AG430" s="157">
        <f>IF('1a-Electricity'!$P$79="no","",ROUND(AD430,4))</f>
        <v>0.42599999999999999</v>
      </c>
      <c r="BC430" s="49"/>
      <c r="BL430" s="157">
        <f t="shared" si="24"/>
        <v>0.42500000000000032</v>
      </c>
      <c r="BM430" s="157">
        <f>IF('1b-NaturalGas'!$P$87="no","",ROUND(BL430,4))</f>
        <v>0.42499999999999999</v>
      </c>
      <c r="BN430" s="157">
        <f>IF('1b-NaturalGas'!$P$88="no","",ROUND(BL430,4))</f>
        <v>0.42499999999999999</v>
      </c>
      <c r="BO430" s="157">
        <f>IF('1b-NaturalGas'!$P$89="no","",ROUND(BL430,4))</f>
        <v>0.42499999999999999</v>
      </c>
      <c r="BP430" s="157">
        <f>IF('1b-NaturalGas'!$P$90="no","not applicable (based on previous answers)",ROUND(BL430,4))</f>
        <v>0.42499999999999999</v>
      </c>
      <c r="BQ430" s="157">
        <f>IF('1b-NaturalGas'!$P$91="no","not applicable (based on previous answers)",ROUND(BL430,4))</f>
        <v>0.42499999999999999</v>
      </c>
    </row>
    <row r="431" spans="15:69" x14ac:dyDescent="0.25">
      <c r="O431" s="49"/>
      <c r="AD431" s="157">
        <f t="shared" si="23"/>
        <v>0.42700000000000032</v>
      </c>
      <c r="AE431" s="157">
        <f>IF('1a-Electricity'!$P$77="no","",ROUND(AD431,4))</f>
        <v>0.42699999999999999</v>
      </c>
      <c r="AF431" s="157">
        <f>IF('1a-Electricity'!$P$78="no","",ROUND(AD431,4))</f>
        <v>0.42699999999999999</v>
      </c>
      <c r="AG431" s="157">
        <f>IF('1a-Electricity'!$P$79="no","",ROUND(AD431,4))</f>
        <v>0.42699999999999999</v>
      </c>
      <c r="BC431" s="49"/>
      <c r="BL431" s="157">
        <f t="shared" si="24"/>
        <v>0.42600000000000032</v>
      </c>
      <c r="BM431" s="157">
        <f>IF('1b-NaturalGas'!$P$87="no","",ROUND(BL431,4))</f>
        <v>0.42599999999999999</v>
      </c>
      <c r="BN431" s="157">
        <f>IF('1b-NaturalGas'!$P$88="no","",ROUND(BL431,4))</f>
        <v>0.42599999999999999</v>
      </c>
      <c r="BO431" s="157">
        <f>IF('1b-NaturalGas'!$P$89="no","",ROUND(BL431,4))</f>
        <v>0.42599999999999999</v>
      </c>
      <c r="BP431" s="157">
        <f>IF('1b-NaturalGas'!$P$90="no","not applicable (based on previous answers)",ROUND(BL431,4))</f>
        <v>0.42599999999999999</v>
      </c>
      <c r="BQ431" s="157">
        <f>IF('1b-NaturalGas'!$P$91="no","not applicable (based on previous answers)",ROUND(BL431,4))</f>
        <v>0.42599999999999999</v>
      </c>
    </row>
    <row r="432" spans="15:69" x14ac:dyDescent="0.25">
      <c r="O432" s="49"/>
      <c r="AD432" s="157">
        <f t="shared" si="23"/>
        <v>0.42800000000000032</v>
      </c>
      <c r="AE432" s="157">
        <f>IF('1a-Electricity'!$P$77="no","",ROUND(AD432,4))</f>
        <v>0.42799999999999999</v>
      </c>
      <c r="AF432" s="157">
        <f>IF('1a-Electricity'!$P$78="no","",ROUND(AD432,4))</f>
        <v>0.42799999999999999</v>
      </c>
      <c r="AG432" s="157">
        <f>IF('1a-Electricity'!$P$79="no","",ROUND(AD432,4))</f>
        <v>0.42799999999999999</v>
      </c>
      <c r="BC432" s="49"/>
      <c r="BL432" s="157">
        <f t="shared" si="24"/>
        <v>0.42700000000000032</v>
      </c>
      <c r="BM432" s="157">
        <f>IF('1b-NaturalGas'!$P$87="no","",ROUND(BL432,4))</f>
        <v>0.42699999999999999</v>
      </c>
      <c r="BN432" s="157">
        <f>IF('1b-NaturalGas'!$P$88="no","",ROUND(BL432,4))</f>
        <v>0.42699999999999999</v>
      </c>
      <c r="BO432" s="157">
        <f>IF('1b-NaturalGas'!$P$89="no","",ROUND(BL432,4))</f>
        <v>0.42699999999999999</v>
      </c>
      <c r="BP432" s="157">
        <f>IF('1b-NaturalGas'!$P$90="no","not applicable (based on previous answers)",ROUND(BL432,4))</f>
        <v>0.42699999999999999</v>
      </c>
      <c r="BQ432" s="157">
        <f>IF('1b-NaturalGas'!$P$91="no","not applicable (based on previous answers)",ROUND(BL432,4))</f>
        <v>0.42699999999999999</v>
      </c>
    </row>
    <row r="433" spans="15:69" x14ac:dyDescent="0.25">
      <c r="O433" s="49"/>
      <c r="AD433" s="157">
        <f t="shared" si="23"/>
        <v>0.42900000000000033</v>
      </c>
      <c r="AE433" s="157">
        <f>IF('1a-Electricity'!$P$77="no","",ROUND(AD433,4))</f>
        <v>0.42899999999999999</v>
      </c>
      <c r="AF433" s="157">
        <f>IF('1a-Electricity'!$P$78="no","",ROUND(AD433,4))</f>
        <v>0.42899999999999999</v>
      </c>
      <c r="AG433" s="157">
        <f>IF('1a-Electricity'!$P$79="no","",ROUND(AD433,4))</f>
        <v>0.42899999999999999</v>
      </c>
      <c r="BC433" s="49"/>
      <c r="BL433" s="157">
        <f t="shared" si="24"/>
        <v>0.42800000000000032</v>
      </c>
      <c r="BM433" s="157">
        <f>IF('1b-NaturalGas'!$P$87="no","",ROUND(BL433,4))</f>
        <v>0.42799999999999999</v>
      </c>
      <c r="BN433" s="157">
        <f>IF('1b-NaturalGas'!$P$88="no","",ROUND(BL433,4))</f>
        <v>0.42799999999999999</v>
      </c>
      <c r="BO433" s="157">
        <f>IF('1b-NaturalGas'!$P$89="no","",ROUND(BL433,4))</f>
        <v>0.42799999999999999</v>
      </c>
      <c r="BP433" s="157">
        <f>IF('1b-NaturalGas'!$P$90="no","not applicable (based on previous answers)",ROUND(BL433,4))</f>
        <v>0.42799999999999999</v>
      </c>
      <c r="BQ433" s="157">
        <f>IF('1b-NaturalGas'!$P$91="no","not applicable (based on previous answers)",ROUND(BL433,4))</f>
        <v>0.42799999999999999</v>
      </c>
    </row>
    <row r="434" spans="15:69" x14ac:dyDescent="0.25">
      <c r="O434" s="49"/>
      <c r="AD434" s="157">
        <f t="shared" si="23"/>
        <v>0.43000000000000033</v>
      </c>
      <c r="AE434" s="157">
        <f>IF('1a-Electricity'!$P$77="no","",ROUND(AD434,4))</f>
        <v>0.43</v>
      </c>
      <c r="AF434" s="157">
        <f>IF('1a-Electricity'!$P$78="no","",ROUND(AD434,4))</f>
        <v>0.43</v>
      </c>
      <c r="AG434" s="157">
        <f>IF('1a-Electricity'!$P$79="no","",ROUND(AD434,4))</f>
        <v>0.43</v>
      </c>
      <c r="BC434" s="49"/>
      <c r="BL434" s="157">
        <f t="shared" si="24"/>
        <v>0.42900000000000033</v>
      </c>
      <c r="BM434" s="157">
        <f>IF('1b-NaturalGas'!$P$87="no","",ROUND(BL434,4))</f>
        <v>0.42899999999999999</v>
      </c>
      <c r="BN434" s="157">
        <f>IF('1b-NaturalGas'!$P$88="no","",ROUND(BL434,4))</f>
        <v>0.42899999999999999</v>
      </c>
      <c r="BO434" s="157">
        <f>IF('1b-NaturalGas'!$P$89="no","",ROUND(BL434,4))</f>
        <v>0.42899999999999999</v>
      </c>
      <c r="BP434" s="157">
        <f>IF('1b-NaturalGas'!$P$90="no","not applicable (based on previous answers)",ROUND(BL434,4))</f>
        <v>0.42899999999999999</v>
      </c>
      <c r="BQ434" s="157">
        <f>IF('1b-NaturalGas'!$P$91="no","not applicable (based on previous answers)",ROUND(BL434,4))</f>
        <v>0.42899999999999999</v>
      </c>
    </row>
    <row r="435" spans="15:69" x14ac:dyDescent="0.25">
      <c r="O435" s="49"/>
      <c r="AD435" s="157">
        <f t="shared" si="23"/>
        <v>0.43100000000000033</v>
      </c>
      <c r="AE435" s="157">
        <f>IF('1a-Electricity'!$P$77="no","",ROUND(AD435,4))</f>
        <v>0.43099999999999999</v>
      </c>
      <c r="AF435" s="157">
        <f>IF('1a-Electricity'!$P$78="no","",ROUND(AD435,4))</f>
        <v>0.43099999999999999</v>
      </c>
      <c r="AG435" s="157">
        <f>IF('1a-Electricity'!$P$79="no","",ROUND(AD435,4))</f>
        <v>0.43099999999999999</v>
      </c>
      <c r="BC435" s="49"/>
      <c r="BL435" s="157">
        <f t="shared" si="24"/>
        <v>0.43000000000000033</v>
      </c>
      <c r="BM435" s="157">
        <f>IF('1b-NaturalGas'!$P$87="no","",ROUND(BL435,4))</f>
        <v>0.43</v>
      </c>
      <c r="BN435" s="157">
        <f>IF('1b-NaturalGas'!$P$88="no","",ROUND(BL435,4))</f>
        <v>0.43</v>
      </c>
      <c r="BO435" s="157">
        <f>IF('1b-NaturalGas'!$P$89="no","",ROUND(BL435,4))</f>
        <v>0.43</v>
      </c>
      <c r="BP435" s="157">
        <f>IF('1b-NaturalGas'!$P$90="no","not applicable (based on previous answers)",ROUND(BL435,4))</f>
        <v>0.43</v>
      </c>
      <c r="BQ435" s="157">
        <f>IF('1b-NaturalGas'!$P$91="no","not applicable (based on previous answers)",ROUND(BL435,4))</f>
        <v>0.43</v>
      </c>
    </row>
    <row r="436" spans="15:69" x14ac:dyDescent="0.25">
      <c r="O436" s="49"/>
      <c r="AD436" s="157">
        <f t="shared" si="23"/>
        <v>0.43200000000000033</v>
      </c>
      <c r="AE436" s="157">
        <f>IF('1a-Electricity'!$P$77="no","",ROUND(AD436,4))</f>
        <v>0.432</v>
      </c>
      <c r="AF436" s="157">
        <f>IF('1a-Electricity'!$P$78="no","",ROUND(AD436,4))</f>
        <v>0.432</v>
      </c>
      <c r="AG436" s="157">
        <f>IF('1a-Electricity'!$P$79="no","",ROUND(AD436,4))</f>
        <v>0.432</v>
      </c>
      <c r="BC436" s="49"/>
      <c r="BL436" s="157">
        <f t="shared" si="24"/>
        <v>0.43100000000000033</v>
      </c>
      <c r="BM436" s="157">
        <f>IF('1b-NaturalGas'!$P$87="no","",ROUND(BL436,4))</f>
        <v>0.43099999999999999</v>
      </c>
      <c r="BN436" s="157">
        <f>IF('1b-NaturalGas'!$P$88="no","",ROUND(BL436,4))</f>
        <v>0.43099999999999999</v>
      </c>
      <c r="BO436" s="157">
        <f>IF('1b-NaturalGas'!$P$89="no","",ROUND(BL436,4))</f>
        <v>0.43099999999999999</v>
      </c>
      <c r="BP436" s="157">
        <f>IF('1b-NaturalGas'!$P$90="no","not applicable (based on previous answers)",ROUND(BL436,4))</f>
        <v>0.43099999999999999</v>
      </c>
      <c r="BQ436" s="157">
        <f>IF('1b-NaturalGas'!$P$91="no","not applicable (based on previous answers)",ROUND(BL436,4))</f>
        <v>0.43099999999999999</v>
      </c>
    </row>
    <row r="437" spans="15:69" x14ac:dyDescent="0.25">
      <c r="O437" s="49"/>
      <c r="AD437" s="157">
        <f t="shared" si="23"/>
        <v>0.43300000000000033</v>
      </c>
      <c r="AE437" s="157">
        <f>IF('1a-Electricity'!$P$77="no","",ROUND(AD437,4))</f>
        <v>0.433</v>
      </c>
      <c r="AF437" s="157">
        <f>IF('1a-Electricity'!$P$78="no","",ROUND(AD437,4))</f>
        <v>0.433</v>
      </c>
      <c r="AG437" s="157">
        <f>IF('1a-Electricity'!$P$79="no","",ROUND(AD437,4))</f>
        <v>0.433</v>
      </c>
      <c r="BC437" s="49"/>
      <c r="BL437" s="157">
        <f t="shared" si="24"/>
        <v>0.43200000000000033</v>
      </c>
      <c r="BM437" s="157">
        <f>IF('1b-NaturalGas'!$P$87="no","",ROUND(BL437,4))</f>
        <v>0.432</v>
      </c>
      <c r="BN437" s="157">
        <f>IF('1b-NaturalGas'!$P$88="no","",ROUND(BL437,4))</f>
        <v>0.432</v>
      </c>
      <c r="BO437" s="157">
        <f>IF('1b-NaturalGas'!$P$89="no","",ROUND(BL437,4))</f>
        <v>0.432</v>
      </c>
      <c r="BP437" s="157">
        <f>IF('1b-NaturalGas'!$P$90="no","not applicable (based on previous answers)",ROUND(BL437,4))</f>
        <v>0.432</v>
      </c>
      <c r="BQ437" s="157">
        <f>IF('1b-NaturalGas'!$P$91="no","not applicable (based on previous answers)",ROUND(BL437,4))</f>
        <v>0.432</v>
      </c>
    </row>
    <row r="438" spans="15:69" x14ac:dyDescent="0.25">
      <c r="O438" s="49"/>
      <c r="AD438" s="157">
        <f t="shared" si="23"/>
        <v>0.43400000000000033</v>
      </c>
      <c r="AE438" s="157">
        <f>IF('1a-Electricity'!$P$77="no","",ROUND(AD438,4))</f>
        <v>0.434</v>
      </c>
      <c r="AF438" s="157">
        <f>IF('1a-Electricity'!$P$78="no","",ROUND(AD438,4))</f>
        <v>0.434</v>
      </c>
      <c r="AG438" s="157">
        <f>IF('1a-Electricity'!$P$79="no","",ROUND(AD438,4))</f>
        <v>0.434</v>
      </c>
      <c r="BC438" s="49"/>
      <c r="BL438" s="157">
        <f t="shared" si="24"/>
        <v>0.43300000000000033</v>
      </c>
      <c r="BM438" s="157">
        <f>IF('1b-NaturalGas'!$P$87="no","",ROUND(BL438,4))</f>
        <v>0.433</v>
      </c>
      <c r="BN438" s="157">
        <f>IF('1b-NaturalGas'!$P$88="no","",ROUND(BL438,4))</f>
        <v>0.433</v>
      </c>
      <c r="BO438" s="157">
        <f>IF('1b-NaturalGas'!$P$89="no","",ROUND(BL438,4))</f>
        <v>0.433</v>
      </c>
      <c r="BP438" s="157">
        <f>IF('1b-NaturalGas'!$P$90="no","not applicable (based on previous answers)",ROUND(BL438,4))</f>
        <v>0.433</v>
      </c>
      <c r="BQ438" s="157">
        <f>IF('1b-NaturalGas'!$P$91="no","not applicable (based on previous answers)",ROUND(BL438,4))</f>
        <v>0.433</v>
      </c>
    </row>
    <row r="439" spans="15:69" x14ac:dyDescent="0.25">
      <c r="O439" s="49"/>
      <c r="AD439" s="157">
        <f t="shared" si="23"/>
        <v>0.43500000000000033</v>
      </c>
      <c r="AE439" s="157">
        <f>IF('1a-Electricity'!$P$77="no","",ROUND(AD439,4))</f>
        <v>0.435</v>
      </c>
      <c r="AF439" s="157">
        <f>IF('1a-Electricity'!$P$78="no","",ROUND(AD439,4))</f>
        <v>0.435</v>
      </c>
      <c r="AG439" s="157">
        <f>IF('1a-Electricity'!$P$79="no","",ROUND(AD439,4))</f>
        <v>0.435</v>
      </c>
      <c r="BC439" s="49"/>
      <c r="BL439" s="157">
        <f t="shared" si="24"/>
        <v>0.43400000000000033</v>
      </c>
      <c r="BM439" s="157">
        <f>IF('1b-NaturalGas'!$P$87="no","",ROUND(BL439,4))</f>
        <v>0.434</v>
      </c>
      <c r="BN439" s="157">
        <f>IF('1b-NaturalGas'!$P$88="no","",ROUND(BL439,4))</f>
        <v>0.434</v>
      </c>
      <c r="BO439" s="157">
        <f>IF('1b-NaturalGas'!$P$89="no","",ROUND(BL439,4))</f>
        <v>0.434</v>
      </c>
      <c r="BP439" s="157">
        <f>IF('1b-NaturalGas'!$P$90="no","not applicable (based on previous answers)",ROUND(BL439,4))</f>
        <v>0.434</v>
      </c>
      <c r="BQ439" s="157">
        <f>IF('1b-NaturalGas'!$P$91="no","not applicable (based on previous answers)",ROUND(BL439,4))</f>
        <v>0.434</v>
      </c>
    </row>
    <row r="440" spans="15:69" x14ac:dyDescent="0.25">
      <c r="O440" s="49"/>
      <c r="AD440" s="157">
        <f t="shared" si="23"/>
        <v>0.43600000000000033</v>
      </c>
      <c r="AE440" s="157">
        <f>IF('1a-Electricity'!$P$77="no","",ROUND(AD440,4))</f>
        <v>0.436</v>
      </c>
      <c r="AF440" s="157">
        <f>IF('1a-Electricity'!$P$78="no","",ROUND(AD440,4))</f>
        <v>0.436</v>
      </c>
      <c r="AG440" s="157">
        <f>IF('1a-Electricity'!$P$79="no","",ROUND(AD440,4))</f>
        <v>0.436</v>
      </c>
      <c r="BC440" s="49"/>
      <c r="BL440" s="157">
        <f t="shared" si="24"/>
        <v>0.43500000000000033</v>
      </c>
      <c r="BM440" s="157">
        <f>IF('1b-NaturalGas'!$P$87="no","",ROUND(BL440,4))</f>
        <v>0.435</v>
      </c>
      <c r="BN440" s="157">
        <f>IF('1b-NaturalGas'!$P$88="no","",ROUND(BL440,4))</f>
        <v>0.435</v>
      </c>
      <c r="BO440" s="157">
        <f>IF('1b-NaturalGas'!$P$89="no","",ROUND(BL440,4))</f>
        <v>0.435</v>
      </c>
      <c r="BP440" s="157">
        <f>IF('1b-NaturalGas'!$P$90="no","not applicable (based on previous answers)",ROUND(BL440,4))</f>
        <v>0.435</v>
      </c>
      <c r="BQ440" s="157">
        <f>IF('1b-NaturalGas'!$P$91="no","not applicable (based on previous answers)",ROUND(BL440,4))</f>
        <v>0.435</v>
      </c>
    </row>
    <row r="441" spans="15:69" x14ac:dyDescent="0.25">
      <c r="O441" s="49"/>
      <c r="AD441" s="157">
        <f t="shared" si="23"/>
        <v>0.43700000000000033</v>
      </c>
      <c r="AE441" s="157">
        <f>IF('1a-Electricity'!$P$77="no","",ROUND(AD441,4))</f>
        <v>0.437</v>
      </c>
      <c r="AF441" s="157">
        <f>IF('1a-Electricity'!$P$78="no","",ROUND(AD441,4))</f>
        <v>0.437</v>
      </c>
      <c r="AG441" s="157">
        <f>IF('1a-Electricity'!$P$79="no","",ROUND(AD441,4))</f>
        <v>0.437</v>
      </c>
      <c r="BC441" s="49"/>
      <c r="BL441" s="157">
        <f t="shared" si="24"/>
        <v>0.43600000000000033</v>
      </c>
      <c r="BM441" s="157">
        <f>IF('1b-NaturalGas'!$P$87="no","",ROUND(BL441,4))</f>
        <v>0.436</v>
      </c>
      <c r="BN441" s="157">
        <f>IF('1b-NaturalGas'!$P$88="no","",ROUND(BL441,4))</f>
        <v>0.436</v>
      </c>
      <c r="BO441" s="157">
        <f>IF('1b-NaturalGas'!$P$89="no","",ROUND(BL441,4))</f>
        <v>0.436</v>
      </c>
      <c r="BP441" s="157">
        <f>IF('1b-NaturalGas'!$P$90="no","not applicable (based on previous answers)",ROUND(BL441,4))</f>
        <v>0.436</v>
      </c>
      <c r="BQ441" s="157">
        <f>IF('1b-NaturalGas'!$P$91="no","not applicable (based on previous answers)",ROUND(BL441,4))</f>
        <v>0.436</v>
      </c>
    </row>
    <row r="442" spans="15:69" x14ac:dyDescent="0.25">
      <c r="O442" s="49"/>
      <c r="AD442" s="157">
        <f t="shared" si="23"/>
        <v>0.43800000000000033</v>
      </c>
      <c r="AE442" s="157">
        <f>IF('1a-Electricity'!$P$77="no","",ROUND(AD442,4))</f>
        <v>0.438</v>
      </c>
      <c r="AF442" s="157">
        <f>IF('1a-Electricity'!$P$78="no","",ROUND(AD442,4))</f>
        <v>0.438</v>
      </c>
      <c r="AG442" s="157">
        <f>IF('1a-Electricity'!$P$79="no","",ROUND(AD442,4))</f>
        <v>0.438</v>
      </c>
      <c r="BC442" s="49"/>
      <c r="BL442" s="157">
        <f t="shared" si="24"/>
        <v>0.43700000000000033</v>
      </c>
      <c r="BM442" s="157">
        <f>IF('1b-NaturalGas'!$P$87="no","",ROUND(BL442,4))</f>
        <v>0.437</v>
      </c>
      <c r="BN442" s="157">
        <f>IF('1b-NaturalGas'!$P$88="no","",ROUND(BL442,4))</f>
        <v>0.437</v>
      </c>
      <c r="BO442" s="157">
        <f>IF('1b-NaturalGas'!$P$89="no","",ROUND(BL442,4))</f>
        <v>0.437</v>
      </c>
      <c r="BP442" s="157">
        <f>IF('1b-NaturalGas'!$P$90="no","not applicable (based on previous answers)",ROUND(BL442,4))</f>
        <v>0.437</v>
      </c>
      <c r="BQ442" s="157">
        <f>IF('1b-NaturalGas'!$P$91="no","not applicable (based on previous answers)",ROUND(BL442,4))</f>
        <v>0.437</v>
      </c>
    </row>
    <row r="443" spans="15:69" x14ac:dyDescent="0.25">
      <c r="O443" s="49"/>
      <c r="AD443" s="157">
        <f t="shared" si="23"/>
        <v>0.43900000000000033</v>
      </c>
      <c r="AE443" s="157">
        <f>IF('1a-Electricity'!$P$77="no","",ROUND(AD443,4))</f>
        <v>0.439</v>
      </c>
      <c r="AF443" s="157">
        <f>IF('1a-Electricity'!$P$78="no","",ROUND(AD443,4))</f>
        <v>0.439</v>
      </c>
      <c r="AG443" s="157">
        <f>IF('1a-Electricity'!$P$79="no","",ROUND(AD443,4))</f>
        <v>0.439</v>
      </c>
      <c r="BC443" s="49"/>
      <c r="BL443" s="157">
        <f t="shared" si="24"/>
        <v>0.43800000000000033</v>
      </c>
      <c r="BM443" s="157">
        <f>IF('1b-NaturalGas'!$P$87="no","",ROUND(BL443,4))</f>
        <v>0.438</v>
      </c>
      <c r="BN443" s="157">
        <f>IF('1b-NaturalGas'!$P$88="no","",ROUND(BL443,4))</f>
        <v>0.438</v>
      </c>
      <c r="BO443" s="157">
        <f>IF('1b-NaturalGas'!$P$89="no","",ROUND(BL443,4))</f>
        <v>0.438</v>
      </c>
      <c r="BP443" s="157">
        <f>IF('1b-NaturalGas'!$P$90="no","not applicable (based on previous answers)",ROUND(BL443,4))</f>
        <v>0.438</v>
      </c>
      <c r="BQ443" s="157">
        <f>IF('1b-NaturalGas'!$P$91="no","not applicable (based on previous answers)",ROUND(BL443,4))</f>
        <v>0.438</v>
      </c>
    </row>
    <row r="444" spans="15:69" x14ac:dyDescent="0.25">
      <c r="O444" s="49"/>
      <c r="AD444" s="157">
        <f t="shared" si="23"/>
        <v>0.44000000000000034</v>
      </c>
      <c r="AE444" s="157">
        <f>IF('1a-Electricity'!$P$77="no","",ROUND(AD444,4))</f>
        <v>0.44</v>
      </c>
      <c r="AF444" s="157">
        <f>IF('1a-Electricity'!$P$78="no","",ROUND(AD444,4))</f>
        <v>0.44</v>
      </c>
      <c r="AG444" s="157">
        <f>IF('1a-Electricity'!$P$79="no","",ROUND(AD444,4))</f>
        <v>0.44</v>
      </c>
      <c r="BC444" s="49"/>
      <c r="BL444" s="157">
        <f t="shared" si="24"/>
        <v>0.43900000000000033</v>
      </c>
      <c r="BM444" s="157">
        <f>IF('1b-NaturalGas'!$P$87="no","",ROUND(BL444,4))</f>
        <v>0.439</v>
      </c>
      <c r="BN444" s="157">
        <f>IF('1b-NaturalGas'!$P$88="no","",ROUND(BL444,4))</f>
        <v>0.439</v>
      </c>
      <c r="BO444" s="157">
        <f>IF('1b-NaturalGas'!$P$89="no","",ROUND(BL444,4))</f>
        <v>0.439</v>
      </c>
      <c r="BP444" s="157">
        <f>IF('1b-NaturalGas'!$P$90="no","not applicable (based on previous answers)",ROUND(BL444,4))</f>
        <v>0.439</v>
      </c>
      <c r="BQ444" s="157">
        <f>IF('1b-NaturalGas'!$P$91="no","not applicable (based on previous answers)",ROUND(BL444,4))</f>
        <v>0.439</v>
      </c>
    </row>
    <row r="445" spans="15:69" x14ac:dyDescent="0.25">
      <c r="O445" s="49"/>
      <c r="AD445" s="157">
        <f t="shared" ref="AD445:AD508" si="25">AD444+0.001</f>
        <v>0.44100000000000034</v>
      </c>
      <c r="AE445" s="157">
        <f>IF('1a-Electricity'!$P$77="no","",ROUND(AD445,4))</f>
        <v>0.441</v>
      </c>
      <c r="AF445" s="157">
        <f>IF('1a-Electricity'!$P$78="no","",ROUND(AD445,4))</f>
        <v>0.441</v>
      </c>
      <c r="AG445" s="157">
        <f>IF('1a-Electricity'!$P$79="no","",ROUND(AD445,4))</f>
        <v>0.441</v>
      </c>
      <c r="BC445" s="49"/>
      <c r="BL445" s="157">
        <f t="shared" si="24"/>
        <v>0.44000000000000034</v>
      </c>
      <c r="BM445" s="157">
        <f>IF('1b-NaturalGas'!$P$87="no","",ROUND(BL445,4))</f>
        <v>0.44</v>
      </c>
      <c r="BN445" s="157">
        <f>IF('1b-NaturalGas'!$P$88="no","",ROUND(BL445,4))</f>
        <v>0.44</v>
      </c>
      <c r="BO445" s="157">
        <f>IF('1b-NaturalGas'!$P$89="no","",ROUND(BL445,4))</f>
        <v>0.44</v>
      </c>
      <c r="BP445" s="157">
        <f>IF('1b-NaturalGas'!$P$90="no","not applicable (based on previous answers)",ROUND(BL445,4))</f>
        <v>0.44</v>
      </c>
      <c r="BQ445" s="157">
        <f>IF('1b-NaturalGas'!$P$91="no","not applicable (based on previous answers)",ROUND(BL445,4))</f>
        <v>0.44</v>
      </c>
    </row>
    <row r="446" spans="15:69" x14ac:dyDescent="0.25">
      <c r="O446" s="49"/>
      <c r="AD446" s="157">
        <f t="shared" si="25"/>
        <v>0.44200000000000034</v>
      </c>
      <c r="AE446" s="157">
        <f>IF('1a-Electricity'!$P$77="no","",ROUND(AD446,4))</f>
        <v>0.442</v>
      </c>
      <c r="AF446" s="157">
        <f>IF('1a-Electricity'!$P$78="no","",ROUND(AD446,4))</f>
        <v>0.442</v>
      </c>
      <c r="AG446" s="157">
        <f>IF('1a-Electricity'!$P$79="no","",ROUND(AD446,4))</f>
        <v>0.442</v>
      </c>
      <c r="BC446" s="49"/>
      <c r="BL446" s="157">
        <f t="shared" ref="BL446:BL509" si="26">BL445+0.001</f>
        <v>0.44100000000000034</v>
      </c>
      <c r="BM446" s="157">
        <f>IF('1b-NaturalGas'!$P$87="no","",ROUND(BL446,4))</f>
        <v>0.441</v>
      </c>
      <c r="BN446" s="157">
        <f>IF('1b-NaturalGas'!$P$88="no","",ROUND(BL446,4))</f>
        <v>0.441</v>
      </c>
      <c r="BO446" s="157">
        <f>IF('1b-NaturalGas'!$P$89="no","",ROUND(BL446,4))</f>
        <v>0.441</v>
      </c>
      <c r="BP446" s="157">
        <f>IF('1b-NaturalGas'!$P$90="no","not applicable (based on previous answers)",ROUND(BL446,4))</f>
        <v>0.441</v>
      </c>
      <c r="BQ446" s="157">
        <f>IF('1b-NaturalGas'!$P$91="no","not applicable (based on previous answers)",ROUND(BL446,4))</f>
        <v>0.441</v>
      </c>
    </row>
    <row r="447" spans="15:69" x14ac:dyDescent="0.25">
      <c r="O447" s="49"/>
      <c r="AD447" s="157">
        <f t="shared" si="25"/>
        <v>0.44300000000000034</v>
      </c>
      <c r="AE447" s="157">
        <f>IF('1a-Electricity'!$P$77="no","",ROUND(AD447,4))</f>
        <v>0.443</v>
      </c>
      <c r="AF447" s="157">
        <f>IF('1a-Electricity'!$P$78="no","",ROUND(AD447,4))</f>
        <v>0.443</v>
      </c>
      <c r="AG447" s="157">
        <f>IF('1a-Electricity'!$P$79="no","",ROUND(AD447,4))</f>
        <v>0.443</v>
      </c>
      <c r="BC447" s="49"/>
      <c r="BL447" s="157">
        <f t="shared" si="26"/>
        <v>0.44200000000000034</v>
      </c>
      <c r="BM447" s="157">
        <f>IF('1b-NaturalGas'!$P$87="no","",ROUND(BL447,4))</f>
        <v>0.442</v>
      </c>
      <c r="BN447" s="157">
        <f>IF('1b-NaturalGas'!$P$88="no","",ROUND(BL447,4))</f>
        <v>0.442</v>
      </c>
      <c r="BO447" s="157">
        <f>IF('1b-NaturalGas'!$P$89="no","",ROUND(BL447,4))</f>
        <v>0.442</v>
      </c>
      <c r="BP447" s="157">
        <f>IF('1b-NaturalGas'!$P$90="no","not applicable (based on previous answers)",ROUND(BL447,4))</f>
        <v>0.442</v>
      </c>
      <c r="BQ447" s="157">
        <f>IF('1b-NaturalGas'!$P$91="no","not applicable (based on previous answers)",ROUND(BL447,4))</f>
        <v>0.442</v>
      </c>
    </row>
    <row r="448" spans="15:69" x14ac:dyDescent="0.25">
      <c r="O448" s="49"/>
      <c r="AD448" s="157">
        <f t="shared" si="25"/>
        <v>0.44400000000000034</v>
      </c>
      <c r="AE448" s="157">
        <f>IF('1a-Electricity'!$P$77="no","",ROUND(AD448,4))</f>
        <v>0.44400000000000001</v>
      </c>
      <c r="AF448" s="157">
        <f>IF('1a-Electricity'!$P$78="no","",ROUND(AD448,4))</f>
        <v>0.44400000000000001</v>
      </c>
      <c r="AG448" s="157">
        <f>IF('1a-Electricity'!$P$79="no","",ROUND(AD448,4))</f>
        <v>0.44400000000000001</v>
      </c>
      <c r="BC448" s="49"/>
      <c r="BL448" s="157">
        <f t="shared" si="26"/>
        <v>0.44300000000000034</v>
      </c>
      <c r="BM448" s="157">
        <f>IF('1b-NaturalGas'!$P$87="no","",ROUND(BL448,4))</f>
        <v>0.443</v>
      </c>
      <c r="BN448" s="157">
        <f>IF('1b-NaturalGas'!$P$88="no","",ROUND(BL448,4))</f>
        <v>0.443</v>
      </c>
      <c r="BO448" s="157">
        <f>IF('1b-NaturalGas'!$P$89="no","",ROUND(BL448,4))</f>
        <v>0.443</v>
      </c>
      <c r="BP448" s="157">
        <f>IF('1b-NaturalGas'!$P$90="no","not applicable (based on previous answers)",ROUND(BL448,4))</f>
        <v>0.443</v>
      </c>
      <c r="BQ448" s="157">
        <f>IF('1b-NaturalGas'!$P$91="no","not applicable (based on previous answers)",ROUND(BL448,4))</f>
        <v>0.443</v>
      </c>
    </row>
    <row r="449" spans="15:69" x14ac:dyDescent="0.25">
      <c r="O449" s="49"/>
      <c r="AD449" s="157">
        <f t="shared" si="25"/>
        <v>0.44500000000000034</v>
      </c>
      <c r="AE449" s="157">
        <f>IF('1a-Electricity'!$P$77="no","",ROUND(AD449,4))</f>
        <v>0.44500000000000001</v>
      </c>
      <c r="AF449" s="157">
        <f>IF('1a-Electricity'!$P$78="no","",ROUND(AD449,4))</f>
        <v>0.44500000000000001</v>
      </c>
      <c r="AG449" s="157">
        <f>IF('1a-Electricity'!$P$79="no","",ROUND(AD449,4))</f>
        <v>0.44500000000000001</v>
      </c>
      <c r="BC449" s="49"/>
      <c r="BL449" s="157">
        <f t="shared" si="26"/>
        <v>0.44400000000000034</v>
      </c>
      <c r="BM449" s="157">
        <f>IF('1b-NaturalGas'!$P$87="no","",ROUND(BL449,4))</f>
        <v>0.44400000000000001</v>
      </c>
      <c r="BN449" s="157">
        <f>IF('1b-NaturalGas'!$P$88="no","",ROUND(BL449,4))</f>
        <v>0.44400000000000001</v>
      </c>
      <c r="BO449" s="157">
        <f>IF('1b-NaturalGas'!$P$89="no","",ROUND(BL449,4))</f>
        <v>0.44400000000000001</v>
      </c>
      <c r="BP449" s="157">
        <f>IF('1b-NaturalGas'!$P$90="no","not applicable (based on previous answers)",ROUND(BL449,4))</f>
        <v>0.44400000000000001</v>
      </c>
      <c r="BQ449" s="157">
        <f>IF('1b-NaturalGas'!$P$91="no","not applicable (based on previous answers)",ROUND(BL449,4))</f>
        <v>0.44400000000000001</v>
      </c>
    </row>
    <row r="450" spans="15:69" x14ac:dyDescent="0.25">
      <c r="O450" s="49"/>
      <c r="AD450" s="157">
        <f t="shared" si="25"/>
        <v>0.44600000000000034</v>
      </c>
      <c r="AE450" s="157">
        <f>IF('1a-Electricity'!$P$77="no","",ROUND(AD450,4))</f>
        <v>0.44600000000000001</v>
      </c>
      <c r="AF450" s="157">
        <f>IF('1a-Electricity'!$P$78="no","",ROUND(AD450,4))</f>
        <v>0.44600000000000001</v>
      </c>
      <c r="AG450" s="157">
        <f>IF('1a-Electricity'!$P$79="no","",ROUND(AD450,4))</f>
        <v>0.44600000000000001</v>
      </c>
      <c r="BC450" s="49"/>
      <c r="BL450" s="157">
        <f t="shared" si="26"/>
        <v>0.44500000000000034</v>
      </c>
      <c r="BM450" s="157">
        <f>IF('1b-NaturalGas'!$P$87="no","",ROUND(BL450,4))</f>
        <v>0.44500000000000001</v>
      </c>
      <c r="BN450" s="157">
        <f>IF('1b-NaturalGas'!$P$88="no","",ROUND(BL450,4))</f>
        <v>0.44500000000000001</v>
      </c>
      <c r="BO450" s="157">
        <f>IF('1b-NaturalGas'!$P$89="no","",ROUND(BL450,4))</f>
        <v>0.44500000000000001</v>
      </c>
      <c r="BP450" s="157">
        <f>IF('1b-NaturalGas'!$P$90="no","not applicable (based on previous answers)",ROUND(BL450,4))</f>
        <v>0.44500000000000001</v>
      </c>
      <c r="BQ450" s="157">
        <f>IF('1b-NaturalGas'!$P$91="no","not applicable (based on previous answers)",ROUND(BL450,4))</f>
        <v>0.44500000000000001</v>
      </c>
    </row>
    <row r="451" spans="15:69" x14ac:dyDescent="0.25">
      <c r="O451" s="49"/>
      <c r="AD451" s="157">
        <f t="shared" si="25"/>
        <v>0.44700000000000034</v>
      </c>
      <c r="AE451" s="157">
        <f>IF('1a-Electricity'!$P$77="no","",ROUND(AD451,4))</f>
        <v>0.44700000000000001</v>
      </c>
      <c r="AF451" s="157">
        <f>IF('1a-Electricity'!$P$78="no","",ROUND(AD451,4))</f>
        <v>0.44700000000000001</v>
      </c>
      <c r="AG451" s="157">
        <f>IF('1a-Electricity'!$P$79="no","",ROUND(AD451,4))</f>
        <v>0.44700000000000001</v>
      </c>
      <c r="BC451" s="49"/>
      <c r="BL451" s="157">
        <f t="shared" si="26"/>
        <v>0.44600000000000034</v>
      </c>
      <c r="BM451" s="157">
        <f>IF('1b-NaturalGas'!$P$87="no","",ROUND(BL451,4))</f>
        <v>0.44600000000000001</v>
      </c>
      <c r="BN451" s="157">
        <f>IF('1b-NaturalGas'!$P$88="no","",ROUND(BL451,4))</f>
        <v>0.44600000000000001</v>
      </c>
      <c r="BO451" s="157">
        <f>IF('1b-NaturalGas'!$P$89="no","",ROUND(BL451,4))</f>
        <v>0.44600000000000001</v>
      </c>
      <c r="BP451" s="157">
        <f>IF('1b-NaturalGas'!$P$90="no","not applicable (based on previous answers)",ROUND(BL451,4))</f>
        <v>0.44600000000000001</v>
      </c>
      <c r="BQ451" s="157">
        <f>IF('1b-NaturalGas'!$P$91="no","not applicable (based on previous answers)",ROUND(BL451,4))</f>
        <v>0.44600000000000001</v>
      </c>
    </row>
    <row r="452" spans="15:69" x14ac:dyDescent="0.25">
      <c r="O452" s="49"/>
      <c r="AD452" s="157">
        <f t="shared" si="25"/>
        <v>0.44800000000000034</v>
      </c>
      <c r="AE452" s="157">
        <f>IF('1a-Electricity'!$P$77="no","",ROUND(AD452,4))</f>
        <v>0.44800000000000001</v>
      </c>
      <c r="AF452" s="157">
        <f>IF('1a-Electricity'!$P$78="no","",ROUND(AD452,4))</f>
        <v>0.44800000000000001</v>
      </c>
      <c r="AG452" s="157">
        <f>IF('1a-Electricity'!$P$79="no","",ROUND(AD452,4))</f>
        <v>0.44800000000000001</v>
      </c>
      <c r="BC452" s="49"/>
      <c r="BL452" s="157">
        <f t="shared" si="26"/>
        <v>0.44700000000000034</v>
      </c>
      <c r="BM452" s="157">
        <f>IF('1b-NaturalGas'!$P$87="no","",ROUND(BL452,4))</f>
        <v>0.44700000000000001</v>
      </c>
      <c r="BN452" s="157">
        <f>IF('1b-NaturalGas'!$P$88="no","",ROUND(BL452,4))</f>
        <v>0.44700000000000001</v>
      </c>
      <c r="BO452" s="157">
        <f>IF('1b-NaturalGas'!$P$89="no","",ROUND(BL452,4))</f>
        <v>0.44700000000000001</v>
      </c>
      <c r="BP452" s="157">
        <f>IF('1b-NaturalGas'!$P$90="no","not applicable (based on previous answers)",ROUND(BL452,4))</f>
        <v>0.44700000000000001</v>
      </c>
      <c r="BQ452" s="157">
        <f>IF('1b-NaturalGas'!$P$91="no","not applicable (based on previous answers)",ROUND(BL452,4))</f>
        <v>0.44700000000000001</v>
      </c>
    </row>
    <row r="453" spans="15:69" x14ac:dyDescent="0.25">
      <c r="O453" s="49"/>
      <c r="AD453" s="157">
        <f t="shared" si="25"/>
        <v>0.44900000000000034</v>
      </c>
      <c r="AE453" s="157">
        <f>IF('1a-Electricity'!$P$77="no","",ROUND(AD453,4))</f>
        <v>0.44900000000000001</v>
      </c>
      <c r="AF453" s="157">
        <f>IF('1a-Electricity'!$P$78="no","",ROUND(AD453,4))</f>
        <v>0.44900000000000001</v>
      </c>
      <c r="AG453" s="157">
        <f>IF('1a-Electricity'!$P$79="no","",ROUND(AD453,4))</f>
        <v>0.44900000000000001</v>
      </c>
      <c r="BC453" s="49"/>
      <c r="BL453" s="157">
        <f t="shared" si="26"/>
        <v>0.44800000000000034</v>
      </c>
      <c r="BM453" s="157">
        <f>IF('1b-NaturalGas'!$P$87="no","",ROUND(BL453,4))</f>
        <v>0.44800000000000001</v>
      </c>
      <c r="BN453" s="157">
        <f>IF('1b-NaturalGas'!$P$88="no","",ROUND(BL453,4))</f>
        <v>0.44800000000000001</v>
      </c>
      <c r="BO453" s="157">
        <f>IF('1b-NaturalGas'!$P$89="no","",ROUND(BL453,4))</f>
        <v>0.44800000000000001</v>
      </c>
      <c r="BP453" s="157">
        <f>IF('1b-NaturalGas'!$P$90="no","not applicable (based on previous answers)",ROUND(BL453,4))</f>
        <v>0.44800000000000001</v>
      </c>
      <c r="BQ453" s="157">
        <f>IF('1b-NaturalGas'!$P$91="no","not applicable (based on previous answers)",ROUND(BL453,4))</f>
        <v>0.44800000000000001</v>
      </c>
    </row>
    <row r="454" spans="15:69" x14ac:dyDescent="0.25">
      <c r="O454" s="49"/>
      <c r="AD454" s="157">
        <f t="shared" si="25"/>
        <v>0.45000000000000034</v>
      </c>
      <c r="AE454" s="157">
        <f>IF('1a-Electricity'!$P$77="no","",ROUND(AD454,4))</f>
        <v>0.45</v>
      </c>
      <c r="AF454" s="157">
        <f>IF('1a-Electricity'!$P$78="no","",ROUND(AD454,4))</f>
        <v>0.45</v>
      </c>
      <c r="AG454" s="157">
        <f>IF('1a-Electricity'!$P$79="no","",ROUND(AD454,4))</f>
        <v>0.45</v>
      </c>
      <c r="BC454" s="49"/>
      <c r="BL454" s="157">
        <f t="shared" si="26"/>
        <v>0.44900000000000034</v>
      </c>
      <c r="BM454" s="157">
        <f>IF('1b-NaturalGas'!$P$87="no","",ROUND(BL454,4))</f>
        <v>0.44900000000000001</v>
      </c>
      <c r="BN454" s="157">
        <f>IF('1b-NaturalGas'!$P$88="no","",ROUND(BL454,4))</f>
        <v>0.44900000000000001</v>
      </c>
      <c r="BO454" s="157">
        <f>IF('1b-NaturalGas'!$P$89="no","",ROUND(BL454,4))</f>
        <v>0.44900000000000001</v>
      </c>
      <c r="BP454" s="157">
        <f>IF('1b-NaturalGas'!$P$90="no","not applicable (based on previous answers)",ROUND(BL454,4))</f>
        <v>0.44900000000000001</v>
      </c>
      <c r="BQ454" s="157">
        <f>IF('1b-NaturalGas'!$P$91="no","not applicable (based on previous answers)",ROUND(BL454,4))</f>
        <v>0.44900000000000001</v>
      </c>
    </row>
    <row r="455" spans="15:69" x14ac:dyDescent="0.25">
      <c r="O455" s="49"/>
      <c r="AD455" s="157">
        <f t="shared" si="25"/>
        <v>0.45100000000000035</v>
      </c>
      <c r="AE455" s="157">
        <f>IF('1a-Electricity'!$P$77="no","",ROUND(AD455,4))</f>
        <v>0.45100000000000001</v>
      </c>
      <c r="AF455" s="157">
        <f>IF('1a-Electricity'!$P$78="no","",ROUND(AD455,4))</f>
        <v>0.45100000000000001</v>
      </c>
      <c r="AG455" s="157">
        <f>IF('1a-Electricity'!$P$79="no","",ROUND(AD455,4))</f>
        <v>0.45100000000000001</v>
      </c>
      <c r="BC455" s="49"/>
      <c r="BL455" s="157">
        <f t="shared" si="26"/>
        <v>0.45000000000000034</v>
      </c>
      <c r="BM455" s="157">
        <f>IF('1b-NaturalGas'!$P$87="no","",ROUND(BL455,4))</f>
        <v>0.45</v>
      </c>
      <c r="BN455" s="157">
        <f>IF('1b-NaturalGas'!$P$88="no","",ROUND(BL455,4))</f>
        <v>0.45</v>
      </c>
      <c r="BO455" s="157">
        <f>IF('1b-NaturalGas'!$P$89="no","",ROUND(BL455,4))</f>
        <v>0.45</v>
      </c>
      <c r="BP455" s="157">
        <f>IF('1b-NaturalGas'!$P$90="no","not applicable (based on previous answers)",ROUND(BL455,4))</f>
        <v>0.45</v>
      </c>
      <c r="BQ455" s="157">
        <f>IF('1b-NaturalGas'!$P$91="no","not applicable (based on previous answers)",ROUND(BL455,4))</f>
        <v>0.45</v>
      </c>
    </row>
    <row r="456" spans="15:69" x14ac:dyDescent="0.25">
      <c r="O456" s="49"/>
      <c r="AD456" s="157">
        <f t="shared" si="25"/>
        <v>0.45200000000000035</v>
      </c>
      <c r="AE456" s="157">
        <f>IF('1a-Electricity'!$P$77="no","",ROUND(AD456,4))</f>
        <v>0.45200000000000001</v>
      </c>
      <c r="AF456" s="157">
        <f>IF('1a-Electricity'!$P$78="no","",ROUND(AD456,4))</f>
        <v>0.45200000000000001</v>
      </c>
      <c r="AG456" s="157">
        <f>IF('1a-Electricity'!$P$79="no","",ROUND(AD456,4))</f>
        <v>0.45200000000000001</v>
      </c>
      <c r="BC456" s="49"/>
      <c r="BL456" s="157">
        <f t="shared" si="26"/>
        <v>0.45100000000000035</v>
      </c>
      <c r="BM456" s="157">
        <f>IF('1b-NaturalGas'!$P$87="no","",ROUND(BL456,4))</f>
        <v>0.45100000000000001</v>
      </c>
      <c r="BN456" s="157">
        <f>IF('1b-NaturalGas'!$P$88="no","",ROUND(BL456,4))</f>
        <v>0.45100000000000001</v>
      </c>
      <c r="BO456" s="157">
        <f>IF('1b-NaturalGas'!$P$89="no","",ROUND(BL456,4))</f>
        <v>0.45100000000000001</v>
      </c>
      <c r="BP456" s="157">
        <f>IF('1b-NaturalGas'!$P$90="no","not applicable (based on previous answers)",ROUND(BL456,4))</f>
        <v>0.45100000000000001</v>
      </c>
      <c r="BQ456" s="157">
        <f>IF('1b-NaturalGas'!$P$91="no","not applicable (based on previous answers)",ROUND(BL456,4))</f>
        <v>0.45100000000000001</v>
      </c>
    </row>
    <row r="457" spans="15:69" x14ac:dyDescent="0.25">
      <c r="O457" s="49"/>
      <c r="AD457" s="157">
        <f t="shared" si="25"/>
        <v>0.45300000000000035</v>
      </c>
      <c r="AE457" s="157">
        <f>IF('1a-Electricity'!$P$77="no","",ROUND(AD457,4))</f>
        <v>0.45300000000000001</v>
      </c>
      <c r="AF457" s="157">
        <f>IF('1a-Electricity'!$P$78="no","",ROUND(AD457,4))</f>
        <v>0.45300000000000001</v>
      </c>
      <c r="AG457" s="157">
        <f>IF('1a-Electricity'!$P$79="no","",ROUND(AD457,4))</f>
        <v>0.45300000000000001</v>
      </c>
      <c r="BC457" s="49"/>
      <c r="BL457" s="157">
        <f t="shared" si="26"/>
        <v>0.45200000000000035</v>
      </c>
      <c r="BM457" s="157">
        <f>IF('1b-NaturalGas'!$P$87="no","",ROUND(BL457,4))</f>
        <v>0.45200000000000001</v>
      </c>
      <c r="BN457" s="157">
        <f>IF('1b-NaturalGas'!$P$88="no","",ROUND(BL457,4))</f>
        <v>0.45200000000000001</v>
      </c>
      <c r="BO457" s="157">
        <f>IF('1b-NaturalGas'!$P$89="no","",ROUND(BL457,4))</f>
        <v>0.45200000000000001</v>
      </c>
      <c r="BP457" s="157">
        <f>IF('1b-NaturalGas'!$P$90="no","not applicable (based on previous answers)",ROUND(BL457,4))</f>
        <v>0.45200000000000001</v>
      </c>
      <c r="BQ457" s="157">
        <f>IF('1b-NaturalGas'!$P$91="no","not applicable (based on previous answers)",ROUND(BL457,4))</f>
        <v>0.45200000000000001</v>
      </c>
    </row>
    <row r="458" spans="15:69" x14ac:dyDescent="0.25">
      <c r="O458" s="49"/>
      <c r="AD458" s="157">
        <f t="shared" si="25"/>
        <v>0.45400000000000035</v>
      </c>
      <c r="AE458" s="157">
        <f>IF('1a-Electricity'!$P$77="no","",ROUND(AD458,4))</f>
        <v>0.45400000000000001</v>
      </c>
      <c r="AF458" s="157">
        <f>IF('1a-Electricity'!$P$78="no","",ROUND(AD458,4))</f>
        <v>0.45400000000000001</v>
      </c>
      <c r="AG458" s="157">
        <f>IF('1a-Electricity'!$P$79="no","",ROUND(AD458,4))</f>
        <v>0.45400000000000001</v>
      </c>
      <c r="BC458" s="49"/>
      <c r="BL458" s="157">
        <f t="shared" si="26"/>
        <v>0.45300000000000035</v>
      </c>
      <c r="BM458" s="157">
        <f>IF('1b-NaturalGas'!$P$87="no","",ROUND(BL458,4))</f>
        <v>0.45300000000000001</v>
      </c>
      <c r="BN458" s="157">
        <f>IF('1b-NaturalGas'!$P$88="no","",ROUND(BL458,4))</f>
        <v>0.45300000000000001</v>
      </c>
      <c r="BO458" s="157">
        <f>IF('1b-NaturalGas'!$P$89="no","",ROUND(BL458,4))</f>
        <v>0.45300000000000001</v>
      </c>
      <c r="BP458" s="157">
        <f>IF('1b-NaturalGas'!$P$90="no","not applicable (based on previous answers)",ROUND(BL458,4))</f>
        <v>0.45300000000000001</v>
      </c>
      <c r="BQ458" s="157">
        <f>IF('1b-NaturalGas'!$P$91="no","not applicable (based on previous answers)",ROUND(BL458,4))</f>
        <v>0.45300000000000001</v>
      </c>
    </row>
    <row r="459" spans="15:69" x14ac:dyDescent="0.25">
      <c r="O459" s="49"/>
      <c r="AD459" s="157">
        <f t="shared" si="25"/>
        <v>0.45500000000000035</v>
      </c>
      <c r="AE459" s="157">
        <f>IF('1a-Electricity'!$P$77="no","",ROUND(AD459,4))</f>
        <v>0.45500000000000002</v>
      </c>
      <c r="AF459" s="157">
        <f>IF('1a-Electricity'!$P$78="no","",ROUND(AD459,4))</f>
        <v>0.45500000000000002</v>
      </c>
      <c r="AG459" s="157">
        <f>IF('1a-Electricity'!$P$79="no","",ROUND(AD459,4))</f>
        <v>0.45500000000000002</v>
      </c>
      <c r="BC459" s="49"/>
      <c r="BL459" s="157">
        <f t="shared" si="26"/>
        <v>0.45400000000000035</v>
      </c>
      <c r="BM459" s="157">
        <f>IF('1b-NaturalGas'!$P$87="no","",ROUND(BL459,4))</f>
        <v>0.45400000000000001</v>
      </c>
      <c r="BN459" s="157">
        <f>IF('1b-NaturalGas'!$P$88="no","",ROUND(BL459,4))</f>
        <v>0.45400000000000001</v>
      </c>
      <c r="BO459" s="157">
        <f>IF('1b-NaturalGas'!$P$89="no","",ROUND(BL459,4))</f>
        <v>0.45400000000000001</v>
      </c>
      <c r="BP459" s="157">
        <f>IF('1b-NaturalGas'!$P$90="no","not applicable (based on previous answers)",ROUND(BL459,4))</f>
        <v>0.45400000000000001</v>
      </c>
      <c r="BQ459" s="157">
        <f>IF('1b-NaturalGas'!$P$91="no","not applicable (based on previous answers)",ROUND(BL459,4))</f>
        <v>0.45400000000000001</v>
      </c>
    </row>
    <row r="460" spans="15:69" x14ac:dyDescent="0.25">
      <c r="O460" s="49"/>
      <c r="AD460" s="157">
        <f t="shared" si="25"/>
        <v>0.45600000000000035</v>
      </c>
      <c r="AE460" s="157">
        <f>IF('1a-Electricity'!$P$77="no","",ROUND(AD460,4))</f>
        <v>0.45600000000000002</v>
      </c>
      <c r="AF460" s="157">
        <f>IF('1a-Electricity'!$P$78="no","",ROUND(AD460,4))</f>
        <v>0.45600000000000002</v>
      </c>
      <c r="AG460" s="157">
        <f>IF('1a-Electricity'!$P$79="no","",ROUND(AD460,4))</f>
        <v>0.45600000000000002</v>
      </c>
      <c r="BC460" s="49"/>
      <c r="BL460" s="157">
        <f t="shared" si="26"/>
        <v>0.45500000000000035</v>
      </c>
      <c r="BM460" s="157">
        <f>IF('1b-NaturalGas'!$P$87="no","",ROUND(BL460,4))</f>
        <v>0.45500000000000002</v>
      </c>
      <c r="BN460" s="157">
        <f>IF('1b-NaturalGas'!$P$88="no","",ROUND(BL460,4))</f>
        <v>0.45500000000000002</v>
      </c>
      <c r="BO460" s="157">
        <f>IF('1b-NaturalGas'!$P$89="no","",ROUND(BL460,4))</f>
        <v>0.45500000000000002</v>
      </c>
      <c r="BP460" s="157">
        <f>IF('1b-NaturalGas'!$P$90="no","not applicable (based on previous answers)",ROUND(BL460,4))</f>
        <v>0.45500000000000002</v>
      </c>
      <c r="BQ460" s="157">
        <f>IF('1b-NaturalGas'!$P$91="no","not applicable (based on previous answers)",ROUND(BL460,4))</f>
        <v>0.45500000000000002</v>
      </c>
    </row>
    <row r="461" spans="15:69" x14ac:dyDescent="0.25">
      <c r="O461" s="49"/>
      <c r="AD461" s="157">
        <f t="shared" si="25"/>
        <v>0.45700000000000035</v>
      </c>
      <c r="AE461" s="157">
        <f>IF('1a-Electricity'!$P$77="no","",ROUND(AD461,4))</f>
        <v>0.45700000000000002</v>
      </c>
      <c r="AF461" s="157">
        <f>IF('1a-Electricity'!$P$78="no","",ROUND(AD461,4))</f>
        <v>0.45700000000000002</v>
      </c>
      <c r="AG461" s="157">
        <f>IF('1a-Electricity'!$P$79="no","",ROUND(AD461,4))</f>
        <v>0.45700000000000002</v>
      </c>
      <c r="BC461" s="49"/>
      <c r="BL461" s="157">
        <f t="shared" si="26"/>
        <v>0.45600000000000035</v>
      </c>
      <c r="BM461" s="157">
        <f>IF('1b-NaturalGas'!$P$87="no","",ROUND(BL461,4))</f>
        <v>0.45600000000000002</v>
      </c>
      <c r="BN461" s="157">
        <f>IF('1b-NaturalGas'!$P$88="no","",ROUND(BL461,4))</f>
        <v>0.45600000000000002</v>
      </c>
      <c r="BO461" s="157">
        <f>IF('1b-NaturalGas'!$P$89="no","",ROUND(BL461,4))</f>
        <v>0.45600000000000002</v>
      </c>
      <c r="BP461" s="157">
        <f>IF('1b-NaturalGas'!$P$90="no","not applicable (based on previous answers)",ROUND(BL461,4))</f>
        <v>0.45600000000000002</v>
      </c>
      <c r="BQ461" s="157">
        <f>IF('1b-NaturalGas'!$P$91="no","not applicable (based on previous answers)",ROUND(BL461,4))</f>
        <v>0.45600000000000002</v>
      </c>
    </row>
    <row r="462" spans="15:69" x14ac:dyDescent="0.25">
      <c r="O462" s="49"/>
      <c r="AD462" s="157">
        <f t="shared" si="25"/>
        <v>0.45800000000000035</v>
      </c>
      <c r="AE462" s="157">
        <f>IF('1a-Electricity'!$P$77="no","",ROUND(AD462,4))</f>
        <v>0.45800000000000002</v>
      </c>
      <c r="AF462" s="157">
        <f>IF('1a-Electricity'!$P$78="no","",ROUND(AD462,4))</f>
        <v>0.45800000000000002</v>
      </c>
      <c r="AG462" s="157">
        <f>IF('1a-Electricity'!$P$79="no","",ROUND(AD462,4))</f>
        <v>0.45800000000000002</v>
      </c>
      <c r="BC462" s="49"/>
      <c r="BL462" s="157">
        <f t="shared" si="26"/>
        <v>0.45700000000000035</v>
      </c>
      <c r="BM462" s="157">
        <f>IF('1b-NaturalGas'!$P$87="no","",ROUND(BL462,4))</f>
        <v>0.45700000000000002</v>
      </c>
      <c r="BN462" s="157">
        <f>IF('1b-NaturalGas'!$P$88="no","",ROUND(BL462,4))</f>
        <v>0.45700000000000002</v>
      </c>
      <c r="BO462" s="157">
        <f>IF('1b-NaturalGas'!$P$89="no","",ROUND(BL462,4))</f>
        <v>0.45700000000000002</v>
      </c>
      <c r="BP462" s="157">
        <f>IF('1b-NaturalGas'!$P$90="no","not applicable (based on previous answers)",ROUND(BL462,4))</f>
        <v>0.45700000000000002</v>
      </c>
      <c r="BQ462" s="157">
        <f>IF('1b-NaturalGas'!$P$91="no","not applicable (based on previous answers)",ROUND(BL462,4))</f>
        <v>0.45700000000000002</v>
      </c>
    </row>
    <row r="463" spans="15:69" x14ac:dyDescent="0.25">
      <c r="O463" s="49"/>
      <c r="AD463" s="157">
        <f t="shared" si="25"/>
        <v>0.45900000000000035</v>
      </c>
      <c r="AE463" s="157">
        <f>IF('1a-Electricity'!$P$77="no","",ROUND(AD463,4))</f>
        <v>0.45900000000000002</v>
      </c>
      <c r="AF463" s="157">
        <f>IF('1a-Electricity'!$P$78="no","",ROUND(AD463,4))</f>
        <v>0.45900000000000002</v>
      </c>
      <c r="AG463" s="157">
        <f>IF('1a-Electricity'!$P$79="no","",ROUND(AD463,4))</f>
        <v>0.45900000000000002</v>
      </c>
      <c r="BC463" s="49"/>
      <c r="BL463" s="157">
        <f t="shared" si="26"/>
        <v>0.45800000000000035</v>
      </c>
      <c r="BM463" s="157">
        <f>IF('1b-NaturalGas'!$P$87="no","",ROUND(BL463,4))</f>
        <v>0.45800000000000002</v>
      </c>
      <c r="BN463" s="157">
        <f>IF('1b-NaturalGas'!$P$88="no","",ROUND(BL463,4))</f>
        <v>0.45800000000000002</v>
      </c>
      <c r="BO463" s="157">
        <f>IF('1b-NaturalGas'!$P$89="no","",ROUND(BL463,4))</f>
        <v>0.45800000000000002</v>
      </c>
      <c r="BP463" s="157">
        <f>IF('1b-NaturalGas'!$P$90="no","not applicable (based on previous answers)",ROUND(BL463,4))</f>
        <v>0.45800000000000002</v>
      </c>
      <c r="BQ463" s="157">
        <f>IF('1b-NaturalGas'!$P$91="no","not applicable (based on previous answers)",ROUND(BL463,4))</f>
        <v>0.45800000000000002</v>
      </c>
    </row>
    <row r="464" spans="15:69" x14ac:dyDescent="0.25">
      <c r="O464" s="49"/>
      <c r="AD464" s="157">
        <f t="shared" si="25"/>
        <v>0.46000000000000035</v>
      </c>
      <c r="AE464" s="157">
        <f>IF('1a-Electricity'!$P$77="no","",ROUND(AD464,4))</f>
        <v>0.46</v>
      </c>
      <c r="AF464" s="157">
        <f>IF('1a-Electricity'!$P$78="no","",ROUND(AD464,4))</f>
        <v>0.46</v>
      </c>
      <c r="AG464" s="157">
        <f>IF('1a-Electricity'!$P$79="no","",ROUND(AD464,4))</f>
        <v>0.46</v>
      </c>
      <c r="BC464" s="49"/>
      <c r="BL464" s="157">
        <f t="shared" si="26"/>
        <v>0.45900000000000035</v>
      </c>
      <c r="BM464" s="157">
        <f>IF('1b-NaturalGas'!$P$87="no","",ROUND(BL464,4))</f>
        <v>0.45900000000000002</v>
      </c>
      <c r="BN464" s="157">
        <f>IF('1b-NaturalGas'!$P$88="no","",ROUND(BL464,4))</f>
        <v>0.45900000000000002</v>
      </c>
      <c r="BO464" s="157">
        <f>IF('1b-NaturalGas'!$P$89="no","",ROUND(BL464,4))</f>
        <v>0.45900000000000002</v>
      </c>
      <c r="BP464" s="157">
        <f>IF('1b-NaturalGas'!$P$90="no","not applicable (based on previous answers)",ROUND(BL464,4))</f>
        <v>0.45900000000000002</v>
      </c>
      <c r="BQ464" s="157">
        <f>IF('1b-NaturalGas'!$P$91="no","not applicable (based on previous answers)",ROUND(BL464,4))</f>
        <v>0.45900000000000002</v>
      </c>
    </row>
    <row r="465" spans="15:69" x14ac:dyDescent="0.25">
      <c r="O465" s="49"/>
      <c r="AD465" s="157">
        <f t="shared" si="25"/>
        <v>0.46100000000000035</v>
      </c>
      <c r="AE465" s="157">
        <f>IF('1a-Electricity'!$P$77="no","",ROUND(AD465,4))</f>
        <v>0.46100000000000002</v>
      </c>
      <c r="AF465" s="157">
        <f>IF('1a-Electricity'!$P$78="no","",ROUND(AD465,4))</f>
        <v>0.46100000000000002</v>
      </c>
      <c r="AG465" s="157">
        <f>IF('1a-Electricity'!$P$79="no","",ROUND(AD465,4))</f>
        <v>0.46100000000000002</v>
      </c>
      <c r="BC465" s="49"/>
      <c r="BL465" s="157">
        <f t="shared" si="26"/>
        <v>0.46000000000000035</v>
      </c>
      <c r="BM465" s="157">
        <f>IF('1b-NaturalGas'!$P$87="no","",ROUND(BL465,4))</f>
        <v>0.46</v>
      </c>
      <c r="BN465" s="157">
        <f>IF('1b-NaturalGas'!$P$88="no","",ROUND(BL465,4))</f>
        <v>0.46</v>
      </c>
      <c r="BO465" s="157">
        <f>IF('1b-NaturalGas'!$P$89="no","",ROUND(BL465,4))</f>
        <v>0.46</v>
      </c>
      <c r="BP465" s="157">
        <f>IF('1b-NaturalGas'!$P$90="no","not applicable (based on previous answers)",ROUND(BL465,4))</f>
        <v>0.46</v>
      </c>
      <c r="BQ465" s="157">
        <f>IF('1b-NaturalGas'!$P$91="no","not applicable (based on previous answers)",ROUND(BL465,4))</f>
        <v>0.46</v>
      </c>
    </row>
    <row r="466" spans="15:69" x14ac:dyDescent="0.25">
      <c r="O466" s="49"/>
      <c r="AD466" s="157">
        <f t="shared" si="25"/>
        <v>0.46200000000000035</v>
      </c>
      <c r="AE466" s="157">
        <f>IF('1a-Electricity'!$P$77="no","",ROUND(AD466,4))</f>
        <v>0.46200000000000002</v>
      </c>
      <c r="AF466" s="157">
        <f>IF('1a-Electricity'!$P$78="no","",ROUND(AD466,4))</f>
        <v>0.46200000000000002</v>
      </c>
      <c r="AG466" s="157">
        <f>IF('1a-Electricity'!$P$79="no","",ROUND(AD466,4))</f>
        <v>0.46200000000000002</v>
      </c>
      <c r="BC466" s="49"/>
      <c r="BL466" s="157">
        <f t="shared" si="26"/>
        <v>0.46100000000000035</v>
      </c>
      <c r="BM466" s="157">
        <f>IF('1b-NaturalGas'!$P$87="no","",ROUND(BL466,4))</f>
        <v>0.46100000000000002</v>
      </c>
      <c r="BN466" s="157">
        <f>IF('1b-NaturalGas'!$P$88="no","",ROUND(BL466,4))</f>
        <v>0.46100000000000002</v>
      </c>
      <c r="BO466" s="157">
        <f>IF('1b-NaturalGas'!$P$89="no","",ROUND(BL466,4))</f>
        <v>0.46100000000000002</v>
      </c>
      <c r="BP466" s="157">
        <f>IF('1b-NaturalGas'!$P$90="no","not applicable (based on previous answers)",ROUND(BL466,4))</f>
        <v>0.46100000000000002</v>
      </c>
      <c r="BQ466" s="157">
        <f>IF('1b-NaturalGas'!$P$91="no","not applicable (based on previous answers)",ROUND(BL466,4))</f>
        <v>0.46100000000000002</v>
      </c>
    </row>
    <row r="467" spans="15:69" x14ac:dyDescent="0.25">
      <c r="O467" s="49"/>
      <c r="AD467" s="157">
        <f t="shared" si="25"/>
        <v>0.46300000000000036</v>
      </c>
      <c r="AE467" s="157">
        <f>IF('1a-Electricity'!$P$77="no","",ROUND(AD467,4))</f>
        <v>0.46300000000000002</v>
      </c>
      <c r="AF467" s="157">
        <f>IF('1a-Electricity'!$P$78="no","",ROUND(AD467,4))</f>
        <v>0.46300000000000002</v>
      </c>
      <c r="AG467" s="157">
        <f>IF('1a-Electricity'!$P$79="no","",ROUND(AD467,4))</f>
        <v>0.46300000000000002</v>
      </c>
      <c r="BC467" s="49"/>
      <c r="BL467" s="157">
        <f t="shared" si="26"/>
        <v>0.46200000000000035</v>
      </c>
      <c r="BM467" s="157">
        <f>IF('1b-NaturalGas'!$P$87="no","",ROUND(BL467,4))</f>
        <v>0.46200000000000002</v>
      </c>
      <c r="BN467" s="157">
        <f>IF('1b-NaturalGas'!$P$88="no","",ROUND(BL467,4))</f>
        <v>0.46200000000000002</v>
      </c>
      <c r="BO467" s="157">
        <f>IF('1b-NaturalGas'!$P$89="no","",ROUND(BL467,4))</f>
        <v>0.46200000000000002</v>
      </c>
      <c r="BP467" s="157">
        <f>IF('1b-NaturalGas'!$P$90="no","not applicable (based on previous answers)",ROUND(BL467,4))</f>
        <v>0.46200000000000002</v>
      </c>
      <c r="BQ467" s="157">
        <f>IF('1b-NaturalGas'!$P$91="no","not applicable (based on previous answers)",ROUND(BL467,4))</f>
        <v>0.46200000000000002</v>
      </c>
    </row>
    <row r="468" spans="15:69" x14ac:dyDescent="0.25">
      <c r="O468" s="49"/>
      <c r="AD468" s="157">
        <f t="shared" si="25"/>
        <v>0.46400000000000036</v>
      </c>
      <c r="AE468" s="157">
        <f>IF('1a-Electricity'!$P$77="no","",ROUND(AD468,4))</f>
        <v>0.46400000000000002</v>
      </c>
      <c r="AF468" s="157">
        <f>IF('1a-Electricity'!$P$78="no","",ROUND(AD468,4))</f>
        <v>0.46400000000000002</v>
      </c>
      <c r="AG468" s="157">
        <f>IF('1a-Electricity'!$P$79="no","",ROUND(AD468,4))</f>
        <v>0.46400000000000002</v>
      </c>
      <c r="BC468" s="49"/>
      <c r="BL468" s="157">
        <f t="shared" si="26"/>
        <v>0.46300000000000036</v>
      </c>
      <c r="BM468" s="157">
        <f>IF('1b-NaturalGas'!$P$87="no","",ROUND(BL468,4))</f>
        <v>0.46300000000000002</v>
      </c>
      <c r="BN468" s="157">
        <f>IF('1b-NaturalGas'!$P$88="no","",ROUND(BL468,4))</f>
        <v>0.46300000000000002</v>
      </c>
      <c r="BO468" s="157">
        <f>IF('1b-NaturalGas'!$P$89="no","",ROUND(BL468,4))</f>
        <v>0.46300000000000002</v>
      </c>
      <c r="BP468" s="157">
        <f>IF('1b-NaturalGas'!$P$90="no","not applicable (based on previous answers)",ROUND(BL468,4))</f>
        <v>0.46300000000000002</v>
      </c>
      <c r="BQ468" s="157">
        <f>IF('1b-NaturalGas'!$P$91="no","not applicable (based on previous answers)",ROUND(BL468,4))</f>
        <v>0.46300000000000002</v>
      </c>
    </row>
    <row r="469" spans="15:69" x14ac:dyDescent="0.25">
      <c r="O469" s="49"/>
      <c r="AD469" s="157">
        <f t="shared" si="25"/>
        <v>0.46500000000000036</v>
      </c>
      <c r="AE469" s="157">
        <f>IF('1a-Electricity'!$P$77="no","",ROUND(AD469,4))</f>
        <v>0.46500000000000002</v>
      </c>
      <c r="AF469" s="157">
        <f>IF('1a-Electricity'!$P$78="no","",ROUND(AD469,4))</f>
        <v>0.46500000000000002</v>
      </c>
      <c r="AG469" s="157">
        <f>IF('1a-Electricity'!$P$79="no","",ROUND(AD469,4))</f>
        <v>0.46500000000000002</v>
      </c>
      <c r="BC469" s="49"/>
      <c r="BL469" s="157">
        <f t="shared" si="26"/>
        <v>0.46400000000000036</v>
      </c>
      <c r="BM469" s="157">
        <f>IF('1b-NaturalGas'!$P$87="no","",ROUND(BL469,4))</f>
        <v>0.46400000000000002</v>
      </c>
      <c r="BN469" s="157">
        <f>IF('1b-NaturalGas'!$P$88="no","",ROUND(BL469,4))</f>
        <v>0.46400000000000002</v>
      </c>
      <c r="BO469" s="157">
        <f>IF('1b-NaturalGas'!$P$89="no","",ROUND(BL469,4))</f>
        <v>0.46400000000000002</v>
      </c>
      <c r="BP469" s="157">
        <f>IF('1b-NaturalGas'!$P$90="no","not applicable (based on previous answers)",ROUND(BL469,4))</f>
        <v>0.46400000000000002</v>
      </c>
      <c r="BQ469" s="157">
        <f>IF('1b-NaturalGas'!$P$91="no","not applicable (based on previous answers)",ROUND(BL469,4))</f>
        <v>0.46400000000000002</v>
      </c>
    </row>
    <row r="470" spans="15:69" x14ac:dyDescent="0.25">
      <c r="O470" s="49"/>
      <c r="AD470" s="157">
        <f t="shared" si="25"/>
        <v>0.46600000000000036</v>
      </c>
      <c r="AE470" s="157">
        <f>IF('1a-Electricity'!$P$77="no","",ROUND(AD470,4))</f>
        <v>0.46600000000000003</v>
      </c>
      <c r="AF470" s="157">
        <f>IF('1a-Electricity'!$P$78="no","",ROUND(AD470,4))</f>
        <v>0.46600000000000003</v>
      </c>
      <c r="AG470" s="157">
        <f>IF('1a-Electricity'!$P$79="no","",ROUND(AD470,4))</f>
        <v>0.46600000000000003</v>
      </c>
      <c r="BC470" s="49"/>
      <c r="BL470" s="157">
        <f t="shared" si="26"/>
        <v>0.46500000000000036</v>
      </c>
      <c r="BM470" s="157">
        <f>IF('1b-NaturalGas'!$P$87="no","",ROUND(BL470,4))</f>
        <v>0.46500000000000002</v>
      </c>
      <c r="BN470" s="157">
        <f>IF('1b-NaturalGas'!$P$88="no","",ROUND(BL470,4))</f>
        <v>0.46500000000000002</v>
      </c>
      <c r="BO470" s="157">
        <f>IF('1b-NaturalGas'!$P$89="no","",ROUND(BL470,4))</f>
        <v>0.46500000000000002</v>
      </c>
      <c r="BP470" s="157">
        <f>IF('1b-NaturalGas'!$P$90="no","not applicable (based on previous answers)",ROUND(BL470,4))</f>
        <v>0.46500000000000002</v>
      </c>
      <c r="BQ470" s="157">
        <f>IF('1b-NaturalGas'!$P$91="no","not applicable (based on previous answers)",ROUND(BL470,4))</f>
        <v>0.46500000000000002</v>
      </c>
    </row>
    <row r="471" spans="15:69" x14ac:dyDescent="0.25">
      <c r="AD471" s="157">
        <f t="shared" si="25"/>
        <v>0.46700000000000036</v>
      </c>
      <c r="AE471" s="157">
        <f>IF('1a-Electricity'!$P$77="no","",ROUND(AD471,4))</f>
        <v>0.46700000000000003</v>
      </c>
      <c r="AF471" s="157">
        <f>IF('1a-Electricity'!$P$78="no","",ROUND(AD471,4))</f>
        <v>0.46700000000000003</v>
      </c>
      <c r="AG471" s="157">
        <f>IF('1a-Electricity'!$P$79="no","",ROUND(AD471,4))</f>
        <v>0.46700000000000003</v>
      </c>
      <c r="BL471" s="157">
        <f t="shared" si="26"/>
        <v>0.46600000000000036</v>
      </c>
      <c r="BM471" s="157">
        <f>IF('1b-NaturalGas'!$P$87="no","",ROUND(BL471,4))</f>
        <v>0.46600000000000003</v>
      </c>
      <c r="BN471" s="157">
        <f>IF('1b-NaturalGas'!$P$88="no","",ROUND(BL471,4))</f>
        <v>0.46600000000000003</v>
      </c>
      <c r="BO471" s="157">
        <f>IF('1b-NaturalGas'!$P$89="no","",ROUND(BL471,4))</f>
        <v>0.46600000000000003</v>
      </c>
      <c r="BP471" s="157">
        <f>IF('1b-NaturalGas'!$P$90="no","not applicable (based on previous answers)",ROUND(BL471,4))</f>
        <v>0.46600000000000003</v>
      </c>
      <c r="BQ471" s="157">
        <f>IF('1b-NaturalGas'!$P$91="no","not applicable (based on previous answers)",ROUND(BL471,4))</f>
        <v>0.46600000000000003</v>
      </c>
    </row>
    <row r="472" spans="15:69" x14ac:dyDescent="0.25">
      <c r="AD472" s="157">
        <f t="shared" si="25"/>
        <v>0.46800000000000036</v>
      </c>
      <c r="AE472" s="157">
        <f>IF('1a-Electricity'!$P$77="no","",ROUND(AD472,4))</f>
        <v>0.46800000000000003</v>
      </c>
      <c r="AF472" s="157">
        <f>IF('1a-Electricity'!$P$78="no","",ROUND(AD472,4))</f>
        <v>0.46800000000000003</v>
      </c>
      <c r="AG472" s="157">
        <f>IF('1a-Electricity'!$P$79="no","",ROUND(AD472,4))</f>
        <v>0.46800000000000003</v>
      </c>
      <c r="BL472" s="157">
        <f t="shared" si="26"/>
        <v>0.46700000000000036</v>
      </c>
      <c r="BM472" s="157">
        <f>IF('1b-NaturalGas'!$P$87="no","",ROUND(BL472,4))</f>
        <v>0.46700000000000003</v>
      </c>
      <c r="BN472" s="157">
        <f>IF('1b-NaturalGas'!$P$88="no","",ROUND(BL472,4))</f>
        <v>0.46700000000000003</v>
      </c>
      <c r="BO472" s="157">
        <f>IF('1b-NaturalGas'!$P$89="no","",ROUND(BL472,4))</f>
        <v>0.46700000000000003</v>
      </c>
      <c r="BP472" s="157">
        <f>IF('1b-NaturalGas'!$P$90="no","not applicable (based on previous answers)",ROUND(BL472,4))</f>
        <v>0.46700000000000003</v>
      </c>
      <c r="BQ472" s="157">
        <f>IF('1b-NaturalGas'!$P$91="no","not applicable (based on previous answers)",ROUND(BL472,4))</f>
        <v>0.46700000000000003</v>
      </c>
    </row>
    <row r="473" spans="15:69" x14ac:dyDescent="0.25">
      <c r="AD473" s="157">
        <f t="shared" si="25"/>
        <v>0.46900000000000036</v>
      </c>
      <c r="AE473" s="157">
        <f>IF('1a-Electricity'!$P$77="no","",ROUND(AD473,4))</f>
        <v>0.46899999999999997</v>
      </c>
      <c r="AF473" s="157">
        <f>IF('1a-Electricity'!$P$78="no","",ROUND(AD473,4))</f>
        <v>0.46899999999999997</v>
      </c>
      <c r="AG473" s="157">
        <f>IF('1a-Electricity'!$P$79="no","",ROUND(AD473,4))</f>
        <v>0.46899999999999997</v>
      </c>
      <c r="BL473" s="157">
        <f t="shared" si="26"/>
        <v>0.46800000000000036</v>
      </c>
      <c r="BM473" s="157">
        <f>IF('1b-NaturalGas'!$P$87="no","",ROUND(BL473,4))</f>
        <v>0.46800000000000003</v>
      </c>
      <c r="BN473" s="157">
        <f>IF('1b-NaturalGas'!$P$88="no","",ROUND(BL473,4))</f>
        <v>0.46800000000000003</v>
      </c>
      <c r="BO473" s="157">
        <f>IF('1b-NaturalGas'!$P$89="no","",ROUND(BL473,4))</f>
        <v>0.46800000000000003</v>
      </c>
      <c r="BP473" s="157">
        <f>IF('1b-NaturalGas'!$P$90="no","not applicable (based on previous answers)",ROUND(BL473,4))</f>
        <v>0.46800000000000003</v>
      </c>
      <c r="BQ473" s="157">
        <f>IF('1b-NaturalGas'!$P$91="no","not applicable (based on previous answers)",ROUND(BL473,4))</f>
        <v>0.46800000000000003</v>
      </c>
    </row>
    <row r="474" spans="15:69" x14ac:dyDescent="0.25">
      <c r="AD474" s="157">
        <f t="shared" si="25"/>
        <v>0.47000000000000036</v>
      </c>
      <c r="AE474" s="157">
        <f>IF('1a-Electricity'!$P$77="no","",ROUND(AD474,4))</f>
        <v>0.47</v>
      </c>
      <c r="AF474" s="157">
        <f>IF('1a-Electricity'!$P$78="no","",ROUND(AD474,4))</f>
        <v>0.47</v>
      </c>
      <c r="AG474" s="157">
        <f>IF('1a-Electricity'!$P$79="no","",ROUND(AD474,4))</f>
        <v>0.47</v>
      </c>
      <c r="BL474" s="157">
        <f t="shared" si="26"/>
        <v>0.46900000000000036</v>
      </c>
      <c r="BM474" s="157">
        <f>IF('1b-NaturalGas'!$P$87="no","",ROUND(BL474,4))</f>
        <v>0.46899999999999997</v>
      </c>
      <c r="BN474" s="157">
        <f>IF('1b-NaturalGas'!$P$88="no","",ROUND(BL474,4))</f>
        <v>0.46899999999999997</v>
      </c>
      <c r="BO474" s="157">
        <f>IF('1b-NaturalGas'!$P$89="no","",ROUND(BL474,4))</f>
        <v>0.46899999999999997</v>
      </c>
      <c r="BP474" s="157">
        <f>IF('1b-NaturalGas'!$P$90="no","not applicable (based on previous answers)",ROUND(BL474,4))</f>
        <v>0.46899999999999997</v>
      </c>
      <c r="BQ474" s="157">
        <f>IF('1b-NaturalGas'!$P$91="no","not applicable (based on previous answers)",ROUND(BL474,4))</f>
        <v>0.46899999999999997</v>
      </c>
    </row>
    <row r="475" spans="15:69" x14ac:dyDescent="0.25">
      <c r="AD475" s="157">
        <f t="shared" si="25"/>
        <v>0.47100000000000036</v>
      </c>
      <c r="AE475" s="157">
        <f>IF('1a-Electricity'!$P$77="no","",ROUND(AD475,4))</f>
        <v>0.47099999999999997</v>
      </c>
      <c r="AF475" s="157">
        <f>IF('1a-Electricity'!$P$78="no","",ROUND(AD475,4))</f>
        <v>0.47099999999999997</v>
      </c>
      <c r="AG475" s="157">
        <f>IF('1a-Electricity'!$P$79="no","",ROUND(AD475,4))</f>
        <v>0.47099999999999997</v>
      </c>
      <c r="BL475" s="157">
        <f t="shared" si="26"/>
        <v>0.47000000000000036</v>
      </c>
      <c r="BM475" s="157">
        <f>IF('1b-NaturalGas'!$P$87="no","",ROUND(BL475,4))</f>
        <v>0.47</v>
      </c>
      <c r="BN475" s="157">
        <f>IF('1b-NaturalGas'!$P$88="no","",ROUND(BL475,4))</f>
        <v>0.47</v>
      </c>
      <c r="BO475" s="157">
        <f>IF('1b-NaturalGas'!$P$89="no","",ROUND(BL475,4))</f>
        <v>0.47</v>
      </c>
      <c r="BP475" s="157">
        <f>IF('1b-NaturalGas'!$P$90="no","not applicable (based on previous answers)",ROUND(BL475,4))</f>
        <v>0.47</v>
      </c>
      <c r="BQ475" s="157">
        <f>IF('1b-NaturalGas'!$P$91="no","not applicable (based on previous answers)",ROUND(BL475,4))</f>
        <v>0.47</v>
      </c>
    </row>
    <row r="476" spans="15:69" x14ac:dyDescent="0.25">
      <c r="AD476" s="157">
        <f t="shared" si="25"/>
        <v>0.47200000000000036</v>
      </c>
      <c r="AE476" s="157">
        <f>IF('1a-Electricity'!$P$77="no","",ROUND(AD476,4))</f>
        <v>0.47199999999999998</v>
      </c>
      <c r="AF476" s="157">
        <f>IF('1a-Electricity'!$P$78="no","",ROUND(AD476,4))</f>
        <v>0.47199999999999998</v>
      </c>
      <c r="AG476" s="157">
        <f>IF('1a-Electricity'!$P$79="no","",ROUND(AD476,4))</f>
        <v>0.47199999999999998</v>
      </c>
      <c r="BL476" s="157">
        <f t="shared" si="26"/>
        <v>0.47100000000000036</v>
      </c>
      <c r="BM476" s="157">
        <f>IF('1b-NaturalGas'!$P$87="no","",ROUND(BL476,4))</f>
        <v>0.47099999999999997</v>
      </c>
      <c r="BN476" s="157">
        <f>IF('1b-NaturalGas'!$P$88="no","",ROUND(BL476,4))</f>
        <v>0.47099999999999997</v>
      </c>
      <c r="BO476" s="157">
        <f>IF('1b-NaturalGas'!$P$89="no","",ROUND(BL476,4))</f>
        <v>0.47099999999999997</v>
      </c>
      <c r="BP476" s="157">
        <f>IF('1b-NaturalGas'!$P$90="no","not applicable (based on previous answers)",ROUND(BL476,4))</f>
        <v>0.47099999999999997</v>
      </c>
      <c r="BQ476" s="157">
        <f>IF('1b-NaturalGas'!$P$91="no","not applicable (based on previous answers)",ROUND(BL476,4))</f>
        <v>0.47099999999999997</v>
      </c>
    </row>
    <row r="477" spans="15:69" x14ac:dyDescent="0.25">
      <c r="AD477" s="157">
        <f t="shared" si="25"/>
        <v>0.47300000000000036</v>
      </c>
      <c r="AE477" s="157">
        <f>IF('1a-Electricity'!$P$77="no","",ROUND(AD477,4))</f>
        <v>0.47299999999999998</v>
      </c>
      <c r="AF477" s="157">
        <f>IF('1a-Electricity'!$P$78="no","",ROUND(AD477,4))</f>
        <v>0.47299999999999998</v>
      </c>
      <c r="AG477" s="157">
        <f>IF('1a-Electricity'!$P$79="no","",ROUND(AD477,4))</f>
        <v>0.47299999999999998</v>
      </c>
      <c r="BL477" s="157">
        <f t="shared" si="26"/>
        <v>0.47200000000000036</v>
      </c>
      <c r="BM477" s="157">
        <f>IF('1b-NaturalGas'!$P$87="no","",ROUND(BL477,4))</f>
        <v>0.47199999999999998</v>
      </c>
      <c r="BN477" s="157">
        <f>IF('1b-NaturalGas'!$P$88="no","",ROUND(BL477,4))</f>
        <v>0.47199999999999998</v>
      </c>
      <c r="BO477" s="157">
        <f>IF('1b-NaturalGas'!$P$89="no","",ROUND(BL477,4))</f>
        <v>0.47199999999999998</v>
      </c>
      <c r="BP477" s="157">
        <f>IF('1b-NaturalGas'!$P$90="no","not applicable (based on previous answers)",ROUND(BL477,4))</f>
        <v>0.47199999999999998</v>
      </c>
      <c r="BQ477" s="157">
        <f>IF('1b-NaturalGas'!$P$91="no","not applicable (based on previous answers)",ROUND(BL477,4))</f>
        <v>0.47199999999999998</v>
      </c>
    </row>
    <row r="478" spans="15:69" x14ac:dyDescent="0.25">
      <c r="AD478" s="157">
        <f t="shared" si="25"/>
        <v>0.47400000000000037</v>
      </c>
      <c r="AE478" s="157">
        <f>IF('1a-Electricity'!$P$77="no","",ROUND(AD478,4))</f>
        <v>0.47399999999999998</v>
      </c>
      <c r="AF478" s="157">
        <f>IF('1a-Electricity'!$P$78="no","",ROUND(AD478,4))</f>
        <v>0.47399999999999998</v>
      </c>
      <c r="AG478" s="157">
        <f>IF('1a-Electricity'!$P$79="no","",ROUND(AD478,4))</f>
        <v>0.47399999999999998</v>
      </c>
      <c r="BL478" s="157">
        <f t="shared" si="26"/>
        <v>0.47300000000000036</v>
      </c>
      <c r="BM478" s="157">
        <f>IF('1b-NaturalGas'!$P$87="no","",ROUND(BL478,4))</f>
        <v>0.47299999999999998</v>
      </c>
      <c r="BN478" s="157">
        <f>IF('1b-NaturalGas'!$P$88="no","",ROUND(BL478,4))</f>
        <v>0.47299999999999998</v>
      </c>
      <c r="BO478" s="157">
        <f>IF('1b-NaturalGas'!$P$89="no","",ROUND(BL478,4))</f>
        <v>0.47299999999999998</v>
      </c>
      <c r="BP478" s="157">
        <f>IF('1b-NaturalGas'!$P$90="no","not applicable (based on previous answers)",ROUND(BL478,4))</f>
        <v>0.47299999999999998</v>
      </c>
      <c r="BQ478" s="157">
        <f>IF('1b-NaturalGas'!$P$91="no","not applicable (based on previous answers)",ROUND(BL478,4))</f>
        <v>0.47299999999999998</v>
      </c>
    </row>
    <row r="479" spans="15:69" x14ac:dyDescent="0.25">
      <c r="AD479" s="157">
        <f t="shared" si="25"/>
        <v>0.47500000000000037</v>
      </c>
      <c r="AE479" s="157">
        <f>IF('1a-Electricity'!$P$77="no","",ROUND(AD479,4))</f>
        <v>0.47499999999999998</v>
      </c>
      <c r="AF479" s="157">
        <f>IF('1a-Electricity'!$P$78="no","",ROUND(AD479,4))</f>
        <v>0.47499999999999998</v>
      </c>
      <c r="AG479" s="157">
        <f>IF('1a-Electricity'!$P$79="no","",ROUND(AD479,4))</f>
        <v>0.47499999999999998</v>
      </c>
      <c r="BL479" s="157">
        <f t="shared" si="26"/>
        <v>0.47400000000000037</v>
      </c>
      <c r="BM479" s="157">
        <f>IF('1b-NaturalGas'!$P$87="no","",ROUND(BL479,4))</f>
        <v>0.47399999999999998</v>
      </c>
      <c r="BN479" s="157">
        <f>IF('1b-NaturalGas'!$P$88="no","",ROUND(BL479,4))</f>
        <v>0.47399999999999998</v>
      </c>
      <c r="BO479" s="157">
        <f>IF('1b-NaturalGas'!$P$89="no","",ROUND(BL479,4))</f>
        <v>0.47399999999999998</v>
      </c>
      <c r="BP479" s="157">
        <f>IF('1b-NaturalGas'!$P$90="no","not applicable (based on previous answers)",ROUND(BL479,4))</f>
        <v>0.47399999999999998</v>
      </c>
      <c r="BQ479" s="157">
        <f>IF('1b-NaturalGas'!$P$91="no","not applicable (based on previous answers)",ROUND(BL479,4))</f>
        <v>0.47399999999999998</v>
      </c>
    </row>
    <row r="480" spans="15:69" x14ac:dyDescent="0.25">
      <c r="AD480" s="157">
        <f t="shared" si="25"/>
        <v>0.47600000000000037</v>
      </c>
      <c r="AE480" s="157">
        <f>IF('1a-Electricity'!$P$77="no","",ROUND(AD480,4))</f>
        <v>0.47599999999999998</v>
      </c>
      <c r="AF480" s="157">
        <f>IF('1a-Electricity'!$P$78="no","",ROUND(AD480,4))</f>
        <v>0.47599999999999998</v>
      </c>
      <c r="AG480" s="157">
        <f>IF('1a-Electricity'!$P$79="no","",ROUND(AD480,4))</f>
        <v>0.47599999999999998</v>
      </c>
      <c r="BL480" s="157">
        <f t="shared" si="26"/>
        <v>0.47500000000000037</v>
      </c>
      <c r="BM480" s="157">
        <f>IF('1b-NaturalGas'!$P$87="no","",ROUND(BL480,4))</f>
        <v>0.47499999999999998</v>
      </c>
      <c r="BN480" s="157">
        <f>IF('1b-NaturalGas'!$P$88="no","",ROUND(BL480,4))</f>
        <v>0.47499999999999998</v>
      </c>
      <c r="BO480" s="157">
        <f>IF('1b-NaturalGas'!$P$89="no","",ROUND(BL480,4))</f>
        <v>0.47499999999999998</v>
      </c>
      <c r="BP480" s="157">
        <f>IF('1b-NaturalGas'!$P$90="no","not applicable (based on previous answers)",ROUND(BL480,4))</f>
        <v>0.47499999999999998</v>
      </c>
      <c r="BQ480" s="157">
        <f>IF('1b-NaturalGas'!$P$91="no","not applicable (based on previous answers)",ROUND(BL480,4))</f>
        <v>0.47499999999999998</v>
      </c>
    </row>
    <row r="481" spans="30:69" x14ac:dyDescent="0.25">
      <c r="AD481" s="157">
        <f t="shared" si="25"/>
        <v>0.47700000000000037</v>
      </c>
      <c r="AE481" s="157">
        <f>IF('1a-Electricity'!$P$77="no","",ROUND(AD481,4))</f>
        <v>0.47699999999999998</v>
      </c>
      <c r="AF481" s="157">
        <f>IF('1a-Electricity'!$P$78="no","",ROUND(AD481,4))</f>
        <v>0.47699999999999998</v>
      </c>
      <c r="AG481" s="157">
        <f>IF('1a-Electricity'!$P$79="no","",ROUND(AD481,4))</f>
        <v>0.47699999999999998</v>
      </c>
      <c r="BL481" s="157">
        <f t="shared" si="26"/>
        <v>0.47600000000000037</v>
      </c>
      <c r="BM481" s="157">
        <f>IF('1b-NaturalGas'!$P$87="no","",ROUND(BL481,4))</f>
        <v>0.47599999999999998</v>
      </c>
      <c r="BN481" s="157">
        <f>IF('1b-NaturalGas'!$P$88="no","",ROUND(BL481,4))</f>
        <v>0.47599999999999998</v>
      </c>
      <c r="BO481" s="157">
        <f>IF('1b-NaturalGas'!$P$89="no","",ROUND(BL481,4))</f>
        <v>0.47599999999999998</v>
      </c>
      <c r="BP481" s="157">
        <f>IF('1b-NaturalGas'!$P$90="no","not applicable (based on previous answers)",ROUND(BL481,4))</f>
        <v>0.47599999999999998</v>
      </c>
      <c r="BQ481" s="157">
        <f>IF('1b-NaturalGas'!$P$91="no","not applicable (based on previous answers)",ROUND(BL481,4))</f>
        <v>0.47599999999999998</v>
      </c>
    </row>
    <row r="482" spans="30:69" x14ac:dyDescent="0.25">
      <c r="AD482" s="157">
        <f t="shared" si="25"/>
        <v>0.47800000000000037</v>
      </c>
      <c r="AE482" s="157">
        <f>IF('1a-Electricity'!$P$77="no","",ROUND(AD482,4))</f>
        <v>0.47799999999999998</v>
      </c>
      <c r="AF482" s="157">
        <f>IF('1a-Electricity'!$P$78="no","",ROUND(AD482,4))</f>
        <v>0.47799999999999998</v>
      </c>
      <c r="AG482" s="157">
        <f>IF('1a-Electricity'!$P$79="no","",ROUND(AD482,4))</f>
        <v>0.47799999999999998</v>
      </c>
      <c r="BL482" s="157">
        <f t="shared" si="26"/>
        <v>0.47700000000000037</v>
      </c>
      <c r="BM482" s="157">
        <f>IF('1b-NaturalGas'!$P$87="no","",ROUND(BL482,4))</f>
        <v>0.47699999999999998</v>
      </c>
      <c r="BN482" s="157">
        <f>IF('1b-NaturalGas'!$P$88="no","",ROUND(BL482,4))</f>
        <v>0.47699999999999998</v>
      </c>
      <c r="BO482" s="157">
        <f>IF('1b-NaturalGas'!$P$89="no","",ROUND(BL482,4))</f>
        <v>0.47699999999999998</v>
      </c>
      <c r="BP482" s="157">
        <f>IF('1b-NaturalGas'!$P$90="no","not applicable (based on previous answers)",ROUND(BL482,4))</f>
        <v>0.47699999999999998</v>
      </c>
      <c r="BQ482" s="157">
        <f>IF('1b-NaturalGas'!$P$91="no","not applicable (based on previous answers)",ROUND(BL482,4))</f>
        <v>0.47699999999999998</v>
      </c>
    </row>
    <row r="483" spans="30:69" x14ac:dyDescent="0.25">
      <c r="AD483" s="157">
        <f t="shared" si="25"/>
        <v>0.47900000000000037</v>
      </c>
      <c r="AE483" s="157">
        <f>IF('1a-Electricity'!$P$77="no","",ROUND(AD483,4))</f>
        <v>0.47899999999999998</v>
      </c>
      <c r="AF483" s="157">
        <f>IF('1a-Electricity'!$P$78="no","",ROUND(AD483,4))</f>
        <v>0.47899999999999998</v>
      </c>
      <c r="AG483" s="157">
        <f>IF('1a-Electricity'!$P$79="no","",ROUND(AD483,4))</f>
        <v>0.47899999999999998</v>
      </c>
      <c r="BL483" s="157">
        <f t="shared" si="26"/>
        <v>0.47800000000000037</v>
      </c>
      <c r="BM483" s="157">
        <f>IF('1b-NaturalGas'!$P$87="no","",ROUND(BL483,4))</f>
        <v>0.47799999999999998</v>
      </c>
      <c r="BN483" s="157">
        <f>IF('1b-NaturalGas'!$P$88="no","",ROUND(BL483,4))</f>
        <v>0.47799999999999998</v>
      </c>
      <c r="BO483" s="157">
        <f>IF('1b-NaturalGas'!$P$89="no","",ROUND(BL483,4))</f>
        <v>0.47799999999999998</v>
      </c>
      <c r="BP483" s="157">
        <f>IF('1b-NaturalGas'!$P$90="no","not applicable (based on previous answers)",ROUND(BL483,4))</f>
        <v>0.47799999999999998</v>
      </c>
      <c r="BQ483" s="157">
        <f>IF('1b-NaturalGas'!$P$91="no","not applicable (based on previous answers)",ROUND(BL483,4))</f>
        <v>0.47799999999999998</v>
      </c>
    </row>
    <row r="484" spans="30:69" x14ac:dyDescent="0.25">
      <c r="AD484" s="157">
        <f t="shared" si="25"/>
        <v>0.48000000000000037</v>
      </c>
      <c r="AE484" s="157">
        <f>IF('1a-Electricity'!$P$77="no","",ROUND(AD484,4))</f>
        <v>0.48</v>
      </c>
      <c r="AF484" s="157">
        <f>IF('1a-Electricity'!$P$78="no","",ROUND(AD484,4))</f>
        <v>0.48</v>
      </c>
      <c r="AG484" s="157">
        <f>IF('1a-Electricity'!$P$79="no","",ROUND(AD484,4))</f>
        <v>0.48</v>
      </c>
      <c r="BL484" s="157">
        <f t="shared" si="26"/>
        <v>0.47900000000000037</v>
      </c>
      <c r="BM484" s="157">
        <f>IF('1b-NaturalGas'!$P$87="no","",ROUND(BL484,4))</f>
        <v>0.47899999999999998</v>
      </c>
      <c r="BN484" s="157">
        <f>IF('1b-NaturalGas'!$P$88="no","",ROUND(BL484,4))</f>
        <v>0.47899999999999998</v>
      </c>
      <c r="BO484" s="157">
        <f>IF('1b-NaturalGas'!$P$89="no","",ROUND(BL484,4))</f>
        <v>0.47899999999999998</v>
      </c>
      <c r="BP484" s="157">
        <f>IF('1b-NaturalGas'!$P$90="no","not applicable (based on previous answers)",ROUND(BL484,4))</f>
        <v>0.47899999999999998</v>
      </c>
      <c r="BQ484" s="157">
        <f>IF('1b-NaturalGas'!$P$91="no","not applicable (based on previous answers)",ROUND(BL484,4))</f>
        <v>0.47899999999999998</v>
      </c>
    </row>
    <row r="485" spans="30:69" x14ac:dyDescent="0.25">
      <c r="AD485" s="157">
        <f t="shared" si="25"/>
        <v>0.48100000000000037</v>
      </c>
      <c r="AE485" s="157">
        <f>IF('1a-Electricity'!$P$77="no","",ROUND(AD485,4))</f>
        <v>0.48099999999999998</v>
      </c>
      <c r="AF485" s="157">
        <f>IF('1a-Electricity'!$P$78="no","",ROUND(AD485,4))</f>
        <v>0.48099999999999998</v>
      </c>
      <c r="AG485" s="157">
        <f>IF('1a-Electricity'!$P$79="no","",ROUND(AD485,4))</f>
        <v>0.48099999999999998</v>
      </c>
      <c r="BL485" s="157">
        <f t="shared" si="26"/>
        <v>0.48000000000000037</v>
      </c>
      <c r="BM485" s="157">
        <f>IF('1b-NaturalGas'!$P$87="no","",ROUND(BL485,4))</f>
        <v>0.48</v>
      </c>
      <c r="BN485" s="157">
        <f>IF('1b-NaturalGas'!$P$88="no","",ROUND(BL485,4))</f>
        <v>0.48</v>
      </c>
      <c r="BO485" s="157">
        <f>IF('1b-NaturalGas'!$P$89="no","",ROUND(BL485,4))</f>
        <v>0.48</v>
      </c>
      <c r="BP485" s="157">
        <f>IF('1b-NaturalGas'!$P$90="no","not applicable (based on previous answers)",ROUND(BL485,4))</f>
        <v>0.48</v>
      </c>
      <c r="BQ485" s="157">
        <f>IF('1b-NaturalGas'!$P$91="no","not applicable (based on previous answers)",ROUND(BL485,4))</f>
        <v>0.48</v>
      </c>
    </row>
    <row r="486" spans="30:69" x14ac:dyDescent="0.25">
      <c r="AD486" s="157">
        <f t="shared" si="25"/>
        <v>0.48200000000000037</v>
      </c>
      <c r="AE486" s="157">
        <f>IF('1a-Electricity'!$P$77="no","",ROUND(AD486,4))</f>
        <v>0.48199999999999998</v>
      </c>
      <c r="AF486" s="157">
        <f>IF('1a-Electricity'!$P$78="no","",ROUND(AD486,4))</f>
        <v>0.48199999999999998</v>
      </c>
      <c r="AG486" s="157">
        <f>IF('1a-Electricity'!$P$79="no","",ROUND(AD486,4))</f>
        <v>0.48199999999999998</v>
      </c>
      <c r="BL486" s="157">
        <f t="shared" si="26"/>
        <v>0.48100000000000037</v>
      </c>
      <c r="BM486" s="157">
        <f>IF('1b-NaturalGas'!$P$87="no","",ROUND(BL486,4))</f>
        <v>0.48099999999999998</v>
      </c>
      <c r="BN486" s="157">
        <f>IF('1b-NaturalGas'!$P$88="no","",ROUND(BL486,4))</f>
        <v>0.48099999999999998</v>
      </c>
      <c r="BO486" s="157">
        <f>IF('1b-NaturalGas'!$P$89="no","",ROUND(BL486,4))</f>
        <v>0.48099999999999998</v>
      </c>
      <c r="BP486" s="157">
        <f>IF('1b-NaturalGas'!$P$90="no","not applicable (based on previous answers)",ROUND(BL486,4))</f>
        <v>0.48099999999999998</v>
      </c>
      <c r="BQ486" s="157">
        <f>IF('1b-NaturalGas'!$P$91="no","not applicable (based on previous answers)",ROUND(BL486,4))</f>
        <v>0.48099999999999998</v>
      </c>
    </row>
    <row r="487" spans="30:69" x14ac:dyDescent="0.25">
      <c r="AD487" s="157">
        <f t="shared" si="25"/>
        <v>0.48300000000000037</v>
      </c>
      <c r="AE487" s="157">
        <f>IF('1a-Electricity'!$P$77="no","",ROUND(AD487,4))</f>
        <v>0.48299999999999998</v>
      </c>
      <c r="AF487" s="157">
        <f>IF('1a-Electricity'!$P$78="no","",ROUND(AD487,4))</f>
        <v>0.48299999999999998</v>
      </c>
      <c r="AG487" s="157">
        <f>IF('1a-Electricity'!$P$79="no","",ROUND(AD487,4))</f>
        <v>0.48299999999999998</v>
      </c>
      <c r="BL487" s="157">
        <f t="shared" si="26"/>
        <v>0.48200000000000037</v>
      </c>
      <c r="BM487" s="157">
        <f>IF('1b-NaturalGas'!$P$87="no","",ROUND(BL487,4))</f>
        <v>0.48199999999999998</v>
      </c>
      <c r="BN487" s="157">
        <f>IF('1b-NaturalGas'!$P$88="no","",ROUND(BL487,4))</f>
        <v>0.48199999999999998</v>
      </c>
      <c r="BO487" s="157">
        <f>IF('1b-NaturalGas'!$P$89="no","",ROUND(BL487,4))</f>
        <v>0.48199999999999998</v>
      </c>
      <c r="BP487" s="157">
        <f>IF('1b-NaturalGas'!$P$90="no","not applicable (based on previous answers)",ROUND(BL487,4))</f>
        <v>0.48199999999999998</v>
      </c>
      <c r="BQ487" s="157">
        <f>IF('1b-NaturalGas'!$P$91="no","not applicable (based on previous answers)",ROUND(BL487,4))</f>
        <v>0.48199999999999998</v>
      </c>
    </row>
    <row r="488" spans="30:69" x14ac:dyDescent="0.25">
      <c r="AD488" s="157">
        <f t="shared" si="25"/>
        <v>0.48400000000000037</v>
      </c>
      <c r="AE488" s="157">
        <f>IF('1a-Electricity'!$P$77="no","",ROUND(AD488,4))</f>
        <v>0.48399999999999999</v>
      </c>
      <c r="AF488" s="157">
        <f>IF('1a-Electricity'!$P$78="no","",ROUND(AD488,4))</f>
        <v>0.48399999999999999</v>
      </c>
      <c r="AG488" s="157">
        <f>IF('1a-Electricity'!$P$79="no","",ROUND(AD488,4))</f>
        <v>0.48399999999999999</v>
      </c>
      <c r="BL488" s="157">
        <f t="shared" si="26"/>
        <v>0.48300000000000037</v>
      </c>
      <c r="BM488" s="157">
        <f>IF('1b-NaturalGas'!$P$87="no","",ROUND(BL488,4))</f>
        <v>0.48299999999999998</v>
      </c>
      <c r="BN488" s="157">
        <f>IF('1b-NaturalGas'!$P$88="no","",ROUND(BL488,4))</f>
        <v>0.48299999999999998</v>
      </c>
      <c r="BO488" s="157">
        <f>IF('1b-NaturalGas'!$P$89="no","",ROUND(BL488,4))</f>
        <v>0.48299999999999998</v>
      </c>
      <c r="BP488" s="157">
        <f>IF('1b-NaturalGas'!$P$90="no","not applicable (based on previous answers)",ROUND(BL488,4))</f>
        <v>0.48299999999999998</v>
      </c>
      <c r="BQ488" s="157">
        <f>IF('1b-NaturalGas'!$P$91="no","not applicable (based on previous answers)",ROUND(BL488,4))</f>
        <v>0.48299999999999998</v>
      </c>
    </row>
    <row r="489" spans="30:69" x14ac:dyDescent="0.25">
      <c r="AD489" s="157">
        <f t="shared" si="25"/>
        <v>0.48500000000000038</v>
      </c>
      <c r="AE489" s="157">
        <f>IF('1a-Electricity'!$P$77="no","",ROUND(AD489,4))</f>
        <v>0.48499999999999999</v>
      </c>
      <c r="AF489" s="157">
        <f>IF('1a-Electricity'!$P$78="no","",ROUND(AD489,4))</f>
        <v>0.48499999999999999</v>
      </c>
      <c r="AG489" s="157">
        <f>IF('1a-Electricity'!$P$79="no","",ROUND(AD489,4))</f>
        <v>0.48499999999999999</v>
      </c>
      <c r="BL489" s="157">
        <f t="shared" si="26"/>
        <v>0.48400000000000037</v>
      </c>
      <c r="BM489" s="157">
        <f>IF('1b-NaturalGas'!$P$87="no","",ROUND(BL489,4))</f>
        <v>0.48399999999999999</v>
      </c>
      <c r="BN489" s="157">
        <f>IF('1b-NaturalGas'!$P$88="no","",ROUND(BL489,4))</f>
        <v>0.48399999999999999</v>
      </c>
      <c r="BO489" s="157">
        <f>IF('1b-NaturalGas'!$P$89="no","",ROUND(BL489,4))</f>
        <v>0.48399999999999999</v>
      </c>
      <c r="BP489" s="157">
        <f>IF('1b-NaturalGas'!$P$90="no","not applicable (based on previous answers)",ROUND(BL489,4))</f>
        <v>0.48399999999999999</v>
      </c>
      <c r="BQ489" s="157">
        <f>IF('1b-NaturalGas'!$P$91="no","not applicable (based on previous answers)",ROUND(BL489,4))</f>
        <v>0.48399999999999999</v>
      </c>
    </row>
    <row r="490" spans="30:69" x14ac:dyDescent="0.25">
      <c r="AD490" s="157">
        <f t="shared" si="25"/>
        <v>0.48600000000000038</v>
      </c>
      <c r="AE490" s="157">
        <f>IF('1a-Electricity'!$P$77="no","",ROUND(AD490,4))</f>
        <v>0.48599999999999999</v>
      </c>
      <c r="AF490" s="157">
        <f>IF('1a-Electricity'!$P$78="no","",ROUND(AD490,4))</f>
        <v>0.48599999999999999</v>
      </c>
      <c r="AG490" s="157">
        <f>IF('1a-Electricity'!$P$79="no","",ROUND(AD490,4))</f>
        <v>0.48599999999999999</v>
      </c>
      <c r="BL490" s="157">
        <f t="shared" si="26"/>
        <v>0.48500000000000038</v>
      </c>
      <c r="BM490" s="157">
        <f>IF('1b-NaturalGas'!$P$87="no","",ROUND(BL490,4))</f>
        <v>0.48499999999999999</v>
      </c>
      <c r="BN490" s="157">
        <f>IF('1b-NaturalGas'!$P$88="no","",ROUND(BL490,4))</f>
        <v>0.48499999999999999</v>
      </c>
      <c r="BO490" s="157">
        <f>IF('1b-NaturalGas'!$P$89="no","",ROUND(BL490,4))</f>
        <v>0.48499999999999999</v>
      </c>
      <c r="BP490" s="157">
        <f>IF('1b-NaturalGas'!$P$90="no","not applicable (based on previous answers)",ROUND(BL490,4))</f>
        <v>0.48499999999999999</v>
      </c>
      <c r="BQ490" s="157">
        <f>IF('1b-NaturalGas'!$P$91="no","not applicable (based on previous answers)",ROUND(BL490,4))</f>
        <v>0.48499999999999999</v>
      </c>
    </row>
    <row r="491" spans="30:69" x14ac:dyDescent="0.25">
      <c r="AD491" s="157">
        <f t="shared" si="25"/>
        <v>0.48700000000000038</v>
      </c>
      <c r="AE491" s="157">
        <f>IF('1a-Electricity'!$P$77="no","",ROUND(AD491,4))</f>
        <v>0.48699999999999999</v>
      </c>
      <c r="AF491" s="157">
        <f>IF('1a-Electricity'!$P$78="no","",ROUND(AD491,4))</f>
        <v>0.48699999999999999</v>
      </c>
      <c r="AG491" s="157">
        <f>IF('1a-Electricity'!$P$79="no","",ROUND(AD491,4))</f>
        <v>0.48699999999999999</v>
      </c>
      <c r="BL491" s="157">
        <f t="shared" si="26"/>
        <v>0.48600000000000038</v>
      </c>
      <c r="BM491" s="157">
        <f>IF('1b-NaturalGas'!$P$87="no","",ROUND(BL491,4))</f>
        <v>0.48599999999999999</v>
      </c>
      <c r="BN491" s="157">
        <f>IF('1b-NaturalGas'!$P$88="no","",ROUND(BL491,4))</f>
        <v>0.48599999999999999</v>
      </c>
      <c r="BO491" s="157">
        <f>IF('1b-NaturalGas'!$P$89="no","",ROUND(BL491,4))</f>
        <v>0.48599999999999999</v>
      </c>
      <c r="BP491" s="157">
        <f>IF('1b-NaturalGas'!$P$90="no","not applicable (based on previous answers)",ROUND(BL491,4))</f>
        <v>0.48599999999999999</v>
      </c>
      <c r="BQ491" s="157">
        <f>IF('1b-NaturalGas'!$P$91="no","not applicable (based on previous answers)",ROUND(BL491,4))</f>
        <v>0.48599999999999999</v>
      </c>
    </row>
    <row r="492" spans="30:69" x14ac:dyDescent="0.25">
      <c r="AD492" s="157">
        <f t="shared" si="25"/>
        <v>0.48800000000000038</v>
      </c>
      <c r="AE492" s="157">
        <f>IF('1a-Electricity'!$P$77="no","",ROUND(AD492,4))</f>
        <v>0.48799999999999999</v>
      </c>
      <c r="AF492" s="157">
        <f>IF('1a-Electricity'!$P$78="no","",ROUND(AD492,4))</f>
        <v>0.48799999999999999</v>
      </c>
      <c r="AG492" s="157">
        <f>IF('1a-Electricity'!$P$79="no","",ROUND(AD492,4))</f>
        <v>0.48799999999999999</v>
      </c>
      <c r="BL492" s="157">
        <f t="shared" si="26"/>
        <v>0.48700000000000038</v>
      </c>
      <c r="BM492" s="157">
        <f>IF('1b-NaturalGas'!$P$87="no","",ROUND(BL492,4))</f>
        <v>0.48699999999999999</v>
      </c>
      <c r="BN492" s="157">
        <f>IF('1b-NaturalGas'!$P$88="no","",ROUND(BL492,4))</f>
        <v>0.48699999999999999</v>
      </c>
      <c r="BO492" s="157">
        <f>IF('1b-NaturalGas'!$P$89="no","",ROUND(BL492,4))</f>
        <v>0.48699999999999999</v>
      </c>
      <c r="BP492" s="157">
        <f>IF('1b-NaturalGas'!$P$90="no","not applicable (based on previous answers)",ROUND(BL492,4))</f>
        <v>0.48699999999999999</v>
      </c>
      <c r="BQ492" s="157">
        <f>IF('1b-NaturalGas'!$P$91="no","not applicable (based on previous answers)",ROUND(BL492,4))</f>
        <v>0.48699999999999999</v>
      </c>
    </row>
    <row r="493" spans="30:69" x14ac:dyDescent="0.25">
      <c r="AD493" s="157">
        <f t="shared" si="25"/>
        <v>0.48900000000000038</v>
      </c>
      <c r="AE493" s="157">
        <f>IF('1a-Electricity'!$P$77="no","",ROUND(AD493,4))</f>
        <v>0.48899999999999999</v>
      </c>
      <c r="AF493" s="157">
        <f>IF('1a-Electricity'!$P$78="no","",ROUND(AD493,4))</f>
        <v>0.48899999999999999</v>
      </c>
      <c r="AG493" s="157">
        <f>IF('1a-Electricity'!$P$79="no","",ROUND(AD493,4))</f>
        <v>0.48899999999999999</v>
      </c>
      <c r="BL493" s="157">
        <f t="shared" si="26"/>
        <v>0.48800000000000038</v>
      </c>
      <c r="BM493" s="157">
        <f>IF('1b-NaturalGas'!$P$87="no","",ROUND(BL493,4))</f>
        <v>0.48799999999999999</v>
      </c>
      <c r="BN493" s="157">
        <f>IF('1b-NaturalGas'!$P$88="no","",ROUND(BL493,4))</f>
        <v>0.48799999999999999</v>
      </c>
      <c r="BO493" s="157">
        <f>IF('1b-NaturalGas'!$P$89="no","",ROUND(BL493,4))</f>
        <v>0.48799999999999999</v>
      </c>
      <c r="BP493" s="157">
        <f>IF('1b-NaturalGas'!$P$90="no","not applicable (based on previous answers)",ROUND(BL493,4))</f>
        <v>0.48799999999999999</v>
      </c>
      <c r="BQ493" s="157">
        <f>IF('1b-NaturalGas'!$P$91="no","not applicable (based on previous answers)",ROUND(BL493,4))</f>
        <v>0.48799999999999999</v>
      </c>
    </row>
    <row r="494" spans="30:69" x14ac:dyDescent="0.25">
      <c r="AD494" s="157">
        <f t="shared" si="25"/>
        <v>0.49000000000000038</v>
      </c>
      <c r="AE494" s="157">
        <f>IF('1a-Electricity'!$P$77="no","",ROUND(AD494,4))</f>
        <v>0.49</v>
      </c>
      <c r="AF494" s="157">
        <f>IF('1a-Electricity'!$P$78="no","",ROUND(AD494,4))</f>
        <v>0.49</v>
      </c>
      <c r="AG494" s="157">
        <f>IF('1a-Electricity'!$P$79="no","",ROUND(AD494,4))</f>
        <v>0.49</v>
      </c>
      <c r="BL494" s="157">
        <f t="shared" si="26"/>
        <v>0.48900000000000038</v>
      </c>
      <c r="BM494" s="157">
        <f>IF('1b-NaturalGas'!$P$87="no","",ROUND(BL494,4))</f>
        <v>0.48899999999999999</v>
      </c>
      <c r="BN494" s="157">
        <f>IF('1b-NaturalGas'!$P$88="no","",ROUND(BL494,4))</f>
        <v>0.48899999999999999</v>
      </c>
      <c r="BO494" s="157">
        <f>IF('1b-NaturalGas'!$P$89="no","",ROUND(BL494,4))</f>
        <v>0.48899999999999999</v>
      </c>
      <c r="BP494" s="157">
        <f>IF('1b-NaturalGas'!$P$90="no","not applicable (based on previous answers)",ROUND(BL494,4))</f>
        <v>0.48899999999999999</v>
      </c>
      <c r="BQ494" s="157">
        <f>IF('1b-NaturalGas'!$P$91="no","not applicable (based on previous answers)",ROUND(BL494,4))</f>
        <v>0.48899999999999999</v>
      </c>
    </row>
    <row r="495" spans="30:69" x14ac:dyDescent="0.25">
      <c r="AD495" s="157">
        <f t="shared" si="25"/>
        <v>0.49100000000000038</v>
      </c>
      <c r="AE495" s="157">
        <f>IF('1a-Electricity'!$P$77="no","",ROUND(AD495,4))</f>
        <v>0.49099999999999999</v>
      </c>
      <c r="AF495" s="157">
        <f>IF('1a-Electricity'!$P$78="no","",ROUND(AD495,4))</f>
        <v>0.49099999999999999</v>
      </c>
      <c r="AG495" s="157">
        <f>IF('1a-Electricity'!$P$79="no","",ROUND(AD495,4))</f>
        <v>0.49099999999999999</v>
      </c>
      <c r="BL495" s="157">
        <f t="shared" si="26"/>
        <v>0.49000000000000038</v>
      </c>
      <c r="BM495" s="157">
        <f>IF('1b-NaturalGas'!$P$87="no","",ROUND(BL495,4))</f>
        <v>0.49</v>
      </c>
      <c r="BN495" s="157">
        <f>IF('1b-NaturalGas'!$P$88="no","",ROUND(BL495,4))</f>
        <v>0.49</v>
      </c>
      <c r="BO495" s="157">
        <f>IF('1b-NaturalGas'!$P$89="no","",ROUND(BL495,4))</f>
        <v>0.49</v>
      </c>
      <c r="BP495" s="157">
        <f>IF('1b-NaturalGas'!$P$90="no","not applicable (based on previous answers)",ROUND(BL495,4))</f>
        <v>0.49</v>
      </c>
      <c r="BQ495" s="157">
        <f>IF('1b-NaturalGas'!$P$91="no","not applicable (based on previous answers)",ROUND(BL495,4))</f>
        <v>0.49</v>
      </c>
    </row>
    <row r="496" spans="30:69" x14ac:dyDescent="0.25">
      <c r="AD496" s="157">
        <f t="shared" si="25"/>
        <v>0.49200000000000038</v>
      </c>
      <c r="AE496" s="157">
        <f>IF('1a-Electricity'!$P$77="no","",ROUND(AD496,4))</f>
        <v>0.49199999999999999</v>
      </c>
      <c r="AF496" s="157">
        <f>IF('1a-Electricity'!$P$78="no","",ROUND(AD496,4))</f>
        <v>0.49199999999999999</v>
      </c>
      <c r="AG496" s="157">
        <f>IF('1a-Electricity'!$P$79="no","",ROUND(AD496,4))</f>
        <v>0.49199999999999999</v>
      </c>
      <c r="BL496" s="157">
        <f t="shared" si="26"/>
        <v>0.49100000000000038</v>
      </c>
      <c r="BM496" s="157">
        <f>IF('1b-NaturalGas'!$P$87="no","",ROUND(BL496,4))</f>
        <v>0.49099999999999999</v>
      </c>
      <c r="BN496" s="157">
        <f>IF('1b-NaturalGas'!$P$88="no","",ROUND(BL496,4))</f>
        <v>0.49099999999999999</v>
      </c>
      <c r="BO496" s="157">
        <f>IF('1b-NaturalGas'!$P$89="no","",ROUND(BL496,4))</f>
        <v>0.49099999999999999</v>
      </c>
      <c r="BP496" s="157">
        <f>IF('1b-NaturalGas'!$P$90="no","not applicable (based on previous answers)",ROUND(BL496,4))</f>
        <v>0.49099999999999999</v>
      </c>
      <c r="BQ496" s="157">
        <f>IF('1b-NaturalGas'!$P$91="no","not applicable (based on previous answers)",ROUND(BL496,4))</f>
        <v>0.49099999999999999</v>
      </c>
    </row>
    <row r="497" spans="30:69" x14ac:dyDescent="0.25">
      <c r="AD497" s="157">
        <f t="shared" si="25"/>
        <v>0.49300000000000038</v>
      </c>
      <c r="AE497" s="157">
        <f>IF('1a-Electricity'!$P$77="no","",ROUND(AD497,4))</f>
        <v>0.49299999999999999</v>
      </c>
      <c r="AF497" s="157">
        <f>IF('1a-Electricity'!$P$78="no","",ROUND(AD497,4))</f>
        <v>0.49299999999999999</v>
      </c>
      <c r="AG497" s="157">
        <f>IF('1a-Electricity'!$P$79="no","",ROUND(AD497,4))</f>
        <v>0.49299999999999999</v>
      </c>
      <c r="BL497" s="157">
        <f t="shared" si="26"/>
        <v>0.49200000000000038</v>
      </c>
      <c r="BM497" s="157">
        <f>IF('1b-NaturalGas'!$P$87="no","",ROUND(BL497,4))</f>
        <v>0.49199999999999999</v>
      </c>
      <c r="BN497" s="157">
        <f>IF('1b-NaturalGas'!$P$88="no","",ROUND(BL497,4))</f>
        <v>0.49199999999999999</v>
      </c>
      <c r="BO497" s="157">
        <f>IF('1b-NaturalGas'!$P$89="no","",ROUND(BL497,4))</f>
        <v>0.49199999999999999</v>
      </c>
      <c r="BP497" s="157">
        <f>IF('1b-NaturalGas'!$P$90="no","not applicable (based on previous answers)",ROUND(BL497,4))</f>
        <v>0.49199999999999999</v>
      </c>
      <c r="BQ497" s="157">
        <f>IF('1b-NaturalGas'!$P$91="no","not applicable (based on previous answers)",ROUND(BL497,4))</f>
        <v>0.49199999999999999</v>
      </c>
    </row>
    <row r="498" spans="30:69" x14ac:dyDescent="0.25">
      <c r="AD498" s="157">
        <f t="shared" si="25"/>
        <v>0.49400000000000038</v>
      </c>
      <c r="AE498" s="157">
        <f>IF('1a-Electricity'!$P$77="no","",ROUND(AD498,4))</f>
        <v>0.49399999999999999</v>
      </c>
      <c r="AF498" s="157">
        <f>IF('1a-Electricity'!$P$78="no","",ROUND(AD498,4))</f>
        <v>0.49399999999999999</v>
      </c>
      <c r="AG498" s="157">
        <f>IF('1a-Electricity'!$P$79="no","",ROUND(AD498,4))</f>
        <v>0.49399999999999999</v>
      </c>
      <c r="BL498" s="157">
        <f t="shared" si="26"/>
        <v>0.49300000000000038</v>
      </c>
      <c r="BM498" s="157">
        <f>IF('1b-NaturalGas'!$P$87="no","",ROUND(BL498,4))</f>
        <v>0.49299999999999999</v>
      </c>
      <c r="BN498" s="157">
        <f>IF('1b-NaturalGas'!$P$88="no","",ROUND(BL498,4))</f>
        <v>0.49299999999999999</v>
      </c>
      <c r="BO498" s="157">
        <f>IF('1b-NaturalGas'!$P$89="no","",ROUND(BL498,4))</f>
        <v>0.49299999999999999</v>
      </c>
      <c r="BP498" s="157">
        <f>IF('1b-NaturalGas'!$P$90="no","not applicable (based on previous answers)",ROUND(BL498,4))</f>
        <v>0.49299999999999999</v>
      </c>
      <c r="BQ498" s="157">
        <f>IF('1b-NaturalGas'!$P$91="no","not applicable (based on previous answers)",ROUND(BL498,4))</f>
        <v>0.49299999999999999</v>
      </c>
    </row>
    <row r="499" spans="30:69" x14ac:dyDescent="0.25">
      <c r="AD499" s="157">
        <f t="shared" si="25"/>
        <v>0.49500000000000038</v>
      </c>
      <c r="AE499" s="157">
        <f>IF('1a-Electricity'!$P$77="no","",ROUND(AD499,4))</f>
        <v>0.495</v>
      </c>
      <c r="AF499" s="157">
        <f>IF('1a-Electricity'!$P$78="no","",ROUND(AD499,4))</f>
        <v>0.495</v>
      </c>
      <c r="AG499" s="157">
        <f>IF('1a-Electricity'!$P$79="no","",ROUND(AD499,4))</f>
        <v>0.495</v>
      </c>
      <c r="BL499" s="157">
        <f t="shared" si="26"/>
        <v>0.49400000000000038</v>
      </c>
      <c r="BM499" s="157">
        <f>IF('1b-NaturalGas'!$P$87="no","",ROUND(BL499,4))</f>
        <v>0.49399999999999999</v>
      </c>
      <c r="BN499" s="157">
        <f>IF('1b-NaturalGas'!$P$88="no","",ROUND(BL499,4))</f>
        <v>0.49399999999999999</v>
      </c>
      <c r="BO499" s="157">
        <f>IF('1b-NaturalGas'!$P$89="no","",ROUND(BL499,4))</f>
        <v>0.49399999999999999</v>
      </c>
      <c r="BP499" s="157">
        <f>IF('1b-NaturalGas'!$P$90="no","not applicable (based on previous answers)",ROUND(BL499,4))</f>
        <v>0.49399999999999999</v>
      </c>
      <c r="BQ499" s="157">
        <f>IF('1b-NaturalGas'!$P$91="no","not applicable (based on previous answers)",ROUND(BL499,4))</f>
        <v>0.49399999999999999</v>
      </c>
    </row>
    <row r="500" spans="30:69" x14ac:dyDescent="0.25">
      <c r="AD500" s="157">
        <f t="shared" si="25"/>
        <v>0.49600000000000039</v>
      </c>
      <c r="AE500" s="157">
        <f>IF('1a-Electricity'!$P$77="no","",ROUND(AD500,4))</f>
        <v>0.496</v>
      </c>
      <c r="AF500" s="157">
        <f>IF('1a-Electricity'!$P$78="no","",ROUND(AD500,4))</f>
        <v>0.496</v>
      </c>
      <c r="AG500" s="157">
        <f>IF('1a-Electricity'!$P$79="no","",ROUND(AD500,4))</f>
        <v>0.496</v>
      </c>
      <c r="BL500" s="157">
        <f t="shared" si="26"/>
        <v>0.49500000000000038</v>
      </c>
      <c r="BM500" s="157">
        <f>IF('1b-NaturalGas'!$P$87="no","",ROUND(BL500,4))</f>
        <v>0.495</v>
      </c>
      <c r="BN500" s="157">
        <f>IF('1b-NaturalGas'!$P$88="no","",ROUND(BL500,4))</f>
        <v>0.495</v>
      </c>
      <c r="BO500" s="157">
        <f>IF('1b-NaturalGas'!$P$89="no","",ROUND(BL500,4))</f>
        <v>0.495</v>
      </c>
      <c r="BP500" s="157">
        <f>IF('1b-NaturalGas'!$P$90="no","not applicable (based on previous answers)",ROUND(BL500,4))</f>
        <v>0.495</v>
      </c>
      <c r="BQ500" s="157">
        <f>IF('1b-NaturalGas'!$P$91="no","not applicable (based on previous answers)",ROUND(BL500,4))</f>
        <v>0.495</v>
      </c>
    </row>
    <row r="501" spans="30:69" x14ac:dyDescent="0.25">
      <c r="AD501" s="157">
        <f t="shared" si="25"/>
        <v>0.49700000000000039</v>
      </c>
      <c r="AE501" s="157">
        <f>IF('1a-Electricity'!$P$77="no","",ROUND(AD501,4))</f>
        <v>0.497</v>
      </c>
      <c r="AF501" s="157">
        <f>IF('1a-Electricity'!$P$78="no","",ROUND(AD501,4))</f>
        <v>0.497</v>
      </c>
      <c r="AG501" s="157">
        <f>IF('1a-Electricity'!$P$79="no","",ROUND(AD501,4))</f>
        <v>0.497</v>
      </c>
      <c r="BL501" s="157">
        <f t="shared" si="26"/>
        <v>0.49600000000000039</v>
      </c>
      <c r="BM501" s="157">
        <f>IF('1b-NaturalGas'!$P$87="no","",ROUND(BL501,4))</f>
        <v>0.496</v>
      </c>
      <c r="BN501" s="157">
        <f>IF('1b-NaturalGas'!$P$88="no","",ROUND(BL501,4))</f>
        <v>0.496</v>
      </c>
      <c r="BO501" s="157">
        <f>IF('1b-NaturalGas'!$P$89="no","",ROUND(BL501,4))</f>
        <v>0.496</v>
      </c>
      <c r="BP501" s="157">
        <f>IF('1b-NaturalGas'!$P$90="no","not applicable (based on previous answers)",ROUND(BL501,4))</f>
        <v>0.496</v>
      </c>
      <c r="BQ501" s="157">
        <f>IF('1b-NaturalGas'!$P$91="no","not applicable (based on previous answers)",ROUND(BL501,4))</f>
        <v>0.496</v>
      </c>
    </row>
    <row r="502" spans="30:69" x14ac:dyDescent="0.25">
      <c r="AD502" s="157">
        <f t="shared" si="25"/>
        <v>0.49800000000000039</v>
      </c>
      <c r="AE502" s="157">
        <f>IF('1a-Electricity'!$P$77="no","",ROUND(AD502,4))</f>
        <v>0.498</v>
      </c>
      <c r="AF502" s="157">
        <f>IF('1a-Electricity'!$P$78="no","",ROUND(AD502,4))</f>
        <v>0.498</v>
      </c>
      <c r="AG502" s="157">
        <f>IF('1a-Electricity'!$P$79="no","",ROUND(AD502,4))</f>
        <v>0.498</v>
      </c>
      <c r="BL502" s="157">
        <f t="shared" si="26"/>
        <v>0.49700000000000039</v>
      </c>
      <c r="BM502" s="157">
        <f>IF('1b-NaturalGas'!$P$87="no","",ROUND(BL502,4))</f>
        <v>0.497</v>
      </c>
      <c r="BN502" s="157">
        <f>IF('1b-NaturalGas'!$P$88="no","",ROUND(BL502,4))</f>
        <v>0.497</v>
      </c>
      <c r="BO502" s="157">
        <f>IF('1b-NaturalGas'!$P$89="no","",ROUND(BL502,4))</f>
        <v>0.497</v>
      </c>
      <c r="BP502" s="157">
        <f>IF('1b-NaturalGas'!$P$90="no","not applicable (based on previous answers)",ROUND(BL502,4))</f>
        <v>0.497</v>
      </c>
      <c r="BQ502" s="157">
        <f>IF('1b-NaturalGas'!$P$91="no","not applicable (based on previous answers)",ROUND(BL502,4))</f>
        <v>0.497</v>
      </c>
    </row>
    <row r="503" spans="30:69" x14ac:dyDescent="0.25">
      <c r="AD503" s="157">
        <f t="shared" si="25"/>
        <v>0.49900000000000039</v>
      </c>
      <c r="AE503" s="157">
        <f>IF('1a-Electricity'!$P$77="no","",ROUND(AD503,4))</f>
        <v>0.499</v>
      </c>
      <c r="AF503" s="157">
        <f>IF('1a-Electricity'!$P$78="no","",ROUND(AD503,4))</f>
        <v>0.499</v>
      </c>
      <c r="AG503" s="157">
        <f>IF('1a-Electricity'!$P$79="no","",ROUND(AD503,4))</f>
        <v>0.499</v>
      </c>
      <c r="BL503" s="157">
        <f t="shared" si="26"/>
        <v>0.49800000000000039</v>
      </c>
      <c r="BM503" s="157">
        <f>IF('1b-NaturalGas'!$P$87="no","",ROUND(BL503,4))</f>
        <v>0.498</v>
      </c>
      <c r="BN503" s="157">
        <f>IF('1b-NaturalGas'!$P$88="no","",ROUND(BL503,4))</f>
        <v>0.498</v>
      </c>
      <c r="BO503" s="157">
        <f>IF('1b-NaturalGas'!$P$89="no","",ROUND(BL503,4))</f>
        <v>0.498</v>
      </c>
      <c r="BP503" s="157">
        <f>IF('1b-NaturalGas'!$P$90="no","not applicable (based on previous answers)",ROUND(BL503,4))</f>
        <v>0.498</v>
      </c>
      <c r="BQ503" s="157">
        <f>IF('1b-NaturalGas'!$P$91="no","not applicable (based on previous answers)",ROUND(BL503,4))</f>
        <v>0.498</v>
      </c>
    </row>
    <row r="504" spans="30:69" x14ac:dyDescent="0.25">
      <c r="AD504" s="157">
        <f t="shared" si="25"/>
        <v>0.50000000000000033</v>
      </c>
      <c r="AE504" s="157">
        <f>IF('1a-Electricity'!$P$77="no","",ROUND(AD504,4))</f>
        <v>0.5</v>
      </c>
      <c r="AF504" s="157">
        <f>IF('1a-Electricity'!$P$78="no","",ROUND(AD504,4))</f>
        <v>0.5</v>
      </c>
      <c r="AG504" s="157">
        <f>IF('1a-Electricity'!$P$79="no","",ROUND(AD504,4))</f>
        <v>0.5</v>
      </c>
      <c r="BL504" s="157">
        <f t="shared" si="26"/>
        <v>0.49900000000000039</v>
      </c>
      <c r="BM504" s="157">
        <f>IF('1b-NaturalGas'!$P$87="no","",ROUND(BL504,4))</f>
        <v>0.499</v>
      </c>
      <c r="BN504" s="157">
        <f>IF('1b-NaturalGas'!$P$88="no","",ROUND(BL504,4))</f>
        <v>0.499</v>
      </c>
      <c r="BO504" s="157">
        <f>IF('1b-NaturalGas'!$P$89="no","",ROUND(BL504,4))</f>
        <v>0.499</v>
      </c>
      <c r="BP504" s="157">
        <f>IF('1b-NaturalGas'!$P$90="no","not applicable (based on previous answers)",ROUND(BL504,4))</f>
        <v>0.499</v>
      </c>
      <c r="BQ504" s="157">
        <f>IF('1b-NaturalGas'!$P$91="no","not applicable (based on previous answers)",ROUND(BL504,4))</f>
        <v>0.499</v>
      </c>
    </row>
    <row r="505" spans="30:69" x14ac:dyDescent="0.25">
      <c r="AD505" s="157">
        <f t="shared" si="25"/>
        <v>0.50100000000000033</v>
      </c>
      <c r="AE505" s="157">
        <f>IF('1a-Electricity'!$P$77="no","",ROUND(AD505,4))</f>
        <v>0.501</v>
      </c>
      <c r="AF505" s="157">
        <f>IF('1a-Electricity'!$P$78="no","",ROUND(AD505,4))</f>
        <v>0.501</v>
      </c>
      <c r="AG505" s="157">
        <f>IF('1a-Electricity'!$P$79="no","",ROUND(AD505,4))</f>
        <v>0.501</v>
      </c>
      <c r="BL505" s="157">
        <f t="shared" si="26"/>
        <v>0.50000000000000033</v>
      </c>
      <c r="BM505" s="157">
        <f>IF('1b-NaturalGas'!$P$87="no","",ROUND(BL505,4))</f>
        <v>0.5</v>
      </c>
      <c r="BN505" s="157">
        <f>IF('1b-NaturalGas'!$P$88="no","",ROUND(BL505,4))</f>
        <v>0.5</v>
      </c>
      <c r="BO505" s="157">
        <f>IF('1b-NaturalGas'!$P$89="no","",ROUND(BL505,4))</f>
        <v>0.5</v>
      </c>
      <c r="BP505" s="157">
        <f>IF('1b-NaturalGas'!$P$90="no","not applicable (based on previous answers)",ROUND(BL505,4))</f>
        <v>0.5</v>
      </c>
      <c r="BQ505" s="157">
        <f>IF('1b-NaturalGas'!$P$91="no","not applicable (based on previous answers)",ROUND(BL505,4))</f>
        <v>0.5</v>
      </c>
    </row>
    <row r="506" spans="30:69" x14ac:dyDescent="0.25">
      <c r="AD506" s="157">
        <f t="shared" si="25"/>
        <v>0.50200000000000033</v>
      </c>
      <c r="AE506" s="157">
        <f>IF('1a-Electricity'!$P$77="no","",ROUND(AD506,4))</f>
        <v>0.502</v>
      </c>
      <c r="AF506" s="157">
        <f>IF('1a-Electricity'!$P$78="no","",ROUND(AD506,4))</f>
        <v>0.502</v>
      </c>
      <c r="AG506" s="157">
        <f>IF('1a-Electricity'!$P$79="no","",ROUND(AD506,4))</f>
        <v>0.502</v>
      </c>
      <c r="BL506" s="157">
        <f t="shared" si="26"/>
        <v>0.50100000000000033</v>
      </c>
      <c r="BM506" s="157">
        <f>IF('1b-NaturalGas'!$P$87="no","",ROUND(BL506,4))</f>
        <v>0.501</v>
      </c>
      <c r="BN506" s="157">
        <f>IF('1b-NaturalGas'!$P$88="no","",ROUND(BL506,4))</f>
        <v>0.501</v>
      </c>
      <c r="BO506" s="157">
        <f>IF('1b-NaturalGas'!$P$89="no","",ROUND(BL506,4))</f>
        <v>0.501</v>
      </c>
      <c r="BP506" s="157">
        <f>IF('1b-NaturalGas'!$P$90="no","not applicable (based on previous answers)",ROUND(BL506,4))</f>
        <v>0.501</v>
      </c>
      <c r="BQ506" s="157">
        <f>IF('1b-NaturalGas'!$P$91="no","not applicable (based on previous answers)",ROUND(BL506,4))</f>
        <v>0.501</v>
      </c>
    </row>
    <row r="507" spans="30:69" x14ac:dyDescent="0.25">
      <c r="AD507" s="157">
        <f t="shared" si="25"/>
        <v>0.50300000000000034</v>
      </c>
      <c r="AE507" s="157">
        <f>IF('1a-Electricity'!$P$77="no","",ROUND(AD507,4))</f>
        <v>0.503</v>
      </c>
      <c r="AF507" s="157">
        <f>IF('1a-Electricity'!$P$78="no","",ROUND(AD507,4))</f>
        <v>0.503</v>
      </c>
      <c r="AG507" s="157">
        <f>IF('1a-Electricity'!$P$79="no","",ROUND(AD507,4))</f>
        <v>0.503</v>
      </c>
      <c r="BL507" s="157">
        <f t="shared" si="26"/>
        <v>0.50200000000000033</v>
      </c>
      <c r="BM507" s="157">
        <f>IF('1b-NaturalGas'!$P$87="no","",ROUND(BL507,4))</f>
        <v>0.502</v>
      </c>
      <c r="BN507" s="157">
        <f>IF('1b-NaturalGas'!$P$88="no","",ROUND(BL507,4))</f>
        <v>0.502</v>
      </c>
      <c r="BO507" s="157">
        <f>IF('1b-NaturalGas'!$P$89="no","",ROUND(BL507,4))</f>
        <v>0.502</v>
      </c>
      <c r="BP507" s="157">
        <f>IF('1b-NaturalGas'!$P$90="no","not applicable (based on previous answers)",ROUND(BL507,4))</f>
        <v>0.502</v>
      </c>
      <c r="BQ507" s="157">
        <f>IF('1b-NaturalGas'!$P$91="no","not applicable (based on previous answers)",ROUND(BL507,4))</f>
        <v>0.502</v>
      </c>
    </row>
    <row r="508" spans="30:69" x14ac:dyDescent="0.25">
      <c r="AD508" s="157">
        <f t="shared" si="25"/>
        <v>0.50400000000000034</v>
      </c>
      <c r="AE508" s="157">
        <f>IF('1a-Electricity'!$P$77="no","",ROUND(AD508,4))</f>
        <v>0.504</v>
      </c>
      <c r="AF508" s="157">
        <f>IF('1a-Electricity'!$P$78="no","",ROUND(AD508,4))</f>
        <v>0.504</v>
      </c>
      <c r="AG508" s="157">
        <f>IF('1a-Electricity'!$P$79="no","",ROUND(AD508,4))</f>
        <v>0.504</v>
      </c>
      <c r="BL508" s="157">
        <f t="shared" si="26"/>
        <v>0.50300000000000034</v>
      </c>
      <c r="BM508" s="157">
        <f>IF('1b-NaturalGas'!$P$87="no","",ROUND(BL508,4))</f>
        <v>0.503</v>
      </c>
      <c r="BN508" s="157">
        <f>IF('1b-NaturalGas'!$P$88="no","",ROUND(BL508,4))</f>
        <v>0.503</v>
      </c>
      <c r="BO508" s="157">
        <f>IF('1b-NaturalGas'!$P$89="no","",ROUND(BL508,4))</f>
        <v>0.503</v>
      </c>
      <c r="BP508" s="157">
        <f>IF('1b-NaturalGas'!$P$90="no","not applicable (based on previous answers)",ROUND(BL508,4))</f>
        <v>0.503</v>
      </c>
      <c r="BQ508" s="157">
        <f>IF('1b-NaturalGas'!$P$91="no","not applicable (based on previous answers)",ROUND(BL508,4))</f>
        <v>0.503</v>
      </c>
    </row>
    <row r="509" spans="30:69" x14ac:dyDescent="0.25">
      <c r="AD509" s="157">
        <f t="shared" ref="AD509:AD572" si="27">AD508+0.001</f>
        <v>0.50500000000000034</v>
      </c>
      <c r="AE509" s="157">
        <f>IF('1a-Electricity'!$P$77="no","",ROUND(AD509,4))</f>
        <v>0.505</v>
      </c>
      <c r="AF509" s="157">
        <f>IF('1a-Electricity'!$P$78="no","",ROUND(AD509,4))</f>
        <v>0.505</v>
      </c>
      <c r="AG509" s="157">
        <f>IF('1a-Electricity'!$P$79="no","",ROUND(AD509,4))</f>
        <v>0.505</v>
      </c>
      <c r="BL509" s="157">
        <f t="shared" si="26"/>
        <v>0.50400000000000034</v>
      </c>
      <c r="BM509" s="157">
        <f>IF('1b-NaturalGas'!$P$87="no","",ROUND(BL509,4))</f>
        <v>0.504</v>
      </c>
      <c r="BN509" s="157">
        <f>IF('1b-NaturalGas'!$P$88="no","",ROUND(BL509,4))</f>
        <v>0.504</v>
      </c>
      <c r="BO509" s="157">
        <f>IF('1b-NaturalGas'!$P$89="no","",ROUND(BL509,4))</f>
        <v>0.504</v>
      </c>
      <c r="BP509" s="157">
        <f>IF('1b-NaturalGas'!$P$90="no","not applicable (based on previous answers)",ROUND(BL509,4))</f>
        <v>0.504</v>
      </c>
      <c r="BQ509" s="157">
        <f>IF('1b-NaturalGas'!$P$91="no","not applicable (based on previous answers)",ROUND(BL509,4))</f>
        <v>0.504</v>
      </c>
    </row>
    <row r="510" spans="30:69" x14ac:dyDescent="0.25">
      <c r="AD510" s="157">
        <f t="shared" si="27"/>
        <v>0.50600000000000034</v>
      </c>
      <c r="AE510" s="157">
        <f>IF('1a-Electricity'!$P$77="no","",ROUND(AD510,4))</f>
        <v>0.50600000000000001</v>
      </c>
      <c r="AF510" s="157">
        <f>IF('1a-Electricity'!$P$78="no","",ROUND(AD510,4))</f>
        <v>0.50600000000000001</v>
      </c>
      <c r="AG510" s="157">
        <f>IF('1a-Electricity'!$P$79="no","",ROUND(AD510,4))</f>
        <v>0.50600000000000001</v>
      </c>
      <c r="BL510" s="157">
        <f t="shared" ref="BL510:BL573" si="28">BL509+0.001</f>
        <v>0.50500000000000034</v>
      </c>
      <c r="BM510" s="157">
        <f>IF('1b-NaturalGas'!$P$87="no","",ROUND(BL510,4))</f>
        <v>0.505</v>
      </c>
      <c r="BN510" s="157">
        <f>IF('1b-NaturalGas'!$P$88="no","",ROUND(BL510,4))</f>
        <v>0.505</v>
      </c>
      <c r="BO510" s="157">
        <f>IF('1b-NaturalGas'!$P$89="no","",ROUND(BL510,4))</f>
        <v>0.505</v>
      </c>
      <c r="BP510" s="157">
        <f>IF('1b-NaturalGas'!$P$90="no","not applicable (based on previous answers)",ROUND(BL510,4))</f>
        <v>0.505</v>
      </c>
      <c r="BQ510" s="157">
        <f>IF('1b-NaturalGas'!$P$91="no","not applicable (based on previous answers)",ROUND(BL510,4))</f>
        <v>0.505</v>
      </c>
    </row>
    <row r="511" spans="30:69" x14ac:dyDescent="0.25">
      <c r="AD511" s="157">
        <f t="shared" si="27"/>
        <v>0.50700000000000034</v>
      </c>
      <c r="AE511" s="157">
        <f>IF('1a-Electricity'!$P$77="no","",ROUND(AD511,4))</f>
        <v>0.50700000000000001</v>
      </c>
      <c r="AF511" s="157">
        <f>IF('1a-Electricity'!$P$78="no","",ROUND(AD511,4))</f>
        <v>0.50700000000000001</v>
      </c>
      <c r="AG511" s="157">
        <f>IF('1a-Electricity'!$P$79="no","",ROUND(AD511,4))</f>
        <v>0.50700000000000001</v>
      </c>
      <c r="BL511" s="157">
        <f t="shared" si="28"/>
        <v>0.50600000000000034</v>
      </c>
      <c r="BM511" s="157">
        <f>IF('1b-NaturalGas'!$P$87="no","",ROUND(BL511,4))</f>
        <v>0.50600000000000001</v>
      </c>
      <c r="BN511" s="157">
        <f>IF('1b-NaturalGas'!$P$88="no","",ROUND(BL511,4))</f>
        <v>0.50600000000000001</v>
      </c>
      <c r="BO511" s="157">
        <f>IF('1b-NaturalGas'!$P$89="no","",ROUND(BL511,4))</f>
        <v>0.50600000000000001</v>
      </c>
      <c r="BP511" s="157">
        <f>IF('1b-NaturalGas'!$P$90="no","not applicable (based on previous answers)",ROUND(BL511,4))</f>
        <v>0.50600000000000001</v>
      </c>
      <c r="BQ511" s="157">
        <f>IF('1b-NaturalGas'!$P$91="no","not applicable (based on previous answers)",ROUND(BL511,4))</f>
        <v>0.50600000000000001</v>
      </c>
    </row>
    <row r="512" spans="30:69" x14ac:dyDescent="0.25">
      <c r="AD512" s="157">
        <f t="shared" si="27"/>
        <v>0.50800000000000034</v>
      </c>
      <c r="AE512" s="157">
        <f>IF('1a-Electricity'!$P$77="no","",ROUND(AD512,4))</f>
        <v>0.50800000000000001</v>
      </c>
      <c r="AF512" s="157">
        <f>IF('1a-Electricity'!$P$78="no","",ROUND(AD512,4))</f>
        <v>0.50800000000000001</v>
      </c>
      <c r="AG512" s="157">
        <f>IF('1a-Electricity'!$P$79="no","",ROUND(AD512,4))</f>
        <v>0.50800000000000001</v>
      </c>
      <c r="BL512" s="157">
        <f t="shared" si="28"/>
        <v>0.50700000000000034</v>
      </c>
      <c r="BM512" s="157">
        <f>IF('1b-NaturalGas'!$P$87="no","",ROUND(BL512,4))</f>
        <v>0.50700000000000001</v>
      </c>
      <c r="BN512" s="157">
        <f>IF('1b-NaturalGas'!$P$88="no","",ROUND(BL512,4))</f>
        <v>0.50700000000000001</v>
      </c>
      <c r="BO512" s="157">
        <f>IF('1b-NaturalGas'!$P$89="no","",ROUND(BL512,4))</f>
        <v>0.50700000000000001</v>
      </c>
      <c r="BP512" s="157">
        <f>IF('1b-NaturalGas'!$P$90="no","not applicable (based on previous answers)",ROUND(BL512,4))</f>
        <v>0.50700000000000001</v>
      </c>
      <c r="BQ512" s="157">
        <f>IF('1b-NaturalGas'!$P$91="no","not applicable (based on previous answers)",ROUND(BL512,4))</f>
        <v>0.50700000000000001</v>
      </c>
    </row>
    <row r="513" spans="30:69" x14ac:dyDescent="0.25">
      <c r="AD513" s="157">
        <f t="shared" si="27"/>
        <v>0.50900000000000034</v>
      </c>
      <c r="AE513" s="157">
        <f>IF('1a-Electricity'!$P$77="no","",ROUND(AD513,4))</f>
        <v>0.50900000000000001</v>
      </c>
      <c r="AF513" s="157">
        <f>IF('1a-Electricity'!$P$78="no","",ROUND(AD513,4))</f>
        <v>0.50900000000000001</v>
      </c>
      <c r="AG513" s="157">
        <f>IF('1a-Electricity'!$P$79="no","",ROUND(AD513,4))</f>
        <v>0.50900000000000001</v>
      </c>
      <c r="BL513" s="157">
        <f t="shared" si="28"/>
        <v>0.50800000000000034</v>
      </c>
      <c r="BM513" s="157">
        <f>IF('1b-NaturalGas'!$P$87="no","",ROUND(BL513,4))</f>
        <v>0.50800000000000001</v>
      </c>
      <c r="BN513" s="157">
        <f>IF('1b-NaturalGas'!$P$88="no","",ROUND(BL513,4))</f>
        <v>0.50800000000000001</v>
      </c>
      <c r="BO513" s="157">
        <f>IF('1b-NaturalGas'!$P$89="no","",ROUND(BL513,4))</f>
        <v>0.50800000000000001</v>
      </c>
      <c r="BP513" s="157">
        <f>IF('1b-NaturalGas'!$P$90="no","not applicable (based on previous answers)",ROUND(BL513,4))</f>
        <v>0.50800000000000001</v>
      </c>
      <c r="BQ513" s="157">
        <f>IF('1b-NaturalGas'!$P$91="no","not applicable (based on previous answers)",ROUND(BL513,4))</f>
        <v>0.50800000000000001</v>
      </c>
    </row>
    <row r="514" spans="30:69" x14ac:dyDescent="0.25">
      <c r="AD514" s="157">
        <f t="shared" si="27"/>
        <v>0.51000000000000034</v>
      </c>
      <c r="AE514" s="157">
        <f>IF('1a-Electricity'!$P$77="no","",ROUND(AD514,4))</f>
        <v>0.51</v>
      </c>
      <c r="AF514" s="157">
        <f>IF('1a-Electricity'!$P$78="no","",ROUND(AD514,4))</f>
        <v>0.51</v>
      </c>
      <c r="AG514" s="157">
        <f>IF('1a-Electricity'!$P$79="no","",ROUND(AD514,4))</f>
        <v>0.51</v>
      </c>
      <c r="BL514" s="157">
        <f t="shared" si="28"/>
        <v>0.50900000000000034</v>
      </c>
      <c r="BM514" s="157">
        <f>IF('1b-NaturalGas'!$P$87="no","",ROUND(BL514,4))</f>
        <v>0.50900000000000001</v>
      </c>
      <c r="BN514" s="157">
        <f>IF('1b-NaturalGas'!$P$88="no","",ROUND(BL514,4))</f>
        <v>0.50900000000000001</v>
      </c>
      <c r="BO514" s="157">
        <f>IF('1b-NaturalGas'!$P$89="no","",ROUND(BL514,4))</f>
        <v>0.50900000000000001</v>
      </c>
      <c r="BP514" s="157">
        <f>IF('1b-NaturalGas'!$P$90="no","not applicable (based on previous answers)",ROUND(BL514,4))</f>
        <v>0.50900000000000001</v>
      </c>
      <c r="BQ514" s="157">
        <f>IF('1b-NaturalGas'!$P$91="no","not applicable (based on previous answers)",ROUND(BL514,4))</f>
        <v>0.50900000000000001</v>
      </c>
    </row>
    <row r="515" spans="30:69" x14ac:dyDescent="0.25">
      <c r="AD515" s="157">
        <f t="shared" si="27"/>
        <v>0.51100000000000034</v>
      </c>
      <c r="AE515" s="157">
        <f>IF('1a-Electricity'!$P$77="no","",ROUND(AD515,4))</f>
        <v>0.51100000000000001</v>
      </c>
      <c r="AF515" s="157">
        <f>IF('1a-Electricity'!$P$78="no","",ROUND(AD515,4))</f>
        <v>0.51100000000000001</v>
      </c>
      <c r="AG515" s="157">
        <f>IF('1a-Electricity'!$P$79="no","",ROUND(AD515,4))</f>
        <v>0.51100000000000001</v>
      </c>
      <c r="BL515" s="157">
        <f t="shared" si="28"/>
        <v>0.51000000000000034</v>
      </c>
      <c r="BM515" s="157">
        <f>IF('1b-NaturalGas'!$P$87="no","",ROUND(BL515,4))</f>
        <v>0.51</v>
      </c>
      <c r="BN515" s="157">
        <f>IF('1b-NaturalGas'!$P$88="no","",ROUND(BL515,4))</f>
        <v>0.51</v>
      </c>
      <c r="BO515" s="157">
        <f>IF('1b-NaturalGas'!$P$89="no","",ROUND(BL515,4))</f>
        <v>0.51</v>
      </c>
      <c r="BP515" s="157">
        <f>IF('1b-NaturalGas'!$P$90="no","not applicable (based on previous answers)",ROUND(BL515,4))</f>
        <v>0.51</v>
      </c>
      <c r="BQ515" s="157">
        <f>IF('1b-NaturalGas'!$P$91="no","not applicable (based on previous answers)",ROUND(BL515,4))</f>
        <v>0.51</v>
      </c>
    </row>
    <row r="516" spans="30:69" x14ac:dyDescent="0.25">
      <c r="AD516" s="157">
        <f t="shared" si="27"/>
        <v>0.51200000000000034</v>
      </c>
      <c r="AE516" s="157">
        <f>IF('1a-Electricity'!$P$77="no","",ROUND(AD516,4))</f>
        <v>0.51200000000000001</v>
      </c>
      <c r="AF516" s="157">
        <f>IF('1a-Electricity'!$P$78="no","",ROUND(AD516,4))</f>
        <v>0.51200000000000001</v>
      </c>
      <c r="AG516" s="157">
        <f>IF('1a-Electricity'!$P$79="no","",ROUND(AD516,4))</f>
        <v>0.51200000000000001</v>
      </c>
      <c r="BL516" s="157">
        <f t="shared" si="28"/>
        <v>0.51100000000000034</v>
      </c>
      <c r="BM516" s="157">
        <f>IF('1b-NaturalGas'!$P$87="no","",ROUND(BL516,4))</f>
        <v>0.51100000000000001</v>
      </c>
      <c r="BN516" s="157">
        <f>IF('1b-NaturalGas'!$P$88="no","",ROUND(BL516,4))</f>
        <v>0.51100000000000001</v>
      </c>
      <c r="BO516" s="157">
        <f>IF('1b-NaturalGas'!$P$89="no","",ROUND(BL516,4))</f>
        <v>0.51100000000000001</v>
      </c>
      <c r="BP516" s="157">
        <f>IF('1b-NaturalGas'!$P$90="no","not applicable (based on previous answers)",ROUND(BL516,4))</f>
        <v>0.51100000000000001</v>
      </c>
      <c r="BQ516" s="157">
        <f>IF('1b-NaturalGas'!$P$91="no","not applicable (based on previous answers)",ROUND(BL516,4))</f>
        <v>0.51100000000000001</v>
      </c>
    </row>
    <row r="517" spans="30:69" x14ac:dyDescent="0.25">
      <c r="AD517" s="157">
        <f t="shared" si="27"/>
        <v>0.51300000000000034</v>
      </c>
      <c r="AE517" s="157">
        <f>IF('1a-Electricity'!$P$77="no","",ROUND(AD517,4))</f>
        <v>0.51300000000000001</v>
      </c>
      <c r="AF517" s="157">
        <f>IF('1a-Electricity'!$P$78="no","",ROUND(AD517,4))</f>
        <v>0.51300000000000001</v>
      </c>
      <c r="AG517" s="157">
        <f>IF('1a-Electricity'!$P$79="no","",ROUND(AD517,4))</f>
        <v>0.51300000000000001</v>
      </c>
      <c r="BL517" s="157">
        <f t="shared" si="28"/>
        <v>0.51200000000000034</v>
      </c>
      <c r="BM517" s="157">
        <f>IF('1b-NaturalGas'!$P$87="no","",ROUND(BL517,4))</f>
        <v>0.51200000000000001</v>
      </c>
      <c r="BN517" s="157">
        <f>IF('1b-NaturalGas'!$P$88="no","",ROUND(BL517,4))</f>
        <v>0.51200000000000001</v>
      </c>
      <c r="BO517" s="157">
        <f>IF('1b-NaturalGas'!$P$89="no","",ROUND(BL517,4))</f>
        <v>0.51200000000000001</v>
      </c>
      <c r="BP517" s="157">
        <f>IF('1b-NaturalGas'!$P$90="no","not applicable (based on previous answers)",ROUND(BL517,4))</f>
        <v>0.51200000000000001</v>
      </c>
      <c r="BQ517" s="157">
        <f>IF('1b-NaturalGas'!$P$91="no","not applicable (based on previous answers)",ROUND(BL517,4))</f>
        <v>0.51200000000000001</v>
      </c>
    </row>
    <row r="518" spans="30:69" x14ac:dyDescent="0.25">
      <c r="AD518" s="157">
        <f t="shared" si="27"/>
        <v>0.51400000000000035</v>
      </c>
      <c r="AE518" s="157">
        <f>IF('1a-Electricity'!$P$77="no","",ROUND(AD518,4))</f>
        <v>0.51400000000000001</v>
      </c>
      <c r="AF518" s="157">
        <f>IF('1a-Electricity'!$P$78="no","",ROUND(AD518,4))</f>
        <v>0.51400000000000001</v>
      </c>
      <c r="AG518" s="157">
        <f>IF('1a-Electricity'!$P$79="no","",ROUND(AD518,4))</f>
        <v>0.51400000000000001</v>
      </c>
      <c r="BL518" s="157">
        <f t="shared" si="28"/>
        <v>0.51300000000000034</v>
      </c>
      <c r="BM518" s="157">
        <f>IF('1b-NaturalGas'!$P$87="no","",ROUND(BL518,4))</f>
        <v>0.51300000000000001</v>
      </c>
      <c r="BN518" s="157">
        <f>IF('1b-NaturalGas'!$P$88="no","",ROUND(BL518,4))</f>
        <v>0.51300000000000001</v>
      </c>
      <c r="BO518" s="157">
        <f>IF('1b-NaturalGas'!$P$89="no","",ROUND(BL518,4))</f>
        <v>0.51300000000000001</v>
      </c>
      <c r="BP518" s="157">
        <f>IF('1b-NaturalGas'!$P$90="no","not applicable (based on previous answers)",ROUND(BL518,4))</f>
        <v>0.51300000000000001</v>
      </c>
      <c r="BQ518" s="157">
        <f>IF('1b-NaturalGas'!$P$91="no","not applicable (based on previous answers)",ROUND(BL518,4))</f>
        <v>0.51300000000000001</v>
      </c>
    </row>
    <row r="519" spans="30:69" x14ac:dyDescent="0.25">
      <c r="AD519" s="157">
        <f t="shared" si="27"/>
        <v>0.51500000000000035</v>
      </c>
      <c r="AE519" s="157">
        <f>IF('1a-Electricity'!$P$77="no","",ROUND(AD519,4))</f>
        <v>0.51500000000000001</v>
      </c>
      <c r="AF519" s="157">
        <f>IF('1a-Electricity'!$P$78="no","",ROUND(AD519,4))</f>
        <v>0.51500000000000001</v>
      </c>
      <c r="AG519" s="157">
        <f>IF('1a-Electricity'!$P$79="no","",ROUND(AD519,4))</f>
        <v>0.51500000000000001</v>
      </c>
      <c r="BL519" s="157">
        <f t="shared" si="28"/>
        <v>0.51400000000000035</v>
      </c>
      <c r="BM519" s="157">
        <f>IF('1b-NaturalGas'!$P$87="no","",ROUND(BL519,4))</f>
        <v>0.51400000000000001</v>
      </c>
      <c r="BN519" s="157">
        <f>IF('1b-NaturalGas'!$P$88="no","",ROUND(BL519,4))</f>
        <v>0.51400000000000001</v>
      </c>
      <c r="BO519" s="157">
        <f>IF('1b-NaturalGas'!$P$89="no","",ROUND(BL519,4))</f>
        <v>0.51400000000000001</v>
      </c>
      <c r="BP519" s="157">
        <f>IF('1b-NaturalGas'!$P$90="no","not applicable (based on previous answers)",ROUND(BL519,4))</f>
        <v>0.51400000000000001</v>
      </c>
      <c r="BQ519" s="157">
        <f>IF('1b-NaturalGas'!$P$91="no","not applicable (based on previous answers)",ROUND(BL519,4))</f>
        <v>0.51400000000000001</v>
      </c>
    </row>
    <row r="520" spans="30:69" x14ac:dyDescent="0.25">
      <c r="AD520" s="157">
        <f t="shared" si="27"/>
        <v>0.51600000000000035</v>
      </c>
      <c r="AE520" s="157">
        <f>IF('1a-Electricity'!$P$77="no","",ROUND(AD520,4))</f>
        <v>0.51600000000000001</v>
      </c>
      <c r="AF520" s="157">
        <f>IF('1a-Electricity'!$P$78="no","",ROUND(AD520,4))</f>
        <v>0.51600000000000001</v>
      </c>
      <c r="AG520" s="157">
        <f>IF('1a-Electricity'!$P$79="no","",ROUND(AD520,4))</f>
        <v>0.51600000000000001</v>
      </c>
      <c r="BL520" s="157">
        <f t="shared" si="28"/>
        <v>0.51500000000000035</v>
      </c>
      <c r="BM520" s="157">
        <f>IF('1b-NaturalGas'!$P$87="no","",ROUND(BL520,4))</f>
        <v>0.51500000000000001</v>
      </c>
      <c r="BN520" s="157">
        <f>IF('1b-NaturalGas'!$P$88="no","",ROUND(BL520,4))</f>
        <v>0.51500000000000001</v>
      </c>
      <c r="BO520" s="157">
        <f>IF('1b-NaturalGas'!$P$89="no","",ROUND(BL520,4))</f>
        <v>0.51500000000000001</v>
      </c>
      <c r="BP520" s="157">
        <f>IF('1b-NaturalGas'!$P$90="no","not applicable (based on previous answers)",ROUND(BL520,4))</f>
        <v>0.51500000000000001</v>
      </c>
      <c r="BQ520" s="157">
        <f>IF('1b-NaturalGas'!$P$91="no","not applicable (based on previous answers)",ROUND(BL520,4))</f>
        <v>0.51500000000000001</v>
      </c>
    </row>
    <row r="521" spans="30:69" x14ac:dyDescent="0.25">
      <c r="AD521" s="157">
        <f t="shared" si="27"/>
        <v>0.51700000000000035</v>
      </c>
      <c r="AE521" s="157">
        <f>IF('1a-Electricity'!$P$77="no","",ROUND(AD521,4))</f>
        <v>0.51700000000000002</v>
      </c>
      <c r="AF521" s="157">
        <f>IF('1a-Electricity'!$P$78="no","",ROUND(AD521,4))</f>
        <v>0.51700000000000002</v>
      </c>
      <c r="AG521" s="157">
        <f>IF('1a-Electricity'!$P$79="no","",ROUND(AD521,4))</f>
        <v>0.51700000000000002</v>
      </c>
      <c r="BL521" s="157">
        <f t="shared" si="28"/>
        <v>0.51600000000000035</v>
      </c>
      <c r="BM521" s="157">
        <f>IF('1b-NaturalGas'!$P$87="no","",ROUND(BL521,4))</f>
        <v>0.51600000000000001</v>
      </c>
      <c r="BN521" s="157">
        <f>IF('1b-NaturalGas'!$P$88="no","",ROUND(BL521,4))</f>
        <v>0.51600000000000001</v>
      </c>
      <c r="BO521" s="157">
        <f>IF('1b-NaturalGas'!$P$89="no","",ROUND(BL521,4))</f>
        <v>0.51600000000000001</v>
      </c>
      <c r="BP521" s="157">
        <f>IF('1b-NaturalGas'!$P$90="no","not applicable (based on previous answers)",ROUND(BL521,4))</f>
        <v>0.51600000000000001</v>
      </c>
      <c r="BQ521" s="157">
        <f>IF('1b-NaturalGas'!$P$91="no","not applicable (based on previous answers)",ROUND(BL521,4))</f>
        <v>0.51600000000000001</v>
      </c>
    </row>
    <row r="522" spans="30:69" x14ac:dyDescent="0.25">
      <c r="AD522" s="157">
        <f t="shared" si="27"/>
        <v>0.51800000000000035</v>
      </c>
      <c r="AE522" s="157">
        <f>IF('1a-Electricity'!$P$77="no","",ROUND(AD522,4))</f>
        <v>0.51800000000000002</v>
      </c>
      <c r="AF522" s="157">
        <f>IF('1a-Electricity'!$P$78="no","",ROUND(AD522,4))</f>
        <v>0.51800000000000002</v>
      </c>
      <c r="AG522" s="157">
        <f>IF('1a-Electricity'!$P$79="no","",ROUND(AD522,4))</f>
        <v>0.51800000000000002</v>
      </c>
      <c r="BL522" s="157">
        <f t="shared" si="28"/>
        <v>0.51700000000000035</v>
      </c>
      <c r="BM522" s="157">
        <f>IF('1b-NaturalGas'!$P$87="no","",ROUND(BL522,4))</f>
        <v>0.51700000000000002</v>
      </c>
      <c r="BN522" s="157">
        <f>IF('1b-NaturalGas'!$P$88="no","",ROUND(BL522,4))</f>
        <v>0.51700000000000002</v>
      </c>
      <c r="BO522" s="157">
        <f>IF('1b-NaturalGas'!$P$89="no","",ROUND(BL522,4))</f>
        <v>0.51700000000000002</v>
      </c>
      <c r="BP522" s="157">
        <f>IF('1b-NaturalGas'!$P$90="no","not applicable (based on previous answers)",ROUND(BL522,4))</f>
        <v>0.51700000000000002</v>
      </c>
      <c r="BQ522" s="157">
        <f>IF('1b-NaturalGas'!$P$91="no","not applicable (based on previous answers)",ROUND(BL522,4))</f>
        <v>0.51700000000000002</v>
      </c>
    </row>
    <row r="523" spans="30:69" x14ac:dyDescent="0.25">
      <c r="AD523" s="157">
        <f t="shared" si="27"/>
        <v>0.51900000000000035</v>
      </c>
      <c r="AE523" s="157">
        <f>IF('1a-Electricity'!$P$77="no","",ROUND(AD523,4))</f>
        <v>0.51900000000000002</v>
      </c>
      <c r="AF523" s="157">
        <f>IF('1a-Electricity'!$P$78="no","",ROUND(AD523,4))</f>
        <v>0.51900000000000002</v>
      </c>
      <c r="AG523" s="157">
        <f>IF('1a-Electricity'!$P$79="no","",ROUND(AD523,4))</f>
        <v>0.51900000000000002</v>
      </c>
      <c r="BL523" s="157">
        <f t="shared" si="28"/>
        <v>0.51800000000000035</v>
      </c>
      <c r="BM523" s="157">
        <f>IF('1b-NaturalGas'!$P$87="no","",ROUND(BL523,4))</f>
        <v>0.51800000000000002</v>
      </c>
      <c r="BN523" s="157">
        <f>IF('1b-NaturalGas'!$P$88="no","",ROUND(BL523,4))</f>
        <v>0.51800000000000002</v>
      </c>
      <c r="BO523" s="157">
        <f>IF('1b-NaturalGas'!$P$89="no","",ROUND(BL523,4))</f>
        <v>0.51800000000000002</v>
      </c>
      <c r="BP523" s="157">
        <f>IF('1b-NaturalGas'!$P$90="no","not applicable (based on previous answers)",ROUND(BL523,4))</f>
        <v>0.51800000000000002</v>
      </c>
      <c r="BQ523" s="157">
        <f>IF('1b-NaturalGas'!$P$91="no","not applicable (based on previous answers)",ROUND(BL523,4))</f>
        <v>0.51800000000000002</v>
      </c>
    </row>
    <row r="524" spans="30:69" x14ac:dyDescent="0.25">
      <c r="AD524" s="157">
        <f t="shared" si="27"/>
        <v>0.52000000000000035</v>
      </c>
      <c r="AE524" s="157">
        <f>IF('1a-Electricity'!$P$77="no","",ROUND(AD524,4))</f>
        <v>0.52</v>
      </c>
      <c r="AF524" s="157">
        <f>IF('1a-Electricity'!$P$78="no","",ROUND(AD524,4))</f>
        <v>0.52</v>
      </c>
      <c r="AG524" s="157">
        <f>IF('1a-Electricity'!$P$79="no","",ROUND(AD524,4))</f>
        <v>0.52</v>
      </c>
      <c r="BL524" s="157">
        <f t="shared" si="28"/>
        <v>0.51900000000000035</v>
      </c>
      <c r="BM524" s="157">
        <f>IF('1b-NaturalGas'!$P$87="no","",ROUND(BL524,4))</f>
        <v>0.51900000000000002</v>
      </c>
      <c r="BN524" s="157">
        <f>IF('1b-NaturalGas'!$P$88="no","",ROUND(BL524,4))</f>
        <v>0.51900000000000002</v>
      </c>
      <c r="BO524" s="157">
        <f>IF('1b-NaturalGas'!$P$89="no","",ROUND(BL524,4))</f>
        <v>0.51900000000000002</v>
      </c>
      <c r="BP524" s="157">
        <f>IF('1b-NaturalGas'!$P$90="no","not applicable (based on previous answers)",ROUND(BL524,4))</f>
        <v>0.51900000000000002</v>
      </c>
      <c r="BQ524" s="157">
        <f>IF('1b-NaturalGas'!$P$91="no","not applicable (based on previous answers)",ROUND(BL524,4))</f>
        <v>0.51900000000000002</v>
      </c>
    </row>
    <row r="525" spans="30:69" x14ac:dyDescent="0.25">
      <c r="AD525" s="157">
        <f t="shared" si="27"/>
        <v>0.52100000000000035</v>
      </c>
      <c r="AE525" s="157">
        <f>IF('1a-Electricity'!$P$77="no","",ROUND(AD525,4))</f>
        <v>0.52100000000000002</v>
      </c>
      <c r="AF525" s="157">
        <f>IF('1a-Electricity'!$P$78="no","",ROUND(AD525,4))</f>
        <v>0.52100000000000002</v>
      </c>
      <c r="AG525" s="157">
        <f>IF('1a-Electricity'!$P$79="no","",ROUND(AD525,4))</f>
        <v>0.52100000000000002</v>
      </c>
      <c r="BL525" s="157">
        <f t="shared" si="28"/>
        <v>0.52000000000000035</v>
      </c>
      <c r="BM525" s="157">
        <f>IF('1b-NaturalGas'!$P$87="no","",ROUND(BL525,4))</f>
        <v>0.52</v>
      </c>
      <c r="BN525" s="157">
        <f>IF('1b-NaturalGas'!$P$88="no","",ROUND(BL525,4))</f>
        <v>0.52</v>
      </c>
      <c r="BO525" s="157">
        <f>IF('1b-NaturalGas'!$P$89="no","",ROUND(BL525,4))</f>
        <v>0.52</v>
      </c>
      <c r="BP525" s="157">
        <f>IF('1b-NaturalGas'!$P$90="no","not applicable (based on previous answers)",ROUND(BL525,4))</f>
        <v>0.52</v>
      </c>
      <c r="BQ525" s="157">
        <f>IF('1b-NaturalGas'!$P$91="no","not applicable (based on previous answers)",ROUND(BL525,4))</f>
        <v>0.52</v>
      </c>
    </row>
    <row r="526" spans="30:69" x14ac:dyDescent="0.25">
      <c r="AD526" s="157">
        <f t="shared" si="27"/>
        <v>0.52200000000000035</v>
      </c>
      <c r="AE526" s="157">
        <f>IF('1a-Electricity'!$P$77="no","",ROUND(AD526,4))</f>
        <v>0.52200000000000002</v>
      </c>
      <c r="AF526" s="157">
        <f>IF('1a-Electricity'!$P$78="no","",ROUND(AD526,4))</f>
        <v>0.52200000000000002</v>
      </c>
      <c r="AG526" s="157">
        <f>IF('1a-Electricity'!$P$79="no","",ROUND(AD526,4))</f>
        <v>0.52200000000000002</v>
      </c>
      <c r="BL526" s="157">
        <f t="shared" si="28"/>
        <v>0.52100000000000035</v>
      </c>
      <c r="BM526" s="157">
        <f>IF('1b-NaturalGas'!$P$87="no","",ROUND(BL526,4))</f>
        <v>0.52100000000000002</v>
      </c>
      <c r="BN526" s="157">
        <f>IF('1b-NaturalGas'!$P$88="no","",ROUND(BL526,4))</f>
        <v>0.52100000000000002</v>
      </c>
      <c r="BO526" s="157">
        <f>IF('1b-NaturalGas'!$P$89="no","",ROUND(BL526,4))</f>
        <v>0.52100000000000002</v>
      </c>
      <c r="BP526" s="157">
        <f>IF('1b-NaturalGas'!$P$90="no","not applicable (based on previous answers)",ROUND(BL526,4))</f>
        <v>0.52100000000000002</v>
      </c>
      <c r="BQ526" s="157">
        <f>IF('1b-NaturalGas'!$P$91="no","not applicable (based on previous answers)",ROUND(BL526,4))</f>
        <v>0.52100000000000002</v>
      </c>
    </row>
    <row r="527" spans="30:69" x14ac:dyDescent="0.25">
      <c r="AD527" s="157">
        <f t="shared" si="27"/>
        <v>0.52300000000000035</v>
      </c>
      <c r="AE527" s="157">
        <f>IF('1a-Electricity'!$P$77="no","",ROUND(AD527,4))</f>
        <v>0.52300000000000002</v>
      </c>
      <c r="AF527" s="157">
        <f>IF('1a-Electricity'!$P$78="no","",ROUND(AD527,4))</f>
        <v>0.52300000000000002</v>
      </c>
      <c r="AG527" s="157">
        <f>IF('1a-Electricity'!$P$79="no","",ROUND(AD527,4))</f>
        <v>0.52300000000000002</v>
      </c>
      <c r="BL527" s="157">
        <f t="shared" si="28"/>
        <v>0.52200000000000035</v>
      </c>
      <c r="BM527" s="157">
        <f>IF('1b-NaturalGas'!$P$87="no","",ROUND(BL527,4))</f>
        <v>0.52200000000000002</v>
      </c>
      <c r="BN527" s="157">
        <f>IF('1b-NaturalGas'!$P$88="no","",ROUND(BL527,4))</f>
        <v>0.52200000000000002</v>
      </c>
      <c r="BO527" s="157">
        <f>IF('1b-NaturalGas'!$P$89="no","",ROUND(BL527,4))</f>
        <v>0.52200000000000002</v>
      </c>
      <c r="BP527" s="157">
        <f>IF('1b-NaturalGas'!$P$90="no","not applicable (based on previous answers)",ROUND(BL527,4))</f>
        <v>0.52200000000000002</v>
      </c>
      <c r="BQ527" s="157">
        <f>IF('1b-NaturalGas'!$P$91="no","not applicable (based on previous answers)",ROUND(BL527,4))</f>
        <v>0.52200000000000002</v>
      </c>
    </row>
    <row r="528" spans="30:69" x14ac:dyDescent="0.25">
      <c r="AD528" s="157">
        <f t="shared" si="27"/>
        <v>0.52400000000000035</v>
      </c>
      <c r="AE528" s="157">
        <f>IF('1a-Electricity'!$P$77="no","",ROUND(AD528,4))</f>
        <v>0.52400000000000002</v>
      </c>
      <c r="AF528" s="157">
        <f>IF('1a-Electricity'!$P$78="no","",ROUND(AD528,4))</f>
        <v>0.52400000000000002</v>
      </c>
      <c r="AG528" s="157">
        <f>IF('1a-Electricity'!$P$79="no","",ROUND(AD528,4))</f>
        <v>0.52400000000000002</v>
      </c>
      <c r="BL528" s="157">
        <f t="shared" si="28"/>
        <v>0.52300000000000035</v>
      </c>
      <c r="BM528" s="157">
        <f>IF('1b-NaturalGas'!$P$87="no","",ROUND(BL528,4))</f>
        <v>0.52300000000000002</v>
      </c>
      <c r="BN528" s="157">
        <f>IF('1b-NaturalGas'!$P$88="no","",ROUND(BL528,4))</f>
        <v>0.52300000000000002</v>
      </c>
      <c r="BO528" s="157">
        <f>IF('1b-NaturalGas'!$P$89="no","",ROUND(BL528,4))</f>
        <v>0.52300000000000002</v>
      </c>
      <c r="BP528" s="157">
        <f>IF('1b-NaturalGas'!$P$90="no","not applicable (based on previous answers)",ROUND(BL528,4))</f>
        <v>0.52300000000000002</v>
      </c>
      <c r="BQ528" s="157">
        <f>IF('1b-NaturalGas'!$P$91="no","not applicable (based on previous answers)",ROUND(BL528,4))</f>
        <v>0.52300000000000002</v>
      </c>
    </row>
    <row r="529" spans="30:69" x14ac:dyDescent="0.25">
      <c r="AD529" s="157">
        <f t="shared" si="27"/>
        <v>0.52500000000000036</v>
      </c>
      <c r="AE529" s="157">
        <f>IF('1a-Electricity'!$P$77="no","",ROUND(AD529,4))</f>
        <v>0.52500000000000002</v>
      </c>
      <c r="AF529" s="157">
        <f>IF('1a-Electricity'!$P$78="no","",ROUND(AD529,4))</f>
        <v>0.52500000000000002</v>
      </c>
      <c r="AG529" s="157">
        <f>IF('1a-Electricity'!$P$79="no","",ROUND(AD529,4))</f>
        <v>0.52500000000000002</v>
      </c>
      <c r="BL529" s="157">
        <f t="shared" si="28"/>
        <v>0.52400000000000035</v>
      </c>
      <c r="BM529" s="157">
        <f>IF('1b-NaturalGas'!$P$87="no","",ROUND(BL529,4))</f>
        <v>0.52400000000000002</v>
      </c>
      <c r="BN529" s="157">
        <f>IF('1b-NaturalGas'!$P$88="no","",ROUND(BL529,4))</f>
        <v>0.52400000000000002</v>
      </c>
      <c r="BO529" s="157">
        <f>IF('1b-NaturalGas'!$P$89="no","",ROUND(BL529,4))</f>
        <v>0.52400000000000002</v>
      </c>
      <c r="BP529" s="157">
        <f>IF('1b-NaturalGas'!$P$90="no","not applicable (based on previous answers)",ROUND(BL529,4))</f>
        <v>0.52400000000000002</v>
      </c>
      <c r="BQ529" s="157">
        <f>IF('1b-NaturalGas'!$P$91="no","not applicable (based on previous answers)",ROUND(BL529,4))</f>
        <v>0.52400000000000002</v>
      </c>
    </row>
    <row r="530" spans="30:69" x14ac:dyDescent="0.25">
      <c r="AD530" s="157">
        <f t="shared" si="27"/>
        <v>0.52600000000000036</v>
      </c>
      <c r="AE530" s="157">
        <f>IF('1a-Electricity'!$P$77="no","",ROUND(AD530,4))</f>
        <v>0.52600000000000002</v>
      </c>
      <c r="AF530" s="157">
        <f>IF('1a-Electricity'!$P$78="no","",ROUND(AD530,4))</f>
        <v>0.52600000000000002</v>
      </c>
      <c r="AG530" s="157">
        <f>IF('1a-Electricity'!$P$79="no","",ROUND(AD530,4))</f>
        <v>0.52600000000000002</v>
      </c>
      <c r="BL530" s="157">
        <f t="shared" si="28"/>
        <v>0.52500000000000036</v>
      </c>
      <c r="BM530" s="157">
        <f>IF('1b-NaturalGas'!$P$87="no","",ROUND(BL530,4))</f>
        <v>0.52500000000000002</v>
      </c>
      <c r="BN530" s="157">
        <f>IF('1b-NaturalGas'!$P$88="no","",ROUND(BL530,4))</f>
        <v>0.52500000000000002</v>
      </c>
      <c r="BO530" s="157">
        <f>IF('1b-NaturalGas'!$P$89="no","",ROUND(BL530,4))</f>
        <v>0.52500000000000002</v>
      </c>
      <c r="BP530" s="157">
        <f>IF('1b-NaturalGas'!$P$90="no","not applicable (based on previous answers)",ROUND(BL530,4))</f>
        <v>0.52500000000000002</v>
      </c>
      <c r="BQ530" s="157">
        <f>IF('1b-NaturalGas'!$P$91="no","not applicable (based on previous answers)",ROUND(BL530,4))</f>
        <v>0.52500000000000002</v>
      </c>
    </row>
    <row r="531" spans="30:69" x14ac:dyDescent="0.25">
      <c r="AD531" s="157">
        <f t="shared" si="27"/>
        <v>0.52700000000000036</v>
      </c>
      <c r="AE531" s="157">
        <f>IF('1a-Electricity'!$P$77="no","",ROUND(AD531,4))</f>
        <v>0.52700000000000002</v>
      </c>
      <c r="AF531" s="157">
        <f>IF('1a-Electricity'!$P$78="no","",ROUND(AD531,4))</f>
        <v>0.52700000000000002</v>
      </c>
      <c r="AG531" s="157">
        <f>IF('1a-Electricity'!$P$79="no","",ROUND(AD531,4))</f>
        <v>0.52700000000000002</v>
      </c>
      <c r="BL531" s="157">
        <f t="shared" si="28"/>
        <v>0.52600000000000036</v>
      </c>
      <c r="BM531" s="157">
        <f>IF('1b-NaturalGas'!$P$87="no","",ROUND(BL531,4))</f>
        <v>0.52600000000000002</v>
      </c>
      <c r="BN531" s="157">
        <f>IF('1b-NaturalGas'!$P$88="no","",ROUND(BL531,4))</f>
        <v>0.52600000000000002</v>
      </c>
      <c r="BO531" s="157">
        <f>IF('1b-NaturalGas'!$P$89="no","",ROUND(BL531,4))</f>
        <v>0.52600000000000002</v>
      </c>
      <c r="BP531" s="157">
        <f>IF('1b-NaturalGas'!$P$90="no","not applicable (based on previous answers)",ROUND(BL531,4))</f>
        <v>0.52600000000000002</v>
      </c>
      <c r="BQ531" s="157">
        <f>IF('1b-NaturalGas'!$P$91="no","not applicable (based on previous answers)",ROUND(BL531,4))</f>
        <v>0.52600000000000002</v>
      </c>
    </row>
    <row r="532" spans="30:69" x14ac:dyDescent="0.25">
      <c r="AD532" s="157">
        <f t="shared" si="27"/>
        <v>0.52800000000000036</v>
      </c>
      <c r="AE532" s="157">
        <f>IF('1a-Electricity'!$P$77="no","",ROUND(AD532,4))</f>
        <v>0.52800000000000002</v>
      </c>
      <c r="AF532" s="157">
        <f>IF('1a-Electricity'!$P$78="no","",ROUND(AD532,4))</f>
        <v>0.52800000000000002</v>
      </c>
      <c r="AG532" s="157">
        <f>IF('1a-Electricity'!$P$79="no","",ROUND(AD532,4))</f>
        <v>0.52800000000000002</v>
      </c>
      <c r="BL532" s="157">
        <f t="shared" si="28"/>
        <v>0.52700000000000036</v>
      </c>
      <c r="BM532" s="157">
        <f>IF('1b-NaturalGas'!$P$87="no","",ROUND(BL532,4))</f>
        <v>0.52700000000000002</v>
      </c>
      <c r="BN532" s="157">
        <f>IF('1b-NaturalGas'!$P$88="no","",ROUND(BL532,4))</f>
        <v>0.52700000000000002</v>
      </c>
      <c r="BO532" s="157">
        <f>IF('1b-NaturalGas'!$P$89="no","",ROUND(BL532,4))</f>
        <v>0.52700000000000002</v>
      </c>
      <c r="BP532" s="157">
        <f>IF('1b-NaturalGas'!$P$90="no","not applicable (based on previous answers)",ROUND(BL532,4))</f>
        <v>0.52700000000000002</v>
      </c>
      <c r="BQ532" s="157">
        <f>IF('1b-NaturalGas'!$P$91="no","not applicable (based on previous answers)",ROUND(BL532,4))</f>
        <v>0.52700000000000002</v>
      </c>
    </row>
    <row r="533" spans="30:69" x14ac:dyDescent="0.25">
      <c r="AD533" s="157">
        <f t="shared" si="27"/>
        <v>0.52900000000000036</v>
      </c>
      <c r="AE533" s="157">
        <f>IF('1a-Electricity'!$P$77="no","",ROUND(AD533,4))</f>
        <v>0.52900000000000003</v>
      </c>
      <c r="AF533" s="157">
        <f>IF('1a-Electricity'!$P$78="no","",ROUND(AD533,4))</f>
        <v>0.52900000000000003</v>
      </c>
      <c r="AG533" s="157">
        <f>IF('1a-Electricity'!$P$79="no","",ROUND(AD533,4))</f>
        <v>0.52900000000000003</v>
      </c>
      <c r="BL533" s="157">
        <f t="shared" si="28"/>
        <v>0.52800000000000036</v>
      </c>
      <c r="BM533" s="157">
        <f>IF('1b-NaturalGas'!$P$87="no","",ROUND(BL533,4))</f>
        <v>0.52800000000000002</v>
      </c>
      <c r="BN533" s="157">
        <f>IF('1b-NaturalGas'!$P$88="no","",ROUND(BL533,4))</f>
        <v>0.52800000000000002</v>
      </c>
      <c r="BO533" s="157">
        <f>IF('1b-NaturalGas'!$P$89="no","",ROUND(BL533,4))</f>
        <v>0.52800000000000002</v>
      </c>
      <c r="BP533" s="157">
        <f>IF('1b-NaturalGas'!$P$90="no","not applicable (based on previous answers)",ROUND(BL533,4))</f>
        <v>0.52800000000000002</v>
      </c>
      <c r="BQ533" s="157">
        <f>IF('1b-NaturalGas'!$P$91="no","not applicable (based on previous answers)",ROUND(BL533,4))</f>
        <v>0.52800000000000002</v>
      </c>
    </row>
    <row r="534" spans="30:69" x14ac:dyDescent="0.25">
      <c r="AD534" s="157">
        <f t="shared" si="27"/>
        <v>0.53000000000000036</v>
      </c>
      <c r="AE534" s="157">
        <f>IF('1a-Electricity'!$P$77="no","",ROUND(AD534,4))</f>
        <v>0.53</v>
      </c>
      <c r="AF534" s="157">
        <f>IF('1a-Electricity'!$P$78="no","",ROUND(AD534,4))</f>
        <v>0.53</v>
      </c>
      <c r="AG534" s="157">
        <f>IF('1a-Electricity'!$P$79="no","",ROUND(AD534,4))</f>
        <v>0.53</v>
      </c>
      <c r="BL534" s="157">
        <f t="shared" si="28"/>
        <v>0.52900000000000036</v>
      </c>
      <c r="BM534" s="157">
        <f>IF('1b-NaturalGas'!$P$87="no","",ROUND(BL534,4))</f>
        <v>0.52900000000000003</v>
      </c>
      <c r="BN534" s="157">
        <f>IF('1b-NaturalGas'!$P$88="no","",ROUND(BL534,4))</f>
        <v>0.52900000000000003</v>
      </c>
      <c r="BO534" s="157">
        <f>IF('1b-NaturalGas'!$P$89="no","",ROUND(BL534,4))</f>
        <v>0.52900000000000003</v>
      </c>
      <c r="BP534" s="157">
        <f>IF('1b-NaturalGas'!$P$90="no","not applicable (based on previous answers)",ROUND(BL534,4))</f>
        <v>0.52900000000000003</v>
      </c>
      <c r="BQ534" s="157">
        <f>IF('1b-NaturalGas'!$P$91="no","not applicable (based on previous answers)",ROUND(BL534,4))</f>
        <v>0.52900000000000003</v>
      </c>
    </row>
    <row r="535" spans="30:69" x14ac:dyDescent="0.25">
      <c r="AD535" s="157">
        <f t="shared" si="27"/>
        <v>0.53100000000000036</v>
      </c>
      <c r="AE535" s="157">
        <f>IF('1a-Electricity'!$P$77="no","",ROUND(AD535,4))</f>
        <v>0.53100000000000003</v>
      </c>
      <c r="AF535" s="157">
        <f>IF('1a-Electricity'!$P$78="no","",ROUND(AD535,4))</f>
        <v>0.53100000000000003</v>
      </c>
      <c r="AG535" s="157">
        <f>IF('1a-Electricity'!$P$79="no","",ROUND(AD535,4))</f>
        <v>0.53100000000000003</v>
      </c>
      <c r="BL535" s="157">
        <f t="shared" si="28"/>
        <v>0.53000000000000036</v>
      </c>
      <c r="BM535" s="157">
        <f>IF('1b-NaturalGas'!$P$87="no","",ROUND(BL535,4))</f>
        <v>0.53</v>
      </c>
      <c r="BN535" s="157">
        <f>IF('1b-NaturalGas'!$P$88="no","",ROUND(BL535,4))</f>
        <v>0.53</v>
      </c>
      <c r="BO535" s="157">
        <f>IF('1b-NaturalGas'!$P$89="no","",ROUND(BL535,4))</f>
        <v>0.53</v>
      </c>
      <c r="BP535" s="157">
        <f>IF('1b-NaturalGas'!$P$90="no","not applicable (based on previous answers)",ROUND(BL535,4))</f>
        <v>0.53</v>
      </c>
      <c r="BQ535" s="157">
        <f>IF('1b-NaturalGas'!$P$91="no","not applicable (based on previous answers)",ROUND(BL535,4))</f>
        <v>0.53</v>
      </c>
    </row>
    <row r="536" spans="30:69" x14ac:dyDescent="0.25">
      <c r="AD536" s="157">
        <f t="shared" si="27"/>
        <v>0.53200000000000036</v>
      </c>
      <c r="AE536" s="157">
        <f>IF('1a-Electricity'!$P$77="no","",ROUND(AD536,4))</f>
        <v>0.53200000000000003</v>
      </c>
      <c r="AF536" s="157">
        <f>IF('1a-Electricity'!$P$78="no","",ROUND(AD536,4))</f>
        <v>0.53200000000000003</v>
      </c>
      <c r="AG536" s="157">
        <f>IF('1a-Electricity'!$P$79="no","",ROUND(AD536,4))</f>
        <v>0.53200000000000003</v>
      </c>
      <c r="BL536" s="157">
        <f t="shared" si="28"/>
        <v>0.53100000000000036</v>
      </c>
      <c r="BM536" s="157">
        <f>IF('1b-NaturalGas'!$P$87="no","",ROUND(BL536,4))</f>
        <v>0.53100000000000003</v>
      </c>
      <c r="BN536" s="157">
        <f>IF('1b-NaturalGas'!$P$88="no","",ROUND(BL536,4))</f>
        <v>0.53100000000000003</v>
      </c>
      <c r="BO536" s="157">
        <f>IF('1b-NaturalGas'!$P$89="no","",ROUND(BL536,4))</f>
        <v>0.53100000000000003</v>
      </c>
      <c r="BP536" s="157">
        <f>IF('1b-NaturalGas'!$P$90="no","not applicable (based on previous answers)",ROUND(BL536,4))</f>
        <v>0.53100000000000003</v>
      </c>
      <c r="BQ536" s="157">
        <f>IF('1b-NaturalGas'!$P$91="no","not applicable (based on previous answers)",ROUND(BL536,4))</f>
        <v>0.53100000000000003</v>
      </c>
    </row>
    <row r="537" spans="30:69" x14ac:dyDescent="0.25">
      <c r="AD537" s="157">
        <f t="shared" si="27"/>
        <v>0.53300000000000036</v>
      </c>
      <c r="AE537" s="157">
        <f>IF('1a-Electricity'!$P$77="no","",ROUND(AD537,4))</f>
        <v>0.53300000000000003</v>
      </c>
      <c r="AF537" s="157">
        <f>IF('1a-Electricity'!$P$78="no","",ROUND(AD537,4))</f>
        <v>0.53300000000000003</v>
      </c>
      <c r="AG537" s="157">
        <f>IF('1a-Electricity'!$P$79="no","",ROUND(AD537,4))</f>
        <v>0.53300000000000003</v>
      </c>
      <c r="BL537" s="157">
        <f t="shared" si="28"/>
        <v>0.53200000000000036</v>
      </c>
      <c r="BM537" s="157">
        <f>IF('1b-NaturalGas'!$P$87="no","",ROUND(BL537,4))</f>
        <v>0.53200000000000003</v>
      </c>
      <c r="BN537" s="157">
        <f>IF('1b-NaturalGas'!$P$88="no","",ROUND(BL537,4))</f>
        <v>0.53200000000000003</v>
      </c>
      <c r="BO537" s="157">
        <f>IF('1b-NaturalGas'!$P$89="no","",ROUND(BL537,4))</f>
        <v>0.53200000000000003</v>
      </c>
      <c r="BP537" s="157">
        <f>IF('1b-NaturalGas'!$P$90="no","not applicable (based on previous answers)",ROUND(BL537,4))</f>
        <v>0.53200000000000003</v>
      </c>
      <c r="BQ537" s="157">
        <f>IF('1b-NaturalGas'!$P$91="no","not applicable (based on previous answers)",ROUND(BL537,4))</f>
        <v>0.53200000000000003</v>
      </c>
    </row>
    <row r="538" spans="30:69" x14ac:dyDescent="0.25">
      <c r="AD538" s="157">
        <f t="shared" si="27"/>
        <v>0.53400000000000036</v>
      </c>
      <c r="AE538" s="157">
        <f>IF('1a-Electricity'!$P$77="no","",ROUND(AD538,4))</f>
        <v>0.53400000000000003</v>
      </c>
      <c r="AF538" s="157">
        <f>IF('1a-Electricity'!$P$78="no","",ROUND(AD538,4))</f>
        <v>0.53400000000000003</v>
      </c>
      <c r="AG538" s="157">
        <f>IF('1a-Electricity'!$P$79="no","",ROUND(AD538,4))</f>
        <v>0.53400000000000003</v>
      </c>
      <c r="BL538" s="157">
        <f t="shared" si="28"/>
        <v>0.53300000000000036</v>
      </c>
      <c r="BM538" s="157">
        <f>IF('1b-NaturalGas'!$P$87="no","",ROUND(BL538,4))</f>
        <v>0.53300000000000003</v>
      </c>
      <c r="BN538" s="157">
        <f>IF('1b-NaturalGas'!$P$88="no","",ROUND(BL538,4))</f>
        <v>0.53300000000000003</v>
      </c>
      <c r="BO538" s="157">
        <f>IF('1b-NaturalGas'!$P$89="no","",ROUND(BL538,4))</f>
        <v>0.53300000000000003</v>
      </c>
      <c r="BP538" s="157">
        <f>IF('1b-NaturalGas'!$P$90="no","not applicable (based on previous answers)",ROUND(BL538,4))</f>
        <v>0.53300000000000003</v>
      </c>
      <c r="BQ538" s="157">
        <f>IF('1b-NaturalGas'!$P$91="no","not applicable (based on previous answers)",ROUND(BL538,4))</f>
        <v>0.53300000000000003</v>
      </c>
    </row>
    <row r="539" spans="30:69" x14ac:dyDescent="0.25">
      <c r="AD539" s="157">
        <f t="shared" si="27"/>
        <v>0.53500000000000036</v>
      </c>
      <c r="AE539" s="157">
        <f>IF('1a-Electricity'!$P$77="no","",ROUND(AD539,4))</f>
        <v>0.53500000000000003</v>
      </c>
      <c r="AF539" s="157">
        <f>IF('1a-Electricity'!$P$78="no","",ROUND(AD539,4))</f>
        <v>0.53500000000000003</v>
      </c>
      <c r="AG539" s="157">
        <f>IF('1a-Electricity'!$P$79="no","",ROUND(AD539,4))</f>
        <v>0.53500000000000003</v>
      </c>
      <c r="BL539" s="157">
        <f t="shared" si="28"/>
        <v>0.53400000000000036</v>
      </c>
      <c r="BM539" s="157">
        <f>IF('1b-NaturalGas'!$P$87="no","",ROUND(BL539,4))</f>
        <v>0.53400000000000003</v>
      </c>
      <c r="BN539" s="157">
        <f>IF('1b-NaturalGas'!$P$88="no","",ROUND(BL539,4))</f>
        <v>0.53400000000000003</v>
      </c>
      <c r="BO539" s="157">
        <f>IF('1b-NaturalGas'!$P$89="no","",ROUND(BL539,4))</f>
        <v>0.53400000000000003</v>
      </c>
      <c r="BP539" s="157">
        <f>IF('1b-NaturalGas'!$P$90="no","not applicable (based on previous answers)",ROUND(BL539,4))</f>
        <v>0.53400000000000003</v>
      </c>
      <c r="BQ539" s="157">
        <f>IF('1b-NaturalGas'!$P$91="no","not applicable (based on previous answers)",ROUND(BL539,4))</f>
        <v>0.53400000000000003</v>
      </c>
    </row>
    <row r="540" spans="30:69" x14ac:dyDescent="0.25">
      <c r="AD540" s="157">
        <f t="shared" si="27"/>
        <v>0.53600000000000037</v>
      </c>
      <c r="AE540" s="157">
        <f>IF('1a-Electricity'!$P$77="no","",ROUND(AD540,4))</f>
        <v>0.53600000000000003</v>
      </c>
      <c r="AF540" s="157">
        <f>IF('1a-Electricity'!$P$78="no","",ROUND(AD540,4))</f>
        <v>0.53600000000000003</v>
      </c>
      <c r="AG540" s="157">
        <f>IF('1a-Electricity'!$P$79="no","",ROUND(AD540,4))</f>
        <v>0.53600000000000003</v>
      </c>
      <c r="BL540" s="157">
        <f t="shared" si="28"/>
        <v>0.53500000000000036</v>
      </c>
      <c r="BM540" s="157">
        <f>IF('1b-NaturalGas'!$P$87="no","",ROUND(BL540,4))</f>
        <v>0.53500000000000003</v>
      </c>
      <c r="BN540" s="157">
        <f>IF('1b-NaturalGas'!$P$88="no","",ROUND(BL540,4))</f>
        <v>0.53500000000000003</v>
      </c>
      <c r="BO540" s="157">
        <f>IF('1b-NaturalGas'!$P$89="no","",ROUND(BL540,4))</f>
        <v>0.53500000000000003</v>
      </c>
      <c r="BP540" s="157">
        <f>IF('1b-NaturalGas'!$P$90="no","not applicable (based on previous answers)",ROUND(BL540,4))</f>
        <v>0.53500000000000003</v>
      </c>
      <c r="BQ540" s="157">
        <f>IF('1b-NaturalGas'!$P$91="no","not applicable (based on previous answers)",ROUND(BL540,4))</f>
        <v>0.53500000000000003</v>
      </c>
    </row>
    <row r="541" spans="30:69" x14ac:dyDescent="0.25">
      <c r="AD541" s="157">
        <f t="shared" si="27"/>
        <v>0.53700000000000037</v>
      </c>
      <c r="AE541" s="157">
        <f>IF('1a-Electricity'!$P$77="no","",ROUND(AD541,4))</f>
        <v>0.53700000000000003</v>
      </c>
      <c r="AF541" s="157">
        <f>IF('1a-Electricity'!$P$78="no","",ROUND(AD541,4))</f>
        <v>0.53700000000000003</v>
      </c>
      <c r="AG541" s="157">
        <f>IF('1a-Electricity'!$P$79="no","",ROUND(AD541,4))</f>
        <v>0.53700000000000003</v>
      </c>
      <c r="BL541" s="157">
        <f t="shared" si="28"/>
        <v>0.53600000000000037</v>
      </c>
      <c r="BM541" s="157">
        <f>IF('1b-NaturalGas'!$P$87="no","",ROUND(BL541,4))</f>
        <v>0.53600000000000003</v>
      </c>
      <c r="BN541" s="157">
        <f>IF('1b-NaturalGas'!$P$88="no","",ROUND(BL541,4))</f>
        <v>0.53600000000000003</v>
      </c>
      <c r="BO541" s="157">
        <f>IF('1b-NaturalGas'!$P$89="no","",ROUND(BL541,4))</f>
        <v>0.53600000000000003</v>
      </c>
      <c r="BP541" s="157">
        <f>IF('1b-NaturalGas'!$P$90="no","not applicable (based on previous answers)",ROUND(BL541,4))</f>
        <v>0.53600000000000003</v>
      </c>
      <c r="BQ541" s="157">
        <f>IF('1b-NaturalGas'!$P$91="no","not applicable (based on previous answers)",ROUND(BL541,4))</f>
        <v>0.53600000000000003</v>
      </c>
    </row>
    <row r="542" spans="30:69" x14ac:dyDescent="0.25">
      <c r="AD542" s="157">
        <f t="shared" si="27"/>
        <v>0.53800000000000037</v>
      </c>
      <c r="AE542" s="157">
        <f>IF('1a-Electricity'!$P$77="no","",ROUND(AD542,4))</f>
        <v>0.53800000000000003</v>
      </c>
      <c r="AF542" s="157">
        <f>IF('1a-Electricity'!$P$78="no","",ROUND(AD542,4))</f>
        <v>0.53800000000000003</v>
      </c>
      <c r="AG542" s="157">
        <f>IF('1a-Electricity'!$P$79="no","",ROUND(AD542,4))</f>
        <v>0.53800000000000003</v>
      </c>
      <c r="BL542" s="157">
        <f t="shared" si="28"/>
        <v>0.53700000000000037</v>
      </c>
      <c r="BM542" s="157">
        <f>IF('1b-NaturalGas'!$P$87="no","",ROUND(BL542,4))</f>
        <v>0.53700000000000003</v>
      </c>
      <c r="BN542" s="157">
        <f>IF('1b-NaturalGas'!$P$88="no","",ROUND(BL542,4))</f>
        <v>0.53700000000000003</v>
      </c>
      <c r="BO542" s="157">
        <f>IF('1b-NaturalGas'!$P$89="no","",ROUND(BL542,4))</f>
        <v>0.53700000000000003</v>
      </c>
      <c r="BP542" s="157">
        <f>IF('1b-NaturalGas'!$P$90="no","not applicable (based on previous answers)",ROUND(BL542,4))</f>
        <v>0.53700000000000003</v>
      </c>
      <c r="BQ542" s="157">
        <f>IF('1b-NaturalGas'!$P$91="no","not applicable (based on previous answers)",ROUND(BL542,4))</f>
        <v>0.53700000000000003</v>
      </c>
    </row>
    <row r="543" spans="30:69" x14ac:dyDescent="0.25">
      <c r="AD543" s="157">
        <f t="shared" si="27"/>
        <v>0.53900000000000037</v>
      </c>
      <c r="AE543" s="157">
        <f>IF('1a-Electricity'!$P$77="no","",ROUND(AD543,4))</f>
        <v>0.53900000000000003</v>
      </c>
      <c r="AF543" s="157">
        <f>IF('1a-Electricity'!$P$78="no","",ROUND(AD543,4))</f>
        <v>0.53900000000000003</v>
      </c>
      <c r="AG543" s="157">
        <f>IF('1a-Electricity'!$P$79="no","",ROUND(AD543,4))</f>
        <v>0.53900000000000003</v>
      </c>
      <c r="BL543" s="157">
        <f t="shared" si="28"/>
        <v>0.53800000000000037</v>
      </c>
      <c r="BM543" s="157">
        <f>IF('1b-NaturalGas'!$P$87="no","",ROUND(BL543,4))</f>
        <v>0.53800000000000003</v>
      </c>
      <c r="BN543" s="157">
        <f>IF('1b-NaturalGas'!$P$88="no","",ROUND(BL543,4))</f>
        <v>0.53800000000000003</v>
      </c>
      <c r="BO543" s="157">
        <f>IF('1b-NaturalGas'!$P$89="no","",ROUND(BL543,4))</f>
        <v>0.53800000000000003</v>
      </c>
      <c r="BP543" s="157">
        <f>IF('1b-NaturalGas'!$P$90="no","not applicable (based on previous answers)",ROUND(BL543,4))</f>
        <v>0.53800000000000003</v>
      </c>
      <c r="BQ543" s="157">
        <f>IF('1b-NaturalGas'!$P$91="no","not applicable (based on previous answers)",ROUND(BL543,4))</f>
        <v>0.53800000000000003</v>
      </c>
    </row>
    <row r="544" spans="30:69" x14ac:dyDescent="0.25">
      <c r="AD544" s="157">
        <f t="shared" si="27"/>
        <v>0.54000000000000037</v>
      </c>
      <c r="AE544" s="157">
        <f>IF('1a-Electricity'!$P$77="no","",ROUND(AD544,4))</f>
        <v>0.54</v>
      </c>
      <c r="AF544" s="157">
        <f>IF('1a-Electricity'!$P$78="no","",ROUND(AD544,4))</f>
        <v>0.54</v>
      </c>
      <c r="AG544" s="157">
        <f>IF('1a-Electricity'!$P$79="no","",ROUND(AD544,4))</f>
        <v>0.54</v>
      </c>
      <c r="BL544" s="157">
        <f t="shared" si="28"/>
        <v>0.53900000000000037</v>
      </c>
      <c r="BM544" s="157">
        <f>IF('1b-NaturalGas'!$P$87="no","",ROUND(BL544,4))</f>
        <v>0.53900000000000003</v>
      </c>
      <c r="BN544" s="157">
        <f>IF('1b-NaturalGas'!$P$88="no","",ROUND(BL544,4))</f>
        <v>0.53900000000000003</v>
      </c>
      <c r="BO544" s="157">
        <f>IF('1b-NaturalGas'!$P$89="no","",ROUND(BL544,4))</f>
        <v>0.53900000000000003</v>
      </c>
      <c r="BP544" s="157">
        <f>IF('1b-NaturalGas'!$P$90="no","not applicable (based on previous answers)",ROUND(BL544,4))</f>
        <v>0.53900000000000003</v>
      </c>
      <c r="BQ544" s="157">
        <f>IF('1b-NaturalGas'!$P$91="no","not applicable (based on previous answers)",ROUND(BL544,4))</f>
        <v>0.53900000000000003</v>
      </c>
    </row>
    <row r="545" spans="30:69" x14ac:dyDescent="0.25">
      <c r="AD545" s="157">
        <f t="shared" si="27"/>
        <v>0.54100000000000037</v>
      </c>
      <c r="AE545" s="157">
        <f>IF('1a-Electricity'!$P$77="no","",ROUND(AD545,4))</f>
        <v>0.54100000000000004</v>
      </c>
      <c r="AF545" s="157">
        <f>IF('1a-Electricity'!$P$78="no","",ROUND(AD545,4))</f>
        <v>0.54100000000000004</v>
      </c>
      <c r="AG545" s="157">
        <f>IF('1a-Electricity'!$P$79="no","",ROUND(AD545,4))</f>
        <v>0.54100000000000004</v>
      </c>
      <c r="BL545" s="157">
        <f t="shared" si="28"/>
        <v>0.54000000000000037</v>
      </c>
      <c r="BM545" s="157">
        <f>IF('1b-NaturalGas'!$P$87="no","",ROUND(BL545,4))</f>
        <v>0.54</v>
      </c>
      <c r="BN545" s="157">
        <f>IF('1b-NaturalGas'!$P$88="no","",ROUND(BL545,4))</f>
        <v>0.54</v>
      </c>
      <c r="BO545" s="157">
        <f>IF('1b-NaturalGas'!$P$89="no","",ROUND(BL545,4))</f>
        <v>0.54</v>
      </c>
      <c r="BP545" s="157">
        <f>IF('1b-NaturalGas'!$P$90="no","not applicable (based on previous answers)",ROUND(BL545,4))</f>
        <v>0.54</v>
      </c>
      <c r="BQ545" s="157">
        <f>IF('1b-NaturalGas'!$P$91="no","not applicable (based on previous answers)",ROUND(BL545,4))</f>
        <v>0.54</v>
      </c>
    </row>
    <row r="546" spans="30:69" x14ac:dyDescent="0.25">
      <c r="AD546" s="157">
        <f t="shared" si="27"/>
        <v>0.54200000000000037</v>
      </c>
      <c r="AE546" s="157">
        <f>IF('1a-Electricity'!$P$77="no","",ROUND(AD546,4))</f>
        <v>0.54200000000000004</v>
      </c>
      <c r="AF546" s="157">
        <f>IF('1a-Electricity'!$P$78="no","",ROUND(AD546,4))</f>
        <v>0.54200000000000004</v>
      </c>
      <c r="AG546" s="157">
        <f>IF('1a-Electricity'!$P$79="no","",ROUND(AD546,4))</f>
        <v>0.54200000000000004</v>
      </c>
      <c r="BL546" s="157">
        <f t="shared" si="28"/>
        <v>0.54100000000000037</v>
      </c>
      <c r="BM546" s="157">
        <f>IF('1b-NaturalGas'!$P$87="no","",ROUND(BL546,4))</f>
        <v>0.54100000000000004</v>
      </c>
      <c r="BN546" s="157">
        <f>IF('1b-NaturalGas'!$P$88="no","",ROUND(BL546,4))</f>
        <v>0.54100000000000004</v>
      </c>
      <c r="BO546" s="157">
        <f>IF('1b-NaturalGas'!$P$89="no","",ROUND(BL546,4))</f>
        <v>0.54100000000000004</v>
      </c>
      <c r="BP546" s="157">
        <f>IF('1b-NaturalGas'!$P$90="no","not applicable (based on previous answers)",ROUND(BL546,4))</f>
        <v>0.54100000000000004</v>
      </c>
      <c r="BQ546" s="157">
        <f>IF('1b-NaturalGas'!$P$91="no","not applicable (based on previous answers)",ROUND(BL546,4))</f>
        <v>0.54100000000000004</v>
      </c>
    </row>
    <row r="547" spans="30:69" x14ac:dyDescent="0.25">
      <c r="AD547" s="157">
        <f t="shared" si="27"/>
        <v>0.54300000000000037</v>
      </c>
      <c r="AE547" s="157">
        <f>IF('1a-Electricity'!$P$77="no","",ROUND(AD547,4))</f>
        <v>0.54300000000000004</v>
      </c>
      <c r="AF547" s="157">
        <f>IF('1a-Electricity'!$P$78="no","",ROUND(AD547,4))</f>
        <v>0.54300000000000004</v>
      </c>
      <c r="AG547" s="157">
        <f>IF('1a-Electricity'!$P$79="no","",ROUND(AD547,4))</f>
        <v>0.54300000000000004</v>
      </c>
      <c r="BL547" s="157">
        <f t="shared" si="28"/>
        <v>0.54200000000000037</v>
      </c>
      <c r="BM547" s="157">
        <f>IF('1b-NaturalGas'!$P$87="no","",ROUND(BL547,4))</f>
        <v>0.54200000000000004</v>
      </c>
      <c r="BN547" s="157">
        <f>IF('1b-NaturalGas'!$P$88="no","",ROUND(BL547,4))</f>
        <v>0.54200000000000004</v>
      </c>
      <c r="BO547" s="157">
        <f>IF('1b-NaturalGas'!$P$89="no","",ROUND(BL547,4))</f>
        <v>0.54200000000000004</v>
      </c>
      <c r="BP547" s="157">
        <f>IF('1b-NaturalGas'!$P$90="no","not applicable (based on previous answers)",ROUND(BL547,4))</f>
        <v>0.54200000000000004</v>
      </c>
      <c r="BQ547" s="157">
        <f>IF('1b-NaturalGas'!$P$91="no","not applicable (based on previous answers)",ROUND(BL547,4))</f>
        <v>0.54200000000000004</v>
      </c>
    </row>
    <row r="548" spans="30:69" x14ac:dyDescent="0.25">
      <c r="AD548" s="157">
        <f t="shared" si="27"/>
        <v>0.54400000000000037</v>
      </c>
      <c r="AE548" s="157">
        <f>IF('1a-Electricity'!$P$77="no","",ROUND(AD548,4))</f>
        <v>0.54400000000000004</v>
      </c>
      <c r="AF548" s="157">
        <f>IF('1a-Electricity'!$P$78="no","",ROUND(AD548,4))</f>
        <v>0.54400000000000004</v>
      </c>
      <c r="AG548" s="157">
        <f>IF('1a-Electricity'!$P$79="no","",ROUND(AD548,4))</f>
        <v>0.54400000000000004</v>
      </c>
      <c r="BL548" s="157">
        <f t="shared" si="28"/>
        <v>0.54300000000000037</v>
      </c>
      <c r="BM548" s="157">
        <f>IF('1b-NaturalGas'!$P$87="no","",ROUND(BL548,4))</f>
        <v>0.54300000000000004</v>
      </c>
      <c r="BN548" s="157">
        <f>IF('1b-NaturalGas'!$P$88="no","",ROUND(BL548,4))</f>
        <v>0.54300000000000004</v>
      </c>
      <c r="BO548" s="157">
        <f>IF('1b-NaturalGas'!$P$89="no","",ROUND(BL548,4))</f>
        <v>0.54300000000000004</v>
      </c>
      <c r="BP548" s="157">
        <f>IF('1b-NaturalGas'!$P$90="no","not applicable (based on previous answers)",ROUND(BL548,4))</f>
        <v>0.54300000000000004</v>
      </c>
      <c r="BQ548" s="157">
        <f>IF('1b-NaturalGas'!$P$91="no","not applicable (based on previous answers)",ROUND(BL548,4))</f>
        <v>0.54300000000000004</v>
      </c>
    </row>
    <row r="549" spans="30:69" x14ac:dyDescent="0.25">
      <c r="AD549" s="157">
        <f t="shared" si="27"/>
        <v>0.54500000000000037</v>
      </c>
      <c r="AE549" s="157">
        <f>IF('1a-Electricity'!$P$77="no","",ROUND(AD549,4))</f>
        <v>0.54500000000000004</v>
      </c>
      <c r="AF549" s="157">
        <f>IF('1a-Electricity'!$P$78="no","",ROUND(AD549,4))</f>
        <v>0.54500000000000004</v>
      </c>
      <c r="AG549" s="157">
        <f>IF('1a-Electricity'!$P$79="no","",ROUND(AD549,4))</f>
        <v>0.54500000000000004</v>
      </c>
      <c r="BL549" s="157">
        <f t="shared" si="28"/>
        <v>0.54400000000000037</v>
      </c>
      <c r="BM549" s="157">
        <f>IF('1b-NaturalGas'!$P$87="no","",ROUND(BL549,4))</f>
        <v>0.54400000000000004</v>
      </c>
      <c r="BN549" s="157">
        <f>IF('1b-NaturalGas'!$P$88="no","",ROUND(BL549,4))</f>
        <v>0.54400000000000004</v>
      </c>
      <c r="BO549" s="157">
        <f>IF('1b-NaturalGas'!$P$89="no","",ROUND(BL549,4))</f>
        <v>0.54400000000000004</v>
      </c>
      <c r="BP549" s="157">
        <f>IF('1b-NaturalGas'!$P$90="no","not applicable (based on previous answers)",ROUND(BL549,4))</f>
        <v>0.54400000000000004</v>
      </c>
      <c r="BQ549" s="157">
        <f>IF('1b-NaturalGas'!$P$91="no","not applicable (based on previous answers)",ROUND(BL549,4))</f>
        <v>0.54400000000000004</v>
      </c>
    </row>
    <row r="550" spans="30:69" x14ac:dyDescent="0.25">
      <c r="AD550" s="157">
        <f t="shared" si="27"/>
        <v>0.54600000000000037</v>
      </c>
      <c r="AE550" s="157">
        <f>IF('1a-Electricity'!$P$77="no","",ROUND(AD550,4))</f>
        <v>0.54600000000000004</v>
      </c>
      <c r="AF550" s="157">
        <f>IF('1a-Electricity'!$P$78="no","",ROUND(AD550,4))</f>
        <v>0.54600000000000004</v>
      </c>
      <c r="AG550" s="157">
        <f>IF('1a-Electricity'!$P$79="no","",ROUND(AD550,4))</f>
        <v>0.54600000000000004</v>
      </c>
      <c r="BL550" s="157">
        <f t="shared" si="28"/>
        <v>0.54500000000000037</v>
      </c>
      <c r="BM550" s="157">
        <f>IF('1b-NaturalGas'!$P$87="no","",ROUND(BL550,4))</f>
        <v>0.54500000000000004</v>
      </c>
      <c r="BN550" s="157">
        <f>IF('1b-NaturalGas'!$P$88="no","",ROUND(BL550,4))</f>
        <v>0.54500000000000004</v>
      </c>
      <c r="BO550" s="157">
        <f>IF('1b-NaturalGas'!$P$89="no","",ROUND(BL550,4))</f>
        <v>0.54500000000000004</v>
      </c>
      <c r="BP550" s="157">
        <f>IF('1b-NaturalGas'!$P$90="no","not applicable (based on previous answers)",ROUND(BL550,4))</f>
        <v>0.54500000000000004</v>
      </c>
      <c r="BQ550" s="157">
        <f>IF('1b-NaturalGas'!$P$91="no","not applicable (based on previous answers)",ROUND(BL550,4))</f>
        <v>0.54500000000000004</v>
      </c>
    </row>
    <row r="551" spans="30:69" x14ac:dyDescent="0.25">
      <c r="AD551" s="157">
        <f t="shared" si="27"/>
        <v>0.54700000000000037</v>
      </c>
      <c r="AE551" s="157">
        <f>IF('1a-Electricity'!$P$77="no","",ROUND(AD551,4))</f>
        <v>0.54700000000000004</v>
      </c>
      <c r="AF551" s="157">
        <f>IF('1a-Electricity'!$P$78="no","",ROUND(AD551,4))</f>
        <v>0.54700000000000004</v>
      </c>
      <c r="AG551" s="157">
        <f>IF('1a-Electricity'!$P$79="no","",ROUND(AD551,4))</f>
        <v>0.54700000000000004</v>
      </c>
      <c r="BL551" s="157">
        <f t="shared" si="28"/>
        <v>0.54600000000000037</v>
      </c>
      <c r="BM551" s="157">
        <f>IF('1b-NaturalGas'!$P$87="no","",ROUND(BL551,4))</f>
        <v>0.54600000000000004</v>
      </c>
      <c r="BN551" s="157">
        <f>IF('1b-NaturalGas'!$P$88="no","",ROUND(BL551,4))</f>
        <v>0.54600000000000004</v>
      </c>
      <c r="BO551" s="157">
        <f>IF('1b-NaturalGas'!$P$89="no","",ROUND(BL551,4))</f>
        <v>0.54600000000000004</v>
      </c>
      <c r="BP551" s="157">
        <f>IF('1b-NaturalGas'!$P$90="no","not applicable (based on previous answers)",ROUND(BL551,4))</f>
        <v>0.54600000000000004</v>
      </c>
      <c r="BQ551" s="157">
        <f>IF('1b-NaturalGas'!$P$91="no","not applicable (based on previous answers)",ROUND(BL551,4))</f>
        <v>0.54600000000000004</v>
      </c>
    </row>
    <row r="552" spans="30:69" x14ac:dyDescent="0.25">
      <c r="AD552" s="157">
        <f t="shared" si="27"/>
        <v>0.54800000000000038</v>
      </c>
      <c r="AE552" s="157">
        <f>IF('1a-Electricity'!$P$77="no","",ROUND(AD552,4))</f>
        <v>0.54800000000000004</v>
      </c>
      <c r="AF552" s="157">
        <f>IF('1a-Electricity'!$P$78="no","",ROUND(AD552,4))</f>
        <v>0.54800000000000004</v>
      </c>
      <c r="AG552" s="157">
        <f>IF('1a-Electricity'!$P$79="no","",ROUND(AD552,4))</f>
        <v>0.54800000000000004</v>
      </c>
      <c r="BL552" s="157">
        <f t="shared" si="28"/>
        <v>0.54700000000000037</v>
      </c>
      <c r="BM552" s="157">
        <f>IF('1b-NaturalGas'!$P$87="no","",ROUND(BL552,4))</f>
        <v>0.54700000000000004</v>
      </c>
      <c r="BN552" s="157">
        <f>IF('1b-NaturalGas'!$P$88="no","",ROUND(BL552,4))</f>
        <v>0.54700000000000004</v>
      </c>
      <c r="BO552" s="157">
        <f>IF('1b-NaturalGas'!$P$89="no","",ROUND(BL552,4))</f>
        <v>0.54700000000000004</v>
      </c>
      <c r="BP552" s="157">
        <f>IF('1b-NaturalGas'!$P$90="no","not applicable (based on previous answers)",ROUND(BL552,4))</f>
        <v>0.54700000000000004</v>
      </c>
      <c r="BQ552" s="157">
        <f>IF('1b-NaturalGas'!$P$91="no","not applicable (based on previous answers)",ROUND(BL552,4))</f>
        <v>0.54700000000000004</v>
      </c>
    </row>
    <row r="553" spans="30:69" x14ac:dyDescent="0.25">
      <c r="AD553" s="157">
        <f t="shared" si="27"/>
        <v>0.54900000000000038</v>
      </c>
      <c r="AE553" s="157">
        <f>IF('1a-Electricity'!$P$77="no","",ROUND(AD553,4))</f>
        <v>0.54900000000000004</v>
      </c>
      <c r="AF553" s="157">
        <f>IF('1a-Electricity'!$P$78="no","",ROUND(AD553,4))</f>
        <v>0.54900000000000004</v>
      </c>
      <c r="AG553" s="157">
        <f>IF('1a-Electricity'!$P$79="no","",ROUND(AD553,4))</f>
        <v>0.54900000000000004</v>
      </c>
      <c r="BL553" s="157">
        <f t="shared" si="28"/>
        <v>0.54800000000000038</v>
      </c>
      <c r="BM553" s="157">
        <f>IF('1b-NaturalGas'!$P$87="no","",ROUND(BL553,4))</f>
        <v>0.54800000000000004</v>
      </c>
      <c r="BN553" s="157">
        <f>IF('1b-NaturalGas'!$P$88="no","",ROUND(BL553,4))</f>
        <v>0.54800000000000004</v>
      </c>
      <c r="BO553" s="157">
        <f>IF('1b-NaturalGas'!$P$89="no","",ROUND(BL553,4))</f>
        <v>0.54800000000000004</v>
      </c>
      <c r="BP553" s="157">
        <f>IF('1b-NaturalGas'!$P$90="no","not applicable (based on previous answers)",ROUND(BL553,4))</f>
        <v>0.54800000000000004</v>
      </c>
      <c r="BQ553" s="157">
        <f>IF('1b-NaturalGas'!$P$91="no","not applicable (based on previous answers)",ROUND(BL553,4))</f>
        <v>0.54800000000000004</v>
      </c>
    </row>
    <row r="554" spans="30:69" x14ac:dyDescent="0.25">
      <c r="AD554" s="157">
        <f t="shared" si="27"/>
        <v>0.55000000000000038</v>
      </c>
      <c r="AE554" s="157">
        <f>IF('1a-Electricity'!$P$77="no","",ROUND(AD554,4))</f>
        <v>0.55000000000000004</v>
      </c>
      <c r="AF554" s="157">
        <f>IF('1a-Electricity'!$P$78="no","",ROUND(AD554,4))</f>
        <v>0.55000000000000004</v>
      </c>
      <c r="AG554" s="157">
        <f>IF('1a-Electricity'!$P$79="no","",ROUND(AD554,4))</f>
        <v>0.55000000000000004</v>
      </c>
      <c r="BL554" s="157">
        <f t="shared" si="28"/>
        <v>0.54900000000000038</v>
      </c>
      <c r="BM554" s="157">
        <f>IF('1b-NaturalGas'!$P$87="no","",ROUND(BL554,4))</f>
        <v>0.54900000000000004</v>
      </c>
      <c r="BN554" s="157">
        <f>IF('1b-NaturalGas'!$P$88="no","",ROUND(BL554,4))</f>
        <v>0.54900000000000004</v>
      </c>
      <c r="BO554" s="157">
        <f>IF('1b-NaturalGas'!$P$89="no","",ROUND(BL554,4))</f>
        <v>0.54900000000000004</v>
      </c>
      <c r="BP554" s="157">
        <f>IF('1b-NaturalGas'!$P$90="no","not applicable (based on previous answers)",ROUND(BL554,4))</f>
        <v>0.54900000000000004</v>
      </c>
      <c r="BQ554" s="157">
        <f>IF('1b-NaturalGas'!$P$91="no","not applicable (based on previous answers)",ROUND(BL554,4))</f>
        <v>0.54900000000000004</v>
      </c>
    </row>
    <row r="555" spans="30:69" x14ac:dyDescent="0.25">
      <c r="AD555" s="157">
        <f t="shared" si="27"/>
        <v>0.55100000000000038</v>
      </c>
      <c r="AE555" s="157">
        <f>IF('1a-Electricity'!$P$77="no","",ROUND(AD555,4))</f>
        <v>0.55100000000000005</v>
      </c>
      <c r="AF555" s="157">
        <f>IF('1a-Electricity'!$P$78="no","",ROUND(AD555,4))</f>
        <v>0.55100000000000005</v>
      </c>
      <c r="AG555" s="157">
        <f>IF('1a-Electricity'!$P$79="no","",ROUND(AD555,4))</f>
        <v>0.55100000000000005</v>
      </c>
      <c r="BL555" s="157">
        <f t="shared" si="28"/>
        <v>0.55000000000000038</v>
      </c>
      <c r="BM555" s="157">
        <f>IF('1b-NaturalGas'!$P$87="no","",ROUND(BL555,4))</f>
        <v>0.55000000000000004</v>
      </c>
      <c r="BN555" s="157">
        <f>IF('1b-NaturalGas'!$P$88="no","",ROUND(BL555,4))</f>
        <v>0.55000000000000004</v>
      </c>
      <c r="BO555" s="157">
        <f>IF('1b-NaturalGas'!$P$89="no","",ROUND(BL555,4))</f>
        <v>0.55000000000000004</v>
      </c>
      <c r="BP555" s="157">
        <f>IF('1b-NaturalGas'!$P$90="no","not applicable (based on previous answers)",ROUND(BL555,4))</f>
        <v>0.55000000000000004</v>
      </c>
      <c r="BQ555" s="157">
        <f>IF('1b-NaturalGas'!$P$91="no","not applicable (based on previous answers)",ROUND(BL555,4))</f>
        <v>0.55000000000000004</v>
      </c>
    </row>
    <row r="556" spans="30:69" x14ac:dyDescent="0.25">
      <c r="AD556" s="157">
        <f t="shared" si="27"/>
        <v>0.55200000000000038</v>
      </c>
      <c r="AE556" s="157">
        <f>IF('1a-Electricity'!$P$77="no","",ROUND(AD556,4))</f>
        <v>0.55200000000000005</v>
      </c>
      <c r="AF556" s="157">
        <f>IF('1a-Electricity'!$P$78="no","",ROUND(AD556,4))</f>
        <v>0.55200000000000005</v>
      </c>
      <c r="AG556" s="157">
        <f>IF('1a-Electricity'!$P$79="no","",ROUND(AD556,4))</f>
        <v>0.55200000000000005</v>
      </c>
      <c r="BL556" s="157">
        <f t="shared" si="28"/>
        <v>0.55100000000000038</v>
      </c>
      <c r="BM556" s="157">
        <f>IF('1b-NaturalGas'!$P$87="no","",ROUND(BL556,4))</f>
        <v>0.55100000000000005</v>
      </c>
      <c r="BN556" s="157">
        <f>IF('1b-NaturalGas'!$P$88="no","",ROUND(BL556,4))</f>
        <v>0.55100000000000005</v>
      </c>
      <c r="BO556" s="157">
        <f>IF('1b-NaturalGas'!$P$89="no","",ROUND(BL556,4))</f>
        <v>0.55100000000000005</v>
      </c>
      <c r="BP556" s="157">
        <f>IF('1b-NaturalGas'!$P$90="no","not applicable (based on previous answers)",ROUND(BL556,4))</f>
        <v>0.55100000000000005</v>
      </c>
      <c r="BQ556" s="157">
        <f>IF('1b-NaturalGas'!$P$91="no","not applicable (based on previous answers)",ROUND(BL556,4))</f>
        <v>0.55100000000000005</v>
      </c>
    </row>
    <row r="557" spans="30:69" x14ac:dyDescent="0.25">
      <c r="AD557" s="157">
        <f t="shared" si="27"/>
        <v>0.55300000000000038</v>
      </c>
      <c r="AE557" s="157">
        <f>IF('1a-Electricity'!$P$77="no","",ROUND(AD557,4))</f>
        <v>0.55300000000000005</v>
      </c>
      <c r="AF557" s="157">
        <f>IF('1a-Electricity'!$P$78="no","",ROUND(AD557,4))</f>
        <v>0.55300000000000005</v>
      </c>
      <c r="AG557" s="157">
        <f>IF('1a-Electricity'!$P$79="no","",ROUND(AD557,4))</f>
        <v>0.55300000000000005</v>
      </c>
      <c r="BL557" s="157">
        <f t="shared" si="28"/>
        <v>0.55200000000000038</v>
      </c>
      <c r="BM557" s="157">
        <f>IF('1b-NaturalGas'!$P$87="no","",ROUND(BL557,4))</f>
        <v>0.55200000000000005</v>
      </c>
      <c r="BN557" s="157">
        <f>IF('1b-NaturalGas'!$P$88="no","",ROUND(BL557,4))</f>
        <v>0.55200000000000005</v>
      </c>
      <c r="BO557" s="157">
        <f>IF('1b-NaturalGas'!$P$89="no","",ROUND(BL557,4))</f>
        <v>0.55200000000000005</v>
      </c>
      <c r="BP557" s="157">
        <f>IF('1b-NaturalGas'!$P$90="no","not applicable (based on previous answers)",ROUND(BL557,4))</f>
        <v>0.55200000000000005</v>
      </c>
      <c r="BQ557" s="157">
        <f>IF('1b-NaturalGas'!$P$91="no","not applicable (based on previous answers)",ROUND(BL557,4))</f>
        <v>0.55200000000000005</v>
      </c>
    </row>
    <row r="558" spans="30:69" x14ac:dyDescent="0.25">
      <c r="AD558" s="157">
        <f t="shared" si="27"/>
        <v>0.55400000000000038</v>
      </c>
      <c r="AE558" s="157">
        <f>IF('1a-Electricity'!$P$77="no","",ROUND(AD558,4))</f>
        <v>0.55400000000000005</v>
      </c>
      <c r="AF558" s="157">
        <f>IF('1a-Electricity'!$P$78="no","",ROUND(AD558,4))</f>
        <v>0.55400000000000005</v>
      </c>
      <c r="AG558" s="157">
        <f>IF('1a-Electricity'!$P$79="no","",ROUND(AD558,4))</f>
        <v>0.55400000000000005</v>
      </c>
      <c r="BL558" s="157">
        <f t="shared" si="28"/>
        <v>0.55300000000000038</v>
      </c>
      <c r="BM558" s="157">
        <f>IF('1b-NaturalGas'!$P$87="no","",ROUND(BL558,4))</f>
        <v>0.55300000000000005</v>
      </c>
      <c r="BN558" s="157">
        <f>IF('1b-NaturalGas'!$P$88="no","",ROUND(BL558,4))</f>
        <v>0.55300000000000005</v>
      </c>
      <c r="BO558" s="157">
        <f>IF('1b-NaturalGas'!$P$89="no","",ROUND(BL558,4))</f>
        <v>0.55300000000000005</v>
      </c>
      <c r="BP558" s="157">
        <f>IF('1b-NaturalGas'!$P$90="no","not applicable (based on previous answers)",ROUND(BL558,4))</f>
        <v>0.55300000000000005</v>
      </c>
      <c r="BQ558" s="157">
        <f>IF('1b-NaturalGas'!$P$91="no","not applicable (based on previous answers)",ROUND(BL558,4))</f>
        <v>0.55300000000000005</v>
      </c>
    </row>
    <row r="559" spans="30:69" x14ac:dyDescent="0.25">
      <c r="AD559" s="157">
        <f t="shared" si="27"/>
        <v>0.55500000000000038</v>
      </c>
      <c r="AE559" s="157">
        <f>IF('1a-Electricity'!$P$77="no","",ROUND(AD559,4))</f>
        <v>0.55500000000000005</v>
      </c>
      <c r="AF559" s="157">
        <f>IF('1a-Electricity'!$P$78="no","",ROUND(AD559,4))</f>
        <v>0.55500000000000005</v>
      </c>
      <c r="AG559" s="157">
        <f>IF('1a-Electricity'!$P$79="no","",ROUND(AD559,4))</f>
        <v>0.55500000000000005</v>
      </c>
      <c r="BL559" s="157">
        <f t="shared" si="28"/>
        <v>0.55400000000000038</v>
      </c>
      <c r="BM559" s="157">
        <f>IF('1b-NaturalGas'!$P$87="no","",ROUND(BL559,4))</f>
        <v>0.55400000000000005</v>
      </c>
      <c r="BN559" s="157">
        <f>IF('1b-NaturalGas'!$P$88="no","",ROUND(BL559,4))</f>
        <v>0.55400000000000005</v>
      </c>
      <c r="BO559" s="157">
        <f>IF('1b-NaturalGas'!$P$89="no","",ROUND(BL559,4))</f>
        <v>0.55400000000000005</v>
      </c>
      <c r="BP559" s="157">
        <f>IF('1b-NaturalGas'!$P$90="no","not applicable (based on previous answers)",ROUND(BL559,4))</f>
        <v>0.55400000000000005</v>
      </c>
      <c r="BQ559" s="157">
        <f>IF('1b-NaturalGas'!$P$91="no","not applicable (based on previous answers)",ROUND(BL559,4))</f>
        <v>0.55400000000000005</v>
      </c>
    </row>
    <row r="560" spans="30:69" x14ac:dyDescent="0.25">
      <c r="AD560" s="157">
        <f t="shared" si="27"/>
        <v>0.55600000000000038</v>
      </c>
      <c r="AE560" s="157">
        <f>IF('1a-Electricity'!$P$77="no","",ROUND(AD560,4))</f>
        <v>0.55600000000000005</v>
      </c>
      <c r="AF560" s="157">
        <f>IF('1a-Electricity'!$P$78="no","",ROUND(AD560,4))</f>
        <v>0.55600000000000005</v>
      </c>
      <c r="AG560" s="157">
        <f>IF('1a-Electricity'!$P$79="no","",ROUND(AD560,4))</f>
        <v>0.55600000000000005</v>
      </c>
      <c r="BL560" s="157">
        <f t="shared" si="28"/>
        <v>0.55500000000000038</v>
      </c>
      <c r="BM560" s="157">
        <f>IF('1b-NaturalGas'!$P$87="no","",ROUND(BL560,4))</f>
        <v>0.55500000000000005</v>
      </c>
      <c r="BN560" s="157">
        <f>IF('1b-NaturalGas'!$P$88="no","",ROUND(BL560,4))</f>
        <v>0.55500000000000005</v>
      </c>
      <c r="BO560" s="157">
        <f>IF('1b-NaturalGas'!$P$89="no","",ROUND(BL560,4))</f>
        <v>0.55500000000000005</v>
      </c>
      <c r="BP560" s="157">
        <f>IF('1b-NaturalGas'!$P$90="no","not applicable (based on previous answers)",ROUND(BL560,4))</f>
        <v>0.55500000000000005</v>
      </c>
      <c r="BQ560" s="157">
        <f>IF('1b-NaturalGas'!$P$91="no","not applicable (based on previous answers)",ROUND(BL560,4))</f>
        <v>0.55500000000000005</v>
      </c>
    </row>
    <row r="561" spans="30:69" x14ac:dyDescent="0.25">
      <c r="AD561" s="157">
        <f t="shared" si="27"/>
        <v>0.55700000000000038</v>
      </c>
      <c r="AE561" s="157">
        <f>IF('1a-Electricity'!$P$77="no","",ROUND(AD561,4))</f>
        <v>0.55700000000000005</v>
      </c>
      <c r="AF561" s="157">
        <f>IF('1a-Electricity'!$P$78="no","",ROUND(AD561,4))</f>
        <v>0.55700000000000005</v>
      </c>
      <c r="AG561" s="157">
        <f>IF('1a-Electricity'!$P$79="no","",ROUND(AD561,4))</f>
        <v>0.55700000000000005</v>
      </c>
      <c r="BL561" s="157">
        <f t="shared" si="28"/>
        <v>0.55600000000000038</v>
      </c>
      <c r="BM561" s="157">
        <f>IF('1b-NaturalGas'!$P$87="no","",ROUND(BL561,4))</f>
        <v>0.55600000000000005</v>
      </c>
      <c r="BN561" s="157">
        <f>IF('1b-NaturalGas'!$P$88="no","",ROUND(BL561,4))</f>
        <v>0.55600000000000005</v>
      </c>
      <c r="BO561" s="157">
        <f>IF('1b-NaturalGas'!$P$89="no","",ROUND(BL561,4))</f>
        <v>0.55600000000000005</v>
      </c>
      <c r="BP561" s="157">
        <f>IF('1b-NaturalGas'!$P$90="no","not applicable (based on previous answers)",ROUND(BL561,4))</f>
        <v>0.55600000000000005</v>
      </c>
      <c r="BQ561" s="157">
        <f>IF('1b-NaturalGas'!$P$91="no","not applicable (based on previous answers)",ROUND(BL561,4))</f>
        <v>0.55600000000000005</v>
      </c>
    </row>
    <row r="562" spans="30:69" x14ac:dyDescent="0.25">
      <c r="AD562" s="157">
        <f t="shared" si="27"/>
        <v>0.55800000000000038</v>
      </c>
      <c r="AE562" s="157">
        <f>IF('1a-Electricity'!$P$77="no","",ROUND(AD562,4))</f>
        <v>0.55800000000000005</v>
      </c>
      <c r="AF562" s="157">
        <f>IF('1a-Electricity'!$P$78="no","",ROUND(AD562,4))</f>
        <v>0.55800000000000005</v>
      </c>
      <c r="AG562" s="157">
        <f>IF('1a-Electricity'!$P$79="no","",ROUND(AD562,4))</f>
        <v>0.55800000000000005</v>
      </c>
      <c r="BL562" s="157">
        <f t="shared" si="28"/>
        <v>0.55700000000000038</v>
      </c>
      <c r="BM562" s="157">
        <f>IF('1b-NaturalGas'!$P$87="no","",ROUND(BL562,4))</f>
        <v>0.55700000000000005</v>
      </c>
      <c r="BN562" s="157">
        <f>IF('1b-NaturalGas'!$P$88="no","",ROUND(BL562,4))</f>
        <v>0.55700000000000005</v>
      </c>
      <c r="BO562" s="157">
        <f>IF('1b-NaturalGas'!$P$89="no","",ROUND(BL562,4))</f>
        <v>0.55700000000000005</v>
      </c>
      <c r="BP562" s="157">
        <f>IF('1b-NaturalGas'!$P$90="no","not applicable (based on previous answers)",ROUND(BL562,4))</f>
        <v>0.55700000000000005</v>
      </c>
      <c r="BQ562" s="157">
        <f>IF('1b-NaturalGas'!$P$91="no","not applicable (based on previous answers)",ROUND(BL562,4))</f>
        <v>0.55700000000000005</v>
      </c>
    </row>
    <row r="563" spans="30:69" x14ac:dyDescent="0.25">
      <c r="AD563" s="157">
        <f t="shared" si="27"/>
        <v>0.55900000000000039</v>
      </c>
      <c r="AE563" s="157">
        <f>IF('1a-Electricity'!$P$77="no","",ROUND(AD563,4))</f>
        <v>0.55900000000000005</v>
      </c>
      <c r="AF563" s="157">
        <f>IF('1a-Electricity'!$P$78="no","",ROUND(AD563,4))</f>
        <v>0.55900000000000005</v>
      </c>
      <c r="AG563" s="157">
        <f>IF('1a-Electricity'!$P$79="no","",ROUND(AD563,4))</f>
        <v>0.55900000000000005</v>
      </c>
      <c r="BL563" s="157">
        <f t="shared" si="28"/>
        <v>0.55800000000000038</v>
      </c>
      <c r="BM563" s="157">
        <f>IF('1b-NaturalGas'!$P$87="no","",ROUND(BL563,4))</f>
        <v>0.55800000000000005</v>
      </c>
      <c r="BN563" s="157">
        <f>IF('1b-NaturalGas'!$P$88="no","",ROUND(BL563,4))</f>
        <v>0.55800000000000005</v>
      </c>
      <c r="BO563" s="157">
        <f>IF('1b-NaturalGas'!$P$89="no","",ROUND(BL563,4))</f>
        <v>0.55800000000000005</v>
      </c>
      <c r="BP563" s="157">
        <f>IF('1b-NaturalGas'!$P$90="no","not applicable (based on previous answers)",ROUND(BL563,4))</f>
        <v>0.55800000000000005</v>
      </c>
      <c r="BQ563" s="157">
        <f>IF('1b-NaturalGas'!$P$91="no","not applicable (based on previous answers)",ROUND(BL563,4))</f>
        <v>0.55800000000000005</v>
      </c>
    </row>
    <row r="564" spans="30:69" x14ac:dyDescent="0.25">
      <c r="AD564" s="157">
        <f t="shared" si="27"/>
        <v>0.56000000000000039</v>
      </c>
      <c r="AE564" s="157">
        <f>IF('1a-Electricity'!$P$77="no","",ROUND(AD564,4))</f>
        <v>0.56000000000000005</v>
      </c>
      <c r="AF564" s="157">
        <f>IF('1a-Electricity'!$P$78="no","",ROUND(AD564,4))</f>
        <v>0.56000000000000005</v>
      </c>
      <c r="AG564" s="157">
        <f>IF('1a-Electricity'!$P$79="no","",ROUND(AD564,4))</f>
        <v>0.56000000000000005</v>
      </c>
      <c r="BL564" s="157">
        <f t="shared" si="28"/>
        <v>0.55900000000000039</v>
      </c>
      <c r="BM564" s="157">
        <f>IF('1b-NaturalGas'!$P$87="no","",ROUND(BL564,4))</f>
        <v>0.55900000000000005</v>
      </c>
      <c r="BN564" s="157">
        <f>IF('1b-NaturalGas'!$P$88="no","",ROUND(BL564,4))</f>
        <v>0.55900000000000005</v>
      </c>
      <c r="BO564" s="157">
        <f>IF('1b-NaturalGas'!$P$89="no","",ROUND(BL564,4))</f>
        <v>0.55900000000000005</v>
      </c>
      <c r="BP564" s="157">
        <f>IF('1b-NaturalGas'!$P$90="no","not applicable (based on previous answers)",ROUND(BL564,4))</f>
        <v>0.55900000000000005</v>
      </c>
      <c r="BQ564" s="157">
        <f>IF('1b-NaturalGas'!$P$91="no","not applicable (based on previous answers)",ROUND(BL564,4))</f>
        <v>0.55900000000000005</v>
      </c>
    </row>
    <row r="565" spans="30:69" x14ac:dyDescent="0.25">
      <c r="AD565" s="157">
        <f t="shared" si="27"/>
        <v>0.56100000000000039</v>
      </c>
      <c r="AE565" s="157">
        <f>IF('1a-Electricity'!$P$77="no","",ROUND(AD565,4))</f>
        <v>0.56100000000000005</v>
      </c>
      <c r="AF565" s="157">
        <f>IF('1a-Electricity'!$P$78="no","",ROUND(AD565,4))</f>
        <v>0.56100000000000005</v>
      </c>
      <c r="AG565" s="157">
        <f>IF('1a-Electricity'!$P$79="no","",ROUND(AD565,4))</f>
        <v>0.56100000000000005</v>
      </c>
      <c r="BL565" s="157">
        <f t="shared" si="28"/>
        <v>0.56000000000000039</v>
      </c>
      <c r="BM565" s="157">
        <f>IF('1b-NaturalGas'!$P$87="no","",ROUND(BL565,4))</f>
        <v>0.56000000000000005</v>
      </c>
      <c r="BN565" s="157">
        <f>IF('1b-NaturalGas'!$P$88="no","",ROUND(BL565,4))</f>
        <v>0.56000000000000005</v>
      </c>
      <c r="BO565" s="157">
        <f>IF('1b-NaturalGas'!$P$89="no","",ROUND(BL565,4))</f>
        <v>0.56000000000000005</v>
      </c>
      <c r="BP565" s="157">
        <f>IF('1b-NaturalGas'!$P$90="no","not applicable (based on previous answers)",ROUND(BL565,4))</f>
        <v>0.56000000000000005</v>
      </c>
      <c r="BQ565" s="157">
        <f>IF('1b-NaturalGas'!$P$91="no","not applicable (based on previous answers)",ROUND(BL565,4))</f>
        <v>0.56000000000000005</v>
      </c>
    </row>
    <row r="566" spans="30:69" x14ac:dyDescent="0.25">
      <c r="AD566" s="157">
        <f t="shared" si="27"/>
        <v>0.56200000000000039</v>
      </c>
      <c r="AE566" s="157">
        <f>IF('1a-Electricity'!$P$77="no","",ROUND(AD566,4))</f>
        <v>0.56200000000000006</v>
      </c>
      <c r="AF566" s="157">
        <f>IF('1a-Electricity'!$P$78="no","",ROUND(AD566,4))</f>
        <v>0.56200000000000006</v>
      </c>
      <c r="AG566" s="157">
        <f>IF('1a-Electricity'!$P$79="no","",ROUND(AD566,4))</f>
        <v>0.56200000000000006</v>
      </c>
      <c r="BL566" s="157">
        <f t="shared" si="28"/>
        <v>0.56100000000000039</v>
      </c>
      <c r="BM566" s="157">
        <f>IF('1b-NaturalGas'!$P$87="no","",ROUND(BL566,4))</f>
        <v>0.56100000000000005</v>
      </c>
      <c r="BN566" s="157">
        <f>IF('1b-NaturalGas'!$P$88="no","",ROUND(BL566,4))</f>
        <v>0.56100000000000005</v>
      </c>
      <c r="BO566" s="157">
        <f>IF('1b-NaturalGas'!$P$89="no","",ROUND(BL566,4))</f>
        <v>0.56100000000000005</v>
      </c>
      <c r="BP566" s="157">
        <f>IF('1b-NaturalGas'!$P$90="no","not applicable (based on previous answers)",ROUND(BL566,4))</f>
        <v>0.56100000000000005</v>
      </c>
      <c r="BQ566" s="157">
        <f>IF('1b-NaturalGas'!$P$91="no","not applicable (based on previous answers)",ROUND(BL566,4))</f>
        <v>0.56100000000000005</v>
      </c>
    </row>
    <row r="567" spans="30:69" x14ac:dyDescent="0.25">
      <c r="AD567" s="157">
        <f t="shared" si="27"/>
        <v>0.56300000000000039</v>
      </c>
      <c r="AE567" s="157">
        <f>IF('1a-Electricity'!$P$77="no","",ROUND(AD567,4))</f>
        <v>0.56299999999999994</v>
      </c>
      <c r="AF567" s="157">
        <f>IF('1a-Electricity'!$P$78="no","",ROUND(AD567,4))</f>
        <v>0.56299999999999994</v>
      </c>
      <c r="AG567" s="157">
        <f>IF('1a-Electricity'!$P$79="no","",ROUND(AD567,4))</f>
        <v>0.56299999999999994</v>
      </c>
      <c r="BL567" s="157">
        <f t="shared" si="28"/>
        <v>0.56200000000000039</v>
      </c>
      <c r="BM567" s="157">
        <f>IF('1b-NaturalGas'!$P$87="no","",ROUND(BL567,4))</f>
        <v>0.56200000000000006</v>
      </c>
      <c r="BN567" s="157">
        <f>IF('1b-NaturalGas'!$P$88="no","",ROUND(BL567,4))</f>
        <v>0.56200000000000006</v>
      </c>
      <c r="BO567" s="157">
        <f>IF('1b-NaturalGas'!$P$89="no","",ROUND(BL567,4))</f>
        <v>0.56200000000000006</v>
      </c>
      <c r="BP567" s="157">
        <f>IF('1b-NaturalGas'!$P$90="no","not applicable (based on previous answers)",ROUND(BL567,4))</f>
        <v>0.56200000000000006</v>
      </c>
      <c r="BQ567" s="157">
        <f>IF('1b-NaturalGas'!$P$91="no","not applicable (based on previous answers)",ROUND(BL567,4))</f>
        <v>0.56200000000000006</v>
      </c>
    </row>
    <row r="568" spans="30:69" x14ac:dyDescent="0.25">
      <c r="AD568" s="157">
        <f t="shared" si="27"/>
        <v>0.56400000000000039</v>
      </c>
      <c r="AE568" s="157">
        <f>IF('1a-Electricity'!$P$77="no","",ROUND(AD568,4))</f>
        <v>0.56399999999999995</v>
      </c>
      <c r="AF568" s="157">
        <f>IF('1a-Electricity'!$P$78="no","",ROUND(AD568,4))</f>
        <v>0.56399999999999995</v>
      </c>
      <c r="AG568" s="157">
        <f>IF('1a-Electricity'!$P$79="no","",ROUND(AD568,4))</f>
        <v>0.56399999999999995</v>
      </c>
      <c r="BL568" s="157">
        <f t="shared" si="28"/>
        <v>0.56300000000000039</v>
      </c>
      <c r="BM568" s="157">
        <f>IF('1b-NaturalGas'!$P$87="no","",ROUND(BL568,4))</f>
        <v>0.56299999999999994</v>
      </c>
      <c r="BN568" s="157">
        <f>IF('1b-NaturalGas'!$P$88="no","",ROUND(BL568,4))</f>
        <v>0.56299999999999994</v>
      </c>
      <c r="BO568" s="157">
        <f>IF('1b-NaturalGas'!$P$89="no","",ROUND(BL568,4))</f>
        <v>0.56299999999999994</v>
      </c>
      <c r="BP568" s="157">
        <f>IF('1b-NaturalGas'!$P$90="no","not applicable (based on previous answers)",ROUND(BL568,4))</f>
        <v>0.56299999999999994</v>
      </c>
      <c r="BQ568" s="157">
        <f>IF('1b-NaturalGas'!$P$91="no","not applicable (based on previous answers)",ROUND(BL568,4))</f>
        <v>0.56299999999999994</v>
      </c>
    </row>
    <row r="569" spans="30:69" x14ac:dyDescent="0.25">
      <c r="AD569" s="157">
        <f t="shared" si="27"/>
        <v>0.56500000000000039</v>
      </c>
      <c r="AE569" s="157">
        <f>IF('1a-Electricity'!$P$77="no","",ROUND(AD569,4))</f>
        <v>0.56499999999999995</v>
      </c>
      <c r="AF569" s="157">
        <f>IF('1a-Electricity'!$P$78="no","",ROUND(AD569,4))</f>
        <v>0.56499999999999995</v>
      </c>
      <c r="AG569" s="157">
        <f>IF('1a-Electricity'!$P$79="no","",ROUND(AD569,4))</f>
        <v>0.56499999999999995</v>
      </c>
      <c r="BL569" s="157">
        <f t="shared" si="28"/>
        <v>0.56400000000000039</v>
      </c>
      <c r="BM569" s="157">
        <f>IF('1b-NaturalGas'!$P$87="no","",ROUND(BL569,4))</f>
        <v>0.56399999999999995</v>
      </c>
      <c r="BN569" s="157">
        <f>IF('1b-NaturalGas'!$P$88="no","",ROUND(BL569,4))</f>
        <v>0.56399999999999995</v>
      </c>
      <c r="BO569" s="157">
        <f>IF('1b-NaturalGas'!$P$89="no","",ROUND(BL569,4))</f>
        <v>0.56399999999999995</v>
      </c>
      <c r="BP569" s="157">
        <f>IF('1b-NaturalGas'!$P$90="no","not applicable (based on previous answers)",ROUND(BL569,4))</f>
        <v>0.56399999999999995</v>
      </c>
      <c r="BQ569" s="157">
        <f>IF('1b-NaturalGas'!$P$91="no","not applicable (based on previous answers)",ROUND(BL569,4))</f>
        <v>0.56399999999999995</v>
      </c>
    </row>
    <row r="570" spans="30:69" x14ac:dyDescent="0.25">
      <c r="AD570" s="157">
        <f t="shared" si="27"/>
        <v>0.56600000000000039</v>
      </c>
      <c r="AE570" s="157">
        <f>IF('1a-Electricity'!$P$77="no","",ROUND(AD570,4))</f>
        <v>0.56599999999999995</v>
      </c>
      <c r="AF570" s="157">
        <f>IF('1a-Electricity'!$P$78="no","",ROUND(AD570,4))</f>
        <v>0.56599999999999995</v>
      </c>
      <c r="AG570" s="157">
        <f>IF('1a-Electricity'!$P$79="no","",ROUND(AD570,4))</f>
        <v>0.56599999999999995</v>
      </c>
      <c r="BL570" s="157">
        <f t="shared" si="28"/>
        <v>0.56500000000000039</v>
      </c>
      <c r="BM570" s="157">
        <f>IF('1b-NaturalGas'!$P$87="no","",ROUND(BL570,4))</f>
        <v>0.56499999999999995</v>
      </c>
      <c r="BN570" s="157">
        <f>IF('1b-NaturalGas'!$P$88="no","",ROUND(BL570,4))</f>
        <v>0.56499999999999995</v>
      </c>
      <c r="BO570" s="157">
        <f>IF('1b-NaturalGas'!$P$89="no","",ROUND(BL570,4))</f>
        <v>0.56499999999999995</v>
      </c>
      <c r="BP570" s="157">
        <f>IF('1b-NaturalGas'!$P$90="no","not applicable (based on previous answers)",ROUND(BL570,4))</f>
        <v>0.56499999999999995</v>
      </c>
      <c r="BQ570" s="157">
        <f>IF('1b-NaturalGas'!$P$91="no","not applicable (based on previous answers)",ROUND(BL570,4))</f>
        <v>0.56499999999999995</v>
      </c>
    </row>
    <row r="571" spans="30:69" x14ac:dyDescent="0.25">
      <c r="AD571" s="157">
        <f t="shared" si="27"/>
        <v>0.56700000000000039</v>
      </c>
      <c r="AE571" s="157">
        <f>IF('1a-Electricity'!$P$77="no","",ROUND(AD571,4))</f>
        <v>0.56699999999999995</v>
      </c>
      <c r="AF571" s="157">
        <f>IF('1a-Electricity'!$P$78="no","",ROUND(AD571,4))</f>
        <v>0.56699999999999995</v>
      </c>
      <c r="AG571" s="157">
        <f>IF('1a-Electricity'!$P$79="no","",ROUND(AD571,4))</f>
        <v>0.56699999999999995</v>
      </c>
      <c r="BL571" s="157">
        <f t="shared" si="28"/>
        <v>0.56600000000000039</v>
      </c>
      <c r="BM571" s="157">
        <f>IF('1b-NaturalGas'!$P$87="no","",ROUND(BL571,4))</f>
        <v>0.56599999999999995</v>
      </c>
      <c r="BN571" s="157">
        <f>IF('1b-NaturalGas'!$P$88="no","",ROUND(BL571,4))</f>
        <v>0.56599999999999995</v>
      </c>
      <c r="BO571" s="157">
        <f>IF('1b-NaturalGas'!$P$89="no","",ROUND(BL571,4))</f>
        <v>0.56599999999999995</v>
      </c>
      <c r="BP571" s="157">
        <f>IF('1b-NaturalGas'!$P$90="no","not applicable (based on previous answers)",ROUND(BL571,4))</f>
        <v>0.56599999999999995</v>
      </c>
      <c r="BQ571" s="157">
        <f>IF('1b-NaturalGas'!$P$91="no","not applicable (based on previous answers)",ROUND(BL571,4))</f>
        <v>0.56599999999999995</v>
      </c>
    </row>
    <row r="572" spans="30:69" x14ac:dyDescent="0.25">
      <c r="AD572" s="157">
        <f t="shared" si="27"/>
        <v>0.56800000000000039</v>
      </c>
      <c r="AE572" s="157">
        <f>IF('1a-Electricity'!$P$77="no","",ROUND(AD572,4))</f>
        <v>0.56799999999999995</v>
      </c>
      <c r="AF572" s="157">
        <f>IF('1a-Electricity'!$P$78="no","",ROUND(AD572,4))</f>
        <v>0.56799999999999995</v>
      </c>
      <c r="AG572" s="157">
        <f>IF('1a-Electricity'!$P$79="no","",ROUND(AD572,4))</f>
        <v>0.56799999999999995</v>
      </c>
      <c r="BL572" s="157">
        <f t="shared" si="28"/>
        <v>0.56700000000000039</v>
      </c>
      <c r="BM572" s="157">
        <f>IF('1b-NaturalGas'!$P$87="no","",ROUND(BL572,4))</f>
        <v>0.56699999999999995</v>
      </c>
      <c r="BN572" s="157">
        <f>IF('1b-NaturalGas'!$P$88="no","",ROUND(BL572,4))</f>
        <v>0.56699999999999995</v>
      </c>
      <c r="BO572" s="157">
        <f>IF('1b-NaturalGas'!$P$89="no","",ROUND(BL572,4))</f>
        <v>0.56699999999999995</v>
      </c>
      <c r="BP572" s="157">
        <f>IF('1b-NaturalGas'!$P$90="no","not applicable (based on previous answers)",ROUND(BL572,4))</f>
        <v>0.56699999999999995</v>
      </c>
      <c r="BQ572" s="157">
        <f>IF('1b-NaturalGas'!$P$91="no","not applicable (based on previous answers)",ROUND(BL572,4))</f>
        <v>0.56699999999999995</v>
      </c>
    </row>
    <row r="573" spans="30:69" x14ac:dyDescent="0.25">
      <c r="AD573" s="157">
        <f t="shared" ref="AD573:AD636" si="29">AD572+0.001</f>
        <v>0.56900000000000039</v>
      </c>
      <c r="AE573" s="157">
        <f>IF('1a-Electricity'!$P$77="no","",ROUND(AD573,4))</f>
        <v>0.56899999999999995</v>
      </c>
      <c r="AF573" s="157">
        <f>IF('1a-Electricity'!$P$78="no","",ROUND(AD573,4))</f>
        <v>0.56899999999999995</v>
      </c>
      <c r="AG573" s="157">
        <f>IF('1a-Electricity'!$P$79="no","",ROUND(AD573,4))</f>
        <v>0.56899999999999995</v>
      </c>
      <c r="BL573" s="157">
        <f t="shared" si="28"/>
        <v>0.56800000000000039</v>
      </c>
      <c r="BM573" s="157">
        <f>IF('1b-NaturalGas'!$P$87="no","",ROUND(BL573,4))</f>
        <v>0.56799999999999995</v>
      </c>
      <c r="BN573" s="157">
        <f>IF('1b-NaturalGas'!$P$88="no","",ROUND(BL573,4))</f>
        <v>0.56799999999999995</v>
      </c>
      <c r="BO573" s="157">
        <f>IF('1b-NaturalGas'!$P$89="no","",ROUND(BL573,4))</f>
        <v>0.56799999999999995</v>
      </c>
      <c r="BP573" s="157">
        <f>IF('1b-NaturalGas'!$P$90="no","not applicable (based on previous answers)",ROUND(BL573,4))</f>
        <v>0.56799999999999995</v>
      </c>
      <c r="BQ573" s="157">
        <f>IF('1b-NaturalGas'!$P$91="no","not applicable (based on previous answers)",ROUND(BL573,4))</f>
        <v>0.56799999999999995</v>
      </c>
    </row>
    <row r="574" spans="30:69" x14ac:dyDescent="0.25">
      <c r="AD574" s="157">
        <f t="shared" si="29"/>
        <v>0.5700000000000004</v>
      </c>
      <c r="AE574" s="157">
        <f>IF('1a-Electricity'!$P$77="no","",ROUND(AD574,4))</f>
        <v>0.56999999999999995</v>
      </c>
      <c r="AF574" s="157">
        <f>IF('1a-Electricity'!$P$78="no","",ROUND(AD574,4))</f>
        <v>0.56999999999999995</v>
      </c>
      <c r="AG574" s="157">
        <f>IF('1a-Electricity'!$P$79="no","",ROUND(AD574,4))</f>
        <v>0.56999999999999995</v>
      </c>
      <c r="BL574" s="157">
        <f t="shared" ref="BL574:BL637" si="30">BL573+0.001</f>
        <v>0.56900000000000039</v>
      </c>
      <c r="BM574" s="157">
        <f>IF('1b-NaturalGas'!$P$87="no","",ROUND(BL574,4))</f>
        <v>0.56899999999999995</v>
      </c>
      <c r="BN574" s="157">
        <f>IF('1b-NaturalGas'!$P$88="no","",ROUND(BL574,4))</f>
        <v>0.56899999999999995</v>
      </c>
      <c r="BO574" s="157">
        <f>IF('1b-NaturalGas'!$P$89="no","",ROUND(BL574,4))</f>
        <v>0.56899999999999995</v>
      </c>
      <c r="BP574" s="157">
        <f>IF('1b-NaturalGas'!$P$90="no","not applicable (based on previous answers)",ROUND(BL574,4))</f>
        <v>0.56899999999999995</v>
      </c>
      <c r="BQ574" s="157">
        <f>IF('1b-NaturalGas'!$P$91="no","not applicable (based on previous answers)",ROUND(BL574,4))</f>
        <v>0.56899999999999995</v>
      </c>
    </row>
    <row r="575" spans="30:69" x14ac:dyDescent="0.25">
      <c r="AD575" s="157">
        <f t="shared" si="29"/>
        <v>0.5710000000000004</v>
      </c>
      <c r="AE575" s="157">
        <f>IF('1a-Electricity'!$P$77="no","",ROUND(AD575,4))</f>
        <v>0.57099999999999995</v>
      </c>
      <c r="AF575" s="157">
        <f>IF('1a-Electricity'!$P$78="no","",ROUND(AD575,4))</f>
        <v>0.57099999999999995</v>
      </c>
      <c r="AG575" s="157">
        <f>IF('1a-Electricity'!$P$79="no","",ROUND(AD575,4))</f>
        <v>0.57099999999999995</v>
      </c>
      <c r="BL575" s="157">
        <f t="shared" si="30"/>
        <v>0.5700000000000004</v>
      </c>
      <c r="BM575" s="157">
        <f>IF('1b-NaturalGas'!$P$87="no","",ROUND(BL575,4))</f>
        <v>0.56999999999999995</v>
      </c>
      <c r="BN575" s="157">
        <f>IF('1b-NaturalGas'!$P$88="no","",ROUND(BL575,4))</f>
        <v>0.56999999999999995</v>
      </c>
      <c r="BO575" s="157">
        <f>IF('1b-NaturalGas'!$P$89="no","",ROUND(BL575,4))</f>
        <v>0.56999999999999995</v>
      </c>
      <c r="BP575" s="157">
        <f>IF('1b-NaturalGas'!$P$90="no","not applicable (based on previous answers)",ROUND(BL575,4))</f>
        <v>0.56999999999999995</v>
      </c>
      <c r="BQ575" s="157">
        <f>IF('1b-NaturalGas'!$P$91="no","not applicable (based on previous answers)",ROUND(BL575,4))</f>
        <v>0.56999999999999995</v>
      </c>
    </row>
    <row r="576" spans="30:69" x14ac:dyDescent="0.25">
      <c r="AD576" s="157">
        <f t="shared" si="29"/>
        <v>0.5720000000000004</v>
      </c>
      <c r="AE576" s="157">
        <f>IF('1a-Electricity'!$P$77="no","",ROUND(AD576,4))</f>
        <v>0.57199999999999995</v>
      </c>
      <c r="AF576" s="157">
        <f>IF('1a-Electricity'!$P$78="no","",ROUND(AD576,4))</f>
        <v>0.57199999999999995</v>
      </c>
      <c r="AG576" s="157">
        <f>IF('1a-Electricity'!$P$79="no","",ROUND(AD576,4))</f>
        <v>0.57199999999999995</v>
      </c>
      <c r="BL576" s="157">
        <f t="shared" si="30"/>
        <v>0.5710000000000004</v>
      </c>
      <c r="BM576" s="157">
        <f>IF('1b-NaturalGas'!$P$87="no","",ROUND(BL576,4))</f>
        <v>0.57099999999999995</v>
      </c>
      <c r="BN576" s="157">
        <f>IF('1b-NaturalGas'!$P$88="no","",ROUND(BL576,4))</f>
        <v>0.57099999999999995</v>
      </c>
      <c r="BO576" s="157">
        <f>IF('1b-NaturalGas'!$P$89="no","",ROUND(BL576,4))</f>
        <v>0.57099999999999995</v>
      </c>
      <c r="BP576" s="157">
        <f>IF('1b-NaturalGas'!$P$90="no","not applicable (based on previous answers)",ROUND(BL576,4))</f>
        <v>0.57099999999999995</v>
      </c>
      <c r="BQ576" s="157">
        <f>IF('1b-NaturalGas'!$P$91="no","not applicable (based on previous answers)",ROUND(BL576,4))</f>
        <v>0.57099999999999995</v>
      </c>
    </row>
    <row r="577" spans="30:69" x14ac:dyDescent="0.25">
      <c r="AD577" s="157">
        <f t="shared" si="29"/>
        <v>0.5730000000000004</v>
      </c>
      <c r="AE577" s="157">
        <f>IF('1a-Electricity'!$P$77="no","",ROUND(AD577,4))</f>
        <v>0.57299999999999995</v>
      </c>
      <c r="AF577" s="157">
        <f>IF('1a-Electricity'!$P$78="no","",ROUND(AD577,4))</f>
        <v>0.57299999999999995</v>
      </c>
      <c r="AG577" s="157">
        <f>IF('1a-Electricity'!$P$79="no","",ROUND(AD577,4))</f>
        <v>0.57299999999999995</v>
      </c>
      <c r="BL577" s="157">
        <f t="shared" si="30"/>
        <v>0.5720000000000004</v>
      </c>
      <c r="BM577" s="157">
        <f>IF('1b-NaturalGas'!$P$87="no","",ROUND(BL577,4))</f>
        <v>0.57199999999999995</v>
      </c>
      <c r="BN577" s="157">
        <f>IF('1b-NaturalGas'!$P$88="no","",ROUND(BL577,4))</f>
        <v>0.57199999999999995</v>
      </c>
      <c r="BO577" s="157">
        <f>IF('1b-NaturalGas'!$P$89="no","",ROUND(BL577,4))</f>
        <v>0.57199999999999995</v>
      </c>
      <c r="BP577" s="157">
        <f>IF('1b-NaturalGas'!$P$90="no","not applicable (based on previous answers)",ROUND(BL577,4))</f>
        <v>0.57199999999999995</v>
      </c>
      <c r="BQ577" s="157">
        <f>IF('1b-NaturalGas'!$P$91="no","not applicable (based on previous answers)",ROUND(BL577,4))</f>
        <v>0.57199999999999995</v>
      </c>
    </row>
    <row r="578" spans="30:69" x14ac:dyDescent="0.25">
      <c r="AD578" s="157">
        <f t="shared" si="29"/>
        <v>0.5740000000000004</v>
      </c>
      <c r="AE578" s="157">
        <f>IF('1a-Electricity'!$P$77="no","",ROUND(AD578,4))</f>
        <v>0.57399999999999995</v>
      </c>
      <c r="AF578" s="157">
        <f>IF('1a-Electricity'!$P$78="no","",ROUND(AD578,4))</f>
        <v>0.57399999999999995</v>
      </c>
      <c r="AG578" s="157">
        <f>IF('1a-Electricity'!$P$79="no","",ROUND(AD578,4))</f>
        <v>0.57399999999999995</v>
      </c>
      <c r="BL578" s="157">
        <f t="shared" si="30"/>
        <v>0.5730000000000004</v>
      </c>
      <c r="BM578" s="157">
        <f>IF('1b-NaturalGas'!$P$87="no","",ROUND(BL578,4))</f>
        <v>0.57299999999999995</v>
      </c>
      <c r="BN578" s="157">
        <f>IF('1b-NaturalGas'!$P$88="no","",ROUND(BL578,4))</f>
        <v>0.57299999999999995</v>
      </c>
      <c r="BO578" s="157">
        <f>IF('1b-NaturalGas'!$P$89="no","",ROUND(BL578,4))</f>
        <v>0.57299999999999995</v>
      </c>
      <c r="BP578" s="157">
        <f>IF('1b-NaturalGas'!$P$90="no","not applicable (based on previous answers)",ROUND(BL578,4))</f>
        <v>0.57299999999999995</v>
      </c>
      <c r="BQ578" s="157">
        <f>IF('1b-NaturalGas'!$P$91="no","not applicable (based on previous answers)",ROUND(BL578,4))</f>
        <v>0.57299999999999995</v>
      </c>
    </row>
    <row r="579" spans="30:69" x14ac:dyDescent="0.25">
      <c r="AD579" s="157">
        <f t="shared" si="29"/>
        <v>0.5750000000000004</v>
      </c>
      <c r="AE579" s="157">
        <f>IF('1a-Electricity'!$P$77="no","",ROUND(AD579,4))</f>
        <v>0.57499999999999996</v>
      </c>
      <c r="AF579" s="157">
        <f>IF('1a-Electricity'!$P$78="no","",ROUND(AD579,4))</f>
        <v>0.57499999999999996</v>
      </c>
      <c r="AG579" s="157">
        <f>IF('1a-Electricity'!$P$79="no","",ROUND(AD579,4))</f>
        <v>0.57499999999999996</v>
      </c>
      <c r="BL579" s="157">
        <f t="shared" si="30"/>
        <v>0.5740000000000004</v>
      </c>
      <c r="BM579" s="157">
        <f>IF('1b-NaturalGas'!$P$87="no","",ROUND(BL579,4))</f>
        <v>0.57399999999999995</v>
      </c>
      <c r="BN579" s="157">
        <f>IF('1b-NaturalGas'!$P$88="no","",ROUND(BL579,4))</f>
        <v>0.57399999999999995</v>
      </c>
      <c r="BO579" s="157">
        <f>IF('1b-NaturalGas'!$P$89="no","",ROUND(BL579,4))</f>
        <v>0.57399999999999995</v>
      </c>
      <c r="BP579" s="157">
        <f>IF('1b-NaturalGas'!$P$90="no","not applicable (based on previous answers)",ROUND(BL579,4))</f>
        <v>0.57399999999999995</v>
      </c>
      <c r="BQ579" s="157">
        <f>IF('1b-NaturalGas'!$P$91="no","not applicable (based on previous answers)",ROUND(BL579,4))</f>
        <v>0.57399999999999995</v>
      </c>
    </row>
    <row r="580" spans="30:69" x14ac:dyDescent="0.25">
      <c r="AD580" s="157">
        <f t="shared" si="29"/>
        <v>0.5760000000000004</v>
      </c>
      <c r="AE580" s="157">
        <f>IF('1a-Electricity'!$P$77="no","",ROUND(AD580,4))</f>
        <v>0.57599999999999996</v>
      </c>
      <c r="AF580" s="157">
        <f>IF('1a-Electricity'!$P$78="no","",ROUND(AD580,4))</f>
        <v>0.57599999999999996</v>
      </c>
      <c r="AG580" s="157">
        <f>IF('1a-Electricity'!$P$79="no","",ROUND(AD580,4))</f>
        <v>0.57599999999999996</v>
      </c>
      <c r="BL580" s="157">
        <f t="shared" si="30"/>
        <v>0.5750000000000004</v>
      </c>
      <c r="BM580" s="157">
        <f>IF('1b-NaturalGas'!$P$87="no","",ROUND(BL580,4))</f>
        <v>0.57499999999999996</v>
      </c>
      <c r="BN580" s="157">
        <f>IF('1b-NaturalGas'!$P$88="no","",ROUND(BL580,4))</f>
        <v>0.57499999999999996</v>
      </c>
      <c r="BO580" s="157">
        <f>IF('1b-NaturalGas'!$P$89="no","",ROUND(BL580,4))</f>
        <v>0.57499999999999996</v>
      </c>
      <c r="BP580" s="157">
        <f>IF('1b-NaturalGas'!$P$90="no","not applicable (based on previous answers)",ROUND(BL580,4))</f>
        <v>0.57499999999999996</v>
      </c>
      <c r="BQ580" s="157">
        <f>IF('1b-NaturalGas'!$P$91="no","not applicable (based on previous answers)",ROUND(BL580,4))</f>
        <v>0.57499999999999996</v>
      </c>
    </row>
    <row r="581" spans="30:69" x14ac:dyDescent="0.25">
      <c r="AD581" s="157">
        <f t="shared" si="29"/>
        <v>0.5770000000000004</v>
      </c>
      <c r="AE581" s="157">
        <f>IF('1a-Electricity'!$P$77="no","",ROUND(AD581,4))</f>
        <v>0.57699999999999996</v>
      </c>
      <c r="AF581" s="157">
        <f>IF('1a-Electricity'!$P$78="no","",ROUND(AD581,4))</f>
        <v>0.57699999999999996</v>
      </c>
      <c r="AG581" s="157">
        <f>IF('1a-Electricity'!$P$79="no","",ROUND(AD581,4))</f>
        <v>0.57699999999999996</v>
      </c>
      <c r="BL581" s="157">
        <f t="shared" si="30"/>
        <v>0.5760000000000004</v>
      </c>
      <c r="BM581" s="157">
        <f>IF('1b-NaturalGas'!$P$87="no","",ROUND(BL581,4))</f>
        <v>0.57599999999999996</v>
      </c>
      <c r="BN581" s="157">
        <f>IF('1b-NaturalGas'!$P$88="no","",ROUND(BL581,4))</f>
        <v>0.57599999999999996</v>
      </c>
      <c r="BO581" s="157">
        <f>IF('1b-NaturalGas'!$P$89="no","",ROUND(BL581,4))</f>
        <v>0.57599999999999996</v>
      </c>
      <c r="BP581" s="157">
        <f>IF('1b-NaturalGas'!$P$90="no","not applicable (based on previous answers)",ROUND(BL581,4))</f>
        <v>0.57599999999999996</v>
      </c>
      <c r="BQ581" s="157">
        <f>IF('1b-NaturalGas'!$P$91="no","not applicable (based on previous answers)",ROUND(BL581,4))</f>
        <v>0.57599999999999996</v>
      </c>
    </row>
    <row r="582" spans="30:69" x14ac:dyDescent="0.25">
      <c r="AD582" s="157">
        <f t="shared" si="29"/>
        <v>0.5780000000000004</v>
      </c>
      <c r="AE582" s="157">
        <f>IF('1a-Electricity'!$P$77="no","",ROUND(AD582,4))</f>
        <v>0.57799999999999996</v>
      </c>
      <c r="AF582" s="157">
        <f>IF('1a-Electricity'!$P$78="no","",ROUND(AD582,4))</f>
        <v>0.57799999999999996</v>
      </c>
      <c r="AG582" s="157">
        <f>IF('1a-Electricity'!$P$79="no","",ROUND(AD582,4))</f>
        <v>0.57799999999999996</v>
      </c>
      <c r="BL582" s="157">
        <f t="shared" si="30"/>
        <v>0.5770000000000004</v>
      </c>
      <c r="BM582" s="157">
        <f>IF('1b-NaturalGas'!$P$87="no","",ROUND(BL582,4))</f>
        <v>0.57699999999999996</v>
      </c>
      <c r="BN582" s="157">
        <f>IF('1b-NaturalGas'!$P$88="no","",ROUND(BL582,4))</f>
        <v>0.57699999999999996</v>
      </c>
      <c r="BO582" s="157">
        <f>IF('1b-NaturalGas'!$P$89="no","",ROUND(BL582,4))</f>
        <v>0.57699999999999996</v>
      </c>
      <c r="BP582" s="157">
        <f>IF('1b-NaturalGas'!$P$90="no","not applicable (based on previous answers)",ROUND(BL582,4))</f>
        <v>0.57699999999999996</v>
      </c>
      <c r="BQ582" s="157">
        <f>IF('1b-NaturalGas'!$P$91="no","not applicable (based on previous answers)",ROUND(BL582,4))</f>
        <v>0.57699999999999996</v>
      </c>
    </row>
    <row r="583" spans="30:69" x14ac:dyDescent="0.25">
      <c r="AD583" s="157">
        <f t="shared" si="29"/>
        <v>0.5790000000000004</v>
      </c>
      <c r="AE583" s="157">
        <f>IF('1a-Electricity'!$P$77="no","",ROUND(AD583,4))</f>
        <v>0.57899999999999996</v>
      </c>
      <c r="AF583" s="157">
        <f>IF('1a-Electricity'!$P$78="no","",ROUND(AD583,4))</f>
        <v>0.57899999999999996</v>
      </c>
      <c r="AG583" s="157">
        <f>IF('1a-Electricity'!$P$79="no","",ROUND(AD583,4))</f>
        <v>0.57899999999999996</v>
      </c>
      <c r="BL583" s="157">
        <f t="shared" si="30"/>
        <v>0.5780000000000004</v>
      </c>
      <c r="BM583" s="157">
        <f>IF('1b-NaturalGas'!$P$87="no","",ROUND(BL583,4))</f>
        <v>0.57799999999999996</v>
      </c>
      <c r="BN583" s="157">
        <f>IF('1b-NaturalGas'!$P$88="no","",ROUND(BL583,4))</f>
        <v>0.57799999999999996</v>
      </c>
      <c r="BO583" s="157">
        <f>IF('1b-NaturalGas'!$P$89="no","",ROUND(BL583,4))</f>
        <v>0.57799999999999996</v>
      </c>
      <c r="BP583" s="157">
        <f>IF('1b-NaturalGas'!$P$90="no","not applicable (based on previous answers)",ROUND(BL583,4))</f>
        <v>0.57799999999999996</v>
      </c>
      <c r="BQ583" s="157">
        <f>IF('1b-NaturalGas'!$P$91="no","not applicable (based on previous answers)",ROUND(BL583,4))</f>
        <v>0.57799999999999996</v>
      </c>
    </row>
    <row r="584" spans="30:69" x14ac:dyDescent="0.25">
      <c r="AD584" s="157">
        <f t="shared" si="29"/>
        <v>0.5800000000000004</v>
      </c>
      <c r="AE584" s="157">
        <f>IF('1a-Electricity'!$P$77="no","",ROUND(AD584,4))</f>
        <v>0.57999999999999996</v>
      </c>
      <c r="AF584" s="157">
        <f>IF('1a-Electricity'!$P$78="no","",ROUND(AD584,4))</f>
        <v>0.57999999999999996</v>
      </c>
      <c r="AG584" s="157">
        <f>IF('1a-Electricity'!$P$79="no","",ROUND(AD584,4))</f>
        <v>0.57999999999999996</v>
      </c>
      <c r="BL584" s="157">
        <f t="shared" si="30"/>
        <v>0.5790000000000004</v>
      </c>
      <c r="BM584" s="157">
        <f>IF('1b-NaturalGas'!$P$87="no","",ROUND(BL584,4))</f>
        <v>0.57899999999999996</v>
      </c>
      <c r="BN584" s="157">
        <f>IF('1b-NaturalGas'!$P$88="no","",ROUND(BL584,4))</f>
        <v>0.57899999999999996</v>
      </c>
      <c r="BO584" s="157">
        <f>IF('1b-NaturalGas'!$P$89="no","",ROUND(BL584,4))</f>
        <v>0.57899999999999996</v>
      </c>
      <c r="BP584" s="157">
        <f>IF('1b-NaturalGas'!$P$90="no","not applicable (based on previous answers)",ROUND(BL584,4))</f>
        <v>0.57899999999999996</v>
      </c>
      <c r="BQ584" s="157">
        <f>IF('1b-NaturalGas'!$P$91="no","not applicable (based on previous answers)",ROUND(BL584,4))</f>
        <v>0.57899999999999996</v>
      </c>
    </row>
    <row r="585" spans="30:69" x14ac:dyDescent="0.25">
      <c r="AD585" s="157">
        <f t="shared" si="29"/>
        <v>0.58100000000000041</v>
      </c>
      <c r="AE585" s="157">
        <f>IF('1a-Electricity'!$P$77="no","",ROUND(AD585,4))</f>
        <v>0.58099999999999996</v>
      </c>
      <c r="AF585" s="157">
        <f>IF('1a-Electricity'!$P$78="no","",ROUND(AD585,4))</f>
        <v>0.58099999999999996</v>
      </c>
      <c r="AG585" s="157">
        <f>IF('1a-Electricity'!$P$79="no","",ROUND(AD585,4))</f>
        <v>0.58099999999999996</v>
      </c>
      <c r="BL585" s="157">
        <f t="shared" si="30"/>
        <v>0.5800000000000004</v>
      </c>
      <c r="BM585" s="157">
        <f>IF('1b-NaturalGas'!$P$87="no","",ROUND(BL585,4))</f>
        <v>0.57999999999999996</v>
      </c>
      <c r="BN585" s="157">
        <f>IF('1b-NaturalGas'!$P$88="no","",ROUND(BL585,4))</f>
        <v>0.57999999999999996</v>
      </c>
      <c r="BO585" s="157">
        <f>IF('1b-NaturalGas'!$P$89="no","",ROUND(BL585,4))</f>
        <v>0.57999999999999996</v>
      </c>
      <c r="BP585" s="157">
        <f>IF('1b-NaturalGas'!$P$90="no","not applicable (based on previous answers)",ROUND(BL585,4))</f>
        <v>0.57999999999999996</v>
      </c>
      <c r="BQ585" s="157">
        <f>IF('1b-NaturalGas'!$P$91="no","not applicable (based on previous answers)",ROUND(BL585,4))</f>
        <v>0.57999999999999996</v>
      </c>
    </row>
    <row r="586" spans="30:69" x14ac:dyDescent="0.25">
      <c r="AD586" s="157">
        <f t="shared" si="29"/>
        <v>0.58200000000000041</v>
      </c>
      <c r="AE586" s="157">
        <f>IF('1a-Electricity'!$P$77="no","",ROUND(AD586,4))</f>
        <v>0.58199999999999996</v>
      </c>
      <c r="AF586" s="157">
        <f>IF('1a-Electricity'!$P$78="no","",ROUND(AD586,4))</f>
        <v>0.58199999999999996</v>
      </c>
      <c r="AG586" s="157">
        <f>IF('1a-Electricity'!$P$79="no","",ROUND(AD586,4))</f>
        <v>0.58199999999999996</v>
      </c>
      <c r="BL586" s="157">
        <f t="shared" si="30"/>
        <v>0.58100000000000041</v>
      </c>
      <c r="BM586" s="157">
        <f>IF('1b-NaturalGas'!$P$87="no","",ROUND(BL586,4))</f>
        <v>0.58099999999999996</v>
      </c>
      <c r="BN586" s="157">
        <f>IF('1b-NaturalGas'!$P$88="no","",ROUND(BL586,4))</f>
        <v>0.58099999999999996</v>
      </c>
      <c r="BO586" s="157">
        <f>IF('1b-NaturalGas'!$P$89="no","",ROUND(BL586,4))</f>
        <v>0.58099999999999996</v>
      </c>
      <c r="BP586" s="157">
        <f>IF('1b-NaturalGas'!$P$90="no","not applicable (based on previous answers)",ROUND(BL586,4))</f>
        <v>0.58099999999999996</v>
      </c>
      <c r="BQ586" s="157">
        <f>IF('1b-NaturalGas'!$P$91="no","not applicable (based on previous answers)",ROUND(BL586,4))</f>
        <v>0.58099999999999996</v>
      </c>
    </row>
    <row r="587" spans="30:69" x14ac:dyDescent="0.25">
      <c r="AD587" s="157">
        <f t="shared" si="29"/>
        <v>0.58300000000000041</v>
      </c>
      <c r="AE587" s="157">
        <f>IF('1a-Electricity'!$P$77="no","",ROUND(AD587,4))</f>
        <v>0.58299999999999996</v>
      </c>
      <c r="AF587" s="157">
        <f>IF('1a-Electricity'!$P$78="no","",ROUND(AD587,4))</f>
        <v>0.58299999999999996</v>
      </c>
      <c r="AG587" s="157">
        <f>IF('1a-Electricity'!$P$79="no","",ROUND(AD587,4))</f>
        <v>0.58299999999999996</v>
      </c>
      <c r="BL587" s="157">
        <f t="shared" si="30"/>
        <v>0.58200000000000041</v>
      </c>
      <c r="BM587" s="157">
        <f>IF('1b-NaturalGas'!$P$87="no","",ROUND(BL587,4))</f>
        <v>0.58199999999999996</v>
      </c>
      <c r="BN587" s="157">
        <f>IF('1b-NaturalGas'!$P$88="no","",ROUND(BL587,4))</f>
        <v>0.58199999999999996</v>
      </c>
      <c r="BO587" s="157">
        <f>IF('1b-NaturalGas'!$P$89="no","",ROUND(BL587,4))</f>
        <v>0.58199999999999996</v>
      </c>
      <c r="BP587" s="157">
        <f>IF('1b-NaturalGas'!$P$90="no","not applicable (based on previous answers)",ROUND(BL587,4))</f>
        <v>0.58199999999999996</v>
      </c>
      <c r="BQ587" s="157">
        <f>IF('1b-NaturalGas'!$P$91="no","not applicable (based on previous answers)",ROUND(BL587,4))</f>
        <v>0.58199999999999996</v>
      </c>
    </row>
    <row r="588" spans="30:69" x14ac:dyDescent="0.25">
      <c r="AD588" s="157">
        <f t="shared" si="29"/>
        <v>0.58400000000000041</v>
      </c>
      <c r="AE588" s="157">
        <f>IF('1a-Electricity'!$P$77="no","",ROUND(AD588,4))</f>
        <v>0.58399999999999996</v>
      </c>
      <c r="AF588" s="157">
        <f>IF('1a-Electricity'!$P$78="no","",ROUND(AD588,4))</f>
        <v>0.58399999999999996</v>
      </c>
      <c r="AG588" s="157">
        <f>IF('1a-Electricity'!$P$79="no","",ROUND(AD588,4))</f>
        <v>0.58399999999999996</v>
      </c>
      <c r="BL588" s="157">
        <f t="shared" si="30"/>
        <v>0.58300000000000041</v>
      </c>
      <c r="BM588" s="157">
        <f>IF('1b-NaturalGas'!$P$87="no","",ROUND(BL588,4))</f>
        <v>0.58299999999999996</v>
      </c>
      <c r="BN588" s="157">
        <f>IF('1b-NaturalGas'!$P$88="no","",ROUND(BL588,4))</f>
        <v>0.58299999999999996</v>
      </c>
      <c r="BO588" s="157">
        <f>IF('1b-NaturalGas'!$P$89="no","",ROUND(BL588,4))</f>
        <v>0.58299999999999996</v>
      </c>
      <c r="BP588" s="157">
        <f>IF('1b-NaturalGas'!$P$90="no","not applicable (based on previous answers)",ROUND(BL588,4))</f>
        <v>0.58299999999999996</v>
      </c>
      <c r="BQ588" s="157">
        <f>IF('1b-NaturalGas'!$P$91="no","not applicable (based on previous answers)",ROUND(BL588,4))</f>
        <v>0.58299999999999996</v>
      </c>
    </row>
    <row r="589" spans="30:69" x14ac:dyDescent="0.25">
      <c r="AD589" s="157">
        <f t="shared" si="29"/>
        <v>0.58500000000000041</v>
      </c>
      <c r="AE589" s="157">
        <f>IF('1a-Electricity'!$P$77="no","",ROUND(AD589,4))</f>
        <v>0.58499999999999996</v>
      </c>
      <c r="AF589" s="157">
        <f>IF('1a-Electricity'!$P$78="no","",ROUND(AD589,4))</f>
        <v>0.58499999999999996</v>
      </c>
      <c r="AG589" s="157">
        <f>IF('1a-Electricity'!$P$79="no","",ROUND(AD589,4))</f>
        <v>0.58499999999999996</v>
      </c>
      <c r="BL589" s="157">
        <f t="shared" si="30"/>
        <v>0.58400000000000041</v>
      </c>
      <c r="BM589" s="157">
        <f>IF('1b-NaturalGas'!$P$87="no","",ROUND(BL589,4))</f>
        <v>0.58399999999999996</v>
      </c>
      <c r="BN589" s="157">
        <f>IF('1b-NaturalGas'!$P$88="no","",ROUND(BL589,4))</f>
        <v>0.58399999999999996</v>
      </c>
      <c r="BO589" s="157">
        <f>IF('1b-NaturalGas'!$P$89="no","",ROUND(BL589,4))</f>
        <v>0.58399999999999996</v>
      </c>
      <c r="BP589" s="157">
        <f>IF('1b-NaturalGas'!$P$90="no","not applicable (based on previous answers)",ROUND(BL589,4))</f>
        <v>0.58399999999999996</v>
      </c>
      <c r="BQ589" s="157">
        <f>IF('1b-NaturalGas'!$P$91="no","not applicable (based on previous answers)",ROUND(BL589,4))</f>
        <v>0.58399999999999996</v>
      </c>
    </row>
    <row r="590" spans="30:69" x14ac:dyDescent="0.25">
      <c r="AD590" s="157">
        <f t="shared" si="29"/>
        <v>0.58600000000000041</v>
      </c>
      <c r="AE590" s="157">
        <f>IF('1a-Electricity'!$P$77="no","",ROUND(AD590,4))</f>
        <v>0.58599999999999997</v>
      </c>
      <c r="AF590" s="157">
        <f>IF('1a-Electricity'!$P$78="no","",ROUND(AD590,4))</f>
        <v>0.58599999999999997</v>
      </c>
      <c r="AG590" s="157">
        <f>IF('1a-Electricity'!$P$79="no","",ROUND(AD590,4))</f>
        <v>0.58599999999999997</v>
      </c>
      <c r="BL590" s="157">
        <f t="shared" si="30"/>
        <v>0.58500000000000041</v>
      </c>
      <c r="BM590" s="157">
        <f>IF('1b-NaturalGas'!$P$87="no","",ROUND(BL590,4))</f>
        <v>0.58499999999999996</v>
      </c>
      <c r="BN590" s="157">
        <f>IF('1b-NaturalGas'!$P$88="no","",ROUND(BL590,4))</f>
        <v>0.58499999999999996</v>
      </c>
      <c r="BO590" s="157">
        <f>IF('1b-NaturalGas'!$P$89="no","",ROUND(BL590,4))</f>
        <v>0.58499999999999996</v>
      </c>
      <c r="BP590" s="157">
        <f>IF('1b-NaturalGas'!$P$90="no","not applicable (based on previous answers)",ROUND(BL590,4))</f>
        <v>0.58499999999999996</v>
      </c>
      <c r="BQ590" s="157">
        <f>IF('1b-NaturalGas'!$P$91="no","not applicable (based on previous answers)",ROUND(BL590,4))</f>
        <v>0.58499999999999996</v>
      </c>
    </row>
    <row r="591" spans="30:69" x14ac:dyDescent="0.25">
      <c r="AD591" s="157">
        <f t="shared" si="29"/>
        <v>0.58700000000000041</v>
      </c>
      <c r="AE591" s="157">
        <f>IF('1a-Electricity'!$P$77="no","",ROUND(AD591,4))</f>
        <v>0.58699999999999997</v>
      </c>
      <c r="AF591" s="157">
        <f>IF('1a-Electricity'!$P$78="no","",ROUND(AD591,4))</f>
        <v>0.58699999999999997</v>
      </c>
      <c r="AG591" s="157">
        <f>IF('1a-Electricity'!$P$79="no","",ROUND(AD591,4))</f>
        <v>0.58699999999999997</v>
      </c>
      <c r="BL591" s="157">
        <f t="shared" si="30"/>
        <v>0.58600000000000041</v>
      </c>
      <c r="BM591" s="157">
        <f>IF('1b-NaturalGas'!$P$87="no","",ROUND(BL591,4))</f>
        <v>0.58599999999999997</v>
      </c>
      <c r="BN591" s="157">
        <f>IF('1b-NaturalGas'!$P$88="no","",ROUND(BL591,4))</f>
        <v>0.58599999999999997</v>
      </c>
      <c r="BO591" s="157">
        <f>IF('1b-NaturalGas'!$P$89="no","",ROUND(BL591,4))</f>
        <v>0.58599999999999997</v>
      </c>
      <c r="BP591" s="157">
        <f>IF('1b-NaturalGas'!$P$90="no","not applicable (based on previous answers)",ROUND(BL591,4))</f>
        <v>0.58599999999999997</v>
      </c>
      <c r="BQ591" s="157">
        <f>IF('1b-NaturalGas'!$P$91="no","not applicable (based on previous answers)",ROUND(BL591,4))</f>
        <v>0.58599999999999997</v>
      </c>
    </row>
    <row r="592" spans="30:69" x14ac:dyDescent="0.25">
      <c r="AD592" s="157">
        <f t="shared" si="29"/>
        <v>0.58800000000000041</v>
      </c>
      <c r="AE592" s="157">
        <f>IF('1a-Electricity'!$P$77="no","",ROUND(AD592,4))</f>
        <v>0.58799999999999997</v>
      </c>
      <c r="AF592" s="157">
        <f>IF('1a-Electricity'!$P$78="no","",ROUND(AD592,4))</f>
        <v>0.58799999999999997</v>
      </c>
      <c r="AG592" s="157">
        <f>IF('1a-Electricity'!$P$79="no","",ROUND(AD592,4))</f>
        <v>0.58799999999999997</v>
      </c>
      <c r="BL592" s="157">
        <f t="shared" si="30"/>
        <v>0.58700000000000041</v>
      </c>
      <c r="BM592" s="157">
        <f>IF('1b-NaturalGas'!$P$87="no","",ROUND(BL592,4))</f>
        <v>0.58699999999999997</v>
      </c>
      <c r="BN592" s="157">
        <f>IF('1b-NaturalGas'!$P$88="no","",ROUND(BL592,4))</f>
        <v>0.58699999999999997</v>
      </c>
      <c r="BO592" s="157">
        <f>IF('1b-NaturalGas'!$P$89="no","",ROUND(BL592,4))</f>
        <v>0.58699999999999997</v>
      </c>
      <c r="BP592" s="157">
        <f>IF('1b-NaturalGas'!$P$90="no","not applicable (based on previous answers)",ROUND(BL592,4))</f>
        <v>0.58699999999999997</v>
      </c>
      <c r="BQ592" s="157">
        <f>IF('1b-NaturalGas'!$P$91="no","not applicable (based on previous answers)",ROUND(BL592,4))</f>
        <v>0.58699999999999997</v>
      </c>
    </row>
    <row r="593" spans="30:69" x14ac:dyDescent="0.25">
      <c r="AD593" s="157">
        <f t="shared" si="29"/>
        <v>0.58900000000000041</v>
      </c>
      <c r="AE593" s="157">
        <f>IF('1a-Electricity'!$P$77="no","",ROUND(AD593,4))</f>
        <v>0.58899999999999997</v>
      </c>
      <c r="AF593" s="157">
        <f>IF('1a-Electricity'!$P$78="no","",ROUND(AD593,4))</f>
        <v>0.58899999999999997</v>
      </c>
      <c r="AG593" s="157">
        <f>IF('1a-Electricity'!$P$79="no","",ROUND(AD593,4))</f>
        <v>0.58899999999999997</v>
      </c>
      <c r="BL593" s="157">
        <f t="shared" si="30"/>
        <v>0.58800000000000041</v>
      </c>
      <c r="BM593" s="157">
        <f>IF('1b-NaturalGas'!$P$87="no","",ROUND(BL593,4))</f>
        <v>0.58799999999999997</v>
      </c>
      <c r="BN593" s="157">
        <f>IF('1b-NaturalGas'!$P$88="no","",ROUND(BL593,4))</f>
        <v>0.58799999999999997</v>
      </c>
      <c r="BO593" s="157">
        <f>IF('1b-NaturalGas'!$P$89="no","",ROUND(BL593,4))</f>
        <v>0.58799999999999997</v>
      </c>
      <c r="BP593" s="157">
        <f>IF('1b-NaturalGas'!$P$90="no","not applicable (based on previous answers)",ROUND(BL593,4))</f>
        <v>0.58799999999999997</v>
      </c>
      <c r="BQ593" s="157">
        <f>IF('1b-NaturalGas'!$P$91="no","not applicable (based on previous answers)",ROUND(BL593,4))</f>
        <v>0.58799999999999997</v>
      </c>
    </row>
    <row r="594" spans="30:69" x14ac:dyDescent="0.25">
      <c r="AD594" s="157">
        <f t="shared" si="29"/>
        <v>0.59000000000000041</v>
      </c>
      <c r="AE594" s="157">
        <f>IF('1a-Electricity'!$P$77="no","",ROUND(AD594,4))</f>
        <v>0.59</v>
      </c>
      <c r="AF594" s="157">
        <f>IF('1a-Electricity'!$P$78="no","",ROUND(AD594,4))</f>
        <v>0.59</v>
      </c>
      <c r="AG594" s="157">
        <f>IF('1a-Electricity'!$P$79="no","",ROUND(AD594,4))</f>
        <v>0.59</v>
      </c>
      <c r="BL594" s="157">
        <f t="shared" si="30"/>
        <v>0.58900000000000041</v>
      </c>
      <c r="BM594" s="157">
        <f>IF('1b-NaturalGas'!$P$87="no","",ROUND(BL594,4))</f>
        <v>0.58899999999999997</v>
      </c>
      <c r="BN594" s="157">
        <f>IF('1b-NaturalGas'!$P$88="no","",ROUND(BL594,4))</f>
        <v>0.58899999999999997</v>
      </c>
      <c r="BO594" s="157">
        <f>IF('1b-NaturalGas'!$P$89="no","",ROUND(BL594,4))</f>
        <v>0.58899999999999997</v>
      </c>
      <c r="BP594" s="157">
        <f>IF('1b-NaturalGas'!$P$90="no","not applicable (based on previous answers)",ROUND(BL594,4))</f>
        <v>0.58899999999999997</v>
      </c>
      <c r="BQ594" s="157">
        <f>IF('1b-NaturalGas'!$P$91="no","not applicable (based on previous answers)",ROUND(BL594,4))</f>
        <v>0.58899999999999997</v>
      </c>
    </row>
    <row r="595" spans="30:69" x14ac:dyDescent="0.25">
      <c r="AD595" s="157">
        <f t="shared" si="29"/>
        <v>0.59100000000000041</v>
      </c>
      <c r="AE595" s="157">
        <f>IF('1a-Electricity'!$P$77="no","",ROUND(AD595,4))</f>
        <v>0.59099999999999997</v>
      </c>
      <c r="AF595" s="157">
        <f>IF('1a-Electricity'!$P$78="no","",ROUND(AD595,4))</f>
        <v>0.59099999999999997</v>
      </c>
      <c r="AG595" s="157">
        <f>IF('1a-Electricity'!$P$79="no","",ROUND(AD595,4))</f>
        <v>0.59099999999999997</v>
      </c>
      <c r="BL595" s="157">
        <f t="shared" si="30"/>
        <v>0.59000000000000041</v>
      </c>
      <c r="BM595" s="157">
        <f>IF('1b-NaturalGas'!$P$87="no","",ROUND(BL595,4))</f>
        <v>0.59</v>
      </c>
      <c r="BN595" s="157">
        <f>IF('1b-NaturalGas'!$P$88="no","",ROUND(BL595,4))</f>
        <v>0.59</v>
      </c>
      <c r="BO595" s="157">
        <f>IF('1b-NaturalGas'!$P$89="no","",ROUND(BL595,4))</f>
        <v>0.59</v>
      </c>
      <c r="BP595" s="157">
        <f>IF('1b-NaturalGas'!$P$90="no","not applicable (based on previous answers)",ROUND(BL595,4))</f>
        <v>0.59</v>
      </c>
      <c r="BQ595" s="157">
        <f>IF('1b-NaturalGas'!$P$91="no","not applicable (based on previous answers)",ROUND(BL595,4))</f>
        <v>0.59</v>
      </c>
    </row>
    <row r="596" spans="30:69" x14ac:dyDescent="0.25">
      <c r="AD596" s="157">
        <f t="shared" si="29"/>
        <v>0.59200000000000041</v>
      </c>
      <c r="AE596" s="157">
        <f>IF('1a-Electricity'!$P$77="no","",ROUND(AD596,4))</f>
        <v>0.59199999999999997</v>
      </c>
      <c r="AF596" s="157">
        <f>IF('1a-Electricity'!$P$78="no","",ROUND(AD596,4))</f>
        <v>0.59199999999999997</v>
      </c>
      <c r="AG596" s="157">
        <f>IF('1a-Electricity'!$P$79="no","",ROUND(AD596,4))</f>
        <v>0.59199999999999997</v>
      </c>
      <c r="BL596" s="157">
        <f t="shared" si="30"/>
        <v>0.59100000000000041</v>
      </c>
      <c r="BM596" s="157">
        <f>IF('1b-NaturalGas'!$P$87="no","",ROUND(BL596,4))</f>
        <v>0.59099999999999997</v>
      </c>
      <c r="BN596" s="157">
        <f>IF('1b-NaturalGas'!$P$88="no","",ROUND(BL596,4))</f>
        <v>0.59099999999999997</v>
      </c>
      <c r="BO596" s="157">
        <f>IF('1b-NaturalGas'!$P$89="no","",ROUND(BL596,4))</f>
        <v>0.59099999999999997</v>
      </c>
      <c r="BP596" s="157">
        <f>IF('1b-NaturalGas'!$P$90="no","not applicable (based on previous answers)",ROUND(BL596,4))</f>
        <v>0.59099999999999997</v>
      </c>
      <c r="BQ596" s="157">
        <f>IF('1b-NaturalGas'!$P$91="no","not applicable (based on previous answers)",ROUND(BL596,4))</f>
        <v>0.59099999999999997</v>
      </c>
    </row>
    <row r="597" spans="30:69" x14ac:dyDescent="0.25">
      <c r="AD597" s="157">
        <f t="shared" si="29"/>
        <v>0.59300000000000042</v>
      </c>
      <c r="AE597" s="157">
        <f>IF('1a-Electricity'!$P$77="no","",ROUND(AD597,4))</f>
        <v>0.59299999999999997</v>
      </c>
      <c r="AF597" s="157">
        <f>IF('1a-Electricity'!$P$78="no","",ROUND(AD597,4))</f>
        <v>0.59299999999999997</v>
      </c>
      <c r="AG597" s="157">
        <f>IF('1a-Electricity'!$P$79="no","",ROUND(AD597,4))</f>
        <v>0.59299999999999997</v>
      </c>
      <c r="BL597" s="157">
        <f t="shared" si="30"/>
        <v>0.59200000000000041</v>
      </c>
      <c r="BM597" s="157">
        <f>IF('1b-NaturalGas'!$P$87="no","",ROUND(BL597,4))</f>
        <v>0.59199999999999997</v>
      </c>
      <c r="BN597" s="157">
        <f>IF('1b-NaturalGas'!$P$88="no","",ROUND(BL597,4))</f>
        <v>0.59199999999999997</v>
      </c>
      <c r="BO597" s="157">
        <f>IF('1b-NaturalGas'!$P$89="no","",ROUND(BL597,4))</f>
        <v>0.59199999999999997</v>
      </c>
      <c r="BP597" s="157">
        <f>IF('1b-NaturalGas'!$P$90="no","not applicable (based on previous answers)",ROUND(BL597,4))</f>
        <v>0.59199999999999997</v>
      </c>
      <c r="BQ597" s="157">
        <f>IF('1b-NaturalGas'!$P$91="no","not applicable (based on previous answers)",ROUND(BL597,4))</f>
        <v>0.59199999999999997</v>
      </c>
    </row>
    <row r="598" spans="30:69" x14ac:dyDescent="0.25">
      <c r="AD598" s="157">
        <f t="shared" si="29"/>
        <v>0.59400000000000042</v>
      </c>
      <c r="AE598" s="157">
        <f>IF('1a-Electricity'!$P$77="no","",ROUND(AD598,4))</f>
        <v>0.59399999999999997</v>
      </c>
      <c r="AF598" s="157">
        <f>IF('1a-Electricity'!$P$78="no","",ROUND(AD598,4))</f>
        <v>0.59399999999999997</v>
      </c>
      <c r="AG598" s="157">
        <f>IF('1a-Electricity'!$P$79="no","",ROUND(AD598,4))</f>
        <v>0.59399999999999997</v>
      </c>
      <c r="BL598" s="157">
        <f t="shared" si="30"/>
        <v>0.59300000000000042</v>
      </c>
      <c r="BM598" s="157">
        <f>IF('1b-NaturalGas'!$P$87="no","",ROUND(BL598,4))</f>
        <v>0.59299999999999997</v>
      </c>
      <c r="BN598" s="157">
        <f>IF('1b-NaturalGas'!$P$88="no","",ROUND(BL598,4))</f>
        <v>0.59299999999999997</v>
      </c>
      <c r="BO598" s="157">
        <f>IF('1b-NaturalGas'!$P$89="no","",ROUND(BL598,4))</f>
        <v>0.59299999999999997</v>
      </c>
      <c r="BP598" s="157">
        <f>IF('1b-NaturalGas'!$P$90="no","not applicable (based on previous answers)",ROUND(BL598,4))</f>
        <v>0.59299999999999997</v>
      </c>
      <c r="BQ598" s="157">
        <f>IF('1b-NaturalGas'!$P$91="no","not applicable (based on previous answers)",ROUND(BL598,4))</f>
        <v>0.59299999999999997</v>
      </c>
    </row>
    <row r="599" spans="30:69" x14ac:dyDescent="0.25">
      <c r="AD599" s="157">
        <f t="shared" si="29"/>
        <v>0.59500000000000042</v>
      </c>
      <c r="AE599" s="157">
        <f>IF('1a-Electricity'!$P$77="no","",ROUND(AD599,4))</f>
        <v>0.59499999999999997</v>
      </c>
      <c r="AF599" s="157">
        <f>IF('1a-Electricity'!$P$78="no","",ROUND(AD599,4))</f>
        <v>0.59499999999999997</v>
      </c>
      <c r="AG599" s="157">
        <f>IF('1a-Electricity'!$P$79="no","",ROUND(AD599,4))</f>
        <v>0.59499999999999997</v>
      </c>
      <c r="BL599" s="157">
        <f t="shared" si="30"/>
        <v>0.59400000000000042</v>
      </c>
      <c r="BM599" s="157">
        <f>IF('1b-NaturalGas'!$P$87="no","",ROUND(BL599,4))</f>
        <v>0.59399999999999997</v>
      </c>
      <c r="BN599" s="157">
        <f>IF('1b-NaturalGas'!$P$88="no","",ROUND(BL599,4))</f>
        <v>0.59399999999999997</v>
      </c>
      <c r="BO599" s="157">
        <f>IF('1b-NaturalGas'!$P$89="no","",ROUND(BL599,4))</f>
        <v>0.59399999999999997</v>
      </c>
      <c r="BP599" s="157">
        <f>IF('1b-NaturalGas'!$P$90="no","not applicable (based on previous answers)",ROUND(BL599,4))</f>
        <v>0.59399999999999997</v>
      </c>
      <c r="BQ599" s="157">
        <f>IF('1b-NaturalGas'!$P$91="no","not applicable (based on previous answers)",ROUND(BL599,4))</f>
        <v>0.59399999999999997</v>
      </c>
    </row>
    <row r="600" spans="30:69" x14ac:dyDescent="0.25">
      <c r="AD600" s="157">
        <f t="shared" si="29"/>
        <v>0.59600000000000042</v>
      </c>
      <c r="AE600" s="157">
        <f>IF('1a-Electricity'!$P$77="no","",ROUND(AD600,4))</f>
        <v>0.59599999999999997</v>
      </c>
      <c r="AF600" s="157">
        <f>IF('1a-Electricity'!$P$78="no","",ROUND(AD600,4))</f>
        <v>0.59599999999999997</v>
      </c>
      <c r="AG600" s="157">
        <f>IF('1a-Electricity'!$P$79="no","",ROUND(AD600,4))</f>
        <v>0.59599999999999997</v>
      </c>
      <c r="BL600" s="157">
        <f t="shared" si="30"/>
        <v>0.59500000000000042</v>
      </c>
      <c r="BM600" s="157">
        <f>IF('1b-NaturalGas'!$P$87="no","",ROUND(BL600,4))</f>
        <v>0.59499999999999997</v>
      </c>
      <c r="BN600" s="157">
        <f>IF('1b-NaturalGas'!$P$88="no","",ROUND(BL600,4))</f>
        <v>0.59499999999999997</v>
      </c>
      <c r="BO600" s="157">
        <f>IF('1b-NaturalGas'!$P$89="no","",ROUND(BL600,4))</f>
        <v>0.59499999999999997</v>
      </c>
      <c r="BP600" s="157">
        <f>IF('1b-NaturalGas'!$P$90="no","not applicable (based on previous answers)",ROUND(BL600,4))</f>
        <v>0.59499999999999997</v>
      </c>
      <c r="BQ600" s="157">
        <f>IF('1b-NaturalGas'!$P$91="no","not applicable (based on previous answers)",ROUND(BL600,4))</f>
        <v>0.59499999999999997</v>
      </c>
    </row>
    <row r="601" spans="30:69" x14ac:dyDescent="0.25">
      <c r="AD601" s="157">
        <f t="shared" si="29"/>
        <v>0.59700000000000042</v>
      </c>
      <c r="AE601" s="157">
        <f>IF('1a-Electricity'!$P$77="no","",ROUND(AD601,4))</f>
        <v>0.59699999999999998</v>
      </c>
      <c r="AF601" s="157">
        <f>IF('1a-Electricity'!$P$78="no","",ROUND(AD601,4))</f>
        <v>0.59699999999999998</v>
      </c>
      <c r="AG601" s="157">
        <f>IF('1a-Electricity'!$P$79="no","",ROUND(AD601,4))</f>
        <v>0.59699999999999998</v>
      </c>
      <c r="BL601" s="157">
        <f t="shared" si="30"/>
        <v>0.59600000000000042</v>
      </c>
      <c r="BM601" s="157">
        <f>IF('1b-NaturalGas'!$P$87="no","",ROUND(BL601,4))</f>
        <v>0.59599999999999997</v>
      </c>
      <c r="BN601" s="157">
        <f>IF('1b-NaturalGas'!$P$88="no","",ROUND(BL601,4))</f>
        <v>0.59599999999999997</v>
      </c>
      <c r="BO601" s="157">
        <f>IF('1b-NaturalGas'!$P$89="no","",ROUND(BL601,4))</f>
        <v>0.59599999999999997</v>
      </c>
      <c r="BP601" s="157">
        <f>IF('1b-NaturalGas'!$P$90="no","not applicable (based on previous answers)",ROUND(BL601,4))</f>
        <v>0.59599999999999997</v>
      </c>
      <c r="BQ601" s="157">
        <f>IF('1b-NaturalGas'!$P$91="no","not applicable (based on previous answers)",ROUND(BL601,4))</f>
        <v>0.59599999999999997</v>
      </c>
    </row>
    <row r="602" spans="30:69" x14ac:dyDescent="0.25">
      <c r="AD602" s="157">
        <f t="shared" si="29"/>
        <v>0.59800000000000042</v>
      </c>
      <c r="AE602" s="157">
        <f>IF('1a-Electricity'!$P$77="no","",ROUND(AD602,4))</f>
        <v>0.59799999999999998</v>
      </c>
      <c r="AF602" s="157">
        <f>IF('1a-Electricity'!$P$78="no","",ROUND(AD602,4))</f>
        <v>0.59799999999999998</v>
      </c>
      <c r="AG602" s="157">
        <f>IF('1a-Electricity'!$P$79="no","",ROUND(AD602,4))</f>
        <v>0.59799999999999998</v>
      </c>
      <c r="BL602" s="157">
        <f t="shared" si="30"/>
        <v>0.59700000000000042</v>
      </c>
      <c r="BM602" s="157">
        <f>IF('1b-NaturalGas'!$P$87="no","",ROUND(BL602,4))</f>
        <v>0.59699999999999998</v>
      </c>
      <c r="BN602" s="157">
        <f>IF('1b-NaturalGas'!$P$88="no","",ROUND(BL602,4))</f>
        <v>0.59699999999999998</v>
      </c>
      <c r="BO602" s="157">
        <f>IF('1b-NaturalGas'!$P$89="no","",ROUND(BL602,4))</f>
        <v>0.59699999999999998</v>
      </c>
      <c r="BP602" s="157">
        <f>IF('1b-NaturalGas'!$P$90="no","not applicable (based on previous answers)",ROUND(BL602,4))</f>
        <v>0.59699999999999998</v>
      </c>
      <c r="BQ602" s="157">
        <f>IF('1b-NaturalGas'!$P$91="no","not applicable (based on previous answers)",ROUND(BL602,4))</f>
        <v>0.59699999999999998</v>
      </c>
    </row>
    <row r="603" spans="30:69" x14ac:dyDescent="0.25">
      <c r="AD603" s="157">
        <f t="shared" si="29"/>
        <v>0.59900000000000042</v>
      </c>
      <c r="AE603" s="157">
        <f>IF('1a-Electricity'!$P$77="no","",ROUND(AD603,4))</f>
        <v>0.59899999999999998</v>
      </c>
      <c r="AF603" s="157">
        <f>IF('1a-Electricity'!$P$78="no","",ROUND(AD603,4))</f>
        <v>0.59899999999999998</v>
      </c>
      <c r="AG603" s="157">
        <f>IF('1a-Electricity'!$P$79="no","",ROUND(AD603,4))</f>
        <v>0.59899999999999998</v>
      </c>
      <c r="BL603" s="157">
        <f t="shared" si="30"/>
        <v>0.59800000000000042</v>
      </c>
      <c r="BM603" s="157">
        <f>IF('1b-NaturalGas'!$P$87="no","",ROUND(BL603,4))</f>
        <v>0.59799999999999998</v>
      </c>
      <c r="BN603" s="157">
        <f>IF('1b-NaturalGas'!$P$88="no","",ROUND(BL603,4))</f>
        <v>0.59799999999999998</v>
      </c>
      <c r="BO603" s="157">
        <f>IF('1b-NaturalGas'!$P$89="no","",ROUND(BL603,4))</f>
        <v>0.59799999999999998</v>
      </c>
      <c r="BP603" s="157">
        <f>IF('1b-NaturalGas'!$P$90="no","not applicable (based on previous answers)",ROUND(BL603,4))</f>
        <v>0.59799999999999998</v>
      </c>
      <c r="BQ603" s="157">
        <f>IF('1b-NaturalGas'!$P$91="no","not applicable (based on previous answers)",ROUND(BL603,4))</f>
        <v>0.59799999999999998</v>
      </c>
    </row>
    <row r="604" spans="30:69" x14ac:dyDescent="0.25">
      <c r="AD604" s="157">
        <f t="shared" si="29"/>
        <v>0.60000000000000042</v>
      </c>
      <c r="AE604" s="157">
        <f>IF('1a-Electricity'!$P$77="no","",ROUND(AD604,4))</f>
        <v>0.6</v>
      </c>
      <c r="AF604" s="157">
        <f>IF('1a-Electricity'!$P$78="no","",ROUND(AD604,4))</f>
        <v>0.6</v>
      </c>
      <c r="AG604" s="157">
        <f>IF('1a-Electricity'!$P$79="no","",ROUND(AD604,4))</f>
        <v>0.6</v>
      </c>
      <c r="BL604" s="157">
        <f t="shared" si="30"/>
        <v>0.59900000000000042</v>
      </c>
      <c r="BM604" s="157">
        <f>IF('1b-NaturalGas'!$P$87="no","",ROUND(BL604,4))</f>
        <v>0.59899999999999998</v>
      </c>
      <c r="BN604" s="157">
        <f>IF('1b-NaturalGas'!$P$88="no","",ROUND(BL604,4))</f>
        <v>0.59899999999999998</v>
      </c>
      <c r="BO604" s="157">
        <f>IF('1b-NaturalGas'!$P$89="no","",ROUND(BL604,4))</f>
        <v>0.59899999999999998</v>
      </c>
      <c r="BP604" s="157">
        <f>IF('1b-NaturalGas'!$P$90="no","not applicable (based on previous answers)",ROUND(BL604,4))</f>
        <v>0.59899999999999998</v>
      </c>
      <c r="BQ604" s="157">
        <f>IF('1b-NaturalGas'!$P$91="no","not applicable (based on previous answers)",ROUND(BL604,4))</f>
        <v>0.59899999999999998</v>
      </c>
    </row>
    <row r="605" spans="30:69" x14ac:dyDescent="0.25">
      <c r="AD605" s="157">
        <f t="shared" si="29"/>
        <v>0.60100000000000042</v>
      </c>
      <c r="AE605" s="157">
        <f>IF('1a-Electricity'!$P$77="no","",ROUND(AD605,4))</f>
        <v>0.60099999999999998</v>
      </c>
      <c r="AF605" s="157">
        <f>IF('1a-Electricity'!$P$78="no","",ROUND(AD605,4))</f>
        <v>0.60099999999999998</v>
      </c>
      <c r="AG605" s="157">
        <f>IF('1a-Electricity'!$P$79="no","",ROUND(AD605,4))</f>
        <v>0.60099999999999998</v>
      </c>
      <c r="BL605" s="157">
        <f t="shared" si="30"/>
        <v>0.60000000000000042</v>
      </c>
      <c r="BM605" s="157">
        <f>IF('1b-NaturalGas'!$P$87="no","",ROUND(BL605,4))</f>
        <v>0.6</v>
      </c>
      <c r="BN605" s="157">
        <f>IF('1b-NaturalGas'!$P$88="no","",ROUND(BL605,4))</f>
        <v>0.6</v>
      </c>
      <c r="BO605" s="157">
        <f>IF('1b-NaturalGas'!$P$89="no","",ROUND(BL605,4))</f>
        <v>0.6</v>
      </c>
      <c r="BP605" s="157">
        <f>IF('1b-NaturalGas'!$P$90="no","not applicable (based on previous answers)",ROUND(BL605,4))</f>
        <v>0.6</v>
      </c>
      <c r="BQ605" s="157">
        <f>IF('1b-NaturalGas'!$P$91="no","not applicable (based on previous answers)",ROUND(BL605,4))</f>
        <v>0.6</v>
      </c>
    </row>
    <row r="606" spans="30:69" x14ac:dyDescent="0.25">
      <c r="AD606" s="157">
        <f t="shared" si="29"/>
        <v>0.60200000000000042</v>
      </c>
      <c r="AE606" s="157">
        <f>IF('1a-Electricity'!$P$77="no","",ROUND(AD606,4))</f>
        <v>0.60199999999999998</v>
      </c>
      <c r="AF606" s="157">
        <f>IF('1a-Electricity'!$P$78="no","",ROUND(AD606,4))</f>
        <v>0.60199999999999998</v>
      </c>
      <c r="AG606" s="157">
        <f>IF('1a-Electricity'!$P$79="no","",ROUND(AD606,4))</f>
        <v>0.60199999999999998</v>
      </c>
      <c r="BL606" s="157">
        <f t="shared" si="30"/>
        <v>0.60100000000000042</v>
      </c>
      <c r="BM606" s="157">
        <f>IF('1b-NaturalGas'!$P$87="no","",ROUND(BL606,4))</f>
        <v>0.60099999999999998</v>
      </c>
      <c r="BN606" s="157">
        <f>IF('1b-NaturalGas'!$P$88="no","",ROUND(BL606,4))</f>
        <v>0.60099999999999998</v>
      </c>
      <c r="BO606" s="157">
        <f>IF('1b-NaturalGas'!$P$89="no","",ROUND(BL606,4))</f>
        <v>0.60099999999999998</v>
      </c>
      <c r="BP606" s="157">
        <f>IF('1b-NaturalGas'!$P$90="no","not applicable (based on previous answers)",ROUND(BL606,4))</f>
        <v>0.60099999999999998</v>
      </c>
      <c r="BQ606" s="157">
        <f>IF('1b-NaturalGas'!$P$91="no","not applicable (based on previous answers)",ROUND(BL606,4))</f>
        <v>0.60099999999999998</v>
      </c>
    </row>
    <row r="607" spans="30:69" x14ac:dyDescent="0.25">
      <c r="AD607" s="157">
        <f t="shared" si="29"/>
        <v>0.60300000000000042</v>
      </c>
      <c r="AE607" s="157">
        <f>IF('1a-Electricity'!$P$77="no","",ROUND(AD607,4))</f>
        <v>0.60299999999999998</v>
      </c>
      <c r="AF607" s="157">
        <f>IF('1a-Electricity'!$P$78="no","",ROUND(AD607,4))</f>
        <v>0.60299999999999998</v>
      </c>
      <c r="AG607" s="157">
        <f>IF('1a-Electricity'!$P$79="no","",ROUND(AD607,4))</f>
        <v>0.60299999999999998</v>
      </c>
      <c r="BL607" s="157">
        <f t="shared" si="30"/>
        <v>0.60200000000000042</v>
      </c>
      <c r="BM607" s="157">
        <f>IF('1b-NaturalGas'!$P$87="no","",ROUND(BL607,4))</f>
        <v>0.60199999999999998</v>
      </c>
      <c r="BN607" s="157">
        <f>IF('1b-NaturalGas'!$P$88="no","",ROUND(BL607,4))</f>
        <v>0.60199999999999998</v>
      </c>
      <c r="BO607" s="157">
        <f>IF('1b-NaturalGas'!$P$89="no","",ROUND(BL607,4))</f>
        <v>0.60199999999999998</v>
      </c>
      <c r="BP607" s="157">
        <f>IF('1b-NaturalGas'!$P$90="no","not applicable (based on previous answers)",ROUND(BL607,4))</f>
        <v>0.60199999999999998</v>
      </c>
      <c r="BQ607" s="157">
        <f>IF('1b-NaturalGas'!$P$91="no","not applicable (based on previous answers)",ROUND(BL607,4))</f>
        <v>0.60199999999999998</v>
      </c>
    </row>
    <row r="608" spans="30:69" x14ac:dyDescent="0.25">
      <c r="AD608" s="157">
        <f t="shared" si="29"/>
        <v>0.60400000000000043</v>
      </c>
      <c r="AE608" s="157">
        <f>IF('1a-Electricity'!$P$77="no","",ROUND(AD608,4))</f>
        <v>0.60399999999999998</v>
      </c>
      <c r="AF608" s="157">
        <f>IF('1a-Electricity'!$P$78="no","",ROUND(AD608,4))</f>
        <v>0.60399999999999998</v>
      </c>
      <c r="AG608" s="157">
        <f>IF('1a-Electricity'!$P$79="no","",ROUND(AD608,4))</f>
        <v>0.60399999999999998</v>
      </c>
      <c r="BL608" s="157">
        <f t="shared" si="30"/>
        <v>0.60300000000000042</v>
      </c>
      <c r="BM608" s="157">
        <f>IF('1b-NaturalGas'!$P$87="no","",ROUND(BL608,4))</f>
        <v>0.60299999999999998</v>
      </c>
      <c r="BN608" s="157">
        <f>IF('1b-NaturalGas'!$P$88="no","",ROUND(BL608,4))</f>
        <v>0.60299999999999998</v>
      </c>
      <c r="BO608" s="157">
        <f>IF('1b-NaturalGas'!$P$89="no","",ROUND(BL608,4))</f>
        <v>0.60299999999999998</v>
      </c>
      <c r="BP608" s="157">
        <f>IF('1b-NaturalGas'!$P$90="no","not applicable (based on previous answers)",ROUND(BL608,4))</f>
        <v>0.60299999999999998</v>
      </c>
      <c r="BQ608" s="157">
        <f>IF('1b-NaturalGas'!$P$91="no","not applicable (based on previous answers)",ROUND(BL608,4))</f>
        <v>0.60299999999999998</v>
      </c>
    </row>
    <row r="609" spans="30:69" x14ac:dyDescent="0.25">
      <c r="AD609" s="157">
        <f t="shared" si="29"/>
        <v>0.60500000000000043</v>
      </c>
      <c r="AE609" s="157">
        <f>IF('1a-Electricity'!$P$77="no","",ROUND(AD609,4))</f>
        <v>0.60499999999999998</v>
      </c>
      <c r="AF609" s="157">
        <f>IF('1a-Electricity'!$P$78="no","",ROUND(AD609,4))</f>
        <v>0.60499999999999998</v>
      </c>
      <c r="AG609" s="157">
        <f>IF('1a-Electricity'!$P$79="no","",ROUND(AD609,4))</f>
        <v>0.60499999999999998</v>
      </c>
      <c r="BL609" s="157">
        <f t="shared" si="30"/>
        <v>0.60400000000000043</v>
      </c>
      <c r="BM609" s="157">
        <f>IF('1b-NaturalGas'!$P$87="no","",ROUND(BL609,4))</f>
        <v>0.60399999999999998</v>
      </c>
      <c r="BN609" s="157">
        <f>IF('1b-NaturalGas'!$P$88="no","",ROUND(BL609,4))</f>
        <v>0.60399999999999998</v>
      </c>
      <c r="BO609" s="157">
        <f>IF('1b-NaturalGas'!$P$89="no","",ROUND(BL609,4))</f>
        <v>0.60399999999999998</v>
      </c>
      <c r="BP609" s="157">
        <f>IF('1b-NaturalGas'!$P$90="no","not applicable (based on previous answers)",ROUND(BL609,4))</f>
        <v>0.60399999999999998</v>
      </c>
      <c r="BQ609" s="157">
        <f>IF('1b-NaturalGas'!$P$91="no","not applicable (based on previous answers)",ROUND(BL609,4))</f>
        <v>0.60399999999999998</v>
      </c>
    </row>
    <row r="610" spans="30:69" x14ac:dyDescent="0.25">
      <c r="AD610" s="157">
        <f t="shared" si="29"/>
        <v>0.60600000000000043</v>
      </c>
      <c r="AE610" s="157">
        <f>IF('1a-Electricity'!$P$77="no","",ROUND(AD610,4))</f>
        <v>0.60599999999999998</v>
      </c>
      <c r="AF610" s="157">
        <f>IF('1a-Electricity'!$P$78="no","",ROUND(AD610,4))</f>
        <v>0.60599999999999998</v>
      </c>
      <c r="AG610" s="157">
        <f>IF('1a-Electricity'!$P$79="no","",ROUND(AD610,4))</f>
        <v>0.60599999999999998</v>
      </c>
      <c r="BL610" s="157">
        <f t="shared" si="30"/>
        <v>0.60500000000000043</v>
      </c>
      <c r="BM610" s="157">
        <f>IF('1b-NaturalGas'!$P$87="no","",ROUND(BL610,4))</f>
        <v>0.60499999999999998</v>
      </c>
      <c r="BN610" s="157">
        <f>IF('1b-NaturalGas'!$P$88="no","",ROUND(BL610,4))</f>
        <v>0.60499999999999998</v>
      </c>
      <c r="BO610" s="157">
        <f>IF('1b-NaturalGas'!$P$89="no","",ROUND(BL610,4))</f>
        <v>0.60499999999999998</v>
      </c>
      <c r="BP610" s="157">
        <f>IF('1b-NaturalGas'!$P$90="no","not applicable (based on previous answers)",ROUND(BL610,4))</f>
        <v>0.60499999999999998</v>
      </c>
      <c r="BQ610" s="157">
        <f>IF('1b-NaturalGas'!$P$91="no","not applicable (based on previous answers)",ROUND(BL610,4))</f>
        <v>0.60499999999999998</v>
      </c>
    </row>
    <row r="611" spans="30:69" x14ac:dyDescent="0.25">
      <c r="AD611" s="157">
        <f t="shared" si="29"/>
        <v>0.60700000000000043</v>
      </c>
      <c r="AE611" s="157">
        <f>IF('1a-Electricity'!$P$77="no","",ROUND(AD611,4))</f>
        <v>0.60699999999999998</v>
      </c>
      <c r="AF611" s="157">
        <f>IF('1a-Electricity'!$P$78="no","",ROUND(AD611,4))</f>
        <v>0.60699999999999998</v>
      </c>
      <c r="AG611" s="157">
        <f>IF('1a-Electricity'!$P$79="no","",ROUND(AD611,4))</f>
        <v>0.60699999999999998</v>
      </c>
      <c r="BL611" s="157">
        <f t="shared" si="30"/>
        <v>0.60600000000000043</v>
      </c>
      <c r="BM611" s="157">
        <f>IF('1b-NaturalGas'!$P$87="no","",ROUND(BL611,4))</f>
        <v>0.60599999999999998</v>
      </c>
      <c r="BN611" s="157">
        <f>IF('1b-NaturalGas'!$P$88="no","",ROUND(BL611,4))</f>
        <v>0.60599999999999998</v>
      </c>
      <c r="BO611" s="157">
        <f>IF('1b-NaturalGas'!$P$89="no","",ROUND(BL611,4))</f>
        <v>0.60599999999999998</v>
      </c>
      <c r="BP611" s="157">
        <f>IF('1b-NaturalGas'!$P$90="no","not applicable (based on previous answers)",ROUND(BL611,4))</f>
        <v>0.60599999999999998</v>
      </c>
      <c r="BQ611" s="157">
        <f>IF('1b-NaturalGas'!$P$91="no","not applicable (based on previous answers)",ROUND(BL611,4))</f>
        <v>0.60599999999999998</v>
      </c>
    </row>
    <row r="612" spans="30:69" x14ac:dyDescent="0.25">
      <c r="AD612" s="157">
        <f t="shared" si="29"/>
        <v>0.60800000000000043</v>
      </c>
      <c r="AE612" s="157">
        <f>IF('1a-Electricity'!$P$77="no","",ROUND(AD612,4))</f>
        <v>0.60799999999999998</v>
      </c>
      <c r="AF612" s="157">
        <f>IF('1a-Electricity'!$P$78="no","",ROUND(AD612,4))</f>
        <v>0.60799999999999998</v>
      </c>
      <c r="AG612" s="157">
        <f>IF('1a-Electricity'!$P$79="no","",ROUND(AD612,4))</f>
        <v>0.60799999999999998</v>
      </c>
      <c r="BL612" s="157">
        <f t="shared" si="30"/>
        <v>0.60700000000000043</v>
      </c>
      <c r="BM612" s="157">
        <f>IF('1b-NaturalGas'!$P$87="no","",ROUND(BL612,4))</f>
        <v>0.60699999999999998</v>
      </c>
      <c r="BN612" s="157">
        <f>IF('1b-NaturalGas'!$P$88="no","",ROUND(BL612,4))</f>
        <v>0.60699999999999998</v>
      </c>
      <c r="BO612" s="157">
        <f>IF('1b-NaturalGas'!$P$89="no","",ROUND(BL612,4))</f>
        <v>0.60699999999999998</v>
      </c>
      <c r="BP612" s="157">
        <f>IF('1b-NaturalGas'!$P$90="no","not applicable (based on previous answers)",ROUND(BL612,4))</f>
        <v>0.60699999999999998</v>
      </c>
      <c r="BQ612" s="157">
        <f>IF('1b-NaturalGas'!$P$91="no","not applicable (based on previous answers)",ROUND(BL612,4))</f>
        <v>0.60699999999999998</v>
      </c>
    </row>
    <row r="613" spans="30:69" x14ac:dyDescent="0.25">
      <c r="AD613" s="157">
        <f t="shared" si="29"/>
        <v>0.60900000000000043</v>
      </c>
      <c r="AE613" s="157">
        <f>IF('1a-Electricity'!$P$77="no","",ROUND(AD613,4))</f>
        <v>0.60899999999999999</v>
      </c>
      <c r="AF613" s="157">
        <f>IF('1a-Electricity'!$P$78="no","",ROUND(AD613,4))</f>
        <v>0.60899999999999999</v>
      </c>
      <c r="AG613" s="157">
        <f>IF('1a-Electricity'!$P$79="no","",ROUND(AD613,4))</f>
        <v>0.60899999999999999</v>
      </c>
      <c r="BL613" s="157">
        <f t="shared" si="30"/>
        <v>0.60800000000000043</v>
      </c>
      <c r="BM613" s="157">
        <f>IF('1b-NaturalGas'!$P$87="no","",ROUND(BL613,4))</f>
        <v>0.60799999999999998</v>
      </c>
      <c r="BN613" s="157">
        <f>IF('1b-NaturalGas'!$P$88="no","",ROUND(BL613,4))</f>
        <v>0.60799999999999998</v>
      </c>
      <c r="BO613" s="157">
        <f>IF('1b-NaturalGas'!$P$89="no","",ROUND(BL613,4))</f>
        <v>0.60799999999999998</v>
      </c>
      <c r="BP613" s="157">
        <f>IF('1b-NaturalGas'!$P$90="no","not applicable (based on previous answers)",ROUND(BL613,4))</f>
        <v>0.60799999999999998</v>
      </c>
      <c r="BQ613" s="157">
        <f>IF('1b-NaturalGas'!$P$91="no","not applicable (based on previous answers)",ROUND(BL613,4))</f>
        <v>0.60799999999999998</v>
      </c>
    </row>
    <row r="614" spans="30:69" x14ac:dyDescent="0.25">
      <c r="AD614" s="157">
        <f t="shared" si="29"/>
        <v>0.61000000000000043</v>
      </c>
      <c r="AE614" s="157">
        <f>IF('1a-Electricity'!$P$77="no","",ROUND(AD614,4))</f>
        <v>0.61</v>
      </c>
      <c r="AF614" s="157">
        <f>IF('1a-Electricity'!$P$78="no","",ROUND(AD614,4))</f>
        <v>0.61</v>
      </c>
      <c r="AG614" s="157">
        <f>IF('1a-Electricity'!$P$79="no","",ROUND(AD614,4))</f>
        <v>0.61</v>
      </c>
      <c r="BL614" s="157">
        <f t="shared" si="30"/>
        <v>0.60900000000000043</v>
      </c>
      <c r="BM614" s="157">
        <f>IF('1b-NaturalGas'!$P$87="no","",ROUND(BL614,4))</f>
        <v>0.60899999999999999</v>
      </c>
      <c r="BN614" s="157">
        <f>IF('1b-NaturalGas'!$P$88="no","",ROUND(BL614,4))</f>
        <v>0.60899999999999999</v>
      </c>
      <c r="BO614" s="157">
        <f>IF('1b-NaturalGas'!$P$89="no","",ROUND(BL614,4))</f>
        <v>0.60899999999999999</v>
      </c>
      <c r="BP614" s="157">
        <f>IF('1b-NaturalGas'!$P$90="no","not applicable (based on previous answers)",ROUND(BL614,4))</f>
        <v>0.60899999999999999</v>
      </c>
      <c r="BQ614" s="157">
        <f>IF('1b-NaturalGas'!$P$91="no","not applicable (based on previous answers)",ROUND(BL614,4))</f>
        <v>0.60899999999999999</v>
      </c>
    </row>
    <row r="615" spans="30:69" x14ac:dyDescent="0.25">
      <c r="AD615" s="157">
        <f t="shared" si="29"/>
        <v>0.61100000000000043</v>
      </c>
      <c r="AE615" s="157">
        <f>IF('1a-Electricity'!$P$77="no","",ROUND(AD615,4))</f>
        <v>0.61099999999999999</v>
      </c>
      <c r="AF615" s="157">
        <f>IF('1a-Electricity'!$P$78="no","",ROUND(AD615,4))</f>
        <v>0.61099999999999999</v>
      </c>
      <c r="AG615" s="157">
        <f>IF('1a-Electricity'!$P$79="no","",ROUND(AD615,4))</f>
        <v>0.61099999999999999</v>
      </c>
      <c r="BL615" s="157">
        <f t="shared" si="30"/>
        <v>0.61000000000000043</v>
      </c>
      <c r="BM615" s="157">
        <f>IF('1b-NaturalGas'!$P$87="no","",ROUND(BL615,4))</f>
        <v>0.61</v>
      </c>
      <c r="BN615" s="157">
        <f>IF('1b-NaturalGas'!$P$88="no","",ROUND(BL615,4))</f>
        <v>0.61</v>
      </c>
      <c r="BO615" s="157">
        <f>IF('1b-NaturalGas'!$P$89="no","",ROUND(BL615,4))</f>
        <v>0.61</v>
      </c>
      <c r="BP615" s="157">
        <f>IF('1b-NaturalGas'!$P$90="no","not applicable (based on previous answers)",ROUND(BL615,4))</f>
        <v>0.61</v>
      </c>
      <c r="BQ615" s="157">
        <f>IF('1b-NaturalGas'!$P$91="no","not applicable (based on previous answers)",ROUND(BL615,4))</f>
        <v>0.61</v>
      </c>
    </row>
    <row r="616" spans="30:69" x14ac:dyDescent="0.25">
      <c r="AD616" s="157">
        <f t="shared" si="29"/>
        <v>0.61200000000000043</v>
      </c>
      <c r="AE616" s="157">
        <f>IF('1a-Electricity'!$P$77="no","",ROUND(AD616,4))</f>
        <v>0.61199999999999999</v>
      </c>
      <c r="AF616" s="157">
        <f>IF('1a-Electricity'!$P$78="no","",ROUND(AD616,4))</f>
        <v>0.61199999999999999</v>
      </c>
      <c r="AG616" s="157">
        <f>IF('1a-Electricity'!$P$79="no","",ROUND(AD616,4))</f>
        <v>0.61199999999999999</v>
      </c>
      <c r="BL616" s="157">
        <f t="shared" si="30"/>
        <v>0.61100000000000043</v>
      </c>
      <c r="BM616" s="157">
        <f>IF('1b-NaturalGas'!$P$87="no","",ROUND(BL616,4))</f>
        <v>0.61099999999999999</v>
      </c>
      <c r="BN616" s="157">
        <f>IF('1b-NaturalGas'!$P$88="no","",ROUND(BL616,4))</f>
        <v>0.61099999999999999</v>
      </c>
      <c r="BO616" s="157">
        <f>IF('1b-NaturalGas'!$P$89="no","",ROUND(BL616,4))</f>
        <v>0.61099999999999999</v>
      </c>
      <c r="BP616" s="157">
        <f>IF('1b-NaturalGas'!$P$90="no","not applicable (based on previous answers)",ROUND(BL616,4))</f>
        <v>0.61099999999999999</v>
      </c>
      <c r="BQ616" s="157">
        <f>IF('1b-NaturalGas'!$P$91="no","not applicable (based on previous answers)",ROUND(BL616,4))</f>
        <v>0.61099999999999999</v>
      </c>
    </row>
    <row r="617" spans="30:69" x14ac:dyDescent="0.25">
      <c r="AD617" s="157">
        <f t="shared" si="29"/>
        <v>0.61300000000000043</v>
      </c>
      <c r="AE617" s="157">
        <f>IF('1a-Electricity'!$P$77="no","",ROUND(AD617,4))</f>
        <v>0.61299999999999999</v>
      </c>
      <c r="AF617" s="157">
        <f>IF('1a-Electricity'!$P$78="no","",ROUND(AD617,4))</f>
        <v>0.61299999999999999</v>
      </c>
      <c r="AG617" s="157">
        <f>IF('1a-Electricity'!$P$79="no","",ROUND(AD617,4))</f>
        <v>0.61299999999999999</v>
      </c>
      <c r="BL617" s="157">
        <f t="shared" si="30"/>
        <v>0.61200000000000043</v>
      </c>
      <c r="BM617" s="157">
        <f>IF('1b-NaturalGas'!$P$87="no","",ROUND(BL617,4))</f>
        <v>0.61199999999999999</v>
      </c>
      <c r="BN617" s="157">
        <f>IF('1b-NaturalGas'!$P$88="no","",ROUND(BL617,4))</f>
        <v>0.61199999999999999</v>
      </c>
      <c r="BO617" s="157">
        <f>IF('1b-NaturalGas'!$P$89="no","",ROUND(BL617,4))</f>
        <v>0.61199999999999999</v>
      </c>
      <c r="BP617" s="157">
        <f>IF('1b-NaturalGas'!$P$90="no","not applicable (based on previous answers)",ROUND(BL617,4))</f>
        <v>0.61199999999999999</v>
      </c>
      <c r="BQ617" s="157">
        <f>IF('1b-NaturalGas'!$P$91="no","not applicable (based on previous answers)",ROUND(BL617,4))</f>
        <v>0.61199999999999999</v>
      </c>
    </row>
    <row r="618" spans="30:69" x14ac:dyDescent="0.25">
      <c r="AD618" s="157">
        <f t="shared" si="29"/>
        <v>0.61400000000000043</v>
      </c>
      <c r="AE618" s="157">
        <f>IF('1a-Electricity'!$P$77="no","",ROUND(AD618,4))</f>
        <v>0.61399999999999999</v>
      </c>
      <c r="AF618" s="157">
        <f>IF('1a-Electricity'!$P$78="no","",ROUND(AD618,4))</f>
        <v>0.61399999999999999</v>
      </c>
      <c r="AG618" s="157">
        <f>IF('1a-Electricity'!$P$79="no","",ROUND(AD618,4))</f>
        <v>0.61399999999999999</v>
      </c>
      <c r="BL618" s="157">
        <f t="shared" si="30"/>
        <v>0.61300000000000043</v>
      </c>
      <c r="BM618" s="157">
        <f>IF('1b-NaturalGas'!$P$87="no","",ROUND(BL618,4))</f>
        <v>0.61299999999999999</v>
      </c>
      <c r="BN618" s="157">
        <f>IF('1b-NaturalGas'!$P$88="no","",ROUND(BL618,4))</f>
        <v>0.61299999999999999</v>
      </c>
      <c r="BO618" s="157">
        <f>IF('1b-NaturalGas'!$P$89="no","",ROUND(BL618,4))</f>
        <v>0.61299999999999999</v>
      </c>
      <c r="BP618" s="157">
        <f>IF('1b-NaturalGas'!$P$90="no","not applicable (based on previous answers)",ROUND(BL618,4))</f>
        <v>0.61299999999999999</v>
      </c>
      <c r="BQ618" s="157">
        <f>IF('1b-NaturalGas'!$P$91="no","not applicable (based on previous answers)",ROUND(BL618,4))</f>
        <v>0.61299999999999999</v>
      </c>
    </row>
    <row r="619" spans="30:69" x14ac:dyDescent="0.25">
      <c r="AD619" s="157">
        <f t="shared" si="29"/>
        <v>0.61500000000000044</v>
      </c>
      <c r="AE619" s="157">
        <f>IF('1a-Electricity'!$P$77="no","",ROUND(AD619,4))</f>
        <v>0.61499999999999999</v>
      </c>
      <c r="AF619" s="157">
        <f>IF('1a-Electricity'!$P$78="no","",ROUND(AD619,4))</f>
        <v>0.61499999999999999</v>
      </c>
      <c r="AG619" s="157">
        <f>IF('1a-Electricity'!$P$79="no","",ROUND(AD619,4))</f>
        <v>0.61499999999999999</v>
      </c>
      <c r="BL619" s="157">
        <f t="shared" si="30"/>
        <v>0.61400000000000043</v>
      </c>
      <c r="BM619" s="157">
        <f>IF('1b-NaturalGas'!$P$87="no","",ROUND(BL619,4))</f>
        <v>0.61399999999999999</v>
      </c>
      <c r="BN619" s="157">
        <f>IF('1b-NaturalGas'!$P$88="no","",ROUND(BL619,4))</f>
        <v>0.61399999999999999</v>
      </c>
      <c r="BO619" s="157">
        <f>IF('1b-NaturalGas'!$P$89="no","",ROUND(BL619,4))</f>
        <v>0.61399999999999999</v>
      </c>
      <c r="BP619" s="157">
        <f>IF('1b-NaturalGas'!$P$90="no","not applicable (based on previous answers)",ROUND(BL619,4))</f>
        <v>0.61399999999999999</v>
      </c>
      <c r="BQ619" s="157">
        <f>IF('1b-NaturalGas'!$P$91="no","not applicable (based on previous answers)",ROUND(BL619,4))</f>
        <v>0.61399999999999999</v>
      </c>
    </row>
    <row r="620" spans="30:69" x14ac:dyDescent="0.25">
      <c r="AD620" s="157">
        <f t="shared" si="29"/>
        <v>0.61600000000000044</v>
      </c>
      <c r="AE620" s="157">
        <f>IF('1a-Electricity'!$P$77="no","",ROUND(AD620,4))</f>
        <v>0.61599999999999999</v>
      </c>
      <c r="AF620" s="157">
        <f>IF('1a-Electricity'!$P$78="no","",ROUND(AD620,4))</f>
        <v>0.61599999999999999</v>
      </c>
      <c r="AG620" s="157">
        <f>IF('1a-Electricity'!$P$79="no","",ROUND(AD620,4))</f>
        <v>0.61599999999999999</v>
      </c>
      <c r="BL620" s="157">
        <f t="shared" si="30"/>
        <v>0.61500000000000044</v>
      </c>
      <c r="BM620" s="157">
        <f>IF('1b-NaturalGas'!$P$87="no","",ROUND(BL620,4))</f>
        <v>0.61499999999999999</v>
      </c>
      <c r="BN620" s="157">
        <f>IF('1b-NaturalGas'!$P$88="no","",ROUND(BL620,4))</f>
        <v>0.61499999999999999</v>
      </c>
      <c r="BO620" s="157">
        <f>IF('1b-NaturalGas'!$P$89="no","",ROUND(BL620,4))</f>
        <v>0.61499999999999999</v>
      </c>
      <c r="BP620" s="157">
        <f>IF('1b-NaturalGas'!$P$90="no","not applicable (based on previous answers)",ROUND(BL620,4))</f>
        <v>0.61499999999999999</v>
      </c>
      <c r="BQ620" s="157">
        <f>IF('1b-NaturalGas'!$P$91="no","not applicable (based on previous answers)",ROUND(BL620,4))</f>
        <v>0.61499999999999999</v>
      </c>
    </row>
    <row r="621" spans="30:69" x14ac:dyDescent="0.25">
      <c r="AD621" s="157">
        <f t="shared" si="29"/>
        <v>0.61700000000000044</v>
      </c>
      <c r="AE621" s="157">
        <f>IF('1a-Electricity'!$P$77="no","",ROUND(AD621,4))</f>
        <v>0.61699999999999999</v>
      </c>
      <c r="AF621" s="157">
        <f>IF('1a-Electricity'!$P$78="no","",ROUND(AD621,4))</f>
        <v>0.61699999999999999</v>
      </c>
      <c r="AG621" s="157">
        <f>IF('1a-Electricity'!$P$79="no","",ROUND(AD621,4))</f>
        <v>0.61699999999999999</v>
      </c>
      <c r="BL621" s="157">
        <f t="shared" si="30"/>
        <v>0.61600000000000044</v>
      </c>
      <c r="BM621" s="157">
        <f>IF('1b-NaturalGas'!$P$87="no","",ROUND(BL621,4))</f>
        <v>0.61599999999999999</v>
      </c>
      <c r="BN621" s="157">
        <f>IF('1b-NaturalGas'!$P$88="no","",ROUND(BL621,4))</f>
        <v>0.61599999999999999</v>
      </c>
      <c r="BO621" s="157">
        <f>IF('1b-NaturalGas'!$P$89="no","",ROUND(BL621,4))</f>
        <v>0.61599999999999999</v>
      </c>
      <c r="BP621" s="157">
        <f>IF('1b-NaturalGas'!$P$90="no","not applicable (based on previous answers)",ROUND(BL621,4))</f>
        <v>0.61599999999999999</v>
      </c>
      <c r="BQ621" s="157">
        <f>IF('1b-NaturalGas'!$P$91="no","not applicable (based on previous answers)",ROUND(BL621,4))</f>
        <v>0.61599999999999999</v>
      </c>
    </row>
    <row r="622" spans="30:69" x14ac:dyDescent="0.25">
      <c r="AD622" s="157">
        <f t="shared" si="29"/>
        <v>0.61800000000000044</v>
      </c>
      <c r="AE622" s="157">
        <f>IF('1a-Electricity'!$P$77="no","",ROUND(AD622,4))</f>
        <v>0.61799999999999999</v>
      </c>
      <c r="AF622" s="157">
        <f>IF('1a-Electricity'!$P$78="no","",ROUND(AD622,4))</f>
        <v>0.61799999999999999</v>
      </c>
      <c r="AG622" s="157">
        <f>IF('1a-Electricity'!$P$79="no","",ROUND(AD622,4))</f>
        <v>0.61799999999999999</v>
      </c>
      <c r="BL622" s="157">
        <f t="shared" si="30"/>
        <v>0.61700000000000044</v>
      </c>
      <c r="BM622" s="157">
        <f>IF('1b-NaturalGas'!$P$87="no","",ROUND(BL622,4))</f>
        <v>0.61699999999999999</v>
      </c>
      <c r="BN622" s="157">
        <f>IF('1b-NaturalGas'!$P$88="no","",ROUND(BL622,4))</f>
        <v>0.61699999999999999</v>
      </c>
      <c r="BO622" s="157">
        <f>IF('1b-NaturalGas'!$P$89="no","",ROUND(BL622,4))</f>
        <v>0.61699999999999999</v>
      </c>
      <c r="BP622" s="157">
        <f>IF('1b-NaturalGas'!$P$90="no","not applicable (based on previous answers)",ROUND(BL622,4))</f>
        <v>0.61699999999999999</v>
      </c>
      <c r="BQ622" s="157">
        <f>IF('1b-NaturalGas'!$P$91="no","not applicable (based on previous answers)",ROUND(BL622,4))</f>
        <v>0.61699999999999999</v>
      </c>
    </row>
    <row r="623" spans="30:69" x14ac:dyDescent="0.25">
      <c r="AD623" s="157">
        <f t="shared" si="29"/>
        <v>0.61900000000000044</v>
      </c>
      <c r="AE623" s="157">
        <f>IF('1a-Electricity'!$P$77="no","",ROUND(AD623,4))</f>
        <v>0.61899999999999999</v>
      </c>
      <c r="AF623" s="157">
        <f>IF('1a-Electricity'!$P$78="no","",ROUND(AD623,4))</f>
        <v>0.61899999999999999</v>
      </c>
      <c r="AG623" s="157">
        <f>IF('1a-Electricity'!$P$79="no","",ROUND(AD623,4))</f>
        <v>0.61899999999999999</v>
      </c>
      <c r="BL623" s="157">
        <f t="shared" si="30"/>
        <v>0.61800000000000044</v>
      </c>
      <c r="BM623" s="157">
        <f>IF('1b-NaturalGas'!$P$87="no","",ROUND(BL623,4))</f>
        <v>0.61799999999999999</v>
      </c>
      <c r="BN623" s="157">
        <f>IF('1b-NaturalGas'!$P$88="no","",ROUND(BL623,4))</f>
        <v>0.61799999999999999</v>
      </c>
      <c r="BO623" s="157">
        <f>IF('1b-NaturalGas'!$P$89="no","",ROUND(BL623,4))</f>
        <v>0.61799999999999999</v>
      </c>
      <c r="BP623" s="157">
        <f>IF('1b-NaturalGas'!$P$90="no","not applicable (based on previous answers)",ROUND(BL623,4))</f>
        <v>0.61799999999999999</v>
      </c>
      <c r="BQ623" s="157">
        <f>IF('1b-NaturalGas'!$P$91="no","not applicable (based on previous answers)",ROUND(BL623,4))</f>
        <v>0.61799999999999999</v>
      </c>
    </row>
    <row r="624" spans="30:69" x14ac:dyDescent="0.25">
      <c r="AD624" s="157">
        <f t="shared" si="29"/>
        <v>0.62000000000000044</v>
      </c>
      <c r="AE624" s="157">
        <f>IF('1a-Electricity'!$P$77="no","",ROUND(AD624,4))</f>
        <v>0.62</v>
      </c>
      <c r="AF624" s="157">
        <f>IF('1a-Electricity'!$P$78="no","",ROUND(AD624,4))</f>
        <v>0.62</v>
      </c>
      <c r="AG624" s="157">
        <f>IF('1a-Electricity'!$P$79="no","",ROUND(AD624,4))</f>
        <v>0.62</v>
      </c>
      <c r="BL624" s="157">
        <f t="shared" si="30"/>
        <v>0.61900000000000044</v>
      </c>
      <c r="BM624" s="157">
        <f>IF('1b-NaturalGas'!$P$87="no","",ROUND(BL624,4))</f>
        <v>0.61899999999999999</v>
      </c>
      <c r="BN624" s="157">
        <f>IF('1b-NaturalGas'!$P$88="no","",ROUND(BL624,4))</f>
        <v>0.61899999999999999</v>
      </c>
      <c r="BO624" s="157">
        <f>IF('1b-NaturalGas'!$P$89="no","",ROUND(BL624,4))</f>
        <v>0.61899999999999999</v>
      </c>
      <c r="BP624" s="157">
        <f>IF('1b-NaturalGas'!$P$90="no","not applicable (based on previous answers)",ROUND(BL624,4))</f>
        <v>0.61899999999999999</v>
      </c>
      <c r="BQ624" s="157">
        <f>IF('1b-NaturalGas'!$P$91="no","not applicable (based on previous answers)",ROUND(BL624,4))</f>
        <v>0.61899999999999999</v>
      </c>
    </row>
    <row r="625" spans="30:69" x14ac:dyDescent="0.25">
      <c r="AD625" s="157">
        <f t="shared" si="29"/>
        <v>0.62100000000000044</v>
      </c>
      <c r="AE625" s="157">
        <f>IF('1a-Electricity'!$P$77="no","",ROUND(AD625,4))</f>
        <v>0.621</v>
      </c>
      <c r="AF625" s="157">
        <f>IF('1a-Electricity'!$P$78="no","",ROUND(AD625,4))</f>
        <v>0.621</v>
      </c>
      <c r="AG625" s="157">
        <f>IF('1a-Electricity'!$P$79="no","",ROUND(AD625,4))</f>
        <v>0.621</v>
      </c>
      <c r="BL625" s="157">
        <f t="shared" si="30"/>
        <v>0.62000000000000044</v>
      </c>
      <c r="BM625" s="157">
        <f>IF('1b-NaturalGas'!$P$87="no","",ROUND(BL625,4))</f>
        <v>0.62</v>
      </c>
      <c r="BN625" s="157">
        <f>IF('1b-NaturalGas'!$P$88="no","",ROUND(BL625,4))</f>
        <v>0.62</v>
      </c>
      <c r="BO625" s="157">
        <f>IF('1b-NaturalGas'!$P$89="no","",ROUND(BL625,4))</f>
        <v>0.62</v>
      </c>
      <c r="BP625" s="157">
        <f>IF('1b-NaturalGas'!$P$90="no","not applicable (based on previous answers)",ROUND(BL625,4))</f>
        <v>0.62</v>
      </c>
      <c r="BQ625" s="157">
        <f>IF('1b-NaturalGas'!$P$91="no","not applicable (based on previous answers)",ROUND(BL625,4))</f>
        <v>0.62</v>
      </c>
    </row>
    <row r="626" spans="30:69" x14ac:dyDescent="0.25">
      <c r="AD626" s="157">
        <f t="shared" si="29"/>
        <v>0.62200000000000044</v>
      </c>
      <c r="AE626" s="157">
        <f>IF('1a-Electricity'!$P$77="no","",ROUND(AD626,4))</f>
        <v>0.622</v>
      </c>
      <c r="AF626" s="157">
        <f>IF('1a-Electricity'!$P$78="no","",ROUND(AD626,4))</f>
        <v>0.622</v>
      </c>
      <c r="AG626" s="157">
        <f>IF('1a-Electricity'!$P$79="no","",ROUND(AD626,4))</f>
        <v>0.622</v>
      </c>
      <c r="BL626" s="157">
        <f t="shared" si="30"/>
        <v>0.62100000000000044</v>
      </c>
      <c r="BM626" s="157">
        <f>IF('1b-NaturalGas'!$P$87="no","",ROUND(BL626,4))</f>
        <v>0.621</v>
      </c>
      <c r="BN626" s="157">
        <f>IF('1b-NaturalGas'!$P$88="no","",ROUND(BL626,4))</f>
        <v>0.621</v>
      </c>
      <c r="BO626" s="157">
        <f>IF('1b-NaturalGas'!$P$89="no","",ROUND(BL626,4))</f>
        <v>0.621</v>
      </c>
      <c r="BP626" s="157">
        <f>IF('1b-NaturalGas'!$P$90="no","not applicable (based on previous answers)",ROUND(BL626,4))</f>
        <v>0.621</v>
      </c>
      <c r="BQ626" s="157">
        <f>IF('1b-NaturalGas'!$P$91="no","not applicable (based on previous answers)",ROUND(BL626,4))</f>
        <v>0.621</v>
      </c>
    </row>
    <row r="627" spans="30:69" x14ac:dyDescent="0.25">
      <c r="AD627" s="157">
        <f t="shared" si="29"/>
        <v>0.62300000000000044</v>
      </c>
      <c r="AE627" s="157">
        <f>IF('1a-Electricity'!$P$77="no","",ROUND(AD627,4))</f>
        <v>0.623</v>
      </c>
      <c r="AF627" s="157">
        <f>IF('1a-Electricity'!$P$78="no","",ROUND(AD627,4))</f>
        <v>0.623</v>
      </c>
      <c r="AG627" s="157">
        <f>IF('1a-Electricity'!$P$79="no","",ROUND(AD627,4))</f>
        <v>0.623</v>
      </c>
      <c r="BL627" s="157">
        <f t="shared" si="30"/>
        <v>0.62200000000000044</v>
      </c>
      <c r="BM627" s="157">
        <f>IF('1b-NaturalGas'!$P$87="no","",ROUND(BL627,4))</f>
        <v>0.622</v>
      </c>
      <c r="BN627" s="157">
        <f>IF('1b-NaturalGas'!$P$88="no","",ROUND(BL627,4))</f>
        <v>0.622</v>
      </c>
      <c r="BO627" s="157">
        <f>IF('1b-NaturalGas'!$P$89="no","",ROUND(BL627,4))</f>
        <v>0.622</v>
      </c>
      <c r="BP627" s="157">
        <f>IF('1b-NaturalGas'!$P$90="no","not applicable (based on previous answers)",ROUND(BL627,4))</f>
        <v>0.622</v>
      </c>
      <c r="BQ627" s="157">
        <f>IF('1b-NaturalGas'!$P$91="no","not applicable (based on previous answers)",ROUND(BL627,4))</f>
        <v>0.622</v>
      </c>
    </row>
    <row r="628" spans="30:69" x14ac:dyDescent="0.25">
      <c r="AD628" s="157">
        <f t="shared" si="29"/>
        <v>0.62400000000000044</v>
      </c>
      <c r="AE628" s="157">
        <f>IF('1a-Electricity'!$P$77="no","",ROUND(AD628,4))</f>
        <v>0.624</v>
      </c>
      <c r="AF628" s="157">
        <f>IF('1a-Electricity'!$P$78="no","",ROUND(AD628,4))</f>
        <v>0.624</v>
      </c>
      <c r="AG628" s="157">
        <f>IF('1a-Electricity'!$P$79="no","",ROUND(AD628,4))</f>
        <v>0.624</v>
      </c>
      <c r="BL628" s="157">
        <f t="shared" si="30"/>
        <v>0.62300000000000044</v>
      </c>
      <c r="BM628" s="157">
        <f>IF('1b-NaturalGas'!$P$87="no","",ROUND(BL628,4))</f>
        <v>0.623</v>
      </c>
      <c r="BN628" s="157">
        <f>IF('1b-NaturalGas'!$P$88="no","",ROUND(BL628,4))</f>
        <v>0.623</v>
      </c>
      <c r="BO628" s="157">
        <f>IF('1b-NaturalGas'!$P$89="no","",ROUND(BL628,4))</f>
        <v>0.623</v>
      </c>
      <c r="BP628" s="157">
        <f>IF('1b-NaturalGas'!$P$90="no","not applicable (based on previous answers)",ROUND(BL628,4))</f>
        <v>0.623</v>
      </c>
      <c r="BQ628" s="157">
        <f>IF('1b-NaturalGas'!$P$91="no","not applicable (based on previous answers)",ROUND(BL628,4))</f>
        <v>0.623</v>
      </c>
    </row>
    <row r="629" spans="30:69" x14ac:dyDescent="0.25">
      <c r="AD629" s="157">
        <f t="shared" si="29"/>
        <v>0.62500000000000044</v>
      </c>
      <c r="AE629" s="157">
        <f>IF('1a-Electricity'!$P$77="no","",ROUND(AD629,4))</f>
        <v>0.625</v>
      </c>
      <c r="AF629" s="157">
        <f>IF('1a-Electricity'!$P$78="no","",ROUND(AD629,4))</f>
        <v>0.625</v>
      </c>
      <c r="AG629" s="157">
        <f>IF('1a-Electricity'!$P$79="no","",ROUND(AD629,4))</f>
        <v>0.625</v>
      </c>
      <c r="BL629" s="157">
        <f t="shared" si="30"/>
        <v>0.62400000000000044</v>
      </c>
      <c r="BM629" s="157">
        <f>IF('1b-NaturalGas'!$P$87="no","",ROUND(BL629,4))</f>
        <v>0.624</v>
      </c>
      <c r="BN629" s="157">
        <f>IF('1b-NaturalGas'!$P$88="no","",ROUND(BL629,4))</f>
        <v>0.624</v>
      </c>
      <c r="BO629" s="157">
        <f>IF('1b-NaturalGas'!$P$89="no","",ROUND(BL629,4))</f>
        <v>0.624</v>
      </c>
      <c r="BP629" s="157">
        <f>IF('1b-NaturalGas'!$P$90="no","not applicable (based on previous answers)",ROUND(BL629,4))</f>
        <v>0.624</v>
      </c>
      <c r="BQ629" s="157">
        <f>IF('1b-NaturalGas'!$P$91="no","not applicable (based on previous answers)",ROUND(BL629,4))</f>
        <v>0.624</v>
      </c>
    </row>
    <row r="630" spans="30:69" x14ac:dyDescent="0.25">
      <c r="AD630" s="157">
        <f t="shared" si="29"/>
        <v>0.62600000000000044</v>
      </c>
      <c r="AE630" s="157">
        <f>IF('1a-Electricity'!$P$77="no","",ROUND(AD630,4))</f>
        <v>0.626</v>
      </c>
      <c r="AF630" s="157">
        <f>IF('1a-Electricity'!$P$78="no","",ROUND(AD630,4))</f>
        <v>0.626</v>
      </c>
      <c r="AG630" s="157">
        <f>IF('1a-Electricity'!$P$79="no","",ROUND(AD630,4))</f>
        <v>0.626</v>
      </c>
      <c r="BL630" s="157">
        <f t="shared" si="30"/>
        <v>0.62500000000000044</v>
      </c>
      <c r="BM630" s="157">
        <f>IF('1b-NaturalGas'!$P$87="no","",ROUND(BL630,4))</f>
        <v>0.625</v>
      </c>
      <c r="BN630" s="157">
        <f>IF('1b-NaturalGas'!$P$88="no","",ROUND(BL630,4))</f>
        <v>0.625</v>
      </c>
      <c r="BO630" s="157">
        <f>IF('1b-NaturalGas'!$P$89="no","",ROUND(BL630,4))</f>
        <v>0.625</v>
      </c>
      <c r="BP630" s="157">
        <f>IF('1b-NaturalGas'!$P$90="no","not applicable (based on previous answers)",ROUND(BL630,4))</f>
        <v>0.625</v>
      </c>
      <c r="BQ630" s="157">
        <f>IF('1b-NaturalGas'!$P$91="no","not applicable (based on previous answers)",ROUND(BL630,4))</f>
        <v>0.625</v>
      </c>
    </row>
    <row r="631" spans="30:69" x14ac:dyDescent="0.25">
      <c r="AD631" s="157">
        <f t="shared" si="29"/>
        <v>0.62700000000000045</v>
      </c>
      <c r="AE631" s="157">
        <f>IF('1a-Electricity'!$P$77="no","",ROUND(AD631,4))</f>
        <v>0.627</v>
      </c>
      <c r="AF631" s="157">
        <f>IF('1a-Electricity'!$P$78="no","",ROUND(AD631,4))</f>
        <v>0.627</v>
      </c>
      <c r="AG631" s="157">
        <f>IF('1a-Electricity'!$P$79="no","",ROUND(AD631,4))</f>
        <v>0.627</v>
      </c>
      <c r="BL631" s="157">
        <f t="shared" si="30"/>
        <v>0.62600000000000044</v>
      </c>
      <c r="BM631" s="157">
        <f>IF('1b-NaturalGas'!$P$87="no","",ROUND(BL631,4))</f>
        <v>0.626</v>
      </c>
      <c r="BN631" s="157">
        <f>IF('1b-NaturalGas'!$P$88="no","",ROUND(BL631,4))</f>
        <v>0.626</v>
      </c>
      <c r="BO631" s="157">
        <f>IF('1b-NaturalGas'!$P$89="no","",ROUND(BL631,4))</f>
        <v>0.626</v>
      </c>
      <c r="BP631" s="157">
        <f>IF('1b-NaturalGas'!$P$90="no","not applicable (based on previous answers)",ROUND(BL631,4))</f>
        <v>0.626</v>
      </c>
      <c r="BQ631" s="157">
        <f>IF('1b-NaturalGas'!$P$91="no","not applicable (based on previous answers)",ROUND(BL631,4))</f>
        <v>0.626</v>
      </c>
    </row>
    <row r="632" spans="30:69" x14ac:dyDescent="0.25">
      <c r="AD632" s="157">
        <f t="shared" si="29"/>
        <v>0.62800000000000045</v>
      </c>
      <c r="AE632" s="157">
        <f>IF('1a-Electricity'!$P$77="no","",ROUND(AD632,4))</f>
        <v>0.628</v>
      </c>
      <c r="AF632" s="157">
        <f>IF('1a-Electricity'!$P$78="no","",ROUND(AD632,4))</f>
        <v>0.628</v>
      </c>
      <c r="AG632" s="157">
        <f>IF('1a-Electricity'!$P$79="no","",ROUND(AD632,4))</f>
        <v>0.628</v>
      </c>
      <c r="BL632" s="157">
        <f t="shared" si="30"/>
        <v>0.62700000000000045</v>
      </c>
      <c r="BM632" s="157">
        <f>IF('1b-NaturalGas'!$P$87="no","",ROUND(BL632,4))</f>
        <v>0.627</v>
      </c>
      <c r="BN632" s="157">
        <f>IF('1b-NaturalGas'!$P$88="no","",ROUND(BL632,4))</f>
        <v>0.627</v>
      </c>
      <c r="BO632" s="157">
        <f>IF('1b-NaturalGas'!$P$89="no","",ROUND(BL632,4))</f>
        <v>0.627</v>
      </c>
      <c r="BP632" s="157">
        <f>IF('1b-NaturalGas'!$P$90="no","not applicable (based on previous answers)",ROUND(BL632,4))</f>
        <v>0.627</v>
      </c>
      <c r="BQ632" s="157">
        <f>IF('1b-NaturalGas'!$P$91="no","not applicable (based on previous answers)",ROUND(BL632,4))</f>
        <v>0.627</v>
      </c>
    </row>
    <row r="633" spans="30:69" x14ac:dyDescent="0.25">
      <c r="AD633" s="157">
        <f t="shared" si="29"/>
        <v>0.62900000000000045</v>
      </c>
      <c r="AE633" s="157">
        <f>IF('1a-Electricity'!$P$77="no","",ROUND(AD633,4))</f>
        <v>0.629</v>
      </c>
      <c r="AF633" s="157">
        <f>IF('1a-Electricity'!$P$78="no","",ROUND(AD633,4))</f>
        <v>0.629</v>
      </c>
      <c r="AG633" s="157">
        <f>IF('1a-Electricity'!$P$79="no","",ROUND(AD633,4))</f>
        <v>0.629</v>
      </c>
      <c r="BL633" s="157">
        <f t="shared" si="30"/>
        <v>0.62800000000000045</v>
      </c>
      <c r="BM633" s="157">
        <f>IF('1b-NaturalGas'!$P$87="no","",ROUND(BL633,4))</f>
        <v>0.628</v>
      </c>
      <c r="BN633" s="157">
        <f>IF('1b-NaturalGas'!$P$88="no","",ROUND(BL633,4))</f>
        <v>0.628</v>
      </c>
      <c r="BO633" s="157">
        <f>IF('1b-NaturalGas'!$P$89="no","",ROUND(BL633,4))</f>
        <v>0.628</v>
      </c>
      <c r="BP633" s="157">
        <f>IF('1b-NaturalGas'!$P$90="no","not applicable (based on previous answers)",ROUND(BL633,4))</f>
        <v>0.628</v>
      </c>
      <c r="BQ633" s="157">
        <f>IF('1b-NaturalGas'!$P$91="no","not applicable (based on previous answers)",ROUND(BL633,4))</f>
        <v>0.628</v>
      </c>
    </row>
    <row r="634" spans="30:69" x14ac:dyDescent="0.25">
      <c r="AD634" s="157">
        <f t="shared" si="29"/>
        <v>0.63000000000000045</v>
      </c>
      <c r="AE634" s="157">
        <f>IF('1a-Electricity'!$P$77="no","",ROUND(AD634,4))</f>
        <v>0.63</v>
      </c>
      <c r="AF634" s="157">
        <f>IF('1a-Electricity'!$P$78="no","",ROUND(AD634,4))</f>
        <v>0.63</v>
      </c>
      <c r="AG634" s="157">
        <f>IF('1a-Electricity'!$P$79="no","",ROUND(AD634,4))</f>
        <v>0.63</v>
      </c>
      <c r="BL634" s="157">
        <f t="shared" si="30"/>
        <v>0.62900000000000045</v>
      </c>
      <c r="BM634" s="157">
        <f>IF('1b-NaturalGas'!$P$87="no","",ROUND(BL634,4))</f>
        <v>0.629</v>
      </c>
      <c r="BN634" s="157">
        <f>IF('1b-NaturalGas'!$P$88="no","",ROUND(BL634,4))</f>
        <v>0.629</v>
      </c>
      <c r="BO634" s="157">
        <f>IF('1b-NaturalGas'!$P$89="no","",ROUND(BL634,4))</f>
        <v>0.629</v>
      </c>
      <c r="BP634" s="157">
        <f>IF('1b-NaturalGas'!$P$90="no","not applicable (based on previous answers)",ROUND(BL634,4))</f>
        <v>0.629</v>
      </c>
      <c r="BQ634" s="157">
        <f>IF('1b-NaturalGas'!$P$91="no","not applicable (based on previous answers)",ROUND(BL634,4))</f>
        <v>0.629</v>
      </c>
    </row>
    <row r="635" spans="30:69" x14ac:dyDescent="0.25">
      <c r="AD635" s="157">
        <f t="shared" si="29"/>
        <v>0.63100000000000045</v>
      </c>
      <c r="AE635" s="157">
        <f>IF('1a-Electricity'!$P$77="no","",ROUND(AD635,4))</f>
        <v>0.63100000000000001</v>
      </c>
      <c r="AF635" s="157">
        <f>IF('1a-Electricity'!$P$78="no","",ROUND(AD635,4))</f>
        <v>0.63100000000000001</v>
      </c>
      <c r="AG635" s="157">
        <f>IF('1a-Electricity'!$P$79="no","",ROUND(AD635,4))</f>
        <v>0.63100000000000001</v>
      </c>
      <c r="BL635" s="157">
        <f t="shared" si="30"/>
        <v>0.63000000000000045</v>
      </c>
      <c r="BM635" s="157">
        <f>IF('1b-NaturalGas'!$P$87="no","",ROUND(BL635,4))</f>
        <v>0.63</v>
      </c>
      <c r="BN635" s="157">
        <f>IF('1b-NaturalGas'!$P$88="no","",ROUND(BL635,4))</f>
        <v>0.63</v>
      </c>
      <c r="BO635" s="157">
        <f>IF('1b-NaturalGas'!$P$89="no","",ROUND(BL635,4))</f>
        <v>0.63</v>
      </c>
      <c r="BP635" s="157">
        <f>IF('1b-NaturalGas'!$P$90="no","not applicable (based on previous answers)",ROUND(BL635,4))</f>
        <v>0.63</v>
      </c>
      <c r="BQ635" s="157">
        <f>IF('1b-NaturalGas'!$P$91="no","not applicable (based on previous answers)",ROUND(BL635,4))</f>
        <v>0.63</v>
      </c>
    </row>
    <row r="636" spans="30:69" x14ac:dyDescent="0.25">
      <c r="AD636" s="157">
        <f t="shared" si="29"/>
        <v>0.63200000000000045</v>
      </c>
      <c r="AE636" s="157">
        <f>IF('1a-Electricity'!$P$77="no","",ROUND(AD636,4))</f>
        <v>0.63200000000000001</v>
      </c>
      <c r="AF636" s="157">
        <f>IF('1a-Electricity'!$P$78="no","",ROUND(AD636,4))</f>
        <v>0.63200000000000001</v>
      </c>
      <c r="AG636" s="157">
        <f>IF('1a-Electricity'!$P$79="no","",ROUND(AD636,4))</f>
        <v>0.63200000000000001</v>
      </c>
      <c r="BL636" s="157">
        <f t="shared" si="30"/>
        <v>0.63100000000000045</v>
      </c>
      <c r="BM636" s="157">
        <f>IF('1b-NaturalGas'!$P$87="no","",ROUND(BL636,4))</f>
        <v>0.63100000000000001</v>
      </c>
      <c r="BN636" s="157">
        <f>IF('1b-NaturalGas'!$P$88="no","",ROUND(BL636,4))</f>
        <v>0.63100000000000001</v>
      </c>
      <c r="BO636" s="157">
        <f>IF('1b-NaturalGas'!$P$89="no","",ROUND(BL636,4))</f>
        <v>0.63100000000000001</v>
      </c>
      <c r="BP636" s="157">
        <f>IF('1b-NaturalGas'!$P$90="no","not applicable (based on previous answers)",ROUND(BL636,4))</f>
        <v>0.63100000000000001</v>
      </c>
      <c r="BQ636" s="157">
        <f>IF('1b-NaturalGas'!$P$91="no","not applicable (based on previous answers)",ROUND(BL636,4))</f>
        <v>0.63100000000000001</v>
      </c>
    </row>
    <row r="637" spans="30:69" x14ac:dyDescent="0.25">
      <c r="AD637" s="157">
        <f t="shared" ref="AD637:AD700" si="31">AD636+0.001</f>
        <v>0.63300000000000045</v>
      </c>
      <c r="AE637" s="157">
        <f>IF('1a-Electricity'!$P$77="no","",ROUND(AD637,4))</f>
        <v>0.63300000000000001</v>
      </c>
      <c r="AF637" s="157">
        <f>IF('1a-Electricity'!$P$78="no","",ROUND(AD637,4))</f>
        <v>0.63300000000000001</v>
      </c>
      <c r="AG637" s="157">
        <f>IF('1a-Electricity'!$P$79="no","",ROUND(AD637,4))</f>
        <v>0.63300000000000001</v>
      </c>
      <c r="BL637" s="157">
        <f t="shared" si="30"/>
        <v>0.63200000000000045</v>
      </c>
      <c r="BM637" s="157">
        <f>IF('1b-NaturalGas'!$P$87="no","",ROUND(BL637,4))</f>
        <v>0.63200000000000001</v>
      </c>
      <c r="BN637" s="157">
        <f>IF('1b-NaturalGas'!$P$88="no","",ROUND(BL637,4))</f>
        <v>0.63200000000000001</v>
      </c>
      <c r="BO637" s="157">
        <f>IF('1b-NaturalGas'!$P$89="no","",ROUND(BL637,4))</f>
        <v>0.63200000000000001</v>
      </c>
      <c r="BP637" s="157">
        <f>IF('1b-NaturalGas'!$P$90="no","not applicable (based on previous answers)",ROUND(BL637,4))</f>
        <v>0.63200000000000001</v>
      </c>
      <c r="BQ637" s="157">
        <f>IF('1b-NaturalGas'!$P$91="no","not applicable (based on previous answers)",ROUND(BL637,4))</f>
        <v>0.63200000000000001</v>
      </c>
    </row>
    <row r="638" spans="30:69" x14ac:dyDescent="0.25">
      <c r="AD638" s="157">
        <f t="shared" si="31"/>
        <v>0.63400000000000045</v>
      </c>
      <c r="AE638" s="157">
        <f>IF('1a-Electricity'!$P$77="no","",ROUND(AD638,4))</f>
        <v>0.63400000000000001</v>
      </c>
      <c r="AF638" s="157">
        <f>IF('1a-Electricity'!$P$78="no","",ROUND(AD638,4))</f>
        <v>0.63400000000000001</v>
      </c>
      <c r="AG638" s="157">
        <f>IF('1a-Electricity'!$P$79="no","",ROUND(AD638,4))</f>
        <v>0.63400000000000001</v>
      </c>
      <c r="BL638" s="157">
        <f t="shared" ref="BL638:BL701" si="32">BL637+0.001</f>
        <v>0.63300000000000045</v>
      </c>
      <c r="BM638" s="157">
        <f>IF('1b-NaturalGas'!$P$87="no","",ROUND(BL638,4))</f>
        <v>0.63300000000000001</v>
      </c>
      <c r="BN638" s="157">
        <f>IF('1b-NaturalGas'!$P$88="no","",ROUND(BL638,4))</f>
        <v>0.63300000000000001</v>
      </c>
      <c r="BO638" s="157">
        <f>IF('1b-NaturalGas'!$P$89="no","",ROUND(BL638,4))</f>
        <v>0.63300000000000001</v>
      </c>
      <c r="BP638" s="157">
        <f>IF('1b-NaturalGas'!$P$90="no","not applicable (based on previous answers)",ROUND(BL638,4))</f>
        <v>0.63300000000000001</v>
      </c>
      <c r="BQ638" s="157">
        <f>IF('1b-NaturalGas'!$P$91="no","not applicable (based on previous answers)",ROUND(BL638,4))</f>
        <v>0.63300000000000001</v>
      </c>
    </row>
    <row r="639" spans="30:69" x14ac:dyDescent="0.25">
      <c r="AD639" s="157">
        <f t="shared" si="31"/>
        <v>0.63500000000000045</v>
      </c>
      <c r="AE639" s="157">
        <f>IF('1a-Electricity'!$P$77="no","",ROUND(AD639,4))</f>
        <v>0.63500000000000001</v>
      </c>
      <c r="AF639" s="157">
        <f>IF('1a-Electricity'!$P$78="no","",ROUND(AD639,4))</f>
        <v>0.63500000000000001</v>
      </c>
      <c r="AG639" s="157">
        <f>IF('1a-Electricity'!$P$79="no","",ROUND(AD639,4))</f>
        <v>0.63500000000000001</v>
      </c>
      <c r="BL639" s="157">
        <f t="shared" si="32"/>
        <v>0.63400000000000045</v>
      </c>
      <c r="BM639" s="157">
        <f>IF('1b-NaturalGas'!$P$87="no","",ROUND(BL639,4))</f>
        <v>0.63400000000000001</v>
      </c>
      <c r="BN639" s="157">
        <f>IF('1b-NaturalGas'!$P$88="no","",ROUND(BL639,4))</f>
        <v>0.63400000000000001</v>
      </c>
      <c r="BO639" s="157">
        <f>IF('1b-NaturalGas'!$P$89="no","",ROUND(BL639,4))</f>
        <v>0.63400000000000001</v>
      </c>
      <c r="BP639" s="157">
        <f>IF('1b-NaturalGas'!$P$90="no","not applicable (based on previous answers)",ROUND(BL639,4))</f>
        <v>0.63400000000000001</v>
      </c>
      <c r="BQ639" s="157">
        <f>IF('1b-NaturalGas'!$P$91="no","not applicable (based on previous answers)",ROUND(BL639,4))</f>
        <v>0.63400000000000001</v>
      </c>
    </row>
    <row r="640" spans="30:69" x14ac:dyDescent="0.25">
      <c r="AD640" s="157">
        <f t="shared" si="31"/>
        <v>0.63600000000000045</v>
      </c>
      <c r="AE640" s="157">
        <f>IF('1a-Electricity'!$P$77="no","",ROUND(AD640,4))</f>
        <v>0.63600000000000001</v>
      </c>
      <c r="AF640" s="157">
        <f>IF('1a-Electricity'!$P$78="no","",ROUND(AD640,4))</f>
        <v>0.63600000000000001</v>
      </c>
      <c r="AG640" s="157">
        <f>IF('1a-Electricity'!$P$79="no","",ROUND(AD640,4))</f>
        <v>0.63600000000000001</v>
      </c>
      <c r="BL640" s="157">
        <f t="shared" si="32"/>
        <v>0.63500000000000045</v>
      </c>
      <c r="BM640" s="157">
        <f>IF('1b-NaturalGas'!$P$87="no","",ROUND(BL640,4))</f>
        <v>0.63500000000000001</v>
      </c>
      <c r="BN640" s="157">
        <f>IF('1b-NaturalGas'!$P$88="no","",ROUND(BL640,4))</f>
        <v>0.63500000000000001</v>
      </c>
      <c r="BO640" s="157">
        <f>IF('1b-NaturalGas'!$P$89="no","",ROUND(BL640,4))</f>
        <v>0.63500000000000001</v>
      </c>
      <c r="BP640" s="157">
        <f>IF('1b-NaturalGas'!$P$90="no","not applicable (based on previous answers)",ROUND(BL640,4))</f>
        <v>0.63500000000000001</v>
      </c>
      <c r="BQ640" s="157">
        <f>IF('1b-NaturalGas'!$P$91="no","not applicable (based on previous answers)",ROUND(BL640,4))</f>
        <v>0.63500000000000001</v>
      </c>
    </row>
    <row r="641" spans="30:69" x14ac:dyDescent="0.25">
      <c r="AD641" s="157">
        <f t="shared" si="31"/>
        <v>0.63700000000000045</v>
      </c>
      <c r="AE641" s="157">
        <f>IF('1a-Electricity'!$P$77="no","",ROUND(AD641,4))</f>
        <v>0.63700000000000001</v>
      </c>
      <c r="AF641" s="157">
        <f>IF('1a-Electricity'!$P$78="no","",ROUND(AD641,4))</f>
        <v>0.63700000000000001</v>
      </c>
      <c r="AG641" s="157">
        <f>IF('1a-Electricity'!$P$79="no","",ROUND(AD641,4))</f>
        <v>0.63700000000000001</v>
      </c>
      <c r="BL641" s="157">
        <f t="shared" si="32"/>
        <v>0.63600000000000045</v>
      </c>
      <c r="BM641" s="157">
        <f>IF('1b-NaturalGas'!$P$87="no","",ROUND(BL641,4))</f>
        <v>0.63600000000000001</v>
      </c>
      <c r="BN641" s="157">
        <f>IF('1b-NaturalGas'!$P$88="no","",ROUND(BL641,4))</f>
        <v>0.63600000000000001</v>
      </c>
      <c r="BO641" s="157">
        <f>IF('1b-NaturalGas'!$P$89="no","",ROUND(BL641,4))</f>
        <v>0.63600000000000001</v>
      </c>
      <c r="BP641" s="157">
        <f>IF('1b-NaturalGas'!$P$90="no","not applicable (based on previous answers)",ROUND(BL641,4))</f>
        <v>0.63600000000000001</v>
      </c>
      <c r="BQ641" s="157">
        <f>IF('1b-NaturalGas'!$P$91="no","not applicable (based on previous answers)",ROUND(BL641,4))</f>
        <v>0.63600000000000001</v>
      </c>
    </row>
    <row r="642" spans="30:69" x14ac:dyDescent="0.25">
      <c r="AD642" s="157">
        <f t="shared" si="31"/>
        <v>0.63800000000000046</v>
      </c>
      <c r="AE642" s="157">
        <f>IF('1a-Electricity'!$P$77="no","",ROUND(AD642,4))</f>
        <v>0.63800000000000001</v>
      </c>
      <c r="AF642" s="157">
        <f>IF('1a-Electricity'!$P$78="no","",ROUND(AD642,4))</f>
        <v>0.63800000000000001</v>
      </c>
      <c r="AG642" s="157">
        <f>IF('1a-Electricity'!$P$79="no","",ROUND(AD642,4))</f>
        <v>0.63800000000000001</v>
      </c>
      <c r="BL642" s="157">
        <f t="shared" si="32"/>
        <v>0.63700000000000045</v>
      </c>
      <c r="BM642" s="157">
        <f>IF('1b-NaturalGas'!$P$87="no","",ROUND(BL642,4))</f>
        <v>0.63700000000000001</v>
      </c>
      <c r="BN642" s="157">
        <f>IF('1b-NaturalGas'!$P$88="no","",ROUND(BL642,4))</f>
        <v>0.63700000000000001</v>
      </c>
      <c r="BO642" s="157">
        <f>IF('1b-NaturalGas'!$P$89="no","",ROUND(BL642,4))</f>
        <v>0.63700000000000001</v>
      </c>
      <c r="BP642" s="157">
        <f>IF('1b-NaturalGas'!$P$90="no","not applicable (based on previous answers)",ROUND(BL642,4))</f>
        <v>0.63700000000000001</v>
      </c>
      <c r="BQ642" s="157">
        <f>IF('1b-NaturalGas'!$P$91="no","not applicable (based on previous answers)",ROUND(BL642,4))</f>
        <v>0.63700000000000001</v>
      </c>
    </row>
    <row r="643" spans="30:69" x14ac:dyDescent="0.25">
      <c r="AD643" s="157">
        <f t="shared" si="31"/>
        <v>0.63900000000000046</v>
      </c>
      <c r="AE643" s="157">
        <f>IF('1a-Electricity'!$P$77="no","",ROUND(AD643,4))</f>
        <v>0.63900000000000001</v>
      </c>
      <c r="AF643" s="157">
        <f>IF('1a-Electricity'!$P$78="no","",ROUND(AD643,4))</f>
        <v>0.63900000000000001</v>
      </c>
      <c r="AG643" s="157">
        <f>IF('1a-Electricity'!$P$79="no","",ROUND(AD643,4))</f>
        <v>0.63900000000000001</v>
      </c>
      <c r="BL643" s="157">
        <f t="shared" si="32"/>
        <v>0.63800000000000046</v>
      </c>
      <c r="BM643" s="157">
        <f>IF('1b-NaturalGas'!$P$87="no","",ROUND(BL643,4))</f>
        <v>0.63800000000000001</v>
      </c>
      <c r="BN643" s="157">
        <f>IF('1b-NaturalGas'!$P$88="no","",ROUND(BL643,4))</f>
        <v>0.63800000000000001</v>
      </c>
      <c r="BO643" s="157">
        <f>IF('1b-NaturalGas'!$P$89="no","",ROUND(BL643,4))</f>
        <v>0.63800000000000001</v>
      </c>
      <c r="BP643" s="157">
        <f>IF('1b-NaturalGas'!$P$90="no","not applicable (based on previous answers)",ROUND(BL643,4))</f>
        <v>0.63800000000000001</v>
      </c>
      <c r="BQ643" s="157">
        <f>IF('1b-NaturalGas'!$P$91="no","not applicable (based on previous answers)",ROUND(BL643,4))</f>
        <v>0.63800000000000001</v>
      </c>
    </row>
    <row r="644" spans="30:69" x14ac:dyDescent="0.25">
      <c r="AD644" s="157">
        <f t="shared" si="31"/>
        <v>0.64000000000000046</v>
      </c>
      <c r="AE644" s="157">
        <f>IF('1a-Electricity'!$P$77="no","",ROUND(AD644,4))</f>
        <v>0.64</v>
      </c>
      <c r="AF644" s="157">
        <f>IF('1a-Electricity'!$P$78="no","",ROUND(AD644,4))</f>
        <v>0.64</v>
      </c>
      <c r="AG644" s="157">
        <f>IF('1a-Electricity'!$P$79="no","",ROUND(AD644,4))</f>
        <v>0.64</v>
      </c>
      <c r="BL644" s="157">
        <f t="shared" si="32"/>
        <v>0.63900000000000046</v>
      </c>
      <c r="BM644" s="157">
        <f>IF('1b-NaturalGas'!$P$87="no","",ROUND(BL644,4))</f>
        <v>0.63900000000000001</v>
      </c>
      <c r="BN644" s="157">
        <f>IF('1b-NaturalGas'!$P$88="no","",ROUND(BL644,4))</f>
        <v>0.63900000000000001</v>
      </c>
      <c r="BO644" s="157">
        <f>IF('1b-NaturalGas'!$P$89="no","",ROUND(BL644,4))</f>
        <v>0.63900000000000001</v>
      </c>
      <c r="BP644" s="157">
        <f>IF('1b-NaturalGas'!$P$90="no","not applicable (based on previous answers)",ROUND(BL644,4))</f>
        <v>0.63900000000000001</v>
      </c>
      <c r="BQ644" s="157">
        <f>IF('1b-NaturalGas'!$P$91="no","not applicable (based on previous answers)",ROUND(BL644,4))</f>
        <v>0.63900000000000001</v>
      </c>
    </row>
    <row r="645" spans="30:69" x14ac:dyDescent="0.25">
      <c r="AD645" s="157">
        <f t="shared" si="31"/>
        <v>0.64100000000000046</v>
      </c>
      <c r="AE645" s="157">
        <f>IF('1a-Electricity'!$P$77="no","",ROUND(AD645,4))</f>
        <v>0.64100000000000001</v>
      </c>
      <c r="AF645" s="157">
        <f>IF('1a-Electricity'!$P$78="no","",ROUND(AD645,4))</f>
        <v>0.64100000000000001</v>
      </c>
      <c r="AG645" s="157">
        <f>IF('1a-Electricity'!$P$79="no","",ROUND(AD645,4))</f>
        <v>0.64100000000000001</v>
      </c>
      <c r="BL645" s="157">
        <f t="shared" si="32"/>
        <v>0.64000000000000046</v>
      </c>
      <c r="BM645" s="157">
        <f>IF('1b-NaturalGas'!$P$87="no","",ROUND(BL645,4))</f>
        <v>0.64</v>
      </c>
      <c r="BN645" s="157">
        <f>IF('1b-NaturalGas'!$P$88="no","",ROUND(BL645,4))</f>
        <v>0.64</v>
      </c>
      <c r="BO645" s="157">
        <f>IF('1b-NaturalGas'!$P$89="no","",ROUND(BL645,4))</f>
        <v>0.64</v>
      </c>
      <c r="BP645" s="157">
        <f>IF('1b-NaturalGas'!$P$90="no","not applicable (based on previous answers)",ROUND(BL645,4))</f>
        <v>0.64</v>
      </c>
      <c r="BQ645" s="157">
        <f>IF('1b-NaturalGas'!$P$91="no","not applicable (based on previous answers)",ROUND(BL645,4))</f>
        <v>0.64</v>
      </c>
    </row>
    <row r="646" spans="30:69" x14ac:dyDescent="0.25">
      <c r="AD646" s="157">
        <f t="shared" si="31"/>
        <v>0.64200000000000046</v>
      </c>
      <c r="AE646" s="157">
        <f>IF('1a-Electricity'!$P$77="no","",ROUND(AD646,4))</f>
        <v>0.64200000000000002</v>
      </c>
      <c r="AF646" s="157">
        <f>IF('1a-Electricity'!$P$78="no","",ROUND(AD646,4))</f>
        <v>0.64200000000000002</v>
      </c>
      <c r="AG646" s="157">
        <f>IF('1a-Electricity'!$P$79="no","",ROUND(AD646,4))</f>
        <v>0.64200000000000002</v>
      </c>
      <c r="BL646" s="157">
        <f t="shared" si="32"/>
        <v>0.64100000000000046</v>
      </c>
      <c r="BM646" s="157">
        <f>IF('1b-NaturalGas'!$P$87="no","",ROUND(BL646,4))</f>
        <v>0.64100000000000001</v>
      </c>
      <c r="BN646" s="157">
        <f>IF('1b-NaturalGas'!$P$88="no","",ROUND(BL646,4))</f>
        <v>0.64100000000000001</v>
      </c>
      <c r="BO646" s="157">
        <f>IF('1b-NaturalGas'!$P$89="no","",ROUND(BL646,4))</f>
        <v>0.64100000000000001</v>
      </c>
      <c r="BP646" s="157">
        <f>IF('1b-NaturalGas'!$P$90="no","not applicable (based on previous answers)",ROUND(BL646,4))</f>
        <v>0.64100000000000001</v>
      </c>
      <c r="BQ646" s="157">
        <f>IF('1b-NaturalGas'!$P$91="no","not applicable (based on previous answers)",ROUND(BL646,4))</f>
        <v>0.64100000000000001</v>
      </c>
    </row>
    <row r="647" spans="30:69" x14ac:dyDescent="0.25">
      <c r="AD647" s="157">
        <f t="shared" si="31"/>
        <v>0.64300000000000046</v>
      </c>
      <c r="AE647" s="157">
        <f>IF('1a-Electricity'!$P$77="no","",ROUND(AD647,4))</f>
        <v>0.64300000000000002</v>
      </c>
      <c r="AF647" s="157">
        <f>IF('1a-Electricity'!$P$78="no","",ROUND(AD647,4))</f>
        <v>0.64300000000000002</v>
      </c>
      <c r="AG647" s="157">
        <f>IF('1a-Electricity'!$P$79="no","",ROUND(AD647,4))</f>
        <v>0.64300000000000002</v>
      </c>
      <c r="BL647" s="157">
        <f t="shared" si="32"/>
        <v>0.64200000000000046</v>
      </c>
      <c r="BM647" s="157">
        <f>IF('1b-NaturalGas'!$P$87="no","",ROUND(BL647,4))</f>
        <v>0.64200000000000002</v>
      </c>
      <c r="BN647" s="157">
        <f>IF('1b-NaturalGas'!$P$88="no","",ROUND(BL647,4))</f>
        <v>0.64200000000000002</v>
      </c>
      <c r="BO647" s="157">
        <f>IF('1b-NaturalGas'!$P$89="no","",ROUND(BL647,4))</f>
        <v>0.64200000000000002</v>
      </c>
      <c r="BP647" s="157">
        <f>IF('1b-NaturalGas'!$P$90="no","not applicable (based on previous answers)",ROUND(BL647,4))</f>
        <v>0.64200000000000002</v>
      </c>
      <c r="BQ647" s="157">
        <f>IF('1b-NaturalGas'!$P$91="no","not applicable (based on previous answers)",ROUND(BL647,4))</f>
        <v>0.64200000000000002</v>
      </c>
    </row>
    <row r="648" spans="30:69" x14ac:dyDescent="0.25">
      <c r="AD648" s="157">
        <f t="shared" si="31"/>
        <v>0.64400000000000046</v>
      </c>
      <c r="AE648" s="157">
        <f>IF('1a-Electricity'!$P$77="no","",ROUND(AD648,4))</f>
        <v>0.64400000000000002</v>
      </c>
      <c r="AF648" s="157">
        <f>IF('1a-Electricity'!$P$78="no","",ROUND(AD648,4))</f>
        <v>0.64400000000000002</v>
      </c>
      <c r="AG648" s="157">
        <f>IF('1a-Electricity'!$P$79="no","",ROUND(AD648,4))</f>
        <v>0.64400000000000002</v>
      </c>
      <c r="BL648" s="157">
        <f t="shared" si="32"/>
        <v>0.64300000000000046</v>
      </c>
      <c r="BM648" s="157">
        <f>IF('1b-NaturalGas'!$P$87="no","",ROUND(BL648,4))</f>
        <v>0.64300000000000002</v>
      </c>
      <c r="BN648" s="157">
        <f>IF('1b-NaturalGas'!$P$88="no","",ROUND(BL648,4))</f>
        <v>0.64300000000000002</v>
      </c>
      <c r="BO648" s="157">
        <f>IF('1b-NaturalGas'!$P$89="no","",ROUND(BL648,4))</f>
        <v>0.64300000000000002</v>
      </c>
      <c r="BP648" s="157">
        <f>IF('1b-NaturalGas'!$P$90="no","not applicable (based on previous answers)",ROUND(BL648,4))</f>
        <v>0.64300000000000002</v>
      </c>
      <c r="BQ648" s="157">
        <f>IF('1b-NaturalGas'!$P$91="no","not applicable (based on previous answers)",ROUND(BL648,4))</f>
        <v>0.64300000000000002</v>
      </c>
    </row>
    <row r="649" spans="30:69" x14ac:dyDescent="0.25">
      <c r="AD649" s="157">
        <f t="shared" si="31"/>
        <v>0.64500000000000046</v>
      </c>
      <c r="AE649" s="157">
        <f>IF('1a-Electricity'!$P$77="no","",ROUND(AD649,4))</f>
        <v>0.64500000000000002</v>
      </c>
      <c r="AF649" s="157">
        <f>IF('1a-Electricity'!$P$78="no","",ROUND(AD649,4))</f>
        <v>0.64500000000000002</v>
      </c>
      <c r="AG649" s="157">
        <f>IF('1a-Electricity'!$P$79="no","",ROUND(AD649,4))</f>
        <v>0.64500000000000002</v>
      </c>
      <c r="BL649" s="157">
        <f t="shared" si="32"/>
        <v>0.64400000000000046</v>
      </c>
      <c r="BM649" s="157">
        <f>IF('1b-NaturalGas'!$P$87="no","",ROUND(BL649,4))</f>
        <v>0.64400000000000002</v>
      </c>
      <c r="BN649" s="157">
        <f>IF('1b-NaturalGas'!$P$88="no","",ROUND(BL649,4))</f>
        <v>0.64400000000000002</v>
      </c>
      <c r="BO649" s="157">
        <f>IF('1b-NaturalGas'!$P$89="no","",ROUND(BL649,4))</f>
        <v>0.64400000000000002</v>
      </c>
      <c r="BP649" s="157">
        <f>IF('1b-NaturalGas'!$P$90="no","not applicable (based on previous answers)",ROUND(BL649,4))</f>
        <v>0.64400000000000002</v>
      </c>
      <c r="BQ649" s="157">
        <f>IF('1b-NaturalGas'!$P$91="no","not applicable (based on previous answers)",ROUND(BL649,4))</f>
        <v>0.64400000000000002</v>
      </c>
    </row>
    <row r="650" spans="30:69" x14ac:dyDescent="0.25">
      <c r="AD650" s="157">
        <f t="shared" si="31"/>
        <v>0.64600000000000046</v>
      </c>
      <c r="AE650" s="157">
        <f>IF('1a-Electricity'!$P$77="no","",ROUND(AD650,4))</f>
        <v>0.64600000000000002</v>
      </c>
      <c r="AF650" s="157">
        <f>IF('1a-Electricity'!$P$78="no","",ROUND(AD650,4))</f>
        <v>0.64600000000000002</v>
      </c>
      <c r="AG650" s="157">
        <f>IF('1a-Electricity'!$P$79="no","",ROUND(AD650,4))</f>
        <v>0.64600000000000002</v>
      </c>
      <c r="BL650" s="157">
        <f t="shared" si="32"/>
        <v>0.64500000000000046</v>
      </c>
      <c r="BM650" s="157">
        <f>IF('1b-NaturalGas'!$P$87="no","",ROUND(BL650,4))</f>
        <v>0.64500000000000002</v>
      </c>
      <c r="BN650" s="157">
        <f>IF('1b-NaturalGas'!$P$88="no","",ROUND(BL650,4))</f>
        <v>0.64500000000000002</v>
      </c>
      <c r="BO650" s="157">
        <f>IF('1b-NaturalGas'!$P$89="no","",ROUND(BL650,4))</f>
        <v>0.64500000000000002</v>
      </c>
      <c r="BP650" s="157">
        <f>IF('1b-NaturalGas'!$P$90="no","not applicable (based on previous answers)",ROUND(BL650,4))</f>
        <v>0.64500000000000002</v>
      </c>
      <c r="BQ650" s="157">
        <f>IF('1b-NaturalGas'!$P$91="no","not applicable (based on previous answers)",ROUND(BL650,4))</f>
        <v>0.64500000000000002</v>
      </c>
    </row>
    <row r="651" spans="30:69" x14ac:dyDescent="0.25">
      <c r="AD651" s="157">
        <f t="shared" si="31"/>
        <v>0.64700000000000046</v>
      </c>
      <c r="AE651" s="157">
        <f>IF('1a-Electricity'!$P$77="no","",ROUND(AD651,4))</f>
        <v>0.64700000000000002</v>
      </c>
      <c r="AF651" s="157">
        <f>IF('1a-Electricity'!$P$78="no","",ROUND(AD651,4))</f>
        <v>0.64700000000000002</v>
      </c>
      <c r="AG651" s="157">
        <f>IF('1a-Electricity'!$P$79="no","",ROUND(AD651,4))</f>
        <v>0.64700000000000002</v>
      </c>
      <c r="BL651" s="157">
        <f t="shared" si="32"/>
        <v>0.64600000000000046</v>
      </c>
      <c r="BM651" s="157">
        <f>IF('1b-NaturalGas'!$P$87="no","",ROUND(BL651,4))</f>
        <v>0.64600000000000002</v>
      </c>
      <c r="BN651" s="157">
        <f>IF('1b-NaturalGas'!$P$88="no","",ROUND(BL651,4))</f>
        <v>0.64600000000000002</v>
      </c>
      <c r="BO651" s="157">
        <f>IF('1b-NaturalGas'!$P$89="no","",ROUND(BL651,4))</f>
        <v>0.64600000000000002</v>
      </c>
      <c r="BP651" s="157">
        <f>IF('1b-NaturalGas'!$P$90="no","not applicable (based on previous answers)",ROUND(BL651,4))</f>
        <v>0.64600000000000002</v>
      </c>
      <c r="BQ651" s="157">
        <f>IF('1b-NaturalGas'!$P$91="no","not applicable (based on previous answers)",ROUND(BL651,4))</f>
        <v>0.64600000000000002</v>
      </c>
    </row>
    <row r="652" spans="30:69" x14ac:dyDescent="0.25">
      <c r="AD652" s="157">
        <f t="shared" si="31"/>
        <v>0.64800000000000046</v>
      </c>
      <c r="AE652" s="157">
        <f>IF('1a-Electricity'!$P$77="no","",ROUND(AD652,4))</f>
        <v>0.64800000000000002</v>
      </c>
      <c r="AF652" s="157">
        <f>IF('1a-Electricity'!$P$78="no","",ROUND(AD652,4))</f>
        <v>0.64800000000000002</v>
      </c>
      <c r="AG652" s="157">
        <f>IF('1a-Electricity'!$P$79="no","",ROUND(AD652,4))</f>
        <v>0.64800000000000002</v>
      </c>
      <c r="BL652" s="157">
        <f t="shared" si="32"/>
        <v>0.64700000000000046</v>
      </c>
      <c r="BM652" s="157">
        <f>IF('1b-NaturalGas'!$P$87="no","",ROUND(BL652,4))</f>
        <v>0.64700000000000002</v>
      </c>
      <c r="BN652" s="157">
        <f>IF('1b-NaturalGas'!$P$88="no","",ROUND(BL652,4))</f>
        <v>0.64700000000000002</v>
      </c>
      <c r="BO652" s="157">
        <f>IF('1b-NaturalGas'!$P$89="no","",ROUND(BL652,4))</f>
        <v>0.64700000000000002</v>
      </c>
      <c r="BP652" s="157">
        <f>IF('1b-NaturalGas'!$P$90="no","not applicable (based on previous answers)",ROUND(BL652,4))</f>
        <v>0.64700000000000002</v>
      </c>
      <c r="BQ652" s="157">
        <f>IF('1b-NaturalGas'!$P$91="no","not applicable (based on previous answers)",ROUND(BL652,4))</f>
        <v>0.64700000000000002</v>
      </c>
    </row>
    <row r="653" spans="30:69" x14ac:dyDescent="0.25">
      <c r="AD653" s="157">
        <f t="shared" si="31"/>
        <v>0.64900000000000047</v>
      </c>
      <c r="AE653" s="157">
        <f>IF('1a-Electricity'!$P$77="no","",ROUND(AD653,4))</f>
        <v>0.64900000000000002</v>
      </c>
      <c r="AF653" s="157">
        <f>IF('1a-Electricity'!$P$78="no","",ROUND(AD653,4))</f>
        <v>0.64900000000000002</v>
      </c>
      <c r="AG653" s="157">
        <f>IF('1a-Electricity'!$P$79="no","",ROUND(AD653,4))</f>
        <v>0.64900000000000002</v>
      </c>
      <c r="BL653" s="157">
        <f t="shared" si="32"/>
        <v>0.64800000000000046</v>
      </c>
      <c r="BM653" s="157">
        <f>IF('1b-NaturalGas'!$P$87="no","",ROUND(BL653,4))</f>
        <v>0.64800000000000002</v>
      </c>
      <c r="BN653" s="157">
        <f>IF('1b-NaturalGas'!$P$88="no","",ROUND(BL653,4))</f>
        <v>0.64800000000000002</v>
      </c>
      <c r="BO653" s="157">
        <f>IF('1b-NaturalGas'!$P$89="no","",ROUND(BL653,4))</f>
        <v>0.64800000000000002</v>
      </c>
      <c r="BP653" s="157">
        <f>IF('1b-NaturalGas'!$P$90="no","not applicable (based on previous answers)",ROUND(BL653,4))</f>
        <v>0.64800000000000002</v>
      </c>
      <c r="BQ653" s="157">
        <f>IF('1b-NaturalGas'!$P$91="no","not applicable (based on previous answers)",ROUND(BL653,4))</f>
        <v>0.64800000000000002</v>
      </c>
    </row>
    <row r="654" spans="30:69" x14ac:dyDescent="0.25">
      <c r="AD654" s="157">
        <f t="shared" si="31"/>
        <v>0.65000000000000047</v>
      </c>
      <c r="AE654" s="157">
        <f>IF('1a-Electricity'!$P$77="no","",ROUND(AD654,4))</f>
        <v>0.65</v>
      </c>
      <c r="AF654" s="157">
        <f>IF('1a-Electricity'!$P$78="no","",ROUND(AD654,4))</f>
        <v>0.65</v>
      </c>
      <c r="AG654" s="157">
        <f>IF('1a-Electricity'!$P$79="no","",ROUND(AD654,4))</f>
        <v>0.65</v>
      </c>
      <c r="BL654" s="157">
        <f t="shared" si="32"/>
        <v>0.64900000000000047</v>
      </c>
      <c r="BM654" s="157">
        <f>IF('1b-NaturalGas'!$P$87="no","",ROUND(BL654,4))</f>
        <v>0.64900000000000002</v>
      </c>
      <c r="BN654" s="157">
        <f>IF('1b-NaturalGas'!$P$88="no","",ROUND(BL654,4))</f>
        <v>0.64900000000000002</v>
      </c>
      <c r="BO654" s="157">
        <f>IF('1b-NaturalGas'!$P$89="no","",ROUND(BL654,4))</f>
        <v>0.64900000000000002</v>
      </c>
      <c r="BP654" s="157">
        <f>IF('1b-NaturalGas'!$P$90="no","not applicable (based on previous answers)",ROUND(BL654,4))</f>
        <v>0.64900000000000002</v>
      </c>
      <c r="BQ654" s="157">
        <f>IF('1b-NaturalGas'!$P$91="no","not applicable (based on previous answers)",ROUND(BL654,4))</f>
        <v>0.64900000000000002</v>
      </c>
    </row>
    <row r="655" spans="30:69" x14ac:dyDescent="0.25">
      <c r="AD655" s="157">
        <f t="shared" si="31"/>
        <v>0.65100000000000047</v>
      </c>
      <c r="AE655" s="157">
        <f>IF('1a-Electricity'!$P$77="no","",ROUND(AD655,4))</f>
        <v>0.65100000000000002</v>
      </c>
      <c r="AF655" s="157">
        <f>IF('1a-Electricity'!$P$78="no","",ROUND(AD655,4))</f>
        <v>0.65100000000000002</v>
      </c>
      <c r="AG655" s="157">
        <f>IF('1a-Electricity'!$P$79="no","",ROUND(AD655,4))</f>
        <v>0.65100000000000002</v>
      </c>
      <c r="BL655" s="157">
        <f t="shared" si="32"/>
        <v>0.65000000000000047</v>
      </c>
      <c r="BM655" s="157">
        <f>IF('1b-NaturalGas'!$P$87="no","",ROUND(BL655,4))</f>
        <v>0.65</v>
      </c>
      <c r="BN655" s="157">
        <f>IF('1b-NaturalGas'!$P$88="no","",ROUND(BL655,4))</f>
        <v>0.65</v>
      </c>
      <c r="BO655" s="157">
        <f>IF('1b-NaturalGas'!$P$89="no","",ROUND(BL655,4))</f>
        <v>0.65</v>
      </c>
      <c r="BP655" s="157">
        <f>IF('1b-NaturalGas'!$P$90="no","not applicable (based on previous answers)",ROUND(BL655,4))</f>
        <v>0.65</v>
      </c>
      <c r="BQ655" s="157">
        <f>IF('1b-NaturalGas'!$P$91="no","not applicable (based on previous answers)",ROUND(BL655,4))</f>
        <v>0.65</v>
      </c>
    </row>
    <row r="656" spans="30:69" x14ac:dyDescent="0.25">
      <c r="AD656" s="157">
        <f t="shared" si="31"/>
        <v>0.65200000000000047</v>
      </c>
      <c r="AE656" s="157">
        <f>IF('1a-Electricity'!$P$77="no","",ROUND(AD656,4))</f>
        <v>0.65200000000000002</v>
      </c>
      <c r="AF656" s="157">
        <f>IF('1a-Electricity'!$P$78="no","",ROUND(AD656,4))</f>
        <v>0.65200000000000002</v>
      </c>
      <c r="AG656" s="157">
        <f>IF('1a-Electricity'!$P$79="no","",ROUND(AD656,4))</f>
        <v>0.65200000000000002</v>
      </c>
      <c r="BL656" s="157">
        <f t="shared" si="32"/>
        <v>0.65100000000000047</v>
      </c>
      <c r="BM656" s="157">
        <f>IF('1b-NaturalGas'!$P$87="no","",ROUND(BL656,4))</f>
        <v>0.65100000000000002</v>
      </c>
      <c r="BN656" s="157">
        <f>IF('1b-NaturalGas'!$P$88="no","",ROUND(BL656,4))</f>
        <v>0.65100000000000002</v>
      </c>
      <c r="BO656" s="157">
        <f>IF('1b-NaturalGas'!$P$89="no","",ROUND(BL656,4))</f>
        <v>0.65100000000000002</v>
      </c>
      <c r="BP656" s="157">
        <f>IF('1b-NaturalGas'!$P$90="no","not applicable (based on previous answers)",ROUND(BL656,4))</f>
        <v>0.65100000000000002</v>
      </c>
      <c r="BQ656" s="157">
        <f>IF('1b-NaturalGas'!$P$91="no","not applicable (based on previous answers)",ROUND(BL656,4))</f>
        <v>0.65100000000000002</v>
      </c>
    </row>
    <row r="657" spans="30:69" x14ac:dyDescent="0.25">
      <c r="AD657" s="157">
        <f t="shared" si="31"/>
        <v>0.65300000000000047</v>
      </c>
      <c r="AE657" s="157">
        <f>IF('1a-Electricity'!$P$77="no","",ROUND(AD657,4))</f>
        <v>0.65300000000000002</v>
      </c>
      <c r="AF657" s="157">
        <f>IF('1a-Electricity'!$P$78="no","",ROUND(AD657,4))</f>
        <v>0.65300000000000002</v>
      </c>
      <c r="AG657" s="157">
        <f>IF('1a-Electricity'!$P$79="no","",ROUND(AD657,4))</f>
        <v>0.65300000000000002</v>
      </c>
      <c r="BL657" s="157">
        <f t="shared" si="32"/>
        <v>0.65200000000000047</v>
      </c>
      <c r="BM657" s="157">
        <f>IF('1b-NaturalGas'!$P$87="no","",ROUND(BL657,4))</f>
        <v>0.65200000000000002</v>
      </c>
      <c r="BN657" s="157">
        <f>IF('1b-NaturalGas'!$P$88="no","",ROUND(BL657,4))</f>
        <v>0.65200000000000002</v>
      </c>
      <c r="BO657" s="157">
        <f>IF('1b-NaturalGas'!$P$89="no","",ROUND(BL657,4))</f>
        <v>0.65200000000000002</v>
      </c>
      <c r="BP657" s="157">
        <f>IF('1b-NaturalGas'!$P$90="no","not applicable (based on previous answers)",ROUND(BL657,4))</f>
        <v>0.65200000000000002</v>
      </c>
      <c r="BQ657" s="157">
        <f>IF('1b-NaturalGas'!$P$91="no","not applicable (based on previous answers)",ROUND(BL657,4))</f>
        <v>0.65200000000000002</v>
      </c>
    </row>
    <row r="658" spans="30:69" x14ac:dyDescent="0.25">
      <c r="AD658" s="157">
        <f t="shared" si="31"/>
        <v>0.65400000000000047</v>
      </c>
      <c r="AE658" s="157">
        <f>IF('1a-Electricity'!$P$77="no","",ROUND(AD658,4))</f>
        <v>0.65400000000000003</v>
      </c>
      <c r="AF658" s="157">
        <f>IF('1a-Electricity'!$P$78="no","",ROUND(AD658,4))</f>
        <v>0.65400000000000003</v>
      </c>
      <c r="AG658" s="157">
        <f>IF('1a-Electricity'!$P$79="no","",ROUND(AD658,4))</f>
        <v>0.65400000000000003</v>
      </c>
      <c r="BL658" s="157">
        <f t="shared" si="32"/>
        <v>0.65300000000000047</v>
      </c>
      <c r="BM658" s="157">
        <f>IF('1b-NaturalGas'!$P$87="no","",ROUND(BL658,4))</f>
        <v>0.65300000000000002</v>
      </c>
      <c r="BN658" s="157">
        <f>IF('1b-NaturalGas'!$P$88="no","",ROUND(BL658,4))</f>
        <v>0.65300000000000002</v>
      </c>
      <c r="BO658" s="157">
        <f>IF('1b-NaturalGas'!$P$89="no","",ROUND(BL658,4))</f>
        <v>0.65300000000000002</v>
      </c>
      <c r="BP658" s="157">
        <f>IF('1b-NaturalGas'!$P$90="no","not applicable (based on previous answers)",ROUND(BL658,4))</f>
        <v>0.65300000000000002</v>
      </c>
      <c r="BQ658" s="157">
        <f>IF('1b-NaturalGas'!$P$91="no","not applicable (based on previous answers)",ROUND(BL658,4))</f>
        <v>0.65300000000000002</v>
      </c>
    </row>
    <row r="659" spans="30:69" x14ac:dyDescent="0.25">
      <c r="AD659" s="157">
        <f t="shared" si="31"/>
        <v>0.65500000000000047</v>
      </c>
      <c r="AE659" s="157">
        <f>IF('1a-Electricity'!$P$77="no","",ROUND(AD659,4))</f>
        <v>0.65500000000000003</v>
      </c>
      <c r="AF659" s="157">
        <f>IF('1a-Electricity'!$P$78="no","",ROUND(AD659,4))</f>
        <v>0.65500000000000003</v>
      </c>
      <c r="AG659" s="157">
        <f>IF('1a-Electricity'!$P$79="no","",ROUND(AD659,4))</f>
        <v>0.65500000000000003</v>
      </c>
      <c r="BL659" s="157">
        <f t="shared" si="32"/>
        <v>0.65400000000000047</v>
      </c>
      <c r="BM659" s="157">
        <f>IF('1b-NaturalGas'!$P$87="no","",ROUND(BL659,4))</f>
        <v>0.65400000000000003</v>
      </c>
      <c r="BN659" s="157">
        <f>IF('1b-NaturalGas'!$P$88="no","",ROUND(BL659,4))</f>
        <v>0.65400000000000003</v>
      </c>
      <c r="BO659" s="157">
        <f>IF('1b-NaturalGas'!$P$89="no","",ROUND(BL659,4))</f>
        <v>0.65400000000000003</v>
      </c>
      <c r="BP659" s="157">
        <f>IF('1b-NaturalGas'!$P$90="no","not applicable (based on previous answers)",ROUND(BL659,4))</f>
        <v>0.65400000000000003</v>
      </c>
      <c r="BQ659" s="157">
        <f>IF('1b-NaturalGas'!$P$91="no","not applicable (based on previous answers)",ROUND(BL659,4))</f>
        <v>0.65400000000000003</v>
      </c>
    </row>
    <row r="660" spans="30:69" x14ac:dyDescent="0.25">
      <c r="AD660" s="157">
        <f t="shared" si="31"/>
        <v>0.65600000000000047</v>
      </c>
      <c r="AE660" s="157">
        <f>IF('1a-Electricity'!$P$77="no","",ROUND(AD660,4))</f>
        <v>0.65600000000000003</v>
      </c>
      <c r="AF660" s="157">
        <f>IF('1a-Electricity'!$P$78="no","",ROUND(AD660,4))</f>
        <v>0.65600000000000003</v>
      </c>
      <c r="AG660" s="157">
        <f>IF('1a-Electricity'!$P$79="no","",ROUND(AD660,4))</f>
        <v>0.65600000000000003</v>
      </c>
      <c r="BL660" s="157">
        <f t="shared" si="32"/>
        <v>0.65500000000000047</v>
      </c>
      <c r="BM660" s="157">
        <f>IF('1b-NaturalGas'!$P$87="no","",ROUND(BL660,4))</f>
        <v>0.65500000000000003</v>
      </c>
      <c r="BN660" s="157">
        <f>IF('1b-NaturalGas'!$P$88="no","",ROUND(BL660,4))</f>
        <v>0.65500000000000003</v>
      </c>
      <c r="BO660" s="157">
        <f>IF('1b-NaturalGas'!$P$89="no","",ROUND(BL660,4))</f>
        <v>0.65500000000000003</v>
      </c>
      <c r="BP660" s="157">
        <f>IF('1b-NaturalGas'!$P$90="no","not applicable (based on previous answers)",ROUND(BL660,4))</f>
        <v>0.65500000000000003</v>
      </c>
      <c r="BQ660" s="157">
        <f>IF('1b-NaturalGas'!$P$91="no","not applicable (based on previous answers)",ROUND(BL660,4))</f>
        <v>0.65500000000000003</v>
      </c>
    </row>
    <row r="661" spans="30:69" x14ac:dyDescent="0.25">
      <c r="AD661" s="157">
        <f t="shared" si="31"/>
        <v>0.65700000000000047</v>
      </c>
      <c r="AE661" s="157">
        <f>IF('1a-Electricity'!$P$77="no","",ROUND(AD661,4))</f>
        <v>0.65700000000000003</v>
      </c>
      <c r="AF661" s="157">
        <f>IF('1a-Electricity'!$P$78="no","",ROUND(AD661,4))</f>
        <v>0.65700000000000003</v>
      </c>
      <c r="AG661" s="157">
        <f>IF('1a-Electricity'!$P$79="no","",ROUND(AD661,4))</f>
        <v>0.65700000000000003</v>
      </c>
      <c r="BL661" s="157">
        <f t="shared" si="32"/>
        <v>0.65600000000000047</v>
      </c>
      <c r="BM661" s="157">
        <f>IF('1b-NaturalGas'!$P$87="no","",ROUND(BL661,4))</f>
        <v>0.65600000000000003</v>
      </c>
      <c r="BN661" s="157">
        <f>IF('1b-NaturalGas'!$P$88="no","",ROUND(BL661,4))</f>
        <v>0.65600000000000003</v>
      </c>
      <c r="BO661" s="157">
        <f>IF('1b-NaturalGas'!$P$89="no","",ROUND(BL661,4))</f>
        <v>0.65600000000000003</v>
      </c>
      <c r="BP661" s="157">
        <f>IF('1b-NaturalGas'!$P$90="no","not applicable (based on previous answers)",ROUND(BL661,4))</f>
        <v>0.65600000000000003</v>
      </c>
      <c r="BQ661" s="157">
        <f>IF('1b-NaturalGas'!$P$91="no","not applicable (based on previous answers)",ROUND(BL661,4))</f>
        <v>0.65600000000000003</v>
      </c>
    </row>
    <row r="662" spans="30:69" x14ac:dyDescent="0.25">
      <c r="AD662" s="157">
        <f t="shared" si="31"/>
        <v>0.65800000000000047</v>
      </c>
      <c r="AE662" s="157">
        <f>IF('1a-Electricity'!$P$77="no","",ROUND(AD662,4))</f>
        <v>0.65800000000000003</v>
      </c>
      <c r="AF662" s="157">
        <f>IF('1a-Electricity'!$P$78="no","",ROUND(AD662,4))</f>
        <v>0.65800000000000003</v>
      </c>
      <c r="AG662" s="157">
        <f>IF('1a-Electricity'!$P$79="no","",ROUND(AD662,4))</f>
        <v>0.65800000000000003</v>
      </c>
      <c r="BL662" s="157">
        <f t="shared" si="32"/>
        <v>0.65700000000000047</v>
      </c>
      <c r="BM662" s="157">
        <f>IF('1b-NaturalGas'!$P$87="no","",ROUND(BL662,4))</f>
        <v>0.65700000000000003</v>
      </c>
      <c r="BN662" s="157">
        <f>IF('1b-NaturalGas'!$P$88="no","",ROUND(BL662,4))</f>
        <v>0.65700000000000003</v>
      </c>
      <c r="BO662" s="157">
        <f>IF('1b-NaturalGas'!$P$89="no","",ROUND(BL662,4))</f>
        <v>0.65700000000000003</v>
      </c>
      <c r="BP662" s="157">
        <f>IF('1b-NaturalGas'!$P$90="no","not applicable (based on previous answers)",ROUND(BL662,4))</f>
        <v>0.65700000000000003</v>
      </c>
      <c r="BQ662" s="157">
        <f>IF('1b-NaturalGas'!$P$91="no","not applicable (based on previous answers)",ROUND(BL662,4))</f>
        <v>0.65700000000000003</v>
      </c>
    </row>
    <row r="663" spans="30:69" x14ac:dyDescent="0.25">
      <c r="AD663" s="157">
        <f t="shared" si="31"/>
        <v>0.65900000000000047</v>
      </c>
      <c r="AE663" s="157">
        <f>IF('1a-Electricity'!$P$77="no","",ROUND(AD663,4))</f>
        <v>0.65900000000000003</v>
      </c>
      <c r="AF663" s="157">
        <f>IF('1a-Electricity'!$P$78="no","",ROUND(AD663,4))</f>
        <v>0.65900000000000003</v>
      </c>
      <c r="AG663" s="157">
        <f>IF('1a-Electricity'!$P$79="no","",ROUND(AD663,4))</f>
        <v>0.65900000000000003</v>
      </c>
      <c r="BL663" s="157">
        <f t="shared" si="32"/>
        <v>0.65800000000000047</v>
      </c>
      <c r="BM663" s="157">
        <f>IF('1b-NaturalGas'!$P$87="no","",ROUND(BL663,4))</f>
        <v>0.65800000000000003</v>
      </c>
      <c r="BN663" s="157">
        <f>IF('1b-NaturalGas'!$P$88="no","",ROUND(BL663,4))</f>
        <v>0.65800000000000003</v>
      </c>
      <c r="BO663" s="157">
        <f>IF('1b-NaturalGas'!$P$89="no","",ROUND(BL663,4))</f>
        <v>0.65800000000000003</v>
      </c>
      <c r="BP663" s="157">
        <f>IF('1b-NaturalGas'!$P$90="no","not applicable (based on previous answers)",ROUND(BL663,4))</f>
        <v>0.65800000000000003</v>
      </c>
      <c r="BQ663" s="157">
        <f>IF('1b-NaturalGas'!$P$91="no","not applicable (based on previous answers)",ROUND(BL663,4))</f>
        <v>0.65800000000000003</v>
      </c>
    </row>
    <row r="664" spans="30:69" x14ac:dyDescent="0.25">
      <c r="AD664" s="157">
        <f t="shared" si="31"/>
        <v>0.66000000000000048</v>
      </c>
      <c r="AE664" s="157">
        <f>IF('1a-Electricity'!$P$77="no","",ROUND(AD664,4))</f>
        <v>0.66</v>
      </c>
      <c r="AF664" s="157">
        <f>IF('1a-Electricity'!$P$78="no","",ROUND(AD664,4))</f>
        <v>0.66</v>
      </c>
      <c r="AG664" s="157">
        <f>IF('1a-Electricity'!$P$79="no","",ROUND(AD664,4))</f>
        <v>0.66</v>
      </c>
      <c r="BL664" s="157">
        <f t="shared" si="32"/>
        <v>0.65900000000000047</v>
      </c>
      <c r="BM664" s="157">
        <f>IF('1b-NaturalGas'!$P$87="no","",ROUND(BL664,4))</f>
        <v>0.65900000000000003</v>
      </c>
      <c r="BN664" s="157">
        <f>IF('1b-NaturalGas'!$P$88="no","",ROUND(BL664,4))</f>
        <v>0.65900000000000003</v>
      </c>
      <c r="BO664" s="157">
        <f>IF('1b-NaturalGas'!$P$89="no","",ROUND(BL664,4))</f>
        <v>0.65900000000000003</v>
      </c>
      <c r="BP664" s="157">
        <f>IF('1b-NaturalGas'!$P$90="no","not applicable (based on previous answers)",ROUND(BL664,4))</f>
        <v>0.65900000000000003</v>
      </c>
      <c r="BQ664" s="157">
        <f>IF('1b-NaturalGas'!$P$91="no","not applicable (based on previous answers)",ROUND(BL664,4))</f>
        <v>0.65900000000000003</v>
      </c>
    </row>
    <row r="665" spans="30:69" x14ac:dyDescent="0.25">
      <c r="AD665" s="157">
        <f t="shared" si="31"/>
        <v>0.66100000000000048</v>
      </c>
      <c r="AE665" s="157">
        <f>IF('1a-Electricity'!$P$77="no","",ROUND(AD665,4))</f>
        <v>0.66100000000000003</v>
      </c>
      <c r="AF665" s="157">
        <f>IF('1a-Electricity'!$P$78="no","",ROUND(AD665,4))</f>
        <v>0.66100000000000003</v>
      </c>
      <c r="AG665" s="157">
        <f>IF('1a-Electricity'!$P$79="no","",ROUND(AD665,4))</f>
        <v>0.66100000000000003</v>
      </c>
      <c r="BL665" s="157">
        <f t="shared" si="32"/>
        <v>0.66000000000000048</v>
      </c>
      <c r="BM665" s="157">
        <f>IF('1b-NaturalGas'!$P$87="no","",ROUND(BL665,4))</f>
        <v>0.66</v>
      </c>
      <c r="BN665" s="157">
        <f>IF('1b-NaturalGas'!$P$88="no","",ROUND(BL665,4))</f>
        <v>0.66</v>
      </c>
      <c r="BO665" s="157">
        <f>IF('1b-NaturalGas'!$P$89="no","",ROUND(BL665,4))</f>
        <v>0.66</v>
      </c>
      <c r="BP665" s="157">
        <f>IF('1b-NaturalGas'!$P$90="no","not applicable (based on previous answers)",ROUND(BL665,4))</f>
        <v>0.66</v>
      </c>
      <c r="BQ665" s="157">
        <f>IF('1b-NaturalGas'!$P$91="no","not applicable (based on previous answers)",ROUND(BL665,4))</f>
        <v>0.66</v>
      </c>
    </row>
    <row r="666" spans="30:69" x14ac:dyDescent="0.25">
      <c r="AD666" s="157">
        <f t="shared" si="31"/>
        <v>0.66200000000000048</v>
      </c>
      <c r="AE666" s="157">
        <f>IF('1a-Electricity'!$P$77="no","",ROUND(AD666,4))</f>
        <v>0.66200000000000003</v>
      </c>
      <c r="AF666" s="157">
        <f>IF('1a-Electricity'!$P$78="no","",ROUND(AD666,4))</f>
        <v>0.66200000000000003</v>
      </c>
      <c r="AG666" s="157">
        <f>IF('1a-Electricity'!$P$79="no","",ROUND(AD666,4))</f>
        <v>0.66200000000000003</v>
      </c>
      <c r="BL666" s="157">
        <f t="shared" si="32"/>
        <v>0.66100000000000048</v>
      </c>
      <c r="BM666" s="157">
        <f>IF('1b-NaturalGas'!$P$87="no","",ROUND(BL666,4))</f>
        <v>0.66100000000000003</v>
      </c>
      <c r="BN666" s="157">
        <f>IF('1b-NaturalGas'!$P$88="no","",ROUND(BL666,4))</f>
        <v>0.66100000000000003</v>
      </c>
      <c r="BO666" s="157">
        <f>IF('1b-NaturalGas'!$P$89="no","",ROUND(BL666,4))</f>
        <v>0.66100000000000003</v>
      </c>
      <c r="BP666" s="157">
        <f>IF('1b-NaturalGas'!$P$90="no","not applicable (based on previous answers)",ROUND(BL666,4))</f>
        <v>0.66100000000000003</v>
      </c>
      <c r="BQ666" s="157">
        <f>IF('1b-NaturalGas'!$P$91="no","not applicable (based on previous answers)",ROUND(BL666,4))</f>
        <v>0.66100000000000003</v>
      </c>
    </row>
    <row r="667" spans="30:69" x14ac:dyDescent="0.25">
      <c r="AD667" s="157">
        <f t="shared" si="31"/>
        <v>0.66300000000000048</v>
      </c>
      <c r="AE667" s="157">
        <f>IF('1a-Electricity'!$P$77="no","",ROUND(AD667,4))</f>
        <v>0.66300000000000003</v>
      </c>
      <c r="AF667" s="157">
        <f>IF('1a-Electricity'!$P$78="no","",ROUND(AD667,4))</f>
        <v>0.66300000000000003</v>
      </c>
      <c r="AG667" s="157">
        <f>IF('1a-Electricity'!$P$79="no","",ROUND(AD667,4))</f>
        <v>0.66300000000000003</v>
      </c>
      <c r="BL667" s="157">
        <f t="shared" si="32"/>
        <v>0.66200000000000048</v>
      </c>
      <c r="BM667" s="157">
        <f>IF('1b-NaturalGas'!$P$87="no","",ROUND(BL667,4))</f>
        <v>0.66200000000000003</v>
      </c>
      <c r="BN667" s="157">
        <f>IF('1b-NaturalGas'!$P$88="no","",ROUND(BL667,4))</f>
        <v>0.66200000000000003</v>
      </c>
      <c r="BO667" s="157">
        <f>IF('1b-NaturalGas'!$P$89="no","",ROUND(BL667,4))</f>
        <v>0.66200000000000003</v>
      </c>
      <c r="BP667" s="157">
        <f>IF('1b-NaturalGas'!$P$90="no","not applicable (based on previous answers)",ROUND(BL667,4))</f>
        <v>0.66200000000000003</v>
      </c>
      <c r="BQ667" s="157">
        <f>IF('1b-NaturalGas'!$P$91="no","not applicable (based on previous answers)",ROUND(BL667,4))</f>
        <v>0.66200000000000003</v>
      </c>
    </row>
    <row r="668" spans="30:69" x14ac:dyDescent="0.25">
      <c r="AD668" s="157">
        <f t="shared" si="31"/>
        <v>0.66400000000000048</v>
      </c>
      <c r="AE668" s="157">
        <f>IF('1a-Electricity'!$P$77="no","",ROUND(AD668,4))</f>
        <v>0.66400000000000003</v>
      </c>
      <c r="AF668" s="157">
        <f>IF('1a-Electricity'!$P$78="no","",ROUND(AD668,4))</f>
        <v>0.66400000000000003</v>
      </c>
      <c r="AG668" s="157">
        <f>IF('1a-Electricity'!$P$79="no","",ROUND(AD668,4))</f>
        <v>0.66400000000000003</v>
      </c>
      <c r="BL668" s="157">
        <f t="shared" si="32"/>
        <v>0.66300000000000048</v>
      </c>
      <c r="BM668" s="157">
        <f>IF('1b-NaturalGas'!$P$87="no","",ROUND(BL668,4))</f>
        <v>0.66300000000000003</v>
      </c>
      <c r="BN668" s="157">
        <f>IF('1b-NaturalGas'!$P$88="no","",ROUND(BL668,4))</f>
        <v>0.66300000000000003</v>
      </c>
      <c r="BO668" s="157">
        <f>IF('1b-NaturalGas'!$P$89="no","",ROUND(BL668,4))</f>
        <v>0.66300000000000003</v>
      </c>
      <c r="BP668" s="157">
        <f>IF('1b-NaturalGas'!$P$90="no","not applicable (based on previous answers)",ROUND(BL668,4))</f>
        <v>0.66300000000000003</v>
      </c>
      <c r="BQ668" s="157">
        <f>IF('1b-NaturalGas'!$P$91="no","not applicable (based on previous answers)",ROUND(BL668,4))</f>
        <v>0.66300000000000003</v>
      </c>
    </row>
    <row r="669" spans="30:69" x14ac:dyDescent="0.25">
      <c r="AD669" s="157">
        <f t="shared" si="31"/>
        <v>0.66500000000000048</v>
      </c>
      <c r="AE669" s="157">
        <f>IF('1a-Electricity'!$P$77="no","",ROUND(AD669,4))</f>
        <v>0.66500000000000004</v>
      </c>
      <c r="AF669" s="157">
        <f>IF('1a-Electricity'!$P$78="no","",ROUND(AD669,4))</f>
        <v>0.66500000000000004</v>
      </c>
      <c r="AG669" s="157">
        <f>IF('1a-Electricity'!$P$79="no","",ROUND(AD669,4))</f>
        <v>0.66500000000000004</v>
      </c>
      <c r="BL669" s="157">
        <f t="shared" si="32"/>
        <v>0.66400000000000048</v>
      </c>
      <c r="BM669" s="157">
        <f>IF('1b-NaturalGas'!$P$87="no","",ROUND(BL669,4))</f>
        <v>0.66400000000000003</v>
      </c>
      <c r="BN669" s="157">
        <f>IF('1b-NaturalGas'!$P$88="no","",ROUND(BL669,4))</f>
        <v>0.66400000000000003</v>
      </c>
      <c r="BO669" s="157">
        <f>IF('1b-NaturalGas'!$P$89="no","",ROUND(BL669,4))</f>
        <v>0.66400000000000003</v>
      </c>
      <c r="BP669" s="157">
        <f>IF('1b-NaturalGas'!$P$90="no","not applicable (based on previous answers)",ROUND(BL669,4))</f>
        <v>0.66400000000000003</v>
      </c>
      <c r="BQ669" s="157">
        <f>IF('1b-NaturalGas'!$P$91="no","not applicable (based on previous answers)",ROUND(BL669,4))</f>
        <v>0.66400000000000003</v>
      </c>
    </row>
    <row r="670" spans="30:69" x14ac:dyDescent="0.25">
      <c r="AD670" s="157">
        <f t="shared" si="31"/>
        <v>0.66600000000000048</v>
      </c>
      <c r="AE670" s="157">
        <f>IF('1a-Electricity'!$P$77="no","",ROUND(AD670,4))</f>
        <v>0.66600000000000004</v>
      </c>
      <c r="AF670" s="157">
        <f>IF('1a-Electricity'!$P$78="no","",ROUND(AD670,4))</f>
        <v>0.66600000000000004</v>
      </c>
      <c r="AG670" s="157">
        <f>IF('1a-Electricity'!$P$79="no","",ROUND(AD670,4))</f>
        <v>0.66600000000000004</v>
      </c>
      <c r="BL670" s="157">
        <f t="shared" si="32"/>
        <v>0.66500000000000048</v>
      </c>
      <c r="BM670" s="157">
        <f>IF('1b-NaturalGas'!$P$87="no","",ROUND(BL670,4))</f>
        <v>0.66500000000000004</v>
      </c>
      <c r="BN670" s="157">
        <f>IF('1b-NaturalGas'!$P$88="no","",ROUND(BL670,4))</f>
        <v>0.66500000000000004</v>
      </c>
      <c r="BO670" s="157">
        <f>IF('1b-NaturalGas'!$P$89="no","",ROUND(BL670,4))</f>
        <v>0.66500000000000004</v>
      </c>
      <c r="BP670" s="157">
        <f>IF('1b-NaturalGas'!$P$90="no","not applicable (based on previous answers)",ROUND(BL670,4))</f>
        <v>0.66500000000000004</v>
      </c>
      <c r="BQ670" s="157">
        <f>IF('1b-NaturalGas'!$P$91="no","not applicable (based on previous answers)",ROUND(BL670,4))</f>
        <v>0.66500000000000004</v>
      </c>
    </row>
    <row r="671" spans="30:69" x14ac:dyDescent="0.25">
      <c r="AD671" s="157">
        <f t="shared" si="31"/>
        <v>0.66700000000000048</v>
      </c>
      <c r="AE671" s="157">
        <f>IF('1a-Electricity'!$P$77="no","",ROUND(AD671,4))</f>
        <v>0.66700000000000004</v>
      </c>
      <c r="AF671" s="157">
        <f>IF('1a-Electricity'!$P$78="no","",ROUND(AD671,4))</f>
        <v>0.66700000000000004</v>
      </c>
      <c r="AG671" s="157">
        <f>IF('1a-Electricity'!$P$79="no","",ROUND(AD671,4))</f>
        <v>0.66700000000000004</v>
      </c>
      <c r="BL671" s="157">
        <f t="shared" si="32"/>
        <v>0.66600000000000048</v>
      </c>
      <c r="BM671" s="157">
        <f>IF('1b-NaturalGas'!$P$87="no","",ROUND(BL671,4))</f>
        <v>0.66600000000000004</v>
      </c>
      <c r="BN671" s="157">
        <f>IF('1b-NaturalGas'!$P$88="no","",ROUND(BL671,4))</f>
        <v>0.66600000000000004</v>
      </c>
      <c r="BO671" s="157">
        <f>IF('1b-NaturalGas'!$P$89="no","",ROUND(BL671,4))</f>
        <v>0.66600000000000004</v>
      </c>
      <c r="BP671" s="157">
        <f>IF('1b-NaturalGas'!$P$90="no","not applicable (based on previous answers)",ROUND(BL671,4))</f>
        <v>0.66600000000000004</v>
      </c>
      <c r="BQ671" s="157">
        <f>IF('1b-NaturalGas'!$P$91="no","not applicable (based on previous answers)",ROUND(BL671,4))</f>
        <v>0.66600000000000004</v>
      </c>
    </row>
    <row r="672" spans="30:69" x14ac:dyDescent="0.25">
      <c r="AD672" s="157">
        <f t="shared" si="31"/>
        <v>0.66800000000000048</v>
      </c>
      <c r="AE672" s="157">
        <f>IF('1a-Electricity'!$P$77="no","",ROUND(AD672,4))</f>
        <v>0.66800000000000004</v>
      </c>
      <c r="AF672" s="157">
        <f>IF('1a-Electricity'!$P$78="no","",ROUND(AD672,4))</f>
        <v>0.66800000000000004</v>
      </c>
      <c r="AG672" s="157">
        <f>IF('1a-Electricity'!$P$79="no","",ROUND(AD672,4))</f>
        <v>0.66800000000000004</v>
      </c>
      <c r="BL672" s="157">
        <f t="shared" si="32"/>
        <v>0.66700000000000048</v>
      </c>
      <c r="BM672" s="157">
        <f>IF('1b-NaturalGas'!$P$87="no","",ROUND(BL672,4))</f>
        <v>0.66700000000000004</v>
      </c>
      <c r="BN672" s="157">
        <f>IF('1b-NaturalGas'!$P$88="no","",ROUND(BL672,4))</f>
        <v>0.66700000000000004</v>
      </c>
      <c r="BO672" s="157">
        <f>IF('1b-NaturalGas'!$P$89="no","",ROUND(BL672,4))</f>
        <v>0.66700000000000004</v>
      </c>
      <c r="BP672" s="157">
        <f>IF('1b-NaturalGas'!$P$90="no","not applicable (based on previous answers)",ROUND(BL672,4))</f>
        <v>0.66700000000000004</v>
      </c>
      <c r="BQ672" s="157">
        <f>IF('1b-NaturalGas'!$P$91="no","not applicable (based on previous answers)",ROUND(BL672,4))</f>
        <v>0.66700000000000004</v>
      </c>
    </row>
    <row r="673" spans="30:69" x14ac:dyDescent="0.25">
      <c r="AD673" s="157">
        <f t="shared" si="31"/>
        <v>0.66900000000000048</v>
      </c>
      <c r="AE673" s="157">
        <f>IF('1a-Electricity'!$P$77="no","",ROUND(AD673,4))</f>
        <v>0.66900000000000004</v>
      </c>
      <c r="AF673" s="157">
        <f>IF('1a-Electricity'!$P$78="no","",ROUND(AD673,4))</f>
        <v>0.66900000000000004</v>
      </c>
      <c r="AG673" s="157">
        <f>IF('1a-Electricity'!$P$79="no","",ROUND(AD673,4))</f>
        <v>0.66900000000000004</v>
      </c>
      <c r="BL673" s="157">
        <f t="shared" si="32"/>
        <v>0.66800000000000048</v>
      </c>
      <c r="BM673" s="157">
        <f>IF('1b-NaturalGas'!$P$87="no","",ROUND(BL673,4))</f>
        <v>0.66800000000000004</v>
      </c>
      <c r="BN673" s="157">
        <f>IF('1b-NaturalGas'!$P$88="no","",ROUND(BL673,4))</f>
        <v>0.66800000000000004</v>
      </c>
      <c r="BO673" s="157">
        <f>IF('1b-NaturalGas'!$P$89="no","",ROUND(BL673,4))</f>
        <v>0.66800000000000004</v>
      </c>
      <c r="BP673" s="157">
        <f>IF('1b-NaturalGas'!$P$90="no","not applicable (based on previous answers)",ROUND(BL673,4))</f>
        <v>0.66800000000000004</v>
      </c>
      <c r="BQ673" s="157">
        <f>IF('1b-NaturalGas'!$P$91="no","not applicable (based on previous answers)",ROUND(BL673,4))</f>
        <v>0.66800000000000004</v>
      </c>
    </row>
    <row r="674" spans="30:69" x14ac:dyDescent="0.25">
      <c r="AD674" s="157">
        <f t="shared" si="31"/>
        <v>0.67000000000000048</v>
      </c>
      <c r="AE674" s="157">
        <f>IF('1a-Electricity'!$P$77="no","",ROUND(AD674,4))</f>
        <v>0.67</v>
      </c>
      <c r="AF674" s="157">
        <f>IF('1a-Electricity'!$P$78="no","",ROUND(AD674,4))</f>
        <v>0.67</v>
      </c>
      <c r="AG674" s="157">
        <f>IF('1a-Electricity'!$P$79="no","",ROUND(AD674,4))</f>
        <v>0.67</v>
      </c>
      <c r="BL674" s="157">
        <f t="shared" si="32"/>
        <v>0.66900000000000048</v>
      </c>
      <c r="BM674" s="157">
        <f>IF('1b-NaturalGas'!$P$87="no","",ROUND(BL674,4))</f>
        <v>0.66900000000000004</v>
      </c>
      <c r="BN674" s="157">
        <f>IF('1b-NaturalGas'!$P$88="no","",ROUND(BL674,4))</f>
        <v>0.66900000000000004</v>
      </c>
      <c r="BO674" s="157">
        <f>IF('1b-NaturalGas'!$P$89="no","",ROUND(BL674,4))</f>
        <v>0.66900000000000004</v>
      </c>
      <c r="BP674" s="157">
        <f>IF('1b-NaturalGas'!$P$90="no","not applicable (based on previous answers)",ROUND(BL674,4))</f>
        <v>0.66900000000000004</v>
      </c>
      <c r="BQ674" s="157">
        <f>IF('1b-NaturalGas'!$P$91="no","not applicable (based on previous answers)",ROUND(BL674,4))</f>
        <v>0.66900000000000004</v>
      </c>
    </row>
    <row r="675" spans="30:69" x14ac:dyDescent="0.25">
      <c r="AD675" s="157">
        <f t="shared" si="31"/>
        <v>0.67100000000000048</v>
      </c>
      <c r="AE675" s="157">
        <f>IF('1a-Electricity'!$P$77="no","",ROUND(AD675,4))</f>
        <v>0.67100000000000004</v>
      </c>
      <c r="AF675" s="157">
        <f>IF('1a-Electricity'!$P$78="no","",ROUND(AD675,4))</f>
        <v>0.67100000000000004</v>
      </c>
      <c r="AG675" s="157">
        <f>IF('1a-Electricity'!$P$79="no","",ROUND(AD675,4))</f>
        <v>0.67100000000000004</v>
      </c>
      <c r="BL675" s="157">
        <f t="shared" si="32"/>
        <v>0.67000000000000048</v>
      </c>
      <c r="BM675" s="157">
        <f>IF('1b-NaturalGas'!$P$87="no","",ROUND(BL675,4))</f>
        <v>0.67</v>
      </c>
      <c r="BN675" s="157">
        <f>IF('1b-NaturalGas'!$P$88="no","",ROUND(BL675,4))</f>
        <v>0.67</v>
      </c>
      <c r="BO675" s="157">
        <f>IF('1b-NaturalGas'!$P$89="no","",ROUND(BL675,4))</f>
        <v>0.67</v>
      </c>
      <c r="BP675" s="157">
        <f>IF('1b-NaturalGas'!$P$90="no","not applicable (based on previous answers)",ROUND(BL675,4))</f>
        <v>0.67</v>
      </c>
      <c r="BQ675" s="157">
        <f>IF('1b-NaturalGas'!$P$91="no","not applicable (based on previous answers)",ROUND(BL675,4))</f>
        <v>0.67</v>
      </c>
    </row>
    <row r="676" spans="30:69" x14ac:dyDescent="0.25">
      <c r="AD676" s="157">
        <f t="shared" si="31"/>
        <v>0.67200000000000049</v>
      </c>
      <c r="AE676" s="157">
        <f>IF('1a-Electricity'!$P$77="no","",ROUND(AD676,4))</f>
        <v>0.67200000000000004</v>
      </c>
      <c r="AF676" s="157">
        <f>IF('1a-Electricity'!$P$78="no","",ROUND(AD676,4))</f>
        <v>0.67200000000000004</v>
      </c>
      <c r="AG676" s="157">
        <f>IF('1a-Electricity'!$P$79="no","",ROUND(AD676,4))</f>
        <v>0.67200000000000004</v>
      </c>
      <c r="BL676" s="157">
        <f t="shared" si="32"/>
        <v>0.67100000000000048</v>
      </c>
      <c r="BM676" s="157">
        <f>IF('1b-NaturalGas'!$P$87="no","",ROUND(BL676,4))</f>
        <v>0.67100000000000004</v>
      </c>
      <c r="BN676" s="157">
        <f>IF('1b-NaturalGas'!$P$88="no","",ROUND(BL676,4))</f>
        <v>0.67100000000000004</v>
      </c>
      <c r="BO676" s="157">
        <f>IF('1b-NaturalGas'!$P$89="no","",ROUND(BL676,4))</f>
        <v>0.67100000000000004</v>
      </c>
      <c r="BP676" s="157">
        <f>IF('1b-NaturalGas'!$P$90="no","not applicable (based on previous answers)",ROUND(BL676,4))</f>
        <v>0.67100000000000004</v>
      </c>
      <c r="BQ676" s="157">
        <f>IF('1b-NaturalGas'!$P$91="no","not applicable (based on previous answers)",ROUND(BL676,4))</f>
        <v>0.67100000000000004</v>
      </c>
    </row>
    <row r="677" spans="30:69" x14ac:dyDescent="0.25">
      <c r="AD677" s="157">
        <f t="shared" si="31"/>
        <v>0.67300000000000049</v>
      </c>
      <c r="AE677" s="157">
        <f>IF('1a-Electricity'!$P$77="no","",ROUND(AD677,4))</f>
        <v>0.67300000000000004</v>
      </c>
      <c r="AF677" s="157">
        <f>IF('1a-Electricity'!$P$78="no","",ROUND(AD677,4))</f>
        <v>0.67300000000000004</v>
      </c>
      <c r="AG677" s="157">
        <f>IF('1a-Electricity'!$P$79="no","",ROUND(AD677,4))</f>
        <v>0.67300000000000004</v>
      </c>
      <c r="BL677" s="157">
        <f t="shared" si="32"/>
        <v>0.67200000000000049</v>
      </c>
      <c r="BM677" s="157">
        <f>IF('1b-NaturalGas'!$P$87="no","",ROUND(BL677,4))</f>
        <v>0.67200000000000004</v>
      </c>
      <c r="BN677" s="157">
        <f>IF('1b-NaturalGas'!$P$88="no","",ROUND(BL677,4))</f>
        <v>0.67200000000000004</v>
      </c>
      <c r="BO677" s="157">
        <f>IF('1b-NaturalGas'!$P$89="no","",ROUND(BL677,4))</f>
        <v>0.67200000000000004</v>
      </c>
      <c r="BP677" s="157">
        <f>IF('1b-NaturalGas'!$P$90="no","not applicable (based on previous answers)",ROUND(BL677,4))</f>
        <v>0.67200000000000004</v>
      </c>
      <c r="BQ677" s="157">
        <f>IF('1b-NaturalGas'!$P$91="no","not applicable (based on previous answers)",ROUND(BL677,4))</f>
        <v>0.67200000000000004</v>
      </c>
    </row>
    <row r="678" spans="30:69" x14ac:dyDescent="0.25">
      <c r="AD678" s="157">
        <f t="shared" si="31"/>
        <v>0.67400000000000049</v>
      </c>
      <c r="AE678" s="157">
        <f>IF('1a-Electricity'!$P$77="no","",ROUND(AD678,4))</f>
        <v>0.67400000000000004</v>
      </c>
      <c r="AF678" s="157">
        <f>IF('1a-Electricity'!$P$78="no","",ROUND(AD678,4))</f>
        <v>0.67400000000000004</v>
      </c>
      <c r="AG678" s="157">
        <f>IF('1a-Electricity'!$P$79="no","",ROUND(AD678,4))</f>
        <v>0.67400000000000004</v>
      </c>
      <c r="BL678" s="157">
        <f t="shared" si="32"/>
        <v>0.67300000000000049</v>
      </c>
      <c r="BM678" s="157">
        <f>IF('1b-NaturalGas'!$P$87="no","",ROUND(BL678,4))</f>
        <v>0.67300000000000004</v>
      </c>
      <c r="BN678" s="157">
        <f>IF('1b-NaturalGas'!$P$88="no","",ROUND(BL678,4))</f>
        <v>0.67300000000000004</v>
      </c>
      <c r="BO678" s="157">
        <f>IF('1b-NaturalGas'!$P$89="no","",ROUND(BL678,4))</f>
        <v>0.67300000000000004</v>
      </c>
      <c r="BP678" s="157">
        <f>IF('1b-NaturalGas'!$P$90="no","not applicable (based on previous answers)",ROUND(BL678,4))</f>
        <v>0.67300000000000004</v>
      </c>
      <c r="BQ678" s="157">
        <f>IF('1b-NaturalGas'!$P$91="no","not applicable (based on previous answers)",ROUND(BL678,4))</f>
        <v>0.67300000000000004</v>
      </c>
    </row>
    <row r="679" spans="30:69" x14ac:dyDescent="0.25">
      <c r="AD679" s="157">
        <f t="shared" si="31"/>
        <v>0.67500000000000049</v>
      </c>
      <c r="AE679" s="157">
        <f>IF('1a-Electricity'!$P$77="no","",ROUND(AD679,4))</f>
        <v>0.67500000000000004</v>
      </c>
      <c r="AF679" s="157">
        <f>IF('1a-Electricity'!$P$78="no","",ROUND(AD679,4))</f>
        <v>0.67500000000000004</v>
      </c>
      <c r="AG679" s="157">
        <f>IF('1a-Electricity'!$P$79="no","",ROUND(AD679,4))</f>
        <v>0.67500000000000004</v>
      </c>
      <c r="BL679" s="157">
        <f t="shared" si="32"/>
        <v>0.67400000000000049</v>
      </c>
      <c r="BM679" s="157">
        <f>IF('1b-NaturalGas'!$P$87="no","",ROUND(BL679,4))</f>
        <v>0.67400000000000004</v>
      </c>
      <c r="BN679" s="157">
        <f>IF('1b-NaturalGas'!$P$88="no","",ROUND(BL679,4))</f>
        <v>0.67400000000000004</v>
      </c>
      <c r="BO679" s="157">
        <f>IF('1b-NaturalGas'!$P$89="no","",ROUND(BL679,4))</f>
        <v>0.67400000000000004</v>
      </c>
      <c r="BP679" s="157">
        <f>IF('1b-NaturalGas'!$P$90="no","not applicable (based on previous answers)",ROUND(BL679,4))</f>
        <v>0.67400000000000004</v>
      </c>
      <c r="BQ679" s="157">
        <f>IF('1b-NaturalGas'!$P$91="no","not applicable (based on previous answers)",ROUND(BL679,4))</f>
        <v>0.67400000000000004</v>
      </c>
    </row>
    <row r="680" spans="30:69" x14ac:dyDescent="0.25">
      <c r="AD680" s="157">
        <f t="shared" si="31"/>
        <v>0.67600000000000049</v>
      </c>
      <c r="AE680" s="157">
        <f>IF('1a-Electricity'!$P$77="no","",ROUND(AD680,4))</f>
        <v>0.67600000000000005</v>
      </c>
      <c r="AF680" s="157">
        <f>IF('1a-Electricity'!$P$78="no","",ROUND(AD680,4))</f>
        <v>0.67600000000000005</v>
      </c>
      <c r="AG680" s="157">
        <f>IF('1a-Electricity'!$P$79="no","",ROUND(AD680,4))</f>
        <v>0.67600000000000005</v>
      </c>
      <c r="BL680" s="157">
        <f t="shared" si="32"/>
        <v>0.67500000000000049</v>
      </c>
      <c r="BM680" s="157">
        <f>IF('1b-NaturalGas'!$P$87="no","",ROUND(BL680,4))</f>
        <v>0.67500000000000004</v>
      </c>
      <c r="BN680" s="157">
        <f>IF('1b-NaturalGas'!$P$88="no","",ROUND(BL680,4))</f>
        <v>0.67500000000000004</v>
      </c>
      <c r="BO680" s="157">
        <f>IF('1b-NaturalGas'!$P$89="no","",ROUND(BL680,4))</f>
        <v>0.67500000000000004</v>
      </c>
      <c r="BP680" s="157">
        <f>IF('1b-NaturalGas'!$P$90="no","not applicable (based on previous answers)",ROUND(BL680,4))</f>
        <v>0.67500000000000004</v>
      </c>
      <c r="BQ680" s="157">
        <f>IF('1b-NaturalGas'!$P$91="no","not applicable (based on previous answers)",ROUND(BL680,4))</f>
        <v>0.67500000000000004</v>
      </c>
    </row>
    <row r="681" spans="30:69" x14ac:dyDescent="0.25">
      <c r="AD681" s="157">
        <f t="shared" si="31"/>
        <v>0.67700000000000049</v>
      </c>
      <c r="AE681" s="157">
        <f>IF('1a-Electricity'!$P$77="no","",ROUND(AD681,4))</f>
        <v>0.67700000000000005</v>
      </c>
      <c r="AF681" s="157">
        <f>IF('1a-Electricity'!$P$78="no","",ROUND(AD681,4))</f>
        <v>0.67700000000000005</v>
      </c>
      <c r="AG681" s="157">
        <f>IF('1a-Electricity'!$P$79="no","",ROUND(AD681,4))</f>
        <v>0.67700000000000005</v>
      </c>
      <c r="BL681" s="157">
        <f t="shared" si="32"/>
        <v>0.67600000000000049</v>
      </c>
      <c r="BM681" s="157">
        <f>IF('1b-NaturalGas'!$P$87="no","",ROUND(BL681,4))</f>
        <v>0.67600000000000005</v>
      </c>
      <c r="BN681" s="157">
        <f>IF('1b-NaturalGas'!$P$88="no","",ROUND(BL681,4))</f>
        <v>0.67600000000000005</v>
      </c>
      <c r="BO681" s="157">
        <f>IF('1b-NaturalGas'!$P$89="no","",ROUND(BL681,4))</f>
        <v>0.67600000000000005</v>
      </c>
      <c r="BP681" s="157">
        <f>IF('1b-NaturalGas'!$P$90="no","not applicable (based on previous answers)",ROUND(BL681,4))</f>
        <v>0.67600000000000005</v>
      </c>
      <c r="BQ681" s="157">
        <f>IF('1b-NaturalGas'!$P$91="no","not applicable (based on previous answers)",ROUND(BL681,4))</f>
        <v>0.67600000000000005</v>
      </c>
    </row>
    <row r="682" spans="30:69" x14ac:dyDescent="0.25">
      <c r="AD682" s="157">
        <f t="shared" si="31"/>
        <v>0.67800000000000049</v>
      </c>
      <c r="AE682" s="157">
        <f>IF('1a-Electricity'!$P$77="no","",ROUND(AD682,4))</f>
        <v>0.67800000000000005</v>
      </c>
      <c r="AF682" s="157">
        <f>IF('1a-Electricity'!$P$78="no","",ROUND(AD682,4))</f>
        <v>0.67800000000000005</v>
      </c>
      <c r="AG682" s="157">
        <f>IF('1a-Electricity'!$P$79="no","",ROUND(AD682,4))</f>
        <v>0.67800000000000005</v>
      </c>
      <c r="BL682" s="157">
        <f t="shared" si="32"/>
        <v>0.67700000000000049</v>
      </c>
      <c r="BM682" s="157">
        <f>IF('1b-NaturalGas'!$P$87="no","",ROUND(BL682,4))</f>
        <v>0.67700000000000005</v>
      </c>
      <c r="BN682" s="157">
        <f>IF('1b-NaturalGas'!$P$88="no","",ROUND(BL682,4))</f>
        <v>0.67700000000000005</v>
      </c>
      <c r="BO682" s="157">
        <f>IF('1b-NaturalGas'!$P$89="no","",ROUND(BL682,4))</f>
        <v>0.67700000000000005</v>
      </c>
      <c r="BP682" s="157">
        <f>IF('1b-NaturalGas'!$P$90="no","not applicable (based on previous answers)",ROUND(BL682,4))</f>
        <v>0.67700000000000005</v>
      </c>
      <c r="BQ682" s="157">
        <f>IF('1b-NaturalGas'!$P$91="no","not applicable (based on previous answers)",ROUND(BL682,4))</f>
        <v>0.67700000000000005</v>
      </c>
    </row>
    <row r="683" spans="30:69" x14ac:dyDescent="0.25">
      <c r="AD683" s="157">
        <f t="shared" si="31"/>
        <v>0.67900000000000049</v>
      </c>
      <c r="AE683" s="157">
        <f>IF('1a-Electricity'!$P$77="no","",ROUND(AD683,4))</f>
        <v>0.67900000000000005</v>
      </c>
      <c r="AF683" s="157">
        <f>IF('1a-Electricity'!$P$78="no","",ROUND(AD683,4))</f>
        <v>0.67900000000000005</v>
      </c>
      <c r="AG683" s="157">
        <f>IF('1a-Electricity'!$P$79="no","",ROUND(AD683,4))</f>
        <v>0.67900000000000005</v>
      </c>
      <c r="BL683" s="157">
        <f t="shared" si="32"/>
        <v>0.67800000000000049</v>
      </c>
      <c r="BM683" s="157">
        <f>IF('1b-NaturalGas'!$P$87="no","",ROUND(BL683,4))</f>
        <v>0.67800000000000005</v>
      </c>
      <c r="BN683" s="157">
        <f>IF('1b-NaturalGas'!$P$88="no","",ROUND(BL683,4))</f>
        <v>0.67800000000000005</v>
      </c>
      <c r="BO683" s="157">
        <f>IF('1b-NaturalGas'!$P$89="no","",ROUND(BL683,4))</f>
        <v>0.67800000000000005</v>
      </c>
      <c r="BP683" s="157">
        <f>IF('1b-NaturalGas'!$P$90="no","not applicable (based on previous answers)",ROUND(BL683,4))</f>
        <v>0.67800000000000005</v>
      </c>
      <c r="BQ683" s="157">
        <f>IF('1b-NaturalGas'!$P$91="no","not applicable (based on previous answers)",ROUND(BL683,4))</f>
        <v>0.67800000000000005</v>
      </c>
    </row>
    <row r="684" spans="30:69" x14ac:dyDescent="0.25">
      <c r="AD684" s="157">
        <f t="shared" si="31"/>
        <v>0.68000000000000049</v>
      </c>
      <c r="AE684" s="157">
        <f>IF('1a-Electricity'!$P$77="no","",ROUND(AD684,4))</f>
        <v>0.68</v>
      </c>
      <c r="AF684" s="157">
        <f>IF('1a-Electricity'!$P$78="no","",ROUND(AD684,4))</f>
        <v>0.68</v>
      </c>
      <c r="AG684" s="157">
        <f>IF('1a-Electricity'!$P$79="no","",ROUND(AD684,4))</f>
        <v>0.68</v>
      </c>
      <c r="BL684" s="157">
        <f t="shared" si="32"/>
        <v>0.67900000000000049</v>
      </c>
      <c r="BM684" s="157">
        <f>IF('1b-NaturalGas'!$P$87="no","",ROUND(BL684,4))</f>
        <v>0.67900000000000005</v>
      </c>
      <c r="BN684" s="157">
        <f>IF('1b-NaturalGas'!$P$88="no","",ROUND(BL684,4))</f>
        <v>0.67900000000000005</v>
      </c>
      <c r="BO684" s="157">
        <f>IF('1b-NaturalGas'!$P$89="no","",ROUND(BL684,4))</f>
        <v>0.67900000000000005</v>
      </c>
      <c r="BP684" s="157">
        <f>IF('1b-NaturalGas'!$P$90="no","not applicable (based on previous answers)",ROUND(BL684,4))</f>
        <v>0.67900000000000005</v>
      </c>
      <c r="BQ684" s="157">
        <f>IF('1b-NaturalGas'!$P$91="no","not applicable (based on previous answers)",ROUND(BL684,4))</f>
        <v>0.67900000000000005</v>
      </c>
    </row>
    <row r="685" spans="30:69" x14ac:dyDescent="0.25">
      <c r="AD685" s="157">
        <f t="shared" si="31"/>
        <v>0.68100000000000049</v>
      </c>
      <c r="AE685" s="157">
        <f>IF('1a-Electricity'!$P$77="no","",ROUND(AD685,4))</f>
        <v>0.68100000000000005</v>
      </c>
      <c r="AF685" s="157">
        <f>IF('1a-Electricity'!$P$78="no","",ROUND(AD685,4))</f>
        <v>0.68100000000000005</v>
      </c>
      <c r="AG685" s="157">
        <f>IF('1a-Electricity'!$P$79="no","",ROUND(AD685,4))</f>
        <v>0.68100000000000005</v>
      </c>
      <c r="BL685" s="157">
        <f t="shared" si="32"/>
        <v>0.68000000000000049</v>
      </c>
      <c r="BM685" s="157">
        <f>IF('1b-NaturalGas'!$P$87="no","",ROUND(BL685,4))</f>
        <v>0.68</v>
      </c>
      <c r="BN685" s="157">
        <f>IF('1b-NaturalGas'!$P$88="no","",ROUND(BL685,4))</f>
        <v>0.68</v>
      </c>
      <c r="BO685" s="157">
        <f>IF('1b-NaturalGas'!$P$89="no","",ROUND(BL685,4))</f>
        <v>0.68</v>
      </c>
      <c r="BP685" s="157">
        <f>IF('1b-NaturalGas'!$P$90="no","not applicable (based on previous answers)",ROUND(BL685,4))</f>
        <v>0.68</v>
      </c>
      <c r="BQ685" s="157">
        <f>IF('1b-NaturalGas'!$P$91="no","not applicable (based on previous answers)",ROUND(BL685,4))</f>
        <v>0.68</v>
      </c>
    </row>
    <row r="686" spans="30:69" x14ac:dyDescent="0.25">
      <c r="AD686" s="157">
        <f t="shared" si="31"/>
        <v>0.68200000000000049</v>
      </c>
      <c r="AE686" s="157">
        <f>IF('1a-Electricity'!$P$77="no","",ROUND(AD686,4))</f>
        <v>0.68200000000000005</v>
      </c>
      <c r="AF686" s="157">
        <f>IF('1a-Electricity'!$P$78="no","",ROUND(AD686,4))</f>
        <v>0.68200000000000005</v>
      </c>
      <c r="AG686" s="157">
        <f>IF('1a-Electricity'!$P$79="no","",ROUND(AD686,4))</f>
        <v>0.68200000000000005</v>
      </c>
      <c r="BL686" s="157">
        <f t="shared" si="32"/>
        <v>0.68100000000000049</v>
      </c>
      <c r="BM686" s="157">
        <f>IF('1b-NaturalGas'!$P$87="no","",ROUND(BL686,4))</f>
        <v>0.68100000000000005</v>
      </c>
      <c r="BN686" s="157">
        <f>IF('1b-NaturalGas'!$P$88="no","",ROUND(BL686,4))</f>
        <v>0.68100000000000005</v>
      </c>
      <c r="BO686" s="157">
        <f>IF('1b-NaturalGas'!$P$89="no","",ROUND(BL686,4))</f>
        <v>0.68100000000000005</v>
      </c>
      <c r="BP686" s="157">
        <f>IF('1b-NaturalGas'!$P$90="no","not applicable (based on previous answers)",ROUND(BL686,4))</f>
        <v>0.68100000000000005</v>
      </c>
      <c r="BQ686" s="157">
        <f>IF('1b-NaturalGas'!$P$91="no","not applicable (based on previous answers)",ROUND(BL686,4))</f>
        <v>0.68100000000000005</v>
      </c>
    </row>
    <row r="687" spans="30:69" x14ac:dyDescent="0.25">
      <c r="AD687" s="157">
        <f t="shared" si="31"/>
        <v>0.6830000000000005</v>
      </c>
      <c r="AE687" s="157">
        <f>IF('1a-Electricity'!$P$77="no","",ROUND(AD687,4))</f>
        <v>0.68300000000000005</v>
      </c>
      <c r="AF687" s="157">
        <f>IF('1a-Electricity'!$P$78="no","",ROUND(AD687,4))</f>
        <v>0.68300000000000005</v>
      </c>
      <c r="AG687" s="157">
        <f>IF('1a-Electricity'!$P$79="no","",ROUND(AD687,4))</f>
        <v>0.68300000000000005</v>
      </c>
      <c r="BL687" s="157">
        <f t="shared" si="32"/>
        <v>0.68200000000000049</v>
      </c>
      <c r="BM687" s="157">
        <f>IF('1b-NaturalGas'!$P$87="no","",ROUND(BL687,4))</f>
        <v>0.68200000000000005</v>
      </c>
      <c r="BN687" s="157">
        <f>IF('1b-NaturalGas'!$P$88="no","",ROUND(BL687,4))</f>
        <v>0.68200000000000005</v>
      </c>
      <c r="BO687" s="157">
        <f>IF('1b-NaturalGas'!$P$89="no","",ROUND(BL687,4))</f>
        <v>0.68200000000000005</v>
      </c>
      <c r="BP687" s="157">
        <f>IF('1b-NaturalGas'!$P$90="no","not applicable (based on previous answers)",ROUND(BL687,4))</f>
        <v>0.68200000000000005</v>
      </c>
      <c r="BQ687" s="157">
        <f>IF('1b-NaturalGas'!$P$91="no","not applicable (based on previous answers)",ROUND(BL687,4))</f>
        <v>0.68200000000000005</v>
      </c>
    </row>
    <row r="688" spans="30:69" x14ac:dyDescent="0.25">
      <c r="AD688" s="157">
        <f t="shared" si="31"/>
        <v>0.6840000000000005</v>
      </c>
      <c r="AE688" s="157">
        <f>IF('1a-Electricity'!$P$77="no","",ROUND(AD688,4))</f>
        <v>0.68400000000000005</v>
      </c>
      <c r="AF688" s="157">
        <f>IF('1a-Electricity'!$P$78="no","",ROUND(AD688,4))</f>
        <v>0.68400000000000005</v>
      </c>
      <c r="AG688" s="157">
        <f>IF('1a-Electricity'!$P$79="no","",ROUND(AD688,4))</f>
        <v>0.68400000000000005</v>
      </c>
      <c r="BL688" s="157">
        <f t="shared" si="32"/>
        <v>0.6830000000000005</v>
      </c>
      <c r="BM688" s="157">
        <f>IF('1b-NaturalGas'!$P$87="no","",ROUND(BL688,4))</f>
        <v>0.68300000000000005</v>
      </c>
      <c r="BN688" s="157">
        <f>IF('1b-NaturalGas'!$P$88="no","",ROUND(BL688,4))</f>
        <v>0.68300000000000005</v>
      </c>
      <c r="BO688" s="157">
        <f>IF('1b-NaturalGas'!$P$89="no","",ROUND(BL688,4))</f>
        <v>0.68300000000000005</v>
      </c>
      <c r="BP688" s="157">
        <f>IF('1b-NaturalGas'!$P$90="no","not applicable (based on previous answers)",ROUND(BL688,4))</f>
        <v>0.68300000000000005</v>
      </c>
      <c r="BQ688" s="157">
        <f>IF('1b-NaturalGas'!$P$91="no","not applicable (based on previous answers)",ROUND(BL688,4))</f>
        <v>0.68300000000000005</v>
      </c>
    </row>
    <row r="689" spans="30:69" x14ac:dyDescent="0.25">
      <c r="AD689" s="157">
        <f t="shared" si="31"/>
        <v>0.6850000000000005</v>
      </c>
      <c r="AE689" s="157">
        <f>IF('1a-Electricity'!$P$77="no","",ROUND(AD689,4))</f>
        <v>0.68500000000000005</v>
      </c>
      <c r="AF689" s="157">
        <f>IF('1a-Electricity'!$P$78="no","",ROUND(AD689,4))</f>
        <v>0.68500000000000005</v>
      </c>
      <c r="AG689" s="157">
        <f>IF('1a-Electricity'!$P$79="no","",ROUND(AD689,4))</f>
        <v>0.68500000000000005</v>
      </c>
      <c r="BL689" s="157">
        <f t="shared" si="32"/>
        <v>0.6840000000000005</v>
      </c>
      <c r="BM689" s="157">
        <f>IF('1b-NaturalGas'!$P$87="no","",ROUND(BL689,4))</f>
        <v>0.68400000000000005</v>
      </c>
      <c r="BN689" s="157">
        <f>IF('1b-NaturalGas'!$P$88="no","",ROUND(BL689,4))</f>
        <v>0.68400000000000005</v>
      </c>
      <c r="BO689" s="157">
        <f>IF('1b-NaturalGas'!$P$89="no","",ROUND(BL689,4))</f>
        <v>0.68400000000000005</v>
      </c>
      <c r="BP689" s="157">
        <f>IF('1b-NaturalGas'!$P$90="no","not applicable (based on previous answers)",ROUND(BL689,4))</f>
        <v>0.68400000000000005</v>
      </c>
      <c r="BQ689" s="157">
        <f>IF('1b-NaturalGas'!$P$91="no","not applicable (based on previous answers)",ROUND(BL689,4))</f>
        <v>0.68400000000000005</v>
      </c>
    </row>
    <row r="690" spans="30:69" x14ac:dyDescent="0.25">
      <c r="AD690" s="157">
        <f t="shared" si="31"/>
        <v>0.6860000000000005</v>
      </c>
      <c r="AE690" s="157">
        <f>IF('1a-Electricity'!$P$77="no","",ROUND(AD690,4))</f>
        <v>0.68600000000000005</v>
      </c>
      <c r="AF690" s="157">
        <f>IF('1a-Electricity'!$P$78="no","",ROUND(AD690,4))</f>
        <v>0.68600000000000005</v>
      </c>
      <c r="AG690" s="157">
        <f>IF('1a-Electricity'!$P$79="no","",ROUND(AD690,4))</f>
        <v>0.68600000000000005</v>
      </c>
      <c r="BL690" s="157">
        <f t="shared" si="32"/>
        <v>0.6850000000000005</v>
      </c>
      <c r="BM690" s="157">
        <f>IF('1b-NaturalGas'!$P$87="no","",ROUND(BL690,4))</f>
        <v>0.68500000000000005</v>
      </c>
      <c r="BN690" s="157">
        <f>IF('1b-NaturalGas'!$P$88="no","",ROUND(BL690,4))</f>
        <v>0.68500000000000005</v>
      </c>
      <c r="BO690" s="157">
        <f>IF('1b-NaturalGas'!$P$89="no","",ROUND(BL690,4))</f>
        <v>0.68500000000000005</v>
      </c>
      <c r="BP690" s="157">
        <f>IF('1b-NaturalGas'!$P$90="no","not applicable (based on previous answers)",ROUND(BL690,4))</f>
        <v>0.68500000000000005</v>
      </c>
      <c r="BQ690" s="157">
        <f>IF('1b-NaturalGas'!$P$91="no","not applicable (based on previous answers)",ROUND(BL690,4))</f>
        <v>0.68500000000000005</v>
      </c>
    </row>
    <row r="691" spans="30:69" x14ac:dyDescent="0.25">
      <c r="AD691" s="157">
        <f t="shared" si="31"/>
        <v>0.6870000000000005</v>
      </c>
      <c r="AE691" s="157">
        <f>IF('1a-Electricity'!$P$77="no","",ROUND(AD691,4))</f>
        <v>0.68700000000000006</v>
      </c>
      <c r="AF691" s="157">
        <f>IF('1a-Electricity'!$P$78="no","",ROUND(AD691,4))</f>
        <v>0.68700000000000006</v>
      </c>
      <c r="AG691" s="157">
        <f>IF('1a-Electricity'!$P$79="no","",ROUND(AD691,4))</f>
        <v>0.68700000000000006</v>
      </c>
      <c r="BL691" s="157">
        <f t="shared" si="32"/>
        <v>0.6860000000000005</v>
      </c>
      <c r="BM691" s="157">
        <f>IF('1b-NaturalGas'!$P$87="no","",ROUND(BL691,4))</f>
        <v>0.68600000000000005</v>
      </c>
      <c r="BN691" s="157">
        <f>IF('1b-NaturalGas'!$P$88="no","",ROUND(BL691,4))</f>
        <v>0.68600000000000005</v>
      </c>
      <c r="BO691" s="157">
        <f>IF('1b-NaturalGas'!$P$89="no","",ROUND(BL691,4))</f>
        <v>0.68600000000000005</v>
      </c>
      <c r="BP691" s="157">
        <f>IF('1b-NaturalGas'!$P$90="no","not applicable (based on previous answers)",ROUND(BL691,4))</f>
        <v>0.68600000000000005</v>
      </c>
      <c r="BQ691" s="157">
        <f>IF('1b-NaturalGas'!$P$91="no","not applicable (based on previous answers)",ROUND(BL691,4))</f>
        <v>0.68600000000000005</v>
      </c>
    </row>
    <row r="692" spans="30:69" x14ac:dyDescent="0.25">
      <c r="AD692" s="157">
        <f t="shared" si="31"/>
        <v>0.6880000000000005</v>
      </c>
      <c r="AE692" s="157">
        <f>IF('1a-Electricity'!$P$77="no","",ROUND(AD692,4))</f>
        <v>0.68799999999999994</v>
      </c>
      <c r="AF692" s="157">
        <f>IF('1a-Electricity'!$P$78="no","",ROUND(AD692,4))</f>
        <v>0.68799999999999994</v>
      </c>
      <c r="AG692" s="157">
        <f>IF('1a-Electricity'!$P$79="no","",ROUND(AD692,4))</f>
        <v>0.68799999999999994</v>
      </c>
      <c r="BL692" s="157">
        <f t="shared" si="32"/>
        <v>0.6870000000000005</v>
      </c>
      <c r="BM692" s="157">
        <f>IF('1b-NaturalGas'!$P$87="no","",ROUND(BL692,4))</f>
        <v>0.68700000000000006</v>
      </c>
      <c r="BN692" s="157">
        <f>IF('1b-NaturalGas'!$P$88="no","",ROUND(BL692,4))</f>
        <v>0.68700000000000006</v>
      </c>
      <c r="BO692" s="157">
        <f>IF('1b-NaturalGas'!$P$89="no","",ROUND(BL692,4))</f>
        <v>0.68700000000000006</v>
      </c>
      <c r="BP692" s="157">
        <f>IF('1b-NaturalGas'!$P$90="no","not applicable (based on previous answers)",ROUND(BL692,4))</f>
        <v>0.68700000000000006</v>
      </c>
      <c r="BQ692" s="157">
        <f>IF('1b-NaturalGas'!$P$91="no","not applicable (based on previous answers)",ROUND(BL692,4))</f>
        <v>0.68700000000000006</v>
      </c>
    </row>
    <row r="693" spans="30:69" x14ac:dyDescent="0.25">
      <c r="AD693" s="157">
        <f t="shared" si="31"/>
        <v>0.6890000000000005</v>
      </c>
      <c r="AE693" s="157">
        <f>IF('1a-Electricity'!$P$77="no","",ROUND(AD693,4))</f>
        <v>0.68899999999999995</v>
      </c>
      <c r="AF693" s="157">
        <f>IF('1a-Electricity'!$P$78="no","",ROUND(AD693,4))</f>
        <v>0.68899999999999995</v>
      </c>
      <c r="AG693" s="157">
        <f>IF('1a-Electricity'!$P$79="no","",ROUND(AD693,4))</f>
        <v>0.68899999999999995</v>
      </c>
      <c r="BL693" s="157">
        <f t="shared" si="32"/>
        <v>0.6880000000000005</v>
      </c>
      <c r="BM693" s="157">
        <f>IF('1b-NaturalGas'!$P$87="no","",ROUND(BL693,4))</f>
        <v>0.68799999999999994</v>
      </c>
      <c r="BN693" s="157">
        <f>IF('1b-NaturalGas'!$P$88="no","",ROUND(BL693,4))</f>
        <v>0.68799999999999994</v>
      </c>
      <c r="BO693" s="157">
        <f>IF('1b-NaturalGas'!$P$89="no","",ROUND(BL693,4))</f>
        <v>0.68799999999999994</v>
      </c>
      <c r="BP693" s="157">
        <f>IF('1b-NaturalGas'!$P$90="no","not applicable (based on previous answers)",ROUND(BL693,4))</f>
        <v>0.68799999999999994</v>
      </c>
      <c r="BQ693" s="157">
        <f>IF('1b-NaturalGas'!$P$91="no","not applicable (based on previous answers)",ROUND(BL693,4))</f>
        <v>0.68799999999999994</v>
      </c>
    </row>
    <row r="694" spans="30:69" x14ac:dyDescent="0.25">
      <c r="AD694" s="157">
        <f t="shared" si="31"/>
        <v>0.6900000000000005</v>
      </c>
      <c r="AE694" s="157">
        <f>IF('1a-Electricity'!$P$77="no","",ROUND(AD694,4))</f>
        <v>0.69</v>
      </c>
      <c r="AF694" s="157">
        <f>IF('1a-Electricity'!$P$78="no","",ROUND(AD694,4))</f>
        <v>0.69</v>
      </c>
      <c r="AG694" s="157">
        <f>IF('1a-Electricity'!$P$79="no","",ROUND(AD694,4))</f>
        <v>0.69</v>
      </c>
      <c r="BL694" s="157">
        <f t="shared" si="32"/>
        <v>0.6890000000000005</v>
      </c>
      <c r="BM694" s="157">
        <f>IF('1b-NaturalGas'!$P$87="no","",ROUND(BL694,4))</f>
        <v>0.68899999999999995</v>
      </c>
      <c r="BN694" s="157">
        <f>IF('1b-NaturalGas'!$P$88="no","",ROUND(BL694,4))</f>
        <v>0.68899999999999995</v>
      </c>
      <c r="BO694" s="157">
        <f>IF('1b-NaturalGas'!$P$89="no","",ROUND(BL694,4))</f>
        <v>0.68899999999999995</v>
      </c>
      <c r="BP694" s="157">
        <f>IF('1b-NaturalGas'!$P$90="no","not applicable (based on previous answers)",ROUND(BL694,4))</f>
        <v>0.68899999999999995</v>
      </c>
      <c r="BQ694" s="157">
        <f>IF('1b-NaturalGas'!$P$91="no","not applicable (based on previous answers)",ROUND(BL694,4))</f>
        <v>0.68899999999999995</v>
      </c>
    </row>
    <row r="695" spans="30:69" x14ac:dyDescent="0.25">
      <c r="AD695" s="157">
        <f t="shared" si="31"/>
        <v>0.6910000000000005</v>
      </c>
      <c r="AE695" s="157">
        <f>IF('1a-Electricity'!$P$77="no","",ROUND(AD695,4))</f>
        <v>0.69099999999999995</v>
      </c>
      <c r="AF695" s="157">
        <f>IF('1a-Electricity'!$P$78="no","",ROUND(AD695,4))</f>
        <v>0.69099999999999995</v>
      </c>
      <c r="AG695" s="157">
        <f>IF('1a-Electricity'!$P$79="no","",ROUND(AD695,4))</f>
        <v>0.69099999999999995</v>
      </c>
      <c r="BL695" s="157">
        <f t="shared" si="32"/>
        <v>0.6900000000000005</v>
      </c>
      <c r="BM695" s="157">
        <f>IF('1b-NaturalGas'!$P$87="no","",ROUND(BL695,4))</f>
        <v>0.69</v>
      </c>
      <c r="BN695" s="157">
        <f>IF('1b-NaturalGas'!$P$88="no","",ROUND(BL695,4))</f>
        <v>0.69</v>
      </c>
      <c r="BO695" s="157">
        <f>IF('1b-NaturalGas'!$P$89="no","",ROUND(BL695,4))</f>
        <v>0.69</v>
      </c>
      <c r="BP695" s="157">
        <f>IF('1b-NaturalGas'!$P$90="no","not applicable (based on previous answers)",ROUND(BL695,4))</f>
        <v>0.69</v>
      </c>
      <c r="BQ695" s="157">
        <f>IF('1b-NaturalGas'!$P$91="no","not applicable (based on previous answers)",ROUND(BL695,4))</f>
        <v>0.69</v>
      </c>
    </row>
    <row r="696" spans="30:69" x14ac:dyDescent="0.25">
      <c r="AD696" s="157">
        <f t="shared" si="31"/>
        <v>0.6920000000000005</v>
      </c>
      <c r="AE696" s="157">
        <f>IF('1a-Electricity'!$P$77="no","",ROUND(AD696,4))</f>
        <v>0.69199999999999995</v>
      </c>
      <c r="AF696" s="157">
        <f>IF('1a-Electricity'!$P$78="no","",ROUND(AD696,4))</f>
        <v>0.69199999999999995</v>
      </c>
      <c r="AG696" s="157">
        <f>IF('1a-Electricity'!$P$79="no","",ROUND(AD696,4))</f>
        <v>0.69199999999999995</v>
      </c>
      <c r="BL696" s="157">
        <f t="shared" si="32"/>
        <v>0.6910000000000005</v>
      </c>
      <c r="BM696" s="157">
        <f>IF('1b-NaturalGas'!$P$87="no","",ROUND(BL696,4))</f>
        <v>0.69099999999999995</v>
      </c>
      <c r="BN696" s="157">
        <f>IF('1b-NaturalGas'!$P$88="no","",ROUND(BL696,4))</f>
        <v>0.69099999999999995</v>
      </c>
      <c r="BO696" s="157">
        <f>IF('1b-NaturalGas'!$P$89="no","",ROUND(BL696,4))</f>
        <v>0.69099999999999995</v>
      </c>
      <c r="BP696" s="157">
        <f>IF('1b-NaturalGas'!$P$90="no","not applicable (based on previous answers)",ROUND(BL696,4))</f>
        <v>0.69099999999999995</v>
      </c>
      <c r="BQ696" s="157">
        <f>IF('1b-NaturalGas'!$P$91="no","not applicable (based on previous answers)",ROUND(BL696,4))</f>
        <v>0.69099999999999995</v>
      </c>
    </row>
    <row r="697" spans="30:69" x14ac:dyDescent="0.25">
      <c r="AD697" s="157">
        <f t="shared" si="31"/>
        <v>0.6930000000000005</v>
      </c>
      <c r="AE697" s="157">
        <f>IF('1a-Electricity'!$P$77="no","",ROUND(AD697,4))</f>
        <v>0.69299999999999995</v>
      </c>
      <c r="AF697" s="157">
        <f>IF('1a-Electricity'!$P$78="no","",ROUND(AD697,4))</f>
        <v>0.69299999999999995</v>
      </c>
      <c r="AG697" s="157">
        <f>IF('1a-Electricity'!$P$79="no","",ROUND(AD697,4))</f>
        <v>0.69299999999999995</v>
      </c>
      <c r="BL697" s="157">
        <f t="shared" si="32"/>
        <v>0.6920000000000005</v>
      </c>
      <c r="BM697" s="157">
        <f>IF('1b-NaturalGas'!$P$87="no","",ROUND(BL697,4))</f>
        <v>0.69199999999999995</v>
      </c>
      <c r="BN697" s="157">
        <f>IF('1b-NaturalGas'!$P$88="no","",ROUND(BL697,4))</f>
        <v>0.69199999999999995</v>
      </c>
      <c r="BO697" s="157">
        <f>IF('1b-NaturalGas'!$P$89="no","",ROUND(BL697,4))</f>
        <v>0.69199999999999995</v>
      </c>
      <c r="BP697" s="157">
        <f>IF('1b-NaturalGas'!$P$90="no","not applicable (based on previous answers)",ROUND(BL697,4))</f>
        <v>0.69199999999999995</v>
      </c>
      <c r="BQ697" s="157">
        <f>IF('1b-NaturalGas'!$P$91="no","not applicable (based on previous answers)",ROUND(BL697,4))</f>
        <v>0.69199999999999995</v>
      </c>
    </row>
    <row r="698" spans="30:69" x14ac:dyDescent="0.25">
      <c r="AD698" s="157">
        <f t="shared" si="31"/>
        <v>0.69400000000000051</v>
      </c>
      <c r="AE698" s="157">
        <f>IF('1a-Electricity'!$P$77="no","",ROUND(AD698,4))</f>
        <v>0.69399999999999995</v>
      </c>
      <c r="AF698" s="157">
        <f>IF('1a-Electricity'!$P$78="no","",ROUND(AD698,4))</f>
        <v>0.69399999999999995</v>
      </c>
      <c r="AG698" s="157">
        <f>IF('1a-Electricity'!$P$79="no","",ROUND(AD698,4))</f>
        <v>0.69399999999999995</v>
      </c>
      <c r="BL698" s="157">
        <f t="shared" si="32"/>
        <v>0.6930000000000005</v>
      </c>
      <c r="BM698" s="157">
        <f>IF('1b-NaturalGas'!$P$87="no","",ROUND(BL698,4))</f>
        <v>0.69299999999999995</v>
      </c>
      <c r="BN698" s="157">
        <f>IF('1b-NaturalGas'!$P$88="no","",ROUND(BL698,4))</f>
        <v>0.69299999999999995</v>
      </c>
      <c r="BO698" s="157">
        <f>IF('1b-NaturalGas'!$P$89="no","",ROUND(BL698,4))</f>
        <v>0.69299999999999995</v>
      </c>
      <c r="BP698" s="157">
        <f>IF('1b-NaturalGas'!$P$90="no","not applicable (based on previous answers)",ROUND(BL698,4))</f>
        <v>0.69299999999999995</v>
      </c>
      <c r="BQ698" s="157">
        <f>IF('1b-NaturalGas'!$P$91="no","not applicable (based on previous answers)",ROUND(BL698,4))</f>
        <v>0.69299999999999995</v>
      </c>
    </row>
    <row r="699" spans="30:69" x14ac:dyDescent="0.25">
      <c r="AD699" s="157">
        <f t="shared" si="31"/>
        <v>0.69500000000000051</v>
      </c>
      <c r="AE699" s="157">
        <f>IF('1a-Electricity'!$P$77="no","",ROUND(AD699,4))</f>
        <v>0.69499999999999995</v>
      </c>
      <c r="AF699" s="157">
        <f>IF('1a-Electricity'!$P$78="no","",ROUND(AD699,4))</f>
        <v>0.69499999999999995</v>
      </c>
      <c r="AG699" s="157">
        <f>IF('1a-Electricity'!$P$79="no","",ROUND(AD699,4))</f>
        <v>0.69499999999999995</v>
      </c>
      <c r="BL699" s="157">
        <f t="shared" si="32"/>
        <v>0.69400000000000051</v>
      </c>
      <c r="BM699" s="157">
        <f>IF('1b-NaturalGas'!$P$87="no","",ROUND(BL699,4))</f>
        <v>0.69399999999999995</v>
      </c>
      <c r="BN699" s="157">
        <f>IF('1b-NaturalGas'!$P$88="no","",ROUND(BL699,4))</f>
        <v>0.69399999999999995</v>
      </c>
      <c r="BO699" s="157">
        <f>IF('1b-NaturalGas'!$P$89="no","",ROUND(BL699,4))</f>
        <v>0.69399999999999995</v>
      </c>
      <c r="BP699" s="157">
        <f>IF('1b-NaturalGas'!$P$90="no","not applicable (based on previous answers)",ROUND(BL699,4))</f>
        <v>0.69399999999999995</v>
      </c>
      <c r="BQ699" s="157">
        <f>IF('1b-NaturalGas'!$P$91="no","not applicable (based on previous answers)",ROUND(BL699,4))</f>
        <v>0.69399999999999995</v>
      </c>
    </row>
    <row r="700" spans="30:69" x14ac:dyDescent="0.25">
      <c r="AD700" s="157">
        <f t="shared" si="31"/>
        <v>0.69600000000000051</v>
      </c>
      <c r="AE700" s="157">
        <f>IF('1a-Electricity'!$P$77="no","",ROUND(AD700,4))</f>
        <v>0.69599999999999995</v>
      </c>
      <c r="AF700" s="157">
        <f>IF('1a-Electricity'!$P$78="no","",ROUND(AD700,4))</f>
        <v>0.69599999999999995</v>
      </c>
      <c r="AG700" s="157">
        <f>IF('1a-Electricity'!$P$79="no","",ROUND(AD700,4))</f>
        <v>0.69599999999999995</v>
      </c>
      <c r="BL700" s="157">
        <f t="shared" si="32"/>
        <v>0.69500000000000051</v>
      </c>
      <c r="BM700" s="157">
        <f>IF('1b-NaturalGas'!$P$87="no","",ROUND(BL700,4))</f>
        <v>0.69499999999999995</v>
      </c>
      <c r="BN700" s="157">
        <f>IF('1b-NaturalGas'!$P$88="no","",ROUND(BL700,4))</f>
        <v>0.69499999999999995</v>
      </c>
      <c r="BO700" s="157">
        <f>IF('1b-NaturalGas'!$P$89="no","",ROUND(BL700,4))</f>
        <v>0.69499999999999995</v>
      </c>
      <c r="BP700" s="157">
        <f>IF('1b-NaturalGas'!$P$90="no","not applicable (based on previous answers)",ROUND(BL700,4))</f>
        <v>0.69499999999999995</v>
      </c>
      <c r="BQ700" s="157">
        <f>IF('1b-NaturalGas'!$P$91="no","not applicable (based on previous answers)",ROUND(BL700,4))</f>
        <v>0.69499999999999995</v>
      </c>
    </row>
    <row r="701" spans="30:69" x14ac:dyDescent="0.25">
      <c r="AD701" s="157">
        <f t="shared" ref="AD701:AD764" si="33">AD700+0.001</f>
        <v>0.69700000000000051</v>
      </c>
      <c r="AE701" s="157">
        <f>IF('1a-Electricity'!$P$77="no","",ROUND(AD701,4))</f>
        <v>0.69699999999999995</v>
      </c>
      <c r="AF701" s="157">
        <f>IF('1a-Electricity'!$P$78="no","",ROUND(AD701,4))</f>
        <v>0.69699999999999995</v>
      </c>
      <c r="AG701" s="157">
        <f>IF('1a-Electricity'!$P$79="no","",ROUND(AD701,4))</f>
        <v>0.69699999999999995</v>
      </c>
      <c r="BL701" s="157">
        <f t="shared" si="32"/>
        <v>0.69600000000000051</v>
      </c>
      <c r="BM701" s="157">
        <f>IF('1b-NaturalGas'!$P$87="no","",ROUND(BL701,4))</f>
        <v>0.69599999999999995</v>
      </c>
      <c r="BN701" s="157">
        <f>IF('1b-NaturalGas'!$P$88="no","",ROUND(BL701,4))</f>
        <v>0.69599999999999995</v>
      </c>
      <c r="BO701" s="157">
        <f>IF('1b-NaturalGas'!$P$89="no","",ROUND(BL701,4))</f>
        <v>0.69599999999999995</v>
      </c>
      <c r="BP701" s="157">
        <f>IF('1b-NaturalGas'!$P$90="no","not applicable (based on previous answers)",ROUND(BL701,4))</f>
        <v>0.69599999999999995</v>
      </c>
      <c r="BQ701" s="157">
        <f>IF('1b-NaturalGas'!$P$91="no","not applicable (based on previous answers)",ROUND(BL701,4))</f>
        <v>0.69599999999999995</v>
      </c>
    </row>
    <row r="702" spans="30:69" x14ac:dyDescent="0.25">
      <c r="AD702" s="157">
        <f t="shared" si="33"/>
        <v>0.69800000000000051</v>
      </c>
      <c r="AE702" s="157">
        <f>IF('1a-Electricity'!$P$77="no","",ROUND(AD702,4))</f>
        <v>0.69799999999999995</v>
      </c>
      <c r="AF702" s="157">
        <f>IF('1a-Electricity'!$P$78="no","",ROUND(AD702,4))</f>
        <v>0.69799999999999995</v>
      </c>
      <c r="AG702" s="157">
        <f>IF('1a-Electricity'!$P$79="no","",ROUND(AD702,4))</f>
        <v>0.69799999999999995</v>
      </c>
      <c r="BL702" s="157">
        <f t="shared" ref="BL702:BL765" si="34">BL701+0.001</f>
        <v>0.69700000000000051</v>
      </c>
      <c r="BM702" s="157">
        <f>IF('1b-NaturalGas'!$P$87="no","",ROUND(BL702,4))</f>
        <v>0.69699999999999995</v>
      </c>
      <c r="BN702" s="157">
        <f>IF('1b-NaturalGas'!$P$88="no","",ROUND(BL702,4))</f>
        <v>0.69699999999999995</v>
      </c>
      <c r="BO702" s="157">
        <f>IF('1b-NaturalGas'!$P$89="no","",ROUND(BL702,4))</f>
        <v>0.69699999999999995</v>
      </c>
      <c r="BP702" s="157">
        <f>IF('1b-NaturalGas'!$P$90="no","not applicable (based on previous answers)",ROUND(BL702,4))</f>
        <v>0.69699999999999995</v>
      </c>
      <c r="BQ702" s="157">
        <f>IF('1b-NaturalGas'!$P$91="no","not applicable (based on previous answers)",ROUND(BL702,4))</f>
        <v>0.69699999999999995</v>
      </c>
    </row>
    <row r="703" spans="30:69" x14ac:dyDescent="0.25">
      <c r="AD703" s="157">
        <f t="shared" si="33"/>
        <v>0.69900000000000051</v>
      </c>
      <c r="AE703" s="157">
        <f>IF('1a-Electricity'!$P$77="no","",ROUND(AD703,4))</f>
        <v>0.69899999999999995</v>
      </c>
      <c r="AF703" s="157">
        <f>IF('1a-Electricity'!$P$78="no","",ROUND(AD703,4))</f>
        <v>0.69899999999999995</v>
      </c>
      <c r="AG703" s="157">
        <f>IF('1a-Electricity'!$P$79="no","",ROUND(AD703,4))</f>
        <v>0.69899999999999995</v>
      </c>
      <c r="BL703" s="157">
        <f t="shared" si="34"/>
        <v>0.69800000000000051</v>
      </c>
      <c r="BM703" s="157">
        <f>IF('1b-NaturalGas'!$P$87="no","",ROUND(BL703,4))</f>
        <v>0.69799999999999995</v>
      </c>
      <c r="BN703" s="157">
        <f>IF('1b-NaturalGas'!$P$88="no","",ROUND(BL703,4))</f>
        <v>0.69799999999999995</v>
      </c>
      <c r="BO703" s="157">
        <f>IF('1b-NaturalGas'!$P$89="no","",ROUND(BL703,4))</f>
        <v>0.69799999999999995</v>
      </c>
      <c r="BP703" s="157">
        <f>IF('1b-NaturalGas'!$P$90="no","not applicable (based on previous answers)",ROUND(BL703,4))</f>
        <v>0.69799999999999995</v>
      </c>
      <c r="BQ703" s="157">
        <f>IF('1b-NaturalGas'!$P$91="no","not applicable (based on previous answers)",ROUND(BL703,4))</f>
        <v>0.69799999999999995</v>
      </c>
    </row>
    <row r="704" spans="30:69" x14ac:dyDescent="0.25">
      <c r="AD704" s="157">
        <f t="shared" si="33"/>
        <v>0.70000000000000051</v>
      </c>
      <c r="AE704" s="157">
        <f>IF('1a-Electricity'!$P$77="no","",ROUND(AD704,4))</f>
        <v>0.7</v>
      </c>
      <c r="AF704" s="157">
        <f>IF('1a-Electricity'!$P$78="no","",ROUND(AD704,4))</f>
        <v>0.7</v>
      </c>
      <c r="AG704" s="157">
        <f>IF('1a-Electricity'!$P$79="no","",ROUND(AD704,4))</f>
        <v>0.7</v>
      </c>
      <c r="BL704" s="157">
        <f t="shared" si="34"/>
        <v>0.69900000000000051</v>
      </c>
      <c r="BM704" s="157">
        <f>IF('1b-NaturalGas'!$P$87="no","",ROUND(BL704,4))</f>
        <v>0.69899999999999995</v>
      </c>
      <c r="BN704" s="157">
        <f>IF('1b-NaturalGas'!$P$88="no","",ROUND(BL704,4))</f>
        <v>0.69899999999999995</v>
      </c>
      <c r="BO704" s="157">
        <f>IF('1b-NaturalGas'!$P$89="no","",ROUND(BL704,4))</f>
        <v>0.69899999999999995</v>
      </c>
      <c r="BP704" s="157">
        <f>IF('1b-NaturalGas'!$P$90="no","not applicable (based on previous answers)",ROUND(BL704,4))</f>
        <v>0.69899999999999995</v>
      </c>
      <c r="BQ704" s="157">
        <f>IF('1b-NaturalGas'!$P$91="no","not applicable (based on previous answers)",ROUND(BL704,4))</f>
        <v>0.69899999999999995</v>
      </c>
    </row>
    <row r="705" spans="30:69" x14ac:dyDescent="0.25">
      <c r="AD705" s="157">
        <f t="shared" si="33"/>
        <v>0.70100000000000051</v>
      </c>
      <c r="AE705" s="157">
        <f>IF('1a-Electricity'!$P$77="no","",ROUND(AD705,4))</f>
        <v>0.70099999999999996</v>
      </c>
      <c r="AF705" s="157">
        <f>IF('1a-Electricity'!$P$78="no","",ROUND(AD705,4))</f>
        <v>0.70099999999999996</v>
      </c>
      <c r="AG705" s="157">
        <f>IF('1a-Electricity'!$P$79="no","",ROUND(AD705,4))</f>
        <v>0.70099999999999996</v>
      </c>
      <c r="BL705" s="157">
        <f t="shared" si="34"/>
        <v>0.70000000000000051</v>
      </c>
      <c r="BM705" s="157">
        <f>IF('1b-NaturalGas'!$P$87="no","",ROUND(BL705,4))</f>
        <v>0.7</v>
      </c>
      <c r="BN705" s="157">
        <f>IF('1b-NaturalGas'!$P$88="no","",ROUND(BL705,4))</f>
        <v>0.7</v>
      </c>
      <c r="BO705" s="157">
        <f>IF('1b-NaturalGas'!$P$89="no","",ROUND(BL705,4))</f>
        <v>0.7</v>
      </c>
      <c r="BP705" s="157">
        <f>IF('1b-NaturalGas'!$P$90="no","not applicable (based on previous answers)",ROUND(BL705,4))</f>
        <v>0.7</v>
      </c>
      <c r="BQ705" s="157">
        <f>IF('1b-NaturalGas'!$P$91="no","not applicable (based on previous answers)",ROUND(BL705,4))</f>
        <v>0.7</v>
      </c>
    </row>
    <row r="706" spans="30:69" x14ac:dyDescent="0.25">
      <c r="AD706" s="157">
        <f t="shared" si="33"/>
        <v>0.70200000000000051</v>
      </c>
      <c r="AE706" s="157">
        <f>IF('1a-Electricity'!$P$77="no","",ROUND(AD706,4))</f>
        <v>0.70199999999999996</v>
      </c>
      <c r="AF706" s="157">
        <f>IF('1a-Electricity'!$P$78="no","",ROUND(AD706,4))</f>
        <v>0.70199999999999996</v>
      </c>
      <c r="AG706" s="157">
        <f>IF('1a-Electricity'!$P$79="no","",ROUND(AD706,4))</f>
        <v>0.70199999999999996</v>
      </c>
      <c r="BL706" s="157">
        <f t="shared" si="34"/>
        <v>0.70100000000000051</v>
      </c>
      <c r="BM706" s="157">
        <f>IF('1b-NaturalGas'!$P$87="no","",ROUND(BL706,4))</f>
        <v>0.70099999999999996</v>
      </c>
      <c r="BN706" s="157">
        <f>IF('1b-NaturalGas'!$P$88="no","",ROUND(BL706,4))</f>
        <v>0.70099999999999996</v>
      </c>
      <c r="BO706" s="157">
        <f>IF('1b-NaturalGas'!$P$89="no","",ROUND(BL706,4))</f>
        <v>0.70099999999999996</v>
      </c>
      <c r="BP706" s="157">
        <f>IF('1b-NaturalGas'!$P$90="no","not applicable (based on previous answers)",ROUND(BL706,4))</f>
        <v>0.70099999999999996</v>
      </c>
      <c r="BQ706" s="157">
        <f>IF('1b-NaturalGas'!$P$91="no","not applicable (based on previous answers)",ROUND(BL706,4))</f>
        <v>0.70099999999999996</v>
      </c>
    </row>
    <row r="707" spans="30:69" x14ac:dyDescent="0.25">
      <c r="AD707" s="157">
        <f t="shared" si="33"/>
        <v>0.70300000000000051</v>
      </c>
      <c r="AE707" s="157">
        <f>IF('1a-Electricity'!$P$77="no","",ROUND(AD707,4))</f>
        <v>0.70299999999999996</v>
      </c>
      <c r="AF707" s="157">
        <f>IF('1a-Electricity'!$P$78="no","",ROUND(AD707,4))</f>
        <v>0.70299999999999996</v>
      </c>
      <c r="AG707" s="157">
        <f>IF('1a-Electricity'!$P$79="no","",ROUND(AD707,4))</f>
        <v>0.70299999999999996</v>
      </c>
      <c r="BL707" s="157">
        <f t="shared" si="34"/>
        <v>0.70200000000000051</v>
      </c>
      <c r="BM707" s="157">
        <f>IF('1b-NaturalGas'!$P$87="no","",ROUND(BL707,4))</f>
        <v>0.70199999999999996</v>
      </c>
      <c r="BN707" s="157">
        <f>IF('1b-NaturalGas'!$P$88="no","",ROUND(BL707,4))</f>
        <v>0.70199999999999996</v>
      </c>
      <c r="BO707" s="157">
        <f>IF('1b-NaturalGas'!$P$89="no","",ROUND(BL707,4))</f>
        <v>0.70199999999999996</v>
      </c>
      <c r="BP707" s="157">
        <f>IF('1b-NaturalGas'!$P$90="no","not applicable (based on previous answers)",ROUND(BL707,4))</f>
        <v>0.70199999999999996</v>
      </c>
      <c r="BQ707" s="157">
        <f>IF('1b-NaturalGas'!$P$91="no","not applicable (based on previous answers)",ROUND(BL707,4))</f>
        <v>0.70199999999999996</v>
      </c>
    </row>
    <row r="708" spans="30:69" x14ac:dyDescent="0.25">
      <c r="AD708" s="157">
        <f t="shared" si="33"/>
        <v>0.70400000000000051</v>
      </c>
      <c r="AE708" s="157">
        <f>IF('1a-Electricity'!$P$77="no","",ROUND(AD708,4))</f>
        <v>0.70399999999999996</v>
      </c>
      <c r="AF708" s="157">
        <f>IF('1a-Electricity'!$P$78="no","",ROUND(AD708,4))</f>
        <v>0.70399999999999996</v>
      </c>
      <c r="AG708" s="157">
        <f>IF('1a-Electricity'!$P$79="no","",ROUND(AD708,4))</f>
        <v>0.70399999999999996</v>
      </c>
      <c r="BL708" s="157">
        <f t="shared" si="34"/>
        <v>0.70300000000000051</v>
      </c>
      <c r="BM708" s="157">
        <f>IF('1b-NaturalGas'!$P$87="no","",ROUND(BL708,4))</f>
        <v>0.70299999999999996</v>
      </c>
      <c r="BN708" s="157">
        <f>IF('1b-NaturalGas'!$P$88="no","",ROUND(BL708,4))</f>
        <v>0.70299999999999996</v>
      </c>
      <c r="BO708" s="157">
        <f>IF('1b-NaturalGas'!$P$89="no","",ROUND(BL708,4))</f>
        <v>0.70299999999999996</v>
      </c>
      <c r="BP708" s="157">
        <f>IF('1b-NaturalGas'!$P$90="no","not applicable (based on previous answers)",ROUND(BL708,4))</f>
        <v>0.70299999999999996</v>
      </c>
      <c r="BQ708" s="157">
        <f>IF('1b-NaturalGas'!$P$91="no","not applicable (based on previous answers)",ROUND(BL708,4))</f>
        <v>0.70299999999999996</v>
      </c>
    </row>
    <row r="709" spans="30:69" x14ac:dyDescent="0.25">
      <c r="AD709" s="157">
        <f t="shared" si="33"/>
        <v>0.70500000000000052</v>
      </c>
      <c r="AE709" s="157">
        <f>IF('1a-Electricity'!$P$77="no","",ROUND(AD709,4))</f>
        <v>0.70499999999999996</v>
      </c>
      <c r="AF709" s="157">
        <f>IF('1a-Electricity'!$P$78="no","",ROUND(AD709,4))</f>
        <v>0.70499999999999996</v>
      </c>
      <c r="AG709" s="157">
        <f>IF('1a-Electricity'!$P$79="no","",ROUND(AD709,4))</f>
        <v>0.70499999999999996</v>
      </c>
      <c r="BL709" s="157">
        <f t="shared" si="34"/>
        <v>0.70400000000000051</v>
      </c>
      <c r="BM709" s="157">
        <f>IF('1b-NaturalGas'!$P$87="no","",ROUND(BL709,4))</f>
        <v>0.70399999999999996</v>
      </c>
      <c r="BN709" s="157">
        <f>IF('1b-NaturalGas'!$P$88="no","",ROUND(BL709,4))</f>
        <v>0.70399999999999996</v>
      </c>
      <c r="BO709" s="157">
        <f>IF('1b-NaturalGas'!$P$89="no","",ROUND(BL709,4))</f>
        <v>0.70399999999999996</v>
      </c>
      <c r="BP709" s="157">
        <f>IF('1b-NaturalGas'!$P$90="no","not applicable (based on previous answers)",ROUND(BL709,4))</f>
        <v>0.70399999999999996</v>
      </c>
      <c r="BQ709" s="157">
        <f>IF('1b-NaturalGas'!$P$91="no","not applicable (based on previous answers)",ROUND(BL709,4))</f>
        <v>0.70399999999999996</v>
      </c>
    </row>
    <row r="710" spans="30:69" x14ac:dyDescent="0.25">
      <c r="AD710" s="157">
        <f t="shared" si="33"/>
        <v>0.70600000000000052</v>
      </c>
      <c r="AE710" s="157">
        <f>IF('1a-Electricity'!$P$77="no","",ROUND(AD710,4))</f>
        <v>0.70599999999999996</v>
      </c>
      <c r="AF710" s="157">
        <f>IF('1a-Electricity'!$P$78="no","",ROUND(AD710,4))</f>
        <v>0.70599999999999996</v>
      </c>
      <c r="AG710" s="157">
        <f>IF('1a-Electricity'!$P$79="no","",ROUND(AD710,4))</f>
        <v>0.70599999999999996</v>
      </c>
      <c r="BL710" s="157">
        <f t="shared" si="34"/>
        <v>0.70500000000000052</v>
      </c>
      <c r="BM710" s="157">
        <f>IF('1b-NaturalGas'!$P$87="no","",ROUND(BL710,4))</f>
        <v>0.70499999999999996</v>
      </c>
      <c r="BN710" s="157">
        <f>IF('1b-NaturalGas'!$P$88="no","",ROUND(BL710,4))</f>
        <v>0.70499999999999996</v>
      </c>
      <c r="BO710" s="157">
        <f>IF('1b-NaturalGas'!$P$89="no","",ROUND(BL710,4))</f>
        <v>0.70499999999999996</v>
      </c>
      <c r="BP710" s="157">
        <f>IF('1b-NaturalGas'!$P$90="no","not applicable (based on previous answers)",ROUND(BL710,4))</f>
        <v>0.70499999999999996</v>
      </c>
      <c r="BQ710" s="157">
        <f>IF('1b-NaturalGas'!$P$91="no","not applicable (based on previous answers)",ROUND(BL710,4))</f>
        <v>0.70499999999999996</v>
      </c>
    </row>
    <row r="711" spans="30:69" x14ac:dyDescent="0.25">
      <c r="AD711" s="157">
        <f t="shared" si="33"/>
        <v>0.70700000000000052</v>
      </c>
      <c r="AE711" s="157">
        <f>IF('1a-Electricity'!$P$77="no","",ROUND(AD711,4))</f>
        <v>0.70699999999999996</v>
      </c>
      <c r="AF711" s="157">
        <f>IF('1a-Electricity'!$P$78="no","",ROUND(AD711,4))</f>
        <v>0.70699999999999996</v>
      </c>
      <c r="AG711" s="157">
        <f>IF('1a-Electricity'!$P$79="no","",ROUND(AD711,4))</f>
        <v>0.70699999999999996</v>
      </c>
      <c r="BL711" s="157">
        <f t="shared" si="34"/>
        <v>0.70600000000000052</v>
      </c>
      <c r="BM711" s="157">
        <f>IF('1b-NaturalGas'!$P$87="no","",ROUND(BL711,4))</f>
        <v>0.70599999999999996</v>
      </c>
      <c r="BN711" s="157">
        <f>IF('1b-NaturalGas'!$P$88="no","",ROUND(BL711,4))</f>
        <v>0.70599999999999996</v>
      </c>
      <c r="BO711" s="157">
        <f>IF('1b-NaturalGas'!$P$89="no","",ROUND(BL711,4))</f>
        <v>0.70599999999999996</v>
      </c>
      <c r="BP711" s="157">
        <f>IF('1b-NaturalGas'!$P$90="no","not applicable (based on previous answers)",ROUND(BL711,4))</f>
        <v>0.70599999999999996</v>
      </c>
      <c r="BQ711" s="157">
        <f>IF('1b-NaturalGas'!$P$91="no","not applicable (based on previous answers)",ROUND(BL711,4))</f>
        <v>0.70599999999999996</v>
      </c>
    </row>
    <row r="712" spans="30:69" x14ac:dyDescent="0.25">
      <c r="AD712" s="157">
        <f t="shared" si="33"/>
        <v>0.70800000000000052</v>
      </c>
      <c r="AE712" s="157">
        <f>IF('1a-Electricity'!$P$77="no","",ROUND(AD712,4))</f>
        <v>0.70799999999999996</v>
      </c>
      <c r="AF712" s="157">
        <f>IF('1a-Electricity'!$P$78="no","",ROUND(AD712,4))</f>
        <v>0.70799999999999996</v>
      </c>
      <c r="AG712" s="157">
        <f>IF('1a-Electricity'!$P$79="no","",ROUND(AD712,4))</f>
        <v>0.70799999999999996</v>
      </c>
      <c r="BL712" s="157">
        <f t="shared" si="34"/>
        <v>0.70700000000000052</v>
      </c>
      <c r="BM712" s="157">
        <f>IF('1b-NaturalGas'!$P$87="no","",ROUND(BL712,4))</f>
        <v>0.70699999999999996</v>
      </c>
      <c r="BN712" s="157">
        <f>IF('1b-NaturalGas'!$P$88="no","",ROUND(BL712,4))</f>
        <v>0.70699999999999996</v>
      </c>
      <c r="BO712" s="157">
        <f>IF('1b-NaturalGas'!$P$89="no","",ROUND(BL712,4))</f>
        <v>0.70699999999999996</v>
      </c>
      <c r="BP712" s="157">
        <f>IF('1b-NaturalGas'!$P$90="no","not applicable (based on previous answers)",ROUND(BL712,4))</f>
        <v>0.70699999999999996</v>
      </c>
      <c r="BQ712" s="157">
        <f>IF('1b-NaturalGas'!$P$91="no","not applicable (based on previous answers)",ROUND(BL712,4))</f>
        <v>0.70699999999999996</v>
      </c>
    </row>
    <row r="713" spans="30:69" x14ac:dyDescent="0.25">
      <c r="AD713" s="157">
        <f t="shared" si="33"/>
        <v>0.70900000000000052</v>
      </c>
      <c r="AE713" s="157">
        <f>IF('1a-Electricity'!$P$77="no","",ROUND(AD713,4))</f>
        <v>0.70899999999999996</v>
      </c>
      <c r="AF713" s="157">
        <f>IF('1a-Electricity'!$P$78="no","",ROUND(AD713,4))</f>
        <v>0.70899999999999996</v>
      </c>
      <c r="AG713" s="157">
        <f>IF('1a-Electricity'!$P$79="no","",ROUND(AD713,4))</f>
        <v>0.70899999999999996</v>
      </c>
      <c r="BL713" s="157">
        <f t="shared" si="34"/>
        <v>0.70800000000000052</v>
      </c>
      <c r="BM713" s="157">
        <f>IF('1b-NaturalGas'!$P$87="no","",ROUND(BL713,4))</f>
        <v>0.70799999999999996</v>
      </c>
      <c r="BN713" s="157">
        <f>IF('1b-NaturalGas'!$P$88="no","",ROUND(BL713,4))</f>
        <v>0.70799999999999996</v>
      </c>
      <c r="BO713" s="157">
        <f>IF('1b-NaturalGas'!$P$89="no","",ROUND(BL713,4))</f>
        <v>0.70799999999999996</v>
      </c>
      <c r="BP713" s="157">
        <f>IF('1b-NaturalGas'!$P$90="no","not applicable (based on previous answers)",ROUND(BL713,4))</f>
        <v>0.70799999999999996</v>
      </c>
      <c r="BQ713" s="157">
        <f>IF('1b-NaturalGas'!$P$91="no","not applicable (based on previous answers)",ROUND(BL713,4))</f>
        <v>0.70799999999999996</v>
      </c>
    </row>
    <row r="714" spans="30:69" x14ac:dyDescent="0.25">
      <c r="AD714" s="157">
        <f t="shared" si="33"/>
        <v>0.71000000000000052</v>
      </c>
      <c r="AE714" s="157">
        <f>IF('1a-Electricity'!$P$77="no","",ROUND(AD714,4))</f>
        <v>0.71</v>
      </c>
      <c r="AF714" s="157">
        <f>IF('1a-Electricity'!$P$78="no","",ROUND(AD714,4))</f>
        <v>0.71</v>
      </c>
      <c r="AG714" s="157">
        <f>IF('1a-Electricity'!$P$79="no","",ROUND(AD714,4))</f>
        <v>0.71</v>
      </c>
      <c r="BL714" s="157">
        <f t="shared" si="34"/>
        <v>0.70900000000000052</v>
      </c>
      <c r="BM714" s="157">
        <f>IF('1b-NaturalGas'!$P$87="no","",ROUND(BL714,4))</f>
        <v>0.70899999999999996</v>
      </c>
      <c r="BN714" s="157">
        <f>IF('1b-NaturalGas'!$P$88="no","",ROUND(BL714,4))</f>
        <v>0.70899999999999996</v>
      </c>
      <c r="BO714" s="157">
        <f>IF('1b-NaturalGas'!$P$89="no","",ROUND(BL714,4))</f>
        <v>0.70899999999999996</v>
      </c>
      <c r="BP714" s="157">
        <f>IF('1b-NaturalGas'!$P$90="no","not applicable (based on previous answers)",ROUND(BL714,4))</f>
        <v>0.70899999999999996</v>
      </c>
      <c r="BQ714" s="157">
        <f>IF('1b-NaturalGas'!$P$91="no","not applicable (based on previous answers)",ROUND(BL714,4))</f>
        <v>0.70899999999999996</v>
      </c>
    </row>
    <row r="715" spans="30:69" x14ac:dyDescent="0.25">
      <c r="AD715" s="157">
        <f t="shared" si="33"/>
        <v>0.71100000000000052</v>
      </c>
      <c r="AE715" s="157">
        <f>IF('1a-Electricity'!$P$77="no","",ROUND(AD715,4))</f>
        <v>0.71099999999999997</v>
      </c>
      <c r="AF715" s="157">
        <f>IF('1a-Electricity'!$P$78="no","",ROUND(AD715,4))</f>
        <v>0.71099999999999997</v>
      </c>
      <c r="AG715" s="157">
        <f>IF('1a-Electricity'!$P$79="no","",ROUND(AD715,4))</f>
        <v>0.71099999999999997</v>
      </c>
      <c r="BL715" s="157">
        <f t="shared" si="34"/>
        <v>0.71000000000000052</v>
      </c>
      <c r="BM715" s="157">
        <f>IF('1b-NaturalGas'!$P$87="no","",ROUND(BL715,4))</f>
        <v>0.71</v>
      </c>
      <c r="BN715" s="157">
        <f>IF('1b-NaturalGas'!$P$88="no","",ROUND(BL715,4))</f>
        <v>0.71</v>
      </c>
      <c r="BO715" s="157">
        <f>IF('1b-NaturalGas'!$P$89="no","",ROUND(BL715,4))</f>
        <v>0.71</v>
      </c>
      <c r="BP715" s="157">
        <f>IF('1b-NaturalGas'!$P$90="no","not applicable (based on previous answers)",ROUND(BL715,4))</f>
        <v>0.71</v>
      </c>
      <c r="BQ715" s="157">
        <f>IF('1b-NaturalGas'!$P$91="no","not applicable (based on previous answers)",ROUND(BL715,4))</f>
        <v>0.71</v>
      </c>
    </row>
    <row r="716" spans="30:69" x14ac:dyDescent="0.25">
      <c r="AD716" s="157">
        <f t="shared" si="33"/>
        <v>0.71200000000000052</v>
      </c>
      <c r="AE716" s="157">
        <f>IF('1a-Electricity'!$P$77="no","",ROUND(AD716,4))</f>
        <v>0.71199999999999997</v>
      </c>
      <c r="AF716" s="157">
        <f>IF('1a-Electricity'!$P$78="no","",ROUND(AD716,4))</f>
        <v>0.71199999999999997</v>
      </c>
      <c r="AG716" s="157">
        <f>IF('1a-Electricity'!$P$79="no","",ROUND(AD716,4))</f>
        <v>0.71199999999999997</v>
      </c>
      <c r="BL716" s="157">
        <f t="shared" si="34"/>
        <v>0.71100000000000052</v>
      </c>
      <c r="BM716" s="157">
        <f>IF('1b-NaturalGas'!$P$87="no","",ROUND(BL716,4))</f>
        <v>0.71099999999999997</v>
      </c>
      <c r="BN716" s="157">
        <f>IF('1b-NaturalGas'!$P$88="no","",ROUND(BL716,4))</f>
        <v>0.71099999999999997</v>
      </c>
      <c r="BO716" s="157">
        <f>IF('1b-NaturalGas'!$P$89="no","",ROUND(BL716,4))</f>
        <v>0.71099999999999997</v>
      </c>
      <c r="BP716" s="157">
        <f>IF('1b-NaturalGas'!$P$90="no","not applicable (based on previous answers)",ROUND(BL716,4))</f>
        <v>0.71099999999999997</v>
      </c>
      <c r="BQ716" s="157">
        <f>IF('1b-NaturalGas'!$P$91="no","not applicable (based on previous answers)",ROUND(BL716,4))</f>
        <v>0.71099999999999997</v>
      </c>
    </row>
    <row r="717" spans="30:69" x14ac:dyDescent="0.25">
      <c r="AD717" s="157">
        <f t="shared" si="33"/>
        <v>0.71300000000000052</v>
      </c>
      <c r="AE717" s="157">
        <f>IF('1a-Electricity'!$P$77="no","",ROUND(AD717,4))</f>
        <v>0.71299999999999997</v>
      </c>
      <c r="AF717" s="157">
        <f>IF('1a-Electricity'!$P$78="no","",ROUND(AD717,4))</f>
        <v>0.71299999999999997</v>
      </c>
      <c r="AG717" s="157">
        <f>IF('1a-Electricity'!$P$79="no","",ROUND(AD717,4))</f>
        <v>0.71299999999999997</v>
      </c>
      <c r="BL717" s="157">
        <f t="shared" si="34"/>
        <v>0.71200000000000052</v>
      </c>
      <c r="BM717" s="157">
        <f>IF('1b-NaturalGas'!$P$87="no","",ROUND(BL717,4))</f>
        <v>0.71199999999999997</v>
      </c>
      <c r="BN717" s="157">
        <f>IF('1b-NaturalGas'!$P$88="no","",ROUND(BL717,4))</f>
        <v>0.71199999999999997</v>
      </c>
      <c r="BO717" s="157">
        <f>IF('1b-NaturalGas'!$P$89="no","",ROUND(BL717,4))</f>
        <v>0.71199999999999997</v>
      </c>
      <c r="BP717" s="157">
        <f>IF('1b-NaturalGas'!$P$90="no","not applicable (based on previous answers)",ROUND(BL717,4))</f>
        <v>0.71199999999999997</v>
      </c>
      <c r="BQ717" s="157">
        <f>IF('1b-NaturalGas'!$P$91="no","not applicable (based on previous answers)",ROUND(BL717,4))</f>
        <v>0.71199999999999997</v>
      </c>
    </row>
    <row r="718" spans="30:69" x14ac:dyDescent="0.25">
      <c r="AD718" s="157">
        <f t="shared" si="33"/>
        <v>0.71400000000000052</v>
      </c>
      <c r="AE718" s="157">
        <f>IF('1a-Electricity'!$P$77="no","",ROUND(AD718,4))</f>
        <v>0.71399999999999997</v>
      </c>
      <c r="AF718" s="157">
        <f>IF('1a-Electricity'!$P$78="no","",ROUND(AD718,4))</f>
        <v>0.71399999999999997</v>
      </c>
      <c r="AG718" s="157">
        <f>IF('1a-Electricity'!$P$79="no","",ROUND(AD718,4))</f>
        <v>0.71399999999999997</v>
      </c>
      <c r="BL718" s="157">
        <f t="shared" si="34"/>
        <v>0.71300000000000052</v>
      </c>
      <c r="BM718" s="157">
        <f>IF('1b-NaturalGas'!$P$87="no","",ROUND(BL718,4))</f>
        <v>0.71299999999999997</v>
      </c>
      <c r="BN718" s="157">
        <f>IF('1b-NaturalGas'!$P$88="no","",ROUND(BL718,4))</f>
        <v>0.71299999999999997</v>
      </c>
      <c r="BO718" s="157">
        <f>IF('1b-NaturalGas'!$P$89="no","",ROUND(BL718,4))</f>
        <v>0.71299999999999997</v>
      </c>
      <c r="BP718" s="157">
        <f>IF('1b-NaturalGas'!$P$90="no","not applicable (based on previous answers)",ROUND(BL718,4))</f>
        <v>0.71299999999999997</v>
      </c>
      <c r="BQ718" s="157">
        <f>IF('1b-NaturalGas'!$P$91="no","not applicable (based on previous answers)",ROUND(BL718,4))</f>
        <v>0.71299999999999997</v>
      </c>
    </row>
    <row r="719" spans="30:69" x14ac:dyDescent="0.25">
      <c r="AD719" s="157">
        <f t="shared" si="33"/>
        <v>0.71500000000000052</v>
      </c>
      <c r="AE719" s="157">
        <f>IF('1a-Electricity'!$P$77="no","",ROUND(AD719,4))</f>
        <v>0.71499999999999997</v>
      </c>
      <c r="AF719" s="157">
        <f>IF('1a-Electricity'!$P$78="no","",ROUND(AD719,4))</f>
        <v>0.71499999999999997</v>
      </c>
      <c r="AG719" s="157">
        <f>IF('1a-Electricity'!$P$79="no","",ROUND(AD719,4))</f>
        <v>0.71499999999999997</v>
      </c>
      <c r="BL719" s="157">
        <f t="shared" si="34"/>
        <v>0.71400000000000052</v>
      </c>
      <c r="BM719" s="157">
        <f>IF('1b-NaturalGas'!$P$87="no","",ROUND(BL719,4))</f>
        <v>0.71399999999999997</v>
      </c>
      <c r="BN719" s="157">
        <f>IF('1b-NaturalGas'!$P$88="no","",ROUND(BL719,4))</f>
        <v>0.71399999999999997</v>
      </c>
      <c r="BO719" s="157">
        <f>IF('1b-NaturalGas'!$P$89="no","",ROUND(BL719,4))</f>
        <v>0.71399999999999997</v>
      </c>
      <c r="BP719" s="157">
        <f>IF('1b-NaturalGas'!$P$90="no","not applicable (based on previous answers)",ROUND(BL719,4))</f>
        <v>0.71399999999999997</v>
      </c>
      <c r="BQ719" s="157">
        <f>IF('1b-NaturalGas'!$P$91="no","not applicable (based on previous answers)",ROUND(BL719,4))</f>
        <v>0.71399999999999997</v>
      </c>
    </row>
    <row r="720" spans="30:69" x14ac:dyDescent="0.25">
      <c r="AD720" s="157">
        <f t="shared" si="33"/>
        <v>0.71600000000000052</v>
      </c>
      <c r="AE720" s="157">
        <f>IF('1a-Electricity'!$P$77="no","",ROUND(AD720,4))</f>
        <v>0.71599999999999997</v>
      </c>
      <c r="AF720" s="157">
        <f>IF('1a-Electricity'!$P$78="no","",ROUND(AD720,4))</f>
        <v>0.71599999999999997</v>
      </c>
      <c r="AG720" s="157">
        <f>IF('1a-Electricity'!$P$79="no","",ROUND(AD720,4))</f>
        <v>0.71599999999999997</v>
      </c>
      <c r="BL720" s="157">
        <f t="shared" si="34"/>
        <v>0.71500000000000052</v>
      </c>
      <c r="BM720" s="157">
        <f>IF('1b-NaturalGas'!$P$87="no","",ROUND(BL720,4))</f>
        <v>0.71499999999999997</v>
      </c>
      <c r="BN720" s="157">
        <f>IF('1b-NaturalGas'!$P$88="no","",ROUND(BL720,4))</f>
        <v>0.71499999999999997</v>
      </c>
      <c r="BO720" s="157">
        <f>IF('1b-NaturalGas'!$P$89="no","",ROUND(BL720,4))</f>
        <v>0.71499999999999997</v>
      </c>
      <c r="BP720" s="157">
        <f>IF('1b-NaturalGas'!$P$90="no","not applicable (based on previous answers)",ROUND(BL720,4))</f>
        <v>0.71499999999999997</v>
      </c>
      <c r="BQ720" s="157">
        <f>IF('1b-NaturalGas'!$P$91="no","not applicable (based on previous answers)",ROUND(BL720,4))</f>
        <v>0.71499999999999997</v>
      </c>
    </row>
    <row r="721" spans="30:69" x14ac:dyDescent="0.25">
      <c r="AD721" s="157">
        <f t="shared" si="33"/>
        <v>0.71700000000000053</v>
      </c>
      <c r="AE721" s="157">
        <f>IF('1a-Electricity'!$P$77="no","",ROUND(AD721,4))</f>
        <v>0.71699999999999997</v>
      </c>
      <c r="AF721" s="157">
        <f>IF('1a-Electricity'!$P$78="no","",ROUND(AD721,4))</f>
        <v>0.71699999999999997</v>
      </c>
      <c r="AG721" s="157">
        <f>IF('1a-Electricity'!$P$79="no","",ROUND(AD721,4))</f>
        <v>0.71699999999999997</v>
      </c>
      <c r="BL721" s="157">
        <f t="shared" si="34"/>
        <v>0.71600000000000052</v>
      </c>
      <c r="BM721" s="157">
        <f>IF('1b-NaturalGas'!$P$87="no","",ROUND(BL721,4))</f>
        <v>0.71599999999999997</v>
      </c>
      <c r="BN721" s="157">
        <f>IF('1b-NaturalGas'!$P$88="no","",ROUND(BL721,4))</f>
        <v>0.71599999999999997</v>
      </c>
      <c r="BO721" s="157">
        <f>IF('1b-NaturalGas'!$P$89="no","",ROUND(BL721,4))</f>
        <v>0.71599999999999997</v>
      </c>
      <c r="BP721" s="157">
        <f>IF('1b-NaturalGas'!$P$90="no","not applicable (based on previous answers)",ROUND(BL721,4))</f>
        <v>0.71599999999999997</v>
      </c>
      <c r="BQ721" s="157">
        <f>IF('1b-NaturalGas'!$P$91="no","not applicable (based on previous answers)",ROUND(BL721,4))</f>
        <v>0.71599999999999997</v>
      </c>
    </row>
    <row r="722" spans="30:69" x14ac:dyDescent="0.25">
      <c r="AD722" s="157">
        <f t="shared" si="33"/>
        <v>0.71800000000000053</v>
      </c>
      <c r="AE722" s="157">
        <f>IF('1a-Electricity'!$P$77="no","",ROUND(AD722,4))</f>
        <v>0.71799999999999997</v>
      </c>
      <c r="AF722" s="157">
        <f>IF('1a-Electricity'!$P$78="no","",ROUND(AD722,4))</f>
        <v>0.71799999999999997</v>
      </c>
      <c r="AG722" s="157">
        <f>IF('1a-Electricity'!$P$79="no","",ROUND(AD722,4))</f>
        <v>0.71799999999999997</v>
      </c>
      <c r="BL722" s="157">
        <f t="shared" si="34"/>
        <v>0.71700000000000053</v>
      </c>
      <c r="BM722" s="157">
        <f>IF('1b-NaturalGas'!$P$87="no","",ROUND(BL722,4))</f>
        <v>0.71699999999999997</v>
      </c>
      <c r="BN722" s="157">
        <f>IF('1b-NaturalGas'!$P$88="no","",ROUND(BL722,4))</f>
        <v>0.71699999999999997</v>
      </c>
      <c r="BO722" s="157">
        <f>IF('1b-NaturalGas'!$P$89="no","",ROUND(BL722,4))</f>
        <v>0.71699999999999997</v>
      </c>
      <c r="BP722" s="157">
        <f>IF('1b-NaturalGas'!$P$90="no","not applicable (based on previous answers)",ROUND(BL722,4))</f>
        <v>0.71699999999999997</v>
      </c>
      <c r="BQ722" s="157">
        <f>IF('1b-NaturalGas'!$P$91="no","not applicable (based on previous answers)",ROUND(BL722,4))</f>
        <v>0.71699999999999997</v>
      </c>
    </row>
    <row r="723" spans="30:69" x14ac:dyDescent="0.25">
      <c r="AD723" s="157">
        <f t="shared" si="33"/>
        <v>0.71900000000000053</v>
      </c>
      <c r="AE723" s="157">
        <f>IF('1a-Electricity'!$P$77="no","",ROUND(AD723,4))</f>
        <v>0.71899999999999997</v>
      </c>
      <c r="AF723" s="157">
        <f>IF('1a-Electricity'!$P$78="no","",ROUND(AD723,4))</f>
        <v>0.71899999999999997</v>
      </c>
      <c r="AG723" s="157">
        <f>IF('1a-Electricity'!$P$79="no","",ROUND(AD723,4))</f>
        <v>0.71899999999999997</v>
      </c>
      <c r="BL723" s="157">
        <f t="shared" si="34"/>
        <v>0.71800000000000053</v>
      </c>
      <c r="BM723" s="157">
        <f>IF('1b-NaturalGas'!$P$87="no","",ROUND(BL723,4))</f>
        <v>0.71799999999999997</v>
      </c>
      <c r="BN723" s="157">
        <f>IF('1b-NaturalGas'!$P$88="no","",ROUND(BL723,4))</f>
        <v>0.71799999999999997</v>
      </c>
      <c r="BO723" s="157">
        <f>IF('1b-NaturalGas'!$P$89="no","",ROUND(BL723,4))</f>
        <v>0.71799999999999997</v>
      </c>
      <c r="BP723" s="157">
        <f>IF('1b-NaturalGas'!$P$90="no","not applicable (based on previous answers)",ROUND(BL723,4))</f>
        <v>0.71799999999999997</v>
      </c>
      <c r="BQ723" s="157">
        <f>IF('1b-NaturalGas'!$P$91="no","not applicable (based on previous answers)",ROUND(BL723,4))</f>
        <v>0.71799999999999997</v>
      </c>
    </row>
    <row r="724" spans="30:69" x14ac:dyDescent="0.25">
      <c r="AD724" s="157">
        <f t="shared" si="33"/>
        <v>0.72000000000000053</v>
      </c>
      <c r="AE724" s="157">
        <f>IF('1a-Electricity'!$P$77="no","",ROUND(AD724,4))</f>
        <v>0.72</v>
      </c>
      <c r="AF724" s="157">
        <f>IF('1a-Electricity'!$P$78="no","",ROUND(AD724,4))</f>
        <v>0.72</v>
      </c>
      <c r="AG724" s="157">
        <f>IF('1a-Electricity'!$P$79="no","",ROUND(AD724,4))</f>
        <v>0.72</v>
      </c>
      <c r="BL724" s="157">
        <f t="shared" si="34"/>
        <v>0.71900000000000053</v>
      </c>
      <c r="BM724" s="157">
        <f>IF('1b-NaturalGas'!$P$87="no","",ROUND(BL724,4))</f>
        <v>0.71899999999999997</v>
      </c>
      <c r="BN724" s="157">
        <f>IF('1b-NaturalGas'!$P$88="no","",ROUND(BL724,4))</f>
        <v>0.71899999999999997</v>
      </c>
      <c r="BO724" s="157">
        <f>IF('1b-NaturalGas'!$P$89="no","",ROUND(BL724,4))</f>
        <v>0.71899999999999997</v>
      </c>
      <c r="BP724" s="157">
        <f>IF('1b-NaturalGas'!$P$90="no","not applicable (based on previous answers)",ROUND(BL724,4))</f>
        <v>0.71899999999999997</v>
      </c>
      <c r="BQ724" s="157">
        <f>IF('1b-NaturalGas'!$P$91="no","not applicable (based on previous answers)",ROUND(BL724,4))</f>
        <v>0.71899999999999997</v>
      </c>
    </row>
    <row r="725" spans="30:69" x14ac:dyDescent="0.25">
      <c r="AD725" s="157">
        <f t="shared" si="33"/>
        <v>0.72100000000000053</v>
      </c>
      <c r="AE725" s="157">
        <f>IF('1a-Electricity'!$P$77="no","",ROUND(AD725,4))</f>
        <v>0.72099999999999997</v>
      </c>
      <c r="AF725" s="157">
        <f>IF('1a-Electricity'!$P$78="no","",ROUND(AD725,4))</f>
        <v>0.72099999999999997</v>
      </c>
      <c r="AG725" s="157">
        <f>IF('1a-Electricity'!$P$79="no","",ROUND(AD725,4))</f>
        <v>0.72099999999999997</v>
      </c>
      <c r="BL725" s="157">
        <f t="shared" si="34"/>
        <v>0.72000000000000053</v>
      </c>
      <c r="BM725" s="157">
        <f>IF('1b-NaturalGas'!$P$87="no","",ROUND(BL725,4))</f>
        <v>0.72</v>
      </c>
      <c r="BN725" s="157">
        <f>IF('1b-NaturalGas'!$P$88="no","",ROUND(BL725,4))</f>
        <v>0.72</v>
      </c>
      <c r="BO725" s="157">
        <f>IF('1b-NaturalGas'!$P$89="no","",ROUND(BL725,4))</f>
        <v>0.72</v>
      </c>
      <c r="BP725" s="157">
        <f>IF('1b-NaturalGas'!$P$90="no","not applicable (based on previous answers)",ROUND(BL725,4))</f>
        <v>0.72</v>
      </c>
      <c r="BQ725" s="157">
        <f>IF('1b-NaturalGas'!$P$91="no","not applicable (based on previous answers)",ROUND(BL725,4))</f>
        <v>0.72</v>
      </c>
    </row>
    <row r="726" spans="30:69" x14ac:dyDescent="0.25">
      <c r="AD726" s="157">
        <f t="shared" si="33"/>
        <v>0.72200000000000053</v>
      </c>
      <c r="AE726" s="157">
        <f>IF('1a-Electricity'!$P$77="no","",ROUND(AD726,4))</f>
        <v>0.72199999999999998</v>
      </c>
      <c r="AF726" s="157">
        <f>IF('1a-Electricity'!$P$78="no","",ROUND(AD726,4))</f>
        <v>0.72199999999999998</v>
      </c>
      <c r="AG726" s="157">
        <f>IF('1a-Electricity'!$P$79="no","",ROUND(AD726,4))</f>
        <v>0.72199999999999998</v>
      </c>
      <c r="BL726" s="157">
        <f t="shared" si="34"/>
        <v>0.72100000000000053</v>
      </c>
      <c r="BM726" s="157">
        <f>IF('1b-NaturalGas'!$P$87="no","",ROUND(BL726,4))</f>
        <v>0.72099999999999997</v>
      </c>
      <c r="BN726" s="157">
        <f>IF('1b-NaturalGas'!$P$88="no","",ROUND(BL726,4))</f>
        <v>0.72099999999999997</v>
      </c>
      <c r="BO726" s="157">
        <f>IF('1b-NaturalGas'!$P$89="no","",ROUND(BL726,4))</f>
        <v>0.72099999999999997</v>
      </c>
      <c r="BP726" s="157">
        <f>IF('1b-NaturalGas'!$P$90="no","not applicable (based on previous answers)",ROUND(BL726,4))</f>
        <v>0.72099999999999997</v>
      </c>
      <c r="BQ726" s="157">
        <f>IF('1b-NaturalGas'!$P$91="no","not applicable (based on previous answers)",ROUND(BL726,4))</f>
        <v>0.72099999999999997</v>
      </c>
    </row>
    <row r="727" spans="30:69" x14ac:dyDescent="0.25">
      <c r="AD727" s="157">
        <f t="shared" si="33"/>
        <v>0.72300000000000053</v>
      </c>
      <c r="AE727" s="157">
        <f>IF('1a-Electricity'!$P$77="no","",ROUND(AD727,4))</f>
        <v>0.72299999999999998</v>
      </c>
      <c r="AF727" s="157">
        <f>IF('1a-Electricity'!$P$78="no","",ROUND(AD727,4))</f>
        <v>0.72299999999999998</v>
      </c>
      <c r="AG727" s="157">
        <f>IF('1a-Electricity'!$P$79="no","",ROUND(AD727,4))</f>
        <v>0.72299999999999998</v>
      </c>
      <c r="BL727" s="157">
        <f t="shared" si="34"/>
        <v>0.72200000000000053</v>
      </c>
      <c r="BM727" s="157">
        <f>IF('1b-NaturalGas'!$P$87="no","",ROUND(BL727,4))</f>
        <v>0.72199999999999998</v>
      </c>
      <c r="BN727" s="157">
        <f>IF('1b-NaturalGas'!$P$88="no","",ROUND(BL727,4))</f>
        <v>0.72199999999999998</v>
      </c>
      <c r="BO727" s="157">
        <f>IF('1b-NaturalGas'!$P$89="no","",ROUND(BL727,4))</f>
        <v>0.72199999999999998</v>
      </c>
      <c r="BP727" s="157">
        <f>IF('1b-NaturalGas'!$P$90="no","not applicable (based on previous answers)",ROUND(BL727,4))</f>
        <v>0.72199999999999998</v>
      </c>
      <c r="BQ727" s="157">
        <f>IF('1b-NaturalGas'!$P$91="no","not applicable (based on previous answers)",ROUND(BL727,4))</f>
        <v>0.72199999999999998</v>
      </c>
    </row>
    <row r="728" spans="30:69" x14ac:dyDescent="0.25">
      <c r="AD728" s="157">
        <f t="shared" si="33"/>
        <v>0.72400000000000053</v>
      </c>
      <c r="AE728" s="157">
        <f>IF('1a-Electricity'!$P$77="no","",ROUND(AD728,4))</f>
        <v>0.72399999999999998</v>
      </c>
      <c r="AF728" s="157">
        <f>IF('1a-Electricity'!$P$78="no","",ROUND(AD728,4))</f>
        <v>0.72399999999999998</v>
      </c>
      <c r="AG728" s="157">
        <f>IF('1a-Electricity'!$P$79="no","",ROUND(AD728,4))</f>
        <v>0.72399999999999998</v>
      </c>
      <c r="BL728" s="157">
        <f t="shared" si="34"/>
        <v>0.72300000000000053</v>
      </c>
      <c r="BM728" s="157">
        <f>IF('1b-NaturalGas'!$P$87="no","",ROUND(BL728,4))</f>
        <v>0.72299999999999998</v>
      </c>
      <c r="BN728" s="157">
        <f>IF('1b-NaturalGas'!$P$88="no","",ROUND(BL728,4))</f>
        <v>0.72299999999999998</v>
      </c>
      <c r="BO728" s="157">
        <f>IF('1b-NaturalGas'!$P$89="no","",ROUND(BL728,4))</f>
        <v>0.72299999999999998</v>
      </c>
      <c r="BP728" s="157">
        <f>IF('1b-NaturalGas'!$P$90="no","not applicable (based on previous answers)",ROUND(BL728,4))</f>
        <v>0.72299999999999998</v>
      </c>
      <c r="BQ728" s="157">
        <f>IF('1b-NaturalGas'!$P$91="no","not applicable (based on previous answers)",ROUND(BL728,4))</f>
        <v>0.72299999999999998</v>
      </c>
    </row>
    <row r="729" spans="30:69" x14ac:dyDescent="0.25">
      <c r="AD729" s="157">
        <f t="shared" si="33"/>
        <v>0.72500000000000053</v>
      </c>
      <c r="AE729" s="157">
        <f>IF('1a-Electricity'!$P$77="no","",ROUND(AD729,4))</f>
        <v>0.72499999999999998</v>
      </c>
      <c r="AF729" s="157">
        <f>IF('1a-Electricity'!$P$78="no","",ROUND(AD729,4))</f>
        <v>0.72499999999999998</v>
      </c>
      <c r="AG729" s="157">
        <f>IF('1a-Electricity'!$P$79="no","",ROUND(AD729,4))</f>
        <v>0.72499999999999998</v>
      </c>
      <c r="BL729" s="157">
        <f t="shared" si="34"/>
        <v>0.72400000000000053</v>
      </c>
      <c r="BM729" s="157">
        <f>IF('1b-NaturalGas'!$P$87="no","",ROUND(BL729,4))</f>
        <v>0.72399999999999998</v>
      </c>
      <c r="BN729" s="157">
        <f>IF('1b-NaturalGas'!$P$88="no","",ROUND(BL729,4))</f>
        <v>0.72399999999999998</v>
      </c>
      <c r="BO729" s="157">
        <f>IF('1b-NaturalGas'!$P$89="no","",ROUND(BL729,4))</f>
        <v>0.72399999999999998</v>
      </c>
      <c r="BP729" s="157">
        <f>IF('1b-NaturalGas'!$P$90="no","not applicable (based on previous answers)",ROUND(BL729,4))</f>
        <v>0.72399999999999998</v>
      </c>
      <c r="BQ729" s="157">
        <f>IF('1b-NaturalGas'!$P$91="no","not applicable (based on previous answers)",ROUND(BL729,4))</f>
        <v>0.72399999999999998</v>
      </c>
    </row>
    <row r="730" spans="30:69" x14ac:dyDescent="0.25">
      <c r="AD730" s="157">
        <f t="shared" si="33"/>
        <v>0.72600000000000053</v>
      </c>
      <c r="AE730" s="157">
        <f>IF('1a-Electricity'!$P$77="no","",ROUND(AD730,4))</f>
        <v>0.72599999999999998</v>
      </c>
      <c r="AF730" s="157">
        <f>IF('1a-Electricity'!$P$78="no","",ROUND(AD730,4))</f>
        <v>0.72599999999999998</v>
      </c>
      <c r="AG730" s="157">
        <f>IF('1a-Electricity'!$P$79="no","",ROUND(AD730,4))</f>
        <v>0.72599999999999998</v>
      </c>
      <c r="BL730" s="157">
        <f t="shared" si="34"/>
        <v>0.72500000000000053</v>
      </c>
      <c r="BM730" s="157">
        <f>IF('1b-NaturalGas'!$P$87="no","",ROUND(BL730,4))</f>
        <v>0.72499999999999998</v>
      </c>
      <c r="BN730" s="157">
        <f>IF('1b-NaturalGas'!$P$88="no","",ROUND(BL730,4))</f>
        <v>0.72499999999999998</v>
      </c>
      <c r="BO730" s="157">
        <f>IF('1b-NaturalGas'!$P$89="no","",ROUND(BL730,4))</f>
        <v>0.72499999999999998</v>
      </c>
      <c r="BP730" s="157">
        <f>IF('1b-NaturalGas'!$P$90="no","not applicable (based on previous answers)",ROUND(BL730,4))</f>
        <v>0.72499999999999998</v>
      </c>
      <c r="BQ730" s="157">
        <f>IF('1b-NaturalGas'!$P$91="no","not applicable (based on previous answers)",ROUND(BL730,4))</f>
        <v>0.72499999999999998</v>
      </c>
    </row>
    <row r="731" spans="30:69" x14ac:dyDescent="0.25">
      <c r="AD731" s="157">
        <f t="shared" si="33"/>
        <v>0.72700000000000053</v>
      </c>
      <c r="AE731" s="157">
        <f>IF('1a-Electricity'!$P$77="no","",ROUND(AD731,4))</f>
        <v>0.72699999999999998</v>
      </c>
      <c r="AF731" s="157">
        <f>IF('1a-Electricity'!$P$78="no","",ROUND(AD731,4))</f>
        <v>0.72699999999999998</v>
      </c>
      <c r="AG731" s="157">
        <f>IF('1a-Electricity'!$P$79="no","",ROUND(AD731,4))</f>
        <v>0.72699999999999998</v>
      </c>
      <c r="BL731" s="157">
        <f t="shared" si="34"/>
        <v>0.72600000000000053</v>
      </c>
      <c r="BM731" s="157">
        <f>IF('1b-NaturalGas'!$P$87="no","",ROUND(BL731,4))</f>
        <v>0.72599999999999998</v>
      </c>
      <c r="BN731" s="157">
        <f>IF('1b-NaturalGas'!$P$88="no","",ROUND(BL731,4))</f>
        <v>0.72599999999999998</v>
      </c>
      <c r="BO731" s="157">
        <f>IF('1b-NaturalGas'!$P$89="no","",ROUND(BL731,4))</f>
        <v>0.72599999999999998</v>
      </c>
      <c r="BP731" s="157">
        <f>IF('1b-NaturalGas'!$P$90="no","not applicable (based on previous answers)",ROUND(BL731,4))</f>
        <v>0.72599999999999998</v>
      </c>
      <c r="BQ731" s="157">
        <f>IF('1b-NaturalGas'!$P$91="no","not applicable (based on previous answers)",ROUND(BL731,4))</f>
        <v>0.72599999999999998</v>
      </c>
    </row>
    <row r="732" spans="30:69" x14ac:dyDescent="0.25">
      <c r="AD732" s="157">
        <f t="shared" si="33"/>
        <v>0.72800000000000054</v>
      </c>
      <c r="AE732" s="157">
        <f>IF('1a-Electricity'!$P$77="no","",ROUND(AD732,4))</f>
        <v>0.72799999999999998</v>
      </c>
      <c r="AF732" s="157">
        <f>IF('1a-Electricity'!$P$78="no","",ROUND(AD732,4))</f>
        <v>0.72799999999999998</v>
      </c>
      <c r="AG732" s="157">
        <f>IF('1a-Electricity'!$P$79="no","",ROUND(AD732,4))</f>
        <v>0.72799999999999998</v>
      </c>
      <c r="BL732" s="157">
        <f t="shared" si="34"/>
        <v>0.72700000000000053</v>
      </c>
      <c r="BM732" s="157">
        <f>IF('1b-NaturalGas'!$P$87="no","",ROUND(BL732,4))</f>
        <v>0.72699999999999998</v>
      </c>
      <c r="BN732" s="157">
        <f>IF('1b-NaturalGas'!$P$88="no","",ROUND(BL732,4))</f>
        <v>0.72699999999999998</v>
      </c>
      <c r="BO732" s="157">
        <f>IF('1b-NaturalGas'!$P$89="no","",ROUND(BL732,4))</f>
        <v>0.72699999999999998</v>
      </c>
      <c r="BP732" s="157">
        <f>IF('1b-NaturalGas'!$P$90="no","not applicable (based on previous answers)",ROUND(BL732,4))</f>
        <v>0.72699999999999998</v>
      </c>
      <c r="BQ732" s="157">
        <f>IF('1b-NaturalGas'!$P$91="no","not applicable (based on previous answers)",ROUND(BL732,4))</f>
        <v>0.72699999999999998</v>
      </c>
    </row>
    <row r="733" spans="30:69" x14ac:dyDescent="0.25">
      <c r="AD733" s="157">
        <f t="shared" si="33"/>
        <v>0.72900000000000054</v>
      </c>
      <c r="AE733" s="157">
        <f>IF('1a-Electricity'!$P$77="no","",ROUND(AD733,4))</f>
        <v>0.72899999999999998</v>
      </c>
      <c r="AF733" s="157">
        <f>IF('1a-Electricity'!$P$78="no","",ROUND(AD733,4))</f>
        <v>0.72899999999999998</v>
      </c>
      <c r="AG733" s="157">
        <f>IF('1a-Electricity'!$P$79="no","",ROUND(AD733,4))</f>
        <v>0.72899999999999998</v>
      </c>
      <c r="BL733" s="157">
        <f t="shared" si="34"/>
        <v>0.72800000000000054</v>
      </c>
      <c r="BM733" s="157">
        <f>IF('1b-NaturalGas'!$P$87="no","",ROUND(BL733,4))</f>
        <v>0.72799999999999998</v>
      </c>
      <c r="BN733" s="157">
        <f>IF('1b-NaturalGas'!$P$88="no","",ROUND(BL733,4))</f>
        <v>0.72799999999999998</v>
      </c>
      <c r="BO733" s="157">
        <f>IF('1b-NaturalGas'!$P$89="no","",ROUND(BL733,4))</f>
        <v>0.72799999999999998</v>
      </c>
      <c r="BP733" s="157">
        <f>IF('1b-NaturalGas'!$P$90="no","not applicable (based on previous answers)",ROUND(BL733,4))</f>
        <v>0.72799999999999998</v>
      </c>
      <c r="BQ733" s="157">
        <f>IF('1b-NaturalGas'!$P$91="no","not applicable (based on previous answers)",ROUND(BL733,4))</f>
        <v>0.72799999999999998</v>
      </c>
    </row>
    <row r="734" spans="30:69" x14ac:dyDescent="0.25">
      <c r="AD734" s="157">
        <f t="shared" si="33"/>
        <v>0.73000000000000054</v>
      </c>
      <c r="AE734" s="157">
        <f>IF('1a-Electricity'!$P$77="no","",ROUND(AD734,4))</f>
        <v>0.73</v>
      </c>
      <c r="AF734" s="157">
        <f>IF('1a-Electricity'!$P$78="no","",ROUND(AD734,4))</f>
        <v>0.73</v>
      </c>
      <c r="AG734" s="157">
        <f>IF('1a-Electricity'!$P$79="no","",ROUND(AD734,4))</f>
        <v>0.73</v>
      </c>
      <c r="BL734" s="157">
        <f t="shared" si="34"/>
        <v>0.72900000000000054</v>
      </c>
      <c r="BM734" s="157">
        <f>IF('1b-NaturalGas'!$P$87="no","",ROUND(BL734,4))</f>
        <v>0.72899999999999998</v>
      </c>
      <c r="BN734" s="157">
        <f>IF('1b-NaturalGas'!$P$88="no","",ROUND(BL734,4))</f>
        <v>0.72899999999999998</v>
      </c>
      <c r="BO734" s="157">
        <f>IF('1b-NaturalGas'!$P$89="no","",ROUND(BL734,4))</f>
        <v>0.72899999999999998</v>
      </c>
      <c r="BP734" s="157">
        <f>IF('1b-NaturalGas'!$P$90="no","not applicable (based on previous answers)",ROUND(BL734,4))</f>
        <v>0.72899999999999998</v>
      </c>
      <c r="BQ734" s="157">
        <f>IF('1b-NaturalGas'!$P$91="no","not applicable (based on previous answers)",ROUND(BL734,4))</f>
        <v>0.72899999999999998</v>
      </c>
    </row>
    <row r="735" spans="30:69" x14ac:dyDescent="0.25">
      <c r="AD735" s="157">
        <f t="shared" si="33"/>
        <v>0.73100000000000054</v>
      </c>
      <c r="AE735" s="157">
        <f>IF('1a-Electricity'!$P$77="no","",ROUND(AD735,4))</f>
        <v>0.73099999999999998</v>
      </c>
      <c r="AF735" s="157">
        <f>IF('1a-Electricity'!$P$78="no","",ROUND(AD735,4))</f>
        <v>0.73099999999999998</v>
      </c>
      <c r="AG735" s="157">
        <f>IF('1a-Electricity'!$P$79="no","",ROUND(AD735,4))</f>
        <v>0.73099999999999998</v>
      </c>
      <c r="BL735" s="157">
        <f t="shared" si="34"/>
        <v>0.73000000000000054</v>
      </c>
      <c r="BM735" s="157">
        <f>IF('1b-NaturalGas'!$P$87="no","",ROUND(BL735,4))</f>
        <v>0.73</v>
      </c>
      <c r="BN735" s="157">
        <f>IF('1b-NaturalGas'!$P$88="no","",ROUND(BL735,4))</f>
        <v>0.73</v>
      </c>
      <c r="BO735" s="157">
        <f>IF('1b-NaturalGas'!$P$89="no","",ROUND(BL735,4))</f>
        <v>0.73</v>
      </c>
      <c r="BP735" s="157">
        <f>IF('1b-NaturalGas'!$P$90="no","not applicable (based on previous answers)",ROUND(BL735,4))</f>
        <v>0.73</v>
      </c>
      <c r="BQ735" s="157">
        <f>IF('1b-NaturalGas'!$P$91="no","not applicable (based on previous answers)",ROUND(BL735,4))</f>
        <v>0.73</v>
      </c>
    </row>
    <row r="736" spans="30:69" x14ac:dyDescent="0.25">
      <c r="AD736" s="157">
        <f t="shared" si="33"/>
        <v>0.73200000000000054</v>
      </c>
      <c r="AE736" s="157">
        <f>IF('1a-Electricity'!$P$77="no","",ROUND(AD736,4))</f>
        <v>0.73199999999999998</v>
      </c>
      <c r="AF736" s="157">
        <f>IF('1a-Electricity'!$P$78="no","",ROUND(AD736,4))</f>
        <v>0.73199999999999998</v>
      </c>
      <c r="AG736" s="157">
        <f>IF('1a-Electricity'!$P$79="no","",ROUND(AD736,4))</f>
        <v>0.73199999999999998</v>
      </c>
      <c r="BL736" s="157">
        <f t="shared" si="34"/>
        <v>0.73100000000000054</v>
      </c>
      <c r="BM736" s="157">
        <f>IF('1b-NaturalGas'!$P$87="no","",ROUND(BL736,4))</f>
        <v>0.73099999999999998</v>
      </c>
      <c r="BN736" s="157">
        <f>IF('1b-NaturalGas'!$P$88="no","",ROUND(BL736,4))</f>
        <v>0.73099999999999998</v>
      </c>
      <c r="BO736" s="157">
        <f>IF('1b-NaturalGas'!$P$89="no","",ROUND(BL736,4))</f>
        <v>0.73099999999999998</v>
      </c>
      <c r="BP736" s="157">
        <f>IF('1b-NaturalGas'!$P$90="no","not applicable (based on previous answers)",ROUND(BL736,4))</f>
        <v>0.73099999999999998</v>
      </c>
      <c r="BQ736" s="157">
        <f>IF('1b-NaturalGas'!$P$91="no","not applicable (based on previous answers)",ROUND(BL736,4))</f>
        <v>0.73099999999999998</v>
      </c>
    </row>
    <row r="737" spans="30:69" x14ac:dyDescent="0.25">
      <c r="AD737" s="157">
        <f t="shared" si="33"/>
        <v>0.73300000000000054</v>
      </c>
      <c r="AE737" s="157">
        <f>IF('1a-Electricity'!$P$77="no","",ROUND(AD737,4))</f>
        <v>0.73299999999999998</v>
      </c>
      <c r="AF737" s="157">
        <f>IF('1a-Electricity'!$P$78="no","",ROUND(AD737,4))</f>
        <v>0.73299999999999998</v>
      </c>
      <c r="AG737" s="157">
        <f>IF('1a-Electricity'!$P$79="no","",ROUND(AD737,4))</f>
        <v>0.73299999999999998</v>
      </c>
      <c r="BL737" s="157">
        <f t="shared" si="34"/>
        <v>0.73200000000000054</v>
      </c>
      <c r="BM737" s="157">
        <f>IF('1b-NaturalGas'!$P$87="no","",ROUND(BL737,4))</f>
        <v>0.73199999999999998</v>
      </c>
      <c r="BN737" s="157">
        <f>IF('1b-NaturalGas'!$P$88="no","",ROUND(BL737,4))</f>
        <v>0.73199999999999998</v>
      </c>
      <c r="BO737" s="157">
        <f>IF('1b-NaturalGas'!$P$89="no","",ROUND(BL737,4))</f>
        <v>0.73199999999999998</v>
      </c>
      <c r="BP737" s="157">
        <f>IF('1b-NaturalGas'!$P$90="no","not applicable (based on previous answers)",ROUND(BL737,4))</f>
        <v>0.73199999999999998</v>
      </c>
      <c r="BQ737" s="157">
        <f>IF('1b-NaturalGas'!$P$91="no","not applicable (based on previous answers)",ROUND(BL737,4))</f>
        <v>0.73199999999999998</v>
      </c>
    </row>
    <row r="738" spans="30:69" x14ac:dyDescent="0.25">
      <c r="AD738" s="157">
        <f t="shared" si="33"/>
        <v>0.73400000000000054</v>
      </c>
      <c r="AE738" s="157">
        <f>IF('1a-Electricity'!$P$77="no","",ROUND(AD738,4))</f>
        <v>0.73399999999999999</v>
      </c>
      <c r="AF738" s="157">
        <f>IF('1a-Electricity'!$P$78="no","",ROUND(AD738,4))</f>
        <v>0.73399999999999999</v>
      </c>
      <c r="AG738" s="157">
        <f>IF('1a-Electricity'!$P$79="no","",ROUND(AD738,4))</f>
        <v>0.73399999999999999</v>
      </c>
      <c r="BL738" s="157">
        <f t="shared" si="34"/>
        <v>0.73300000000000054</v>
      </c>
      <c r="BM738" s="157">
        <f>IF('1b-NaturalGas'!$P$87="no","",ROUND(BL738,4))</f>
        <v>0.73299999999999998</v>
      </c>
      <c r="BN738" s="157">
        <f>IF('1b-NaturalGas'!$P$88="no","",ROUND(BL738,4))</f>
        <v>0.73299999999999998</v>
      </c>
      <c r="BO738" s="157">
        <f>IF('1b-NaturalGas'!$P$89="no","",ROUND(BL738,4))</f>
        <v>0.73299999999999998</v>
      </c>
      <c r="BP738" s="157">
        <f>IF('1b-NaturalGas'!$P$90="no","not applicable (based on previous answers)",ROUND(BL738,4))</f>
        <v>0.73299999999999998</v>
      </c>
      <c r="BQ738" s="157">
        <f>IF('1b-NaturalGas'!$P$91="no","not applicable (based on previous answers)",ROUND(BL738,4))</f>
        <v>0.73299999999999998</v>
      </c>
    </row>
    <row r="739" spans="30:69" x14ac:dyDescent="0.25">
      <c r="AD739" s="157">
        <f t="shared" si="33"/>
        <v>0.73500000000000054</v>
      </c>
      <c r="AE739" s="157">
        <f>IF('1a-Electricity'!$P$77="no","",ROUND(AD739,4))</f>
        <v>0.73499999999999999</v>
      </c>
      <c r="AF739" s="157">
        <f>IF('1a-Electricity'!$P$78="no","",ROUND(AD739,4))</f>
        <v>0.73499999999999999</v>
      </c>
      <c r="AG739" s="157">
        <f>IF('1a-Electricity'!$P$79="no","",ROUND(AD739,4))</f>
        <v>0.73499999999999999</v>
      </c>
      <c r="BL739" s="157">
        <f t="shared" si="34"/>
        <v>0.73400000000000054</v>
      </c>
      <c r="BM739" s="157">
        <f>IF('1b-NaturalGas'!$P$87="no","",ROUND(BL739,4))</f>
        <v>0.73399999999999999</v>
      </c>
      <c r="BN739" s="157">
        <f>IF('1b-NaturalGas'!$P$88="no","",ROUND(BL739,4))</f>
        <v>0.73399999999999999</v>
      </c>
      <c r="BO739" s="157">
        <f>IF('1b-NaturalGas'!$P$89="no","",ROUND(BL739,4))</f>
        <v>0.73399999999999999</v>
      </c>
      <c r="BP739" s="157">
        <f>IF('1b-NaturalGas'!$P$90="no","not applicable (based on previous answers)",ROUND(BL739,4))</f>
        <v>0.73399999999999999</v>
      </c>
      <c r="BQ739" s="157">
        <f>IF('1b-NaturalGas'!$P$91="no","not applicable (based on previous answers)",ROUND(BL739,4))</f>
        <v>0.73399999999999999</v>
      </c>
    </row>
    <row r="740" spans="30:69" x14ac:dyDescent="0.25">
      <c r="AD740" s="157">
        <f t="shared" si="33"/>
        <v>0.73600000000000054</v>
      </c>
      <c r="AE740" s="157">
        <f>IF('1a-Electricity'!$P$77="no","",ROUND(AD740,4))</f>
        <v>0.73599999999999999</v>
      </c>
      <c r="AF740" s="157">
        <f>IF('1a-Electricity'!$P$78="no","",ROUND(AD740,4))</f>
        <v>0.73599999999999999</v>
      </c>
      <c r="AG740" s="157">
        <f>IF('1a-Electricity'!$P$79="no","",ROUND(AD740,4))</f>
        <v>0.73599999999999999</v>
      </c>
      <c r="BL740" s="157">
        <f t="shared" si="34"/>
        <v>0.73500000000000054</v>
      </c>
      <c r="BM740" s="157">
        <f>IF('1b-NaturalGas'!$P$87="no","",ROUND(BL740,4))</f>
        <v>0.73499999999999999</v>
      </c>
      <c r="BN740" s="157">
        <f>IF('1b-NaturalGas'!$P$88="no","",ROUND(BL740,4))</f>
        <v>0.73499999999999999</v>
      </c>
      <c r="BO740" s="157">
        <f>IF('1b-NaturalGas'!$P$89="no","",ROUND(BL740,4))</f>
        <v>0.73499999999999999</v>
      </c>
      <c r="BP740" s="157">
        <f>IF('1b-NaturalGas'!$P$90="no","not applicable (based on previous answers)",ROUND(BL740,4))</f>
        <v>0.73499999999999999</v>
      </c>
      <c r="BQ740" s="157">
        <f>IF('1b-NaturalGas'!$P$91="no","not applicable (based on previous answers)",ROUND(BL740,4))</f>
        <v>0.73499999999999999</v>
      </c>
    </row>
    <row r="741" spans="30:69" x14ac:dyDescent="0.25">
      <c r="AD741" s="157">
        <f t="shared" si="33"/>
        <v>0.73700000000000054</v>
      </c>
      <c r="AE741" s="157">
        <f>IF('1a-Electricity'!$P$77="no","",ROUND(AD741,4))</f>
        <v>0.73699999999999999</v>
      </c>
      <c r="AF741" s="157">
        <f>IF('1a-Electricity'!$P$78="no","",ROUND(AD741,4))</f>
        <v>0.73699999999999999</v>
      </c>
      <c r="AG741" s="157">
        <f>IF('1a-Electricity'!$P$79="no","",ROUND(AD741,4))</f>
        <v>0.73699999999999999</v>
      </c>
      <c r="BL741" s="157">
        <f t="shared" si="34"/>
        <v>0.73600000000000054</v>
      </c>
      <c r="BM741" s="157">
        <f>IF('1b-NaturalGas'!$P$87="no","",ROUND(BL741,4))</f>
        <v>0.73599999999999999</v>
      </c>
      <c r="BN741" s="157">
        <f>IF('1b-NaturalGas'!$P$88="no","",ROUND(BL741,4))</f>
        <v>0.73599999999999999</v>
      </c>
      <c r="BO741" s="157">
        <f>IF('1b-NaturalGas'!$P$89="no","",ROUND(BL741,4))</f>
        <v>0.73599999999999999</v>
      </c>
      <c r="BP741" s="157">
        <f>IF('1b-NaturalGas'!$P$90="no","not applicable (based on previous answers)",ROUND(BL741,4))</f>
        <v>0.73599999999999999</v>
      </c>
      <c r="BQ741" s="157">
        <f>IF('1b-NaturalGas'!$P$91="no","not applicable (based on previous answers)",ROUND(BL741,4))</f>
        <v>0.73599999999999999</v>
      </c>
    </row>
    <row r="742" spans="30:69" x14ac:dyDescent="0.25">
      <c r="AD742" s="157">
        <f t="shared" si="33"/>
        <v>0.73800000000000054</v>
      </c>
      <c r="AE742" s="157">
        <f>IF('1a-Electricity'!$P$77="no","",ROUND(AD742,4))</f>
        <v>0.73799999999999999</v>
      </c>
      <c r="AF742" s="157">
        <f>IF('1a-Electricity'!$P$78="no","",ROUND(AD742,4))</f>
        <v>0.73799999999999999</v>
      </c>
      <c r="AG742" s="157">
        <f>IF('1a-Electricity'!$P$79="no","",ROUND(AD742,4))</f>
        <v>0.73799999999999999</v>
      </c>
      <c r="BL742" s="157">
        <f t="shared" si="34"/>
        <v>0.73700000000000054</v>
      </c>
      <c r="BM742" s="157">
        <f>IF('1b-NaturalGas'!$P$87="no","",ROUND(BL742,4))</f>
        <v>0.73699999999999999</v>
      </c>
      <c r="BN742" s="157">
        <f>IF('1b-NaturalGas'!$P$88="no","",ROUND(BL742,4))</f>
        <v>0.73699999999999999</v>
      </c>
      <c r="BO742" s="157">
        <f>IF('1b-NaturalGas'!$P$89="no","",ROUND(BL742,4))</f>
        <v>0.73699999999999999</v>
      </c>
      <c r="BP742" s="157">
        <f>IF('1b-NaturalGas'!$P$90="no","not applicable (based on previous answers)",ROUND(BL742,4))</f>
        <v>0.73699999999999999</v>
      </c>
      <c r="BQ742" s="157">
        <f>IF('1b-NaturalGas'!$P$91="no","not applicable (based on previous answers)",ROUND(BL742,4))</f>
        <v>0.73699999999999999</v>
      </c>
    </row>
    <row r="743" spans="30:69" x14ac:dyDescent="0.25">
      <c r="AD743" s="157">
        <f t="shared" si="33"/>
        <v>0.73900000000000055</v>
      </c>
      <c r="AE743" s="157">
        <f>IF('1a-Electricity'!$P$77="no","",ROUND(AD743,4))</f>
        <v>0.73899999999999999</v>
      </c>
      <c r="AF743" s="157">
        <f>IF('1a-Electricity'!$P$78="no","",ROUND(AD743,4))</f>
        <v>0.73899999999999999</v>
      </c>
      <c r="AG743" s="157">
        <f>IF('1a-Electricity'!$P$79="no","",ROUND(AD743,4))</f>
        <v>0.73899999999999999</v>
      </c>
      <c r="BL743" s="157">
        <f t="shared" si="34"/>
        <v>0.73800000000000054</v>
      </c>
      <c r="BM743" s="157">
        <f>IF('1b-NaturalGas'!$P$87="no","",ROUND(BL743,4))</f>
        <v>0.73799999999999999</v>
      </c>
      <c r="BN743" s="157">
        <f>IF('1b-NaturalGas'!$P$88="no","",ROUND(BL743,4))</f>
        <v>0.73799999999999999</v>
      </c>
      <c r="BO743" s="157">
        <f>IF('1b-NaturalGas'!$P$89="no","",ROUND(BL743,4))</f>
        <v>0.73799999999999999</v>
      </c>
      <c r="BP743" s="157">
        <f>IF('1b-NaturalGas'!$P$90="no","not applicable (based on previous answers)",ROUND(BL743,4))</f>
        <v>0.73799999999999999</v>
      </c>
      <c r="BQ743" s="157">
        <f>IF('1b-NaturalGas'!$P$91="no","not applicable (based on previous answers)",ROUND(BL743,4))</f>
        <v>0.73799999999999999</v>
      </c>
    </row>
    <row r="744" spans="30:69" x14ac:dyDescent="0.25">
      <c r="AD744" s="157">
        <f t="shared" si="33"/>
        <v>0.74000000000000055</v>
      </c>
      <c r="AE744" s="157">
        <f>IF('1a-Electricity'!$P$77="no","",ROUND(AD744,4))</f>
        <v>0.74</v>
      </c>
      <c r="AF744" s="157">
        <f>IF('1a-Electricity'!$P$78="no","",ROUND(AD744,4))</f>
        <v>0.74</v>
      </c>
      <c r="AG744" s="157">
        <f>IF('1a-Electricity'!$P$79="no","",ROUND(AD744,4))</f>
        <v>0.74</v>
      </c>
      <c r="BL744" s="157">
        <f t="shared" si="34"/>
        <v>0.73900000000000055</v>
      </c>
      <c r="BM744" s="157">
        <f>IF('1b-NaturalGas'!$P$87="no","",ROUND(BL744,4))</f>
        <v>0.73899999999999999</v>
      </c>
      <c r="BN744" s="157">
        <f>IF('1b-NaturalGas'!$P$88="no","",ROUND(BL744,4))</f>
        <v>0.73899999999999999</v>
      </c>
      <c r="BO744" s="157">
        <f>IF('1b-NaturalGas'!$P$89="no","",ROUND(BL744,4))</f>
        <v>0.73899999999999999</v>
      </c>
      <c r="BP744" s="157">
        <f>IF('1b-NaturalGas'!$P$90="no","not applicable (based on previous answers)",ROUND(BL744,4))</f>
        <v>0.73899999999999999</v>
      </c>
      <c r="BQ744" s="157">
        <f>IF('1b-NaturalGas'!$P$91="no","not applicable (based on previous answers)",ROUND(BL744,4))</f>
        <v>0.73899999999999999</v>
      </c>
    </row>
    <row r="745" spans="30:69" x14ac:dyDescent="0.25">
      <c r="AD745" s="157">
        <f t="shared" si="33"/>
        <v>0.74100000000000055</v>
      </c>
      <c r="AE745" s="157">
        <f>IF('1a-Electricity'!$P$77="no","",ROUND(AD745,4))</f>
        <v>0.74099999999999999</v>
      </c>
      <c r="AF745" s="157">
        <f>IF('1a-Electricity'!$P$78="no","",ROUND(AD745,4))</f>
        <v>0.74099999999999999</v>
      </c>
      <c r="AG745" s="157">
        <f>IF('1a-Electricity'!$P$79="no","",ROUND(AD745,4))</f>
        <v>0.74099999999999999</v>
      </c>
      <c r="BL745" s="157">
        <f t="shared" si="34"/>
        <v>0.74000000000000055</v>
      </c>
      <c r="BM745" s="157">
        <f>IF('1b-NaturalGas'!$P$87="no","",ROUND(BL745,4))</f>
        <v>0.74</v>
      </c>
      <c r="BN745" s="157">
        <f>IF('1b-NaturalGas'!$P$88="no","",ROUND(BL745,4))</f>
        <v>0.74</v>
      </c>
      <c r="BO745" s="157">
        <f>IF('1b-NaturalGas'!$P$89="no","",ROUND(BL745,4))</f>
        <v>0.74</v>
      </c>
      <c r="BP745" s="157">
        <f>IF('1b-NaturalGas'!$P$90="no","not applicable (based on previous answers)",ROUND(BL745,4))</f>
        <v>0.74</v>
      </c>
      <c r="BQ745" s="157">
        <f>IF('1b-NaturalGas'!$P$91="no","not applicable (based on previous answers)",ROUND(BL745,4))</f>
        <v>0.74</v>
      </c>
    </row>
    <row r="746" spans="30:69" x14ac:dyDescent="0.25">
      <c r="AD746" s="157">
        <f t="shared" si="33"/>
        <v>0.74200000000000055</v>
      </c>
      <c r="AE746" s="157">
        <f>IF('1a-Electricity'!$P$77="no","",ROUND(AD746,4))</f>
        <v>0.74199999999999999</v>
      </c>
      <c r="AF746" s="157">
        <f>IF('1a-Electricity'!$P$78="no","",ROUND(AD746,4))</f>
        <v>0.74199999999999999</v>
      </c>
      <c r="AG746" s="157">
        <f>IF('1a-Electricity'!$P$79="no","",ROUND(AD746,4))</f>
        <v>0.74199999999999999</v>
      </c>
      <c r="BL746" s="157">
        <f t="shared" si="34"/>
        <v>0.74100000000000055</v>
      </c>
      <c r="BM746" s="157">
        <f>IF('1b-NaturalGas'!$P$87="no","",ROUND(BL746,4))</f>
        <v>0.74099999999999999</v>
      </c>
      <c r="BN746" s="157">
        <f>IF('1b-NaturalGas'!$P$88="no","",ROUND(BL746,4))</f>
        <v>0.74099999999999999</v>
      </c>
      <c r="BO746" s="157">
        <f>IF('1b-NaturalGas'!$P$89="no","",ROUND(BL746,4))</f>
        <v>0.74099999999999999</v>
      </c>
      <c r="BP746" s="157">
        <f>IF('1b-NaturalGas'!$P$90="no","not applicable (based on previous answers)",ROUND(BL746,4))</f>
        <v>0.74099999999999999</v>
      </c>
      <c r="BQ746" s="157">
        <f>IF('1b-NaturalGas'!$P$91="no","not applicable (based on previous answers)",ROUND(BL746,4))</f>
        <v>0.74099999999999999</v>
      </c>
    </row>
    <row r="747" spans="30:69" x14ac:dyDescent="0.25">
      <c r="AD747" s="157">
        <f t="shared" si="33"/>
        <v>0.74300000000000055</v>
      </c>
      <c r="AE747" s="157">
        <f>IF('1a-Electricity'!$P$77="no","",ROUND(AD747,4))</f>
        <v>0.74299999999999999</v>
      </c>
      <c r="AF747" s="157">
        <f>IF('1a-Electricity'!$P$78="no","",ROUND(AD747,4))</f>
        <v>0.74299999999999999</v>
      </c>
      <c r="AG747" s="157">
        <f>IF('1a-Electricity'!$P$79="no","",ROUND(AD747,4))</f>
        <v>0.74299999999999999</v>
      </c>
      <c r="BL747" s="157">
        <f t="shared" si="34"/>
        <v>0.74200000000000055</v>
      </c>
      <c r="BM747" s="157">
        <f>IF('1b-NaturalGas'!$P$87="no","",ROUND(BL747,4))</f>
        <v>0.74199999999999999</v>
      </c>
      <c r="BN747" s="157">
        <f>IF('1b-NaturalGas'!$P$88="no","",ROUND(BL747,4))</f>
        <v>0.74199999999999999</v>
      </c>
      <c r="BO747" s="157">
        <f>IF('1b-NaturalGas'!$P$89="no","",ROUND(BL747,4))</f>
        <v>0.74199999999999999</v>
      </c>
      <c r="BP747" s="157">
        <f>IF('1b-NaturalGas'!$P$90="no","not applicable (based on previous answers)",ROUND(BL747,4))</f>
        <v>0.74199999999999999</v>
      </c>
      <c r="BQ747" s="157">
        <f>IF('1b-NaturalGas'!$P$91="no","not applicable (based on previous answers)",ROUND(BL747,4))</f>
        <v>0.74199999999999999</v>
      </c>
    </row>
    <row r="748" spans="30:69" x14ac:dyDescent="0.25">
      <c r="AD748" s="157">
        <f t="shared" si="33"/>
        <v>0.74400000000000055</v>
      </c>
      <c r="AE748" s="157">
        <f>IF('1a-Electricity'!$P$77="no","",ROUND(AD748,4))</f>
        <v>0.74399999999999999</v>
      </c>
      <c r="AF748" s="157">
        <f>IF('1a-Electricity'!$P$78="no","",ROUND(AD748,4))</f>
        <v>0.74399999999999999</v>
      </c>
      <c r="AG748" s="157">
        <f>IF('1a-Electricity'!$P$79="no","",ROUND(AD748,4))</f>
        <v>0.74399999999999999</v>
      </c>
      <c r="BL748" s="157">
        <f t="shared" si="34"/>
        <v>0.74300000000000055</v>
      </c>
      <c r="BM748" s="157">
        <f>IF('1b-NaturalGas'!$P$87="no","",ROUND(BL748,4))</f>
        <v>0.74299999999999999</v>
      </c>
      <c r="BN748" s="157">
        <f>IF('1b-NaturalGas'!$P$88="no","",ROUND(BL748,4))</f>
        <v>0.74299999999999999</v>
      </c>
      <c r="BO748" s="157">
        <f>IF('1b-NaturalGas'!$P$89="no","",ROUND(BL748,4))</f>
        <v>0.74299999999999999</v>
      </c>
      <c r="BP748" s="157">
        <f>IF('1b-NaturalGas'!$P$90="no","not applicable (based on previous answers)",ROUND(BL748,4))</f>
        <v>0.74299999999999999</v>
      </c>
      <c r="BQ748" s="157">
        <f>IF('1b-NaturalGas'!$P$91="no","not applicable (based on previous answers)",ROUND(BL748,4))</f>
        <v>0.74299999999999999</v>
      </c>
    </row>
    <row r="749" spans="30:69" x14ac:dyDescent="0.25">
      <c r="AD749" s="157">
        <f t="shared" si="33"/>
        <v>0.74500000000000055</v>
      </c>
      <c r="AE749" s="157">
        <f>IF('1a-Electricity'!$P$77="no","",ROUND(AD749,4))</f>
        <v>0.745</v>
      </c>
      <c r="AF749" s="157">
        <f>IF('1a-Electricity'!$P$78="no","",ROUND(AD749,4))</f>
        <v>0.745</v>
      </c>
      <c r="AG749" s="157">
        <f>IF('1a-Electricity'!$P$79="no","",ROUND(AD749,4))</f>
        <v>0.745</v>
      </c>
      <c r="BL749" s="157">
        <f t="shared" si="34"/>
        <v>0.74400000000000055</v>
      </c>
      <c r="BM749" s="157">
        <f>IF('1b-NaturalGas'!$P$87="no","",ROUND(BL749,4))</f>
        <v>0.74399999999999999</v>
      </c>
      <c r="BN749" s="157">
        <f>IF('1b-NaturalGas'!$P$88="no","",ROUND(BL749,4))</f>
        <v>0.74399999999999999</v>
      </c>
      <c r="BO749" s="157">
        <f>IF('1b-NaturalGas'!$P$89="no","",ROUND(BL749,4))</f>
        <v>0.74399999999999999</v>
      </c>
      <c r="BP749" s="157">
        <f>IF('1b-NaturalGas'!$P$90="no","not applicable (based on previous answers)",ROUND(BL749,4))</f>
        <v>0.74399999999999999</v>
      </c>
      <c r="BQ749" s="157">
        <f>IF('1b-NaturalGas'!$P$91="no","not applicable (based on previous answers)",ROUND(BL749,4))</f>
        <v>0.74399999999999999</v>
      </c>
    </row>
    <row r="750" spans="30:69" x14ac:dyDescent="0.25">
      <c r="AD750" s="157">
        <f t="shared" si="33"/>
        <v>0.74600000000000055</v>
      </c>
      <c r="AE750" s="157">
        <f>IF('1a-Electricity'!$P$77="no","",ROUND(AD750,4))</f>
        <v>0.746</v>
      </c>
      <c r="AF750" s="157">
        <f>IF('1a-Electricity'!$P$78="no","",ROUND(AD750,4))</f>
        <v>0.746</v>
      </c>
      <c r="AG750" s="157">
        <f>IF('1a-Electricity'!$P$79="no","",ROUND(AD750,4))</f>
        <v>0.746</v>
      </c>
      <c r="BL750" s="157">
        <f t="shared" si="34"/>
        <v>0.74500000000000055</v>
      </c>
      <c r="BM750" s="157">
        <f>IF('1b-NaturalGas'!$P$87="no","",ROUND(BL750,4))</f>
        <v>0.745</v>
      </c>
      <c r="BN750" s="157">
        <f>IF('1b-NaturalGas'!$P$88="no","",ROUND(BL750,4))</f>
        <v>0.745</v>
      </c>
      <c r="BO750" s="157">
        <f>IF('1b-NaturalGas'!$P$89="no","",ROUND(BL750,4))</f>
        <v>0.745</v>
      </c>
      <c r="BP750" s="157">
        <f>IF('1b-NaturalGas'!$P$90="no","not applicable (based on previous answers)",ROUND(BL750,4))</f>
        <v>0.745</v>
      </c>
      <c r="BQ750" s="157">
        <f>IF('1b-NaturalGas'!$P$91="no","not applicable (based on previous answers)",ROUND(BL750,4))</f>
        <v>0.745</v>
      </c>
    </row>
    <row r="751" spans="30:69" x14ac:dyDescent="0.25">
      <c r="AD751" s="157">
        <f t="shared" si="33"/>
        <v>0.74700000000000055</v>
      </c>
      <c r="AE751" s="157">
        <f>IF('1a-Electricity'!$P$77="no","",ROUND(AD751,4))</f>
        <v>0.747</v>
      </c>
      <c r="AF751" s="157">
        <f>IF('1a-Electricity'!$P$78="no","",ROUND(AD751,4))</f>
        <v>0.747</v>
      </c>
      <c r="AG751" s="157">
        <f>IF('1a-Electricity'!$P$79="no","",ROUND(AD751,4))</f>
        <v>0.747</v>
      </c>
      <c r="BL751" s="157">
        <f t="shared" si="34"/>
        <v>0.74600000000000055</v>
      </c>
      <c r="BM751" s="157">
        <f>IF('1b-NaturalGas'!$P$87="no","",ROUND(BL751,4))</f>
        <v>0.746</v>
      </c>
      <c r="BN751" s="157">
        <f>IF('1b-NaturalGas'!$P$88="no","",ROUND(BL751,4))</f>
        <v>0.746</v>
      </c>
      <c r="BO751" s="157">
        <f>IF('1b-NaturalGas'!$P$89="no","",ROUND(BL751,4))</f>
        <v>0.746</v>
      </c>
      <c r="BP751" s="157">
        <f>IF('1b-NaturalGas'!$P$90="no","not applicable (based on previous answers)",ROUND(BL751,4))</f>
        <v>0.746</v>
      </c>
      <c r="BQ751" s="157">
        <f>IF('1b-NaturalGas'!$P$91="no","not applicable (based on previous answers)",ROUND(BL751,4))</f>
        <v>0.746</v>
      </c>
    </row>
    <row r="752" spans="30:69" x14ac:dyDescent="0.25">
      <c r="AD752" s="157">
        <f t="shared" si="33"/>
        <v>0.74800000000000055</v>
      </c>
      <c r="AE752" s="157">
        <f>IF('1a-Electricity'!$P$77="no","",ROUND(AD752,4))</f>
        <v>0.748</v>
      </c>
      <c r="AF752" s="157">
        <f>IF('1a-Electricity'!$P$78="no","",ROUND(AD752,4))</f>
        <v>0.748</v>
      </c>
      <c r="AG752" s="157">
        <f>IF('1a-Electricity'!$P$79="no","",ROUND(AD752,4))</f>
        <v>0.748</v>
      </c>
      <c r="BL752" s="157">
        <f t="shared" si="34"/>
        <v>0.74700000000000055</v>
      </c>
      <c r="BM752" s="157">
        <f>IF('1b-NaturalGas'!$P$87="no","",ROUND(BL752,4))</f>
        <v>0.747</v>
      </c>
      <c r="BN752" s="157">
        <f>IF('1b-NaturalGas'!$P$88="no","",ROUND(BL752,4))</f>
        <v>0.747</v>
      </c>
      <c r="BO752" s="157">
        <f>IF('1b-NaturalGas'!$P$89="no","",ROUND(BL752,4))</f>
        <v>0.747</v>
      </c>
      <c r="BP752" s="157">
        <f>IF('1b-NaturalGas'!$P$90="no","not applicable (based on previous answers)",ROUND(BL752,4))</f>
        <v>0.747</v>
      </c>
      <c r="BQ752" s="157">
        <f>IF('1b-NaturalGas'!$P$91="no","not applicable (based on previous answers)",ROUND(BL752,4))</f>
        <v>0.747</v>
      </c>
    </row>
    <row r="753" spans="30:69" x14ac:dyDescent="0.25">
      <c r="AD753" s="157">
        <f t="shared" si="33"/>
        <v>0.74900000000000055</v>
      </c>
      <c r="AE753" s="157">
        <f>IF('1a-Electricity'!$P$77="no","",ROUND(AD753,4))</f>
        <v>0.749</v>
      </c>
      <c r="AF753" s="157">
        <f>IF('1a-Electricity'!$P$78="no","",ROUND(AD753,4))</f>
        <v>0.749</v>
      </c>
      <c r="AG753" s="157">
        <f>IF('1a-Electricity'!$P$79="no","",ROUND(AD753,4))</f>
        <v>0.749</v>
      </c>
      <c r="BL753" s="157">
        <f t="shared" si="34"/>
        <v>0.74800000000000055</v>
      </c>
      <c r="BM753" s="157">
        <f>IF('1b-NaturalGas'!$P$87="no","",ROUND(BL753,4))</f>
        <v>0.748</v>
      </c>
      <c r="BN753" s="157">
        <f>IF('1b-NaturalGas'!$P$88="no","",ROUND(BL753,4))</f>
        <v>0.748</v>
      </c>
      <c r="BO753" s="157">
        <f>IF('1b-NaturalGas'!$P$89="no","",ROUND(BL753,4))</f>
        <v>0.748</v>
      </c>
      <c r="BP753" s="157">
        <f>IF('1b-NaturalGas'!$P$90="no","not applicable (based on previous answers)",ROUND(BL753,4))</f>
        <v>0.748</v>
      </c>
      <c r="BQ753" s="157">
        <f>IF('1b-NaturalGas'!$P$91="no","not applicable (based on previous answers)",ROUND(BL753,4))</f>
        <v>0.748</v>
      </c>
    </row>
    <row r="754" spans="30:69" x14ac:dyDescent="0.25">
      <c r="AD754" s="157">
        <f t="shared" si="33"/>
        <v>0.75000000000000056</v>
      </c>
      <c r="AE754" s="157">
        <f>IF('1a-Electricity'!$P$77="no","",ROUND(AD754,4))</f>
        <v>0.75</v>
      </c>
      <c r="AF754" s="157">
        <f>IF('1a-Electricity'!$P$78="no","",ROUND(AD754,4))</f>
        <v>0.75</v>
      </c>
      <c r="AG754" s="157">
        <f>IF('1a-Electricity'!$P$79="no","",ROUND(AD754,4))</f>
        <v>0.75</v>
      </c>
      <c r="BL754" s="157">
        <f t="shared" si="34"/>
        <v>0.74900000000000055</v>
      </c>
      <c r="BM754" s="157">
        <f>IF('1b-NaturalGas'!$P$87="no","",ROUND(BL754,4))</f>
        <v>0.749</v>
      </c>
      <c r="BN754" s="157">
        <f>IF('1b-NaturalGas'!$P$88="no","",ROUND(BL754,4))</f>
        <v>0.749</v>
      </c>
      <c r="BO754" s="157">
        <f>IF('1b-NaturalGas'!$P$89="no","",ROUND(BL754,4))</f>
        <v>0.749</v>
      </c>
      <c r="BP754" s="157">
        <f>IF('1b-NaturalGas'!$P$90="no","not applicable (based on previous answers)",ROUND(BL754,4))</f>
        <v>0.749</v>
      </c>
      <c r="BQ754" s="157">
        <f>IF('1b-NaturalGas'!$P$91="no","not applicable (based on previous answers)",ROUND(BL754,4))</f>
        <v>0.749</v>
      </c>
    </row>
    <row r="755" spans="30:69" x14ac:dyDescent="0.25">
      <c r="AD755" s="157">
        <f t="shared" si="33"/>
        <v>0.75100000000000056</v>
      </c>
      <c r="AE755" s="157">
        <f>IF('1a-Electricity'!$P$77="no","",ROUND(AD755,4))</f>
        <v>0.751</v>
      </c>
      <c r="AF755" s="157">
        <f>IF('1a-Electricity'!$P$78="no","",ROUND(AD755,4))</f>
        <v>0.751</v>
      </c>
      <c r="AG755" s="157">
        <f>IF('1a-Electricity'!$P$79="no","",ROUND(AD755,4))</f>
        <v>0.751</v>
      </c>
      <c r="BL755" s="157">
        <f t="shared" si="34"/>
        <v>0.75000000000000056</v>
      </c>
      <c r="BM755" s="157">
        <f>IF('1b-NaturalGas'!$P$87="no","",ROUND(BL755,4))</f>
        <v>0.75</v>
      </c>
      <c r="BN755" s="157">
        <f>IF('1b-NaturalGas'!$P$88="no","",ROUND(BL755,4))</f>
        <v>0.75</v>
      </c>
      <c r="BO755" s="157">
        <f>IF('1b-NaturalGas'!$P$89="no","",ROUND(BL755,4))</f>
        <v>0.75</v>
      </c>
      <c r="BP755" s="157">
        <f>IF('1b-NaturalGas'!$P$90="no","not applicable (based on previous answers)",ROUND(BL755,4))</f>
        <v>0.75</v>
      </c>
      <c r="BQ755" s="157">
        <f>IF('1b-NaturalGas'!$P$91="no","not applicable (based on previous answers)",ROUND(BL755,4))</f>
        <v>0.75</v>
      </c>
    </row>
    <row r="756" spans="30:69" x14ac:dyDescent="0.25">
      <c r="AD756" s="157">
        <f t="shared" si="33"/>
        <v>0.75200000000000056</v>
      </c>
      <c r="AE756" s="157">
        <f>IF('1a-Electricity'!$P$77="no","",ROUND(AD756,4))</f>
        <v>0.752</v>
      </c>
      <c r="AF756" s="157">
        <f>IF('1a-Electricity'!$P$78="no","",ROUND(AD756,4))</f>
        <v>0.752</v>
      </c>
      <c r="AG756" s="157">
        <f>IF('1a-Electricity'!$P$79="no","",ROUND(AD756,4))</f>
        <v>0.752</v>
      </c>
      <c r="BL756" s="157">
        <f t="shared" si="34"/>
        <v>0.75100000000000056</v>
      </c>
      <c r="BM756" s="157">
        <f>IF('1b-NaturalGas'!$P$87="no","",ROUND(BL756,4))</f>
        <v>0.751</v>
      </c>
      <c r="BN756" s="157">
        <f>IF('1b-NaturalGas'!$P$88="no","",ROUND(BL756,4))</f>
        <v>0.751</v>
      </c>
      <c r="BO756" s="157">
        <f>IF('1b-NaturalGas'!$P$89="no","",ROUND(BL756,4))</f>
        <v>0.751</v>
      </c>
      <c r="BP756" s="157">
        <f>IF('1b-NaturalGas'!$P$90="no","not applicable (based on previous answers)",ROUND(BL756,4))</f>
        <v>0.751</v>
      </c>
      <c r="BQ756" s="157">
        <f>IF('1b-NaturalGas'!$P$91="no","not applicable (based on previous answers)",ROUND(BL756,4))</f>
        <v>0.751</v>
      </c>
    </row>
    <row r="757" spans="30:69" x14ac:dyDescent="0.25">
      <c r="AD757" s="157">
        <f t="shared" si="33"/>
        <v>0.75300000000000056</v>
      </c>
      <c r="AE757" s="157">
        <f>IF('1a-Electricity'!$P$77="no","",ROUND(AD757,4))</f>
        <v>0.753</v>
      </c>
      <c r="AF757" s="157">
        <f>IF('1a-Electricity'!$P$78="no","",ROUND(AD757,4))</f>
        <v>0.753</v>
      </c>
      <c r="AG757" s="157">
        <f>IF('1a-Electricity'!$P$79="no","",ROUND(AD757,4))</f>
        <v>0.753</v>
      </c>
      <c r="BL757" s="157">
        <f t="shared" si="34"/>
        <v>0.75200000000000056</v>
      </c>
      <c r="BM757" s="157">
        <f>IF('1b-NaturalGas'!$P$87="no","",ROUND(BL757,4))</f>
        <v>0.752</v>
      </c>
      <c r="BN757" s="157">
        <f>IF('1b-NaturalGas'!$P$88="no","",ROUND(BL757,4))</f>
        <v>0.752</v>
      </c>
      <c r="BO757" s="157">
        <f>IF('1b-NaturalGas'!$P$89="no","",ROUND(BL757,4))</f>
        <v>0.752</v>
      </c>
      <c r="BP757" s="157">
        <f>IF('1b-NaturalGas'!$P$90="no","not applicable (based on previous answers)",ROUND(BL757,4))</f>
        <v>0.752</v>
      </c>
      <c r="BQ757" s="157">
        <f>IF('1b-NaturalGas'!$P$91="no","not applicable (based on previous answers)",ROUND(BL757,4))</f>
        <v>0.752</v>
      </c>
    </row>
    <row r="758" spans="30:69" x14ac:dyDescent="0.25">
      <c r="AD758" s="157">
        <f t="shared" si="33"/>
        <v>0.75400000000000056</v>
      </c>
      <c r="AE758" s="157">
        <f>IF('1a-Electricity'!$P$77="no","",ROUND(AD758,4))</f>
        <v>0.754</v>
      </c>
      <c r="AF758" s="157">
        <f>IF('1a-Electricity'!$P$78="no","",ROUND(AD758,4))</f>
        <v>0.754</v>
      </c>
      <c r="AG758" s="157">
        <f>IF('1a-Electricity'!$P$79="no","",ROUND(AD758,4))</f>
        <v>0.754</v>
      </c>
      <c r="BL758" s="157">
        <f t="shared" si="34"/>
        <v>0.75300000000000056</v>
      </c>
      <c r="BM758" s="157">
        <f>IF('1b-NaturalGas'!$P$87="no","",ROUND(BL758,4))</f>
        <v>0.753</v>
      </c>
      <c r="BN758" s="157">
        <f>IF('1b-NaturalGas'!$P$88="no","",ROUND(BL758,4))</f>
        <v>0.753</v>
      </c>
      <c r="BO758" s="157">
        <f>IF('1b-NaturalGas'!$P$89="no","",ROUND(BL758,4))</f>
        <v>0.753</v>
      </c>
      <c r="BP758" s="157">
        <f>IF('1b-NaturalGas'!$P$90="no","not applicable (based on previous answers)",ROUND(BL758,4))</f>
        <v>0.753</v>
      </c>
      <c r="BQ758" s="157">
        <f>IF('1b-NaturalGas'!$P$91="no","not applicable (based on previous answers)",ROUND(BL758,4))</f>
        <v>0.753</v>
      </c>
    </row>
    <row r="759" spans="30:69" x14ac:dyDescent="0.25">
      <c r="AD759" s="157">
        <f t="shared" si="33"/>
        <v>0.75500000000000056</v>
      </c>
      <c r="AE759" s="157">
        <f>IF('1a-Electricity'!$P$77="no","",ROUND(AD759,4))</f>
        <v>0.755</v>
      </c>
      <c r="AF759" s="157">
        <f>IF('1a-Electricity'!$P$78="no","",ROUND(AD759,4))</f>
        <v>0.755</v>
      </c>
      <c r="AG759" s="157">
        <f>IF('1a-Electricity'!$P$79="no","",ROUND(AD759,4))</f>
        <v>0.755</v>
      </c>
      <c r="BL759" s="157">
        <f t="shared" si="34"/>
        <v>0.75400000000000056</v>
      </c>
      <c r="BM759" s="157">
        <f>IF('1b-NaturalGas'!$P$87="no","",ROUND(BL759,4))</f>
        <v>0.754</v>
      </c>
      <c r="BN759" s="157">
        <f>IF('1b-NaturalGas'!$P$88="no","",ROUND(BL759,4))</f>
        <v>0.754</v>
      </c>
      <c r="BO759" s="157">
        <f>IF('1b-NaturalGas'!$P$89="no","",ROUND(BL759,4))</f>
        <v>0.754</v>
      </c>
      <c r="BP759" s="157">
        <f>IF('1b-NaturalGas'!$P$90="no","not applicable (based on previous answers)",ROUND(BL759,4))</f>
        <v>0.754</v>
      </c>
      <c r="BQ759" s="157">
        <f>IF('1b-NaturalGas'!$P$91="no","not applicable (based on previous answers)",ROUND(BL759,4))</f>
        <v>0.754</v>
      </c>
    </row>
    <row r="760" spans="30:69" x14ac:dyDescent="0.25">
      <c r="AD760" s="157">
        <f t="shared" si="33"/>
        <v>0.75600000000000056</v>
      </c>
      <c r="AE760" s="157">
        <f>IF('1a-Electricity'!$P$77="no","",ROUND(AD760,4))</f>
        <v>0.75600000000000001</v>
      </c>
      <c r="AF760" s="157">
        <f>IF('1a-Electricity'!$P$78="no","",ROUND(AD760,4))</f>
        <v>0.75600000000000001</v>
      </c>
      <c r="AG760" s="157">
        <f>IF('1a-Electricity'!$P$79="no","",ROUND(AD760,4))</f>
        <v>0.75600000000000001</v>
      </c>
      <c r="BL760" s="157">
        <f t="shared" si="34"/>
        <v>0.75500000000000056</v>
      </c>
      <c r="BM760" s="157">
        <f>IF('1b-NaturalGas'!$P$87="no","",ROUND(BL760,4))</f>
        <v>0.755</v>
      </c>
      <c r="BN760" s="157">
        <f>IF('1b-NaturalGas'!$P$88="no","",ROUND(BL760,4))</f>
        <v>0.755</v>
      </c>
      <c r="BO760" s="157">
        <f>IF('1b-NaturalGas'!$P$89="no","",ROUND(BL760,4))</f>
        <v>0.755</v>
      </c>
      <c r="BP760" s="157">
        <f>IF('1b-NaturalGas'!$P$90="no","not applicable (based on previous answers)",ROUND(BL760,4))</f>
        <v>0.755</v>
      </c>
      <c r="BQ760" s="157">
        <f>IF('1b-NaturalGas'!$P$91="no","not applicable (based on previous answers)",ROUND(BL760,4))</f>
        <v>0.755</v>
      </c>
    </row>
    <row r="761" spans="30:69" x14ac:dyDescent="0.25">
      <c r="AD761" s="157">
        <f t="shared" si="33"/>
        <v>0.75700000000000056</v>
      </c>
      <c r="AE761" s="157">
        <f>IF('1a-Electricity'!$P$77="no","",ROUND(AD761,4))</f>
        <v>0.75700000000000001</v>
      </c>
      <c r="AF761" s="157">
        <f>IF('1a-Electricity'!$P$78="no","",ROUND(AD761,4))</f>
        <v>0.75700000000000001</v>
      </c>
      <c r="AG761" s="157">
        <f>IF('1a-Electricity'!$P$79="no","",ROUND(AD761,4))</f>
        <v>0.75700000000000001</v>
      </c>
      <c r="BL761" s="157">
        <f t="shared" si="34"/>
        <v>0.75600000000000056</v>
      </c>
      <c r="BM761" s="157">
        <f>IF('1b-NaturalGas'!$P$87="no","",ROUND(BL761,4))</f>
        <v>0.75600000000000001</v>
      </c>
      <c r="BN761" s="157">
        <f>IF('1b-NaturalGas'!$P$88="no","",ROUND(BL761,4))</f>
        <v>0.75600000000000001</v>
      </c>
      <c r="BO761" s="157">
        <f>IF('1b-NaturalGas'!$P$89="no","",ROUND(BL761,4))</f>
        <v>0.75600000000000001</v>
      </c>
      <c r="BP761" s="157">
        <f>IF('1b-NaturalGas'!$P$90="no","not applicable (based on previous answers)",ROUND(BL761,4))</f>
        <v>0.75600000000000001</v>
      </c>
      <c r="BQ761" s="157">
        <f>IF('1b-NaturalGas'!$P$91="no","not applicable (based on previous answers)",ROUND(BL761,4))</f>
        <v>0.75600000000000001</v>
      </c>
    </row>
    <row r="762" spans="30:69" x14ac:dyDescent="0.25">
      <c r="AD762" s="157">
        <f t="shared" si="33"/>
        <v>0.75800000000000056</v>
      </c>
      <c r="AE762" s="157">
        <f>IF('1a-Electricity'!$P$77="no","",ROUND(AD762,4))</f>
        <v>0.75800000000000001</v>
      </c>
      <c r="AF762" s="157">
        <f>IF('1a-Electricity'!$P$78="no","",ROUND(AD762,4))</f>
        <v>0.75800000000000001</v>
      </c>
      <c r="AG762" s="157">
        <f>IF('1a-Electricity'!$P$79="no","",ROUND(AD762,4))</f>
        <v>0.75800000000000001</v>
      </c>
      <c r="BL762" s="157">
        <f t="shared" si="34"/>
        <v>0.75700000000000056</v>
      </c>
      <c r="BM762" s="157">
        <f>IF('1b-NaturalGas'!$P$87="no","",ROUND(BL762,4))</f>
        <v>0.75700000000000001</v>
      </c>
      <c r="BN762" s="157">
        <f>IF('1b-NaturalGas'!$P$88="no","",ROUND(BL762,4))</f>
        <v>0.75700000000000001</v>
      </c>
      <c r="BO762" s="157">
        <f>IF('1b-NaturalGas'!$P$89="no","",ROUND(BL762,4))</f>
        <v>0.75700000000000001</v>
      </c>
      <c r="BP762" s="157">
        <f>IF('1b-NaturalGas'!$P$90="no","not applicable (based on previous answers)",ROUND(BL762,4))</f>
        <v>0.75700000000000001</v>
      </c>
      <c r="BQ762" s="157">
        <f>IF('1b-NaturalGas'!$P$91="no","not applicable (based on previous answers)",ROUND(BL762,4))</f>
        <v>0.75700000000000001</v>
      </c>
    </row>
    <row r="763" spans="30:69" x14ac:dyDescent="0.25">
      <c r="AD763" s="157">
        <f t="shared" si="33"/>
        <v>0.75900000000000056</v>
      </c>
      <c r="AE763" s="157">
        <f>IF('1a-Electricity'!$P$77="no","",ROUND(AD763,4))</f>
        <v>0.75900000000000001</v>
      </c>
      <c r="AF763" s="157">
        <f>IF('1a-Electricity'!$P$78="no","",ROUND(AD763,4))</f>
        <v>0.75900000000000001</v>
      </c>
      <c r="AG763" s="157">
        <f>IF('1a-Electricity'!$P$79="no","",ROUND(AD763,4))</f>
        <v>0.75900000000000001</v>
      </c>
      <c r="BL763" s="157">
        <f t="shared" si="34"/>
        <v>0.75800000000000056</v>
      </c>
      <c r="BM763" s="157">
        <f>IF('1b-NaturalGas'!$P$87="no","",ROUND(BL763,4))</f>
        <v>0.75800000000000001</v>
      </c>
      <c r="BN763" s="157">
        <f>IF('1b-NaturalGas'!$P$88="no","",ROUND(BL763,4))</f>
        <v>0.75800000000000001</v>
      </c>
      <c r="BO763" s="157">
        <f>IF('1b-NaturalGas'!$P$89="no","",ROUND(BL763,4))</f>
        <v>0.75800000000000001</v>
      </c>
      <c r="BP763" s="157">
        <f>IF('1b-NaturalGas'!$P$90="no","not applicable (based on previous answers)",ROUND(BL763,4))</f>
        <v>0.75800000000000001</v>
      </c>
      <c r="BQ763" s="157">
        <f>IF('1b-NaturalGas'!$P$91="no","not applicable (based on previous answers)",ROUND(BL763,4))</f>
        <v>0.75800000000000001</v>
      </c>
    </row>
    <row r="764" spans="30:69" x14ac:dyDescent="0.25">
      <c r="AD764" s="157">
        <f t="shared" si="33"/>
        <v>0.76000000000000056</v>
      </c>
      <c r="AE764" s="157">
        <f>IF('1a-Electricity'!$P$77="no","",ROUND(AD764,4))</f>
        <v>0.76</v>
      </c>
      <c r="AF764" s="157">
        <f>IF('1a-Electricity'!$P$78="no","",ROUND(AD764,4))</f>
        <v>0.76</v>
      </c>
      <c r="AG764" s="157">
        <f>IF('1a-Electricity'!$P$79="no","",ROUND(AD764,4))</f>
        <v>0.76</v>
      </c>
      <c r="BL764" s="157">
        <f t="shared" si="34"/>
        <v>0.75900000000000056</v>
      </c>
      <c r="BM764" s="157">
        <f>IF('1b-NaturalGas'!$P$87="no","",ROUND(BL764,4))</f>
        <v>0.75900000000000001</v>
      </c>
      <c r="BN764" s="157">
        <f>IF('1b-NaturalGas'!$P$88="no","",ROUND(BL764,4))</f>
        <v>0.75900000000000001</v>
      </c>
      <c r="BO764" s="157">
        <f>IF('1b-NaturalGas'!$P$89="no","",ROUND(BL764,4))</f>
        <v>0.75900000000000001</v>
      </c>
      <c r="BP764" s="157">
        <f>IF('1b-NaturalGas'!$P$90="no","not applicable (based on previous answers)",ROUND(BL764,4))</f>
        <v>0.75900000000000001</v>
      </c>
      <c r="BQ764" s="157">
        <f>IF('1b-NaturalGas'!$P$91="no","not applicable (based on previous answers)",ROUND(BL764,4))</f>
        <v>0.75900000000000001</v>
      </c>
    </row>
    <row r="765" spans="30:69" x14ac:dyDescent="0.25">
      <c r="AD765" s="157">
        <f t="shared" ref="AD765:AD828" si="35">AD764+0.001</f>
        <v>0.76100000000000056</v>
      </c>
      <c r="AE765" s="157">
        <f>IF('1a-Electricity'!$P$77="no","",ROUND(AD765,4))</f>
        <v>0.76100000000000001</v>
      </c>
      <c r="AF765" s="157">
        <f>IF('1a-Electricity'!$P$78="no","",ROUND(AD765,4))</f>
        <v>0.76100000000000001</v>
      </c>
      <c r="AG765" s="157">
        <f>IF('1a-Electricity'!$P$79="no","",ROUND(AD765,4))</f>
        <v>0.76100000000000001</v>
      </c>
      <c r="BL765" s="157">
        <f t="shared" si="34"/>
        <v>0.76000000000000056</v>
      </c>
      <c r="BM765" s="157">
        <f>IF('1b-NaturalGas'!$P$87="no","",ROUND(BL765,4))</f>
        <v>0.76</v>
      </c>
      <c r="BN765" s="157">
        <f>IF('1b-NaturalGas'!$P$88="no","",ROUND(BL765,4))</f>
        <v>0.76</v>
      </c>
      <c r="BO765" s="157">
        <f>IF('1b-NaturalGas'!$P$89="no","",ROUND(BL765,4))</f>
        <v>0.76</v>
      </c>
      <c r="BP765" s="157">
        <f>IF('1b-NaturalGas'!$P$90="no","not applicable (based on previous answers)",ROUND(BL765,4))</f>
        <v>0.76</v>
      </c>
      <c r="BQ765" s="157">
        <f>IF('1b-NaturalGas'!$P$91="no","not applicable (based on previous answers)",ROUND(BL765,4))</f>
        <v>0.76</v>
      </c>
    </row>
    <row r="766" spans="30:69" x14ac:dyDescent="0.25">
      <c r="AD766" s="157">
        <f t="shared" si="35"/>
        <v>0.76200000000000057</v>
      </c>
      <c r="AE766" s="157">
        <f>IF('1a-Electricity'!$P$77="no","",ROUND(AD766,4))</f>
        <v>0.76200000000000001</v>
      </c>
      <c r="AF766" s="157">
        <f>IF('1a-Electricity'!$P$78="no","",ROUND(AD766,4))</f>
        <v>0.76200000000000001</v>
      </c>
      <c r="AG766" s="157">
        <f>IF('1a-Electricity'!$P$79="no","",ROUND(AD766,4))</f>
        <v>0.76200000000000001</v>
      </c>
      <c r="BL766" s="157">
        <f t="shared" ref="BL766:BL829" si="36">BL765+0.001</f>
        <v>0.76100000000000056</v>
      </c>
      <c r="BM766" s="157">
        <f>IF('1b-NaturalGas'!$P$87="no","",ROUND(BL766,4))</f>
        <v>0.76100000000000001</v>
      </c>
      <c r="BN766" s="157">
        <f>IF('1b-NaturalGas'!$P$88="no","",ROUND(BL766,4))</f>
        <v>0.76100000000000001</v>
      </c>
      <c r="BO766" s="157">
        <f>IF('1b-NaturalGas'!$P$89="no","",ROUND(BL766,4))</f>
        <v>0.76100000000000001</v>
      </c>
      <c r="BP766" s="157">
        <f>IF('1b-NaturalGas'!$P$90="no","not applicable (based on previous answers)",ROUND(BL766,4))</f>
        <v>0.76100000000000001</v>
      </c>
      <c r="BQ766" s="157">
        <f>IF('1b-NaturalGas'!$P$91="no","not applicable (based on previous answers)",ROUND(BL766,4))</f>
        <v>0.76100000000000001</v>
      </c>
    </row>
    <row r="767" spans="30:69" x14ac:dyDescent="0.25">
      <c r="AD767" s="157">
        <f t="shared" si="35"/>
        <v>0.76300000000000057</v>
      </c>
      <c r="AE767" s="157">
        <f>IF('1a-Electricity'!$P$77="no","",ROUND(AD767,4))</f>
        <v>0.76300000000000001</v>
      </c>
      <c r="AF767" s="157">
        <f>IF('1a-Electricity'!$P$78="no","",ROUND(AD767,4))</f>
        <v>0.76300000000000001</v>
      </c>
      <c r="AG767" s="157">
        <f>IF('1a-Electricity'!$P$79="no","",ROUND(AD767,4))</f>
        <v>0.76300000000000001</v>
      </c>
      <c r="BL767" s="157">
        <f t="shared" si="36"/>
        <v>0.76200000000000057</v>
      </c>
      <c r="BM767" s="157">
        <f>IF('1b-NaturalGas'!$P$87="no","",ROUND(BL767,4))</f>
        <v>0.76200000000000001</v>
      </c>
      <c r="BN767" s="157">
        <f>IF('1b-NaturalGas'!$P$88="no","",ROUND(BL767,4))</f>
        <v>0.76200000000000001</v>
      </c>
      <c r="BO767" s="157">
        <f>IF('1b-NaturalGas'!$P$89="no","",ROUND(BL767,4))</f>
        <v>0.76200000000000001</v>
      </c>
      <c r="BP767" s="157">
        <f>IF('1b-NaturalGas'!$P$90="no","not applicable (based on previous answers)",ROUND(BL767,4))</f>
        <v>0.76200000000000001</v>
      </c>
      <c r="BQ767" s="157">
        <f>IF('1b-NaturalGas'!$P$91="no","not applicable (based on previous answers)",ROUND(BL767,4))</f>
        <v>0.76200000000000001</v>
      </c>
    </row>
    <row r="768" spans="30:69" x14ac:dyDescent="0.25">
      <c r="AD768" s="157">
        <f t="shared" si="35"/>
        <v>0.76400000000000057</v>
      </c>
      <c r="AE768" s="157">
        <f>IF('1a-Electricity'!$P$77="no","",ROUND(AD768,4))</f>
        <v>0.76400000000000001</v>
      </c>
      <c r="AF768" s="157">
        <f>IF('1a-Electricity'!$P$78="no","",ROUND(AD768,4))</f>
        <v>0.76400000000000001</v>
      </c>
      <c r="AG768" s="157">
        <f>IF('1a-Electricity'!$P$79="no","",ROUND(AD768,4))</f>
        <v>0.76400000000000001</v>
      </c>
      <c r="BL768" s="157">
        <f t="shared" si="36"/>
        <v>0.76300000000000057</v>
      </c>
      <c r="BM768" s="157">
        <f>IF('1b-NaturalGas'!$P$87="no","",ROUND(BL768,4))</f>
        <v>0.76300000000000001</v>
      </c>
      <c r="BN768" s="157">
        <f>IF('1b-NaturalGas'!$P$88="no","",ROUND(BL768,4))</f>
        <v>0.76300000000000001</v>
      </c>
      <c r="BO768" s="157">
        <f>IF('1b-NaturalGas'!$P$89="no","",ROUND(BL768,4))</f>
        <v>0.76300000000000001</v>
      </c>
      <c r="BP768" s="157">
        <f>IF('1b-NaturalGas'!$P$90="no","not applicable (based on previous answers)",ROUND(BL768,4))</f>
        <v>0.76300000000000001</v>
      </c>
      <c r="BQ768" s="157">
        <f>IF('1b-NaturalGas'!$P$91="no","not applicable (based on previous answers)",ROUND(BL768,4))</f>
        <v>0.76300000000000001</v>
      </c>
    </row>
    <row r="769" spans="30:69" x14ac:dyDescent="0.25">
      <c r="AD769" s="157">
        <f t="shared" si="35"/>
        <v>0.76500000000000057</v>
      </c>
      <c r="AE769" s="157">
        <f>IF('1a-Electricity'!$P$77="no","",ROUND(AD769,4))</f>
        <v>0.76500000000000001</v>
      </c>
      <c r="AF769" s="157">
        <f>IF('1a-Electricity'!$P$78="no","",ROUND(AD769,4))</f>
        <v>0.76500000000000001</v>
      </c>
      <c r="AG769" s="157">
        <f>IF('1a-Electricity'!$P$79="no","",ROUND(AD769,4))</f>
        <v>0.76500000000000001</v>
      </c>
      <c r="BL769" s="157">
        <f t="shared" si="36"/>
        <v>0.76400000000000057</v>
      </c>
      <c r="BM769" s="157">
        <f>IF('1b-NaturalGas'!$P$87="no","",ROUND(BL769,4))</f>
        <v>0.76400000000000001</v>
      </c>
      <c r="BN769" s="157">
        <f>IF('1b-NaturalGas'!$P$88="no","",ROUND(BL769,4))</f>
        <v>0.76400000000000001</v>
      </c>
      <c r="BO769" s="157">
        <f>IF('1b-NaturalGas'!$P$89="no","",ROUND(BL769,4))</f>
        <v>0.76400000000000001</v>
      </c>
      <c r="BP769" s="157">
        <f>IF('1b-NaturalGas'!$P$90="no","not applicable (based on previous answers)",ROUND(BL769,4))</f>
        <v>0.76400000000000001</v>
      </c>
      <c r="BQ769" s="157">
        <f>IF('1b-NaturalGas'!$P$91="no","not applicable (based on previous answers)",ROUND(BL769,4))</f>
        <v>0.76400000000000001</v>
      </c>
    </row>
    <row r="770" spans="30:69" x14ac:dyDescent="0.25">
      <c r="AD770" s="157">
        <f t="shared" si="35"/>
        <v>0.76600000000000057</v>
      </c>
      <c r="AE770" s="157">
        <f>IF('1a-Electricity'!$P$77="no","",ROUND(AD770,4))</f>
        <v>0.76600000000000001</v>
      </c>
      <c r="AF770" s="157">
        <f>IF('1a-Electricity'!$P$78="no","",ROUND(AD770,4))</f>
        <v>0.76600000000000001</v>
      </c>
      <c r="AG770" s="157">
        <f>IF('1a-Electricity'!$P$79="no","",ROUND(AD770,4))</f>
        <v>0.76600000000000001</v>
      </c>
      <c r="BL770" s="157">
        <f t="shared" si="36"/>
        <v>0.76500000000000057</v>
      </c>
      <c r="BM770" s="157">
        <f>IF('1b-NaturalGas'!$P$87="no","",ROUND(BL770,4))</f>
        <v>0.76500000000000001</v>
      </c>
      <c r="BN770" s="157">
        <f>IF('1b-NaturalGas'!$P$88="no","",ROUND(BL770,4))</f>
        <v>0.76500000000000001</v>
      </c>
      <c r="BO770" s="157">
        <f>IF('1b-NaturalGas'!$P$89="no","",ROUND(BL770,4))</f>
        <v>0.76500000000000001</v>
      </c>
      <c r="BP770" s="157">
        <f>IF('1b-NaturalGas'!$P$90="no","not applicable (based on previous answers)",ROUND(BL770,4))</f>
        <v>0.76500000000000001</v>
      </c>
      <c r="BQ770" s="157">
        <f>IF('1b-NaturalGas'!$P$91="no","not applicable (based on previous answers)",ROUND(BL770,4))</f>
        <v>0.76500000000000001</v>
      </c>
    </row>
    <row r="771" spans="30:69" x14ac:dyDescent="0.25">
      <c r="AD771" s="157">
        <f t="shared" si="35"/>
        <v>0.76700000000000057</v>
      </c>
      <c r="AE771" s="157">
        <f>IF('1a-Electricity'!$P$77="no","",ROUND(AD771,4))</f>
        <v>0.76700000000000002</v>
      </c>
      <c r="AF771" s="157">
        <f>IF('1a-Electricity'!$P$78="no","",ROUND(AD771,4))</f>
        <v>0.76700000000000002</v>
      </c>
      <c r="AG771" s="157">
        <f>IF('1a-Electricity'!$P$79="no","",ROUND(AD771,4))</f>
        <v>0.76700000000000002</v>
      </c>
      <c r="BL771" s="157">
        <f t="shared" si="36"/>
        <v>0.76600000000000057</v>
      </c>
      <c r="BM771" s="157">
        <f>IF('1b-NaturalGas'!$P$87="no","",ROUND(BL771,4))</f>
        <v>0.76600000000000001</v>
      </c>
      <c r="BN771" s="157">
        <f>IF('1b-NaturalGas'!$P$88="no","",ROUND(BL771,4))</f>
        <v>0.76600000000000001</v>
      </c>
      <c r="BO771" s="157">
        <f>IF('1b-NaturalGas'!$P$89="no","",ROUND(BL771,4))</f>
        <v>0.76600000000000001</v>
      </c>
      <c r="BP771" s="157">
        <f>IF('1b-NaturalGas'!$P$90="no","not applicable (based on previous answers)",ROUND(BL771,4))</f>
        <v>0.76600000000000001</v>
      </c>
      <c r="BQ771" s="157">
        <f>IF('1b-NaturalGas'!$P$91="no","not applicable (based on previous answers)",ROUND(BL771,4))</f>
        <v>0.76600000000000001</v>
      </c>
    </row>
    <row r="772" spans="30:69" x14ac:dyDescent="0.25">
      <c r="AD772" s="157">
        <f t="shared" si="35"/>
        <v>0.76800000000000057</v>
      </c>
      <c r="AE772" s="157">
        <f>IF('1a-Electricity'!$P$77="no","",ROUND(AD772,4))</f>
        <v>0.76800000000000002</v>
      </c>
      <c r="AF772" s="157">
        <f>IF('1a-Electricity'!$P$78="no","",ROUND(AD772,4))</f>
        <v>0.76800000000000002</v>
      </c>
      <c r="AG772" s="157">
        <f>IF('1a-Electricity'!$P$79="no","",ROUND(AD772,4))</f>
        <v>0.76800000000000002</v>
      </c>
      <c r="BL772" s="157">
        <f t="shared" si="36"/>
        <v>0.76700000000000057</v>
      </c>
      <c r="BM772" s="157">
        <f>IF('1b-NaturalGas'!$P$87="no","",ROUND(BL772,4))</f>
        <v>0.76700000000000002</v>
      </c>
      <c r="BN772" s="157">
        <f>IF('1b-NaturalGas'!$P$88="no","",ROUND(BL772,4))</f>
        <v>0.76700000000000002</v>
      </c>
      <c r="BO772" s="157">
        <f>IF('1b-NaturalGas'!$P$89="no","",ROUND(BL772,4))</f>
        <v>0.76700000000000002</v>
      </c>
      <c r="BP772" s="157">
        <f>IF('1b-NaturalGas'!$P$90="no","not applicable (based on previous answers)",ROUND(BL772,4))</f>
        <v>0.76700000000000002</v>
      </c>
      <c r="BQ772" s="157">
        <f>IF('1b-NaturalGas'!$P$91="no","not applicable (based on previous answers)",ROUND(BL772,4))</f>
        <v>0.76700000000000002</v>
      </c>
    </row>
    <row r="773" spans="30:69" x14ac:dyDescent="0.25">
      <c r="AD773" s="157">
        <f t="shared" si="35"/>
        <v>0.76900000000000057</v>
      </c>
      <c r="AE773" s="157">
        <f>IF('1a-Electricity'!$P$77="no","",ROUND(AD773,4))</f>
        <v>0.76900000000000002</v>
      </c>
      <c r="AF773" s="157">
        <f>IF('1a-Electricity'!$P$78="no","",ROUND(AD773,4))</f>
        <v>0.76900000000000002</v>
      </c>
      <c r="AG773" s="157">
        <f>IF('1a-Electricity'!$P$79="no","",ROUND(AD773,4))</f>
        <v>0.76900000000000002</v>
      </c>
      <c r="BL773" s="157">
        <f t="shared" si="36"/>
        <v>0.76800000000000057</v>
      </c>
      <c r="BM773" s="157">
        <f>IF('1b-NaturalGas'!$P$87="no","",ROUND(BL773,4))</f>
        <v>0.76800000000000002</v>
      </c>
      <c r="BN773" s="157">
        <f>IF('1b-NaturalGas'!$P$88="no","",ROUND(BL773,4))</f>
        <v>0.76800000000000002</v>
      </c>
      <c r="BO773" s="157">
        <f>IF('1b-NaturalGas'!$P$89="no","",ROUND(BL773,4))</f>
        <v>0.76800000000000002</v>
      </c>
      <c r="BP773" s="157">
        <f>IF('1b-NaturalGas'!$P$90="no","not applicable (based on previous answers)",ROUND(BL773,4))</f>
        <v>0.76800000000000002</v>
      </c>
      <c r="BQ773" s="157">
        <f>IF('1b-NaturalGas'!$P$91="no","not applicable (based on previous answers)",ROUND(BL773,4))</f>
        <v>0.76800000000000002</v>
      </c>
    </row>
    <row r="774" spans="30:69" x14ac:dyDescent="0.25">
      <c r="AD774" s="157">
        <f t="shared" si="35"/>
        <v>0.77000000000000057</v>
      </c>
      <c r="AE774" s="157">
        <f>IF('1a-Electricity'!$P$77="no","",ROUND(AD774,4))</f>
        <v>0.77</v>
      </c>
      <c r="AF774" s="157">
        <f>IF('1a-Electricity'!$P$78="no","",ROUND(AD774,4))</f>
        <v>0.77</v>
      </c>
      <c r="AG774" s="157">
        <f>IF('1a-Electricity'!$P$79="no","",ROUND(AD774,4))</f>
        <v>0.77</v>
      </c>
      <c r="BL774" s="157">
        <f t="shared" si="36"/>
        <v>0.76900000000000057</v>
      </c>
      <c r="BM774" s="157">
        <f>IF('1b-NaturalGas'!$P$87="no","",ROUND(BL774,4))</f>
        <v>0.76900000000000002</v>
      </c>
      <c r="BN774" s="157">
        <f>IF('1b-NaturalGas'!$P$88="no","",ROUND(BL774,4))</f>
        <v>0.76900000000000002</v>
      </c>
      <c r="BO774" s="157">
        <f>IF('1b-NaturalGas'!$P$89="no","",ROUND(BL774,4))</f>
        <v>0.76900000000000002</v>
      </c>
      <c r="BP774" s="157">
        <f>IF('1b-NaturalGas'!$P$90="no","not applicable (based on previous answers)",ROUND(BL774,4))</f>
        <v>0.76900000000000002</v>
      </c>
      <c r="BQ774" s="157">
        <f>IF('1b-NaturalGas'!$P$91="no","not applicable (based on previous answers)",ROUND(BL774,4))</f>
        <v>0.76900000000000002</v>
      </c>
    </row>
    <row r="775" spans="30:69" x14ac:dyDescent="0.25">
      <c r="AD775" s="157">
        <f t="shared" si="35"/>
        <v>0.77100000000000057</v>
      </c>
      <c r="AE775" s="157">
        <f>IF('1a-Electricity'!$P$77="no","",ROUND(AD775,4))</f>
        <v>0.77100000000000002</v>
      </c>
      <c r="AF775" s="157">
        <f>IF('1a-Electricity'!$P$78="no","",ROUND(AD775,4))</f>
        <v>0.77100000000000002</v>
      </c>
      <c r="AG775" s="157">
        <f>IF('1a-Electricity'!$P$79="no","",ROUND(AD775,4))</f>
        <v>0.77100000000000002</v>
      </c>
      <c r="BL775" s="157">
        <f t="shared" si="36"/>
        <v>0.77000000000000057</v>
      </c>
      <c r="BM775" s="157">
        <f>IF('1b-NaturalGas'!$P$87="no","",ROUND(BL775,4))</f>
        <v>0.77</v>
      </c>
      <c r="BN775" s="157">
        <f>IF('1b-NaturalGas'!$P$88="no","",ROUND(BL775,4))</f>
        <v>0.77</v>
      </c>
      <c r="BO775" s="157">
        <f>IF('1b-NaturalGas'!$P$89="no","",ROUND(BL775,4))</f>
        <v>0.77</v>
      </c>
      <c r="BP775" s="157">
        <f>IF('1b-NaturalGas'!$P$90="no","not applicable (based on previous answers)",ROUND(BL775,4))</f>
        <v>0.77</v>
      </c>
      <c r="BQ775" s="157">
        <f>IF('1b-NaturalGas'!$P$91="no","not applicable (based on previous answers)",ROUND(BL775,4))</f>
        <v>0.77</v>
      </c>
    </row>
    <row r="776" spans="30:69" x14ac:dyDescent="0.25">
      <c r="AD776" s="157">
        <f t="shared" si="35"/>
        <v>0.77200000000000057</v>
      </c>
      <c r="AE776" s="157">
        <f>IF('1a-Electricity'!$P$77="no","",ROUND(AD776,4))</f>
        <v>0.77200000000000002</v>
      </c>
      <c r="AF776" s="157">
        <f>IF('1a-Electricity'!$P$78="no","",ROUND(AD776,4))</f>
        <v>0.77200000000000002</v>
      </c>
      <c r="AG776" s="157">
        <f>IF('1a-Electricity'!$P$79="no","",ROUND(AD776,4))</f>
        <v>0.77200000000000002</v>
      </c>
      <c r="BL776" s="157">
        <f t="shared" si="36"/>
        <v>0.77100000000000057</v>
      </c>
      <c r="BM776" s="157">
        <f>IF('1b-NaturalGas'!$P$87="no","",ROUND(BL776,4))</f>
        <v>0.77100000000000002</v>
      </c>
      <c r="BN776" s="157">
        <f>IF('1b-NaturalGas'!$P$88="no","",ROUND(BL776,4))</f>
        <v>0.77100000000000002</v>
      </c>
      <c r="BO776" s="157">
        <f>IF('1b-NaturalGas'!$P$89="no","",ROUND(BL776,4))</f>
        <v>0.77100000000000002</v>
      </c>
      <c r="BP776" s="157">
        <f>IF('1b-NaturalGas'!$P$90="no","not applicable (based on previous answers)",ROUND(BL776,4))</f>
        <v>0.77100000000000002</v>
      </c>
      <c r="BQ776" s="157">
        <f>IF('1b-NaturalGas'!$P$91="no","not applicable (based on previous answers)",ROUND(BL776,4))</f>
        <v>0.77100000000000002</v>
      </c>
    </row>
    <row r="777" spans="30:69" x14ac:dyDescent="0.25">
      <c r="AD777" s="157">
        <f t="shared" si="35"/>
        <v>0.77300000000000058</v>
      </c>
      <c r="AE777" s="157">
        <f>IF('1a-Electricity'!$P$77="no","",ROUND(AD777,4))</f>
        <v>0.77300000000000002</v>
      </c>
      <c r="AF777" s="157">
        <f>IF('1a-Electricity'!$P$78="no","",ROUND(AD777,4))</f>
        <v>0.77300000000000002</v>
      </c>
      <c r="AG777" s="157">
        <f>IF('1a-Electricity'!$P$79="no","",ROUND(AD777,4))</f>
        <v>0.77300000000000002</v>
      </c>
      <c r="BL777" s="157">
        <f t="shared" si="36"/>
        <v>0.77200000000000057</v>
      </c>
      <c r="BM777" s="157">
        <f>IF('1b-NaturalGas'!$P$87="no","",ROUND(BL777,4))</f>
        <v>0.77200000000000002</v>
      </c>
      <c r="BN777" s="157">
        <f>IF('1b-NaturalGas'!$P$88="no","",ROUND(BL777,4))</f>
        <v>0.77200000000000002</v>
      </c>
      <c r="BO777" s="157">
        <f>IF('1b-NaturalGas'!$P$89="no","",ROUND(BL777,4))</f>
        <v>0.77200000000000002</v>
      </c>
      <c r="BP777" s="157">
        <f>IF('1b-NaturalGas'!$P$90="no","not applicable (based on previous answers)",ROUND(BL777,4))</f>
        <v>0.77200000000000002</v>
      </c>
      <c r="BQ777" s="157">
        <f>IF('1b-NaturalGas'!$P$91="no","not applicable (based on previous answers)",ROUND(BL777,4))</f>
        <v>0.77200000000000002</v>
      </c>
    </row>
    <row r="778" spans="30:69" x14ac:dyDescent="0.25">
      <c r="AD778" s="157">
        <f t="shared" si="35"/>
        <v>0.77400000000000058</v>
      </c>
      <c r="AE778" s="157">
        <f>IF('1a-Electricity'!$P$77="no","",ROUND(AD778,4))</f>
        <v>0.77400000000000002</v>
      </c>
      <c r="AF778" s="157">
        <f>IF('1a-Electricity'!$P$78="no","",ROUND(AD778,4))</f>
        <v>0.77400000000000002</v>
      </c>
      <c r="AG778" s="157">
        <f>IF('1a-Electricity'!$P$79="no","",ROUND(AD778,4))</f>
        <v>0.77400000000000002</v>
      </c>
      <c r="BL778" s="157">
        <f t="shared" si="36"/>
        <v>0.77300000000000058</v>
      </c>
      <c r="BM778" s="157">
        <f>IF('1b-NaturalGas'!$P$87="no","",ROUND(BL778,4))</f>
        <v>0.77300000000000002</v>
      </c>
      <c r="BN778" s="157">
        <f>IF('1b-NaturalGas'!$P$88="no","",ROUND(BL778,4))</f>
        <v>0.77300000000000002</v>
      </c>
      <c r="BO778" s="157">
        <f>IF('1b-NaturalGas'!$P$89="no","",ROUND(BL778,4))</f>
        <v>0.77300000000000002</v>
      </c>
      <c r="BP778" s="157">
        <f>IF('1b-NaturalGas'!$P$90="no","not applicable (based on previous answers)",ROUND(BL778,4))</f>
        <v>0.77300000000000002</v>
      </c>
      <c r="BQ778" s="157">
        <f>IF('1b-NaturalGas'!$P$91="no","not applicable (based on previous answers)",ROUND(BL778,4))</f>
        <v>0.77300000000000002</v>
      </c>
    </row>
    <row r="779" spans="30:69" x14ac:dyDescent="0.25">
      <c r="AD779" s="157">
        <f t="shared" si="35"/>
        <v>0.77500000000000058</v>
      </c>
      <c r="AE779" s="157">
        <f>IF('1a-Electricity'!$P$77="no","",ROUND(AD779,4))</f>
        <v>0.77500000000000002</v>
      </c>
      <c r="AF779" s="157">
        <f>IF('1a-Electricity'!$P$78="no","",ROUND(AD779,4))</f>
        <v>0.77500000000000002</v>
      </c>
      <c r="AG779" s="157">
        <f>IF('1a-Electricity'!$P$79="no","",ROUND(AD779,4))</f>
        <v>0.77500000000000002</v>
      </c>
      <c r="BL779" s="157">
        <f t="shared" si="36"/>
        <v>0.77400000000000058</v>
      </c>
      <c r="BM779" s="157">
        <f>IF('1b-NaturalGas'!$P$87="no","",ROUND(BL779,4))</f>
        <v>0.77400000000000002</v>
      </c>
      <c r="BN779" s="157">
        <f>IF('1b-NaturalGas'!$P$88="no","",ROUND(BL779,4))</f>
        <v>0.77400000000000002</v>
      </c>
      <c r="BO779" s="157">
        <f>IF('1b-NaturalGas'!$P$89="no","",ROUND(BL779,4))</f>
        <v>0.77400000000000002</v>
      </c>
      <c r="BP779" s="157">
        <f>IF('1b-NaturalGas'!$P$90="no","not applicable (based on previous answers)",ROUND(BL779,4))</f>
        <v>0.77400000000000002</v>
      </c>
      <c r="BQ779" s="157">
        <f>IF('1b-NaturalGas'!$P$91="no","not applicable (based on previous answers)",ROUND(BL779,4))</f>
        <v>0.77400000000000002</v>
      </c>
    </row>
    <row r="780" spans="30:69" x14ac:dyDescent="0.25">
      <c r="AD780" s="157">
        <f t="shared" si="35"/>
        <v>0.77600000000000058</v>
      </c>
      <c r="AE780" s="157">
        <f>IF('1a-Electricity'!$P$77="no","",ROUND(AD780,4))</f>
        <v>0.77600000000000002</v>
      </c>
      <c r="AF780" s="157">
        <f>IF('1a-Electricity'!$P$78="no","",ROUND(AD780,4))</f>
        <v>0.77600000000000002</v>
      </c>
      <c r="AG780" s="157">
        <f>IF('1a-Electricity'!$P$79="no","",ROUND(AD780,4))</f>
        <v>0.77600000000000002</v>
      </c>
      <c r="BL780" s="157">
        <f t="shared" si="36"/>
        <v>0.77500000000000058</v>
      </c>
      <c r="BM780" s="157">
        <f>IF('1b-NaturalGas'!$P$87="no","",ROUND(BL780,4))</f>
        <v>0.77500000000000002</v>
      </c>
      <c r="BN780" s="157">
        <f>IF('1b-NaturalGas'!$P$88="no","",ROUND(BL780,4))</f>
        <v>0.77500000000000002</v>
      </c>
      <c r="BO780" s="157">
        <f>IF('1b-NaturalGas'!$P$89="no","",ROUND(BL780,4))</f>
        <v>0.77500000000000002</v>
      </c>
      <c r="BP780" s="157">
        <f>IF('1b-NaturalGas'!$P$90="no","not applicable (based on previous answers)",ROUND(BL780,4))</f>
        <v>0.77500000000000002</v>
      </c>
      <c r="BQ780" s="157">
        <f>IF('1b-NaturalGas'!$P$91="no","not applicable (based on previous answers)",ROUND(BL780,4))</f>
        <v>0.77500000000000002</v>
      </c>
    </row>
    <row r="781" spans="30:69" x14ac:dyDescent="0.25">
      <c r="AD781" s="157">
        <f t="shared" si="35"/>
        <v>0.77700000000000058</v>
      </c>
      <c r="AE781" s="157">
        <f>IF('1a-Electricity'!$P$77="no","",ROUND(AD781,4))</f>
        <v>0.77700000000000002</v>
      </c>
      <c r="AF781" s="157">
        <f>IF('1a-Electricity'!$P$78="no","",ROUND(AD781,4))</f>
        <v>0.77700000000000002</v>
      </c>
      <c r="AG781" s="157">
        <f>IF('1a-Electricity'!$P$79="no","",ROUND(AD781,4))</f>
        <v>0.77700000000000002</v>
      </c>
      <c r="BL781" s="157">
        <f t="shared" si="36"/>
        <v>0.77600000000000058</v>
      </c>
      <c r="BM781" s="157">
        <f>IF('1b-NaturalGas'!$P$87="no","",ROUND(BL781,4))</f>
        <v>0.77600000000000002</v>
      </c>
      <c r="BN781" s="157">
        <f>IF('1b-NaturalGas'!$P$88="no","",ROUND(BL781,4))</f>
        <v>0.77600000000000002</v>
      </c>
      <c r="BO781" s="157">
        <f>IF('1b-NaturalGas'!$P$89="no","",ROUND(BL781,4))</f>
        <v>0.77600000000000002</v>
      </c>
      <c r="BP781" s="157">
        <f>IF('1b-NaturalGas'!$P$90="no","not applicable (based on previous answers)",ROUND(BL781,4))</f>
        <v>0.77600000000000002</v>
      </c>
      <c r="BQ781" s="157">
        <f>IF('1b-NaturalGas'!$P$91="no","not applicable (based on previous answers)",ROUND(BL781,4))</f>
        <v>0.77600000000000002</v>
      </c>
    </row>
    <row r="782" spans="30:69" x14ac:dyDescent="0.25">
      <c r="AD782" s="157">
        <f t="shared" si="35"/>
        <v>0.77800000000000058</v>
      </c>
      <c r="AE782" s="157">
        <f>IF('1a-Electricity'!$P$77="no","",ROUND(AD782,4))</f>
        <v>0.77800000000000002</v>
      </c>
      <c r="AF782" s="157">
        <f>IF('1a-Electricity'!$P$78="no","",ROUND(AD782,4))</f>
        <v>0.77800000000000002</v>
      </c>
      <c r="AG782" s="157">
        <f>IF('1a-Electricity'!$P$79="no","",ROUND(AD782,4))</f>
        <v>0.77800000000000002</v>
      </c>
      <c r="BL782" s="157">
        <f t="shared" si="36"/>
        <v>0.77700000000000058</v>
      </c>
      <c r="BM782" s="157">
        <f>IF('1b-NaturalGas'!$P$87="no","",ROUND(BL782,4))</f>
        <v>0.77700000000000002</v>
      </c>
      <c r="BN782" s="157">
        <f>IF('1b-NaturalGas'!$P$88="no","",ROUND(BL782,4))</f>
        <v>0.77700000000000002</v>
      </c>
      <c r="BO782" s="157">
        <f>IF('1b-NaturalGas'!$P$89="no","",ROUND(BL782,4))</f>
        <v>0.77700000000000002</v>
      </c>
      <c r="BP782" s="157">
        <f>IF('1b-NaturalGas'!$P$90="no","not applicable (based on previous answers)",ROUND(BL782,4))</f>
        <v>0.77700000000000002</v>
      </c>
      <c r="BQ782" s="157">
        <f>IF('1b-NaturalGas'!$P$91="no","not applicable (based on previous answers)",ROUND(BL782,4))</f>
        <v>0.77700000000000002</v>
      </c>
    </row>
    <row r="783" spans="30:69" x14ac:dyDescent="0.25">
      <c r="AD783" s="157">
        <f t="shared" si="35"/>
        <v>0.77900000000000058</v>
      </c>
      <c r="AE783" s="157">
        <f>IF('1a-Electricity'!$P$77="no","",ROUND(AD783,4))</f>
        <v>0.77900000000000003</v>
      </c>
      <c r="AF783" s="157">
        <f>IF('1a-Electricity'!$P$78="no","",ROUND(AD783,4))</f>
        <v>0.77900000000000003</v>
      </c>
      <c r="AG783" s="157">
        <f>IF('1a-Electricity'!$P$79="no","",ROUND(AD783,4))</f>
        <v>0.77900000000000003</v>
      </c>
      <c r="BL783" s="157">
        <f t="shared" si="36"/>
        <v>0.77800000000000058</v>
      </c>
      <c r="BM783" s="157">
        <f>IF('1b-NaturalGas'!$P$87="no","",ROUND(BL783,4))</f>
        <v>0.77800000000000002</v>
      </c>
      <c r="BN783" s="157">
        <f>IF('1b-NaturalGas'!$P$88="no","",ROUND(BL783,4))</f>
        <v>0.77800000000000002</v>
      </c>
      <c r="BO783" s="157">
        <f>IF('1b-NaturalGas'!$P$89="no","",ROUND(BL783,4))</f>
        <v>0.77800000000000002</v>
      </c>
      <c r="BP783" s="157">
        <f>IF('1b-NaturalGas'!$P$90="no","not applicable (based on previous answers)",ROUND(BL783,4))</f>
        <v>0.77800000000000002</v>
      </c>
      <c r="BQ783" s="157">
        <f>IF('1b-NaturalGas'!$P$91="no","not applicable (based on previous answers)",ROUND(BL783,4))</f>
        <v>0.77800000000000002</v>
      </c>
    </row>
    <row r="784" spans="30:69" x14ac:dyDescent="0.25">
      <c r="AD784" s="157">
        <f t="shared" si="35"/>
        <v>0.78000000000000058</v>
      </c>
      <c r="AE784" s="157">
        <f>IF('1a-Electricity'!$P$77="no","",ROUND(AD784,4))</f>
        <v>0.78</v>
      </c>
      <c r="AF784" s="157">
        <f>IF('1a-Electricity'!$P$78="no","",ROUND(AD784,4))</f>
        <v>0.78</v>
      </c>
      <c r="AG784" s="157">
        <f>IF('1a-Electricity'!$P$79="no","",ROUND(AD784,4))</f>
        <v>0.78</v>
      </c>
      <c r="BL784" s="157">
        <f t="shared" si="36"/>
        <v>0.77900000000000058</v>
      </c>
      <c r="BM784" s="157">
        <f>IF('1b-NaturalGas'!$P$87="no","",ROUND(BL784,4))</f>
        <v>0.77900000000000003</v>
      </c>
      <c r="BN784" s="157">
        <f>IF('1b-NaturalGas'!$P$88="no","",ROUND(BL784,4))</f>
        <v>0.77900000000000003</v>
      </c>
      <c r="BO784" s="157">
        <f>IF('1b-NaturalGas'!$P$89="no","",ROUND(BL784,4))</f>
        <v>0.77900000000000003</v>
      </c>
      <c r="BP784" s="157">
        <f>IF('1b-NaturalGas'!$P$90="no","not applicable (based on previous answers)",ROUND(BL784,4))</f>
        <v>0.77900000000000003</v>
      </c>
      <c r="BQ784" s="157">
        <f>IF('1b-NaturalGas'!$P$91="no","not applicable (based on previous answers)",ROUND(BL784,4))</f>
        <v>0.77900000000000003</v>
      </c>
    </row>
    <row r="785" spans="30:69" x14ac:dyDescent="0.25">
      <c r="AD785" s="157">
        <f t="shared" si="35"/>
        <v>0.78100000000000058</v>
      </c>
      <c r="AE785" s="157">
        <f>IF('1a-Electricity'!$P$77="no","",ROUND(AD785,4))</f>
        <v>0.78100000000000003</v>
      </c>
      <c r="AF785" s="157">
        <f>IF('1a-Electricity'!$P$78="no","",ROUND(AD785,4))</f>
        <v>0.78100000000000003</v>
      </c>
      <c r="AG785" s="157">
        <f>IF('1a-Electricity'!$P$79="no","",ROUND(AD785,4))</f>
        <v>0.78100000000000003</v>
      </c>
      <c r="BL785" s="157">
        <f t="shared" si="36"/>
        <v>0.78000000000000058</v>
      </c>
      <c r="BM785" s="157">
        <f>IF('1b-NaturalGas'!$P$87="no","",ROUND(BL785,4))</f>
        <v>0.78</v>
      </c>
      <c r="BN785" s="157">
        <f>IF('1b-NaturalGas'!$P$88="no","",ROUND(BL785,4))</f>
        <v>0.78</v>
      </c>
      <c r="BO785" s="157">
        <f>IF('1b-NaturalGas'!$P$89="no","",ROUND(BL785,4))</f>
        <v>0.78</v>
      </c>
      <c r="BP785" s="157">
        <f>IF('1b-NaturalGas'!$P$90="no","not applicable (based on previous answers)",ROUND(BL785,4))</f>
        <v>0.78</v>
      </c>
      <c r="BQ785" s="157">
        <f>IF('1b-NaturalGas'!$P$91="no","not applicable (based on previous answers)",ROUND(BL785,4))</f>
        <v>0.78</v>
      </c>
    </row>
    <row r="786" spans="30:69" x14ac:dyDescent="0.25">
      <c r="AD786" s="157">
        <f t="shared" si="35"/>
        <v>0.78200000000000058</v>
      </c>
      <c r="AE786" s="157">
        <f>IF('1a-Electricity'!$P$77="no","",ROUND(AD786,4))</f>
        <v>0.78200000000000003</v>
      </c>
      <c r="AF786" s="157">
        <f>IF('1a-Electricity'!$P$78="no","",ROUND(AD786,4))</f>
        <v>0.78200000000000003</v>
      </c>
      <c r="AG786" s="157">
        <f>IF('1a-Electricity'!$P$79="no","",ROUND(AD786,4))</f>
        <v>0.78200000000000003</v>
      </c>
      <c r="BL786" s="157">
        <f t="shared" si="36"/>
        <v>0.78100000000000058</v>
      </c>
      <c r="BM786" s="157">
        <f>IF('1b-NaturalGas'!$P$87="no","",ROUND(BL786,4))</f>
        <v>0.78100000000000003</v>
      </c>
      <c r="BN786" s="157">
        <f>IF('1b-NaturalGas'!$P$88="no","",ROUND(BL786,4))</f>
        <v>0.78100000000000003</v>
      </c>
      <c r="BO786" s="157">
        <f>IF('1b-NaturalGas'!$P$89="no","",ROUND(BL786,4))</f>
        <v>0.78100000000000003</v>
      </c>
      <c r="BP786" s="157">
        <f>IF('1b-NaturalGas'!$P$90="no","not applicable (based on previous answers)",ROUND(BL786,4))</f>
        <v>0.78100000000000003</v>
      </c>
      <c r="BQ786" s="157">
        <f>IF('1b-NaturalGas'!$P$91="no","not applicable (based on previous answers)",ROUND(BL786,4))</f>
        <v>0.78100000000000003</v>
      </c>
    </row>
    <row r="787" spans="30:69" x14ac:dyDescent="0.25">
      <c r="AD787" s="157">
        <f t="shared" si="35"/>
        <v>0.78300000000000058</v>
      </c>
      <c r="AE787" s="157">
        <f>IF('1a-Electricity'!$P$77="no","",ROUND(AD787,4))</f>
        <v>0.78300000000000003</v>
      </c>
      <c r="AF787" s="157">
        <f>IF('1a-Electricity'!$P$78="no","",ROUND(AD787,4))</f>
        <v>0.78300000000000003</v>
      </c>
      <c r="AG787" s="157">
        <f>IF('1a-Electricity'!$P$79="no","",ROUND(AD787,4))</f>
        <v>0.78300000000000003</v>
      </c>
      <c r="BL787" s="157">
        <f t="shared" si="36"/>
        <v>0.78200000000000058</v>
      </c>
      <c r="BM787" s="157">
        <f>IF('1b-NaturalGas'!$P$87="no","",ROUND(BL787,4))</f>
        <v>0.78200000000000003</v>
      </c>
      <c r="BN787" s="157">
        <f>IF('1b-NaturalGas'!$P$88="no","",ROUND(BL787,4))</f>
        <v>0.78200000000000003</v>
      </c>
      <c r="BO787" s="157">
        <f>IF('1b-NaturalGas'!$P$89="no","",ROUND(BL787,4))</f>
        <v>0.78200000000000003</v>
      </c>
      <c r="BP787" s="157">
        <f>IF('1b-NaturalGas'!$P$90="no","not applicable (based on previous answers)",ROUND(BL787,4))</f>
        <v>0.78200000000000003</v>
      </c>
      <c r="BQ787" s="157">
        <f>IF('1b-NaturalGas'!$P$91="no","not applicable (based on previous answers)",ROUND(BL787,4))</f>
        <v>0.78200000000000003</v>
      </c>
    </row>
    <row r="788" spans="30:69" x14ac:dyDescent="0.25">
      <c r="AD788" s="157">
        <f t="shared" si="35"/>
        <v>0.78400000000000059</v>
      </c>
      <c r="AE788" s="157">
        <f>IF('1a-Electricity'!$P$77="no","",ROUND(AD788,4))</f>
        <v>0.78400000000000003</v>
      </c>
      <c r="AF788" s="157">
        <f>IF('1a-Electricity'!$P$78="no","",ROUND(AD788,4))</f>
        <v>0.78400000000000003</v>
      </c>
      <c r="AG788" s="157">
        <f>IF('1a-Electricity'!$P$79="no","",ROUND(AD788,4))</f>
        <v>0.78400000000000003</v>
      </c>
      <c r="BL788" s="157">
        <f t="shared" si="36"/>
        <v>0.78300000000000058</v>
      </c>
      <c r="BM788" s="157">
        <f>IF('1b-NaturalGas'!$P$87="no","",ROUND(BL788,4))</f>
        <v>0.78300000000000003</v>
      </c>
      <c r="BN788" s="157">
        <f>IF('1b-NaturalGas'!$P$88="no","",ROUND(BL788,4))</f>
        <v>0.78300000000000003</v>
      </c>
      <c r="BO788" s="157">
        <f>IF('1b-NaturalGas'!$P$89="no","",ROUND(BL788,4))</f>
        <v>0.78300000000000003</v>
      </c>
      <c r="BP788" s="157">
        <f>IF('1b-NaturalGas'!$P$90="no","not applicable (based on previous answers)",ROUND(BL788,4))</f>
        <v>0.78300000000000003</v>
      </c>
      <c r="BQ788" s="157">
        <f>IF('1b-NaturalGas'!$P$91="no","not applicable (based on previous answers)",ROUND(BL788,4))</f>
        <v>0.78300000000000003</v>
      </c>
    </row>
    <row r="789" spans="30:69" x14ac:dyDescent="0.25">
      <c r="AD789" s="157">
        <f t="shared" si="35"/>
        <v>0.78500000000000059</v>
      </c>
      <c r="AE789" s="157">
        <f>IF('1a-Electricity'!$P$77="no","",ROUND(AD789,4))</f>
        <v>0.78500000000000003</v>
      </c>
      <c r="AF789" s="157">
        <f>IF('1a-Electricity'!$P$78="no","",ROUND(AD789,4))</f>
        <v>0.78500000000000003</v>
      </c>
      <c r="AG789" s="157">
        <f>IF('1a-Electricity'!$P$79="no","",ROUND(AD789,4))</f>
        <v>0.78500000000000003</v>
      </c>
      <c r="BL789" s="157">
        <f t="shared" si="36"/>
        <v>0.78400000000000059</v>
      </c>
      <c r="BM789" s="157">
        <f>IF('1b-NaturalGas'!$P$87="no","",ROUND(BL789,4))</f>
        <v>0.78400000000000003</v>
      </c>
      <c r="BN789" s="157">
        <f>IF('1b-NaturalGas'!$P$88="no","",ROUND(BL789,4))</f>
        <v>0.78400000000000003</v>
      </c>
      <c r="BO789" s="157">
        <f>IF('1b-NaturalGas'!$P$89="no","",ROUND(BL789,4))</f>
        <v>0.78400000000000003</v>
      </c>
      <c r="BP789" s="157">
        <f>IF('1b-NaturalGas'!$P$90="no","not applicable (based on previous answers)",ROUND(BL789,4))</f>
        <v>0.78400000000000003</v>
      </c>
      <c r="BQ789" s="157">
        <f>IF('1b-NaturalGas'!$P$91="no","not applicable (based on previous answers)",ROUND(BL789,4))</f>
        <v>0.78400000000000003</v>
      </c>
    </row>
    <row r="790" spans="30:69" x14ac:dyDescent="0.25">
      <c r="AD790" s="157">
        <f t="shared" si="35"/>
        <v>0.78600000000000059</v>
      </c>
      <c r="AE790" s="157">
        <f>IF('1a-Electricity'!$P$77="no","",ROUND(AD790,4))</f>
        <v>0.78600000000000003</v>
      </c>
      <c r="AF790" s="157">
        <f>IF('1a-Electricity'!$P$78="no","",ROUND(AD790,4))</f>
        <v>0.78600000000000003</v>
      </c>
      <c r="AG790" s="157">
        <f>IF('1a-Electricity'!$P$79="no","",ROUND(AD790,4))</f>
        <v>0.78600000000000003</v>
      </c>
      <c r="BL790" s="157">
        <f t="shared" si="36"/>
        <v>0.78500000000000059</v>
      </c>
      <c r="BM790" s="157">
        <f>IF('1b-NaturalGas'!$P$87="no","",ROUND(BL790,4))</f>
        <v>0.78500000000000003</v>
      </c>
      <c r="BN790" s="157">
        <f>IF('1b-NaturalGas'!$P$88="no","",ROUND(BL790,4))</f>
        <v>0.78500000000000003</v>
      </c>
      <c r="BO790" s="157">
        <f>IF('1b-NaturalGas'!$P$89="no","",ROUND(BL790,4))</f>
        <v>0.78500000000000003</v>
      </c>
      <c r="BP790" s="157">
        <f>IF('1b-NaturalGas'!$P$90="no","not applicable (based on previous answers)",ROUND(BL790,4))</f>
        <v>0.78500000000000003</v>
      </c>
      <c r="BQ790" s="157">
        <f>IF('1b-NaturalGas'!$P$91="no","not applicable (based on previous answers)",ROUND(BL790,4))</f>
        <v>0.78500000000000003</v>
      </c>
    </row>
    <row r="791" spans="30:69" x14ac:dyDescent="0.25">
      <c r="AD791" s="157">
        <f t="shared" si="35"/>
        <v>0.78700000000000059</v>
      </c>
      <c r="AE791" s="157">
        <f>IF('1a-Electricity'!$P$77="no","",ROUND(AD791,4))</f>
        <v>0.78700000000000003</v>
      </c>
      <c r="AF791" s="157">
        <f>IF('1a-Electricity'!$P$78="no","",ROUND(AD791,4))</f>
        <v>0.78700000000000003</v>
      </c>
      <c r="AG791" s="157">
        <f>IF('1a-Electricity'!$P$79="no","",ROUND(AD791,4))</f>
        <v>0.78700000000000003</v>
      </c>
      <c r="BL791" s="157">
        <f t="shared" si="36"/>
        <v>0.78600000000000059</v>
      </c>
      <c r="BM791" s="157">
        <f>IF('1b-NaturalGas'!$P$87="no","",ROUND(BL791,4))</f>
        <v>0.78600000000000003</v>
      </c>
      <c r="BN791" s="157">
        <f>IF('1b-NaturalGas'!$P$88="no","",ROUND(BL791,4))</f>
        <v>0.78600000000000003</v>
      </c>
      <c r="BO791" s="157">
        <f>IF('1b-NaturalGas'!$P$89="no","",ROUND(BL791,4))</f>
        <v>0.78600000000000003</v>
      </c>
      <c r="BP791" s="157">
        <f>IF('1b-NaturalGas'!$P$90="no","not applicable (based on previous answers)",ROUND(BL791,4))</f>
        <v>0.78600000000000003</v>
      </c>
      <c r="BQ791" s="157">
        <f>IF('1b-NaturalGas'!$P$91="no","not applicable (based on previous answers)",ROUND(BL791,4))</f>
        <v>0.78600000000000003</v>
      </c>
    </row>
    <row r="792" spans="30:69" x14ac:dyDescent="0.25">
      <c r="AD792" s="157">
        <f t="shared" si="35"/>
        <v>0.78800000000000059</v>
      </c>
      <c r="AE792" s="157">
        <f>IF('1a-Electricity'!$P$77="no","",ROUND(AD792,4))</f>
        <v>0.78800000000000003</v>
      </c>
      <c r="AF792" s="157">
        <f>IF('1a-Electricity'!$P$78="no","",ROUND(AD792,4))</f>
        <v>0.78800000000000003</v>
      </c>
      <c r="AG792" s="157">
        <f>IF('1a-Electricity'!$P$79="no","",ROUND(AD792,4))</f>
        <v>0.78800000000000003</v>
      </c>
      <c r="BL792" s="157">
        <f t="shared" si="36"/>
        <v>0.78700000000000059</v>
      </c>
      <c r="BM792" s="157">
        <f>IF('1b-NaturalGas'!$P$87="no","",ROUND(BL792,4))</f>
        <v>0.78700000000000003</v>
      </c>
      <c r="BN792" s="157">
        <f>IF('1b-NaturalGas'!$P$88="no","",ROUND(BL792,4))</f>
        <v>0.78700000000000003</v>
      </c>
      <c r="BO792" s="157">
        <f>IF('1b-NaturalGas'!$P$89="no","",ROUND(BL792,4))</f>
        <v>0.78700000000000003</v>
      </c>
      <c r="BP792" s="157">
        <f>IF('1b-NaturalGas'!$P$90="no","not applicable (based on previous answers)",ROUND(BL792,4))</f>
        <v>0.78700000000000003</v>
      </c>
      <c r="BQ792" s="157">
        <f>IF('1b-NaturalGas'!$P$91="no","not applicable (based on previous answers)",ROUND(BL792,4))</f>
        <v>0.78700000000000003</v>
      </c>
    </row>
    <row r="793" spans="30:69" x14ac:dyDescent="0.25">
      <c r="AD793" s="157">
        <f t="shared" si="35"/>
        <v>0.78900000000000059</v>
      </c>
      <c r="AE793" s="157">
        <f>IF('1a-Electricity'!$P$77="no","",ROUND(AD793,4))</f>
        <v>0.78900000000000003</v>
      </c>
      <c r="AF793" s="157">
        <f>IF('1a-Electricity'!$P$78="no","",ROUND(AD793,4))</f>
        <v>0.78900000000000003</v>
      </c>
      <c r="AG793" s="157">
        <f>IF('1a-Electricity'!$P$79="no","",ROUND(AD793,4))</f>
        <v>0.78900000000000003</v>
      </c>
      <c r="BL793" s="157">
        <f t="shared" si="36"/>
        <v>0.78800000000000059</v>
      </c>
      <c r="BM793" s="157">
        <f>IF('1b-NaturalGas'!$P$87="no","",ROUND(BL793,4))</f>
        <v>0.78800000000000003</v>
      </c>
      <c r="BN793" s="157">
        <f>IF('1b-NaturalGas'!$P$88="no","",ROUND(BL793,4))</f>
        <v>0.78800000000000003</v>
      </c>
      <c r="BO793" s="157">
        <f>IF('1b-NaturalGas'!$P$89="no","",ROUND(BL793,4))</f>
        <v>0.78800000000000003</v>
      </c>
      <c r="BP793" s="157">
        <f>IF('1b-NaturalGas'!$P$90="no","not applicable (based on previous answers)",ROUND(BL793,4))</f>
        <v>0.78800000000000003</v>
      </c>
      <c r="BQ793" s="157">
        <f>IF('1b-NaturalGas'!$P$91="no","not applicable (based on previous answers)",ROUND(BL793,4))</f>
        <v>0.78800000000000003</v>
      </c>
    </row>
    <row r="794" spans="30:69" x14ac:dyDescent="0.25">
      <c r="AD794" s="157">
        <f t="shared" si="35"/>
        <v>0.79000000000000059</v>
      </c>
      <c r="AE794" s="157">
        <f>IF('1a-Electricity'!$P$77="no","",ROUND(AD794,4))</f>
        <v>0.79</v>
      </c>
      <c r="AF794" s="157">
        <f>IF('1a-Electricity'!$P$78="no","",ROUND(AD794,4))</f>
        <v>0.79</v>
      </c>
      <c r="AG794" s="157">
        <f>IF('1a-Electricity'!$P$79="no","",ROUND(AD794,4))</f>
        <v>0.79</v>
      </c>
      <c r="BL794" s="157">
        <f t="shared" si="36"/>
        <v>0.78900000000000059</v>
      </c>
      <c r="BM794" s="157">
        <f>IF('1b-NaturalGas'!$P$87="no","",ROUND(BL794,4))</f>
        <v>0.78900000000000003</v>
      </c>
      <c r="BN794" s="157">
        <f>IF('1b-NaturalGas'!$P$88="no","",ROUND(BL794,4))</f>
        <v>0.78900000000000003</v>
      </c>
      <c r="BO794" s="157">
        <f>IF('1b-NaturalGas'!$P$89="no","",ROUND(BL794,4))</f>
        <v>0.78900000000000003</v>
      </c>
      <c r="BP794" s="157">
        <f>IF('1b-NaturalGas'!$P$90="no","not applicable (based on previous answers)",ROUND(BL794,4))</f>
        <v>0.78900000000000003</v>
      </c>
      <c r="BQ794" s="157">
        <f>IF('1b-NaturalGas'!$P$91="no","not applicable (based on previous answers)",ROUND(BL794,4))</f>
        <v>0.78900000000000003</v>
      </c>
    </row>
    <row r="795" spans="30:69" x14ac:dyDescent="0.25">
      <c r="AD795" s="157">
        <f t="shared" si="35"/>
        <v>0.79100000000000059</v>
      </c>
      <c r="AE795" s="157">
        <f>IF('1a-Electricity'!$P$77="no","",ROUND(AD795,4))</f>
        <v>0.79100000000000004</v>
      </c>
      <c r="AF795" s="157">
        <f>IF('1a-Electricity'!$P$78="no","",ROUND(AD795,4))</f>
        <v>0.79100000000000004</v>
      </c>
      <c r="AG795" s="157">
        <f>IF('1a-Electricity'!$P$79="no","",ROUND(AD795,4))</f>
        <v>0.79100000000000004</v>
      </c>
      <c r="BL795" s="157">
        <f t="shared" si="36"/>
        <v>0.79000000000000059</v>
      </c>
      <c r="BM795" s="157">
        <f>IF('1b-NaturalGas'!$P$87="no","",ROUND(BL795,4))</f>
        <v>0.79</v>
      </c>
      <c r="BN795" s="157">
        <f>IF('1b-NaturalGas'!$P$88="no","",ROUND(BL795,4))</f>
        <v>0.79</v>
      </c>
      <c r="BO795" s="157">
        <f>IF('1b-NaturalGas'!$P$89="no","",ROUND(BL795,4))</f>
        <v>0.79</v>
      </c>
      <c r="BP795" s="157">
        <f>IF('1b-NaturalGas'!$P$90="no","not applicable (based on previous answers)",ROUND(BL795,4))</f>
        <v>0.79</v>
      </c>
      <c r="BQ795" s="157">
        <f>IF('1b-NaturalGas'!$P$91="no","not applicable (based on previous answers)",ROUND(BL795,4))</f>
        <v>0.79</v>
      </c>
    </row>
    <row r="796" spans="30:69" x14ac:dyDescent="0.25">
      <c r="AD796" s="157">
        <f t="shared" si="35"/>
        <v>0.79200000000000059</v>
      </c>
      <c r="AE796" s="157">
        <f>IF('1a-Electricity'!$P$77="no","",ROUND(AD796,4))</f>
        <v>0.79200000000000004</v>
      </c>
      <c r="AF796" s="157">
        <f>IF('1a-Electricity'!$P$78="no","",ROUND(AD796,4))</f>
        <v>0.79200000000000004</v>
      </c>
      <c r="AG796" s="157">
        <f>IF('1a-Electricity'!$P$79="no","",ROUND(AD796,4))</f>
        <v>0.79200000000000004</v>
      </c>
      <c r="BL796" s="157">
        <f t="shared" si="36"/>
        <v>0.79100000000000059</v>
      </c>
      <c r="BM796" s="157">
        <f>IF('1b-NaturalGas'!$P$87="no","",ROUND(BL796,4))</f>
        <v>0.79100000000000004</v>
      </c>
      <c r="BN796" s="157">
        <f>IF('1b-NaturalGas'!$P$88="no","",ROUND(BL796,4))</f>
        <v>0.79100000000000004</v>
      </c>
      <c r="BO796" s="157">
        <f>IF('1b-NaturalGas'!$P$89="no","",ROUND(BL796,4))</f>
        <v>0.79100000000000004</v>
      </c>
      <c r="BP796" s="157">
        <f>IF('1b-NaturalGas'!$P$90="no","not applicable (based on previous answers)",ROUND(BL796,4))</f>
        <v>0.79100000000000004</v>
      </c>
      <c r="BQ796" s="157">
        <f>IF('1b-NaturalGas'!$P$91="no","not applicable (based on previous answers)",ROUND(BL796,4))</f>
        <v>0.79100000000000004</v>
      </c>
    </row>
    <row r="797" spans="30:69" x14ac:dyDescent="0.25">
      <c r="AD797" s="157">
        <f t="shared" si="35"/>
        <v>0.79300000000000059</v>
      </c>
      <c r="AE797" s="157">
        <f>IF('1a-Electricity'!$P$77="no","",ROUND(AD797,4))</f>
        <v>0.79300000000000004</v>
      </c>
      <c r="AF797" s="157">
        <f>IF('1a-Electricity'!$P$78="no","",ROUND(AD797,4))</f>
        <v>0.79300000000000004</v>
      </c>
      <c r="AG797" s="157">
        <f>IF('1a-Electricity'!$P$79="no","",ROUND(AD797,4))</f>
        <v>0.79300000000000004</v>
      </c>
      <c r="BL797" s="157">
        <f t="shared" si="36"/>
        <v>0.79200000000000059</v>
      </c>
      <c r="BM797" s="157">
        <f>IF('1b-NaturalGas'!$P$87="no","",ROUND(BL797,4))</f>
        <v>0.79200000000000004</v>
      </c>
      <c r="BN797" s="157">
        <f>IF('1b-NaturalGas'!$P$88="no","",ROUND(BL797,4))</f>
        <v>0.79200000000000004</v>
      </c>
      <c r="BO797" s="157">
        <f>IF('1b-NaturalGas'!$P$89="no","",ROUND(BL797,4))</f>
        <v>0.79200000000000004</v>
      </c>
      <c r="BP797" s="157">
        <f>IF('1b-NaturalGas'!$P$90="no","not applicable (based on previous answers)",ROUND(BL797,4))</f>
        <v>0.79200000000000004</v>
      </c>
      <c r="BQ797" s="157">
        <f>IF('1b-NaturalGas'!$P$91="no","not applicable (based on previous answers)",ROUND(BL797,4))</f>
        <v>0.79200000000000004</v>
      </c>
    </row>
    <row r="798" spans="30:69" x14ac:dyDescent="0.25">
      <c r="AD798" s="157">
        <f t="shared" si="35"/>
        <v>0.79400000000000059</v>
      </c>
      <c r="AE798" s="157">
        <f>IF('1a-Electricity'!$P$77="no","",ROUND(AD798,4))</f>
        <v>0.79400000000000004</v>
      </c>
      <c r="AF798" s="157">
        <f>IF('1a-Electricity'!$P$78="no","",ROUND(AD798,4))</f>
        <v>0.79400000000000004</v>
      </c>
      <c r="AG798" s="157">
        <f>IF('1a-Electricity'!$P$79="no","",ROUND(AD798,4))</f>
        <v>0.79400000000000004</v>
      </c>
      <c r="BL798" s="157">
        <f t="shared" si="36"/>
        <v>0.79300000000000059</v>
      </c>
      <c r="BM798" s="157">
        <f>IF('1b-NaturalGas'!$P$87="no","",ROUND(BL798,4))</f>
        <v>0.79300000000000004</v>
      </c>
      <c r="BN798" s="157">
        <f>IF('1b-NaturalGas'!$P$88="no","",ROUND(BL798,4))</f>
        <v>0.79300000000000004</v>
      </c>
      <c r="BO798" s="157">
        <f>IF('1b-NaturalGas'!$P$89="no","",ROUND(BL798,4))</f>
        <v>0.79300000000000004</v>
      </c>
      <c r="BP798" s="157">
        <f>IF('1b-NaturalGas'!$P$90="no","not applicable (based on previous answers)",ROUND(BL798,4))</f>
        <v>0.79300000000000004</v>
      </c>
      <c r="BQ798" s="157">
        <f>IF('1b-NaturalGas'!$P$91="no","not applicable (based on previous answers)",ROUND(BL798,4))</f>
        <v>0.79300000000000004</v>
      </c>
    </row>
    <row r="799" spans="30:69" x14ac:dyDescent="0.25">
      <c r="AD799" s="157">
        <f t="shared" si="35"/>
        <v>0.7950000000000006</v>
      </c>
      <c r="AE799" s="157">
        <f>IF('1a-Electricity'!$P$77="no","",ROUND(AD799,4))</f>
        <v>0.79500000000000004</v>
      </c>
      <c r="AF799" s="157">
        <f>IF('1a-Electricity'!$P$78="no","",ROUND(AD799,4))</f>
        <v>0.79500000000000004</v>
      </c>
      <c r="AG799" s="157">
        <f>IF('1a-Electricity'!$P$79="no","",ROUND(AD799,4))</f>
        <v>0.79500000000000004</v>
      </c>
      <c r="BL799" s="157">
        <f t="shared" si="36"/>
        <v>0.79400000000000059</v>
      </c>
      <c r="BM799" s="157">
        <f>IF('1b-NaturalGas'!$P$87="no","",ROUND(BL799,4))</f>
        <v>0.79400000000000004</v>
      </c>
      <c r="BN799" s="157">
        <f>IF('1b-NaturalGas'!$P$88="no","",ROUND(BL799,4))</f>
        <v>0.79400000000000004</v>
      </c>
      <c r="BO799" s="157">
        <f>IF('1b-NaturalGas'!$P$89="no","",ROUND(BL799,4))</f>
        <v>0.79400000000000004</v>
      </c>
      <c r="BP799" s="157">
        <f>IF('1b-NaturalGas'!$P$90="no","not applicable (based on previous answers)",ROUND(BL799,4))</f>
        <v>0.79400000000000004</v>
      </c>
      <c r="BQ799" s="157">
        <f>IF('1b-NaturalGas'!$P$91="no","not applicable (based on previous answers)",ROUND(BL799,4))</f>
        <v>0.79400000000000004</v>
      </c>
    </row>
    <row r="800" spans="30:69" x14ac:dyDescent="0.25">
      <c r="AD800" s="157">
        <f t="shared" si="35"/>
        <v>0.7960000000000006</v>
      </c>
      <c r="AE800" s="157">
        <f>IF('1a-Electricity'!$P$77="no","",ROUND(AD800,4))</f>
        <v>0.79600000000000004</v>
      </c>
      <c r="AF800" s="157">
        <f>IF('1a-Electricity'!$P$78="no","",ROUND(AD800,4))</f>
        <v>0.79600000000000004</v>
      </c>
      <c r="AG800" s="157">
        <f>IF('1a-Electricity'!$P$79="no","",ROUND(AD800,4))</f>
        <v>0.79600000000000004</v>
      </c>
      <c r="BL800" s="157">
        <f t="shared" si="36"/>
        <v>0.7950000000000006</v>
      </c>
      <c r="BM800" s="157">
        <f>IF('1b-NaturalGas'!$P$87="no","",ROUND(BL800,4))</f>
        <v>0.79500000000000004</v>
      </c>
      <c r="BN800" s="157">
        <f>IF('1b-NaturalGas'!$P$88="no","",ROUND(BL800,4))</f>
        <v>0.79500000000000004</v>
      </c>
      <c r="BO800" s="157">
        <f>IF('1b-NaturalGas'!$P$89="no","",ROUND(BL800,4))</f>
        <v>0.79500000000000004</v>
      </c>
      <c r="BP800" s="157">
        <f>IF('1b-NaturalGas'!$P$90="no","not applicable (based on previous answers)",ROUND(BL800,4))</f>
        <v>0.79500000000000004</v>
      </c>
      <c r="BQ800" s="157">
        <f>IF('1b-NaturalGas'!$P$91="no","not applicable (based on previous answers)",ROUND(BL800,4))</f>
        <v>0.79500000000000004</v>
      </c>
    </row>
    <row r="801" spans="30:69" x14ac:dyDescent="0.25">
      <c r="AD801" s="157">
        <f t="shared" si="35"/>
        <v>0.7970000000000006</v>
      </c>
      <c r="AE801" s="157">
        <f>IF('1a-Electricity'!$P$77="no","",ROUND(AD801,4))</f>
        <v>0.79700000000000004</v>
      </c>
      <c r="AF801" s="157">
        <f>IF('1a-Electricity'!$P$78="no","",ROUND(AD801,4))</f>
        <v>0.79700000000000004</v>
      </c>
      <c r="AG801" s="157">
        <f>IF('1a-Electricity'!$P$79="no","",ROUND(AD801,4))</f>
        <v>0.79700000000000004</v>
      </c>
      <c r="BL801" s="157">
        <f t="shared" si="36"/>
        <v>0.7960000000000006</v>
      </c>
      <c r="BM801" s="157">
        <f>IF('1b-NaturalGas'!$P$87="no","",ROUND(BL801,4))</f>
        <v>0.79600000000000004</v>
      </c>
      <c r="BN801" s="157">
        <f>IF('1b-NaturalGas'!$P$88="no","",ROUND(BL801,4))</f>
        <v>0.79600000000000004</v>
      </c>
      <c r="BO801" s="157">
        <f>IF('1b-NaturalGas'!$P$89="no","",ROUND(BL801,4))</f>
        <v>0.79600000000000004</v>
      </c>
      <c r="BP801" s="157">
        <f>IF('1b-NaturalGas'!$P$90="no","not applicable (based on previous answers)",ROUND(BL801,4))</f>
        <v>0.79600000000000004</v>
      </c>
      <c r="BQ801" s="157">
        <f>IF('1b-NaturalGas'!$P$91="no","not applicable (based on previous answers)",ROUND(BL801,4))</f>
        <v>0.79600000000000004</v>
      </c>
    </row>
    <row r="802" spans="30:69" x14ac:dyDescent="0.25">
      <c r="AD802" s="157">
        <f t="shared" si="35"/>
        <v>0.7980000000000006</v>
      </c>
      <c r="AE802" s="157">
        <f>IF('1a-Electricity'!$P$77="no","",ROUND(AD802,4))</f>
        <v>0.79800000000000004</v>
      </c>
      <c r="AF802" s="157">
        <f>IF('1a-Electricity'!$P$78="no","",ROUND(AD802,4))</f>
        <v>0.79800000000000004</v>
      </c>
      <c r="AG802" s="157">
        <f>IF('1a-Electricity'!$P$79="no","",ROUND(AD802,4))</f>
        <v>0.79800000000000004</v>
      </c>
      <c r="BL802" s="157">
        <f t="shared" si="36"/>
        <v>0.7970000000000006</v>
      </c>
      <c r="BM802" s="157">
        <f>IF('1b-NaturalGas'!$P$87="no","",ROUND(BL802,4))</f>
        <v>0.79700000000000004</v>
      </c>
      <c r="BN802" s="157">
        <f>IF('1b-NaturalGas'!$P$88="no","",ROUND(BL802,4))</f>
        <v>0.79700000000000004</v>
      </c>
      <c r="BO802" s="157">
        <f>IF('1b-NaturalGas'!$P$89="no","",ROUND(BL802,4))</f>
        <v>0.79700000000000004</v>
      </c>
      <c r="BP802" s="157">
        <f>IF('1b-NaturalGas'!$P$90="no","not applicable (based on previous answers)",ROUND(BL802,4))</f>
        <v>0.79700000000000004</v>
      </c>
      <c r="BQ802" s="157">
        <f>IF('1b-NaturalGas'!$P$91="no","not applicable (based on previous answers)",ROUND(BL802,4))</f>
        <v>0.79700000000000004</v>
      </c>
    </row>
    <row r="803" spans="30:69" x14ac:dyDescent="0.25">
      <c r="AD803" s="157">
        <f t="shared" si="35"/>
        <v>0.7990000000000006</v>
      </c>
      <c r="AE803" s="157">
        <f>IF('1a-Electricity'!$P$77="no","",ROUND(AD803,4))</f>
        <v>0.79900000000000004</v>
      </c>
      <c r="AF803" s="157">
        <f>IF('1a-Electricity'!$P$78="no","",ROUND(AD803,4))</f>
        <v>0.79900000000000004</v>
      </c>
      <c r="AG803" s="157">
        <f>IF('1a-Electricity'!$P$79="no","",ROUND(AD803,4))</f>
        <v>0.79900000000000004</v>
      </c>
      <c r="BL803" s="157">
        <f t="shared" si="36"/>
        <v>0.7980000000000006</v>
      </c>
      <c r="BM803" s="157">
        <f>IF('1b-NaturalGas'!$P$87="no","",ROUND(BL803,4))</f>
        <v>0.79800000000000004</v>
      </c>
      <c r="BN803" s="157">
        <f>IF('1b-NaturalGas'!$P$88="no","",ROUND(BL803,4))</f>
        <v>0.79800000000000004</v>
      </c>
      <c r="BO803" s="157">
        <f>IF('1b-NaturalGas'!$P$89="no","",ROUND(BL803,4))</f>
        <v>0.79800000000000004</v>
      </c>
      <c r="BP803" s="157">
        <f>IF('1b-NaturalGas'!$P$90="no","not applicable (based on previous answers)",ROUND(BL803,4))</f>
        <v>0.79800000000000004</v>
      </c>
      <c r="BQ803" s="157">
        <f>IF('1b-NaturalGas'!$P$91="no","not applicable (based on previous answers)",ROUND(BL803,4))</f>
        <v>0.79800000000000004</v>
      </c>
    </row>
    <row r="804" spans="30:69" x14ac:dyDescent="0.25">
      <c r="AD804" s="157">
        <f t="shared" si="35"/>
        <v>0.8000000000000006</v>
      </c>
      <c r="AE804" s="157">
        <f>IF('1a-Electricity'!$P$77="no","",ROUND(AD804,4))</f>
        <v>0.8</v>
      </c>
      <c r="AF804" s="157">
        <f>IF('1a-Electricity'!$P$78="no","",ROUND(AD804,4))</f>
        <v>0.8</v>
      </c>
      <c r="AG804" s="157">
        <f>IF('1a-Electricity'!$P$79="no","",ROUND(AD804,4))</f>
        <v>0.8</v>
      </c>
      <c r="BL804" s="157">
        <f t="shared" si="36"/>
        <v>0.7990000000000006</v>
      </c>
      <c r="BM804" s="157">
        <f>IF('1b-NaturalGas'!$P$87="no","",ROUND(BL804,4))</f>
        <v>0.79900000000000004</v>
      </c>
      <c r="BN804" s="157">
        <f>IF('1b-NaturalGas'!$P$88="no","",ROUND(BL804,4))</f>
        <v>0.79900000000000004</v>
      </c>
      <c r="BO804" s="157">
        <f>IF('1b-NaturalGas'!$P$89="no","",ROUND(BL804,4))</f>
        <v>0.79900000000000004</v>
      </c>
      <c r="BP804" s="157">
        <f>IF('1b-NaturalGas'!$P$90="no","not applicable (based on previous answers)",ROUND(BL804,4))</f>
        <v>0.79900000000000004</v>
      </c>
      <c r="BQ804" s="157">
        <f>IF('1b-NaturalGas'!$P$91="no","not applicable (based on previous answers)",ROUND(BL804,4))</f>
        <v>0.79900000000000004</v>
      </c>
    </row>
    <row r="805" spans="30:69" x14ac:dyDescent="0.25">
      <c r="AD805" s="157">
        <f t="shared" si="35"/>
        <v>0.8010000000000006</v>
      </c>
      <c r="AE805" s="157">
        <f>IF('1a-Electricity'!$P$77="no","",ROUND(AD805,4))</f>
        <v>0.80100000000000005</v>
      </c>
      <c r="AF805" s="157">
        <f>IF('1a-Electricity'!$P$78="no","",ROUND(AD805,4))</f>
        <v>0.80100000000000005</v>
      </c>
      <c r="AG805" s="157">
        <f>IF('1a-Electricity'!$P$79="no","",ROUND(AD805,4))</f>
        <v>0.80100000000000005</v>
      </c>
      <c r="BL805" s="157">
        <f t="shared" si="36"/>
        <v>0.8000000000000006</v>
      </c>
      <c r="BM805" s="157">
        <f>IF('1b-NaturalGas'!$P$87="no","",ROUND(BL805,4))</f>
        <v>0.8</v>
      </c>
      <c r="BN805" s="157">
        <f>IF('1b-NaturalGas'!$P$88="no","",ROUND(BL805,4))</f>
        <v>0.8</v>
      </c>
      <c r="BO805" s="157">
        <f>IF('1b-NaturalGas'!$P$89="no","",ROUND(BL805,4))</f>
        <v>0.8</v>
      </c>
      <c r="BP805" s="157">
        <f>IF('1b-NaturalGas'!$P$90="no","not applicable (based on previous answers)",ROUND(BL805,4))</f>
        <v>0.8</v>
      </c>
      <c r="BQ805" s="157">
        <f>IF('1b-NaturalGas'!$P$91="no","not applicable (based on previous answers)",ROUND(BL805,4))</f>
        <v>0.8</v>
      </c>
    </row>
    <row r="806" spans="30:69" x14ac:dyDescent="0.25">
      <c r="AD806" s="157">
        <f t="shared" si="35"/>
        <v>0.8020000000000006</v>
      </c>
      <c r="AE806" s="157">
        <f>IF('1a-Electricity'!$P$77="no","",ROUND(AD806,4))</f>
        <v>0.80200000000000005</v>
      </c>
      <c r="AF806" s="157">
        <f>IF('1a-Electricity'!$P$78="no","",ROUND(AD806,4))</f>
        <v>0.80200000000000005</v>
      </c>
      <c r="AG806" s="157">
        <f>IF('1a-Electricity'!$P$79="no","",ROUND(AD806,4))</f>
        <v>0.80200000000000005</v>
      </c>
      <c r="BL806" s="157">
        <f t="shared" si="36"/>
        <v>0.8010000000000006</v>
      </c>
      <c r="BM806" s="157">
        <f>IF('1b-NaturalGas'!$P$87="no","",ROUND(BL806,4))</f>
        <v>0.80100000000000005</v>
      </c>
      <c r="BN806" s="157">
        <f>IF('1b-NaturalGas'!$P$88="no","",ROUND(BL806,4))</f>
        <v>0.80100000000000005</v>
      </c>
      <c r="BO806" s="157">
        <f>IF('1b-NaturalGas'!$P$89="no","",ROUND(BL806,4))</f>
        <v>0.80100000000000005</v>
      </c>
      <c r="BP806" s="157">
        <f>IF('1b-NaturalGas'!$P$90="no","not applicable (based on previous answers)",ROUND(BL806,4))</f>
        <v>0.80100000000000005</v>
      </c>
      <c r="BQ806" s="157">
        <f>IF('1b-NaturalGas'!$P$91="no","not applicable (based on previous answers)",ROUND(BL806,4))</f>
        <v>0.80100000000000005</v>
      </c>
    </row>
    <row r="807" spans="30:69" x14ac:dyDescent="0.25">
      <c r="AD807" s="157">
        <f t="shared" si="35"/>
        <v>0.8030000000000006</v>
      </c>
      <c r="AE807" s="157">
        <f>IF('1a-Electricity'!$P$77="no","",ROUND(AD807,4))</f>
        <v>0.80300000000000005</v>
      </c>
      <c r="AF807" s="157">
        <f>IF('1a-Electricity'!$P$78="no","",ROUND(AD807,4))</f>
        <v>0.80300000000000005</v>
      </c>
      <c r="AG807" s="157">
        <f>IF('1a-Electricity'!$P$79="no","",ROUND(AD807,4))</f>
        <v>0.80300000000000005</v>
      </c>
      <c r="BL807" s="157">
        <f t="shared" si="36"/>
        <v>0.8020000000000006</v>
      </c>
      <c r="BM807" s="157">
        <f>IF('1b-NaturalGas'!$P$87="no","",ROUND(BL807,4))</f>
        <v>0.80200000000000005</v>
      </c>
      <c r="BN807" s="157">
        <f>IF('1b-NaturalGas'!$P$88="no","",ROUND(BL807,4))</f>
        <v>0.80200000000000005</v>
      </c>
      <c r="BO807" s="157">
        <f>IF('1b-NaturalGas'!$P$89="no","",ROUND(BL807,4))</f>
        <v>0.80200000000000005</v>
      </c>
      <c r="BP807" s="157">
        <f>IF('1b-NaturalGas'!$P$90="no","not applicable (based on previous answers)",ROUND(BL807,4))</f>
        <v>0.80200000000000005</v>
      </c>
      <c r="BQ807" s="157">
        <f>IF('1b-NaturalGas'!$P$91="no","not applicable (based on previous answers)",ROUND(BL807,4))</f>
        <v>0.80200000000000005</v>
      </c>
    </row>
    <row r="808" spans="30:69" x14ac:dyDescent="0.25">
      <c r="AD808" s="157">
        <f t="shared" si="35"/>
        <v>0.8040000000000006</v>
      </c>
      <c r="AE808" s="157">
        <f>IF('1a-Electricity'!$P$77="no","",ROUND(AD808,4))</f>
        <v>0.80400000000000005</v>
      </c>
      <c r="AF808" s="157">
        <f>IF('1a-Electricity'!$P$78="no","",ROUND(AD808,4))</f>
        <v>0.80400000000000005</v>
      </c>
      <c r="AG808" s="157">
        <f>IF('1a-Electricity'!$P$79="no","",ROUND(AD808,4))</f>
        <v>0.80400000000000005</v>
      </c>
      <c r="BL808" s="157">
        <f t="shared" si="36"/>
        <v>0.8030000000000006</v>
      </c>
      <c r="BM808" s="157">
        <f>IF('1b-NaturalGas'!$P$87="no","",ROUND(BL808,4))</f>
        <v>0.80300000000000005</v>
      </c>
      <c r="BN808" s="157">
        <f>IF('1b-NaturalGas'!$P$88="no","",ROUND(BL808,4))</f>
        <v>0.80300000000000005</v>
      </c>
      <c r="BO808" s="157">
        <f>IF('1b-NaturalGas'!$P$89="no","",ROUND(BL808,4))</f>
        <v>0.80300000000000005</v>
      </c>
      <c r="BP808" s="157">
        <f>IF('1b-NaturalGas'!$P$90="no","not applicable (based on previous answers)",ROUND(BL808,4))</f>
        <v>0.80300000000000005</v>
      </c>
      <c r="BQ808" s="157">
        <f>IF('1b-NaturalGas'!$P$91="no","not applicable (based on previous answers)",ROUND(BL808,4))</f>
        <v>0.80300000000000005</v>
      </c>
    </row>
    <row r="809" spans="30:69" x14ac:dyDescent="0.25">
      <c r="AD809" s="157">
        <f t="shared" si="35"/>
        <v>0.8050000000000006</v>
      </c>
      <c r="AE809" s="157">
        <f>IF('1a-Electricity'!$P$77="no","",ROUND(AD809,4))</f>
        <v>0.80500000000000005</v>
      </c>
      <c r="AF809" s="157">
        <f>IF('1a-Electricity'!$P$78="no","",ROUND(AD809,4))</f>
        <v>0.80500000000000005</v>
      </c>
      <c r="AG809" s="157">
        <f>IF('1a-Electricity'!$P$79="no","",ROUND(AD809,4))</f>
        <v>0.80500000000000005</v>
      </c>
      <c r="BL809" s="157">
        <f t="shared" si="36"/>
        <v>0.8040000000000006</v>
      </c>
      <c r="BM809" s="157">
        <f>IF('1b-NaturalGas'!$P$87="no","",ROUND(BL809,4))</f>
        <v>0.80400000000000005</v>
      </c>
      <c r="BN809" s="157">
        <f>IF('1b-NaturalGas'!$P$88="no","",ROUND(BL809,4))</f>
        <v>0.80400000000000005</v>
      </c>
      <c r="BO809" s="157">
        <f>IF('1b-NaturalGas'!$P$89="no","",ROUND(BL809,4))</f>
        <v>0.80400000000000005</v>
      </c>
      <c r="BP809" s="157">
        <f>IF('1b-NaturalGas'!$P$90="no","not applicable (based on previous answers)",ROUND(BL809,4))</f>
        <v>0.80400000000000005</v>
      </c>
      <c r="BQ809" s="157">
        <f>IF('1b-NaturalGas'!$P$91="no","not applicable (based on previous answers)",ROUND(BL809,4))</f>
        <v>0.80400000000000005</v>
      </c>
    </row>
    <row r="810" spans="30:69" x14ac:dyDescent="0.25">
      <c r="AD810" s="157">
        <f t="shared" si="35"/>
        <v>0.8060000000000006</v>
      </c>
      <c r="AE810" s="157">
        <f>IF('1a-Electricity'!$P$77="no","",ROUND(AD810,4))</f>
        <v>0.80600000000000005</v>
      </c>
      <c r="AF810" s="157">
        <f>IF('1a-Electricity'!$P$78="no","",ROUND(AD810,4))</f>
        <v>0.80600000000000005</v>
      </c>
      <c r="AG810" s="157">
        <f>IF('1a-Electricity'!$P$79="no","",ROUND(AD810,4))</f>
        <v>0.80600000000000005</v>
      </c>
      <c r="BL810" s="157">
        <f t="shared" si="36"/>
        <v>0.8050000000000006</v>
      </c>
      <c r="BM810" s="157">
        <f>IF('1b-NaturalGas'!$P$87="no","",ROUND(BL810,4))</f>
        <v>0.80500000000000005</v>
      </c>
      <c r="BN810" s="157">
        <f>IF('1b-NaturalGas'!$P$88="no","",ROUND(BL810,4))</f>
        <v>0.80500000000000005</v>
      </c>
      <c r="BO810" s="157">
        <f>IF('1b-NaturalGas'!$P$89="no","",ROUND(BL810,4))</f>
        <v>0.80500000000000005</v>
      </c>
      <c r="BP810" s="157">
        <f>IF('1b-NaturalGas'!$P$90="no","not applicable (based on previous answers)",ROUND(BL810,4))</f>
        <v>0.80500000000000005</v>
      </c>
      <c r="BQ810" s="157">
        <f>IF('1b-NaturalGas'!$P$91="no","not applicable (based on previous answers)",ROUND(BL810,4))</f>
        <v>0.80500000000000005</v>
      </c>
    </row>
    <row r="811" spans="30:69" x14ac:dyDescent="0.25">
      <c r="AD811" s="157">
        <f t="shared" si="35"/>
        <v>0.80700000000000061</v>
      </c>
      <c r="AE811" s="157">
        <f>IF('1a-Electricity'!$P$77="no","",ROUND(AD811,4))</f>
        <v>0.80700000000000005</v>
      </c>
      <c r="AF811" s="157">
        <f>IF('1a-Electricity'!$P$78="no","",ROUND(AD811,4))</f>
        <v>0.80700000000000005</v>
      </c>
      <c r="AG811" s="157">
        <f>IF('1a-Electricity'!$P$79="no","",ROUND(AD811,4))</f>
        <v>0.80700000000000005</v>
      </c>
      <c r="BL811" s="157">
        <f t="shared" si="36"/>
        <v>0.8060000000000006</v>
      </c>
      <c r="BM811" s="157">
        <f>IF('1b-NaturalGas'!$P$87="no","",ROUND(BL811,4))</f>
        <v>0.80600000000000005</v>
      </c>
      <c r="BN811" s="157">
        <f>IF('1b-NaturalGas'!$P$88="no","",ROUND(BL811,4))</f>
        <v>0.80600000000000005</v>
      </c>
      <c r="BO811" s="157">
        <f>IF('1b-NaturalGas'!$P$89="no","",ROUND(BL811,4))</f>
        <v>0.80600000000000005</v>
      </c>
      <c r="BP811" s="157">
        <f>IF('1b-NaturalGas'!$P$90="no","not applicable (based on previous answers)",ROUND(BL811,4))</f>
        <v>0.80600000000000005</v>
      </c>
      <c r="BQ811" s="157">
        <f>IF('1b-NaturalGas'!$P$91="no","not applicable (based on previous answers)",ROUND(BL811,4))</f>
        <v>0.80600000000000005</v>
      </c>
    </row>
    <row r="812" spans="30:69" x14ac:dyDescent="0.25">
      <c r="AD812" s="157">
        <f t="shared" si="35"/>
        <v>0.80800000000000061</v>
      </c>
      <c r="AE812" s="157">
        <f>IF('1a-Electricity'!$P$77="no","",ROUND(AD812,4))</f>
        <v>0.80800000000000005</v>
      </c>
      <c r="AF812" s="157">
        <f>IF('1a-Electricity'!$P$78="no","",ROUND(AD812,4))</f>
        <v>0.80800000000000005</v>
      </c>
      <c r="AG812" s="157">
        <f>IF('1a-Electricity'!$P$79="no","",ROUND(AD812,4))</f>
        <v>0.80800000000000005</v>
      </c>
      <c r="BL812" s="157">
        <f t="shared" si="36"/>
        <v>0.80700000000000061</v>
      </c>
      <c r="BM812" s="157">
        <f>IF('1b-NaturalGas'!$P$87="no","",ROUND(BL812,4))</f>
        <v>0.80700000000000005</v>
      </c>
      <c r="BN812" s="157">
        <f>IF('1b-NaturalGas'!$P$88="no","",ROUND(BL812,4))</f>
        <v>0.80700000000000005</v>
      </c>
      <c r="BO812" s="157">
        <f>IF('1b-NaturalGas'!$P$89="no","",ROUND(BL812,4))</f>
        <v>0.80700000000000005</v>
      </c>
      <c r="BP812" s="157">
        <f>IF('1b-NaturalGas'!$P$90="no","not applicable (based on previous answers)",ROUND(BL812,4))</f>
        <v>0.80700000000000005</v>
      </c>
      <c r="BQ812" s="157">
        <f>IF('1b-NaturalGas'!$P$91="no","not applicable (based on previous answers)",ROUND(BL812,4))</f>
        <v>0.80700000000000005</v>
      </c>
    </row>
    <row r="813" spans="30:69" x14ac:dyDescent="0.25">
      <c r="AD813" s="157">
        <f t="shared" si="35"/>
        <v>0.80900000000000061</v>
      </c>
      <c r="AE813" s="157">
        <f>IF('1a-Electricity'!$P$77="no","",ROUND(AD813,4))</f>
        <v>0.80900000000000005</v>
      </c>
      <c r="AF813" s="157">
        <f>IF('1a-Electricity'!$P$78="no","",ROUND(AD813,4))</f>
        <v>0.80900000000000005</v>
      </c>
      <c r="AG813" s="157">
        <f>IF('1a-Electricity'!$P$79="no","",ROUND(AD813,4))</f>
        <v>0.80900000000000005</v>
      </c>
      <c r="BL813" s="157">
        <f t="shared" si="36"/>
        <v>0.80800000000000061</v>
      </c>
      <c r="BM813" s="157">
        <f>IF('1b-NaturalGas'!$P$87="no","",ROUND(BL813,4))</f>
        <v>0.80800000000000005</v>
      </c>
      <c r="BN813" s="157">
        <f>IF('1b-NaturalGas'!$P$88="no","",ROUND(BL813,4))</f>
        <v>0.80800000000000005</v>
      </c>
      <c r="BO813" s="157">
        <f>IF('1b-NaturalGas'!$P$89="no","",ROUND(BL813,4))</f>
        <v>0.80800000000000005</v>
      </c>
      <c r="BP813" s="157">
        <f>IF('1b-NaturalGas'!$P$90="no","not applicable (based on previous answers)",ROUND(BL813,4))</f>
        <v>0.80800000000000005</v>
      </c>
      <c r="BQ813" s="157">
        <f>IF('1b-NaturalGas'!$P$91="no","not applicable (based on previous answers)",ROUND(BL813,4))</f>
        <v>0.80800000000000005</v>
      </c>
    </row>
    <row r="814" spans="30:69" x14ac:dyDescent="0.25">
      <c r="AD814" s="157">
        <f t="shared" si="35"/>
        <v>0.81000000000000061</v>
      </c>
      <c r="AE814" s="157">
        <f>IF('1a-Electricity'!$P$77="no","",ROUND(AD814,4))</f>
        <v>0.81</v>
      </c>
      <c r="AF814" s="157">
        <f>IF('1a-Electricity'!$P$78="no","",ROUND(AD814,4))</f>
        <v>0.81</v>
      </c>
      <c r="AG814" s="157">
        <f>IF('1a-Electricity'!$P$79="no","",ROUND(AD814,4))</f>
        <v>0.81</v>
      </c>
      <c r="BL814" s="157">
        <f t="shared" si="36"/>
        <v>0.80900000000000061</v>
      </c>
      <c r="BM814" s="157">
        <f>IF('1b-NaturalGas'!$P$87="no","",ROUND(BL814,4))</f>
        <v>0.80900000000000005</v>
      </c>
      <c r="BN814" s="157">
        <f>IF('1b-NaturalGas'!$P$88="no","",ROUND(BL814,4))</f>
        <v>0.80900000000000005</v>
      </c>
      <c r="BO814" s="157">
        <f>IF('1b-NaturalGas'!$P$89="no","",ROUND(BL814,4))</f>
        <v>0.80900000000000005</v>
      </c>
      <c r="BP814" s="157">
        <f>IF('1b-NaturalGas'!$P$90="no","not applicable (based on previous answers)",ROUND(BL814,4))</f>
        <v>0.80900000000000005</v>
      </c>
      <c r="BQ814" s="157">
        <f>IF('1b-NaturalGas'!$P$91="no","not applicable (based on previous answers)",ROUND(BL814,4))</f>
        <v>0.80900000000000005</v>
      </c>
    </row>
    <row r="815" spans="30:69" x14ac:dyDescent="0.25">
      <c r="AD815" s="157">
        <f t="shared" si="35"/>
        <v>0.81100000000000061</v>
      </c>
      <c r="AE815" s="157">
        <f>IF('1a-Electricity'!$P$77="no","",ROUND(AD815,4))</f>
        <v>0.81100000000000005</v>
      </c>
      <c r="AF815" s="157">
        <f>IF('1a-Electricity'!$P$78="no","",ROUND(AD815,4))</f>
        <v>0.81100000000000005</v>
      </c>
      <c r="AG815" s="157">
        <f>IF('1a-Electricity'!$P$79="no","",ROUND(AD815,4))</f>
        <v>0.81100000000000005</v>
      </c>
      <c r="BL815" s="157">
        <f t="shared" si="36"/>
        <v>0.81000000000000061</v>
      </c>
      <c r="BM815" s="157">
        <f>IF('1b-NaturalGas'!$P$87="no","",ROUND(BL815,4))</f>
        <v>0.81</v>
      </c>
      <c r="BN815" s="157">
        <f>IF('1b-NaturalGas'!$P$88="no","",ROUND(BL815,4))</f>
        <v>0.81</v>
      </c>
      <c r="BO815" s="157">
        <f>IF('1b-NaturalGas'!$P$89="no","",ROUND(BL815,4))</f>
        <v>0.81</v>
      </c>
      <c r="BP815" s="157">
        <f>IF('1b-NaturalGas'!$P$90="no","not applicable (based on previous answers)",ROUND(BL815,4))</f>
        <v>0.81</v>
      </c>
      <c r="BQ815" s="157">
        <f>IF('1b-NaturalGas'!$P$91="no","not applicable (based on previous answers)",ROUND(BL815,4))</f>
        <v>0.81</v>
      </c>
    </row>
    <row r="816" spans="30:69" x14ac:dyDescent="0.25">
      <c r="AD816" s="157">
        <f t="shared" si="35"/>
        <v>0.81200000000000061</v>
      </c>
      <c r="AE816" s="157">
        <f>IF('1a-Electricity'!$P$77="no","",ROUND(AD816,4))</f>
        <v>0.81200000000000006</v>
      </c>
      <c r="AF816" s="157">
        <f>IF('1a-Electricity'!$P$78="no","",ROUND(AD816,4))</f>
        <v>0.81200000000000006</v>
      </c>
      <c r="AG816" s="157">
        <f>IF('1a-Electricity'!$P$79="no","",ROUND(AD816,4))</f>
        <v>0.81200000000000006</v>
      </c>
      <c r="BL816" s="157">
        <f t="shared" si="36"/>
        <v>0.81100000000000061</v>
      </c>
      <c r="BM816" s="157">
        <f>IF('1b-NaturalGas'!$P$87="no","",ROUND(BL816,4))</f>
        <v>0.81100000000000005</v>
      </c>
      <c r="BN816" s="157">
        <f>IF('1b-NaturalGas'!$P$88="no","",ROUND(BL816,4))</f>
        <v>0.81100000000000005</v>
      </c>
      <c r="BO816" s="157">
        <f>IF('1b-NaturalGas'!$P$89="no","",ROUND(BL816,4))</f>
        <v>0.81100000000000005</v>
      </c>
      <c r="BP816" s="157">
        <f>IF('1b-NaturalGas'!$P$90="no","not applicable (based on previous answers)",ROUND(BL816,4))</f>
        <v>0.81100000000000005</v>
      </c>
      <c r="BQ816" s="157">
        <f>IF('1b-NaturalGas'!$P$91="no","not applicable (based on previous answers)",ROUND(BL816,4))</f>
        <v>0.81100000000000005</v>
      </c>
    </row>
    <row r="817" spans="30:69" x14ac:dyDescent="0.25">
      <c r="AD817" s="157">
        <f t="shared" si="35"/>
        <v>0.81300000000000061</v>
      </c>
      <c r="AE817" s="157">
        <f>IF('1a-Electricity'!$P$77="no","",ROUND(AD817,4))</f>
        <v>0.81299999999999994</v>
      </c>
      <c r="AF817" s="157">
        <f>IF('1a-Electricity'!$P$78="no","",ROUND(AD817,4))</f>
        <v>0.81299999999999994</v>
      </c>
      <c r="AG817" s="157">
        <f>IF('1a-Electricity'!$P$79="no","",ROUND(AD817,4))</f>
        <v>0.81299999999999994</v>
      </c>
      <c r="BL817" s="157">
        <f t="shared" si="36"/>
        <v>0.81200000000000061</v>
      </c>
      <c r="BM817" s="157">
        <f>IF('1b-NaturalGas'!$P$87="no","",ROUND(BL817,4))</f>
        <v>0.81200000000000006</v>
      </c>
      <c r="BN817" s="157">
        <f>IF('1b-NaturalGas'!$P$88="no","",ROUND(BL817,4))</f>
        <v>0.81200000000000006</v>
      </c>
      <c r="BO817" s="157">
        <f>IF('1b-NaturalGas'!$P$89="no","",ROUND(BL817,4))</f>
        <v>0.81200000000000006</v>
      </c>
      <c r="BP817" s="157">
        <f>IF('1b-NaturalGas'!$P$90="no","not applicable (based on previous answers)",ROUND(BL817,4))</f>
        <v>0.81200000000000006</v>
      </c>
      <c r="BQ817" s="157">
        <f>IF('1b-NaturalGas'!$P$91="no","not applicable (based on previous answers)",ROUND(BL817,4))</f>
        <v>0.81200000000000006</v>
      </c>
    </row>
    <row r="818" spans="30:69" x14ac:dyDescent="0.25">
      <c r="AD818" s="157">
        <f t="shared" si="35"/>
        <v>0.81400000000000061</v>
      </c>
      <c r="AE818" s="157">
        <f>IF('1a-Electricity'!$P$77="no","",ROUND(AD818,4))</f>
        <v>0.81399999999999995</v>
      </c>
      <c r="AF818" s="157">
        <f>IF('1a-Electricity'!$P$78="no","",ROUND(AD818,4))</f>
        <v>0.81399999999999995</v>
      </c>
      <c r="AG818" s="157">
        <f>IF('1a-Electricity'!$P$79="no","",ROUND(AD818,4))</f>
        <v>0.81399999999999995</v>
      </c>
      <c r="BL818" s="157">
        <f t="shared" si="36"/>
        <v>0.81300000000000061</v>
      </c>
      <c r="BM818" s="157">
        <f>IF('1b-NaturalGas'!$P$87="no","",ROUND(BL818,4))</f>
        <v>0.81299999999999994</v>
      </c>
      <c r="BN818" s="157">
        <f>IF('1b-NaturalGas'!$P$88="no","",ROUND(BL818,4))</f>
        <v>0.81299999999999994</v>
      </c>
      <c r="BO818" s="157">
        <f>IF('1b-NaturalGas'!$P$89="no","",ROUND(BL818,4))</f>
        <v>0.81299999999999994</v>
      </c>
      <c r="BP818" s="157">
        <f>IF('1b-NaturalGas'!$P$90="no","not applicable (based on previous answers)",ROUND(BL818,4))</f>
        <v>0.81299999999999994</v>
      </c>
      <c r="BQ818" s="157">
        <f>IF('1b-NaturalGas'!$P$91="no","not applicable (based on previous answers)",ROUND(BL818,4))</f>
        <v>0.81299999999999994</v>
      </c>
    </row>
    <row r="819" spans="30:69" x14ac:dyDescent="0.25">
      <c r="AD819" s="157">
        <f t="shared" si="35"/>
        <v>0.81500000000000061</v>
      </c>
      <c r="AE819" s="157">
        <f>IF('1a-Electricity'!$P$77="no","",ROUND(AD819,4))</f>
        <v>0.81499999999999995</v>
      </c>
      <c r="AF819" s="157">
        <f>IF('1a-Electricity'!$P$78="no","",ROUND(AD819,4))</f>
        <v>0.81499999999999995</v>
      </c>
      <c r="AG819" s="157">
        <f>IF('1a-Electricity'!$P$79="no","",ROUND(AD819,4))</f>
        <v>0.81499999999999995</v>
      </c>
      <c r="BL819" s="157">
        <f t="shared" si="36"/>
        <v>0.81400000000000061</v>
      </c>
      <c r="BM819" s="157">
        <f>IF('1b-NaturalGas'!$P$87="no","",ROUND(BL819,4))</f>
        <v>0.81399999999999995</v>
      </c>
      <c r="BN819" s="157">
        <f>IF('1b-NaturalGas'!$P$88="no","",ROUND(BL819,4))</f>
        <v>0.81399999999999995</v>
      </c>
      <c r="BO819" s="157">
        <f>IF('1b-NaturalGas'!$P$89="no","",ROUND(BL819,4))</f>
        <v>0.81399999999999995</v>
      </c>
      <c r="BP819" s="157">
        <f>IF('1b-NaturalGas'!$P$90="no","not applicable (based on previous answers)",ROUND(BL819,4))</f>
        <v>0.81399999999999995</v>
      </c>
      <c r="BQ819" s="157">
        <f>IF('1b-NaturalGas'!$P$91="no","not applicable (based on previous answers)",ROUND(BL819,4))</f>
        <v>0.81399999999999995</v>
      </c>
    </row>
    <row r="820" spans="30:69" x14ac:dyDescent="0.25">
      <c r="AD820" s="157">
        <f t="shared" si="35"/>
        <v>0.81600000000000061</v>
      </c>
      <c r="AE820" s="157">
        <f>IF('1a-Electricity'!$P$77="no","",ROUND(AD820,4))</f>
        <v>0.81599999999999995</v>
      </c>
      <c r="AF820" s="157">
        <f>IF('1a-Electricity'!$P$78="no","",ROUND(AD820,4))</f>
        <v>0.81599999999999995</v>
      </c>
      <c r="AG820" s="157">
        <f>IF('1a-Electricity'!$P$79="no","",ROUND(AD820,4))</f>
        <v>0.81599999999999995</v>
      </c>
      <c r="BL820" s="157">
        <f t="shared" si="36"/>
        <v>0.81500000000000061</v>
      </c>
      <c r="BM820" s="157">
        <f>IF('1b-NaturalGas'!$P$87="no","",ROUND(BL820,4))</f>
        <v>0.81499999999999995</v>
      </c>
      <c r="BN820" s="157">
        <f>IF('1b-NaturalGas'!$P$88="no","",ROUND(BL820,4))</f>
        <v>0.81499999999999995</v>
      </c>
      <c r="BO820" s="157">
        <f>IF('1b-NaturalGas'!$P$89="no","",ROUND(BL820,4))</f>
        <v>0.81499999999999995</v>
      </c>
      <c r="BP820" s="157">
        <f>IF('1b-NaturalGas'!$P$90="no","not applicable (based on previous answers)",ROUND(BL820,4))</f>
        <v>0.81499999999999995</v>
      </c>
      <c r="BQ820" s="157">
        <f>IF('1b-NaturalGas'!$P$91="no","not applicable (based on previous answers)",ROUND(BL820,4))</f>
        <v>0.81499999999999995</v>
      </c>
    </row>
    <row r="821" spans="30:69" x14ac:dyDescent="0.25">
      <c r="AD821" s="157">
        <f t="shared" si="35"/>
        <v>0.81700000000000061</v>
      </c>
      <c r="AE821" s="157">
        <f>IF('1a-Electricity'!$P$77="no","",ROUND(AD821,4))</f>
        <v>0.81699999999999995</v>
      </c>
      <c r="AF821" s="157">
        <f>IF('1a-Electricity'!$P$78="no","",ROUND(AD821,4))</f>
        <v>0.81699999999999995</v>
      </c>
      <c r="AG821" s="157">
        <f>IF('1a-Electricity'!$P$79="no","",ROUND(AD821,4))</f>
        <v>0.81699999999999995</v>
      </c>
      <c r="BL821" s="157">
        <f t="shared" si="36"/>
        <v>0.81600000000000061</v>
      </c>
      <c r="BM821" s="157">
        <f>IF('1b-NaturalGas'!$P$87="no","",ROUND(BL821,4))</f>
        <v>0.81599999999999995</v>
      </c>
      <c r="BN821" s="157">
        <f>IF('1b-NaturalGas'!$P$88="no","",ROUND(BL821,4))</f>
        <v>0.81599999999999995</v>
      </c>
      <c r="BO821" s="157">
        <f>IF('1b-NaturalGas'!$P$89="no","",ROUND(BL821,4))</f>
        <v>0.81599999999999995</v>
      </c>
      <c r="BP821" s="157">
        <f>IF('1b-NaturalGas'!$P$90="no","not applicable (based on previous answers)",ROUND(BL821,4))</f>
        <v>0.81599999999999995</v>
      </c>
      <c r="BQ821" s="157">
        <f>IF('1b-NaturalGas'!$P$91="no","not applicable (based on previous answers)",ROUND(BL821,4))</f>
        <v>0.81599999999999995</v>
      </c>
    </row>
    <row r="822" spans="30:69" x14ac:dyDescent="0.25">
      <c r="AD822" s="157">
        <f t="shared" si="35"/>
        <v>0.81800000000000062</v>
      </c>
      <c r="AE822" s="157">
        <f>IF('1a-Electricity'!$P$77="no","",ROUND(AD822,4))</f>
        <v>0.81799999999999995</v>
      </c>
      <c r="AF822" s="157">
        <f>IF('1a-Electricity'!$P$78="no","",ROUND(AD822,4))</f>
        <v>0.81799999999999995</v>
      </c>
      <c r="AG822" s="157">
        <f>IF('1a-Electricity'!$P$79="no","",ROUND(AD822,4))</f>
        <v>0.81799999999999995</v>
      </c>
      <c r="BL822" s="157">
        <f t="shared" si="36"/>
        <v>0.81700000000000061</v>
      </c>
      <c r="BM822" s="157">
        <f>IF('1b-NaturalGas'!$P$87="no","",ROUND(BL822,4))</f>
        <v>0.81699999999999995</v>
      </c>
      <c r="BN822" s="157">
        <f>IF('1b-NaturalGas'!$P$88="no","",ROUND(BL822,4))</f>
        <v>0.81699999999999995</v>
      </c>
      <c r="BO822" s="157">
        <f>IF('1b-NaturalGas'!$P$89="no","",ROUND(BL822,4))</f>
        <v>0.81699999999999995</v>
      </c>
      <c r="BP822" s="157">
        <f>IF('1b-NaturalGas'!$P$90="no","not applicable (based on previous answers)",ROUND(BL822,4))</f>
        <v>0.81699999999999995</v>
      </c>
      <c r="BQ822" s="157">
        <f>IF('1b-NaturalGas'!$P$91="no","not applicable (based on previous answers)",ROUND(BL822,4))</f>
        <v>0.81699999999999995</v>
      </c>
    </row>
    <row r="823" spans="30:69" x14ac:dyDescent="0.25">
      <c r="AD823" s="157">
        <f t="shared" si="35"/>
        <v>0.81900000000000062</v>
      </c>
      <c r="AE823" s="157">
        <f>IF('1a-Electricity'!$P$77="no","",ROUND(AD823,4))</f>
        <v>0.81899999999999995</v>
      </c>
      <c r="AF823" s="157">
        <f>IF('1a-Electricity'!$P$78="no","",ROUND(AD823,4))</f>
        <v>0.81899999999999995</v>
      </c>
      <c r="AG823" s="157">
        <f>IF('1a-Electricity'!$P$79="no","",ROUND(AD823,4))</f>
        <v>0.81899999999999995</v>
      </c>
      <c r="BL823" s="157">
        <f t="shared" si="36"/>
        <v>0.81800000000000062</v>
      </c>
      <c r="BM823" s="157">
        <f>IF('1b-NaturalGas'!$P$87="no","",ROUND(BL823,4))</f>
        <v>0.81799999999999995</v>
      </c>
      <c r="BN823" s="157">
        <f>IF('1b-NaturalGas'!$P$88="no","",ROUND(BL823,4))</f>
        <v>0.81799999999999995</v>
      </c>
      <c r="BO823" s="157">
        <f>IF('1b-NaturalGas'!$P$89="no","",ROUND(BL823,4))</f>
        <v>0.81799999999999995</v>
      </c>
      <c r="BP823" s="157">
        <f>IF('1b-NaturalGas'!$P$90="no","not applicable (based on previous answers)",ROUND(BL823,4))</f>
        <v>0.81799999999999995</v>
      </c>
      <c r="BQ823" s="157">
        <f>IF('1b-NaturalGas'!$P$91="no","not applicable (based on previous answers)",ROUND(BL823,4))</f>
        <v>0.81799999999999995</v>
      </c>
    </row>
    <row r="824" spans="30:69" x14ac:dyDescent="0.25">
      <c r="AD824" s="157">
        <f t="shared" si="35"/>
        <v>0.82000000000000062</v>
      </c>
      <c r="AE824" s="157">
        <f>IF('1a-Electricity'!$P$77="no","",ROUND(AD824,4))</f>
        <v>0.82</v>
      </c>
      <c r="AF824" s="157">
        <f>IF('1a-Electricity'!$P$78="no","",ROUND(AD824,4))</f>
        <v>0.82</v>
      </c>
      <c r="AG824" s="157">
        <f>IF('1a-Electricity'!$P$79="no","",ROUND(AD824,4))</f>
        <v>0.82</v>
      </c>
      <c r="BL824" s="157">
        <f t="shared" si="36"/>
        <v>0.81900000000000062</v>
      </c>
      <c r="BM824" s="157">
        <f>IF('1b-NaturalGas'!$P$87="no","",ROUND(BL824,4))</f>
        <v>0.81899999999999995</v>
      </c>
      <c r="BN824" s="157">
        <f>IF('1b-NaturalGas'!$P$88="no","",ROUND(BL824,4))</f>
        <v>0.81899999999999995</v>
      </c>
      <c r="BO824" s="157">
        <f>IF('1b-NaturalGas'!$P$89="no","",ROUND(BL824,4))</f>
        <v>0.81899999999999995</v>
      </c>
      <c r="BP824" s="157">
        <f>IF('1b-NaturalGas'!$P$90="no","not applicable (based on previous answers)",ROUND(BL824,4))</f>
        <v>0.81899999999999995</v>
      </c>
      <c r="BQ824" s="157">
        <f>IF('1b-NaturalGas'!$P$91="no","not applicable (based on previous answers)",ROUND(BL824,4))</f>
        <v>0.81899999999999995</v>
      </c>
    </row>
    <row r="825" spans="30:69" x14ac:dyDescent="0.25">
      <c r="AD825" s="157">
        <f t="shared" si="35"/>
        <v>0.82100000000000062</v>
      </c>
      <c r="AE825" s="157">
        <f>IF('1a-Electricity'!$P$77="no","",ROUND(AD825,4))</f>
        <v>0.82099999999999995</v>
      </c>
      <c r="AF825" s="157">
        <f>IF('1a-Electricity'!$P$78="no","",ROUND(AD825,4))</f>
        <v>0.82099999999999995</v>
      </c>
      <c r="AG825" s="157">
        <f>IF('1a-Electricity'!$P$79="no","",ROUND(AD825,4))</f>
        <v>0.82099999999999995</v>
      </c>
      <c r="BL825" s="157">
        <f t="shared" si="36"/>
        <v>0.82000000000000062</v>
      </c>
      <c r="BM825" s="157">
        <f>IF('1b-NaturalGas'!$P$87="no","",ROUND(BL825,4))</f>
        <v>0.82</v>
      </c>
      <c r="BN825" s="157">
        <f>IF('1b-NaturalGas'!$P$88="no","",ROUND(BL825,4))</f>
        <v>0.82</v>
      </c>
      <c r="BO825" s="157">
        <f>IF('1b-NaturalGas'!$P$89="no","",ROUND(BL825,4))</f>
        <v>0.82</v>
      </c>
      <c r="BP825" s="157">
        <f>IF('1b-NaturalGas'!$P$90="no","not applicable (based on previous answers)",ROUND(BL825,4))</f>
        <v>0.82</v>
      </c>
      <c r="BQ825" s="157">
        <f>IF('1b-NaturalGas'!$P$91="no","not applicable (based on previous answers)",ROUND(BL825,4))</f>
        <v>0.82</v>
      </c>
    </row>
    <row r="826" spans="30:69" x14ac:dyDescent="0.25">
      <c r="AD826" s="157">
        <f t="shared" si="35"/>
        <v>0.82200000000000062</v>
      </c>
      <c r="AE826" s="157">
        <f>IF('1a-Electricity'!$P$77="no","",ROUND(AD826,4))</f>
        <v>0.82199999999999995</v>
      </c>
      <c r="AF826" s="157">
        <f>IF('1a-Electricity'!$P$78="no","",ROUND(AD826,4))</f>
        <v>0.82199999999999995</v>
      </c>
      <c r="AG826" s="157">
        <f>IF('1a-Electricity'!$P$79="no","",ROUND(AD826,4))</f>
        <v>0.82199999999999995</v>
      </c>
      <c r="BL826" s="157">
        <f t="shared" si="36"/>
        <v>0.82100000000000062</v>
      </c>
      <c r="BM826" s="157">
        <f>IF('1b-NaturalGas'!$P$87="no","",ROUND(BL826,4))</f>
        <v>0.82099999999999995</v>
      </c>
      <c r="BN826" s="157">
        <f>IF('1b-NaturalGas'!$P$88="no","",ROUND(BL826,4))</f>
        <v>0.82099999999999995</v>
      </c>
      <c r="BO826" s="157">
        <f>IF('1b-NaturalGas'!$P$89="no","",ROUND(BL826,4))</f>
        <v>0.82099999999999995</v>
      </c>
      <c r="BP826" s="157">
        <f>IF('1b-NaturalGas'!$P$90="no","not applicable (based on previous answers)",ROUND(BL826,4))</f>
        <v>0.82099999999999995</v>
      </c>
      <c r="BQ826" s="157">
        <f>IF('1b-NaturalGas'!$P$91="no","not applicable (based on previous answers)",ROUND(BL826,4))</f>
        <v>0.82099999999999995</v>
      </c>
    </row>
    <row r="827" spans="30:69" x14ac:dyDescent="0.25">
      <c r="AD827" s="157">
        <f t="shared" si="35"/>
        <v>0.82300000000000062</v>
      </c>
      <c r="AE827" s="157">
        <f>IF('1a-Electricity'!$P$77="no","",ROUND(AD827,4))</f>
        <v>0.82299999999999995</v>
      </c>
      <c r="AF827" s="157">
        <f>IF('1a-Electricity'!$P$78="no","",ROUND(AD827,4))</f>
        <v>0.82299999999999995</v>
      </c>
      <c r="AG827" s="157">
        <f>IF('1a-Electricity'!$P$79="no","",ROUND(AD827,4))</f>
        <v>0.82299999999999995</v>
      </c>
      <c r="BL827" s="157">
        <f t="shared" si="36"/>
        <v>0.82200000000000062</v>
      </c>
      <c r="BM827" s="157">
        <f>IF('1b-NaturalGas'!$P$87="no","",ROUND(BL827,4))</f>
        <v>0.82199999999999995</v>
      </c>
      <c r="BN827" s="157">
        <f>IF('1b-NaturalGas'!$P$88="no","",ROUND(BL827,4))</f>
        <v>0.82199999999999995</v>
      </c>
      <c r="BO827" s="157">
        <f>IF('1b-NaturalGas'!$P$89="no","",ROUND(BL827,4))</f>
        <v>0.82199999999999995</v>
      </c>
      <c r="BP827" s="157">
        <f>IF('1b-NaturalGas'!$P$90="no","not applicable (based on previous answers)",ROUND(BL827,4))</f>
        <v>0.82199999999999995</v>
      </c>
      <c r="BQ827" s="157">
        <f>IF('1b-NaturalGas'!$P$91="no","not applicable (based on previous answers)",ROUND(BL827,4))</f>
        <v>0.82199999999999995</v>
      </c>
    </row>
    <row r="828" spans="30:69" x14ac:dyDescent="0.25">
      <c r="AD828" s="157">
        <f t="shared" si="35"/>
        <v>0.82400000000000062</v>
      </c>
      <c r="AE828" s="157">
        <f>IF('1a-Electricity'!$P$77="no","",ROUND(AD828,4))</f>
        <v>0.82399999999999995</v>
      </c>
      <c r="AF828" s="157">
        <f>IF('1a-Electricity'!$P$78="no","",ROUND(AD828,4))</f>
        <v>0.82399999999999995</v>
      </c>
      <c r="AG828" s="157">
        <f>IF('1a-Electricity'!$P$79="no","",ROUND(AD828,4))</f>
        <v>0.82399999999999995</v>
      </c>
      <c r="BL828" s="157">
        <f t="shared" si="36"/>
        <v>0.82300000000000062</v>
      </c>
      <c r="BM828" s="157">
        <f>IF('1b-NaturalGas'!$P$87="no","",ROUND(BL828,4))</f>
        <v>0.82299999999999995</v>
      </c>
      <c r="BN828" s="157">
        <f>IF('1b-NaturalGas'!$P$88="no","",ROUND(BL828,4))</f>
        <v>0.82299999999999995</v>
      </c>
      <c r="BO828" s="157">
        <f>IF('1b-NaturalGas'!$P$89="no","",ROUND(BL828,4))</f>
        <v>0.82299999999999995</v>
      </c>
      <c r="BP828" s="157">
        <f>IF('1b-NaturalGas'!$P$90="no","not applicable (based on previous answers)",ROUND(BL828,4))</f>
        <v>0.82299999999999995</v>
      </c>
      <c r="BQ828" s="157">
        <f>IF('1b-NaturalGas'!$P$91="no","not applicable (based on previous answers)",ROUND(BL828,4))</f>
        <v>0.82299999999999995</v>
      </c>
    </row>
    <row r="829" spans="30:69" x14ac:dyDescent="0.25">
      <c r="AD829" s="157">
        <f t="shared" ref="AD829:AD892" si="37">AD828+0.001</f>
        <v>0.82500000000000062</v>
      </c>
      <c r="AE829" s="157">
        <f>IF('1a-Electricity'!$P$77="no","",ROUND(AD829,4))</f>
        <v>0.82499999999999996</v>
      </c>
      <c r="AF829" s="157">
        <f>IF('1a-Electricity'!$P$78="no","",ROUND(AD829,4))</f>
        <v>0.82499999999999996</v>
      </c>
      <c r="AG829" s="157">
        <f>IF('1a-Electricity'!$P$79="no","",ROUND(AD829,4))</f>
        <v>0.82499999999999996</v>
      </c>
      <c r="BL829" s="157">
        <f t="shared" si="36"/>
        <v>0.82400000000000062</v>
      </c>
      <c r="BM829" s="157">
        <f>IF('1b-NaturalGas'!$P$87="no","",ROUND(BL829,4))</f>
        <v>0.82399999999999995</v>
      </c>
      <c r="BN829" s="157">
        <f>IF('1b-NaturalGas'!$P$88="no","",ROUND(BL829,4))</f>
        <v>0.82399999999999995</v>
      </c>
      <c r="BO829" s="157">
        <f>IF('1b-NaturalGas'!$P$89="no","",ROUND(BL829,4))</f>
        <v>0.82399999999999995</v>
      </c>
      <c r="BP829" s="157">
        <f>IF('1b-NaturalGas'!$P$90="no","not applicable (based on previous answers)",ROUND(BL829,4))</f>
        <v>0.82399999999999995</v>
      </c>
      <c r="BQ829" s="157">
        <f>IF('1b-NaturalGas'!$P$91="no","not applicable (based on previous answers)",ROUND(BL829,4))</f>
        <v>0.82399999999999995</v>
      </c>
    </row>
    <row r="830" spans="30:69" x14ac:dyDescent="0.25">
      <c r="AD830" s="157">
        <f t="shared" si="37"/>
        <v>0.82600000000000062</v>
      </c>
      <c r="AE830" s="157">
        <f>IF('1a-Electricity'!$P$77="no","",ROUND(AD830,4))</f>
        <v>0.82599999999999996</v>
      </c>
      <c r="AF830" s="157">
        <f>IF('1a-Electricity'!$P$78="no","",ROUND(AD830,4))</f>
        <v>0.82599999999999996</v>
      </c>
      <c r="AG830" s="157">
        <f>IF('1a-Electricity'!$P$79="no","",ROUND(AD830,4))</f>
        <v>0.82599999999999996</v>
      </c>
      <c r="BL830" s="157">
        <f t="shared" ref="BL830:BL893" si="38">BL829+0.001</f>
        <v>0.82500000000000062</v>
      </c>
      <c r="BM830" s="157">
        <f>IF('1b-NaturalGas'!$P$87="no","",ROUND(BL830,4))</f>
        <v>0.82499999999999996</v>
      </c>
      <c r="BN830" s="157">
        <f>IF('1b-NaturalGas'!$P$88="no","",ROUND(BL830,4))</f>
        <v>0.82499999999999996</v>
      </c>
      <c r="BO830" s="157">
        <f>IF('1b-NaturalGas'!$P$89="no","",ROUND(BL830,4))</f>
        <v>0.82499999999999996</v>
      </c>
      <c r="BP830" s="157">
        <f>IF('1b-NaturalGas'!$P$90="no","not applicable (based on previous answers)",ROUND(BL830,4))</f>
        <v>0.82499999999999996</v>
      </c>
      <c r="BQ830" s="157">
        <f>IF('1b-NaturalGas'!$P$91="no","not applicable (based on previous answers)",ROUND(BL830,4))</f>
        <v>0.82499999999999996</v>
      </c>
    </row>
    <row r="831" spans="30:69" x14ac:dyDescent="0.25">
      <c r="AD831" s="157">
        <f t="shared" si="37"/>
        <v>0.82700000000000062</v>
      </c>
      <c r="AE831" s="157">
        <f>IF('1a-Electricity'!$P$77="no","",ROUND(AD831,4))</f>
        <v>0.82699999999999996</v>
      </c>
      <c r="AF831" s="157">
        <f>IF('1a-Electricity'!$P$78="no","",ROUND(AD831,4))</f>
        <v>0.82699999999999996</v>
      </c>
      <c r="AG831" s="157">
        <f>IF('1a-Electricity'!$P$79="no","",ROUND(AD831,4))</f>
        <v>0.82699999999999996</v>
      </c>
      <c r="BL831" s="157">
        <f t="shared" si="38"/>
        <v>0.82600000000000062</v>
      </c>
      <c r="BM831" s="157">
        <f>IF('1b-NaturalGas'!$P$87="no","",ROUND(BL831,4))</f>
        <v>0.82599999999999996</v>
      </c>
      <c r="BN831" s="157">
        <f>IF('1b-NaturalGas'!$P$88="no","",ROUND(BL831,4))</f>
        <v>0.82599999999999996</v>
      </c>
      <c r="BO831" s="157">
        <f>IF('1b-NaturalGas'!$P$89="no","",ROUND(BL831,4))</f>
        <v>0.82599999999999996</v>
      </c>
      <c r="BP831" s="157">
        <f>IF('1b-NaturalGas'!$P$90="no","not applicable (based on previous answers)",ROUND(BL831,4))</f>
        <v>0.82599999999999996</v>
      </c>
      <c r="BQ831" s="157">
        <f>IF('1b-NaturalGas'!$P$91="no","not applicable (based on previous answers)",ROUND(BL831,4))</f>
        <v>0.82599999999999996</v>
      </c>
    </row>
    <row r="832" spans="30:69" x14ac:dyDescent="0.25">
      <c r="AD832" s="157">
        <f t="shared" si="37"/>
        <v>0.82800000000000062</v>
      </c>
      <c r="AE832" s="157">
        <f>IF('1a-Electricity'!$P$77="no","",ROUND(AD832,4))</f>
        <v>0.82799999999999996</v>
      </c>
      <c r="AF832" s="157">
        <f>IF('1a-Electricity'!$P$78="no","",ROUND(AD832,4))</f>
        <v>0.82799999999999996</v>
      </c>
      <c r="AG832" s="157">
        <f>IF('1a-Electricity'!$P$79="no","",ROUND(AD832,4))</f>
        <v>0.82799999999999996</v>
      </c>
      <c r="BL832" s="157">
        <f t="shared" si="38"/>
        <v>0.82700000000000062</v>
      </c>
      <c r="BM832" s="157">
        <f>IF('1b-NaturalGas'!$P$87="no","",ROUND(BL832,4))</f>
        <v>0.82699999999999996</v>
      </c>
      <c r="BN832" s="157">
        <f>IF('1b-NaturalGas'!$P$88="no","",ROUND(BL832,4))</f>
        <v>0.82699999999999996</v>
      </c>
      <c r="BO832" s="157">
        <f>IF('1b-NaturalGas'!$P$89="no","",ROUND(BL832,4))</f>
        <v>0.82699999999999996</v>
      </c>
      <c r="BP832" s="157">
        <f>IF('1b-NaturalGas'!$P$90="no","not applicable (based on previous answers)",ROUND(BL832,4))</f>
        <v>0.82699999999999996</v>
      </c>
      <c r="BQ832" s="157">
        <f>IF('1b-NaturalGas'!$P$91="no","not applicable (based on previous answers)",ROUND(BL832,4))</f>
        <v>0.82699999999999996</v>
      </c>
    </row>
    <row r="833" spans="30:69" x14ac:dyDescent="0.25">
      <c r="AD833" s="157">
        <f t="shared" si="37"/>
        <v>0.82900000000000063</v>
      </c>
      <c r="AE833" s="157">
        <f>IF('1a-Electricity'!$P$77="no","",ROUND(AD833,4))</f>
        <v>0.82899999999999996</v>
      </c>
      <c r="AF833" s="157">
        <f>IF('1a-Electricity'!$P$78="no","",ROUND(AD833,4))</f>
        <v>0.82899999999999996</v>
      </c>
      <c r="AG833" s="157">
        <f>IF('1a-Electricity'!$P$79="no","",ROUND(AD833,4))</f>
        <v>0.82899999999999996</v>
      </c>
      <c r="BL833" s="157">
        <f t="shared" si="38"/>
        <v>0.82800000000000062</v>
      </c>
      <c r="BM833" s="157">
        <f>IF('1b-NaturalGas'!$P$87="no","",ROUND(BL833,4))</f>
        <v>0.82799999999999996</v>
      </c>
      <c r="BN833" s="157">
        <f>IF('1b-NaturalGas'!$P$88="no","",ROUND(BL833,4))</f>
        <v>0.82799999999999996</v>
      </c>
      <c r="BO833" s="157">
        <f>IF('1b-NaturalGas'!$P$89="no","",ROUND(BL833,4))</f>
        <v>0.82799999999999996</v>
      </c>
      <c r="BP833" s="157">
        <f>IF('1b-NaturalGas'!$P$90="no","not applicable (based on previous answers)",ROUND(BL833,4))</f>
        <v>0.82799999999999996</v>
      </c>
      <c r="BQ833" s="157">
        <f>IF('1b-NaturalGas'!$P$91="no","not applicable (based on previous answers)",ROUND(BL833,4))</f>
        <v>0.82799999999999996</v>
      </c>
    </row>
    <row r="834" spans="30:69" x14ac:dyDescent="0.25">
      <c r="AD834" s="157">
        <f t="shared" si="37"/>
        <v>0.83000000000000063</v>
      </c>
      <c r="AE834" s="157">
        <f>IF('1a-Electricity'!$P$77="no","",ROUND(AD834,4))</f>
        <v>0.83</v>
      </c>
      <c r="AF834" s="157">
        <f>IF('1a-Electricity'!$P$78="no","",ROUND(AD834,4))</f>
        <v>0.83</v>
      </c>
      <c r="AG834" s="157">
        <f>IF('1a-Electricity'!$P$79="no","",ROUND(AD834,4))</f>
        <v>0.83</v>
      </c>
      <c r="BL834" s="157">
        <f t="shared" si="38"/>
        <v>0.82900000000000063</v>
      </c>
      <c r="BM834" s="157">
        <f>IF('1b-NaturalGas'!$P$87="no","",ROUND(BL834,4))</f>
        <v>0.82899999999999996</v>
      </c>
      <c r="BN834" s="157">
        <f>IF('1b-NaturalGas'!$P$88="no","",ROUND(BL834,4))</f>
        <v>0.82899999999999996</v>
      </c>
      <c r="BO834" s="157">
        <f>IF('1b-NaturalGas'!$P$89="no","",ROUND(BL834,4))</f>
        <v>0.82899999999999996</v>
      </c>
      <c r="BP834" s="157">
        <f>IF('1b-NaturalGas'!$P$90="no","not applicable (based on previous answers)",ROUND(BL834,4))</f>
        <v>0.82899999999999996</v>
      </c>
      <c r="BQ834" s="157">
        <f>IF('1b-NaturalGas'!$P$91="no","not applicable (based on previous answers)",ROUND(BL834,4))</f>
        <v>0.82899999999999996</v>
      </c>
    </row>
    <row r="835" spans="30:69" x14ac:dyDescent="0.25">
      <c r="AD835" s="157">
        <f t="shared" si="37"/>
        <v>0.83100000000000063</v>
      </c>
      <c r="AE835" s="157">
        <f>IF('1a-Electricity'!$P$77="no","",ROUND(AD835,4))</f>
        <v>0.83099999999999996</v>
      </c>
      <c r="AF835" s="157">
        <f>IF('1a-Electricity'!$P$78="no","",ROUND(AD835,4))</f>
        <v>0.83099999999999996</v>
      </c>
      <c r="AG835" s="157">
        <f>IF('1a-Electricity'!$P$79="no","",ROUND(AD835,4))</f>
        <v>0.83099999999999996</v>
      </c>
      <c r="BL835" s="157">
        <f t="shared" si="38"/>
        <v>0.83000000000000063</v>
      </c>
      <c r="BM835" s="157">
        <f>IF('1b-NaturalGas'!$P$87="no","",ROUND(BL835,4))</f>
        <v>0.83</v>
      </c>
      <c r="BN835" s="157">
        <f>IF('1b-NaturalGas'!$P$88="no","",ROUND(BL835,4))</f>
        <v>0.83</v>
      </c>
      <c r="BO835" s="157">
        <f>IF('1b-NaturalGas'!$P$89="no","",ROUND(BL835,4))</f>
        <v>0.83</v>
      </c>
      <c r="BP835" s="157">
        <f>IF('1b-NaturalGas'!$P$90="no","not applicable (based on previous answers)",ROUND(BL835,4))</f>
        <v>0.83</v>
      </c>
      <c r="BQ835" s="157">
        <f>IF('1b-NaturalGas'!$P$91="no","not applicable (based on previous answers)",ROUND(BL835,4))</f>
        <v>0.83</v>
      </c>
    </row>
    <row r="836" spans="30:69" x14ac:dyDescent="0.25">
      <c r="AD836" s="157">
        <f t="shared" si="37"/>
        <v>0.83200000000000063</v>
      </c>
      <c r="AE836" s="157">
        <f>IF('1a-Electricity'!$P$77="no","",ROUND(AD836,4))</f>
        <v>0.83199999999999996</v>
      </c>
      <c r="AF836" s="157">
        <f>IF('1a-Electricity'!$P$78="no","",ROUND(AD836,4))</f>
        <v>0.83199999999999996</v>
      </c>
      <c r="AG836" s="157">
        <f>IF('1a-Electricity'!$P$79="no","",ROUND(AD836,4))</f>
        <v>0.83199999999999996</v>
      </c>
      <c r="BL836" s="157">
        <f t="shared" si="38"/>
        <v>0.83100000000000063</v>
      </c>
      <c r="BM836" s="157">
        <f>IF('1b-NaturalGas'!$P$87="no","",ROUND(BL836,4))</f>
        <v>0.83099999999999996</v>
      </c>
      <c r="BN836" s="157">
        <f>IF('1b-NaturalGas'!$P$88="no","",ROUND(BL836,4))</f>
        <v>0.83099999999999996</v>
      </c>
      <c r="BO836" s="157">
        <f>IF('1b-NaturalGas'!$P$89="no","",ROUND(BL836,4))</f>
        <v>0.83099999999999996</v>
      </c>
      <c r="BP836" s="157">
        <f>IF('1b-NaturalGas'!$P$90="no","not applicable (based on previous answers)",ROUND(BL836,4))</f>
        <v>0.83099999999999996</v>
      </c>
      <c r="BQ836" s="157">
        <f>IF('1b-NaturalGas'!$P$91="no","not applicable (based on previous answers)",ROUND(BL836,4))</f>
        <v>0.83099999999999996</v>
      </c>
    </row>
    <row r="837" spans="30:69" x14ac:dyDescent="0.25">
      <c r="AD837" s="157">
        <f t="shared" si="37"/>
        <v>0.83300000000000063</v>
      </c>
      <c r="AE837" s="157">
        <f>IF('1a-Electricity'!$P$77="no","",ROUND(AD837,4))</f>
        <v>0.83299999999999996</v>
      </c>
      <c r="AF837" s="157">
        <f>IF('1a-Electricity'!$P$78="no","",ROUND(AD837,4))</f>
        <v>0.83299999999999996</v>
      </c>
      <c r="AG837" s="157">
        <f>IF('1a-Electricity'!$P$79="no","",ROUND(AD837,4))</f>
        <v>0.83299999999999996</v>
      </c>
      <c r="BL837" s="157">
        <f t="shared" si="38"/>
        <v>0.83200000000000063</v>
      </c>
      <c r="BM837" s="157">
        <f>IF('1b-NaturalGas'!$P$87="no","",ROUND(BL837,4))</f>
        <v>0.83199999999999996</v>
      </c>
      <c r="BN837" s="157">
        <f>IF('1b-NaturalGas'!$P$88="no","",ROUND(BL837,4))</f>
        <v>0.83199999999999996</v>
      </c>
      <c r="BO837" s="157">
        <f>IF('1b-NaturalGas'!$P$89="no","",ROUND(BL837,4))</f>
        <v>0.83199999999999996</v>
      </c>
      <c r="BP837" s="157">
        <f>IF('1b-NaturalGas'!$P$90="no","not applicable (based on previous answers)",ROUND(BL837,4))</f>
        <v>0.83199999999999996</v>
      </c>
      <c r="BQ837" s="157">
        <f>IF('1b-NaturalGas'!$P$91="no","not applicable (based on previous answers)",ROUND(BL837,4))</f>
        <v>0.83199999999999996</v>
      </c>
    </row>
    <row r="838" spans="30:69" x14ac:dyDescent="0.25">
      <c r="AD838" s="157">
        <f t="shared" si="37"/>
        <v>0.83400000000000063</v>
      </c>
      <c r="AE838" s="157">
        <f>IF('1a-Electricity'!$P$77="no","",ROUND(AD838,4))</f>
        <v>0.83399999999999996</v>
      </c>
      <c r="AF838" s="157">
        <f>IF('1a-Electricity'!$P$78="no","",ROUND(AD838,4))</f>
        <v>0.83399999999999996</v>
      </c>
      <c r="AG838" s="157">
        <f>IF('1a-Electricity'!$P$79="no","",ROUND(AD838,4))</f>
        <v>0.83399999999999996</v>
      </c>
      <c r="BL838" s="157">
        <f t="shared" si="38"/>
        <v>0.83300000000000063</v>
      </c>
      <c r="BM838" s="157">
        <f>IF('1b-NaturalGas'!$P$87="no","",ROUND(BL838,4))</f>
        <v>0.83299999999999996</v>
      </c>
      <c r="BN838" s="157">
        <f>IF('1b-NaturalGas'!$P$88="no","",ROUND(BL838,4))</f>
        <v>0.83299999999999996</v>
      </c>
      <c r="BO838" s="157">
        <f>IF('1b-NaturalGas'!$P$89="no","",ROUND(BL838,4))</f>
        <v>0.83299999999999996</v>
      </c>
      <c r="BP838" s="157">
        <f>IF('1b-NaturalGas'!$P$90="no","not applicable (based on previous answers)",ROUND(BL838,4))</f>
        <v>0.83299999999999996</v>
      </c>
      <c r="BQ838" s="157">
        <f>IF('1b-NaturalGas'!$P$91="no","not applicable (based on previous answers)",ROUND(BL838,4))</f>
        <v>0.83299999999999996</v>
      </c>
    </row>
    <row r="839" spans="30:69" x14ac:dyDescent="0.25">
      <c r="AD839" s="157">
        <f t="shared" si="37"/>
        <v>0.83500000000000063</v>
      </c>
      <c r="AE839" s="157">
        <f>IF('1a-Electricity'!$P$77="no","",ROUND(AD839,4))</f>
        <v>0.83499999999999996</v>
      </c>
      <c r="AF839" s="157">
        <f>IF('1a-Electricity'!$P$78="no","",ROUND(AD839,4))</f>
        <v>0.83499999999999996</v>
      </c>
      <c r="AG839" s="157">
        <f>IF('1a-Electricity'!$P$79="no","",ROUND(AD839,4))</f>
        <v>0.83499999999999996</v>
      </c>
      <c r="BL839" s="157">
        <f t="shared" si="38"/>
        <v>0.83400000000000063</v>
      </c>
      <c r="BM839" s="157">
        <f>IF('1b-NaturalGas'!$P$87="no","",ROUND(BL839,4))</f>
        <v>0.83399999999999996</v>
      </c>
      <c r="BN839" s="157">
        <f>IF('1b-NaturalGas'!$P$88="no","",ROUND(BL839,4))</f>
        <v>0.83399999999999996</v>
      </c>
      <c r="BO839" s="157">
        <f>IF('1b-NaturalGas'!$P$89="no","",ROUND(BL839,4))</f>
        <v>0.83399999999999996</v>
      </c>
      <c r="BP839" s="157">
        <f>IF('1b-NaturalGas'!$P$90="no","not applicable (based on previous answers)",ROUND(BL839,4))</f>
        <v>0.83399999999999996</v>
      </c>
      <c r="BQ839" s="157">
        <f>IF('1b-NaturalGas'!$P$91="no","not applicable (based on previous answers)",ROUND(BL839,4))</f>
        <v>0.83399999999999996</v>
      </c>
    </row>
    <row r="840" spans="30:69" x14ac:dyDescent="0.25">
      <c r="AD840" s="157">
        <f t="shared" si="37"/>
        <v>0.83600000000000063</v>
      </c>
      <c r="AE840" s="157">
        <f>IF('1a-Electricity'!$P$77="no","",ROUND(AD840,4))</f>
        <v>0.83599999999999997</v>
      </c>
      <c r="AF840" s="157">
        <f>IF('1a-Electricity'!$P$78="no","",ROUND(AD840,4))</f>
        <v>0.83599999999999997</v>
      </c>
      <c r="AG840" s="157">
        <f>IF('1a-Electricity'!$P$79="no","",ROUND(AD840,4))</f>
        <v>0.83599999999999997</v>
      </c>
      <c r="BL840" s="157">
        <f t="shared" si="38"/>
        <v>0.83500000000000063</v>
      </c>
      <c r="BM840" s="157">
        <f>IF('1b-NaturalGas'!$P$87="no","",ROUND(BL840,4))</f>
        <v>0.83499999999999996</v>
      </c>
      <c r="BN840" s="157">
        <f>IF('1b-NaturalGas'!$P$88="no","",ROUND(BL840,4))</f>
        <v>0.83499999999999996</v>
      </c>
      <c r="BO840" s="157">
        <f>IF('1b-NaturalGas'!$P$89="no","",ROUND(BL840,4))</f>
        <v>0.83499999999999996</v>
      </c>
      <c r="BP840" s="157">
        <f>IF('1b-NaturalGas'!$P$90="no","not applicable (based on previous answers)",ROUND(BL840,4))</f>
        <v>0.83499999999999996</v>
      </c>
      <c r="BQ840" s="157">
        <f>IF('1b-NaturalGas'!$P$91="no","not applicable (based on previous answers)",ROUND(BL840,4))</f>
        <v>0.83499999999999996</v>
      </c>
    </row>
    <row r="841" spans="30:69" x14ac:dyDescent="0.25">
      <c r="AD841" s="157">
        <f t="shared" si="37"/>
        <v>0.83700000000000063</v>
      </c>
      <c r="AE841" s="157">
        <f>IF('1a-Electricity'!$P$77="no","",ROUND(AD841,4))</f>
        <v>0.83699999999999997</v>
      </c>
      <c r="AF841" s="157">
        <f>IF('1a-Electricity'!$P$78="no","",ROUND(AD841,4))</f>
        <v>0.83699999999999997</v>
      </c>
      <c r="AG841" s="157">
        <f>IF('1a-Electricity'!$P$79="no","",ROUND(AD841,4))</f>
        <v>0.83699999999999997</v>
      </c>
      <c r="BL841" s="157">
        <f t="shared" si="38"/>
        <v>0.83600000000000063</v>
      </c>
      <c r="BM841" s="157">
        <f>IF('1b-NaturalGas'!$P$87="no","",ROUND(BL841,4))</f>
        <v>0.83599999999999997</v>
      </c>
      <c r="BN841" s="157">
        <f>IF('1b-NaturalGas'!$P$88="no","",ROUND(BL841,4))</f>
        <v>0.83599999999999997</v>
      </c>
      <c r="BO841" s="157">
        <f>IF('1b-NaturalGas'!$P$89="no","",ROUND(BL841,4))</f>
        <v>0.83599999999999997</v>
      </c>
      <c r="BP841" s="157">
        <f>IF('1b-NaturalGas'!$P$90="no","not applicable (based on previous answers)",ROUND(BL841,4))</f>
        <v>0.83599999999999997</v>
      </c>
      <c r="BQ841" s="157">
        <f>IF('1b-NaturalGas'!$P$91="no","not applicable (based on previous answers)",ROUND(BL841,4))</f>
        <v>0.83599999999999997</v>
      </c>
    </row>
    <row r="842" spans="30:69" x14ac:dyDescent="0.25">
      <c r="AD842" s="157">
        <f t="shared" si="37"/>
        <v>0.83800000000000063</v>
      </c>
      <c r="AE842" s="157">
        <f>IF('1a-Electricity'!$P$77="no","",ROUND(AD842,4))</f>
        <v>0.83799999999999997</v>
      </c>
      <c r="AF842" s="157">
        <f>IF('1a-Electricity'!$P$78="no","",ROUND(AD842,4))</f>
        <v>0.83799999999999997</v>
      </c>
      <c r="AG842" s="157">
        <f>IF('1a-Electricity'!$P$79="no","",ROUND(AD842,4))</f>
        <v>0.83799999999999997</v>
      </c>
      <c r="BL842" s="157">
        <f t="shared" si="38"/>
        <v>0.83700000000000063</v>
      </c>
      <c r="BM842" s="157">
        <f>IF('1b-NaturalGas'!$P$87="no","",ROUND(BL842,4))</f>
        <v>0.83699999999999997</v>
      </c>
      <c r="BN842" s="157">
        <f>IF('1b-NaturalGas'!$P$88="no","",ROUND(BL842,4))</f>
        <v>0.83699999999999997</v>
      </c>
      <c r="BO842" s="157">
        <f>IF('1b-NaturalGas'!$P$89="no","",ROUND(BL842,4))</f>
        <v>0.83699999999999997</v>
      </c>
      <c r="BP842" s="157">
        <f>IF('1b-NaturalGas'!$P$90="no","not applicable (based on previous answers)",ROUND(BL842,4))</f>
        <v>0.83699999999999997</v>
      </c>
      <c r="BQ842" s="157">
        <f>IF('1b-NaturalGas'!$P$91="no","not applicable (based on previous answers)",ROUND(BL842,4))</f>
        <v>0.83699999999999997</v>
      </c>
    </row>
    <row r="843" spans="30:69" x14ac:dyDescent="0.25">
      <c r="AD843" s="157">
        <f t="shared" si="37"/>
        <v>0.83900000000000063</v>
      </c>
      <c r="AE843" s="157">
        <f>IF('1a-Electricity'!$P$77="no","",ROUND(AD843,4))</f>
        <v>0.83899999999999997</v>
      </c>
      <c r="AF843" s="157">
        <f>IF('1a-Electricity'!$P$78="no","",ROUND(AD843,4))</f>
        <v>0.83899999999999997</v>
      </c>
      <c r="AG843" s="157">
        <f>IF('1a-Electricity'!$P$79="no","",ROUND(AD843,4))</f>
        <v>0.83899999999999997</v>
      </c>
      <c r="BL843" s="157">
        <f t="shared" si="38"/>
        <v>0.83800000000000063</v>
      </c>
      <c r="BM843" s="157">
        <f>IF('1b-NaturalGas'!$P$87="no","",ROUND(BL843,4))</f>
        <v>0.83799999999999997</v>
      </c>
      <c r="BN843" s="157">
        <f>IF('1b-NaturalGas'!$P$88="no","",ROUND(BL843,4))</f>
        <v>0.83799999999999997</v>
      </c>
      <c r="BO843" s="157">
        <f>IF('1b-NaturalGas'!$P$89="no","",ROUND(BL843,4))</f>
        <v>0.83799999999999997</v>
      </c>
      <c r="BP843" s="157">
        <f>IF('1b-NaturalGas'!$P$90="no","not applicable (based on previous answers)",ROUND(BL843,4))</f>
        <v>0.83799999999999997</v>
      </c>
      <c r="BQ843" s="157">
        <f>IF('1b-NaturalGas'!$P$91="no","not applicable (based on previous answers)",ROUND(BL843,4))</f>
        <v>0.83799999999999997</v>
      </c>
    </row>
    <row r="844" spans="30:69" x14ac:dyDescent="0.25">
      <c r="AD844" s="157">
        <f t="shared" si="37"/>
        <v>0.84000000000000064</v>
      </c>
      <c r="AE844" s="157">
        <f>IF('1a-Electricity'!$P$77="no","",ROUND(AD844,4))</f>
        <v>0.84</v>
      </c>
      <c r="AF844" s="157">
        <f>IF('1a-Electricity'!$P$78="no","",ROUND(AD844,4))</f>
        <v>0.84</v>
      </c>
      <c r="AG844" s="157">
        <f>IF('1a-Electricity'!$P$79="no","",ROUND(AD844,4))</f>
        <v>0.84</v>
      </c>
      <c r="BL844" s="157">
        <f t="shared" si="38"/>
        <v>0.83900000000000063</v>
      </c>
      <c r="BM844" s="157">
        <f>IF('1b-NaturalGas'!$P$87="no","",ROUND(BL844,4))</f>
        <v>0.83899999999999997</v>
      </c>
      <c r="BN844" s="157">
        <f>IF('1b-NaturalGas'!$P$88="no","",ROUND(BL844,4))</f>
        <v>0.83899999999999997</v>
      </c>
      <c r="BO844" s="157">
        <f>IF('1b-NaturalGas'!$P$89="no","",ROUND(BL844,4))</f>
        <v>0.83899999999999997</v>
      </c>
      <c r="BP844" s="157">
        <f>IF('1b-NaturalGas'!$P$90="no","not applicable (based on previous answers)",ROUND(BL844,4))</f>
        <v>0.83899999999999997</v>
      </c>
      <c r="BQ844" s="157">
        <f>IF('1b-NaturalGas'!$P$91="no","not applicable (based on previous answers)",ROUND(BL844,4))</f>
        <v>0.83899999999999997</v>
      </c>
    </row>
    <row r="845" spans="30:69" x14ac:dyDescent="0.25">
      <c r="AD845" s="157">
        <f t="shared" si="37"/>
        <v>0.84100000000000064</v>
      </c>
      <c r="AE845" s="157">
        <f>IF('1a-Electricity'!$P$77="no","",ROUND(AD845,4))</f>
        <v>0.84099999999999997</v>
      </c>
      <c r="AF845" s="157">
        <f>IF('1a-Electricity'!$P$78="no","",ROUND(AD845,4))</f>
        <v>0.84099999999999997</v>
      </c>
      <c r="AG845" s="157">
        <f>IF('1a-Electricity'!$P$79="no","",ROUND(AD845,4))</f>
        <v>0.84099999999999997</v>
      </c>
      <c r="BL845" s="157">
        <f t="shared" si="38"/>
        <v>0.84000000000000064</v>
      </c>
      <c r="BM845" s="157">
        <f>IF('1b-NaturalGas'!$P$87="no","",ROUND(BL845,4))</f>
        <v>0.84</v>
      </c>
      <c r="BN845" s="157">
        <f>IF('1b-NaturalGas'!$P$88="no","",ROUND(BL845,4))</f>
        <v>0.84</v>
      </c>
      <c r="BO845" s="157">
        <f>IF('1b-NaturalGas'!$P$89="no","",ROUND(BL845,4))</f>
        <v>0.84</v>
      </c>
      <c r="BP845" s="157">
        <f>IF('1b-NaturalGas'!$P$90="no","not applicable (based on previous answers)",ROUND(BL845,4))</f>
        <v>0.84</v>
      </c>
      <c r="BQ845" s="157">
        <f>IF('1b-NaturalGas'!$P$91="no","not applicable (based on previous answers)",ROUND(BL845,4))</f>
        <v>0.84</v>
      </c>
    </row>
    <row r="846" spans="30:69" x14ac:dyDescent="0.25">
      <c r="AD846" s="157">
        <f t="shared" si="37"/>
        <v>0.84200000000000064</v>
      </c>
      <c r="AE846" s="157">
        <f>IF('1a-Electricity'!$P$77="no","",ROUND(AD846,4))</f>
        <v>0.84199999999999997</v>
      </c>
      <c r="AF846" s="157">
        <f>IF('1a-Electricity'!$P$78="no","",ROUND(AD846,4))</f>
        <v>0.84199999999999997</v>
      </c>
      <c r="AG846" s="157">
        <f>IF('1a-Electricity'!$P$79="no","",ROUND(AD846,4))</f>
        <v>0.84199999999999997</v>
      </c>
      <c r="BL846" s="157">
        <f t="shared" si="38"/>
        <v>0.84100000000000064</v>
      </c>
      <c r="BM846" s="157">
        <f>IF('1b-NaturalGas'!$P$87="no","",ROUND(BL846,4))</f>
        <v>0.84099999999999997</v>
      </c>
      <c r="BN846" s="157">
        <f>IF('1b-NaturalGas'!$P$88="no","",ROUND(BL846,4))</f>
        <v>0.84099999999999997</v>
      </c>
      <c r="BO846" s="157">
        <f>IF('1b-NaturalGas'!$P$89="no","",ROUND(BL846,4))</f>
        <v>0.84099999999999997</v>
      </c>
      <c r="BP846" s="157">
        <f>IF('1b-NaturalGas'!$P$90="no","not applicable (based on previous answers)",ROUND(BL846,4))</f>
        <v>0.84099999999999997</v>
      </c>
      <c r="BQ846" s="157">
        <f>IF('1b-NaturalGas'!$P$91="no","not applicable (based on previous answers)",ROUND(BL846,4))</f>
        <v>0.84099999999999997</v>
      </c>
    </row>
    <row r="847" spans="30:69" x14ac:dyDescent="0.25">
      <c r="AD847" s="157">
        <f t="shared" si="37"/>
        <v>0.84300000000000064</v>
      </c>
      <c r="AE847" s="157">
        <f>IF('1a-Electricity'!$P$77="no","",ROUND(AD847,4))</f>
        <v>0.84299999999999997</v>
      </c>
      <c r="AF847" s="157">
        <f>IF('1a-Electricity'!$P$78="no","",ROUND(AD847,4))</f>
        <v>0.84299999999999997</v>
      </c>
      <c r="AG847" s="157">
        <f>IF('1a-Electricity'!$P$79="no","",ROUND(AD847,4))</f>
        <v>0.84299999999999997</v>
      </c>
      <c r="BL847" s="157">
        <f t="shared" si="38"/>
        <v>0.84200000000000064</v>
      </c>
      <c r="BM847" s="157">
        <f>IF('1b-NaturalGas'!$P$87="no","",ROUND(BL847,4))</f>
        <v>0.84199999999999997</v>
      </c>
      <c r="BN847" s="157">
        <f>IF('1b-NaturalGas'!$P$88="no","",ROUND(BL847,4))</f>
        <v>0.84199999999999997</v>
      </c>
      <c r="BO847" s="157">
        <f>IF('1b-NaturalGas'!$P$89="no","",ROUND(BL847,4))</f>
        <v>0.84199999999999997</v>
      </c>
      <c r="BP847" s="157">
        <f>IF('1b-NaturalGas'!$P$90="no","not applicable (based on previous answers)",ROUND(BL847,4))</f>
        <v>0.84199999999999997</v>
      </c>
      <c r="BQ847" s="157">
        <f>IF('1b-NaturalGas'!$P$91="no","not applicable (based on previous answers)",ROUND(BL847,4))</f>
        <v>0.84199999999999997</v>
      </c>
    </row>
    <row r="848" spans="30:69" x14ac:dyDescent="0.25">
      <c r="AD848" s="157">
        <f t="shared" si="37"/>
        <v>0.84400000000000064</v>
      </c>
      <c r="AE848" s="157">
        <f>IF('1a-Electricity'!$P$77="no","",ROUND(AD848,4))</f>
        <v>0.84399999999999997</v>
      </c>
      <c r="AF848" s="157">
        <f>IF('1a-Electricity'!$P$78="no","",ROUND(AD848,4))</f>
        <v>0.84399999999999997</v>
      </c>
      <c r="AG848" s="157">
        <f>IF('1a-Electricity'!$P$79="no","",ROUND(AD848,4))</f>
        <v>0.84399999999999997</v>
      </c>
      <c r="BL848" s="157">
        <f t="shared" si="38"/>
        <v>0.84300000000000064</v>
      </c>
      <c r="BM848" s="157">
        <f>IF('1b-NaturalGas'!$P$87="no","",ROUND(BL848,4))</f>
        <v>0.84299999999999997</v>
      </c>
      <c r="BN848" s="157">
        <f>IF('1b-NaturalGas'!$P$88="no","",ROUND(BL848,4))</f>
        <v>0.84299999999999997</v>
      </c>
      <c r="BO848" s="157">
        <f>IF('1b-NaturalGas'!$P$89="no","",ROUND(BL848,4))</f>
        <v>0.84299999999999997</v>
      </c>
      <c r="BP848" s="157">
        <f>IF('1b-NaturalGas'!$P$90="no","not applicable (based on previous answers)",ROUND(BL848,4))</f>
        <v>0.84299999999999997</v>
      </c>
      <c r="BQ848" s="157">
        <f>IF('1b-NaturalGas'!$P$91="no","not applicable (based on previous answers)",ROUND(BL848,4))</f>
        <v>0.84299999999999997</v>
      </c>
    </row>
    <row r="849" spans="30:69" x14ac:dyDescent="0.25">
      <c r="AD849" s="157">
        <f t="shared" si="37"/>
        <v>0.84500000000000064</v>
      </c>
      <c r="AE849" s="157">
        <f>IF('1a-Electricity'!$P$77="no","",ROUND(AD849,4))</f>
        <v>0.84499999999999997</v>
      </c>
      <c r="AF849" s="157">
        <f>IF('1a-Electricity'!$P$78="no","",ROUND(AD849,4))</f>
        <v>0.84499999999999997</v>
      </c>
      <c r="AG849" s="157">
        <f>IF('1a-Electricity'!$P$79="no","",ROUND(AD849,4))</f>
        <v>0.84499999999999997</v>
      </c>
      <c r="BL849" s="157">
        <f t="shared" si="38"/>
        <v>0.84400000000000064</v>
      </c>
      <c r="BM849" s="157">
        <f>IF('1b-NaturalGas'!$P$87="no","",ROUND(BL849,4))</f>
        <v>0.84399999999999997</v>
      </c>
      <c r="BN849" s="157">
        <f>IF('1b-NaturalGas'!$P$88="no","",ROUND(BL849,4))</f>
        <v>0.84399999999999997</v>
      </c>
      <c r="BO849" s="157">
        <f>IF('1b-NaturalGas'!$P$89="no","",ROUND(BL849,4))</f>
        <v>0.84399999999999997</v>
      </c>
      <c r="BP849" s="157">
        <f>IF('1b-NaturalGas'!$P$90="no","not applicable (based on previous answers)",ROUND(BL849,4))</f>
        <v>0.84399999999999997</v>
      </c>
      <c r="BQ849" s="157">
        <f>IF('1b-NaturalGas'!$P$91="no","not applicable (based on previous answers)",ROUND(BL849,4))</f>
        <v>0.84399999999999997</v>
      </c>
    </row>
    <row r="850" spans="30:69" x14ac:dyDescent="0.25">
      <c r="AD850" s="157">
        <f t="shared" si="37"/>
        <v>0.84600000000000064</v>
      </c>
      <c r="AE850" s="157">
        <f>IF('1a-Electricity'!$P$77="no","",ROUND(AD850,4))</f>
        <v>0.84599999999999997</v>
      </c>
      <c r="AF850" s="157">
        <f>IF('1a-Electricity'!$P$78="no","",ROUND(AD850,4))</f>
        <v>0.84599999999999997</v>
      </c>
      <c r="AG850" s="157">
        <f>IF('1a-Electricity'!$P$79="no","",ROUND(AD850,4))</f>
        <v>0.84599999999999997</v>
      </c>
      <c r="BL850" s="157">
        <f t="shared" si="38"/>
        <v>0.84500000000000064</v>
      </c>
      <c r="BM850" s="157">
        <f>IF('1b-NaturalGas'!$P$87="no","",ROUND(BL850,4))</f>
        <v>0.84499999999999997</v>
      </c>
      <c r="BN850" s="157">
        <f>IF('1b-NaturalGas'!$P$88="no","",ROUND(BL850,4))</f>
        <v>0.84499999999999997</v>
      </c>
      <c r="BO850" s="157">
        <f>IF('1b-NaturalGas'!$P$89="no","",ROUND(BL850,4))</f>
        <v>0.84499999999999997</v>
      </c>
      <c r="BP850" s="157">
        <f>IF('1b-NaturalGas'!$P$90="no","not applicable (based on previous answers)",ROUND(BL850,4))</f>
        <v>0.84499999999999997</v>
      </c>
      <c r="BQ850" s="157">
        <f>IF('1b-NaturalGas'!$P$91="no","not applicable (based on previous answers)",ROUND(BL850,4))</f>
        <v>0.84499999999999997</v>
      </c>
    </row>
    <row r="851" spans="30:69" x14ac:dyDescent="0.25">
      <c r="AD851" s="157">
        <f t="shared" si="37"/>
        <v>0.84700000000000064</v>
      </c>
      <c r="AE851" s="157">
        <f>IF('1a-Electricity'!$P$77="no","",ROUND(AD851,4))</f>
        <v>0.84699999999999998</v>
      </c>
      <c r="AF851" s="157">
        <f>IF('1a-Electricity'!$P$78="no","",ROUND(AD851,4))</f>
        <v>0.84699999999999998</v>
      </c>
      <c r="AG851" s="157">
        <f>IF('1a-Electricity'!$P$79="no","",ROUND(AD851,4))</f>
        <v>0.84699999999999998</v>
      </c>
      <c r="BL851" s="157">
        <f t="shared" si="38"/>
        <v>0.84600000000000064</v>
      </c>
      <c r="BM851" s="157">
        <f>IF('1b-NaturalGas'!$P$87="no","",ROUND(BL851,4))</f>
        <v>0.84599999999999997</v>
      </c>
      <c r="BN851" s="157">
        <f>IF('1b-NaturalGas'!$P$88="no","",ROUND(BL851,4))</f>
        <v>0.84599999999999997</v>
      </c>
      <c r="BO851" s="157">
        <f>IF('1b-NaturalGas'!$P$89="no","",ROUND(BL851,4))</f>
        <v>0.84599999999999997</v>
      </c>
      <c r="BP851" s="157">
        <f>IF('1b-NaturalGas'!$P$90="no","not applicable (based on previous answers)",ROUND(BL851,4))</f>
        <v>0.84599999999999997</v>
      </c>
      <c r="BQ851" s="157">
        <f>IF('1b-NaturalGas'!$P$91="no","not applicable (based on previous answers)",ROUND(BL851,4))</f>
        <v>0.84599999999999997</v>
      </c>
    </row>
    <row r="852" spans="30:69" x14ac:dyDescent="0.25">
      <c r="AD852" s="157">
        <f t="shared" si="37"/>
        <v>0.84800000000000064</v>
      </c>
      <c r="AE852" s="157">
        <f>IF('1a-Electricity'!$P$77="no","",ROUND(AD852,4))</f>
        <v>0.84799999999999998</v>
      </c>
      <c r="AF852" s="157">
        <f>IF('1a-Electricity'!$P$78="no","",ROUND(AD852,4))</f>
        <v>0.84799999999999998</v>
      </c>
      <c r="AG852" s="157">
        <f>IF('1a-Electricity'!$P$79="no","",ROUND(AD852,4))</f>
        <v>0.84799999999999998</v>
      </c>
      <c r="BL852" s="157">
        <f t="shared" si="38"/>
        <v>0.84700000000000064</v>
      </c>
      <c r="BM852" s="157">
        <f>IF('1b-NaturalGas'!$P$87="no","",ROUND(BL852,4))</f>
        <v>0.84699999999999998</v>
      </c>
      <c r="BN852" s="157">
        <f>IF('1b-NaturalGas'!$P$88="no","",ROUND(BL852,4))</f>
        <v>0.84699999999999998</v>
      </c>
      <c r="BO852" s="157">
        <f>IF('1b-NaturalGas'!$P$89="no","",ROUND(BL852,4))</f>
        <v>0.84699999999999998</v>
      </c>
      <c r="BP852" s="157">
        <f>IF('1b-NaturalGas'!$P$90="no","not applicable (based on previous answers)",ROUND(BL852,4))</f>
        <v>0.84699999999999998</v>
      </c>
      <c r="BQ852" s="157">
        <f>IF('1b-NaturalGas'!$P$91="no","not applicable (based on previous answers)",ROUND(BL852,4))</f>
        <v>0.84699999999999998</v>
      </c>
    </row>
    <row r="853" spans="30:69" x14ac:dyDescent="0.25">
      <c r="AD853" s="157">
        <f t="shared" si="37"/>
        <v>0.84900000000000064</v>
      </c>
      <c r="AE853" s="157">
        <f>IF('1a-Electricity'!$P$77="no","",ROUND(AD853,4))</f>
        <v>0.84899999999999998</v>
      </c>
      <c r="AF853" s="157">
        <f>IF('1a-Electricity'!$P$78="no","",ROUND(AD853,4))</f>
        <v>0.84899999999999998</v>
      </c>
      <c r="AG853" s="157">
        <f>IF('1a-Electricity'!$P$79="no","",ROUND(AD853,4))</f>
        <v>0.84899999999999998</v>
      </c>
      <c r="BL853" s="157">
        <f t="shared" si="38"/>
        <v>0.84800000000000064</v>
      </c>
      <c r="BM853" s="157">
        <f>IF('1b-NaturalGas'!$P$87="no","",ROUND(BL853,4))</f>
        <v>0.84799999999999998</v>
      </c>
      <c r="BN853" s="157">
        <f>IF('1b-NaturalGas'!$P$88="no","",ROUND(BL853,4))</f>
        <v>0.84799999999999998</v>
      </c>
      <c r="BO853" s="157">
        <f>IF('1b-NaturalGas'!$P$89="no","",ROUND(BL853,4))</f>
        <v>0.84799999999999998</v>
      </c>
      <c r="BP853" s="157">
        <f>IF('1b-NaturalGas'!$P$90="no","not applicable (based on previous answers)",ROUND(BL853,4))</f>
        <v>0.84799999999999998</v>
      </c>
      <c r="BQ853" s="157">
        <f>IF('1b-NaturalGas'!$P$91="no","not applicable (based on previous answers)",ROUND(BL853,4))</f>
        <v>0.84799999999999998</v>
      </c>
    </row>
    <row r="854" spans="30:69" x14ac:dyDescent="0.25">
      <c r="AD854" s="157">
        <f t="shared" si="37"/>
        <v>0.85000000000000064</v>
      </c>
      <c r="AE854" s="157">
        <f>IF('1a-Electricity'!$P$77="no","",ROUND(AD854,4))</f>
        <v>0.85</v>
      </c>
      <c r="AF854" s="157">
        <f>IF('1a-Electricity'!$P$78="no","",ROUND(AD854,4))</f>
        <v>0.85</v>
      </c>
      <c r="AG854" s="157">
        <f>IF('1a-Electricity'!$P$79="no","",ROUND(AD854,4))</f>
        <v>0.85</v>
      </c>
      <c r="BL854" s="157">
        <f t="shared" si="38"/>
        <v>0.84900000000000064</v>
      </c>
      <c r="BM854" s="157">
        <f>IF('1b-NaturalGas'!$P$87="no","",ROUND(BL854,4))</f>
        <v>0.84899999999999998</v>
      </c>
      <c r="BN854" s="157">
        <f>IF('1b-NaturalGas'!$P$88="no","",ROUND(BL854,4))</f>
        <v>0.84899999999999998</v>
      </c>
      <c r="BO854" s="157">
        <f>IF('1b-NaturalGas'!$P$89="no","",ROUND(BL854,4))</f>
        <v>0.84899999999999998</v>
      </c>
      <c r="BP854" s="157">
        <f>IF('1b-NaturalGas'!$P$90="no","not applicable (based on previous answers)",ROUND(BL854,4))</f>
        <v>0.84899999999999998</v>
      </c>
      <c r="BQ854" s="157">
        <f>IF('1b-NaturalGas'!$P$91="no","not applicable (based on previous answers)",ROUND(BL854,4))</f>
        <v>0.84899999999999998</v>
      </c>
    </row>
    <row r="855" spans="30:69" x14ac:dyDescent="0.25">
      <c r="AD855" s="157">
        <f t="shared" si="37"/>
        <v>0.85100000000000064</v>
      </c>
      <c r="AE855" s="157">
        <f>IF('1a-Electricity'!$P$77="no","",ROUND(AD855,4))</f>
        <v>0.85099999999999998</v>
      </c>
      <c r="AF855" s="157">
        <f>IF('1a-Electricity'!$P$78="no","",ROUND(AD855,4))</f>
        <v>0.85099999999999998</v>
      </c>
      <c r="AG855" s="157">
        <f>IF('1a-Electricity'!$P$79="no","",ROUND(AD855,4))</f>
        <v>0.85099999999999998</v>
      </c>
      <c r="BL855" s="157">
        <f t="shared" si="38"/>
        <v>0.85000000000000064</v>
      </c>
      <c r="BM855" s="157">
        <f>IF('1b-NaturalGas'!$P$87="no","",ROUND(BL855,4))</f>
        <v>0.85</v>
      </c>
      <c r="BN855" s="157">
        <f>IF('1b-NaturalGas'!$P$88="no","",ROUND(BL855,4))</f>
        <v>0.85</v>
      </c>
      <c r="BO855" s="157">
        <f>IF('1b-NaturalGas'!$P$89="no","",ROUND(BL855,4))</f>
        <v>0.85</v>
      </c>
      <c r="BP855" s="157">
        <f>IF('1b-NaturalGas'!$P$90="no","not applicable (based on previous answers)",ROUND(BL855,4))</f>
        <v>0.85</v>
      </c>
      <c r="BQ855" s="157">
        <f>IF('1b-NaturalGas'!$P$91="no","not applicable (based on previous answers)",ROUND(BL855,4))</f>
        <v>0.85</v>
      </c>
    </row>
    <row r="856" spans="30:69" x14ac:dyDescent="0.25">
      <c r="AD856" s="157">
        <f t="shared" si="37"/>
        <v>0.85200000000000065</v>
      </c>
      <c r="AE856" s="157">
        <f>IF('1a-Electricity'!$P$77="no","",ROUND(AD856,4))</f>
        <v>0.85199999999999998</v>
      </c>
      <c r="AF856" s="157">
        <f>IF('1a-Electricity'!$P$78="no","",ROUND(AD856,4))</f>
        <v>0.85199999999999998</v>
      </c>
      <c r="AG856" s="157">
        <f>IF('1a-Electricity'!$P$79="no","",ROUND(AD856,4))</f>
        <v>0.85199999999999998</v>
      </c>
      <c r="BL856" s="157">
        <f t="shared" si="38"/>
        <v>0.85100000000000064</v>
      </c>
      <c r="BM856" s="157">
        <f>IF('1b-NaturalGas'!$P$87="no","",ROUND(BL856,4))</f>
        <v>0.85099999999999998</v>
      </c>
      <c r="BN856" s="157">
        <f>IF('1b-NaturalGas'!$P$88="no","",ROUND(BL856,4))</f>
        <v>0.85099999999999998</v>
      </c>
      <c r="BO856" s="157">
        <f>IF('1b-NaturalGas'!$P$89="no","",ROUND(BL856,4))</f>
        <v>0.85099999999999998</v>
      </c>
      <c r="BP856" s="157">
        <f>IF('1b-NaturalGas'!$P$90="no","not applicable (based on previous answers)",ROUND(BL856,4))</f>
        <v>0.85099999999999998</v>
      </c>
      <c r="BQ856" s="157">
        <f>IF('1b-NaturalGas'!$P$91="no","not applicable (based on previous answers)",ROUND(BL856,4))</f>
        <v>0.85099999999999998</v>
      </c>
    </row>
    <row r="857" spans="30:69" x14ac:dyDescent="0.25">
      <c r="AD857" s="157">
        <f t="shared" si="37"/>
        <v>0.85300000000000065</v>
      </c>
      <c r="AE857" s="157">
        <f>IF('1a-Electricity'!$P$77="no","",ROUND(AD857,4))</f>
        <v>0.85299999999999998</v>
      </c>
      <c r="AF857" s="157">
        <f>IF('1a-Electricity'!$P$78="no","",ROUND(AD857,4))</f>
        <v>0.85299999999999998</v>
      </c>
      <c r="AG857" s="157">
        <f>IF('1a-Electricity'!$P$79="no","",ROUND(AD857,4))</f>
        <v>0.85299999999999998</v>
      </c>
      <c r="BL857" s="157">
        <f t="shared" si="38"/>
        <v>0.85200000000000065</v>
      </c>
      <c r="BM857" s="157">
        <f>IF('1b-NaturalGas'!$P$87="no","",ROUND(BL857,4))</f>
        <v>0.85199999999999998</v>
      </c>
      <c r="BN857" s="157">
        <f>IF('1b-NaturalGas'!$P$88="no","",ROUND(BL857,4))</f>
        <v>0.85199999999999998</v>
      </c>
      <c r="BO857" s="157">
        <f>IF('1b-NaturalGas'!$P$89="no","",ROUND(BL857,4))</f>
        <v>0.85199999999999998</v>
      </c>
      <c r="BP857" s="157">
        <f>IF('1b-NaturalGas'!$P$90="no","not applicable (based on previous answers)",ROUND(BL857,4))</f>
        <v>0.85199999999999998</v>
      </c>
      <c r="BQ857" s="157">
        <f>IF('1b-NaturalGas'!$P$91="no","not applicable (based on previous answers)",ROUND(BL857,4))</f>
        <v>0.85199999999999998</v>
      </c>
    </row>
    <row r="858" spans="30:69" x14ac:dyDescent="0.25">
      <c r="AD858" s="157">
        <f t="shared" si="37"/>
        <v>0.85400000000000065</v>
      </c>
      <c r="AE858" s="157">
        <f>IF('1a-Electricity'!$P$77="no","",ROUND(AD858,4))</f>
        <v>0.85399999999999998</v>
      </c>
      <c r="AF858" s="157">
        <f>IF('1a-Electricity'!$P$78="no","",ROUND(AD858,4))</f>
        <v>0.85399999999999998</v>
      </c>
      <c r="AG858" s="157">
        <f>IF('1a-Electricity'!$P$79="no","",ROUND(AD858,4))</f>
        <v>0.85399999999999998</v>
      </c>
      <c r="BL858" s="157">
        <f t="shared" si="38"/>
        <v>0.85300000000000065</v>
      </c>
      <c r="BM858" s="157">
        <f>IF('1b-NaturalGas'!$P$87="no","",ROUND(BL858,4))</f>
        <v>0.85299999999999998</v>
      </c>
      <c r="BN858" s="157">
        <f>IF('1b-NaturalGas'!$P$88="no","",ROUND(BL858,4))</f>
        <v>0.85299999999999998</v>
      </c>
      <c r="BO858" s="157">
        <f>IF('1b-NaturalGas'!$P$89="no","",ROUND(BL858,4))</f>
        <v>0.85299999999999998</v>
      </c>
      <c r="BP858" s="157">
        <f>IF('1b-NaturalGas'!$P$90="no","not applicable (based on previous answers)",ROUND(BL858,4))</f>
        <v>0.85299999999999998</v>
      </c>
      <c r="BQ858" s="157">
        <f>IF('1b-NaturalGas'!$P$91="no","not applicable (based on previous answers)",ROUND(BL858,4))</f>
        <v>0.85299999999999998</v>
      </c>
    </row>
    <row r="859" spans="30:69" x14ac:dyDescent="0.25">
      <c r="AD859" s="157">
        <f t="shared" si="37"/>
        <v>0.85500000000000065</v>
      </c>
      <c r="AE859" s="157">
        <f>IF('1a-Electricity'!$P$77="no","",ROUND(AD859,4))</f>
        <v>0.85499999999999998</v>
      </c>
      <c r="AF859" s="157">
        <f>IF('1a-Electricity'!$P$78="no","",ROUND(AD859,4))</f>
        <v>0.85499999999999998</v>
      </c>
      <c r="AG859" s="157">
        <f>IF('1a-Electricity'!$P$79="no","",ROUND(AD859,4))</f>
        <v>0.85499999999999998</v>
      </c>
      <c r="BL859" s="157">
        <f t="shared" si="38"/>
        <v>0.85400000000000065</v>
      </c>
      <c r="BM859" s="157">
        <f>IF('1b-NaturalGas'!$P$87="no","",ROUND(BL859,4))</f>
        <v>0.85399999999999998</v>
      </c>
      <c r="BN859" s="157">
        <f>IF('1b-NaturalGas'!$P$88="no","",ROUND(BL859,4))</f>
        <v>0.85399999999999998</v>
      </c>
      <c r="BO859" s="157">
        <f>IF('1b-NaturalGas'!$P$89="no","",ROUND(BL859,4))</f>
        <v>0.85399999999999998</v>
      </c>
      <c r="BP859" s="157">
        <f>IF('1b-NaturalGas'!$P$90="no","not applicable (based on previous answers)",ROUND(BL859,4))</f>
        <v>0.85399999999999998</v>
      </c>
      <c r="BQ859" s="157">
        <f>IF('1b-NaturalGas'!$P$91="no","not applicable (based on previous answers)",ROUND(BL859,4))</f>
        <v>0.85399999999999998</v>
      </c>
    </row>
    <row r="860" spans="30:69" x14ac:dyDescent="0.25">
      <c r="AD860" s="157">
        <f t="shared" si="37"/>
        <v>0.85600000000000065</v>
      </c>
      <c r="AE860" s="157">
        <f>IF('1a-Electricity'!$P$77="no","",ROUND(AD860,4))</f>
        <v>0.85599999999999998</v>
      </c>
      <c r="AF860" s="157">
        <f>IF('1a-Electricity'!$P$78="no","",ROUND(AD860,4))</f>
        <v>0.85599999999999998</v>
      </c>
      <c r="AG860" s="157">
        <f>IF('1a-Electricity'!$P$79="no","",ROUND(AD860,4))</f>
        <v>0.85599999999999998</v>
      </c>
      <c r="BL860" s="157">
        <f t="shared" si="38"/>
        <v>0.85500000000000065</v>
      </c>
      <c r="BM860" s="157">
        <f>IF('1b-NaturalGas'!$P$87="no","",ROUND(BL860,4))</f>
        <v>0.85499999999999998</v>
      </c>
      <c r="BN860" s="157">
        <f>IF('1b-NaturalGas'!$P$88="no","",ROUND(BL860,4))</f>
        <v>0.85499999999999998</v>
      </c>
      <c r="BO860" s="157">
        <f>IF('1b-NaturalGas'!$P$89="no","",ROUND(BL860,4))</f>
        <v>0.85499999999999998</v>
      </c>
      <c r="BP860" s="157">
        <f>IF('1b-NaturalGas'!$P$90="no","not applicable (based on previous answers)",ROUND(BL860,4))</f>
        <v>0.85499999999999998</v>
      </c>
      <c r="BQ860" s="157">
        <f>IF('1b-NaturalGas'!$P$91="no","not applicable (based on previous answers)",ROUND(BL860,4))</f>
        <v>0.85499999999999998</v>
      </c>
    </row>
    <row r="861" spans="30:69" x14ac:dyDescent="0.25">
      <c r="AD861" s="157">
        <f t="shared" si="37"/>
        <v>0.85700000000000065</v>
      </c>
      <c r="AE861" s="157">
        <f>IF('1a-Electricity'!$P$77="no","",ROUND(AD861,4))</f>
        <v>0.85699999999999998</v>
      </c>
      <c r="AF861" s="157">
        <f>IF('1a-Electricity'!$P$78="no","",ROUND(AD861,4))</f>
        <v>0.85699999999999998</v>
      </c>
      <c r="AG861" s="157">
        <f>IF('1a-Electricity'!$P$79="no","",ROUND(AD861,4))</f>
        <v>0.85699999999999998</v>
      </c>
      <c r="BL861" s="157">
        <f t="shared" si="38"/>
        <v>0.85600000000000065</v>
      </c>
      <c r="BM861" s="157">
        <f>IF('1b-NaturalGas'!$P$87="no","",ROUND(BL861,4))</f>
        <v>0.85599999999999998</v>
      </c>
      <c r="BN861" s="157">
        <f>IF('1b-NaturalGas'!$P$88="no","",ROUND(BL861,4))</f>
        <v>0.85599999999999998</v>
      </c>
      <c r="BO861" s="157">
        <f>IF('1b-NaturalGas'!$P$89="no","",ROUND(BL861,4))</f>
        <v>0.85599999999999998</v>
      </c>
      <c r="BP861" s="157">
        <f>IF('1b-NaturalGas'!$P$90="no","not applicable (based on previous answers)",ROUND(BL861,4))</f>
        <v>0.85599999999999998</v>
      </c>
      <c r="BQ861" s="157">
        <f>IF('1b-NaturalGas'!$P$91="no","not applicable (based on previous answers)",ROUND(BL861,4))</f>
        <v>0.85599999999999998</v>
      </c>
    </row>
    <row r="862" spans="30:69" x14ac:dyDescent="0.25">
      <c r="AD862" s="157">
        <f t="shared" si="37"/>
        <v>0.85800000000000065</v>
      </c>
      <c r="AE862" s="157">
        <f>IF('1a-Electricity'!$P$77="no","",ROUND(AD862,4))</f>
        <v>0.85799999999999998</v>
      </c>
      <c r="AF862" s="157">
        <f>IF('1a-Electricity'!$P$78="no","",ROUND(AD862,4))</f>
        <v>0.85799999999999998</v>
      </c>
      <c r="AG862" s="157">
        <f>IF('1a-Electricity'!$P$79="no","",ROUND(AD862,4))</f>
        <v>0.85799999999999998</v>
      </c>
      <c r="BL862" s="157">
        <f t="shared" si="38"/>
        <v>0.85700000000000065</v>
      </c>
      <c r="BM862" s="157">
        <f>IF('1b-NaturalGas'!$P$87="no","",ROUND(BL862,4))</f>
        <v>0.85699999999999998</v>
      </c>
      <c r="BN862" s="157">
        <f>IF('1b-NaturalGas'!$P$88="no","",ROUND(BL862,4))</f>
        <v>0.85699999999999998</v>
      </c>
      <c r="BO862" s="157">
        <f>IF('1b-NaturalGas'!$P$89="no","",ROUND(BL862,4))</f>
        <v>0.85699999999999998</v>
      </c>
      <c r="BP862" s="157">
        <f>IF('1b-NaturalGas'!$P$90="no","not applicable (based on previous answers)",ROUND(BL862,4))</f>
        <v>0.85699999999999998</v>
      </c>
      <c r="BQ862" s="157">
        <f>IF('1b-NaturalGas'!$P$91="no","not applicable (based on previous answers)",ROUND(BL862,4))</f>
        <v>0.85699999999999998</v>
      </c>
    </row>
    <row r="863" spans="30:69" x14ac:dyDescent="0.25">
      <c r="AD863" s="157">
        <f t="shared" si="37"/>
        <v>0.85900000000000065</v>
      </c>
      <c r="AE863" s="157">
        <f>IF('1a-Electricity'!$P$77="no","",ROUND(AD863,4))</f>
        <v>0.85899999999999999</v>
      </c>
      <c r="AF863" s="157">
        <f>IF('1a-Electricity'!$P$78="no","",ROUND(AD863,4))</f>
        <v>0.85899999999999999</v>
      </c>
      <c r="AG863" s="157">
        <f>IF('1a-Electricity'!$P$79="no","",ROUND(AD863,4))</f>
        <v>0.85899999999999999</v>
      </c>
      <c r="BL863" s="157">
        <f t="shared" si="38"/>
        <v>0.85800000000000065</v>
      </c>
      <c r="BM863" s="157">
        <f>IF('1b-NaturalGas'!$P$87="no","",ROUND(BL863,4))</f>
        <v>0.85799999999999998</v>
      </c>
      <c r="BN863" s="157">
        <f>IF('1b-NaturalGas'!$P$88="no","",ROUND(BL863,4))</f>
        <v>0.85799999999999998</v>
      </c>
      <c r="BO863" s="157">
        <f>IF('1b-NaturalGas'!$P$89="no","",ROUND(BL863,4))</f>
        <v>0.85799999999999998</v>
      </c>
      <c r="BP863" s="157">
        <f>IF('1b-NaturalGas'!$P$90="no","not applicable (based on previous answers)",ROUND(BL863,4))</f>
        <v>0.85799999999999998</v>
      </c>
      <c r="BQ863" s="157">
        <f>IF('1b-NaturalGas'!$P$91="no","not applicable (based on previous answers)",ROUND(BL863,4))</f>
        <v>0.85799999999999998</v>
      </c>
    </row>
    <row r="864" spans="30:69" x14ac:dyDescent="0.25">
      <c r="AD864" s="157">
        <f t="shared" si="37"/>
        <v>0.86000000000000065</v>
      </c>
      <c r="AE864" s="157">
        <f>IF('1a-Electricity'!$P$77="no","",ROUND(AD864,4))</f>
        <v>0.86</v>
      </c>
      <c r="AF864" s="157">
        <f>IF('1a-Electricity'!$P$78="no","",ROUND(AD864,4))</f>
        <v>0.86</v>
      </c>
      <c r="AG864" s="157">
        <f>IF('1a-Electricity'!$P$79="no","",ROUND(AD864,4))</f>
        <v>0.86</v>
      </c>
      <c r="BL864" s="157">
        <f t="shared" si="38"/>
        <v>0.85900000000000065</v>
      </c>
      <c r="BM864" s="157">
        <f>IF('1b-NaturalGas'!$P$87="no","",ROUND(BL864,4))</f>
        <v>0.85899999999999999</v>
      </c>
      <c r="BN864" s="157">
        <f>IF('1b-NaturalGas'!$P$88="no","",ROUND(BL864,4))</f>
        <v>0.85899999999999999</v>
      </c>
      <c r="BO864" s="157">
        <f>IF('1b-NaturalGas'!$P$89="no","",ROUND(BL864,4))</f>
        <v>0.85899999999999999</v>
      </c>
      <c r="BP864" s="157">
        <f>IF('1b-NaturalGas'!$P$90="no","not applicable (based on previous answers)",ROUND(BL864,4))</f>
        <v>0.85899999999999999</v>
      </c>
      <c r="BQ864" s="157">
        <f>IF('1b-NaturalGas'!$P$91="no","not applicable (based on previous answers)",ROUND(BL864,4))</f>
        <v>0.85899999999999999</v>
      </c>
    </row>
    <row r="865" spans="30:69" x14ac:dyDescent="0.25">
      <c r="AD865" s="157">
        <f t="shared" si="37"/>
        <v>0.86100000000000065</v>
      </c>
      <c r="AE865" s="157">
        <f>IF('1a-Electricity'!$P$77="no","",ROUND(AD865,4))</f>
        <v>0.86099999999999999</v>
      </c>
      <c r="AF865" s="157">
        <f>IF('1a-Electricity'!$P$78="no","",ROUND(AD865,4))</f>
        <v>0.86099999999999999</v>
      </c>
      <c r="AG865" s="157">
        <f>IF('1a-Electricity'!$P$79="no","",ROUND(AD865,4))</f>
        <v>0.86099999999999999</v>
      </c>
      <c r="BL865" s="157">
        <f t="shared" si="38"/>
        <v>0.86000000000000065</v>
      </c>
      <c r="BM865" s="157">
        <f>IF('1b-NaturalGas'!$P$87="no","",ROUND(BL865,4))</f>
        <v>0.86</v>
      </c>
      <c r="BN865" s="157">
        <f>IF('1b-NaturalGas'!$P$88="no","",ROUND(BL865,4))</f>
        <v>0.86</v>
      </c>
      <c r="BO865" s="157">
        <f>IF('1b-NaturalGas'!$P$89="no","",ROUND(BL865,4))</f>
        <v>0.86</v>
      </c>
      <c r="BP865" s="157">
        <f>IF('1b-NaturalGas'!$P$90="no","not applicable (based on previous answers)",ROUND(BL865,4))</f>
        <v>0.86</v>
      </c>
      <c r="BQ865" s="157">
        <f>IF('1b-NaturalGas'!$P$91="no","not applicable (based on previous answers)",ROUND(BL865,4))</f>
        <v>0.86</v>
      </c>
    </row>
    <row r="866" spans="30:69" x14ac:dyDescent="0.25">
      <c r="AD866" s="157">
        <f t="shared" si="37"/>
        <v>0.86200000000000065</v>
      </c>
      <c r="AE866" s="157">
        <f>IF('1a-Electricity'!$P$77="no","",ROUND(AD866,4))</f>
        <v>0.86199999999999999</v>
      </c>
      <c r="AF866" s="157">
        <f>IF('1a-Electricity'!$P$78="no","",ROUND(AD866,4))</f>
        <v>0.86199999999999999</v>
      </c>
      <c r="AG866" s="157">
        <f>IF('1a-Electricity'!$P$79="no","",ROUND(AD866,4))</f>
        <v>0.86199999999999999</v>
      </c>
      <c r="BL866" s="157">
        <f t="shared" si="38"/>
        <v>0.86100000000000065</v>
      </c>
      <c r="BM866" s="157">
        <f>IF('1b-NaturalGas'!$P$87="no","",ROUND(BL866,4))</f>
        <v>0.86099999999999999</v>
      </c>
      <c r="BN866" s="157">
        <f>IF('1b-NaturalGas'!$P$88="no","",ROUND(BL866,4))</f>
        <v>0.86099999999999999</v>
      </c>
      <c r="BO866" s="157">
        <f>IF('1b-NaturalGas'!$P$89="no","",ROUND(BL866,4))</f>
        <v>0.86099999999999999</v>
      </c>
      <c r="BP866" s="157">
        <f>IF('1b-NaturalGas'!$P$90="no","not applicable (based on previous answers)",ROUND(BL866,4))</f>
        <v>0.86099999999999999</v>
      </c>
      <c r="BQ866" s="157">
        <f>IF('1b-NaturalGas'!$P$91="no","not applicable (based on previous answers)",ROUND(BL866,4))</f>
        <v>0.86099999999999999</v>
      </c>
    </row>
    <row r="867" spans="30:69" x14ac:dyDescent="0.25">
      <c r="AD867" s="157">
        <f t="shared" si="37"/>
        <v>0.86300000000000066</v>
      </c>
      <c r="AE867" s="157">
        <f>IF('1a-Electricity'!$P$77="no","",ROUND(AD867,4))</f>
        <v>0.86299999999999999</v>
      </c>
      <c r="AF867" s="157">
        <f>IF('1a-Electricity'!$P$78="no","",ROUND(AD867,4))</f>
        <v>0.86299999999999999</v>
      </c>
      <c r="AG867" s="157">
        <f>IF('1a-Electricity'!$P$79="no","",ROUND(AD867,4))</f>
        <v>0.86299999999999999</v>
      </c>
      <c r="BL867" s="157">
        <f t="shared" si="38"/>
        <v>0.86200000000000065</v>
      </c>
      <c r="BM867" s="157">
        <f>IF('1b-NaturalGas'!$P$87="no","",ROUND(BL867,4))</f>
        <v>0.86199999999999999</v>
      </c>
      <c r="BN867" s="157">
        <f>IF('1b-NaturalGas'!$P$88="no","",ROUND(BL867,4))</f>
        <v>0.86199999999999999</v>
      </c>
      <c r="BO867" s="157">
        <f>IF('1b-NaturalGas'!$P$89="no","",ROUND(BL867,4))</f>
        <v>0.86199999999999999</v>
      </c>
      <c r="BP867" s="157">
        <f>IF('1b-NaturalGas'!$P$90="no","not applicable (based on previous answers)",ROUND(BL867,4))</f>
        <v>0.86199999999999999</v>
      </c>
      <c r="BQ867" s="157">
        <f>IF('1b-NaturalGas'!$P$91="no","not applicable (based on previous answers)",ROUND(BL867,4))</f>
        <v>0.86199999999999999</v>
      </c>
    </row>
    <row r="868" spans="30:69" x14ac:dyDescent="0.25">
      <c r="AD868" s="157">
        <f t="shared" si="37"/>
        <v>0.86400000000000066</v>
      </c>
      <c r="AE868" s="157">
        <f>IF('1a-Electricity'!$P$77="no","",ROUND(AD868,4))</f>
        <v>0.86399999999999999</v>
      </c>
      <c r="AF868" s="157">
        <f>IF('1a-Electricity'!$P$78="no","",ROUND(AD868,4))</f>
        <v>0.86399999999999999</v>
      </c>
      <c r="AG868" s="157">
        <f>IF('1a-Electricity'!$P$79="no","",ROUND(AD868,4))</f>
        <v>0.86399999999999999</v>
      </c>
      <c r="BL868" s="157">
        <f t="shared" si="38"/>
        <v>0.86300000000000066</v>
      </c>
      <c r="BM868" s="157">
        <f>IF('1b-NaturalGas'!$P$87="no","",ROUND(BL868,4))</f>
        <v>0.86299999999999999</v>
      </c>
      <c r="BN868" s="157">
        <f>IF('1b-NaturalGas'!$P$88="no","",ROUND(BL868,4))</f>
        <v>0.86299999999999999</v>
      </c>
      <c r="BO868" s="157">
        <f>IF('1b-NaturalGas'!$P$89="no","",ROUND(BL868,4))</f>
        <v>0.86299999999999999</v>
      </c>
      <c r="BP868" s="157">
        <f>IF('1b-NaturalGas'!$P$90="no","not applicable (based on previous answers)",ROUND(BL868,4))</f>
        <v>0.86299999999999999</v>
      </c>
      <c r="BQ868" s="157">
        <f>IF('1b-NaturalGas'!$P$91="no","not applicable (based on previous answers)",ROUND(BL868,4))</f>
        <v>0.86299999999999999</v>
      </c>
    </row>
    <row r="869" spans="30:69" x14ac:dyDescent="0.25">
      <c r="AD869" s="157">
        <f t="shared" si="37"/>
        <v>0.86500000000000066</v>
      </c>
      <c r="AE869" s="157">
        <f>IF('1a-Electricity'!$P$77="no","",ROUND(AD869,4))</f>
        <v>0.86499999999999999</v>
      </c>
      <c r="AF869" s="157">
        <f>IF('1a-Electricity'!$P$78="no","",ROUND(AD869,4))</f>
        <v>0.86499999999999999</v>
      </c>
      <c r="AG869" s="157">
        <f>IF('1a-Electricity'!$P$79="no","",ROUND(AD869,4))</f>
        <v>0.86499999999999999</v>
      </c>
      <c r="BL869" s="157">
        <f t="shared" si="38"/>
        <v>0.86400000000000066</v>
      </c>
      <c r="BM869" s="157">
        <f>IF('1b-NaturalGas'!$P$87="no","",ROUND(BL869,4))</f>
        <v>0.86399999999999999</v>
      </c>
      <c r="BN869" s="157">
        <f>IF('1b-NaturalGas'!$P$88="no","",ROUND(BL869,4))</f>
        <v>0.86399999999999999</v>
      </c>
      <c r="BO869" s="157">
        <f>IF('1b-NaturalGas'!$P$89="no","",ROUND(BL869,4))</f>
        <v>0.86399999999999999</v>
      </c>
      <c r="BP869" s="157">
        <f>IF('1b-NaturalGas'!$P$90="no","not applicable (based on previous answers)",ROUND(BL869,4))</f>
        <v>0.86399999999999999</v>
      </c>
      <c r="BQ869" s="157">
        <f>IF('1b-NaturalGas'!$P$91="no","not applicable (based on previous answers)",ROUND(BL869,4))</f>
        <v>0.86399999999999999</v>
      </c>
    </row>
    <row r="870" spans="30:69" x14ac:dyDescent="0.25">
      <c r="AD870" s="157">
        <f t="shared" si="37"/>
        <v>0.86600000000000066</v>
      </c>
      <c r="AE870" s="157">
        <f>IF('1a-Electricity'!$P$77="no","",ROUND(AD870,4))</f>
        <v>0.86599999999999999</v>
      </c>
      <c r="AF870" s="157">
        <f>IF('1a-Electricity'!$P$78="no","",ROUND(AD870,4))</f>
        <v>0.86599999999999999</v>
      </c>
      <c r="AG870" s="157">
        <f>IF('1a-Electricity'!$P$79="no","",ROUND(AD870,4))</f>
        <v>0.86599999999999999</v>
      </c>
      <c r="BL870" s="157">
        <f t="shared" si="38"/>
        <v>0.86500000000000066</v>
      </c>
      <c r="BM870" s="157">
        <f>IF('1b-NaturalGas'!$P$87="no","",ROUND(BL870,4))</f>
        <v>0.86499999999999999</v>
      </c>
      <c r="BN870" s="157">
        <f>IF('1b-NaturalGas'!$P$88="no","",ROUND(BL870,4))</f>
        <v>0.86499999999999999</v>
      </c>
      <c r="BO870" s="157">
        <f>IF('1b-NaturalGas'!$P$89="no","",ROUND(BL870,4))</f>
        <v>0.86499999999999999</v>
      </c>
      <c r="BP870" s="157">
        <f>IF('1b-NaturalGas'!$P$90="no","not applicable (based on previous answers)",ROUND(BL870,4))</f>
        <v>0.86499999999999999</v>
      </c>
      <c r="BQ870" s="157">
        <f>IF('1b-NaturalGas'!$P$91="no","not applicable (based on previous answers)",ROUND(BL870,4))</f>
        <v>0.86499999999999999</v>
      </c>
    </row>
    <row r="871" spans="30:69" x14ac:dyDescent="0.25">
      <c r="AD871" s="157">
        <f t="shared" si="37"/>
        <v>0.86700000000000066</v>
      </c>
      <c r="AE871" s="157">
        <f>IF('1a-Electricity'!$P$77="no","",ROUND(AD871,4))</f>
        <v>0.86699999999999999</v>
      </c>
      <c r="AF871" s="157">
        <f>IF('1a-Electricity'!$P$78="no","",ROUND(AD871,4))</f>
        <v>0.86699999999999999</v>
      </c>
      <c r="AG871" s="157">
        <f>IF('1a-Electricity'!$P$79="no","",ROUND(AD871,4))</f>
        <v>0.86699999999999999</v>
      </c>
      <c r="BL871" s="157">
        <f t="shared" si="38"/>
        <v>0.86600000000000066</v>
      </c>
      <c r="BM871" s="157">
        <f>IF('1b-NaturalGas'!$P$87="no","",ROUND(BL871,4))</f>
        <v>0.86599999999999999</v>
      </c>
      <c r="BN871" s="157">
        <f>IF('1b-NaturalGas'!$P$88="no","",ROUND(BL871,4))</f>
        <v>0.86599999999999999</v>
      </c>
      <c r="BO871" s="157">
        <f>IF('1b-NaturalGas'!$P$89="no","",ROUND(BL871,4))</f>
        <v>0.86599999999999999</v>
      </c>
      <c r="BP871" s="157">
        <f>IF('1b-NaturalGas'!$P$90="no","not applicable (based on previous answers)",ROUND(BL871,4))</f>
        <v>0.86599999999999999</v>
      </c>
      <c r="BQ871" s="157">
        <f>IF('1b-NaturalGas'!$P$91="no","not applicable (based on previous answers)",ROUND(BL871,4))</f>
        <v>0.86599999999999999</v>
      </c>
    </row>
    <row r="872" spans="30:69" x14ac:dyDescent="0.25">
      <c r="AD872" s="157">
        <f t="shared" si="37"/>
        <v>0.86800000000000066</v>
      </c>
      <c r="AE872" s="157">
        <f>IF('1a-Electricity'!$P$77="no","",ROUND(AD872,4))</f>
        <v>0.86799999999999999</v>
      </c>
      <c r="AF872" s="157">
        <f>IF('1a-Electricity'!$P$78="no","",ROUND(AD872,4))</f>
        <v>0.86799999999999999</v>
      </c>
      <c r="AG872" s="157">
        <f>IF('1a-Electricity'!$P$79="no","",ROUND(AD872,4))</f>
        <v>0.86799999999999999</v>
      </c>
      <c r="BL872" s="157">
        <f t="shared" si="38"/>
        <v>0.86700000000000066</v>
      </c>
      <c r="BM872" s="157">
        <f>IF('1b-NaturalGas'!$P$87="no","",ROUND(BL872,4))</f>
        <v>0.86699999999999999</v>
      </c>
      <c r="BN872" s="157">
        <f>IF('1b-NaturalGas'!$P$88="no","",ROUND(BL872,4))</f>
        <v>0.86699999999999999</v>
      </c>
      <c r="BO872" s="157">
        <f>IF('1b-NaturalGas'!$P$89="no","",ROUND(BL872,4))</f>
        <v>0.86699999999999999</v>
      </c>
      <c r="BP872" s="157">
        <f>IF('1b-NaturalGas'!$P$90="no","not applicable (based on previous answers)",ROUND(BL872,4))</f>
        <v>0.86699999999999999</v>
      </c>
      <c r="BQ872" s="157">
        <f>IF('1b-NaturalGas'!$P$91="no","not applicable (based on previous answers)",ROUND(BL872,4))</f>
        <v>0.86699999999999999</v>
      </c>
    </row>
    <row r="873" spans="30:69" x14ac:dyDescent="0.25">
      <c r="AD873" s="157">
        <f t="shared" si="37"/>
        <v>0.86900000000000066</v>
      </c>
      <c r="AE873" s="157">
        <f>IF('1a-Electricity'!$P$77="no","",ROUND(AD873,4))</f>
        <v>0.86899999999999999</v>
      </c>
      <c r="AF873" s="157">
        <f>IF('1a-Electricity'!$P$78="no","",ROUND(AD873,4))</f>
        <v>0.86899999999999999</v>
      </c>
      <c r="AG873" s="157">
        <f>IF('1a-Electricity'!$P$79="no","",ROUND(AD873,4))</f>
        <v>0.86899999999999999</v>
      </c>
      <c r="BL873" s="157">
        <f t="shared" si="38"/>
        <v>0.86800000000000066</v>
      </c>
      <c r="BM873" s="157">
        <f>IF('1b-NaturalGas'!$P$87="no","",ROUND(BL873,4))</f>
        <v>0.86799999999999999</v>
      </c>
      <c r="BN873" s="157">
        <f>IF('1b-NaturalGas'!$P$88="no","",ROUND(BL873,4))</f>
        <v>0.86799999999999999</v>
      </c>
      <c r="BO873" s="157">
        <f>IF('1b-NaturalGas'!$P$89="no","",ROUND(BL873,4))</f>
        <v>0.86799999999999999</v>
      </c>
      <c r="BP873" s="157">
        <f>IF('1b-NaturalGas'!$P$90="no","not applicable (based on previous answers)",ROUND(BL873,4))</f>
        <v>0.86799999999999999</v>
      </c>
      <c r="BQ873" s="157">
        <f>IF('1b-NaturalGas'!$P$91="no","not applicable (based on previous answers)",ROUND(BL873,4))</f>
        <v>0.86799999999999999</v>
      </c>
    </row>
    <row r="874" spans="30:69" x14ac:dyDescent="0.25">
      <c r="AD874" s="157">
        <f t="shared" si="37"/>
        <v>0.87000000000000066</v>
      </c>
      <c r="AE874" s="157">
        <f>IF('1a-Electricity'!$P$77="no","",ROUND(AD874,4))</f>
        <v>0.87</v>
      </c>
      <c r="AF874" s="157">
        <f>IF('1a-Electricity'!$P$78="no","",ROUND(AD874,4))</f>
        <v>0.87</v>
      </c>
      <c r="AG874" s="157">
        <f>IF('1a-Electricity'!$P$79="no","",ROUND(AD874,4))</f>
        <v>0.87</v>
      </c>
      <c r="BL874" s="157">
        <f t="shared" si="38"/>
        <v>0.86900000000000066</v>
      </c>
      <c r="BM874" s="157">
        <f>IF('1b-NaturalGas'!$P$87="no","",ROUND(BL874,4))</f>
        <v>0.86899999999999999</v>
      </c>
      <c r="BN874" s="157">
        <f>IF('1b-NaturalGas'!$P$88="no","",ROUND(BL874,4))</f>
        <v>0.86899999999999999</v>
      </c>
      <c r="BO874" s="157">
        <f>IF('1b-NaturalGas'!$P$89="no","",ROUND(BL874,4))</f>
        <v>0.86899999999999999</v>
      </c>
      <c r="BP874" s="157">
        <f>IF('1b-NaturalGas'!$P$90="no","not applicable (based on previous answers)",ROUND(BL874,4))</f>
        <v>0.86899999999999999</v>
      </c>
      <c r="BQ874" s="157">
        <f>IF('1b-NaturalGas'!$P$91="no","not applicable (based on previous answers)",ROUND(BL874,4))</f>
        <v>0.86899999999999999</v>
      </c>
    </row>
    <row r="875" spans="30:69" x14ac:dyDescent="0.25">
      <c r="AD875" s="157">
        <f t="shared" si="37"/>
        <v>0.87100000000000066</v>
      </c>
      <c r="AE875" s="157">
        <f>IF('1a-Electricity'!$P$77="no","",ROUND(AD875,4))</f>
        <v>0.871</v>
      </c>
      <c r="AF875" s="157">
        <f>IF('1a-Electricity'!$P$78="no","",ROUND(AD875,4))</f>
        <v>0.871</v>
      </c>
      <c r="AG875" s="157">
        <f>IF('1a-Electricity'!$P$79="no","",ROUND(AD875,4))</f>
        <v>0.871</v>
      </c>
      <c r="BL875" s="157">
        <f t="shared" si="38"/>
        <v>0.87000000000000066</v>
      </c>
      <c r="BM875" s="157">
        <f>IF('1b-NaturalGas'!$P$87="no","",ROUND(BL875,4))</f>
        <v>0.87</v>
      </c>
      <c r="BN875" s="157">
        <f>IF('1b-NaturalGas'!$P$88="no","",ROUND(BL875,4))</f>
        <v>0.87</v>
      </c>
      <c r="BO875" s="157">
        <f>IF('1b-NaturalGas'!$P$89="no","",ROUND(BL875,4))</f>
        <v>0.87</v>
      </c>
      <c r="BP875" s="157">
        <f>IF('1b-NaturalGas'!$P$90="no","not applicable (based on previous answers)",ROUND(BL875,4))</f>
        <v>0.87</v>
      </c>
      <c r="BQ875" s="157">
        <f>IF('1b-NaturalGas'!$P$91="no","not applicable (based on previous answers)",ROUND(BL875,4))</f>
        <v>0.87</v>
      </c>
    </row>
    <row r="876" spans="30:69" x14ac:dyDescent="0.25">
      <c r="AD876" s="157">
        <f t="shared" si="37"/>
        <v>0.87200000000000066</v>
      </c>
      <c r="AE876" s="157">
        <f>IF('1a-Electricity'!$P$77="no","",ROUND(AD876,4))</f>
        <v>0.872</v>
      </c>
      <c r="AF876" s="157">
        <f>IF('1a-Electricity'!$P$78="no","",ROUND(AD876,4))</f>
        <v>0.872</v>
      </c>
      <c r="AG876" s="157">
        <f>IF('1a-Electricity'!$P$79="no","",ROUND(AD876,4))</f>
        <v>0.872</v>
      </c>
      <c r="BL876" s="157">
        <f t="shared" si="38"/>
        <v>0.87100000000000066</v>
      </c>
      <c r="BM876" s="157">
        <f>IF('1b-NaturalGas'!$P$87="no","",ROUND(BL876,4))</f>
        <v>0.871</v>
      </c>
      <c r="BN876" s="157">
        <f>IF('1b-NaturalGas'!$P$88="no","",ROUND(BL876,4))</f>
        <v>0.871</v>
      </c>
      <c r="BO876" s="157">
        <f>IF('1b-NaturalGas'!$P$89="no","",ROUND(BL876,4))</f>
        <v>0.871</v>
      </c>
      <c r="BP876" s="157">
        <f>IF('1b-NaturalGas'!$P$90="no","not applicable (based on previous answers)",ROUND(BL876,4))</f>
        <v>0.871</v>
      </c>
      <c r="BQ876" s="157">
        <f>IF('1b-NaturalGas'!$P$91="no","not applicable (based on previous answers)",ROUND(BL876,4))</f>
        <v>0.871</v>
      </c>
    </row>
    <row r="877" spans="30:69" x14ac:dyDescent="0.25">
      <c r="AD877" s="157">
        <f t="shared" si="37"/>
        <v>0.87300000000000066</v>
      </c>
      <c r="AE877" s="157">
        <f>IF('1a-Electricity'!$P$77="no","",ROUND(AD877,4))</f>
        <v>0.873</v>
      </c>
      <c r="AF877" s="157">
        <f>IF('1a-Electricity'!$P$78="no","",ROUND(AD877,4))</f>
        <v>0.873</v>
      </c>
      <c r="AG877" s="157">
        <f>IF('1a-Electricity'!$P$79="no","",ROUND(AD877,4))</f>
        <v>0.873</v>
      </c>
      <c r="BL877" s="157">
        <f t="shared" si="38"/>
        <v>0.87200000000000066</v>
      </c>
      <c r="BM877" s="157">
        <f>IF('1b-NaturalGas'!$P$87="no","",ROUND(BL877,4))</f>
        <v>0.872</v>
      </c>
      <c r="BN877" s="157">
        <f>IF('1b-NaturalGas'!$P$88="no","",ROUND(BL877,4))</f>
        <v>0.872</v>
      </c>
      <c r="BO877" s="157">
        <f>IF('1b-NaturalGas'!$P$89="no","",ROUND(BL877,4))</f>
        <v>0.872</v>
      </c>
      <c r="BP877" s="157">
        <f>IF('1b-NaturalGas'!$P$90="no","not applicable (based on previous answers)",ROUND(BL877,4))</f>
        <v>0.872</v>
      </c>
      <c r="BQ877" s="157">
        <f>IF('1b-NaturalGas'!$P$91="no","not applicable (based on previous answers)",ROUND(BL877,4))</f>
        <v>0.872</v>
      </c>
    </row>
    <row r="878" spans="30:69" x14ac:dyDescent="0.25">
      <c r="AD878" s="157">
        <f t="shared" si="37"/>
        <v>0.87400000000000067</v>
      </c>
      <c r="AE878" s="157">
        <f>IF('1a-Electricity'!$P$77="no","",ROUND(AD878,4))</f>
        <v>0.874</v>
      </c>
      <c r="AF878" s="157">
        <f>IF('1a-Electricity'!$P$78="no","",ROUND(AD878,4))</f>
        <v>0.874</v>
      </c>
      <c r="AG878" s="157">
        <f>IF('1a-Electricity'!$P$79="no","",ROUND(AD878,4))</f>
        <v>0.874</v>
      </c>
      <c r="BL878" s="157">
        <f t="shared" si="38"/>
        <v>0.87300000000000066</v>
      </c>
      <c r="BM878" s="157">
        <f>IF('1b-NaturalGas'!$P$87="no","",ROUND(BL878,4))</f>
        <v>0.873</v>
      </c>
      <c r="BN878" s="157">
        <f>IF('1b-NaturalGas'!$P$88="no","",ROUND(BL878,4))</f>
        <v>0.873</v>
      </c>
      <c r="BO878" s="157">
        <f>IF('1b-NaturalGas'!$P$89="no","",ROUND(BL878,4))</f>
        <v>0.873</v>
      </c>
      <c r="BP878" s="157">
        <f>IF('1b-NaturalGas'!$P$90="no","not applicable (based on previous answers)",ROUND(BL878,4))</f>
        <v>0.873</v>
      </c>
      <c r="BQ878" s="157">
        <f>IF('1b-NaturalGas'!$P$91="no","not applicable (based on previous answers)",ROUND(BL878,4))</f>
        <v>0.873</v>
      </c>
    </row>
    <row r="879" spans="30:69" x14ac:dyDescent="0.25">
      <c r="AD879" s="157">
        <f t="shared" si="37"/>
        <v>0.87500000000000067</v>
      </c>
      <c r="AE879" s="157">
        <f>IF('1a-Electricity'!$P$77="no","",ROUND(AD879,4))</f>
        <v>0.875</v>
      </c>
      <c r="AF879" s="157">
        <f>IF('1a-Electricity'!$P$78="no","",ROUND(AD879,4))</f>
        <v>0.875</v>
      </c>
      <c r="AG879" s="157">
        <f>IF('1a-Electricity'!$P$79="no","",ROUND(AD879,4))</f>
        <v>0.875</v>
      </c>
      <c r="BL879" s="157">
        <f t="shared" si="38"/>
        <v>0.87400000000000067</v>
      </c>
      <c r="BM879" s="157">
        <f>IF('1b-NaturalGas'!$P$87="no","",ROUND(BL879,4))</f>
        <v>0.874</v>
      </c>
      <c r="BN879" s="157">
        <f>IF('1b-NaturalGas'!$P$88="no","",ROUND(BL879,4))</f>
        <v>0.874</v>
      </c>
      <c r="BO879" s="157">
        <f>IF('1b-NaturalGas'!$P$89="no","",ROUND(BL879,4))</f>
        <v>0.874</v>
      </c>
      <c r="BP879" s="157">
        <f>IF('1b-NaturalGas'!$P$90="no","not applicable (based on previous answers)",ROUND(BL879,4))</f>
        <v>0.874</v>
      </c>
      <c r="BQ879" s="157">
        <f>IF('1b-NaturalGas'!$P$91="no","not applicable (based on previous answers)",ROUND(BL879,4))</f>
        <v>0.874</v>
      </c>
    </row>
    <row r="880" spans="30:69" x14ac:dyDescent="0.25">
      <c r="AD880" s="157">
        <f t="shared" si="37"/>
        <v>0.87600000000000067</v>
      </c>
      <c r="AE880" s="157">
        <f>IF('1a-Electricity'!$P$77="no","",ROUND(AD880,4))</f>
        <v>0.876</v>
      </c>
      <c r="AF880" s="157">
        <f>IF('1a-Electricity'!$P$78="no","",ROUND(AD880,4))</f>
        <v>0.876</v>
      </c>
      <c r="AG880" s="157">
        <f>IF('1a-Electricity'!$P$79="no","",ROUND(AD880,4))</f>
        <v>0.876</v>
      </c>
      <c r="BL880" s="157">
        <f t="shared" si="38"/>
        <v>0.87500000000000067</v>
      </c>
      <c r="BM880" s="157">
        <f>IF('1b-NaturalGas'!$P$87="no","",ROUND(BL880,4))</f>
        <v>0.875</v>
      </c>
      <c r="BN880" s="157">
        <f>IF('1b-NaturalGas'!$P$88="no","",ROUND(BL880,4))</f>
        <v>0.875</v>
      </c>
      <c r="BO880" s="157">
        <f>IF('1b-NaturalGas'!$P$89="no","",ROUND(BL880,4))</f>
        <v>0.875</v>
      </c>
      <c r="BP880" s="157">
        <f>IF('1b-NaturalGas'!$P$90="no","not applicable (based on previous answers)",ROUND(BL880,4))</f>
        <v>0.875</v>
      </c>
      <c r="BQ880" s="157">
        <f>IF('1b-NaturalGas'!$P$91="no","not applicable (based on previous answers)",ROUND(BL880,4))</f>
        <v>0.875</v>
      </c>
    </row>
    <row r="881" spans="30:69" x14ac:dyDescent="0.25">
      <c r="AD881" s="157">
        <f t="shared" si="37"/>
        <v>0.87700000000000067</v>
      </c>
      <c r="AE881" s="157">
        <f>IF('1a-Electricity'!$P$77="no","",ROUND(AD881,4))</f>
        <v>0.877</v>
      </c>
      <c r="AF881" s="157">
        <f>IF('1a-Electricity'!$P$78="no","",ROUND(AD881,4))</f>
        <v>0.877</v>
      </c>
      <c r="AG881" s="157">
        <f>IF('1a-Electricity'!$P$79="no","",ROUND(AD881,4))</f>
        <v>0.877</v>
      </c>
      <c r="BL881" s="157">
        <f t="shared" si="38"/>
        <v>0.87600000000000067</v>
      </c>
      <c r="BM881" s="157">
        <f>IF('1b-NaturalGas'!$P$87="no","",ROUND(BL881,4))</f>
        <v>0.876</v>
      </c>
      <c r="BN881" s="157">
        <f>IF('1b-NaturalGas'!$P$88="no","",ROUND(BL881,4))</f>
        <v>0.876</v>
      </c>
      <c r="BO881" s="157">
        <f>IF('1b-NaturalGas'!$P$89="no","",ROUND(BL881,4))</f>
        <v>0.876</v>
      </c>
      <c r="BP881" s="157">
        <f>IF('1b-NaturalGas'!$P$90="no","not applicable (based on previous answers)",ROUND(BL881,4))</f>
        <v>0.876</v>
      </c>
      <c r="BQ881" s="157">
        <f>IF('1b-NaturalGas'!$P$91="no","not applicable (based on previous answers)",ROUND(BL881,4))</f>
        <v>0.876</v>
      </c>
    </row>
    <row r="882" spans="30:69" x14ac:dyDescent="0.25">
      <c r="AD882" s="157">
        <f t="shared" si="37"/>
        <v>0.87800000000000067</v>
      </c>
      <c r="AE882" s="157">
        <f>IF('1a-Electricity'!$P$77="no","",ROUND(AD882,4))</f>
        <v>0.878</v>
      </c>
      <c r="AF882" s="157">
        <f>IF('1a-Electricity'!$P$78="no","",ROUND(AD882,4))</f>
        <v>0.878</v>
      </c>
      <c r="AG882" s="157">
        <f>IF('1a-Electricity'!$P$79="no","",ROUND(AD882,4))</f>
        <v>0.878</v>
      </c>
      <c r="BL882" s="157">
        <f t="shared" si="38"/>
        <v>0.87700000000000067</v>
      </c>
      <c r="BM882" s="157">
        <f>IF('1b-NaturalGas'!$P$87="no","",ROUND(BL882,4))</f>
        <v>0.877</v>
      </c>
      <c r="BN882" s="157">
        <f>IF('1b-NaturalGas'!$P$88="no","",ROUND(BL882,4))</f>
        <v>0.877</v>
      </c>
      <c r="BO882" s="157">
        <f>IF('1b-NaturalGas'!$P$89="no","",ROUND(BL882,4))</f>
        <v>0.877</v>
      </c>
      <c r="BP882" s="157">
        <f>IF('1b-NaturalGas'!$P$90="no","not applicable (based on previous answers)",ROUND(BL882,4))</f>
        <v>0.877</v>
      </c>
      <c r="BQ882" s="157">
        <f>IF('1b-NaturalGas'!$P$91="no","not applicable (based on previous answers)",ROUND(BL882,4))</f>
        <v>0.877</v>
      </c>
    </row>
    <row r="883" spans="30:69" x14ac:dyDescent="0.25">
      <c r="AD883" s="157">
        <f t="shared" si="37"/>
        <v>0.87900000000000067</v>
      </c>
      <c r="AE883" s="157">
        <f>IF('1a-Electricity'!$P$77="no","",ROUND(AD883,4))</f>
        <v>0.879</v>
      </c>
      <c r="AF883" s="157">
        <f>IF('1a-Electricity'!$P$78="no","",ROUND(AD883,4))</f>
        <v>0.879</v>
      </c>
      <c r="AG883" s="157">
        <f>IF('1a-Electricity'!$P$79="no","",ROUND(AD883,4))</f>
        <v>0.879</v>
      </c>
      <c r="BL883" s="157">
        <f t="shared" si="38"/>
        <v>0.87800000000000067</v>
      </c>
      <c r="BM883" s="157">
        <f>IF('1b-NaturalGas'!$P$87="no","",ROUND(BL883,4))</f>
        <v>0.878</v>
      </c>
      <c r="BN883" s="157">
        <f>IF('1b-NaturalGas'!$P$88="no","",ROUND(BL883,4))</f>
        <v>0.878</v>
      </c>
      <c r="BO883" s="157">
        <f>IF('1b-NaturalGas'!$P$89="no","",ROUND(BL883,4))</f>
        <v>0.878</v>
      </c>
      <c r="BP883" s="157">
        <f>IF('1b-NaturalGas'!$P$90="no","not applicable (based on previous answers)",ROUND(BL883,4))</f>
        <v>0.878</v>
      </c>
      <c r="BQ883" s="157">
        <f>IF('1b-NaturalGas'!$P$91="no","not applicable (based on previous answers)",ROUND(BL883,4))</f>
        <v>0.878</v>
      </c>
    </row>
    <row r="884" spans="30:69" x14ac:dyDescent="0.25">
      <c r="AD884" s="157">
        <f t="shared" si="37"/>
        <v>0.88000000000000067</v>
      </c>
      <c r="AE884" s="157">
        <f>IF('1a-Electricity'!$P$77="no","",ROUND(AD884,4))</f>
        <v>0.88</v>
      </c>
      <c r="AF884" s="157">
        <f>IF('1a-Electricity'!$P$78="no","",ROUND(AD884,4))</f>
        <v>0.88</v>
      </c>
      <c r="AG884" s="157">
        <f>IF('1a-Electricity'!$P$79="no","",ROUND(AD884,4))</f>
        <v>0.88</v>
      </c>
      <c r="BL884" s="157">
        <f t="shared" si="38"/>
        <v>0.87900000000000067</v>
      </c>
      <c r="BM884" s="157">
        <f>IF('1b-NaturalGas'!$P$87="no","",ROUND(BL884,4))</f>
        <v>0.879</v>
      </c>
      <c r="BN884" s="157">
        <f>IF('1b-NaturalGas'!$P$88="no","",ROUND(BL884,4))</f>
        <v>0.879</v>
      </c>
      <c r="BO884" s="157">
        <f>IF('1b-NaturalGas'!$P$89="no","",ROUND(BL884,4))</f>
        <v>0.879</v>
      </c>
      <c r="BP884" s="157">
        <f>IF('1b-NaturalGas'!$P$90="no","not applicable (based on previous answers)",ROUND(BL884,4))</f>
        <v>0.879</v>
      </c>
      <c r="BQ884" s="157">
        <f>IF('1b-NaturalGas'!$P$91="no","not applicable (based on previous answers)",ROUND(BL884,4))</f>
        <v>0.879</v>
      </c>
    </row>
    <row r="885" spans="30:69" x14ac:dyDescent="0.25">
      <c r="AD885" s="157">
        <f t="shared" si="37"/>
        <v>0.88100000000000067</v>
      </c>
      <c r="AE885" s="157">
        <f>IF('1a-Electricity'!$P$77="no","",ROUND(AD885,4))</f>
        <v>0.88100000000000001</v>
      </c>
      <c r="AF885" s="157">
        <f>IF('1a-Electricity'!$P$78="no","",ROUND(AD885,4))</f>
        <v>0.88100000000000001</v>
      </c>
      <c r="AG885" s="157">
        <f>IF('1a-Electricity'!$P$79="no","",ROUND(AD885,4))</f>
        <v>0.88100000000000001</v>
      </c>
      <c r="BL885" s="157">
        <f t="shared" si="38"/>
        <v>0.88000000000000067</v>
      </c>
      <c r="BM885" s="157">
        <f>IF('1b-NaturalGas'!$P$87="no","",ROUND(BL885,4))</f>
        <v>0.88</v>
      </c>
      <c r="BN885" s="157">
        <f>IF('1b-NaturalGas'!$P$88="no","",ROUND(BL885,4))</f>
        <v>0.88</v>
      </c>
      <c r="BO885" s="157">
        <f>IF('1b-NaturalGas'!$P$89="no","",ROUND(BL885,4))</f>
        <v>0.88</v>
      </c>
      <c r="BP885" s="157">
        <f>IF('1b-NaturalGas'!$P$90="no","not applicable (based on previous answers)",ROUND(BL885,4))</f>
        <v>0.88</v>
      </c>
      <c r="BQ885" s="157">
        <f>IF('1b-NaturalGas'!$P$91="no","not applicable (based on previous answers)",ROUND(BL885,4))</f>
        <v>0.88</v>
      </c>
    </row>
    <row r="886" spans="30:69" x14ac:dyDescent="0.25">
      <c r="AD886" s="157">
        <f t="shared" si="37"/>
        <v>0.88200000000000067</v>
      </c>
      <c r="AE886" s="157">
        <f>IF('1a-Electricity'!$P$77="no","",ROUND(AD886,4))</f>
        <v>0.88200000000000001</v>
      </c>
      <c r="AF886" s="157">
        <f>IF('1a-Electricity'!$P$78="no","",ROUND(AD886,4))</f>
        <v>0.88200000000000001</v>
      </c>
      <c r="AG886" s="157">
        <f>IF('1a-Electricity'!$P$79="no","",ROUND(AD886,4))</f>
        <v>0.88200000000000001</v>
      </c>
      <c r="BL886" s="157">
        <f t="shared" si="38"/>
        <v>0.88100000000000067</v>
      </c>
      <c r="BM886" s="157">
        <f>IF('1b-NaturalGas'!$P$87="no","",ROUND(BL886,4))</f>
        <v>0.88100000000000001</v>
      </c>
      <c r="BN886" s="157">
        <f>IF('1b-NaturalGas'!$P$88="no","",ROUND(BL886,4))</f>
        <v>0.88100000000000001</v>
      </c>
      <c r="BO886" s="157">
        <f>IF('1b-NaturalGas'!$P$89="no","",ROUND(BL886,4))</f>
        <v>0.88100000000000001</v>
      </c>
      <c r="BP886" s="157">
        <f>IF('1b-NaturalGas'!$P$90="no","not applicable (based on previous answers)",ROUND(BL886,4))</f>
        <v>0.88100000000000001</v>
      </c>
      <c r="BQ886" s="157">
        <f>IF('1b-NaturalGas'!$P$91="no","not applicable (based on previous answers)",ROUND(BL886,4))</f>
        <v>0.88100000000000001</v>
      </c>
    </row>
    <row r="887" spans="30:69" x14ac:dyDescent="0.25">
      <c r="AD887" s="157">
        <f t="shared" si="37"/>
        <v>0.88300000000000067</v>
      </c>
      <c r="AE887" s="157">
        <f>IF('1a-Electricity'!$P$77="no","",ROUND(AD887,4))</f>
        <v>0.88300000000000001</v>
      </c>
      <c r="AF887" s="157">
        <f>IF('1a-Electricity'!$P$78="no","",ROUND(AD887,4))</f>
        <v>0.88300000000000001</v>
      </c>
      <c r="AG887" s="157">
        <f>IF('1a-Electricity'!$P$79="no","",ROUND(AD887,4))</f>
        <v>0.88300000000000001</v>
      </c>
      <c r="BL887" s="157">
        <f t="shared" si="38"/>
        <v>0.88200000000000067</v>
      </c>
      <c r="BM887" s="157">
        <f>IF('1b-NaturalGas'!$P$87="no","",ROUND(BL887,4))</f>
        <v>0.88200000000000001</v>
      </c>
      <c r="BN887" s="157">
        <f>IF('1b-NaturalGas'!$P$88="no","",ROUND(BL887,4))</f>
        <v>0.88200000000000001</v>
      </c>
      <c r="BO887" s="157">
        <f>IF('1b-NaturalGas'!$P$89="no","",ROUND(BL887,4))</f>
        <v>0.88200000000000001</v>
      </c>
      <c r="BP887" s="157">
        <f>IF('1b-NaturalGas'!$P$90="no","not applicable (based on previous answers)",ROUND(BL887,4))</f>
        <v>0.88200000000000001</v>
      </c>
      <c r="BQ887" s="157">
        <f>IF('1b-NaturalGas'!$P$91="no","not applicable (based on previous answers)",ROUND(BL887,4))</f>
        <v>0.88200000000000001</v>
      </c>
    </row>
    <row r="888" spans="30:69" x14ac:dyDescent="0.25">
      <c r="AD888" s="157">
        <f t="shared" si="37"/>
        <v>0.88400000000000067</v>
      </c>
      <c r="AE888" s="157">
        <f>IF('1a-Electricity'!$P$77="no","",ROUND(AD888,4))</f>
        <v>0.88400000000000001</v>
      </c>
      <c r="AF888" s="157">
        <f>IF('1a-Electricity'!$P$78="no","",ROUND(AD888,4))</f>
        <v>0.88400000000000001</v>
      </c>
      <c r="AG888" s="157">
        <f>IF('1a-Electricity'!$P$79="no","",ROUND(AD888,4))</f>
        <v>0.88400000000000001</v>
      </c>
      <c r="BL888" s="157">
        <f t="shared" si="38"/>
        <v>0.88300000000000067</v>
      </c>
      <c r="BM888" s="157">
        <f>IF('1b-NaturalGas'!$P$87="no","",ROUND(BL888,4))</f>
        <v>0.88300000000000001</v>
      </c>
      <c r="BN888" s="157">
        <f>IF('1b-NaturalGas'!$P$88="no","",ROUND(BL888,4))</f>
        <v>0.88300000000000001</v>
      </c>
      <c r="BO888" s="157">
        <f>IF('1b-NaturalGas'!$P$89="no","",ROUND(BL888,4))</f>
        <v>0.88300000000000001</v>
      </c>
      <c r="BP888" s="157">
        <f>IF('1b-NaturalGas'!$P$90="no","not applicable (based on previous answers)",ROUND(BL888,4))</f>
        <v>0.88300000000000001</v>
      </c>
      <c r="BQ888" s="157">
        <f>IF('1b-NaturalGas'!$P$91="no","not applicable (based on previous answers)",ROUND(BL888,4))</f>
        <v>0.88300000000000001</v>
      </c>
    </row>
    <row r="889" spans="30:69" x14ac:dyDescent="0.25">
      <c r="AD889" s="157">
        <f t="shared" si="37"/>
        <v>0.88500000000000068</v>
      </c>
      <c r="AE889" s="157">
        <f>IF('1a-Electricity'!$P$77="no","",ROUND(AD889,4))</f>
        <v>0.88500000000000001</v>
      </c>
      <c r="AF889" s="157">
        <f>IF('1a-Electricity'!$P$78="no","",ROUND(AD889,4))</f>
        <v>0.88500000000000001</v>
      </c>
      <c r="AG889" s="157">
        <f>IF('1a-Electricity'!$P$79="no","",ROUND(AD889,4))</f>
        <v>0.88500000000000001</v>
      </c>
      <c r="BL889" s="157">
        <f t="shared" si="38"/>
        <v>0.88400000000000067</v>
      </c>
      <c r="BM889" s="157">
        <f>IF('1b-NaturalGas'!$P$87="no","",ROUND(BL889,4))</f>
        <v>0.88400000000000001</v>
      </c>
      <c r="BN889" s="157">
        <f>IF('1b-NaturalGas'!$P$88="no","",ROUND(BL889,4))</f>
        <v>0.88400000000000001</v>
      </c>
      <c r="BO889" s="157">
        <f>IF('1b-NaturalGas'!$P$89="no","",ROUND(BL889,4))</f>
        <v>0.88400000000000001</v>
      </c>
      <c r="BP889" s="157">
        <f>IF('1b-NaturalGas'!$P$90="no","not applicable (based on previous answers)",ROUND(BL889,4))</f>
        <v>0.88400000000000001</v>
      </c>
      <c r="BQ889" s="157">
        <f>IF('1b-NaturalGas'!$P$91="no","not applicable (based on previous answers)",ROUND(BL889,4))</f>
        <v>0.88400000000000001</v>
      </c>
    </row>
    <row r="890" spans="30:69" x14ac:dyDescent="0.25">
      <c r="AD890" s="157">
        <f t="shared" si="37"/>
        <v>0.88600000000000068</v>
      </c>
      <c r="AE890" s="157">
        <f>IF('1a-Electricity'!$P$77="no","",ROUND(AD890,4))</f>
        <v>0.88600000000000001</v>
      </c>
      <c r="AF890" s="157">
        <f>IF('1a-Electricity'!$P$78="no","",ROUND(AD890,4))</f>
        <v>0.88600000000000001</v>
      </c>
      <c r="AG890" s="157">
        <f>IF('1a-Electricity'!$P$79="no","",ROUND(AD890,4))</f>
        <v>0.88600000000000001</v>
      </c>
      <c r="BL890" s="157">
        <f t="shared" si="38"/>
        <v>0.88500000000000068</v>
      </c>
      <c r="BM890" s="157">
        <f>IF('1b-NaturalGas'!$P$87="no","",ROUND(BL890,4))</f>
        <v>0.88500000000000001</v>
      </c>
      <c r="BN890" s="157">
        <f>IF('1b-NaturalGas'!$P$88="no","",ROUND(BL890,4))</f>
        <v>0.88500000000000001</v>
      </c>
      <c r="BO890" s="157">
        <f>IF('1b-NaturalGas'!$P$89="no","",ROUND(BL890,4))</f>
        <v>0.88500000000000001</v>
      </c>
      <c r="BP890" s="157">
        <f>IF('1b-NaturalGas'!$P$90="no","not applicable (based on previous answers)",ROUND(BL890,4))</f>
        <v>0.88500000000000001</v>
      </c>
      <c r="BQ890" s="157">
        <f>IF('1b-NaturalGas'!$P$91="no","not applicable (based on previous answers)",ROUND(BL890,4))</f>
        <v>0.88500000000000001</v>
      </c>
    </row>
    <row r="891" spans="30:69" x14ac:dyDescent="0.25">
      <c r="AD891" s="157">
        <f t="shared" si="37"/>
        <v>0.88700000000000068</v>
      </c>
      <c r="AE891" s="157">
        <f>IF('1a-Electricity'!$P$77="no","",ROUND(AD891,4))</f>
        <v>0.88700000000000001</v>
      </c>
      <c r="AF891" s="157">
        <f>IF('1a-Electricity'!$P$78="no","",ROUND(AD891,4))</f>
        <v>0.88700000000000001</v>
      </c>
      <c r="AG891" s="157">
        <f>IF('1a-Electricity'!$P$79="no","",ROUND(AD891,4))</f>
        <v>0.88700000000000001</v>
      </c>
      <c r="BL891" s="157">
        <f t="shared" si="38"/>
        <v>0.88600000000000068</v>
      </c>
      <c r="BM891" s="157">
        <f>IF('1b-NaturalGas'!$P$87="no","",ROUND(BL891,4))</f>
        <v>0.88600000000000001</v>
      </c>
      <c r="BN891" s="157">
        <f>IF('1b-NaturalGas'!$P$88="no","",ROUND(BL891,4))</f>
        <v>0.88600000000000001</v>
      </c>
      <c r="BO891" s="157">
        <f>IF('1b-NaturalGas'!$P$89="no","",ROUND(BL891,4))</f>
        <v>0.88600000000000001</v>
      </c>
      <c r="BP891" s="157">
        <f>IF('1b-NaturalGas'!$P$90="no","not applicable (based on previous answers)",ROUND(BL891,4))</f>
        <v>0.88600000000000001</v>
      </c>
      <c r="BQ891" s="157">
        <f>IF('1b-NaturalGas'!$P$91="no","not applicable (based on previous answers)",ROUND(BL891,4))</f>
        <v>0.88600000000000001</v>
      </c>
    </row>
    <row r="892" spans="30:69" x14ac:dyDescent="0.25">
      <c r="AD892" s="157">
        <f t="shared" si="37"/>
        <v>0.88800000000000068</v>
      </c>
      <c r="AE892" s="157">
        <f>IF('1a-Electricity'!$P$77="no","",ROUND(AD892,4))</f>
        <v>0.88800000000000001</v>
      </c>
      <c r="AF892" s="157">
        <f>IF('1a-Electricity'!$P$78="no","",ROUND(AD892,4))</f>
        <v>0.88800000000000001</v>
      </c>
      <c r="AG892" s="157">
        <f>IF('1a-Electricity'!$P$79="no","",ROUND(AD892,4))</f>
        <v>0.88800000000000001</v>
      </c>
      <c r="BL892" s="157">
        <f t="shared" si="38"/>
        <v>0.88700000000000068</v>
      </c>
      <c r="BM892" s="157">
        <f>IF('1b-NaturalGas'!$P$87="no","",ROUND(BL892,4))</f>
        <v>0.88700000000000001</v>
      </c>
      <c r="BN892" s="157">
        <f>IF('1b-NaturalGas'!$P$88="no","",ROUND(BL892,4))</f>
        <v>0.88700000000000001</v>
      </c>
      <c r="BO892" s="157">
        <f>IF('1b-NaturalGas'!$P$89="no","",ROUND(BL892,4))</f>
        <v>0.88700000000000001</v>
      </c>
      <c r="BP892" s="157">
        <f>IF('1b-NaturalGas'!$P$90="no","not applicable (based on previous answers)",ROUND(BL892,4))</f>
        <v>0.88700000000000001</v>
      </c>
      <c r="BQ892" s="157">
        <f>IF('1b-NaturalGas'!$P$91="no","not applicable (based on previous answers)",ROUND(BL892,4))</f>
        <v>0.88700000000000001</v>
      </c>
    </row>
    <row r="893" spans="30:69" x14ac:dyDescent="0.25">
      <c r="AD893" s="157">
        <f t="shared" ref="AD893:AD956" si="39">AD892+0.001</f>
        <v>0.88900000000000068</v>
      </c>
      <c r="AE893" s="157">
        <f>IF('1a-Electricity'!$P$77="no","",ROUND(AD893,4))</f>
        <v>0.88900000000000001</v>
      </c>
      <c r="AF893" s="157">
        <f>IF('1a-Electricity'!$P$78="no","",ROUND(AD893,4))</f>
        <v>0.88900000000000001</v>
      </c>
      <c r="AG893" s="157">
        <f>IF('1a-Electricity'!$P$79="no","",ROUND(AD893,4))</f>
        <v>0.88900000000000001</v>
      </c>
      <c r="BL893" s="157">
        <f t="shared" si="38"/>
        <v>0.88800000000000068</v>
      </c>
      <c r="BM893" s="157">
        <f>IF('1b-NaturalGas'!$P$87="no","",ROUND(BL893,4))</f>
        <v>0.88800000000000001</v>
      </c>
      <c r="BN893" s="157">
        <f>IF('1b-NaturalGas'!$P$88="no","",ROUND(BL893,4))</f>
        <v>0.88800000000000001</v>
      </c>
      <c r="BO893" s="157">
        <f>IF('1b-NaturalGas'!$P$89="no","",ROUND(BL893,4))</f>
        <v>0.88800000000000001</v>
      </c>
      <c r="BP893" s="157">
        <f>IF('1b-NaturalGas'!$P$90="no","not applicable (based on previous answers)",ROUND(BL893,4))</f>
        <v>0.88800000000000001</v>
      </c>
      <c r="BQ893" s="157">
        <f>IF('1b-NaturalGas'!$P$91="no","not applicable (based on previous answers)",ROUND(BL893,4))</f>
        <v>0.88800000000000001</v>
      </c>
    </row>
    <row r="894" spans="30:69" x14ac:dyDescent="0.25">
      <c r="AD894" s="157">
        <f t="shared" si="39"/>
        <v>0.89000000000000068</v>
      </c>
      <c r="AE894" s="157">
        <f>IF('1a-Electricity'!$P$77="no","",ROUND(AD894,4))</f>
        <v>0.89</v>
      </c>
      <c r="AF894" s="157">
        <f>IF('1a-Electricity'!$P$78="no","",ROUND(AD894,4))</f>
        <v>0.89</v>
      </c>
      <c r="AG894" s="157">
        <f>IF('1a-Electricity'!$P$79="no","",ROUND(AD894,4))</f>
        <v>0.89</v>
      </c>
      <c r="BL894" s="157">
        <f t="shared" ref="BL894:BL957" si="40">BL893+0.001</f>
        <v>0.88900000000000068</v>
      </c>
      <c r="BM894" s="157">
        <f>IF('1b-NaturalGas'!$P$87="no","",ROUND(BL894,4))</f>
        <v>0.88900000000000001</v>
      </c>
      <c r="BN894" s="157">
        <f>IF('1b-NaturalGas'!$P$88="no","",ROUND(BL894,4))</f>
        <v>0.88900000000000001</v>
      </c>
      <c r="BO894" s="157">
        <f>IF('1b-NaturalGas'!$P$89="no","",ROUND(BL894,4))</f>
        <v>0.88900000000000001</v>
      </c>
      <c r="BP894" s="157">
        <f>IF('1b-NaturalGas'!$P$90="no","not applicable (based on previous answers)",ROUND(BL894,4))</f>
        <v>0.88900000000000001</v>
      </c>
      <c r="BQ894" s="157">
        <f>IF('1b-NaturalGas'!$P$91="no","not applicable (based on previous answers)",ROUND(BL894,4))</f>
        <v>0.88900000000000001</v>
      </c>
    </row>
    <row r="895" spans="30:69" x14ac:dyDescent="0.25">
      <c r="AD895" s="157">
        <f t="shared" si="39"/>
        <v>0.89100000000000068</v>
      </c>
      <c r="AE895" s="157">
        <f>IF('1a-Electricity'!$P$77="no","",ROUND(AD895,4))</f>
        <v>0.89100000000000001</v>
      </c>
      <c r="AF895" s="157">
        <f>IF('1a-Electricity'!$P$78="no","",ROUND(AD895,4))</f>
        <v>0.89100000000000001</v>
      </c>
      <c r="AG895" s="157">
        <f>IF('1a-Electricity'!$P$79="no","",ROUND(AD895,4))</f>
        <v>0.89100000000000001</v>
      </c>
      <c r="BL895" s="157">
        <f t="shared" si="40"/>
        <v>0.89000000000000068</v>
      </c>
      <c r="BM895" s="157">
        <f>IF('1b-NaturalGas'!$P$87="no","",ROUND(BL895,4))</f>
        <v>0.89</v>
      </c>
      <c r="BN895" s="157">
        <f>IF('1b-NaturalGas'!$P$88="no","",ROUND(BL895,4))</f>
        <v>0.89</v>
      </c>
      <c r="BO895" s="157">
        <f>IF('1b-NaturalGas'!$P$89="no","",ROUND(BL895,4))</f>
        <v>0.89</v>
      </c>
      <c r="BP895" s="157">
        <f>IF('1b-NaturalGas'!$P$90="no","not applicable (based on previous answers)",ROUND(BL895,4))</f>
        <v>0.89</v>
      </c>
      <c r="BQ895" s="157">
        <f>IF('1b-NaturalGas'!$P$91="no","not applicable (based on previous answers)",ROUND(BL895,4))</f>
        <v>0.89</v>
      </c>
    </row>
    <row r="896" spans="30:69" x14ac:dyDescent="0.25">
      <c r="AD896" s="157">
        <f t="shared" si="39"/>
        <v>0.89200000000000068</v>
      </c>
      <c r="AE896" s="157">
        <f>IF('1a-Electricity'!$P$77="no","",ROUND(AD896,4))</f>
        <v>0.89200000000000002</v>
      </c>
      <c r="AF896" s="157">
        <f>IF('1a-Electricity'!$P$78="no","",ROUND(AD896,4))</f>
        <v>0.89200000000000002</v>
      </c>
      <c r="AG896" s="157">
        <f>IF('1a-Electricity'!$P$79="no","",ROUND(AD896,4))</f>
        <v>0.89200000000000002</v>
      </c>
      <c r="BL896" s="157">
        <f t="shared" si="40"/>
        <v>0.89100000000000068</v>
      </c>
      <c r="BM896" s="157">
        <f>IF('1b-NaturalGas'!$P$87="no","",ROUND(BL896,4))</f>
        <v>0.89100000000000001</v>
      </c>
      <c r="BN896" s="157">
        <f>IF('1b-NaturalGas'!$P$88="no","",ROUND(BL896,4))</f>
        <v>0.89100000000000001</v>
      </c>
      <c r="BO896" s="157">
        <f>IF('1b-NaturalGas'!$P$89="no","",ROUND(BL896,4))</f>
        <v>0.89100000000000001</v>
      </c>
      <c r="BP896" s="157">
        <f>IF('1b-NaturalGas'!$P$90="no","not applicable (based on previous answers)",ROUND(BL896,4))</f>
        <v>0.89100000000000001</v>
      </c>
      <c r="BQ896" s="157">
        <f>IF('1b-NaturalGas'!$P$91="no","not applicable (based on previous answers)",ROUND(BL896,4))</f>
        <v>0.89100000000000001</v>
      </c>
    </row>
    <row r="897" spans="30:69" x14ac:dyDescent="0.25">
      <c r="AD897" s="157">
        <f t="shared" si="39"/>
        <v>0.89300000000000068</v>
      </c>
      <c r="AE897" s="157">
        <f>IF('1a-Electricity'!$P$77="no","",ROUND(AD897,4))</f>
        <v>0.89300000000000002</v>
      </c>
      <c r="AF897" s="157">
        <f>IF('1a-Electricity'!$P$78="no","",ROUND(AD897,4))</f>
        <v>0.89300000000000002</v>
      </c>
      <c r="AG897" s="157">
        <f>IF('1a-Electricity'!$P$79="no","",ROUND(AD897,4))</f>
        <v>0.89300000000000002</v>
      </c>
      <c r="BL897" s="157">
        <f t="shared" si="40"/>
        <v>0.89200000000000068</v>
      </c>
      <c r="BM897" s="157">
        <f>IF('1b-NaturalGas'!$P$87="no","",ROUND(BL897,4))</f>
        <v>0.89200000000000002</v>
      </c>
      <c r="BN897" s="157">
        <f>IF('1b-NaturalGas'!$P$88="no","",ROUND(BL897,4))</f>
        <v>0.89200000000000002</v>
      </c>
      <c r="BO897" s="157">
        <f>IF('1b-NaturalGas'!$P$89="no","",ROUND(BL897,4))</f>
        <v>0.89200000000000002</v>
      </c>
      <c r="BP897" s="157">
        <f>IF('1b-NaturalGas'!$P$90="no","not applicable (based on previous answers)",ROUND(BL897,4))</f>
        <v>0.89200000000000002</v>
      </c>
      <c r="BQ897" s="157">
        <f>IF('1b-NaturalGas'!$P$91="no","not applicable (based on previous answers)",ROUND(BL897,4))</f>
        <v>0.89200000000000002</v>
      </c>
    </row>
    <row r="898" spans="30:69" x14ac:dyDescent="0.25">
      <c r="AD898" s="157">
        <f t="shared" si="39"/>
        <v>0.89400000000000068</v>
      </c>
      <c r="AE898" s="157">
        <f>IF('1a-Electricity'!$P$77="no","",ROUND(AD898,4))</f>
        <v>0.89400000000000002</v>
      </c>
      <c r="AF898" s="157">
        <f>IF('1a-Electricity'!$P$78="no","",ROUND(AD898,4))</f>
        <v>0.89400000000000002</v>
      </c>
      <c r="AG898" s="157">
        <f>IF('1a-Electricity'!$P$79="no","",ROUND(AD898,4))</f>
        <v>0.89400000000000002</v>
      </c>
      <c r="BL898" s="157">
        <f t="shared" si="40"/>
        <v>0.89300000000000068</v>
      </c>
      <c r="BM898" s="157">
        <f>IF('1b-NaturalGas'!$P$87="no","",ROUND(BL898,4))</f>
        <v>0.89300000000000002</v>
      </c>
      <c r="BN898" s="157">
        <f>IF('1b-NaturalGas'!$P$88="no","",ROUND(BL898,4))</f>
        <v>0.89300000000000002</v>
      </c>
      <c r="BO898" s="157">
        <f>IF('1b-NaturalGas'!$P$89="no","",ROUND(BL898,4))</f>
        <v>0.89300000000000002</v>
      </c>
      <c r="BP898" s="157">
        <f>IF('1b-NaturalGas'!$P$90="no","not applicable (based on previous answers)",ROUND(BL898,4))</f>
        <v>0.89300000000000002</v>
      </c>
      <c r="BQ898" s="157">
        <f>IF('1b-NaturalGas'!$P$91="no","not applicable (based on previous answers)",ROUND(BL898,4))</f>
        <v>0.89300000000000002</v>
      </c>
    </row>
    <row r="899" spans="30:69" x14ac:dyDescent="0.25">
      <c r="AD899" s="157">
        <f t="shared" si="39"/>
        <v>0.89500000000000068</v>
      </c>
      <c r="AE899" s="157">
        <f>IF('1a-Electricity'!$P$77="no","",ROUND(AD899,4))</f>
        <v>0.89500000000000002</v>
      </c>
      <c r="AF899" s="157">
        <f>IF('1a-Electricity'!$P$78="no","",ROUND(AD899,4))</f>
        <v>0.89500000000000002</v>
      </c>
      <c r="AG899" s="157">
        <f>IF('1a-Electricity'!$P$79="no","",ROUND(AD899,4))</f>
        <v>0.89500000000000002</v>
      </c>
      <c r="BL899" s="157">
        <f t="shared" si="40"/>
        <v>0.89400000000000068</v>
      </c>
      <c r="BM899" s="157">
        <f>IF('1b-NaturalGas'!$P$87="no","",ROUND(BL899,4))</f>
        <v>0.89400000000000002</v>
      </c>
      <c r="BN899" s="157">
        <f>IF('1b-NaturalGas'!$P$88="no","",ROUND(BL899,4))</f>
        <v>0.89400000000000002</v>
      </c>
      <c r="BO899" s="157">
        <f>IF('1b-NaturalGas'!$P$89="no","",ROUND(BL899,4))</f>
        <v>0.89400000000000002</v>
      </c>
      <c r="BP899" s="157">
        <f>IF('1b-NaturalGas'!$P$90="no","not applicable (based on previous answers)",ROUND(BL899,4))</f>
        <v>0.89400000000000002</v>
      </c>
      <c r="BQ899" s="157">
        <f>IF('1b-NaturalGas'!$P$91="no","not applicable (based on previous answers)",ROUND(BL899,4))</f>
        <v>0.89400000000000002</v>
      </c>
    </row>
    <row r="900" spans="30:69" x14ac:dyDescent="0.25">
      <c r="AD900" s="157">
        <f t="shared" si="39"/>
        <v>0.89600000000000068</v>
      </c>
      <c r="AE900" s="157">
        <f>IF('1a-Electricity'!$P$77="no","",ROUND(AD900,4))</f>
        <v>0.89600000000000002</v>
      </c>
      <c r="AF900" s="157">
        <f>IF('1a-Electricity'!$P$78="no","",ROUND(AD900,4))</f>
        <v>0.89600000000000002</v>
      </c>
      <c r="AG900" s="157">
        <f>IF('1a-Electricity'!$P$79="no","",ROUND(AD900,4))</f>
        <v>0.89600000000000002</v>
      </c>
      <c r="BL900" s="157">
        <f t="shared" si="40"/>
        <v>0.89500000000000068</v>
      </c>
      <c r="BM900" s="157">
        <f>IF('1b-NaturalGas'!$P$87="no","",ROUND(BL900,4))</f>
        <v>0.89500000000000002</v>
      </c>
      <c r="BN900" s="157">
        <f>IF('1b-NaturalGas'!$P$88="no","",ROUND(BL900,4))</f>
        <v>0.89500000000000002</v>
      </c>
      <c r="BO900" s="157">
        <f>IF('1b-NaturalGas'!$P$89="no","",ROUND(BL900,4))</f>
        <v>0.89500000000000002</v>
      </c>
      <c r="BP900" s="157">
        <f>IF('1b-NaturalGas'!$P$90="no","not applicable (based on previous answers)",ROUND(BL900,4))</f>
        <v>0.89500000000000002</v>
      </c>
      <c r="BQ900" s="157">
        <f>IF('1b-NaturalGas'!$P$91="no","not applicable (based on previous answers)",ROUND(BL900,4))</f>
        <v>0.89500000000000002</v>
      </c>
    </row>
    <row r="901" spans="30:69" x14ac:dyDescent="0.25">
      <c r="AD901" s="157">
        <f t="shared" si="39"/>
        <v>0.89700000000000069</v>
      </c>
      <c r="AE901" s="157">
        <f>IF('1a-Electricity'!$P$77="no","",ROUND(AD901,4))</f>
        <v>0.89700000000000002</v>
      </c>
      <c r="AF901" s="157">
        <f>IF('1a-Electricity'!$P$78="no","",ROUND(AD901,4))</f>
        <v>0.89700000000000002</v>
      </c>
      <c r="AG901" s="157">
        <f>IF('1a-Electricity'!$P$79="no","",ROUND(AD901,4))</f>
        <v>0.89700000000000002</v>
      </c>
      <c r="BL901" s="157">
        <f t="shared" si="40"/>
        <v>0.89600000000000068</v>
      </c>
      <c r="BM901" s="157">
        <f>IF('1b-NaturalGas'!$P$87="no","",ROUND(BL901,4))</f>
        <v>0.89600000000000002</v>
      </c>
      <c r="BN901" s="157">
        <f>IF('1b-NaturalGas'!$P$88="no","",ROUND(BL901,4))</f>
        <v>0.89600000000000002</v>
      </c>
      <c r="BO901" s="157">
        <f>IF('1b-NaturalGas'!$P$89="no","",ROUND(BL901,4))</f>
        <v>0.89600000000000002</v>
      </c>
      <c r="BP901" s="157">
        <f>IF('1b-NaturalGas'!$P$90="no","not applicable (based on previous answers)",ROUND(BL901,4))</f>
        <v>0.89600000000000002</v>
      </c>
      <c r="BQ901" s="157">
        <f>IF('1b-NaturalGas'!$P$91="no","not applicable (based on previous answers)",ROUND(BL901,4))</f>
        <v>0.89600000000000002</v>
      </c>
    </row>
    <row r="902" spans="30:69" x14ac:dyDescent="0.25">
      <c r="AD902" s="157">
        <f t="shared" si="39"/>
        <v>0.89800000000000069</v>
      </c>
      <c r="AE902" s="157">
        <f>IF('1a-Electricity'!$P$77="no","",ROUND(AD902,4))</f>
        <v>0.89800000000000002</v>
      </c>
      <c r="AF902" s="157">
        <f>IF('1a-Electricity'!$P$78="no","",ROUND(AD902,4))</f>
        <v>0.89800000000000002</v>
      </c>
      <c r="AG902" s="157">
        <f>IF('1a-Electricity'!$P$79="no","",ROUND(AD902,4))</f>
        <v>0.89800000000000002</v>
      </c>
      <c r="BL902" s="157">
        <f t="shared" si="40"/>
        <v>0.89700000000000069</v>
      </c>
      <c r="BM902" s="157">
        <f>IF('1b-NaturalGas'!$P$87="no","",ROUND(BL902,4))</f>
        <v>0.89700000000000002</v>
      </c>
      <c r="BN902" s="157">
        <f>IF('1b-NaturalGas'!$P$88="no","",ROUND(BL902,4))</f>
        <v>0.89700000000000002</v>
      </c>
      <c r="BO902" s="157">
        <f>IF('1b-NaturalGas'!$P$89="no","",ROUND(BL902,4))</f>
        <v>0.89700000000000002</v>
      </c>
      <c r="BP902" s="157">
        <f>IF('1b-NaturalGas'!$P$90="no","not applicable (based on previous answers)",ROUND(BL902,4))</f>
        <v>0.89700000000000002</v>
      </c>
      <c r="BQ902" s="157">
        <f>IF('1b-NaturalGas'!$P$91="no","not applicable (based on previous answers)",ROUND(BL902,4))</f>
        <v>0.89700000000000002</v>
      </c>
    </row>
    <row r="903" spans="30:69" x14ac:dyDescent="0.25">
      <c r="AD903" s="157">
        <f t="shared" si="39"/>
        <v>0.89900000000000069</v>
      </c>
      <c r="AE903" s="157">
        <f>IF('1a-Electricity'!$P$77="no","",ROUND(AD903,4))</f>
        <v>0.89900000000000002</v>
      </c>
      <c r="AF903" s="157">
        <f>IF('1a-Electricity'!$P$78="no","",ROUND(AD903,4))</f>
        <v>0.89900000000000002</v>
      </c>
      <c r="AG903" s="157">
        <f>IF('1a-Electricity'!$P$79="no","",ROUND(AD903,4))</f>
        <v>0.89900000000000002</v>
      </c>
      <c r="BL903" s="157">
        <f t="shared" si="40"/>
        <v>0.89800000000000069</v>
      </c>
      <c r="BM903" s="157">
        <f>IF('1b-NaturalGas'!$P$87="no","",ROUND(BL903,4))</f>
        <v>0.89800000000000002</v>
      </c>
      <c r="BN903" s="157">
        <f>IF('1b-NaturalGas'!$P$88="no","",ROUND(BL903,4))</f>
        <v>0.89800000000000002</v>
      </c>
      <c r="BO903" s="157">
        <f>IF('1b-NaturalGas'!$P$89="no","",ROUND(BL903,4))</f>
        <v>0.89800000000000002</v>
      </c>
      <c r="BP903" s="157">
        <f>IF('1b-NaturalGas'!$P$90="no","not applicable (based on previous answers)",ROUND(BL903,4))</f>
        <v>0.89800000000000002</v>
      </c>
      <c r="BQ903" s="157">
        <f>IF('1b-NaturalGas'!$P$91="no","not applicable (based on previous answers)",ROUND(BL903,4))</f>
        <v>0.89800000000000002</v>
      </c>
    </row>
    <row r="904" spans="30:69" x14ac:dyDescent="0.25">
      <c r="AD904" s="157">
        <f t="shared" si="39"/>
        <v>0.90000000000000069</v>
      </c>
      <c r="AE904" s="157">
        <f>IF('1a-Electricity'!$P$77="no","",ROUND(AD904,4))</f>
        <v>0.9</v>
      </c>
      <c r="AF904" s="157">
        <f>IF('1a-Electricity'!$P$78="no","",ROUND(AD904,4))</f>
        <v>0.9</v>
      </c>
      <c r="AG904" s="157">
        <f>IF('1a-Electricity'!$P$79="no","",ROUND(AD904,4))</f>
        <v>0.9</v>
      </c>
      <c r="BL904" s="157">
        <f t="shared" si="40"/>
        <v>0.89900000000000069</v>
      </c>
      <c r="BM904" s="157">
        <f>IF('1b-NaturalGas'!$P$87="no","",ROUND(BL904,4))</f>
        <v>0.89900000000000002</v>
      </c>
      <c r="BN904" s="157">
        <f>IF('1b-NaturalGas'!$P$88="no","",ROUND(BL904,4))</f>
        <v>0.89900000000000002</v>
      </c>
      <c r="BO904" s="157">
        <f>IF('1b-NaturalGas'!$P$89="no","",ROUND(BL904,4))</f>
        <v>0.89900000000000002</v>
      </c>
      <c r="BP904" s="157">
        <f>IF('1b-NaturalGas'!$P$90="no","not applicable (based on previous answers)",ROUND(BL904,4))</f>
        <v>0.89900000000000002</v>
      </c>
      <c r="BQ904" s="157">
        <f>IF('1b-NaturalGas'!$P$91="no","not applicable (based on previous answers)",ROUND(BL904,4))</f>
        <v>0.89900000000000002</v>
      </c>
    </row>
    <row r="905" spans="30:69" x14ac:dyDescent="0.25">
      <c r="AD905" s="157">
        <f t="shared" si="39"/>
        <v>0.90100000000000069</v>
      </c>
      <c r="AE905" s="157">
        <f>IF('1a-Electricity'!$P$77="no","",ROUND(AD905,4))</f>
        <v>0.90100000000000002</v>
      </c>
      <c r="AF905" s="157">
        <f>IF('1a-Electricity'!$P$78="no","",ROUND(AD905,4))</f>
        <v>0.90100000000000002</v>
      </c>
      <c r="AG905" s="157">
        <f>IF('1a-Electricity'!$P$79="no","",ROUND(AD905,4))</f>
        <v>0.90100000000000002</v>
      </c>
      <c r="BL905" s="157">
        <f t="shared" si="40"/>
        <v>0.90000000000000069</v>
      </c>
      <c r="BM905" s="157">
        <f>IF('1b-NaturalGas'!$P$87="no","",ROUND(BL905,4))</f>
        <v>0.9</v>
      </c>
      <c r="BN905" s="157">
        <f>IF('1b-NaturalGas'!$P$88="no","",ROUND(BL905,4))</f>
        <v>0.9</v>
      </c>
      <c r="BO905" s="157">
        <f>IF('1b-NaturalGas'!$P$89="no","",ROUND(BL905,4))</f>
        <v>0.9</v>
      </c>
      <c r="BP905" s="157">
        <f>IF('1b-NaturalGas'!$P$90="no","not applicable (based on previous answers)",ROUND(BL905,4))</f>
        <v>0.9</v>
      </c>
      <c r="BQ905" s="157">
        <f>IF('1b-NaturalGas'!$P$91="no","not applicable (based on previous answers)",ROUND(BL905,4))</f>
        <v>0.9</v>
      </c>
    </row>
    <row r="906" spans="30:69" x14ac:dyDescent="0.25">
      <c r="AD906" s="157">
        <f t="shared" si="39"/>
        <v>0.90200000000000069</v>
      </c>
      <c r="AE906" s="157">
        <f>IF('1a-Electricity'!$P$77="no","",ROUND(AD906,4))</f>
        <v>0.90200000000000002</v>
      </c>
      <c r="AF906" s="157">
        <f>IF('1a-Electricity'!$P$78="no","",ROUND(AD906,4))</f>
        <v>0.90200000000000002</v>
      </c>
      <c r="AG906" s="157">
        <f>IF('1a-Electricity'!$P$79="no","",ROUND(AD906,4))</f>
        <v>0.90200000000000002</v>
      </c>
      <c r="BL906" s="157">
        <f t="shared" si="40"/>
        <v>0.90100000000000069</v>
      </c>
      <c r="BM906" s="157">
        <f>IF('1b-NaturalGas'!$P$87="no","",ROUND(BL906,4))</f>
        <v>0.90100000000000002</v>
      </c>
      <c r="BN906" s="157">
        <f>IF('1b-NaturalGas'!$P$88="no","",ROUND(BL906,4))</f>
        <v>0.90100000000000002</v>
      </c>
      <c r="BO906" s="157">
        <f>IF('1b-NaturalGas'!$P$89="no","",ROUND(BL906,4))</f>
        <v>0.90100000000000002</v>
      </c>
      <c r="BP906" s="157">
        <f>IF('1b-NaturalGas'!$P$90="no","not applicable (based on previous answers)",ROUND(BL906,4))</f>
        <v>0.90100000000000002</v>
      </c>
      <c r="BQ906" s="157">
        <f>IF('1b-NaturalGas'!$P$91="no","not applicable (based on previous answers)",ROUND(BL906,4))</f>
        <v>0.90100000000000002</v>
      </c>
    </row>
    <row r="907" spans="30:69" x14ac:dyDescent="0.25">
      <c r="AD907" s="157">
        <f t="shared" si="39"/>
        <v>0.90300000000000069</v>
      </c>
      <c r="AE907" s="157">
        <f>IF('1a-Electricity'!$P$77="no","",ROUND(AD907,4))</f>
        <v>0.90300000000000002</v>
      </c>
      <c r="AF907" s="157">
        <f>IF('1a-Electricity'!$P$78="no","",ROUND(AD907,4))</f>
        <v>0.90300000000000002</v>
      </c>
      <c r="AG907" s="157">
        <f>IF('1a-Electricity'!$P$79="no","",ROUND(AD907,4))</f>
        <v>0.90300000000000002</v>
      </c>
      <c r="BL907" s="157">
        <f t="shared" si="40"/>
        <v>0.90200000000000069</v>
      </c>
      <c r="BM907" s="157">
        <f>IF('1b-NaturalGas'!$P$87="no","",ROUND(BL907,4))</f>
        <v>0.90200000000000002</v>
      </c>
      <c r="BN907" s="157">
        <f>IF('1b-NaturalGas'!$P$88="no","",ROUND(BL907,4))</f>
        <v>0.90200000000000002</v>
      </c>
      <c r="BO907" s="157">
        <f>IF('1b-NaturalGas'!$P$89="no","",ROUND(BL907,4))</f>
        <v>0.90200000000000002</v>
      </c>
      <c r="BP907" s="157">
        <f>IF('1b-NaturalGas'!$P$90="no","not applicable (based on previous answers)",ROUND(BL907,4))</f>
        <v>0.90200000000000002</v>
      </c>
      <c r="BQ907" s="157">
        <f>IF('1b-NaturalGas'!$P$91="no","not applicable (based on previous answers)",ROUND(BL907,4))</f>
        <v>0.90200000000000002</v>
      </c>
    </row>
    <row r="908" spans="30:69" x14ac:dyDescent="0.25">
      <c r="AD908" s="157">
        <f t="shared" si="39"/>
        <v>0.90400000000000069</v>
      </c>
      <c r="AE908" s="157">
        <f>IF('1a-Electricity'!$P$77="no","",ROUND(AD908,4))</f>
        <v>0.90400000000000003</v>
      </c>
      <c r="AF908" s="157">
        <f>IF('1a-Electricity'!$P$78="no","",ROUND(AD908,4))</f>
        <v>0.90400000000000003</v>
      </c>
      <c r="AG908" s="157">
        <f>IF('1a-Electricity'!$P$79="no","",ROUND(AD908,4))</f>
        <v>0.90400000000000003</v>
      </c>
      <c r="BL908" s="157">
        <f t="shared" si="40"/>
        <v>0.90300000000000069</v>
      </c>
      <c r="BM908" s="157">
        <f>IF('1b-NaturalGas'!$P$87="no","",ROUND(BL908,4))</f>
        <v>0.90300000000000002</v>
      </c>
      <c r="BN908" s="157">
        <f>IF('1b-NaturalGas'!$P$88="no","",ROUND(BL908,4))</f>
        <v>0.90300000000000002</v>
      </c>
      <c r="BO908" s="157">
        <f>IF('1b-NaturalGas'!$P$89="no","",ROUND(BL908,4))</f>
        <v>0.90300000000000002</v>
      </c>
      <c r="BP908" s="157">
        <f>IF('1b-NaturalGas'!$P$90="no","not applicable (based on previous answers)",ROUND(BL908,4))</f>
        <v>0.90300000000000002</v>
      </c>
      <c r="BQ908" s="157">
        <f>IF('1b-NaturalGas'!$P$91="no","not applicable (based on previous answers)",ROUND(BL908,4))</f>
        <v>0.90300000000000002</v>
      </c>
    </row>
    <row r="909" spans="30:69" x14ac:dyDescent="0.25">
      <c r="AD909" s="157">
        <f t="shared" si="39"/>
        <v>0.90500000000000069</v>
      </c>
      <c r="AE909" s="157">
        <f>IF('1a-Electricity'!$P$77="no","",ROUND(AD909,4))</f>
        <v>0.90500000000000003</v>
      </c>
      <c r="AF909" s="157">
        <f>IF('1a-Electricity'!$P$78="no","",ROUND(AD909,4))</f>
        <v>0.90500000000000003</v>
      </c>
      <c r="AG909" s="157">
        <f>IF('1a-Electricity'!$P$79="no","",ROUND(AD909,4))</f>
        <v>0.90500000000000003</v>
      </c>
      <c r="BL909" s="157">
        <f t="shared" si="40"/>
        <v>0.90400000000000069</v>
      </c>
      <c r="BM909" s="157">
        <f>IF('1b-NaturalGas'!$P$87="no","",ROUND(BL909,4))</f>
        <v>0.90400000000000003</v>
      </c>
      <c r="BN909" s="157">
        <f>IF('1b-NaturalGas'!$P$88="no","",ROUND(BL909,4))</f>
        <v>0.90400000000000003</v>
      </c>
      <c r="BO909" s="157">
        <f>IF('1b-NaturalGas'!$P$89="no","",ROUND(BL909,4))</f>
        <v>0.90400000000000003</v>
      </c>
      <c r="BP909" s="157">
        <f>IF('1b-NaturalGas'!$P$90="no","not applicable (based on previous answers)",ROUND(BL909,4))</f>
        <v>0.90400000000000003</v>
      </c>
      <c r="BQ909" s="157">
        <f>IF('1b-NaturalGas'!$P$91="no","not applicable (based on previous answers)",ROUND(BL909,4))</f>
        <v>0.90400000000000003</v>
      </c>
    </row>
    <row r="910" spans="30:69" x14ac:dyDescent="0.25">
      <c r="AD910" s="157">
        <f t="shared" si="39"/>
        <v>0.90600000000000069</v>
      </c>
      <c r="AE910" s="157">
        <f>IF('1a-Electricity'!$P$77="no","",ROUND(AD910,4))</f>
        <v>0.90600000000000003</v>
      </c>
      <c r="AF910" s="157">
        <f>IF('1a-Electricity'!$P$78="no","",ROUND(AD910,4))</f>
        <v>0.90600000000000003</v>
      </c>
      <c r="AG910" s="157">
        <f>IF('1a-Electricity'!$P$79="no","",ROUND(AD910,4))</f>
        <v>0.90600000000000003</v>
      </c>
      <c r="BL910" s="157">
        <f t="shared" si="40"/>
        <v>0.90500000000000069</v>
      </c>
      <c r="BM910" s="157">
        <f>IF('1b-NaturalGas'!$P$87="no","",ROUND(BL910,4))</f>
        <v>0.90500000000000003</v>
      </c>
      <c r="BN910" s="157">
        <f>IF('1b-NaturalGas'!$P$88="no","",ROUND(BL910,4))</f>
        <v>0.90500000000000003</v>
      </c>
      <c r="BO910" s="157">
        <f>IF('1b-NaturalGas'!$P$89="no","",ROUND(BL910,4))</f>
        <v>0.90500000000000003</v>
      </c>
      <c r="BP910" s="157">
        <f>IF('1b-NaturalGas'!$P$90="no","not applicable (based on previous answers)",ROUND(BL910,4))</f>
        <v>0.90500000000000003</v>
      </c>
      <c r="BQ910" s="157">
        <f>IF('1b-NaturalGas'!$P$91="no","not applicable (based on previous answers)",ROUND(BL910,4))</f>
        <v>0.90500000000000003</v>
      </c>
    </row>
    <row r="911" spans="30:69" x14ac:dyDescent="0.25">
      <c r="AD911" s="157">
        <f t="shared" si="39"/>
        <v>0.90700000000000069</v>
      </c>
      <c r="AE911" s="157">
        <f>IF('1a-Electricity'!$P$77="no","",ROUND(AD911,4))</f>
        <v>0.90700000000000003</v>
      </c>
      <c r="AF911" s="157">
        <f>IF('1a-Electricity'!$P$78="no","",ROUND(AD911,4))</f>
        <v>0.90700000000000003</v>
      </c>
      <c r="AG911" s="157">
        <f>IF('1a-Electricity'!$P$79="no","",ROUND(AD911,4))</f>
        <v>0.90700000000000003</v>
      </c>
      <c r="BL911" s="157">
        <f t="shared" si="40"/>
        <v>0.90600000000000069</v>
      </c>
      <c r="BM911" s="157">
        <f>IF('1b-NaturalGas'!$P$87="no","",ROUND(BL911,4))</f>
        <v>0.90600000000000003</v>
      </c>
      <c r="BN911" s="157">
        <f>IF('1b-NaturalGas'!$P$88="no","",ROUND(BL911,4))</f>
        <v>0.90600000000000003</v>
      </c>
      <c r="BO911" s="157">
        <f>IF('1b-NaturalGas'!$P$89="no","",ROUND(BL911,4))</f>
        <v>0.90600000000000003</v>
      </c>
      <c r="BP911" s="157">
        <f>IF('1b-NaturalGas'!$P$90="no","not applicable (based on previous answers)",ROUND(BL911,4))</f>
        <v>0.90600000000000003</v>
      </c>
      <c r="BQ911" s="157">
        <f>IF('1b-NaturalGas'!$P$91="no","not applicable (based on previous answers)",ROUND(BL911,4))</f>
        <v>0.90600000000000003</v>
      </c>
    </row>
    <row r="912" spans="30:69" x14ac:dyDescent="0.25">
      <c r="AD912" s="157">
        <f t="shared" si="39"/>
        <v>0.9080000000000007</v>
      </c>
      <c r="AE912" s="157">
        <f>IF('1a-Electricity'!$P$77="no","",ROUND(AD912,4))</f>
        <v>0.90800000000000003</v>
      </c>
      <c r="AF912" s="157">
        <f>IF('1a-Electricity'!$P$78="no","",ROUND(AD912,4))</f>
        <v>0.90800000000000003</v>
      </c>
      <c r="AG912" s="157">
        <f>IF('1a-Electricity'!$P$79="no","",ROUND(AD912,4))</f>
        <v>0.90800000000000003</v>
      </c>
      <c r="BL912" s="157">
        <f t="shared" si="40"/>
        <v>0.90700000000000069</v>
      </c>
      <c r="BM912" s="157">
        <f>IF('1b-NaturalGas'!$P$87="no","",ROUND(BL912,4))</f>
        <v>0.90700000000000003</v>
      </c>
      <c r="BN912" s="157">
        <f>IF('1b-NaturalGas'!$P$88="no","",ROUND(BL912,4))</f>
        <v>0.90700000000000003</v>
      </c>
      <c r="BO912" s="157">
        <f>IF('1b-NaturalGas'!$P$89="no","",ROUND(BL912,4))</f>
        <v>0.90700000000000003</v>
      </c>
      <c r="BP912" s="157">
        <f>IF('1b-NaturalGas'!$P$90="no","not applicable (based on previous answers)",ROUND(BL912,4))</f>
        <v>0.90700000000000003</v>
      </c>
      <c r="BQ912" s="157">
        <f>IF('1b-NaturalGas'!$P$91="no","not applicable (based on previous answers)",ROUND(BL912,4))</f>
        <v>0.90700000000000003</v>
      </c>
    </row>
    <row r="913" spans="30:69" x14ac:dyDescent="0.25">
      <c r="AD913" s="157">
        <f t="shared" si="39"/>
        <v>0.9090000000000007</v>
      </c>
      <c r="AE913" s="157">
        <f>IF('1a-Electricity'!$P$77="no","",ROUND(AD913,4))</f>
        <v>0.90900000000000003</v>
      </c>
      <c r="AF913" s="157">
        <f>IF('1a-Electricity'!$P$78="no","",ROUND(AD913,4))</f>
        <v>0.90900000000000003</v>
      </c>
      <c r="AG913" s="157">
        <f>IF('1a-Electricity'!$P$79="no","",ROUND(AD913,4))</f>
        <v>0.90900000000000003</v>
      </c>
      <c r="BL913" s="157">
        <f t="shared" si="40"/>
        <v>0.9080000000000007</v>
      </c>
      <c r="BM913" s="157">
        <f>IF('1b-NaturalGas'!$P$87="no","",ROUND(BL913,4))</f>
        <v>0.90800000000000003</v>
      </c>
      <c r="BN913" s="157">
        <f>IF('1b-NaturalGas'!$P$88="no","",ROUND(BL913,4))</f>
        <v>0.90800000000000003</v>
      </c>
      <c r="BO913" s="157">
        <f>IF('1b-NaturalGas'!$P$89="no","",ROUND(BL913,4))</f>
        <v>0.90800000000000003</v>
      </c>
      <c r="BP913" s="157">
        <f>IF('1b-NaturalGas'!$P$90="no","not applicable (based on previous answers)",ROUND(BL913,4))</f>
        <v>0.90800000000000003</v>
      </c>
      <c r="BQ913" s="157">
        <f>IF('1b-NaturalGas'!$P$91="no","not applicable (based on previous answers)",ROUND(BL913,4))</f>
        <v>0.90800000000000003</v>
      </c>
    </row>
    <row r="914" spans="30:69" x14ac:dyDescent="0.25">
      <c r="AD914" s="157">
        <f t="shared" si="39"/>
        <v>0.9100000000000007</v>
      </c>
      <c r="AE914" s="157">
        <f>IF('1a-Electricity'!$P$77="no","",ROUND(AD914,4))</f>
        <v>0.91</v>
      </c>
      <c r="AF914" s="157">
        <f>IF('1a-Electricity'!$P$78="no","",ROUND(AD914,4))</f>
        <v>0.91</v>
      </c>
      <c r="AG914" s="157">
        <f>IF('1a-Electricity'!$P$79="no","",ROUND(AD914,4))</f>
        <v>0.91</v>
      </c>
      <c r="BL914" s="157">
        <f t="shared" si="40"/>
        <v>0.9090000000000007</v>
      </c>
      <c r="BM914" s="157">
        <f>IF('1b-NaturalGas'!$P$87="no","",ROUND(BL914,4))</f>
        <v>0.90900000000000003</v>
      </c>
      <c r="BN914" s="157">
        <f>IF('1b-NaturalGas'!$P$88="no","",ROUND(BL914,4))</f>
        <v>0.90900000000000003</v>
      </c>
      <c r="BO914" s="157">
        <f>IF('1b-NaturalGas'!$P$89="no","",ROUND(BL914,4))</f>
        <v>0.90900000000000003</v>
      </c>
      <c r="BP914" s="157">
        <f>IF('1b-NaturalGas'!$P$90="no","not applicable (based on previous answers)",ROUND(BL914,4))</f>
        <v>0.90900000000000003</v>
      </c>
      <c r="BQ914" s="157">
        <f>IF('1b-NaturalGas'!$P$91="no","not applicable (based on previous answers)",ROUND(BL914,4))</f>
        <v>0.90900000000000003</v>
      </c>
    </row>
    <row r="915" spans="30:69" x14ac:dyDescent="0.25">
      <c r="AD915" s="157">
        <f t="shared" si="39"/>
        <v>0.9110000000000007</v>
      </c>
      <c r="AE915" s="157">
        <f>IF('1a-Electricity'!$P$77="no","",ROUND(AD915,4))</f>
        <v>0.91100000000000003</v>
      </c>
      <c r="AF915" s="157">
        <f>IF('1a-Electricity'!$P$78="no","",ROUND(AD915,4))</f>
        <v>0.91100000000000003</v>
      </c>
      <c r="AG915" s="157">
        <f>IF('1a-Electricity'!$P$79="no","",ROUND(AD915,4))</f>
        <v>0.91100000000000003</v>
      </c>
      <c r="BL915" s="157">
        <f t="shared" si="40"/>
        <v>0.9100000000000007</v>
      </c>
      <c r="BM915" s="157">
        <f>IF('1b-NaturalGas'!$P$87="no","",ROUND(BL915,4))</f>
        <v>0.91</v>
      </c>
      <c r="BN915" s="157">
        <f>IF('1b-NaturalGas'!$P$88="no","",ROUND(BL915,4))</f>
        <v>0.91</v>
      </c>
      <c r="BO915" s="157">
        <f>IF('1b-NaturalGas'!$P$89="no","",ROUND(BL915,4))</f>
        <v>0.91</v>
      </c>
      <c r="BP915" s="157">
        <f>IF('1b-NaturalGas'!$P$90="no","not applicable (based on previous answers)",ROUND(BL915,4))</f>
        <v>0.91</v>
      </c>
      <c r="BQ915" s="157">
        <f>IF('1b-NaturalGas'!$P$91="no","not applicable (based on previous answers)",ROUND(BL915,4))</f>
        <v>0.91</v>
      </c>
    </row>
    <row r="916" spans="30:69" x14ac:dyDescent="0.25">
      <c r="AD916" s="157">
        <f t="shared" si="39"/>
        <v>0.9120000000000007</v>
      </c>
      <c r="AE916" s="157">
        <f>IF('1a-Electricity'!$P$77="no","",ROUND(AD916,4))</f>
        <v>0.91200000000000003</v>
      </c>
      <c r="AF916" s="157">
        <f>IF('1a-Electricity'!$P$78="no","",ROUND(AD916,4))</f>
        <v>0.91200000000000003</v>
      </c>
      <c r="AG916" s="157">
        <f>IF('1a-Electricity'!$P$79="no","",ROUND(AD916,4))</f>
        <v>0.91200000000000003</v>
      </c>
      <c r="BL916" s="157">
        <f t="shared" si="40"/>
        <v>0.9110000000000007</v>
      </c>
      <c r="BM916" s="157">
        <f>IF('1b-NaturalGas'!$P$87="no","",ROUND(BL916,4))</f>
        <v>0.91100000000000003</v>
      </c>
      <c r="BN916" s="157">
        <f>IF('1b-NaturalGas'!$P$88="no","",ROUND(BL916,4))</f>
        <v>0.91100000000000003</v>
      </c>
      <c r="BO916" s="157">
        <f>IF('1b-NaturalGas'!$P$89="no","",ROUND(BL916,4))</f>
        <v>0.91100000000000003</v>
      </c>
      <c r="BP916" s="157">
        <f>IF('1b-NaturalGas'!$P$90="no","not applicable (based on previous answers)",ROUND(BL916,4))</f>
        <v>0.91100000000000003</v>
      </c>
      <c r="BQ916" s="157">
        <f>IF('1b-NaturalGas'!$P$91="no","not applicable (based on previous answers)",ROUND(BL916,4))</f>
        <v>0.91100000000000003</v>
      </c>
    </row>
    <row r="917" spans="30:69" x14ac:dyDescent="0.25">
      <c r="AD917" s="157">
        <f t="shared" si="39"/>
        <v>0.9130000000000007</v>
      </c>
      <c r="AE917" s="157">
        <f>IF('1a-Electricity'!$P$77="no","",ROUND(AD917,4))</f>
        <v>0.91300000000000003</v>
      </c>
      <c r="AF917" s="157">
        <f>IF('1a-Electricity'!$P$78="no","",ROUND(AD917,4))</f>
        <v>0.91300000000000003</v>
      </c>
      <c r="AG917" s="157">
        <f>IF('1a-Electricity'!$P$79="no","",ROUND(AD917,4))</f>
        <v>0.91300000000000003</v>
      </c>
      <c r="BL917" s="157">
        <f t="shared" si="40"/>
        <v>0.9120000000000007</v>
      </c>
      <c r="BM917" s="157">
        <f>IF('1b-NaturalGas'!$P$87="no","",ROUND(BL917,4))</f>
        <v>0.91200000000000003</v>
      </c>
      <c r="BN917" s="157">
        <f>IF('1b-NaturalGas'!$P$88="no","",ROUND(BL917,4))</f>
        <v>0.91200000000000003</v>
      </c>
      <c r="BO917" s="157">
        <f>IF('1b-NaturalGas'!$P$89="no","",ROUND(BL917,4))</f>
        <v>0.91200000000000003</v>
      </c>
      <c r="BP917" s="157">
        <f>IF('1b-NaturalGas'!$P$90="no","not applicable (based on previous answers)",ROUND(BL917,4))</f>
        <v>0.91200000000000003</v>
      </c>
      <c r="BQ917" s="157">
        <f>IF('1b-NaturalGas'!$P$91="no","not applicable (based on previous answers)",ROUND(BL917,4))</f>
        <v>0.91200000000000003</v>
      </c>
    </row>
    <row r="918" spans="30:69" x14ac:dyDescent="0.25">
      <c r="AD918" s="157">
        <f t="shared" si="39"/>
        <v>0.9140000000000007</v>
      </c>
      <c r="AE918" s="157">
        <f>IF('1a-Electricity'!$P$77="no","",ROUND(AD918,4))</f>
        <v>0.91400000000000003</v>
      </c>
      <c r="AF918" s="157">
        <f>IF('1a-Electricity'!$P$78="no","",ROUND(AD918,4))</f>
        <v>0.91400000000000003</v>
      </c>
      <c r="AG918" s="157">
        <f>IF('1a-Electricity'!$P$79="no","",ROUND(AD918,4))</f>
        <v>0.91400000000000003</v>
      </c>
      <c r="BL918" s="157">
        <f t="shared" si="40"/>
        <v>0.9130000000000007</v>
      </c>
      <c r="BM918" s="157">
        <f>IF('1b-NaturalGas'!$P$87="no","",ROUND(BL918,4))</f>
        <v>0.91300000000000003</v>
      </c>
      <c r="BN918" s="157">
        <f>IF('1b-NaturalGas'!$P$88="no","",ROUND(BL918,4))</f>
        <v>0.91300000000000003</v>
      </c>
      <c r="BO918" s="157">
        <f>IF('1b-NaturalGas'!$P$89="no","",ROUND(BL918,4))</f>
        <v>0.91300000000000003</v>
      </c>
      <c r="BP918" s="157">
        <f>IF('1b-NaturalGas'!$P$90="no","not applicable (based on previous answers)",ROUND(BL918,4))</f>
        <v>0.91300000000000003</v>
      </c>
      <c r="BQ918" s="157">
        <f>IF('1b-NaturalGas'!$P$91="no","not applicable (based on previous answers)",ROUND(BL918,4))</f>
        <v>0.91300000000000003</v>
      </c>
    </row>
    <row r="919" spans="30:69" x14ac:dyDescent="0.25">
      <c r="AD919" s="157">
        <f t="shared" si="39"/>
        <v>0.9150000000000007</v>
      </c>
      <c r="AE919" s="157">
        <f>IF('1a-Electricity'!$P$77="no","",ROUND(AD919,4))</f>
        <v>0.91500000000000004</v>
      </c>
      <c r="AF919" s="157">
        <f>IF('1a-Electricity'!$P$78="no","",ROUND(AD919,4))</f>
        <v>0.91500000000000004</v>
      </c>
      <c r="AG919" s="157">
        <f>IF('1a-Electricity'!$P$79="no","",ROUND(AD919,4))</f>
        <v>0.91500000000000004</v>
      </c>
      <c r="BL919" s="157">
        <f t="shared" si="40"/>
        <v>0.9140000000000007</v>
      </c>
      <c r="BM919" s="157">
        <f>IF('1b-NaturalGas'!$P$87="no","",ROUND(BL919,4))</f>
        <v>0.91400000000000003</v>
      </c>
      <c r="BN919" s="157">
        <f>IF('1b-NaturalGas'!$P$88="no","",ROUND(BL919,4))</f>
        <v>0.91400000000000003</v>
      </c>
      <c r="BO919" s="157">
        <f>IF('1b-NaturalGas'!$P$89="no","",ROUND(BL919,4))</f>
        <v>0.91400000000000003</v>
      </c>
      <c r="BP919" s="157">
        <f>IF('1b-NaturalGas'!$P$90="no","not applicable (based on previous answers)",ROUND(BL919,4))</f>
        <v>0.91400000000000003</v>
      </c>
      <c r="BQ919" s="157">
        <f>IF('1b-NaturalGas'!$P$91="no","not applicable (based on previous answers)",ROUND(BL919,4))</f>
        <v>0.91400000000000003</v>
      </c>
    </row>
    <row r="920" spans="30:69" x14ac:dyDescent="0.25">
      <c r="AD920" s="157">
        <f t="shared" si="39"/>
        <v>0.9160000000000007</v>
      </c>
      <c r="AE920" s="157">
        <f>IF('1a-Electricity'!$P$77="no","",ROUND(AD920,4))</f>
        <v>0.91600000000000004</v>
      </c>
      <c r="AF920" s="157">
        <f>IF('1a-Electricity'!$P$78="no","",ROUND(AD920,4))</f>
        <v>0.91600000000000004</v>
      </c>
      <c r="AG920" s="157">
        <f>IF('1a-Electricity'!$P$79="no","",ROUND(AD920,4))</f>
        <v>0.91600000000000004</v>
      </c>
      <c r="BL920" s="157">
        <f t="shared" si="40"/>
        <v>0.9150000000000007</v>
      </c>
      <c r="BM920" s="157">
        <f>IF('1b-NaturalGas'!$P$87="no","",ROUND(BL920,4))</f>
        <v>0.91500000000000004</v>
      </c>
      <c r="BN920" s="157">
        <f>IF('1b-NaturalGas'!$P$88="no","",ROUND(BL920,4))</f>
        <v>0.91500000000000004</v>
      </c>
      <c r="BO920" s="157">
        <f>IF('1b-NaturalGas'!$P$89="no","",ROUND(BL920,4))</f>
        <v>0.91500000000000004</v>
      </c>
      <c r="BP920" s="157">
        <f>IF('1b-NaturalGas'!$P$90="no","not applicable (based on previous answers)",ROUND(BL920,4))</f>
        <v>0.91500000000000004</v>
      </c>
      <c r="BQ920" s="157">
        <f>IF('1b-NaturalGas'!$P$91="no","not applicable (based on previous answers)",ROUND(BL920,4))</f>
        <v>0.91500000000000004</v>
      </c>
    </row>
    <row r="921" spans="30:69" x14ac:dyDescent="0.25">
      <c r="AD921" s="157">
        <f t="shared" si="39"/>
        <v>0.9170000000000007</v>
      </c>
      <c r="AE921" s="157">
        <f>IF('1a-Electricity'!$P$77="no","",ROUND(AD921,4))</f>
        <v>0.91700000000000004</v>
      </c>
      <c r="AF921" s="157">
        <f>IF('1a-Electricity'!$P$78="no","",ROUND(AD921,4))</f>
        <v>0.91700000000000004</v>
      </c>
      <c r="AG921" s="157">
        <f>IF('1a-Electricity'!$P$79="no","",ROUND(AD921,4))</f>
        <v>0.91700000000000004</v>
      </c>
      <c r="BL921" s="157">
        <f t="shared" si="40"/>
        <v>0.9160000000000007</v>
      </c>
      <c r="BM921" s="157">
        <f>IF('1b-NaturalGas'!$P$87="no","",ROUND(BL921,4))</f>
        <v>0.91600000000000004</v>
      </c>
      <c r="BN921" s="157">
        <f>IF('1b-NaturalGas'!$P$88="no","",ROUND(BL921,4))</f>
        <v>0.91600000000000004</v>
      </c>
      <c r="BO921" s="157">
        <f>IF('1b-NaturalGas'!$P$89="no","",ROUND(BL921,4))</f>
        <v>0.91600000000000004</v>
      </c>
      <c r="BP921" s="157">
        <f>IF('1b-NaturalGas'!$P$90="no","not applicable (based on previous answers)",ROUND(BL921,4))</f>
        <v>0.91600000000000004</v>
      </c>
      <c r="BQ921" s="157">
        <f>IF('1b-NaturalGas'!$P$91="no","not applicable (based on previous answers)",ROUND(BL921,4))</f>
        <v>0.91600000000000004</v>
      </c>
    </row>
    <row r="922" spans="30:69" x14ac:dyDescent="0.25">
      <c r="AD922" s="157">
        <f t="shared" si="39"/>
        <v>0.9180000000000007</v>
      </c>
      <c r="AE922" s="157">
        <f>IF('1a-Electricity'!$P$77="no","",ROUND(AD922,4))</f>
        <v>0.91800000000000004</v>
      </c>
      <c r="AF922" s="157">
        <f>IF('1a-Electricity'!$P$78="no","",ROUND(AD922,4))</f>
        <v>0.91800000000000004</v>
      </c>
      <c r="AG922" s="157">
        <f>IF('1a-Electricity'!$P$79="no","",ROUND(AD922,4))</f>
        <v>0.91800000000000004</v>
      </c>
      <c r="BL922" s="157">
        <f t="shared" si="40"/>
        <v>0.9170000000000007</v>
      </c>
      <c r="BM922" s="157">
        <f>IF('1b-NaturalGas'!$P$87="no","",ROUND(BL922,4))</f>
        <v>0.91700000000000004</v>
      </c>
      <c r="BN922" s="157">
        <f>IF('1b-NaturalGas'!$P$88="no","",ROUND(BL922,4))</f>
        <v>0.91700000000000004</v>
      </c>
      <c r="BO922" s="157">
        <f>IF('1b-NaturalGas'!$P$89="no","",ROUND(BL922,4))</f>
        <v>0.91700000000000004</v>
      </c>
      <c r="BP922" s="157">
        <f>IF('1b-NaturalGas'!$P$90="no","not applicable (based on previous answers)",ROUND(BL922,4))</f>
        <v>0.91700000000000004</v>
      </c>
      <c r="BQ922" s="157">
        <f>IF('1b-NaturalGas'!$P$91="no","not applicable (based on previous answers)",ROUND(BL922,4))</f>
        <v>0.91700000000000004</v>
      </c>
    </row>
    <row r="923" spans="30:69" x14ac:dyDescent="0.25">
      <c r="AD923" s="157">
        <f t="shared" si="39"/>
        <v>0.91900000000000071</v>
      </c>
      <c r="AE923" s="157">
        <f>IF('1a-Electricity'!$P$77="no","",ROUND(AD923,4))</f>
        <v>0.91900000000000004</v>
      </c>
      <c r="AF923" s="157">
        <f>IF('1a-Electricity'!$P$78="no","",ROUND(AD923,4))</f>
        <v>0.91900000000000004</v>
      </c>
      <c r="AG923" s="157">
        <f>IF('1a-Electricity'!$P$79="no","",ROUND(AD923,4))</f>
        <v>0.91900000000000004</v>
      </c>
      <c r="BL923" s="157">
        <f t="shared" si="40"/>
        <v>0.9180000000000007</v>
      </c>
      <c r="BM923" s="157">
        <f>IF('1b-NaturalGas'!$P$87="no","",ROUND(BL923,4))</f>
        <v>0.91800000000000004</v>
      </c>
      <c r="BN923" s="157">
        <f>IF('1b-NaturalGas'!$P$88="no","",ROUND(BL923,4))</f>
        <v>0.91800000000000004</v>
      </c>
      <c r="BO923" s="157">
        <f>IF('1b-NaturalGas'!$P$89="no","",ROUND(BL923,4))</f>
        <v>0.91800000000000004</v>
      </c>
      <c r="BP923" s="157">
        <f>IF('1b-NaturalGas'!$P$90="no","not applicable (based on previous answers)",ROUND(BL923,4))</f>
        <v>0.91800000000000004</v>
      </c>
      <c r="BQ923" s="157">
        <f>IF('1b-NaturalGas'!$P$91="no","not applicable (based on previous answers)",ROUND(BL923,4))</f>
        <v>0.91800000000000004</v>
      </c>
    </row>
    <row r="924" spans="30:69" x14ac:dyDescent="0.25">
      <c r="AD924" s="157">
        <f t="shared" si="39"/>
        <v>0.92000000000000071</v>
      </c>
      <c r="AE924" s="157">
        <f>IF('1a-Electricity'!$P$77="no","",ROUND(AD924,4))</f>
        <v>0.92</v>
      </c>
      <c r="AF924" s="157">
        <f>IF('1a-Electricity'!$P$78="no","",ROUND(AD924,4))</f>
        <v>0.92</v>
      </c>
      <c r="AG924" s="157">
        <f>IF('1a-Electricity'!$P$79="no","",ROUND(AD924,4))</f>
        <v>0.92</v>
      </c>
      <c r="BL924" s="157">
        <f t="shared" si="40"/>
        <v>0.91900000000000071</v>
      </c>
      <c r="BM924" s="157">
        <f>IF('1b-NaturalGas'!$P$87="no","",ROUND(BL924,4))</f>
        <v>0.91900000000000004</v>
      </c>
      <c r="BN924" s="157">
        <f>IF('1b-NaturalGas'!$P$88="no","",ROUND(BL924,4))</f>
        <v>0.91900000000000004</v>
      </c>
      <c r="BO924" s="157">
        <f>IF('1b-NaturalGas'!$P$89="no","",ROUND(BL924,4))</f>
        <v>0.91900000000000004</v>
      </c>
      <c r="BP924" s="157">
        <f>IF('1b-NaturalGas'!$P$90="no","not applicable (based on previous answers)",ROUND(BL924,4))</f>
        <v>0.91900000000000004</v>
      </c>
      <c r="BQ924" s="157">
        <f>IF('1b-NaturalGas'!$P$91="no","not applicable (based on previous answers)",ROUND(BL924,4))</f>
        <v>0.91900000000000004</v>
      </c>
    </row>
    <row r="925" spans="30:69" x14ac:dyDescent="0.25">
      <c r="AD925" s="157">
        <f t="shared" si="39"/>
        <v>0.92100000000000071</v>
      </c>
      <c r="AE925" s="157">
        <f>IF('1a-Electricity'!$P$77="no","",ROUND(AD925,4))</f>
        <v>0.92100000000000004</v>
      </c>
      <c r="AF925" s="157">
        <f>IF('1a-Electricity'!$P$78="no","",ROUND(AD925,4))</f>
        <v>0.92100000000000004</v>
      </c>
      <c r="AG925" s="157">
        <f>IF('1a-Electricity'!$P$79="no","",ROUND(AD925,4))</f>
        <v>0.92100000000000004</v>
      </c>
      <c r="BL925" s="157">
        <f t="shared" si="40"/>
        <v>0.92000000000000071</v>
      </c>
      <c r="BM925" s="157">
        <f>IF('1b-NaturalGas'!$P$87="no","",ROUND(BL925,4))</f>
        <v>0.92</v>
      </c>
      <c r="BN925" s="157">
        <f>IF('1b-NaturalGas'!$P$88="no","",ROUND(BL925,4))</f>
        <v>0.92</v>
      </c>
      <c r="BO925" s="157">
        <f>IF('1b-NaturalGas'!$P$89="no","",ROUND(BL925,4))</f>
        <v>0.92</v>
      </c>
      <c r="BP925" s="157">
        <f>IF('1b-NaturalGas'!$P$90="no","not applicable (based on previous answers)",ROUND(BL925,4))</f>
        <v>0.92</v>
      </c>
      <c r="BQ925" s="157">
        <f>IF('1b-NaturalGas'!$P$91="no","not applicable (based on previous answers)",ROUND(BL925,4))</f>
        <v>0.92</v>
      </c>
    </row>
    <row r="926" spans="30:69" x14ac:dyDescent="0.25">
      <c r="AD926" s="157">
        <f t="shared" si="39"/>
        <v>0.92200000000000071</v>
      </c>
      <c r="AE926" s="157">
        <f>IF('1a-Electricity'!$P$77="no","",ROUND(AD926,4))</f>
        <v>0.92200000000000004</v>
      </c>
      <c r="AF926" s="157">
        <f>IF('1a-Electricity'!$P$78="no","",ROUND(AD926,4))</f>
        <v>0.92200000000000004</v>
      </c>
      <c r="AG926" s="157">
        <f>IF('1a-Electricity'!$P$79="no","",ROUND(AD926,4))</f>
        <v>0.92200000000000004</v>
      </c>
      <c r="BL926" s="157">
        <f t="shared" si="40"/>
        <v>0.92100000000000071</v>
      </c>
      <c r="BM926" s="157">
        <f>IF('1b-NaturalGas'!$P$87="no","",ROUND(BL926,4))</f>
        <v>0.92100000000000004</v>
      </c>
      <c r="BN926" s="157">
        <f>IF('1b-NaturalGas'!$P$88="no","",ROUND(BL926,4))</f>
        <v>0.92100000000000004</v>
      </c>
      <c r="BO926" s="157">
        <f>IF('1b-NaturalGas'!$P$89="no","",ROUND(BL926,4))</f>
        <v>0.92100000000000004</v>
      </c>
      <c r="BP926" s="157">
        <f>IF('1b-NaturalGas'!$P$90="no","not applicable (based on previous answers)",ROUND(BL926,4))</f>
        <v>0.92100000000000004</v>
      </c>
      <c r="BQ926" s="157">
        <f>IF('1b-NaturalGas'!$P$91="no","not applicable (based on previous answers)",ROUND(BL926,4))</f>
        <v>0.92100000000000004</v>
      </c>
    </row>
    <row r="927" spans="30:69" x14ac:dyDescent="0.25">
      <c r="AD927" s="157">
        <f t="shared" si="39"/>
        <v>0.92300000000000071</v>
      </c>
      <c r="AE927" s="157">
        <f>IF('1a-Electricity'!$P$77="no","",ROUND(AD927,4))</f>
        <v>0.92300000000000004</v>
      </c>
      <c r="AF927" s="157">
        <f>IF('1a-Electricity'!$P$78="no","",ROUND(AD927,4))</f>
        <v>0.92300000000000004</v>
      </c>
      <c r="AG927" s="157">
        <f>IF('1a-Electricity'!$P$79="no","",ROUND(AD927,4))</f>
        <v>0.92300000000000004</v>
      </c>
      <c r="BL927" s="157">
        <f t="shared" si="40"/>
        <v>0.92200000000000071</v>
      </c>
      <c r="BM927" s="157">
        <f>IF('1b-NaturalGas'!$P$87="no","",ROUND(BL927,4))</f>
        <v>0.92200000000000004</v>
      </c>
      <c r="BN927" s="157">
        <f>IF('1b-NaturalGas'!$P$88="no","",ROUND(BL927,4))</f>
        <v>0.92200000000000004</v>
      </c>
      <c r="BO927" s="157">
        <f>IF('1b-NaturalGas'!$P$89="no","",ROUND(BL927,4))</f>
        <v>0.92200000000000004</v>
      </c>
      <c r="BP927" s="157">
        <f>IF('1b-NaturalGas'!$P$90="no","not applicable (based on previous answers)",ROUND(BL927,4))</f>
        <v>0.92200000000000004</v>
      </c>
      <c r="BQ927" s="157">
        <f>IF('1b-NaturalGas'!$P$91="no","not applicable (based on previous answers)",ROUND(BL927,4))</f>
        <v>0.92200000000000004</v>
      </c>
    </row>
    <row r="928" spans="30:69" x14ac:dyDescent="0.25">
      <c r="AD928" s="157">
        <f t="shared" si="39"/>
        <v>0.92400000000000071</v>
      </c>
      <c r="AE928" s="157">
        <f>IF('1a-Electricity'!$P$77="no","",ROUND(AD928,4))</f>
        <v>0.92400000000000004</v>
      </c>
      <c r="AF928" s="157">
        <f>IF('1a-Electricity'!$P$78="no","",ROUND(AD928,4))</f>
        <v>0.92400000000000004</v>
      </c>
      <c r="AG928" s="157">
        <f>IF('1a-Electricity'!$P$79="no","",ROUND(AD928,4))</f>
        <v>0.92400000000000004</v>
      </c>
      <c r="BL928" s="157">
        <f t="shared" si="40"/>
        <v>0.92300000000000071</v>
      </c>
      <c r="BM928" s="157">
        <f>IF('1b-NaturalGas'!$P$87="no","",ROUND(BL928,4))</f>
        <v>0.92300000000000004</v>
      </c>
      <c r="BN928" s="157">
        <f>IF('1b-NaturalGas'!$P$88="no","",ROUND(BL928,4))</f>
        <v>0.92300000000000004</v>
      </c>
      <c r="BO928" s="157">
        <f>IF('1b-NaturalGas'!$P$89="no","",ROUND(BL928,4))</f>
        <v>0.92300000000000004</v>
      </c>
      <c r="BP928" s="157">
        <f>IF('1b-NaturalGas'!$P$90="no","not applicable (based on previous answers)",ROUND(BL928,4))</f>
        <v>0.92300000000000004</v>
      </c>
      <c r="BQ928" s="157">
        <f>IF('1b-NaturalGas'!$P$91="no","not applicable (based on previous answers)",ROUND(BL928,4))</f>
        <v>0.92300000000000004</v>
      </c>
    </row>
    <row r="929" spans="30:69" x14ac:dyDescent="0.25">
      <c r="AD929" s="157">
        <f t="shared" si="39"/>
        <v>0.92500000000000071</v>
      </c>
      <c r="AE929" s="157">
        <f>IF('1a-Electricity'!$P$77="no","",ROUND(AD929,4))</f>
        <v>0.92500000000000004</v>
      </c>
      <c r="AF929" s="157">
        <f>IF('1a-Electricity'!$P$78="no","",ROUND(AD929,4))</f>
        <v>0.92500000000000004</v>
      </c>
      <c r="AG929" s="157">
        <f>IF('1a-Electricity'!$P$79="no","",ROUND(AD929,4))</f>
        <v>0.92500000000000004</v>
      </c>
      <c r="BL929" s="157">
        <f t="shared" si="40"/>
        <v>0.92400000000000071</v>
      </c>
      <c r="BM929" s="157">
        <f>IF('1b-NaturalGas'!$P$87="no","",ROUND(BL929,4))</f>
        <v>0.92400000000000004</v>
      </c>
      <c r="BN929" s="157">
        <f>IF('1b-NaturalGas'!$P$88="no","",ROUND(BL929,4))</f>
        <v>0.92400000000000004</v>
      </c>
      <c r="BO929" s="157">
        <f>IF('1b-NaturalGas'!$P$89="no","",ROUND(BL929,4))</f>
        <v>0.92400000000000004</v>
      </c>
      <c r="BP929" s="157">
        <f>IF('1b-NaturalGas'!$P$90="no","not applicable (based on previous answers)",ROUND(BL929,4))</f>
        <v>0.92400000000000004</v>
      </c>
      <c r="BQ929" s="157">
        <f>IF('1b-NaturalGas'!$P$91="no","not applicable (based on previous answers)",ROUND(BL929,4))</f>
        <v>0.92400000000000004</v>
      </c>
    </row>
    <row r="930" spans="30:69" x14ac:dyDescent="0.25">
      <c r="AD930" s="157">
        <f t="shared" si="39"/>
        <v>0.92600000000000071</v>
      </c>
      <c r="AE930" s="157">
        <f>IF('1a-Electricity'!$P$77="no","",ROUND(AD930,4))</f>
        <v>0.92600000000000005</v>
      </c>
      <c r="AF930" s="157">
        <f>IF('1a-Electricity'!$P$78="no","",ROUND(AD930,4))</f>
        <v>0.92600000000000005</v>
      </c>
      <c r="AG930" s="157">
        <f>IF('1a-Electricity'!$P$79="no","",ROUND(AD930,4))</f>
        <v>0.92600000000000005</v>
      </c>
      <c r="BL930" s="157">
        <f t="shared" si="40"/>
        <v>0.92500000000000071</v>
      </c>
      <c r="BM930" s="157">
        <f>IF('1b-NaturalGas'!$P$87="no","",ROUND(BL930,4))</f>
        <v>0.92500000000000004</v>
      </c>
      <c r="BN930" s="157">
        <f>IF('1b-NaturalGas'!$P$88="no","",ROUND(BL930,4))</f>
        <v>0.92500000000000004</v>
      </c>
      <c r="BO930" s="157">
        <f>IF('1b-NaturalGas'!$P$89="no","",ROUND(BL930,4))</f>
        <v>0.92500000000000004</v>
      </c>
      <c r="BP930" s="157">
        <f>IF('1b-NaturalGas'!$P$90="no","not applicable (based on previous answers)",ROUND(BL930,4))</f>
        <v>0.92500000000000004</v>
      </c>
      <c r="BQ930" s="157">
        <f>IF('1b-NaturalGas'!$P$91="no","not applicable (based on previous answers)",ROUND(BL930,4))</f>
        <v>0.92500000000000004</v>
      </c>
    </row>
    <row r="931" spans="30:69" x14ac:dyDescent="0.25">
      <c r="AD931" s="157">
        <f t="shared" si="39"/>
        <v>0.92700000000000071</v>
      </c>
      <c r="AE931" s="157">
        <f>IF('1a-Electricity'!$P$77="no","",ROUND(AD931,4))</f>
        <v>0.92700000000000005</v>
      </c>
      <c r="AF931" s="157">
        <f>IF('1a-Electricity'!$P$78="no","",ROUND(AD931,4))</f>
        <v>0.92700000000000005</v>
      </c>
      <c r="AG931" s="157">
        <f>IF('1a-Electricity'!$P$79="no","",ROUND(AD931,4))</f>
        <v>0.92700000000000005</v>
      </c>
      <c r="BL931" s="157">
        <f t="shared" si="40"/>
        <v>0.92600000000000071</v>
      </c>
      <c r="BM931" s="157">
        <f>IF('1b-NaturalGas'!$P$87="no","",ROUND(BL931,4))</f>
        <v>0.92600000000000005</v>
      </c>
      <c r="BN931" s="157">
        <f>IF('1b-NaturalGas'!$P$88="no","",ROUND(BL931,4))</f>
        <v>0.92600000000000005</v>
      </c>
      <c r="BO931" s="157">
        <f>IF('1b-NaturalGas'!$P$89="no","",ROUND(BL931,4))</f>
        <v>0.92600000000000005</v>
      </c>
      <c r="BP931" s="157">
        <f>IF('1b-NaturalGas'!$P$90="no","not applicable (based on previous answers)",ROUND(BL931,4))</f>
        <v>0.92600000000000005</v>
      </c>
      <c r="BQ931" s="157">
        <f>IF('1b-NaturalGas'!$P$91="no","not applicable (based on previous answers)",ROUND(BL931,4))</f>
        <v>0.92600000000000005</v>
      </c>
    </row>
    <row r="932" spans="30:69" x14ac:dyDescent="0.25">
      <c r="AD932" s="157">
        <f t="shared" si="39"/>
        <v>0.92800000000000071</v>
      </c>
      <c r="AE932" s="157">
        <f>IF('1a-Electricity'!$P$77="no","",ROUND(AD932,4))</f>
        <v>0.92800000000000005</v>
      </c>
      <c r="AF932" s="157">
        <f>IF('1a-Electricity'!$P$78="no","",ROUND(AD932,4))</f>
        <v>0.92800000000000005</v>
      </c>
      <c r="AG932" s="157">
        <f>IF('1a-Electricity'!$P$79="no","",ROUND(AD932,4))</f>
        <v>0.92800000000000005</v>
      </c>
      <c r="BL932" s="157">
        <f t="shared" si="40"/>
        <v>0.92700000000000071</v>
      </c>
      <c r="BM932" s="157">
        <f>IF('1b-NaturalGas'!$P$87="no","",ROUND(BL932,4))</f>
        <v>0.92700000000000005</v>
      </c>
      <c r="BN932" s="157">
        <f>IF('1b-NaturalGas'!$P$88="no","",ROUND(BL932,4))</f>
        <v>0.92700000000000005</v>
      </c>
      <c r="BO932" s="157">
        <f>IF('1b-NaturalGas'!$P$89="no","",ROUND(BL932,4))</f>
        <v>0.92700000000000005</v>
      </c>
      <c r="BP932" s="157">
        <f>IF('1b-NaturalGas'!$P$90="no","not applicable (based on previous answers)",ROUND(BL932,4))</f>
        <v>0.92700000000000005</v>
      </c>
      <c r="BQ932" s="157">
        <f>IF('1b-NaturalGas'!$P$91="no","not applicable (based on previous answers)",ROUND(BL932,4))</f>
        <v>0.92700000000000005</v>
      </c>
    </row>
    <row r="933" spans="30:69" x14ac:dyDescent="0.25">
      <c r="AD933" s="157">
        <f t="shared" si="39"/>
        <v>0.92900000000000071</v>
      </c>
      <c r="AE933" s="157">
        <f>IF('1a-Electricity'!$P$77="no","",ROUND(AD933,4))</f>
        <v>0.92900000000000005</v>
      </c>
      <c r="AF933" s="157">
        <f>IF('1a-Electricity'!$P$78="no","",ROUND(AD933,4))</f>
        <v>0.92900000000000005</v>
      </c>
      <c r="AG933" s="157">
        <f>IF('1a-Electricity'!$P$79="no","",ROUND(AD933,4))</f>
        <v>0.92900000000000005</v>
      </c>
      <c r="BL933" s="157">
        <f t="shared" si="40"/>
        <v>0.92800000000000071</v>
      </c>
      <c r="BM933" s="157">
        <f>IF('1b-NaturalGas'!$P$87="no","",ROUND(BL933,4))</f>
        <v>0.92800000000000005</v>
      </c>
      <c r="BN933" s="157">
        <f>IF('1b-NaturalGas'!$P$88="no","",ROUND(BL933,4))</f>
        <v>0.92800000000000005</v>
      </c>
      <c r="BO933" s="157">
        <f>IF('1b-NaturalGas'!$P$89="no","",ROUND(BL933,4))</f>
        <v>0.92800000000000005</v>
      </c>
      <c r="BP933" s="157">
        <f>IF('1b-NaturalGas'!$P$90="no","not applicable (based on previous answers)",ROUND(BL933,4))</f>
        <v>0.92800000000000005</v>
      </c>
      <c r="BQ933" s="157">
        <f>IF('1b-NaturalGas'!$P$91="no","not applicable (based on previous answers)",ROUND(BL933,4))</f>
        <v>0.92800000000000005</v>
      </c>
    </row>
    <row r="934" spans="30:69" x14ac:dyDescent="0.25">
      <c r="AD934" s="157">
        <f t="shared" si="39"/>
        <v>0.93000000000000071</v>
      </c>
      <c r="AE934" s="157">
        <f>IF('1a-Electricity'!$P$77="no","",ROUND(AD934,4))</f>
        <v>0.93</v>
      </c>
      <c r="AF934" s="157">
        <f>IF('1a-Electricity'!$P$78="no","",ROUND(AD934,4))</f>
        <v>0.93</v>
      </c>
      <c r="AG934" s="157">
        <f>IF('1a-Electricity'!$P$79="no","",ROUND(AD934,4))</f>
        <v>0.93</v>
      </c>
      <c r="BL934" s="157">
        <f t="shared" si="40"/>
        <v>0.92900000000000071</v>
      </c>
      <c r="BM934" s="157">
        <f>IF('1b-NaturalGas'!$P$87="no","",ROUND(BL934,4))</f>
        <v>0.92900000000000005</v>
      </c>
      <c r="BN934" s="157">
        <f>IF('1b-NaturalGas'!$P$88="no","",ROUND(BL934,4))</f>
        <v>0.92900000000000005</v>
      </c>
      <c r="BO934" s="157">
        <f>IF('1b-NaturalGas'!$P$89="no","",ROUND(BL934,4))</f>
        <v>0.92900000000000005</v>
      </c>
      <c r="BP934" s="157">
        <f>IF('1b-NaturalGas'!$P$90="no","not applicable (based on previous answers)",ROUND(BL934,4))</f>
        <v>0.92900000000000005</v>
      </c>
      <c r="BQ934" s="157">
        <f>IF('1b-NaturalGas'!$P$91="no","not applicable (based on previous answers)",ROUND(BL934,4))</f>
        <v>0.92900000000000005</v>
      </c>
    </row>
    <row r="935" spans="30:69" x14ac:dyDescent="0.25">
      <c r="AD935" s="157">
        <f t="shared" si="39"/>
        <v>0.93100000000000072</v>
      </c>
      <c r="AE935" s="157">
        <f>IF('1a-Electricity'!$P$77="no","",ROUND(AD935,4))</f>
        <v>0.93100000000000005</v>
      </c>
      <c r="AF935" s="157">
        <f>IF('1a-Electricity'!$P$78="no","",ROUND(AD935,4))</f>
        <v>0.93100000000000005</v>
      </c>
      <c r="AG935" s="157">
        <f>IF('1a-Electricity'!$P$79="no","",ROUND(AD935,4))</f>
        <v>0.93100000000000005</v>
      </c>
      <c r="BL935" s="157">
        <f t="shared" si="40"/>
        <v>0.93000000000000071</v>
      </c>
      <c r="BM935" s="157">
        <f>IF('1b-NaturalGas'!$P$87="no","",ROUND(BL935,4))</f>
        <v>0.93</v>
      </c>
      <c r="BN935" s="157">
        <f>IF('1b-NaturalGas'!$P$88="no","",ROUND(BL935,4))</f>
        <v>0.93</v>
      </c>
      <c r="BO935" s="157">
        <f>IF('1b-NaturalGas'!$P$89="no","",ROUND(BL935,4))</f>
        <v>0.93</v>
      </c>
      <c r="BP935" s="157">
        <f>IF('1b-NaturalGas'!$P$90="no","not applicable (based on previous answers)",ROUND(BL935,4))</f>
        <v>0.93</v>
      </c>
      <c r="BQ935" s="157">
        <f>IF('1b-NaturalGas'!$P$91="no","not applicable (based on previous answers)",ROUND(BL935,4))</f>
        <v>0.93</v>
      </c>
    </row>
    <row r="936" spans="30:69" x14ac:dyDescent="0.25">
      <c r="AD936" s="157">
        <f t="shared" si="39"/>
        <v>0.93200000000000072</v>
      </c>
      <c r="AE936" s="157">
        <f>IF('1a-Electricity'!$P$77="no","",ROUND(AD936,4))</f>
        <v>0.93200000000000005</v>
      </c>
      <c r="AF936" s="157">
        <f>IF('1a-Electricity'!$P$78="no","",ROUND(AD936,4))</f>
        <v>0.93200000000000005</v>
      </c>
      <c r="AG936" s="157">
        <f>IF('1a-Electricity'!$P$79="no","",ROUND(AD936,4))</f>
        <v>0.93200000000000005</v>
      </c>
      <c r="BL936" s="157">
        <f t="shared" si="40"/>
        <v>0.93100000000000072</v>
      </c>
      <c r="BM936" s="157">
        <f>IF('1b-NaturalGas'!$P$87="no","",ROUND(BL936,4))</f>
        <v>0.93100000000000005</v>
      </c>
      <c r="BN936" s="157">
        <f>IF('1b-NaturalGas'!$P$88="no","",ROUND(BL936,4))</f>
        <v>0.93100000000000005</v>
      </c>
      <c r="BO936" s="157">
        <f>IF('1b-NaturalGas'!$P$89="no","",ROUND(BL936,4))</f>
        <v>0.93100000000000005</v>
      </c>
      <c r="BP936" s="157">
        <f>IF('1b-NaturalGas'!$P$90="no","not applicable (based on previous answers)",ROUND(BL936,4))</f>
        <v>0.93100000000000005</v>
      </c>
      <c r="BQ936" s="157">
        <f>IF('1b-NaturalGas'!$P$91="no","not applicable (based on previous answers)",ROUND(BL936,4))</f>
        <v>0.93100000000000005</v>
      </c>
    </row>
    <row r="937" spans="30:69" x14ac:dyDescent="0.25">
      <c r="AD937" s="157">
        <f t="shared" si="39"/>
        <v>0.93300000000000072</v>
      </c>
      <c r="AE937" s="157">
        <f>IF('1a-Electricity'!$P$77="no","",ROUND(AD937,4))</f>
        <v>0.93300000000000005</v>
      </c>
      <c r="AF937" s="157">
        <f>IF('1a-Electricity'!$P$78="no","",ROUND(AD937,4))</f>
        <v>0.93300000000000005</v>
      </c>
      <c r="AG937" s="157">
        <f>IF('1a-Electricity'!$P$79="no","",ROUND(AD937,4))</f>
        <v>0.93300000000000005</v>
      </c>
      <c r="BL937" s="157">
        <f t="shared" si="40"/>
        <v>0.93200000000000072</v>
      </c>
      <c r="BM937" s="157">
        <f>IF('1b-NaturalGas'!$P$87="no","",ROUND(BL937,4))</f>
        <v>0.93200000000000005</v>
      </c>
      <c r="BN937" s="157">
        <f>IF('1b-NaturalGas'!$P$88="no","",ROUND(BL937,4))</f>
        <v>0.93200000000000005</v>
      </c>
      <c r="BO937" s="157">
        <f>IF('1b-NaturalGas'!$P$89="no","",ROUND(BL937,4))</f>
        <v>0.93200000000000005</v>
      </c>
      <c r="BP937" s="157">
        <f>IF('1b-NaturalGas'!$P$90="no","not applicable (based on previous answers)",ROUND(BL937,4))</f>
        <v>0.93200000000000005</v>
      </c>
      <c r="BQ937" s="157">
        <f>IF('1b-NaturalGas'!$P$91="no","not applicable (based on previous answers)",ROUND(BL937,4))</f>
        <v>0.93200000000000005</v>
      </c>
    </row>
    <row r="938" spans="30:69" x14ac:dyDescent="0.25">
      <c r="AD938" s="157">
        <f t="shared" si="39"/>
        <v>0.93400000000000072</v>
      </c>
      <c r="AE938" s="157">
        <f>IF('1a-Electricity'!$P$77="no","",ROUND(AD938,4))</f>
        <v>0.93400000000000005</v>
      </c>
      <c r="AF938" s="157">
        <f>IF('1a-Electricity'!$P$78="no","",ROUND(AD938,4))</f>
        <v>0.93400000000000005</v>
      </c>
      <c r="AG938" s="157">
        <f>IF('1a-Electricity'!$P$79="no","",ROUND(AD938,4))</f>
        <v>0.93400000000000005</v>
      </c>
      <c r="BL938" s="157">
        <f t="shared" si="40"/>
        <v>0.93300000000000072</v>
      </c>
      <c r="BM938" s="157">
        <f>IF('1b-NaturalGas'!$P$87="no","",ROUND(BL938,4))</f>
        <v>0.93300000000000005</v>
      </c>
      <c r="BN938" s="157">
        <f>IF('1b-NaturalGas'!$P$88="no","",ROUND(BL938,4))</f>
        <v>0.93300000000000005</v>
      </c>
      <c r="BO938" s="157">
        <f>IF('1b-NaturalGas'!$P$89="no","",ROUND(BL938,4))</f>
        <v>0.93300000000000005</v>
      </c>
      <c r="BP938" s="157">
        <f>IF('1b-NaturalGas'!$P$90="no","not applicable (based on previous answers)",ROUND(BL938,4))</f>
        <v>0.93300000000000005</v>
      </c>
      <c r="BQ938" s="157">
        <f>IF('1b-NaturalGas'!$P$91="no","not applicable (based on previous answers)",ROUND(BL938,4))</f>
        <v>0.93300000000000005</v>
      </c>
    </row>
    <row r="939" spans="30:69" x14ac:dyDescent="0.25">
      <c r="AD939" s="157">
        <f t="shared" si="39"/>
        <v>0.93500000000000072</v>
      </c>
      <c r="AE939" s="157">
        <f>IF('1a-Electricity'!$P$77="no","",ROUND(AD939,4))</f>
        <v>0.93500000000000005</v>
      </c>
      <c r="AF939" s="157">
        <f>IF('1a-Electricity'!$P$78="no","",ROUND(AD939,4))</f>
        <v>0.93500000000000005</v>
      </c>
      <c r="AG939" s="157">
        <f>IF('1a-Electricity'!$P$79="no","",ROUND(AD939,4))</f>
        <v>0.93500000000000005</v>
      </c>
      <c r="BL939" s="157">
        <f t="shared" si="40"/>
        <v>0.93400000000000072</v>
      </c>
      <c r="BM939" s="157">
        <f>IF('1b-NaturalGas'!$P$87="no","",ROUND(BL939,4))</f>
        <v>0.93400000000000005</v>
      </c>
      <c r="BN939" s="157">
        <f>IF('1b-NaturalGas'!$P$88="no","",ROUND(BL939,4))</f>
        <v>0.93400000000000005</v>
      </c>
      <c r="BO939" s="157">
        <f>IF('1b-NaturalGas'!$P$89="no","",ROUND(BL939,4))</f>
        <v>0.93400000000000005</v>
      </c>
      <c r="BP939" s="157">
        <f>IF('1b-NaturalGas'!$P$90="no","not applicable (based on previous answers)",ROUND(BL939,4))</f>
        <v>0.93400000000000005</v>
      </c>
      <c r="BQ939" s="157">
        <f>IF('1b-NaturalGas'!$P$91="no","not applicable (based on previous answers)",ROUND(BL939,4))</f>
        <v>0.93400000000000005</v>
      </c>
    </row>
    <row r="940" spans="30:69" x14ac:dyDescent="0.25">
      <c r="AD940" s="157">
        <f t="shared" si="39"/>
        <v>0.93600000000000072</v>
      </c>
      <c r="AE940" s="157">
        <f>IF('1a-Electricity'!$P$77="no","",ROUND(AD940,4))</f>
        <v>0.93600000000000005</v>
      </c>
      <c r="AF940" s="157">
        <f>IF('1a-Electricity'!$P$78="no","",ROUND(AD940,4))</f>
        <v>0.93600000000000005</v>
      </c>
      <c r="AG940" s="157">
        <f>IF('1a-Electricity'!$P$79="no","",ROUND(AD940,4))</f>
        <v>0.93600000000000005</v>
      </c>
      <c r="BL940" s="157">
        <f t="shared" si="40"/>
        <v>0.93500000000000072</v>
      </c>
      <c r="BM940" s="157">
        <f>IF('1b-NaturalGas'!$P$87="no","",ROUND(BL940,4))</f>
        <v>0.93500000000000005</v>
      </c>
      <c r="BN940" s="157">
        <f>IF('1b-NaturalGas'!$P$88="no","",ROUND(BL940,4))</f>
        <v>0.93500000000000005</v>
      </c>
      <c r="BO940" s="157">
        <f>IF('1b-NaturalGas'!$P$89="no","",ROUND(BL940,4))</f>
        <v>0.93500000000000005</v>
      </c>
      <c r="BP940" s="157">
        <f>IF('1b-NaturalGas'!$P$90="no","not applicable (based on previous answers)",ROUND(BL940,4))</f>
        <v>0.93500000000000005</v>
      </c>
      <c r="BQ940" s="157">
        <f>IF('1b-NaturalGas'!$P$91="no","not applicable (based on previous answers)",ROUND(BL940,4))</f>
        <v>0.93500000000000005</v>
      </c>
    </row>
    <row r="941" spans="30:69" x14ac:dyDescent="0.25">
      <c r="AD941" s="157">
        <f t="shared" si="39"/>
        <v>0.93700000000000072</v>
      </c>
      <c r="AE941" s="157">
        <f>IF('1a-Electricity'!$P$77="no","",ROUND(AD941,4))</f>
        <v>0.93700000000000006</v>
      </c>
      <c r="AF941" s="157">
        <f>IF('1a-Electricity'!$P$78="no","",ROUND(AD941,4))</f>
        <v>0.93700000000000006</v>
      </c>
      <c r="AG941" s="157">
        <f>IF('1a-Electricity'!$P$79="no","",ROUND(AD941,4))</f>
        <v>0.93700000000000006</v>
      </c>
      <c r="BL941" s="157">
        <f t="shared" si="40"/>
        <v>0.93600000000000072</v>
      </c>
      <c r="BM941" s="157">
        <f>IF('1b-NaturalGas'!$P$87="no","",ROUND(BL941,4))</f>
        <v>0.93600000000000005</v>
      </c>
      <c r="BN941" s="157">
        <f>IF('1b-NaturalGas'!$P$88="no","",ROUND(BL941,4))</f>
        <v>0.93600000000000005</v>
      </c>
      <c r="BO941" s="157">
        <f>IF('1b-NaturalGas'!$P$89="no","",ROUND(BL941,4))</f>
        <v>0.93600000000000005</v>
      </c>
      <c r="BP941" s="157">
        <f>IF('1b-NaturalGas'!$P$90="no","not applicable (based on previous answers)",ROUND(BL941,4))</f>
        <v>0.93600000000000005</v>
      </c>
      <c r="BQ941" s="157">
        <f>IF('1b-NaturalGas'!$P$91="no","not applicable (based on previous answers)",ROUND(BL941,4))</f>
        <v>0.93600000000000005</v>
      </c>
    </row>
    <row r="942" spans="30:69" x14ac:dyDescent="0.25">
      <c r="AD942" s="157">
        <f t="shared" si="39"/>
        <v>0.93800000000000072</v>
      </c>
      <c r="AE942" s="157">
        <f>IF('1a-Electricity'!$P$77="no","",ROUND(AD942,4))</f>
        <v>0.93799999999999994</v>
      </c>
      <c r="AF942" s="157">
        <f>IF('1a-Electricity'!$P$78="no","",ROUND(AD942,4))</f>
        <v>0.93799999999999994</v>
      </c>
      <c r="AG942" s="157">
        <f>IF('1a-Electricity'!$P$79="no","",ROUND(AD942,4))</f>
        <v>0.93799999999999994</v>
      </c>
      <c r="BL942" s="157">
        <f t="shared" si="40"/>
        <v>0.93700000000000072</v>
      </c>
      <c r="BM942" s="157">
        <f>IF('1b-NaturalGas'!$P$87="no","",ROUND(BL942,4))</f>
        <v>0.93700000000000006</v>
      </c>
      <c r="BN942" s="157">
        <f>IF('1b-NaturalGas'!$P$88="no","",ROUND(BL942,4))</f>
        <v>0.93700000000000006</v>
      </c>
      <c r="BO942" s="157">
        <f>IF('1b-NaturalGas'!$P$89="no","",ROUND(BL942,4))</f>
        <v>0.93700000000000006</v>
      </c>
      <c r="BP942" s="157">
        <f>IF('1b-NaturalGas'!$P$90="no","not applicable (based on previous answers)",ROUND(BL942,4))</f>
        <v>0.93700000000000006</v>
      </c>
      <c r="BQ942" s="157">
        <f>IF('1b-NaturalGas'!$P$91="no","not applicable (based on previous answers)",ROUND(BL942,4))</f>
        <v>0.93700000000000006</v>
      </c>
    </row>
    <row r="943" spans="30:69" x14ac:dyDescent="0.25">
      <c r="AD943" s="157">
        <f t="shared" si="39"/>
        <v>0.93900000000000072</v>
      </c>
      <c r="AE943" s="157">
        <f>IF('1a-Electricity'!$P$77="no","",ROUND(AD943,4))</f>
        <v>0.93899999999999995</v>
      </c>
      <c r="AF943" s="157">
        <f>IF('1a-Electricity'!$P$78="no","",ROUND(AD943,4))</f>
        <v>0.93899999999999995</v>
      </c>
      <c r="AG943" s="157">
        <f>IF('1a-Electricity'!$P$79="no","",ROUND(AD943,4))</f>
        <v>0.93899999999999995</v>
      </c>
      <c r="BL943" s="157">
        <f t="shared" si="40"/>
        <v>0.93800000000000072</v>
      </c>
      <c r="BM943" s="157">
        <f>IF('1b-NaturalGas'!$P$87="no","",ROUND(BL943,4))</f>
        <v>0.93799999999999994</v>
      </c>
      <c r="BN943" s="157">
        <f>IF('1b-NaturalGas'!$P$88="no","",ROUND(BL943,4))</f>
        <v>0.93799999999999994</v>
      </c>
      <c r="BO943" s="157">
        <f>IF('1b-NaturalGas'!$P$89="no","",ROUND(BL943,4))</f>
        <v>0.93799999999999994</v>
      </c>
      <c r="BP943" s="157">
        <f>IF('1b-NaturalGas'!$P$90="no","not applicable (based on previous answers)",ROUND(BL943,4))</f>
        <v>0.93799999999999994</v>
      </c>
      <c r="BQ943" s="157">
        <f>IF('1b-NaturalGas'!$P$91="no","not applicable (based on previous answers)",ROUND(BL943,4))</f>
        <v>0.93799999999999994</v>
      </c>
    </row>
    <row r="944" spans="30:69" x14ac:dyDescent="0.25">
      <c r="AD944" s="157">
        <f t="shared" si="39"/>
        <v>0.94000000000000072</v>
      </c>
      <c r="AE944" s="157">
        <f>IF('1a-Electricity'!$P$77="no","",ROUND(AD944,4))</f>
        <v>0.94</v>
      </c>
      <c r="AF944" s="157">
        <f>IF('1a-Electricity'!$P$78="no","",ROUND(AD944,4))</f>
        <v>0.94</v>
      </c>
      <c r="AG944" s="157">
        <f>IF('1a-Electricity'!$P$79="no","",ROUND(AD944,4))</f>
        <v>0.94</v>
      </c>
      <c r="BL944" s="157">
        <f t="shared" si="40"/>
        <v>0.93900000000000072</v>
      </c>
      <c r="BM944" s="157">
        <f>IF('1b-NaturalGas'!$P$87="no","",ROUND(BL944,4))</f>
        <v>0.93899999999999995</v>
      </c>
      <c r="BN944" s="157">
        <f>IF('1b-NaturalGas'!$P$88="no","",ROUND(BL944,4))</f>
        <v>0.93899999999999995</v>
      </c>
      <c r="BO944" s="157">
        <f>IF('1b-NaturalGas'!$P$89="no","",ROUND(BL944,4))</f>
        <v>0.93899999999999995</v>
      </c>
      <c r="BP944" s="157">
        <f>IF('1b-NaturalGas'!$P$90="no","not applicable (based on previous answers)",ROUND(BL944,4))</f>
        <v>0.93899999999999995</v>
      </c>
      <c r="BQ944" s="157">
        <f>IF('1b-NaturalGas'!$P$91="no","not applicable (based on previous answers)",ROUND(BL944,4))</f>
        <v>0.93899999999999995</v>
      </c>
    </row>
    <row r="945" spans="30:69" x14ac:dyDescent="0.25">
      <c r="AD945" s="157">
        <f t="shared" si="39"/>
        <v>0.94100000000000072</v>
      </c>
      <c r="AE945" s="157">
        <f>IF('1a-Electricity'!$P$77="no","",ROUND(AD945,4))</f>
        <v>0.94099999999999995</v>
      </c>
      <c r="AF945" s="157">
        <f>IF('1a-Electricity'!$P$78="no","",ROUND(AD945,4))</f>
        <v>0.94099999999999995</v>
      </c>
      <c r="AG945" s="157">
        <f>IF('1a-Electricity'!$P$79="no","",ROUND(AD945,4))</f>
        <v>0.94099999999999995</v>
      </c>
      <c r="BL945" s="157">
        <f t="shared" si="40"/>
        <v>0.94000000000000072</v>
      </c>
      <c r="BM945" s="157">
        <f>IF('1b-NaturalGas'!$P$87="no","",ROUND(BL945,4))</f>
        <v>0.94</v>
      </c>
      <c r="BN945" s="157">
        <f>IF('1b-NaturalGas'!$P$88="no","",ROUND(BL945,4))</f>
        <v>0.94</v>
      </c>
      <c r="BO945" s="157">
        <f>IF('1b-NaturalGas'!$P$89="no","",ROUND(BL945,4))</f>
        <v>0.94</v>
      </c>
      <c r="BP945" s="157">
        <f>IF('1b-NaturalGas'!$P$90="no","not applicable (based on previous answers)",ROUND(BL945,4))</f>
        <v>0.94</v>
      </c>
      <c r="BQ945" s="157">
        <f>IF('1b-NaturalGas'!$P$91="no","not applicable (based on previous answers)",ROUND(BL945,4))</f>
        <v>0.94</v>
      </c>
    </row>
    <row r="946" spans="30:69" x14ac:dyDescent="0.25">
      <c r="AD946" s="157">
        <f t="shared" si="39"/>
        <v>0.94200000000000073</v>
      </c>
      <c r="AE946" s="157">
        <f>IF('1a-Electricity'!$P$77="no","",ROUND(AD946,4))</f>
        <v>0.94199999999999995</v>
      </c>
      <c r="AF946" s="157">
        <f>IF('1a-Electricity'!$P$78="no","",ROUND(AD946,4))</f>
        <v>0.94199999999999995</v>
      </c>
      <c r="AG946" s="157">
        <f>IF('1a-Electricity'!$P$79="no","",ROUND(AD946,4))</f>
        <v>0.94199999999999995</v>
      </c>
      <c r="BL946" s="157">
        <f t="shared" si="40"/>
        <v>0.94100000000000072</v>
      </c>
      <c r="BM946" s="157">
        <f>IF('1b-NaturalGas'!$P$87="no","",ROUND(BL946,4))</f>
        <v>0.94099999999999995</v>
      </c>
      <c r="BN946" s="157">
        <f>IF('1b-NaturalGas'!$P$88="no","",ROUND(BL946,4))</f>
        <v>0.94099999999999995</v>
      </c>
      <c r="BO946" s="157">
        <f>IF('1b-NaturalGas'!$P$89="no","",ROUND(BL946,4))</f>
        <v>0.94099999999999995</v>
      </c>
      <c r="BP946" s="157">
        <f>IF('1b-NaturalGas'!$P$90="no","not applicable (based on previous answers)",ROUND(BL946,4))</f>
        <v>0.94099999999999995</v>
      </c>
      <c r="BQ946" s="157">
        <f>IF('1b-NaturalGas'!$P$91="no","not applicable (based on previous answers)",ROUND(BL946,4))</f>
        <v>0.94099999999999995</v>
      </c>
    </row>
    <row r="947" spans="30:69" x14ac:dyDescent="0.25">
      <c r="AD947" s="157">
        <f t="shared" si="39"/>
        <v>0.94300000000000073</v>
      </c>
      <c r="AE947" s="157">
        <f>IF('1a-Electricity'!$P$77="no","",ROUND(AD947,4))</f>
        <v>0.94299999999999995</v>
      </c>
      <c r="AF947" s="157">
        <f>IF('1a-Electricity'!$P$78="no","",ROUND(AD947,4))</f>
        <v>0.94299999999999995</v>
      </c>
      <c r="AG947" s="157">
        <f>IF('1a-Electricity'!$P$79="no","",ROUND(AD947,4))</f>
        <v>0.94299999999999995</v>
      </c>
      <c r="BL947" s="157">
        <f t="shared" si="40"/>
        <v>0.94200000000000073</v>
      </c>
      <c r="BM947" s="157">
        <f>IF('1b-NaturalGas'!$P$87="no","",ROUND(BL947,4))</f>
        <v>0.94199999999999995</v>
      </c>
      <c r="BN947" s="157">
        <f>IF('1b-NaturalGas'!$P$88="no","",ROUND(BL947,4))</f>
        <v>0.94199999999999995</v>
      </c>
      <c r="BO947" s="157">
        <f>IF('1b-NaturalGas'!$P$89="no","",ROUND(BL947,4))</f>
        <v>0.94199999999999995</v>
      </c>
      <c r="BP947" s="157">
        <f>IF('1b-NaturalGas'!$P$90="no","not applicable (based on previous answers)",ROUND(BL947,4))</f>
        <v>0.94199999999999995</v>
      </c>
      <c r="BQ947" s="157">
        <f>IF('1b-NaturalGas'!$P$91="no","not applicable (based on previous answers)",ROUND(BL947,4))</f>
        <v>0.94199999999999995</v>
      </c>
    </row>
    <row r="948" spans="30:69" x14ac:dyDescent="0.25">
      <c r="AD948" s="157">
        <f t="shared" si="39"/>
        <v>0.94400000000000073</v>
      </c>
      <c r="AE948" s="157">
        <f>IF('1a-Electricity'!$P$77="no","",ROUND(AD948,4))</f>
        <v>0.94399999999999995</v>
      </c>
      <c r="AF948" s="157">
        <f>IF('1a-Electricity'!$P$78="no","",ROUND(AD948,4))</f>
        <v>0.94399999999999995</v>
      </c>
      <c r="AG948" s="157">
        <f>IF('1a-Electricity'!$P$79="no","",ROUND(AD948,4))</f>
        <v>0.94399999999999995</v>
      </c>
      <c r="BL948" s="157">
        <f t="shared" si="40"/>
        <v>0.94300000000000073</v>
      </c>
      <c r="BM948" s="157">
        <f>IF('1b-NaturalGas'!$P$87="no","",ROUND(BL948,4))</f>
        <v>0.94299999999999995</v>
      </c>
      <c r="BN948" s="157">
        <f>IF('1b-NaturalGas'!$P$88="no","",ROUND(BL948,4))</f>
        <v>0.94299999999999995</v>
      </c>
      <c r="BO948" s="157">
        <f>IF('1b-NaturalGas'!$P$89="no","",ROUND(BL948,4))</f>
        <v>0.94299999999999995</v>
      </c>
      <c r="BP948" s="157">
        <f>IF('1b-NaturalGas'!$P$90="no","not applicable (based on previous answers)",ROUND(BL948,4))</f>
        <v>0.94299999999999995</v>
      </c>
      <c r="BQ948" s="157">
        <f>IF('1b-NaturalGas'!$P$91="no","not applicable (based on previous answers)",ROUND(BL948,4))</f>
        <v>0.94299999999999995</v>
      </c>
    </row>
    <row r="949" spans="30:69" x14ac:dyDescent="0.25">
      <c r="AD949" s="157">
        <f t="shared" si="39"/>
        <v>0.94500000000000073</v>
      </c>
      <c r="AE949" s="157">
        <f>IF('1a-Electricity'!$P$77="no","",ROUND(AD949,4))</f>
        <v>0.94499999999999995</v>
      </c>
      <c r="AF949" s="157">
        <f>IF('1a-Electricity'!$P$78="no","",ROUND(AD949,4))</f>
        <v>0.94499999999999995</v>
      </c>
      <c r="AG949" s="157">
        <f>IF('1a-Electricity'!$P$79="no","",ROUND(AD949,4))</f>
        <v>0.94499999999999995</v>
      </c>
      <c r="BL949" s="157">
        <f t="shared" si="40"/>
        <v>0.94400000000000073</v>
      </c>
      <c r="BM949" s="157">
        <f>IF('1b-NaturalGas'!$P$87="no","",ROUND(BL949,4))</f>
        <v>0.94399999999999995</v>
      </c>
      <c r="BN949" s="157">
        <f>IF('1b-NaturalGas'!$P$88="no","",ROUND(BL949,4))</f>
        <v>0.94399999999999995</v>
      </c>
      <c r="BO949" s="157">
        <f>IF('1b-NaturalGas'!$P$89="no","",ROUND(BL949,4))</f>
        <v>0.94399999999999995</v>
      </c>
      <c r="BP949" s="157">
        <f>IF('1b-NaturalGas'!$P$90="no","not applicable (based on previous answers)",ROUND(BL949,4))</f>
        <v>0.94399999999999995</v>
      </c>
      <c r="BQ949" s="157">
        <f>IF('1b-NaturalGas'!$P$91="no","not applicable (based on previous answers)",ROUND(BL949,4))</f>
        <v>0.94399999999999995</v>
      </c>
    </row>
    <row r="950" spans="30:69" x14ac:dyDescent="0.25">
      <c r="AD950" s="157">
        <f t="shared" si="39"/>
        <v>0.94600000000000073</v>
      </c>
      <c r="AE950" s="157">
        <f>IF('1a-Electricity'!$P$77="no","",ROUND(AD950,4))</f>
        <v>0.94599999999999995</v>
      </c>
      <c r="AF950" s="157">
        <f>IF('1a-Electricity'!$P$78="no","",ROUND(AD950,4))</f>
        <v>0.94599999999999995</v>
      </c>
      <c r="AG950" s="157">
        <f>IF('1a-Electricity'!$P$79="no","",ROUND(AD950,4))</f>
        <v>0.94599999999999995</v>
      </c>
      <c r="BL950" s="157">
        <f t="shared" si="40"/>
        <v>0.94500000000000073</v>
      </c>
      <c r="BM950" s="157">
        <f>IF('1b-NaturalGas'!$P$87="no","",ROUND(BL950,4))</f>
        <v>0.94499999999999995</v>
      </c>
      <c r="BN950" s="157">
        <f>IF('1b-NaturalGas'!$P$88="no","",ROUND(BL950,4))</f>
        <v>0.94499999999999995</v>
      </c>
      <c r="BO950" s="157">
        <f>IF('1b-NaturalGas'!$P$89="no","",ROUND(BL950,4))</f>
        <v>0.94499999999999995</v>
      </c>
      <c r="BP950" s="157">
        <f>IF('1b-NaturalGas'!$P$90="no","not applicable (based on previous answers)",ROUND(BL950,4))</f>
        <v>0.94499999999999995</v>
      </c>
      <c r="BQ950" s="157">
        <f>IF('1b-NaturalGas'!$P$91="no","not applicable (based on previous answers)",ROUND(BL950,4))</f>
        <v>0.94499999999999995</v>
      </c>
    </row>
    <row r="951" spans="30:69" x14ac:dyDescent="0.25">
      <c r="AD951" s="157">
        <f t="shared" si="39"/>
        <v>0.94700000000000073</v>
      </c>
      <c r="AE951" s="157">
        <f>IF('1a-Electricity'!$P$77="no","",ROUND(AD951,4))</f>
        <v>0.94699999999999995</v>
      </c>
      <c r="AF951" s="157">
        <f>IF('1a-Electricity'!$P$78="no","",ROUND(AD951,4))</f>
        <v>0.94699999999999995</v>
      </c>
      <c r="AG951" s="157">
        <f>IF('1a-Electricity'!$P$79="no","",ROUND(AD951,4))</f>
        <v>0.94699999999999995</v>
      </c>
      <c r="BL951" s="157">
        <f t="shared" si="40"/>
        <v>0.94600000000000073</v>
      </c>
      <c r="BM951" s="157">
        <f>IF('1b-NaturalGas'!$P$87="no","",ROUND(BL951,4))</f>
        <v>0.94599999999999995</v>
      </c>
      <c r="BN951" s="157">
        <f>IF('1b-NaturalGas'!$P$88="no","",ROUND(BL951,4))</f>
        <v>0.94599999999999995</v>
      </c>
      <c r="BO951" s="157">
        <f>IF('1b-NaturalGas'!$P$89="no","",ROUND(BL951,4))</f>
        <v>0.94599999999999995</v>
      </c>
      <c r="BP951" s="157">
        <f>IF('1b-NaturalGas'!$P$90="no","not applicable (based on previous answers)",ROUND(BL951,4))</f>
        <v>0.94599999999999995</v>
      </c>
      <c r="BQ951" s="157">
        <f>IF('1b-NaturalGas'!$P$91="no","not applicable (based on previous answers)",ROUND(BL951,4))</f>
        <v>0.94599999999999995</v>
      </c>
    </row>
    <row r="952" spans="30:69" x14ac:dyDescent="0.25">
      <c r="AD952" s="157">
        <f t="shared" si="39"/>
        <v>0.94800000000000073</v>
      </c>
      <c r="AE952" s="157">
        <f>IF('1a-Electricity'!$P$77="no","",ROUND(AD952,4))</f>
        <v>0.94799999999999995</v>
      </c>
      <c r="AF952" s="157">
        <f>IF('1a-Electricity'!$P$78="no","",ROUND(AD952,4))</f>
        <v>0.94799999999999995</v>
      </c>
      <c r="AG952" s="157">
        <f>IF('1a-Electricity'!$P$79="no","",ROUND(AD952,4))</f>
        <v>0.94799999999999995</v>
      </c>
      <c r="BL952" s="157">
        <f t="shared" si="40"/>
        <v>0.94700000000000073</v>
      </c>
      <c r="BM952" s="157">
        <f>IF('1b-NaturalGas'!$P$87="no","",ROUND(BL952,4))</f>
        <v>0.94699999999999995</v>
      </c>
      <c r="BN952" s="157">
        <f>IF('1b-NaturalGas'!$P$88="no","",ROUND(BL952,4))</f>
        <v>0.94699999999999995</v>
      </c>
      <c r="BO952" s="157">
        <f>IF('1b-NaturalGas'!$P$89="no","",ROUND(BL952,4))</f>
        <v>0.94699999999999995</v>
      </c>
      <c r="BP952" s="157">
        <f>IF('1b-NaturalGas'!$P$90="no","not applicable (based on previous answers)",ROUND(BL952,4))</f>
        <v>0.94699999999999995</v>
      </c>
      <c r="BQ952" s="157">
        <f>IF('1b-NaturalGas'!$P$91="no","not applicable (based on previous answers)",ROUND(BL952,4))</f>
        <v>0.94699999999999995</v>
      </c>
    </row>
    <row r="953" spans="30:69" x14ac:dyDescent="0.25">
      <c r="AD953" s="157">
        <f t="shared" si="39"/>
        <v>0.94900000000000073</v>
      </c>
      <c r="AE953" s="157">
        <f>IF('1a-Electricity'!$P$77="no","",ROUND(AD953,4))</f>
        <v>0.94899999999999995</v>
      </c>
      <c r="AF953" s="157">
        <f>IF('1a-Electricity'!$P$78="no","",ROUND(AD953,4))</f>
        <v>0.94899999999999995</v>
      </c>
      <c r="AG953" s="157">
        <f>IF('1a-Electricity'!$P$79="no","",ROUND(AD953,4))</f>
        <v>0.94899999999999995</v>
      </c>
      <c r="BL953" s="157">
        <f t="shared" si="40"/>
        <v>0.94800000000000073</v>
      </c>
      <c r="BM953" s="157">
        <f>IF('1b-NaturalGas'!$P$87="no","",ROUND(BL953,4))</f>
        <v>0.94799999999999995</v>
      </c>
      <c r="BN953" s="157">
        <f>IF('1b-NaturalGas'!$P$88="no","",ROUND(BL953,4))</f>
        <v>0.94799999999999995</v>
      </c>
      <c r="BO953" s="157">
        <f>IF('1b-NaturalGas'!$P$89="no","",ROUND(BL953,4))</f>
        <v>0.94799999999999995</v>
      </c>
      <c r="BP953" s="157">
        <f>IF('1b-NaturalGas'!$P$90="no","not applicable (based on previous answers)",ROUND(BL953,4))</f>
        <v>0.94799999999999995</v>
      </c>
      <c r="BQ953" s="157">
        <f>IF('1b-NaturalGas'!$P$91="no","not applicable (based on previous answers)",ROUND(BL953,4))</f>
        <v>0.94799999999999995</v>
      </c>
    </row>
    <row r="954" spans="30:69" x14ac:dyDescent="0.25">
      <c r="AD954" s="157">
        <f t="shared" si="39"/>
        <v>0.95000000000000073</v>
      </c>
      <c r="AE954" s="157">
        <f>IF('1a-Electricity'!$P$77="no","",ROUND(AD954,4))</f>
        <v>0.95</v>
      </c>
      <c r="AF954" s="157">
        <f>IF('1a-Electricity'!$P$78="no","",ROUND(AD954,4))</f>
        <v>0.95</v>
      </c>
      <c r="AG954" s="157">
        <f>IF('1a-Electricity'!$P$79="no","",ROUND(AD954,4))</f>
        <v>0.95</v>
      </c>
      <c r="BL954" s="157">
        <f t="shared" si="40"/>
        <v>0.94900000000000073</v>
      </c>
      <c r="BM954" s="157">
        <f>IF('1b-NaturalGas'!$P$87="no","",ROUND(BL954,4))</f>
        <v>0.94899999999999995</v>
      </c>
      <c r="BN954" s="157">
        <f>IF('1b-NaturalGas'!$P$88="no","",ROUND(BL954,4))</f>
        <v>0.94899999999999995</v>
      </c>
      <c r="BO954" s="157">
        <f>IF('1b-NaturalGas'!$P$89="no","",ROUND(BL954,4))</f>
        <v>0.94899999999999995</v>
      </c>
      <c r="BP954" s="157">
        <f>IF('1b-NaturalGas'!$P$90="no","not applicable (based on previous answers)",ROUND(BL954,4))</f>
        <v>0.94899999999999995</v>
      </c>
      <c r="BQ954" s="157">
        <f>IF('1b-NaturalGas'!$P$91="no","not applicable (based on previous answers)",ROUND(BL954,4))</f>
        <v>0.94899999999999995</v>
      </c>
    </row>
    <row r="955" spans="30:69" x14ac:dyDescent="0.25">
      <c r="AD955" s="157">
        <f t="shared" si="39"/>
        <v>0.95100000000000073</v>
      </c>
      <c r="AE955" s="157">
        <f>IF('1a-Electricity'!$P$77="no","",ROUND(AD955,4))</f>
        <v>0.95099999999999996</v>
      </c>
      <c r="AF955" s="157">
        <f>IF('1a-Electricity'!$P$78="no","",ROUND(AD955,4))</f>
        <v>0.95099999999999996</v>
      </c>
      <c r="AG955" s="157">
        <f>IF('1a-Electricity'!$P$79="no","",ROUND(AD955,4))</f>
        <v>0.95099999999999996</v>
      </c>
      <c r="BL955" s="157">
        <f t="shared" si="40"/>
        <v>0.95000000000000073</v>
      </c>
      <c r="BM955" s="157">
        <f>IF('1b-NaturalGas'!$P$87="no","",ROUND(BL955,4))</f>
        <v>0.95</v>
      </c>
      <c r="BN955" s="157">
        <f>IF('1b-NaturalGas'!$P$88="no","",ROUND(BL955,4))</f>
        <v>0.95</v>
      </c>
      <c r="BO955" s="157">
        <f>IF('1b-NaturalGas'!$P$89="no","",ROUND(BL955,4))</f>
        <v>0.95</v>
      </c>
      <c r="BP955" s="157">
        <f>IF('1b-NaturalGas'!$P$90="no","not applicable (based on previous answers)",ROUND(BL955,4))</f>
        <v>0.95</v>
      </c>
      <c r="BQ955" s="157">
        <f>IF('1b-NaturalGas'!$P$91="no","not applicable (based on previous answers)",ROUND(BL955,4))</f>
        <v>0.95</v>
      </c>
    </row>
    <row r="956" spans="30:69" x14ac:dyDescent="0.25">
      <c r="AD956" s="157">
        <f t="shared" si="39"/>
        <v>0.95200000000000073</v>
      </c>
      <c r="AE956" s="157">
        <f>IF('1a-Electricity'!$P$77="no","",ROUND(AD956,4))</f>
        <v>0.95199999999999996</v>
      </c>
      <c r="AF956" s="157">
        <f>IF('1a-Electricity'!$P$78="no","",ROUND(AD956,4))</f>
        <v>0.95199999999999996</v>
      </c>
      <c r="AG956" s="157">
        <f>IF('1a-Electricity'!$P$79="no","",ROUND(AD956,4))</f>
        <v>0.95199999999999996</v>
      </c>
      <c r="BL956" s="157">
        <f t="shared" si="40"/>
        <v>0.95100000000000073</v>
      </c>
      <c r="BM956" s="157">
        <f>IF('1b-NaturalGas'!$P$87="no","",ROUND(BL956,4))</f>
        <v>0.95099999999999996</v>
      </c>
      <c r="BN956" s="157">
        <f>IF('1b-NaturalGas'!$P$88="no","",ROUND(BL956,4))</f>
        <v>0.95099999999999996</v>
      </c>
      <c r="BO956" s="157">
        <f>IF('1b-NaturalGas'!$P$89="no","",ROUND(BL956,4))</f>
        <v>0.95099999999999996</v>
      </c>
      <c r="BP956" s="157">
        <f>IF('1b-NaturalGas'!$P$90="no","not applicable (based on previous answers)",ROUND(BL956,4))</f>
        <v>0.95099999999999996</v>
      </c>
      <c r="BQ956" s="157">
        <f>IF('1b-NaturalGas'!$P$91="no","not applicable (based on previous answers)",ROUND(BL956,4))</f>
        <v>0.95099999999999996</v>
      </c>
    </row>
    <row r="957" spans="30:69" x14ac:dyDescent="0.25">
      <c r="AD957" s="157">
        <f t="shared" ref="AD957:AD1004" si="41">AD956+0.001</f>
        <v>0.95300000000000074</v>
      </c>
      <c r="AE957" s="157">
        <f>IF('1a-Electricity'!$P$77="no","",ROUND(AD957,4))</f>
        <v>0.95299999999999996</v>
      </c>
      <c r="AF957" s="157">
        <f>IF('1a-Electricity'!$P$78="no","",ROUND(AD957,4))</f>
        <v>0.95299999999999996</v>
      </c>
      <c r="AG957" s="157">
        <f>IF('1a-Electricity'!$P$79="no","",ROUND(AD957,4))</f>
        <v>0.95299999999999996</v>
      </c>
      <c r="BL957" s="157">
        <f t="shared" si="40"/>
        <v>0.95200000000000073</v>
      </c>
      <c r="BM957" s="157">
        <f>IF('1b-NaturalGas'!$P$87="no","",ROUND(BL957,4))</f>
        <v>0.95199999999999996</v>
      </c>
      <c r="BN957" s="157">
        <f>IF('1b-NaturalGas'!$P$88="no","",ROUND(BL957,4))</f>
        <v>0.95199999999999996</v>
      </c>
      <c r="BO957" s="157">
        <f>IF('1b-NaturalGas'!$P$89="no","",ROUND(BL957,4))</f>
        <v>0.95199999999999996</v>
      </c>
      <c r="BP957" s="157">
        <f>IF('1b-NaturalGas'!$P$90="no","not applicable (based on previous answers)",ROUND(BL957,4))</f>
        <v>0.95199999999999996</v>
      </c>
      <c r="BQ957" s="157">
        <f>IF('1b-NaturalGas'!$P$91="no","not applicable (based on previous answers)",ROUND(BL957,4))</f>
        <v>0.95199999999999996</v>
      </c>
    </row>
    <row r="958" spans="30:69" x14ac:dyDescent="0.25">
      <c r="AD958" s="157">
        <f t="shared" si="41"/>
        <v>0.95400000000000074</v>
      </c>
      <c r="AE958" s="157">
        <f>IF('1a-Electricity'!$P$77="no","",ROUND(AD958,4))</f>
        <v>0.95399999999999996</v>
      </c>
      <c r="AF958" s="157">
        <f>IF('1a-Electricity'!$P$78="no","",ROUND(AD958,4))</f>
        <v>0.95399999999999996</v>
      </c>
      <c r="AG958" s="157">
        <f>IF('1a-Electricity'!$P$79="no","",ROUND(AD958,4))</f>
        <v>0.95399999999999996</v>
      </c>
      <c r="BL958" s="157">
        <f t="shared" ref="BL958:BL1005" si="42">BL957+0.001</f>
        <v>0.95300000000000074</v>
      </c>
      <c r="BM958" s="157">
        <f>IF('1b-NaturalGas'!$P$87="no","",ROUND(BL958,4))</f>
        <v>0.95299999999999996</v>
      </c>
      <c r="BN958" s="157">
        <f>IF('1b-NaturalGas'!$P$88="no","",ROUND(BL958,4))</f>
        <v>0.95299999999999996</v>
      </c>
      <c r="BO958" s="157">
        <f>IF('1b-NaturalGas'!$P$89="no","",ROUND(BL958,4))</f>
        <v>0.95299999999999996</v>
      </c>
      <c r="BP958" s="157">
        <f>IF('1b-NaturalGas'!$P$90="no","not applicable (based on previous answers)",ROUND(BL958,4))</f>
        <v>0.95299999999999996</v>
      </c>
      <c r="BQ958" s="157">
        <f>IF('1b-NaturalGas'!$P$91="no","not applicable (based on previous answers)",ROUND(BL958,4))</f>
        <v>0.95299999999999996</v>
      </c>
    </row>
    <row r="959" spans="30:69" x14ac:dyDescent="0.25">
      <c r="AD959" s="157">
        <f t="shared" si="41"/>
        <v>0.95500000000000074</v>
      </c>
      <c r="AE959" s="157">
        <f>IF('1a-Electricity'!$P$77="no","",ROUND(AD959,4))</f>
        <v>0.95499999999999996</v>
      </c>
      <c r="AF959" s="157">
        <f>IF('1a-Electricity'!$P$78="no","",ROUND(AD959,4))</f>
        <v>0.95499999999999996</v>
      </c>
      <c r="AG959" s="157">
        <f>IF('1a-Electricity'!$P$79="no","",ROUND(AD959,4))</f>
        <v>0.95499999999999996</v>
      </c>
      <c r="BL959" s="157">
        <f t="shared" si="42"/>
        <v>0.95400000000000074</v>
      </c>
      <c r="BM959" s="157">
        <f>IF('1b-NaturalGas'!$P$87="no","",ROUND(BL959,4))</f>
        <v>0.95399999999999996</v>
      </c>
      <c r="BN959" s="157">
        <f>IF('1b-NaturalGas'!$P$88="no","",ROUND(BL959,4))</f>
        <v>0.95399999999999996</v>
      </c>
      <c r="BO959" s="157">
        <f>IF('1b-NaturalGas'!$P$89="no","",ROUND(BL959,4))</f>
        <v>0.95399999999999996</v>
      </c>
      <c r="BP959" s="157">
        <f>IF('1b-NaturalGas'!$P$90="no","not applicable (based on previous answers)",ROUND(BL959,4))</f>
        <v>0.95399999999999996</v>
      </c>
      <c r="BQ959" s="157">
        <f>IF('1b-NaturalGas'!$P$91="no","not applicable (based on previous answers)",ROUND(BL959,4))</f>
        <v>0.95399999999999996</v>
      </c>
    </row>
    <row r="960" spans="30:69" x14ac:dyDescent="0.25">
      <c r="AD960" s="157">
        <f t="shared" si="41"/>
        <v>0.95600000000000074</v>
      </c>
      <c r="AE960" s="157">
        <f>IF('1a-Electricity'!$P$77="no","",ROUND(AD960,4))</f>
        <v>0.95599999999999996</v>
      </c>
      <c r="AF960" s="157">
        <f>IF('1a-Electricity'!$P$78="no","",ROUND(AD960,4))</f>
        <v>0.95599999999999996</v>
      </c>
      <c r="AG960" s="157">
        <f>IF('1a-Electricity'!$P$79="no","",ROUND(AD960,4))</f>
        <v>0.95599999999999996</v>
      </c>
      <c r="BL960" s="157">
        <f t="shared" si="42"/>
        <v>0.95500000000000074</v>
      </c>
      <c r="BM960" s="157">
        <f>IF('1b-NaturalGas'!$P$87="no","",ROUND(BL960,4))</f>
        <v>0.95499999999999996</v>
      </c>
      <c r="BN960" s="157">
        <f>IF('1b-NaturalGas'!$P$88="no","",ROUND(BL960,4))</f>
        <v>0.95499999999999996</v>
      </c>
      <c r="BO960" s="157">
        <f>IF('1b-NaturalGas'!$P$89="no","",ROUND(BL960,4))</f>
        <v>0.95499999999999996</v>
      </c>
      <c r="BP960" s="157">
        <f>IF('1b-NaturalGas'!$P$90="no","not applicable (based on previous answers)",ROUND(BL960,4))</f>
        <v>0.95499999999999996</v>
      </c>
      <c r="BQ960" s="157">
        <f>IF('1b-NaturalGas'!$P$91="no","not applicable (based on previous answers)",ROUND(BL960,4))</f>
        <v>0.95499999999999996</v>
      </c>
    </row>
    <row r="961" spans="30:69" x14ac:dyDescent="0.25">
      <c r="AD961" s="157">
        <f t="shared" si="41"/>
        <v>0.95700000000000074</v>
      </c>
      <c r="AE961" s="157">
        <f>IF('1a-Electricity'!$P$77="no","",ROUND(AD961,4))</f>
        <v>0.95699999999999996</v>
      </c>
      <c r="AF961" s="157">
        <f>IF('1a-Electricity'!$P$78="no","",ROUND(AD961,4))</f>
        <v>0.95699999999999996</v>
      </c>
      <c r="AG961" s="157">
        <f>IF('1a-Electricity'!$P$79="no","",ROUND(AD961,4))</f>
        <v>0.95699999999999996</v>
      </c>
      <c r="BL961" s="157">
        <f t="shared" si="42"/>
        <v>0.95600000000000074</v>
      </c>
      <c r="BM961" s="157">
        <f>IF('1b-NaturalGas'!$P$87="no","",ROUND(BL961,4))</f>
        <v>0.95599999999999996</v>
      </c>
      <c r="BN961" s="157">
        <f>IF('1b-NaturalGas'!$P$88="no","",ROUND(BL961,4))</f>
        <v>0.95599999999999996</v>
      </c>
      <c r="BO961" s="157">
        <f>IF('1b-NaturalGas'!$P$89="no","",ROUND(BL961,4))</f>
        <v>0.95599999999999996</v>
      </c>
      <c r="BP961" s="157">
        <f>IF('1b-NaturalGas'!$P$90="no","not applicable (based on previous answers)",ROUND(BL961,4))</f>
        <v>0.95599999999999996</v>
      </c>
      <c r="BQ961" s="157">
        <f>IF('1b-NaturalGas'!$P$91="no","not applicable (based on previous answers)",ROUND(BL961,4))</f>
        <v>0.95599999999999996</v>
      </c>
    </row>
    <row r="962" spans="30:69" x14ac:dyDescent="0.25">
      <c r="AD962" s="157">
        <f t="shared" si="41"/>
        <v>0.95800000000000074</v>
      </c>
      <c r="AE962" s="157">
        <f>IF('1a-Electricity'!$P$77="no","",ROUND(AD962,4))</f>
        <v>0.95799999999999996</v>
      </c>
      <c r="AF962" s="157">
        <f>IF('1a-Electricity'!$P$78="no","",ROUND(AD962,4))</f>
        <v>0.95799999999999996</v>
      </c>
      <c r="AG962" s="157">
        <f>IF('1a-Electricity'!$P$79="no","",ROUND(AD962,4))</f>
        <v>0.95799999999999996</v>
      </c>
      <c r="BL962" s="157">
        <f t="shared" si="42"/>
        <v>0.95700000000000074</v>
      </c>
      <c r="BM962" s="157">
        <f>IF('1b-NaturalGas'!$P$87="no","",ROUND(BL962,4))</f>
        <v>0.95699999999999996</v>
      </c>
      <c r="BN962" s="157">
        <f>IF('1b-NaturalGas'!$P$88="no","",ROUND(BL962,4))</f>
        <v>0.95699999999999996</v>
      </c>
      <c r="BO962" s="157">
        <f>IF('1b-NaturalGas'!$P$89="no","",ROUND(BL962,4))</f>
        <v>0.95699999999999996</v>
      </c>
      <c r="BP962" s="157">
        <f>IF('1b-NaturalGas'!$P$90="no","not applicable (based on previous answers)",ROUND(BL962,4))</f>
        <v>0.95699999999999996</v>
      </c>
      <c r="BQ962" s="157">
        <f>IF('1b-NaturalGas'!$P$91="no","not applicable (based on previous answers)",ROUND(BL962,4))</f>
        <v>0.95699999999999996</v>
      </c>
    </row>
    <row r="963" spans="30:69" x14ac:dyDescent="0.25">
      <c r="AD963" s="157">
        <f t="shared" si="41"/>
        <v>0.95900000000000074</v>
      </c>
      <c r="AE963" s="157">
        <f>IF('1a-Electricity'!$P$77="no","",ROUND(AD963,4))</f>
        <v>0.95899999999999996</v>
      </c>
      <c r="AF963" s="157">
        <f>IF('1a-Electricity'!$P$78="no","",ROUND(AD963,4))</f>
        <v>0.95899999999999996</v>
      </c>
      <c r="AG963" s="157">
        <f>IF('1a-Electricity'!$P$79="no","",ROUND(AD963,4))</f>
        <v>0.95899999999999996</v>
      </c>
      <c r="BL963" s="157">
        <f t="shared" si="42"/>
        <v>0.95800000000000074</v>
      </c>
      <c r="BM963" s="157">
        <f>IF('1b-NaturalGas'!$P$87="no","",ROUND(BL963,4))</f>
        <v>0.95799999999999996</v>
      </c>
      <c r="BN963" s="157">
        <f>IF('1b-NaturalGas'!$P$88="no","",ROUND(BL963,4))</f>
        <v>0.95799999999999996</v>
      </c>
      <c r="BO963" s="157">
        <f>IF('1b-NaturalGas'!$P$89="no","",ROUND(BL963,4))</f>
        <v>0.95799999999999996</v>
      </c>
      <c r="BP963" s="157">
        <f>IF('1b-NaturalGas'!$P$90="no","not applicable (based on previous answers)",ROUND(BL963,4))</f>
        <v>0.95799999999999996</v>
      </c>
      <c r="BQ963" s="157">
        <f>IF('1b-NaturalGas'!$P$91="no","not applicable (based on previous answers)",ROUND(BL963,4))</f>
        <v>0.95799999999999996</v>
      </c>
    </row>
    <row r="964" spans="30:69" x14ac:dyDescent="0.25">
      <c r="AD964" s="157">
        <f t="shared" si="41"/>
        <v>0.96000000000000074</v>
      </c>
      <c r="AE964" s="157">
        <f>IF('1a-Electricity'!$P$77="no","",ROUND(AD964,4))</f>
        <v>0.96</v>
      </c>
      <c r="AF964" s="157">
        <f>IF('1a-Electricity'!$P$78="no","",ROUND(AD964,4))</f>
        <v>0.96</v>
      </c>
      <c r="AG964" s="157">
        <f>IF('1a-Electricity'!$P$79="no","",ROUND(AD964,4))</f>
        <v>0.96</v>
      </c>
      <c r="BL964" s="157">
        <f t="shared" si="42"/>
        <v>0.95900000000000074</v>
      </c>
      <c r="BM964" s="157">
        <f>IF('1b-NaturalGas'!$P$87="no","",ROUND(BL964,4))</f>
        <v>0.95899999999999996</v>
      </c>
      <c r="BN964" s="157">
        <f>IF('1b-NaturalGas'!$P$88="no","",ROUND(BL964,4))</f>
        <v>0.95899999999999996</v>
      </c>
      <c r="BO964" s="157">
        <f>IF('1b-NaturalGas'!$P$89="no","",ROUND(BL964,4))</f>
        <v>0.95899999999999996</v>
      </c>
      <c r="BP964" s="157">
        <f>IF('1b-NaturalGas'!$P$90="no","not applicable (based on previous answers)",ROUND(BL964,4))</f>
        <v>0.95899999999999996</v>
      </c>
      <c r="BQ964" s="157">
        <f>IF('1b-NaturalGas'!$P$91="no","not applicable (based on previous answers)",ROUND(BL964,4))</f>
        <v>0.95899999999999996</v>
      </c>
    </row>
    <row r="965" spans="30:69" x14ac:dyDescent="0.25">
      <c r="AD965" s="157">
        <f t="shared" si="41"/>
        <v>0.96100000000000074</v>
      </c>
      <c r="AE965" s="157">
        <f>IF('1a-Electricity'!$P$77="no","",ROUND(AD965,4))</f>
        <v>0.96099999999999997</v>
      </c>
      <c r="AF965" s="157">
        <f>IF('1a-Electricity'!$P$78="no","",ROUND(AD965,4))</f>
        <v>0.96099999999999997</v>
      </c>
      <c r="AG965" s="157">
        <f>IF('1a-Electricity'!$P$79="no","",ROUND(AD965,4))</f>
        <v>0.96099999999999997</v>
      </c>
      <c r="BL965" s="157">
        <f t="shared" si="42"/>
        <v>0.96000000000000074</v>
      </c>
      <c r="BM965" s="157">
        <f>IF('1b-NaturalGas'!$P$87="no","",ROUND(BL965,4))</f>
        <v>0.96</v>
      </c>
      <c r="BN965" s="157">
        <f>IF('1b-NaturalGas'!$P$88="no","",ROUND(BL965,4))</f>
        <v>0.96</v>
      </c>
      <c r="BO965" s="157">
        <f>IF('1b-NaturalGas'!$P$89="no","",ROUND(BL965,4))</f>
        <v>0.96</v>
      </c>
      <c r="BP965" s="157">
        <f>IF('1b-NaturalGas'!$P$90="no","not applicable (based on previous answers)",ROUND(BL965,4))</f>
        <v>0.96</v>
      </c>
      <c r="BQ965" s="157">
        <f>IF('1b-NaturalGas'!$P$91="no","not applicable (based on previous answers)",ROUND(BL965,4))</f>
        <v>0.96</v>
      </c>
    </row>
    <row r="966" spans="30:69" x14ac:dyDescent="0.25">
      <c r="AD966" s="157">
        <f t="shared" si="41"/>
        <v>0.96200000000000074</v>
      </c>
      <c r="AE966" s="157">
        <f>IF('1a-Electricity'!$P$77="no","",ROUND(AD966,4))</f>
        <v>0.96199999999999997</v>
      </c>
      <c r="AF966" s="157">
        <f>IF('1a-Electricity'!$P$78="no","",ROUND(AD966,4))</f>
        <v>0.96199999999999997</v>
      </c>
      <c r="AG966" s="157">
        <f>IF('1a-Electricity'!$P$79="no","",ROUND(AD966,4))</f>
        <v>0.96199999999999997</v>
      </c>
      <c r="BL966" s="157">
        <f t="shared" si="42"/>
        <v>0.96100000000000074</v>
      </c>
      <c r="BM966" s="157">
        <f>IF('1b-NaturalGas'!$P$87="no","",ROUND(BL966,4))</f>
        <v>0.96099999999999997</v>
      </c>
      <c r="BN966" s="157">
        <f>IF('1b-NaturalGas'!$P$88="no","",ROUND(BL966,4))</f>
        <v>0.96099999999999997</v>
      </c>
      <c r="BO966" s="157">
        <f>IF('1b-NaturalGas'!$P$89="no","",ROUND(BL966,4))</f>
        <v>0.96099999999999997</v>
      </c>
      <c r="BP966" s="157">
        <f>IF('1b-NaturalGas'!$P$90="no","not applicable (based on previous answers)",ROUND(BL966,4))</f>
        <v>0.96099999999999997</v>
      </c>
      <c r="BQ966" s="157">
        <f>IF('1b-NaturalGas'!$P$91="no","not applicable (based on previous answers)",ROUND(BL966,4))</f>
        <v>0.96099999999999997</v>
      </c>
    </row>
    <row r="967" spans="30:69" x14ac:dyDescent="0.25">
      <c r="AD967" s="157">
        <f t="shared" si="41"/>
        <v>0.96300000000000074</v>
      </c>
      <c r="AE967" s="157">
        <f>IF('1a-Electricity'!$P$77="no","",ROUND(AD967,4))</f>
        <v>0.96299999999999997</v>
      </c>
      <c r="AF967" s="157">
        <f>IF('1a-Electricity'!$P$78="no","",ROUND(AD967,4))</f>
        <v>0.96299999999999997</v>
      </c>
      <c r="AG967" s="157">
        <f>IF('1a-Electricity'!$P$79="no","",ROUND(AD967,4))</f>
        <v>0.96299999999999997</v>
      </c>
      <c r="BL967" s="157">
        <f t="shared" si="42"/>
        <v>0.96200000000000074</v>
      </c>
      <c r="BM967" s="157">
        <f>IF('1b-NaturalGas'!$P$87="no","",ROUND(BL967,4))</f>
        <v>0.96199999999999997</v>
      </c>
      <c r="BN967" s="157">
        <f>IF('1b-NaturalGas'!$P$88="no","",ROUND(BL967,4))</f>
        <v>0.96199999999999997</v>
      </c>
      <c r="BO967" s="157">
        <f>IF('1b-NaturalGas'!$P$89="no","",ROUND(BL967,4))</f>
        <v>0.96199999999999997</v>
      </c>
      <c r="BP967" s="157">
        <f>IF('1b-NaturalGas'!$P$90="no","not applicable (based on previous answers)",ROUND(BL967,4))</f>
        <v>0.96199999999999997</v>
      </c>
      <c r="BQ967" s="157">
        <f>IF('1b-NaturalGas'!$P$91="no","not applicable (based on previous answers)",ROUND(BL967,4))</f>
        <v>0.96199999999999997</v>
      </c>
    </row>
    <row r="968" spans="30:69" x14ac:dyDescent="0.25">
      <c r="AD968" s="157">
        <f t="shared" si="41"/>
        <v>0.96400000000000075</v>
      </c>
      <c r="AE968" s="157">
        <f>IF('1a-Electricity'!$P$77="no","",ROUND(AD968,4))</f>
        <v>0.96399999999999997</v>
      </c>
      <c r="AF968" s="157">
        <f>IF('1a-Electricity'!$P$78="no","",ROUND(AD968,4))</f>
        <v>0.96399999999999997</v>
      </c>
      <c r="AG968" s="157">
        <f>IF('1a-Electricity'!$P$79="no","",ROUND(AD968,4))</f>
        <v>0.96399999999999997</v>
      </c>
      <c r="BL968" s="157">
        <f t="shared" si="42"/>
        <v>0.96300000000000074</v>
      </c>
      <c r="BM968" s="157">
        <f>IF('1b-NaturalGas'!$P$87="no","",ROUND(BL968,4))</f>
        <v>0.96299999999999997</v>
      </c>
      <c r="BN968" s="157">
        <f>IF('1b-NaturalGas'!$P$88="no","",ROUND(BL968,4))</f>
        <v>0.96299999999999997</v>
      </c>
      <c r="BO968" s="157">
        <f>IF('1b-NaturalGas'!$P$89="no","",ROUND(BL968,4))</f>
        <v>0.96299999999999997</v>
      </c>
      <c r="BP968" s="157">
        <f>IF('1b-NaturalGas'!$P$90="no","not applicable (based on previous answers)",ROUND(BL968,4))</f>
        <v>0.96299999999999997</v>
      </c>
      <c r="BQ968" s="157">
        <f>IF('1b-NaturalGas'!$P$91="no","not applicable (based on previous answers)",ROUND(BL968,4))</f>
        <v>0.96299999999999997</v>
      </c>
    </row>
    <row r="969" spans="30:69" x14ac:dyDescent="0.25">
      <c r="AD969" s="157">
        <f t="shared" si="41"/>
        <v>0.96500000000000075</v>
      </c>
      <c r="AE969" s="157">
        <f>IF('1a-Electricity'!$P$77="no","",ROUND(AD969,4))</f>
        <v>0.96499999999999997</v>
      </c>
      <c r="AF969" s="157">
        <f>IF('1a-Electricity'!$P$78="no","",ROUND(AD969,4))</f>
        <v>0.96499999999999997</v>
      </c>
      <c r="AG969" s="157">
        <f>IF('1a-Electricity'!$P$79="no","",ROUND(AD969,4))</f>
        <v>0.96499999999999997</v>
      </c>
      <c r="BL969" s="157">
        <f t="shared" si="42"/>
        <v>0.96400000000000075</v>
      </c>
      <c r="BM969" s="157">
        <f>IF('1b-NaturalGas'!$P$87="no","",ROUND(BL969,4))</f>
        <v>0.96399999999999997</v>
      </c>
      <c r="BN969" s="157">
        <f>IF('1b-NaturalGas'!$P$88="no","",ROUND(BL969,4))</f>
        <v>0.96399999999999997</v>
      </c>
      <c r="BO969" s="157">
        <f>IF('1b-NaturalGas'!$P$89="no","",ROUND(BL969,4))</f>
        <v>0.96399999999999997</v>
      </c>
      <c r="BP969" s="157">
        <f>IF('1b-NaturalGas'!$P$90="no","not applicable (based on previous answers)",ROUND(BL969,4))</f>
        <v>0.96399999999999997</v>
      </c>
      <c r="BQ969" s="157">
        <f>IF('1b-NaturalGas'!$P$91="no","not applicable (based on previous answers)",ROUND(BL969,4))</f>
        <v>0.96399999999999997</v>
      </c>
    </row>
    <row r="970" spans="30:69" x14ac:dyDescent="0.25">
      <c r="AD970" s="157">
        <f t="shared" si="41"/>
        <v>0.96600000000000075</v>
      </c>
      <c r="AE970" s="157">
        <f>IF('1a-Electricity'!$P$77="no","",ROUND(AD970,4))</f>
        <v>0.96599999999999997</v>
      </c>
      <c r="AF970" s="157">
        <f>IF('1a-Electricity'!$P$78="no","",ROUND(AD970,4))</f>
        <v>0.96599999999999997</v>
      </c>
      <c r="AG970" s="157">
        <f>IF('1a-Electricity'!$P$79="no","",ROUND(AD970,4))</f>
        <v>0.96599999999999997</v>
      </c>
      <c r="BL970" s="157">
        <f t="shared" si="42"/>
        <v>0.96500000000000075</v>
      </c>
      <c r="BM970" s="157">
        <f>IF('1b-NaturalGas'!$P$87="no","",ROUND(BL970,4))</f>
        <v>0.96499999999999997</v>
      </c>
      <c r="BN970" s="157">
        <f>IF('1b-NaturalGas'!$P$88="no","",ROUND(BL970,4))</f>
        <v>0.96499999999999997</v>
      </c>
      <c r="BO970" s="157">
        <f>IF('1b-NaturalGas'!$P$89="no","",ROUND(BL970,4))</f>
        <v>0.96499999999999997</v>
      </c>
      <c r="BP970" s="157">
        <f>IF('1b-NaturalGas'!$P$90="no","not applicable (based on previous answers)",ROUND(BL970,4))</f>
        <v>0.96499999999999997</v>
      </c>
      <c r="BQ970" s="157">
        <f>IF('1b-NaturalGas'!$P$91="no","not applicable (based on previous answers)",ROUND(BL970,4))</f>
        <v>0.96499999999999997</v>
      </c>
    </row>
    <row r="971" spans="30:69" x14ac:dyDescent="0.25">
      <c r="AD971" s="157">
        <f t="shared" si="41"/>
        <v>0.96700000000000075</v>
      </c>
      <c r="AE971" s="157">
        <f>IF('1a-Electricity'!$P$77="no","",ROUND(AD971,4))</f>
        <v>0.96699999999999997</v>
      </c>
      <c r="AF971" s="157">
        <f>IF('1a-Electricity'!$P$78="no","",ROUND(AD971,4))</f>
        <v>0.96699999999999997</v>
      </c>
      <c r="AG971" s="157">
        <f>IF('1a-Electricity'!$P$79="no","",ROUND(AD971,4))</f>
        <v>0.96699999999999997</v>
      </c>
      <c r="BL971" s="157">
        <f t="shared" si="42"/>
        <v>0.96600000000000075</v>
      </c>
      <c r="BM971" s="157">
        <f>IF('1b-NaturalGas'!$P$87="no","",ROUND(BL971,4))</f>
        <v>0.96599999999999997</v>
      </c>
      <c r="BN971" s="157">
        <f>IF('1b-NaturalGas'!$P$88="no","",ROUND(BL971,4))</f>
        <v>0.96599999999999997</v>
      </c>
      <c r="BO971" s="157">
        <f>IF('1b-NaturalGas'!$P$89="no","",ROUND(BL971,4))</f>
        <v>0.96599999999999997</v>
      </c>
      <c r="BP971" s="157">
        <f>IF('1b-NaturalGas'!$P$90="no","not applicable (based on previous answers)",ROUND(BL971,4))</f>
        <v>0.96599999999999997</v>
      </c>
      <c r="BQ971" s="157">
        <f>IF('1b-NaturalGas'!$P$91="no","not applicable (based on previous answers)",ROUND(BL971,4))</f>
        <v>0.96599999999999997</v>
      </c>
    </row>
    <row r="972" spans="30:69" x14ac:dyDescent="0.25">
      <c r="AD972" s="157">
        <f t="shared" si="41"/>
        <v>0.96800000000000075</v>
      </c>
      <c r="AE972" s="157">
        <f>IF('1a-Electricity'!$P$77="no","",ROUND(AD972,4))</f>
        <v>0.96799999999999997</v>
      </c>
      <c r="AF972" s="157">
        <f>IF('1a-Electricity'!$P$78="no","",ROUND(AD972,4))</f>
        <v>0.96799999999999997</v>
      </c>
      <c r="AG972" s="157">
        <f>IF('1a-Electricity'!$P$79="no","",ROUND(AD972,4))</f>
        <v>0.96799999999999997</v>
      </c>
      <c r="BL972" s="157">
        <f t="shared" si="42"/>
        <v>0.96700000000000075</v>
      </c>
      <c r="BM972" s="157">
        <f>IF('1b-NaturalGas'!$P$87="no","",ROUND(BL972,4))</f>
        <v>0.96699999999999997</v>
      </c>
      <c r="BN972" s="157">
        <f>IF('1b-NaturalGas'!$P$88="no","",ROUND(BL972,4))</f>
        <v>0.96699999999999997</v>
      </c>
      <c r="BO972" s="157">
        <f>IF('1b-NaturalGas'!$P$89="no","",ROUND(BL972,4))</f>
        <v>0.96699999999999997</v>
      </c>
      <c r="BP972" s="157">
        <f>IF('1b-NaturalGas'!$P$90="no","not applicable (based on previous answers)",ROUND(BL972,4))</f>
        <v>0.96699999999999997</v>
      </c>
      <c r="BQ972" s="157">
        <f>IF('1b-NaturalGas'!$P$91="no","not applicable (based on previous answers)",ROUND(BL972,4))</f>
        <v>0.96699999999999997</v>
      </c>
    </row>
    <row r="973" spans="30:69" x14ac:dyDescent="0.25">
      <c r="AD973" s="157">
        <f t="shared" si="41"/>
        <v>0.96900000000000075</v>
      </c>
      <c r="AE973" s="157">
        <f>IF('1a-Electricity'!$P$77="no","",ROUND(AD973,4))</f>
        <v>0.96899999999999997</v>
      </c>
      <c r="AF973" s="157">
        <f>IF('1a-Electricity'!$P$78="no","",ROUND(AD973,4))</f>
        <v>0.96899999999999997</v>
      </c>
      <c r="AG973" s="157">
        <f>IF('1a-Electricity'!$P$79="no","",ROUND(AD973,4))</f>
        <v>0.96899999999999997</v>
      </c>
      <c r="BL973" s="157">
        <f t="shared" si="42"/>
        <v>0.96800000000000075</v>
      </c>
      <c r="BM973" s="157">
        <f>IF('1b-NaturalGas'!$P$87="no","",ROUND(BL973,4))</f>
        <v>0.96799999999999997</v>
      </c>
      <c r="BN973" s="157">
        <f>IF('1b-NaturalGas'!$P$88="no","",ROUND(BL973,4))</f>
        <v>0.96799999999999997</v>
      </c>
      <c r="BO973" s="157">
        <f>IF('1b-NaturalGas'!$P$89="no","",ROUND(BL973,4))</f>
        <v>0.96799999999999997</v>
      </c>
      <c r="BP973" s="157">
        <f>IF('1b-NaturalGas'!$P$90="no","not applicable (based on previous answers)",ROUND(BL973,4))</f>
        <v>0.96799999999999997</v>
      </c>
      <c r="BQ973" s="157">
        <f>IF('1b-NaturalGas'!$P$91="no","not applicable (based on previous answers)",ROUND(BL973,4))</f>
        <v>0.96799999999999997</v>
      </c>
    </row>
    <row r="974" spans="30:69" x14ac:dyDescent="0.25">
      <c r="AD974" s="157">
        <f t="shared" si="41"/>
        <v>0.97000000000000075</v>
      </c>
      <c r="AE974" s="157">
        <f>IF('1a-Electricity'!$P$77="no","",ROUND(AD974,4))</f>
        <v>0.97</v>
      </c>
      <c r="AF974" s="157">
        <f>IF('1a-Electricity'!$P$78="no","",ROUND(AD974,4))</f>
        <v>0.97</v>
      </c>
      <c r="AG974" s="157">
        <f>IF('1a-Electricity'!$P$79="no","",ROUND(AD974,4))</f>
        <v>0.97</v>
      </c>
      <c r="BL974" s="157">
        <f t="shared" si="42"/>
        <v>0.96900000000000075</v>
      </c>
      <c r="BM974" s="157">
        <f>IF('1b-NaturalGas'!$P$87="no","",ROUND(BL974,4))</f>
        <v>0.96899999999999997</v>
      </c>
      <c r="BN974" s="157">
        <f>IF('1b-NaturalGas'!$P$88="no","",ROUND(BL974,4))</f>
        <v>0.96899999999999997</v>
      </c>
      <c r="BO974" s="157">
        <f>IF('1b-NaturalGas'!$P$89="no","",ROUND(BL974,4))</f>
        <v>0.96899999999999997</v>
      </c>
      <c r="BP974" s="157">
        <f>IF('1b-NaturalGas'!$P$90="no","not applicable (based on previous answers)",ROUND(BL974,4))</f>
        <v>0.96899999999999997</v>
      </c>
      <c r="BQ974" s="157">
        <f>IF('1b-NaturalGas'!$P$91="no","not applicable (based on previous answers)",ROUND(BL974,4))</f>
        <v>0.96899999999999997</v>
      </c>
    </row>
    <row r="975" spans="30:69" x14ac:dyDescent="0.25">
      <c r="AD975" s="157">
        <f t="shared" si="41"/>
        <v>0.97100000000000075</v>
      </c>
      <c r="AE975" s="157">
        <f>IF('1a-Electricity'!$P$77="no","",ROUND(AD975,4))</f>
        <v>0.97099999999999997</v>
      </c>
      <c r="AF975" s="157">
        <f>IF('1a-Electricity'!$P$78="no","",ROUND(AD975,4))</f>
        <v>0.97099999999999997</v>
      </c>
      <c r="AG975" s="157">
        <f>IF('1a-Electricity'!$P$79="no","",ROUND(AD975,4))</f>
        <v>0.97099999999999997</v>
      </c>
      <c r="BL975" s="157">
        <f t="shared" si="42"/>
        <v>0.97000000000000075</v>
      </c>
      <c r="BM975" s="157">
        <f>IF('1b-NaturalGas'!$P$87="no","",ROUND(BL975,4))</f>
        <v>0.97</v>
      </c>
      <c r="BN975" s="157">
        <f>IF('1b-NaturalGas'!$P$88="no","",ROUND(BL975,4))</f>
        <v>0.97</v>
      </c>
      <c r="BO975" s="157">
        <f>IF('1b-NaturalGas'!$P$89="no","",ROUND(BL975,4))</f>
        <v>0.97</v>
      </c>
      <c r="BP975" s="157">
        <f>IF('1b-NaturalGas'!$P$90="no","not applicable (based on previous answers)",ROUND(BL975,4))</f>
        <v>0.97</v>
      </c>
      <c r="BQ975" s="157">
        <f>IF('1b-NaturalGas'!$P$91="no","not applicable (based on previous answers)",ROUND(BL975,4))</f>
        <v>0.97</v>
      </c>
    </row>
    <row r="976" spans="30:69" x14ac:dyDescent="0.25">
      <c r="AD976" s="157">
        <f t="shared" si="41"/>
        <v>0.97200000000000075</v>
      </c>
      <c r="AE976" s="157">
        <f>IF('1a-Electricity'!$P$77="no","",ROUND(AD976,4))</f>
        <v>0.97199999999999998</v>
      </c>
      <c r="AF976" s="157">
        <f>IF('1a-Electricity'!$P$78="no","",ROUND(AD976,4))</f>
        <v>0.97199999999999998</v>
      </c>
      <c r="AG976" s="157">
        <f>IF('1a-Electricity'!$P$79="no","",ROUND(AD976,4))</f>
        <v>0.97199999999999998</v>
      </c>
      <c r="BL976" s="157">
        <f t="shared" si="42"/>
        <v>0.97100000000000075</v>
      </c>
      <c r="BM976" s="157">
        <f>IF('1b-NaturalGas'!$P$87="no","",ROUND(BL976,4))</f>
        <v>0.97099999999999997</v>
      </c>
      <c r="BN976" s="157">
        <f>IF('1b-NaturalGas'!$P$88="no","",ROUND(BL976,4))</f>
        <v>0.97099999999999997</v>
      </c>
      <c r="BO976" s="157">
        <f>IF('1b-NaturalGas'!$P$89="no","",ROUND(BL976,4))</f>
        <v>0.97099999999999997</v>
      </c>
      <c r="BP976" s="157">
        <f>IF('1b-NaturalGas'!$P$90="no","not applicable (based on previous answers)",ROUND(BL976,4))</f>
        <v>0.97099999999999997</v>
      </c>
      <c r="BQ976" s="157">
        <f>IF('1b-NaturalGas'!$P$91="no","not applicable (based on previous answers)",ROUND(BL976,4))</f>
        <v>0.97099999999999997</v>
      </c>
    </row>
    <row r="977" spans="30:69" x14ac:dyDescent="0.25">
      <c r="AD977" s="157">
        <f t="shared" si="41"/>
        <v>0.97300000000000075</v>
      </c>
      <c r="AE977" s="157">
        <f>IF('1a-Electricity'!$P$77="no","",ROUND(AD977,4))</f>
        <v>0.97299999999999998</v>
      </c>
      <c r="AF977" s="157">
        <f>IF('1a-Electricity'!$P$78="no","",ROUND(AD977,4))</f>
        <v>0.97299999999999998</v>
      </c>
      <c r="AG977" s="157">
        <f>IF('1a-Electricity'!$P$79="no","",ROUND(AD977,4))</f>
        <v>0.97299999999999998</v>
      </c>
      <c r="BL977" s="157">
        <f t="shared" si="42"/>
        <v>0.97200000000000075</v>
      </c>
      <c r="BM977" s="157">
        <f>IF('1b-NaturalGas'!$P$87="no","",ROUND(BL977,4))</f>
        <v>0.97199999999999998</v>
      </c>
      <c r="BN977" s="157">
        <f>IF('1b-NaturalGas'!$P$88="no","",ROUND(BL977,4))</f>
        <v>0.97199999999999998</v>
      </c>
      <c r="BO977" s="157">
        <f>IF('1b-NaturalGas'!$P$89="no","",ROUND(BL977,4))</f>
        <v>0.97199999999999998</v>
      </c>
      <c r="BP977" s="157">
        <f>IF('1b-NaturalGas'!$P$90="no","not applicable (based on previous answers)",ROUND(BL977,4))</f>
        <v>0.97199999999999998</v>
      </c>
      <c r="BQ977" s="157">
        <f>IF('1b-NaturalGas'!$P$91="no","not applicable (based on previous answers)",ROUND(BL977,4))</f>
        <v>0.97199999999999998</v>
      </c>
    </row>
    <row r="978" spans="30:69" x14ac:dyDescent="0.25">
      <c r="AD978" s="157">
        <f t="shared" si="41"/>
        <v>0.97400000000000075</v>
      </c>
      <c r="AE978" s="157">
        <f>IF('1a-Electricity'!$P$77="no","",ROUND(AD978,4))</f>
        <v>0.97399999999999998</v>
      </c>
      <c r="AF978" s="157">
        <f>IF('1a-Electricity'!$P$78="no","",ROUND(AD978,4))</f>
        <v>0.97399999999999998</v>
      </c>
      <c r="AG978" s="157">
        <f>IF('1a-Electricity'!$P$79="no","",ROUND(AD978,4))</f>
        <v>0.97399999999999998</v>
      </c>
      <c r="BL978" s="157">
        <f t="shared" si="42"/>
        <v>0.97300000000000075</v>
      </c>
      <c r="BM978" s="157">
        <f>IF('1b-NaturalGas'!$P$87="no","",ROUND(BL978,4))</f>
        <v>0.97299999999999998</v>
      </c>
      <c r="BN978" s="157">
        <f>IF('1b-NaturalGas'!$P$88="no","",ROUND(BL978,4))</f>
        <v>0.97299999999999998</v>
      </c>
      <c r="BO978" s="157">
        <f>IF('1b-NaturalGas'!$P$89="no","",ROUND(BL978,4))</f>
        <v>0.97299999999999998</v>
      </c>
      <c r="BP978" s="157">
        <f>IF('1b-NaturalGas'!$P$90="no","not applicable (based on previous answers)",ROUND(BL978,4))</f>
        <v>0.97299999999999998</v>
      </c>
      <c r="BQ978" s="157">
        <f>IF('1b-NaturalGas'!$P$91="no","not applicable (based on previous answers)",ROUND(BL978,4))</f>
        <v>0.97299999999999998</v>
      </c>
    </row>
    <row r="979" spans="30:69" x14ac:dyDescent="0.25">
      <c r="AD979" s="157">
        <f t="shared" si="41"/>
        <v>0.97500000000000075</v>
      </c>
      <c r="AE979" s="157">
        <f>IF('1a-Electricity'!$P$77="no","",ROUND(AD979,4))</f>
        <v>0.97499999999999998</v>
      </c>
      <c r="AF979" s="157">
        <f>IF('1a-Electricity'!$P$78="no","",ROUND(AD979,4))</f>
        <v>0.97499999999999998</v>
      </c>
      <c r="AG979" s="157">
        <f>IF('1a-Electricity'!$P$79="no","",ROUND(AD979,4))</f>
        <v>0.97499999999999998</v>
      </c>
      <c r="BL979" s="157">
        <f t="shared" si="42"/>
        <v>0.97400000000000075</v>
      </c>
      <c r="BM979" s="157">
        <f>IF('1b-NaturalGas'!$P$87="no","",ROUND(BL979,4))</f>
        <v>0.97399999999999998</v>
      </c>
      <c r="BN979" s="157">
        <f>IF('1b-NaturalGas'!$P$88="no","",ROUND(BL979,4))</f>
        <v>0.97399999999999998</v>
      </c>
      <c r="BO979" s="157">
        <f>IF('1b-NaturalGas'!$P$89="no","",ROUND(BL979,4))</f>
        <v>0.97399999999999998</v>
      </c>
      <c r="BP979" s="157">
        <f>IF('1b-NaturalGas'!$P$90="no","not applicable (based on previous answers)",ROUND(BL979,4))</f>
        <v>0.97399999999999998</v>
      </c>
      <c r="BQ979" s="157">
        <f>IF('1b-NaturalGas'!$P$91="no","not applicable (based on previous answers)",ROUND(BL979,4))</f>
        <v>0.97399999999999998</v>
      </c>
    </row>
    <row r="980" spans="30:69" x14ac:dyDescent="0.25">
      <c r="AD980" s="157">
        <f t="shared" si="41"/>
        <v>0.97600000000000076</v>
      </c>
      <c r="AE980" s="157">
        <f>IF('1a-Electricity'!$P$77="no","",ROUND(AD980,4))</f>
        <v>0.97599999999999998</v>
      </c>
      <c r="AF980" s="157">
        <f>IF('1a-Electricity'!$P$78="no","",ROUND(AD980,4))</f>
        <v>0.97599999999999998</v>
      </c>
      <c r="AG980" s="157">
        <f>IF('1a-Electricity'!$P$79="no","",ROUND(AD980,4))</f>
        <v>0.97599999999999998</v>
      </c>
      <c r="BL980" s="157">
        <f t="shared" si="42"/>
        <v>0.97500000000000075</v>
      </c>
      <c r="BM980" s="157">
        <f>IF('1b-NaturalGas'!$P$87="no","",ROUND(BL980,4))</f>
        <v>0.97499999999999998</v>
      </c>
      <c r="BN980" s="157">
        <f>IF('1b-NaturalGas'!$P$88="no","",ROUND(BL980,4))</f>
        <v>0.97499999999999998</v>
      </c>
      <c r="BO980" s="157">
        <f>IF('1b-NaturalGas'!$P$89="no","",ROUND(BL980,4))</f>
        <v>0.97499999999999998</v>
      </c>
      <c r="BP980" s="157">
        <f>IF('1b-NaturalGas'!$P$90="no","not applicable (based on previous answers)",ROUND(BL980,4))</f>
        <v>0.97499999999999998</v>
      </c>
      <c r="BQ980" s="157">
        <f>IF('1b-NaturalGas'!$P$91="no","not applicable (based on previous answers)",ROUND(BL980,4))</f>
        <v>0.97499999999999998</v>
      </c>
    </row>
    <row r="981" spans="30:69" x14ac:dyDescent="0.25">
      <c r="AD981" s="157">
        <f t="shared" si="41"/>
        <v>0.97700000000000076</v>
      </c>
      <c r="AE981" s="157">
        <f>IF('1a-Electricity'!$P$77="no","",ROUND(AD981,4))</f>
        <v>0.97699999999999998</v>
      </c>
      <c r="AF981" s="157">
        <f>IF('1a-Electricity'!$P$78="no","",ROUND(AD981,4))</f>
        <v>0.97699999999999998</v>
      </c>
      <c r="AG981" s="157">
        <f>IF('1a-Electricity'!$P$79="no","",ROUND(AD981,4))</f>
        <v>0.97699999999999998</v>
      </c>
      <c r="BL981" s="157">
        <f t="shared" si="42"/>
        <v>0.97600000000000076</v>
      </c>
      <c r="BM981" s="157">
        <f>IF('1b-NaturalGas'!$P$87="no","",ROUND(BL981,4))</f>
        <v>0.97599999999999998</v>
      </c>
      <c r="BN981" s="157">
        <f>IF('1b-NaturalGas'!$P$88="no","",ROUND(BL981,4))</f>
        <v>0.97599999999999998</v>
      </c>
      <c r="BO981" s="157">
        <f>IF('1b-NaturalGas'!$P$89="no","",ROUND(BL981,4))</f>
        <v>0.97599999999999998</v>
      </c>
      <c r="BP981" s="157">
        <f>IF('1b-NaturalGas'!$P$90="no","not applicable (based on previous answers)",ROUND(BL981,4))</f>
        <v>0.97599999999999998</v>
      </c>
      <c r="BQ981" s="157">
        <f>IF('1b-NaturalGas'!$P$91="no","not applicable (based on previous answers)",ROUND(BL981,4))</f>
        <v>0.97599999999999998</v>
      </c>
    </row>
    <row r="982" spans="30:69" x14ac:dyDescent="0.25">
      <c r="AD982" s="157">
        <f t="shared" si="41"/>
        <v>0.97800000000000076</v>
      </c>
      <c r="AE982" s="157">
        <f>IF('1a-Electricity'!$P$77="no","",ROUND(AD982,4))</f>
        <v>0.97799999999999998</v>
      </c>
      <c r="AF982" s="157">
        <f>IF('1a-Electricity'!$P$78="no","",ROUND(AD982,4))</f>
        <v>0.97799999999999998</v>
      </c>
      <c r="AG982" s="157">
        <f>IF('1a-Electricity'!$P$79="no","",ROUND(AD982,4))</f>
        <v>0.97799999999999998</v>
      </c>
      <c r="BL982" s="157">
        <f t="shared" si="42"/>
        <v>0.97700000000000076</v>
      </c>
      <c r="BM982" s="157">
        <f>IF('1b-NaturalGas'!$P$87="no","",ROUND(BL982,4))</f>
        <v>0.97699999999999998</v>
      </c>
      <c r="BN982" s="157">
        <f>IF('1b-NaturalGas'!$P$88="no","",ROUND(BL982,4))</f>
        <v>0.97699999999999998</v>
      </c>
      <c r="BO982" s="157">
        <f>IF('1b-NaturalGas'!$P$89="no","",ROUND(BL982,4))</f>
        <v>0.97699999999999998</v>
      </c>
      <c r="BP982" s="157">
        <f>IF('1b-NaturalGas'!$P$90="no","not applicable (based on previous answers)",ROUND(BL982,4))</f>
        <v>0.97699999999999998</v>
      </c>
      <c r="BQ982" s="157">
        <f>IF('1b-NaturalGas'!$P$91="no","not applicable (based on previous answers)",ROUND(BL982,4))</f>
        <v>0.97699999999999998</v>
      </c>
    </row>
    <row r="983" spans="30:69" x14ac:dyDescent="0.25">
      <c r="AD983" s="157">
        <f t="shared" si="41"/>
        <v>0.97900000000000076</v>
      </c>
      <c r="AE983" s="157">
        <f>IF('1a-Electricity'!$P$77="no","",ROUND(AD983,4))</f>
        <v>0.97899999999999998</v>
      </c>
      <c r="AF983" s="157">
        <f>IF('1a-Electricity'!$P$78="no","",ROUND(AD983,4))</f>
        <v>0.97899999999999998</v>
      </c>
      <c r="AG983" s="157">
        <f>IF('1a-Electricity'!$P$79="no","",ROUND(AD983,4))</f>
        <v>0.97899999999999998</v>
      </c>
      <c r="BL983" s="157">
        <f t="shared" si="42"/>
        <v>0.97800000000000076</v>
      </c>
      <c r="BM983" s="157">
        <f>IF('1b-NaturalGas'!$P$87="no","",ROUND(BL983,4))</f>
        <v>0.97799999999999998</v>
      </c>
      <c r="BN983" s="157">
        <f>IF('1b-NaturalGas'!$P$88="no","",ROUND(BL983,4))</f>
        <v>0.97799999999999998</v>
      </c>
      <c r="BO983" s="157">
        <f>IF('1b-NaturalGas'!$P$89="no","",ROUND(BL983,4))</f>
        <v>0.97799999999999998</v>
      </c>
      <c r="BP983" s="157">
        <f>IF('1b-NaturalGas'!$P$90="no","not applicable (based on previous answers)",ROUND(BL983,4))</f>
        <v>0.97799999999999998</v>
      </c>
      <c r="BQ983" s="157">
        <f>IF('1b-NaturalGas'!$P$91="no","not applicable (based on previous answers)",ROUND(BL983,4))</f>
        <v>0.97799999999999998</v>
      </c>
    </row>
    <row r="984" spans="30:69" x14ac:dyDescent="0.25">
      <c r="AD984" s="157">
        <f t="shared" si="41"/>
        <v>0.98000000000000076</v>
      </c>
      <c r="AE984" s="157">
        <f>IF('1a-Electricity'!$P$77="no","",ROUND(AD984,4))</f>
        <v>0.98</v>
      </c>
      <c r="AF984" s="157">
        <f>IF('1a-Electricity'!$P$78="no","",ROUND(AD984,4))</f>
        <v>0.98</v>
      </c>
      <c r="AG984" s="157">
        <f>IF('1a-Electricity'!$P$79="no","",ROUND(AD984,4))</f>
        <v>0.98</v>
      </c>
      <c r="BL984" s="157">
        <f t="shared" si="42"/>
        <v>0.97900000000000076</v>
      </c>
      <c r="BM984" s="157">
        <f>IF('1b-NaturalGas'!$P$87="no","",ROUND(BL984,4))</f>
        <v>0.97899999999999998</v>
      </c>
      <c r="BN984" s="157">
        <f>IF('1b-NaturalGas'!$P$88="no","",ROUND(BL984,4))</f>
        <v>0.97899999999999998</v>
      </c>
      <c r="BO984" s="157">
        <f>IF('1b-NaturalGas'!$P$89="no","",ROUND(BL984,4))</f>
        <v>0.97899999999999998</v>
      </c>
      <c r="BP984" s="157">
        <f>IF('1b-NaturalGas'!$P$90="no","not applicable (based on previous answers)",ROUND(BL984,4))</f>
        <v>0.97899999999999998</v>
      </c>
      <c r="BQ984" s="157">
        <f>IF('1b-NaturalGas'!$P$91="no","not applicable (based on previous answers)",ROUND(BL984,4))</f>
        <v>0.97899999999999998</v>
      </c>
    </row>
    <row r="985" spans="30:69" x14ac:dyDescent="0.25">
      <c r="AD985" s="157">
        <f t="shared" si="41"/>
        <v>0.98100000000000076</v>
      </c>
      <c r="AE985" s="157">
        <f>IF('1a-Electricity'!$P$77="no","",ROUND(AD985,4))</f>
        <v>0.98099999999999998</v>
      </c>
      <c r="AF985" s="157">
        <f>IF('1a-Electricity'!$P$78="no","",ROUND(AD985,4))</f>
        <v>0.98099999999999998</v>
      </c>
      <c r="AG985" s="157">
        <f>IF('1a-Electricity'!$P$79="no","",ROUND(AD985,4))</f>
        <v>0.98099999999999998</v>
      </c>
      <c r="BL985" s="157">
        <f t="shared" si="42"/>
        <v>0.98000000000000076</v>
      </c>
      <c r="BM985" s="157">
        <f>IF('1b-NaturalGas'!$P$87="no","",ROUND(BL985,4))</f>
        <v>0.98</v>
      </c>
      <c r="BN985" s="157">
        <f>IF('1b-NaturalGas'!$P$88="no","",ROUND(BL985,4))</f>
        <v>0.98</v>
      </c>
      <c r="BO985" s="157">
        <f>IF('1b-NaturalGas'!$P$89="no","",ROUND(BL985,4))</f>
        <v>0.98</v>
      </c>
      <c r="BP985" s="157">
        <f>IF('1b-NaturalGas'!$P$90="no","not applicable (based on previous answers)",ROUND(BL985,4))</f>
        <v>0.98</v>
      </c>
      <c r="BQ985" s="157">
        <f>IF('1b-NaturalGas'!$P$91="no","not applicable (based on previous answers)",ROUND(BL985,4))</f>
        <v>0.98</v>
      </c>
    </row>
    <row r="986" spans="30:69" x14ac:dyDescent="0.25">
      <c r="AD986" s="157">
        <f t="shared" si="41"/>
        <v>0.98200000000000076</v>
      </c>
      <c r="AE986" s="157">
        <f>IF('1a-Electricity'!$P$77="no","",ROUND(AD986,4))</f>
        <v>0.98199999999999998</v>
      </c>
      <c r="AF986" s="157">
        <f>IF('1a-Electricity'!$P$78="no","",ROUND(AD986,4))</f>
        <v>0.98199999999999998</v>
      </c>
      <c r="AG986" s="157">
        <f>IF('1a-Electricity'!$P$79="no","",ROUND(AD986,4))</f>
        <v>0.98199999999999998</v>
      </c>
      <c r="BL986" s="157">
        <f t="shared" si="42"/>
        <v>0.98100000000000076</v>
      </c>
      <c r="BM986" s="157">
        <f>IF('1b-NaturalGas'!$P$87="no","",ROUND(BL986,4))</f>
        <v>0.98099999999999998</v>
      </c>
      <c r="BN986" s="157">
        <f>IF('1b-NaturalGas'!$P$88="no","",ROUND(BL986,4))</f>
        <v>0.98099999999999998</v>
      </c>
      <c r="BO986" s="157">
        <f>IF('1b-NaturalGas'!$P$89="no","",ROUND(BL986,4))</f>
        <v>0.98099999999999998</v>
      </c>
      <c r="BP986" s="157">
        <f>IF('1b-NaturalGas'!$P$90="no","not applicable (based on previous answers)",ROUND(BL986,4))</f>
        <v>0.98099999999999998</v>
      </c>
      <c r="BQ986" s="157">
        <f>IF('1b-NaturalGas'!$P$91="no","not applicable (based on previous answers)",ROUND(BL986,4))</f>
        <v>0.98099999999999998</v>
      </c>
    </row>
    <row r="987" spans="30:69" x14ac:dyDescent="0.25">
      <c r="AD987" s="157">
        <f t="shared" si="41"/>
        <v>0.98300000000000076</v>
      </c>
      <c r="AE987" s="157">
        <f>IF('1a-Electricity'!$P$77="no","",ROUND(AD987,4))</f>
        <v>0.98299999999999998</v>
      </c>
      <c r="AF987" s="157">
        <f>IF('1a-Electricity'!$P$78="no","",ROUND(AD987,4))</f>
        <v>0.98299999999999998</v>
      </c>
      <c r="AG987" s="157">
        <f>IF('1a-Electricity'!$P$79="no","",ROUND(AD987,4))</f>
        <v>0.98299999999999998</v>
      </c>
      <c r="BL987" s="157">
        <f t="shared" si="42"/>
        <v>0.98200000000000076</v>
      </c>
      <c r="BM987" s="157">
        <f>IF('1b-NaturalGas'!$P$87="no","",ROUND(BL987,4))</f>
        <v>0.98199999999999998</v>
      </c>
      <c r="BN987" s="157">
        <f>IF('1b-NaturalGas'!$P$88="no","",ROUND(BL987,4))</f>
        <v>0.98199999999999998</v>
      </c>
      <c r="BO987" s="157">
        <f>IF('1b-NaturalGas'!$P$89="no","",ROUND(BL987,4))</f>
        <v>0.98199999999999998</v>
      </c>
      <c r="BP987" s="157">
        <f>IF('1b-NaturalGas'!$P$90="no","not applicable (based on previous answers)",ROUND(BL987,4))</f>
        <v>0.98199999999999998</v>
      </c>
      <c r="BQ987" s="157">
        <f>IF('1b-NaturalGas'!$P$91="no","not applicable (based on previous answers)",ROUND(BL987,4))</f>
        <v>0.98199999999999998</v>
      </c>
    </row>
    <row r="988" spans="30:69" x14ac:dyDescent="0.25">
      <c r="AD988" s="157">
        <f t="shared" si="41"/>
        <v>0.98400000000000076</v>
      </c>
      <c r="AE988" s="157">
        <f>IF('1a-Electricity'!$P$77="no","",ROUND(AD988,4))</f>
        <v>0.98399999999999999</v>
      </c>
      <c r="AF988" s="157">
        <f>IF('1a-Electricity'!$P$78="no","",ROUND(AD988,4))</f>
        <v>0.98399999999999999</v>
      </c>
      <c r="AG988" s="157">
        <f>IF('1a-Electricity'!$P$79="no","",ROUND(AD988,4))</f>
        <v>0.98399999999999999</v>
      </c>
      <c r="BL988" s="157">
        <f t="shared" si="42"/>
        <v>0.98300000000000076</v>
      </c>
      <c r="BM988" s="157">
        <f>IF('1b-NaturalGas'!$P$87="no","",ROUND(BL988,4))</f>
        <v>0.98299999999999998</v>
      </c>
      <c r="BN988" s="157">
        <f>IF('1b-NaturalGas'!$P$88="no","",ROUND(BL988,4))</f>
        <v>0.98299999999999998</v>
      </c>
      <c r="BO988" s="157">
        <f>IF('1b-NaturalGas'!$P$89="no","",ROUND(BL988,4))</f>
        <v>0.98299999999999998</v>
      </c>
      <c r="BP988" s="157">
        <f>IF('1b-NaturalGas'!$P$90="no","not applicable (based on previous answers)",ROUND(BL988,4))</f>
        <v>0.98299999999999998</v>
      </c>
      <c r="BQ988" s="157">
        <f>IF('1b-NaturalGas'!$P$91="no","not applicable (based on previous answers)",ROUND(BL988,4))</f>
        <v>0.98299999999999998</v>
      </c>
    </row>
    <row r="989" spans="30:69" x14ac:dyDescent="0.25">
      <c r="AD989" s="157">
        <f t="shared" si="41"/>
        <v>0.98500000000000076</v>
      </c>
      <c r="AE989" s="157">
        <f>IF('1a-Electricity'!$P$77="no","",ROUND(AD989,4))</f>
        <v>0.98499999999999999</v>
      </c>
      <c r="AF989" s="157">
        <f>IF('1a-Electricity'!$P$78="no","",ROUND(AD989,4))</f>
        <v>0.98499999999999999</v>
      </c>
      <c r="AG989" s="157">
        <f>IF('1a-Electricity'!$P$79="no","",ROUND(AD989,4))</f>
        <v>0.98499999999999999</v>
      </c>
      <c r="BL989" s="157">
        <f t="shared" si="42"/>
        <v>0.98400000000000076</v>
      </c>
      <c r="BM989" s="157">
        <f>IF('1b-NaturalGas'!$P$87="no","",ROUND(BL989,4))</f>
        <v>0.98399999999999999</v>
      </c>
      <c r="BN989" s="157">
        <f>IF('1b-NaturalGas'!$P$88="no","",ROUND(BL989,4))</f>
        <v>0.98399999999999999</v>
      </c>
      <c r="BO989" s="157">
        <f>IF('1b-NaturalGas'!$P$89="no","",ROUND(BL989,4))</f>
        <v>0.98399999999999999</v>
      </c>
      <c r="BP989" s="157">
        <f>IF('1b-NaturalGas'!$P$90="no","not applicable (based on previous answers)",ROUND(BL989,4))</f>
        <v>0.98399999999999999</v>
      </c>
      <c r="BQ989" s="157">
        <f>IF('1b-NaturalGas'!$P$91="no","not applicable (based on previous answers)",ROUND(BL989,4))</f>
        <v>0.98399999999999999</v>
      </c>
    </row>
    <row r="990" spans="30:69" x14ac:dyDescent="0.25">
      <c r="AD990" s="157">
        <f t="shared" si="41"/>
        <v>0.98600000000000076</v>
      </c>
      <c r="AE990" s="157">
        <f>IF('1a-Electricity'!$P$77="no","",ROUND(AD990,4))</f>
        <v>0.98599999999999999</v>
      </c>
      <c r="AF990" s="157">
        <f>IF('1a-Electricity'!$P$78="no","",ROUND(AD990,4))</f>
        <v>0.98599999999999999</v>
      </c>
      <c r="AG990" s="157">
        <f>IF('1a-Electricity'!$P$79="no","",ROUND(AD990,4))</f>
        <v>0.98599999999999999</v>
      </c>
      <c r="BL990" s="157">
        <f t="shared" si="42"/>
        <v>0.98500000000000076</v>
      </c>
      <c r="BM990" s="157">
        <f>IF('1b-NaturalGas'!$P$87="no","",ROUND(BL990,4))</f>
        <v>0.98499999999999999</v>
      </c>
      <c r="BN990" s="157">
        <f>IF('1b-NaturalGas'!$P$88="no","",ROUND(BL990,4))</f>
        <v>0.98499999999999999</v>
      </c>
      <c r="BO990" s="157">
        <f>IF('1b-NaturalGas'!$P$89="no","",ROUND(BL990,4))</f>
        <v>0.98499999999999999</v>
      </c>
      <c r="BP990" s="157">
        <f>IF('1b-NaturalGas'!$P$90="no","not applicable (based on previous answers)",ROUND(BL990,4))</f>
        <v>0.98499999999999999</v>
      </c>
      <c r="BQ990" s="157">
        <f>IF('1b-NaturalGas'!$P$91="no","not applicable (based on previous answers)",ROUND(BL990,4))</f>
        <v>0.98499999999999999</v>
      </c>
    </row>
    <row r="991" spans="30:69" x14ac:dyDescent="0.25">
      <c r="AD991" s="157">
        <f t="shared" si="41"/>
        <v>0.98700000000000077</v>
      </c>
      <c r="AE991" s="157">
        <f>IF('1a-Electricity'!$P$77="no","",ROUND(AD991,4))</f>
        <v>0.98699999999999999</v>
      </c>
      <c r="AF991" s="157">
        <f>IF('1a-Electricity'!$P$78="no","",ROUND(AD991,4))</f>
        <v>0.98699999999999999</v>
      </c>
      <c r="AG991" s="157">
        <f>IF('1a-Electricity'!$P$79="no","",ROUND(AD991,4))</f>
        <v>0.98699999999999999</v>
      </c>
      <c r="BL991" s="157">
        <f t="shared" si="42"/>
        <v>0.98600000000000076</v>
      </c>
      <c r="BM991" s="157">
        <f>IF('1b-NaturalGas'!$P$87="no","",ROUND(BL991,4))</f>
        <v>0.98599999999999999</v>
      </c>
      <c r="BN991" s="157">
        <f>IF('1b-NaturalGas'!$P$88="no","",ROUND(BL991,4))</f>
        <v>0.98599999999999999</v>
      </c>
      <c r="BO991" s="157">
        <f>IF('1b-NaturalGas'!$P$89="no","",ROUND(BL991,4))</f>
        <v>0.98599999999999999</v>
      </c>
      <c r="BP991" s="157">
        <f>IF('1b-NaturalGas'!$P$90="no","not applicable (based on previous answers)",ROUND(BL991,4))</f>
        <v>0.98599999999999999</v>
      </c>
      <c r="BQ991" s="157">
        <f>IF('1b-NaturalGas'!$P$91="no","not applicable (based on previous answers)",ROUND(BL991,4))</f>
        <v>0.98599999999999999</v>
      </c>
    </row>
    <row r="992" spans="30:69" x14ac:dyDescent="0.25">
      <c r="AD992" s="157">
        <f t="shared" si="41"/>
        <v>0.98800000000000077</v>
      </c>
      <c r="AE992" s="157">
        <f>IF('1a-Electricity'!$P$77="no","",ROUND(AD992,4))</f>
        <v>0.98799999999999999</v>
      </c>
      <c r="AF992" s="157">
        <f>IF('1a-Electricity'!$P$78="no","",ROUND(AD992,4))</f>
        <v>0.98799999999999999</v>
      </c>
      <c r="AG992" s="157">
        <f>IF('1a-Electricity'!$P$79="no","",ROUND(AD992,4))</f>
        <v>0.98799999999999999</v>
      </c>
      <c r="BL992" s="157">
        <f t="shared" si="42"/>
        <v>0.98700000000000077</v>
      </c>
      <c r="BM992" s="157">
        <f>IF('1b-NaturalGas'!$P$87="no","",ROUND(BL992,4))</f>
        <v>0.98699999999999999</v>
      </c>
      <c r="BN992" s="157">
        <f>IF('1b-NaturalGas'!$P$88="no","",ROUND(BL992,4))</f>
        <v>0.98699999999999999</v>
      </c>
      <c r="BO992" s="157">
        <f>IF('1b-NaturalGas'!$P$89="no","",ROUND(BL992,4))</f>
        <v>0.98699999999999999</v>
      </c>
      <c r="BP992" s="157">
        <f>IF('1b-NaturalGas'!$P$90="no","not applicable (based on previous answers)",ROUND(BL992,4))</f>
        <v>0.98699999999999999</v>
      </c>
      <c r="BQ992" s="157">
        <f>IF('1b-NaturalGas'!$P$91="no","not applicable (based on previous answers)",ROUND(BL992,4))</f>
        <v>0.98699999999999999</v>
      </c>
    </row>
    <row r="993" spans="30:69" x14ac:dyDescent="0.25">
      <c r="AD993" s="157">
        <f t="shared" si="41"/>
        <v>0.98900000000000077</v>
      </c>
      <c r="AE993" s="157">
        <f>IF('1a-Electricity'!$P$77="no","",ROUND(AD993,4))</f>
        <v>0.98899999999999999</v>
      </c>
      <c r="AF993" s="157">
        <f>IF('1a-Electricity'!$P$78="no","",ROUND(AD993,4))</f>
        <v>0.98899999999999999</v>
      </c>
      <c r="AG993" s="157">
        <f>IF('1a-Electricity'!$P$79="no","",ROUND(AD993,4))</f>
        <v>0.98899999999999999</v>
      </c>
      <c r="BL993" s="157">
        <f t="shared" si="42"/>
        <v>0.98800000000000077</v>
      </c>
      <c r="BM993" s="157">
        <f>IF('1b-NaturalGas'!$P$87="no","",ROUND(BL993,4))</f>
        <v>0.98799999999999999</v>
      </c>
      <c r="BN993" s="157">
        <f>IF('1b-NaturalGas'!$P$88="no","",ROUND(BL993,4))</f>
        <v>0.98799999999999999</v>
      </c>
      <c r="BO993" s="157">
        <f>IF('1b-NaturalGas'!$P$89="no","",ROUND(BL993,4))</f>
        <v>0.98799999999999999</v>
      </c>
      <c r="BP993" s="157">
        <f>IF('1b-NaturalGas'!$P$90="no","not applicable (based on previous answers)",ROUND(BL993,4))</f>
        <v>0.98799999999999999</v>
      </c>
      <c r="BQ993" s="157">
        <f>IF('1b-NaturalGas'!$P$91="no","not applicable (based on previous answers)",ROUND(BL993,4))</f>
        <v>0.98799999999999999</v>
      </c>
    </row>
    <row r="994" spans="30:69" x14ac:dyDescent="0.25">
      <c r="AD994" s="157">
        <f t="shared" si="41"/>
        <v>0.99000000000000077</v>
      </c>
      <c r="AE994" s="157">
        <f>IF('1a-Electricity'!$P$77="no","",ROUND(AD994,4))</f>
        <v>0.99</v>
      </c>
      <c r="AF994" s="157">
        <f>IF('1a-Electricity'!$P$78="no","",ROUND(AD994,4))</f>
        <v>0.99</v>
      </c>
      <c r="AG994" s="157">
        <f>IF('1a-Electricity'!$P$79="no","",ROUND(AD994,4))</f>
        <v>0.99</v>
      </c>
      <c r="BL994" s="157">
        <f t="shared" si="42"/>
        <v>0.98900000000000077</v>
      </c>
      <c r="BM994" s="157">
        <f>IF('1b-NaturalGas'!$P$87="no","",ROUND(BL994,4))</f>
        <v>0.98899999999999999</v>
      </c>
      <c r="BN994" s="157">
        <f>IF('1b-NaturalGas'!$P$88="no","",ROUND(BL994,4))</f>
        <v>0.98899999999999999</v>
      </c>
      <c r="BO994" s="157">
        <f>IF('1b-NaturalGas'!$P$89="no","",ROUND(BL994,4))</f>
        <v>0.98899999999999999</v>
      </c>
      <c r="BP994" s="157">
        <f>IF('1b-NaturalGas'!$P$90="no","not applicable (based on previous answers)",ROUND(BL994,4))</f>
        <v>0.98899999999999999</v>
      </c>
      <c r="BQ994" s="157">
        <f>IF('1b-NaturalGas'!$P$91="no","not applicable (based on previous answers)",ROUND(BL994,4))</f>
        <v>0.98899999999999999</v>
      </c>
    </row>
    <row r="995" spans="30:69" x14ac:dyDescent="0.25">
      <c r="AD995" s="157">
        <f t="shared" si="41"/>
        <v>0.99100000000000077</v>
      </c>
      <c r="AE995" s="157">
        <f>IF('1a-Electricity'!$P$77="no","",ROUND(AD995,4))</f>
        <v>0.99099999999999999</v>
      </c>
      <c r="AF995" s="157">
        <f>IF('1a-Electricity'!$P$78="no","",ROUND(AD995,4))</f>
        <v>0.99099999999999999</v>
      </c>
      <c r="AG995" s="157">
        <f>IF('1a-Electricity'!$P$79="no","",ROUND(AD995,4))</f>
        <v>0.99099999999999999</v>
      </c>
      <c r="BL995" s="157">
        <f t="shared" si="42"/>
        <v>0.99000000000000077</v>
      </c>
      <c r="BM995" s="157">
        <f>IF('1b-NaturalGas'!$P$87="no","",ROUND(BL995,4))</f>
        <v>0.99</v>
      </c>
      <c r="BN995" s="157">
        <f>IF('1b-NaturalGas'!$P$88="no","",ROUND(BL995,4))</f>
        <v>0.99</v>
      </c>
      <c r="BO995" s="157">
        <f>IF('1b-NaturalGas'!$P$89="no","",ROUND(BL995,4))</f>
        <v>0.99</v>
      </c>
      <c r="BP995" s="157">
        <f>IF('1b-NaturalGas'!$P$90="no","not applicable (based on previous answers)",ROUND(BL995,4))</f>
        <v>0.99</v>
      </c>
      <c r="BQ995" s="157">
        <f>IF('1b-NaturalGas'!$P$91="no","not applicable (based on previous answers)",ROUND(BL995,4))</f>
        <v>0.99</v>
      </c>
    </row>
    <row r="996" spans="30:69" x14ac:dyDescent="0.25">
      <c r="AD996" s="157">
        <f t="shared" si="41"/>
        <v>0.99200000000000077</v>
      </c>
      <c r="AE996" s="157">
        <f>IF('1a-Electricity'!$P$77="no","",ROUND(AD996,4))</f>
        <v>0.99199999999999999</v>
      </c>
      <c r="AF996" s="157">
        <f>IF('1a-Electricity'!$P$78="no","",ROUND(AD996,4))</f>
        <v>0.99199999999999999</v>
      </c>
      <c r="AG996" s="157">
        <f>IF('1a-Electricity'!$P$79="no","",ROUND(AD996,4))</f>
        <v>0.99199999999999999</v>
      </c>
      <c r="BL996" s="157">
        <f t="shared" si="42"/>
        <v>0.99100000000000077</v>
      </c>
      <c r="BM996" s="157">
        <f>IF('1b-NaturalGas'!$P$87="no","",ROUND(BL996,4))</f>
        <v>0.99099999999999999</v>
      </c>
      <c r="BN996" s="157">
        <f>IF('1b-NaturalGas'!$P$88="no","",ROUND(BL996,4))</f>
        <v>0.99099999999999999</v>
      </c>
      <c r="BO996" s="157">
        <f>IF('1b-NaturalGas'!$P$89="no","",ROUND(BL996,4))</f>
        <v>0.99099999999999999</v>
      </c>
      <c r="BP996" s="157">
        <f>IF('1b-NaturalGas'!$P$90="no","not applicable (based on previous answers)",ROUND(BL996,4))</f>
        <v>0.99099999999999999</v>
      </c>
      <c r="BQ996" s="157">
        <f>IF('1b-NaturalGas'!$P$91="no","not applicable (based on previous answers)",ROUND(BL996,4))</f>
        <v>0.99099999999999999</v>
      </c>
    </row>
    <row r="997" spans="30:69" x14ac:dyDescent="0.25">
      <c r="AD997" s="157">
        <f t="shared" si="41"/>
        <v>0.99300000000000077</v>
      </c>
      <c r="AE997" s="157">
        <f>IF('1a-Electricity'!$P$77="no","",ROUND(AD997,4))</f>
        <v>0.99299999999999999</v>
      </c>
      <c r="AF997" s="157">
        <f>IF('1a-Electricity'!$P$78="no","",ROUND(AD997,4))</f>
        <v>0.99299999999999999</v>
      </c>
      <c r="AG997" s="157">
        <f>IF('1a-Electricity'!$P$79="no","",ROUND(AD997,4))</f>
        <v>0.99299999999999999</v>
      </c>
      <c r="BL997" s="157">
        <f t="shared" si="42"/>
        <v>0.99200000000000077</v>
      </c>
      <c r="BM997" s="157">
        <f>IF('1b-NaturalGas'!$P$87="no","",ROUND(BL997,4))</f>
        <v>0.99199999999999999</v>
      </c>
      <c r="BN997" s="157">
        <f>IF('1b-NaturalGas'!$P$88="no","",ROUND(BL997,4))</f>
        <v>0.99199999999999999</v>
      </c>
      <c r="BO997" s="157">
        <f>IF('1b-NaturalGas'!$P$89="no","",ROUND(BL997,4))</f>
        <v>0.99199999999999999</v>
      </c>
      <c r="BP997" s="157">
        <f>IF('1b-NaturalGas'!$P$90="no","not applicable (based on previous answers)",ROUND(BL997,4))</f>
        <v>0.99199999999999999</v>
      </c>
      <c r="BQ997" s="157">
        <f>IF('1b-NaturalGas'!$P$91="no","not applicable (based on previous answers)",ROUND(BL997,4))</f>
        <v>0.99199999999999999</v>
      </c>
    </row>
    <row r="998" spans="30:69" x14ac:dyDescent="0.25">
      <c r="AD998" s="157">
        <f t="shared" si="41"/>
        <v>0.99400000000000077</v>
      </c>
      <c r="AE998" s="157">
        <f>IF('1a-Electricity'!$P$77="no","",ROUND(AD998,4))</f>
        <v>0.99399999999999999</v>
      </c>
      <c r="AF998" s="157">
        <f>IF('1a-Electricity'!$P$78="no","",ROUND(AD998,4))</f>
        <v>0.99399999999999999</v>
      </c>
      <c r="AG998" s="157">
        <f>IF('1a-Electricity'!$P$79="no","",ROUND(AD998,4))</f>
        <v>0.99399999999999999</v>
      </c>
      <c r="BL998" s="157">
        <f t="shared" si="42"/>
        <v>0.99300000000000077</v>
      </c>
      <c r="BM998" s="157">
        <f>IF('1b-NaturalGas'!$P$87="no","",ROUND(BL998,4))</f>
        <v>0.99299999999999999</v>
      </c>
      <c r="BN998" s="157">
        <f>IF('1b-NaturalGas'!$P$88="no","",ROUND(BL998,4))</f>
        <v>0.99299999999999999</v>
      </c>
      <c r="BO998" s="157">
        <f>IF('1b-NaturalGas'!$P$89="no","",ROUND(BL998,4))</f>
        <v>0.99299999999999999</v>
      </c>
      <c r="BP998" s="157">
        <f>IF('1b-NaturalGas'!$P$90="no","not applicable (based on previous answers)",ROUND(BL998,4))</f>
        <v>0.99299999999999999</v>
      </c>
      <c r="BQ998" s="157">
        <f>IF('1b-NaturalGas'!$P$91="no","not applicable (based on previous answers)",ROUND(BL998,4))</f>
        <v>0.99299999999999999</v>
      </c>
    </row>
    <row r="999" spans="30:69" x14ac:dyDescent="0.25">
      <c r="AD999" s="157">
        <f t="shared" si="41"/>
        <v>0.99500000000000077</v>
      </c>
      <c r="AE999" s="157">
        <f>IF('1a-Electricity'!$P$77="no","",ROUND(AD999,4))</f>
        <v>0.995</v>
      </c>
      <c r="AF999" s="157">
        <f>IF('1a-Electricity'!$P$78="no","",ROUND(AD999,4))</f>
        <v>0.995</v>
      </c>
      <c r="AG999" s="157">
        <f>IF('1a-Electricity'!$P$79="no","",ROUND(AD999,4))</f>
        <v>0.995</v>
      </c>
      <c r="BL999" s="157">
        <f t="shared" si="42"/>
        <v>0.99400000000000077</v>
      </c>
      <c r="BM999" s="157">
        <f>IF('1b-NaturalGas'!$P$87="no","",ROUND(BL999,4))</f>
        <v>0.99399999999999999</v>
      </c>
      <c r="BN999" s="157">
        <f>IF('1b-NaturalGas'!$P$88="no","",ROUND(BL999,4))</f>
        <v>0.99399999999999999</v>
      </c>
      <c r="BO999" s="157">
        <f>IF('1b-NaturalGas'!$P$89="no","",ROUND(BL999,4))</f>
        <v>0.99399999999999999</v>
      </c>
      <c r="BP999" s="157">
        <f>IF('1b-NaturalGas'!$P$90="no","not applicable (based on previous answers)",ROUND(BL999,4))</f>
        <v>0.99399999999999999</v>
      </c>
      <c r="BQ999" s="157">
        <f>IF('1b-NaturalGas'!$P$91="no","not applicable (based on previous answers)",ROUND(BL999,4))</f>
        <v>0.99399999999999999</v>
      </c>
    </row>
    <row r="1000" spans="30:69" x14ac:dyDescent="0.25">
      <c r="AD1000" s="157">
        <f t="shared" si="41"/>
        <v>0.99600000000000077</v>
      </c>
      <c r="AE1000" s="157">
        <f>IF('1a-Electricity'!$P$77="no","",ROUND(AD1000,4))</f>
        <v>0.996</v>
      </c>
      <c r="AF1000" s="157">
        <f>IF('1a-Electricity'!$P$78="no","",ROUND(AD1000,4))</f>
        <v>0.996</v>
      </c>
      <c r="AG1000" s="157">
        <f>IF('1a-Electricity'!$P$79="no","",ROUND(AD1000,4))</f>
        <v>0.996</v>
      </c>
      <c r="BL1000" s="157">
        <f t="shared" si="42"/>
        <v>0.99500000000000077</v>
      </c>
      <c r="BM1000" s="157">
        <f>IF('1b-NaturalGas'!$P$87="no","",ROUND(BL1000,4))</f>
        <v>0.995</v>
      </c>
      <c r="BN1000" s="157">
        <f>IF('1b-NaturalGas'!$P$88="no","",ROUND(BL1000,4))</f>
        <v>0.995</v>
      </c>
      <c r="BO1000" s="157">
        <f>IF('1b-NaturalGas'!$P$89="no","",ROUND(BL1000,4))</f>
        <v>0.995</v>
      </c>
      <c r="BP1000" s="157">
        <f>IF('1b-NaturalGas'!$P$90="no","not applicable (based on previous answers)",ROUND(BL1000,4))</f>
        <v>0.995</v>
      </c>
      <c r="BQ1000" s="157">
        <f>IF('1b-NaturalGas'!$P$91="no","not applicable (based on previous answers)",ROUND(BL1000,4))</f>
        <v>0.995</v>
      </c>
    </row>
    <row r="1001" spans="30:69" x14ac:dyDescent="0.25">
      <c r="AD1001" s="157">
        <f t="shared" si="41"/>
        <v>0.99700000000000077</v>
      </c>
      <c r="AE1001" s="157">
        <f>IF('1a-Electricity'!$P$77="no","",ROUND(AD1001,4))</f>
        <v>0.997</v>
      </c>
      <c r="AF1001" s="157">
        <f>IF('1a-Electricity'!$P$78="no","",ROUND(AD1001,4))</f>
        <v>0.997</v>
      </c>
      <c r="AG1001" s="157">
        <f>IF('1a-Electricity'!$P$79="no","",ROUND(AD1001,4))</f>
        <v>0.997</v>
      </c>
      <c r="BL1001" s="157">
        <f t="shared" si="42"/>
        <v>0.99600000000000077</v>
      </c>
      <c r="BM1001" s="157">
        <f>IF('1b-NaturalGas'!$P$87="no","",ROUND(BL1001,4))</f>
        <v>0.996</v>
      </c>
      <c r="BN1001" s="157">
        <f>IF('1b-NaturalGas'!$P$88="no","",ROUND(BL1001,4))</f>
        <v>0.996</v>
      </c>
      <c r="BO1001" s="157">
        <f>IF('1b-NaturalGas'!$P$89="no","",ROUND(BL1001,4))</f>
        <v>0.996</v>
      </c>
      <c r="BP1001" s="157">
        <f>IF('1b-NaturalGas'!$P$90="no","not applicable (based on previous answers)",ROUND(BL1001,4))</f>
        <v>0.996</v>
      </c>
      <c r="BQ1001" s="157">
        <f>IF('1b-NaturalGas'!$P$91="no","not applicable (based on previous answers)",ROUND(BL1001,4))</f>
        <v>0.996</v>
      </c>
    </row>
    <row r="1002" spans="30:69" x14ac:dyDescent="0.25">
      <c r="AD1002" s="157">
        <f t="shared" si="41"/>
        <v>0.99800000000000078</v>
      </c>
      <c r="AE1002" s="157">
        <f>IF('1a-Electricity'!$P$77="no","",ROUND(AD1002,4))</f>
        <v>0.998</v>
      </c>
      <c r="AF1002" s="157">
        <f>IF('1a-Electricity'!$P$78="no","",ROUND(AD1002,4))</f>
        <v>0.998</v>
      </c>
      <c r="AG1002" s="157">
        <f>IF('1a-Electricity'!$P$79="no","",ROUND(AD1002,4))</f>
        <v>0.998</v>
      </c>
      <c r="BL1002" s="157">
        <f t="shared" si="42"/>
        <v>0.99700000000000077</v>
      </c>
      <c r="BM1002" s="157">
        <f>IF('1b-NaturalGas'!$P$87="no","",ROUND(BL1002,4))</f>
        <v>0.997</v>
      </c>
      <c r="BN1002" s="157">
        <f>IF('1b-NaturalGas'!$P$88="no","",ROUND(BL1002,4))</f>
        <v>0.997</v>
      </c>
      <c r="BO1002" s="157">
        <f>IF('1b-NaturalGas'!$P$89="no","",ROUND(BL1002,4))</f>
        <v>0.997</v>
      </c>
      <c r="BP1002" s="157">
        <f>IF('1b-NaturalGas'!$P$90="no","not applicable (based on previous answers)",ROUND(BL1002,4))</f>
        <v>0.997</v>
      </c>
      <c r="BQ1002" s="157">
        <f>IF('1b-NaturalGas'!$P$91="no","not applicable (based on previous answers)",ROUND(BL1002,4))</f>
        <v>0.997</v>
      </c>
    </row>
    <row r="1003" spans="30:69" x14ac:dyDescent="0.25">
      <c r="AD1003" s="157">
        <f t="shared" si="41"/>
        <v>0.99900000000000078</v>
      </c>
      <c r="AE1003" s="157">
        <f>IF('1a-Electricity'!$P$77="no","",ROUND(AD1003,4))</f>
        <v>0.999</v>
      </c>
      <c r="AF1003" s="157">
        <f>IF('1a-Electricity'!$P$78="no","",ROUND(AD1003,4))</f>
        <v>0.999</v>
      </c>
      <c r="AG1003" s="157">
        <f>IF('1a-Electricity'!$P$79="no","",ROUND(AD1003,4))</f>
        <v>0.999</v>
      </c>
      <c r="BL1003" s="157">
        <f t="shared" si="42"/>
        <v>0.99800000000000078</v>
      </c>
      <c r="BM1003" s="157">
        <f>IF('1b-NaturalGas'!$P$87="no","",ROUND(BL1003,4))</f>
        <v>0.998</v>
      </c>
      <c r="BN1003" s="157">
        <f>IF('1b-NaturalGas'!$P$88="no","",ROUND(BL1003,4))</f>
        <v>0.998</v>
      </c>
      <c r="BO1003" s="157">
        <f>IF('1b-NaturalGas'!$P$89="no","",ROUND(BL1003,4))</f>
        <v>0.998</v>
      </c>
      <c r="BP1003" s="157">
        <f>IF('1b-NaturalGas'!$P$90="no","not applicable (based on previous answers)",ROUND(BL1003,4))</f>
        <v>0.998</v>
      </c>
      <c r="BQ1003" s="157">
        <f>IF('1b-NaturalGas'!$P$91="no","not applicable (based on previous answers)",ROUND(BL1003,4))</f>
        <v>0.998</v>
      </c>
    </row>
    <row r="1004" spans="30:69" x14ac:dyDescent="0.25">
      <c r="AD1004" s="157">
        <f t="shared" si="41"/>
        <v>1.0000000000000007</v>
      </c>
      <c r="AE1004" s="157">
        <f>IF('1a-Electricity'!$P$77="no","",ROUND(AD1004,4))</f>
        <v>1</v>
      </c>
      <c r="AF1004" s="157">
        <f>IF('1a-Electricity'!$P$78="no","",ROUND(AD1004,4))</f>
        <v>1</v>
      </c>
      <c r="AG1004" s="157">
        <f>IF('1a-Electricity'!$P$79="no","",ROUND(AD1004,4))</f>
        <v>1</v>
      </c>
      <c r="BL1004" s="157">
        <f t="shared" si="42"/>
        <v>0.99900000000000078</v>
      </c>
      <c r="BM1004" s="157">
        <f>IF('1b-NaturalGas'!$P$87="no","",ROUND(BL1004,4))</f>
        <v>0.999</v>
      </c>
      <c r="BN1004" s="157">
        <f>IF('1b-NaturalGas'!$P$88="no","",ROUND(BL1004,4))</f>
        <v>0.999</v>
      </c>
      <c r="BO1004" s="157">
        <f>IF('1b-NaturalGas'!$P$89="no","",ROUND(BL1004,4))</f>
        <v>0.999</v>
      </c>
      <c r="BP1004" s="157">
        <f>IF('1b-NaturalGas'!$P$90="no","not applicable (based on previous answers)",ROUND(BL1004,4))</f>
        <v>0.999</v>
      </c>
      <c r="BQ1004" s="157">
        <f>IF('1b-NaturalGas'!$P$91="no","not applicable (based on previous answers)",ROUND(BL1004,4))</f>
        <v>0.999</v>
      </c>
    </row>
    <row r="1005" spans="30:69" x14ac:dyDescent="0.25">
      <c r="BL1005" s="157">
        <f t="shared" si="42"/>
        <v>1.0000000000000007</v>
      </c>
      <c r="BM1005" s="157">
        <f>IF('1b-NaturalGas'!$P$87="no","",ROUND(BL1005,4))</f>
        <v>1</v>
      </c>
      <c r="BN1005" s="157">
        <f>IF('1b-NaturalGas'!$P$88="no","",ROUND(BL1005,4))</f>
        <v>1</v>
      </c>
      <c r="BO1005" s="157">
        <f>IF('1b-NaturalGas'!$P$89="no","",ROUND(BL1005,4))</f>
        <v>1</v>
      </c>
      <c r="BP1005" s="157">
        <f>IF('1b-NaturalGas'!$P$90="no","not applicable (based on previous answers)",ROUND(BL1005,4))</f>
        <v>1</v>
      </c>
      <c r="BQ1005" s="157">
        <f>IF('1b-NaturalGas'!$P$91="no","not applicable (based on previous answers)",ROUND(BL1005,4))</f>
        <v>1</v>
      </c>
    </row>
    <row r="1008" spans="30:69" x14ac:dyDescent="0.25">
      <c r="AE1008" s="1">
        <f>IF(LEFT(AE1010,14)="not applicable",1,COUNT(AE1010:AE2010))</f>
        <v>1001</v>
      </c>
      <c r="AF1008" s="1">
        <f>IF(LEFT(AF1010,14)="not applicable",1,COUNT(AF1010:AF2010))</f>
        <v>1001</v>
      </c>
      <c r="AG1008" s="1">
        <f>IF(LEFT(AG1010,14)="not applicable",1,COUNT(AG1010:AG2010))</f>
        <v>1001</v>
      </c>
    </row>
    <row r="1009" spans="30:69" x14ac:dyDescent="0.25">
      <c r="AD1009" s="1" t="s">
        <v>390</v>
      </c>
      <c r="AE1009" s="133" t="s">
        <v>388</v>
      </c>
      <c r="AF1009" s="137" t="s">
        <v>389</v>
      </c>
      <c r="AG1009" s="137" t="s">
        <v>419</v>
      </c>
      <c r="BM1009" s="1">
        <f>IF(LEFT(BM1011,14)="not applicable",1,COUNT(BM1011:BM2011))</f>
        <v>1001</v>
      </c>
      <c r="BN1009" s="1">
        <f>IF(LEFT(BN1011,14)="not applicable",1,COUNT(BN1011:BN2011))</f>
        <v>1001</v>
      </c>
      <c r="BO1009" s="1">
        <f>IF(LEFT(BO1011,14)="not applicable",1,COUNT(BO1011:BO2011))</f>
        <v>1001</v>
      </c>
      <c r="BP1009" s="1">
        <f>IF(LEFT(BP1011,14)="not applicable",1,COUNT(BP1011:BP2011))</f>
        <v>1001</v>
      </c>
      <c r="BQ1009" s="1">
        <f>IF(LEFT(BQ1011,14)="not applicable",1,COUNT(BQ1011:BQ2011))</f>
        <v>1001</v>
      </c>
    </row>
    <row r="1010" spans="30:69" x14ac:dyDescent="0.25">
      <c r="AD1010" s="157">
        <v>0</v>
      </c>
      <c r="AE1010" s="157">
        <f>IF('1a-Electricity'!$AB$77="no","not applicable (based on previous answers)",ROUND(AD1010,4))</f>
        <v>0</v>
      </c>
      <c r="AF1010" s="157">
        <f>IF('1a-Electricity'!$AB$78="no","not applicable (based on previous answers)",ROUND(AD1010,4))</f>
        <v>0</v>
      </c>
      <c r="AG1010" s="157">
        <f>IF('1a-Electricity'!$AB$79="no","not applicable (based on previous answers)",ROUND(AD1010,4))</f>
        <v>0</v>
      </c>
      <c r="BL1010" s="1" t="s">
        <v>506</v>
      </c>
      <c r="BM1010" s="133" t="s">
        <v>507</v>
      </c>
      <c r="BN1010" s="137" t="s">
        <v>508</v>
      </c>
      <c r="BO1010" s="137" t="s">
        <v>510</v>
      </c>
      <c r="BP1010" s="137" t="s">
        <v>511</v>
      </c>
      <c r="BQ1010" s="137" t="s">
        <v>509</v>
      </c>
    </row>
    <row r="1011" spans="30:69" x14ac:dyDescent="0.25">
      <c r="AD1011" s="157">
        <f>AD1010+0.001</f>
        <v>1E-3</v>
      </c>
      <c r="AE1011" s="157">
        <f>IF('1a-Electricity'!$AB$77="no","",ROUND(AD1011,4))</f>
        <v>1E-3</v>
      </c>
      <c r="AF1011" s="157">
        <f>IF('1a-Electricity'!$AB$78="no","",ROUND(AD1011,4))</f>
        <v>1E-3</v>
      </c>
      <c r="AG1011" s="157">
        <f>IF('1a-Electricity'!$AB$79="no","",ROUND(AD1011,4))</f>
        <v>1E-3</v>
      </c>
      <c r="BL1011" s="157">
        <v>0</v>
      </c>
      <c r="BM1011" s="157">
        <f>IF('1b-NaturalGas'!$AB$87="no","not applicable (based on previous answers)",ROUND(BL1011,4))</f>
        <v>0</v>
      </c>
      <c r="BN1011" s="157">
        <f>IF('1b-NaturalGas'!$AB$88="no","not applicable (based on previous answers)",ROUND(BL1011,4))</f>
        <v>0</v>
      </c>
      <c r="BO1011" s="157">
        <f>IF('1b-NaturalGas'!$AB$89="no","not applicable (based on previous answers)",ROUND(BL1011,4))</f>
        <v>0</v>
      </c>
      <c r="BP1011" s="157">
        <f>IF('1b-NaturalGas'!$AB$90="no","not applicable (based on previous answers)",ROUND(BL1011,4))</f>
        <v>0</v>
      </c>
      <c r="BQ1011" s="157">
        <f>IF('1b-NaturalGas'!$AB$91="no","not applicable (based on previous answers)",ROUND(BL1011,4))</f>
        <v>0</v>
      </c>
    </row>
    <row r="1012" spans="30:69" x14ac:dyDescent="0.25">
      <c r="AD1012" s="157">
        <f t="shared" ref="AD1012:AD1065" si="43">AD1011+0.001</f>
        <v>2E-3</v>
      </c>
      <c r="AE1012" s="157">
        <f>IF('1a-Electricity'!$AB$77="no","",ROUND(AD1012,4))</f>
        <v>2E-3</v>
      </c>
      <c r="AF1012" s="157">
        <f>IF('1a-Electricity'!$AB$78="no","",ROUND(AD1012,4))</f>
        <v>2E-3</v>
      </c>
      <c r="AG1012" s="157">
        <f>IF('1a-Electricity'!$AB$79="no","",ROUND(AD1012,4))</f>
        <v>2E-3</v>
      </c>
      <c r="BL1012" s="157">
        <f>BL1011+0.001</f>
        <v>1E-3</v>
      </c>
      <c r="BM1012" s="157">
        <f>IF('1b-NaturalGas'!$AB$87="no","",ROUND(BL1012,4))</f>
        <v>1E-3</v>
      </c>
      <c r="BN1012" s="157">
        <f>IF('1b-NaturalGas'!$AB$88="no","",ROUND(BL1012,4))</f>
        <v>1E-3</v>
      </c>
      <c r="BO1012" s="157">
        <f>IF('1b-NaturalGas'!$AB$89="no","",ROUND(BL1012,4))</f>
        <v>1E-3</v>
      </c>
      <c r="BP1012" s="157">
        <f>IF('1b-NaturalGas'!$AB$90="no","not applicable (based on previous answers)",ROUND(BL1012,4))</f>
        <v>1E-3</v>
      </c>
      <c r="BQ1012" s="157">
        <f>IF('1b-NaturalGas'!$AB$91="no","not applicable (based on previous answers)",ROUND(BL1012,4))</f>
        <v>1E-3</v>
      </c>
    </row>
    <row r="1013" spans="30:69" x14ac:dyDescent="0.25">
      <c r="AD1013" s="157">
        <f>AD1012+0.001</f>
        <v>3.0000000000000001E-3</v>
      </c>
      <c r="AE1013" s="157">
        <f>IF('1a-Electricity'!$AB$77="no","",ROUND(AD1013,4))</f>
        <v>3.0000000000000001E-3</v>
      </c>
      <c r="AF1013" s="157">
        <f>IF('1a-Electricity'!$AB$78="no","",ROUND(AD1013,4))</f>
        <v>3.0000000000000001E-3</v>
      </c>
      <c r="AG1013" s="157">
        <f>IF('1a-Electricity'!$AB$79="no","",ROUND(AD1013,4))</f>
        <v>3.0000000000000001E-3</v>
      </c>
      <c r="BL1013" s="157">
        <f t="shared" ref="BL1013:BL1066" si="44">BL1012+0.001</f>
        <v>2E-3</v>
      </c>
      <c r="BM1013" s="157">
        <f>IF('1b-NaturalGas'!$AB$87="no","",ROUND(BL1013,4))</f>
        <v>2E-3</v>
      </c>
      <c r="BN1013" s="157">
        <f>IF('1b-NaturalGas'!$AB$88="no","",ROUND(BL1013,4))</f>
        <v>2E-3</v>
      </c>
      <c r="BO1013" s="157">
        <f>IF('1b-NaturalGas'!$AB$89="no","",ROUND(BL1013,4))</f>
        <v>2E-3</v>
      </c>
      <c r="BP1013" s="157">
        <f>IF('1b-NaturalGas'!$AB$90="no","not applicable (based on previous answers)",ROUND(BL1013,4))</f>
        <v>2E-3</v>
      </c>
      <c r="BQ1013" s="157">
        <f>IF('1b-NaturalGas'!$AB$91="no","not applicable (based on previous answers)",ROUND(BL1013,4))</f>
        <v>2E-3</v>
      </c>
    </row>
    <row r="1014" spans="30:69" x14ac:dyDescent="0.25">
      <c r="AD1014" s="157">
        <f>AD1013+0.001</f>
        <v>4.0000000000000001E-3</v>
      </c>
      <c r="AE1014" s="157">
        <f>IF('1a-Electricity'!$AB$77="no","",ROUND(AD1014,4))</f>
        <v>4.0000000000000001E-3</v>
      </c>
      <c r="AF1014" s="157">
        <f>IF('1a-Electricity'!$AB$78="no","",ROUND(AD1014,4))</f>
        <v>4.0000000000000001E-3</v>
      </c>
      <c r="AG1014" s="157">
        <f>IF('1a-Electricity'!$AB$79="no","",ROUND(AD1014,4))</f>
        <v>4.0000000000000001E-3</v>
      </c>
      <c r="BL1014" s="157">
        <f>BL1013+0.001</f>
        <v>3.0000000000000001E-3</v>
      </c>
      <c r="BM1014" s="157">
        <f>IF('1b-NaturalGas'!$AB$87="no","",ROUND(BL1014,4))</f>
        <v>3.0000000000000001E-3</v>
      </c>
      <c r="BN1014" s="157">
        <f>IF('1b-NaturalGas'!$AB$88="no","",ROUND(BL1014,4))</f>
        <v>3.0000000000000001E-3</v>
      </c>
      <c r="BO1014" s="157">
        <f>IF('1b-NaturalGas'!$AB$89="no","",ROUND(BL1014,4))</f>
        <v>3.0000000000000001E-3</v>
      </c>
      <c r="BP1014" s="157">
        <f>IF('1b-NaturalGas'!$AB$90="no","not applicable (based on previous answers)",ROUND(BL1014,4))</f>
        <v>3.0000000000000001E-3</v>
      </c>
      <c r="BQ1014" s="157">
        <f>IF('1b-NaturalGas'!$AB$91="no","not applicable (based on previous answers)",ROUND(BL1014,4))</f>
        <v>3.0000000000000001E-3</v>
      </c>
    </row>
    <row r="1015" spans="30:69" x14ac:dyDescent="0.25">
      <c r="AD1015" s="157">
        <f>AD1014+0.001</f>
        <v>5.0000000000000001E-3</v>
      </c>
      <c r="AE1015" s="157">
        <f>IF('1a-Electricity'!$AB$77="no","",ROUND(AD1015,4))</f>
        <v>5.0000000000000001E-3</v>
      </c>
      <c r="AF1015" s="157">
        <f>IF('1a-Electricity'!$AB$78="no","",ROUND(AD1015,4))</f>
        <v>5.0000000000000001E-3</v>
      </c>
      <c r="AG1015" s="157">
        <f>IF('1a-Electricity'!$AB$79="no","",ROUND(AD1015,4))</f>
        <v>5.0000000000000001E-3</v>
      </c>
      <c r="BL1015" s="157">
        <f>BL1014+0.001</f>
        <v>4.0000000000000001E-3</v>
      </c>
      <c r="BM1015" s="157">
        <f>IF('1b-NaturalGas'!$AB$87="no","",ROUND(BL1015,4))</f>
        <v>4.0000000000000001E-3</v>
      </c>
      <c r="BN1015" s="157">
        <f>IF('1b-NaturalGas'!$AB$88="no","",ROUND(BL1015,4))</f>
        <v>4.0000000000000001E-3</v>
      </c>
      <c r="BO1015" s="157">
        <f>IF('1b-NaturalGas'!$AB$89="no","",ROUND(BL1015,4))</f>
        <v>4.0000000000000001E-3</v>
      </c>
      <c r="BP1015" s="157">
        <f>IF('1b-NaturalGas'!$AB$90="no","not applicable (based on previous answers)",ROUND(BL1015,4))</f>
        <v>4.0000000000000001E-3</v>
      </c>
      <c r="BQ1015" s="157">
        <f>IF('1b-NaturalGas'!$AB$91="no","not applicable (based on previous answers)",ROUND(BL1015,4))</f>
        <v>4.0000000000000001E-3</v>
      </c>
    </row>
    <row r="1016" spans="30:69" x14ac:dyDescent="0.25">
      <c r="AD1016" s="157">
        <f t="shared" si="43"/>
        <v>6.0000000000000001E-3</v>
      </c>
      <c r="AE1016" s="157">
        <f>IF('1a-Electricity'!$AB$77="no","",ROUND(AD1016,4))</f>
        <v>6.0000000000000001E-3</v>
      </c>
      <c r="AF1016" s="157">
        <f>IF('1a-Electricity'!$AB$78="no","",ROUND(AD1016,4))</f>
        <v>6.0000000000000001E-3</v>
      </c>
      <c r="AG1016" s="157">
        <f>IF('1a-Electricity'!$AB$79="no","",ROUND(AD1016,4))</f>
        <v>6.0000000000000001E-3</v>
      </c>
      <c r="BL1016" s="157">
        <f>BL1015+0.001</f>
        <v>5.0000000000000001E-3</v>
      </c>
      <c r="BM1016" s="157">
        <f>IF('1b-NaturalGas'!$AB$87="no","",ROUND(BL1016,4))</f>
        <v>5.0000000000000001E-3</v>
      </c>
      <c r="BN1016" s="157">
        <f>IF('1b-NaturalGas'!$AB$88="no","",ROUND(BL1016,4))</f>
        <v>5.0000000000000001E-3</v>
      </c>
      <c r="BO1016" s="157">
        <f>IF('1b-NaturalGas'!$AB$89="no","",ROUND(BL1016,4))</f>
        <v>5.0000000000000001E-3</v>
      </c>
      <c r="BP1016" s="157">
        <f>IF('1b-NaturalGas'!$AB$90="no","not applicable (based on previous answers)",ROUND(BL1016,4))</f>
        <v>5.0000000000000001E-3</v>
      </c>
      <c r="BQ1016" s="157">
        <f>IF('1b-NaturalGas'!$AB$91="no","not applicable (based on previous answers)",ROUND(BL1016,4))</f>
        <v>5.0000000000000001E-3</v>
      </c>
    </row>
    <row r="1017" spans="30:69" x14ac:dyDescent="0.25">
      <c r="AD1017" s="157">
        <f t="shared" si="43"/>
        <v>7.0000000000000001E-3</v>
      </c>
      <c r="AE1017" s="157">
        <f>IF('1a-Electricity'!$AB$77="no","",ROUND(AD1017,4))</f>
        <v>7.0000000000000001E-3</v>
      </c>
      <c r="AF1017" s="157">
        <f>IF('1a-Electricity'!$AB$78="no","",ROUND(AD1017,4))</f>
        <v>7.0000000000000001E-3</v>
      </c>
      <c r="AG1017" s="157">
        <f>IF('1a-Electricity'!$AB$79="no","",ROUND(AD1017,4))</f>
        <v>7.0000000000000001E-3</v>
      </c>
      <c r="BL1017" s="157">
        <f t="shared" si="44"/>
        <v>6.0000000000000001E-3</v>
      </c>
      <c r="BM1017" s="157">
        <f>IF('1b-NaturalGas'!$AB$87="no","",ROUND(BL1017,4))</f>
        <v>6.0000000000000001E-3</v>
      </c>
      <c r="BN1017" s="157">
        <f>IF('1b-NaturalGas'!$AB$88="no","",ROUND(BL1017,4))</f>
        <v>6.0000000000000001E-3</v>
      </c>
      <c r="BO1017" s="157">
        <f>IF('1b-NaturalGas'!$AB$89="no","",ROUND(BL1017,4))</f>
        <v>6.0000000000000001E-3</v>
      </c>
      <c r="BP1017" s="157">
        <f>IF('1b-NaturalGas'!$AB$90="no","not applicable (based on previous answers)",ROUND(BL1017,4))</f>
        <v>6.0000000000000001E-3</v>
      </c>
      <c r="BQ1017" s="157">
        <f>IF('1b-NaturalGas'!$AB$91="no","not applicable (based on previous answers)",ROUND(BL1017,4))</f>
        <v>6.0000000000000001E-3</v>
      </c>
    </row>
    <row r="1018" spans="30:69" x14ac:dyDescent="0.25">
      <c r="AD1018" s="157">
        <f t="shared" si="43"/>
        <v>8.0000000000000002E-3</v>
      </c>
      <c r="AE1018" s="157">
        <f>IF('1a-Electricity'!$AB$77="no","",ROUND(AD1018,4))</f>
        <v>8.0000000000000002E-3</v>
      </c>
      <c r="AF1018" s="157">
        <f>IF('1a-Electricity'!$AB$78="no","",ROUND(AD1018,4))</f>
        <v>8.0000000000000002E-3</v>
      </c>
      <c r="AG1018" s="157">
        <f>IF('1a-Electricity'!$AB$79="no","",ROUND(AD1018,4))</f>
        <v>8.0000000000000002E-3</v>
      </c>
      <c r="BL1018" s="157">
        <f t="shared" si="44"/>
        <v>7.0000000000000001E-3</v>
      </c>
      <c r="BM1018" s="157">
        <f>IF('1b-NaturalGas'!$AB$87="no","",ROUND(BL1018,4))</f>
        <v>7.0000000000000001E-3</v>
      </c>
      <c r="BN1018" s="157">
        <f>IF('1b-NaturalGas'!$AB$88="no","",ROUND(BL1018,4))</f>
        <v>7.0000000000000001E-3</v>
      </c>
      <c r="BO1018" s="157">
        <f>IF('1b-NaturalGas'!$AB$89="no","",ROUND(BL1018,4))</f>
        <v>7.0000000000000001E-3</v>
      </c>
      <c r="BP1018" s="157">
        <f>IF('1b-NaturalGas'!$AB$90="no","not applicable (based on previous answers)",ROUND(BL1018,4))</f>
        <v>7.0000000000000001E-3</v>
      </c>
      <c r="BQ1018" s="157">
        <f>IF('1b-NaturalGas'!$AB$91="no","not applicable (based on previous answers)",ROUND(BL1018,4))</f>
        <v>7.0000000000000001E-3</v>
      </c>
    </row>
    <row r="1019" spans="30:69" x14ac:dyDescent="0.25">
      <c r="AD1019" s="157">
        <f t="shared" si="43"/>
        <v>9.0000000000000011E-3</v>
      </c>
      <c r="AE1019" s="157">
        <f>IF('1a-Electricity'!$AB$77="no","",ROUND(AD1019,4))</f>
        <v>8.9999999999999993E-3</v>
      </c>
      <c r="AF1019" s="157">
        <f>IF('1a-Electricity'!$AB$78="no","",ROUND(AD1019,4))</f>
        <v>8.9999999999999993E-3</v>
      </c>
      <c r="AG1019" s="157">
        <f>IF('1a-Electricity'!$AB$79="no","",ROUND(AD1019,4))</f>
        <v>8.9999999999999993E-3</v>
      </c>
      <c r="BL1019" s="157">
        <f t="shared" si="44"/>
        <v>8.0000000000000002E-3</v>
      </c>
      <c r="BM1019" s="157">
        <f>IF('1b-NaturalGas'!$AB$87="no","",ROUND(BL1019,4))</f>
        <v>8.0000000000000002E-3</v>
      </c>
      <c r="BN1019" s="157">
        <f>IF('1b-NaturalGas'!$AB$88="no","",ROUND(BL1019,4))</f>
        <v>8.0000000000000002E-3</v>
      </c>
      <c r="BO1019" s="157">
        <f>IF('1b-NaturalGas'!$AB$89="no","",ROUND(BL1019,4))</f>
        <v>8.0000000000000002E-3</v>
      </c>
      <c r="BP1019" s="157">
        <f>IF('1b-NaturalGas'!$AB$90="no","not applicable (based on previous answers)",ROUND(BL1019,4))</f>
        <v>8.0000000000000002E-3</v>
      </c>
      <c r="BQ1019" s="157">
        <f>IF('1b-NaturalGas'!$AB$91="no","not applicable (based on previous answers)",ROUND(BL1019,4))</f>
        <v>8.0000000000000002E-3</v>
      </c>
    </row>
    <row r="1020" spans="30:69" x14ac:dyDescent="0.25">
      <c r="AD1020" s="157">
        <f t="shared" si="43"/>
        <v>1.0000000000000002E-2</v>
      </c>
      <c r="AE1020" s="157">
        <f>IF('1a-Electricity'!$AB$77="no","",ROUND(AD1020,4))</f>
        <v>0.01</v>
      </c>
      <c r="AF1020" s="157">
        <f>IF('1a-Electricity'!$AB$78="no","",ROUND(AD1020,4))</f>
        <v>0.01</v>
      </c>
      <c r="AG1020" s="157">
        <f>IF('1a-Electricity'!$AB$79="no","",ROUND(AD1020,4))</f>
        <v>0.01</v>
      </c>
      <c r="BL1020" s="157">
        <f t="shared" si="44"/>
        <v>9.0000000000000011E-3</v>
      </c>
      <c r="BM1020" s="157">
        <f>IF('1b-NaturalGas'!$AB$87="no","",ROUND(BL1020,4))</f>
        <v>8.9999999999999993E-3</v>
      </c>
      <c r="BN1020" s="157">
        <f>IF('1b-NaturalGas'!$AB$88="no","",ROUND(BL1020,4))</f>
        <v>8.9999999999999993E-3</v>
      </c>
      <c r="BO1020" s="157">
        <f>IF('1b-NaturalGas'!$AB$89="no","",ROUND(BL1020,4))</f>
        <v>8.9999999999999993E-3</v>
      </c>
      <c r="BP1020" s="157">
        <f>IF('1b-NaturalGas'!$AB$90="no","not applicable (based on previous answers)",ROUND(BL1020,4))</f>
        <v>8.9999999999999993E-3</v>
      </c>
      <c r="BQ1020" s="157">
        <f>IF('1b-NaturalGas'!$AB$91="no","not applicable (based on previous answers)",ROUND(BL1020,4))</f>
        <v>8.9999999999999993E-3</v>
      </c>
    </row>
    <row r="1021" spans="30:69" x14ac:dyDescent="0.25">
      <c r="AD1021" s="157">
        <f t="shared" si="43"/>
        <v>1.1000000000000003E-2</v>
      </c>
      <c r="AE1021" s="157">
        <f>IF('1a-Electricity'!$AB$77="no","",ROUND(AD1021,4))</f>
        <v>1.0999999999999999E-2</v>
      </c>
      <c r="AF1021" s="157">
        <f>IF('1a-Electricity'!$AB$78="no","",ROUND(AD1021,4))</f>
        <v>1.0999999999999999E-2</v>
      </c>
      <c r="AG1021" s="157">
        <f>IF('1a-Electricity'!$AB$79="no","",ROUND(AD1021,4))</f>
        <v>1.0999999999999999E-2</v>
      </c>
      <c r="BL1021" s="157">
        <f t="shared" si="44"/>
        <v>1.0000000000000002E-2</v>
      </c>
      <c r="BM1021" s="157">
        <f>IF('1b-NaturalGas'!$AB$87="no","",ROUND(BL1021,4))</f>
        <v>0.01</v>
      </c>
      <c r="BN1021" s="157">
        <f>IF('1b-NaturalGas'!$AB$88="no","",ROUND(BL1021,4))</f>
        <v>0.01</v>
      </c>
      <c r="BO1021" s="157">
        <f>IF('1b-NaturalGas'!$AB$89="no","",ROUND(BL1021,4))</f>
        <v>0.01</v>
      </c>
      <c r="BP1021" s="157">
        <f>IF('1b-NaturalGas'!$AB$90="no","not applicable (based on previous answers)",ROUND(BL1021,4))</f>
        <v>0.01</v>
      </c>
      <c r="BQ1021" s="157">
        <f>IF('1b-NaturalGas'!$AB$91="no","not applicable (based on previous answers)",ROUND(BL1021,4))</f>
        <v>0.01</v>
      </c>
    </row>
    <row r="1022" spans="30:69" x14ac:dyDescent="0.25">
      <c r="AD1022" s="157">
        <f t="shared" si="43"/>
        <v>1.2000000000000004E-2</v>
      </c>
      <c r="AE1022" s="157">
        <f>IF('1a-Electricity'!$AB$77="no","",ROUND(AD1022,4))</f>
        <v>1.2E-2</v>
      </c>
      <c r="AF1022" s="157">
        <f>IF('1a-Electricity'!$AB$78="no","",ROUND(AD1022,4))</f>
        <v>1.2E-2</v>
      </c>
      <c r="AG1022" s="157">
        <f>IF('1a-Electricity'!$AB$79="no","",ROUND(AD1022,4))</f>
        <v>1.2E-2</v>
      </c>
      <c r="BL1022" s="157">
        <f t="shared" si="44"/>
        <v>1.1000000000000003E-2</v>
      </c>
      <c r="BM1022" s="157">
        <f>IF('1b-NaturalGas'!$AB$87="no","",ROUND(BL1022,4))</f>
        <v>1.0999999999999999E-2</v>
      </c>
      <c r="BN1022" s="157">
        <f>IF('1b-NaturalGas'!$AB$88="no","",ROUND(BL1022,4))</f>
        <v>1.0999999999999999E-2</v>
      </c>
      <c r="BO1022" s="157">
        <f>IF('1b-NaturalGas'!$AB$89="no","",ROUND(BL1022,4))</f>
        <v>1.0999999999999999E-2</v>
      </c>
      <c r="BP1022" s="157">
        <f>IF('1b-NaturalGas'!$AB$90="no","not applicable (based on previous answers)",ROUND(BL1022,4))</f>
        <v>1.0999999999999999E-2</v>
      </c>
      <c r="BQ1022" s="157">
        <f>IF('1b-NaturalGas'!$AB$91="no","not applicable (based on previous answers)",ROUND(BL1022,4))</f>
        <v>1.0999999999999999E-2</v>
      </c>
    </row>
    <row r="1023" spans="30:69" x14ac:dyDescent="0.25">
      <c r="AD1023" s="157">
        <f t="shared" si="43"/>
        <v>1.3000000000000005E-2</v>
      </c>
      <c r="AE1023" s="157">
        <f>IF('1a-Electricity'!$AB$77="no","",ROUND(AD1023,4))</f>
        <v>1.2999999999999999E-2</v>
      </c>
      <c r="AF1023" s="157">
        <f>IF('1a-Electricity'!$AB$78="no","",ROUND(AD1023,4))</f>
        <v>1.2999999999999999E-2</v>
      </c>
      <c r="AG1023" s="157">
        <f>IF('1a-Electricity'!$AB$79="no","",ROUND(AD1023,4))</f>
        <v>1.2999999999999999E-2</v>
      </c>
      <c r="BL1023" s="157">
        <f t="shared" si="44"/>
        <v>1.2000000000000004E-2</v>
      </c>
      <c r="BM1023" s="157">
        <f>IF('1b-NaturalGas'!$AB$87="no","",ROUND(BL1023,4))</f>
        <v>1.2E-2</v>
      </c>
      <c r="BN1023" s="157">
        <f>IF('1b-NaturalGas'!$AB$88="no","",ROUND(BL1023,4))</f>
        <v>1.2E-2</v>
      </c>
      <c r="BO1023" s="157">
        <f>IF('1b-NaturalGas'!$AB$89="no","",ROUND(BL1023,4))</f>
        <v>1.2E-2</v>
      </c>
      <c r="BP1023" s="157">
        <f>IF('1b-NaturalGas'!$AB$90="no","not applicable (based on previous answers)",ROUND(BL1023,4))</f>
        <v>1.2E-2</v>
      </c>
      <c r="BQ1023" s="157">
        <f>IF('1b-NaturalGas'!$AB$91="no","not applicable (based on previous answers)",ROUND(BL1023,4))</f>
        <v>1.2E-2</v>
      </c>
    </row>
    <row r="1024" spans="30:69" x14ac:dyDescent="0.25">
      <c r="AD1024" s="157">
        <f t="shared" si="43"/>
        <v>1.4000000000000005E-2</v>
      </c>
      <c r="AE1024" s="157">
        <f>IF('1a-Electricity'!$AB$77="no","",ROUND(AD1024,4))</f>
        <v>1.4E-2</v>
      </c>
      <c r="AF1024" s="157">
        <f>IF('1a-Electricity'!$AB$78="no","",ROUND(AD1024,4))</f>
        <v>1.4E-2</v>
      </c>
      <c r="AG1024" s="157">
        <f>IF('1a-Electricity'!$AB$79="no","",ROUND(AD1024,4))</f>
        <v>1.4E-2</v>
      </c>
      <c r="BL1024" s="157">
        <f t="shared" si="44"/>
        <v>1.3000000000000005E-2</v>
      </c>
      <c r="BM1024" s="157">
        <f>IF('1b-NaturalGas'!$AB$87="no","",ROUND(BL1024,4))</f>
        <v>1.2999999999999999E-2</v>
      </c>
      <c r="BN1024" s="157">
        <f>IF('1b-NaturalGas'!$AB$88="no","",ROUND(BL1024,4))</f>
        <v>1.2999999999999999E-2</v>
      </c>
      <c r="BO1024" s="157">
        <f>IF('1b-NaturalGas'!$AB$89="no","",ROUND(BL1024,4))</f>
        <v>1.2999999999999999E-2</v>
      </c>
      <c r="BP1024" s="157">
        <f>IF('1b-NaturalGas'!$AB$90="no","not applicable (based on previous answers)",ROUND(BL1024,4))</f>
        <v>1.2999999999999999E-2</v>
      </c>
      <c r="BQ1024" s="157">
        <f>IF('1b-NaturalGas'!$AB$91="no","not applicable (based on previous answers)",ROUND(BL1024,4))</f>
        <v>1.2999999999999999E-2</v>
      </c>
    </row>
    <row r="1025" spans="30:69" x14ac:dyDescent="0.25">
      <c r="AD1025" s="157">
        <f>AD1024+0.001</f>
        <v>1.5000000000000006E-2</v>
      </c>
      <c r="AE1025" s="157">
        <f>IF('1a-Electricity'!$AB$77="no","",ROUND(AD1025,4))</f>
        <v>1.4999999999999999E-2</v>
      </c>
      <c r="AF1025" s="157">
        <f>IF('1a-Electricity'!$AB$78="no","",ROUND(AD1025,4))</f>
        <v>1.4999999999999999E-2</v>
      </c>
      <c r="AG1025" s="157">
        <f>IF('1a-Electricity'!$AB$79="no","",ROUND(AD1025,4))</f>
        <v>1.4999999999999999E-2</v>
      </c>
      <c r="BL1025" s="157">
        <f t="shared" si="44"/>
        <v>1.4000000000000005E-2</v>
      </c>
      <c r="BM1025" s="157">
        <f>IF('1b-NaturalGas'!$AB$87="no","",ROUND(BL1025,4))</f>
        <v>1.4E-2</v>
      </c>
      <c r="BN1025" s="157">
        <f>IF('1b-NaturalGas'!$AB$88="no","",ROUND(BL1025,4))</f>
        <v>1.4E-2</v>
      </c>
      <c r="BO1025" s="157">
        <f>IF('1b-NaturalGas'!$AB$89="no","",ROUND(BL1025,4))</f>
        <v>1.4E-2</v>
      </c>
      <c r="BP1025" s="157">
        <f>IF('1b-NaturalGas'!$AB$90="no","not applicable (based on previous answers)",ROUND(BL1025,4))</f>
        <v>1.4E-2</v>
      </c>
      <c r="BQ1025" s="157">
        <f>IF('1b-NaturalGas'!$AB$91="no","not applicable (based on previous answers)",ROUND(BL1025,4))</f>
        <v>1.4E-2</v>
      </c>
    </row>
    <row r="1026" spans="30:69" x14ac:dyDescent="0.25">
      <c r="AD1026" s="157">
        <f t="shared" si="43"/>
        <v>1.6000000000000007E-2</v>
      </c>
      <c r="AE1026" s="157">
        <f>IF('1a-Electricity'!$AB$77="no","",ROUND(AD1026,4))</f>
        <v>1.6E-2</v>
      </c>
      <c r="AF1026" s="157">
        <f>IF('1a-Electricity'!$AB$78="no","",ROUND(AD1026,4))</f>
        <v>1.6E-2</v>
      </c>
      <c r="AG1026" s="157">
        <f>IF('1a-Electricity'!$AB$79="no","",ROUND(AD1026,4))</f>
        <v>1.6E-2</v>
      </c>
      <c r="BL1026" s="157">
        <f>BL1025+0.001</f>
        <v>1.5000000000000006E-2</v>
      </c>
      <c r="BM1026" s="157">
        <f>IF('1b-NaturalGas'!$AB$87="no","",ROUND(BL1026,4))</f>
        <v>1.4999999999999999E-2</v>
      </c>
      <c r="BN1026" s="157">
        <f>IF('1b-NaturalGas'!$AB$88="no","",ROUND(BL1026,4))</f>
        <v>1.4999999999999999E-2</v>
      </c>
      <c r="BO1026" s="157">
        <f>IF('1b-NaturalGas'!$AB$89="no","",ROUND(BL1026,4))</f>
        <v>1.4999999999999999E-2</v>
      </c>
      <c r="BP1026" s="157">
        <f>IF('1b-NaturalGas'!$AB$90="no","not applicable (based on previous answers)",ROUND(BL1026,4))</f>
        <v>1.4999999999999999E-2</v>
      </c>
      <c r="BQ1026" s="157">
        <f>IF('1b-NaturalGas'!$AB$91="no","not applicable (based on previous answers)",ROUND(BL1026,4))</f>
        <v>1.4999999999999999E-2</v>
      </c>
    </row>
    <row r="1027" spans="30:69" x14ac:dyDescent="0.25">
      <c r="AD1027" s="157">
        <f t="shared" si="43"/>
        <v>1.7000000000000008E-2</v>
      </c>
      <c r="AE1027" s="157">
        <f>IF('1a-Electricity'!$AB$77="no","",ROUND(AD1027,4))</f>
        <v>1.7000000000000001E-2</v>
      </c>
      <c r="AF1027" s="157">
        <f>IF('1a-Electricity'!$AB$78="no","",ROUND(AD1027,4))</f>
        <v>1.7000000000000001E-2</v>
      </c>
      <c r="AG1027" s="157">
        <f>IF('1a-Electricity'!$AB$79="no","",ROUND(AD1027,4))</f>
        <v>1.7000000000000001E-2</v>
      </c>
      <c r="BL1027" s="157">
        <f t="shared" si="44"/>
        <v>1.6000000000000007E-2</v>
      </c>
      <c r="BM1027" s="157">
        <f>IF('1b-NaturalGas'!$AB$87="no","",ROUND(BL1027,4))</f>
        <v>1.6E-2</v>
      </c>
      <c r="BN1027" s="157">
        <f>IF('1b-NaturalGas'!$AB$88="no","",ROUND(BL1027,4))</f>
        <v>1.6E-2</v>
      </c>
      <c r="BO1027" s="157">
        <f>IF('1b-NaturalGas'!$AB$89="no","",ROUND(BL1027,4))</f>
        <v>1.6E-2</v>
      </c>
      <c r="BP1027" s="157">
        <f>IF('1b-NaturalGas'!$AB$90="no","not applicable (based on previous answers)",ROUND(BL1027,4))</f>
        <v>1.6E-2</v>
      </c>
      <c r="BQ1027" s="157">
        <f>IF('1b-NaturalGas'!$AB$91="no","not applicable (based on previous answers)",ROUND(BL1027,4))</f>
        <v>1.6E-2</v>
      </c>
    </row>
    <row r="1028" spans="30:69" x14ac:dyDescent="0.25">
      <c r="AD1028" s="157">
        <f t="shared" si="43"/>
        <v>1.8000000000000009E-2</v>
      </c>
      <c r="AE1028" s="157">
        <f>IF('1a-Electricity'!$AB$77="no","",ROUND(AD1028,4))</f>
        <v>1.7999999999999999E-2</v>
      </c>
      <c r="AF1028" s="157">
        <f>IF('1a-Electricity'!$AB$78="no","",ROUND(AD1028,4))</f>
        <v>1.7999999999999999E-2</v>
      </c>
      <c r="AG1028" s="157">
        <f>IF('1a-Electricity'!$AB$79="no","",ROUND(AD1028,4))</f>
        <v>1.7999999999999999E-2</v>
      </c>
      <c r="BL1028" s="157">
        <f t="shared" si="44"/>
        <v>1.7000000000000008E-2</v>
      </c>
      <c r="BM1028" s="157">
        <f>IF('1b-NaturalGas'!$AB$87="no","",ROUND(BL1028,4))</f>
        <v>1.7000000000000001E-2</v>
      </c>
      <c r="BN1028" s="157">
        <f>IF('1b-NaturalGas'!$AB$88="no","",ROUND(BL1028,4))</f>
        <v>1.7000000000000001E-2</v>
      </c>
      <c r="BO1028" s="157">
        <f>IF('1b-NaturalGas'!$AB$89="no","",ROUND(BL1028,4))</f>
        <v>1.7000000000000001E-2</v>
      </c>
      <c r="BP1028" s="157">
        <f>IF('1b-NaturalGas'!$AB$90="no","not applicable (based on previous answers)",ROUND(BL1028,4))</f>
        <v>1.7000000000000001E-2</v>
      </c>
      <c r="BQ1028" s="157">
        <f>IF('1b-NaturalGas'!$AB$91="no","not applicable (based on previous answers)",ROUND(BL1028,4))</f>
        <v>1.7000000000000001E-2</v>
      </c>
    </row>
    <row r="1029" spans="30:69" x14ac:dyDescent="0.25">
      <c r="AD1029" s="157">
        <f t="shared" si="43"/>
        <v>1.900000000000001E-2</v>
      </c>
      <c r="AE1029" s="157">
        <f>IF('1a-Electricity'!$AB$77="no","",ROUND(AD1029,4))</f>
        <v>1.9E-2</v>
      </c>
      <c r="AF1029" s="157">
        <f>IF('1a-Electricity'!$AB$78="no","",ROUND(AD1029,4))</f>
        <v>1.9E-2</v>
      </c>
      <c r="AG1029" s="157">
        <f>IF('1a-Electricity'!$AB$79="no","",ROUND(AD1029,4))</f>
        <v>1.9E-2</v>
      </c>
      <c r="BL1029" s="157">
        <f t="shared" si="44"/>
        <v>1.8000000000000009E-2</v>
      </c>
      <c r="BM1029" s="157">
        <f>IF('1b-NaturalGas'!$AB$87="no","",ROUND(BL1029,4))</f>
        <v>1.7999999999999999E-2</v>
      </c>
      <c r="BN1029" s="157">
        <f>IF('1b-NaturalGas'!$AB$88="no","",ROUND(BL1029,4))</f>
        <v>1.7999999999999999E-2</v>
      </c>
      <c r="BO1029" s="157">
        <f>IF('1b-NaturalGas'!$AB$89="no","",ROUND(BL1029,4))</f>
        <v>1.7999999999999999E-2</v>
      </c>
      <c r="BP1029" s="157">
        <f>IF('1b-NaturalGas'!$AB$90="no","not applicable (based on previous answers)",ROUND(BL1029,4))</f>
        <v>1.7999999999999999E-2</v>
      </c>
      <c r="BQ1029" s="157">
        <f>IF('1b-NaturalGas'!$AB$91="no","not applicable (based on previous answers)",ROUND(BL1029,4))</f>
        <v>1.7999999999999999E-2</v>
      </c>
    </row>
    <row r="1030" spans="30:69" x14ac:dyDescent="0.25">
      <c r="AD1030" s="157">
        <f t="shared" si="43"/>
        <v>2.0000000000000011E-2</v>
      </c>
      <c r="AE1030" s="157">
        <f>IF('1a-Electricity'!$AB$77="no","",ROUND(AD1030,4))</f>
        <v>0.02</v>
      </c>
      <c r="AF1030" s="157">
        <f>IF('1a-Electricity'!$AB$78="no","",ROUND(AD1030,4))</f>
        <v>0.02</v>
      </c>
      <c r="AG1030" s="157">
        <f>IF('1a-Electricity'!$AB$79="no","",ROUND(AD1030,4))</f>
        <v>0.02</v>
      </c>
      <c r="BL1030" s="157">
        <f t="shared" si="44"/>
        <v>1.900000000000001E-2</v>
      </c>
      <c r="BM1030" s="157">
        <f>IF('1b-NaturalGas'!$AB$87="no","",ROUND(BL1030,4))</f>
        <v>1.9E-2</v>
      </c>
      <c r="BN1030" s="157">
        <f>IF('1b-NaturalGas'!$AB$88="no","",ROUND(BL1030,4))</f>
        <v>1.9E-2</v>
      </c>
      <c r="BO1030" s="157">
        <f>IF('1b-NaturalGas'!$AB$89="no","",ROUND(BL1030,4))</f>
        <v>1.9E-2</v>
      </c>
      <c r="BP1030" s="157">
        <f>IF('1b-NaturalGas'!$AB$90="no","not applicable (based on previous answers)",ROUND(BL1030,4))</f>
        <v>1.9E-2</v>
      </c>
      <c r="BQ1030" s="157">
        <f>IF('1b-NaturalGas'!$AB$91="no","not applicable (based on previous answers)",ROUND(BL1030,4))</f>
        <v>1.9E-2</v>
      </c>
    </row>
    <row r="1031" spans="30:69" x14ac:dyDescent="0.25">
      <c r="AD1031" s="157">
        <f t="shared" si="43"/>
        <v>2.1000000000000012E-2</v>
      </c>
      <c r="AE1031" s="157">
        <f>IF('1a-Electricity'!$AB$77="no","",ROUND(AD1031,4))</f>
        <v>2.1000000000000001E-2</v>
      </c>
      <c r="AF1031" s="157">
        <f>IF('1a-Electricity'!$AB$78="no","",ROUND(AD1031,4))</f>
        <v>2.1000000000000001E-2</v>
      </c>
      <c r="AG1031" s="157">
        <f>IF('1a-Electricity'!$AB$79="no","",ROUND(AD1031,4))</f>
        <v>2.1000000000000001E-2</v>
      </c>
      <c r="BL1031" s="157">
        <f t="shared" si="44"/>
        <v>2.0000000000000011E-2</v>
      </c>
      <c r="BM1031" s="157">
        <f>IF('1b-NaturalGas'!$AB$87="no","",ROUND(BL1031,4))</f>
        <v>0.02</v>
      </c>
      <c r="BN1031" s="157">
        <f>IF('1b-NaturalGas'!$AB$88="no","",ROUND(BL1031,4))</f>
        <v>0.02</v>
      </c>
      <c r="BO1031" s="157">
        <f>IF('1b-NaturalGas'!$AB$89="no","",ROUND(BL1031,4))</f>
        <v>0.02</v>
      </c>
      <c r="BP1031" s="157">
        <f>IF('1b-NaturalGas'!$AB$90="no","not applicable (based on previous answers)",ROUND(BL1031,4))</f>
        <v>0.02</v>
      </c>
      <c r="BQ1031" s="157">
        <f>IF('1b-NaturalGas'!$AB$91="no","not applicable (based on previous answers)",ROUND(BL1031,4))</f>
        <v>0.02</v>
      </c>
    </row>
    <row r="1032" spans="30:69" x14ac:dyDescent="0.25">
      <c r="AD1032" s="157">
        <f t="shared" si="43"/>
        <v>2.2000000000000013E-2</v>
      </c>
      <c r="AE1032" s="157">
        <f>IF('1a-Electricity'!$AB$77="no","",ROUND(AD1032,4))</f>
        <v>2.1999999999999999E-2</v>
      </c>
      <c r="AF1032" s="157">
        <f>IF('1a-Electricity'!$AB$78="no","",ROUND(AD1032,4))</f>
        <v>2.1999999999999999E-2</v>
      </c>
      <c r="AG1032" s="157">
        <f>IF('1a-Electricity'!$AB$79="no","",ROUND(AD1032,4))</f>
        <v>2.1999999999999999E-2</v>
      </c>
      <c r="BL1032" s="157">
        <f t="shared" si="44"/>
        <v>2.1000000000000012E-2</v>
      </c>
      <c r="BM1032" s="157">
        <f>IF('1b-NaturalGas'!$AB$87="no","",ROUND(BL1032,4))</f>
        <v>2.1000000000000001E-2</v>
      </c>
      <c r="BN1032" s="157">
        <f>IF('1b-NaturalGas'!$AB$88="no","",ROUND(BL1032,4))</f>
        <v>2.1000000000000001E-2</v>
      </c>
      <c r="BO1032" s="157">
        <f>IF('1b-NaturalGas'!$AB$89="no","",ROUND(BL1032,4))</f>
        <v>2.1000000000000001E-2</v>
      </c>
      <c r="BP1032" s="157">
        <f>IF('1b-NaturalGas'!$AB$90="no","not applicable (based on previous answers)",ROUND(BL1032,4))</f>
        <v>2.1000000000000001E-2</v>
      </c>
      <c r="BQ1032" s="157">
        <f>IF('1b-NaturalGas'!$AB$91="no","not applicable (based on previous answers)",ROUND(BL1032,4))</f>
        <v>2.1000000000000001E-2</v>
      </c>
    </row>
    <row r="1033" spans="30:69" x14ac:dyDescent="0.25">
      <c r="AD1033" s="157">
        <f t="shared" si="43"/>
        <v>2.3000000000000013E-2</v>
      </c>
      <c r="AE1033" s="157">
        <f>IF('1a-Electricity'!$AB$77="no","",ROUND(AD1033,4))</f>
        <v>2.3E-2</v>
      </c>
      <c r="AF1033" s="157">
        <f>IF('1a-Electricity'!$AB$78="no","",ROUND(AD1033,4))</f>
        <v>2.3E-2</v>
      </c>
      <c r="AG1033" s="157">
        <f>IF('1a-Electricity'!$AB$79="no","",ROUND(AD1033,4))</f>
        <v>2.3E-2</v>
      </c>
      <c r="BL1033" s="157">
        <f t="shared" si="44"/>
        <v>2.2000000000000013E-2</v>
      </c>
      <c r="BM1033" s="157">
        <f>IF('1b-NaturalGas'!$AB$87="no","",ROUND(BL1033,4))</f>
        <v>2.1999999999999999E-2</v>
      </c>
      <c r="BN1033" s="157">
        <f>IF('1b-NaturalGas'!$AB$88="no","",ROUND(BL1033,4))</f>
        <v>2.1999999999999999E-2</v>
      </c>
      <c r="BO1033" s="157">
        <f>IF('1b-NaturalGas'!$AB$89="no","",ROUND(BL1033,4))</f>
        <v>2.1999999999999999E-2</v>
      </c>
      <c r="BP1033" s="157">
        <f>IF('1b-NaturalGas'!$AB$90="no","not applicable (based on previous answers)",ROUND(BL1033,4))</f>
        <v>2.1999999999999999E-2</v>
      </c>
      <c r="BQ1033" s="157">
        <f>IF('1b-NaturalGas'!$AB$91="no","not applicable (based on previous answers)",ROUND(BL1033,4))</f>
        <v>2.1999999999999999E-2</v>
      </c>
    </row>
    <row r="1034" spans="30:69" x14ac:dyDescent="0.25">
      <c r="AD1034" s="157">
        <f t="shared" si="43"/>
        <v>2.4000000000000014E-2</v>
      </c>
      <c r="AE1034" s="157">
        <f>IF('1a-Electricity'!$AB$77="no","",ROUND(AD1034,4))</f>
        <v>2.4E-2</v>
      </c>
      <c r="AF1034" s="157">
        <f>IF('1a-Electricity'!$AB$78="no","",ROUND(AD1034,4))</f>
        <v>2.4E-2</v>
      </c>
      <c r="AG1034" s="157">
        <f>IF('1a-Electricity'!$AB$79="no","",ROUND(AD1034,4))</f>
        <v>2.4E-2</v>
      </c>
      <c r="BL1034" s="157">
        <f t="shared" si="44"/>
        <v>2.3000000000000013E-2</v>
      </c>
      <c r="BM1034" s="157">
        <f>IF('1b-NaturalGas'!$AB$87="no","",ROUND(BL1034,4))</f>
        <v>2.3E-2</v>
      </c>
      <c r="BN1034" s="157">
        <f>IF('1b-NaturalGas'!$AB$88="no","",ROUND(BL1034,4))</f>
        <v>2.3E-2</v>
      </c>
      <c r="BO1034" s="157">
        <f>IF('1b-NaturalGas'!$AB$89="no","",ROUND(BL1034,4))</f>
        <v>2.3E-2</v>
      </c>
      <c r="BP1034" s="157">
        <f>IF('1b-NaturalGas'!$AB$90="no","not applicable (based on previous answers)",ROUND(BL1034,4))</f>
        <v>2.3E-2</v>
      </c>
      <c r="BQ1034" s="157">
        <f>IF('1b-NaturalGas'!$AB$91="no","not applicable (based on previous answers)",ROUND(BL1034,4))</f>
        <v>2.3E-2</v>
      </c>
    </row>
    <row r="1035" spans="30:69" x14ac:dyDescent="0.25">
      <c r="AD1035" s="157">
        <f t="shared" si="43"/>
        <v>2.5000000000000015E-2</v>
      </c>
      <c r="AE1035" s="157">
        <f>IF('1a-Electricity'!$AB$77="no","",ROUND(AD1035,4))</f>
        <v>2.5000000000000001E-2</v>
      </c>
      <c r="AF1035" s="157">
        <f>IF('1a-Electricity'!$AB$78="no","",ROUND(AD1035,4))</f>
        <v>2.5000000000000001E-2</v>
      </c>
      <c r="AG1035" s="157">
        <f>IF('1a-Electricity'!$AB$79="no","",ROUND(AD1035,4))</f>
        <v>2.5000000000000001E-2</v>
      </c>
      <c r="BL1035" s="157">
        <f t="shared" si="44"/>
        <v>2.4000000000000014E-2</v>
      </c>
      <c r="BM1035" s="157">
        <f>IF('1b-NaturalGas'!$AB$87="no","",ROUND(BL1035,4))</f>
        <v>2.4E-2</v>
      </c>
      <c r="BN1035" s="157">
        <f>IF('1b-NaturalGas'!$AB$88="no","",ROUND(BL1035,4))</f>
        <v>2.4E-2</v>
      </c>
      <c r="BO1035" s="157">
        <f>IF('1b-NaturalGas'!$AB$89="no","",ROUND(BL1035,4))</f>
        <v>2.4E-2</v>
      </c>
      <c r="BP1035" s="157">
        <f>IF('1b-NaturalGas'!$AB$90="no","not applicable (based on previous answers)",ROUND(BL1035,4))</f>
        <v>2.4E-2</v>
      </c>
      <c r="BQ1035" s="157">
        <f>IF('1b-NaturalGas'!$AB$91="no","not applicable (based on previous answers)",ROUND(BL1035,4))</f>
        <v>2.4E-2</v>
      </c>
    </row>
    <row r="1036" spans="30:69" x14ac:dyDescent="0.25">
      <c r="AD1036" s="157">
        <f>AD1035+0.001</f>
        <v>2.6000000000000016E-2</v>
      </c>
      <c r="AE1036" s="157">
        <f>IF('1a-Electricity'!$AB$77="no","",ROUND(AD1036,4))</f>
        <v>2.5999999999999999E-2</v>
      </c>
      <c r="AF1036" s="157">
        <f>IF('1a-Electricity'!$AB$78="no","",ROUND(AD1036,4))</f>
        <v>2.5999999999999999E-2</v>
      </c>
      <c r="AG1036" s="157">
        <f>IF('1a-Electricity'!$AB$79="no","",ROUND(AD1036,4))</f>
        <v>2.5999999999999999E-2</v>
      </c>
      <c r="BL1036" s="157">
        <f t="shared" si="44"/>
        <v>2.5000000000000015E-2</v>
      </c>
      <c r="BM1036" s="157">
        <f>IF('1b-NaturalGas'!$AB$87="no","",ROUND(BL1036,4))</f>
        <v>2.5000000000000001E-2</v>
      </c>
      <c r="BN1036" s="157">
        <f>IF('1b-NaturalGas'!$AB$88="no","",ROUND(BL1036,4))</f>
        <v>2.5000000000000001E-2</v>
      </c>
      <c r="BO1036" s="157">
        <f>IF('1b-NaturalGas'!$AB$89="no","",ROUND(BL1036,4))</f>
        <v>2.5000000000000001E-2</v>
      </c>
      <c r="BP1036" s="157">
        <f>IF('1b-NaturalGas'!$AB$90="no","not applicable (based on previous answers)",ROUND(BL1036,4))</f>
        <v>2.5000000000000001E-2</v>
      </c>
      <c r="BQ1036" s="157">
        <f>IF('1b-NaturalGas'!$AB$91="no","not applicable (based on previous answers)",ROUND(BL1036,4))</f>
        <v>2.5000000000000001E-2</v>
      </c>
    </row>
    <row r="1037" spans="30:69" x14ac:dyDescent="0.25">
      <c r="AD1037" s="157">
        <f t="shared" si="43"/>
        <v>2.7000000000000017E-2</v>
      </c>
      <c r="AE1037" s="157">
        <f>IF('1a-Electricity'!$AB$77="no","",ROUND(AD1037,4))</f>
        <v>2.7E-2</v>
      </c>
      <c r="AF1037" s="157">
        <f>IF('1a-Electricity'!$AB$78="no","",ROUND(AD1037,4))</f>
        <v>2.7E-2</v>
      </c>
      <c r="AG1037" s="157">
        <f>IF('1a-Electricity'!$AB$79="no","",ROUND(AD1037,4))</f>
        <v>2.7E-2</v>
      </c>
      <c r="BL1037" s="157">
        <f>BL1036+0.001</f>
        <v>2.6000000000000016E-2</v>
      </c>
      <c r="BM1037" s="157">
        <f>IF('1b-NaturalGas'!$AB$87="no","",ROUND(BL1037,4))</f>
        <v>2.5999999999999999E-2</v>
      </c>
      <c r="BN1037" s="157">
        <f>IF('1b-NaturalGas'!$AB$88="no","",ROUND(BL1037,4))</f>
        <v>2.5999999999999999E-2</v>
      </c>
      <c r="BO1037" s="157">
        <f>IF('1b-NaturalGas'!$AB$89="no","",ROUND(BL1037,4))</f>
        <v>2.5999999999999999E-2</v>
      </c>
      <c r="BP1037" s="157">
        <f>IF('1b-NaturalGas'!$AB$90="no","not applicable (based on previous answers)",ROUND(BL1037,4))</f>
        <v>2.5999999999999999E-2</v>
      </c>
      <c r="BQ1037" s="157">
        <f>IF('1b-NaturalGas'!$AB$91="no","not applicable (based on previous answers)",ROUND(BL1037,4))</f>
        <v>2.5999999999999999E-2</v>
      </c>
    </row>
    <row r="1038" spans="30:69" x14ac:dyDescent="0.25">
      <c r="AD1038" s="157">
        <f t="shared" si="43"/>
        <v>2.8000000000000018E-2</v>
      </c>
      <c r="AE1038" s="157">
        <f>IF('1a-Electricity'!$AB$77="no","",ROUND(AD1038,4))</f>
        <v>2.8000000000000001E-2</v>
      </c>
      <c r="AF1038" s="157">
        <f>IF('1a-Electricity'!$AB$78="no","",ROUND(AD1038,4))</f>
        <v>2.8000000000000001E-2</v>
      </c>
      <c r="AG1038" s="157">
        <f>IF('1a-Electricity'!$AB$79="no","",ROUND(AD1038,4))</f>
        <v>2.8000000000000001E-2</v>
      </c>
      <c r="BL1038" s="157">
        <f t="shared" si="44"/>
        <v>2.7000000000000017E-2</v>
      </c>
      <c r="BM1038" s="157">
        <f>IF('1b-NaturalGas'!$AB$87="no","",ROUND(BL1038,4))</f>
        <v>2.7E-2</v>
      </c>
      <c r="BN1038" s="157">
        <f>IF('1b-NaturalGas'!$AB$88="no","",ROUND(BL1038,4))</f>
        <v>2.7E-2</v>
      </c>
      <c r="BO1038" s="157">
        <f>IF('1b-NaturalGas'!$AB$89="no","",ROUND(BL1038,4))</f>
        <v>2.7E-2</v>
      </c>
      <c r="BP1038" s="157">
        <f>IF('1b-NaturalGas'!$AB$90="no","not applicable (based on previous answers)",ROUND(BL1038,4))</f>
        <v>2.7E-2</v>
      </c>
      <c r="BQ1038" s="157">
        <f>IF('1b-NaturalGas'!$AB$91="no","not applicable (based on previous answers)",ROUND(BL1038,4))</f>
        <v>2.7E-2</v>
      </c>
    </row>
    <row r="1039" spans="30:69" x14ac:dyDescent="0.25">
      <c r="AD1039" s="157">
        <f t="shared" si="43"/>
        <v>2.9000000000000019E-2</v>
      </c>
      <c r="AE1039" s="157">
        <f>IF('1a-Electricity'!$AB$77="no","",ROUND(AD1039,4))</f>
        <v>2.9000000000000001E-2</v>
      </c>
      <c r="AF1039" s="157">
        <f>IF('1a-Electricity'!$AB$78="no","",ROUND(AD1039,4))</f>
        <v>2.9000000000000001E-2</v>
      </c>
      <c r="AG1039" s="157">
        <f>IF('1a-Electricity'!$AB$79="no","",ROUND(AD1039,4))</f>
        <v>2.9000000000000001E-2</v>
      </c>
      <c r="BL1039" s="157">
        <f t="shared" si="44"/>
        <v>2.8000000000000018E-2</v>
      </c>
      <c r="BM1039" s="157">
        <f>IF('1b-NaturalGas'!$AB$87="no","",ROUND(BL1039,4))</f>
        <v>2.8000000000000001E-2</v>
      </c>
      <c r="BN1039" s="157">
        <f>IF('1b-NaturalGas'!$AB$88="no","",ROUND(BL1039,4))</f>
        <v>2.8000000000000001E-2</v>
      </c>
      <c r="BO1039" s="157">
        <f>IF('1b-NaturalGas'!$AB$89="no","",ROUND(BL1039,4))</f>
        <v>2.8000000000000001E-2</v>
      </c>
      <c r="BP1039" s="157">
        <f>IF('1b-NaturalGas'!$AB$90="no","not applicable (based on previous answers)",ROUND(BL1039,4))</f>
        <v>2.8000000000000001E-2</v>
      </c>
      <c r="BQ1039" s="157">
        <f>IF('1b-NaturalGas'!$AB$91="no","not applicable (based on previous answers)",ROUND(BL1039,4))</f>
        <v>2.8000000000000001E-2</v>
      </c>
    </row>
    <row r="1040" spans="30:69" x14ac:dyDescent="0.25">
      <c r="AD1040" s="157">
        <f t="shared" si="43"/>
        <v>3.000000000000002E-2</v>
      </c>
      <c r="AE1040" s="157">
        <f>IF('1a-Electricity'!$AB$77="no","",ROUND(AD1040,4))</f>
        <v>0.03</v>
      </c>
      <c r="AF1040" s="157">
        <f>IF('1a-Electricity'!$AB$78="no","",ROUND(AD1040,4))</f>
        <v>0.03</v>
      </c>
      <c r="AG1040" s="157">
        <f>IF('1a-Electricity'!$AB$79="no","",ROUND(AD1040,4))</f>
        <v>0.03</v>
      </c>
      <c r="BL1040" s="157">
        <f t="shared" si="44"/>
        <v>2.9000000000000019E-2</v>
      </c>
      <c r="BM1040" s="157">
        <f>IF('1b-NaturalGas'!$AB$87="no","",ROUND(BL1040,4))</f>
        <v>2.9000000000000001E-2</v>
      </c>
      <c r="BN1040" s="157">
        <f>IF('1b-NaturalGas'!$AB$88="no","",ROUND(BL1040,4))</f>
        <v>2.9000000000000001E-2</v>
      </c>
      <c r="BO1040" s="157">
        <f>IF('1b-NaturalGas'!$AB$89="no","",ROUND(BL1040,4))</f>
        <v>2.9000000000000001E-2</v>
      </c>
      <c r="BP1040" s="157">
        <f>IF('1b-NaturalGas'!$AB$90="no","not applicable (based on previous answers)",ROUND(BL1040,4))</f>
        <v>2.9000000000000001E-2</v>
      </c>
      <c r="BQ1040" s="157">
        <f>IF('1b-NaturalGas'!$AB$91="no","not applicable (based on previous answers)",ROUND(BL1040,4))</f>
        <v>2.9000000000000001E-2</v>
      </c>
    </row>
    <row r="1041" spans="30:69" x14ac:dyDescent="0.25">
      <c r="AD1041" s="157">
        <f t="shared" si="43"/>
        <v>3.1000000000000021E-2</v>
      </c>
      <c r="AE1041" s="157">
        <f>IF('1a-Electricity'!$AB$77="no","",ROUND(AD1041,4))</f>
        <v>3.1E-2</v>
      </c>
      <c r="AF1041" s="157">
        <f>IF('1a-Electricity'!$AB$78="no","",ROUND(AD1041,4))</f>
        <v>3.1E-2</v>
      </c>
      <c r="AG1041" s="157">
        <f>IF('1a-Electricity'!$AB$79="no","",ROUND(AD1041,4))</f>
        <v>3.1E-2</v>
      </c>
      <c r="BL1041" s="157">
        <f t="shared" si="44"/>
        <v>3.000000000000002E-2</v>
      </c>
      <c r="BM1041" s="157">
        <f>IF('1b-NaturalGas'!$AB$87="no","",ROUND(BL1041,4))</f>
        <v>0.03</v>
      </c>
      <c r="BN1041" s="157">
        <f>IF('1b-NaturalGas'!$AB$88="no","",ROUND(BL1041,4))</f>
        <v>0.03</v>
      </c>
      <c r="BO1041" s="157">
        <f>IF('1b-NaturalGas'!$AB$89="no","",ROUND(BL1041,4))</f>
        <v>0.03</v>
      </c>
      <c r="BP1041" s="157">
        <f>IF('1b-NaturalGas'!$AB$90="no","not applicable (based on previous answers)",ROUND(BL1041,4))</f>
        <v>0.03</v>
      </c>
      <c r="BQ1041" s="157">
        <f>IF('1b-NaturalGas'!$AB$91="no","not applicable (based on previous answers)",ROUND(BL1041,4))</f>
        <v>0.03</v>
      </c>
    </row>
    <row r="1042" spans="30:69" x14ac:dyDescent="0.25">
      <c r="AD1042" s="157">
        <f t="shared" si="43"/>
        <v>3.2000000000000021E-2</v>
      </c>
      <c r="AE1042" s="157">
        <f>IF('1a-Electricity'!$AB$77="no","",ROUND(AD1042,4))</f>
        <v>3.2000000000000001E-2</v>
      </c>
      <c r="AF1042" s="157">
        <f>IF('1a-Electricity'!$AB$78="no","",ROUND(AD1042,4))</f>
        <v>3.2000000000000001E-2</v>
      </c>
      <c r="AG1042" s="157">
        <f>IF('1a-Electricity'!$AB$79="no","",ROUND(AD1042,4))</f>
        <v>3.2000000000000001E-2</v>
      </c>
      <c r="BL1042" s="157">
        <f t="shared" si="44"/>
        <v>3.1000000000000021E-2</v>
      </c>
      <c r="BM1042" s="157">
        <f>IF('1b-NaturalGas'!$AB$87="no","",ROUND(BL1042,4))</f>
        <v>3.1E-2</v>
      </c>
      <c r="BN1042" s="157">
        <f>IF('1b-NaturalGas'!$AB$88="no","",ROUND(BL1042,4))</f>
        <v>3.1E-2</v>
      </c>
      <c r="BO1042" s="157">
        <f>IF('1b-NaturalGas'!$AB$89="no","",ROUND(BL1042,4))</f>
        <v>3.1E-2</v>
      </c>
      <c r="BP1042" s="157">
        <f>IF('1b-NaturalGas'!$AB$90="no","not applicable (based on previous answers)",ROUND(BL1042,4))</f>
        <v>3.1E-2</v>
      </c>
      <c r="BQ1042" s="157">
        <f>IF('1b-NaturalGas'!$AB$91="no","not applicable (based on previous answers)",ROUND(BL1042,4))</f>
        <v>3.1E-2</v>
      </c>
    </row>
    <row r="1043" spans="30:69" x14ac:dyDescent="0.25">
      <c r="AD1043" s="157">
        <f t="shared" si="43"/>
        <v>3.3000000000000022E-2</v>
      </c>
      <c r="AE1043" s="157">
        <f>IF('1a-Electricity'!$AB$77="no","",ROUND(AD1043,4))</f>
        <v>3.3000000000000002E-2</v>
      </c>
      <c r="AF1043" s="157">
        <f>IF('1a-Electricity'!$AB$78="no","",ROUND(AD1043,4))</f>
        <v>3.3000000000000002E-2</v>
      </c>
      <c r="AG1043" s="157">
        <f>IF('1a-Electricity'!$AB$79="no","",ROUND(AD1043,4))</f>
        <v>3.3000000000000002E-2</v>
      </c>
      <c r="BL1043" s="157">
        <f t="shared" si="44"/>
        <v>3.2000000000000021E-2</v>
      </c>
      <c r="BM1043" s="157">
        <f>IF('1b-NaturalGas'!$AB$87="no","",ROUND(BL1043,4))</f>
        <v>3.2000000000000001E-2</v>
      </c>
      <c r="BN1043" s="157">
        <f>IF('1b-NaturalGas'!$AB$88="no","",ROUND(BL1043,4))</f>
        <v>3.2000000000000001E-2</v>
      </c>
      <c r="BO1043" s="157">
        <f>IF('1b-NaturalGas'!$AB$89="no","",ROUND(BL1043,4))</f>
        <v>3.2000000000000001E-2</v>
      </c>
      <c r="BP1043" s="157">
        <f>IF('1b-NaturalGas'!$AB$90="no","not applicable (based on previous answers)",ROUND(BL1043,4))</f>
        <v>3.2000000000000001E-2</v>
      </c>
      <c r="BQ1043" s="157">
        <f>IF('1b-NaturalGas'!$AB$91="no","not applicable (based on previous answers)",ROUND(BL1043,4))</f>
        <v>3.2000000000000001E-2</v>
      </c>
    </row>
    <row r="1044" spans="30:69" x14ac:dyDescent="0.25">
      <c r="AD1044" s="157">
        <f t="shared" si="43"/>
        <v>3.4000000000000023E-2</v>
      </c>
      <c r="AE1044" s="157">
        <f>IF('1a-Electricity'!$AB$77="no","",ROUND(AD1044,4))</f>
        <v>3.4000000000000002E-2</v>
      </c>
      <c r="AF1044" s="157">
        <f>IF('1a-Electricity'!$AB$78="no","",ROUND(AD1044,4))</f>
        <v>3.4000000000000002E-2</v>
      </c>
      <c r="AG1044" s="157">
        <f>IF('1a-Electricity'!$AB$79="no","",ROUND(AD1044,4))</f>
        <v>3.4000000000000002E-2</v>
      </c>
      <c r="BL1044" s="157">
        <f t="shared" si="44"/>
        <v>3.3000000000000022E-2</v>
      </c>
      <c r="BM1044" s="157">
        <f>IF('1b-NaturalGas'!$AB$87="no","",ROUND(BL1044,4))</f>
        <v>3.3000000000000002E-2</v>
      </c>
      <c r="BN1044" s="157">
        <f>IF('1b-NaturalGas'!$AB$88="no","",ROUND(BL1044,4))</f>
        <v>3.3000000000000002E-2</v>
      </c>
      <c r="BO1044" s="157">
        <f>IF('1b-NaturalGas'!$AB$89="no","",ROUND(BL1044,4))</f>
        <v>3.3000000000000002E-2</v>
      </c>
      <c r="BP1044" s="157">
        <f>IF('1b-NaturalGas'!$AB$90="no","not applicable (based on previous answers)",ROUND(BL1044,4))</f>
        <v>3.3000000000000002E-2</v>
      </c>
      <c r="BQ1044" s="157">
        <f>IF('1b-NaturalGas'!$AB$91="no","not applicable (based on previous answers)",ROUND(BL1044,4))</f>
        <v>3.3000000000000002E-2</v>
      </c>
    </row>
    <row r="1045" spans="30:69" x14ac:dyDescent="0.25">
      <c r="AD1045" s="157">
        <f t="shared" si="43"/>
        <v>3.5000000000000024E-2</v>
      </c>
      <c r="AE1045" s="157">
        <f>IF('1a-Electricity'!$AB$77="no","",ROUND(AD1045,4))</f>
        <v>3.5000000000000003E-2</v>
      </c>
      <c r="AF1045" s="157">
        <f>IF('1a-Electricity'!$AB$78="no","",ROUND(AD1045,4))</f>
        <v>3.5000000000000003E-2</v>
      </c>
      <c r="AG1045" s="157">
        <f>IF('1a-Electricity'!$AB$79="no","",ROUND(AD1045,4))</f>
        <v>3.5000000000000003E-2</v>
      </c>
      <c r="BL1045" s="157">
        <f t="shared" si="44"/>
        <v>3.4000000000000023E-2</v>
      </c>
      <c r="BM1045" s="157">
        <f>IF('1b-NaturalGas'!$AB$87="no","",ROUND(BL1045,4))</f>
        <v>3.4000000000000002E-2</v>
      </c>
      <c r="BN1045" s="157">
        <f>IF('1b-NaturalGas'!$AB$88="no","",ROUND(BL1045,4))</f>
        <v>3.4000000000000002E-2</v>
      </c>
      <c r="BO1045" s="157">
        <f>IF('1b-NaturalGas'!$AB$89="no","",ROUND(BL1045,4))</f>
        <v>3.4000000000000002E-2</v>
      </c>
      <c r="BP1045" s="157">
        <f>IF('1b-NaturalGas'!$AB$90="no","not applicable (based on previous answers)",ROUND(BL1045,4))</f>
        <v>3.4000000000000002E-2</v>
      </c>
      <c r="BQ1045" s="157">
        <f>IF('1b-NaturalGas'!$AB$91="no","not applicable (based on previous answers)",ROUND(BL1045,4))</f>
        <v>3.4000000000000002E-2</v>
      </c>
    </row>
    <row r="1046" spans="30:69" x14ac:dyDescent="0.25">
      <c r="AD1046" s="157">
        <f>AD1045+0.001</f>
        <v>3.6000000000000025E-2</v>
      </c>
      <c r="AE1046" s="157">
        <f>IF('1a-Electricity'!$AB$77="no","",ROUND(AD1046,4))</f>
        <v>3.5999999999999997E-2</v>
      </c>
      <c r="AF1046" s="157">
        <f>IF('1a-Electricity'!$AB$78="no","",ROUND(AD1046,4))</f>
        <v>3.5999999999999997E-2</v>
      </c>
      <c r="AG1046" s="157">
        <f>IF('1a-Electricity'!$AB$79="no","",ROUND(AD1046,4))</f>
        <v>3.5999999999999997E-2</v>
      </c>
      <c r="BL1046" s="157">
        <f t="shared" si="44"/>
        <v>3.5000000000000024E-2</v>
      </c>
      <c r="BM1046" s="157">
        <f>IF('1b-NaturalGas'!$AB$87="no","",ROUND(BL1046,4))</f>
        <v>3.5000000000000003E-2</v>
      </c>
      <c r="BN1046" s="157">
        <f>IF('1b-NaturalGas'!$AB$88="no","",ROUND(BL1046,4))</f>
        <v>3.5000000000000003E-2</v>
      </c>
      <c r="BO1046" s="157">
        <f>IF('1b-NaturalGas'!$AB$89="no","",ROUND(BL1046,4))</f>
        <v>3.5000000000000003E-2</v>
      </c>
      <c r="BP1046" s="157">
        <f>IF('1b-NaturalGas'!$AB$90="no","not applicable (based on previous answers)",ROUND(BL1046,4))</f>
        <v>3.5000000000000003E-2</v>
      </c>
      <c r="BQ1046" s="157">
        <f>IF('1b-NaturalGas'!$AB$91="no","not applicable (based on previous answers)",ROUND(BL1046,4))</f>
        <v>3.5000000000000003E-2</v>
      </c>
    </row>
    <row r="1047" spans="30:69" x14ac:dyDescent="0.25">
      <c r="AD1047" s="157">
        <f t="shared" si="43"/>
        <v>3.7000000000000026E-2</v>
      </c>
      <c r="AE1047" s="157">
        <f>IF('1a-Electricity'!$AB$77="no","",ROUND(AD1047,4))</f>
        <v>3.6999999999999998E-2</v>
      </c>
      <c r="AF1047" s="157">
        <f>IF('1a-Electricity'!$AB$78="no","",ROUND(AD1047,4))</f>
        <v>3.6999999999999998E-2</v>
      </c>
      <c r="AG1047" s="157">
        <f>IF('1a-Electricity'!$AB$79="no","",ROUND(AD1047,4))</f>
        <v>3.6999999999999998E-2</v>
      </c>
      <c r="BL1047" s="157">
        <f>BL1046+0.001</f>
        <v>3.6000000000000025E-2</v>
      </c>
      <c r="BM1047" s="157">
        <f>IF('1b-NaturalGas'!$AB$87="no","",ROUND(BL1047,4))</f>
        <v>3.5999999999999997E-2</v>
      </c>
      <c r="BN1047" s="157">
        <f>IF('1b-NaturalGas'!$AB$88="no","",ROUND(BL1047,4))</f>
        <v>3.5999999999999997E-2</v>
      </c>
      <c r="BO1047" s="157">
        <f>IF('1b-NaturalGas'!$AB$89="no","",ROUND(BL1047,4))</f>
        <v>3.5999999999999997E-2</v>
      </c>
      <c r="BP1047" s="157">
        <f>IF('1b-NaturalGas'!$AB$90="no","not applicable (based on previous answers)",ROUND(BL1047,4))</f>
        <v>3.5999999999999997E-2</v>
      </c>
      <c r="BQ1047" s="157">
        <f>IF('1b-NaturalGas'!$AB$91="no","not applicable (based on previous answers)",ROUND(BL1047,4))</f>
        <v>3.5999999999999997E-2</v>
      </c>
    </row>
    <row r="1048" spans="30:69" x14ac:dyDescent="0.25">
      <c r="AD1048" s="157">
        <f t="shared" si="43"/>
        <v>3.8000000000000027E-2</v>
      </c>
      <c r="AE1048" s="157">
        <f>IF('1a-Electricity'!$AB$77="no","",ROUND(AD1048,4))</f>
        <v>3.7999999999999999E-2</v>
      </c>
      <c r="AF1048" s="157">
        <f>IF('1a-Electricity'!$AB$78="no","",ROUND(AD1048,4))</f>
        <v>3.7999999999999999E-2</v>
      </c>
      <c r="AG1048" s="157">
        <f>IF('1a-Electricity'!$AB$79="no","",ROUND(AD1048,4))</f>
        <v>3.7999999999999999E-2</v>
      </c>
      <c r="BL1048" s="157">
        <f t="shared" si="44"/>
        <v>3.7000000000000026E-2</v>
      </c>
      <c r="BM1048" s="157">
        <f>IF('1b-NaturalGas'!$AB$87="no","",ROUND(BL1048,4))</f>
        <v>3.6999999999999998E-2</v>
      </c>
      <c r="BN1048" s="157">
        <f>IF('1b-NaturalGas'!$AB$88="no","",ROUND(BL1048,4))</f>
        <v>3.6999999999999998E-2</v>
      </c>
      <c r="BO1048" s="157">
        <f>IF('1b-NaturalGas'!$AB$89="no","",ROUND(BL1048,4))</f>
        <v>3.6999999999999998E-2</v>
      </c>
      <c r="BP1048" s="157">
        <f>IF('1b-NaturalGas'!$AB$90="no","not applicable (based on previous answers)",ROUND(BL1048,4))</f>
        <v>3.6999999999999998E-2</v>
      </c>
      <c r="BQ1048" s="157">
        <f>IF('1b-NaturalGas'!$AB$91="no","not applicable (based on previous answers)",ROUND(BL1048,4))</f>
        <v>3.6999999999999998E-2</v>
      </c>
    </row>
    <row r="1049" spans="30:69" x14ac:dyDescent="0.25">
      <c r="AD1049" s="157">
        <f t="shared" si="43"/>
        <v>3.9000000000000028E-2</v>
      </c>
      <c r="AE1049" s="157">
        <f>IF('1a-Electricity'!$AB$77="no","",ROUND(AD1049,4))</f>
        <v>3.9E-2</v>
      </c>
      <c r="AF1049" s="157">
        <f>IF('1a-Electricity'!$AB$78="no","",ROUND(AD1049,4))</f>
        <v>3.9E-2</v>
      </c>
      <c r="AG1049" s="157">
        <f>IF('1a-Electricity'!$AB$79="no","",ROUND(AD1049,4))</f>
        <v>3.9E-2</v>
      </c>
      <c r="BL1049" s="157">
        <f t="shared" si="44"/>
        <v>3.8000000000000027E-2</v>
      </c>
      <c r="BM1049" s="157">
        <f>IF('1b-NaturalGas'!$AB$87="no","",ROUND(BL1049,4))</f>
        <v>3.7999999999999999E-2</v>
      </c>
      <c r="BN1049" s="157">
        <f>IF('1b-NaturalGas'!$AB$88="no","",ROUND(BL1049,4))</f>
        <v>3.7999999999999999E-2</v>
      </c>
      <c r="BO1049" s="157">
        <f>IF('1b-NaturalGas'!$AB$89="no","",ROUND(BL1049,4))</f>
        <v>3.7999999999999999E-2</v>
      </c>
      <c r="BP1049" s="157">
        <f>IF('1b-NaturalGas'!$AB$90="no","not applicable (based on previous answers)",ROUND(BL1049,4))</f>
        <v>3.7999999999999999E-2</v>
      </c>
      <c r="BQ1049" s="157">
        <f>IF('1b-NaturalGas'!$AB$91="no","not applicable (based on previous answers)",ROUND(BL1049,4))</f>
        <v>3.7999999999999999E-2</v>
      </c>
    </row>
    <row r="1050" spans="30:69" x14ac:dyDescent="0.25">
      <c r="AD1050" s="157">
        <f t="shared" si="43"/>
        <v>4.0000000000000029E-2</v>
      </c>
      <c r="AE1050" s="157">
        <f>IF('1a-Electricity'!$AB$77="no","",ROUND(AD1050,4))</f>
        <v>0.04</v>
      </c>
      <c r="AF1050" s="157">
        <f>IF('1a-Electricity'!$AB$78="no","",ROUND(AD1050,4))</f>
        <v>0.04</v>
      </c>
      <c r="AG1050" s="157">
        <f>IF('1a-Electricity'!$AB$79="no","",ROUND(AD1050,4))</f>
        <v>0.04</v>
      </c>
      <c r="BL1050" s="157">
        <f t="shared" si="44"/>
        <v>3.9000000000000028E-2</v>
      </c>
      <c r="BM1050" s="157">
        <f>IF('1b-NaturalGas'!$AB$87="no","",ROUND(BL1050,4))</f>
        <v>3.9E-2</v>
      </c>
      <c r="BN1050" s="157">
        <f>IF('1b-NaturalGas'!$AB$88="no","",ROUND(BL1050,4))</f>
        <v>3.9E-2</v>
      </c>
      <c r="BO1050" s="157">
        <f>IF('1b-NaturalGas'!$AB$89="no","",ROUND(BL1050,4))</f>
        <v>3.9E-2</v>
      </c>
      <c r="BP1050" s="157">
        <f>IF('1b-NaturalGas'!$AB$90="no","not applicable (based on previous answers)",ROUND(BL1050,4))</f>
        <v>3.9E-2</v>
      </c>
      <c r="BQ1050" s="157">
        <f>IF('1b-NaturalGas'!$AB$91="no","not applicable (based on previous answers)",ROUND(BL1050,4))</f>
        <v>3.9E-2</v>
      </c>
    </row>
    <row r="1051" spans="30:69" x14ac:dyDescent="0.25">
      <c r="AD1051" s="157">
        <f t="shared" si="43"/>
        <v>4.1000000000000029E-2</v>
      </c>
      <c r="AE1051" s="157">
        <f>IF('1a-Electricity'!$AB$77="no","",ROUND(AD1051,4))</f>
        <v>4.1000000000000002E-2</v>
      </c>
      <c r="AF1051" s="157">
        <f>IF('1a-Electricity'!$AB$78="no","",ROUND(AD1051,4))</f>
        <v>4.1000000000000002E-2</v>
      </c>
      <c r="AG1051" s="157">
        <f>IF('1a-Electricity'!$AB$79="no","",ROUND(AD1051,4))</f>
        <v>4.1000000000000002E-2</v>
      </c>
      <c r="BL1051" s="157">
        <f t="shared" si="44"/>
        <v>4.0000000000000029E-2</v>
      </c>
      <c r="BM1051" s="157">
        <f>IF('1b-NaturalGas'!$AB$87="no","",ROUND(BL1051,4))</f>
        <v>0.04</v>
      </c>
      <c r="BN1051" s="157">
        <f>IF('1b-NaturalGas'!$AB$88="no","",ROUND(BL1051,4))</f>
        <v>0.04</v>
      </c>
      <c r="BO1051" s="157">
        <f>IF('1b-NaturalGas'!$AB$89="no","",ROUND(BL1051,4))</f>
        <v>0.04</v>
      </c>
      <c r="BP1051" s="157">
        <f>IF('1b-NaturalGas'!$AB$90="no","not applicable (based on previous answers)",ROUND(BL1051,4))</f>
        <v>0.04</v>
      </c>
      <c r="BQ1051" s="157">
        <f>IF('1b-NaturalGas'!$AB$91="no","not applicable (based on previous answers)",ROUND(BL1051,4))</f>
        <v>0.04</v>
      </c>
    </row>
    <row r="1052" spans="30:69" x14ac:dyDescent="0.25">
      <c r="AD1052" s="157">
        <f t="shared" si="43"/>
        <v>4.200000000000003E-2</v>
      </c>
      <c r="AE1052" s="157">
        <f>IF('1a-Electricity'!$AB$77="no","",ROUND(AD1052,4))</f>
        <v>4.2000000000000003E-2</v>
      </c>
      <c r="AF1052" s="157">
        <f>IF('1a-Electricity'!$AB$78="no","",ROUND(AD1052,4))</f>
        <v>4.2000000000000003E-2</v>
      </c>
      <c r="AG1052" s="157">
        <f>IF('1a-Electricity'!$AB$79="no","",ROUND(AD1052,4))</f>
        <v>4.2000000000000003E-2</v>
      </c>
      <c r="BL1052" s="157">
        <f t="shared" si="44"/>
        <v>4.1000000000000029E-2</v>
      </c>
      <c r="BM1052" s="157">
        <f>IF('1b-NaturalGas'!$AB$87="no","",ROUND(BL1052,4))</f>
        <v>4.1000000000000002E-2</v>
      </c>
      <c r="BN1052" s="157">
        <f>IF('1b-NaturalGas'!$AB$88="no","",ROUND(BL1052,4))</f>
        <v>4.1000000000000002E-2</v>
      </c>
      <c r="BO1052" s="157">
        <f>IF('1b-NaturalGas'!$AB$89="no","",ROUND(BL1052,4))</f>
        <v>4.1000000000000002E-2</v>
      </c>
      <c r="BP1052" s="157">
        <f>IF('1b-NaturalGas'!$AB$90="no","not applicable (based on previous answers)",ROUND(BL1052,4))</f>
        <v>4.1000000000000002E-2</v>
      </c>
      <c r="BQ1052" s="157">
        <f>IF('1b-NaturalGas'!$AB$91="no","not applicable (based on previous answers)",ROUND(BL1052,4))</f>
        <v>4.1000000000000002E-2</v>
      </c>
    </row>
    <row r="1053" spans="30:69" x14ac:dyDescent="0.25">
      <c r="AD1053" s="157">
        <f t="shared" si="43"/>
        <v>4.3000000000000031E-2</v>
      </c>
      <c r="AE1053" s="157">
        <f>IF('1a-Electricity'!$AB$77="no","",ROUND(AD1053,4))</f>
        <v>4.2999999999999997E-2</v>
      </c>
      <c r="AF1053" s="157">
        <f>IF('1a-Electricity'!$AB$78="no","",ROUND(AD1053,4))</f>
        <v>4.2999999999999997E-2</v>
      </c>
      <c r="AG1053" s="157">
        <f>IF('1a-Electricity'!$AB$79="no","",ROUND(AD1053,4))</f>
        <v>4.2999999999999997E-2</v>
      </c>
      <c r="BL1053" s="157">
        <f t="shared" si="44"/>
        <v>4.200000000000003E-2</v>
      </c>
      <c r="BM1053" s="157">
        <f>IF('1b-NaturalGas'!$AB$87="no","",ROUND(BL1053,4))</f>
        <v>4.2000000000000003E-2</v>
      </c>
      <c r="BN1053" s="157">
        <f>IF('1b-NaturalGas'!$AB$88="no","",ROUND(BL1053,4))</f>
        <v>4.2000000000000003E-2</v>
      </c>
      <c r="BO1053" s="157">
        <f>IF('1b-NaturalGas'!$AB$89="no","",ROUND(BL1053,4))</f>
        <v>4.2000000000000003E-2</v>
      </c>
      <c r="BP1053" s="157">
        <f>IF('1b-NaturalGas'!$AB$90="no","not applicable (based on previous answers)",ROUND(BL1053,4))</f>
        <v>4.2000000000000003E-2</v>
      </c>
      <c r="BQ1053" s="157">
        <f>IF('1b-NaturalGas'!$AB$91="no","not applicable (based on previous answers)",ROUND(BL1053,4))</f>
        <v>4.2000000000000003E-2</v>
      </c>
    </row>
    <row r="1054" spans="30:69" x14ac:dyDescent="0.25">
      <c r="AD1054" s="157">
        <f t="shared" si="43"/>
        <v>4.4000000000000032E-2</v>
      </c>
      <c r="AE1054" s="157">
        <f>IF('1a-Electricity'!$AB$77="no","",ROUND(AD1054,4))</f>
        <v>4.3999999999999997E-2</v>
      </c>
      <c r="AF1054" s="157">
        <f>IF('1a-Electricity'!$AB$78="no","",ROUND(AD1054,4))</f>
        <v>4.3999999999999997E-2</v>
      </c>
      <c r="AG1054" s="157">
        <f>IF('1a-Electricity'!$AB$79="no","",ROUND(AD1054,4))</f>
        <v>4.3999999999999997E-2</v>
      </c>
      <c r="BL1054" s="157">
        <f t="shared" si="44"/>
        <v>4.3000000000000031E-2</v>
      </c>
      <c r="BM1054" s="157">
        <f>IF('1b-NaturalGas'!$AB$87="no","",ROUND(BL1054,4))</f>
        <v>4.2999999999999997E-2</v>
      </c>
      <c r="BN1054" s="157">
        <f>IF('1b-NaturalGas'!$AB$88="no","",ROUND(BL1054,4))</f>
        <v>4.2999999999999997E-2</v>
      </c>
      <c r="BO1054" s="157">
        <f>IF('1b-NaturalGas'!$AB$89="no","",ROUND(BL1054,4))</f>
        <v>4.2999999999999997E-2</v>
      </c>
      <c r="BP1054" s="157">
        <f>IF('1b-NaturalGas'!$AB$90="no","not applicable (based on previous answers)",ROUND(BL1054,4))</f>
        <v>4.2999999999999997E-2</v>
      </c>
      <c r="BQ1054" s="157">
        <f>IF('1b-NaturalGas'!$AB$91="no","not applicable (based on previous answers)",ROUND(BL1054,4))</f>
        <v>4.2999999999999997E-2</v>
      </c>
    </row>
    <row r="1055" spans="30:69" x14ac:dyDescent="0.25">
      <c r="AD1055" s="157">
        <f t="shared" si="43"/>
        <v>4.5000000000000033E-2</v>
      </c>
      <c r="AE1055" s="157">
        <f>IF('1a-Electricity'!$AB$77="no","",ROUND(AD1055,4))</f>
        <v>4.4999999999999998E-2</v>
      </c>
      <c r="AF1055" s="157">
        <f>IF('1a-Electricity'!$AB$78="no","",ROUND(AD1055,4))</f>
        <v>4.4999999999999998E-2</v>
      </c>
      <c r="AG1055" s="157">
        <f>IF('1a-Electricity'!$AB$79="no","",ROUND(AD1055,4))</f>
        <v>4.4999999999999998E-2</v>
      </c>
      <c r="BL1055" s="157">
        <f t="shared" si="44"/>
        <v>4.4000000000000032E-2</v>
      </c>
      <c r="BM1055" s="157">
        <f>IF('1b-NaturalGas'!$AB$87="no","",ROUND(BL1055,4))</f>
        <v>4.3999999999999997E-2</v>
      </c>
      <c r="BN1055" s="157">
        <f>IF('1b-NaturalGas'!$AB$88="no","",ROUND(BL1055,4))</f>
        <v>4.3999999999999997E-2</v>
      </c>
      <c r="BO1055" s="157">
        <f>IF('1b-NaturalGas'!$AB$89="no","",ROUND(BL1055,4))</f>
        <v>4.3999999999999997E-2</v>
      </c>
      <c r="BP1055" s="157">
        <f>IF('1b-NaturalGas'!$AB$90="no","not applicable (based on previous answers)",ROUND(BL1055,4))</f>
        <v>4.3999999999999997E-2</v>
      </c>
      <c r="BQ1055" s="157">
        <f>IF('1b-NaturalGas'!$AB$91="no","not applicable (based on previous answers)",ROUND(BL1055,4))</f>
        <v>4.3999999999999997E-2</v>
      </c>
    </row>
    <row r="1056" spans="30:69" x14ac:dyDescent="0.25">
      <c r="AD1056" s="157">
        <f>AD1055+0.001</f>
        <v>4.6000000000000034E-2</v>
      </c>
      <c r="AE1056" s="157">
        <f>IF('1a-Electricity'!$AB$77="no","",ROUND(AD1056,4))</f>
        <v>4.5999999999999999E-2</v>
      </c>
      <c r="AF1056" s="157">
        <f>IF('1a-Electricity'!$AB$78="no","",ROUND(AD1056,4))</f>
        <v>4.5999999999999999E-2</v>
      </c>
      <c r="AG1056" s="157">
        <f>IF('1a-Electricity'!$AB$79="no","",ROUND(AD1056,4))</f>
        <v>4.5999999999999999E-2</v>
      </c>
      <c r="BL1056" s="157">
        <f t="shared" si="44"/>
        <v>4.5000000000000033E-2</v>
      </c>
      <c r="BM1056" s="157">
        <f>IF('1b-NaturalGas'!$AB$87="no","",ROUND(BL1056,4))</f>
        <v>4.4999999999999998E-2</v>
      </c>
      <c r="BN1056" s="157">
        <f>IF('1b-NaturalGas'!$AB$88="no","",ROUND(BL1056,4))</f>
        <v>4.4999999999999998E-2</v>
      </c>
      <c r="BO1056" s="157">
        <f>IF('1b-NaturalGas'!$AB$89="no","",ROUND(BL1056,4))</f>
        <v>4.4999999999999998E-2</v>
      </c>
      <c r="BP1056" s="157">
        <f>IF('1b-NaturalGas'!$AB$90="no","not applicable (based on previous answers)",ROUND(BL1056,4))</f>
        <v>4.4999999999999998E-2</v>
      </c>
      <c r="BQ1056" s="157">
        <f>IF('1b-NaturalGas'!$AB$91="no","not applicable (based on previous answers)",ROUND(BL1056,4))</f>
        <v>4.4999999999999998E-2</v>
      </c>
    </row>
    <row r="1057" spans="30:69" x14ac:dyDescent="0.25">
      <c r="AD1057" s="157">
        <f t="shared" si="43"/>
        <v>4.7000000000000035E-2</v>
      </c>
      <c r="AE1057" s="157">
        <f>IF('1a-Electricity'!$AB$77="no","",ROUND(AD1057,4))</f>
        <v>4.7E-2</v>
      </c>
      <c r="AF1057" s="157">
        <f>IF('1a-Electricity'!$AB$78="no","",ROUND(AD1057,4))</f>
        <v>4.7E-2</v>
      </c>
      <c r="AG1057" s="157">
        <f>IF('1a-Electricity'!$AB$79="no","",ROUND(AD1057,4))</f>
        <v>4.7E-2</v>
      </c>
      <c r="BL1057" s="157">
        <f>BL1056+0.001</f>
        <v>4.6000000000000034E-2</v>
      </c>
      <c r="BM1057" s="157">
        <f>IF('1b-NaturalGas'!$AB$87="no","",ROUND(BL1057,4))</f>
        <v>4.5999999999999999E-2</v>
      </c>
      <c r="BN1057" s="157">
        <f>IF('1b-NaturalGas'!$AB$88="no","",ROUND(BL1057,4))</f>
        <v>4.5999999999999999E-2</v>
      </c>
      <c r="BO1057" s="157">
        <f>IF('1b-NaturalGas'!$AB$89="no","",ROUND(BL1057,4))</f>
        <v>4.5999999999999999E-2</v>
      </c>
      <c r="BP1057" s="157">
        <f>IF('1b-NaturalGas'!$AB$90="no","not applicable (based on previous answers)",ROUND(BL1057,4))</f>
        <v>4.5999999999999999E-2</v>
      </c>
      <c r="BQ1057" s="157">
        <f>IF('1b-NaturalGas'!$AB$91="no","not applicable (based on previous answers)",ROUND(BL1057,4))</f>
        <v>4.5999999999999999E-2</v>
      </c>
    </row>
    <row r="1058" spans="30:69" x14ac:dyDescent="0.25">
      <c r="AD1058" s="157">
        <f t="shared" si="43"/>
        <v>4.8000000000000036E-2</v>
      </c>
      <c r="AE1058" s="157">
        <f>IF('1a-Electricity'!$AB$77="no","",ROUND(AD1058,4))</f>
        <v>4.8000000000000001E-2</v>
      </c>
      <c r="AF1058" s="157">
        <f>IF('1a-Electricity'!$AB$78="no","",ROUND(AD1058,4))</f>
        <v>4.8000000000000001E-2</v>
      </c>
      <c r="AG1058" s="157">
        <f>IF('1a-Electricity'!$AB$79="no","",ROUND(AD1058,4))</f>
        <v>4.8000000000000001E-2</v>
      </c>
      <c r="BL1058" s="157">
        <f t="shared" si="44"/>
        <v>4.7000000000000035E-2</v>
      </c>
      <c r="BM1058" s="157">
        <f>IF('1b-NaturalGas'!$AB$87="no","",ROUND(BL1058,4))</f>
        <v>4.7E-2</v>
      </c>
      <c r="BN1058" s="157">
        <f>IF('1b-NaturalGas'!$AB$88="no","",ROUND(BL1058,4))</f>
        <v>4.7E-2</v>
      </c>
      <c r="BO1058" s="157">
        <f>IF('1b-NaturalGas'!$AB$89="no","",ROUND(BL1058,4))</f>
        <v>4.7E-2</v>
      </c>
      <c r="BP1058" s="157">
        <f>IF('1b-NaturalGas'!$AB$90="no","not applicable (based on previous answers)",ROUND(BL1058,4))</f>
        <v>4.7E-2</v>
      </c>
      <c r="BQ1058" s="157">
        <f>IF('1b-NaturalGas'!$AB$91="no","not applicable (based on previous answers)",ROUND(BL1058,4))</f>
        <v>4.7E-2</v>
      </c>
    </row>
    <row r="1059" spans="30:69" x14ac:dyDescent="0.25">
      <c r="AD1059" s="157">
        <f t="shared" si="43"/>
        <v>4.9000000000000037E-2</v>
      </c>
      <c r="AE1059" s="157">
        <f>IF('1a-Electricity'!$AB$77="no","",ROUND(AD1059,4))</f>
        <v>4.9000000000000002E-2</v>
      </c>
      <c r="AF1059" s="157">
        <f>IF('1a-Electricity'!$AB$78="no","",ROUND(AD1059,4))</f>
        <v>4.9000000000000002E-2</v>
      </c>
      <c r="AG1059" s="157">
        <f>IF('1a-Electricity'!$AB$79="no","",ROUND(AD1059,4))</f>
        <v>4.9000000000000002E-2</v>
      </c>
      <c r="BL1059" s="157">
        <f t="shared" si="44"/>
        <v>4.8000000000000036E-2</v>
      </c>
      <c r="BM1059" s="157">
        <f>IF('1b-NaturalGas'!$AB$87="no","",ROUND(BL1059,4))</f>
        <v>4.8000000000000001E-2</v>
      </c>
      <c r="BN1059" s="157">
        <f>IF('1b-NaturalGas'!$AB$88="no","",ROUND(BL1059,4))</f>
        <v>4.8000000000000001E-2</v>
      </c>
      <c r="BO1059" s="157">
        <f>IF('1b-NaturalGas'!$AB$89="no","",ROUND(BL1059,4))</f>
        <v>4.8000000000000001E-2</v>
      </c>
      <c r="BP1059" s="157">
        <f>IF('1b-NaturalGas'!$AB$90="no","not applicable (based on previous answers)",ROUND(BL1059,4))</f>
        <v>4.8000000000000001E-2</v>
      </c>
      <c r="BQ1059" s="157">
        <f>IF('1b-NaturalGas'!$AB$91="no","not applicable (based on previous answers)",ROUND(BL1059,4))</f>
        <v>4.8000000000000001E-2</v>
      </c>
    </row>
    <row r="1060" spans="30:69" x14ac:dyDescent="0.25">
      <c r="AD1060" s="157">
        <f t="shared" si="43"/>
        <v>5.0000000000000037E-2</v>
      </c>
      <c r="AE1060" s="157">
        <f>IF('1a-Electricity'!$AB$77="no","",ROUND(AD1060,4))</f>
        <v>0.05</v>
      </c>
      <c r="AF1060" s="157">
        <f>IF('1a-Electricity'!$AB$78="no","",ROUND(AD1060,4))</f>
        <v>0.05</v>
      </c>
      <c r="AG1060" s="157">
        <f>IF('1a-Electricity'!$AB$79="no","",ROUND(AD1060,4))</f>
        <v>0.05</v>
      </c>
      <c r="BL1060" s="157">
        <f t="shared" si="44"/>
        <v>4.9000000000000037E-2</v>
      </c>
      <c r="BM1060" s="157">
        <f>IF('1b-NaturalGas'!$AB$87="no","",ROUND(BL1060,4))</f>
        <v>4.9000000000000002E-2</v>
      </c>
      <c r="BN1060" s="157">
        <f>IF('1b-NaturalGas'!$AB$88="no","",ROUND(BL1060,4))</f>
        <v>4.9000000000000002E-2</v>
      </c>
      <c r="BO1060" s="157">
        <f>IF('1b-NaturalGas'!$AB$89="no","",ROUND(BL1060,4))</f>
        <v>4.9000000000000002E-2</v>
      </c>
      <c r="BP1060" s="157">
        <f>IF('1b-NaturalGas'!$AB$90="no","not applicable (based on previous answers)",ROUND(BL1060,4))</f>
        <v>4.9000000000000002E-2</v>
      </c>
      <c r="BQ1060" s="157">
        <f>IF('1b-NaturalGas'!$AB$91="no","not applicable (based on previous answers)",ROUND(BL1060,4))</f>
        <v>4.9000000000000002E-2</v>
      </c>
    </row>
    <row r="1061" spans="30:69" x14ac:dyDescent="0.25">
      <c r="AD1061" s="157">
        <f t="shared" si="43"/>
        <v>5.1000000000000038E-2</v>
      </c>
      <c r="AE1061" s="157">
        <f>IF('1a-Electricity'!$AB$77="no","",ROUND(AD1061,4))</f>
        <v>5.0999999999999997E-2</v>
      </c>
      <c r="AF1061" s="157">
        <f>IF('1a-Electricity'!$AB$78="no","",ROUND(AD1061,4))</f>
        <v>5.0999999999999997E-2</v>
      </c>
      <c r="AG1061" s="157">
        <f>IF('1a-Electricity'!$AB$79="no","",ROUND(AD1061,4))</f>
        <v>5.0999999999999997E-2</v>
      </c>
      <c r="BL1061" s="157">
        <f t="shared" si="44"/>
        <v>5.0000000000000037E-2</v>
      </c>
      <c r="BM1061" s="157">
        <f>IF('1b-NaturalGas'!$AB$87="no","",ROUND(BL1061,4))</f>
        <v>0.05</v>
      </c>
      <c r="BN1061" s="157">
        <f>IF('1b-NaturalGas'!$AB$88="no","",ROUND(BL1061,4))</f>
        <v>0.05</v>
      </c>
      <c r="BO1061" s="157">
        <f>IF('1b-NaturalGas'!$AB$89="no","",ROUND(BL1061,4))</f>
        <v>0.05</v>
      </c>
      <c r="BP1061" s="157">
        <f>IF('1b-NaturalGas'!$AB$90="no","not applicable (based on previous answers)",ROUND(BL1061,4))</f>
        <v>0.05</v>
      </c>
      <c r="BQ1061" s="157">
        <f>IF('1b-NaturalGas'!$AB$91="no","not applicable (based on previous answers)",ROUND(BL1061,4))</f>
        <v>0.05</v>
      </c>
    </row>
    <row r="1062" spans="30:69" x14ac:dyDescent="0.25">
      <c r="AD1062" s="157">
        <f t="shared" si="43"/>
        <v>5.2000000000000039E-2</v>
      </c>
      <c r="AE1062" s="157">
        <f>IF('1a-Electricity'!$AB$77="no","",ROUND(AD1062,4))</f>
        <v>5.1999999999999998E-2</v>
      </c>
      <c r="AF1062" s="157">
        <f>IF('1a-Electricity'!$AB$78="no","",ROUND(AD1062,4))</f>
        <v>5.1999999999999998E-2</v>
      </c>
      <c r="AG1062" s="157">
        <f>IF('1a-Electricity'!$AB$79="no","",ROUND(AD1062,4))</f>
        <v>5.1999999999999998E-2</v>
      </c>
      <c r="BL1062" s="157">
        <f t="shared" si="44"/>
        <v>5.1000000000000038E-2</v>
      </c>
      <c r="BM1062" s="157">
        <f>IF('1b-NaturalGas'!$AB$87="no","",ROUND(BL1062,4))</f>
        <v>5.0999999999999997E-2</v>
      </c>
      <c r="BN1062" s="157">
        <f>IF('1b-NaturalGas'!$AB$88="no","",ROUND(BL1062,4))</f>
        <v>5.0999999999999997E-2</v>
      </c>
      <c r="BO1062" s="157">
        <f>IF('1b-NaturalGas'!$AB$89="no","",ROUND(BL1062,4))</f>
        <v>5.0999999999999997E-2</v>
      </c>
      <c r="BP1062" s="157">
        <f>IF('1b-NaturalGas'!$AB$90="no","not applicable (based on previous answers)",ROUND(BL1062,4))</f>
        <v>5.0999999999999997E-2</v>
      </c>
      <c r="BQ1062" s="157">
        <f>IF('1b-NaturalGas'!$AB$91="no","not applicable (based on previous answers)",ROUND(BL1062,4))</f>
        <v>5.0999999999999997E-2</v>
      </c>
    </row>
    <row r="1063" spans="30:69" x14ac:dyDescent="0.25">
      <c r="AD1063" s="157">
        <f t="shared" si="43"/>
        <v>5.300000000000004E-2</v>
      </c>
      <c r="AE1063" s="157">
        <f>IF('1a-Electricity'!$AB$77="no","",ROUND(AD1063,4))</f>
        <v>5.2999999999999999E-2</v>
      </c>
      <c r="AF1063" s="157">
        <f>IF('1a-Electricity'!$AB$78="no","",ROUND(AD1063,4))</f>
        <v>5.2999999999999999E-2</v>
      </c>
      <c r="AG1063" s="157">
        <f>IF('1a-Electricity'!$AB$79="no","",ROUND(AD1063,4))</f>
        <v>5.2999999999999999E-2</v>
      </c>
      <c r="BL1063" s="157">
        <f t="shared" si="44"/>
        <v>5.2000000000000039E-2</v>
      </c>
      <c r="BM1063" s="157">
        <f>IF('1b-NaturalGas'!$AB$87="no","",ROUND(BL1063,4))</f>
        <v>5.1999999999999998E-2</v>
      </c>
      <c r="BN1063" s="157">
        <f>IF('1b-NaturalGas'!$AB$88="no","",ROUND(BL1063,4))</f>
        <v>5.1999999999999998E-2</v>
      </c>
      <c r="BO1063" s="157">
        <f>IF('1b-NaturalGas'!$AB$89="no","",ROUND(BL1063,4))</f>
        <v>5.1999999999999998E-2</v>
      </c>
      <c r="BP1063" s="157">
        <f>IF('1b-NaturalGas'!$AB$90="no","not applicable (based on previous answers)",ROUND(BL1063,4))</f>
        <v>5.1999999999999998E-2</v>
      </c>
      <c r="BQ1063" s="157">
        <f>IF('1b-NaturalGas'!$AB$91="no","not applicable (based on previous answers)",ROUND(BL1063,4))</f>
        <v>5.1999999999999998E-2</v>
      </c>
    </row>
    <row r="1064" spans="30:69" x14ac:dyDescent="0.25">
      <c r="AD1064" s="157">
        <f t="shared" si="43"/>
        <v>5.4000000000000041E-2</v>
      </c>
      <c r="AE1064" s="157">
        <f>IF('1a-Electricity'!$AB$77="no","",ROUND(AD1064,4))</f>
        <v>5.3999999999999999E-2</v>
      </c>
      <c r="AF1064" s="157">
        <f>IF('1a-Electricity'!$AB$78="no","",ROUND(AD1064,4))</f>
        <v>5.3999999999999999E-2</v>
      </c>
      <c r="AG1064" s="157">
        <f>IF('1a-Electricity'!$AB$79="no","",ROUND(AD1064,4))</f>
        <v>5.3999999999999999E-2</v>
      </c>
      <c r="BL1064" s="157">
        <f t="shared" si="44"/>
        <v>5.300000000000004E-2</v>
      </c>
      <c r="BM1064" s="157">
        <f>IF('1b-NaturalGas'!$AB$87="no","",ROUND(BL1064,4))</f>
        <v>5.2999999999999999E-2</v>
      </c>
      <c r="BN1064" s="157">
        <f>IF('1b-NaturalGas'!$AB$88="no","",ROUND(BL1064,4))</f>
        <v>5.2999999999999999E-2</v>
      </c>
      <c r="BO1064" s="157">
        <f>IF('1b-NaturalGas'!$AB$89="no","",ROUND(BL1064,4))</f>
        <v>5.2999999999999999E-2</v>
      </c>
      <c r="BP1064" s="157">
        <f>IF('1b-NaturalGas'!$AB$90="no","not applicable (based on previous answers)",ROUND(BL1064,4))</f>
        <v>5.2999999999999999E-2</v>
      </c>
      <c r="BQ1064" s="157">
        <f>IF('1b-NaturalGas'!$AB$91="no","not applicable (based on previous answers)",ROUND(BL1064,4))</f>
        <v>5.2999999999999999E-2</v>
      </c>
    </row>
    <row r="1065" spans="30:69" x14ac:dyDescent="0.25">
      <c r="AD1065" s="157">
        <f t="shared" si="43"/>
        <v>5.5000000000000042E-2</v>
      </c>
      <c r="AE1065" s="157">
        <f>IF('1a-Electricity'!$AB$77="no","",ROUND(AD1065,4))</f>
        <v>5.5E-2</v>
      </c>
      <c r="AF1065" s="157">
        <f>IF('1a-Electricity'!$AB$78="no","",ROUND(AD1065,4))</f>
        <v>5.5E-2</v>
      </c>
      <c r="AG1065" s="157">
        <f>IF('1a-Electricity'!$AB$79="no","",ROUND(AD1065,4))</f>
        <v>5.5E-2</v>
      </c>
      <c r="BL1065" s="157">
        <f t="shared" si="44"/>
        <v>5.4000000000000041E-2</v>
      </c>
      <c r="BM1065" s="157">
        <f>IF('1b-NaturalGas'!$AB$87="no","",ROUND(BL1065,4))</f>
        <v>5.3999999999999999E-2</v>
      </c>
      <c r="BN1065" s="157">
        <f>IF('1b-NaturalGas'!$AB$88="no","",ROUND(BL1065,4))</f>
        <v>5.3999999999999999E-2</v>
      </c>
      <c r="BO1065" s="157">
        <f>IF('1b-NaturalGas'!$AB$89="no","",ROUND(BL1065,4))</f>
        <v>5.3999999999999999E-2</v>
      </c>
      <c r="BP1065" s="157">
        <f>IF('1b-NaturalGas'!$AB$90="no","not applicable (based on previous answers)",ROUND(BL1065,4))</f>
        <v>5.3999999999999999E-2</v>
      </c>
      <c r="BQ1065" s="157">
        <f>IF('1b-NaturalGas'!$AB$91="no","not applicable (based on previous answers)",ROUND(BL1065,4))</f>
        <v>5.3999999999999999E-2</v>
      </c>
    </row>
    <row r="1066" spans="30:69" x14ac:dyDescent="0.25">
      <c r="AD1066" s="157">
        <f>AD1065+0.001</f>
        <v>5.6000000000000043E-2</v>
      </c>
      <c r="AE1066" s="157">
        <f>IF('1a-Electricity'!$AB$77="no","",ROUND(AD1066,4))</f>
        <v>5.6000000000000001E-2</v>
      </c>
      <c r="AF1066" s="157">
        <f>IF('1a-Electricity'!$AB$78="no","",ROUND(AD1066,4))</f>
        <v>5.6000000000000001E-2</v>
      </c>
      <c r="AG1066" s="157">
        <f>IF('1a-Electricity'!$AB$79="no","",ROUND(AD1066,4))</f>
        <v>5.6000000000000001E-2</v>
      </c>
      <c r="BL1066" s="157">
        <f t="shared" si="44"/>
        <v>5.5000000000000042E-2</v>
      </c>
      <c r="BM1066" s="157">
        <f>IF('1b-NaturalGas'!$AB$87="no","",ROUND(BL1066,4))</f>
        <v>5.5E-2</v>
      </c>
      <c r="BN1066" s="157">
        <f>IF('1b-NaturalGas'!$AB$88="no","",ROUND(BL1066,4))</f>
        <v>5.5E-2</v>
      </c>
      <c r="BO1066" s="157">
        <f>IF('1b-NaturalGas'!$AB$89="no","",ROUND(BL1066,4))</f>
        <v>5.5E-2</v>
      </c>
      <c r="BP1066" s="157">
        <f>IF('1b-NaturalGas'!$AB$90="no","not applicable (based on previous answers)",ROUND(BL1066,4))</f>
        <v>5.5E-2</v>
      </c>
      <c r="BQ1066" s="157">
        <f>IF('1b-NaturalGas'!$AB$91="no","not applicable (based on previous answers)",ROUND(BL1066,4))</f>
        <v>5.5E-2</v>
      </c>
    </row>
    <row r="1067" spans="30:69" x14ac:dyDescent="0.25">
      <c r="AD1067" s="157">
        <f t="shared" ref="AD1067:AD1130" si="45">AD1066+0.001</f>
        <v>5.7000000000000044E-2</v>
      </c>
      <c r="AE1067" s="157">
        <f>IF('1a-Electricity'!$AB$77="no","",ROUND(AD1067,4))</f>
        <v>5.7000000000000002E-2</v>
      </c>
      <c r="AF1067" s="157">
        <f>IF('1a-Electricity'!$AB$78="no","",ROUND(AD1067,4))</f>
        <v>5.7000000000000002E-2</v>
      </c>
      <c r="AG1067" s="157">
        <f>IF('1a-Electricity'!$AB$79="no","",ROUND(AD1067,4))</f>
        <v>5.7000000000000002E-2</v>
      </c>
      <c r="BL1067" s="157">
        <f>BL1066+0.001</f>
        <v>5.6000000000000043E-2</v>
      </c>
      <c r="BM1067" s="157">
        <f>IF('1b-NaturalGas'!$AB$87="no","",ROUND(BL1067,4))</f>
        <v>5.6000000000000001E-2</v>
      </c>
      <c r="BN1067" s="157">
        <f>IF('1b-NaturalGas'!$AB$88="no","",ROUND(BL1067,4))</f>
        <v>5.6000000000000001E-2</v>
      </c>
      <c r="BO1067" s="157">
        <f>IF('1b-NaturalGas'!$AB$89="no","",ROUND(BL1067,4))</f>
        <v>5.6000000000000001E-2</v>
      </c>
      <c r="BP1067" s="157">
        <f>IF('1b-NaturalGas'!$AB$90="no","not applicable (based on previous answers)",ROUND(BL1067,4))</f>
        <v>5.6000000000000001E-2</v>
      </c>
      <c r="BQ1067" s="157">
        <f>IF('1b-NaturalGas'!$AB$91="no","not applicable (based on previous answers)",ROUND(BL1067,4))</f>
        <v>5.6000000000000001E-2</v>
      </c>
    </row>
    <row r="1068" spans="30:69" x14ac:dyDescent="0.25">
      <c r="AD1068" s="157">
        <f t="shared" si="45"/>
        <v>5.8000000000000045E-2</v>
      </c>
      <c r="AE1068" s="157">
        <f>IF('1a-Electricity'!$AB$77="no","",ROUND(AD1068,4))</f>
        <v>5.8000000000000003E-2</v>
      </c>
      <c r="AF1068" s="157">
        <f>IF('1a-Electricity'!$AB$78="no","",ROUND(AD1068,4))</f>
        <v>5.8000000000000003E-2</v>
      </c>
      <c r="AG1068" s="157">
        <f>IF('1a-Electricity'!$AB$79="no","",ROUND(AD1068,4))</f>
        <v>5.8000000000000003E-2</v>
      </c>
      <c r="BL1068" s="157">
        <f t="shared" ref="BL1068:BL1131" si="46">BL1067+0.001</f>
        <v>5.7000000000000044E-2</v>
      </c>
      <c r="BM1068" s="157">
        <f>IF('1b-NaturalGas'!$AB$87="no","",ROUND(BL1068,4))</f>
        <v>5.7000000000000002E-2</v>
      </c>
      <c r="BN1068" s="157">
        <f>IF('1b-NaturalGas'!$AB$88="no","",ROUND(BL1068,4))</f>
        <v>5.7000000000000002E-2</v>
      </c>
      <c r="BO1068" s="157">
        <f>IF('1b-NaturalGas'!$AB$89="no","",ROUND(BL1068,4))</f>
        <v>5.7000000000000002E-2</v>
      </c>
      <c r="BP1068" s="157">
        <f>IF('1b-NaturalGas'!$AB$90="no","not applicable (based on previous answers)",ROUND(BL1068,4))</f>
        <v>5.7000000000000002E-2</v>
      </c>
      <c r="BQ1068" s="157">
        <f>IF('1b-NaturalGas'!$AB$91="no","not applicable (based on previous answers)",ROUND(BL1068,4))</f>
        <v>5.7000000000000002E-2</v>
      </c>
    </row>
    <row r="1069" spans="30:69" x14ac:dyDescent="0.25">
      <c r="AD1069" s="157">
        <f t="shared" si="45"/>
        <v>5.9000000000000045E-2</v>
      </c>
      <c r="AE1069" s="157">
        <f>IF('1a-Electricity'!$AB$77="no","",ROUND(AD1069,4))</f>
        <v>5.8999999999999997E-2</v>
      </c>
      <c r="AF1069" s="157">
        <f>IF('1a-Electricity'!$AB$78="no","",ROUND(AD1069,4))</f>
        <v>5.8999999999999997E-2</v>
      </c>
      <c r="AG1069" s="157">
        <f>IF('1a-Electricity'!$AB$79="no","",ROUND(AD1069,4))</f>
        <v>5.8999999999999997E-2</v>
      </c>
      <c r="BL1069" s="157">
        <f t="shared" si="46"/>
        <v>5.8000000000000045E-2</v>
      </c>
      <c r="BM1069" s="157">
        <f>IF('1b-NaturalGas'!$AB$87="no","",ROUND(BL1069,4))</f>
        <v>5.8000000000000003E-2</v>
      </c>
      <c r="BN1069" s="157">
        <f>IF('1b-NaturalGas'!$AB$88="no","",ROUND(BL1069,4))</f>
        <v>5.8000000000000003E-2</v>
      </c>
      <c r="BO1069" s="157">
        <f>IF('1b-NaturalGas'!$AB$89="no","",ROUND(BL1069,4))</f>
        <v>5.8000000000000003E-2</v>
      </c>
      <c r="BP1069" s="157">
        <f>IF('1b-NaturalGas'!$AB$90="no","not applicable (based on previous answers)",ROUND(BL1069,4))</f>
        <v>5.8000000000000003E-2</v>
      </c>
      <c r="BQ1069" s="157">
        <f>IF('1b-NaturalGas'!$AB$91="no","not applicable (based on previous answers)",ROUND(BL1069,4))</f>
        <v>5.8000000000000003E-2</v>
      </c>
    </row>
    <row r="1070" spans="30:69" x14ac:dyDescent="0.25">
      <c r="AD1070" s="157">
        <f t="shared" si="45"/>
        <v>6.0000000000000046E-2</v>
      </c>
      <c r="AE1070" s="157">
        <f>IF('1a-Electricity'!$AB$77="no","",ROUND(AD1070,4))</f>
        <v>0.06</v>
      </c>
      <c r="AF1070" s="157">
        <f>IF('1a-Electricity'!$AB$78="no","",ROUND(AD1070,4))</f>
        <v>0.06</v>
      </c>
      <c r="AG1070" s="157">
        <f>IF('1a-Electricity'!$AB$79="no","",ROUND(AD1070,4))</f>
        <v>0.06</v>
      </c>
      <c r="BL1070" s="157">
        <f t="shared" si="46"/>
        <v>5.9000000000000045E-2</v>
      </c>
      <c r="BM1070" s="157">
        <f>IF('1b-NaturalGas'!$AB$87="no","",ROUND(BL1070,4))</f>
        <v>5.8999999999999997E-2</v>
      </c>
      <c r="BN1070" s="157">
        <f>IF('1b-NaturalGas'!$AB$88="no","",ROUND(BL1070,4))</f>
        <v>5.8999999999999997E-2</v>
      </c>
      <c r="BO1070" s="157">
        <f>IF('1b-NaturalGas'!$AB$89="no","",ROUND(BL1070,4))</f>
        <v>5.8999999999999997E-2</v>
      </c>
      <c r="BP1070" s="157">
        <f>IF('1b-NaturalGas'!$AB$90="no","not applicable (based on previous answers)",ROUND(BL1070,4))</f>
        <v>5.8999999999999997E-2</v>
      </c>
      <c r="BQ1070" s="157">
        <f>IF('1b-NaturalGas'!$AB$91="no","not applicable (based on previous answers)",ROUND(BL1070,4))</f>
        <v>5.8999999999999997E-2</v>
      </c>
    </row>
    <row r="1071" spans="30:69" x14ac:dyDescent="0.25">
      <c r="AD1071" s="157">
        <f t="shared" si="45"/>
        <v>6.1000000000000047E-2</v>
      </c>
      <c r="AE1071" s="157">
        <f>IF('1a-Electricity'!$AB$77="no","",ROUND(AD1071,4))</f>
        <v>6.0999999999999999E-2</v>
      </c>
      <c r="AF1071" s="157">
        <f>IF('1a-Electricity'!$AB$78="no","",ROUND(AD1071,4))</f>
        <v>6.0999999999999999E-2</v>
      </c>
      <c r="AG1071" s="157">
        <f>IF('1a-Electricity'!$AB$79="no","",ROUND(AD1071,4))</f>
        <v>6.0999999999999999E-2</v>
      </c>
      <c r="BL1071" s="157">
        <f t="shared" si="46"/>
        <v>6.0000000000000046E-2</v>
      </c>
      <c r="BM1071" s="157">
        <f>IF('1b-NaturalGas'!$AB$87="no","",ROUND(BL1071,4))</f>
        <v>0.06</v>
      </c>
      <c r="BN1071" s="157">
        <f>IF('1b-NaturalGas'!$AB$88="no","",ROUND(BL1071,4))</f>
        <v>0.06</v>
      </c>
      <c r="BO1071" s="157">
        <f>IF('1b-NaturalGas'!$AB$89="no","",ROUND(BL1071,4))</f>
        <v>0.06</v>
      </c>
      <c r="BP1071" s="157">
        <f>IF('1b-NaturalGas'!$AB$90="no","not applicable (based on previous answers)",ROUND(BL1071,4))</f>
        <v>0.06</v>
      </c>
      <c r="BQ1071" s="157">
        <f>IF('1b-NaturalGas'!$AB$91="no","not applicable (based on previous answers)",ROUND(BL1071,4))</f>
        <v>0.06</v>
      </c>
    </row>
    <row r="1072" spans="30:69" x14ac:dyDescent="0.25">
      <c r="AD1072" s="157">
        <f t="shared" si="45"/>
        <v>6.2000000000000048E-2</v>
      </c>
      <c r="AE1072" s="157">
        <f>IF('1a-Electricity'!$AB$77="no","",ROUND(AD1072,4))</f>
        <v>6.2E-2</v>
      </c>
      <c r="AF1072" s="157">
        <f>IF('1a-Electricity'!$AB$78="no","",ROUND(AD1072,4))</f>
        <v>6.2E-2</v>
      </c>
      <c r="AG1072" s="157">
        <f>IF('1a-Electricity'!$AB$79="no","",ROUND(AD1072,4))</f>
        <v>6.2E-2</v>
      </c>
      <c r="BL1072" s="157">
        <f t="shared" si="46"/>
        <v>6.1000000000000047E-2</v>
      </c>
      <c r="BM1072" s="157">
        <f>IF('1b-NaturalGas'!$AB$87="no","",ROUND(BL1072,4))</f>
        <v>6.0999999999999999E-2</v>
      </c>
      <c r="BN1072" s="157">
        <f>IF('1b-NaturalGas'!$AB$88="no","",ROUND(BL1072,4))</f>
        <v>6.0999999999999999E-2</v>
      </c>
      <c r="BO1072" s="157">
        <f>IF('1b-NaturalGas'!$AB$89="no","",ROUND(BL1072,4))</f>
        <v>6.0999999999999999E-2</v>
      </c>
      <c r="BP1072" s="157">
        <f>IF('1b-NaturalGas'!$AB$90="no","not applicable (based on previous answers)",ROUND(BL1072,4))</f>
        <v>6.0999999999999999E-2</v>
      </c>
      <c r="BQ1072" s="157">
        <f>IF('1b-NaturalGas'!$AB$91="no","not applicable (based on previous answers)",ROUND(BL1072,4))</f>
        <v>6.0999999999999999E-2</v>
      </c>
    </row>
    <row r="1073" spans="30:69" x14ac:dyDescent="0.25">
      <c r="AD1073" s="157">
        <f t="shared" si="45"/>
        <v>6.3000000000000042E-2</v>
      </c>
      <c r="AE1073" s="157">
        <f>IF('1a-Electricity'!$AB$77="no","",ROUND(AD1073,4))</f>
        <v>6.3E-2</v>
      </c>
      <c r="AF1073" s="157">
        <f>IF('1a-Electricity'!$AB$78="no","",ROUND(AD1073,4))</f>
        <v>6.3E-2</v>
      </c>
      <c r="AG1073" s="157">
        <f>IF('1a-Electricity'!$AB$79="no","",ROUND(AD1073,4))</f>
        <v>6.3E-2</v>
      </c>
      <c r="BL1073" s="157">
        <f t="shared" si="46"/>
        <v>6.2000000000000048E-2</v>
      </c>
      <c r="BM1073" s="157">
        <f>IF('1b-NaturalGas'!$AB$87="no","",ROUND(BL1073,4))</f>
        <v>6.2E-2</v>
      </c>
      <c r="BN1073" s="157">
        <f>IF('1b-NaturalGas'!$AB$88="no","",ROUND(BL1073,4))</f>
        <v>6.2E-2</v>
      </c>
      <c r="BO1073" s="157">
        <f>IF('1b-NaturalGas'!$AB$89="no","",ROUND(BL1073,4))</f>
        <v>6.2E-2</v>
      </c>
      <c r="BP1073" s="157">
        <f>IF('1b-NaturalGas'!$AB$90="no","not applicable (based on previous answers)",ROUND(BL1073,4))</f>
        <v>6.2E-2</v>
      </c>
      <c r="BQ1073" s="157">
        <f>IF('1b-NaturalGas'!$AB$91="no","not applicable (based on previous answers)",ROUND(BL1073,4))</f>
        <v>6.2E-2</v>
      </c>
    </row>
    <row r="1074" spans="30:69" x14ac:dyDescent="0.25">
      <c r="AD1074" s="157">
        <f t="shared" si="45"/>
        <v>6.4000000000000043E-2</v>
      </c>
      <c r="AE1074" s="157">
        <f>IF('1a-Electricity'!$AB$77="no","",ROUND(AD1074,4))</f>
        <v>6.4000000000000001E-2</v>
      </c>
      <c r="AF1074" s="157">
        <f>IF('1a-Electricity'!$AB$78="no","",ROUND(AD1074,4))</f>
        <v>6.4000000000000001E-2</v>
      </c>
      <c r="AG1074" s="157">
        <f>IF('1a-Electricity'!$AB$79="no","",ROUND(AD1074,4))</f>
        <v>6.4000000000000001E-2</v>
      </c>
      <c r="BL1074" s="157">
        <f t="shared" si="46"/>
        <v>6.3000000000000042E-2</v>
      </c>
      <c r="BM1074" s="157">
        <f>IF('1b-NaturalGas'!$AB$87="no","",ROUND(BL1074,4))</f>
        <v>6.3E-2</v>
      </c>
      <c r="BN1074" s="157">
        <f>IF('1b-NaturalGas'!$AB$88="no","",ROUND(BL1074,4))</f>
        <v>6.3E-2</v>
      </c>
      <c r="BO1074" s="157">
        <f>IF('1b-NaturalGas'!$AB$89="no","",ROUND(BL1074,4))</f>
        <v>6.3E-2</v>
      </c>
      <c r="BP1074" s="157">
        <f>IF('1b-NaturalGas'!$AB$90="no","not applicable (based on previous answers)",ROUND(BL1074,4))</f>
        <v>6.3E-2</v>
      </c>
      <c r="BQ1074" s="157">
        <f>IF('1b-NaturalGas'!$AB$91="no","not applicable (based on previous answers)",ROUND(BL1074,4))</f>
        <v>6.3E-2</v>
      </c>
    </row>
    <row r="1075" spans="30:69" x14ac:dyDescent="0.25">
      <c r="AD1075" s="157">
        <f t="shared" si="45"/>
        <v>6.5000000000000044E-2</v>
      </c>
      <c r="AE1075" s="157">
        <f>IF('1a-Electricity'!$AB$77="no","",ROUND(AD1075,4))</f>
        <v>6.5000000000000002E-2</v>
      </c>
      <c r="AF1075" s="157">
        <f>IF('1a-Electricity'!$AB$78="no","",ROUND(AD1075,4))</f>
        <v>6.5000000000000002E-2</v>
      </c>
      <c r="AG1075" s="157">
        <f>IF('1a-Electricity'!$AB$79="no","",ROUND(AD1075,4))</f>
        <v>6.5000000000000002E-2</v>
      </c>
      <c r="BL1075" s="157">
        <f t="shared" si="46"/>
        <v>6.4000000000000043E-2</v>
      </c>
      <c r="BM1075" s="157">
        <f>IF('1b-NaturalGas'!$AB$87="no","",ROUND(BL1075,4))</f>
        <v>6.4000000000000001E-2</v>
      </c>
      <c r="BN1075" s="157">
        <f>IF('1b-NaturalGas'!$AB$88="no","",ROUND(BL1075,4))</f>
        <v>6.4000000000000001E-2</v>
      </c>
      <c r="BO1075" s="157">
        <f>IF('1b-NaturalGas'!$AB$89="no","",ROUND(BL1075,4))</f>
        <v>6.4000000000000001E-2</v>
      </c>
      <c r="BP1075" s="157">
        <f>IF('1b-NaturalGas'!$AB$90="no","not applicable (based on previous answers)",ROUND(BL1075,4))</f>
        <v>6.4000000000000001E-2</v>
      </c>
      <c r="BQ1075" s="157">
        <f>IF('1b-NaturalGas'!$AB$91="no","not applicable (based on previous answers)",ROUND(BL1075,4))</f>
        <v>6.4000000000000001E-2</v>
      </c>
    </row>
    <row r="1076" spans="30:69" x14ac:dyDescent="0.25">
      <c r="AD1076" s="157">
        <f t="shared" si="45"/>
        <v>6.6000000000000045E-2</v>
      </c>
      <c r="AE1076" s="157">
        <f>IF('1a-Electricity'!$AB$77="no","",ROUND(AD1076,4))</f>
        <v>6.6000000000000003E-2</v>
      </c>
      <c r="AF1076" s="157">
        <f>IF('1a-Electricity'!$AB$78="no","",ROUND(AD1076,4))</f>
        <v>6.6000000000000003E-2</v>
      </c>
      <c r="AG1076" s="157">
        <f>IF('1a-Electricity'!$AB$79="no","",ROUND(AD1076,4))</f>
        <v>6.6000000000000003E-2</v>
      </c>
      <c r="BL1076" s="157">
        <f t="shared" si="46"/>
        <v>6.5000000000000044E-2</v>
      </c>
      <c r="BM1076" s="157">
        <f>IF('1b-NaturalGas'!$AB$87="no","",ROUND(BL1076,4))</f>
        <v>6.5000000000000002E-2</v>
      </c>
      <c r="BN1076" s="157">
        <f>IF('1b-NaturalGas'!$AB$88="no","",ROUND(BL1076,4))</f>
        <v>6.5000000000000002E-2</v>
      </c>
      <c r="BO1076" s="157">
        <f>IF('1b-NaturalGas'!$AB$89="no","",ROUND(BL1076,4))</f>
        <v>6.5000000000000002E-2</v>
      </c>
      <c r="BP1076" s="157">
        <f>IF('1b-NaturalGas'!$AB$90="no","not applicable (based on previous answers)",ROUND(BL1076,4))</f>
        <v>6.5000000000000002E-2</v>
      </c>
      <c r="BQ1076" s="157">
        <f>IF('1b-NaturalGas'!$AB$91="no","not applicable (based on previous answers)",ROUND(BL1076,4))</f>
        <v>6.5000000000000002E-2</v>
      </c>
    </row>
    <row r="1077" spans="30:69" x14ac:dyDescent="0.25">
      <c r="AD1077" s="157">
        <f t="shared" si="45"/>
        <v>6.7000000000000046E-2</v>
      </c>
      <c r="AE1077" s="157">
        <f>IF('1a-Electricity'!$AB$77="no","",ROUND(AD1077,4))</f>
        <v>6.7000000000000004E-2</v>
      </c>
      <c r="AF1077" s="157">
        <f>IF('1a-Electricity'!$AB$78="no","",ROUND(AD1077,4))</f>
        <v>6.7000000000000004E-2</v>
      </c>
      <c r="AG1077" s="157">
        <f>IF('1a-Electricity'!$AB$79="no","",ROUND(AD1077,4))</f>
        <v>6.7000000000000004E-2</v>
      </c>
      <c r="BL1077" s="157">
        <f t="shared" si="46"/>
        <v>6.6000000000000045E-2</v>
      </c>
      <c r="BM1077" s="157">
        <f>IF('1b-NaturalGas'!$AB$87="no","",ROUND(BL1077,4))</f>
        <v>6.6000000000000003E-2</v>
      </c>
      <c r="BN1077" s="157">
        <f>IF('1b-NaturalGas'!$AB$88="no","",ROUND(BL1077,4))</f>
        <v>6.6000000000000003E-2</v>
      </c>
      <c r="BO1077" s="157">
        <f>IF('1b-NaturalGas'!$AB$89="no","",ROUND(BL1077,4))</f>
        <v>6.6000000000000003E-2</v>
      </c>
      <c r="BP1077" s="157">
        <f>IF('1b-NaturalGas'!$AB$90="no","not applicable (based on previous answers)",ROUND(BL1077,4))</f>
        <v>6.6000000000000003E-2</v>
      </c>
      <c r="BQ1077" s="157">
        <f>IF('1b-NaturalGas'!$AB$91="no","not applicable (based on previous answers)",ROUND(BL1077,4))</f>
        <v>6.6000000000000003E-2</v>
      </c>
    </row>
    <row r="1078" spans="30:69" x14ac:dyDescent="0.25">
      <c r="AD1078" s="157">
        <f t="shared" si="45"/>
        <v>6.8000000000000047E-2</v>
      </c>
      <c r="AE1078" s="157">
        <f>IF('1a-Electricity'!$AB$77="no","",ROUND(AD1078,4))</f>
        <v>6.8000000000000005E-2</v>
      </c>
      <c r="AF1078" s="157">
        <f>IF('1a-Electricity'!$AB$78="no","",ROUND(AD1078,4))</f>
        <v>6.8000000000000005E-2</v>
      </c>
      <c r="AG1078" s="157">
        <f>IF('1a-Electricity'!$AB$79="no","",ROUND(AD1078,4))</f>
        <v>6.8000000000000005E-2</v>
      </c>
      <c r="BL1078" s="157">
        <f t="shared" si="46"/>
        <v>6.7000000000000046E-2</v>
      </c>
      <c r="BM1078" s="157">
        <f>IF('1b-NaturalGas'!$AB$87="no","",ROUND(BL1078,4))</f>
        <v>6.7000000000000004E-2</v>
      </c>
      <c r="BN1078" s="157">
        <f>IF('1b-NaturalGas'!$AB$88="no","",ROUND(BL1078,4))</f>
        <v>6.7000000000000004E-2</v>
      </c>
      <c r="BO1078" s="157">
        <f>IF('1b-NaturalGas'!$AB$89="no","",ROUND(BL1078,4))</f>
        <v>6.7000000000000004E-2</v>
      </c>
      <c r="BP1078" s="157">
        <f>IF('1b-NaturalGas'!$AB$90="no","not applicable (based on previous answers)",ROUND(BL1078,4))</f>
        <v>6.7000000000000004E-2</v>
      </c>
      <c r="BQ1078" s="157">
        <f>IF('1b-NaturalGas'!$AB$91="no","not applicable (based on previous answers)",ROUND(BL1078,4))</f>
        <v>6.7000000000000004E-2</v>
      </c>
    </row>
    <row r="1079" spans="30:69" x14ac:dyDescent="0.25">
      <c r="AD1079" s="157">
        <f t="shared" si="45"/>
        <v>6.9000000000000047E-2</v>
      </c>
      <c r="AE1079" s="157">
        <f>IF('1a-Electricity'!$AB$77="no","",ROUND(AD1079,4))</f>
        <v>6.9000000000000006E-2</v>
      </c>
      <c r="AF1079" s="157">
        <f>IF('1a-Electricity'!$AB$78="no","",ROUND(AD1079,4))</f>
        <v>6.9000000000000006E-2</v>
      </c>
      <c r="AG1079" s="157">
        <f>IF('1a-Electricity'!$AB$79="no","",ROUND(AD1079,4))</f>
        <v>6.9000000000000006E-2</v>
      </c>
      <c r="BL1079" s="157">
        <f t="shared" si="46"/>
        <v>6.8000000000000047E-2</v>
      </c>
      <c r="BM1079" s="157">
        <f>IF('1b-NaturalGas'!$AB$87="no","",ROUND(BL1079,4))</f>
        <v>6.8000000000000005E-2</v>
      </c>
      <c r="BN1079" s="157">
        <f>IF('1b-NaturalGas'!$AB$88="no","",ROUND(BL1079,4))</f>
        <v>6.8000000000000005E-2</v>
      </c>
      <c r="BO1079" s="157">
        <f>IF('1b-NaturalGas'!$AB$89="no","",ROUND(BL1079,4))</f>
        <v>6.8000000000000005E-2</v>
      </c>
      <c r="BP1079" s="157">
        <f>IF('1b-NaturalGas'!$AB$90="no","not applicable (based on previous answers)",ROUND(BL1079,4))</f>
        <v>6.8000000000000005E-2</v>
      </c>
      <c r="BQ1079" s="157">
        <f>IF('1b-NaturalGas'!$AB$91="no","not applicable (based on previous answers)",ROUND(BL1079,4))</f>
        <v>6.8000000000000005E-2</v>
      </c>
    </row>
    <row r="1080" spans="30:69" x14ac:dyDescent="0.25">
      <c r="AD1080" s="157">
        <f t="shared" si="45"/>
        <v>7.0000000000000048E-2</v>
      </c>
      <c r="AE1080" s="157">
        <f>IF('1a-Electricity'!$AB$77="no","",ROUND(AD1080,4))</f>
        <v>7.0000000000000007E-2</v>
      </c>
      <c r="AF1080" s="157">
        <f>IF('1a-Electricity'!$AB$78="no","",ROUND(AD1080,4))</f>
        <v>7.0000000000000007E-2</v>
      </c>
      <c r="AG1080" s="157">
        <f>IF('1a-Electricity'!$AB$79="no","",ROUND(AD1080,4))</f>
        <v>7.0000000000000007E-2</v>
      </c>
      <c r="BL1080" s="157">
        <f t="shared" si="46"/>
        <v>6.9000000000000047E-2</v>
      </c>
      <c r="BM1080" s="157">
        <f>IF('1b-NaturalGas'!$AB$87="no","",ROUND(BL1080,4))</f>
        <v>6.9000000000000006E-2</v>
      </c>
      <c r="BN1080" s="157">
        <f>IF('1b-NaturalGas'!$AB$88="no","",ROUND(BL1080,4))</f>
        <v>6.9000000000000006E-2</v>
      </c>
      <c r="BO1080" s="157">
        <f>IF('1b-NaturalGas'!$AB$89="no","",ROUND(BL1080,4))</f>
        <v>6.9000000000000006E-2</v>
      </c>
      <c r="BP1080" s="157">
        <f>IF('1b-NaturalGas'!$AB$90="no","not applicable (based on previous answers)",ROUND(BL1080,4))</f>
        <v>6.9000000000000006E-2</v>
      </c>
      <c r="BQ1080" s="157">
        <f>IF('1b-NaturalGas'!$AB$91="no","not applicable (based on previous answers)",ROUND(BL1080,4))</f>
        <v>6.9000000000000006E-2</v>
      </c>
    </row>
    <row r="1081" spans="30:69" x14ac:dyDescent="0.25">
      <c r="AD1081" s="157">
        <f t="shared" si="45"/>
        <v>7.1000000000000049E-2</v>
      </c>
      <c r="AE1081" s="157">
        <f>IF('1a-Electricity'!$AB$77="no","",ROUND(AD1081,4))</f>
        <v>7.0999999999999994E-2</v>
      </c>
      <c r="AF1081" s="157">
        <f>IF('1a-Electricity'!$AB$78="no","",ROUND(AD1081,4))</f>
        <v>7.0999999999999994E-2</v>
      </c>
      <c r="AG1081" s="157">
        <f>IF('1a-Electricity'!$AB$79="no","",ROUND(AD1081,4))</f>
        <v>7.0999999999999994E-2</v>
      </c>
      <c r="BL1081" s="157">
        <f t="shared" si="46"/>
        <v>7.0000000000000048E-2</v>
      </c>
      <c r="BM1081" s="157">
        <f>IF('1b-NaturalGas'!$AB$87="no","",ROUND(BL1081,4))</f>
        <v>7.0000000000000007E-2</v>
      </c>
      <c r="BN1081" s="157">
        <f>IF('1b-NaturalGas'!$AB$88="no","",ROUND(BL1081,4))</f>
        <v>7.0000000000000007E-2</v>
      </c>
      <c r="BO1081" s="157">
        <f>IF('1b-NaturalGas'!$AB$89="no","",ROUND(BL1081,4))</f>
        <v>7.0000000000000007E-2</v>
      </c>
      <c r="BP1081" s="157">
        <f>IF('1b-NaturalGas'!$AB$90="no","not applicable (based on previous answers)",ROUND(BL1081,4))</f>
        <v>7.0000000000000007E-2</v>
      </c>
      <c r="BQ1081" s="157">
        <f>IF('1b-NaturalGas'!$AB$91="no","not applicable (based on previous answers)",ROUND(BL1081,4))</f>
        <v>7.0000000000000007E-2</v>
      </c>
    </row>
    <row r="1082" spans="30:69" x14ac:dyDescent="0.25">
      <c r="AD1082" s="157">
        <f t="shared" si="45"/>
        <v>7.200000000000005E-2</v>
      </c>
      <c r="AE1082" s="157">
        <f>IF('1a-Electricity'!$AB$77="no","",ROUND(AD1082,4))</f>
        <v>7.1999999999999995E-2</v>
      </c>
      <c r="AF1082" s="157">
        <f>IF('1a-Electricity'!$AB$78="no","",ROUND(AD1082,4))</f>
        <v>7.1999999999999995E-2</v>
      </c>
      <c r="AG1082" s="157">
        <f>IF('1a-Electricity'!$AB$79="no","",ROUND(AD1082,4))</f>
        <v>7.1999999999999995E-2</v>
      </c>
      <c r="BL1082" s="157">
        <f t="shared" si="46"/>
        <v>7.1000000000000049E-2</v>
      </c>
      <c r="BM1082" s="157">
        <f>IF('1b-NaturalGas'!$AB$87="no","",ROUND(BL1082,4))</f>
        <v>7.0999999999999994E-2</v>
      </c>
      <c r="BN1082" s="157">
        <f>IF('1b-NaturalGas'!$AB$88="no","",ROUND(BL1082,4))</f>
        <v>7.0999999999999994E-2</v>
      </c>
      <c r="BO1082" s="157">
        <f>IF('1b-NaturalGas'!$AB$89="no","",ROUND(BL1082,4))</f>
        <v>7.0999999999999994E-2</v>
      </c>
      <c r="BP1082" s="157">
        <f>IF('1b-NaturalGas'!$AB$90="no","not applicable (based on previous answers)",ROUND(BL1082,4))</f>
        <v>7.0999999999999994E-2</v>
      </c>
      <c r="BQ1082" s="157">
        <f>IF('1b-NaturalGas'!$AB$91="no","not applicable (based on previous answers)",ROUND(BL1082,4))</f>
        <v>7.0999999999999994E-2</v>
      </c>
    </row>
    <row r="1083" spans="30:69" x14ac:dyDescent="0.25">
      <c r="AD1083" s="157">
        <f t="shared" si="45"/>
        <v>7.3000000000000051E-2</v>
      </c>
      <c r="AE1083" s="157">
        <f>IF('1a-Electricity'!$AB$77="no","",ROUND(AD1083,4))</f>
        <v>7.2999999999999995E-2</v>
      </c>
      <c r="AF1083" s="157">
        <f>IF('1a-Electricity'!$AB$78="no","",ROUND(AD1083,4))</f>
        <v>7.2999999999999995E-2</v>
      </c>
      <c r="AG1083" s="157">
        <f>IF('1a-Electricity'!$AB$79="no","",ROUND(AD1083,4))</f>
        <v>7.2999999999999995E-2</v>
      </c>
      <c r="BL1083" s="157">
        <f t="shared" si="46"/>
        <v>7.200000000000005E-2</v>
      </c>
      <c r="BM1083" s="157">
        <f>IF('1b-NaturalGas'!$AB$87="no","",ROUND(BL1083,4))</f>
        <v>7.1999999999999995E-2</v>
      </c>
      <c r="BN1083" s="157">
        <f>IF('1b-NaturalGas'!$AB$88="no","",ROUND(BL1083,4))</f>
        <v>7.1999999999999995E-2</v>
      </c>
      <c r="BO1083" s="157">
        <f>IF('1b-NaturalGas'!$AB$89="no","",ROUND(BL1083,4))</f>
        <v>7.1999999999999995E-2</v>
      </c>
      <c r="BP1083" s="157">
        <f>IF('1b-NaturalGas'!$AB$90="no","not applicable (based on previous answers)",ROUND(BL1083,4))</f>
        <v>7.1999999999999995E-2</v>
      </c>
      <c r="BQ1083" s="157">
        <f>IF('1b-NaturalGas'!$AB$91="no","not applicable (based on previous answers)",ROUND(BL1083,4))</f>
        <v>7.1999999999999995E-2</v>
      </c>
    </row>
    <row r="1084" spans="30:69" x14ac:dyDescent="0.25">
      <c r="AD1084" s="157">
        <f t="shared" si="45"/>
        <v>7.4000000000000052E-2</v>
      </c>
      <c r="AE1084" s="157">
        <f>IF('1a-Electricity'!$AB$77="no","",ROUND(AD1084,4))</f>
        <v>7.3999999999999996E-2</v>
      </c>
      <c r="AF1084" s="157">
        <f>IF('1a-Electricity'!$AB$78="no","",ROUND(AD1084,4))</f>
        <v>7.3999999999999996E-2</v>
      </c>
      <c r="AG1084" s="157">
        <f>IF('1a-Electricity'!$AB$79="no","",ROUND(AD1084,4))</f>
        <v>7.3999999999999996E-2</v>
      </c>
      <c r="BL1084" s="157">
        <f t="shared" si="46"/>
        <v>7.3000000000000051E-2</v>
      </c>
      <c r="BM1084" s="157">
        <f>IF('1b-NaturalGas'!$AB$87="no","",ROUND(BL1084,4))</f>
        <v>7.2999999999999995E-2</v>
      </c>
      <c r="BN1084" s="157">
        <f>IF('1b-NaturalGas'!$AB$88="no","",ROUND(BL1084,4))</f>
        <v>7.2999999999999995E-2</v>
      </c>
      <c r="BO1084" s="157">
        <f>IF('1b-NaturalGas'!$AB$89="no","",ROUND(BL1084,4))</f>
        <v>7.2999999999999995E-2</v>
      </c>
      <c r="BP1084" s="157">
        <f>IF('1b-NaturalGas'!$AB$90="no","not applicable (based on previous answers)",ROUND(BL1084,4))</f>
        <v>7.2999999999999995E-2</v>
      </c>
      <c r="BQ1084" s="157">
        <f>IF('1b-NaturalGas'!$AB$91="no","not applicable (based on previous answers)",ROUND(BL1084,4))</f>
        <v>7.2999999999999995E-2</v>
      </c>
    </row>
    <row r="1085" spans="30:69" x14ac:dyDescent="0.25">
      <c r="AD1085" s="157">
        <f t="shared" si="45"/>
        <v>7.5000000000000053E-2</v>
      </c>
      <c r="AE1085" s="157">
        <f>IF('1a-Electricity'!$AB$77="no","",ROUND(AD1085,4))</f>
        <v>7.4999999999999997E-2</v>
      </c>
      <c r="AF1085" s="157">
        <f>IF('1a-Electricity'!$AB$78="no","",ROUND(AD1085,4))</f>
        <v>7.4999999999999997E-2</v>
      </c>
      <c r="AG1085" s="157">
        <f>IF('1a-Electricity'!$AB$79="no","",ROUND(AD1085,4))</f>
        <v>7.4999999999999997E-2</v>
      </c>
      <c r="BL1085" s="157">
        <f t="shared" si="46"/>
        <v>7.4000000000000052E-2</v>
      </c>
      <c r="BM1085" s="157">
        <f>IF('1b-NaturalGas'!$AB$87="no","",ROUND(BL1085,4))</f>
        <v>7.3999999999999996E-2</v>
      </c>
      <c r="BN1085" s="157">
        <f>IF('1b-NaturalGas'!$AB$88="no","",ROUND(BL1085,4))</f>
        <v>7.3999999999999996E-2</v>
      </c>
      <c r="BO1085" s="157">
        <f>IF('1b-NaturalGas'!$AB$89="no","",ROUND(BL1085,4))</f>
        <v>7.3999999999999996E-2</v>
      </c>
      <c r="BP1085" s="157">
        <f>IF('1b-NaturalGas'!$AB$90="no","not applicable (based on previous answers)",ROUND(BL1085,4))</f>
        <v>7.3999999999999996E-2</v>
      </c>
      <c r="BQ1085" s="157">
        <f>IF('1b-NaturalGas'!$AB$91="no","not applicable (based on previous answers)",ROUND(BL1085,4))</f>
        <v>7.3999999999999996E-2</v>
      </c>
    </row>
    <row r="1086" spans="30:69" x14ac:dyDescent="0.25">
      <c r="AD1086" s="157">
        <f t="shared" si="45"/>
        <v>7.6000000000000054E-2</v>
      </c>
      <c r="AE1086" s="157">
        <f>IF('1a-Electricity'!$AB$77="no","",ROUND(AD1086,4))</f>
        <v>7.5999999999999998E-2</v>
      </c>
      <c r="AF1086" s="157">
        <f>IF('1a-Electricity'!$AB$78="no","",ROUND(AD1086,4))</f>
        <v>7.5999999999999998E-2</v>
      </c>
      <c r="AG1086" s="157">
        <f>IF('1a-Electricity'!$AB$79="no","",ROUND(AD1086,4))</f>
        <v>7.5999999999999998E-2</v>
      </c>
      <c r="BL1086" s="157">
        <f t="shared" si="46"/>
        <v>7.5000000000000053E-2</v>
      </c>
      <c r="BM1086" s="157">
        <f>IF('1b-NaturalGas'!$AB$87="no","",ROUND(BL1086,4))</f>
        <v>7.4999999999999997E-2</v>
      </c>
      <c r="BN1086" s="157">
        <f>IF('1b-NaturalGas'!$AB$88="no","",ROUND(BL1086,4))</f>
        <v>7.4999999999999997E-2</v>
      </c>
      <c r="BO1086" s="157">
        <f>IF('1b-NaturalGas'!$AB$89="no","",ROUND(BL1086,4))</f>
        <v>7.4999999999999997E-2</v>
      </c>
      <c r="BP1086" s="157">
        <f>IF('1b-NaturalGas'!$AB$90="no","not applicable (based on previous answers)",ROUND(BL1086,4))</f>
        <v>7.4999999999999997E-2</v>
      </c>
      <c r="BQ1086" s="157">
        <f>IF('1b-NaturalGas'!$AB$91="no","not applicable (based on previous answers)",ROUND(BL1086,4))</f>
        <v>7.4999999999999997E-2</v>
      </c>
    </row>
    <row r="1087" spans="30:69" x14ac:dyDescent="0.25">
      <c r="AD1087" s="157">
        <f t="shared" si="45"/>
        <v>7.7000000000000055E-2</v>
      </c>
      <c r="AE1087" s="157">
        <f>IF('1a-Electricity'!$AB$77="no","",ROUND(AD1087,4))</f>
        <v>7.6999999999999999E-2</v>
      </c>
      <c r="AF1087" s="157">
        <f>IF('1a-Electricity'!$AB$78="no","",ROUND(AD1087,4))</f>
        <v>7.6999999999999999E-2</v>
      </c>
      <c r="AG1087" s="157">
        <f>IF('1a-Electricity'!$AB$79="no","",ROUND(AD1087,4))</f>
        <v>7.6999999999999999E-2</v>
      </c>
      <c r="BL1087" s="157">
        <f t="shared" si="46"/>
        <v>7.6000000000000054E-2</v>
      </c>
      <c r="BM1087" s="157">
        <f>IF('1b-NaturalGas'!$AB$87="no","",ROUND(BL1087,4))</f>
        <v>7.5999999999999998E-2</v>
      </c>
      <c r="BN1087" s="157">
        <f>IF('1b-NaturalGas'!$AB$88="no","",ROUND(BL1087,4))</f>
        <v>7.5999999999999998E-2</v>
      </c>
      <c r="BO1087" s="157">
        <f>IF('1b-NaturalGas'!$AB$89="no","",ROUND(BL1087,4))</f>
        <v>7.5999999999999998E-2</v>
      </c>
      <c r="BP1087" s="157">
        <f>IF('1b-NaturalGas'!$AB$90="no","not applicable (based on previous answers)",ROUND(BL1087,4))</f>
        <v>7.5999999999999998E-2</v>
      </c>
      <c r="BQ1087" s="157">
        <f>IF('1b-NaturalGas'!$AB$91="no","not applicable (based on previous answers)",ROUND(BL1087,4))</f>
        <v>7.5999999999999998E-2</v>
      </c>
    </row>
    <row r="1088" spans="30:69" x14ac:dyDescent="0.25">
      <c r="AD1088" s="157">
        <f t="shared" si="45"/>
        <v>7.8000000000000055E-2</v>
      </c>
      <c r="AE1088" s="157">
        <f>IF('1a-Electricity'!$AB$77="no","",ROUND(AD1088,4))</f>
        <v>7.8E-2</v>
      </c>
      <c r="AF1088" s="157">
        <f>IF('1a-Electricity'!$AB$78="no","",ROUND(AD1088,4))</f>
        <v>7.8E-2</v>
      </c>
      <c r="AG1088" s="157">
        <f>IF('1a-Electricity'!$AB$79="no","",ROUND(AD1088,4))</f>
        <v>7.8E-2</v>
      </c>
      <c r="BL1088" s="157">
        <f t="shared" si="46"/>
        <v>7.7000000000000055E-2</v>
      </c>
      <c r="BM1088" s="157">
        <f>IF('1b-NaturalGas'!$AB$87="no","",ROUND(BL1088,4))</f>
        <v>7.6999999999999999E-2</v>
      </c>
      <c r="BN1088" s="157">
        <f>IF('1b-NaturalGas'!$AB$88="no","",ROUND(BL1088,4))</f>
        <v>7.6999999999999999E-2</v>
      </c>
      <c r="BO1088" s="157">
        <f>IF('1b-NaturalGas'!$AB$89="no","",ROUND(BL1088,4))</f>
        <v>7.6999999999999999E-2</v>
      </c>
      <c r="BP1088" s="157">
        <f>IF('1b-NaturalGas'!$AB$90="no","not applicable (based on previous answers)",ROUND(BL1088,4))</f>
        <v>7.6999999999999999E-2</v>
      </c>
      <c r="BQ1088" s="157">
        <f>IF('1b-NaturalGas'!$AB$91="no","not applicable (based on previous answers)",ROUND(BL1088,4))</f>
        <v>7.6999999999999999E-2</v>
      </c>
    </row>
    <row r="1089" spans="30:69" x14ac:dyDescent="0.25">
      <c r="AD1089" s="157">
        <f t="shared" si="45"/>
        <v>7.9000000000000056E-2</v>
      </c>
      <c r="AE1089" s="157">
        <f>IF('1a-Electricity'!$AB$77="no","",ROUND(AD1089,4))</f>
        <v>7.9000000000000001E-2</v>
      </c>
      <c r="AF1089" s="157">
        <f>IF('1a-Electricity'!$AB$78="no","",ROUND(AD1089,4))</f>
        <v>7.9000000000000001E-2</v>
      </c>
      <c r="AG1089" s="157">
        <f>IF('1a-Electricity'!$AB$79="no","",ROUND(AD1089,4))</f>
        <v>7.9000000000000001E-2</v>
      </c>
      <c r="BL1089" s="157">
        <f t="shared" si="46"/>
        <v>7.8000000000000055E-2</v>
      </c>
      <c r="BM1089" s="157">
        <f>IF('1b-NaturalGas'!$AB$87="no","",ROUND(BL1089,4))</f>
        <v>7.8E-2</v>
      </c>
      <c r="BN1089" s="157">
        <f>IF('1b-NaturalGas'!$AB$88="no","",ROUND(BL1089,4))</f>
        <v>7.8E-2</v>
      </c>
      <c r="BO1089" s="157">
        <f>IF('1b-NaturalGas'!$AB$89="no","",ROUND(BL1089,4))</f>
        <v>7.8E-2</v>
      </c>
      <c r="BP1089" s="157">
        <f>IF('1b-NaturalGas'!$AB$90="no","not applicable (based on previous answers)",ROUND(BL1089,4))</f>
        <v>7.8E-2</v>
      </c>
      <c r="BQ1089" s="157">
        <f>IF('1b-NaturalGas'!$AB$91="no","not applicable (based on previous answers)",ROUND(BL1089,4))</f>
        <v>7.8E-2</v>
      </c>
    </row>
    <row r="1090" spans="30:69" x14ac:dyDescent="0.25">
      <c r="AD1090" s="157">
        <f t="shared" si="45"/>
        <v>8.0000000000000057E-2</v>
      </c>
      <c r="AE1090" s="157">
        <f>IF('1a-Electricity'!$AB$77="no","",ROUND(AD1090,4))</f>
        <v>0.08</v>
      </c>
      <c r="AF1090" s="157">
        <f>IF('1a-Electricity'!$AB$78="no","",ROUND(AD1090,4))</f>
        <v>0.08</v>
      </c>
      <c r="AG1090" s="157">
        <f>IF('1a-Electricity'!$AB$79="no","",ROUND(AD1090,4))</f>
        <v>0.08</v>
      </c>
      <c r="BL1090" s="157">
        <f t="shared" si="46"/>
        <v>7.9000000000000056E-2</v>
      </c>
      <c r="BM1090" s="157">
        <f>IF('1b-NaturalGas'!$AB$87="no","",ROUND(BL1090,4))</f>
        <v>7.9000000000000001E-2</v>
      </c>
      <c r="BN1090" s="157">
        <f>IF('1b-NaturalGas'!$AB$88="no","",ROUND(BL1090,4))</f>
        <v>7.9000000000000001E-2</v>
      </c>
      <c r="BO1090" s="157">
        <f>IF('1b-NaturalGas'!$AB$89="no","",ROUND(BL1090,4))</f>
        <v>7.9000000000000001E-2</v>
      </c>
      <c r="BP1090" s="157">
        <f>IF('1b-NaturalGas'!$AB$90="no","not applicable (based on previous answers)",ROUND(BL1090,4))</f>
        <v>7.9000000000000001E-2</v>
      </c>
      <c r="BQ1090" s="157">
        <f>IF('1b-NaturalGas'!$AB$91="no","not applicable (based on previous answers)",ROUND(BL1090,4))</f>
        <v>7.9000000000000001E-2</v>
      </c>
    </row>
    <row r="1091" spans="30:69" x14ac:dyDescent="0.25">
      <c r="AD1091" s="157">
        <f t="shared" si="45"/>
        <v>8.1000000000000058E-2</v>
      </c>
      <c r="AE1091" s="157">
        <f>IF('1a-Electricity'!$AB$77="no","",ROUND(AD1091,4))</f>
        <v>8.1000000000000003E-2</v>
      </c>
      <c r="AF1091" s="157">
        <f>IF('1a-Electricity'!$AB$78="no","",ROUND(AD1091,4))</f>
        <v>8.1000000000000003E-2</v>
      </c>
      <c r="AG1091" s="157">
        <f>IF('1a-Electricity'!$AB$79="no","",ROUND(AD1091,4))</f>
        <v>8.1000000000000003E-2</v>
      </c>
      <c r="BL1091" s="157">
        <f t="shared" si="46"/>
        <v>8.0000000000000057E-2</v>
      </c>
      <c r="BM1091" s="157">
        <f>IF('1b-NaturalGas'!$AB$87="no","",ROUND(BL1091,4))</f>
        <v>0.08</v>
      </c>
      <c r="BN1091" s="157">
        <f>IF('1b-NaturalGas'!$AB$88="no","",ROUND(BL1091,4))</f>
        <v>0.08</v>
      </c>
      <c r="BO1091" s="157">
        <f>IF('1b-NaturalGas'!$AB$89="no","",ROUND(BL1091,4))</f>
        <v>0.08</v>
      </c>
      <c r="BP1091" s="157">
        <f>IF('1b-NaturalGas'!$AB$90="no","not applicable (based on previous answers)",ROUND(BL1091,4))</f>
        <v>0.08</v>
      </c>
      <c r="BQ1091" s="157">
        <f>IF('1b-NaturalGas'!$AB$91="no","not applicable (based on previous answers)",ROUND(BL1091,4))</f>
        <v>0.08</v>
      </c>
    </row>
    <row r="1092" spans="30:69" x14ac:dyDescent="0.25">
      <c r="AD1092" s="157">
        <f t="shared" si="45"/>
        <v>8.2000000000000059E-2</v>
      </c>
      <c r="AE1092" s="157">
        <f>IF('1a-Electricity'!$AB$77="no","",ROUND(AD1092,4))</f>
        <v>8.2000000000000003E-2</v>
      </c>
      <c r="AF1092" s="157">
        <f>IF('1a-Electricity'!$AB$78="no","",ROUND(AD1092,4))</f>
        <v>8.2000000000000003E-2</v>
      </c>
      <c r="AG1092" s="157">
        <f>IF('1a-Electricity'!$AB$79="no","",ROUND(AD1092,4))</f>
        <v>8.2000000000000003E-2</v>
      </c>
      <c r="BL1092" s="157">
        <f t="shared" si="46"/>
        <v>8.1000000000000058E-2</v>
      </c>
      <c r="BM1092" s="157">
        <f>IF('1b-NaturalGas'!$AB$87="no","",ROUND(BL1092,4))</f>
        <v>8.1000000000000003E-2</v>
      </c>
      <c r="BN1092" s="157">
        <f>IF('1b-NaturalGas'!$AB$88="no","",ROUND(BL1092,4))</f>
        <v>8.1000000000000003E-2</v>
      </c>
      <c r="BO1092" s="157">
        <f>IF('1b-NaturalGas'!$AB$89="no","",ROUND(BL1092,4))</f>
        <v>8.1000000000000003E-2</v>
      </c>
      <c r="BP1092" s="157">
        <f>IF('1b-NaturalGas'!$AB$90="no","not applicable (based on previous answers)",ROUND(BL1092,4))</f>
        <v>8.1000000000000003E-2</v>
      </c>
      <c r="BQ1092" s="157">
        <f>IF('1b-NaturalGas'!$AB$91="no","not applicable (based on previous answers)",ROUND(BL1092,4))</f>
        <v>8.1000000000000003E-2</v>
      </c>
    </row>
    <row r="1093" spans="30:69" x14ac:dyDescent="0.25">
      <c r="AD1093" s="157">
        <f t="shared" si="45"/>
        <v>8.300000000000006E-2</v>
      </c>
      <c r="AE1093" s="157">
        <f>IF('1a-Electricity'!$AB$77="no","",ROUND(AD1093,4))</f>
        <v>8.3000000000000004E-2</v>
      </c>
      <c r="AF1093" s="157">
        <f>IF('1a-Electricity'!$AB$78="no","",ROUND(AD1093,4))</f>
        <v>8.3000000000000004E-2</v>
      </c>
      <c r="AG1093" s="157">
        <f>IF('1a-Electricity'!$AB$79="no","",ROUND(AD1093,4))</f>
        <v>8.3000000000000004E-2</v>
      </c>
      <c r="BL1093" s="157">
        <f t="shared" si="46"/>
        <v>8.2000000000000059E-2</v>
      </c>
      <c r="BM1093" s="157">
        <f>IF('1b-NaturalGas'!$AB$87="no","",ROUND(BL1093,4))</f>
        <v>8.2000000000000003E-2</v>
      </c>
      <c r="BN1093" s="157">
        <f>IF('1b-NaturalGas'!$AB$88="no","",ROUND(BL1093,4))</f>
        <v>8.2000000000000003E-2</v>
      </c>
      <c r="BO1093" s="157">
        <f>IF('1b-NaturalGas'!$AB$89="no","",ROUND(BL1093,4))</f>
        <v>8.2000000000000003E-2</v>
      </c>
      <c r="BP1093" s="157">
        <f>IF('1b-NaturalGas'!$AB$90="no","not applicable (based on previous answers)",ROUND(BL1093,4))</f>
        <v>8.2000000000000003E-2</v>
      </c>
      <c r="BQ1093" s="157">
        <f>IF('1b-NaturalGas'!$AB$91="no","not applicable (based on previous answers)",ROUND(BL1093,4))</f>
        <v>8.2000000000000003E-2</v>
      </c>
    </row>
    <row r="1094" spans="30:69" x14ac:dyDescent="0.25">
      <c r="AD1094" s="157">
        <f t="shared" si="45"/>
        <v>8.4000000000000061E-2</v>
      </c>
      <c r="AE1094" s="157">
        <f>IF('1a-Electricity'!$AB$77="no","",ROUND(AD1094,4))</f>
        <v>8.4000000000000005E-2</v>
      </c>
      <c r="AF1094" s="157">
        <f>IF('1a-Electricity'!$AB$78="no","",ROUND(AD1094,4))</f>
        <v>8.4000000000000005E-2</v>
      </c>
      <c r="AG1094" s="157">
        <f>IF('1a-Electricity'!$AB$79="no","",ROUND(AD1094,4))</f>
        <v>8.4000000000000005E-2</v>
      </c>
      <c r="BL1094" s="157">
        <f t="shared" si="46"/>
        <v>8.300000000000006E-2</v>
      </c>
      <c r="BM1094" s="157">
        <f>IF('1b-NaturalGas'!$AB$87="no","",ROUND(BL1094,4))</f>
        <v>8.3000000000000004E-2</v>
      </c>
      <c r="BN1094" s="157">
        <f>IF('1b-NaturalGas'!$AB$88="no","",ROUND(BL1094,4))</f>
        <v>8.3000000000000004E-2</v>
      </c>
      <c r="BO1094" s="157">
        <f>IF('1b-NaturalGas'!$AB$89="no","",ROUND(BL1094,4))</f>
        <v>8.3000000000000004E-2</v>
      </c>
      <c r="BP1094" s="157">
        <f>IF('1b-NaturalGas'!$AB$90="no","not applicable (based on previous answers)",ROUND(BL1094,4))</f>
        <v>8.3000000000000004E-2</v>
      </c>
      <c r="BQ1094" s="157">
        <f>IF('1b-NaturalGas'!$AB$91="no","not applicable (based on previous answers)",ROUND(BL1094,4))</f>
        <v>8.3000000000000004E-2</v>
      </c>
    </row>
    <row r="1095" spans="30:69" x14ac:dyDescent="0.25">
      <c r="AD1095" s="157">
        <f t="shared" si="45"/>
        <v>8.5000000000000062E-2</v>
      </c>
      <c r="AE1095" s="157">
        <f>IF('1a-Electricity'!$AB$77="no","",ROUND(AD1095,4))</f>
        <v>8.5000000000000006E-2</v>
      </c>
      <c r="AF1095" s="157">
        <f>IF('1a-Electricity'!$AB$78="no","",ROUND(AD1095,4))</f>
        <v>8.5000000000000006E-2</v>
      </c>
      <c r="AG1095" s="157">
        <f>IF('1a-Electricity'!$AB$79="no","",ROUND(AD1095,4))</f>
        <v>8.5000000000000006E-2</v>
      </c>
      <c r="BL1095" s="157">
        <f t="shared" si="46"/>
        <v>8.4000000000000061E-2</v>
      </c>
      <c r="BM1095" s="157">
        <f>IF('1b-NaturalGas'!$AB$87="no","",ROUND(BL1095,4))</f>
        <v>8.4000000000000005E-2</v>
      </c>
      <c r="BN1095" s="157">
        <f>IF('1b-NaturalGas'!$AB$88="no","",ROUND(BL1095,4))</f>
        <v>8.4000000000000005E-2</v>
      </c>
      <c r="BO1095" s="157">
        <f>IF('1b-NaturalGas'!$AB$89="no","",ROUND(BL1095,4))</f>
        <v>8.4000000000000005E-2</v>
      </c>
      <c r="BP1095" s="157">
        <f>IF('1b-NaturalGas'!$AB$90="no","not applicable (based on previous answers)",ROUND(BL1095,4))</f>
        <v>8.4000000000000005E-2</v>
      </c>
      <c r="BQ1095" s="157">
        <f>IF('1b-NaturalGas'!$AB$91="no","not applicable (based on previous answers)",ROUND(BL1095,4))</f>
        <v>8.4000000000000005E-2</v>
      </c>
    </row>
    <row r="1096" spans="30:69" x14ac:dyDescent="0.25">
      <c r="AD1096" s="157">
        <f t="shared" si="45"/>
        <v>8.6000000000000063E-2</v>
      </c>
      <c r="AE1096" s="157">
        <f>IF('1a-Electricity'!$AB$77="no","",ROUND(AD1096,4))</f>
        <v>8.5999999999999993E-2</v>
      </c>
      <c r="AF1096" s="157">
        <f>IF('1a-Electricity'!$AB$78="no","",ROUND(AD1096,4))</f>
        <v>8.5999999999999993E-2</v>
      </c>
      <c r="AG1096" s="157">
        <f>IF('1a-Electricity'!$AB$79="no","",ROUND(AD1096,4))</f>
        <v>8.5999999999999993E-2</v>
      </c>
      <c r="BL1096" s="157">
        <f t="shared" si="46"/>
        <v>8.5000000000000062E-2</v>
      </c>
      <c r="BM1096" s="157">
        <f>IF('1b-NaturalGas'!$AB$87="no","",ROUND(BL1096,4))</f>
        <v>8.5000000000000006E-2</v>
      </c>
      <c r="BN1096" s="157">
        <f>IF('1b-NaturalGas'!$AB$88="no","",ROUND(BL1096,4))</f>
        <v>8.5000000000000006E-2</v>
      </c>
      <c r="BO1096" s="157">
        <f>IF('1b-NaturalGas'!$AB$89="no","",ROUND(BL1096,4))</f>
        <v>8.5000000000000006E-2</v>
      </c>
      <c r="BP1096" s="157">
        <f>IF('1b-NaturalGas'!$AB$90="no","not applicable (based on previous answers)",ROUND(BL1096,4))</f>
        <v>8.5000000000000006E-2</v>
      </c>
      <c r="BQ1096" s="157">
        <f>IF('1b-NaturalGas'!$AB$91="no","not applicable (based on previous answers)",ROUND(BL1096,4))</f>
        <v>8.5000000000000006E-2</v>
      </c>
    </row>
    <row r="1097" spans="30:69" x14ac:dyDescent="0.25">
      <c r="AD1097" s="157">
        <f t="shared" si="45"/>
        <v>8.7000000000000063E-2</v>
      </c>
      <c r="AE1097" s="157">
        <f>IF('1a-Electricity'!$AB$77="no","",ROUND(AD1097,4))</f>
        <v>8.6999999999999994E-2</v>
      </c>
      <c r="AF1097" s="157">
        <f>IF('1a-Electricity'!$AB$78="no","",ROUND(AD1097,4))</f>
        <v>8.6999999999999994E-2</v>
      </c>
      <c r="AG1097" s="157">
        <f>IF('1a-Electricity'!$AB$79="no","",ROUND(AD1097,4))</f>
        <v>8.6999999999999994E-2</v>
      </c>
      <c r="BL1097" s="157">
        <f t="shared" si="46"/>
        <v>8.6000000000000063E-2</v>
      </c>
      <c r="BM1097" s="157">
        <f>IF('1b-NaturalGas'!$AB$87="no","",ROUND(BL1097,4))</f>
        <v>8.5999999999999993E-2</v>
      </c>
      <c r="BN1097" s="157">
        <f>IF('1b-NaturalGas'!$AB$88="no","",ROUND(BL1097,4))</f>
        <v>8.5999999999999993E-2</v>
      </c>
      <c r="BO1097" s="157">
        <f>IF('1b-NaturalGas'!$AB$89="no","",ROUND(BL1097,4))</f>
        <v>8.5999999999999993E-2</v>
      </c>
      <c r="BP1097" s="157">
        <f>IF('1b-NaturalGas'!$AB$90="no","not applicable (based on previous answers)",ROUND(BL1097,4))</f>
        <v>8.5999999999999993E-2</v>
      </c>
      <c r="BQ1097" s="157">
        <f>IF('1b-NaturalGas'!$AB$91="no","not applicable (based on previous answers)",ROUND(BL1097,4))</f>
        <v>8.5999999999999993E-2</v>
      </c>
    </row>
    <row r="1098" spans="30:69" x14ac:dyDescent="0.25">
      <c r="AD1098" s="157">
        <f t="shared" si="45"/>
        <v>8.8000000000000064E-2</v>
      </c>
      <c r="AE1098" s="157">
        <f>IF('1a-Electricity'!$AB$77="no","",ROUND(AD1098,4))</f>
        <v>8.7999999999999995E-2</v>
      </c>
      <c r="AF1098" s="157">
        <f>IF('1a-Electricity'!$AB$78="no","",ROUND(AD1098,4))</f>
        <v>8.7999999999999995E-2</v>
      </c>
      <c r="AG1098" s="157">
        <f>IF('1a-Electricity'!$AB$79="no","",ROUND(AD1098,4))</f>
        <v>8.7999999999999995E-2</v>
      </c>
      <c r="BL1098" s="157">
        <f t="shared" si="46"/>
        <v>8.7000000000000063E-2</v>
      </c>
      <c r="BM1098" s="157">
        <f>IF('1b-NaturalGas'!$AB$87="no","",ROUND(BL1098,4))</f>
        <v>8.6999999999999994E-2</v>
      </c>
      <c r="BN1098" s="157">
        <f>IF('1b-NaturalGas'!$AB$88="no","",ROUND(BL1098,4))</f>
        <v>8.6999999999999994E-2</v>
      </c>
      <c r="BO1098" s="157">
        <f>IF('1b-NaturalGas'!$AB$89="no","",ROUND(BL1098,4))</f>
        <v>8.6999999999999994E-2</v>
      </c>
      <c r="BP1098" s="157">
        <f>IF('1b-NaturalGas'!$AB$90="no","not applicable (based on previous answers)",ROUND(BL1098,4))</f>
        <v>8.6999999999999994E-2</v>
      </c>
      <c r="BQ1098" s="157">
        <f>IF('1b-NaturalGas'!$AB$91="no","not applicable (based on previous answers)",ROUND(BL1098,4))</f>
        <v>8.6999999999999994E-2</v>
      </c>
    </row>
    <row r="1099" spans="30:69" x14ac:dyDescent="0.25">
      <c r="AD1099" s="157">
        <f t="shared" si="45"/>
        <v>8.9000000000000065E-2</v>
      </c>
      <c r="AE1099" s="157">
        <f>IF('1a-Electricity'!$AB$77="no","",ROUND(AD1099,4))</f>
        <v>8.8999999999999996E-2</v>
      </c>
      <c r="AF1099" s="157">
        <f>IF('1a-Electricity'!$AB$78="no","",ROUND(AD1099,4))</f>
        <v>8.8999999999999996E-2</v>
      </c>
      <c r="AG1099" s="157">
        <f>IF('1a-Electricity'!$AB$79="no","",ROUND(AD1099,4))</f>
        <v>8.8999999999999996E-2</v>
      </c>
      <c r="BL1099" s="157">
        <f t="shared" si="46"/>
        <v>8.8000000000000064E-2</v>
      </c>
      <c r="BM1099" s="157">
        <f>IF('1b-NaturalGas'!$AB$87="no","",ROUND(BL1099,4))</f>
        <v>8.7999999999999995E-2</v>
      </c>
      <c r="BN1099" s="157">
        <f>IF('1b-NaturalGas'!$AB$88="no","",ROUND(BL1099,4))</f>
        <v>8.7999999999999995E-2</v>
      </c>
      <c r="BO1099" s="157">
        <f>IF('1b-NaturalGas'!$AB$89="no","",ROUND(BL1099,4))</f>
        <v>8.7999999999999995E-2</v>
      </c>
      <c r="BP1099" s="157">
        <f>IF('1b-NaturalGas'!$AB$90="no","not applicable (based on previous answers)",ROUND(BL1099,4))</f>
        <v>8.7999999999999995E-2</v>
      </c>
      <c r="BQ1099" s="157">
        <f>IF('1b-NaturalGas'!$AB$91="no","not applicable (based on previous answers)",ROUND(BL1099,4))</f>
        <v>8.7999999999999995E-2</v>
      </c>
    </row>
    <row r="1100" spans="30:69" x14ac:dyDescent="0.25">
      <c r="AD1100" s="157">
        <f t="shared" si="45"/>
        <v>9.0000000000000066E-2</v>
      </c>
      <c r="AE1100" s="157">
        <f>IF('1a-Electricity'!$AB$77="no","",ROUND(AD1100,4))</f>
        <v>0.09</v>
      </c>
      <c r="AF1100" s="157">
        <f>IF('1a-Electricity'!$AB$78="no","",ROUND(AD1100,4))</f>
        <v>0.09</v>
      </c>
      <c r="AG1100" s="157">
        <f>IF('1a-Electricity'!$AB$79="no","",ROUND(AD1100,4))</f>
        <v>0.09</v>
      </c>
      <c r="BL1100" s="157">
        <f t="shared" si="46"/>
        <v>8.9000000000000065E-2</v>
      </c>
      <c r="BM1100" s="157">
        <f>IF('1b-NaturalGas'!$AB$87="no","",ROUND(BL1100,4))</f>
        <v>8.8999999999999996E-2</v>
      </c>
      <c r="BN1100" s="157">
        <f>IF('1b-NaturalGas'!$AB$88="no","",ROUND(BL1100,4))</f>
        <v>8.8999999999999996E-2</v>
      </c>
      <c r="BO1100" s="157">
        <f>IF('1b-NaturalGas'!$AB$89="no","",ROUND(BL1100,4))</f>
        <v>8.8999999999999996E-2</v>
      </c>
      <c r="BP1100" s="157">
        <f>IF('1b-NaturalGas'!$AB$90="no","not applicable (based on previous answers)",ROUND(BL1100,4))</f>
        <v>8.8999999999999996E-2</v>
      </c>
      <c r="BQ1100" s="157">
        <f>IF('1b-NaturalGas'!$AB$91="no","not applicable (based on previous answers)",ROUND(BL1100,4))</f>
        <v>8.8999999999999996E-2</v>
      </c>
    </row>
    <row r="1101" spans="30:69" x14ac:dyDescent="0.25">
      <c r="AD1101" s="157">
        <f t="shared" si="45"/>
        <v>9.1000000000000067E-2</v>
      </c>
      <c r="AE1101" s="157">
        <f>IF('1a-Electricity'!$AB$77="no","",ROUND(AD1101,4))</f>
        <v>9.0999999999999998E-2</v>
      </c>
      <c r="AF1101" s="157">
        <f>IF('1a-Electricity'!$AB$78="no","",ROUND(AD1101,4))</f>
        <v>9.0999999999999998E-2</v>
      </c>
      <c r="AG1101" s="157">
        <f>IF('1a-Electricity'!$AB$79="no","",ROUND(AD1101,4))</f>
        <v>9.0999999999999998E-2</v>
      </c>
      <c r="BL1101" s="157">
        <f t="shared" si="46"/>
        <v>9.0000000000000066E-2</v>
      </c>
      <c r="BM1101" s="157">
        <f>IF('1b-NaturalGas'!$AB$87="no","",ROUND(BL1101,4))</f>
        <v>0.09</v>
      </c>
      <c r="BN1101" s="157">
        <f>IF('1b-NaturalGas'!$AB$88="no","",ROUND(BL1101,4))</f>
        <v>0.09</v>
      </c>
      <c r="BO1101" s="157">
        <f>IF('1b-NaturalGas'!$AB$89="no","",ROUND(BL1101,4))</f>
        <v>0.09</v>
      </c>
      <c r="BP1101" s="157">
        <f>IF('1b-NaturalGas'!$AB$90="no","not applicable (based on previous answers)",ROUND(BL1101,4))</f>
        <v>0.09</v>
      </c>
      <c r="BQ1101" s="157">
        <f>IF('1b-NaturalGas'!$AB$91="no","not applicable (based on previous answers)",ROUND(BL1101,4))</f>
        <v>0.09</v>
      </c>
    </row>
    <row r="1102" spans="30:69" x14ac:dyDescent="0.25">
      <c r="AD1102" s="157">
        <f t="shared" si="45"/>
        <v>9.2000000000000068E-2</v>
      </c>
      <c r="AE1102" s="157">
        <f>IF('1a-Electricity'!$AB$77="no","",ROUND(AD1102,4))</f>
        <v>9.1999999999999998E-2</v>
      </c>
      <c r="AF1102" s="157">
        <f>IF('1a-Electricity'!$AB$78="no","",ROUND(AD1102,4))</f>
        <v>9.1999999999999998E-2</v>
      </c>
      <c r="AG1102" s="157">
        <f>IF('1a-Electricity'!$AB$79="no","",ROUND(AD1102,4))</f>
        <v>9.1999999999999998E-2</v>
      </c>
      <c r="BL1102" s="157">
        <f t="shared" si="46"/>
        <v>9.1000000000000067E-2</v>
      </c>
      <c r="BM1102" s="157">
        <f>IF('1b-NaturalGas'!$AB$87="no","",ROUND(BL1102,4))</f>
        <v>9.0999999999999998E-2</v>
      </c>
      <c r="BN1102" s="157">
        <f>IF('1b-NaturalGas'!$AB$88="no","",ROUND(BL1102,4))</f>
        <v>9.0999999999999998E-2</v>
      </c>
      <c r="BO1102" s="157">
        <f>IF('1b-NaturalGas'!$AB$89="no","",ROUND(BL1102,4))</f>
        <v>9.0999999999999998E-2</v>
      </c>
      <c r="BP1102" s="157">
        <f>IF('1b-NaturalGas'!$AB$90="no","not applicable (based on previous answers)",ROUND(BL1102,4))</f>
        <v>9.0999999999999998E-2</v>
      </c>
      <c r="BQ1102" s="157">
        <f>IF('1b-NaturalGas'!$AB$91="no","not applicable (based on previous answers)",ROUND(BL1102,4))</f>
        <v>9.0999999999999998E-2</v>
      </c>
    </row>
    <row r="1103" spans="30:69" x14ac:dyDescent="0.25">
      <c r="AD1103" s="157">
        <f t="shared" si="45"/>
        <v>9.3000000000000069E-2</v>
      </c>
      <c r="AE1103" s="157">
        <f>IF('1a-Electricity'!$AB$77="no","",ROUND(AD1103,4))</f>
        <v>9.2999999999999999E-2</v>
      </c>
      <c r="AF1103" s="157">
        <f>IF('1a-Electricity'!$AB$78="no","",ROUND(AD1103,4))</f>
        <v>9.2999999999999999E-2</v>
      </c>
      <c r="AG1103" s="157">
        <f>IF('1a-Electricity'!$AB$79="no","",ROUND(AD1103,4))</f>
        <v>9.2999999999999999E-2</v>
      </c>
      <c r="BL1103" s="157">
        <f t="shared" si="46"/>
        <v>9.2000000000000068E-2</v>
      </c>
      <c r="BM1103" s="157">
        <f>IF('1b-NaturalGas'!$AB$87="no","",ROUND(BL1103,4))</f>
        <v>9.1999999999999998E-2</v>
      </c>
      <c r="BN1103" s="157">
        <f>IF('1b-NaturalGas'!$AB$88="no","",ROUND(BL1103,4))</f>
        <v>9.1999999999999998E-2</v>
      </c>
      <c r="BO1103" s="157">
        <f>IF('1b-NaturalGas'!$AB$89="no","",ROUND(BL1103,4))</f>
        <v>9.1999999999999998E-2</v>
      </c>
      <c r="BP1103" s="157">
        <f>IF('1b-NaturalGas'!$AB$90="no","not applicable (based on previous answers)",ROUND(BL1103,4))</f>
        <v>9.1999999999999998E-2</v>
      </c>
      <c r="BQ1103" s="157">
        <f>IF('1b-NaturalGas'!$AB$91="no","not applicable (based on previous answers)",ROUND(BL1103,4))</f>
        <v>9.1999999999999998E-2</v>
      </c>
    </row>
    <row r="1104" spans="30:69" x14ac:dyDescent="0.25">
      <c r="AD1104" s="157">
        <f t="shared" si="45"/>
        <v>9.400000000000007E-2</v>
      </c>
      <c r="AE1104" s="157">
        <f>IF('1a-Electricity'!$AB$77="no","",ROUND(AD1104,4))</f>
        <v>9.4E-2</v>
      </c>
      <c r="AF1104" s="157">
        <f>IF('1a-Electricity'!$AB$78="no","",ROUND(AD1104,4))</f>
        <v>9.4E-2</v>
      </c>
      <c r="AG1104" s="157">
        <f>IF('1a-Electricity'!$AB$79="no","",ROUND(AD1104,4))</f>
        <v>9.4E-2</v>
      </c>
      <c r="BL1104" s="157">
        <f t="shared" si="46"/>
        <v>9.3000000000000069E-2</v>
      </c>
      <c r="BM1104" s="157">
        <f>IF('1b-NaturalGas'!$AB$87="no","",ROUND(BL1104,4))</f>
        <v>9.2999999999999999E-2</v>
      </c>
      <c r="BN1104" s="157">
        <f>IF('1b-NaturalGas'!$AB$88="no","",ROUND(BL1104,4))</f>
        <v>9.2999999999999999E-2</v>
      </c>
      <c r="BO1104" s="157">
        <f>IF('1b-NaturalGas'!$AB$89="no","",ROUND(BL1104,4))</f>
        <v>9.2999999999999999E-2</v>
      </c>
      <c r="BP1104" s="157">
        <f>IF('1b-NaturalGas'!$AB$90="no","not applicable (based on previous answers)",ROUND(BL1104,4))</f>
        <v>9.2999999999999999E-2</v>
      </c>
      <c r="BQ1104" s="157">
        <f>IF('1b-NaturalGas'!$AB$91="no","not applicable (based on previous answers)",ROUND(BL1104,4))</f>
        <v>9.2999999999999999E-2</v>
      </c>
    </row>
    <row r="1105" spans="30:69" x14ac:dyDescent="0.25">
      <c r="AD1105" s="157">
        <f t="shared" si="45"/>
        <v>9.500000000000007E-2</v>
      </c>
      <c r="AE1105" s="157">
        <f>IF('1a-Electricity'!$AB$77="no","",ROUND(AD1105,4))</f>
        <v>9.5000000000000001E-2</v>
      </c>
      <c r="AF1105" s="157">
        <f>IF('1a-Electricity'!$AB$78="no","",ROUND(AD1105,4))</f>
        <v>9.5000000000000001E-2</v>
      </c>
      <c r="AG1105" s="157">
        <f>IF('1a-Electricity'!$AB$79="no","",ROUND(AD1105,4))</f>
        <v>9.5000000000000001E-2</v>
      </c>
      <c r="BL1105" s="157">
        <f t="shared" si="46"/>
        <v>9.400000000000007E-2</v>
      </c>
      <c r="BM1105" s="157">
        <f>IF('1b-NaturalGas'!$AB$87="no","",ROUND(BL1105,4))</f>
        <v>9.4E-2</v>
      </c>
      <c r="BN1105" s="157">
        <f>IF('1b-NaturalGas'!$AB$88="no","",ROUND(BL1105,4))</f>
        <v>9.4E-2</v>
      </c>
      <c r="BO1105" s="157">
        <f>IF('1b-NaturalGas'!$AB$89="no","",ROUND(BL1105,4))</f>
        <v>9.4E-2</v>
      </c>
      <c r="BP1105" s="157">
        <f>IF('1b-NaturalGas'!$AB$90="no","not applicable (based on previous answers)",ROUND(BL1105,4))</f>
        <v>9.4E-2</v>
      </c>
      <c r="BQ1105" s="157">
        <f>IF('1b-NaturalGas'!$AB$91="no","not applicable (based on previous answers)",ROUND(BL1105,4))</f>
        <v>9.4E-2</v>
      </c>
    </row>
    <row r="1106" spans="30:69" x14ac:dyDescent="0.25">
      <c r="AD1106" s="157">
        <f t="shared" si="45"/>
        <v>9.6000000000000071E-2</v>
      </c>
      <c r="AE1106" s="157">
        <f>IF('1a-Electricity'!$AB$77="no","",ROUND(AD1106,4))</f>
        <v>9.6000000000000002E-2</v>
      </c>
      <c r="AF1106" s="157">
        <f>IF('1a-Electricity'!$AB$78="no","",ROUND(AD1106,4))</f>
        <v>9.6000000000000002E-2</v>
      </c>
      <c r="AG1106" s="157">
        <f>IF('1a-Electricity'!$AB$79="no","",ROUND(AD1106,4))</f>
        <v>9.6000000000000002E-2</v>
      </c>
      <c r="BL1106" s="157">
        <f t="shared" si="46"/>
        <v>9.500000000000007E-2</v>
      </c>
      <c r="BM1106" s="157">
        <f>IF('1b-NaturalGas'!$AB$87="no","",ROUND(BL1106,4))</f>
        <v>9.5000000000000001E-2</v>
      </c>
      <c r="BN1106" s="157">
        <f>IF('1b-NaturalGas'!$AB$88="no","",ROUND(BL1106,4))</f>
        <v>9.5000000000000001E-2</v>
      </c>
      <c r="BO1106" s="157">
        <f>IF('1b-NaturalGas'!$AB$89="no","",ROUND(BL1106,4))</f>
        <v>9.5000000000000001E-2</v>
      </c>
      <c r="BP1106" s="157">
        <f>IF('1b-NaturalGas'!$AB$90="no","not applicable (based on previous answers)",ROUND(BL1106,4))</f>
        <v>9.5000000000000001E-2</v>
      </c>
      <c r="BQ1106" s="157">
        <f>IF('1b-NaturalGas'!$AB$91="no","not applicable (based on previous answers)",ROUND(BL1106,4))</f>
        <v>9.5000000000000001E-2</v>
      </c>
    </row>
    <row r="1107" spans="30:69" x14ac:dyDescent="0.25">
      <c r="AD1107" s="157">
        <f t="shared" si="45"/>
        <v>9.7000000000000072E-2</v>
      </c>
      <c r="AE1107" s="157">
        <f>IF('1a-Electricity'!$AB$77="no","",ROUND(AD1107,4))</f>
        <v>9.7000000000000003E-2</v>
      </c>
      <c r="AF1107" s="157">
        <f>IF('1a-Electricity'!$AB$78="no","",ROUND(AD1107,4))</f>
        <v>9.7000000000000003E-2</v>
      </c>
      <c r="AG1107" s="157">
        <f>IF('1a-Electricity'!$AB$79="no","",ROUND(AD1107,4))</f>
        <v>9.7000000000000003E-2</v>
      </c>
      <c r="BL1107" s="157">
        <f t="shared" si="46"/>
        <v>9.6000000000000071E-2</v>
      </c>
      <c r="BM1107" s="157">
        <f>IF('1b-NaturalGas'!$AB$87="no","",ROUND(BL1107,4))</f>
        <v>9.6000000000000002E-2</v>
      </c>
      <c r="BN1107" s="157">
        <f>IF('1b-NaturalGas'!$AB$88="no","",ROUND(BL1107,4))</f>
        <v>9.6000000000000002E-2</v>
      </c>
      <c r="BO1107" s="157">
        <f>IF('1b-NaturalGas'!$AB$89="no","",ROUND(BL1107,4))</f>
        <v>9.6000000000000002E-2</v>
      </c>
      <c r="BP1107" s="157">
        <f>IF('1b-NaturalGas'!$AB$90="no","not applicable (based on previous answers)",ROUND(BL1107,4))</f>
        <v>9.6000000000000002E-2</v>
      </c>
      <c r="BQ1107" s="157">
        <f>IF('1b-NaturalGas'!$AB$91="no","not applicable (based on previous answers)",ROUND(BL1107,4))</f>
        <v>9.6000000000000002E-2</v>
      </c>
    </row>
    <row r="1108" spans="30:69" x14ac:dyDescent="0.25">
      <c r="AD1108" s="157">
        <f t="shared" si="45"/>
        <v>9.8000000000000073E-2</v>
      </c>
      <c r="AE1108" s="157">
        <f>IF('1a-Electricity'!$AB$77="no","",ROUND(AD1108,4))</f>
        <v>9.8000000000000004E-2</v>
      </c>
      <c r="AF1108" s="157">
        <f>IF('1a-Electricity'!$AB$78="no","",ROUND(AD1108,4))</f>
        <v>9.8000000000000004E-2</v>
      </c>
      <c r="AG1108" s="157">
        <f>IF('1a-Electricity'!$AB$79="no","",ROUND(AD1108,4))</f>
        <v>9.8000000000000004E-2</v>
      </c>
      <c r="BL1108" s="157">
        <f t="shared" si="46"/>
        <v>9.7000000000000072E-2</v>
      </c>
      <c r="BM1108" s="157">
        <f>IF('1b-NaturalGas'!$AB$87="no","",ROUND(BL1108,4))</f>
        <v>9.7000000000000003E-2</v>
      </c>
      <c r="BN1108" s="157">
        <f>IF('1b-NaturalGas'!$AB$88="no","",ROUND(BL1108,4))</f>
        <v>9.7000000000000003E-2</v>
      </c>
      <c r="BO1108" s="157">
        <f>IF('1b-NaturalGas'!$AB$89="no","",ROUND(BL1108,4))</f>
        <v>9.7000000000000003E-2</v>
      </c>
      <c r="BP1108" s="157">
        <f>IF('1b-NaturalGas'!$AB$90="no","not applicable (based on previous answers)",ROUND(BL1108,4))</f>
        <v>9.7000000000000003E-2</v>
      </c>
      <c r="BQ1108" s="157">
        <f>IF('1b-NaturalGas'!$AB$91="no","not applicable (based on previous answers)",ROUND(BL1108,4))</f>
        <v>9.7000000000000003E-2</v>
      </c>
    </row>
    <row r="1109" spans="30:69" x14ac:dyDescent="0.25">
      <c r="AD1109" s="157">
        <f t="shared" si="45"/>
        <v>9.9000000000000074E-2</v>
      </c>
      <c r="AE1109" s="157">
        <f>IF('1a-Electricity'!$AB$77="no","",ROUND(AD1109,4))</f>
        <v>9.9000000000000005E-2</v>
      </c>
      <c r="AF1109" s="157">
        <f>IF('1a-Electricity'!$AB$78="no","",ROUND(AD1109,4))</f>
        <v>9.9000000000000005E-2</v>
      </c>
      <c r="AG1109" s="157">
        <f>IF('1a-Electricity'!$AB$79="no","",ROUND(AD1109,4))</f>
        <v>9.9000000000000005E-2</v>
      </c>
      <c r="BL1109" s="157">
        <f t="shared" si="46"/>
        <v>9.8000000000000073E-2</v>
      </c>
      <c r="BM1109" s="157">
        <f>IF('1b-NaturalGas'!$AB$87="no","",ROUND(BL1109,4))</f>
        <v>9.8000000000000004E-2</v>
      </c>
      <c r="BN1109" s="157">
        <f>IF('1b-NaturalGas'!$AB$88="no","",ROUND(BL1109,4))</f>
        <v>9.8000000000000004E-2</v>
      </c>
      <c r="BO1109" s="157">
        <f>IF('1b-NaturalGas'!$AB$89="no","",ROUND(BL1109,4))</f>
        <v>9.8000000000000004E-2</v>
      </c>
      <c r="BP1109" s="157">
        <f>IF('1b-NaturalGas'!$AB$90="no","not applicable (based on previous answers)",ROUND(BL1109,4))</f>
        <v>9.8000000000000004E-2</v>
      </c>
      <c r="BQ1109" s="157">
        <f>IF('1b-NaturalGas'!$AB$91="no","not applicable (based on previous answers)",ROUND(BL1109,4))</f>
        <v>9.8000000000000004E-2</v>
      </c>
    </row>
    <row r="1110" spans="30:69" x14ac:dyDescent="0.25">
      <c r="AD1110" s="157">
        <f t="shared" si="45"/>
        <v>0.10000000000000007</v>
      </c>
      <c r="AE1110" s="157">
        <f>IF('1a-Electricity'!$AB$77="no","",ROUND(AD1110,4))</f>
        <v>0.1</v>
      </c>
      <c r="AF1110" s="157">
        <f>IF('1a-Electricity'!$AB$78="no","",ROUND(AD1110,4))</f>
        <v>0.1</v>
      </c>
      <c r="AG1110" s="157">
        <f>IF('1a-Electricity'!$AB$79="no","",ROUND(AD1110,4))</f>
        <v>0.1</v>
      </c>
      <c r="BL1110" s="157">
        <f t="shared" si="46"/>
        <v>9.9000000000000074E-2</v>
      </c>
      <c r="BM1110" s="157">
        <f>IF('1b-NaturalGas'!$AB$87="no","",ROUND(BL1110,4))</f>
        <v>9.9000000000000005E-2</v>
      </c>
      <c r="BN1110" s="157">
        <f>IF('1b-NaturalGas'!$AB$88="no","",ROUND(BL1110,4))</f>
        <v>9.9000000000000005E-2</v>
      </c>
      <c r="BO1110" s="157">
        <f>IF('1b-NaturalGas'!$AB$89="no","",ROUND(BL1110,4))</f>
        <v>9.9000000000000005E-2</v>
      </c>
      <c r="BP1110" s="157">
        <f>IF('1b-NaturalGas'!$AB$90="no","not applicable (based on previous answers)",ROUND(BL1110,4))</f>
        <v>9.9000000000000005E-2</v>
      </c>
      <c r="BQ1110" s="157">
        <f>IF('1b-NaturalGas'!$AB$91="no","not applicable (based on previous answers)",ROUND(BL1110,4))</f>
        <v>9.9000000000000005E-2</v>
      </c>
    </row>
    <row r="1111" spans="30:69" x14ac:dyDescent="0.25">
      <c r="AD1111" s="157">
        <f t="shared" si="45"/>
        <v>0.10100000000000008</v>
      </c>
      <c r="AE1111" s="157">
        <f>IF('1a-Electricity'!$AB$77="no","",ROUND(AD1111,4))</f>
        <v>0.10100000000000001</v>
      </c>
      <c r="AF1111" s="157">
        <f>IF('1a-Electricity'!$AB$78="no","",ROUND(AD1111,4))</f>
        <v>0.10100000000000001</v>
      </c>
      <c r="AG1111" s="157">
        <f>IF('1a-Electricity'!$AB$79="no","",ROUND(AD1111,4))</f>
        <v>0.10100000000000001</v>
      </c>
      <c r="BL1111" s="157">
        <f t="shared" si="46"/>
        <v>0.10000000000000007</v>
      </c>
      <c r="BM1111" s="157">
        <f>IF('1b-NaturalGas'!$AB$87="no","",ROUND(BL1111,4))</f>
        <v>0.1</v>
      </c>
      <c r="BN1111" s="157">
        <f>IF('1b-NaturalGas'!$AB$88="no","",ROUND(BL1111,4))</f>
        <v>0.1</v>
      </c>
      <c r="BO1111" s="157">
        <f>IF('1b-NaturalGas'!$AB$89="no","",ROUND(BL1111,4))</f>
        <v>0.1</v>
      </c>
      <c r="BP1111" s="157">
        <f>IF('1b-NaturalGas'!$AB$90="no","not applicable (based on previous answers)",ROUND(BL1111,4))</f>
        <v>0.1</v>
      </c>
      <c r="BQ1111" s="157">
        <f>IF('1b-NaturalGas'!$AB$91="no","not applicable (based on previous answers)",ROUND(BL1111,4))</f>
        <v>0.1</v>
      </c>
    </row>
    <row r="1112" spans="30:69" x14ac:dyDescent="0.25">
      <c r="AD1112" s="157">
        <f t="shared" si="45"/>
        <v>0.10200000000000008</v>
      </c>
      <c r="AE1112" s="157">
        <f>IF('1a-Electricity'!$AB$77="no","",ROUND(AD1112,4))</f>
        <v>0.10199999999999999</v>
      </c>
      <c r="AF1112" s="157">
        <f>IF('1a-Electricity'!$AB$78="no","",ROUND(AD1112,4))</f>
        <v>0.10199999999999999</v>
      </c>
      <c r="AG1112" s="157">
        <f>IF('1a-Electricity'!$AB$79="no","",ROUND(AD1112,4))</f>
        <v>0.10199999999999999</v>
      </c>
      <c r="BL1112" s="157">
        <f t="shared" si="46"/>
        <v>0.10100000000000008</v>
      </c>
      <c r="BM1112" s="157">
        <f>IF('1b-NaturalGas'!$AB$87="no","",ROUND(BL1112,4))</f>
        <v>0.10100000000000001</v>
      </c>
      <c r="BN1112" s="157">
        <f>IF('1b-NaturalGas'!$AB$88="no","",ROUND(BL1112,4))</f>
        <v>0.10100000000000001</v>
      </c>
      <c r="BO1112" s="157">
        <f>IF('1b-NaturalGas'!$AB$89="no","",ROUND(BL1112,4))</f>
        <v>0.10100000000000001</v>
      </c>
      <c r="BP1112" s="157">
        <f>IF('1b-NaturalGas'!$AB$90="no","not applicable (based on previous answers)",ROUND(BL1112,4))</f>
        <v>0.10100000000000001</v>
      </c>
      <c r="BQ1112" s="157">
        <f>IF('1b-NaturalGas'!$AB$91="no","not applicable (based on previous answers)",ROUND(BL1112,4))</f>
        <v>0.10100000000000001</v>
      </c>
    </row>
    <row r="1113" spans="30:69" x14ac:dyDescent="0.25">
      <c r="AD1113" s="157">
        <f t="shared" si="45"/>
        <v>0.10300000000000008</v>
      </c>
      <c r="AE1113" s="157">
        <f>IF('1a-Electricity'!$AB$77="no","",ROUND(AD1113,4))</f>
        <v>0.10299999999999999</v>
      </c>
      <c r="AF1113" s="157">
        <f>IF('1a-Electricity'!$AB$78="no","",ROUND(AD1113,4))</f>
        <v>0.10299999999999999</v>
      </c>
      <c r="AG1113" s="157">
        <f>IF('1a-Electricity'!$AB$79="no","",ROUND(AD1113,4))</f>
        <v>0.10299999999999999</v>
      </c>
      <c r="BL1113" s="157">
        <f t="shared" si="46"/>
        <v>0.10200000000000008</v>
      </c>
      <c r="BM1113" s="157">
        <f>IF('1b-NaturalGas'!$AB$87="no","",ROUND(BL1113,4))</f>
        <v>0.10199999999999999</v>
      </c>
      <c r="BN1113" s="157">
        <f>IF('1b-NaturalGas'!$AB$88="no","",ROUND(BL1113,4))</f>
        <v>0.10199999999999999</v>
      </c>
      <c r="BO1113" s="157">
        <f>IF('1b-NaturalGas'!$AB$89="no","",ROUND(BL1113,4))</f>
        <v>0.10199999999999999</v>
      </c>
      <c r="BP1113" s="157">
        <f>IF('1b-NaturalGas'!$AB$90="no","not applicable (based on previous answers)",ROUND(BL1113,4))</f>
        <v>0.10199999999999999</v>
      </c>
      <c r="BQ1113" s="157">
        <f>IF('1b-NaturalGas'!$AB$91="no","not applicable (based on previous answers)",ROUND(BL1113,4))</f>
        <v>0.10199999999999999</v>
      </c>
    </row>
    <row r="1114" spans="30:69" x14ac:dyDescent="0.25">
      <c r="AD1114" s="157">
        <f t="shared" si="45"/>
        <v>0.10400000000000008</v>
      </c>
      <c r="AE1114" s="157">
        <f>IF('1a-Electricity'!$AB$77="no","",ROUND(AD1114,4))</f>
        <v>0.104</v>
      </c>
      <c r="AF1114" s="157">
        <f>IF('1a-Electricity'!$AB$78="no","",ROUND(AD1114,4))</f>
        <v>0.104</v>
      </c>
      <c r="AG1114" s="157">
        <f>IF('1a-Electricity'!$AB$79="no","",ROUND(AD1114,4))</f>
        <v>0.104</v>
      </c>
      <c r="BL1114" s="157">
        <f t="shared" si="46"/>
        <v>0.10300000000000008</v>
      </c>
      <c r="BM1114" s="157">
        <f>IF('1b-NaturalGas'!$AB$87="no","",ROUND(BL1114,4))</f>
        <v>0.10299999999999999</v>
      </c>
      <c r="BN1114" s="157">
        <f>IF('1b-NaturalGas'!$AB$88="no","",ROUND(BL1114,4))</f>
        <v>0.10299999999999999</v>
      </c>
      <c r="BO1114" s="157">
        <f>IF('1b-NaturalGas'!$AB$89="no","",ROUND(BL1114,4))</f>
        <v>0.10299999999999999</v>
      </c>
      <c r="BP1114" s="157">
        <f>IF('1b-NaturalGas'!$AB$90="no","not applicable (based on previous answers)",ROUND(BL1114,4))</f>
        <v>0.10299999999999999</v>
      </c>
      <c r="BQ1114" s="157">
        <f>IF('1b-NaturalGas'!$AB$91="no","not applicable (based on previous answers)",ROUND(BL1114,4))</f>
        <v>0.10299999999999999</v>
      </c>
    </row>
    <row r="1115" spans="30:69" x14ac:dyDescent="0.25">
      <c r="AD1115" s="157">
        <f t="shared" si="45"/>
        <v>0.10500000000000008</v>
      </c>
      <c r="AE1115" s="157">
        <f>IF('1a-Electricity'!$AB$77="no","",ROUND(AD1115,4))</f>
        <v>0.105</v>
      </c>
      <c r="AF1115" s="157">
        <f>IF('1a-Electricity'!$AB$78="no","",ROUND(AD1115,4))</f>
        <v>0.105</v>
      </c>
      <c r="AG1115" s="157">
        <f>IF('1a-Electricity'!$AB$79="no","",ROUND(AD1115,4))</f>
        <v>0.105</v>
      </c>
      <c r="BL1115" s="157">
        <f t="shared" si="46"/>
        <v>0.10400000000000008</v>
      </c>
      <c r="BM1115" s="157">
        <f>IF('1b-NaturalGas'!$AB$87="no","",ROUND(BL1115,4))</f>
        <v>0.104</v>
      </c>
      <c r="BN1115" s="157">
        <f>IF('1b-NaturalGas'!$AB$88="no","",ROUND(BL1115,4))</f>
        <v>0.104</v>
      </c>
      <c r="BO1115" s="157">
        <f>IF('1b-NaturalGas'!$AB$89="no","",ROUND(BL1115,4))</f>
        <v>0.104</v>
      </c>
      <c r="BP1115" s="157">
        <f>IF('1b-NaturalGas'!$AB$90="no","not applicable (based on previous answers)",ROUND(BL1115,4))</f>
        <v>0.104</v>
      </c>
      <c r="BQ1115" s="157">
        <f>IF('1b-NaturalGas'!$AB$91="no","not applicable (based on previous answers)",ROUND(BL1115,4))</f>
        <v>0.104</v>
      </c>
    </row>
    <row r="1116" spans="30:69" x14ac:dyDescent="0.25">
      <c r="AD1116" s="157">
        <f t="shared" si="45"/>
        <v>0.10600000000000008</v>
      </c>
      <c r="AE1116" s="157">
        <f>IF('1a-Electricity'!$AB$77="no","",ROUND(AD1116,4))</f>
        <v>0.106</v>
      </c>
      <c r="AF1116" s="157">
        <f>IF('1a-Electricity'!$AB$78="no","",ROUND(AD1116,4))</f>
        <v>0.106</v>
      </c>
      <c r="AG1116" s="157">
        <f>IF('1a-Electricity'!$AB$79="no","",ROUND(AD1116,4))</f>
        <v>0.106</v>
      </c>
      <c r="BL1116" s="157">
        <f t="shared" si="46"/>
        <v>0.10500000000000008</v>
      </c>
      <c r="BM1116" s="157">
        <f>IF('1b-NaturalGas'!$AB$87="no","",ROUND(BL1116,4))</f>
        <v>0.105</v>
      </c>
      <c r="BN1116" s="157">
        <f>IF('1b-NaturalGas'!$AB$88="no","",ROUND(BL1116,4))</f>
        <v>0.105</v>
      </c>
      <c r="BO1116" s="157">
        <f>IF('1b-NaturalGas'!$AB$89="no","",ROUND(BL1116,4))</f>
        <v>0.105</v>
      </c>
      <c r="BP1116" s="157">
        <f>IF('1b-NaturalGas'!$AB$90="no","not applicable (based on previous answers)",ROUND(BL1116,4))</f>
        <v>0.105</v>
      </c>
      <c r="BQ1116" s="157">
        <f>IF('1b-NaturalGas'!$AB$91="no","not applicable (based on previous answers)",ROUND(BL1116,4))</f>
        <v>0.105</v>
      </c>
    </row>
    <row r="1117" spans="30:69" x14ac:dyDescent="0.25">
      <c r="AD1117" s="157">
        <f t="shared" si="45"/>
        <v>0.10700000000000008</v>
      </c>
      <c r="AE1117" s="157">
        <f>IF('1a-Electricity'!$AB$77="no","",ROUND(AD1117,4))</f>
        <v>0.107</v>
      </c>
      <c r="AF1117" s="157">
        <f>IF('1a-Electricity'!$AB$78="no","",ROUND(AD1117,4))</f>
        <v>0.107</v>
      </c>
      <c r="AG1117" s="157">
        <f>IF('1a-Electricity'!$AB$79="no","",ROUND(AD1117,4))</f>
        <v>0.107</v>
      </c>
      <c r="BL1117" s="157">
        <f t="shared" si="46"/>
        <v>0.10600000000000008</v>
      </c>
      <c r="BM1117" s="157">
        <f>IF('1b-NaturalGas'!$AB$87="no","",ROUND(BL1117,4))</f>
        <v>0.106</v>
      </c>
      <c r="BN1117" s="157">
        <f>IF('1b-NaturalGas'!$AB$88="no","",ROUND(BL1117,4))</f>
        <v>0.106</v>
      </c>
      <c r="BO1117" s="157">
        <f>IF('1b-NaturalGas'!$AB$89="no","",ROUND(BL1117,4))</f>
        <v>0.106</v>
      </c>
      <c r="BP1117" s="157">
        <f>IF('1b-NaturalGas'!$AB$90="no","not applicable (based on previous answers)",ROUND(BL1117,4))</f>
        <v>0.106</v>
      </c>
      <c r="BQ1117" s="157">
        <f>IF('1b-NaturalGas'!$AB$91="no","not applicable (based on previous answers)",ROUND(BL1117,4))</f>
        <v>0.106</v>
      </c>
    </row>
    <row r="1118" spans="30:69" x14ac:dyDescent="0.25">
      <c r="AD1118" s="157">
        <f t="shared" si="45"/>
        <v>0.10800000000000008</v>
      </c>
      <c r="AE1118" s="157">
        <f>IF('1a-Electricity'!$AB$77="no","",ROUND(AD1118,4))</f>
        <v>0.108</v>
      </c>
      <c r="AF1118" s="157">
        <f>IF('1a-Electricity'!$AB$78="no","",ROUND(AD1118,4))</f>
        <v>0.108</v>
      </c>
      <c r="AG1118" s="157">
        <f>IF('1a-Electricity'!$AB$79="no","",ROUND(AD1118,4))</f>
        <v>0.108</v>
      </c>
      <c r="BL1118" s="157">
        <f t="shared" si="46"/>
        <v>0.10700000000000008</v>
      </c>
      <c r="BM1118" s="157">
        <f>IF('1b-NaturalGas'!$AB$87="no","",ROUND(BL1118,4))</f>
        <v>0.107</v>
      </c>
      <c r="BN1118" s="157">
        <f>IF('1b-NaturalGas'!$AB$88="no","",ROUND(BL1118,4))</f>
        <v>0.107</v>
      </c>
      <c r="BO1118" s="157">
        <f>IF('1b-NaturalGas'!$AB$89="no","",ROUND(BL1118,4))</f>
        <v>0.107</v>
      </c>
      <c r="BP1118" s="157">
        <f>IF('1b-NaturalGas'!$AB$90="no","not applicable (based on previous answers)",ROUND(BL1118,4))</f>
        <v>0.107</v>
      </c>
      <c r="BQ1118" s="157">
        <f>IF('1b-NaturalGas'!$AB$91="no","not applicable (based on previous answers)",ROUND(BL1118,4))</f>
        <v>0.107</v>
      </c>
    </row>
    <row r="1119" spans="30:69" x14ac:dyDescent="0.25">
      <c r="AD1119" s="157">
        <f t="shared" si="45"/>
        <v>0.10900000000000008</v>
      </c>
      <c r="AE1119" s="157">
        <f>IF('1a-Electricity'!$AB$77="no","",ROUND(AD1119,4))</f>
        <v>0.109</v>
      </c>
      <c r="AF1119" s="157">
        <f>IF('1a-Electricity'!$AB$78="no","",ROUND(AD1119,4))</f>
        <v>0.109</v>
      </c>
      <c r="AG1119" s="157">
        <f>IF('1a-Electricity'!$AB$79="no","",ROUND(AD1119,4))</f>
        <v>0.109</v>
      </c>
      <c r="BL1119" s="157">
        <f t="shared" si="46"/>
        <v>0.10800000000000008</v>
      </c>
      <c r="BM1119" s="157">
        <f>IF('1b-NaturalGas'!$AB$87="no","",ROUND(BL1119,4))</f>
        <v>0.108</v>
      </c>
      <c r="BN1119" s="157">
        <f>IF('1b-NaturalGas'!$AB$88="no","",ROUND(BL1119,4))</f>
        <v>0.108</v>
      </c>
      <c r="BO1119" s="157">
        <f>IF('1b-NaturalGas'!$AB$89="no","",ROUND(BL1119,4))</f>
        <v>0.108</v>
      </c>
      <c r="BP1119" s="157">
        <f>IF('1b-NaturalGas'!$AB$90="no","not applicable (based on previous answers)",ROUND(BL1119,4))</f>
        <v>0.108</v>
      </c>
      <c r="BQ1119" s="157">
        <f>IF('1b-NaturalGas'!$AB$91="no","not applicable (based on previous answers)",ROUND(BL1119,4))</f>
        <v>0.108</v>
      </c>
    </row>
    <row r="1120" spans="30:69" x14ac:dyDescent="0.25">
      <c r="AD1120" s="157">
        <f t="shared" si="45"/>
        <v>0.11000000000000008</v>
      </c>
      <c r="AE1120" s="157">
        <f>IF('1a-Electricity'!$AB$77="no","",ROUND(AD1120,4))</f>
        <v>0.11</v>
      </c>
      <c r="AF1120" s="157">
        <f>IF('1a-Electricity'!$AB$78="no","",ROUND(AD1120,4))</f>
        <v>0.11</v>
      </c>
      <c r="AG1120" s="157">
        <f>IF('1a-Electricity'!$AB$79="no","",ROUND(AD1120,4))</f>
        <v>0.11</v>
      </c>
      <c r="BL1120" s="157">
        <f t="shared" si="46"/>
        <v>0.10900000000000008</v>
      </c>
      <c r="BM1120" s="157">
        <f>IF('1b-NaturalGas'!$AB$87="no","",ROUND(BL1120,4))</f>
        <v>0.109</v>
      </c>
      <c r="BN1120" s="157">
        <f>IF('1b-NaturalGas'!$AB$88="no","",ROUND(BL1120,4))</f>
        <v>0.109</v>
      </c>
      <c r="BO1120" s="157">
        <f>IF('1b-NaturalGas'!$AB$89="no","",ROUND(BL1120,4))</f>
        <v>0.109</v>
      </c>
      <c r="BP1120" s="157">
        <f>IF('1b-NaturalGas'!$AB$90="no","not applicable (based on previous answers)",ROUND(BL1120,4))</f>
        <v>0.109</v>
      </c>
      <c r="BQ1120" s="157">
        <f>IF('1b-NaturalGas'!$AB$91="no","not applicable (based on previous answers)",ROUND(BL1120,4))</f>
        <v>0.109</v>
      </c>
    </row>
    <row r="1121" spans="30:69" x14ac:dyDescent="0.25">
      <c r="AD1121" s="157">
        <f t="shared" si="45"/>
        <v>0.11100000000000008</v>
      </c>
      <c r="AE1121" s="157">
        <f>IF('1a-Electricity'!$AB$77="no","",ROUND(AD1121,4))</f>
        <v>0.111</v>
      </c>
      <c r="AF1121" s="157">
        <f>IF('1a-Electricity'!$AB$78="no","",ROUND(AD1121,4))</f>
        <v>0.111</v>
      </c>
      <c r="AG1121" s="157">
        <f>IF('1a-Electricity'!$AB$79="no","",ROUND(AD1121,4))</f>
        <v>0.111</v>
      </c>
      <c r="BL1121" s="157">
        <f t="shared" si="46"/>
        <v>0.11000000000000008</v>
      </c>
      <c r="BM1121" s="157">
        <f>IF('1b-NaturalGas'!$AB$87="no","",ROUND(BL1121,4))</f>
        <v>0.11</v>
      </c>
      <c r="BN1121" s="157">
        <f>IF('1b-NaturalGas'!$AB$88="no","",ROUND(BL1121,4))</f>
        <v>0.11</v>
      </c>
      <c r="BO1121" s="157">
        <f>IF('1b-NaturalGas'!$AB$89="no","",ROUND(BL1121,4))</f>
        <v>0.11</v>
      </c>
      <c r="BP1121" s="157">
        <f>IF('1b-NaturalGas'!$AB$90="no","not applicable (based on previous answers)",ROUND(BL1121,4))</f>
        <v>0.11</v>
      </c>
      <c r="BQ1121" s="157">
        <f>IF('1b-NaturalGas'!$AB$91="no","not applicable (based on previous answers)",ROUND(BL1121,4))</f>
        <v>0.11</v>
      </c>
    </row>
    <row r="1122" spans="30:69" x14ac:dyDescent="0.25">
      <c r="AD1122" s="157">
        <f t="shared" si="45"/>
        <v>0.11200000000000009</v>
      </c>
      <c r="AE1122" s="157">
        <f>IF('1a-Electricity'!$AB$77="no","",ROUND(AD1122,4))</f>
        <v>0.112</v>
      </c>
      <c r="AF1122" s="157">
        <f>IF('1a-Electricity'!$AB$78="no","",ROUND(AD1122,4))</f>
        <v>0.112</v>
      </c>
      <c r="AG1122" s="157">
        <f>IF('1a-Electricity'!$AB$79="no","",ROUND(AD1122,4))</f>
        <v>0.112</v>
      </c>
      <c r="BL1122" s="157">
        <f t="shared" si="46"/>
        <v>0.11100000000000008</v>
      </c>
      <c r="BM1122" s="157">
        <f>IF('1b-NaturalGas'!$AB$87="no","",ROUND(BL1122,4))</f>
        <v>0.111</v>
      </c>
      <c r="BN1122" s="157">
        <f>IF('1b-NaturalGas'!$AB$88="no","",ROUND(BL1122,4))</f>
        <v>0.111</v>
      </c>
      <c r="BO1122" s="157">
        <f>IF('1b-NaturalGas'!$AB$89="no","",ROUND(BL1122,4))</f>
        <v>0.111</v>
      </c>
      <c r="BP1122" s="157">
        <f>IF('1b-NaturalGas'!$AB$90="no","not applicable (based on previous answers)",ROUND(BL1122,4))</f>
        <v>0.111</v>
      </c>
      <c r="BQ1122" s="157">
        <f>IF('1b-NaturalGas'!$AB$91="no","not applicable (based on previous answers)",ROUND(BL1122,4))</f>
        <v>0.111</v>
      </c>
    </row>
    <row r="1123" spans="30:69" x14ac:dyDescent="0.25">
      <c r="AD1123" s="157">
        <f t="shared" si="45"/>
        <v>0.11300000000000009</v>
      </c>
      <c r="AE1123" s="157">
        <f>IF('1a-Electricity'!$AB$77="no","",ROUND(AD1123,4))</f>
        <v>0.113</v>
      </c>
      <c r="AF1123" s="157">
        <f>IF('1a-Electricity'!$AB$78="no","",ROUND(AD1123,4))</f>
        <v>0.113</v>
      </c>
      <c r="AG1123" s="157">
        <f>IF('1a-Electricity'!$AB$79="no","",ROUND(AD1123,4))</f>
        <v>0.113</v>
      </c>
      <c r="BL1123" s="157">
        <f t="shared" si="46"/>
        <v>0.11200000000000009</v>
      </c>
      <c r="BM1123" s="157">
        <f>IF('1b-NaturalGas'!$AB$87="no","",ROUND(BL1123,4))</f>
        <v>0.112</v>
      </c>
      <c r="BN1123" s="157">
        <f>IF('1b-NaturalGas'!$AB$88="no","",ROUND(BL1123,4))</f>
        <v>0.112</v>
      </c>
      <c r="BO1123" s="157">
        <f>IF('1b-NaturalGas'!$AB$89="no","",ROUND(BL1123,4))</f>
        <v>0.112</v>
      </c>
      <c r="BP1123" s="157">
        <f>IF('1b-NaturalGas'!$AB$90="no","not applicable (based on previous answers)",ROUND(BL1123,4))</f>
        <v>0.112</v>
      </c>
      <c r="BQ1123" s="157">
        <f>IF('1b-NaturalGas'!$AB$91="no","not applicable (based on previous answers)",ROUND(BL1123,4))</f>
        <v>0.112</v>
      </c>
    </row>
    <row r="1124" spans="30:69" x14ac:dyDescent="0.25">
      <c r="AD1124" s="157">
        <f t="shared" si="45"/>
        <v>0.11400000000000009</v>
      </c>
      <c r="AE1124" s="157">
        <f>IF('1a-Electricity'!$AB$77="no","",ROUND(AD1124,4))</f>
        <v>0.114</v>
      </c>
      <c r="AF1124" s="157">
        <f>IF('1a-Electricity'!$AB$78="no","",ROUND(AD1124,4))</f>
        <v>0.114</v>
      </c>
      <c r="AG1124" s="157">
        <f>IF('1a-Electricity'!$AB$79="no","",ROUND(AD1124,4))</f>
        <v>0.114</v>
      </c>
      <c r="BL1124" s="157">
        <f t="shared" si="46"/>
        <v>0.11300000000000009</v>
      </c>
      <c r="BM1124" s="157">
        <f>IF('1b-NaturalGas'!$AB$87="no","",ROUND(BL1124,4))</f>
        <v>0.113</v>
      </c>
      <c r="BN1124" s="157">
        <f>IF('1b-NaturalGas'!$AB$88="no","",ROUND(BL1124,4))</f>
        <v>0.113</v>
      </c>
      <c r="BO1124" s="157">
        <f>IF('1b-NaturalGas'!$AB$89="no","",ROUND(BL1124,4))</f>
        <v>0.113</v>
      </c>
      <c r="BP1124" s="157">
        <f>IF('1b-NaturalGas'!$AB$90="no","not applicable (based on previous answers)",ROUND(BL1124,4))</f>
        <v>0.113</v>
      </c>
      <c r="BQ1124" s="157">
        <f>IF('1b-NaturalGas'!$AB$91="no","not applicable (based on previous answers)",ROUND(BL1124,4))</f>
        <v>0.113</v>
      </c>
    </row>
    <row r="1125" spans="30:69" x14ac:dyDescent="0.25">
      <c r="AD1125" s="157">
        <f t="shared" si="45"/>
        <v>0.11500000000000009</v>
      </c>
      <c r="AE1125" s="157">
        <f>IF('1a-Electricity'!$AB$77="no","",ROUND(AD1125,4))</f>
        <v>0.115</v>
      </c>
      <c r="AF1125" s="157">
        <f>IF('1a-Electricity'!$AB$78="no","",ROUND(AD1125,4))</f>
        <v>0.115</v>
      </c>
      <c r="AG1125" s="157">
        <f>IF('1a-Electricity'!$AB$79="no","",ROUND(AD1125,4))</f>
        <v>0.115</v>
      </c>
      <c r="BL1125" s="157">
        <f t="shared" si="46"/>
        <v>0.11400000000000009</v>
      </c>
      <c r="BM1125" s="157">
        <f>IF('1b-NaturalGas'!$AB$87="no","",ROUND(BL1125,4))</f>
        <v>0.114</v>
      </c>
      <c r="BN1125" s="157">
        <f>IF('1b-NaturalGas'!$AB$88="no","",ROUND(BL1125,4))</f>
        <v>0.114</v>
      </c>
      <c r="BO1125" s="157">
        <f>IF('1b-NaturalGas'!$AB$89="no","",ROUND(BL1125,4))</f>
        <v>0.114</v>
      </c>
      <c r="BP1125" s="157">
        <f>IF('1b-NaturalGas'!$AB$90="no","not applicable (based on previous answers)",ROUND(BL1125,4))</f>
        <v>0.114</v>
      </c>
      <c r="BQ1125" s="157">
        <f>IF('1b-NaturalGas'!$AB$91="no","not applicable (based on previous answers)",ROUND(BL1125,4))</f>
        <v>0.114</v>
      </c>
    </row>
    <row r="1126" spans="30:69" x14ac:dyDescent="0.25">
      <c r="AD1126" s="157">
        <f t="shared" si="45"/>
        <v>0.11600000000000009</v>
      </c>
      <c r="AE1126" s="157">
        <f>IF('1a-Electricity'!$AB$77="no","",ROUND(AD1126,4))</f>
        <v>0.11600000000000001</v>
      </c>
      <c r="AF1126" s="157">
        <f>IF('1a-Electricity'!$AB$78="no","",ROUND(AD1126,4))</f>
        <v>0.11600000000000001</v>
      </c>
      <c r="AG1126" s="157">
        <f>IF('1a-Electricity'!$AB$79="no","",ROUND(AD1126,4))</f>
        <v>0.11600000000000001</v>
      </c>
      <c r="BL1126" s="157">
        <f t="shared" si="46"/>
        <v>0.11500000000000009</v>
      </c>
      <c r="BM1126" s="157">
        <f>IF('1b-NaturalGas'!$AB$87="no","",ROUND(BL1126,4))</f>
        <v>0.115</v>
      </c>
      <c r="BN1126" s="157">
        <f>IF('1b-NaturalGas'!$AB$88="no","",ROUND(BL1126,4))</f>
        <v>0.115</v>
      </c>
      <c r="BO1126" s="157">
        <f>IF('1b-NaturalGas'!$AB$89="no","",ROUND(BL1126,4))</f>
        <v>0.115</v>
      </c>
      <c r="BP1126" s="157">
        <f>IF('1b-NaturalGas'!$AB$90="no","not applicable (based on previous answers)",ROUND(BL1126,4))</f>
        <v>0.115</v>
      </c>
      <c r="BQ1126" s="157">
        <f>IF('1b-NaturalGas'!$AB$91="no","not applicable (based on previous answers)",ROUND(BL1126,4))</f>
        <v>0.115</v>
      </c>
    </row>
    <row r="1127" spans="30:69" x14ac:dyDescent="0.25">
      <c r="AD1127" s="157">
        <f t="shared" si="45"/>
        <v>0.11700000000000009</v>
      </c>
      <c r="AE1127" s="157">
        <f>IF('1a-Electricity'!$AB$77="no","",ROUND(AD1127,4))</f>
        <v>0.11700000000000001</v>
      </c>
      <c r="AF1127" s="157">
        <f>IF('1a-Electricity'!$AB$78="no","",ROUND(AD1127,4))</f>
        <v>0.11700000000000001</v>
      </c>
      <c r="AG1127" s="157">
        <f>IF('1a-Electricity'!$AB$79="no","",ROUND(AD1127,4))</f>
        <v>0.11700000000000001</v>
      </c>
      <c r="BL1127" s="157">
        <f t="shared" si="46"/>
        <v>0.11600000000000009</v>
      </c>
      <c r="BM1127" s="157">
        <f>IF('1b-NaturalGas'!$AB$87="no","",ROUND(BL1127,4))</f>
        <v>0.11600000000000001</v>
      </c>
      <c r="BN1127" s="157">
        <f>IF('1b-NaturalGas'!$AB$88="no","",ROUND(BL1127,4))</f>
        <v>0.11600000000000001</v>
      </c>
      <c r="BO1127" s="157">
        <f>IF('1b-NaturalGas'!$AB$89="no","",ROUND(BL1127,4))</f>
        <v>0.11600000000000001</v>
      </c>
      <c r="BP1127" s="157">
        <f>IF('1b-NaturalGas'!$AB$90="no","not applicable (based on previous answers)",ROUND(BL1127,4))</f>
        <v>0.11600000000000001</v>
      </c>
      <c r="BQ1127" s="157">
        <f>IF('1b-NaturalGas'!$AB$91="no","not applicable (based on previous answers)",ROUND(BL1127,4))</f>
        <v>0.11600000000000001</v>
      </c>
    </row>
    <row r="1128" spans="30:69" x14ac:dyDescent="0.25">
      <c r="AD1128" s="157">
        <f t="shared" si="45"/>
        <v>0.11800000000000009</v>
      </c>
      <c r="AE1128" s="157">
        <f>IF('1a-Electricity'!$AB$77="no","",ROUND(AD1128,4))</f>
        <v>0.11799999999999999</v>
      </c>
      <c r="AF1128" s="157">
        <f>IF('1a-Electricity'!$AB$78="no","",ROUND(AD1128,4))</f>
        <v>0.11799999999999999</v>
      </c>
      <c r="AG1128" s="157">
        <f>IF('1a-Electricity'!$AB$79="no","",ROUND(AD1128,4))</f>
        <v>0.11799999999999999</v>
      </c>
      <c r="BL1128" s="157">
        <f t="shared" si="46"/>
        <v>0.11700000000000009</v>
      </c>
      <c r="BM1128" s="157">
        <f>IF('1b-NaturalGas'!$AB$87="no","",ROUND(BL1128,4))</f>
        <v>0.11700000000000001</v>
      </c>
      <c r="BN1128" s="157">
        <f>IF('1b-NaturalGas'!$AB$88="no","",ROUND(BL1128,4))</f>
        <v>0.11700000000000001</v>
      </c>
      <c r="BO1128" s="157">
        <f>IF('1b-NaturalGas'!$AB$89="no","",ROUND(BL1128,4))</f>
        <v>0.11700000000000001</v>
      </c>
      <c r="BP1128" s="157">
        <f>IF('1b-NaturalGas'!$AB$90="no","not applicable (based on previous answers)",ROUND(BL1128,4))</f>
        <v>0.11700000000000001</v>
      </c>
      <c r="BQ1128" s="157">
        <f>IF('1b-NaturalGas'!$AB$91="no","not applicable (based on previous answers)",ROUND(BL1128,4))</f>
        <v>0.11700000000000001</v>
      </c>
    </row>
    <row r="1129" spans="30:69" x14ac:dyDescent="0.25">
      <c r="AD1129" s="157">
        <f t="shared" si="45"/>
        <v>0.11900000000000009</v>
      </c>
      <c r="AE1129" s="157">
        <f>IF('1a-Electricity'!$AB$77="no","",ROUND(AD1129,4))</f>
        <v>0.11899999999999999</v>
      </c>
      <c r="AF1129" s="157">
        <f>IF('1a-Electricity'!$AB$78="no","",ROUND(AD1129,4))</f>
        <v>0.11899999999999999</v>
      </c>
      <c r="AG1129" s="157">
        <f>IF('1a-Electricity'!$AB$79="no","",ROUND(AD1129,4))</f>
        <v>0.11899999999999999</v>
      </c>
      <c r="BL1129" s="157">
        <f t="shared" si="46"/>
        <v>0.11800000000000009</v>
      </c>
      <c r="BM1129" s="157">
        <f>IF('1b-NaturalGas'!$AB$87="no","",ROUND(BL1129,4))</f>
        <v>0.11799999999999999</v>
      </c>
      <c r="BN1129" s="157">
        <f>IF('1b-NaturalGas'!$AB$88="no","",ROUND(BL1129,4))</f>
        <v>0.11799999999999999</v>
      </c>
      <c r="BO1129" s="157">
        <f>IF('1b-NaturalGas'!$AB$89="no","",ROUND(BL1129,4))</f>
        <v>0.11799999999999999</v>
      </c>
      <c r="BP1129" s="157">
        <f>IF('1b-NaturalGas'!$AB$90="no","not applicable (based on previous answers)",ROUND(BL1129,4))</f>
        <v>0.11799999999999999</v>
      </c>
      <c r="BQ1129" s="157">
        <f>IF('1b-NaturalGas'!$AB$91="no","not applicable (based on previous answers)",ROUND(BL1129,4))</f>
        <v>0.11799999999999999</v>
      </c>
    </row>
    <row r="1130" spans="30:69" x14ac:dyDescent="0.25">
      <c r="AD1130" s="157">
        <f t="shared" si="45"/>
        <v>0.12000000000000009</v>
      </c>
      <c r="AE1130" s="157">
        <f>IF('1a-Electricity'!$AB$77="no","",ROUND(AD1130,4))</f>
        <v>0.12</v>
      </c>
      <c r="AF1130" s="157">
        <f>IF('1a-Electricity'!$AB$78="no","",ROUND(AD1130,4))</f>
        <v>0.12</v>
      </c>
      <c r="AG1130" s="157">
        <f>IF('1a-Electricity'!$AB$79="no","",ROUND(AD1130,4))</f>
        <v>0.12</v>
      </c>
      <c r="BL1130" s="157">
        <f t="shared" si="46"/>
        <v>0.11900000000000009</v>
      </c>
      <c r="BM1130" s="157">
        <f>IF('1b-NaturalGas'!$AB$87="no","",ROUND(BL1130,4))</f>
        <v>0.11899999999999999</v>
      </c>
      <c r="BN1130" s="157">
        <f>IF('1b-NaturalGas'!$AB$88="no","",ROUND(BL1130,4))</f>
        <v>0.11899999999999999</v>
      </c>
      <c r="BO1130" s="157">
        <f>IF('1b-NaturalGas'!$AB$89="no","",ROUND(BL1130,4))</f>
        <v>0.11899999999999999</v>
      </c>
      <c r="BP1130" s="157">
        <f>IF('1b-NaturalGas'!$AB$90="no","not applicable (based on previous answers)",ROUND(BL1130,4))</f>
        <v>0.11899999999999999</v>
      </c>
      <c r="BQ1130" s="157">
        <f>IF('1b-NaturalGas'!$AB$91="no","not applicable (based on previous answers)",ROUND(BL1130,4))</f>
        <v>0.11899999999999999</v>
      </c>
    </row>
    <row r="1131" spans="30:69" x14ac:dyDescent="0.25">
      <c r="AD1131" s="157">
        <f t="shared" ref="AD1131:AD1194" si="47">AD1130+0.001</f>
        <v>0.12100000000000009</v>
      </c>
      <c r="AE1131" s="157">
        <f>IF('1a-Electricity'!$AB$77="no","",ROUND(AD1131,4))</f>
        <v>0.121</v>
      </c>
      <c r="AF1131" s="157">
        <f>IF('1a-Electricity'!$AB$78="no","",ROUND(AD1131,4))</f>
        <v>0.121</v>
      </c>
      <c r="AG1131" s="157">
        <f>IF('1a-Electricity'!$AB$79="no","",ROUND(AD1131,4))</f>
        <v>0.121</v>
      </c>
      <c r="BL1131" s="157">
        <f t="shared" si="46"/>
        <v>0.12000000000000009</v>
      </c>
      <c r="BM1131" s="157">
        <f>IF('1b-NaturalGas'!$AB$87="no","",ROUND(BL1131,4))</f>
        <v>0.12</v>
      </c>
      <c r="BN1131" s="157">
        <f>IF('1b-NaturalGas'!$AB$88="no","",ROUND(BL1131,4))</f>
        <v>0.12</v>
      </c>
      <c r="BO1131" s="157">
        <f>IF('1b-NaturalGas'!$AB$89="no","",ROUND(BL1131,4))</f>
        <v>0.12</v>
      </c>
      <c r="BP1131" s="157">
        <f>IF('1b-NaturalGas'!$AB$90="no","not applicable (based on previous answers)",ROUND(BL1131,4))</f>
        <v>0.12</v>
      </c>
      <c r="BQ1131" s="157">
        <f>IF('1b-NaturalGas'!$AB$91="no","not applicable (based on previous answers)",ROUND(BL1131,4))</f>
        <v>0.12</v>
      </c>
    </row>
    <row r="1132" spans="30:69" x14ac:dyDescent="0.25">
      <c r="AD1132" s="157">
        <f t="shared" si="47"/>
        <v>0.12200000000000009</v>
      </c>
      <c r="AE1132" s="157">
        <f>IF('1a-Electricity'!$AB$77="no","",ROUND(AD1132,4))</f>
        <v>0.122</v>
      </c>
      <c r="AF1132" s="157">
        <f>IF('1a-Electricity'!$AB$78="no","",ROUND(AD1132,4))</f>
        <v>0.122</v>
      </c>
      <c r="AG1132" s="157">
        <f>IF('1a-Electricity'!$AB$79="no","",ROUND(AD1132,4))</f>
        <v>0.122</v>
      </c>
      <c r="BL1132" s="157">
        <f t="shared" ref="BL1132:BL1195" si="48">BL1131+0.001</f>
        <v>0.12100000000000009</v>
      </c>
      <c r="BM1132" s="157">
        <f>IF('1b-NaturalGas'!$AB$87="no","",ROUND(BL1132,4))</f>
        <v>0.121</v>
      </c>
      <c r="BN1132" s="157">
        <f>IF('1b-NaturalGas'!$AB$88="no","",ROUND(BL1132,4))</f>
        <v>0.121</v>
      </c>
      <c r="BO1132" s="157">
        <f>IF('1b-NaturalGas'!$AB$89="no","",ROUND(BL1132,4))</f>
        <v>0.121</v>
      </c>
      <c r="BP1132" s="157">
        <f>IF('1b-NaturalGas'!$AB$90="no","not applicable (based on previous answers)",ROUND(BL1132,4))</f>
        <v>0.121</v>
      </c>
      <c r="BQ1132" s="157">
        <f>IF('1b-NaturalGas'!$AB$91="no","not applicable (based on previous answers)",ROUND(BL1132,4))</f>
        <v>0.121</v>
      </c>
    </row>
    <row r="1133" spans="30:69" x14ac:dyDescent="0.25">
      <c r="AD1133" s="157">
        <f t="shared" si="47"/>
        <v>0.1230000000000001</v>
      </c>
      <c r="AE1133" s="157">
        <f>IF('1a-Electricity'!$AB$77="no","",ROUND(AD1133,4))</f>
        <v>0.123</v>
      </c>
      <c r="AF1133" s="157">
        <f>IF('1a-Electricity'!$AB$78="no","",ROUND(AD1133,4))</f>
        <v>0.123</v>
      </c>
      <c r="AG1133" s="157">
        <f>IF('1a-Electricity'!$AB$79="no","",ROUND(AD1133,4))</f>
        <v>0.123</v>
      </c>
      <c r="BL1133" s="157">
        <f t="shared" si="48"/>
        <v>0.12200000000000009</v>
      </c>
      <c r="BM1133" s="157">
        <f>IF('1b-NaturalGas'!$AB$87="no","",ROUND(BL1133,4))</f>
        <v>0.122</v>
      </c>
      <c r="BN1133" s="157">
        <f>IF('1b-NaturalGas'!$AB$88="no","",ROUND(BL1133,4))</f>
        <v>0.122</v>
      </c>
      <c r="BO1133" s="157">
        <f>IF('1b-NaturalGas'!$AB$89="no","",ROUND(BL1133,4))</f>
        <v>0.122</v>
      </c>
      <c r="BP1133" s="157">
        <f>IF('1b-NaturalGas'!$AB$90="no","not applicable (based on previous answers)",ROUND(BL1133,4))</f>
        <v>0.122</v>
      </c>
      <c r="BQ1133" s="157">
        <f>IF('1b-NaturalGas'!$AB$91="no","not applicable (based on previous answers)",ROUND(BL1133,4))</f>
        <v>0.122</v>
      </c>
    </row>
    <row r="1134" spans="30:69" x14ac:dyDescent="0.25">
      <c r="AD1134" s="157">
        <f t="shared" si="47"/>
        <v>0.1240000000000001</v>
      </c>
      <c r="AE1134" s="157">
        <f>IF('1a-Electricity'!$AB$77="no","",ROUND(AD1134,4))</f>
        <v>0.124</v>
      </c>
      <c r="AF1134" s="157">
        <f>IF('1a-Electricity'!$AB$78="no","",ROUND(AD1134,4))</f>
        <v>0.124</v>
      </c>
      <c r="AG1134" s="157">
        <f>IF('1a-Electricity'!$AB$79="no","",ROUND(AD1134,4))</f>
        <v>0.124</v>
      </c>
      <c r="BL1134" s="157">
        <f t="shared" si="48"/>
        <v>0.1230000000000001</v>
      </c>
      <c r="BM1134" s="157">
        <f>IF('1b-NaturalGas'!$AB$87="no","",ROUND(BL1134,4))</f>
        <v>0.123</v>
      </c>
      <c r="BN1134" s="157">
        <f>IF('1b-NaturalGas'!$AB$88="no","",ROUND(BL1134,4))</f>
        <v>0.123</v>
      </c>
      <c r="BO1134" s="157">
        <f>IF('1b-NaturalGas'!$AB$89="no","",ROUND(BL1134,4))</f>
        <v>0.123</v>
      </c>
      <c r="BP1134" s="157">
        <f>IF('1b-NaturalGas'!$AB$90="no","not applicable (based on previous answers)",ROUND(BL1134,4))</f>
        <v>0.123</v>
      </c>
      <c r="BQ1134" s="157">
        <f>IF('1b-NaturalGas'!$AB$91="no","not applicable (based on previous answers)",ROUND(BL1134,4))</f>
        <v>0.123</v>
      </c>
    </row>
    <row r="1135" spans="30:69" x14ac:dyDescent="0.25">
      <c r="AD1135" s="157">
        <f t="shared" si="47"/>
        <v>0.12500000000000008</v>
      </c>
      <c r="AE1135" s="157">
        <f>IF('1a-Electricity'!$AB$77="no","",ROUND(AD1135,4))</f>
        <v>0.125</v>
      </c>
      <c r="AF1135" s="157">
        <f>IF('1a-Electricity'!$AB$78="no","",ROUND(AD1135,4))</f>
        <v>0.125</v>
      </c>
      <c r="AG1135" s="157">
        <f>IF('1a-Electricity'!$AB$79="no","",ROUND(AD1135,4))</f>
        <v>0.125</v>
      </c>
      <c r="BL1135" s="157">
        <f t="shared" si="48"/>
        <v>0.1240000000000001</v>
      </c>
      <c r="BM1135" s="157">
        <f>IF('1b-NaturalGas'!$AB$87="no","",ROUND(BL1135,4))</f>
        <v>0.124</v>
      </c>
      <c r="BN1135" s="157">
        <f>IF('1b-NaturalGas'!$AB$88="no","",ROUND(BL1135,4))</f>
        <v>0.124</v>
      </c>
      <c r="BO1135" s="157">
        <f>IF('1b-NaturalGas'!$AB$89="no","",ROUND(BL1135,4))</f>
        <v>0.124</v>
      </c>
      <c r="BP1135" s="157">
        <f>IF('1b-NaturalGas'!$AB$90="no","not applicable (based on previous answers)",ROUND(BL1135,4))</f>
        <v>0.124</v>
      </c>
      <c r="BQ1135" s="157">
        <f>IF('1b-NaturalGas'!$AB$91="no","not applicable (based on previous answers)",ROUND(BL1135,4))</f>
        <v>0.124</v>
      </c>
    </row>
    <row r="1136" spans="30:69" x14ac:dyDescent="0.25">
      <c r="AD1136" s="157">
        <f t="shared" si="47"/>
        <v>0.12600000000000008</v>
      </c>
      <c r="AE1136" s="157">
        <f>IF('1a-Electricity'!$AB$77="no","",ROUND(AD1136,4))</f>
        <v>0.126</v>
      </c>
      <c r="AF1136" s="157">
        <f>IF('1a-Electricity'!$AB$78="no","",ROUND(AD1136,4))</f>
        <v>0.126</v>
      </c>
      <c r="AG1136" s="157">
        <f>IF('1a-Electricity'!$AB$79="no","",ROUND(AD1136,4))</f>
        <v>0.126</v>
      </c>
      <c r="BL1136" s="157">
        <f t="shared" si="48"/>
        <v>0.12500000000000008</v>
      </c>
      <c r="BM1136" s="157">
        <f>IF('1b-NaturalGas'!$AB$87="no","",ROUND(BL1136,4))</f>
        <v>0.125</v>
      </c>
      <c r="BN1136" s="157">
        <f>IF('1b-NaturalGas'!$AB$88="no","",ROUND(BL1136,4))</f>
        <v>0.125</v>
      </c>
      <c r="BO1136" s="157">
        <f>IF('1b-NaturalGas'!$AB$89="no","",ROUND(BL1136,4))</f>
        <v>0.125</v>
      </c>
      <c r="BP1136" s="157">
        <f>IF('1b-NaturalGas'!$AB$90="no","not applicable (based on previous answers)",ROUND(BL1136,4))</f>
        <v>0.125</v>
      </c>
      <c r="BQ1136" s="157">
        <f>IF('1b-NaturalGas'!$AB$91="no","not applicable (based on previous answers)",ROUND(BL1136,4))</f>
        <v>0.125</v>
      </c>
    </row>
    <row r="1137" spans="30:69" x14ac:dyDescent="0.25">
      <c r="AD1137" s="157">
        <f t="shared" si="47"/>
        <v>0.12700000000000009</v>
      </c>
      <c r="AE1137" s="157">
        <f>IF('1a-Electricity'!$AB$77="no","",ROUND(AD1137,4))</f>
        <v>0.127</v>
      </c>
      <c r="AF1137" s="157">
        <f>IF('1a-Electricity'!$AB$78="no","",ROUND(AD1137,4))</f>
        <v>0.127</v>
      </c>
      <c r="AG1137" s="157">
        <f>IF('1a-Electricity'!$AB$79="no","",ROUND(AD1137,4))</f>
        <v>0.127</v>
      </c>
      <c r="BL1137" s="157">
        <f t="shared" si="48"/>
        <v>0.12600000000000008</v>
      </c>
      <c r="BM1137" s="157">
        <f>IF('1b-NaturalGas'!$AB$87="no","",ROUND(BL1137,4))</f>
        <v>0.126</v>
      </c>
      <c r="BN1137" s="157">
        <f>IF('1b-NaturalGas'!$AB$88="no","",ROUND(BL1137,4))</f>
        <v>0.126</v>
      </c>
      <c r="BO1137" s="157">
        <f>IF('1b-NaturalGas'!$AB$89="no","",ROUND(BL1137,4))</f>
        <v>0.126</v>
      </c>
      <c r="BP1137" s="157">
        <f>IF('1b-NaturalGas'!$AB$90="no","not applicable (based on previous answers)",ROUND(BL1137,4))</f>
        <v>0.126</v>
      </c>
      <c r="BQ1137" s="157">
        <f>IF('1b-NaturalGas'!$AB$91="no","not applicable (based on previous answers)",ROUND(BL1137,4))</f>
        <v>0.126</v>
      </c>
    </row>
    <row r="1138" spans="30:69" x14ac:dyDescent="0.25">
      <c r="AD1138" s="157">
        <f t="shared" si="47"/>
        <v>0.12800000000000009</v>
      </c>
      <c r="AE1138" s="157">
        <f>IF('1a-Electricity'!$AB$77="no","",ROUND(AD1138,4))</f>
        <v>0.128</v>
      </c>
      <c r="AF1138" s="157">
        <f>IF('1a-Electricity'!$AB$78="no","",ROUND(AD1138,4))</f>
        <v>0.128</v>
      </c>
      <c r="AG1138" s="157">
        <f>IF('1a-Electricity'!$AB$79="no","",ROUND(AD1138,4))</f>
        <v>0.128</v>
      </c>
      <c r="BL1138" s="157">
        <f t="shared" si="48"/>
        <v>0.12700000000000009</v>
      </c>
      <c r="BM1138" s="157">
        <f>IF('1b-NaturalGas'!$AB$87="no","",ROUND(BL1138,4))</f>
        <v>0.127</v>
      </c>
      <c r="BN1138" s="157">
        <f>IF('1b-NaturalGas'!$AB$88="no","",ROUND(BL1138,4))</f>
        <v>0.127</v>
      </c>
      <c r="BO1138" s="157">
        <f>IF('1b-NaturalGas'!$AB$89="no","",ROUND(BL1138,4))</f>
        <v>0.127</v>
      </c>
      <c r="BP1138" s="157">
        <f>IF('1b-NaturalGas'!$AB$90="no","not applicable (based on previous answers)",ROUND(BL1138,4))</f>
        <v>0.127</v>
      </c>
      <c r="BQ1138" s="157">
        <f>IF('1b-NaturalGas'!$AB$91="no","not applicable (based on previous answers)",ROUND(BL1138,4))</f>
        <v>0.127</v>
      </c>
    </row>
    <row r="1139" spans="30:69" x14ac:dyDescent="0.25">
      <c r="AD1139" s="157">
        <f t="shared" si="47"/>
        <v>0.12900000000000009</v>
      </c>
      <c r="AE1139" s="157">
        <f>IF('1a-Electricity'!$AB$77="no","",ROUND(AD1139,4))</f>
        <v>0.129</v>
      </c>
      <c r="AF1139" s="157">
        <f>IF('1a-Electricity'!$AB$78="no","",ROUND(AD1139,4))</f>
        <v>0.129</v>
      </c>
      <c r="AG1139" s="157">
        <f>IF('1a-Electricity'!$AB$79="no","",ROUND(AD1139,4))</f>
        <v>0.129</v>
      </c>
      <c r="BL1139" s="157">
        <f t="shared" si="48"/>
        <v>0.12800000000000009</v>
      </c>
      <c r="BM1139" s="157">
        <f>IF('1b-NaturalGas'!$AB$87="no","",ROUND(BL1139,4))</f>
        <v>0.128</v>
      </c>
      <c r="BN1139" s="157">
        <f>IF('1b-NaturalGas'!$AB$88="no","",ROUND(BL1139,4))</f>
        <v>0.128</v>
      </c>
      <c r="BO1139" s="157">
        <f>IF('1b-NaturalGas'!$AB$89="no","",ROUND(BL1139,4))</f>
        <v>0.128</v>
      </c>
      <c r="BP1139" s="157">
        <f>IF('1b-NaturalGas'!$AB$90="no","not applicable (based on previous answers)",ROUND(BL1139,4))</f>
        <v>0.128</v>
      </c>
      <c r="BQ1139" s="157">
        <f>IF('1b-NaturalGas'!$AB$91="no","not applicable (based on previous answers)",ROUND(BL1139,4))</f>
        <v>0.128</v>
      </c>
    </row>
    <row r="1140" spans="30:69" x14ac:dyDescent="0.25">
      <c r="AD1140" s="157">
        <f t="shared" si="47"/>
        <v>0.13000000000000009</v>
      </c>
      <c r="AE1140" s="157">
        <f>IF('1a-Electricity'!$AB$77="no","",ROUND(AD1140,4))</f>
        <v>0.13</v>
      </c>
      <c r="AF1140" s="157">
        <f>IF('1a-Electricity'!$AB$78="no","",ROUND(AD1140,4))</f>
        <v>0.13</v>
      </c>
      <c r="AG1140" s="157">
        <f>IF('1a-Electricity'!$AB$79="no","",ROUND(AD1140,4))</f>
        <v>0.13</v>
      </c>
      <c r="BL1140" s="157">
        <f t="shared" si="48"/>
        <v>0.12900000000000009</v>
      </c>
      <c r="BM1140" s="157">
        <f>IF('1b-NaturalGas'!$AB$87="no","",ROUND(BL1140,4))</f>
        <v>0.129</v>
      </c>
      <c r="BN1140" s="157">
        <f>IF('1b-NaturalGas'!$AB$88="no","",ROUND(BL1140,4))</f>
        <v>0.129</v>
      </c>
      <c r="BO1140" s="157">
        <f>IF('1b-NaturalGas'!$AB$89="no","",ROUND(BL1140,4))</f>
        <v>0.129</v>
      </c>
      <c r="BP1140" s="157">
        <f>IF('1b-NaturalGas'!$AB$90="no","not applicable (based on previous answers)",ROUND(BL1140,4))</f>
        <v>0.129</v>
      </c>
      <c r="BQ1140" s="157">
        <f>IF('1b-NaturalGas'!$AB$91="no","not applicable (based on previous answers)",ROUND(BL1140,4))</f>
        <v>0.129</v>
      </c>
    </row>
    <row r="1141" spans="30:69" x14ac:dyDescent="0.25">
      <c r="AD1141" s="157">
        <f t="shared" si="47"/>
        <v>0.13100000000000009</v>
      </c>
      <c r="AE1141" s="157">
        <f>IF('1a-Electricity'!$AB$77="no","",ROUND(AD1141,4))</f>
        <v>0.13100000000000001</v>
      </c>
      <c r="AF1141" s="157">
        <f>IF('1a-Electricity'!$AB$78="no","",ROUND(AD1141,4))</f>
        <v>0.13100000000000001</v>
      </c>
      <c r="AG1141" s="157">
        <f>IF('1a-Electricity'!$AB$79="no","",ROUND(AD1141,4))</f>
        <v>0.13100000000000001</v>
      </c>
      <c r="BL1141" s="157">
        <f t="shared" si="48"/>
        <v>0.13000000000000009</v>
      </c>
      <c r="BM1141" s="157">
        <f>IF('1b-NaturalGas'!$AB$87="no","",ROUND(BL1141,4))</f>
        <v>0.13</v>
      </c>
      <c r="BN1141" s="157">
        <f>IF('1b-NaturalGas'!$AB$88="no","",ROUND(BL1141,4))</f>
        <v>0.13</v>
      </c>
      <c r="BO1141" s="157">
        <f>IF('1b-NaturalGas'!$AB$89="no","",ROUND(BL1141,4))</f>
        <v>0.13</v>
      </c>
      <c r="BP1141" s="157">
        <f>IF('1b-NaturalGas'!$AB$90="no","not applicable (based on previous answers)",ROUND(BL1141,4))</f>
        <v>0.13</v>
      </c>
      <c r="BQ1141" s="157">
        <f>IF('1b-NaturalGas'!$AB$91="no","not applicable (based on previous answers)",ROUND(BL1141,4))</f>
        <v>0.13</v>
      </c>
    </row>
    <row r="1142" spans="30:69" x14ac:dyDescent="0.25">
      <c r="AD1142" s="157">
        <f t="shared" si="47"/>
        <v>0.13200000000000009</v>
      </c>
      <c r="AE1142" s="157">
        <f>IF('1a-Electricity'!$AB$77="no","",ROUND(AD1142,4))</f>
        <v>0.13200000000000001</v>
      </c>
      <c r="AF1142" s="157">
        <f>IF('1a-Electricity'!$AB$78="no","",ROUND(AD1142,4))</f>
        <v>0.13200000000000001</v>
      </c>
      <c r="AG1142" s="157">
        <f>IF('1a-Electricity'!$AB$79="no","",ROUND(AD1142,4))</f>
        <v>0.13200000000000001</v>
      </c>
      <c r="BL1142" s="157">
        <f t="shared" si="48"/>
        <v>0.13100000000000009</v>
      </c>
      <c r="BM1142" s="157">
        <f>IF('1b-NaturalGas'!$AB$87="no","",ROUND(BL1142,4))</f>
        <v>0.13100000000000001</v>
      </c>
      <c r="BN1142" s="157">
        <f>IF('1b-NaturalGas'!$AB$88="no","",ROUND(BL1142,4))</f>
        <v>0.13100000000000001</v>
      </c>
      <c r="BO1142" s="157">
        <f>IF('1b-NaturalGas'!$AB$89="no","",ROUND(BL1142,4))</f>
        <v>0.13100000000000001</v>
      </c>
      <c r="BP1142" s="157">
        <f>IF('1b-NaturalGas'!$AB$90="no","not applicable (based on previous answers)",ROUND(BL1142,4))</f>
        <v>0.13100000000000001</v>
      </c>
      <c r="BQ1142" s="157">
        <f>IF('1b-NaturalGas'!$AB$91="no","not applicable (based on previous answers)",ROUND(BL1142,4))</f>
        <v>0.13100000000000001</v>
      </c>
    </row>
    <row r="1143" spans="30:69" x14ac:dyDescent="0.25">
      <c r="AD1143" s="157">
        <f t="shared" si="47"/>
        <v>0.13300000000000009</v>
      </c>
      <c r="AE1143" s="157">
        <f>IF('1a-Electricity'!$AB$77="no","",ROUND(AD1143,4))</f>
        <v>0.13300000000000001</v>
      </c>
      <c r="AF1143" s="157">
        <f>IF('1a-Electricity'!$AB$78="no","",ROUND(AD1143,4))</f>
        <v>0.13300000000000001</v>
      </c>
      <c r="AG1143" s="157">
        <f>IF('1a-Electricity'!$AB$79="no","",ROUND(AD1143,4))</f>
        <v>0.13300000000000001</v>
      </c>
      <c r="BL1143" s="157">
        <f t="shared" si="48"/>
        <v>0.13200000000000009</v>
      </c>
      <c r="BM1143" s="157">
        <f>IF('1b-NaturalGas'!$AB$87="no","",ROUND(BL1143,4))</f>
        <v>0.13200000000000001</v>
      </c>
      <c r="BN1143" s="157">
        <f>IF('1b-NaturalGas'!$AB$88="no","",ROUND(BL1143,4))</f>
        <v>0.13200000000000001</v>
      </c>
      <c r="BO1143" s="157">
        <f>IF('1b-NaturalGas'!$AB$89="no","",ROUND(BL1143,4))</f>
        <v>0.13200000000000001</v>
      </c>
      <c r="BP1143" s="157">
        <f>IF('1b-NaturalGas'!$AB$90="no","not applicable (based on previous answers)",ROUND(BL1143,4))</f>
        <v>0.13200000000000001</v>
      </c>
      <c r="BQ1143" s="157">
        <f>IF('1b-NaturalGas'!$AB$91="no","not applicable (based on previous answers)",ROUND(BL1143,4))</f>
        <v>0.13200000000000001</v>
      </c>
    </row>
    <row r="1144" spans="30:69" x14ac:dyDescent="0.25">
      <c r="AD1144" s="157">
        <f t="shared" si="47"/>
        <v>0.13400000000000009</v>
      </c>
      <c r="AE1144" s="157">
        <f>IF('1a-Electricity'!$AB$77="no","",ROUND(AD1144,4))</f>
        <v>0.13400000000000001</v>
      </c>
      <c r="AF1144" s="157">
        <f>IF('1a-Electricity'!$AB$78="no","",ROUND(AD1144,4))</f>
        <v>0.13400000000000001</v>
      </c>
      <c r="AG1144" s="157">
        <f>IF('1a-Electricity'!$AB$79="no","",ROUND(AD1144,4))</f>
        <v>0.13400000000000001</v>
      </c>
      <c r="BL1144" s="157">
        <f t="shared" si="48"/>
        <v>0.13300000000000009</v>
      </c>
      <c r="BM1144" s="157">
        <f>IF('1b-NaturalGas'!$AB$87="no","",ROUND(BL1144,4))</f>
        <v>0.13300000000000001</v>
      </c>
      <c r="BN1144" s="157">
        <f>IF('1b-NaturalGas'!$AB$88="no","",ROUND(BL1144,4))</f>
        <v>0.13300000000000001</v>
      </c>
      <c r="BO1144" s="157">
        <f>IF('1b-NaturalGas'!$AB$89="no","",ROUND(BL1144,4))</f>
        <v>0.13300000000000001</v>
      </c>
      <c r="BP1144" s="157">
        <f>IF('1b-NaturalGas'!$AB$90="no","not applicable (based on previous answers)",ROUND(BL1144,4))</f>
        <v>0.13300000000000001</v>
      </c>
      <c r="BQ1144" s="157">
        <f>IF('1b-NaturalGas'!$AB$91="no","not applicable (based on previous answers)",ROUND(BL1144,4))</f>
        <v>0.13300000000000001</v>
      </c>
    </row>
    <row r="1145" spans="30:69" x14ac:dyDescent="0.25">
      <c r="AD1145" s="157">
        <f t="shared" si="47"/>
        <v>0.13500000000000009</v>
      </c>
      <c r="AE1145" s="157">
        <f>IF('1a-Electricity'!$AB$77="no","",ROUND(AD1145,4))</f>
        <v>0.13500000000000001</v>
      </c>
      <c r="AF1145" s="157">
        <f>IF('1a-Electricity'!$AB$78="no","",ROUND(AD1145,4))</f>
        <v>0.13500000000000001</v>
      </c>
      <c r="AG1145" s="157">
        <f>IF('1a-Electricity'!$AB$79="no","",ROUND(AD1145,4))</f>
        <v>0.13500000000000001</v>
      </c>
      <c r="BL1145" s="157">
        <f t="shared" si="48"/>
        <v>0.13400000000000009</v>
      </c>
      <c r="BM1145" s="157">
        <f>IF('1b-NaturalGas'!$AB$87="no","",ROUND(BL1145,4))</f>
        <v>0.13400000000000001</v>
      </c>
      <c r="BN1145" s="157">
        <f>IF('1b-NaturalGas'!$AB$88="no","",ROUND(BL1145,4))</f>
        <v>0.13400000000000001</v>
      </c>
      <c r="BO1145" s="157">
        <f>IF('1b-NaturalGas'!$AB$89="no","",ROUND(BL1145,4))</f>
        <v>0.13400000000000001</v>
      </c>
      <c r="BP1145" s="157">
        <f>IF('1b-NaturalGas'!$AB$90="no","not applicable (based on previous answers)",ROUND(BL1145,4))</f>
        <v>0.13400000000000001</v>
      </c>
      <c r="BQ1145" s="157">
        <f>IF('1b-NaturalGas'!$AB$91="no","not applicable (based on previous answers)",ROUND(BL1145,4))</f>
        <v>0.13400000000000001</v>
      </c>
    </row>
    <row r="1146" spans="30:69" x14ac:dyDescent="0.25">
      <c r="AD1146" s="157">
        <f t="shared" si="47"/>
        <v>0.13600000000000009</v>
      </c>
      <c r="AE1146" s="157">
        <f>IF('1a-Electricity'!$AB$77="no","",ROUND(AD1146,4))</f>
        <v>0.13600000000000001</v>
      </c>
      <c r="AF1146" s="157">
        <f>IF('1a-Electricity'!$AB$78="no","",ROUND(AD1146,4))</f>
        <v>0.13600000000000001</v>
      </c>
      <c r="AG1146" s="157">
        <f>IF('1a-Electricity'!$AB$79="no","",ROUND(AD1146,4))</f>
        <v>0.13600000000000001</v>
      </c>
      <c r="BL1146" s="157">
        <f t="shared" si="48"/>
        <v>0.13500000000000009</v>
      </c>
      <c r="BM1146" s="157">
        <f>IF('1b-NaturalGas'!$AB$87="no","",ROUND(BL1146,4))</f>
        <v>0.13500000000000001</v>
      </c>
      <c r="BN1146" s="157">
        <f>IF('1b-NaturalGas'!$AB$88="no","",ROUND(BL1146,4))</f>
        <v>0.13500000000000001</v>
      </c>
      <c r="BO1146" s="157">
        <f>IF('1b-NaturalGas'!$AB$89="no","",ROUND(BL1146,4))</f>
        <v>0.13500000000000001</v>
      </c>
      <c r="BP1146" s="157">
        <f>IF('1b-NaturalGas'!$AB$90="no","not applicable (based on previous answers)",ROUND(BL1146,4))</f>
        <v>0.13500000000000001</v>
      </c>
      <c r="BQ1146" s="157">
        <f>IF('1b-NaturalGas'!$AB$91="no","not applicable (based on previous answers)",ROUND(BL1146,4))</f>
        <v>0.13500000000000001</v>
      </c>
    </row>
    <row r="1147" spans="30:69" x14ac:dyDescent="0.25">
      <c r="AD1147" s="157">
        <f t="shared" si="47"/>
        <v>0.13700000000000009</v>
      </c>
      <c r="AE1147" s="157">
        <f>IF('1a-Electricity'!$AB$77="no","",ROUND(AD1147,4))</f>
        <v>0.13700000000000001</v>
      </c>
      <c r="AF1147" s="157">
        <f>IF('1a-Electricity'!$AB$78="no","",ROUND(AD1147,4))</f>
        <v>0.13700000000000001</v>
      </c>
      <c r="AG1147" s="157">
        <f>IF('1a-Electricity'!$AB$79="no","",ROUND(AD1147,4))</f>
        <v>0.13700000000000001</v>
      </c>
      <c r="BL1147" s="157">
        <f t="shared" si="48"/>
        <v>0.13600000000000009</v>
      </c>
      <c r="BM1147" s="157">
        <f>IF('1b-NaturalGas'!$AB$87="no","",ROUND(BL1147,4))</f>
        <v>0.13600000000000001</v>
      </c>
      <c r="BN1147" s="157">
        <f>IF('1b-NaturalGas'!$AB$88="no","",ROUND(BL1147,4))</f>
        <v>0.13600000000000001</v>
      </c>
      <c r="BO1147" s="157">
        <f>IF('1b-NaturalGas'!$AB$89="no","",ROUND(BL1147,4))</f>
        <v>0.13600000000000001</v>
      </c>
      <c r="BP1147" s="157">
        <f>IF('1b-NaturalGas'!$AB$90="no","not applicable (based on previous answers)",ROUND(BL1147,4))</f>
        <v>0.13600000000000001</v>
      </c>
      <c r="BQ1147" s="157">
        <f>IF('1b-NaturalGas'!$AB$91="no","not applicable (based on previous answers)",ROUND(BL1147,4))</f>
        <v>0.13600000000000001</v>
      </c>
    </row>
    <row r="1148" spans="30:69" x14ac:dyDescent="0.25">
      <c r="AD1148" s="157">
        <f t="shared" si="47"/>
        <v>0.13800000000000009</v>
      </c>
      <c r="AE1148" s="157">
        <f>IF('1a-Electricity'!$AB$77="no","",ROUND(AD1148,4))</f>
        <v>0.13800000000000001</v>
      </c>
      <c r="AF1148" s="157">
        <f>IF('1a-Electricity'!$AB$78="no","",ROUND(AD1148,4))</f>
        <v>0.13800000000000001</v>
      </c>
      <c r="AG1148" s="157">
        <f>IF('1a-Electricity'!$AB$79="no","",ROUND(AD1148,4))</f>
        <v>0.13800000000000001</v>
      </c>
      <c r="BL1148" s="157">
        <f t="shared" si="48"/>
        <v>0.13700000000000009</v>
      </c>
      <c r="BM1148" s="157">
        <f>IF('1b-NaturalGas'!$AB$87="no","",ROUND(BL1148,4))</f>
        <v>0.13700000000000001</v>
      </c>
      <c r="BN1148" s="157">
        <f>IF('1b-NaturalGas'!$AB$88="no","",ROUND(BL1148,4))</f>
        <v>0.13700000000000001</v>
      </c>
      <c r="BO1148" s="157">
        <f>IF('1b-NaturalGas'!$AB$89="no","",ROUND(BL1148,4))</f>
        <v>0.13700000000000001</v>
      </c>
      <c r="BP1148" s="157">
        <f>IF('1b-NaturalGas'!$AB$90="no","not applicable (based on previous answers)",ROUND(BL1148,4))</f>
        <v>0.13700000000000001</v>
      </c>
      <c r="BQ1148" s="157">
        <f>IF('1b-NaturalGas'!$AB$91="no","not applicable (based on previous answers)",ROUND(BL1148,4))</f>
        <v>0.13700000000000001</v>
      </c>
    </row>
    <row r="1149" spans="30:69" x14ac:dyDescent="0.25">
      <c r="AD1149" s="157">
        <f t="shared" si="47"/>
        <v>0.1390000000000001</v>
      </c>
      <c r="AE1149" s="157">
        <f>IF('1a-Electricity'!$AB$77="no","",ROUND(AD1149,4))</f>
        <v>0.13900000000000001</v>
      </c>
      <c r="AF1149" s="157">
        <f>IF('1a-Electricity'!$AB$78="no","",ROUND(AD1149,4))</f>
        <v>0.13900000000000001</v>
      </c>
      <c r="AG1149" s="157">
        <f>IF('1a-Electricity'!$AB$79="no","",ROUND(AD1149,4))</f>
        <v>0.13900000000000001</v>
      </c>
      <c r="BL1149" s="157">
        <f t="shared" si="48"/>
        <v>0.13800000000000009</v>
      </c>
      <c r="BM1149" s="157">
        <f>IF('1b-NaturalGas'!$AB$87="no","",ROUND(BL1149,4))</f>
        <v>0.13800000000000001</v>
      </c>
      <c r="BN1149" s="157">
        <f>IF('1b-NaturalGas'!$AB$88="no","",ROUND(BL1149,4))</f>
        <v>0.13800000000000001</v>
      </c>
      <c r="BO1149" s="157">
        <f>IF('1b-NaturalGas'!$AB$89="no","",ROUND(BL1149,4))</f>
        <v>0.13800000000000001</v>
      </c>
      <c r="BP1149" s="157">
        <f>IF('1b-NaturalGas'!$AB$90="no","not applicable (based on previous answers)",ROUND(BL1149,4))</f>
        <v>0.13800000000000001</v>
      </c>
      <c r="BQ1149" s="157">
        <f>IF('1b-NaturalGas'!$AB$91="no","not applicable (based on previous answers)",ROUND(BL1149,4))</f>
        <v>0.13800000000000001</v>
      </c>
    </row>
    <row r="1150" spans="30:69" x14ac:dyDescent="0.25">
      <c r="AD1150" s="157">
        <f t="shared" si="47"/>
        <v>0.1400000000000001</v>
      </c>
      <c r="AE1150" s="157">
        <f>IF('1a-Electricity'!$AB$77="no","",ROUND(AD1150,4))</f>
        <v>0.14000000000000001</v>
      </c>
      <c r="AF1150" s="157">
        <f>IF('1a-Electricity'!$AB$78="no","",ROUND(AD1150,4))</f>
        <v>0.14000000000000001</v>
      </c>
      <c r="AG1150" s="157">
        <f>IF('1a-Electricity'!$AB$79="no","",ROUND(AD1150,4))</f>
        <v>0.14000000000000001</v>
      </c>
      <c r="BL1150" s="157">
        <f t="shared" si="48"/>
        <v>0.1390000000000001</v>
      </c>
      <c r="BM1150" s="157">
        <f>IF('1b-NaturalGas'!$AB$87="no","",ROUND(BL1150,4))</f>
        <v>0.13900000000000001</v>
      </c>
      <c r="BN1150" s="157">
        <f>IF('1b-NaturalGas'!$AB$88="no","",ROUND(BL1150,4))</f>
        <v>0.13900000000000001</v>
      </c>
      <c r="BO1150" s="157">
        <f>IF('1b-NaturalGas'!$AB$89="no","",ROUND(BL1150,4))</f>
        <v>0.13900000000000001</v>
      </c>
      <c r="BP1150" s="157">
        <f>IF('1b-NaturalGas'!$AB$90="no","not applicable (based on previous answers)",ROUND(BL1150,4))</f>
        <v>0.13900000000000001</v>
      </c>
      <c r="BQ1150" s="157">
        <f>IF('1b-NaturalGas'!$AB$91="no","not applicable (based on previous answers)",ROUND(BL1150,4))</f>
        <v>0.13900000000000001</v>
      </c>
    </row>
    <row r="1151" spans="30:69" x14ac:dyDescent="0.25">
      <c r="AD1151" s="157">
        <f t="shared" si="47"/>
        <v>0.1410000000000001</v>
      </c>
      <c r="AE1151" s="157">
        <f>IF('1a-Electricity'!$AB$77="no","",ROUND(AD1151,4))</f>
        <v>0.14099999999999999</v>
      </c>
      <c r="AF1151" s="157">
        <f>IF('1a-Electricity'!$AB$78="no","",ROUND(AD1151,4))</f>
        <v>0.14099999999999999</v>
      </c>
      <c r="AG1151" s="157">
        <f>IF('1a-Electricity'!$AB$79="no","",ROUND(AD1151,4))</f>
        <v>0.14099999999999999</v>
      </c>
      <c r="BL1151" s="157">
        <f t="shared" si="48"/>
        <v>0.1400000000000001</v>
      </c>
      <c r="BM1151" s="157">
        <f>IF('1b-NaturalGas'!$AB$87="no","",ROUND(BL1151,4))</f>
        <v>0.14000000000000001</v>
      </c>
      <c r="BN1151" s="157">
        <f>IF('1b-NaturalGas'!$AB$88="no","",ROUND(BL1151,4))</f>
        <v>0.14000000000000001</v>
      </c>
      <c r="BO1151" s="157">
        <f>IF('1b-NaturalGas'!$AB$89="no","",ROUND(BL1151,4))</f>
        <v>0.14000000000000001</v>
      </c>
      <c r="BP1151" s="157">
        <f>IF('1b-NaturalGas'!$AB$90="no","not applicable (based on previous answers)",ROUND(BL1151,4))</f>
        <v>0.14000000000000001</v>
      </c>
      <c r="BQ1151" s="157">
        <f>IF('1b-NaturalGas'!$AB$91="no","not applicable (based on previous answers)",ROUND(BL1151,4))</f>
        <v>0.14000000000000001</v>
      </c>
    </row>
    <row r="1152" spans="30:69" x14ac:dyDescent="0.25">
      <c r="AD1152" s="157">
        <f t="shared" si="47"/>
        <v>0.1420000000000001</v>
      </c>
      <c r="AE1152" s="157">
        <f>IF('1a-Electricity'!$AB$77="no","",ROUND(AD1152,4))</f>
        <v>0.14199999999999999</v>
      </c>
      <c r="AF1152" s="157">
        <f>IF('1a-Electricity'!$AB$78="no","",ROUND(AD1152,4))</f>
        <v>0.14199999999999999</v>
      </c>
      <c r="AG1152" s="157">
        <f>IF('1a-Electricity'!$AB$79="no","",ROUND(AD1152,4))</f>
        <v>0.14199999999999999</v>
      </c>
      <c r="BL1152" s="157">
        <f t="shared" si="48"/>
        <v>0.1410000000000001</v>
      </c>
      <c r="BM1152" s="157">
        <f>IF('1b-NaturalGas'!$AB$87="no","",ROUND(BL1152,4))</f>
        <v>0.14099999999999999</v>
      </c>
      <c r="BN1152" s="157">
        <f>IF('1b-NaturalGas'!$AB$88="no","",ROUND(BL1152,4))</f>
        <v>0.14099999999999999</v>
      </c>
      <c r="BO1152" s="157">
        <f>IF('1b-NaturalGas'!$AB$89="no","",ROUND(BL1152,4))</f>
        <v>0.14099999999999999</v>
      </c>
      <c r="BP1152" s="157">
        <f>IF('1b-NaturalGas'!$AB$90="no","not applicable (based on previous answers)",ROUND(BL1152,4))</f>
        <v>0.14099999999999999</v>
      </c>
      <c r="BQ1152" s="157">
        <f>IF('1b-NaturalGas'!$AB$91="no","not applicable (based on previous answers)",ROUND(BL1152,4))</f>
        <v>0.14099999999999999</v>
      </c>
    </row>
    <row r="1153" spans="30:69" x14ac:dyDescent="0.25">
      <c r="AD1153" s="157">
        <f t="shared" si="47"/>
        <v>0.1430000000000001</v>
      </c>
      <c r="AE1153" s="157">
        <f>IF('1a-Electricity'!$AB$77="no","",ROUND(AD1153,4))</f>
        <v>0.14299999999999999</v>
      </c>
      <c r="AF1153" s="157">
        <f>IF('1a-Electricity'!$AB$78="no","",ROUND(AD1153,4))</f>
        <v>0.14299999999999999</v>
      </c>
      <c r="AG1153" s="157">
        <f>IF('1a-Electricity'!$AB$79="no","",ROUND(AD1153,4))</f>
        <v>0.14299999999999999</v>
      </c>
      <c r="BL1153" s="157">
        <f t="shared" si="48"/>
        <v>0.1420000000000001</v>
      </c>
      <c r="BM1153" s="157">
        <f>IF('1b-NaturalGas'!$AB$87="no","",ROUND(BL1153,4))</f>
        <v>0.14199999999999999</v>
      </c>
      <c r="BN1153" s="157">
        <f>IF('1b-NaturalGas'!$AB$88="no","",ROUND(BL1153,4))</f>
        <v>0.14199999999999999</v>
      </c>
      <c r="BO1153" s="157">
        <f>IF('1b-NaturalGas'!$AB$89="no","",ROUND(BL1153,4))</f>
        <v>0.14199999999999999</v>
      </c>
      <c r="BP1153" s="157">
        <f>IF('1b-NaturalGas'!$AB$90="no","not applicable (based on previous answers)",ROUND(BL1153,4))</f>
        <v>0.14199999999999999</v>
      </c>
      <c r="BQ1153" s="157">
        <f>IF('1b-NaturalGas'!$AB$91="no","not applicable (based on previous answers)",ROUND(BL1153,4))</f>
        <v>0.14199999999999999</v>
      </c>
    </row>
    <row r="1154" spans="30:69" x14ac:dyDescent="0.25">
      <c r="AD1154" s="157">
        <f t="shared" si="47"/>
        <v>0.1440000000000001</v>
      </c>
      <c r="AE1154" s="157">
        <f>IF('1a-Electricity'!$AB$77="no","",ROUND(AD1154,4))</f>
        <v>0.14399999999999999</v>
      </c>
      <c r="AF1154" s="157">
        <f>IF('1a-Electricity'!$AB$78="no","",ROUND(AD1154,4))</f>
        <v>0.14399999999999999</v>
      </c>
      <c r="AG1154" s="157">
        <f>IF('1a-Electricity'!$AB$79="no","",ROUND(AD1154,4))</f>
        <v>0.14399999999999999</v>
      </c>
      <c r="BL1154" s="157">
        <f t="shared" si="48"/>
        <v>0.1430000000000001</v>
      </c>
      <c r="BM1154" s="157">
        <f>IF('1b-NaturalGas'!$AB$87="no","",ROUND(BL1154,4))</f>
        <v>0.14299999999999999</v>
      </c>
      <c r="BN1154" s="157">
        <f>IF('1b-NaturalGas'!$AB$88="no","",ROUND(BL1154,4))</f>
        <v>0.14299999999999999</v>
      </c>
      <c r="BO1154" s="157">
        <f>IF('1b-NaturalGas'!$AB$89="no","",ROUND(BL1154,4))</f>
        <v>0.14299999999999999</v>
      </c>
      <c r="BP1154" s="157">
        <f>IF('1b-NaturalGas'!$AB$90="no","not applicable (based on previous answers)",ROUND(BL1154,4))</f>
        <v>0.14299999999999999</v>
      </c>
      <c r="BQ1154" s="157">
        <f>IF('1b-NaturalGas'!$AB$91="no","not applicable (based on previous answers)",ROUND(BL1154,4))</f>
        <v>0.14299999999999999</v>
      </c>
    </row>
    <row r="1155" spans="30:69" x14ac:dyDescent="0.25">
      <c r="AD1155" s="157">
        <f t="shared" si="47"/>
        <v>0.1450000000000001</v>
      </c>
      <c r="AE1155" s="157">
        <f>IF('1a-Electricity'!$AB$77="no","",ROUND(AD1155,4))</f>
        <v>0.14499999999999999</v>
      </c>
      <c r="AF1155" s="157">
        <f>IF('1a-Electricity'!$AB$78="no","",ROUND(AD1155,4))</f>
        <v>0.14499999999999999</v>
      </c>
      <c r="AG1155" s="157">
        <f>IF('1a-Electricity'!$AB$79="no","",ROUND(AD1155,4))</f>
        <v>0.14499999999999999</v>
      </c>
      <c r="BL1155" s="157">
        <f t="shared" si="48"/>
        <v>0.1440000000000001</v>
      </c>
      <c r="BM1155" s="157">
        <f>IF('1b-NaturalGas'!$AB$87="no","",ROUND(BL1155,4))</f>
        <v>0.14399999999999999</v>
      </c>
      <c r="BN1155" s="157">
        <f>IF('1b-NaturalGas'!$AB$88="no","",ROUND(BL1155,4))</f>
        <v>0.14399999999999999</v>
      </c>
      <c r="BO1155" s="157">
        <f>IF('1b-NaturalGas'!$AB$89="no","",ROUND(BL1155,4))</f>
        <v>0.14399999999999999</v>
      </c>
      <c r="BP1155" s="157">
        <f>IF('1b-NaturalGas'!$AB$90="no","not applicable (based on previous answers)",ROUND(BL1155,4))</f>
        <v>0.14399999999999999</v>
      </c>
      <c r="BQ1155" s="157">
        <f>IF('1b-NaturalGas'!$AB$91="no","not applicable (based on previous answers)",ROUND(BL1155,4))</f>
        <v>0.14399999999999999</v>
      </c>
    </row>
    <row r="1156" spans="30:69" x14ac:dyDescent="0.25">
      <c r="AD1156" s="157">
        <f t="shared" si="47"/>
        <v>0.1460000000000001</v>
      </c>
      <c r="AE1156" s="157">
        <f>IF('1a-Electricity'!$AB$77="no","",ROUND(AD1156,4))</f>
        <v>0.14599999999999999</v>
      </c>
      <c r="AF1156" s="157">
        <f>IF('1a-Electricity'!$AB$78="no","",ROUND(AD1156,4))</f>
        <v>0.14599999999999999</v>
      </c>
      <c r="AG1156" s="157">
        <f>IF('1a-Electricity'!$AB$79="no","",ROUND(AD1156,4))</f>
        <v>0.14599999999999999</v>
      </c>
      <c r="BL1156" s="157">
        <f t="shared" si="48"/>
        <v>0.1450000000000001</v>
      </c>
      <c r="BM1156" s="157">
        <f>IF('1b-NaturalGas'!$AB$87="no","",ROUND(BL1156,4))</f>
        <v>0.14499999999999999</v>
      </c>
      <c r="BN1156" s="157">
        <f>IF('1b-NaturalGas'!$AB$88="no","",ROUND(BL1156,4))</f>
        <v>0.14499999999999999</v>
      </c>
      <c r="BO1156" s="157">
        <f>IF('1b-NaturalGas'!$AB$89="no","",ROUND(BL1156,4))</f>
        <v>0.14499999999999999</v>
      </c>
      <c r="BP1156" s="157">
        <f>IF('1b-NaturalGas'!$AB$90="no","not applicable (based on previous answers)",ROUND(BL1156,4))</f>
        <v>0.14499999999999999</v>
      </c>
      <c r="BQ1156" s="157">
        <f>IF('1b-NaturalGas'!$AB$91="no","not applicable (based on previous answers)",ROUND(BL1156,4))</f>
        <v>0.14499999999999999</v>
      </c>
    </row>
    <row r="1157" spans="30:69" x14ac:dyDescent="0.25">
      <c r="AD1157" s="157">
        <f t="shared" si="47"/>
        <v>0.1470000000000001</v>
      </c>
      <c r="AE1157" s="157">
        <f>IF('1a-Electricity'!$AB$77="no","",ROUND(AD1157,4))</f>
        <v>0.14699999999999999</v>
      </c>
      <c r="AF1157" s="157">
        <f>IF('1a-Electricity'!$AB$78="no","",ROUND(AD1157,4))</f>
        <v>0.14699999999999999</v>
      </c>
      <c r="AG1157" s="157">
        <f>IF('1a-Electricity'!$AB$79="no","",ROUND(AD1157,4))</f>
        <v>0.14699999999999999</v>
      </c>
      <c r="BL1157" s="157">
        <f t="shared" si="48"/>
        <v>0.1460000000000001</v>
      </c>
      <c r="BM1157" s="157">
        <f>IF('1b-NaturalGas'!$AB$87="no","",ROUND(BL1157,4))</f>
        <v>0.14599999999999999</v>
      </c>
      <c r="BN1157" s="157">
        <f>IF('1b-NaturalGas'!$AB$88="no","",ROUND(BL1157,4))</f>
        <v>0.14599999999999999</v>
      </c>
      <c r="BO1157" s="157">
        <f>IF('1b-NaturalGas'!$AB$89="no","",ROUND(BL1157,4))</f>
        <v>0.14599999999999999</v>
      </c>
      <c r="BP1157" s="157">
        <f>IF('1b-NaturalGas'!$AB$90="no","not applicable (based on previous answers)",ROUND(BL1157,4))</f>
        <v>0.14599999999999999</v>
      </c>
      <c r="BQ1157" s="157">
        <f>IF('1b-NaturalGas'!$AB$91="no","not applicable (based on previous answers)",ROUND(BL1157,4))</f>
        <v>0.14599999999999999</v>
      </c>
    </row>
    <row r="1158" spans="30:69" x14ac:dyDescent="0.25">
      <c r="AD1158" s="157">
        <f t="shared" si="47"/>
        <v>0.1480000000000001</v>
      </c>
      <c r="AE1158" s="157">
        <f>IF('1a-Electricity'!$AB$77="no","",ROUND(AD1158,4))</f>
        <v>0.14799999999999999</v>
      </c>
      <c r="AF1158" s="157">
        <f>IF('1a-Electricity'!$AB$78="no","",ROUND(AD1158,4))</f>
        <v>0.14799999999999999</v>
      </c>
      <c r="AG1158" s="157">
        <f>IF('1a-Electricity'!$AB$79="no","",ROUND(AD1158,4))</f>
        <v>0.14799999999999999</v>
      </c>
      <c r="BL1158" s="157">
        <f t="shared" si="48"/>
        <v>0.1470000000000001</v>
      </c>
      <c r="BM1158" s="157">
        <f>IF('1b-NaturalGas'!$AB$87="no","",ROUND(BL1158,4))</f>
        <v>0.14699999999999999</v>
      </c>
      <c r="BN1158" s="157">
        <f>IF('1b-NaturalGas'!$AB$88="no","",ROUND(BL1158,4))</f>
        <v>0.14699999999999999</v>
      </c>
      <c r="BO1158" s="157">
        <f>IF('1b-NaturalGas'!$AB$89="no","",ROUND(BL1158,4))</f>
        <v>0.14699999999999999</v>
      </c>
      <c r="BP1158" s="157">
        <f>IF('1b-NaturalGas'!$AB$90="no","not applicable (based on previous answers)",ROUND(BL1158,4))</f>
        <v>0.14699999999999999</v>
      </c>
      <c r="BQ1158" s="157">
        <f>IF('1b-NaturalGas'!$AB$91="no","not applicable (based on previous answers)",ROUND(BL1158,4))</f>
        <v>0.14699999999999999</v>
      </c>
    </row>
    <row r="1159" spans="30:69" x14ac:dyDescent="0.25">
      <c r="AD1159" s="157">
        <f t="shared" si="47"/>
        <v>0.1490000000000001</v>
      </c>
      <c r="AE1159" s="157">
        <f>IF('1a-Electricity'!$AB$77="no","",ROUND(AD1159,4))</f>
        <v>0.14899999999999999</v>
      </c>
      <c r="AF1159" s="157">
        <f>IF('1a-Electricity'!$AB$78="no","",ROUND(AD1159,4))</f>
        <v>0.14899999999999999</v>
      </c>
      <c r="AG1159" s="157">
        <f>IF('1a-Electricity'!$AB$79="no","",ROUND(AD1159,4))</f>
        <v>0.14899999999999999</v>
      </c>
      <c r="BL1159" s="157">
        <f t="shared" si="48"/>
        <v>0.1480000000000001</v>
      </c>
      <c r="BM1159" s="157">
        <f>IF('1b-NaturalGas'!$AB$87="no","",ROUND(BL1159,4))</f>
        <v>0.14799999999999999</v>
      </c>
      <c r="BN1159" s="157">
        <f>IF('1b-NaturalGas'!$AB$88="no","",ROUND(BL1159,4))</f>
        <v>0.14799999999999999</v>
      </c>
      <c r="BO1159" s="157">
        <f>IF('1b-NaturalGas'!$AB$89="no","",ROUND(BL1159,4))</f>
        <v>0.14799999999999999</v>
      </c>
      <c r="BP1159" s="157">
        <f>IF('1b-NaturalGas'!$AB$90="no","not applicable (based on previous answers)",ROUND(BL1159,4))</f>
        <v>0.14799999999999999</v>
      </c>
      <c r="BQ1159" s="157">
        <f>IF('1b-NaturalGas'!$AB$91="no","not applicable (based on previous answers)",ROUND(BL1159,4))</f>
        <v>0.14799999999999999</v>
      </c>
    </row>
    <row r="1160" spans="30:69" x14ac:dyDescent="0.25">
      <c r="AD1160" s="157">
        <f t="shared" si="47"/>
        <v>0.15000000000000011</v>
      </c>
      <c r="AE1160" s="157">
        <f>IF('1a-Electricity'!$AB$77="no","",ROUND(AD1160,4))</f>
        <v>0.15</v>
      </c>
      <c r="AF1160" s="157">
        <f>IF('1a-Electricity'!$AB$78="no","",ROUND(AD1160,4))</f>
        <v>0.15</v>
      </c>
      <c r="AG1160" s="157">
        <f>IF('1a-Electricity'!$AB$79="no","",ROUND(AD1160,4))</f>
        <v>0.15</v>
      </c>
      <c r="BL1160" s="157">
        <f t="shared" si="48"/>
        <v>0.1490000000000001</v>
      </c>
      <c r="BM1160" s="157">
        <f>IF('1b-NaturalGas'!$AB$87="no","",ROUND(BL1160,4))</f>
        <v>0.14899999999999999</v>
      </c>
      <c r="BN1160" s="157">
        <f>IF('1b-NaturalGas'!$AB$88="no","",ROUND(BL1160,4))</f>
        <v>0.14899999999999999</v>
      </c>
      <c r="BO1160" s="157">
        <f>IF('1b-NaturalGas'!$AB$89="no","",ROUND(BL1160,4))</f>
        <v>0.14899999999999999</v>
      </c>
      <c r="BP1160" s="157">
        <f>IF('1b-NaturalGas'!$AB$90="no","not applicable (based on previous answers)",ROUND(BL1160,4))</f>
        <v>0.14899999999999999</v>
      </c>
      <c r="BQ1160" s="157">
        <f>IF('1b-NaturalGas'!$AB$91="no","not applicable (based on previous answers)",ROUND(BL1160,4))</f>
        <v>0.14899999999999999</v>
      </c>
    </row>
    <row r="1161" spans="30:69" x14ac:dyDescent="0.25">
      <c r="AD1161" s="157">
        <f t="shared" si="47"/>
        <v>0.15100000000000011</v>
      </c>
      <c r="AE1161" s="157">
        <f>IF('1a-Electricity'!$AB$77="no","",ROUND(AD1161,4))</f>
        <v>0.151</v>
      </c>
      <c r="AF1161" s="157">
        <f>IF('1a-Electricity'!$AB$78="no","",ROUND(AD1161,4))</f>
        <v>0.151</v>
      </c>
      <c r="AG1161" s="157">
        <f>IF('1a-Electricity'!$AB$79="no","",ROUND(AD1161,4))</f>
        <v>0.151</v>
      </c>
      <c r="BL1161" s="157">
        <f t="shared" si="48"/>
        <v>0.15000000000000011</v>
      </c>
      <c r="BM1161" s="157">
        <f>IF('1b-NaturalGas'!$AB$87="no","",ROUND(BL1161,4))</f>
        <v>0.15</v>
      </c>
      <c r="BN1161" s="157">
        <f>IF('1b-NaturalGas'!$AB$88="no","",ROUND(BL1161,4))</f>
        <v>0.15</v>
      </c>
      <c r="BO1161" s="157">
        <f>IF('1b-NaturalGas'!$AB$89="no","",ROUND(BL1161,4))</f>
        <v>0.15</v>
      </c>
      <c r="BP1161" s="157">
        <f>IF('1b-NaturalGas'!$AB$90="no","not applicable (based on previous answers)",ROUND(BL1161,4))</f>
        <v>0.15</v>
      </c>
      <c r="BQ1161" s="157">
        <f>IF('1b-NaturalGas'!$AB$91="no","not applicable (based on previous answers)",ROUND(BL1161,4))</f>
        <v>0.15</v>
      </c>
    </row>
    <row r="1162" spans="30:69" x14ac:dyDescent="0.25">
      <c r="AD1162" s="157">
        <f t="shared" si="47"/>
        <v>0.15200000000000011</v>
      </c>
      <c r="AE1162" s="157">
        <f>IF('1a-Electricity'!$AB$77="no","",ROUND(AD1162,4))</f>
        <v>0.152</v>
      </c>
      <c r="AF1162" s="157">
        <f>IF('1a-Electricity'!$AB$78="no","",ROUND(AD1162,4))</f>
        <v>0.152</v>
      </c>
      <c r="AG1162" s="157">
        <f>IF('1a-Electricity'!$AB$79="no","",ROUND(AD1162,4))</f>
        <v>0.152</v>
      </c>
      <c r="BL1162" s="157">
        <f t="shared" si="48"/>
        <v>0.15100000000000011</v>
      </c>
      <c r="BM1162" s="157">
        <f>IF('1b-NaturalGas'!$AB$87="no","",ROUND(BL1162,4))</f>
        <v>0.151</v>
      </c>
      <c r="BN1162" s="157">
        <f>IF('1b-NaturalGas'!$AB$88="no","",ROUND(BL1162,4))</f>
        <v>0.151</v>
      </c>
      <c r="BO1162" s="157">
        <f>IF('1b-NaturalGas'!$AB$89="no","",ROUND(BL1162,4))</f>
        <v>0.151</v>
      </c>
      <c r="BP1162" s="157">
        <f>IF('1b-NaturalGas'!$AB$90="no","not applicable (based on previous answers)",ROUND(BL1162,4))</f>
        <v>0.151</v>
      </c>
      <c r="BQ1162" s="157">
        <f>IF('1b-NaturalGas'!$AB$91="no","not applicable (based on previous answers)",ROUND(BL1162,4))</f>
        <v>0.151</v>
      </c>
    </row>
    <row r="1163" spans="30:69" x14ac:dyDescent="0.25">
      <c r="AD1163" s="157">
        <f t="shared" si="47"/>
        <v>0.15300000000000011</v>
      </c>
      <c r="AE1163" s="157">
        <f>IF('1a-Electricity'!$AB$77="no","",ROUND(AD1163,4))</f>
        <v>0.153</v>
      </c>
      <c r="AF1163" s="157">
        <f>IF('1a-Electricity'!$AB$78="no","",ROUND(AD1163,4))</f>
        <v>0.153</v>
      </c>
      <c r="AG1163" s="157">
        <f>IF('1a-Electricity'!$AB$79="no","",ROUND(AD1163,4))</f>
        <v>0.153</v>
      </c>
      <c r="BL1163" s="157">
        <f t="shared" si="48"/>
        <v>0.15200000000000011</v>
      </c>
      <c r="BM1163" s="157">
        <f>IF('1b-NaturalGas'!$AB$87="no","",ROUND(BL1163,4))</f>
        <v>0.152</v>
      </c>
      <c r="BN1163" s="157">
        <f>IF('1b-NaturalGas'!$AB$88="no","",ROUND(BL1163,4))</f>
        <v>0.152</v>
      </c>
      <c r="BO1163" s="157">
        <f>IF('1b-NaturalGas'!$AB$89="no","",ROUND(BL1163,4))</f>
        <v>0.152</v>
      </c>
      <c r="BP1163" s="157">
        <f>IF('1b-NaturalGas'!$AB$90="no","not applicable (based on previous answers)",ROUND(BL1163,4))</f>
        <v>0.152</v>
      </c>
      <c r="BQ1163" s="157">
        <f>IF('1b-NaturalGas'!$AB$91="no","not applicable (based on previous answers)",ROUND(BL1163,4))</f>
        <v>0.152</v>
      </c>
    </row>
    <row r="1164" spans="30:69" x14ac:dyDescent="0.25">
      <c r="AD1164" s="157">
        <f t="shared" si="47"/>
        <v>0.15400000000000011</v>
      </c>
      <c r="AE1164" s="157">
        <f>IF('1a-Electricity'!$AB$77="no","",ROUND(AD1164,4))</f>
        <v>0.154</v>
      </c>
      <c r="AF1164" s="157">
        <f>IF('1a-Electricity'!$AB$78="no","",ROUND(AD1164,4))</f>
        <v>0.154</v>
      </c>
      <c r="AG1164" s="157">
        <f>IF('1a-Electricity'!$AB$79="no","",ROUND(AD1164,4))</f>
        <v>0.154</v>
      </c>
      <c r="BL1164" s="157">
        <f t="shared" si="48"/>
        <v>0.15300000000000011</v>
      </c>
      <c r="BM1164" s="157">
        <f>IF('1b-NaturalGas'!$AB$87="no","",ROUND(BL1164,4))</f>
        <v>0.153</v>
      </c>
      <c r="BN1164" s="157">
        <f>IF('1b-NaturalGas'!$AB$88="no","",ROUND(BL1164,4))</f>
        <v>0.153</v>
      </c>
      <c r="BO1164" s="157">
        <f>IF('1b-NaturalGas'!$AB$89="no","",ROUND(BL1164,4))</f>
        <v>0.153</v>
      </c>
      <c r="BP1164" s="157">
        <f>IF('1b-NaturalGas'!$AB$90="no","not applicable (based on previous answers)",ROUND(BL1164,4))</f>
        <v>0.153</v>
      </c>
      <c r="BQ1164" s="157">
        <f>IF('1b-NaturalGas'!$AB$91="no","not applicable (based on previous answers)",ROUND(BL1164,4))</f>
        <v>0.153</v>
      </c>
    </row>
    <row r="1165" spans="30:69" x14ac:dyDescent="0.25">
      <c r="AD1165" s="157">
        <f t="shared" si="47"/>
        <v>0.15500000000000011</v>
      </c>
      <c r="AE1165" s="157">
        <f>IF('1a-Electricity'!$AB$77="no","",ROUND(AD1165,4))</f>
        <v>0.155</v>
      </c>
      <c r="AF1165" s="157">
        <f>IF('1a-Electricity'!$AB$78="no","",ROUND(AD1165,4))</f>
        <v>0.155</v>
      </c>
      <c r="AG1165" s="157">
        <f>IF('1a-Electricity'!$AB$79="no","",ROUND(AD1165,4))</f>
        <v>0.155</v>
      </c>
      <c r="BL1165" s="157">
        <f t="shared" si="48"/>
        <v>0.15400000000000011</v>
      </c>
      <c r="BM1165" s="157">
        <f>IF('1b-NaturalGas'!$AB$87="no","",ROUND(BL1165,4))</f>
        <v>0.154</v>
      </c>
      <c r="BN1165" s="157">
        <f>IF('1b-NaturalGas'!$AB$88="no","",ROUND(BL1165,4))</f>
        <v>0.154</v>
      </c>
      <c r="BO1165" s="157">
        <f>IF('1b-NaturalGas'!$AB$89="no","",ROUND(BL1165,4))</f>
        <v>0.154</v>
      </c>
      <c r="BP1165" s="157">
        <f>IF('1b-NaturalGas'!$AB$90="no","not applicable (based on previous answers)",ROUND(BL1165,4))</f>
        <v>0.154</v>
      </c>
      <c r="BQ1165" s="157">
        <f>IF('1b-NaturalGas'!$AB$91="no","not applicable (based on previous answers)",ROUND(BL1165,4))</f>
        <v>0.154</v>
      </c>
    </row>
    <row r="1166" spans="30:69" x14ac:dyDescent="0.25">
      <c r="AD1166" s="157">
        <f t="shared" si="47"/>
        <v>0.15600000000000011</v>
      </c>
      <c r="AE1166" s="157">
        <f>IF('1a-Electricity'!$AB$77="no","",ROUND(AD1166,4))</f>
        <v>0.156</v>
      </c>
      <c r="AF1166" s="157">
        <f>IF('1a-Electricity'!$AB$78="no","",ROUND(AD1166,4))</f>
        <v>0.156</v>
      </c>
      <c r="AG1166" s="157">
        <f>IF('1a-Electricity'!$AB$79="no","",ROUND(AD1166,4))</f>
        <v>0.156</v>
      </c>
      <c r="BL1166" s="157">
        <f t="shared" si="48"/>
        <v>0.15500000000000011</v>
      </c>
      <c r="BM1166" s="157">
        <f>IF('1b-NaturalGas'!$AB$87="no","",ROUND(BL1166,4))</f>
        <v>0.155</v>
      </c>
      <c r="BN1166" s="157">
        <f>IF('1b-NaturalGas'!$AB$88="no","",ROUND(BL1166,4))</f>
        <v>0.155</v>
      </c>
      <c r="BO1166" s="157">
        <f>IF('1b-NaturalGas'!$AB$89="no","",ROUND(BL1166,4))</f>
        <v>0.155</v>
      </c>
      <c r="BP1166" s="157">
        <f>IF('1b-NaturalGas'!$AB$90="no","not applicable (based on previous answers)",ROUND(BL1166,4))</f>
        <v>0.155</v>
      </c>
      <c r="BQ1166" s="157">
        <f>IF('1b-NaturalGas'!$AB$91="no","not applicable (based on previous answers)",ROUND(BL1166,4))</f>
        <v>0.155</v>
      </c>
    </row>
    <row r="1167" spans="30:69" x14ac:dyDescent="0.25">
      <c r="AD1167" s="157">
        <f t="shared" si="47"/>
        <v>0.15700000000000011</v>
      </c>
      <c r="AE1167" s="157">
        <f>IF('1a-Electricity'!$AB$77="no","",ROUND(AD1167,4))</f>
        <v>0.157</v>
      </c>
      <c r="AF1167" s="157">
        <f>IF('1a-Electricity'!$AB$78="no","",ROUND(AD1167,4))</f>
        <v>0.157</v>
      </c>
      <c r="AG1167" s="157">
        <f>IF('1a-Electricity'!$AB$79="no","",ROUND(AD1167,4))</f>
        <v>0.157</v>
      </c>
      <c r="BL1167" s="157">
        <f t="shared" si="48"/>
        <v>0.15600000000000011</v>
      </c>
      <c r="BM1167" s="157">
        <f>IF('1b-NaturalGas'!$AB$87="no","",ROUND(BL1167,4))</f>
        <v>0.156</v>
      </c>
      <c r="BN1167" s="157">
        <f>IF('1b-NaturalGas'!$AB$88="no","",ROUND(BL1167,4))</f>
        <v>0.156</v>
      </c>
      <c r="BO1167" s="157">
        <f>IF('1b-NaturalGas'!$AB$89="no","",ROUND(BL1167,4))</f>
        <v>0.156</v>
      </c>
      <c r="BP1167" s="157">
        <f>IF('1b-NaturalGas'!$AB$90="no","not applicable (based on previous answers)",ROUND(BL1167,4))</f>
        <v>0.156</v>
      </c>
      <c r="BQ1167" s="157">
        <f>IF('1b-NaturalGas'!$AB$91="no","not applicable (based on previous answers)",ROUND(BL1167,4))</f>
        <v>0.156</v>
      </c>
    </row>
    <row r="1168" spans="30:69" x14ac:dyDescent="0.25">
      <c r="AD1168" s="157">
        <f t="shared" si="47"/>
        <v>0.15800000000000011</v>
      </c>
      <c r="AE1168" s="157">
        <f>IF('1a-Electricity'!$AB$77="no","",ROUND(AD1168,4))</f>
        <v>0.158</v>
      </c>
      <c r="AF1168" s="157">
        <f>IF('1a-Electricity'!$AB$78="no","",ROUND(AD1168,4))</f>
        <v>0.158</v>
      </c>
      <c r="AG1168" s="157">
        <f>IF('1a-Electricity'!$AB$79="no","",ROUND(AD1168,4))</f>
        <v>0.158</v>
      </c>
      <c r="BL1168" s="157">
        <f t="shared" si="48"/>
        <v>0.15700000000000011</v>
      </c>
      <c r="BM1168" s="157">
        <f>IF('1b-NaturalGas'!$AB$87="no","",ROUND(BL1168,4))</f>
        <v>0.157</v>
      </c>
      <c r="BN1168" s="157">
        <f>IF('1b-NaturalGas'!$AB$88="no","",ROUND(BL1168,4))</f>
        <v>0.157</v>
      </c>
      <c r="BO1168" s="157">
        <f>IF('1b-NaturalGas'!$AB$89="no","",ROUND(BL1168,4))</f>
        <v>0.157</v>
      </c>
      <c r="BP1168" s="157">
        <f>IF('1b-NaturalGas'!$AB$90="no","not applicable (based on previous answers)",ROUND(BL1168,4))</f>
        <v>0.157</v>
      </c>
      <c r="BQ1168" s="157">
        <f>IF('1b-NaturalGas'!$AB$91="no","not applicable (based on previous answers)",ROUND(BL1168,4))</f>
        <v>0.157</v>
      </c>
    </row>
    <row r="1169" spans="30:69" x14ac:dyDescent="0.25">
      <c r="AD1169" s="157">
        <f t="shared" si="47"/>
        <v>0.15900000000000011</v>
      </c>
      <c r="AE1169" s="157">
        <f>IF('1a-Electricity'!$AB$77="no","",ROUND(AD1169,4))</f>
        <v>0.159</v>
      </c>
      <c r="AF1169" s="157">
        <f>IF('1a-Electricity'!$AB$78="no","",ROUND(AD1169,4))</f>
        <v>0.159</v>
      </c>
      <c r="AG1169" s="157">
        <f>IF('1a-Electricity'!$AB$79="no","",ROUND(AD1169,4))</f>
        <v>0.159</v>
      </c>
      <c r="BL1169" s="157">
        <f t="shared" si="48"/>
        <v>0.15800000000000011</v>
      </c>
      <c r="BM1169" s="157">
        <f>IF('1b-NaturalGas'!$AB$87="no","",ROUND(BL1169,4))</f>
        <v>0.158</v>
      </c>
      <c r="BN1169" s="157">
        <f>IF('1b-NaturalGas'!$AB$88="no","",ROUND(BL1169,4))</f>
        <v>0.158</v>
      </c>
      <c r="BO1169" s="157">
        <f>IF('1b-NaturalGas'!$AB$89="no","",ROUND(BL1169,4))</f>
        <v>0.158</v>
      </c>
      <c r="BP1169" s="157">
        <f>IF('1b-NaturalGas'!$AB$90="no","not applicable (based on previous answers)",ROUND(BL1169,4))</f>
        <v>0.158</v>
      </c>
      <c r="BQ1169" s="157">
        <f>IF('1b-NaturalGas'!$AB$91="no","not applicable (based on previous answers)",ROUND(BL1169,4))</f>
        <v>0.158</v>
      </c>
    </row>
    <row r="1170" spans="30:69" x14ac:dyDescent="0.25">
      <c r="AD1170" s="157">
        <f t="shared" si="47"/>
        <v>0.16000000000000011</v>
      </c>
      <c r="AE1170" s="157">
        <f>IF('1a-Electricity'!$AB$77="no","",ROUND(AD1170,4))</f>
        <v>0.16</v>
      </c>
      <c r="AF1170" s="157">
        <f>IF('1a-Electricity'!$AB$78="no","",ROUND(AD1170,4))</f>
        <v>0.16</v>
      </c>
      <c r="AG1170" s="157">
        <f>IF('1a-Electricity'!$AB$79="no","",ROUND(AD1170,4))</f>
        <v>0.16</v>
      </c>
      <c r="BL1170" s="157">
        <f t="shared" si="48"/>
        <v>0.15900000000000011</v>
      </c>
      <c r="BM1170" s="157">
        <f>IF('1b-NaturalGas'!$AB$87="no","",ROUND(BL1170,4))</f>
        <v>0.159</v>
      </c>
      <c r="BN1170" s="157">
        <f>IF('1b-NaturalGas'!$AB$88="no","",ROUND(BL1170,4))</f>
        <v>0.159</v>
      </c>
      <c r="BO1170" s="157">
        <f>IF('1b-NaturalGas'!$AB$89="no","",ROUND(BL1170,4))</f>
        <v>0.159</v>
      </c>
      <c r="BP1170" s="157">
        <f>IF('1b-NaturalGas'!$AB$90="no","not applicable (based on previous answers)",ROUND(BL1170,4))</f>
        <v>0.159</v>
      </c>
      <c r="BQ1170" s="157">
        <f>IF('1b-NaturalGas'!$AB$91="no","not applicable (based on previous answers)",ROUND(BL1170,4))</f>
        <v>0.159</v>
      </c>
    </row>
    <row r="1171" spans="30:69" x14ac:dyDescent="0.25">
      <c r="AD1171" s="157">
        <f t="shared" si="47"/>
        <v>0.16100000000000012</v>
      </c>
      <c r="AE1171" s="157">
        <f>IF('1a-Electricity'!$AB$77="no","",ROUND(AD1171,4))</f>
        <v>0.161</v>
      </c>
      <c r="AF1171" s="157">
        <f>IF('1a-Electricity'!$AB$78="no","",ROUND(AD1171,4))</f>
        <v>0.161</v>
      </c>
      <c r="AG1171" s="157">
        <f>IF('1a-Electricity'!$AB$79="no","",ROUND(AD1171,4))</f>
        <v>0.161</v>
      </c>
      <c r="BL1171" s="157">
        <f t="shared" si="48"/>
        <v>0.16000000000000011</v>
      </c>
      <c r="BM1171" s="157">
        <f>IF('1b-NaturalGas'!$AB$87="no","",ROUND(BL1171,4))</f>
        <v>0.16</v>
      </c>
      <c r="BN1171" s="157">
        <f>IF('1b-NaturalGas'!$AB$88="no","",ROUND(BL1171,4))</f>
        <v>0.16</v>
      </c>
      <c r="BO1171" s="157">
        <f>IF('1b-NaturalGas'!$AB$89="no","",ROUND(BL1171,4))</f>
        <v>0.16</v>
      </c>
      <c r="BP1171" s="157">
        <f>IF('1b-NaturalGas'!$AB$90="no","not applicable (based on previous answers)",ROUND(BL1171,4))</f>
        <v>0.16</v>
      </c>
      <c r="BQ1171" s="157">
        <f>IF('1b-NaturalGas'!$AB$91="no","not applicable (based on previous answers)",ROUND(BL1171,4))</f>
        <v>0.16</v>
      </c>
    </row>
    <row r="1172" spans="30:69" x14ac:dyDescent="0.25">
      <c r="AD1172" s="157">
        <f t="shared" si="47"/>
        <v>0.16200000000000012</v>
      </c>
      <c r="AE1172" s="157">
        <f>IF('1a-Electricity'!$AB$77="no","",ROUND(AD1172,4))</f>
        <v>0.16200000000000001</v>
      </c>
      <c r="AF1172" s="157">
        <f>IF('1a-Electricity'!$AB$78="no","",ROUND(AD1172,4))</f>
        <v>0.16200000000000001</v>
      </c>
      <c r="AG1172" s="157">
        <f>IF('1a-Electricity'!$AB$79="no","",ROUND(AD1172,4))</f>
        <v>0.16200000000000001</v>
      </c>
      <c r="BL1172" s="157">
        <f t="shared" si="48"/>
        <v>0.16100000000000012</v>
      </c>
      <c r="BM1172" s="157">
        <f>IF('1b-NaturalGas'!$AB$87="no","",ROUND(BL1172,4))</f>
        <v>0.161</v>
      </c>
      <c r="BN1172" s="157">
        <f>IF('1b-NaturalGas'!$AB$88="no","",ROUND(BL1172,4))</f>
        <v>0.161</v>
      </c>
      <c r="BO1172" s="157">
        <f>IF('1b-NaturalGas'!$AB$89="no","",ROUND(BL1172,4))</f>
        <v>0.161</v>
      </c>
      <c r="BP1172" s="157">
        <f>IF('1b-NaturalGas'!$AB$90="no","not applicable (based on previous answers)",ROUND(BL1172,4))</f>
        <v>0.161</v>
      </c>
      <c r="BQ1172" s="157">
        <f>IF('1b-NaturalGas'!$AB$91="no","not applicable (based on previous answers)",ROUND(BL1172,4))</f>
        <v>0.161</v>
      </c>
    </row>
    <row r="1173" spans="30:69" x14ac:dyDescent="0.25">
      <c r="AD1173" s="157">
        <f t="shared" si="47"/>
        <v>0.16300000000000012</v>
      </c>
      <c r="AE1173" s="157">
        <f>IF('1a-Electricity'!$AB$77="no","",ROUND(AD1173,4))</f>
        <v>0.16300000000000001</v>
      </c>
      <c r="AF1173" s="157">
        <f>IF('1a-Electricity'!$AB$78="no","",ROUND(AD1173,4))</f>
        <v>0.16300000000000001</v>
      </c>
      <c r="AG1173" s="157">
        <f>IF('1a-Electricity'!$AB$79="no","",ROUND(AD1173,4))</f>
        <v>0.16300000000000001</v>
      </c>
      <c r="BL1173" s="157">
        <f t="shared" si="48"/>
        <v>0.16200000000000012</v>
      </c>
      <c r="BM1173" s="157">
        <f>IF('1b-NaturalGas'!$AB$87="no","",ROUND(BL1173,4))</f>
        <v>0.16200000000000001</v>
      </c>
      <c r="BN1173" s="157">
        <f>IF('1b-NaturalGas'!$AB$88="no","",ROUND(BL1173,4))</f>
        <v>0.16200000000000001</v>
      </c>
      <c r="BO1173" s="157">
        <f>IF('1b-NaturalGas'!$AB$89="no","",ROUND(BL1173,4))</f>
        <v>0.16200000000000001</v>
      </c>
      <c r="BP1173" s="157">
        <f>IF('1b-NaturalGas'!$AB$90="no","not applicable (based on previous answers)",ROUND(BL1173,4))</f>
        <v>0.16200000000000001</v>
      </c>
      <c r="BQ1173" s="157">
        <f>IF('1b-NaturalGas'!$AB$91="no","not applicable (based on previous answers)",ROUND(BL1173,4))</f>
        <v>0.16200000000000001</v>
      </c>
    </row>
    <row r="1174" spans="30:69" x14ac:dyDescent="0.25">
      <c r="AD1174" s="157">
        <f t="shared" si="47"/>
        <v>0.16400000000000012</v>
      </c>
      <c r="AE1174" s="157">
        <f>IF('1a-Electricity'!$AB$77="no","",ROUND(AD1174,4))</f>
        <v>0.16400000000000001</v>
      </c>
      <c r="AF1174" s="157">
        <f>IF('1a-Electricity'!$AB$78="no","",ROUND(AD1174,4))</f>
        <v>0.16400000000000001</v>
      </c>
      <c r="AG1174" s="157">
        <f>IF('1a-Electricity'!$AB$79="no","",ROUND(AD1174,4))</f>
        <v>0.16400000000000001</v>
      </c>
      <c r="BL1174" s="157">
        <f t="shared" si="48"/>
        <v>0.16300000000000012</v>
      </c>
      <c r="BM1174" s="157">
        <f>IF('1b-NaturalGas'!$AB$87="no","",ROUND(BL1174,4))</f>
        <v>0.16300000000000001</v>
      </c>
      <c r="BN1174" s="157">
        <f>IF('1b-NaturalGas'!$AB$88="no","",ROUND(BL1174,4))</f>
        <v>0.16300000000000001</v>
      </c>
      <c r="BO1174" s="157">
        <f>IF('1b-NaturalGas'!$AB$89="no","",ROUND(BL1174,4))</f>
        <v>0.16300000000000001</v>
      </c>
      <c r="BP1174" s="157">
        <f>IF('1b-NaturalGas'!$AB$90="no","not applicable (based on previous answers)",ROUND(BL1174,4))</f>
        <v>0.16300000000000001</v>
      </c>
      <c r="BQ1174" s="157">
        <f>IF('1b-NaturalGas'!$AB$91="no","not applicable (based on previous answers)",ROUND(BL1174,4))</f>
        <v>0.16300000000000001</v>
      </c>
    </row>
    <row r="1175" spans="30:69" x14ac:dyDescent="0.25">
      <c r="AD1175" s="157">
        <f t="shared" si="47"/>
        <v>0.16500000000000012</v>
      </c>
      <c r="AE1175" s="157">
        <f>IF('1a-Electricity'!$AB$77="no","",ROUND(AD1175,4))</f>
        <v>0.16500000000000001</v>
      </c>
      <c r="AF1175" s="157">
        <f>IF('1a-Electricity'!$AB$78="no","",ROUND(AD1175,4))</f>
        <v>0.16500000000000001</v>
      </c>
      <c r="AG1175" s="157">
        <f>IF('1a-Electricity'!$AB$79="no","",ROUND(AD1175,4))</f>
        <v>0.16500000000000001</v>
      </c>
      <c r="BL1175" s="157">
        <f t="shared" si="48"/>
        <v>0.16400000000000012</v>
      </c>
      <c r="BM1175" s="157">
        <f>IF('1b-NaturalGas'!$AB$87="no","",ROUND(BL1175,4))</f>
        <v>0.16400000000000001</v>
      </c>
      <c r="BN1175" s="157">
        <f>IF('1b-NaturalGas'!$AB$88="no","",ROUND(BL1175,4))</f>
        <v>0.16400000000000001</v>
      </c>
      <c r="BO1175" s="157">
        <f>IF('1b-NaturalGas'!$AB$89="no","",ROUND(BL1175,4))</f>
        <v>0.16400000000000001</v>
      </c>
      <c r="BP1175" s="157">
        <f>IF('1b-NaturalGas'!$AB$90="no","not applicable (based on previous answers)",ROUND(BL1175,4))</f>
        <v>0.16400000000000001</v>
      </c>
      <c r="BQ1175" s="157">
        <f>IF('1b-NaturalGas'!$AB$91="no","not applicable (based on previous answers)",ROUND(BL1175,4))</f>
        <v>0.16400000000000001</v>
      </c>
    </row>
    <row r="1176" spans="30:69" x14ac:dyDescent="0.25">
      <c r="AD1176" s="157">
        <f t="shared" si="47"/>
        <v>0.16600000000000012</v>
      </c>
      <c r="AE1176" s="157">
        <f>IF('1a-Electricity'!$AB$77="no","",ROUND(AD1176,4))</f>
        <v>0.16600000000000001</v>
      </c>
      <c r="AF1176" s="157">
        <f>IF('1a-Electricity'!$AB$78="no","",ROUND(AD1176,4))</f>
        <v>0.16600000000000001</v>
      </c>
      <c r="AG1176" s="157">
        <f>IF('1a-Electricity'!$AB$79="no","",ROUND(AD1176,4))</f>
        <v>0.16600000000000001</v>
      </c>
      <c r="BL1176" s="157">
        <f t="shared" si="48"/>
        <v>0.16500000000000012</v>
      </c>
      <c r="BM1176" s="157">
        <f>IF('1b-NaturalGas'!$AB$87="no","",ROUND(BL1176,4))</f>
        <v>0.16500000000000001</v>
      </c>
      <c r="BN1176" s="157">
        <f>IF('1b-NaturalGas'!$AB$88="no","",ROUND(BL1176,4))</f>
        <v>0.16500000000000001</v>
      </c>
      <c r="BO1176" s="157">
        <f>IF('1b-NaturalGas'!$AB$89="no","",ROUND(BL1176,4))</f>
        <v>0.16500000000000001</v>
      </c>
      <c r="BP1176" s="157">
        <f>IF('1b-NaturalGas'!$AB$90="no","not applicable (based on previous answers)",ROUND(BL1176,4))</f>
        <v>0.16500000000000001</v>
      </c>
      <c r="BQ1176" s="157">
        <f>IF('1b-NaturalGas'!$AB$91="no","not applicable (based on previous answers)",ROUND(BL1176,4))</f>
        <v>0.16500000000000001</v>
      </c>
    </row>
    <row r="1177" spans="30:69" x14ac:dyDescent="0.25">
      <c r="AD1177" s="157">
        <f t="shared" si="47"/>
        <v>0.16700000000000012</v>
      </c>
      <c r="AE1177" s="157">
        <f>IF('1a-Electricity'!$AB$77="no","",ROUND(AD1177,4))</f>
        <v>0.16700000000000001</v>
      </c>
      <c r="AF1177" s="157">
        <f>IF('1a-Electricity'!$AB$78="no","",ROUND(AD1177,4))</f>
        <v>0.16700000000000001</v>
      </c>
      <c r="AG1177" s="157">
        <f>IF('1a-Electricity'!$AB$79="no","",ROUND(AD1177,4))</f>
        <v>0.16700000000000001</v>
      </c>
      <c r="BL1177" s="157">
        <f t="shared" si="48"/>
        <v>0.16600000000000012</v>
      </c>
      <c r="BM1177" s="157">
        <f>IF('1b-NaturalGas'!$AB$87="no","",ROUND(BL1177,4))</f>
        <v>0.16600000000000001</v>
      </c>
      <c r="BN1177" s="157">
        <f>IF('1b-NaturalGas'!$AB$88="no","",ROUND(BL1177,4))</f>
        <v>0.16600000000000001</v>
      </c>
      <c r="BO1177" s="157">
        <f>IF('1b-NaturalGas'!$AB$89="no","",ROUND(BL1177,4))</f>
        <v>0.16600000000000001</v>
      </c>
      <c r="BP1177" s="157">
        <f>IF('1b-NaturalGas'!$AB$90="no","not applicable (based on previous answers)",ROUND(BL1177,4))</f>
        <v>0.16600000000000001</v>
      </c>
      <c r="BQ1177" s="157">
        <f>IF('1b-NaturalGas'!$AB$91="no","not applicable (based on previous answers)",ROUND(BL1177,4))</f>
        <v>0.16600000000000001</v>
      </c>
    </row>
    <row r="1178" spans="30:69" x14ac:dyDescent="0.25">
      <c r="AD1178" s="157">
        <f t="shared" si="47"/>
        <v>0.16800000000000012</v>
      </c>
      <c r="AE1178" s="157">
        <f>IF('1a-Electricity'!$AB$77="no","",ROUND(AD1178,4))</f>
        <v>0.16800000000000001</v>
      </c>
      <c r="AF1178" s="157">
        <f>IF('1a-Electricity'!$AB$78="no","",ROUND(AD1178,4))</f>
        <v>0.16800000000000001</v>
      </c>
      <c r="AG1178" s="157">
        <f>IF('1a-Electricity'!$AB$79="no","",ROUND(AD1178,4))</f>
        <v>0.16800000000000001</v>
      </c>
      <c r="BL1178" s="157">
        <f t="shared" si="48"/>
        <v>0.16700000000000012</v>
      </c>
      <c r="BM1178" s="157">
        <f>IF('1b-NaturalGas'!$AB$87="no","",ROUND(BL1178,4))</f>
        <v>0.16700000000000001</v>
      </c>
      <c r="BN1178" s="157">
        <f>IF('1b-NaturalGas'!$AB$88="no","",ROUND(BL1178,4))</f>
        <v>0.16700000000000001</v>
      </c>
      <c r="BO1178" s="157">
        <f>IF('1b-NaturalGas'!$AB$89="no","",ROUND(BL1178,4))</f>
        <v>0.16700000000000001</v>
      </c>
      <c r="BP1178" s="157">
        <f>IF('1b-NaturalGas'!$AB$90="no","not applicable (based on previous answers)",ROUND(BL1178,4))</f>
        <v>0.16700000000000001</v>
      </c>
      <c r="BQ1178" s="157">
        <f>IF('1b-NaturalGas'!$AB$91="no","not applicable (based on previous answers)",ROUND(BL1178,4))</f>
        <v>0.16700000000000001</v>
      </c>
    </row>
    <row r="1179" spans="30:69" x14ac:dyDescent="0.25">
      <c r="AD1179" s="157">
        <f t="shared" si="47"/>
        <v>0.16900000000000012</v>
      </c>
      <c r="AE1179" s="157">
        <f>IF('1a-Electricity'!$AB$77="no","",ROUND(AD1179,4))</f>
        <v>0.16900000000000001</v>
      </c>
      <c r="AF1179" s="157">
        <f>IF('1a-Electricity'!$AB$78="no","",ROUND(AD1179,4))</f>
        <v>0.16900000000000001</v>
      </c>
      <c r="AG1179" s="157">
        <f>IF('1a-Electricity'!$AB$79="no","",ROUND(AD1179,4))</f>
        <v>0.16900000000000001</v>
      </c>
      <c r="BL1179" s="157">
        <f t="shared" si="48"/>
        <v>0.16800000000000012</v>
      </c>
      <c r="BM1179" s="157">
        <f>IF('1b-NaturalGas'!$AB$87="no","",ROUND(BL1179,4))</f>
        <v>0.16800000000000001</v>
      </c>
      <c r="BN1179" s="157">
        <f>IF('1b-NaturalGas'!$AB$88="no","",ROUND(BL1179,4))</f>
        <v>0.16800000000000001</v>
      </c>
      <c r="BO1179" s="157">
        <f>IF('1b-NaturalGas'!$AB$89="no","",ROUND(BL1179,4))</f>
        <v>0.16800000000000001</v>
      </c>
      <c r="BP1179" s="157">
        <f>IF('1b-NaturalGas'!$AB$90="no","not applicable (based on previous answers)",ROUND(BL1179,4))</f>
        <v>0.16800000000000001</v>
      </c>
      <c r="BQ1179" s="157">
        <f>IF('1b-NaturalGas'!$AB$91="no","not applicable (based on previous answers)",ROUND(BL1179,4))</f>
        <v>0.16800000000000001</v>
      </c>
    </row>
    <row r="1180" spans="30:69" x14ac:dyDescent="0.25">
      <c r="AD1180" s="157">
        <f t="shared" si="47"/>
        <v>0.17000000000000012</v>
      </c>
      <c r="AE1180" s="157">
        <f>IF('1a-Electricity'!$AB$77="no","",ROUND(AD1180,4))</f>
        <v>0.17</v>
      </c>
      <c r="AF1180" s="157">
        <f>IF('1a-Electricity'!$AB$78="no","",ROUND(AD1180,4))</f>
        <v>0.17</v>
      </c>
      <c r="AG1180" s="157">
        <f>IF('1a-Electricity'!$AB$79="no","",ROUND(AD1180,4))</f>
        <v>0.17</v>
      </c>
      <c r="BL1180" s="157">
        <f t="shared" si="48"/>
        <v>0.16900000000000012</v>
      </c>
      <c r="BM1180" s="157">
        <f>IF('1b-NaturalGas'!$AB$87="no","",ROUND(BL1180,4))</f>
        <v>0.16900000000000001</v>
      </c>
      <c r="BN1180" s="157">
        <f>IF('1b-NaturalGas'!$AB$88="no","",ROUND(BL1180,4))</f>
        <v>0.16900000000000001</v>
      </c>
      <c r="BO1180" s="157">
        <f>IF('1b-NaturalGas'!$AB$89="no","",ROUND(BL1180,4))</f>
        <v>0.16900000000000001</v>
      </c>
      <c r="BP1180" s="157">
        <f>IF('1b-NaturalGas'!$AB$90="no","not applicable (based on previous answers)",ROUND(BL1180,4))</f>
        <v>0.16900000000000001</v>
      </c>
      <c r="BQ1180" s="157">
        <f>IF('1b-NaturalGas'!$AB$91="no","not applicable (based on previous answers)",ROUND(BL1180,4))</f>
        <v>0.16900000000000001</v>
      </c>
    </row>
    <row r="1181" spans="30:69" x14ac:dyDescent="0.25">
      <c r="AD1181" s="157">
        <f t="shared" si="47"/>
        <v>0.17100000000000012</v>
      </c>
      <c r="AE1181" s="157">
        <f>IF('1a-Electricity'!$AB$77="no","",ROUND(AD1181,4))</f>
        <v>0.17100000000000001</v>
      </c>
      <c r="AF1181" s="157">
        <f>IF('1a-Electricity'!$AB$78="no","",ROUND(AD1181,4))</f>
        <v>0.17100000000000001</v>
      </c>
      <c r="AG1181" s="157">
        <f>IF('1a-Electricity'!$AB$79="no","",ROUND(AD1181,4))</f>
        <v>0.17100000000000001</v>
      </c>
      <c r="BL1181" s="157">
        <f t="shared" si="48"/>
        <v>0.17000000000000012</v>
      </c>
      <c r="BM1181" s="157">
        <f>IF('1b-NaturalGas'!$AB$87="no","",ROUND(BL1181,4))</f>
        <v>0.17</v>
      </c>
      <c r="BN1181" s="157">
        <f>IF('1b-NaturalGas'!$AB$88="no","",ROUND(BL1181,4))</f>
        <v>0.17</v>
      </c>
      <c r="BO1181" s="157">
        <f>IF('1b-NaturalGas'!$AB$89="no","",ROUND(BL1181,4))</f>
        <v>0.17</v>
      </c>
      <c r="BP1181" s="157">
        <f>IF('1b-NaturalGas'!$AB$90="no","not applicable (based on previous answers)",ROUND(BL1181,4))</f>
        <v>0.17</v>
      </c>
      <c r="BQ1181" s="157">
        <f>IF('1b-NaturalGas'!$AB$91="no","not applicable (based on previous answers)",ROUND(BL1181,4))</f>
        <v>0.17</v>
      </c>
    </row>
    <row r="1182" spans="30:69" x14ac:dyDescent="0.25">
      <c r="AD1182" s="157">
        <f t="shared" si="47"/>
        <v>0.17200000000000013</v>
      </c>
      <c r="AE1182" s="157">
        <f>IF('1a-Electricity'!$AB$77="no","",ROUND(AD1182,4))</f>
        <v>0.17199999999999999</v>
      </c>
      <c r="AF1182" s="157">
        <f>IF('1a-Electricity'!$AB$78="no","",ROUND(AD1182,4))</f>
        <v>0.17199999999999999</v>
      </c>
      <c r="AG1182" s="157">
        <f>IF('1a-Electricity'!$AB$79="no","",ROUND(AD1182,4))</f>
        <v>0.17199999999999999</v>
      </c>
      <c r="BL1182" s="157">
        <f t="shared" si="48"/>
        <v>0.17100000000000012</v>
      </c>
      <c r="BM1182" s="157">
        <f>IF('1b-NaturalGas'!$AB$87="no","",ROUND(BL1182,4))</f>
        <v>0.17100000000000001</v>
      </c>
      <c r="BN1182" s="157">
        <f>IF('1b-NaturalGas'!$AB$88="no","",ROUND(BL1182,4))</f>
        <v>0.17100000000000001</v>
      </c>
      <c r="BO1182" s="157">
        <f>IF('1b-NaturalGas'!$AB$89="no","",ROUND(BL1182,4))</f>
        <v>0.17100000000000001</v>
      </c>
      <c r="BP1182" s="157">
        <f>IF('1b-NaturalGas'!$AB$90="no","not applicable (based on previous answers)",ROUND(BL1182,4))</f>
        <v>0.17100000000000001</v>
      </c>
      <c r="BQ1182" s="157">
        <f>IF('1b-NaturalGas'!$AB$91="no","not applicable (based on previous answers)",ROUND(BL1182,4))</f>
        <v>0.17100000000000001</v>
      </c>
    </row>
    <row r="1183" spans="30:69" x14ac:dyDescent="0.25">
      <c r="AD1183" s="157">
        <f t="shared" si="47"/>
        <v>0.17300000000000013</v>
      </c>
      <c r="AE1183" s="157">
        <f>IF('1a-Electricity'!$AB$77="no","",ROUND(AD1183,4))</f>
        <v>0.17299999999999999</v>
      </c>
      <c r="AF1183" s="157">
        <f>IF('1a-Electricity'!$AB$78="no","",ROUND(AD1183,4))</f>
        <v>0.17299999999999999</v>
      </c>
      <c r="AG1183" s="157">
        <f>IF('1a-Electricity'!$AB$79="no","",ROUND(AD1183,4))</f>
        <v>0.17299999999999999</v>
      </c>
      <c r="BL1183" s="157">
        <f t="shared" si="48"/>
        <v>0.17200000000000013</v>
      </c>
      <c r="BM1183" s="157">
        <f>IF('1b-NaturalGas'!$AB$87="no","",ROUND(BL1183,4))</f>
        <v>0.17199999999999999</v>
      </c>
      <c r="BN1183" s="157">
        <f>IF('1b-NaturalGas'!$AB$88="no","",ROUND(BL1183,4))</f>
        <v>0.17199999999999999</v>
      </c>
      <c r="BO1183" s="157">
        <f>IF('1b-NaturalGas'!$AB$89="no","",ROUND(BL1183,4))</f>
        <v>0.17199999999999999</v>
      </c>
      <c r="BP1183" s="157">
        <f>IF('1b-NaturalGas'!$AB$90="no","not applicable (based on previous answers)",ROUND(BL1183,4))</f>
        <v>0.17199999999999999</v>
      </c>
      <c r="BQ1183" s="157">
        <f>IF('1b-NaturalGas'!$AB$91="no","not applicable (based on previous answers)",ROUND(BL1183,4))</f>
        <v>0.17199999999999999</v>
      </c>
    </row>
    <row r="1184" spans="30:69" x14ac:dyDescent="0.25">
      <c r="AD1184" s="157">
        <f t="shared" si="47"/>
        <v>0.17400000000000013</v>
      </c>
      <c r="AE1184" s="157">
        <f>IF('1a-Electricity'!$AB$77="no","",ROUND(AD1184,4))</f>
        <v>0.17399999999999999</v>
      </c>
      <c r="AF1184" s="157">
        <f>IF('1a-Electricity'!$AB$78="no","",ROUND(AD1184,4))</f>
        <v>0.17399999999999999</v>
      </c>
      <c r="AG1184" s="157">
        <f>IF('1a-Electricity'!$AB$79="no","",ROUND(AD1184,4))</f>
        <v>0.17399999999999999</v>
      </c>
      <c r="BL1184" s="157">
        <f t="shared" si="48"/>
        <v>0.17300000000000013</v>
      </c>
      <c r="BM1184" s="157">
        <f>IF('1b-NaturalGas'!$AB$87="no","",ROUND(BL1184,4))</f>
        <v>0.17299999999999999</v>
      </c>
      <c r="BN1184" s="157">
        <f>IF('1b-NaturalGas'!$AB$88="no","",ROUND(BL1184,4))</f>
        <v>0.17299999999999999</v>
      </c>
      <c r="BO1184" s="157">
        <f>IF('1b-NaturalGas'!$AB$89="no","",ROUND(BL1184,4))</f>
        <v>0.17299999999999999</v>
      </c>
      <c r="BP1184" s="157">
        <f>IF('1b-NaturalGas'!$AB$90="no","not applicable (based on previous answers)",ROUND(BL1184,4))</f>
        <v>0.17299999999999999</v>
      </c>
      <c r="BQ1184" s="157">
        <f>IF('1b-NaturalGas'!$AB$91="no","not applicable (based on previous answers)",ROUND(BL1184,4))</f>
        <v>0.17299999999999999</v>
      </c>
    </row>
    <row r="1185" spans="30:69" x14ac:dyDescent="0.25">
      <c r="AD1185" s="157">
        <f t="shared" si="47"/>
        <v>0.17500000000000013</v>
      </c>
      <c r="AE1185" s="157">
        <f>IF('1a-Electricity'!$AB$77="no","",ROUND(AD1185,4))</f>
        <v>0.17499999999999999</v>
      </c>
      <c r="AF1185" s="157">
        <f>IF('1a-Electricity'!$AB$78="no","",ROUND(AD1185,4))</f>
        <v>0.17499999999999999</v>
      </c>
      <c r="AG1185" s="157">
        <f>IF('1a-Electricity'!$AB$79="no","",ROUND(AD1185,4))</f>
        <v>0.17499999999999999</v>
      </c>
      <c r="BL1185" s="157">
        <f t="shared" si="48"/>
        <v>0.17400000000000013</v>
      </c>
      <c r="BM1185" s="157">
        <f>IF('1b-NaturalGas'!$AB$87="no","",ROUND(BL1185,4))</f>
        <v>0.17399999999999999</v>
      </c>
      <c r="BN1185" s="157">
        <f>IF('1b-NaturalGas'!$AB$88="no","",ROUND(BL1185,4))</f>
        <v>0.17399999999999999</v>
      </c>
      <c r="BO1185" s="157">
        <f>IF('1b-NaturalGas'!$AB$89="no","",ROUND(BL1185,4))</f>
        <v>0.17399999999999999</v>
      </c>
      <c r="BP1185" s="157">
        <f>IF('1b-NaturalGas'!$AB$90="no","not applicable (based on previous answers)",ROUND(BL1185,4))</f>
        <v>0.17399999999999999</v>
      </c>
      <c r="BQ1185" s="157">
        <f>IF('1b-NaturalGas'!$AB$91="no","not applicable (based on previous answers)",ROUND(BL1185,4))</f>
        <v>0.17399999999999999</v>
      </c>
    </row>
    <row r="1186" spans="30:69" x14ac:dyDescent="0.25">
      <c r="AD1186" s="157">
        <f t="shared" si="47"/>
        <v>0.17600000000000013</v>
      </c>
      <c r="AE1186" s="157">
        <f>IF('1a-Electricity'!$AB$77="no","",ROUND(AD1186,4))</f>
        <v>0.17599999999999999</v>
      </c>
      <c r="AF1186" s="157">
        <f>IF('1a-Electricity'!$AB$78="no","",ROUND(AD1186,4))</f>
        <v>0.17599999999999999</v>
      </c>
      <c r="AG1186" s="157">
        <f>IF('1a-Electricity'!$AB$79="no","",ROUND(AD1186,4))</f>
        <v>0.17599999999999999</v>
      </c>
      <c r="BL1186" s="157">
        <f t="shared" si="48"/>
        <v>0.17500000000000013</v>
      </c>
      <c r="BM1186" s="157">
        <f>IF('1b-NaturalGas'!$AB$87="no","",ROUND(BL1186,4))</f>
        <v>0.17499999999999999</v>
      </c>
      <c r="BN1186" s="157">
        <f>IF('1b-NaturalGas'!$AB$88="no","",ROUND(BL1186,4))</f>
        <v>0.17499999999999999</v>
      </c>
      <c r="BO1186" s="157">
        <f>IF('1b-NaturalGas'!$AB$89="no","",ROUND(BL1186,4))</f>
        <v>0.17499999999999999</v>
      </c>
      <c r="BP1186" s="157">
        <f>IF('1b-NaturalGas'!$AB$90="no","not applicable (based on previous answers)",ROUND(BL1186,4))</f>
        <v>0.17499999999999999</v>
      </c>
      <c r="BQ1186" s="157">
        <f>IF('1b-NaturalGas'!$AB$91="no","not applicable (based on previous answers)",ROUND(BL1186,4))</f>
        <v>0.17499999999999999</v>
      </c>
    </row>
    <row r="1187" spans="30:69" x14ac:dyDescent="0.25">
      <c r="AD1187" s="157">
        <f t="shared" si="47"/>
        <v>0.17700000000000013</v>
      </c>
      <c r="AE1187" s="157">
        <f>IF('1a-Electricity'!$AB$77="no","",ROUND(AD1187,4))</f>
        <v>0.17699999999999999</v>
      </c>
      <c r="AF1187" s="157">
        <f>IF('1a-Electricity'!$AB$78="no","",ROUND(AD1187,4))</f>
        <v>0.17699999999999999</v>
      </c>
      <c r="AG1187" s="157">
        <f>IF('1a-Electricity'!$AB$79="no","",ROUND(AD1187,4))</f>
        <v>0.17699999999999999</v>
      </c>
      <c r="BL1187" s="157">
        <f t="shared" si="48"/>
        <v>0.17600000000000013</v>
      </c>
      <c r="BM1187" s="157">
        <f>IF('1b-NaturalGas'!$AB$87="no","",ROUND(BL1187,4))</f>
        <v>0.17599999999999999</v>
      </c>
      <c r="BN1187" s="157">
        <f>IF('1b-NaturalGas'!$AB$88="no","",ROUND(BL1187,4))</f>
        <v>0.17599999999999999</v>
      </c>
      <c r="BO1187" s="157">
        <f>IF('1b-NaturalGas'!$AB$89="no","",ROUND(BL1187,4))</f>
        <v>0.17599999999999999</v>
      </c>
      <c r="BP1187" s="157">
        <f>IF('1b-NaturalGas'!$AB$90="no","not applicable (based on previous answers)",ROUND(BL1187,4))</f>
        <v>0.17599999999999999</v>
      </c>
      <c r="BQ1187" s="157">
        <f>IF('1b-NaturalGas'!$AB$91="no","not applicable (based on previous answers)",ROUND(BL1187,4))</f>
        <v>0.17599999999999999</v>
      </c>
    </row>
    <row r="1188" spans="30:69" x14ac:dyDescent="0.25">
      <c r="AD1188" s="157">
        <f t="shared" si="47"/>
        <v>0.17800000000000013</v>
      </c>
      <c r="AE1188" s="157">
        <f>IF('1a-Electricity'!$AB$77="no","",ROUND(AD1188,4))</f>
        <v>0.17799999999999999</v>
      </c>
      <c r="AF1188" s="157">
        <f>IF('1a-Electricity'!$AB$78="no","",ROUND(AD1188,4))</f>
        <v>0.17799999999999999</v>
      </c>
      <c r="AG1188" s="157">
        <f>IF('1a-Electricity'!$AB$79="no","",ROUND(AD1188,4))</f>
        <v>0.17799999999999999</v>
      </c>
      <c r="BL1188" s="157">
        <f t="shared" si="48"/>
        <v>0.17700000000000013</v>
      </c>
      <c r="BM1188" s="157">
        <f>IF('1b-NaturalGas'!$AB$87="no","",ROUND(BL1188,4))</f>
        <v>0.17699999999999999</v>
      </c>
      <c r="BN1188" s="157">
        <f>IF('1b-NaturalGas'!$AB$88="no","",ROUND(BL1188,4))</f>
        <v>0.17699999999999999</v>
      </c>
      <c r="BO1188" s="157">
        <f>IF('1b-NaturalGas'!$AB$89="no","",ROUND(BL1188,4))</f>
        <v>0.17699999999999999</v>
      </c>
      <c r="BP1188" s="157">
        <f>IF('1b-NaturalGas'!$AB$90="no","not applicable (based on previous answers)",ROUND(BL1188,4))</f>
        <v>0.17699999999999999</v>
      </c>
      <c r="BQ1188" s="157">
        <f>IF('1b-NaturalGas'!$AB$91="no","not applicable (based on previous answers)",ROUND(BL1188,4))</f>
        <v>0.17699999999999999</v>
      </c>
    </row>
    <row r="1189" spans="30:69" x14ac:dyDescent="0.25">
      <c r="AD1189" s="157">
        <f t="shared" si="47"/>
        <v>0.17900000000000013</v>
      </c>
      <c r="AE1189" s="157">
        <f>IF('1a-Electricity'!$AB$77="no","",ROUND(AD1189,4))</f>
        <v>0.17899999999999999</v>
      </c>
      <c r="AF1189" s="157">
        <f>IF('1a-Electricity'!$AB$78="no","",ROUND(AD1189,4))</f>
        <v>0.17899999999999999</v>
      </c>
      <c r="AG1189" s="157">
        <f>IF('1a-Electricity'!$AB$79="no","",ROUND(AD1189,4))</f>
        <v>0.17899999999999999</v>
      </c>
      <c r="BL1189" s="157">
        <f t="shared" si="48"/>
        <v>0.17800000000000013</v>
      </c>
      <c r="BM1189" s="157">
        <f>IF('1b-NaturalGas'!$AB$87="no","",ROUND(BL1189,4))</f>
        <v>0.17799999999999999</v>
      </c>
      <c r="BN1189" s="157">
        <f>IF('1b-NaturalGas'!$AB$88="no","",ROUND(BL1189,4))</f>
        <v>0.17799999999999999</v>
      </c>
      <c r="BO1189" s="157">
        <f>IF('1b-NaturalGas'!$AB$89="no","",ROUND(BL1189,4))</f>
        <v>0.17799999999999999</v>
      </c>
      <c r="BP1189" s="157">
        <f>IF('1b-NaturalGas'!$AB$90="no","not applicable (based on previous answers)",ROUND(BL1189,4))</f>
        <v>0.17799999999999999</v>
      </c>
      <c r="BQ1189" s="157">
        <f>IF('1b-NaturalGas'!$AB$91="no","not applicable (based on previous answers)",ROUND(BL1189,4))</f>
        <v>0.17799999999999999</v>
      </c>
    </row>
    <row r="1190" spans="30:69" x14ac:dyDescent="0.25">
      <c r="AD1190" s="157">
        <f t="shared" si="47"/>
        <v>0.18000000000000013</v>
      </c>
      <c r="AE1190" s="157">
        <f>IF('1a-Electricity'!$AB$77="no","",ROUND(AD1190,4))</f>
        <v>0.18</v>
      </c>
      <c r="AF1190" s="157">
        <f>IF('1a-Electricity'!$AB$78="no","",ROUND(AD1190,4))</f>
        <v>0.18</v>
      </c>
      <c r="AG1190" s="157">
        <f>IF('1a-Electricity'!$AB$79="no","",ROUND(AD1190,4))</f>
        <v>0.18</v>
      </c>
      <c r="BL1190" s="157">
        <f t="shared" si="48"/>
        <v>0.17900000000000013</v>
      </c>
      <c r="BM1190" s="157">
        <f>IF('1b-NaturalGas'!$AB$87="no","",ROUND(BL1190,4))</f>
        <v>0.17899999999999999</v>
      </c>
      <c r="BN1190" s="157">
        <f>IF('1b-NaturalGas'!$AB$88="no","",ROUND(BL1190,4))</f>
        <v>0.17899999999999999</v>
      </c>
      <c r="BO1190" s="157">
        <f>IF('1b-NaturalGas'!$AB$89="no","",ROUND(BL1190,4))</f>
        <v>0.17899999999999999</v>
      </c>
      <c r="BP1190" s="157">
        <f>IF('1b-NaturalGas'!$AB$90="no","not applicable (based on previous answers)",ROUND(BL1190,4))</f>
        <v>0.17899999999999999</v>
      </c>
      <c r="BQ1190" s="157">
        <f>IF('1b-NaturalGas'!$AB$91="no","not applicable (based on previous answers)",ROUND(BL1190,4))</f>
        <v>0.17899999999999999</v>
      </c>
    </row>
    <row r="1191" spans="30:69" x14ac:dyDescent="0.25">
      <c r="AD1191" s="157">
        <f t="shared" si="47"/>
        <v>0.18100000000000013</v>
      </c>
      <c r="AE1191" s="157">
        <f>IF('1a-Electricity'!$AB$77="no","",ROUND(AD1191,4))</f>
        <v>0.18099999999999999</v>
      </c>
      <c r="AF1191" s="157">
        <f>IF('1a-Electricity'!$AB$78="no","",ROUND(AD1191,4))</f>
        <v>0.18099999999999999</v>
      </c>
      <c r="AG1191" s="157">
        <f>IF('1a-Electricity'!$AB$79="no","",ROUND(AD1191,4))</f>
        <v>0.18099999999999999</v>
      </c>
      <c r="BL1191" s="157">
        <f t="shared" si="48"/>
        <v>0.18000000000000013</v>
      </c>
      <c r="BM1191" s="157">
        <f>IF('1b-NaturalGas'!$AB$87="no","",ROUND(BL1191,4))</f>
        <v>0.18</v>
      </c>
      <c r="BN1191" s="157">
        <f>IF('1b-NaturalGas'!$AB$88="no","",ROUND(BL1191,4))</f>
        <v>0.18</v>
      </c>
      <c r="BO1191" s="157">
        <f>IF('1b-NaturalGas'!$AB$89="no","",ROUND(BL1191,4))</f>
        <v>0.18</v>
      </c>
      <c r="BP1191" s="157">
        <f>IF('1b-NaturalGas'!$AB$90="no","not applicable (based on previous answers)",ROUND(BL1191,4))</f>
        <v>0.18</v>
      </c>
      <c r="BQ1191" s="157">
        <f>IF('1b-NaturalGas'!$AB$91="no","not applicable (based on previous answers)",ROUND(BL1191,4))</f>
        <v>0.18</v>
      </c>
    </row>
    <row r="1192" spans="30:69" x14ac:dyDescent="0.25">
      <c r="AD1192" s="157">
        <f t="shared" si="47"/>
        <v>0.18200000000000013</v>
      </c>
      <c r="AE1192" s="157">
        <f>IF('1a-Electricity'!$AB$77="no","",ROUND(AD1192,4))</f>
        <v>0.182</v>
      </c>
      <c r="AF1192" s="157">
        <f>IF('1a-Electricity'!$AB$78="no","",ROUND(AD1192,4))</f>
        <v>0.182</v>
      </c>
      <c r="AG1192" s="157">
        <f>IF('1a-Electricity'!$AB$79="no","",ROUND(AD1192,4))</f>
        <v>0.182</v>
      </c>
      <c r="BL1192" s="157">
        <f t="shared" si="48"/>
        <v>0.18100000000000013</v>
      </c>
      <c r="BM1192" s="157">
        <f>IF('1b-NaturalGas'!$AB$87="no","",ROUND(BL1192,4))</f>
        <v>0.18099999999999999</v>
      </c>
      <c r="BN1192" s="157">
        <f>IF('1b-NaturalGas'!$AB$88="no","",ROUND(BL1192,4))</f>
        <v>0.18099999999999999</v>
      </c>
      <c r="BO1192" s="157">
        <f>IF('1b-NaturalGas'!$AB$89="no","",ROUND(BL1192,4))</f>
        <v>0.18099999999999999</v>
      </c>
      <c r="BP1192" s="157">
        <f>IF('1b-NaturalGas'!$AB$90="no","not applicable (based on previous answers)",ROUND(BL1192,4))</f>
        <v>0.18099999999999999</v>
      </c>
      <c r="BQ1192" s="157">
        <f>IF('1b-NaturalGas'!$AB$91="no","not applicable (based on previous answers)",ROUND(BL1192,4))</f>
        <v>0.18099999999999999</v>
      </c>
    </row>
    <row r="1193" spans="30:69" x14ac:dyDescent="0.25">
      <c r="AD1193" s="157">
        <f t="shared" si="47"/>
        <v>0.18300000000000013</v>
      </c>
      <c r="AE1193" s="157">
        <f>IF('1a-Electricity'!$AB$77="no","",ROUND(AD1193,4))</f>
        <v>0.183</v>
      </c>
      <c r="AF1193" s="157">
        <f>IF('1a-Electricity'!$AB$78="no","",ROUND(AD1193,4))</f>
        <v>0.183</v>
      </c>
      <c r="AG1193" s="157">
        <f>IF('1a-Electricity'!$AB$79="no","",ROUND(AD1193,4))</f>
        <v>0.183</v>
      </c>
      <c r="BL1193" s="157">
        <f t="shared" si="48"/>
        <v>0.18200000000000013</v>
      </c>
      <c r="BM1193" s="157">
        <f>IF('1b-NaturalGas'!$AB$87="no","",ROUND(BL1193,4))</f>
        <v>0.182</v>
      </c>
      <c r="BN1193" s="157">
        <f>IF('1b-NaturalGas'!$AB$88="no","",ROUND(BL1193,4))</f>
        <v>0.182</v>
      </c>
      <c r="BO1193" s="157">
        <f>IF('1b-NaturalGas'!$AB$89="no","",ROUND(BL1193,4))</f>
        <v>0.182</v>
      </c>
      <c r="BP1193" s="157">
        <f>IF('1b-NaturalGas'!$AB$90="no","not applicable (based on previous answers)",ROUND(BL1193,4))</f>
        <v>0.182</v>
      </c>
      <c r="BQ1193" s="157">
        <f>IF('1b-NaturalGas'!$AB$91="no","not applicable (based on previous answers)",ROUND(BL1193,4))</f>
        <v>0.182</v>
      </c>
    </row>
    <row r="1194" spans="30:69" x14ac:dyDescent="0.25">
      <c r="AD1194" s="157">
        <f t="shared" si="47"/>
        <v>0.18400000000000014</v>
      </c>
      <c r="AE1194" s="157">
        <f>IF('1a-Electricity'!$AB$77="no","",ROUND(AD1194,4))</f>
        <v>0.184</v>
      </c>
      <c r="AF1194" s="157">
        <f>IF('1a-Electricity'!$AB$78="no","",ROUND(AD1194,4))</f>
        <v>0.184</v>
      </c>
      <c r="AG1194" s="157">
        <f>IF('1a-Electricity'!$AB$79="no","",ROUND(AD1194,4))</f>
        <v>0.184</v>
      </c>
      <c r="BL1194" s="157">
        <f t="shared" si="48"/>
        <v>0.18300000000000013</v>
      </c>
      <c r="BM1194" s="157">
        <f>IF('1b-NaturalGas'!$AB$87="no","",ROUND(BL1194,4))</f>
        <v>0.183</v>
      </c>
      <c r="BN1194" s="157">
        <f>IF('1b-NaturalGas'!$AB$88="no","",ROUND(BL1194,4))</f>
        <v>0.183</v>
      </c>
      <c r="BO1194" s="157">
        <f>IF('1b-NaturalGas'!$AB$89="no","",ROUND(BL1194,4))</f>
        <v>0.183</v>
      </c>
      <c r="BP1194" s="157">
        <f>IF('1b-NaturalGas'!$AB$90="no","not applicable (based on previous answers)",ROUND(BL1194,4))</f>
        <v>0.183</v>
      </c>
      <c r="BQ1194" s="157">
        <f>IF('1b-NaturalGas'!$AB$91="no","not applicable (based on previous answers)",ROUND(BL1194,4))</f>
        <v>0.183</v>
      </c>
    </row>
    <row r="1195" spans="30:69" x14ac:dyDescent="0.25">
      <c r="AD1195" s="157">
        <f t="shared" ref="AD1195:AD1258" si="49">AD1194+0.001</f>
        <v>0.18500000000000014</v>
      </c>
      <c r="AE1195" s="157">
        <f>IF('1a-Electricity'!$AB$77="no","",ROUND(AD1195,4))</f>
        <v>0.185</v>
      </c>
      <c r="AF1195" s="157">
        <f>IF('1a-Electricity'!$AB$78="no","",ROUND(AD1195,4))</f>
        <v>0.185</v>
      </c>
      <c r="AG1195" s="157">
        <f>IF('1a-Electricity'!$AB$79="no","",ROUND(AD1195,4))</f>
        <v>0.185</v>
      </c>
      <c r="BL1195" s="157">
        <f t="shared" si="48"/>
        <v>0.18400000000000014</v>
      </c>
      <c r="BM1195" s="157">
        <f>IF('1b-NaturalGas'!$AB$87="no","",ROUND(BL1195,4))</f>
        <v>0.184</v>
      </c>
      <c r="BN1195" s="157">
        <f>IF('1b-NaturalGas'!$AB$88="no","",ROUND(BL1195,4))</f>
        <v>0.184</v>
      </c>
      <c r="BO1195" s="157">
        <f>IF('1b-NaturalGas'!$AB$89="no","",ROUND(BL1195,4))</f>
        <v>0.184</v>
      </c>
      <c r="BP1195" s="157">
        <f>IF('1b-NaturalGas'!$AB$90="no","not applicable (based on previous answers)",ROUND(BL1195,4))</f>
        <v>0.184</v>
      </c>
      <c r="BQ1195" s="157">
        <f>IF('1b-NaturalGas'!$AB$91="no","not applicable (based on previous answers)",ROUND(BL1195,4))</f>
        <v>0.184</v>
      </c>
    </row>
    <row r="1196" spans="30:69" x14ac:dyDescent="0.25">
      <c r="AD1196" s="157">
        <f t="shared" si="49"/>
        <v>0.18600000000000014</v>
      </c>
      <c r="AE1196" s="157">
        <f>IF('1a-Electricity'!$AB$77="no","",ROUND(AD1196,4))</f>
        <v>0.186</v>
      </c>
      <c r="AF1196" s="157">
        <f>IF('1a-Electricity'!$AB$78="no","",ROUND(AD1196,4))</f>
        <v>0.186</v>
      </c>
      <c r="AG1196" s="157">
        <f>IF('1a-Electricity'!$AB$79="no","",ROUND(AD1196,4))</f>
        <v>0.186</v>
      </c>
      <c r="BL1196" s="157">
        <f t="shared" ref="BL1196:BL1259" si="50">BL1195+0.001</f>
        <v>0.18500000000000014</v>
      </c>
      <c r="BM1196" s="157">
        <f>IF('1b-NaturalGas'!$AB$87="no","",ROUND(BL1196,4))</f>
        <v>0.185</v>
      </c>
      <c r="BN1196" s="157">
        <f>IF('1b-NaturalGas'!$AB$88="no","",ROUND(BL1196,4))</f>
        <v>0.185</v>
      </c>
      <c r="BO1196" s="157">
        <f>IF('1b-NaturalGas'!$AB$89="no","",ROUND(BL1196,4))</f>
        <v>0.185</v>
      </c>
      <c r="BP1196" s="157">
        <f>IF('1b-NaturalGas'!$AB$90="no","not applicable (based on previous answers)",ROUND(BL1196,4))</f>
        <v>0.185</v>
      </c>
      <c r="BQ1196" s="157">
        <f>IF('1b-NaturalGas'!$AB$91="no","not applicable (based on previous answers)",ROUND(BL1196,4))</f>
        <v>0.185</v>
      </c>
    </row>
    <row r="1197" spans="30:69" x14ac:dyDescent="0.25">
      <c r="AD1197" s="157">
        <f t="shared" si="49"/>
        <v>0.18700000000000014</v>
      </c>
      <c r="AE1197" s="157">
        <f>IF('1a-Electricity'!$AB$77="no","",ROUND(AD1197,4))</f>
        <v>0.187</v>
      </c>
      <c r="AF1197" s="157">
        <f>IF('1a-Electricity'!$AB$78="no","",ROUND(AD1197,4))</f>
        <v>0.187</v>
      </c>
      <c r="AG1197" s="157">
        <f>IF('1a-Electricity'!$AB$79="no","",ROUND(AD1197,4))</f>
        <v>0.187</v>
      </c>
      <c r="BL1197" s="157">
        <f t="shared" si="50"/>
        <v>0.18600000000000014</v>
      </c>
      <c r="BM1197" s="157">
        <f>IF('1b-NaturalGas'!$AB$87="no","",ROUND(BL1197,4))</f>
        <v>0.186</v>
      </c>
      <c r="BN1197" s="157">
        <f>IF('1b-NaturalGas'!$AB$88="no","",ROUND(BL1197,4))</f>
        <v>0.186</v>
      </c>
      <c r="BO1197" s="157">
        <f>IF('1b-NaturalGas'!$AB$89="no","",ROUND(BL1197,4))</f>
        <v>0.186</v>
      </c>
      <c r="BP1197" s="157">
        <f>IF('1b-NaturalGas'!$AB$90="no","not applicable (based on previous answers)",ROUND(BL1197,4))</f>
        <v>0.186</v>
      </c>
      <c r="BQ1197" s="157">
        <f>IF('1b-NaturalGas'!$AB$91="no","not applicable (based on previous answers)",ROUND(BL1197,4))</f>
        <v>0.186</v>
      </c>
    </row>
    <row r="1198" spans="30:69" x14ac:dyDescent="0.25">
      <c r="AD1198" s="157">
        <f t="shared" si="49"/>
        <v>0.18800000000000014</v>
      </c>
      <c r="AE1198" s="157">
        <f>IF('1a-Electricity'!$AB$77="no","",ROUND(AD1198,4))</f>
        <v>0.188</v>
      </c>
      <c r="AF1198" s="157">
        <f>IF('1a-Electricity'!$AB$78="no","",ROUND(AD1198,4))</f>
        <v>0.188</v>
      </c>
      <c r="AG1198" s="157">
        <f>IF('1a-Electricity'!$AB$79="no","",ROUND(AD1198,4))</f>
        <v>0.188</v>
      </c>
      <c r="BL1198" s="157">
        <f t="shared" si="50"/>
        <v>0.18700000000000014</v>
      </c>
      <c r="BM1198" s="157">
        <f>IF('1b-NaturalGas'!$AB$87="no","",ROUND(BL1198,4))</f>
        <v>0.187</v>
      </c>
      <c r="BN1198" s="157">
        <f>IF('1b-NaturalGas'!$AB$88="no","",ROUND(BL1198,4))</f>
        <v>0.187</v>
      </c>
      <c r="BO1198" s="157">
        <f>IF('1b-NaturalGas'!$AB$89="no","",ROUND(BL1198,4))</f>
        <v>0.187</v>
      </c>
      <c r="BP1198" s="157">
        <f>IF('1b-NaturalGas'!$AB$90="no","not applicable (based on previous answers)",ROUND(BL1198,4))</f>
        <v>0.187</v>
      </c>
      <c r="BQ1198" s="157">
        <f>IF('1b-NaturalGas'!$AB$91="no","not applicable (based on previous answers)",ROUND(BL1198,4))</f>
        <v>0.187</v>
      </c>
    </row>
    <row r="1199" spans="30:69" x14ac:dyDescent="0.25">
      <c r="AD1199" s="157">
        <f t="shared" si="49"/>
        <v>0.18900000000000014</v>
      </c>
      <c r="AE1199" s="157">
        <f>IF('1a-Electricity'!$AB$77="no","",ROUND(AD1199,4))</f>
        <v>0.189</v>
      </c>
      <c r="AF1199" s="157">
        <f>IF('1a-Electricity'!$AB$78="no","",ROUND(AD1199,4))</f>
        <v>0.189</v>
      </c>
      <c r="AG1199" s="157">
        <f>IF('1a-Electricity'!$AB$79="no","",ROUND(AD1199,4))</f>
        <v>0.189</v>
      </c>
      <c r="BL1199" s="157">
        <f t="shared" si="50"/>
        <v>0.18800000000000014</v>
      </c>
      <c r="BM1199" s="157">
        <f>IF('1b-NaturalGas'!$AB$87="no","",ROUND(BL1199,4))</f>
        <v>0.188</v>
      </c>
      <c r="BN1199" s="157">
        <f>IF('1b-NaturalGas'!$AB$88="no","",ROUND(BL1199,4))</f>
        <v>0.188</v>
      </c>
      <c r="BO1199" s="157">
        <f>IF('1b-NaturalGas'!$AB$89="no","",ROUND(BL1199,4))</f>
        <v>0.188</v>
      </c>
      <c r="BP1199" s="157">
        <f>IF('1b-NaturalGas'!$AB$90="no","not applicable (based on previous answers)",ROUND(BL1199,4))</f>
        <v>0.188</v>
      </c>
      <c r="BQ1199" s="157">
        <f>IF('1b-NaturalGas'!$AB$91="no","not applicable (based on previous answers)",ROUND(BL1199,4))</f>
        <v>0.188</v>
      </c>
    </row>
    <row r="1200" spans="30:69" x14ac:dyDescent="0.25">
      <c r="AD1200" s="157">
        <f t="shared" si="49"/>
        <v>0.19000000000000014</v>
      </c>
      <c r="AE1200" s="157">
        <f>IF('1a-Electricity'!$AB$77="no","",ROUND(AD1200,4))</f>
        <v>0.19</v>
      </c>
      <c r="AF1200" s="157">
        <f>IF('1a-Electricity'!$AB$78="no","",ROUND(AD1200,4))</f>
        <v>0.19</v>
      </c>
      <c r="AG1200" s="157">
        <f>IF('1a-Electricity'!$AB$79="no","",ROUND(AD1200,4))</f>
        <v>0.19</v>
      </c>
      <c r="BL1200" s="157">
        <f t="shared" si="50"/>
        <v>0.18900000000000014</v>
      </c>
      <c r="BM1200" s="157">
        <f>IF('1b-NaturalGas'!$AB$87="no","",ROUND(BL1200,4))</f>
        <v>0.189</v>
      </c>
      <c r="BN1200" s="157">
        <f>IF('1b-NaturalGas'!$AB$88="no","",ROUND(BL1200,4))</f>
        <v>0.189</v>
      </c>
      <c r="BO1200" s="157">
        <f>IF('1b-NaturalGas'!$AB$89="no","",ROUND(BL1200,4))</f>
        <v>0.189</v>
      </c>
      <c r="BP1200" s="157">
        <f>IF('1b-NaturalGas'!$AB$90="no","not applicable (based on previous answers)",ROUND(BL1200,4))</f>
        <v>0.189</v>
      </c>
      <c r="BQ1200" s="157">
        <f>IF('1b-NaturalGas'!$AB$91="no","not applicable (based on previous answers)",ROUND(BL1200,4))</f>
        <v>0.189</v>
      </c>
    </row>
    <row r="1201" spans="30:69" x14ac:dyDescent="0.25">
      <c r="AD1201" s="157">
        <f t="shared" si="49"/>
        <v>0.19100000000000014</v>
      </c>
      <c r="AE1201" s="157">
        <f>IF('1a-Electricity'!$AB$77="no","",ROUND(AD1201,4))</f>
        <v>0.191</v>
      </c>
      <c r="AF1201" s="157">
        <f>IF('1a-Electricity'!$AB$78="no","",ROUND(AD1201,4))</f>
        <v>0.191</v>
      </c>
      <c r="AG1201" s="157">
        <f>IF('1a-Electricity'!$AB$79="no","",ROUND(AD1201,4))</f>
        <v>0.191</v>
      </c>
      <c r="BL1201" s="157">
        <f t="shared" si="50"/>
        <v>0.19000000000000014</v>
      </c>
      <c r="BM1201" s="157">
        <f>IF('1b-NaturalGas'!$AB$87="no","",ROUND(BL1201,4))</f>
        <v>0.19</v>
      </c>
      <c r="BN1201" s="157">
        <f>IF('1b-NaturalGas'!$AB$88="no","",ROUND(BL1201,4))</f>
        <v>0.19</v>
      </c>
      <c r="BO1201" s="157">
        <f>IF('1b-NaturalGas'!$AB$89="no","",ROUND(BL1201,4))</f>
        <v>0.19</v>
      </c>
      <c r="BP1201" s="157">
        <f>IF('1b-NaturalGas'!$AB$90="no","not applicable (based on previous answers)",ROUND(BL1201,4))</f>
        <v>0.19</v>
      </c>
      <c r="BQ1201" s="157">
        <f>IF('1b-NaturalGas'!$AB$91="no","not applicable (based on previous answers)",ROUND(BL1201,4))</f>
        <v>0.19</v>
      </c>
    </row>
    <row r="1202" spans="30:69" x14ac:dyDescent="0.25">
      <c r="AD1202" s="157">
        <f t="shared" si="49"/>
        <v>0.19200000000000014</v>
      </c>
      <c r="AE1202" s="157">
        <f>IF('1a-Electricity'!$AB$77="no","",ROUND(AD1202,4))</f>
        <v>0.192</v>
      </c>
      <c r="AF1202" s="157">
        <f>IF('1a-Electricity'!$AB$78="no","",ROUND(AD1202,4))</f>
        <v>0.192</v>
      </c>
      <c r="AG1202" s="157">
        <f>IF('1a-Electricity'!$AB$79="no","",ROUND(AD1202,4))</f>
        <v>0.192</v>
      </c>
      <c r="BL1202" s="157">
        <f t="shared" si="50"/>
        <v>0.19100000000000014</v>
      </c>
      <c r="BM1202" s="157">
        <f>IF('1b-NaturalGas'!$AB$87="no","",ROUND(BL1202,4))</f>
        <v>0.191</v>
      </c>
      <c r="BN1202" s="157">
        <f>IF('1b-NaturalGas'!$AB$88="no","",ROUND(BL1202,4))</f>
        <v>0.191</v>
      </c>
      <c r="BO1202" s="157">
        <f>IF('1b-NaturalGas'!$AB$89="no","",ROUND(BL1202,4))</f>
        <v>0.191</v>
      </c>
      <c r="BP1202" s="157">
        <f>IF('1b-NaturalGas'!$AB$90="no","not applicable (based on previous answers)",ROUND(BL1202,4))</f>
        <v>0.191</v>
      </c>
      <c r="BQ1202" s="157">
        <f>IF('1b-NaturalGas'!$AB$91="no","not applicable (based on previous answers)",ROUND(BL1202,4))</f>
        <v>0.191</v>
      </c>
    </row>
    <row r="1203" spans="30:69" x14ac:dyDescent="0.25">
      <c r="AD1203" s="157">
        <f t="shared" si="49"/>
        <v>0.19300000000000014</v>
      </c>
      <c r="AE1203" s="157">
        <f>IF('1a-Electricity'!$AB$77="no","",ROUND(AD1203,4))</f>
        <v>0.193</v>
      </c>
      <c r="AF1203" s="157">
        <f>IF('1a-Electricity'!$AB$78="no","",ROUND(AD1203,4))</f>
        <v>0.193</v>
      </c>
      <c r="AG1203" s="157">
        <f>IF('1a-Electricity'!$AB$79="no","",ROUND(AD1203,4))</f>
        <v>0.193</v>
      </c>
      <c r="BL1203" s="157">
        <f t="shared" si="50"/>
        <v>0.19200000000000014</v>
      </c>
      <c r="BM1203" s="157">
        <f>IF('1b-NaturalGas'!$AB$87="no","",ROUND(BL1203,4))</f>
        <v>0.192</v>
      </c>
      <c r="BN1203" s="157">
        <f>IF('1b-NaturalGas'!$AB$88="no","",ROUND(BL1203,4))</f>
        <v>0.192</v>
      </c>
      <c r="BO1203" s="157">
        <f>IF('1b-NaturalGas'!$AB$89="no","",ROUND(BL1203,4))</f>
        <v>0.192</v>
      </c>
      <c r="BP1203" s="157">
        <f>IF('1b-NaturalGas'!$AB$90="no","not applicable (based on previous answers)",ROUND(BL1203,4))</f>
        <v>0.192</v>
      </c>
      <c r="BQ1203" s="157">
        <f>IF('1b-NaturalGas'!$AB$91="no","not applicable (based on previous answers)",ROUND(BL1203,4))</f>
        <v>0.192</v>
      </c>
    </row>
    <row r="1204" spans="30:69" x14ac:dyDescent="0.25">
      <c r="AD1204" s="157">
        <f t="shared" si="49"/>
        <v>0.19400000000000014</v>
      </c>
      <c r="AE1204" s="157">
        <f>IF('1a-Electricity'!$AB$77="no","",ROUND(AD1204,4))</f>
        <v>0.19400000000000001</v>
      </c>
      <c r="AF1204" s="157">
        <f>IF('1a-Electricity'!$AB$78="no","",ROUND(AD1204,4))</f>
        <v>0.19400000000000001</v>
      </c>
      <c r="AG1204" s="157">
        <f>IF('1a-Electricity'!$AB$79="no","",ROUND(AD1204,4))</f>
        <v>0.19400000000000001</v>
      </c>
      <c r="BL1204" s="157">
        <f t="shared" si="50"/>
        <v>0.19300000000000014</v>
      </c>
      <c r="BM1204" s="157">
        <f>IF('1b-NaturalGas'!$AB$87="no","",ROUND(BL1204,4))</f>
        <v>0.193</v>
      </c>
      <c r="BN1204" s="157">
        <f>IF('1b-NaturalGas'!$AB$88="no","",ROUND(BL1204,4))</f>
        <v>0.193</v>
      </c>
      <c r="BO1204" s="157">
        <f>IF('1b-NaturalGas'!$AB$89="no","",ROUND(BL1204,4))</f>
        <v>0.193</v>
      </c>
      <c r="BP1204" s="157">
        <f>IF('1b-NaturalGas'!$AB$90="no","not applicable (based on previous answers)",ROUND(BL1204,4))</f>
        <v>0.193</v>
      </c>
      <c r="BQ1204" s="157">
        <f>IF('1b-NaturalGas'!$AB$91="no","not applicable (based on previous answers)",ROUND(BL1204,4))</f>
        <v>0.193</v>
      </c>
    </row>
    <row r="1205" spans="30:69" x14ac:dyDescent="0.25">
      <c r="AD1205" s="157">
        <f t="shared" si="49"/>
        <v>0.19500000000000015</v>
      </c>
      <c r="AE1205" s="157">
        <f>IF('1a-Electricity'!$AB$77="no","",ROUND(AD1205,4))</f>
        <v>0.19500000000000001</v>
      </c>
      <c r="AF1205" s="157">
        <f>IF('1a-Electricity'!$AB$78="no","",ROUND(AD1205,4))</f>
        <v>0.19500000000000001</v>
      </c>
      <c r="AG1205" s="157">
        <f>IF('1a-Electricity'!$AB$79="no","",ROUND(AD1205,4))</f>
        <v>0.19500000000000001</v>
      </c>
      <c r="BL1205" s="157">
        <f t="shared" si="50"/>
        <v>0.19400000000000014</v>
      </c>
      <c r="BM1205" s="157">
        <f>IF('1b-NaturalGas'!$AB$87="no","",ROUND(BL1205,4))</f>
        <v>0.19400000000000001</v>
      </c>
      <c r="BN1205" s="157">
        <f>IF('1b-NaturalGas'!$AB$88="no","",ROUND(BL1205,4))</f>
        <v>0.19400000000000001</v>
      </c>
      <c r="BO1205" s="157">
        <f>IF('1b-NaturalGas'!$AB$89="no","",ROUND(BL1205,4))</f>
        <v>0.19400000000000001</v>
      </c>
      <c r="BP1205" s="157">
        <f>IF('1b-NaturalGas'!$AB$90="no","not applicable (based on previous answers)",ROUND(BL1205,4))</f>
        <v>0.19400000000000001</v>
      </c>
      <c r="BQ1205" s="157">
        <f>IF('1b-NaturalGas'!$AB$91="no","not applicable (based on previous answers)",ROUND(BL1205,4))</f>
        <v>0.19400000000000001</v>
      </c>
    </row>
    <row r="1206" spans="30:69" x14ac:dyDescent="0.25">
      <c r="AD1206" s="157">
        <f t="shared" si="49"/>
        <v>0.19600000000000015</v>
      </c>
      <c r="AE1206" s="157">
        <f>IF('1a-Electricity'!$AB$77="no","",ROUND(AD1206,4))</f>
        <v>0.19600000000000001</v>
      </c>
      <c r="AF1206" s="157">
        <f>IF('1a-Electricity'!$AB$78="no","",ROUND(AD1206,4))</f>
        <v>0.19600000000000001</v>
      </c>
      <c r="AG1206" s="157">
        <f>IF('1a-Electricity'!$AB$79="no","",ROUND(AD1206,4))</f>
        <v>0.19600000000000001</v>
      </c>
      <c r="BL1206" s="157">
        <f t="shared" si="50"/>
        <v>0.19500000000000015</v>
      </c>
      <c r="BM1206" s="157">
        <f>IF('1b-NaturalGas'!$AB$87="no","",ROUND(BL1206,4))</f>
        <v>0.19500000000000001</v>
      </c>
      <c r="BN1206" s="157">
        <f>IF('1b-NaturalGas'!$AB$88="no","",ROUND(BL1206,4))</f>
        <v>0.19500000000000001</v>
      </c>
      <c r="BO1206" s="157">
        <f>IF('1b-NaturalGas'!$AB$89="no","",ROUND(BL1206,4))</f>
        <v>0.19500000000000001</v>
      </c>
      <c r="BP1206" s="157">
        <f>IF('1b-NaturalGas'!$AB$90="no","not applicable (based on previous answers)",ROUND(BL1206,4))</f>
        <v>0.19500000000000001</v>
      </c>
      <c r="BQ1206" s="157">
        <f>IF('1b-NaturalGas'!$AB$91="no","not applicable (based on previous answers)",ROUND(BL1206,4))</f>
        <v>0.19500000000000001</v>
      </c>
    </row>
    <row r="1207" spans="30:69" x14ac:dyDescent="0.25">
      <c r="AD1207" s="157">
        <f t="shared" si="49"/>
        <v>0.19700000000000015</v>
      </c>
      <c r="AE1207" s="157">
        <f>IF('1a-Electricity'!$AB$77="no","",ROUND(AD1207,4))</f>
        <v>0.19700000000000001</v>
      </c>
      <c r="AF1207" s="157">
        <f>IF('1a-Electricity'!$AB$78="no","",ROUND(AD1207,4))</f>
        <v>0.19700000000000001</v>
      </c>
      <c r="AG1207" s="157">
        <f>IF('1a-Electricity'!$AB$79="no","",ROUND(AD1207,4))</f>
        <v>0.19700000000000001</v>
      </c>
      <c r="BL1207" s="157">
        <f t="shared" si="50"/>
        <v>0.19600000000000015</v>
      </c>
      <c r="BM1207" s="157">
        <f>IF('1b-NaturalGas'!$AB$87="no","",ROUND(BL1207,4))</f>
        <v>0.19600000000000001</v>
      </c>
      <c r="BN1207" s="157">
        <f>IF('1b-NaturalGas'!$AB$88="no","",ROUND(BL1207,4))</f>
        <v>0.19600000000000001</v>
      </c>
      <c r="BO1207" s="157">
        <f>IF('1b-NaturalGas'!$AB$89="no","",ROUND(BL1207,4))</f>
        <v>0.19600000000000001</v>
      </c>
      <c r="BP1207" s="157">
        <f>IF('1b-NaturalGas'!$AB$90="no","not applicable (based on previous answers)",ROUND(BL1207,4))</f>
        <v>0.19600000000000001</v>
      </c>
      <c r="BQ1207" s="157">
        <f>IF('1b-NaturalGas'!$AB$91="no","not applicable (based on previous answers)",ROUND(BL1207,4))</f>
        <v>0.19600000000000001</v>
      </c>
    </row>
    <row r="1208" spans="30:69" x14ac:dyDescent="0.25">
      <c r="AD1208" s="157">
        <f t="shared" si="49"/>
        <v>0.19800000000000015</v>
      </c>
      <c r="AE1208" s="157">
        <f>IF('1a-Electricity'!$AB$77="no","",ROUND(AD1208,4))</f>
        <v>0.19800000000000001</v>
      </c>
      <c r="AF1208" s="157">
        <f>IF('1a-Electricity'!$AB$78="no","",ROUND(AD1208,4))</f>
        <v>0.19800000000000001</v>
      </c>
      <c r="AG1208" s="157">
        <f>IF('1a-Electricity'!$AB$79="no","",ROUND(AD1208,4))</f>
        <v>0.19800000000000001</v>
      </c>
      <c r="BL1208" s="157">
        <f t="shared" si="50"/>
        <v>0.19700000000000015</v>
      </c>
      <c r="BM1208" s="157">
        <f>IF('1b-NaturalGas'!$AB$87="no","",ROUND(BL1208,4))</f>
        <v>0.19700000000000001</v>
      </c>
      <c r="BN1208" s="157">
        <f>IF('1b-NaturalGas'!$AB$88="no","",ROUND(BL1208,4))</f>
        <v>0.19700000000000001</v>
      </c>
      <c r="BO1208" s="157">
        <f>IF('1b-NaturalGas'!$AB$89="no","",ROUND(BL1208,4))</f>
        <v>0.19700000000000001</v>
      </c>
      <c r="BP1208" s="157">
        <f>IF('1b-NaturalGas'!$AB$90="no","not applicable (based on previous answers)",ROUND(BL1208,4))</f>
        <v>0.19700000000000001</v>
      </c>
      <c r="BQ1208" s="157">
        <f>IF('1b-NaturalGas'!$AB$91="no","not applicable (based on previous answers)",ROUND(BL1208,4))</f>
        <v>0.19700000000000001</v>
      </c>
    </row>
    <row r="1209" spans="30:69" x14ac:dyDescent="0.25">
      <c r="AD1209" s="157">
        <f t="shared" si="49"/>
        <v>0.19900000000000015</v>
      </c>
      <c r="AE1209" s="157">
        <f>IF('1a-Electricity'!$AB$77="no","",ROUND(AD1209,4))</f>
        <v>0.19900000000000001</v>
      </c>
      <c r="AF1209" s="157">
        <f>IF('1a-Electricity'!$AB$78="no","",ROUND(AD1209,4))</f>
        <v>0.19900000000000001</v>
      </c>
      <c r="AG1209" s="157">
        <f>IF('1a-Electricity'!$AB$79="no","",ROUND(AD1209,4))</f>
        <v>0.19900000000000001</v>
      </c>
      <c r="BL1209" s="157">
        <f t="shared" si="50"/>
        <v>0.19800000000000015</v>
      </c>
      <c r="BM1209" s="157">
        <f>IF('1b-NaturalGas'!$AB$87="no","",ROUND(BL1209,4))</f>
        <v>0.19800000000000001</v>
      </c>
      <c r="BN1209" s="157">
        <f>IF('1b-NaturalGas'!$AB$88="no","",ROUND(BL1209,4))</f>
        <v>0.19800000000000001</v>
      </c>
      <c r="BO1209" s="157">
        <f>IF('1b-NaturalGas'!$AB$89="no","",ROUND(BL1209,4))</f>
        <v>0.19800000000000001</v>
      </c>
      <c r="BP1209" s="157">
        <f>IF('1b-NaturalGas'!$AB$90="no","not applicable (based on previous answers)",ROUND(BL1209,4))</f>
        <v>0.19800000000000001</v>
      </c>
      <c r="BQ1209" s="157">
        <f>IF('1b-NaturalGas'!$AB$91="no","not applicable (based on previous answers)",ROUND(BL1209,4))</f>
        <v>0.19800000000000001</v>
      </c>
    </row>
    <row r="1210" spans="30:69" x14ac:dyDescent="0.25">
      <c r="AD1210" s="157">
        <f t="shared" si="49"/>
        <v>0.20000000000000015</v>
      </c>
      <c r="AE1210" s="157">
        <f>IF('1a-Electricity'!$AB$77="no","",ROUND(AD1210,4))</f>
        <v>0.2</v>
      </c>
      <c r="AF1210" s="157">
        <f>IF('1a-Electricity'!$AB$78="no","",ROUND(AD1210,4))</f>
        <v>0.2</v>
      </c>
      <c r="AG1210" s="157">
        <f>IF('1a-Electricity'!$AB$79="no","",ROUND(AD1210,4))</f>
        <v>0.2</v>
      </c>
      <c r="BL1210" s="157">
        <f t="shared" si="50"/>
        <v>0.19900000000000015</v>
      </c>
      <c r="BM1210" s="157">
        <f>IF('1b-NaturalGas'!$AB$87="no","",ROUND(BL1210,4))</f>
        <v>0.19900000000000001</v>
      </c>
      <c r="BN1210" s="157">
        <f>IF('1b-NaturalGas'!$AB$88="no","",ROUND(BL1210,4))</f>
        <v>0.19900000000000001</v>
      </c>
      <c r="BO1210" s="157">
        <f>IF('1b-NaturalGas'!$AB$89="no","",ROUND(BL1210,4))</f>
        <v>0.19900000000000001</v>
      </c>
      <c r="BP1210" s="157">
        <f>IF('1b-NaturalGas'!$AB$90="no","not applicable (based on previous answers)",ROUND(BL1210,4))</f>
        <v>0.19900000000000001</v>
      </c>
      <c r="BQ1210" s="157">
        <f>IF('1b-NaturalGas'!$AB$91="no","not applicable (based on previous answers)",ROUND(BL1210,4))</f>
        <v>0.19900000000000001</v>
      </c>
    </row>
    <row r="1211" spans="30:69" x14ac:dyDescent="0.25">
      <c r="AD1211" s="157">
        <f t="shared" si="49"/>
        <v>0.20100000000000015</v>
      </c>
      <c r="AE1211" s="157">
        <f>IF('1a-Electricity'!$AB$77="no","",ROUND(AD1211,4))</f>
        <v>0.20100000000000001</v>
      </c>
      <c r="AF1211" s="157">
        <f>IF('1a-Electricity'!$AB$78="no","",ROUND(AD1211,4))</f>
        <v>0.20100000000000001</v>
      </c>
      <c r="AG1211" s="157">
        <f>IF('1a-Electricity'!$AB$79="no","",ROUND(AD1211,4))</f>
        <v>0.20100000000000001</v>
      </c>
      <c r="BL1211" s="157">
        <f t="shared" si="50"/>
        <v>0.20000000000000015</v>
      </c>
      <c r="BM1211" s="157">
        <f>IF('1b-NaturalGas'!$AB$87="no","",ROUND(BL1211,4))</f>
        <v>0.2</v>
      </c>
      <c r="BN1211" s="157">
        <f>IF('1b-NaturalGas'!$AB$88="no","",ROUND(BL1211,4))</f>
        <v>0.2</v>
      </c>
      <c r="BO1211" s="157">
        <f>IF('1b-NaturalGas'!$AB$89="no","",ROUND(BL1211,4))</f>
        <v>0.2</v>
      </c>
      <c r="BP1211" s="157">
        <f>IF('1b-NaturalGas'!$AB$90="no","not applicable (based on previous answers)",ROUND(BL1211,4))</f>
        <v>0.2</v>
      </c>
      <c r="BQ1211" s="157">
        <f>IF('1b-NaturalGas'!$AB$91="no","not applicable (based on previous answers)",ROUND(BL1211,4))</f>
        <v>0.2</v>
      </c>
    </row>
    <row r="1212" spans="30:69" x14ac:dyDescent="0.25">
      <c r="AD1212" s="157">
        <f t="shared" si="49"/>
        <v>0.20200000000000015</v>
      </c>
      <c r="AE1212" s="157">
        <f>IF('1a-Electricity'!$AB$77="no","",ROUND(AD1212,4))</f>
        <v>0.20200000000000001</v>
      </c>
      <c r="AF1212" s="157">
        <f>IF('1a-Electricity'!$AB$78="no","",ROUND(AD1212,4))</f>
        <v>0.20200000000000001</v>
      </c>
      <c r="AG1212" s="157">
        <f>IF('1a-Electricity'!$AB$79="no","",ROUND(AD1212,4))</f>
        <v>0.20200000000000001</v>
      </c>
      <c r="BL1212" s="157">
        <f t="shared" si="50"/>
        <v>0.20100000000000015</v>
      </c>
      <c r="BM1212" s="157">
        <f>IF('1b-NaturalGas'!$AB$87="no","",ROUND(BL1212,4))</f>
        <v>0.20100000000000001</v>
      </c>
      <c r="BN1212" s="157">
        <f>IF('1b-NaturalGas'!$AB$88="no","",ROUND(BL1212,4))</f>
        <v>0.20100000000000001</v>
      </c>
      <c r="BO1212" s="157">
        <f>IF('1b-NaturalGas'!$AB$89="no","",ROUND(BL1212,4))</f>
        <v>0.20100000000000001</v>
      </c>
      <c r="BP1212" s="157">
        <f>IF('1b-NaturalGas'!$AB$90="no","not applicable (based on previous answers)",ROUND(BL1212,4))</f>
        <v>0.20100000000000001</v>
      </c>
      <c r="BQ1212" s="157">
        <f>IF('1b-NaturalGas'!$AB$91="no","not applicable (based on previous answers)",ROUND(BL1212,4))</f>
        <v>0.20100000000000001</v>
      </c>
    </row>
    <row r="1213" spans="30:69" x14ac:dyDescent="0.25">
      <c r="AD1213" s="157">
        <f t="shared" si="49"/>
        <v>0.20300000000000015</v>
      </c>
      <c r="AE1213" s="157">
        <f>IF('1a-Electricity'!$AB$77="no","",ROUND(AD1213,4))</f>
        <v>0.20300000000000001</v>
      </c>
      <c r="AF1213" s="157">
        <f>IF('1a-Electricity'!$AB$78="no","",ROUND(AD1213,4))</f>
        <v>0.20300000000000001</v>
      </c>
      <c r="AG1213" s="157">
        <f>IF('1a-Electricity'!$AB$79="no","",ROUND(AD1213,4))</f>
        <v>0.20300000000000001</v>
      </c>
      <c r="BL1213" s="157">
        <f t="shared" si="50"/>
        <v>0.20200000000000015</v>
      </c>
      <c r="BM1213" s="157">
        <f>IF('1b-NaturalGas'!$AB$87="no","",ROUND(BL1213,4))</f>
        <v>0.20200000000000001</v>
      </c>
      <c r="BN1213" s="157">
        <f>IF('1b-NaturalGas'!$AB$88="no","",ROUND(BL1213,4))</f>
        <v>0.20200000000000001</v>
      </c>
      <c r="BO1213" s="157">
        <f>IF('1b-NaturalGas'!$AB$89="no","",ROUND(BL1213,4))</f>
        <v>0.20200000000000001</v>
      </c>
      <c r="BP1213" s="157">
        <f>IF('1b-NaturalGas'!$AB$90="no","not applicable (based on previous answers)",ROUND(BL1213,4))</f>
        <v>0.20200000000000001</v>
      </c>
      <c r="BQ1213" s="157">
        <f>IF('1b-NaturalGas'!$AB$91="no","not applicable (based on previous answers)",ROUND(BL1213,4))</f>
        <v>0.20200000000000001</v>
      </c>
    </row>
    <row r="1214" spans="30:69" x14ac:dyDescent="0.25">
      <c r="AD1214" s="157">
        <f t="shared" si="49"/>
        <v>0.20400000000000015</v>
      </c>
      <c r="AE1214" s="157">
        <f>IF('1a-Electricity'!$AB$77="no","",ROUND(AD1214,4))</f>
        <v>0.20399999999999999</v>
      </c>
      <c r="AF1214" s="157">
        <f>IF('1a-Electricity'!$AB$78="no","",ROUND(AD1214,4))</f>
        <v>0.20399999999999999</v>
      </c>
      <c r="AG1214" s="157">
        <f>IF('1a-Electricity'!$AB$79="no","",ROUND(AD1214,4))</f>
        <v>0.20399999999999999</v>
      </c>
      <c r="BL1214" s="157">
        <f t="shared" si="50"/>
        <v>0.20300000000000015</v>
      </c>
      <c r="BM1214" s="157">
        <f>IF('1b-NaturalGas'!$AB$87="no","",ROUND(BL1214,4))</f>
        <v>0.20300000000000001</v>
      </c>
      <c r="BN1214" s="157">
        <f>IF('1b-NaturalGas'!$AB$88="no","",ROUND(BL1214,4))</f>
        <v>0.20300000000000001</v>
      </c>
      <c r="BO1214" s="157">
        <f>IF('1b-NaturalGas'!$AB$89="no","",ROUND(BL1214,4))</f>
        <v>0.20300000000000001</v>
      </c>
      <c r="BP1214" s="157">
        <f>IF('1b-NaturalGas'!$AB$90="no","not applicable (based on previous answers)",ROUND(BL1214,4))</f>
        <v>0.20300000000000001</v>
      </c>
      <c r="BQ1214" s="157">
        <f>IF('1b-NaturalGas'!$AB$91="no","not applicable (based on previous answers)",ROUND(BL1214,4))</f>
        <v>0.20300000000000001</v>
      </c>
    </row>
    <row r="1215" spans="30:69" x14ac:dyDescent="0.25">
      <c r="AD1215" s="157">
        <f t="shared" si="49"/>
        <v>0.20500000000000015</v>
      </c>
      <c r="AE1215" s="157">
        <f>IF('1a-Electricity'!$AB$77="no","",ROUND(AD1215,4))</f>
        <v>0.20499999999999999</v>
      </c>
      <c r="AF1215" s="157">
        <f>IF('1a-Electricity'!$AB$78="no","",ROUND(AD1215,4))</f>
        <v>0.20499999999999999</v>
      </c>
      <c r="AG1215" s="157">
        <f>IF('1a-Electricity'!$AB$79="no","",ROUND(AD1215,4))</f>
        <v>0.20499999999999999</v>
      </c>
      <c r="BL1215" s="157">
        <f t="shared" si="50"/>
        <v>0.20400000000000015</v>
      </c>
      <c r="BM1215" s="157">
        <f>IF('1b-NaturalGas'!$AB$87="no","",ROUND(BL1215,4))</f>
        <v>0.20399999999999999</v>
      </c>
      <c r="BN1215" s="157">
        <f>IF('1b-NaturalGas'!$AB$88="no","",ROUND(BL1215,4))</f>
        <v>0.20399999999999999</v>
      </c>
      <c r="BO1215" s="157">
        <f>IF('1b-NaturalGas'!$AB$89="no","",ROUND(BL1215,4))</f>
        <v>0.20399999999999999</v>
      </c>
      <c r="BP1215" s="157">
        <f>IF('1b-NaturalGas'!$AB$90="no","not applicable (based on previous answers)",ROUND(BL1215,4))</f>
        <v>0.20399999999999999</v>
      </c>
      <c r="BQ1215" s="157">
        <f>IF('1b-NaturalGas'!$AB$91="no","not applicable (based on previous answers)",ROUND(BL1215,4))</f>
        <v>0.20399999999999999</v>
      </c>
    </row>
    <row r="1216" spans="30:69" x14ac:dyDescent="0.25">
      <c r="AD1216" s="157">
        <f t="shared" si="49"/>
        <v>0.20600000000000016</v>
      </c>
      <c r="AE1216" s="157">
        <f>IF('1a-Electricity'!$AB$77="no","",ROUND(AD1216,4))</f>
        <v>0.20599999999999999</v>
      </c>
      <c r="AF1216" s="157">
        <f>IF('1a-Electricity'!$AB$78="no","",ROUND(AD1216,4))</f>
        <v>0.20599999999999999</v>
      </c>
      <c r="AG1216" s="157">
        <f>IF('1a-Electricity'!$AB$79="no","",ROUND(AD1216,4))</f>
        <v>0.20599999999999999</v>
      </c>
      <c r="BL1216" s="157">
        <f t="shared" si="50"/>
        <v>0.20500000000000015</v>
      </c>
      <c r="BM1216" s="157">
        <f>IF('1b-NaturalGas'!$AB$87="no","",ROUND(BL1216,4))</f>
        <v>0.20499999999999999</v>
      </c>
      <c r="BN1216" s="157">
        <f>IF('1b-NaturalGas'!$AB$88="no","",ROUND(BL1216,4))</f>
        <v>0.20499999999999999</v>
      </c>
      <c r="BO1216" s="157">
        <f>IF('1b-NaturalGas'!$AB$89="no","",ROUND(BL1216,4))</f>
        <v>0.20499999999999999</v>
      </c>
      <c r="BP1216" s="157">
        <f>IF('1b-NaturalGas'!$AB$90="no","not applicable (based on previous answers)",ROUND(BL1216,4))</f>
        <v>0.20499999999999999</v>
      </c>
      <c r="BQ1216" s="157">
        <f>IF('1b-NaturalGas'!$AB$91="no","not applicable (based on previous answers)",ROUND(BL1216,4))</f>
        <v>0.20499999999999999</v>
      </c>
    </row>
    <row r="1217" spans="30:69" x14ac:dyDescent="0.25">
      <c r="AD1217" s="157">
        <f t="shared" si="49"/>
        <v>0.20700000000000016</v>
      </c>
      <c r="AE1217" s="157">
        <f>IF('1a-Electricity'!$AB$77="no","",ROUND(AD1217,4))</f>
        <v>0.20699999999999999</v>
      </c>
      <c r="AF1217" s="157">
        <f>IF('1a-Electricity'!$AB$78="no","",ROUND(AD1217,4))</f>
        <v>0.20699999999999999</v>
      </c>
      <c r="AG1217" s="157">
        <f>IF('1a-Electricity'!$AB$79="no","",ROUND(AD1217,4))</f>
        <v>0.20699999999999999</v>
      </c>
      <c r="BL1217" s="157">
        <f t="shared" si="50"/>
        <v>0.20600000000000016</v>
      </c>
      <c r="BM1217" s="157">
        <f>IF('1b-NaturalGas'!$AB$87="no","",ROUND(BL1217,4))</f>
        <v>0.20599999999999999</v>
      </c>
      <c r="BN1217" s="157">
        <f>IF('1b-NaturalGas'!$AB$88="no","",ROUND(BL1217,4))</f>
        <v>0.20599999999999999</v>
      </c>
      <c r="BO1217" s="157">
        <f>IF('1b-NaturalGas'!$AB$89="no","",ROUND(BL1217,4))</f>
        <v>0.20599999999999999</v>
      </c>
      <c r="BP1217" s="157">
        <f>IF('1b-NaturalGas'!$AB$90="no","not applicable (based on previous answers)",ROUND(BL1217,4))</f>
        <v>0.20599999999999999</v>
      </c>
      <c r="BQ1217" s="157">
        <f>IF('1b-NaturalGas'!$AB$91="no","not applicable (based on previous answers)",ROUND(BL1217,4))</f>
        <v>0.20599999999999999</v>
      </c>
    </row>
    <row r="1218" spans="30:69" x14ac:dyDescent="0.25">
      <c r="AD1218" s="157">
        <f t="shared" si="49"/>
        <v>0.20800000000000016</v>
      </c>
      <c r="AE1218" s="157">
        <f>IF('1a-Electricity'!$AB$77="no","",ROUND(AD1218,4))</f>
        <v>0.20799999999999999</v>
      </c>
      <c r="AF1218" s="157">
        <f>IF('1a-Electricity'!$AB$78="no","",ROUND(AD1218,4))</f>
        <v>0.20799999999999999</v>
      </c>
      <c r="AG1218" s="157">
        <f>IF('1a-Electricity'!$AB$79="no","",ROUND(AD1218,4))</f>
        <v>0.20799999999999999</v>
      </c>
      <c r="BL1218" s="157">
        <f t="shared" si="50"/>
        <v>0.20700000000000016</v>
      </c>
      <c r="BM1218" s="157">
        <f>IF('1b-NaturalGas'!$AB$87="no","",ROUND(BL1218,4))</f>
        <v>0.20699999999999999</v>
      </c>
      <c r="BN1218" s="157">
        <f>IF('1b-NaturalGas'!$AB$88="no","",ROUND(BL1218,4))</f>
        <v>0.20699999999999999</v>
      </c>
      <c r="BO1218" s="157">
        <f>IF('1b-NaturalGas'!$AB$89="no","",ROUND(BL1218,4))</f>
        <v>0.20699999999999999</v>
      </c>
      <c r="BP1218" s="157">
        <f>IF('1b-NaturalGas'!$AB$90="no","not applicable (based on previous answers)",ROUND(BL1218,4))</f>
        <v>0.20699999999999999</v>
      </c>
      <c r="BQ1218" s="157">
        <f>IF('1b-NaturalGas'!$AB$91="no","not applicable (based on previous answers)",ROUND(BL1218,4))</f>
        <v>0.20699999999999999</v>
      </c>
    </row>
    <row r="1219" spans="30:69" x14ac:dyDescent="0.25">
      <c r="AD1219" s="157">
        <f t="shared" si="49"/>
        <v>0.20900000000000016</v>
      </c>
      <c r="AE1219" s="157">
        <f>IF('1a-Electricity'!$AB$77="no","",ROUND(AD1219,4))</f>
        <v>0.20899999999999999</v>
      </c>
      <c r="AF1219" s="157">
        <f>IF('1a-Electricity'!$AB$78="no","",ROUND(AD1219,4))</f>
        <v>0.20899999999999999</v>
      </c>
      <c r="AG1219" s="157">
        <f>IF('1a-Electricity'!$AB$79="no","",ROUND(AD1219,4))</f>
        <v>0.20899999999999999</v>
      </c>
      <c r="BL1219" s="157">
        <f t="shared" si="50"/>
        <v>0.20800000000000016</v>
      </c>
      <c r="BM1219" s="157">
        <f>IF('1b-NaturalGas'!$AB$87="no","",ROUND(BL1219,4))</f>
        <v>0.20799999999999999</v>
      </c>
      <c r="BN1219" s="157">
        <f>IF('1b-NaturalGas'!$AB$88="no","",ROUND(BL1219,4))</f>
        <v>0.20799999999999999</v>
      </c>
      <c r="BO1219" s="157">
        <f>IF('1b-NaturalGas'!$AB$89="no","",ROUND(BL1219,4))</f>
        <v>0.20799999999999999</v>
      </c>
      <c r="BP1219" s="157">
        <f>IF('1b-NaturalGas'!$AB$90="no","not applicable (based on previous answers)",ROUND(BL1219,4))</f>
        <v>0.20799999999999999</v>
      </c>
      <c r="BQ1219" s="157">
        <f>IF('1b-NaturalGas'!$AB$91="no","not applicable (based on previous answers)",ROUND(BL1219,4))</f>
        <v>0.20799999999999999</v>
      </c>
    </row>
    <row r="1220" spans="30:69" x14ac:dyDescent="0.25">
      <c r="AD1220" s="157">
        <f t="shared" si="49"/>
        <v>0.21000000000000016</v>
      </c>
      <c r="AE1220" s="157">
        <f>IF('1a-Electricity'!$AB$77="no","",ROUND(AD1220,4))</f>
        <v>0.21</v>
      </c>
      <c r="AF1220" s="157">
        <f>IF('1a-Electricity'!$AB$78="no","",ROUND(AD1220,4))</f>
        <v>0.21</v>
      </c>
      <c r="AG1220" s="157">
        <f>IF('1a-Electricity'!$AB$79="no","",ROUND(AD1220,4))</f>
        <v>0.21</v>
      </c>
      <c r="BL1220" s="157">
        <f t="shared" si="50"/>
        <v>0.20900000000000016</v>
      </c>
      <c r="BM1220" s="157">
        <f>IF('1b-NaturalGas'!$AB$87="no","",ROUND(BL1220,4))</f>
        <v>0.20899999999999999</v>
      </c>
      <c r="BN1220" s="157">
        <f>IF('1b-NaturalGas'!$AB$88="no","",ROUND(BL1220,4))</f>
        <v>0.20899999999999999</v>
      </c>
      <c r="BO1220" s="157">
        <f>IF('1b-NaturalGas'!$AB$89="no","",ROUND(BL1220,4))</f>
        <v>0.20899999999999999</v>
      </c>
      <c r="BP1220" s="157">
        <f>IF('1b-NaturalGas'!$AB$90="no","not applicable (based on previous answers)",ROUND(BL1220,4))</f>
        <v>0.20899999999999999</v>
      </c>
      <c r="BQ1220" s="157">
        <f>IF('1b-NaturalGas'!$AB$91="no","not applicable (based on previous answers)",ROUND(BL1220,4))</f>
        <v>0.20899999999999999</v>
      </c>
    </row>
    <row r="1221" spans="30:69" x14ac:dyDescent="0.25">
      <c r="AD1221" s="157">
        <f t="shared" si="49"/>
        <v>0.21100000000000016</v>
      </c>
      <c r="AE1221" s="157">
        <f>IF('1a-Electricity'!$AB$77="no","",ROUND(AD1221,4))</f>
        <v>0.21099999999999999</v>
      </c>
      <c r="AF1221" s="157">
        <f>IF('1a-Electricity'!$AB$78="no","",ROUND(AD1221,4))</f>
        <v>0.21099999999999999</v>
      </c>
      <c r="AG1221" s="157">
        <f>IF('1a-Electricity'!$AB$79="no","",ROUND(AD1221,4))</f>
        <v>0.21099999999999999</v>
      </c>
      <c r="BL1221" s="157">
        <f t="shared" si="50"/>
        <v>0.21000000000000016</v>
      </c>
      <c r="BM1221" s="157">
        <f>IF('1b-NaturalGas'!$AB$87="no","",ROUND(BL1221,4))</f>
        <v>0.21</v>
      </c>
      <c r="BN1221" s="157">
        <f>IF('1b-NaturalGas'!$AB$88="no","",ROUND(BL1221,4))</f>
        <v>0.21</v>
      </c>
      <c r="BO1221" s="157">
        <f>IF('1b-NaturalGas'!$AB$89="no","",ROUND(BL1221,4))</f>
        <v>0.21</v>
      </c>
      <c r="BP1221" s="157">
        <f>IF('1b-NaturalGas'!$AB$90="no","not applicable (based on previous answers)",ROUND(BL1221,4))</f>
        <v>0.21</v>
      </c>
      <c r="BQ1221" s="157">
        <f>IF('1b-NaturalGas'!$AB$91="no","not applicable (based on previous answers)",ROUND(BL1221,4))</f>
        <v>0.21</v>
      </c>
    </row>
    <row r="1222" spans="30:69" x14ac:dyDescent="0.25">
      <c r="AD1222" s="157">
        <f t="shared" si="49"/>
        <v>0.21200000000000016</v>
      </c>
      <c r="AE1222" s="157">
        <f>IF('1a-Electricity'!$AB$77="no","",ROUND(AD1222,4))</f>
        <v>0.21199999999999999</v>
      </c>
      <c r="AF1222" s="157">
        <f>IF('1a-Electricity'!$AB$78="no","",ROUND(AD1222,4))</f>
        <v>0.21199999999999999</v>
      </c>
      <c r="AG1222" s="157">
        <f>IF('1a-Electricity'!$AB$79="no","",ROUND(AD1222,4))</f>
        <v>0.21199999999999999</v>
      </c>
      <c r="BL1222" s="157">
        <f t="shared" si="50"/>
        <v>0.21100000000000016</v>
      </c>
      <c r="BM1222" s="157">
        <f>IF('1b-NaturalGas'!$AB$87="no","",ROUND(BL1222,4))</f>
        <v>0.21099999999999999</v>
      </c>
      <c r="BN1222" s="157">
        <f>IF('1b-NaturalGas'!$AB$88="no","",ROUND(BL1222,4))</f>
        <v>0.21099999999999999</v>
      </c>
      <c r="BO1222" s="157">
        <f>IF('1b-NaturalGas'!$AB$89="no","",ROUND(BL1222,4))</f>
        <v>0.21099999999999999</v>
      </c>
      <c r="BP1222" s="157">
        <f>IF('1b-NaturalGas'!$AB$90="no","not applicable (based on previous answers)",ROUND(BL1222,4))</f>
        <v>0.21099999999999999</v>
      </c>
      <c r="BQ1222" s="157">
        <f>IF('1b-NaturalGas'!$AB$91="no","not applicable (based on previous answers)",ROUND(BL1222,4))</f>
        <v>0.21099999999999999</v>
      </c>
    </row>
    <row r="1223" spans="30:69" x14ac:dyDescent="0.25">
      <c r="AD1223" s="157">
        <f t="shared" si="49"/>
        <v>0.21300000000000016</v>
      </c>
      <c r="AE1223" s="157">
        <f>IF('1a-Electricity'!$AB$77="no","",ROUND(AD1223,4))</f>
        <v>0.21299999999999999</v>
      </c>
      <c r="AF1223" s="157">
        <f>IF('1a-Electricity'!$AB$78="no","",ROUND(AD1223,4))</f>
        <v>0.21299999999999999</v>
      </c>
      <c r="AG1223" s="157">
        <f>IF('1a-Electricity'!$AB$79="no","",ROUND(AD1223,4))</f>
        <v>0.21299999999999999</v>
      </c>
      <c r="BL1223" s="157">
        <f t="shared" si="50"/>
        <v>0.21200000000000016</v>
      </c>
      <c r="BM1223" s="157">
        <f>IF('1b-NaturalGas'!$AB$87="no","",ROUND(BL1223,4))</f>
        <v>0.21199999999999999</v>
      </c>
      <c r="BN1223" s="157">
        <f>IF('1b-NaturalGas'!$AB$88="no","",ROUND(BL1223,4))</f>
        <v>0.21199999999999999</v>
      </c>
      <c r="BO1223" s="157">
        <f>IF('1b-NaturalGas'!$AB$89="no","",ROUND(BL1223,4))</f>
        <v>0.21199999999999999</v>
      </c>
      <c r="BP1223" s="157">
        <f>IF('1b-NaturalGas'!$AB$90="no","not applicable (based on previous answers)",ROUND(BL1223,4))</f>
        <v>0.21199999999999999</v>
      </c>
      <c r="BQ1223" s="157">
        <f>IF('1b-NaturalGas'!$AB$91="no","not applicable (based on previous answers)",ROUND(BL1223,4))</f>
        <v>0.21199999999999999</v>
      </c>
    </row>
    <row r="1224" spans="30:69" x14ac:dyDescent="0.25">
      <c r="AD1224" s="157">
        <f t="shared" si="49"/>
        <v>0.21400000000000016</v>
      </c>
      <c r="AE1224" s="157">
        <f>IF('1a-Electricity'!$AB$77="no","",ROUND(AD1224,4))</f>
        <v>0.214</v>
      </c>
      <c r="AF1224" s="157">
        <f>IF('1a-Electricity'!$AB$78="no","",ROUND(AD1224,4))</f>
        <v>0.214</v>
      </c>
      <c r="AG1224" s="157">
        <f>IF('1a-Electricity'!$AB$79="no","",ROUND(AD1224,4))</f>
        <v>0.214</v>
      </c>
      <c r="BL1224" s="157">
        <f t="shared" si="50"/>
        <v>0.21300000000000016</v>
      </c>
      <c r="BM1224" s="157">
        <f>IF('1b-NaturalGas'!$AB$87="no","",ROUND(BL1224,4))</f>
        <v>0.21299999999999999</v>
      </c>
      <c r="BN1224" s="157">
        <f>IF('1b-NaturalGas'!$AB$88="no","",ROUND(BL1224,4))</f>
        <v>0.21299999999999999</v>
      </c>
      <c r="BO1224" s="157">
        <f>IF('1b-NaturalGas'!$AB$89="no","",ROUND(BL1224,4))</f>
        <v>0.21299999999999999</v>
      </c>
      <c r="BP1224" s="157">
        <f>IF('1b-NaturalGas'!$AB$90="no","not applicable (based on previous answers)",ROUND(BL1224,4))</f>
        <v>0.21299999999999999</v>
      </c>
      <c r="BQ1224" s="157">
        <f>IF('1b-NaturalGas'!$AB$91="no","not applicable (based on previous answers)",ROUND(BL1224,4))</f>
        <v>0.21299999999999999</v>
      </c>
    </row>
    <row r="1225" spans="30:69" x14ac:dyDescent="0.25">
      <c r="AD1225" s="157">
        <f t="shared" si="49"/>
        <v>0.21500000000000016</v>
      </c>
      <c r="AE1225" s="157">
        <f>IF('1a-Electricity'!$AB$77="no","",ROUND(AD1225,4))</f>
        <v>0.215</v>
      </c>
      <c r="AF1225" s="157">
        <f>IF('1a-Electricity'!$AB$78="no","",ROUND(AD1225,4))</f>
        <v>0.215</v>
      </c>
      <c r="AG1225" s="157">
        <f>IF('1a-Electricity'!$AB$79="no","",ROUND(AD1225,4))</f>
        <v>0.215</v>
      </c>
      <c r="BL1225" s="157">
        <f t="shared" si="50"/>
        <v>0.21400000000000016</v>
      </c>
      <c r="BM1225" s="157">
        <f>IF('1b-NaturalGas'!$AB$87="no","",ROUND(BL1225,4))</f>
        <v>0.214</v>
      </c>
      <c r="BN1225" s="157">
        <f>IF('1b-NaturalGas'!$AB$88="no","",ROUND(BL1225,4))</f>
        <v>0.214</v>
      </c>
      <c r="BO1225" s="157">
        <f>IF('1b-NaturalGas'!$AB$89="no","",ROUND(BL1225,4))</f>
        <v>0.214</v>
      </c>
      <c r="BP1225" s="157">
        <f>IF('1b-NaturalGas'!$AB$90="no","not applicable (based on previous answers)",ROUND(BL1225,4))</f>
        <v>0.214</v>
      </c>
      <c r="BQ1225" s="157">
        <f>IF('1b-NaturalGas'!$AB$91="no","not applicable (based on previous answers)",ROUND(BL1225,4))</f>
        <v>0.214</v>
      </c>
    </row>
    <row r="1226" spans="30:69" x14ac:dyDescent="0.25">
      <c r="AD1226" s="157">
        <f t="shared" si="49"/>
        <v>0.21600000000000016</v>
      </c>
      <c r="AE1226" s="157">
        <f>IF('1a-Electricity'!$AB$77="no","",ROUND(AD1226,4))</f>
        <v>0.216</v>
      </c>
      <c r="AF1226" s="157">
        <f>IF('1a-Electricity'!$AB$78="no","",ROUND(AD1226,4))</f>
        <v>0.216</v>
      </c>
      <c r="AG1226" s="157">
        <f>IF('1a-Electricity'!$AB$79="no","",ROUND(AD1226,4))</f>
        <v>0.216</v>
      </c>
      <c r="BL1226" s="157">
        <f t="shared" si="50"/>
        <v>0.21500000000000016</v>
      </c>
      <c r="BM1226" s="157">
        <f>IF('1b-NaturalGas'!$AB$87="no","",ROUND(BL1226,4))</f>
        <v>0.215</v>
      </c>
      <c r="BN1226" s="157">
        <f>IF('1b-NaturalGas'!$AB$88="no","",ROUND(BL1226,4))</f>
        <v>0.215</v>
      </c>
      <c r="BO1226" s="157">
        <f>IF('1b-NaturalGas'!$AB$89="no","",ROUND(BL1226,4))</f>
        <v>0.215</v>
      </c>
      <c r="BP1226" s="157">
        <f>IF('1b-NaturalGas'!$AB$90="no","not applicable (based on previous answers)",ROUND(BL1226,4))</f>
        <v>0.215</v>
      </c>
      <c r="BQ1226" s="157">
        <f>IF('1b-NaturalGas'!$AB$91="no","not applicable (based on previous answers)",ROUND(BL1226,4))</f>
        <v>0.215</v>
      </c>
    </row>
    <row r="1227" spans="30:69" x14ac:dyDescent="0.25">
      <c r="AD1227" s="157">
        <f t="shared" si="49"/>
        <v>0.21700000000000016</v>
      </c>
      <c r="AE1227" s="157">
        <f>IF('1a-Electricity'!$AB$77="no","",ROUND(AD1227,4))</f>
        <v>0.217</v>
      </c>
      <c r="AF1227" s="157">
        <f>IF('1a-Electricity'!$AB$78="no","",ROUND(AD1227,4))</f>
        <v>0.217</v>
      </c>
      <c r="AG1227" s="157">
        <f>IF('1a-Electricity'!$AB$79="no","",ROUND(AD1227,4))</f>
        <v>0.217</v>
      </c>
      <c r="BL1227" s="157">
        <f t="shared" si="50"/>
        <v>0.21600000000000016</v>
      </c>
      <c r="BM1227" s="157">
        <f>IF('1b-NaturalGas'!$AB$87="no","",ROUND(BL1227,4))</f>
        <v>0.216</v>
      </c>
      <c r="BN1227" s="157">
        <f>IF('1b-NaturalGas'!$AB$88="no","",ROUND(BL1227,4))</f>
        <v>0.216</v>
      </c>
      <c r="BO1227" s="157">
        <f>IF('1b-NaturalGas'!$AB$89="no","",ROUND(BL1227,4))</f>
        <v>0.216</v>
      </c>
      <c r="BP1227" s="157">
        <f>IF('1b-NaturalGas'!$AB$90="no","not applicable (based on previous answers)",ROUND(BL1227,4))</f>
        <v>0.216</v>
      </c>
      <c r="BQ1227" s="157">
        <f>IF('1b-NaturalGas'!$AB$91="no","not applicable (based on previous answers)",ROUND(BL1227,4))</f>
        <v>0.216</v>
      </c>
    </row>
    <row r="1228" spans="30:69" x14ac:dyDescent="0.25">
      <c r="AD1228" s="157">
        <f t="shared" si="49"/>
        <v>0.21800000000000017</v>
      </c>
      <c r="AE1228" s="157">
        <f>IF('1a-Electricity'!$AB$77="no","",ROUND(AD1228,4))</f>
        <v>0.218</v>
      </c>
      <c r="AF1228" s="157">
        <f>IF('1a-Electricity'!$AB$78="no","",ROUND(AD1228,4))</f>
        <v>0.218</v>
      </c>
      <c r="AG1228" s="157">
        <f>IF('1a-Electricity'!$AB$79="no","",ROUND(AD1228,4))</f>
        <v>0.218</v>
      </c>
      <c r="BL1228" s="157">
        <f t="shared" si="50"/>
        <v>0.21700000000000016</v>
      </c>
      <c r="BM1228" s="157">
        <f>IF('1b-NaturalGas'!$AB$87="no","",ROUND(BL1228,4))</f>
        <v>0.217</v>
      </c>
      <c r="BN1228" s="157">
        <f>IF('1b-NaturalGas'!$AB$88="no","",ROUND(BL1228,4))</f>
        <v>0.217</v>
      </c>
      <c r="BO1228" s="157">
        <f>IF('1b-NaturalGas'!$AB$89="no","",ROUND(BL1228,4))</f>
        <v>0.217</v>
      </c>
      <c r="BP1228" s="157">
        <f>IF('1b-NaturalGas'!$AB$90="no","not applicable (based on previous answers)",ROUND(BL1228,4))</f>
        <v>0.217</v>
      </c>
      <c r="BQ1228" s="157">
        <f>IF('1b-NaturalGas'!$AB$91="no","not applicable (based on previous answers)",ROUND(BL1228,4))</f>
        <v>0.217</v>
      </c>
    </row>
    <row r="1229" spans="30:69" x14ac:dyDescent="0.25">
      <c r="AD1229" s="157">
        <f t="shared" si="49"/>
        <v>0.21900000000000017</v>
      </c>
      <c r="AE1229" s="157">
        <f>IF('1a-Electricity'!$AB$77="no","",ROUND(AD1229,4))</f>
        <v>0.219</v>
      </c>
      <c r="AF1229" s="157">
        <f>IF('1a-Electricity'!$AB$78="no","",ROUND(AD1229,4))</f>
        <v>0.219</v>
      </c>
      <c r="AG1229" s="157">
        <f>IF('1a-Electricity'!$AB$79="no","",ROUND(AD1229,4))</f>
        <v>0.219</v>
      </c>
      <c r="BL1229" s="157">
        <f t="shared" si="50"/>
        <v>0.21800000000000017</v>
      </c>
      <c r="BM1229" s="157">
        <f>IF('1b-NaturalGas'!$AB$87="no","",ROUND(BL1229,4))</f>
        <v>0.218</v>
      </c>
      <c r="BN1229" s="157">
        <f>IF('1b-NaturalGas'!$AB$88="no","",ROUND(BL1229,4))</f>
        <v>0.218</v>
      </c>
      <c r="BO1229" s="157">
        <f>IF('1b-NaturalGas'!$AB$89="no","",ROUND(BL1229,4))</f>
        <v>0.218</v>
      </c>
      <c r="BP1229" s="157">
        <f>IF('1b-NaturalGas'!$AB$90="no","not applicable (based on previous answers)",ROUND(BL1229,4))</f>
        <v>0.218</v>
      </c>
      <c r="BQ1229" s="157">
        <f>IF('1b-NaturalGas'!$AB$91="no","not applicable (based on previous answers)",ROUND(BL1229,4))</f>
        <v>0.218</v>
      </c>
    </row>
    <row r="1230" spans="30:69" x14ac:dyDescent="0.25">
      <c r="AD1230" s="157">
        <f t="shared" si="49"/>
        <v>0.22000000000000017</v>
      </c>
      <c r="AE1230" s="157">
        <f>IF('1a-Electricity'!$AB$77="no","",ROUND(AD1230,4))</f>
        <v>0.22</v>
      </c>
      <c r="AF1230" s="157">
        <f>IF('1a-Electricity'!$AB$78="no","",ROUND(AD1230,4))</f>
        <v>0.22</v>
      </c>
      <c r="AG1230" s="157">
        <f>IF('1a-Electricity'!$AB$79="no","",ROUND(AD1230,4))</f>
        <v>0.22</v>
      </c>
      <c r="BL1230" s="157">
        <f t="shared" si="50"/>
        <v>0.21900000000000017</v>
      </c>
      <c r="BM1230" s="157">
        <f>IF('1b-NaturalGas'!$AB$87="no","",ROUND(BL1230,4))</f>
        <v>0.219</v>
      </c>
      <c r="BN1230" s="157">
        <f>IF('1b-NaturalGas'!$AB$88="no","",ROUND(BL1230,4))</f>
        <v>0.219</v>
      </c>
      <c r="BO1230" s="157">
        <f>IF('1b-NaturalGas'!$AB$89="no","",ROUND(BL1230,4))</f>
        <v>0.219</v>
      </c>
      <c r="BP1230" s="157">
        <f>IF('1b-NaturalGas'!$AB$90="no","not applicable (based on previous answers)",ROUND(BL1230,4))</f>
        <v>0.219</v>
      </c>
      <c r="BQ1230" s="157">
        <f>IF('1b-NaturalGas'!$AB$91="no","not applicable (based on previous answers)",ROUND(BL1230,4))</f>
        <v>0.219</v>
      </c>
    </row>
    <row r="1231" spans="30:69" x14ac:dyDescent="0.25">
      <c r="AD1231" s="157">
        <f t="shared" si="49"/>
        <v>0.22100000000000017</v>
      </c>
      <c r="AE1231" s="157">
        <f>IF('1a-Electricity'!$AB$77="no","",ROUND(AD1231,4))</f>
        <v>0.221</v>
      </c>
      <c r="AF1231" s="157">
        <f>IF('1a-Electricity'!$AB$78="no","",ROUND(AD1231,4))</f>
        <v>0.221</v>
      </c>
      <c r="AG1231" s="157">
        <f>IF('1a-Electricity'!$AB$79="no","",ROUND(AD1231,4))</f>
        <v>0.221</v>
      </c>
      <c r="BL1231" s="157">
        <f t="shared" si="50"/>
        <v>0.22000000000000017</v>
      </c>
      <c r="BM1231" s="157">
        <f>IF('1b-NaturalGas'!$AB$87="no","",ROUND(BL1231,4))</f>
        <v>0.22</v>
      </c>
      <c r="BN1231" s="157">
        <f>IF('1b-NaturalGas'!$AB$88="no","",ROUND(BL1231,4))</f>
        <v>0.22</v>
      </c>
      <c r="BO1231" s="157">
        <f>IF('1b-NaturalGas'!$AB$89="no","",ROUND(BL1231,4))</f>
        <v>0.22</v>
      </c>
      <c r="BP1231" s="157">
        <f>IF('1b-NaturalGas'!$AB$90="no","not applicable (based on previous answers)",ROUND(BL1231,4))</f>
        <v>0.22</v>
      </c>
      <c r="BQ1231" s="157">
        <f>IF('1b-NaturalGas'!$AB$91="no","not applicable (based on previous answers)",ROUND(BL1231,4))</f>
        <v>0.22</v>
      </c>
    </row>
    <row r="1232" spans="30:69" x14ac:dyDescent="0.25">
      <c r="AD1232" s="157">
        <f t="shared" si="49"/>
        <v>0.22200000000000017</v>
      </c>
      <c r="AE1232" s="157">
        <f>IF('1a-Electricity'!$AB$77="no","",ROUND(AD1232,4))</f>
        <v>0.222</v>
      </c>
      <c r="AF1232" s="157">
        <f>IF('1a-Electricity'!$AB$78="no","",ROUND(AD1232,4))</f>
        <v>0.222</v>
      </c>
      <c r="AG1232" s="157">
        <f>IF('1a-Electricity'!$AB$79="no","",ROUND(AD1232,4))</f>
        <v>0.222</v>
      </c>
      <c r="BL1232" s="157">
        <f t="shared" si="50"/>
        <v>0.22100000000000017</v>
      </c>
      <c r="BM1232" s="157">
        <f>IF('1b-NaturalGas'!$AB$87="no","",ROUND(BL1232,4))</f>
        <v>0.221</v>
      </c>
      <c r="BN1232" s="157">
        <f>IF('1b-NaturalGas'!$AB$88="no","",ROUND(BL1232,4))</f>
        <v>0.221</v>
      </c>
      <c r="BO1232" s="157">
        <f>IF('1b-NaturalGas'!$AB$89="no","",ROUND(BL1232,4))</f>
        <v>0.221</v>
      </c>
      <c r="BP1232" s="157">
        <f>IF('1b-NaturalGas'!$AB$90="no","not applicable (based on previous answers)",ROUND(BL1232,4))</f>
        <v>0.221</v>
      </c>
      <c r="BQ1232" s="157">
        <f>IF('1b-NaturalGas'!$AB$91="no","not applicable (based on previous answers)",ROUND(BL1232,4))</f>
        <v>0.221</v>
      </c>
    </row>
    <row r="1233" spans="30:69" x14ac:dyDescent="0.25">
      <c r="AD1233" s="157">
        <f t="shared" si="49"/>
        <v>0.22300000000000017</v>
      </c>
      <c r="AE1233" s="157">
        <f>IF('1a-Electricity'!$AB$77="no","",ROUND(AD1233,4))</f>
        <v>0.223</v>
      </c>
      <c r="AF1233" s="157">
        <f>IF('1a-Electricity'!$AB$78="no","",ROUND(AD1233,4))</f>
        <v>0.223</v>
      </c>
      <c r="AG1233" s="157">
        <f>IF('1a-Electricity'!$AB$79="no","",ROUND(AD1233,4))</f>
        <v>0.223</v>
      </c>
      <c r="BL1233" s="157">
        <f t="shared" si="50"/>
        <v>0.22200000000000017</v>
      </c>
      <c r="BM1233" s="157">
        <f>IF('1b-NaturalGas'!$AB$87="no","",ROUND(BL1233,4))</f>
        <v>0.222</v>
      </c>
      <c r="BN1233" s="157">
        <f>IF('1b-NaturalGas'!$AB$88="no","",ROUND(BL1233,4))</f>
        <v>0.222</v>
      </c>
      <c r="BO1233" s="157">
        <f>IF('1b-NaturalGas'!$AB$89="no","",ROUND(BL1233,4))</f>
        <v>0.222</v>
      </c>
      <c r="BP1233" s="157">
        <f>IF('1b-NaturalGas'!$AB$90="no","not applicable (based on previous answers)",ROUND(BL1233,4))</f>
        <v>0.222</v>
      </c>
      <c r="BQ1233" s="157">
        <f>IF('1b-NaturalGas'!$AB$91="no","not applicable (based on previous answers)",ROUND(BL1233,4))</f>
        <v>0.222</v>
      </c>
    </row>
    <row r="1234" spans="30:69" x14ac:dyDescent="0.25">
      <c r="AD1234" s="157">
        <f t="shared" si="49"/>
        <v>0.22400000000000017</v>
      </c>
      <c r="AE1234" s="157">
        <f>IF('1a-Electricity'!$AB$77="no","",ROUND(AD1234,4))</f>
        <v>0.224</v>
      </c>
      <c r="AF1234" s="157">
        <f>IF('1a-Electricity'!$AB$78="no","",ROUND(AD1234,4))</f>
        <v>0.224</v>
      </c>
      <c r="AG1234" s="157">
        <f>IF('1a-Electricity'!$AB$79="no","",ROUND(AD1234,4))</f>
        <v>0.224</v>
      </c>
      <c r="BL1234" s="157">
        <f t="shared" si="50"/>
        <v>0.22300000000000017</v>
      </c>
      <c r="BM1234" s="157">
        <f>IF('1b-NaturalGas'!$AB$87="no","",ROUND(BL1234,4))</f>
        <v>0.223</v>
      </c>
      <c r="BN1234" s="157">
        <f>IF('1b-NaturalGas'!$AB$88="no","",ROUND(BL1234,4))</f>
        <v>0.223</v>
      </c>
      <c r="BO1234" s="157">
        <f>IF('1b-NaturalGas'!$AB$89="no","",ROUND(BL1234,4))</f>
        <v>0.223</v>
      </c>
      <c r="BP1234" s="157">
        <f>IF('1b-NaturalGas'!$AB$90="no","not applicable (based on previous answers)",ROUND(BL1234,4))</f>
        <v>0.223</v>
      </c>
      <c r="BQ1234" s="157">
        <f>IF('1b-NaturalGas'!$AB$91="no","not applicable (based on previous answers)",ROUND(BL1234,4))</f>
        <v>0.223</v>
      </c>
    </row>
    <row r="1235" spans="30:69" x14ac:dyDescent="0.25">
      <c r="AD1235" s="157">
        <f t="shared" si="49"/>
        <v>0.22500000000000017</v>
      </c>
      <c r="AE1235" s="157">
        <f>IF('1a-Electricity'!$AB$77="no","",ROUND(AD1235,4))</f>
        <v>0.22500000000000001</v>
      </c>
      <c r="AF1235" s="157">
        <f>IF('1a-Electricity'!$AB$78="no","",ROUND(AD1235,4))</f>
        <v>0.22500000000000001</v>
      </c>
      <c r="AG1235" s="157">
        <f>IF('1a-Electricity'!$AB$79="no","",ROUND(AD1235,4))</f>
        <v>0.22500000000000001</v>
      </c>
      <c r="BL1235" s="157">
        <f t="shared" si="50"/>
        <v>0.22400000000000017</v>
      </c>
      <c r="BM1235" s="157">
        <f>IF('1b-NaturalGas'!$AB$87="no","",ROUND(BL1235,4))</f>
        <v>0.224</v>
      </c>
      <c r="BN1235" s="157">
        <f>IF('1b-NaturalGas'!$AB$88="no","",ROUND(BL1235,4))</f>
        <v>0.224</v>
      </c>
      <c r="BO1235" s="157">
        <f>IF('1b-NaturalGas'!$AB$89="no","",ROUND(BL1235,4))</f>
        <v>0.224</v>
      </c>
      <c r="BP1235" s="157">
        <f>IF('1b-NaturalGas'!$AB$90="no","not applicable (based on previous answers)",ROUND(BL1235,4))</f>
        <v>0.224</v>
      </c>
      <c r="BQ1235" s="157">
        <f>IF('1b-NaturalGas'!$AB$91="no","not applicable (based on previous answers)",ROUND(BL1235,4))</f>
        <v>0.224</v>
      </c>
    </row>
    <row r="1236" spans="30:69" x14ac:dyDescent="0.25">
      <c r="AD1236" s="157">
        <f t="shared" si="49"/>
        <v>0.22600000000000017</v>
      </c>
      <c r="AE1236" s="157">
        <f>IF('1a-Electricity'!$AB$77="no","",ROUND(AD1236,4))</f>
        <v>0.22600000000000001</v>
      </c>
      <c r="AF1236" s="157">
        <f>IF('1a-Electricity'!$AB$78="no","",ROUND(AD1236,4))</f>
        <v>0.22600000000000001</v>
      </c>
      <c r="AG1236" s="157">
        <f>IF('1a-Electricity'!$AB$79="no","",ROUND(AD1236,4))</f>
        <v>0.22600000000000001</v>
      </c>
      <c r="BL1236" s="157">
        <f t="shared" si="50"/>
        <v>0.22500000000000017</v>
      </c>
      <c r="BM1236" s="157">
        <f>IF('1b-NaturalGas'!$AB$87="no","",ROUND(BL1236,4))</f>
        <v>0.22500000000000001</v>
      </c>
      <c r="BN1236" s="157">
        <f>IF('1b-NaturalGas'!$AB$88="no","",ROUND(BL1236,4))</f>
        <v>0.22500000000000001</v>
      </c>
      <c r="BO1236" s="157">
        <f>IF('1b-NaturalGas'!$AB$89="no","",ROUND(BL1236,4))</f>
        <v>0.22500000000000001</v>
      </c>
      <c r="BP1236" s="157">
        <f>IF('1b-NaturalGas'!$AB$90="no","not applicable (based on previous answers)",ROUND(BL1236,4))</f>
        <v>0.22500000000000001</v>
      </c>
      <c r="BQ1236" s="157">
        <f>IF('1b-NaturalGas'!$AB$91="no","not applicable (based on previous answers)",ROUND(BL1236,4))</f>
        <v>0.22500000000000001</v>
      </c>
    </row>
    <row r="1237" spans="30:69" x14ac:dyDescent="0.25">
      <c r="AD1237" s="157">
        <f t="shared" si="49"/>
        <v>0.22700000000000017</v>
      </c>
      <c r="AE1237" s="157">
        <f>IF('1a-Electricity'!$AB$77="no","",ROUND(AD1237,4))</f>
        <v>0.22700000000000001</v>
      </c>
      <c r="AF1237" s="157">
        <f>IF('1a-Electricity'!$AB$78="no","",ROUND(AD1237,4))</f>
        <v>0.22700000000000001</v>
      </c>
      <c r="AG1237" s="157">
        <f>IF('1a-Electricity'!$AB$79="no","",ROUND(AD1237,4))</f>
        <v>0.22700000000000001</v>
      </c>
      <c r="BL1237" s="157">
        <f t="shared" si="50"/>
        <v>0.22600000000000017</v>
      </c>
      <c r="BM1237" s="157">
        <f>IF('1b-NaturalGas'!$AB$87="no","",ROUND(BL1237,4))</f>
        <v>0.22600000000000001</v>
      </c>
      <c r="BN1237" s="157">
        <f>IF('1b-NaturalGas'!$AB$88="no","",ROUND(BL1237,4))</f>
        <v>0.22600000000000001</v>
      </c>
      <c r="BO1237" s="157">
        <f>IF('1b-NaturalGas'!$AB$89="no","",ROUND(BL1237,4))</f>
        <v>0.22600000000000001</v>
      </c>
      <c r="BP1237" s="157">
        <f>IF('1b-NaturalGas'!$AB$90="no","not applicable (based on previous answers)",ROUND(BL1237,4))</f>
        <v>0.22600000000000001</v>
      </c>
      <c r="BQ1237" s="157">
        <f>IF('1b-NaturalGas'!$AB$91="no","not applicable (based on previous answers)",ROUND(BL1237,4))</f>
        <v>0.22600000000000001</v>
      </c>
    </row>
    <row r="1238" spans="30:69" x14ac:dyDescent="0.25">
      <c r="AD1238" s="157">
        <f t="shared" si="49"/>
        <v>0.22800000000000017</v>
      </c>
      <c r="AE1238" s="157">
        <f>IF('1a-Electricity'!$AB$77="no","",ROUND(AD1238,4))</f>
        <v>0.22800000000000001</v>
      </c>
      <c r="AF1238" s="157">
        <f>IF('1a-Electricity'!$AB$78="no","",ROUND(AD1238,4))</f>
        <v>0.22800000000000001</v>
      </c>
      <c r="AG1238" s="157">
        <f>IF('1a-Electricity'!$AB$79="no","",ROUND(AD1238,4))</f>
        <v>0.22800000000000001</v>
      </c>
      <c r="BL1238" s="157">
        <f t="shared" si="50"/>
        <v>0.22700000000000017</v>
      </c>
      <c r="BM1238" s="157">
        <f>IF('1b-NaturalGas'!$AB$87="no","",ROUND(BL1238,4))</f>
        <v>0.22700000000000001</v>
      </c>
      <c r="BN1238" s="157">
        <f>IF('1b-NaturalGas'!$AB$88="no","",ROUND(BL1238,4))</f>
        <v>0.22700000000000001</v>
      </c>
      <c r="BO1238" s="157">
        <f>IF('1b-NaturalGas'!$AB$89="no","",ROUND(BL1238,4))</f>
        <v>0.22700000000000001</v>
      </c>
      <c r="BP1238" s="157">
        <f>IF('1b-NaturalGas'!$AB$90="no","not applicable (based on previous answers)",ROUND(BL1238,4))</f>
        <v>0.22700000000000001</v>
      </c>
      <c r="BQ1238" s="157">
        <f>IF('1b-NaturalGas'!$AB$91="no","not applicable (based on previous answers)",ROUND(BL1238,4))</f>
        <v>0.22700000000000001</v>
      </c>
    </row>
    <row r="1239" spans="30:69" x14ac:dyDescent="0.25">
      <c r="AD1239" s="157">
        <f t="shared" si="49"/>
        <v>0.22900000000000018</v>
      </c>
      <c r="AE1239" s="157">
        <f>IF('1a-Electricity'!$AB$77="no","",ROUND(AD1239,4))</f>
        <v>0.22900000000000001</v>
      </c>
      <c r="AF1239" s="157">
        <f>IF('1a-Electricity'!$AB$78="no","",ROUND(AD1239,4))</f>
        <v>0.22900000000000001</v>
      </c>
      <c r="AG1239" s="157">
        <f>IF('1a-Electricity'!$AB$79="no","",ROUND(AD1239,4))</f>
        <v>0.22900000000000001</v>
      </c>
      <c r="BL1239" s="157">
        <f t="shared" si="50"/>
        <v>0.22800000000000017</v>
      </c>
      <c r="BM1239" s="157">
        <f>IF('1b-NaturalGas'!$AB$87="no","",ROUND(BL1239,4))</f>
        <v>0.22800000000000001</v>
      </c>
      <c r="BN1239" s="157">
        <f>IF('1b-NaturalGas'!$AB$88="no","",ROUND(BL1239,4))</f>
        <v>0.22800000000000001</v>
      </c>
      <c r="BO1239" s="157">
        <f>IF('1b-NaturalGas'!$AB$89="no","",ROUND(BL1239,4))</f>
        <v>0.22800000000000001</v>
      </c>
      <c r="BP1239" s="157">
        <f>IF('1b-NaturalGas'!$AB$90="no","not applicable (based on previous answers)",ROUND(BL1239,4))</f>
        <v>0.22800000000000001</v>
      </c>
      <c r="BQ1239" s="157">
        <f>IF('1b-NaturalGas'!$AB$91="no","not applicable (based on previous answers)",ROUND(BL1239,4))</f>
        <v>0.22800000000000001</v>
      </c>
    </row>
    <row r="1240" spans="30:69" x14ac:dyDescent="0.25">
      <c r="AD1240" s="157">
        <f t="shared" si="49"/>
        <v>0.23000000000000018</v>
      </c>
      <c r="AE1240" s="157">
        <f>IF('1a-Electricity'!$AB$77="no","",ROUND(AD1240,4))</f>
        <v>0.23</v>
      </c>
      <c r="AF1240" s="157">
        <f>IF('1a-Electricity'!$AB$78="no","",ROUND(AD1240,4))</f>
        <v>0.23</v>
      </c>
      <c r="AG1240" s="157">
        <f>IF('1a-Electricity'!$AB$79="no","",ROUND(AD1240,4))</f>
        <v>0.23</v>
      </c>
      <c r="BL1240" s="157">
        <f t="shared" si="50"/>
        <v>0.22900000000000018</v>
      </c>
      <c r="BM1240" s="157">
        <f>IF('1b-NaturalGas'!$AB$87="no","",ROUND(BL1240,4))</f>
        <v>0.22900000000000001</v>
      </c>
      <c r="BN1240" s="157">
        <f>IF('1b-NaturalGas'!$AB$88="no","",ROUND(BL1240,4))</f>
        <v>0.22900000000000001</v>
      </c>
      <c r="BO1240" s="157">
        <f>IF('1b-NaturalGas'!$AB$89="no","",ROUND(BL1240,4))</f>
        <v>0.22900000000000001</v>
      </c>
      <c r="BP1240" s="157">
        <f>IF('1b-NaturalGas'!$AB$90="no","not applicable (based on previous answers)",ROUND(BL1240,4))</f>
        <v>0.22900000000000001</v>
      </c>
      <c r="BQ1240" s="157">
        <f>IF('1b-NaturalGas'!$AB$91="no","not applicable (based on previous answers)",ROUND(BL1240,4))</f>
        <v>0.22900000000000001</v>
      </c>
    </row>
    <row r="1241" spans="30:69" x14ac:dyDescent="0.25">
      <c r="AD1241" s="157">
        <f t="shared" si="49"/>
        <v>0.23100000000000018</v>
      </c>
      <c r="AE1241" s="157">
        <f>IF('1a-Electricity'!$AB$77="no","",ROUND(AD1241,4))</f>
        <v>0.23100000000000001</v>
      </c>
      <c r="AF1241" s="157">
        <f>IF('1a-Electricity'!$AB$78="no","",ROUND(AD1241,4))</f>
        <v>0.23100000000000001</v>
      </c>
      <c r="AG1241" s="157">
        <f>IF('1a-Electricity'!$AB$79="no","",ROUND(AD1241,4))</f>
        <v>0.23100000000000001</v>
      </c>
      <c r="BL1241" s="157">
        <f t="shared" si="50"/>
        <v>0.23000000000000018</v>
      </c>
      <c r="BM1241" s="157">
        <f>IF('1b-NaturalGas'!$AB$87="no","",ROUND(BL1241,4))</f>
        <v>0.23</v>
      </c>
      <c r="BN1241" s="157">
        <f>IF('1b-NaturalGas'!$AB$88="no","",ROUND(BL1241,4))</f>
        <v>0.23</v>
      </c>
      <c r="BO1241" s="157">
        <f>IF('1b-NaturalGas'!$AB$89="no","",ROUND(BL1241,4))</f>
        <v>0.23</v>
      </c>
      <c r="BP1241" s="157">
        <f>IF('1b-NaturalGas'!$AB$90="no","not applicable (based on previous answers)",ROUND(BL1241,4))</f>
        <v>0.23</v>
      </c>
      <c r="BQ1241" s="157">
        <f>IF('1b-NaturalGas'!$AB$91="no","not applicable (based on previous answers)",ROUND(BL1241,4))</f>
        <v>0.23</v>
      </c>
    </row>
    <row r="1242" spans="30:69" x14ac:dyDescent="0.25">
      <c r="AD1242" s="157">
        <f t="shared" si="49"/>
        <v>0.23200000000000018</v>
      </c>
      <c r="AE1242" s="157">
        <f>IF('1a-Electricity'!$AB$77="no","",ROUND(AD1242,4))</f>
        <v>0.23200000000000001</v>
      </c>
      <c r="AF1242" s="157">
        <f>IF('1a-Electricity'!$AB$78="no","",ROUND(AD1242,4))</f>
        <v>0.23200000000000001</v>
      </c>
      <c r="AG1242" s="157">
        <f>IF('1a-Electricity'!$AB$79="no","",ROUND(AD1242,4))</f>
        <v>0.23200000000000001</v>
      </c>
      <c r="BL1242" s="157">
        <f t="shared" si="50"/>
        <v>0.23100000000000018</v>
      </c>
      <c r="BM1242" s="157">
        <f>IF('1b-NaturalGas'!$AB$87="no","",ROUND(BL1242,4))</f>
        <v>0.23100000000000001</v>
      </c>
      <c r="BN1242" s="157">
        <f>IF('1b-NaturalGas'!$AB$88="no","",ROUND(BL1242,4))</f>
        <v>0.23100000000000001</v>
      </c>
      <c r="BO1242" s="157">
        <f>IF('1b-NaturalGas'!$AB$89="no","",ROUND(BL1242,4))</f>
        <v>0.23100000000000001</v>
      </c>
      <c r="BP1242" s="157">
        <f>IF('1b-NaturalGas'!$AB$90="no","not applicable (based on previous answers)",ROUND(BL1242,4))</f>
        <v>0.23100000000000001</v>
      </c>
      <c r="BQ1242" s="157">
        <f>IF('1b-NaturalGas'!$AB$91="no","not applicable (based on previous answers)",ROUND(BL1242,4))</f>
        <v>0.23100000000000001</v>
      </c>
    </row>
    <row r="1243" spans="30:69" x14ac:dyDescent="0.25">
      <c r="AD1243" s="157">
        <f t="shared" si="49"/>
        <v>0.23300000000000018</v>
      </c>
      <c r="AE1243" s="157">
        <f>IF('1a-Electricity'!$AB$77="no","",ROUND(AD1243,4))</f>
        <v>0.23300000000000001</v>
      </c>
      <c r="AF1243" s="157">
        <f>IF('1a-Electricity'!$AB$78="no","",ROUND(AD1243,4))</f>
        <v>0.23300000000000001</v>
      </c>
      <c r="AG1243" s="157">
        <f>IF('1a-Electricity'!$AB$79="no","",ROUND(AD1243,4))</f>
        <v>0.23300000000000001</v>
      </c>
      <c r="BL1243" s="157">
        <f t="shared" si="50"/>
        <v>0.23200000000000018</v>
      </c>
      <c r="BM1243" s="157">
        <f>IF('1b-NaturalGas'!$AB$87="no","",ROUND(BL1243,4))</f>
        <v>0.23200000000000001</v>
      </c>
      <c r="BN1243" s="157">
        <f>IF('1b-NaturalGas'!$AB$88="no","",ROUND(BL1243,4))</f>
        <v>0.23200000000000001</v>
      </c>
      <c r="BO1243" s="157">
        <f>IF('1b-NaturalGas'!$AB$89="no","",ROUND(BL1243,4))</f>
        <v>0.23200000000000001</v>
      </c>
      <c r="BP1243" s="157">
        <f>IF('1b-NaturalGas'!$AB$90="no","not applicable (based on previous answers)",ROUND(BL1243,4))</f>
        <v>0.23200000000000001</v>
      </c>
      <c r="BQ1243" s="157">
        <f>IF('1b-NaturalGas'!$AB$91="no","not applicable (based on previous answers)",ROUND(BL1243,4))</f>
        <v>0.23200000000000001</v>
      </c>
    </row>
    <row r="1244" spans="30:69" x14ac:dyDescent="0.25">
      <c r="AD1244" s="157">
        <f t="shared" si="49"/>
        <v>0.23400000000000018</v>
      </c>
      <c r="AE1244" s="157">
        <f>IF('1a-Electricity'!$AB$77="no","",ROUND(AD1244,4))</f>
        <v>0.23400000000000001</v>
      </c>
      <c r="AF1244" s="157">
        <f>IF('1a-Electricity'!$AB$78="no","",ROUND(AD1244,4))</f>
        <v>0.23400000000000001</v>
      </c>
      <c r="AG1244" s="157">
        <f>IF('1a-Electricity'!$AB$79="no","",ROUND(AD1244,4))</f>
        <v>0.23400000000000001</v>
      </c>
      <c r="BL1244" s="157">
        <f t="shared" si="50"/>
        <v>0.23300000000000018</v>
      </c>
      <c r="BM1244" s="157">
        <f>IF('1b-NaturalGas'!$AB$87="no","",ROUND(BL1244,4))</f>
        <v>0.23300000000000001</v>
      </c>
      <c r="BN1244" s="157">
        <f>IF('1b-NaturalGas'!$AB$88="no","",ROUND(BL1244,4))</f>
        <v>0.23300000000000001</v>
      </c>
      <c r="BO1244" s="157">
        <f>IF('1b-NaturalGas'!$AB$89="no","",ROUND(BL1244,4))</f>
        <v>0.23300000000000001</v>
      </c>
      <c r="BP1244" s="157">
        <f>IF('1b-NaturalGas'!$AB$90="no","not applicable (based on previous answers)",ROUND(BL1244,4))</f>
        <v>0.23300000000000001</v>
      </c>
      <c r="BQ1244" s="157">
        <f>IF('1b-NaturalGas'!$AB$91="no","not applicable (based on previous answers)",ROUND(BL1244,4))</f>
        <v>0.23300000000000001</v>
      </c>
    </row>
    <row r="1245" spans="30:69" x14ac:dyDescent="0.25">
      <c r="AD1245" s="157">
        <f t="shared" si="49"/>
        <v>0.23500000000000018</v>
      </c>
      <c r="AE1245" s="157">
        <f>IF('1a-Electricity'!$AB$77="no","",ROUND(AD1245,4))</f>
        <v>0.23499999999999999</v>
      </c>
      <c r="AF1245" s="157">
        <f>IF('1a-Electricity'!$AB$78="no","",ROUND(AD1245,4))</f>
        <v>0.23499999999999999</v>
      </c>
      <c r="AG1245" s="157">
        <f>IF('1a-Electricity'!$AB$79="no","",ROUND(AD1245,4))</f>
        <v>0.23499999999999999</v>
      </c>
      <c r="BL1245" s="157">
        <f t="shared" si="50"/>
        <v>0.23400000000000018</v>
      </c>
      <c r="BM1245" s="157">
        <f>IF('1b-NaturalGas'!$AB$87="no","",ROUND(BL1245,4))</f>
        <v>0.23400000000000001</v>
      </c>
      <c r="BN1245" s="157">
        <f>IF('1b-NaturalGas'!$AB$88="no","",ROUND(BL1245,4))</f>
        <v>0.23400000000000001</v>
      </c>
      <c r="BO1245" s="157">
        <f>IF('1b-NaturalGas'!$AB$89="no","",ROUND(BL1245,4))</f>
        <v>0.23400000000000001</v>
      </c>
      <c r="BP1245" s="157">
        <f>IF('1b-NaturalGas'!$AB$90="no","not applicable (based on previous answers)",ROUND(BL1245,4))</f>
        <v>0.23400000000000001</v>
      </c>
      <c r="BQ1245" s="157">
        <f>IF('1b-NaturalGas'!$AB$91="no","not applicable (based on previous answers)",ROUND(BL1245,4))</f>
        <v>0.23400000000000001</v>
      </c>
    </row>
    <row r="1246" spans="30:69" x14ac:dyDescent="0.25">
      <c r="AD1246" s="157">
        <f t="shared" si="49"/>
        <v>0.23600000000000018</v>
      </c>
      <c r="AE1246" s="157">
        <f>IF('1a-Electricity'!$AB$77="no","",ROUND(AD1246,4))</f>
        <v>0.23599999999999999</v>
      </c>
      <c r="AF1246" s="157">
        <f>IF('1a-Electricity'!$AB$78="no","",ROUND(AD1246,4))</f>
        <v>0.23599999999999999</v>
      </c>
      <c r="AG1246" s="157">
        <f>IF('1a-Electricity'!$AB$79="no","",ROUND(AD1246,4))</f>
        <v>0.23599999999999999</v>
      </c>
      <c r="BL1246" s="157">
        <f t="shared" si="50"/>
        <v>0.23500000000000018</v>
      </c>
      <c r="BM1246" s="157">
        <f>IF('1b-NaturalGas'!$AB$87="no","",ROUND(BL1246,4))</f>
        <v>0.23499999999999999</v>
      </c>
      <c r="BN1246" s="157">
        <f>IF('1b-NaturalGas'!$AB$88="no","",ROUND(BL1246,4))</f>
        <v>0.23499999999999999</v>
      </c>
      <c r="BO1246" s="157">
        <f>IF('1b-NaturalGas'!$AB$89="no","",ROUND(BL1246,4))</f>
        <v>0.23499999999999999</v>
      </c>
      <c r="BP1246" s="157">
        <f>IF('1b-NaturalGas'!$AB$90="no","not applicable (based on previous answers)",ROUND(BL1246,4))</f>
        <v>0.23499999999999999</v>
      </c>
      <c r="BQ1246" s="157">
        <f>IF('1b-NaturalGas'!$AB$91="no","not applicable (based on previous answers)",ROUND(BL1246,4))</f>
        <v>0.23499999999999999</v>
      </c>
    </row>
    <row r="1247" spans="30:69" x14ac:dyDescent="0.25">
      <c r="AD1247" s="157">
        <f t="shared" si="49"/>
        <v>0.23700000000000018</v>
      </c>
      <c r="AE1247" s="157">
        <f>IF('1a-Electricity'!$AB$77="no","",ROUND(AD1247,4))</f>
        <v>0.23699999999999999</v>
      </c>
      <c r="AF1247" s="157">
        <f>IF('1a-Electricity'!$AB$78="no","",ROUND(AD1247,4))</f>
        <v>0.23699999999999999</v>
      </c>
      <c r="AG1247" s="157">
        <f>IF('1a-Electricity'!$AB$79="no","",ROUND(AD1247,4))</f>
        <v>0.23699999999999999</v>
      </c>
      <c r="BL1247" s="157">
        <f t="shared" si="50"/>
        <v>0.23600000000000018</v>
      </c>
      <c r="BM1247" s="157">
        <f>IF('1b-NaturalGas'!$AB$87="no","",ROUND(BL1247,4))</f>
        <v>0.23599999999999999</v>
      </c>
      <c r="BN1247" s="157">
        <f>IF('1b-NaturalGas'!$AB$88="no","",ROUND(BL1247,4))</f>
        <v>0.23599999999999999</v>
      </c>
      <c r="BO1247" s="157">
        <f>IF('1b-NaturalGas'!$AB$89="no","",ROUND(BL1247,4))</f>
        <v>0.23599999999999999</v>
      </c>
      <c r="BP1247" s="157">
        <f>IF('1b-NaturalGas'!$AB$90="no","not applicable (based on previous answers)",ROUND(BL1247,4))</f>
        <v>0.23599999999999999</v>
      </c>
      <c r="BQ1247" s="157">
        <f>IF('1b-NaturalGas'!$AB$91="no","not applicable (based on previous answers)",ROUND(BL1247,4))</f>
        <v>0.23599999999999999</v>
      </c>
    </row>
    <row r="1248" spans="30:69" x14ac:dyDescent="0.25">
      <c r="AD1248" s="157">
        <f t="shared" si="49"/>
        <v>0.23800000000000018</v>
      </c>
      <c r="AE1248" s="157">
        <f>IF('1a-Electricity'!$AB$77="no","",ROUND(AD1248,4))</f>
        <v>0.23799999999999999</v>
      </c>
      <c r="AF1248" s="157">
        <f>IF('1a-Electricity'!$AB$78="no","",ROUND(AD1248,4))</f>
        <v>0.23799999999999999</v>
      </c>
      <c r="AG1248" s="157">
        <f>IF('1a-Electricity'!$AB$79="no","",ROUND(AD1248,4))</f>
        <v>0.23799999999999999</v>
      </c>
      <c r="BL1248" s="157">
        <f t="shared" si="50"/>
        <v>0.23700000000000018</v>
      </c>
      <c r="BM1248" s="157">
        <f>IF('1b-NaturalGas'!$AB$87="no","",ROUND(BL1248,4))</f>
        <v>0.23699999999999999</v>
      </c>
      <c r="BN1248" s="157">
        <f>IF('1b-NaturalGas'!$AB$88="no","",ROUND(BL1248,4))</f>
        <v>0.23699999999999999</v>
      </c>
      <c r="BO1248" s="157">
        <f>IF('1b-NaturalGas'!$AB$89="no","",ROUND(BL1248,4))</f>
        <v>0.23699999999999999</v>
      </c>
      <c r="BP1248" s="157">
        <f>IF('1b-NaturalGas'!$AB$90="no","not applicable (based on previous answers)",ROUND(BL1248,4))</f>
        <v>0.23699999999999999</v>
      </c>
      <c r="BQ1248" s="157">
        <f>IF('1b-NaturalGas'!$AB$91="no","not applicable (based on previous answers)",ROUND(BL1248,4))</f>
        <v>0.23699999999999999</v>
      </c>
    </row>
    <row r="1249" spans="30:69" x14ac:dyDescent="0.25">
      <c r="AD1249" s="157">
        <f t="shared" si="49"/>
        <v>0.23900000000000018</v>
      </c>
      <c r="AE1249" s="157">
        <f>IF('1a-Electricity'!$AB$77="no","",ROUND(AD1249,4))</f>
        <v>0.23899999999999999</v>
      </c>
      <c r="AF1249" s="157">
        <f>IF('1a-Electricity'!$AB$78="no","",ROUND(AD1249,4))</f>
        <v>0.23899999999999999</v>
      </c>
      <c r="AG1249" s="157">
        <f>IF('1a-Electricity'!$AB$79="no","",ROUND(AD1249,4))</f>
        <v>0.23899999999999999</v>
      </c>
      <c r="BL1249" s="157">
        <f t="shared" si="50"/>
        <v>0.23800000000000018</v>
      </c>
      <c r="BM1249" s="157">
        <f>IF('1b-NaturalGas'!$AB$87="no","",ROUND(BL1249,4))</f>
        <v>0.23799999999999999</v>
      </c>
      <c r="BN1249" s="157">
        <f>IF('1b-NaturalGas'!$AB$88="no","",ROUND(BL1249,4))</f>
        <v>0.23799999999999999</v>
      </c>
      <c r="BO1249" s="157">
        <f>IF('1b-NaturalGas'!$AB$89="no","",ROUND(BL1249,4))</f>
        <v>0.23799999999999999</v>
      </c>
      <c r="BP1249" s="157">
        <f>IF('1b-NaturalGas'!$AB$90="no","not applicable (based on previous answers)",ROUND(BL1249,4))</f>
        <v>0.23799999999999999</v>
      </c>
      <c r="BQ1249" s="157">
        <f>IF('1b-NaturalGas'!$AB$91="no","not applicable (based on previous answers)",ROUND(BL1249,4))</f>
        <v>0.23799999999999999</v>
      </c>
    </row>
    <row r="1250" spans="30:69" x14ac:dyDescent="0.25">
      <c r="AD1250" s="157">
        <f t="shared" si="49"/>
        <v>0.24000000000000019</v>
      </c>
      <c r="AE1250" s="157">
        <f>IF('1a-Electricity'!$AB$77="no","",ROUND(AD1250,4))</f>
        <v>0.24</v>
      </c>
      <c r="AF1250" s="157">
        <f>IF('1a-Electricity'!$AB$78="no","",ROUND(AD1250,4))</f>
        <v>0.24</v>
      </c>
      <c r="AG1250" s="157">
        <f>IF('1a-Electricity'!$AB$79="no","",ROUND(AD1250,4))</f>
        <v>0.24</v>
      </c>
      <c r="BL1250" s="157">
        <f t="shared" si="50"/>
        <v>0.23900000000000018</v>
      </c>
      <c r="BM1250" s="157">
        <f>IF('1b-NaturalGas'!$AB$87="no","",ROUND(BL1250,4))</f>
        <v>0.23899999999999999</v>
      </c>
      <c r="BN1250" s="157">
        <f>IF('1b-NaturalGas'!$AB$88="no","",ROUND(BL1250,4))</f>
        <v>0.23899999999999999</v>
      </c>
      <c r="BO1250" s="157">
        <f>IF('1b-NaturalGas'!$AB$89="no","",ROUND(BL1250,4))</f>
        <v>0.23899999999999999</v>
      </c>
      <c r="BP1250" s="157">
        <f>IF('1b-NaturalGas'!$AB$90="no","not applicable (based on previous answers)",ROUND(BL1250,4))</f>
        <v>0.23899999999999999</v>
      </c>
      <c r="BQ1250" s="157">
        <f>IF('1b-NaturalGas'!$AB$91="no","not applicable (based on previous answers)",ROUND(BL1250,4))</f>
        <v>0.23899999999999999</v>
      </c>
    </row>
    <row r="1251" spans="30:69" x14ac:dyDescent="0.25">
      <c r="AD1251" s="157">
        <f t="shared" si="49"/>
        <v>0.24100000000000019</v>
      </c>
      <c r="AE1251" s="157">
        <f>IF('1a-Electricity'!$AB$77="no","",ROUND(AD1251,4))</f>
        <v>0.24099999999999999</v>
      </c>
      <c r="AF1251" s="157">
        <f>IF('1a-Electricity'!$AB$78="no","",ROUND(AD1251,4))</f>
        <v>0.24099999999999999</v>
      </c>
      <c r="AG1251" s="157">
        <f>IF('1a-Electricity'!$AB$79="no","",ROUND(AD1251,4))</f>
        <v>0.24099999999999999</v>
      </c>
      <c r="BL1251" s="157">
        <f t="shared" si="50"/>
        <v>0.24000000000000019</v>
      </c>
      <c r="BM1251" s="157">
        <f>IF('1b-NaturalGas'!$AB$87="no","",ROUND(BL1251,4))</f>
        <v>0.24</v>
      </c>
      <c r="BN1251" s="157">
        <f>IF('1b-NaturalGas'!$AB$88="no","",ROUND(BL1251,4))</f>
        <v>0.24</v>
      </c>
      <c r="BO1251" s="157">
        <f>IF('1b-NaturalGas'!$AB$89="no","",ROUND(BL1251,4))</f>
        <v>0.24</v>
      </c>
      <c r="BP1251" s="157">
        <f>IF('1b-NaturalGas'!$AB$90="no","not applicable (based on previous answers)",ROUND(BL1251,4))</f>
        <v>0.24</v>
      </c>
      <c r="BQ1251" s="157">
        <f>IF('1b-NaturalGas'!$AB$91="no","not applicable (based on previous answers)",ROUND(BL1251,4))</f>
        <v>0.24</v>
      </c>
    </row>
    <row r="1252" spans="30:69" x14ac:dyDescent="0.25">
      <c r="AD1252" s="157">
        <f t="shared" si="49"/>
        <v>0.24200000000000019</v>
      </c>
      <c r="AE1252" s="157">
        <f>IF('1a-Electricity'!$AB$77="no","",ROUND(AD1252,4))</f>
        <v>0.24199999999999999</v>
      </c>
      <c r="AF1252" s="157">
        <f>IF('1a-Electricity'!$AB$78="no","",ROUND(AD1252,4))</f>
        <v>0.24199999999999999</v>
      </c>
      <c r="AG1252" s="157">
        <f>IF('1a-Electricity'!$AB$79="no","",ROUND(AD1252,4))</f>
        <v>0.24199999999999999</v>
      </c>
      <c r="BL1252" s="157">
        <f t="shared" si="50"/>
        <v>0.24100000000000019</v>
      </c>
      <c r="BM1252" s="157">
        <f>IF('1b-NaturalGas'!$AB$87="no","",ROUND(BL1252,4))</f>
        <v>0.24099999999999999</v>
      </c>
      <c r="BN1252" s="157">
        <f>IF('1b-NaturalGas'!$AB$88="no","",ROUND(BL1252,4))</f>
        <v>0.24099999999999999</v>
      </c>
      <c r="BO1252" s="157">
        <f>IF('1b-NaturalGas'!$AB$89="no","",ROUND(BL1252,4))</f>
        <v>0.24099999999999999</v>
      </c>
      <c r="BP1252" s="157">
        <f>IF('1b-NaturalGas'!$AB$90="no","not applicable (based on previous answers)",ROUND(BL1252,4))</f>
        <v>0.24099999999999999</v>
      </c>
      <c r="BQ1252" s="157">
        <f>IF('1b-NaturalGas'!$AB$91="no","not applicable (based on previous answers)",ROUND(BL1252,4))</f>
        <v>0.24099999999999999</v>
      </c>
    </row>
    <row r="1253" spans="30:69" x14ac:dyDescent="0.25">
      <c r="AD1253" s="157">
        <f t="shared" si="49"/>
        <v>0.24300000000000019</v>
      </c>
      <c r="AE1253" s="157">
        <f>IF('1a-Electricity'!$AB$77="no","",ROUND(AD1253,4))</f>
        <v>0.24299999999999999</v>
      </c>
      <c r="AF1253" s="157">
        <f>IF('1a-Electricity'!$AB$78="no","",ROUND(AD1253,4))</f>
        <v>0.24299999999999999</v>
      </c>
      <c r="AG1253" s="157">
        <f>IF('1a-Electricity'!$AB$79="no","",ROUND(AD1253,4))</f>
        <v>0.24299999999999999</v>
      </c>
      <c r="BL1253" s="157">
        <f t="shared" si="50"/>
        <v>0.24200000000000019</v>
      </c>
      <c r="BM1253" s="157">
        <f>IF('1b-NaturalGas'!$AB$87="no","",ROUND(BL1253,4))</f>
        <v>0.24199999999999999</v>
      </c>
      <c r="BN1253" s="157">
        <f>IF('1b-NaturalGas'!$AB$88="no","",ROUND(BL1253,4))</f>
        <v>0.24199999999999999</v>
      </c>
      <c r="BO1253" s="157">
        <f>IF('1b-NaturalGas'!$AB$89="no","",ROUND(BL1253,4))</f>
        <v>0.24199999999999999</v>
      </c>
      <c r="BP1253" s="157">
        <f>IF('1b-NaturalGas'!$AB$90="no","not applicable (based on previous answers)",ROUND(BL1253,4))</f>
        <v>0.24199999999999999</v>
      </c>
      <c r="BQ1253" s="157">
        <f>IF('1b-NaturalGas'!$AB$91="no","not applicable (based on previous answers)",ROUND(BL1253,4))</f>
        <v>0.24199999999999999</v>
      </c>
    </row>
    <row r="1254" spans="30:69" x14ac:dyDescent="0.25">
      <c r="AD1254" s="157">
        <f t="shared" si="49"/>
        <v>0.24400000000000019</v>
      </c>
      <c r="AE1254" s="157">
        <f>IF('1a-Electricity'!$AB$77="no","",ROUND(AD1254,4))</f>
        <v>0.24399999999999999</v>
      </c>
      <c r="AF1254" s="157">
        <f>IF('1a-Electricity'!$AB$78="no","",ROUND(AD1254,4))</f>
        <v>0.24399999999999999</v>
      </c>
      <c r="AG1254" s="157">
        <f>IF('1a-Electricity'!$AB$79="no","",ROUND(AD1254,4))</f>
        <v>0.24399999999999999</v>
      </c>
      <c r="BL1254" s="157">
        <f t="shared" si="50"/>
        <v>0.24300000000000019</v>
      </c>
      <c r="BM1254" s="157">
        <f>IF('1b-NaturalGas'!$AB$87="no","",ROUND(BL1254,4))</f>
        <v>0.24299999999999999</v>
      </c>
      <c r="BN1254" s="157">
        <f>IF('1b-NaturalGas'!$AB$88="no","",ROUND(BL1254,4))</f>
        <v>0.24299999999999999</v>
      </c>
      <c r="BO1254" s="157">
        <f>IF('1b-NaturalGas'!$AB$89="no","",ROUND(BL1254,4))</f>
        <v>0.24299999999999999</v>
      </c>
      <c r="BP1254" s="157">
        <f>IF('1b-NaturalGas'!$AB$90="no","not applicable (based on previous answers)",ROUND(BL1254,4))</f>
        <v>0.24299999999999999</v>
      </c>
      <c r="BQ1254" s="157">
        <f>IF('1b-NaturalGas'!$AB$91="no","not applicable (based on previous answers)",ROUND(BL1254,4))</f>
        <v>0.24299999999999999</v>
      </c>
    </row>
    <row r="1255" spans="30:69" x14ac:dyDescent="0.25">
      <c r="AD1255" s="157">
        <f t="shared" si="49"/>
        <v>0.24500000000000019</v>
      </c>
      <c r="AE1255" s="157">
        <f>IF('1a-Electricity'!$AB$77="no","",ROUND(AD1255,4))</f>
        <v>0.245</v>
      </c>
      <c r="AF1255" s="157">
        <f>IF('1a-Electricity'!$AB$78="no","",ROUND(AD1255,4))</f>
        <v>0.245</v>
      </c>
      <c r="AG1255" s="157">
        <f>IF('1a-Electricity'!$AB$79="no","",ROUND(AD1255,4))</f>
        <v>0.245</v>
      </c>
      <c r="BL1255" s="157">
        <f t="shared" si="50"/>
        <v>0.24400000000000019</v>
      </c>
      <c r="BM1255" s="157">
        <f>IF('1b-NaturalGas'!$AB$87="no","",ROUND(BL1255,4))</f>
        <v>0.24399999999999999</v>
      </c>
      <c r="BN1255" s="157">
        <f>IF('1b-NaturalGas'!$AB$88="no","",ROUND(BL1255,4))</f>
        <v>0.24399999999999999</v>
      </c>
      <c r="BO1255" s="157">
        <f>IF('1b-NaturalGas'!$AB$89="no","",ROUND(BL1255,4))</f>
        <v>0.24399999999999999</v>
      </c>
      <c r="BP1255" s="157">
        <f>IF('1b-NaturalGas'!$AB$90="no","not applicable (based on previous answers)",ROUND(BL1255,4))</f>
        <v>0.24399999999999999</v>
      </c>
      <c r="BQ1255" s="157">
        <f>IF('1b-NaturalGas'!$AB$91="no","not applicable (based on previous answers)",ROUND(BL1255,4))</f>
        <v>0.24399999999999999</v>
      </c>
    </row>
    <row r="1256" spans="30:69" x14ac:dyDescent="0.25">
      <c r="AD1256" s="157">
        <f t="shared" si="49"/>
        <v>0.24600000000000019</v>
      </c>
      <c r="AE1256" s="157">
        <f>IF('1a-Electricity'!$AB$77="no","",ROUND(AD1256,4))</f>
        <v>0.246</v>
      </c>
      <c r="AF1256" s="157">
        <f>IF('1a-Electricity'!$AB$78="no","",ROUND(AD1256,4))</f>
        <v>0.246</v>
      </c>
      <c r="AG1256" s="157">
        <f>IF('1a-Electricity'!$AB$79="no","",ROUND(AD1256,4))</f>
        <v>0.246</v>
      </c>
      <c r="BL1256" s="157">
        <f t="shared" si="50"/>
        <v>0.24500000000000019</v>
      </c>
      <c r="BM1256" s="157">
        <f>IF('1b-NaturalGas'!$AB$87="no","",ROUND(BL1256,4))</f>
        <v>0.245</v>
      </c>
      <c r="BN1256" s="157">
        <f>IF('1b-NaturalGas'!$AB$88="no","",ROUND(BL1256,4))</f>
        <v>0.245</v>
      </c>
      <c r="BO1256" s="157">
        <f>IF('1b-NaturalGas'!$AB$89="no","",ROUND(BL1256,4))</f>
        <v>0.245</v>
      </c>
      <c r="BP1256" s="157">
        <f>IF('1b-NaturalGas'!$AB$90="no","not applicable (based on previous answers)",ROUND(BL1256,4))</f>
        <v>0.245</v>
      </c>
      <c r="BQ1256" s="157">
        <f>IF('1b-NaturalGas'!$AB$91="no","not applicable (based on previous answers)",ROUND(BL1256,4))</f>
        <v>0.245</v>
      </c>
    </row>
    <row r="1257" spans="30:69" x14ac:dyDescent="0.25">
      <c r="AD1257" s="157">
        <f t="shared" si="49"/>
        <v>0.24700000000000019</v>
      </c>
      <c r="AE1257" s="157">
        <f>IF('1a-Electricity'!$AB$77="no","",ROUND(AD1257,4))</f>
        <v>0.247</v>
      </c>
      <c r="AF1257" s="157">
        <f>IF('1a-Electricity'!$AB$78="no","",ROUND(AD1257,4))</f>
        <v>0.247</v>
      </c>
      <c r="AG1257" s="157">
        <f>IF('1a-Electricity'!$AB$79="no","",ROUND(AD1257,4))</f>
        <v>0.247</v>
      </c>
      <c r="BL1257" s="157">
        <f t="shared" si="50"/>
        <v>0.24600000000000019</v>
      </c>
      <c r="BM1257" s="157">
        <f>IF('1b-NaturalGas'!$AB$87="no","",ROUND(BL1257,4))</f>
        <v>0.246</v>
      </c>
      <c r="BN1257" s="157">
        <f>IF('1b-NaturalGas'!$AB$88="no","",ROUND(BL1257,4))</f>
        <v>0.246</v>
      </c>
      <c r="BO1257" s="157">
        <f>IF('1b-NaturalGas'!$AB$89="no","",ROUND(BL1257,4))</f>
        <v>0.246</v>
      </c>
      <c r="BP1257" s="157">
        <f>IF('1b-NaturalGas'!$AB$90="no","not applicable (based on previous answers)",ROUND(BL1257,4))</f>
        <v>0.246</v>
      </c>
      <c r="BQ1257" s="157">
        <f>IF('1b-NaturalGas'!$AB$91="no","not applicable (based on previous answers)",ROUND(BL1257,4))</f>
        <v>0.246</v>
      </c>
    </row>
    <row r="1258" spans="30:69" x14ac:dyDescent="0.25">
      <c r="AD1258" s="157">
        <f t="shared" si="49"/>
        <v>0.24800000000000019</v>
      </c>
      <c r="AE1258" s="157">
        <f>IF('1a-Electricity'!$AB$77="no","",ROUND(AD1258,4))</f>
        <v>0.248</v>
      </c>
      <c r="AF1258" s="157">
        <f>IF('1a-Electricity'!$AB$78="no","",ROUND(AD1258,4))</f>
        <v>0.248</v>
      </c>
      <c r="AG1258" s="157">
        <f>IF('1a-Electricity'!$AB$79="no","",ROUND(AD1258,4))</f>
        <v>0.248</v>
      </c>
      <c r="BL1258" s="157">
        <f t="shared" si="50"/>
        <v>0.24700000000000019</v>
      </c>
      <c r="BM1258" s="157">
        <f>IF('1b-NaturalGas'!$AB$87="no","",ROUND(BL1258,4))</f>
        <v>0.247</v>
      </c>
      <c r="BN1258" s="157">
        <f>IF('1b-NaturalGas'!$AB$88="no","",ROUND(BL1258,4))</f>
        <v>0.247</v>
      </c>
      <c r="BO1258" s="157">
        <f>IF('1b-NaturalGas'!$AB$89="no","",ROUND(BL1258,4))</f>
        <v>0.247</v>
      </c>
      <c r="BP1258" s="157">
        <f>IF('1b-NaturalGas'!$AB$90="no","not applicable (based on previous answers)",ROUND(BL1258,4))</f>
        <v>0.247</v>
      </c>
      <c r="BQ1258" s="157">
        <f>IF('1b-NaturalGas'!$AB$91="no","not applicable (based on previous answers)",ROUND(BL1258,4))</f>
        <v>0.247</v>
      </c>
    </row>
    <row r="1259" spans="30:69" x14ac:dyDescent="0.25">
      <c r="AD1259" s="157">
        <f t="shared" ref="AD1259:AD1322" si="51">AD1258+0.001</f>
        <v>0.24900000000000019</v>
      </c>
      <c r="AE1259" s="157">
        <f>IF('1a-Electricity'!$AB$77="no","",ROUND(AD1259,4))</f>
        <v>0.249</v>
      </c>
      <c r="AF1259" s="157">
        <f>IF('1a-Electricity'!$AB$78="no","",ROUND(AD1259,4))</f>
        <v>0.249</v>
      </c>
      <c r="AG1259" s="157">
        <f>IF('1a-Electricity'!$AB$79="no","",ROUND(AD1259,4))</f>
        <v>0.249</v>
      </c>
      <c r="BL1259" s="157">
        <f t="shared" si="50"/>
        <v>0.24800000000000019</v>
      </c>
      <c r="BM1259" s="157">
        <f>IF('1b-NaturalGas'!$AB$87="no","",ROUND(BL1259,4))</f>
        <v>0.248</v>
      </c>
      <c r="BN1259" s="157">
        <f>IF('1b-NaturalGas'!$AB$88="no","",ROUND(BL1259,4))</f>
        <v>0.248</v>
      </c>
      <c r="BO1259" s="157">
        <f>IF('1b-NaturalGas'!$AB$89="no","",ROUND(BL1259,4))</f>
        <v>0.248</v>
      </c>
      <c r="BP1259" s="157">
        <f>IF('1b-NaturalGas'!$AB$90="no","not applicable (based on previous answers)",ROUND(BL1259,4))</f>
        <v>0.248</v>
      </c>
      <c r="BQ1259" s="157">
        <f>IF('1b-NaturalGas'!$AB$91="no","not applicable (based on previous answers)",ROUND(BL1259,4))</f>
        <v>0.248</v>
      </c>
    </row>
    <row r="1260" spans="30:69" x14ac:dyDescent="0.25">
      <c r="AD1260" s="157">
        <f t="shared" si="51"/>
        <v>0.25000000000000017</v>
      </c>
      <c r="AE1260" s="157">
        <f>IF('1a-Electricity'!$AB$77="no","",ROUND(AD1260,4))</f>
        <v>0.25</v>
      </c>
      <c r="AF1260" s="157">
        <f>IF('1a-Electricity'!$AB$78="no","",ROUND(AD1260,4))</f>
        <v>0.25</v>
      </c>
      <c r="AG1260" s="157">
        <f>IF('1a-Electricity'!$AB$79="no","",ROUND(AD1260,4))</f>
        <v>0.25</v>
      </c>
      <c r="BL1260" s="157">
        <f t="shared" ref="BL1260:BL1323" si="52">BL1259+0.001</f>
        <v>0.24900000000000019</v>
      </c>
      <c r="BM1260" s="157">
        <f>IF('1b-NaturalGas'!$AB$87="no","",ROUND(BL1260,4))</f>
        <v>0.249</v>
      </c>
      <c r="BN1260" s="157">
        <f>IF('1b-NaturalGas'!$AB$88="no","",ROUND(BL1260,4))</f>
        <v>0.249</v>
      </c>
      <c r="BO1260" s="157">
        <f>IF('1b-NaturalGas'!$AB$89="no","",ROUND(BL1260,4))</f>
        <v>0.249</v>
      </c>
      <c r="BP1260" s="157">
        <f>IF('1b-NaturalGas'!$AB$90="no","not applicable (based on previous answers)",ROUND(BL1260,4))</f>
        <v>0.249</v>
      </c>
      <c r="BQ1260" s="157">
        <f>IF('1b-NaturalGas'!$AB$91="no","not applicable (based on previous answers)",ROUND(BL1260,4))</f>
        <v>0.249</v>
      </c>
    </row>
    <row r="1261" spans="30:69" x14ac:dyDescent="0.25">
      <c r="AD1261" s="157">
        <f t="shared" si="51"/>
        <v>0.25100000000000017</v>
      </c>
      <c r="AE1261" s="157">
        <f>IF('1a-Electricity'!$AB$77="no","",ROUND(AD1261,4))</f>
        <v>0.251</v>
      </c>
      <c r="AF1261" s="157">
        <f>IF('1a-Electricity'!$AB$78="no","",ROUND(AD1261,4))</f>
        <v>0.251</v>
      </c>
      <c r="AG1261" s="157">
        <f>IF('1a-Electricity'!$AB$79="no","",ROUND(AD1261,4))</f>
        <v>0.251</v>
      </c>
      <c r="BL1261" s="157">
        <f t="shared" si="52"/>
        <v>0.25000000000000017</v>
      </c>
      <c r="BM1261" s="157">
        <f>IF('1b-NaturalGas'!$AB$87="no","",ROUND(BL1261,4))</f>
        <v>0.25</v>
      </c>
      <c r="BN1261" s="157">
        <f>IF('1b-NaturalGas'!$AB$88="no","",ROUND(BL1261,4))</f>
        <v>0.25</v>
      </c>
      <c r="BO1261" s="157">
        <f>IF('1b-NaturalGas'!$AB$89="no","",ROUND(BL1261,4))</f>
        <v>0.25</v>
      </c>
      <c r="BP1261" s="157">
        <f>IF('1b-NaturalGas'!$AB$90="no","not applicable (based on previous answers)",ROUND(BL1261,4))</f>
        <v>0.25</v>
      </c>
      <c r="BQ1261" s="157">
        <f>IF('1b-NaturalGas'!$AB$91="no","not applicable (based on previous answers)",ROUND(BL1261,4))</f>
        <v>0.25</v>
      </c>
    </row>
    <row r="1262" spans="30:69" x14ac:dyDescent="0.25">
      <c r="AD1262" s="157">
        <f t="shared" si="51"/>
        <v>0.25200000000000017</v>
      </c>
      <c r="AE1262" s="157">
        <f>IF('1a-Electricity'!$AB$77="no","",ROUND(AD1262,4))</f>
        <v>0.252</v>
      </c>
      <c r="AF1262" s="157">
        <f>IF('1a-Electricity'!$AB$78="no","",ROUND(AD1262,4))</f>
        <v>0.252</v>
      </c>
      <c r="AG1262" s="157">
        <f>IF('1a-Electricity'!$AB$79="no","",ROUND(AD1262,4))</f>
        <v>0.252</v>
      </c>
      <c r="BL1262" s="157">
        <f t="shared" si="52"/>
        <v>0.25100000000000017</v>
      </c>
      <c r="BM1262" s="157">
        <f>IF('1b-NaturalGas'!$AB$87="no","",ROUND(BL1262,4))</f>
        <v>0.251</v>
      </c>
      <c r="BN1262" s="157">
        <f>IF('1b-NaturalGas'!$AB$88="no","",ROUND(BL1262,4))</f>
        <v>0.251</v>
      </c>
      <c r="BO1262" s="157">
        <f>IF('1b-NaturalGas'!$AB$89="no","",ROUND(BL1262,4))</f>
        <v>0.251</v>
      </c>
      <c r="BP1262" s="157">
        <f>IF('1b-NaturalGas'!$AB$90="no","not applicable (based on previous answers)",ROUND(BL1262,4))</f>
        <v>0.251</v>
      </c>
      <c r="BQ1262" s="157">
        <f>IF('1b-NaturalGas'!$AB$91="no","not applicable (based on previous answers)",ROUND(BL1262,4))</f>
        <v>0.251</v>
      </c>
    </row>
    <row r="1263" spans="30:69" x14ac:dyDescent="0.25">
      <c r="AD1263" s="157">
        <f t="shared" si="51"/>
        <v>0.25300000000000017</v>
      </c>
      <c r="AE1263" s="157">
        <f>IF('1a-Electricity'!$AB$77="no","",ROUND(AD1263,4))</f>
        <v>0.253</v>
      </c>
      <c r="AF1263" s="157">
        <f>IF('1a-Electricity'!$AB$78="no","",ROUND(AD1263,4))</f>
        <v>0.253</v>
      </c>
      <c r="AG1263" s="157">
        <f>IF('1a-Electricity'!$AB$79="no","",ROUND(AD1263,4))</f>
        <v>0.253</v>
      </c>
      <c r="BL1263" s="157">
        <f t="shared" si="52"/>
        <v>0.25200000000000017</v>
      </c>
      <c r="BM1263" s="157">
        <f>IF('1b-NaturalGas'!$AB$87="no","",ROUND(BL1263,4))</f>
        <v>0.252</v>
      </c>
      <c r="BN1263" s="157">
        <f>IF('1b-NaturalGas'!$AB$88="no","",ROUND(BL1263,4))</f>
        <v>0.252</v>
      </c>
      <c r="BO1263" s="157">
        <f>IF('1b-NaturalGas'!$AB$89="no","",ROUND(BL1263,4))</f>
        <v>0.252</v>
      </c>
      <c r="BP1263" s="157">
        <f>IF('1b-NaturalGas'!$AB$90="no","not applicable (based on previous answers)",ROUND(BL1263,4))</f>
        <v>0.252</v>
      </c>
      <c r="BQ1263" s="157">
        <f>IF('1b-NaturalGas'!$AB$91="no","not applicable (based on previous answers)",ROUND(BL1263,4))</f>
        <v>0.252</v>
      </c>
    </row>
    <row r="1264" spans="30:69" x14ac:dyDescent="0.25">
      <c r="AD1264" s="157">
        <f t="shared" si="51"/>
        <v>0.25400000000000017</v>
      </c>
      <c r="AE1264" s="157">
        <f>IF('1a-Electricity'!$AB$77="no","",ROUND(AD1264,4))</f>
        <v>0.254</v>
      </c>
      <c r="AF1264" s="157">
        <f>IF('1a-Electricity'!$AB$78="no","",ROUND(AD1264,4))</f>
        <v>0.254</v>
      </c>
      <c r="AG1264" s="157">
        <f>IF('1a-Electricity'!$AB$79="no","",ROUND(AD1264,4))</f>
        <v>0.254</v>
      </c>
      <c r="BL1264" s="157">
        <f t="shared" si="52"/>
        <v>0.25300000000000017</v>
      </c>
      <c r="BM1264" s="157">
        <f>IF('1b-NaturalGas'!$AB$87="no","",ROUND(BL1264,4))</f>
        <v>0.253</v>
      </c>
      <c r="BN1264" s="157">
        <f>IF('1b-NaturalGas'!$AB$88="no","",ROUND(BL1264,4))</f>
        <v>0.253</v>
      </c>
      <c r="BO1264" s="157">
        <f>IF('1b-NaturalGas'!$AB$89="no","",ROUND(BL1264,4))</f>
        <v>0.253</v>
      </c>
      <c r="BP1264" s="157">
        <f>IF('1b-NaturalGas'!$AB$90="no","not applicable (based on previous answers)",ROUND(BL1264,4))</f>
        <v>0.253</v>
      </c>
      <c r="BQ1264" s="157">
        <f>IF('1b-NaturalGas'!$AB$91="no","not applicable (based on previous answers)",ROUND(BL1264,4))</f>
        <v>0.253</v>
      </c>
    </row>
    <row r="1265" spans="30:69" x14ac:dyDescent="0.25">
      <c r="AD1265" s="157">
        <f t="shared" si="51"/>
        <v>0.25500000000000017</v>
      </c>
      <c r="AE1265" s="157">
        <f>IF('1a-Electricity'!$AB$77="no","",ROUND(AD1265,4))</f>
        <v>0.255</v>
      </c>
      <c r="AF1265" s="157">
        <f>IF('1a-Electricity'!$AB$78="no","",ROUND(AD1265,4))</f>
        <v>0.255</v>
      </c>
      <c r="AG1265" s="157">
        <f>IF('1a-Electricity'!$AB$79="no","",ROUND(AD1265,4))</f>
        <v>0.255</v>
      </c>
      <c r="BL1265" s="157">
        <f t="shared" si="52"/>
        <v>0.25400000000000017</v>
      </c>
      <c r="BM1265" s="157">
        <f>IF('1b-NaturalGas'!$AB$87="no","",ROUND(BL1265,4))</f>
        <v>0.254</v>
      </c>
      <c r="BN1265" s="157">
        <f>IF('1b-NaturalGas'!$AB$88="no","",ROUND(BL1265,4))</f>
        <v>0.254</v>
      </c>
      <c r="BO1265" s="157">
        <f>IF('1b-NaturalGas'!$AB$89="no","",ROUND(BL1265,4))</f>
        <v>0.254</v>
      </c>
      <c r="BP1265" s="157">
        <f>IF('1b-NaturalGas'!$AB$90="no","not applicable (based on previous answers)",ROUND(BL1265,4))</f>
        <v>0.254</v>
      </c>
      <c r="BQ1265" s="157">
        <f>IF('1b-NaturalGas'!$AB$91="no","not applicable (based on previous answers)",ROUND(BL1265,4))</f>
        <v>0.254</v>
      </c>
    </row>
    <row r="1266" spans="30:69" x14ac:dyDescent="0.25">
      <c r="AD1266" s="157">
        <f t="shared" si="51"/>
        <v>0.25600000000000017</v>
      </c>
      <c r="AE1266" s="157">
        <f>IF('1a-Electricity'!$AB$77="no","",ROUND(AD1266,4))</f>
        <v>0.25600000000000001</v>
      </c>
      <c r="AF1266" s="157">
        <f>IF('1a-Electricity'!$AB$78="no","",ROUND(AD1266,4))</f>
        <v>0.25600000000000001</v>
      </c>
      <c r="AG1266" s="157">
        <f>IF('1a-Electricity'!$AB$79="no","",ROUND(AD1266,4))</f>
        <v>0.25600000000000001</v>
      </c>
      <c r="BL1266" s="157">
        <f t="shared" si="52"/>
        <v>0.25500000000000017</v>
      </c>
      <c r="BM1266" s="157">
        <f>IF('1b-NaturalGas'!$AB$87="no","",ROUND(BL1266,4))</f>
        <v>0.255</v>
      </c>
      <c r="BN1266" s="157">
        <f>IF('1b-NaturalGas'!$AB$88="no","",ROUND(BL1266,4))</f>
        <v>0.255</v>
      </c>
      <c r="BO1266" s="157">
        <f>IF('1b-NaturalGas'!$AB$89="no","",ROUND(BL1266,4))</f>
        <v>0.255</v>
      </c>
      <c r="BP1266" s="157">
        <f>IF('1b-NaturalGas'!$AB$90="no","not applicable (based on previous answers)",ROUND(BL1266,4))</f>
        <v>0.255</v>
      </c>
      <c r="BQ1266" s="157">
        <f>IF('1b-NaturalGas'!$AB$91="no","not applicable (based on previous answers)",ROUND(BL1266,4))</f>
        <v>0.255</v>
      </c>
    </row>
    <row r="1267" spans="30:69" x14ac:dyDescent="0.25">
      <c r="AD1267" s="157">
        <f t="shared" si="51"/>
        <v>0.25700000000000017</v>
      </c>
      <c r="AE1267" s="157">
        <f>IF('1a-Electricity'!$AB$77="no","",ROUND(AD1267,4))</f>
        <v>0.25700000000000001</v>
      </c>
      <c r="AF1267" s="157">
        <f>IF('1a-Electricity'!$AB$78="no","",ROUND(AD1267,4))</f>
        <v>0.25700000000000001</v>
      </c>
      <c r="AG1267" s="157">
        <f>IF('1a-Electricity'!$AB$79="no","",ROUND(AD1267,4))</f>
        <v>0.25700000000000001</v>
      </c>
      <c r="BL1267" s="157">
        <f t="shared" si="52"/>
        <v>0.25600000000000017</v>
      </c>
      <c r="BM1267" s="157">
        <f>IF('1b-NaturalGas'!$AB$87="no","",ROUND(BL1267,4))</f>
        <v>0.25600000000000001</v>
      </c>
      <c r="BN1267" s="157">
        <f>IF('1b-NaturalGas'!$AB$88="no","",ROUND(BL1267,4))</f>
        <v>0.25600000000000001</v>
      </c>
      <c r="BO1267" s="157">
        <f>IF('1b-NaturalGas'!$AB$89="no","",ROUND(BL1267,4))</f>
        <v>0.25600000000000001</v>
      </c>
      <c r="BP1267" s="157">
        <f>IF('1b-NaturalGas'!$AB$90="no","not applicable (based on previous answers)",ROUND(BL1267,4))</f>
        <v>0.25600000000000001</v>
      </c>
      <c r="BQ1267" s="157">
        <f>IF('1b-NaturalGas'!$AB$91="no","not applicable (based on previous answers)",ROUND(BL1267,4))</f>
        <v>0.25600000000000001</v>
      </c>
    </row>
    <row r="1268" spans="30:69" x14ac:dyDescent="0.25">
      <c r="AD1268" s="157">
        <f t="shared" si="51"/>
        <v>0.25800000000000017</v>
      </c>
      <c r="AE1268" s="157">
        <f>IF('1a-Electricity'!$AB$77="no","",ROUND(AD1268,4))</f>
        <v>0.25800000000000001</v>
      </c>
      <c r="AF1268" s="157">
        <f>IF('1a-Electricity'!$AB$78="no","",ROUND(AD1268,4))</f>
        <v>0.25800000000000001</v>
      </c>
      <c r="AG1268" s="157">
        <f>IF('1a-Electricity'!$AB$79="no","",ROUND(AD1268,4))</f>
        <v>0.25800000000000001</v>
      </c>
      <c r="BL1268" s="157">
        <f t="shared" si="52"/>
        <v>0.25700000000000017</v>
      </c>
      <c r="BM1268" s="157">
        <f>IF('1b-NaturalGas'!$AB$87="no","",ROUND(BL1268,4))</f>
        <v>0.25700000000000001</v>
      </c>
      <c r="BN1268" s="157">
        <f>IF('1b-NaturalGas'!$AB$88="no","",ROUND(BL1268,4))</f>
        <v>0.25700000000000001</v>
      </c>
      <c r="BO1268" s="157">
        <f>IF('1b-NaturalGas'!$AB$89="no","",ROUND(BL1268,4))</f>
        <v>0.25700000000000001</v>
      </c>
      <c r="BP1268" s="157">
        <f>IF('1b-NaturalGas'!$AB$90="no","not applicable (based on previous answers)",ROUND(BL1268,4))</f>
        <v>0.25700000000000001</v>
      </c>
      <c r="BQ1268" s="157">
        <f>IF('1b-NaturalGas'!$AB$91="no","not applicable (based on previous answers)",ROUND(BL1268,4))</f>
        <v>0.25700000000000001</v>
      </c>
    </row>
    <row r="1269" spans="30:69" x14ac:dyDescent="0.25">
      <c r="AD1269" s="157">
        <f t="shared" si="51"/>
        <v>0.25900000000000017</v>
      </c>
      <c r="AE1269" s="157">
        <f>IF('1a-Electricity'!$AB$77="no","",ROUND(AD1269,4))</f>
        <v>0.25900000000000001</v>
      </c>
      <c r="AF1269" s="157">
        <f>IF('1a-Electricity'!$AB$78="no","",ROUND(AD1269,4))</f>
        <v>0.25900000000000001</v>
      </c>
      <c r="AG1269" s="157">
        <f>IF('1a-Electricity'!$AB$79="no","",ROUND(AD1269,4))</f>
        <v>0.25900000000000001</v>
      </c>
      <c r="BL1269" s="157">
        <f t="shared" si="52"/>
        <v>0.25800000000000017</v>
      </c>
      <c r="BM1269" s="157">
        <f>IF('1b-NaturalGas'!$AB$87="no","",ROUND(BL1269,4))</f>
        <v>0.25800000000000001</v>
      </c>
      <c r="BN1269" s="157">
        <f>IF('1b-NaturalGas'!$AB$88="no","",ROUND(BL1269,4))</f>
        <v>0.25800000000000001</v>
      </c>
      <c r="BO1269" s="157">
        <f>IF('1b-NaturalGas'!$AB$89="no","",ROUND(BL1269,4))</f>
        <v>0.25800000000000001</v>
      </c>
      <c r="BP1269" s="157">
        <f>IF('1b-NaturalGas'!$AB$90="no","not applicable (based on previous answers)",ROUND(BL1269,4))</f>
        <v>0.25800000000000001</v>
      </c>
      <c r="BQ1269" s="157">
        <f>IF('1b-NaturalGas'!$AB$91="no","not applicable (based on previous answers)",ROUND(BL1269,4))</f>
        <v>0.25800000000000001</v>
      </c>
    </row>
    <row r="1270" spans="30:69" x14ac:dyDescent="0.25">
      <c r="AD1270" s="157">
        <f t="shared" si="51"/>
        <v>0.26000000000000018</v>
      </c>
      <c r="AE1270" s="157">
        <f>IF('1a-Electricity'!$AB$77="no","",ROUND(AD1270,4))</f>
        <v>0.26</v>
      </c>
      <c r="AF1270" s="157">
        <f>IF('1a-Electricity'!$AB$78="no","",ROUND(AD1270,4))</f>
        <v>0.26</v>
      </c>
      <c r="AG1270" s="157">
        <f>IF('1a-Electricity'!$AB$79="no","",ROUND(AD1270,4))</f>
        <v>0.26</v>
      </c>
      <c r="BL1270" s="157">
        <f t="shared" si="52"/>
        <v>0.25900000000000017</v>
      </c>
      <c r="BM1270" s="157">
        <f>IF('1b-NaturalGas'!$AB$87="no","",ROUND(BL1270,4))</f>
        <v>0.25900000000000001</v>
      </c>
      <c r="BN1270" s="157">
        <f>IF('1b-NaturalGas'!$AB$88="no","",ROUND(BL1270,4))</f>
        <v>0.25900000000000001</v>
      </c>
      <c r="BO1270" s="157">
        <f>IF('1b-NaturalGas'!$AB$89="no","",ROUND(BL1270,4))</f>
        <v>0.25900000000000001</v>
      </c>
      <c r="BP1270" s="157">
        <f>IF('1b-NaturalGas'!$AB$90="no","not applicable (based on previous answers)",ROUND(BL1270,4))</f>
        <v>0.25900000000000001</v>
      </c>
      <c r="BQ1270" s="157">
        <f>IF('1b-NaturalGas'!$AB$91="no","not applicable (based on previous answers)",ROUND(BL1270,4))</f>
        <v>0.25900000000000001</v>
      </c>
    </row>
    <row r="1271" spans="30:69" x14ac:dyDescent="0.25">
      <c r="AD1271" s="157">
        <f t="shared" si="51"/>
        <v>0.26100000000000018</v>
      </c>
      <c r="AE1271" s="157">
        <f>IF('1a-Electricity'!$AB$77="no","",ROUND(AD1271,4))</f>
        <v>0.26100000000000001</v>
      </c>
      <c r="AF1271" s="157">
        <f>IF('1a-Electricity'!$AB$78="no","",ROUND(AD1271,4))</f>
        <v>0.26100000000000001</v>
      </c>
      <c r="AG1271" s="157">
        <f>IF('1a-Electricity'!$AB$79="no","",ROUND(AD1271,4))</f>
        <v>0.26100000000000001</v>
      </c>
      <c r="BL1271" s="157">
        <f t="shared" si="52"/>
        <v>0.26000000000000018</v>
      </c>
      <c r="BM1271" s="157">
        <f>IF('1b-NaturalGas'!$AB$87="no","",ROUND(BL1271,4))</f>
        <v>0.26</v>
      </c>
      <c r="BN1271" s="157">
        <f>IF('1b-NaturalGas'!$AB$88="no","",ROUND(BL1271,4))</f>
        <v>0.26</v>
      </c>
      <c r="BO1271" s="157">
        <f>IF('1b-NaturalGas'!$AB$89="no","",ROUND(BL1271,4))</f>
        <v>0.26</v>
      </c>
      <c r="BP1271" s="157">
        <f>IF('1b-NaturalGas'!$AB$90="no","not applicable (based on previous answers)",ROUND(BL1271,4))</f>
        <v>0.26</v>
      </c>
      <c r="BQ1271" s="157">
        <f>IF('1b-NaturalGas'!$AB$91="no","not applicable (based on previous answers)",ROUND(BL1271,4))</f>
        <v>0.26</v>
      </c>
    </row>
    <row r="1272" spans="30:69" x14ac:dyDescent="0.25">
      <c r="AD1272" s="157">
        <f t="shared" si="51"/>
        <v>0.26200000000000018</v>
      </c>
      <c r="AE1272" s="157">
        <f>IF('1a-Electricity'!$AB$77="no","",ROUND(AD1272,4))</f>
        <v>0.26200000000000001</v>
      </c>
      <c r="AF1272" s="157">
        <f>IF('1a-Electricity'!$AB$78="no","",ROUND(AD1272,4))</f>
        <v>0.26200000000000001</v>
      </c>
      <c r="AG1272" s="157">
        <f>IF('1a-Electricity'!$AB$79="no","",ROUND(AD1272,4))</f>
        <v>0.26200000000000001</v>
      </c>
      <c r="BL1272" s="157">
        <f t="shared" si="52"/>
        <v>0.26100000000000018</v>
      </c>
      <c r="BM1272" s="157">
        <f>IF('1b-NaturalGas'!$AB$87="no","",ROUND(BL1272,4))</f>
        <v>0.26100000000000001</v>
      </c>
      <c r="BN1272" s="157">
        <f>IF('1b-NaturalGas'!$AB$88="no","",ROUND(BL1272,4))</f>
        <v>0.26100000000000001</v>
      </c>
      <c r="BO1272" s="157">
        <f>IF('1b-NaturalGas'!$AB$89="no","",ROUND(BL1272,4))</f>
        <v>0.26100000000000001</v>
      </c>
      <c r="BP1272" s="157">
        <f>IF('1b-NaturalGas'!$AB$90="no","not applicable (based on previous answers)",ROUND(BL1272,4))</f>
        <v>0.26100000000000001</v>
      </c>
      <c r="BQ1272" s="157">
        <f>IF('1b-NaturalGas'!$AB$91="no","not applicable (based on previous answers)",ROUND(BL1272,4))</f>
        <v>0.26100000000000001</v>
      </c>
    </row>
    <row r="1273" spans="30:69" x14ac:dyDescent="0.25">
      <c r="AD1273" s="157">
        <f t="shared" si="51"/>
        <v>0.26300000000000018</v>
      </c>
      <c r="AE1273" s="157">
        <f>IF('1a-Electricity'!$AB$77="no","",ROUND(AD1273,4))</f>
        <v>0.26300000000000001</v>
      </c>
      <c r="AF1273" s="157">
        <f>IF('1a-Electricity'!$AB$78="no","",ROUND(AD1273,4))</f>
        <v>0.26300000000000001</v>
      </c>
      <c r="AG1273" s="157">
        <f>IF('1a-Electricity'!$AB$79="no","",ROUND(AD1273,4))</f>
        <v>0.26300000000000001</v>
      </c>
      <c r="BL1273" s="157">
        <f t="shared" si="52"/>
        <v>0.26200000000000018</v>
      </c>
      <c r="BM1273" s="157">
        <f>IF('1b-NaturalGas'!$AB$87="no","",ROUND(BL1273,4))</f>
        <v>0.26200000000000001</v>
      </c>
      <c r="BN1273" s="157">
        <f>IF('1b-NaturalGas'!$AB$88="no","",ROUND(BL1273,4))</f>
        <v>0.26200000000000001</v>
      </c>
      <c r="BO1273" s="157">
        <f>IF('1b-NaturalGas'!$AB$89="no","",ROUND(BL1273,4))</f>
        <v>0.26200000000000001</v>
      </c>
      <c r="BP1273" s="157">
        <f>IF('1b-NaturalGas'!$AB$90="no","not applicable (based on previous answers)",ROUND(BL1273,4))</f>
        <v>0.26200000000000001</v>
      </c>
      <c r="BQ1273" s="157">
        <f>IF('1b-NaturalGas'!$AB$91="no","not applicable (based on previous answers)",ROUND(BL1273,4))</f>
        <v>0.26200000000000001</v>
      </c>
    </row>
    <row r="1274" spans="30:69" x14ac:dyDescent="0.25">
      <c r="AD1274" s="157">
        <f t="shared" si="51"/>
        <v>0.26400000000000018</v>
      </c>
      <c r="AE1274" s="157">
        <f>IF('1a-Electricity'!$AB$77="no","",ROUND(AD1274,4))</f>
        <v>0.26400000000000001</v>
      </c>
      <c r="AF1274" s="157">
        <f>IF('1a-Electricity'!$AB$78="no","",ROUND(AD1274,4))</f>
        <v>0.26400000000000001</v>
      </c>
      <c r="AG1274" s="157">
        <f>IF('1a-Electricity'!$AB$79="no","",ROUND(AD1274,4))</f>
        <v>0.26400000000000001</v>
      </c>
      <c r="BL1274" s="157">
        <f t="shared" si="52"/>
        <v>0.26300000000000018</v>
      </c>
      <c r="BM1274" s="157">
        <f>IF('1b-NaturalGas'!$AB$87="no","",ROUND(BL1274,4))</f>
        <v>0.26300000000000001</v>
      </c>
      <c r="BN1274" s="157">
        <f>IF('1b-NaturalGas'!$AB$88="no","",ROUND(BL1274,4))</f>
        <v>0.26300000000000001</v>
      </c>
      <c r="BO1274" s="157">
        <f>IF('1b-NaturalGas'!$AB$89="no","",ROUND(BL1274,4))</f>
        <v>0.26300000000000001</v>
      </c>
      <c r="BP1274" s="157">
        <f>IF('1b-NaturalGas'!$AB$90="no","not applicable (based on previous answers)",ROUND(BL1274,4))</f>
        <v>0.26300000000000001</v>
      </c>
      <c r="BQ1274" s="157">
        <f>IF('1b-NaturalGas'!$AB$91="no","not applicable (based on previous answers)",ROUND(BL1274,4))</f>
        <v>0.26300000000000001</v>
      </c>
    </row>
    <row r="1275" spans="30:69" x14ac:dyDescent="0.25">
      <c r="AD1275" s="157">
        <f t="shared" si="51"/>
        <v>0.26500000000000018</v>
      </c>
      <c r="AE1275" s="157">
        <f>IF('1a-Electricity'!$AB$77="no","",ROUND(AD1275,4))</f>
        <v>0.26500000000000001</v>
      </c>
      <c r="AF1275" s="157">
        <f>IF('1a-Electricity'!$AB$78="no","",ROUND(AD1275,4))</f>
        <v>0.26500000000000001</v>
      </c>
      <c r="AG1275" s="157">
        <f>IF('1a-Electricity'!$AB$79="no","",ROUND(AD1275,4))</f>
        <v>0.26500000000000001</v>
      </c>
      <c r="BL1275" s="157">
        <f t="shared" si="52"/>
        <v>0.26400000000000018</v>
      </c>
      <c r="BM1275" s="157">
        <f>IF('1b-NaturalGas'!$AB$87="no","",ROUND(BL1275,4))</f>
        <v>0.26400000000000001</v>
      </c>
      <c r="BN1275" s="157">
        <f>IF('1b-NaturalGas'!$AB$88="no","",ROUND(BL1275,4))</f>
        <v>0.26400000000000001</v>
      </c>
      <c r="BO1275" s="157">
        <f>IF('1b-NaturalGas'!$AB$89="no","",ROUND(BL1275,4))</f>
        <v>0.26400000000000001</v>
      </c>
      <c r="BP1275" s="157">
        <f>IF('1b-NaturalGas'!$AB$90="no","not applicable (based on previous answers)",ROUND(BL1275,4))</f>
        <v>0.26400000000000001</v>
      </c>
      <c r="BQ1275" s="157">
        <f>IF('1b-NaturalGas'!$AB$91="no","not applicable (based on previous answers)",ROUND(BL1275,4))</f>
        <v>0.26400000000000001</v>
      </c>
    </row>
    <row r="1276" spans="30:69" x14ac:dyDescent="0.25">
      <c r="AD1276" s="157">
        <f t="shared" si="51"/>
        <v>0.26600000000000018</v>
      </c>
      <c r="AE1276" s="157">
        <f>IF('1a-Electricity'!$AB$77="no","",ROUND(AD1276,4))</f>
        <v>0.26600000000000001</v>
      </c>
      <c r="AF1276" s="157">
        <f>IF('1a-Electricity'!$AB$78="no","",ROUND(AD1276,4))</f>
        <v>0.26600000000000001</v>
      </c>
      <c r="AG1276" s="157">
        <f>IF('1a-Electricity'!$AB$79="no","",ROUND(AD1276,4))</f>
        <v>0.26600000000000001</v>
      </c>
      <c r="BL1276" s="157">
        <f t="shared" si="52"/>
        <v>0.26500000000000018</v>
      </c>
      <c r="BM1276" s="157">
        <f>IF('1b-NaturalGas'!$AB$87="no","",ROUND(BL1276,4))</f>
        <v>0.26500000000000001</v>
      </c>
      <c r="BN1276" s="157">
        <f>IF('1b-NaturalGas'!$AB$88="no","",ROUND(BL1276,4))</f>
        <v>0.26500000000000001</v>
      </c>
      <c r="BO1276" s="157">
        <f>IF('1b-NaturalGas'!$AB$89="no","",ROUND(BL1276,4))</f>
        <v>0.26500000000000001</v>
      </c>
      <c r="BP1276" s="157">
        <f>IF('1b-NaturalGas'!$AB$90="no","not applicable (based on previous answers)",ROUND(BL1276,4))</f>
        <v>0.26500000000000001</v>
      </c>
      <c r="BQ1276" s="157">
        <f>IF('1b-NaturalGas'!$AB$91="no","not applicable (based on previous answers)",ROUND(BL1276,4))</f>
        <v>0.26500000000000001</v>
      </c>
    </row>
    <row r="1277" spans="30:69" x14ac:dyDescent="0.25">
      <c r="AD1277" s="157">
        <f t="shared" si="51"/>
        <v>0.26700000000000018</v>
      </c>
      <c r="AE1277" s="157">
        <f>IF('1a-Electricity'!$AB$77="no","",ROUND(AD1277,4))</f>
        <v>0.26700000000000002</v>
      </c>
      <c r="AF1277" s="157">
        <f>IF('1a-Electricity'!$AB$78="no","",ROUND(AD1277,4))</f>
        <v>0.26700000000000002</v>
      </c>
      <c r="AG1277" s="157">
        <f>IF('1a-Electricity'!$AB$79="no","",ROUND(AD1277,4))</f>
        <v>0.26700000000000002</v>
      </c>
      <c r="BL1277" s="157">
        <f t="shared" si="52"/>
        <v>0.26600000000000018</v>
      </c>
      <c r="BM1277" s="157">
        <f>IF('1b-NaturalGas'!$AB$87="no","",ROUND(BL1277,4))</f>
        <v>0.26600000000000001</v>
      </c>
      <c r="BN1277" s="157">
        <f>IF('1b-NaturalGas'!$AB$88="no","",ROUND(BL1277,4))</f>
        <v>0.26600000000000001</v>
      </c>
      <c r="BO1277" s="157">
        <f>IF('1b-NaturalGas'!$AB$89="no","",ROUND(BL1277,4))</f>
        <v>0.26600000000000001</v>
      </c>
      <c r="BP1277" s="157">
        <f>IF('1b-NaturalGas'!$AB$90="no","not applicable (based on previous answers)",ROUND(BL1277,4))</f>
        <v>0.26600000000000001</v>
      </c>
      <c r="BQ1277" s="157">
        <f>IF('1b-NaturalGas'!$AB$91="no","not applicable (based on previous answers)",ROUND(BL1277,4))</f>
        <v>0.26600000000000001</v>
      </c>
    </row>
    <row r="1278" spans="30:69" x14ac:dyDescent="0.25">
      <c r="AD1278" s="157">
        <f t="shared" si="51"/>
        <v>0.26800000000000018</v>
      </c>
      <c r="AE1278" s="157">
        <f>IF('1a-Electricity'!$AB$77="no","",ROUND(AD1278,4))</f>
        <v>0.26800000000000002</v>
      </c>
      <c r="AF1278" s="157">
        <f>IF('1a-Electricity'!$AB$78="no","",ROUND(AD1278,4))</f>
        <v>0.26800000000000002</v>
      </c>
      <c r="AG1278" s="157">
        <f>IF('1a-Electricity'!$AB$79="no","",ROUND(AD1278,4))</f>
        <v>0.26800000000000002</v>
      </c>
      <c r="BL1278" s="157">
        <f t="shared" si="52"/>
        <v>0.26700000000000018</v>
      </c>
      <c r="BM1278" s="157">
        <f>IF('1b-NaturalGas'!$AB$87="no","",ROUND(BL1278,4))</f>
        <v>0.26700000000000002</v>
      </c>
      <c r="BN1278" s="157">
        <f>IF('1b-NaturalGas'!$AB$88="no","",ROUND(BL1278,4))</f>
        <v>0.26700000000000002</v>
      </c>
      <c r="BO1278" s="157">
        <f>IF('1b-NaturalGas'!$AB$89="no","",ROUND(BL1278,4))</f>
        <v>0.26700000000000002</v>
      </c>
      <c r="BP1278" s="157">
        <f>IF('1b-NaturalGas'!$AB$90="no","not applicable (based on previous answers)",ROUND(BL1278,4))</f>
        <v>0.26700000000000002</v>
      </c>
      <c r="BQ1278" s="157">
        <f>IF('1b-NaturalGas'!$AB$91="no","not applicable (based on previous answers)",ROUND(BL1278,4))</f>
        <v>0.26700000000000002</v>
      </c>
    </row>
    <row r="1279" spans="30:69" x14ac:dyDescent="0.25">
      <c r="AD1279" s="157">
        <f t="shared" si="51"/>
        <v>0.26900000000000018</v>
      </c>
      <c r="AE1279" s="157">
        <f>IF('1a-Electricity'!$AB$77="no","",ROUND(AD1279,4))</f>
        <v>0.26900000000000002</v>
      </c>
      <c r="AF1279" s="157">
        <f>IF('1a-Electricity'!$AB$78="no","",ROUND(AD1279,4))</f>
        <v>0.26900000000000002</v>
      </c>
      <c r="AG1279" s="157">
        <f>IF('1a-Electricity'!$AB$79="no","",ROUND(AD1279,4))</f>
        <v>0.26900000000000002</v>
      </c>
      <c r="BL1279" s="157">
        <f t="shared" si="52"/>
        <v>0.26800000000000018</v>
      </c>
      <c r="BM1279" s="157">
        <f>IF('1b-NaturalGas'!$AB$87="no","",ROUND(BL1279,4))</f>
        <v>0.26800000000000002</v>
      </c>
      <c r="BN1279" s="157">
        <f>IF('1b-NaturalGas'!$AB$88="no","",ROUND(BL1279,4))</f>
        <v>0.26800000000000002</v>
      </c>
      <c r="BO1279" s="157">
        <f>IF('1b-NaturalGas'!$AB$89="no","",ROUND(BL1279,4))</f>
        <v>0.26800000000000002</v>
      </c>
      <c r="BP1279" s="157">
        <f>IF('1b-NaturalGas'!$AB$90="no","not applicable (based on previous answers)",ROUND(BL1279,4))</f>
        <v>0.26800000000000002</v>
      </c>
      <c r="BQ1279" s="157">
        <f>IF('1b-NaturalGas'!$AB$91="no","not applicable (based on previous answers)",ROUND(BL1279,4))</f>
        <v>0.26800000000000002</v>
      </c>
    </row>
    <row r="1280" spans="30:69" x14ac:dyDescent="0.25">
      <c r="AD1280" s="157">
        <f t="shared" si="51"/>
        <v>0.27000000000000018</v>
      </c>
      <c r="AE1280" s="157">
        <f>IF('1a-Electricity'!$AB$77="no","",ROUND(AD1280,4))</f>
        <v>0.27</v>
      </c>
      <c r="AF1280" s="157">
        <f>IF('1a-Electricity'!$AB$78="no","",ROUND(AD1280,4))</f>
        <v>0.27</v>
      </c>
      <c r="AG1280" s="157">
        <f>IF('1a-Electricity'!$AB$79="no","",ROUND(AD1280,4))</f>
        <v>0.27</v>
      </c>
      <c r="BL1280" s="157">
        <f t="shared" si="52"/>
        <v>0.26900000000000018</v>
      </c>
      <c r="BM1280" s="157">
        <f>IF('1b-NaturalGas'!$AB$87="no","",ROUND(BL1280,4))</f>
        <v>0.26900000000000002</v>
      </c>
      <c r="BN1280" s="157">
        <f>IF('1b-NaturalGas'!$AB$88="no","",ROUND(BL1280,4))</f>
        <v>0.26900000000000002</v>
      </c>
      <c r="BO1280" s="157">
        <f>IF('1b-NaturalGas'!$AB$89="no","",ROUND(BL1280,4))</f>
        <v>0.26900000000000002</v>
      </c>
      <c r="BP1280" s="157">
        <f>IF('1b-NaturalGas'!$AB$90="no","not applicable (based on previous answers)",ROUND(BL1280,4))</f>
        <v>0.26900000000000002</v>
      </c>
      <c r="BQ1280" s="157">
        <f>IF('1b-NaturalGas'!$AB$91="no","not applicable (based on previous answers)",ROUND(BL1280,4))</f>
        <v>0.26900000000000002</v>
      </c>
    </row>
    <row r="1281" spans="30:69" x14ac:dyDescent="0.25">
      <c r="AD1281" s="157">
        <f t="shared" si="51"/>
        <v>0.27100000000000019</v>
      </c>
      <c r="AE1281" s="157">
        <f>IF('1a-Electricity'!$AB$77="no","",ROUND(AD1281,4))</f>
        <v>0.27100000000000002</v>
      </c>
      <c r="AF1281" s="157">
        <f>IF('1a-Electricity'!$AB$78="no","",ROUND(AD1281,4))</f>
        <v>0.27100000000000002</v>
      </c>
      <c r="AG1281" s="157">
        <f>IF('1a-Electricity'!$AB$79="no","",ROUND(AD1281,4))</f>
        <v>0.27100000000000002</v>
      </c>
      <c r="BL1281" s="157">
        <f t="shared" si="52"/>
        <v>0.27000000000000018</v>
      </c>
      <c r="BM1281" s="157">
        <f>IF('1b-NaturalGas'!$AB$87="no","",ROUND(BL1281,4))</f>
        <v>0.27</v>
      </c>
      <c r="BN1281" s="157">
        <f>IF('1b-NaturalGas'!$AB$88="no","",ROUND(BL1281,4))</f>
        <v>0.27</v>
      </c>
      <c r="BO1281" s="157">
        <f>IF('1b-NaturalGas'!$AB$89="no","",ROUND(BL1281,4))</f>
        <v>0.27</v>
      </c>
      <c r="BP1281" s="157">
        <f>IF('1b-NaturalGas'!$AB$90="no","not applicable (based on previous answers)",ROUND(BL1281,4))</f>
        <v>0.27</v>
      </c>
      <c r="BQ1281" s="157">
        <f>IF('1b-NaturalGas'!$AB$91="no","not applicable (based on previous answers)",ROUND(BL1281,4))</f>
        <v>0.27</v>
      </c>
    </row>
    <row r="1282" spans="30:69" x14ac:dyDescent="0.25">
      <c r="AD1282" s="157">
        <f t="shared" si="51"/>
        <v>0.27200000000000019</v>
      </c>
      <c r="AE1282" s="157">
        <f>IF('1a-Electricity'!$AB$77="no","",ROUND(AD1282,4))</f>
        <v>0.27200000000000002</v>
      </c>
      <c r="AF1282" s="157">
        <f>IF('1a-Electricity'!$AB$78="no","",ROUND(AD1282,4))</f>
        <v>0.27200000000000002</v>
      </c>
      <c r="AG1282" s="157">
        <f>IF('1a-Electricity'!$AB$79="no","",ROUND(AD1282,4))</f>
        <v>0.27200000000000002</v>
      </c>
      <c r="BL1282" s="157">
        <f t="shared" si="52"/>
        <v>0.27100000000000019</v>
      </c>
      <c r="BM1282" s="157">
        <f>IF('1b-NaturalGas'!$AB$87="no","",ROUND(BL1282,4))</f>
        <v>0.27100000000000002</v>
      </c>
      <c r="BN1282" s="157">
        <f>IF('1b-NaturalGas'!$AB$88="no","",ROUND(BL1282,4))</f>
        <v>0.27100000000000002</v>
      </c>
      <c r="BO1282" s="157">
        <f>IF('1b-NaturalGas'!$AB$89="no","",ROUND(BL1282,4))</f>
        <v>0.27100000000000002</v>
      </c>
      <c r="BP1282" s="157">
        <f>IF('1b-NaturalGas'!$AB$90="no","not applicable (based on previous answers)",ROUND(BL1282,4))</f>
        <v>0.27100000000000002</v>
      </c>
      <c r="BQ1282" s="157">
        <f>IF('1b-NaturalGas'!$AB$91="no","not applicable (based on previous answers)",ROUND(BL1282,4))</f>
        <v>0.27100000000000002</v>
      </c>
    </row>
    <row r="1283" spans="30:69" x14ac:dyDescent="0.25">
      <c r="AD1283" s="157">
        <f t="shared" si="51"/>
        <v>0.27300000000000019</v>
      </c>
      <c r="AE1283" s="157">
        <f>IF('1a-Electricity'!$AB$77="no","",ROUND(AD1283,4))</f>
        <v>0.27300000000000002</v>
      </c>
      <c r="AF1283" s="157">
        <f>IF('1a-Electricity'!$AB$78="no","",ROUND(AD1283,4))</f>
        <v>0.27300000000000002</v>
      </c>
      <c r="AG1283" s="157">
        <f>IF('1a-Electricity'!$AB$79="no","",ROUND(AD1283,4))</f>
        <v>0.27300000000000002</v>
      </c>
      <c r="BL1283" s="157">
        <f t="shared" si="52"/>
        <v>0.27200000000000019</v>
      </c>
      <c r="BM1283" s="157">
        <f>IF('1b-NaturalGas'!$AB$87="no","",ROUND(BL1283,4))</f>
        <v>0.27200000000000002</v>
      </c>
      <c r="BN1283" s="157">
        <f>IF('1b-NaturalGas'!$AB$88="no","",ROUND(BL1283,4))</f>
        <v>0.27200000000000002</v>
      </c>
      <c r="BO1283" s="157">
        <f>IF('1b-NaturalGas'!$AB$89="no","",ROUND(BL1283,4))</f>
        <v>0.27200000000000002</v>
      </c>
      <c r="BP1283" s="157">
        <f>IF('1b-NaturalGas'!$AB$90="no","not applicable (based on previous answers)",ROUND(BL1283,4))</f>
        <v>0.27200000000000002</v>
      </c>
      <c r="BQ1283" s="157">
        <f>IF('1b-NaturalGas'!$AB$91="no","not applicable (based on previous answers)",ROUND(BL1283,4))</f>
        <v>0.27200000000000002</v>
      </c>
    </row>
    <row r="1284" spans="30:69" x14ac:dyDescent="0.25">
      <c r="AD1284" s="157">
        <f t="shared" si="51"/>
        <v>0.27400000000000019</v>
      </c>
      <c r="AE1284" s="157">
        <f>IF('1a-Electricity'!$AB$77="no","",ROUND(AD1284,4))</f>
        <v>0.27400000000000002</v>
      </c>
      <c r="AF1284" s="157">
        <f>IF('1a-Electricity'!$AB$78="no","",ROUND(AD1284,4))</f>
        <v>0.27400000000000002</v>
      </c>
      <c r="AG1284" s="157">
        <f>IF('1a-Electricity'!$AB$79="no","",ROUND(AD1284,4))</f>
        <v>0.27400000000000002</v>
      </c>
      <c r="BL1284" s="157">
        <f t="shared" si="52"/>
        <v>0.27300000000000019</v>
      </c>
      <c r="BM1284" s="157">
        <f>IF('1b-NaturalGas'!$AB$87="no","",ROUND(BL1284,4))</f>
        <v>0.27300000000000002</v>
      </c>
      <c r="BN1284" s="157">
        <f>IF('1b-NaturalGas'!$AB$88="no","",ROUND(BL1284,4))</f>
        <v>0.27300000000000002</v>
      </c>
      <c r="BO1284" s="157">
        <f>IF('1b-NaturalGas'!$AB$89="no","",ROUND(BL1284,4))</f>
        <v>0.27300000000000002</v>
      </c>
      <c r="BP1284" s="157">
        <f>IF('1b-NaturalGas'!$AB$90="no","not applicable (based on previous answers)",ROUND(BL1284,4))</f>
        <v>0.27300000000000002</v>
      </c>
      <c r="BQ1284" s="157">
        <f>IF('1b-NaturalGas'!$AB$91="no","not applicable (based on previous answers)",ROUND(BL1284,4))</f>
        <v>0.27300000000000002</v>
      </c>
    </row>
    <row r="1285" spans="30:69" x14ac:dyDescent="0.25">
      <c r="AD1285" s="157">
        <f t="shared" si="51"/>
        <v>0.27500000000000019</v>
      </c>
      <c r="AE1285" s="157">
        <f>IF('1a-Electricity'!$AB$77="no","",ROUND(AD1285,4))</f>
        <v>0.27500000000000002</v>
      </c>
      <c r="AF1285" s="157">
        <f>IF('1a-Electricity'!$AB$78="no","",ROUND(AD1285,4))</f>
        <v>0.27500000000000002</v>
      </c>
      <c r="AG1285" s="157">
        <f>IF('1a-Electricity'!$AB$79="no","",ROUND(AD1285,4))</f>
        <v>0.27500000000000002</v>
      </c>
      <c r="BL1285" s="157">
        <f t="shared" si="52"/>
        <v>0.27400000000000019</v>
      </c>
      <c r="BM1285" s="157">
        <f>IF('1b-NaturalGas'!$AB$87="no","",ROUND(BL1285,4))</f>
        <v>0.27400000000000002</v>
      </c>
      <c r="BN1285" s="157">
        <f>IF('1b-NaturalGas'!$AB$88="no","",ROUND(BL1285,4))</f>
        <v>0.27400000000000002</v>
      </c>
      <c r="BO1285" s="157">
        <f>IF('1b-NaturalGas'!$AB$89="no","",ROUND(BL1285,4))</f>
        <v>0.27400000000000002</v>
      </c>
      <c r="BP1285" s="157">
        <f>IF('1b-NaturalGas'!$AB$90="no","not applicable (based on previous answers)",ROUND(BL1285,4))</f>
        <v>0.27400000000000002</v>
      </c>
      <c r="BQ1285" s="157">
        <f>IF('1b-NaturalGas'!$AB$91="no","not applicable (based on previous answers)",ROUND(BL1285,4))</f>
        <v>0.27400000000000002</v>
      </c>
    </row>
    <row r="1286" spans="30:69" x14ac:dyDescent="0.25">
      <c r="AD1286" s="157">
        <f t="shared" si="51"/>
        <v>0.27600000000000019</v>
      </c>
      <c r="AE1286" s="157">
        <f>IF('1a-Electricity'!$AB$77="no","",ROUND(AD1286,4))</f>
        <v>0.27600000000000002</v>
      </c>
      <c r="AF1286" s="157">
        <f>IF('1a-Electricity'!$AB$78="no","",ROUND(AD1286,4))</f>
        <v>0.27600000000000002</v>
      </c>
      <c r="AG1286" s="157">
        <f>IF('1a-Electricity'!$AB$79="no","",ROUND(AD1286,4))</f>
        <v>0.27600000000000002</v>
      </c>
      <c r="BL1286" s="157">
        <f t="shared" si="52"/>
        <v>0.27500000000000019</v>
      </c>
      <c r="BM1286" s="157">
        <f>IF('1b-NaturalGas'!$AB$87="no","",ROUND(BL1286,4))</f>
        <v>0.27500000000000002</v>
      </c>
      <c r="BN1286" s="157">
        <f>IF('1b-NaturalGas'!$AB$88="no","",ROUND(BL1286,4))</f>
        <v>0.27500000000000002</v>
      </c>
      <c r="BO1286" s="157">
        <f>IF('1b-NaturalGas'!$AB$89="no","",ROUND(BL1286,4))</f>
        <v>0.27500000000000002</v>
      </c>
      <c r="BP1286" s="157">
        <f>IF('1b-NaturalGas'!$AB$90="no","not applicable (based on previous answers)",ROUND(BL1286,4))</f>
        <v>0.27500000000000002</v>
      </c>
      <c r="BQ1286" s="157">
        <f>IF('1b-NaturalGas'!$AB$91="no","not applicable (based on previous answers)",ROUND(BL1286,4))</f>
        <v>0.27500000000000002</v>
      </c>
    </row>
    <row r="1287" spans="30:69" x14ac:dyDescent="0.25">
      <c r="AD1287" s="157">
        <f t="shared" si="51"/>
        <v>0.27700000000000019</v>
      </c>
      <c r="AE1287" s="157">
        <f>IF('1a-Electricity'!$AB$77="no","",ROUND(AD1287,4))</f>
        <v>0.27700000000000002</v>
      </c>
      <c r="AF1287" s="157">
        <f>IF('1a-Electricity'!$AB$78="no","",ROUND(AD1287,4))</f>
        <v>0.27700000000000002</v>
      </c>
      <c r="AG1287" s="157">
        <f>IF('1a-Electricity'!$AB$79="no","",ROUND(AD1287,4))</f>
        <v>0.27700000000000002</v>
      </c>
      <c r="BL1287" s="157">
        <f t="shared" si="52"/>
        <v>0.27600000000000019</v>
      </c>
      <c r="BM1287" s="157">
        <f>IF('1b-NaturalGas'!$AB$87="no","",ROUND(BL1287,4))</f>
        <v>0.27600000000000002</v>
      </c>
      <c r="BN1287" s="157">
        <f>IF('1b-NaturalGas'!$AB$88="no","",ROUND(BL1287,4))</f>
        <v>0.27600000000000002</v>
      </c>
      <c r="BO1287" s="157">
        <f>IF('1b-NaturalGas'!$AB$89="no","",ROUND(BL1287,4))</f>
        <v>0.27600000000000002</v>
      </c>
      <c r="BP1287" s="157">
        <f>IF('1b-NaturalGas'!$AB$90="no","not applicable (based on previous answers)",ROUND(BL1287,4))</f>
        <v>0.27600000000000002</v>
      </c>
      <c r="BQ1287" s="157">
        <f>IF('1b-NaturalGas'!$AB$91="no","not applicable (based on previous answers)",ROUND(BL1287,4))</f>
        <v>0.27600000000000002</v>
      </c>
    </row>
    <row r="1288" spans="30:69" x14ac:dyDescent="0.25">
      <c r="AD1288" s="157">
        <f t="shared" si="51"/>
        <v>0.27800000000000019</v>
      </c>
      <c r="AE1288" s="157">
        <f>IF('1a-Electricity'!$AB$77="no","",ROUND(AD1288,4))</f>
        <v>0.27800000000000002</v>
      </c>
      <c r="AF1288" s="157">
        <f>IF('1a-Electricity'!$AB$78="no","",ROUND(AD1288,4))</f>
        <v>0.27800000000000002</v>
      </c>
      <c r="AG1288" s="157">
        <f>IF('1a-Electricity'!$AB$79="no","",ROUND(AD1288,4))</f>
        <v>0.27800000000000002</v>
      </c>
      <c r="BL1288" s="157">
        <f t="shared" si="52"/>
        <v>0.27700000000000019</v>
      </c>
      <c r="BM1288" s="157">
        <f>IF('1b-NaturalGas'!$AB$87="no","",ROUND(BL1288,4))</f>
        <v>0.27700000000000002</v>
      </c>
      <c r="BN1288" s="157">
        <f>IF('1b-NaturalGas'!$AB$88="no","",ROUND(BL1288,4))</f>
        <v>0.27700000000000002</v>
      </c>
      <c r="BO1288" s="157">
        <f>IF('1b-NaturalGas'!$AB$89="no","",ROUND(BL1288,4))</f>
        <v>0.27700000000000002</v>
      </c>
      <c r="BP1288" s="157">
        <f>IF('1b-NaturalGas'!$AB$90="no","not applicable (based on previous answers)",ROUND(BL1288,4))</f>
        <v>0.27700000000000002</v>
      </c>
      <c r="BQ1288" s="157">
        <f>IF('1b-NaturalGas'!$AB$91="no","not applicable (based on previous answers)",ROUND(BL1288,4))</f>
        <v>0.27700000000000002</v>
      </c>
    </row>
    <row r="1289" spans="30:69" x14ac:dyDescent="0.25">
      <c r="AD1289" s="157">
        <f t="shared" si="51"/>
        <v>0.27900000000000019</v>
      </c>
      <c r="AE1289" s="157">
        <f>IF('1a-Electricity'!$AB$77="no","",ROUND(AD1289,4))</f>
        <v>0.27900000000000003</v>
      </c>
      <c r="AF1289" s="157">
        <f>IF('1a-Electricity'!$AB$78="no","",ROUND(AD1289,4))</f>
        <v>0.27900000000000003</v>
      </c>
      <c r="AG1289" s="157">
        <f>IF('1a-Electricity'!$AB$79="no","",ROUND(AD1289,4))</f>
        <v>0.27900000000000003</v>
      </c>
      <c r="BL1289" s="157">
        <f t="shared" si="52"/>
        <v>0.27800000000000019</v>
      </c>
      <c r="BM1289" s="157">
        <f>IF('1b-NaturalGas'!$AB$87="no","",ROUND(BL1289,4))</f>
        <v>0.27800000000000002</v>
      </c>
      <c r="BN1289" s="157">
        <f>IF('1b-NaturalGas'!$AB$88="no","",ROUND(BL1289,4))</f>
        <v>0.27800000000000002</v>
      </c>
      <c r="BO1289" s="157">
        <f>IF('1b-NaturalGas'!$AB$89="no","",ROUND(BL1289,4))</f>
        <v>0.27800000000000002</v>
      </c>
      <c r="BP1289" s="157">
        <f>IF('1b-NaturalGas'!$AB$90="no","not applicable (based on previous answers)",ROUND(BL1289,4))</f>
        <v>0.27800000000000002</v>
      </c>
      <c r="BQ1289" s="157">
        <f>IF('1b-NaturalGas'!$AB$91="no","not applicable (based on previous answers)",ROUND(BL1289,4))</f>
        <v>0.27800000000000002</v>
      </c>
    </row>
    <row r="1290" spans="30:69" x14ac:dyDescent="0.25">
      <c r="AD1290" s="157">
        <f t="shared" si="51"/>
        <v>0.28000000000000019</v>
      </c>
      <c r="AE1290" s="157">
        <f>IF('1a-Electricity'!$AB$77="no","",ROUND(AD1290,4))</f>
        <v>0.28000000000000003</v>
      </c>
      <c r="AF1290" s="157">
        <f>IF('1a-Electricity'!$AB$78="no","",ROUND(AD1290,4))</f>
        <v>0.28000000000000003</v>
      </c>
      <c r="AG1290" s="157">
        <f>IF('1a-Electricity'!$AB$79="no","",ROUND(AD1290,4))</f>
        <v>0.28000000000000003</v>
      </c>
      <c r="BL1290" s="157">
        <f t="shared" si="52"/>
        <v>0.27900000000000019</v>
      </c>
      <c r="BM1290" s="157">
        <f>IF('1b-NaturalGas'!$AB$87="no","",ROUND(BL1290,4))</f>
        <v>0.27900000000000003</v>
      </c>
      <c r="BN1290" s="157">
        <f>IF('1b-NaturalGas'!$AB$88="no","",ROUND(BL1290,4))</f>
        <v>0.27900000000000003</v>
      </c>
      <c r="BO1290" s="157">
        <f>IF('1b-NaturalGas'!$AB$89="no","",ROUND(BL1290,4))</f>
        <v>0.27900000000000003</v>
      </c>
      <c r="BP1290" s="157">
        <f>IF('1b-NaturalGas'!$AB$90="no","not applicable (based on previous answers)",ROUND(BL1290,4))</f>
        <v>0.27900000000000003</v>
      </c>
      <c r="BQ1290" s="157">
        <f>IF('1b-NaturalGas'!$AB$91="no","not applicable (based on previous answers)",ROUND(BL1290,4))</f>
        <v>0.27900000000000003</v>
      </c>
    </row>
    <row r="1291" spans="30:69" x14ac:dyDescent="0.25">
      <c r="AD1291" s="157">
        <f t="shared" si="51"/>
        <v>0.28100000000000019</v>
      </c>
      <c r="AE1291" s="157">
        <f>IF('1a-Electricity'!$AB$77="no","",ROUND(AD1291,4))</f>
        <v>0.28100000000000003</v>
      </c>
      <c r="AF1291" s="157">
        <f>IF('1a-Electricity'!$AB$78="no","",ROUND(AD1291,4))</f>
        <v>0.28100000000000003</v>
      </c>
      <c r="AG1291" s="157">
        <f>IF('1a-Electricity'!$AB$79="no","",ROUND(AD1291,4))</f>
        <v>0.28100000000000003</v>
      </c>
      <c r="BL1291" s="157">
        <f t="shared" si="52"/>
        <v>0.28000000000000019</v>
      </c>
      <c r="BM1291" s="157">
        <f>IF('1b-NaturalGas'!$AB$87="no","",ROUND(BL1291,4))</f>
        <v>0.28000000000000003</v>
      </c>
      <c r="BN1291" s="157">
        <f>IF('1b-NaturalGas'!$AB$88="no","",ROUND(BL1291,4))</f>
        <v>0.28000000000000003</v>
      </c>
      <c r="BO1291" s="157">
        <f>IF('1b-NaturalGas'!$AB$89="no","",ROUND(BL1291,4))</f>
        <v>0.28000000000000003</v>
      </c>
      <c r="BP1291" s="157">
        <f>IF('1b-NaturalGas'!$AB$90="no","not applicable (based on previous answers)",ROUND(BL1291,4))</f>
        <v>0.28000000000000003</v>
      </c>
      <c r="BQ1291" s="157">
        <f>IF('1b-NaturalGas'!$AB$91="no","not applicable (based on previous answers)",ROUND(BL1291,4))</f>
        <v>0.28000000000000003</v>
      </c>
    </row>
    <row r="1292" spans="30:69" x14ac:dyDescent="0.25">
      <c r="AD1292" s="157">
        <f t="shared" si="51"/>
        <v>0.28200000000000019</v>
      </c>
      <c r="AE1292" s="157">
        <f>IF('1a-Electricity'!$AB$77="no","",ROUND(AD1292,4))</f>
        <v>0.28199999999999997</v>
      </c>
      <c r="AF1292" s="157">
        <f>IF('1a-Electricity'!$AB$78="no","",ROUND(AD1292,4))</f>
        <v>0.28199999999999997</v>
      </c>
      <c r="AG1292" s="157">
        <f>IF('1a-Electricity'!$AB$79="no","",ROUND(AD1292,4))</f>
        <v>0.28199999999999997</v>
      </c>
      <c r="BL1292" s="157">
        <f t="shared" si="52"/>
        <v>0.28100000000000019</v>
      </c>
      <c r="BM1292" s="157">
        <f>IF('1b-NaturalGas'!$AB$87="no","",ROUND(BL1292,4))</f>
        <v>0.28100000000000003</v>
      </c>
      <c r="BN1292" s="157">
        <f>IF('1b-NaturalGas'!$AB$88="no","",ROUND(BL1292,4))</f>
        <v>0.28100000000000003</v>
      </c>
      <c r="BO1292" s="157">
        <f>IF('1b-NaturalGas'!$AB$89="no","",ROUND(BL1292,4))</f>
        <v>0.28100000000000003</v>
      </c>
      <c r="BP1292" s="157">
        <f>IF('1b-NaturalGas'!$AB$90="no","not applicable (based on previous answers)",ROUND(BL1292,4))</f>
        <v>0.28100000000000003</v>
      </c>
      <c r="BQ1292" s="157">
        <f>IF('1b-NaturalGas'!$AB$91="no","not applicable (based on previous answers)",ROUND(BL1292,4))</f>
        <v>0.28100000000000003</v>
      </c>
    </row>
    <row r="1293" spans="30:69" x14ac:dyDescent="0.25">
      <c r="AD1293" s="157">
        <f t="shared" si="51"/>
        <v>0.2830000000000002</v>
      </c>
      <c r="AE1293" s="157">
        <f>IF('1a-Electricity'!$AB$77="no","",ROUND(AD1293,4))</f>
        <v>0.28299999999999997</v>
      </c>
      <c r="AF1293" s="157">
        <f>IF('1a-Electricity'!$AB$78="no","",ROUND(AD1293,4))</f>
        <v>0.28299999999999997</v>
      </c>
      <c r="AG1293" s="157">
        <f>IF('1a-Electricity'!$AB$79="no","",ROUND(AD1293,4))</f>
        <v>0.28299999999999997</v>
      </c>
      <c r="BL1293" s="157">
        <f t="shared" si="52"/>
        <v>0.28200000000000019</v>
      </c>
      <c r="BM1293" s="157">
        <f>IF('1b-NaturalGas'!$AB$87="no","",ROUND(BL1293,4))</f>
        <v>0.28199999999999997</v>
      </c>
      <c r="BN1293" s="157">
        <f>IF('1b-NaturalGas'!$AB$88="no","",ROUND(BL1293,4))</f>
        <v>0.28199999999999997</v>
      </c>
      <c r="BO1293" s="157">
        <f>IF('1b-NaturalGas'!$AB$89="no","",ROUND(BL1293,4))</f>
        <v>0.28199999999999997</v>
      </c>
      <c r="BP1293" s="157">
        <f>IF('1b-NaturalGas'!$AB$90="no","not applicable (based on previous answers)",ROUND(BL1293,4))</f>
        <v>0.28199999999999997</v>
      </c>
      <c r="BQ1293" s="157">
        <f>IF('1b-NaturalGas'!$AB$91="no","not applicable (based on previous answers)",ROUND(BL1293,4))</f>
        <v>0.28199999999999997</v>
      </c>
    </row>
    <row r="1294" spans="30:69" x14ac:dyDescent="0.25">
      <c r="AD1294" s="157">
        <f t="shared" si="51"/>
        <v>0.2840000000000002</v>
      </c>
      <c r="AE1294" s="157">
        <f>IF('1a-Electricity'!$AB$77="no","",ROUND(AD1294,4))</f>
        <v>0.28399999999999997</v>
      </c>
      <c r="AF1294" s="157">
        <f>IF('1a-Electricity'!$AB$78="no","",ROUND(AD1294,4))</f>
        <v>0.28399999999999997</v>
      </c>
      <c r="AG1294" s="157">
        <f>IF('1a-Electricity'!$AB$79="no","",ROUND(AD1294,4))</f>
        <v>0.28399999999999997</v>
      </c>
      <c r="BL1294" s="157">
        <f t="shared" si="52"/>
        <v>0.2830000000000002</v>
      </c>
      <c r="BM1294" s="157">
        <f>IF('1b-NaturalGas'!$AB$87="no","",ROUND(BL1294,4))</f>
        <v>0.28299999999999997</v>
      </c>
      <c r="BN1294" s="157">
        <f>IF('1b-NaturalGas'!$AB$88="no","",ROUND(BL1294,4))</f>
        <v>0.28299999999999997</v>
      </c>
      <c r="BO1294" s="157">
        <f>IF('1b-NaturalGas'!$AB$89="no","",ROUND(BL1294,4))</f>
        <v>0.28299999999999997</v>
      </c>
      <c r="BP1294" s="157">
        <f>IF('1b-NaturalGas'!$AB$90="no","not applicable (based on previous answers)",ROUND(BL1294,4))</f>
        <v>0.28299999999999997</v>
      </c>
      <c r="BQ1294" s="157">
        <f>IF('1b-NaturalGas'!$AB$91="no","not applicable (based on previous answers)",ROUND(BL1294,4))</f>
        <v>0.28299999999999997</v>
      </c>
    </row>
    <row r="1295" spans="30:69" x14ac:dyDescent="0.25">
      <c r="AD1295" s="157">
        <f t="shared" si="51"/>
        <v>0.2850000000000002</v>
      </c>
      <c r="AE1295" s="157">
        <f>IF('1a-Electricity'!$AB$77="no","",ROUND(AD1295,4))</f>
        <v>0.28499999999999998</v>
      </c>
      <c r="AF1295" s="157">
        <f>IF('1a-Electricity'!$AB$78="no","",ROUND(AD1295,4))</f>
        <v>0.28499999999999998</v>
      </c>
      <c r="AG1295" s="157">
        <f>IF('1a-Electricity'!$AB$79="no","",ROUND(AD1295,4))</f>
        <v>0.28499999999999998</v>
      </c>
      <c r="BL1295" s="157">
        <f t="shared" si="52"/>
        <v>0.2840000000000002</v>
      </c>
      <c r="BM1295" s="157">
        <f>IF('1b-NaturalGas'!$AB$87="no","",ROUND(BL1295,4))</f>
        <v>0.28399999999999997</v>
      </c>
      <c r="BN1295" s="157">
        <f>IF('1b-NaturalGas'!$AB$88="no","",ROUND(BL1295,4))</f>
        <v>0.28399999999999997</v>
      </c>
      <c r="BO1295" s="157">
        <f>IF('1b-NaturalGas'!$AB$89="no","",ROUND(BL1295,4))</f>
        <v>0.28399999999999997</v>
      </c>
      <c r="BP1295" s="157">
        <f>IF('1b-NaturalGas'!$AB$90="no","not applicable (based on previous answers)",ROUND(BL1295,4))</f>
        <v>0.28399999999999997</v>
      </c>
      <c r="BQ1295" s="157">
        <f>IF('1b-NaturalGas'!$AB$91="no","not applicable (based on previous answers)",ROUND(BL1295,4))</f>
        <v>0.28399999999999997</v>
      </c>
    </row>
    <row r="1296" spans="30:69" x14ac:dyDescent="0.25">
      <c r="AD1296" s="157">
        <f t="shared" si="51"/>
        <v>0.2860000000000002</v>
      </c>
      <c r="AE1296" s="157">
        <f>IF('1a-Electricity'!$AB$77="no","",ROUND(AD1296,4))</f>
        <v>0.28599999999999998</v>
      </c>
      <c r="AF1296" s="157">
        <f>IF('1a-Electricity'!$AB$78="no","",ROUND(AD1296,4))</f>
        <v>0.28599999999999998</v>
      </c>
      <c r="AG1296" s="157">
        <f>IF('1a-Electricity'!$AB$79="no","",ROUND(AD1296,4))</f>
        <v>0.28599999999999998</v>
      </c>
      <c r="BL1296" s="157">
        <f t="shared" si="52"/>
        <v>0.2850000000000002</v>
      </c>
      <c r="BM1296" s="157">
        <f>IF('1b-NaturalGas'!$AB$87="no","",ROUND(BL1296,4))</f>
        <v>0.28499999999999998</v>
      </c>
      <c r="BN1296" s="157">
        <f>IF('1b-NaturalGas'!$AB$88="no","",ROUND(BL1296,4))</f>
        <v>0.28499999999999998</v>
      </c>
      <c r="BO1296" s="157">
        <f>IF('1b-NaturalGas'!$AB$89="no","",ROUND(BL1296,4))</f>
        <v>0.28499999999999998</v>
      </c>
      <c r="BP1296" s="157">
        <f>IF('1b-NaturalGas'!$AB$90="no","not applicable (based on previous answers)",ROUND(BL1296,4))</f>
        <v>0.28499999999999998</v>
      </c>
      <c r="BQ1296" s="157">
        <f>IF('1b-NaturalGas'!$AB$91="no","not applicable (based on previous answers)",ROUND(BL1296,4))</f>
        <v>0.28499999999999998</v>
      </c>
    </row>
    <row r="1297" spans="30:69" x14ac:dyDescent="0.25">
      <c r="AD1297" s="157">
        <f t="shared" si="51"/>
        <v>0.2870000000000002</v>
      </c>
      <c r="AE1297" s="157">
        <f>IF('1a-Electricity'!$AB$77="no","",ROUND(AD1297,4))</f>
        <v>0.28699999999999998</v>
      </c>
      <c r="AF1297" s="157">
        <f>IF('1a-Electricity'!$AB$78="no","",ROUND(AD1297,4))</f>
        <v>0.28699999999999998</v>
      </c>
      <c r="AG1297" s="157">
        <f>IF('1a-Electricity'!$AB$79="no","",ROUND(AD1297,4))</f>
        <v>0.28699999999999998</v>
      </c>
      <c r="BL1297" s="157">
        <f t="shared" si="52"/>
        <v>0.2860000000000002</v>
      </c>
      <c r="BM1297" s="157">
        <f>IF('1b-NaturalGas'!$AB$87="no","",ROUND(BL1297,4))</f>
        <v>0.28599999999999998</v>
      </c>
      <c r="BN1297" s="157">
        <f>IF('1b-NaturalGas'!$AB$88="no","",ROUND(BL1297,4))</f>
        <v>0.28599999999999998</v>
      </c>
      <c r="BO1297" s="157">
        <f>IF('1b-NaturalGas'!$AB$89="no","",ROUND(BL1297,4))</f>
        <v>0.28599999999999998</v>
      </c>
      <c r="BP1297" s="157">
        <f>IF('1b-NaturalGas'!$AB$90="no","not applicable (based on previous answers)",ROUND(BL1297,4))</f>
        <v>0.28599999999999998</v>
      </c>
      <c r="BQ1297" s="157">
        <f>IF('1b-NaturalGas'!$AB$91="no","not applicable (based on previous answers)",ROUND(BL1297,4))</f>
        <v>0.28599999999999998</v>
      </c>
    </row>
    <row r="1298" spans="30:69" x14ac:dyDescent="0.25">
      <c r="AD1298" s="157">
        <f t="shared" si="51"/>
        <v>0.2880000000000002</v>
      </c>
      <c r="AE1298" s="157">
        <f>IF('1a-Electricity'!$AB$77="no","",ROUND(AD1298,4))</f>
        <v>0.28799999999999998</v>
      </c>
      <c r="AF1298" s="157">
        <f>IF('1a-Electricity'!$AB$78="no","",ROUND(AD1298,4))</f>
        <v>0.28799999999999998</v>
      </c>
      <c r="AG1298" s="157">
        <f>IF('1a-Electricity'!$AB$79="no","",ROUND(AD1298,4))</f>
        <v>0.28799999999999998</v>
      </c>
      <c r="BL1298" s="157">
        <f t="shared" si="52"/>
        <v>0.2870000000000002</v>
      </c>
      <c r="BM1298" s="157">
        <f>IF('1b-NaturalGas'!$AB$87="no","",ROUND(BL1298,4))</f>
        <v>0.28699999999999998</v>
      </c>
      <c r="BN1298" s="157">
        <f>IF('1b-NaturalGas'!$AB$88="no","",ROUND(BL1298,4))</f>
        <v>0.28699999999999998</v>
      </c>
      <c r="BO1298" s="157">
        <f>IF('1b-NaturalGas'!$AB$89="no","",ROUND(BL1298,4))</f>
        <v>0.28699999999999998</v>
      </c>
      <c r="BP1298" s="157">
        <f>IF('1b-NaturalGas'!$AB$90="no","not applicable (based on previous answers)",ROUND(BL1298,4))</f>
        <v>0.28699999999999998</v>
      </c>
      <c r="BQ1298" s="157">
        <f>IF('1b-NaturalGas'!$AB$91="no","not applicable (based on previous answers)",ROUND(BL1298,4))</f>
        <v>0.28699999999999998</v>
      </c>
    </row>
    <row r="1299" spans="30:69" x14ac:dyDescent="0.25">
      <c r="AD1299" s="157">
        <f t="shared" si="51"/>
        <v>0.2890000000000002</v>
      </c>
      <c r="AE1299" s="157">
        <f>IF('1a-Electricity'!$AB$77="no","",ROUND(AD1299,4))</f>
        <v>0.28899999999999998</v>
      </c>
      <c r="AF1299" s="157">
        <f>IF('1a-Electricity'!$AB$78="no","",ROUND(AD1299,4))</f>
        <v>0.28899999999999998</v>
      </c>
      <c r="AG1299" s="157">
        <f>IF('1a-Electricity'!$AB$79="no","",ROUND(AD1299,4))</f>
        <v>0.28899999999999998</v>
      </c>
      <c r="BL1299" s="157">
        <f t="shared" si="52"/>
        <v>0.2880000000000002</v>
      </c>
      <c r="BM1299" s="157">
        <f>IF('1b-NaturalGas'!$AB$87="no","",ROUND(BL1299,4))</f>
        <v>0.28799999999999998</v>
      </c>
      <c r="BN1299" s="157">
        <f>IF('1b-NaturalGas'!$AB$88="no","",ROUND(BL1299,4))</f>
        <v>0.28799999999999998</v>
      </c>
      <c r="BO1299" s="157">
        <f>IF('1b-NaturalGas'!$AB$89="no","",ROUND(BL1299,4))</f>
        <v>0.28799999999999998</v>
      </c>
      <c r="BP1299" s="157">
        <f>IF('1b-NaturalGas'!$AB$90="no","not applicable (based on previous answers)",ROUND(BL1299,4))</f>
        <v>0.28799999999999998</v>
      </c>
      <c r="BQ1299" s="157">
        <f>IF('1b-NaturalGas'!$AB$91="no","not applicable (based on previous answers)",ROUND(BL1299,4))</f>
        <v>0.28799999999999998</v>
      </c>
    </row>
    <row r="1300" spans="30:69" x14ac:dyDescent="0.25">
      <c r="AD1300" s="157">
        <f t="shared" si="51"/>
        <v>0.2900000000000002</v>
      </c>
      <c r="AE1300" s="157">
        <f>IF('1a-Electricity'!$AB$77="no","",ROUND(AD1300,4))</f>
        <v>0.28999999999999998</v>
      </c>
      <c r="AF1300" s="157">
        <f>IF('1a-Electricity'!$AB$78="no","",ROUND(AD1300,4))</f>
        <v>0.28999999999999998</v>
      </c>
      <c r="AG1300" s="157">
        <f>IF('1a-Electricity'!$AB$79="no","",ROUND(AD1300,4))</f>
        <v>0.28999999999999998</v>
      </c>
      <c r="BL1300" s="157">
        <f t="shared" si="52"/>
        <v>0.2890000000000002</v>
      </c>
      <c r="BM1300" s="157">
        <f>IF('1b-NaturalGas'!$AB$87="no","",ROUND(BL1300,4))</f>
        <v>0.28899999999999998</v>
      </c>
      <c r="BN1300" s="157">
        <f>IF('1b-NaturalGas'!$AB$88="no","",ROUND(BL1300,4))</f>
        <v>0.28899999999999998</v>
      </c>
      <c r="BO1300" s="157">
        <f>IF('1b-NaturalGas'!$AB$89="no","",ROUND(BL1300,4))</f>
        <v>0.28899999999999998</v>
      </c>
      <c r="BP1300" s="157">
        <f>IF('1b-NaturalGas'!$AB$90="no","not applicable (based on previous answers)",ROUND(BL1300,4))</f>
        <v>0.28899999999999998</v>
      </c>
      <c r="BQ1300" s="157">
        <f>IF('1b-NaturalGas'!$AB$91="no","not applicable (based on previous answers)",ROUND(BL1300,4))</f>
        <v>0.28899999999999998</v>
      </c>
    </row>
    <row r="1301" spans="30:69" x14ac:dyDescent="0.25">
      <c r="AD1301" s="157">
        <f t="shared" si="51"/>
        <v>0.2910000000000002</v>
      </c>
      <c r="AE1301" s="157">
        <f>IF('1a-Electricity'!$AB$77="no","",ROUND(AD1301,4))</f>
        <v>0.29099999999999998</v>
      </c>
      <c r="AF1301" s="157">
        <f>IF('1a-Electricity'!$AB$78="no","",ROUND(AD1301,4))</f>
        <v>0.29099999999999998</v>
      </c>
      <c r="AG1301" s="157">
        <f>IF('1a-Electricity'!$AB$79="no","",ROUND(AD1301,4))</f>
        <v>0.29099999999999998</v>
      </c>
      <c r="BL1301" s="157">
        <f t="shared" si="52"/>
        <v>0.2900000000000002</v>
      </c>
      <c r="BM1301" s="157">
        <f>IF('1b-NaturalGas'!$AB$87="no","",ROUND(BL1301,4))</f>
        <v>0.28999999999999998</v>
      </c>
      <c r="BN1301" s="157">
        <f>IF('1b-NaturalGas'!$AB$88="no","",ROUND(BL1301,4))</f>
        <v>0.28999999999999998</v>
      </c>
      <c r="BO1301" s="157">
        <f>IF('1b-NaturalGas'!$AB$89="no","",ROUND(BL1301,4))</f>
        <v>0.28999999999999998</v>
      </c>
      <c r="BP1301" s="157">
        <f>IF('1b-NaturalGas'!$AB$90="no","not applicable (based on previous answers)",ROUND(BL1301,4))</f>
        <v>0.28999999999999998</v>
      </c>
      <c r="BQ1301" s="157">
        <f>IF('1b-NaturalGas'!$AB$91="no","not applicable (based on previous answers)",ROUND(BL1301,4))</f>
        <v>0.28999999999999998</v>
      </c>
    </row>
    <row r="1302" spans="30:69" x14ac:dyDescent="0.25">
      <c r="AD1302" s="157">
        <f t="shared" si="51"/>
        <v>0.2920000000000002</v>
      </c>
      <c r="AE1302" s="157">
        <f>IF('1a-Electricity'!$AB$77="no","",ROUND(AD1302,4))</f>
        <v>0.29199999999999998</v>
      </c>
      <c r="AF1302" s="157">
        <f>IF('1a-Electricity'!$AB$78="no","",ROUND(AD1302,4))</f>
        <v>0.29199999999999998</v>
      </c>
      <c r="AG1302" s="157">
        <f>IF('1a-Electricity'!$AB$79="no","",ROUND(AD1302,4))</f>
        <v>0.29199999999999998</v>
      </c>
      <c r="BL1302" s="157">
        <f t="shared" si="52"/>
        <v>0.2910000000000002</v>
      </c>
      <c r="BM1302" s="157">
        <f>IF('1b-NaturalGas'!$AB$87="no","",ROUND(BL1302,4))</f>
        <v>0.29099999999999998</v>
      </c>
      <c r="BN1302" s="157">
        <f>IF('1b-NaturalGas'!$AB$88="no","",ROUND(BL1302,4))</f>
        <v>0.29099999999999998</v>
      </c>
      <c r="BO1302" s="157">
        <f>IF('1b-NaturalGas'!$AB$89="no","",ROUND(BL1302,4))</f>
        <v>0.29099999999999998</v>
      </c>
      <c r="BP1302" s="157">
        <f>IF('1b-NaturalGas'!$AB$90="no","not applicable (based on previous answers)",ROUND(BL1302,4))</f>
        <v>0.29099999999999998</v>
      </c>
      <c r="BQ1302" s="157">
        <f>IF('1b-NaturalGas'!$AB$91="no","not applicable (based on previous answers)",ROUND(BL1302,4))</f>
        <v>0.29099999999999998</v>
      </c>
    </row>
    <row r="1303" spans="30:69" x14ac:dyDescent="0.25">
      <c r="AD1303" s="157">
        <f t="shared" si="51"/>
        <v>0.2930000000000002</v>
      </c>
      <c r="AE1303" s="157">
        <f>IF('1a-Electricity'!$AB$77="no","",ROUND(AD1303,4))</f>
        <v>0.29299999999999998</v>
      </c>
      <c r="AF1303" s="157">
        <f>IF('1a-Electricity'!$AB$78="no","",ROUND(AD1303,4))</f>
        <v>0.29299999999999998</v>
      </c>
      <c r="AG1303" s="157">
        <f>IF('1a-Electricity'!$AB$79="no","",ROUND(AD1303,4))</f>
        <v>0.29299999999999998</v>
      </c>
      <c r="BL1303" s="157">
        <f t="shared" si="52"/>
        <v>0.2920000000000002</v>
      </c>
      <c r="BM1303" s="157">
        <f>IF('1b-NaturalGas'!$AB$87="no","",ROUND(BL1303,4))</f>
        <v>0.29199999999999998</v>
      </c>
      <c r="BN1303" s="157">
        <f>IF('1b-NaturalGas'!$AB$88="no","",ROUND(BL1303,4))</f>
        <v>0.29199999999999998</v>
      </c>
      <c r="BO1303" s="157">
        <f>IF('1b-NaturalGas'!$AB$89="no","",ROUND(BL1303,4))</f>
        <v>0.29199999999999998</v>
      </c>
      <c r="BP1303" s="157">
        <f>IF('1b-NaturalGas'!$AB$90="no","not applicable (based on previous answers)",ROUND(BL1303,4))</f>
        <v>0.29199999999999998</v>
      </c>
      <c r="BQ1303" s="157">
        <f>IF('1b-NaturalGas'!$AB$91="no","not applicable (based on previous answers)",ROUND(BL1303,4))</f>
        <v>0.29199999999999998</v>
      </c>
    </row>
    <row r="1304" spans="30:69" x14ac:dyDescent="0.25">
      <c r="AD1304" s="157">
        <f t="shared" si="51"/>
        <v>0.29400000000000021</v>
      </c>
      <c r="AE1304" s="157">
        <f>IF('1a-Electricity'!$AB$77="no","",ROUND(AD1304,4))</f>
        <v>0.29399999999999998</v>
      </c>
      <c r="AF1304" s="157">
        <f>IF('1a-Electricity'!$AB$78="no","",ROUND(AD1304,4))</f>
        <v>0.29399999999999998</v>
      </c>
      <c r="AG1304" s="157">
        <f>IF('1a-Electricity'!$AB$79="no","",ROUND(AD1304,4))</f>
        <v>0.29399999999999998</v>
      </c>
      <c r="BL1304" s="157">
        <f t="shared" si="52"/>
        <v>0.2930000000000002</v>
      </c>
      <c r="BM1304" s="157">
        <f>IF('1b-NaturalGas'!$AB$87="no","",ROUND(BL1304,4))</f>
        <v>0.29299999999999998</v>
      </c>
      <c r="BN1304" s="157">
        <f>IF('1b-NaturalGas'!$AB$88="no","",ROUND(BL1304,4))</f>
        <v>0.29299999999999998</v>
      </c>
      <c r="BO1304" s="157">
        <f>IF('1b-NaturalGas'!$AB$89="no","",ROUND(BL1304,4))</f>
        <v>0.29299999999999998</v>
      </c>
      <c r="BP1304" s="157">
        <f>IF('1b-NaturalGas'!$AB$90="no","not applicable (based on previous answers)",ROUND(BL1304,4))</f>
        <v>0.29299999999999998</v>
      </c>
      <c r="BQ1304" s="157">
        <f>IF('1b-NaturalGas'!$AB$91="no","not applicable (based on previous answers)",ROUND(BL1304,4))</f>
        <v>0.29299999999999998</v>
      </c>
    </row>
    <row r="1305" spans="30:69" x14ac:dyDescent="0.25">
      <c r="AD1305" s="157">
        <f t="shared" si="51"/>
        <v>0.29500000000000021</v>
      </c>
      <c r="AE1305" s="157">
        <f>IF('1a-Electricity'!$AB$77="no","",ROUND(AD1305,4))</f>
        <v>0.29499999999999998</v>
      </c>
      <c r="AF1305" s="157">
        <f>IF('1a-Electricity'!$AB$78="no","",ROUND(AD1305,4))</f>
        <v>0.29499999999999998</v>
      </c>
      <c r="AG1305" s="157">
        <f>IF('1a-Electricity'!$AB$79="no","",ROUND(AD1305,4))</f>
        <v>0.29499999999999998</v>
      </c>
      <c r="BL1305" s="157">
        <f t="shared" si="52"/>
        <v>0.29400000000000021</v>
      </c>
      <c r="BM1305" s="157">
        <f>IF('1b-NaturalGas'!$AB$87="no","",ROUND(BL1305,4))</f>
        <v>0.29399999999999998</v>
      </c>
      <c r="BN1305" s="157">
        <f>IF('1b-NaturalGas'!$AB$88="no","",ROUND(BL1305,4))</f>
        <v>0.29399999999999998</v>
      </c>
      <c r="BO1305" s="157">
        <f>IF('1b-NaturalGas'!$AB$89="no","",ROUND(BL1305,4))</f>
        <v>0.29399999999999998</v>
      </c>
      <c r="BP1305" s="157">
        <f>IF('1b-NaturalGas'!$AB$90="no","not applicable (based on previous answers)",ROUND(BL1305,4))</f>
        <v>0.29399999999999998</v>
      </c>
      <c r="BQ1305" s="157">
        <f>IF('1b-NaturalGas'!$AB$91="no","not applicable (based on previous answers)",ROUND(BL1305,4))</f>
        <v>0.29399999999999998</v>
      </c>
    </row>
    <row r="1306" spans="30:69" x14ac:dyDescent="0.25">
      <c r="AD1306" s="157">
        <f t="shared" si="51"/>
        <v>0.29600000000000021</v>
      </c>
      <c r="AE1306" s="157">
        <f>IF('1a-Electricity'!$AB$77="no","",ROUND(AD1306,4))</f>
        <v>0.29599999999999999</v>
      </c>
      <c r="AF1306" s="157">
        <f>IF('1a-Electricity'!$AB$78="no","",ROUND(AD1306,4))</f>
        <v>0.29599999999999999</v>
      </c>
      <c r="AG1306" s="157">
        <f>IF('1a-Electricity'!$AB$79="no","",ROUND(AD1306,4))</f>
        <v>0.29599999999999999</v>
      </c>
      <c r="BL1306" s="157">
        <f t="shared" si="52"/>
        <v>0.29500000000000021</v>
      </c>
      <c r="BM1306" s="157">
        <f>IF('1b-NaturalGas'!$AB$87="no","",ROUND(BL1306,4))</f>
        <v>0.29499999999999998</v>
      </c>
      <c r="BN1306" s="157">
        <f>IF('1b-NaturalGas'!$AB$88="no","",ROUND(BL1306,4))</f>
        <v>0.29499999999999998</v>
      </c>
      <c r="BO1306" s="157">
        <f>IF('1b-NaturalGas'!$AB$89="no","",ROUND(BL1306,4))</f>
        <v>0.29499999999999998</v>
      </c>
      <c r="BP1306" s="157">
        <f>IF('1b-NaturalGas'!$AB$90="no","not applicable (based on previous answers)",ROUND(BL1306,4))</f>
        <v>0.29499999999999998</v>
      </c>
      <c r="BQ1306" s="157">
        <f>IF('1b-NaturalGas'!$AB$91="no","not applicable (based on previous answers)",ROUND(BL1306,4))</f>
        <v>0.29499999999999998</v>
      </c>
    </row>
    <row r="1307" spans="30:69" x14ac:dyDescent="0.25">
      <c r="AD1307" s="157">
        <f t="shared" si="51"/>
        <v>0.29700000000000021</v>
      </c>
      <c r="AE1307" s="157">
        <f>IF('1a-Electricity'!$AB$77="no","",ROUND(AD1307,4))</f>
        <v>0.29699999999999999</v>
      </c>
      <c r="AF1307" s="157">
        <f>IF('1a-Electricity'!$AB$78="no","",ROUND(AD1307,4))</f>
        <v>0.29699999999999999</v>
      </c>
      <c r="AG1307" s="157">
        <f>IF('1a-Electricity'!$AB$79="no","",ROUND(AD1307,4))</f>
        <v>0.29699999999999999</v>
      </c>
      <c r="BL1307" s="157">
        <f t="shared" si="52"/>
        <v>0.29600000000000021</v>
      </c>
      <c r="BM1307" s="157">
        <f>IF('1b-NaturalGas'!$AB$87="no","",ROUND(BL1307,4))</f>
        <v>0.29599999999999999</v>
      </c>
      <c r="BN1307" s="157">
        <f>IF('1b-NaturalGas'!$AB$88="no","",ROUND(BL1307,4))</f>
        <v>0.29599999999999999</v>
      </c>
      <c r="BO1307" s="157">
        <f>IF('1b-NaturalGas'!$AB$89="no","",ROUND(BL1307,4))</f>
        <v>0.29599999999999999</v>
      </c>
      <c r="BP1307" s="157">
        <f>IF('1b-NaturalGas'!$AB$90="no","not applicable (based on previous answers)",ROUND(BL1307,4))</f>
        <v>0.29599999999999999</v>
      </c>
      <c r="BQ1307" s="157">
        <f>IF('1b-NaturalGas'!$AB$91="no","not applicable (based on previous answers)",ROUND(BL1307,4))</f>
        <v>0.29599999999999999</v>
      </c>
    </row>
    <row r="1308" spans="30:69" x14ac:dyDescent="0.25">
      <c r="AD1308" s="157">
        <f t="shared" si="51"/>
        <v>0.29800000000000021</v>
      </c>
      <c r="AE1308" s="157">
        <f>IF('1a-Electricity'!$AB$77="no","",ROUND(AD1308,4))</f>
        <v>0.29799999999999999</v>
      </c>
      <c r="AF1308" s="157">
        <f>IF('1a-Electricity'!$AB$78="no","",ROUND(AD1308,4))</f>
        <v>0.29799999999999999</v>
      </c>
      <c r="AG1308" s="157">
        <f>IF('1a-Electricity'!$AB$79="no","",ROUND(AD1308,4))</f>
        <v>0.29799999999999999</v>
      </c>
      <c r="BL1308" s="157">
        <f t="shared" si="52"/>
        <v>0.29700000000000021</v>
      </c>
      <c r="BM1308" s="157">
        <f>IF('1b-NaturalGas'!$AB$87="no","",ROUND(BL1308,4))</f>
        <v>0.29699999999999999</v>
      </c>
      <c r="BN1308" s="157">
        <f>IF('1b-NaturalGas'!$AB$88="no","",ROUND(BL1308,4))</f>
        <v>0.29699999999999999</v>
      </c>
      <c r="BO1308" s="157">
        <f>IF('1b-NaturalGas'!$AB$89="no","",ROUND(BL1308,4))</f>
        <v>0.29699999999999999</v>
      </c>
      <c r="BP1308" s="157">
        <f>IF('1b-NaturalGas'!$AB$90="no","not applicable (based on previous answers)",ROUND(BL1308,4))</f>
        <v>0.29699999999999999</v>
      </c>
      <c r="BQ1308" s="157">
        <f>IF('1b-NaturalGas'!$AB$91="no","not applicable (based on previous answers)",ROUND(BL1308,4))</f>
        <v>0.29699999999999999</v>
      </c>
    </row>
    <row r="1309" spans="30:69" x14ac:dyDescent="0.25">
      <c r="AD1309" s="157">
        <f t="shared" si="51"/>
        <v>0.29900000000000021</v>
      </c>
      <c r="AE1309" s="157">
        <f>IF('1a-Electricity'!$AB$77="no","",ROUND(AD1309,4))</f>
        <v>0.29899999999999999</v>
      </c>
      <c r="AF1309" s="157">
        <f>IF('1a-Electricity'!$AB$78="no","",ROUND(AD1309,4))</f>
        <v>0.29899999999999999</v>
      </c>
      <c r="AG1309" s="157">
        <f>IF('1a-Electricity'!$AB$79="no","",ROUND(AD1309,4))</f>
        <v>0.29899999999999999</v>
      </c>
      <c r="BL1309" s="157">
        <f t="shared" si="52"/>
        <v>0.29800000000000021</v>
      </c>
      <c r="BM1309" s="157">
        <f>IF('1b-NaturalGas'!$AB$87="no","",ROUND(BL1309,4))</f>
        <v>0.29799999999999999</v>
      </c>
      <c r="BN1309" s="157">
        <f>IF('1b-NaturalGas'!$AB$88="no","",ROUND(BL1309,4))</f>
        <v>0.29799999999999999</v>
      </c>
      <c r="BO1309" s="157">
        <f>IF('1b-NaturalGas'!$AB$89="no","",ROUND(BL1309,4))</f>
        <v>0.29799999999999999</v>
      </c>
      <c r="BP1309" s="157">
        <f>IF('1b-NaturalGas'!$AB$90="no","not applicable (based on previous answers)",ROUND(BL1309,4))</f>
        <v>0.29799999999999999</v>
      </c>
      <c r="BQ1309" s="157">
        <f>IF('1b-NaturalGas'!$AB$91="no","not applicable (based on previous answers)",ROUND(BL1309,4))</f>
        <v>0.29799999999999999</v>
      </c>
    </row>
    <row r="1310" spans="30:69" x14ac:dyDescent="0.25">
      <c r="AD1310" s="157">
        <f t="shared" si="51"/>
        <v>0.30000000000000021</v>
      </c>
      <c r="AE1310" s="157">
        <f>IF('1a-Electricity'!$AB$77="no","",ROUND(AD1310,4))</f>
        <v>0.3</v>
      </c>
      <c r="AF1310" s="157">
        <f>IF('1a-Electricity'!$AB$78="no","",ROUND(AD1310,4))</f>
        <v>0.3</v>
      </c>
      <c r="AG1310" s="157">
        <f>IF('1a-Electricity'!$AB$79="no","",ROUND(AD1310,4))</f>
        <v>0.3</v>
      </c>
      <c r="BL1310" s="157">
        <f t="shared" si="52"/>
        <v>0.29900000000000021</v>
      </c>
      <c r="BM1310" s="157">
        <f>IF('1b-NaturalGas'!$AB$87="no","",ROUND(BL1310,4))</f>
        <v>0.29899999999999999</v>
      </c>
      <c r="BN1310" s="157">
        <f>IF('1b-NaturalGas'!$AB$88="no","",ROUND(BL1310,4))</f>
        <v>0.29899999999999999</v>
      </c>
      <c r="BO1310" s="157">
        <f>IF('1b-NaturalGas'!$AB$89="no","",ROUND(BL1310,4))</f>
        <v>0.29899999999999999</v>
      </c>
      <c r="BP1310" s="157">
        <f>IF('1b-NaturalGas'!$AB$90="no","not applicable (based on previous answers)",ROUND(BL1310,4))</f>
        <v>0.29899999999999999</v>
      </c>
      <c r="BQ1310" s="157">
        <f>IF('1b-NaturalGas'!$AB$91="no","not applicable (based on previous answers)",ROUND(BL1310,4))</f>
        <v>0.29899999999999999</v>
      </c>
    </row>
    <row r="1311" spans="30:69" x14ac:dyDescent="0.25">
      <c r="AD1311" s="157">
        <f t="shared" si="51"/>
        <v>0.30100000000000021</v>
      </c>
      <c r="AE1311" s="157">
        <f>IF('1a-Electricity'!$AB$77="no","",ROUND(AD1311,4))</f>
        <v>0.30099999999999999</v>
      </c>
      <c r="AF1311" s="157">
        <f>IF('1a-Electricity'!$AB$78="no","",ROUND(AD1311,4))</f>
        <v>0.30099999999999999</v>
      </c>
      <c r="AG1311" s="157">
        <f>IF('1a-Electricity'!$AB$79="no","",ROUND(AD1311,4))</f>
        <v>0.30099999999999999</v>
      </c>
      <c r="BL1311" s="157">
        <f t="shared" si="52"/>
        <v>0.30000000000000021</v>
      </c>
      <c r="BM1311" s="157">
        <f>IF('1b-NaturalGas'!$AB$87="no","",ROUND(BL1311,4))</f>
        <v>0.3</v>
      </c>
      <c r="BN1311" s="157">
        <f>IF('1b-NaturalGas'!$AB$88="no","",ROUND(BL1311,4))</f>
        <v>0.3</v>
      </c>
      <c r="BO1311" s="157">
        <f>IF('1b-NaturalGas'!$AB$89="no","",ROUND(BL1311,4))</f>
        <v>0.3</v>
      </c>
      <c r="BP1311" s="157">
        <f>IF('1b-NaturalGas'!$AB$90="no","not applicable (based on previous answers)",ROUND(BL1311,4))</f>
        <v>0.3</v>
      </c>
      <c r="BQ1311" s="157">
        <f>IF('1b-NaturalGas'!$AB$91="no","not applicable (based on previous answers)",ROUND(BL1311,4))</f>
        <v>0.3</v>
      </c>
    </row>
    <row r="1312" spans="30:69" x14ac:dyDescent="0.25">
      <c r="AD1312" s="157">
        <f t="shared" si="51"/>
        <v>0.30200000000000021</v>
      </c>
      <c r="AE1312" s="157">
        <f>IF('1a-Electricity'!$AB$77="no","",ROUND(AD1312,4))</f>
        <v>0.30199999999999999</v>
      </c>
      <c r="AF1312" s="157">
        <f>IF('1a-Electricity'!$AB$78="no","",ROUND(AD1312,4))</f>
        <v>0.30199999999999999</v>
      </c>
      <c r="AG1312" s="157">
        <f>IF('1a-Electricity'!$AB$79="no","",ROUND(AD1312,4))</f>
        <v>0.30199999999999999</v>
      </c>
      <c r="BL1312" s="157">
        <f t="shared" si="52"/>
        <v>0.30100000000000021</v>
      </c>
      <c r="BM1312" s="157">
        <f>IF('1b-NaturalGas'!$AB$87="no","",ROUND(BL1312,4))</f>
        <v>0.30099999999999999</v>
      </c>
      <c r="BN1312" s="157">
        <f>IF('1b-NaturalGas'!$AB$88="no","",ROUND(BL1312,4))</f>
        <v>0.30099999999999999</v>
      </c>
      <c r="BO1312" s="157">
        <f>IF('1b-NaturalGas'!$AB$89="no","",ROUND(BL1312,4))</f>
        <v>0.30099999999999999</v>
      </c>
      <c r="BP1312" s="157">
        <f>IF('1b-NaturalGas'!$AB$90="no","not applicable (based on previous answers)",ROUND(BL1312,4))</f>
        <v>0.30099999999999999</v>
      </c>
      <c r="BQ1312" s="157">
        <f>IF('1b-NaturalGas'!$AB$91="no","not applicable (based on previous answers)",ROUND(BL1312,4))</f>
        <v>0.30099999999999999</v>
      </c>
    </row>
    <row r="1313" spans="30:69" x14ac:dyDescent="0.25">
      <c r="AD1313" s="157">
        <f t="shared" si="51"/>
        <v>0.30300000000000021</v>
      </c>
      <c r="AE1313" s="157">
        <f>IF('1a-Electricity'!$AB$77="no","",ROUND(AD1313,4))</f>
        <v>0.30299999999999999</v>
      </c>
      <c r="AF1313" s="157">
        <f>IF('1a-Electricity'!$AB$78="no","",ROUND(AD1313,4))</f>
        <v>0.30299999999999999</v>
      </c>
      <c r="AG1313" s="157">
        <f>IF('1a-Electricity'!$AB$79="no","",ROUND(AD1313,4))</f>
        <v>0.30299999999999999</v>
      </c>
      <c r="BL1313" s="157">
        <f t="shared" si="52"/>
        <v>0.30200000000000021</v>
      </c>
      <c r="BM1313" s="157">
        <f>IF('1b-NaturalGas'!$AB$87="no","",ROUND(BL1313,4))</f>
        <v>0.30199999999999999</v>
      </c>
      <c r="BN1313" s="157">
        <f>IF('1b-NaturalGas'!$AB$88="no","",ROUND(BL1313,4))</f>
        <v>0.30199999999999999</v>
      </c>
      <c r="BO1313" s="157">
        <f>IF('1b-NaturalGas'!$AB$89="no","",ROUND(BL1313,4))</f>
        <v>0.30199999999999999</v>
      </c>
      <c r="BP1313" s="157">
        <f>IF('1b-NaturalGas'!$AB$90="no","not applicable (based on previous answers)",ROUND(BL1313,4))</f>
        <v>0.30199999999999999</v>
      </c>
      <c r="BQ1313" s="157">
        <f>IF('1b-NaturalGas'!$AB$91="no","not applicable (based on previous answers)",ROUND(BL1313,4))</f>
        <v>0.30199999999999999</v>
      </c>
    </row>
    <row r="1314" spans="30:69" x14ac:dyDescent="0.25">
      <c r="AD1314" s="157">
        <f t="shared" si="51"/>
        <v>0.30400000000000021</v>
      </c>
      <c r="AE1314" s="157">
        <f>IF('1a-Electricity'!$AB$77="no","",ROUND(AD1314,4))</f>
        <v>0.30399999999999999</v>
      </c>
      <c r="AF1314" s="157">
        <f>IF('1a-Electricity'!$AB$78="no","",ROUND(AD1314,4))</f>
        <v>0.30399999999999999</v>
      </c>
      <c r="AG1314" s="157">
        <f>IF('1a-Electricity'!$AB$79="no","",ROUND(AD1314,4))</f>
        <v>0.30399999999999999</v>
      </c>
      <c r="BL1314" s="157">
        <f t="shared" si="52"/>
        <v>0.30300000000000021</v>
      </c>
      <c r="BM1314" s="157">
        <f>IF('1b-NaturalGas'!$AB$87="no","",ROUND(BL1314,4))</f>
        <v>0.30299999999999999</v>
      </c>
      <c r="BN1314" s="157">
        <f>IF('1b-NaturalGas'!$AB$88="no","",ROUND(BL1314,4))</f>
        <v>0.30299999999999999</v>
      </c>
      <c r="BO1314" s="157">
        <f>IF('1b-NaturalGas'!$AB$89="no","",ROUND(BL1314,4))</f>
        <v>0.30299999999999999</v>
      </c>
      <c r="BP1314" s="157">
        <f>IF('1b-NaturalGas'!$AB$90="no","not applicable (based on previous answers)",ROUND(BL1314,4))</f>
        <v>0.30299999999999999</v>
      </c>
      <c r="BQ1314" s="157">
        <f>IF('1b-NaturalGas'!$AB$91="no","not applicable (based on previous answers)",ROUND(BL1314,4))</f>
        <v>0.30299999999999999</v>
      </c>
    </row>
    <row r="1315" spans="30:69" x14ac:dyDescent="0.25">
      <c r="AD1315" s="157">
        <f t="shared" si="51"/>
        <v>0.30500000000000022</v>
      </c>
      <c r="AE1315" s="157">
        <f>IF('1a-Electricity'!$AB$77="no","",ROUND(AD1315,4))</f>
        <v>0.30499999999999999</v>
      </c>
      <c r="AF1315" s="157">
        <f>IF('1a-Electricity'!$AB$78="no","",ROUND(AD1315,4))</f>
        <v>0.30499999999999999</v>
      </c>
      <c r="AG1315" s="157">
        <f>IF('1a-Electricity'!$AB$79="no","",ROUND(AD1315,4))</f>
        <v>0.30499999999999999</v>
      </c>
      <c r="BL1315" s="157">
        <f t="shared" si="52"/>
        <v>0.30400000000000021</v>
      </c>
      <c r="BM1315" s="157">
        <f>IF('1b-NaturalGas'!$AB$87="no","",ROUND(BL1315,4))</f>
        <v>0.30399999999999999</v>
      </c>
      <c r="BN1315" s="157">
        <f>IF('1b-NaturalGas'!$AB$88="no","",ROUND(BL1315,4))</f>
        <v>0.30399999999999999</v>
      </c>
      <c r="BO1315" s="157">
        <f>IF('1b-NaturalGas'!$AB$89="no","",ROUND(BL1315,4))</f>
        <v>0.30399999999999999</v>
      </c>
      <c r="BP1315" s="157">
        <f>IF('1b-NaturalGas'!$AB$90="no","not applicable (based on previous answers)",ROUND(BL1315,4))</f>
        <v>0.30399999999999999</v>
      </c>
      <c r="BQ1315" s="157">
        <f>IF('1b-NaturalGas'!$AB$91="no","not applicable (based on previous answers)",ROUND(BL1315,4))</f>
        <v>0.30399999999999999</v>
      </c>
    </row>
    <row r="1316" spans="30:69" x14ac:dyDescent="0.25">
      <c r="AD1316" s="157">
        <f t="shared" si="51"/>
        <v>0.30600000000000022</v>
      </c>
      <c r="AE1316" s="157">
        <f>IF('1a-Electricity'!$AB$77="no","",ROUND(AD1316,4))</f>
        <v>0.30599999999999999</v>
      </c>
      <c r="AF1316" s="157">
        <f>IF('1a-Electricity'!$AB$78="no","",ROUND(AD1316,4))</f>
        <v>0.30599999999999999</v>
      </c>
      <c r="AG1316" s="157">
        <f>IF('1a-Electricity'!$AB$79="no","",ROUND(AD1316,4))</f>
        <v>0.30599999999999999</v>
      </c>
      <c r="BL1316" s="157">
        <f t="shared" si="52"/>
        <v>0.30500000000000022</v>
      </c>
      <c r="BM1316" s="157">
        <f>IF('1b-NaturalGas'!$AB$87="no","",ROUND(BL1316,4))</f>
        <v>0.30499999999999999</v>
      </c>
      <c r="BN1316" s="157">
        <f>IF('1b-NaturalGas'!$AB$88="no","",ROUND(BL1316,4))</f>
        <v>0.30499999999999999</v>
      </c>
      <c r="BO1316" s="157">
        <f>IF('1b-NaturalGas'!$AB$89="no","",ROUND(BL1316,4))</f>
        <v>0.30499999999999999</v>
      </c>
      <c r="BP1316" s="157">
        <f>IF('1b-NaturalGas'!$AB$90="no","not applicable (based on previous answers)",ROUND(BL1316,4))</f>
        <v>0.30499999999999999</v>
      </c>
      <c r="BQ1316" s="157">
        <f>IF('1b-NaturalGas'!$AB$91="no","not applicable (based on previous answers)",ROUND(BL1316,4))</f>
        <v>0.30499999999999999</v>
      </c>
    </row>
    <row r="1317" spans="30:69" x14ac:dyDescent="0.25">
      <c r="AD1317" s="157">
        <f t="shared" si="51"/>
        <v>0.30700000000000022</v>
      </c>
      <c r="AE1317" s="157">
        <f>IF('1a-Electricity'!$AB$77="no","",ROUND(AD1317,4))</f>
        <v>0.307</v>
      </c>
      <c r="AF1317" s="157">
        <f>IF('1a-Electricity'!$AB$78="no","",ROUND(AD1317,4))</f>
        <v>0.307</v>
      </c>
      <c r="AG1317" s="157">
        <f>IF('1a-Electricity'!$AB$79="no","",ROUND(AD1317,4))</f>
        <v>0.307</v>
      </c>
      <c r="BL1317" s="157">
        <f t="shared" si="52"/>
        <v>0.30600000000000022</v>
      </c>
      <c r="BM1317" s="157">
        <f>IF('1b-NaturalGas'!$AB$87="no","",ROUND(BL1317,4))</f>
        <v>0.30599999999999999</v>
      </c>
      <c r="BN1317" s="157">
        <f>IF('1b-NaturalGas'!$AB$88="no","",ROUND(BL1317,4))</f>
        <v>0.30599999999999999</v>
      </c>
      <c r="BO1317" s="157">
        <f>IF('1b-NaturalGas'!$AB$89="no","",ROUND(BL1317,4))</f>
        <v>0.30599999999999999</v>
      </c>
      <c r="BP1317" s="157">
        <f>IF('1b-NaturalGas'!$AB$90="no","not applicable (based on previous answers)",ROUND(BL1317,4))</f>
        <v>0.30599999999999999</v>
      </c>
      <c r="BQ1317" s="157">
        <f>IF('1b-NaturalGas'!$AB$91="no","not applicable (based on previous answers)",ROUND(BL1317,4))</f>
        <v>0.30599999999999999</v>
      </c>
    </row>
    <row r="1318" spans="30:69" x14ac:dyDescent="0.25">
      <c r="AD1318" s="157">
        <f t="shared" si="51"/>
        <v>0.30800000000000022</v>
      </c>
      <c r="AE1318" s="157">
        <f>IF('1a-Electricity'!$AB$77="no","",ROUND(AD1318,4))</f>
        <v>0.308</v>
      </c>
      <c r="AF1318" s="157">
        <f>IF('1a-Electricity'!$AB$78="no","",ROUND(AD1318,4))</f>
        <v>0.308</v>
      </c>
      <c r="AG1318" s="157">
        <f>IF('1a-Electricity'!$AB$79="no","",ROUND(AD1318,4))</f>
        <v>0.308</v>
      </c>
      <c r="BL1318" s="157">
        <f t="shared" si="52"/>
        <v>0.30700000000000022</v>
      </c>
      <c r="BM1318" s="157">
        <f>IF('1b-NaturalGas'!$AB$87="no","",ROUND(BL1318,4))</f>
        <v>0.307</v>
      </c>
      <c r="BN1318" s="157">
        <f>IF('1b-NaturalGas'!$AB$88="no","",ROUND(BL1318,4))</f>
        <v>0.307</v>
      </c>
      <c r="BO1318" s="157">
        <f>IF('1b-NaturalGas'!$AB$89="no","",ROUND(BL1318,4))</f>
        <v>0.307</v>
      </c>
      <c r="BP1318" s="157">
        <f>IF('1b-NaturalGas'!$AB$90="no","not applicable (based on previous answers)",ROUND(BL1318,4))</f>
        <v>0.307</v>
      </c>
      <c r="BQ1318" s="157">
        <f>IF('1b-NaturalGas'!$AB$91="no","not applicable (based on previous answers)",ROUND(BL1318,4))</f>
        <v>0.307</v>
      </c>
    </row>
    <row r="1319" spans="30:69" x14ac:dyDescent="0.25">
      <c r="AD1319" s="157">
        <f t="shared" si="51"/>
        <v>0.30900000000000022</v>
      </c>
      <c r="AE1319" s="157">
        <f>IF('1a-Electricity'!$AB$77="no","",ROUND(AD1319,4))</f>
        <v>0.309</v>
      </c>
      <c r="AF1319" s="157">
        <f>IF('1a-Electricity'!$AB$78="no","",ROUND(AD1319,4))</f>
        <v>0.309</v>
      </c>
      <c r="AG1319" s="157">
        <f>IF('1a-Electricity'!$AB$79="no","",ROUND(AD1319,4))</f>
        <v>0.309</v>
      </c>
      <c r="BL1319" s="157">
        <f t="shared" si="52"/>
        <v>0.30800000000000022</v>
      </c>
      <c r="BM1319" s="157">
        <f>IF('1b-NaturalGas'!$AB$87="no","",ROUND(BL1319,4))</f>
        <v>0.308</v>
      </c>
      <c r="BN1319" s="157">
        <f>IF('1b-NaturalGas'!$AB$88="no","",ROUND(BL1319,4))</f>
        <v>0.308</v>
      </c>
      <c r="BO1319" s="157">
        <f>IF('1b-NaturalGas'!$AB$89="no","",ROUND(BL1319,4))</f>
        <v>0.308</v>
      </c>
      <c r="BP1319" s="157">
        <f>IF('1b-NaturalGas'!$AB$90="no","not applicable (based on previous answers)",ROUND(BL1319,4))</f>
        <v>0.308</v>
      </c>
      <c r="BQ1319" s="157">
        <f>IF('1b-NaturalGas'!$AB$91="no","not applicable (based on previous answers)",ROUND(BL1319,4))</f>
        <v>0.308</v>
      </c>
    </row>
    <row r="1320" spans="30:69" x14ac:dyDescent="0.25">
      <c r="AD1320" s="157">
        <f t="shared" si="51"/>
        <v>0.31000000000000022</v>
      </c>
      <c r="AE1320" s="157">
        <f>IF('1a-Electricity'!$AB$77="no","",ROUND(AD1320,4))</f>
        <v>0.31</v>
      </c>
      <c r="AF1320" s="157">
        <f>IF('1a-Electricity'!$AB$78="no","",ROUND(AD1320,4))</f>
        <v>0.31</v>
      </c>
      <c r="AG1320" s="157">
        <f>IF('1a-Electricity'!$AB$79="no","",ROUND(AD1320,4))</f>
        <v>0.31</v>
      </c>
      <c r="BL1320" s="157">
        <f t="shared" si="52"/>
        <v>0.30900000000000022</v>
      </c>
      <c r="BM1320" s="157">
        <f>IF('1b-NaturalGas'!$AB$87="no","",ROUND(BL1320,4))</f>
        <v>0.309</v>
      </c>
      <c r="BN1320" s="157">
        <f>IF('1b-NaturalGas'!$AB$88="no","",ROUND(BL1320,4))</f>
        <v>0.309</v>
      </c>
      <c r="BO1320" s="157">
        <f>IF('1b-NaturalGas'!$AB$89="no","",ROUND(BL1320,4))</f>
        <v>0.309</v>
      </c>
      <c r="BP1320" s="157">
        <f>IF('1b-NaturalGas'!$AB$90="no","not applicable (based on previous answers)",ROUND(BL1320,4))</f>
        <v>0.309</v>
      </c>
      <c r="BQ1320" s="157">
        <f>IF('1b-NaturalGas'!$AB$91="no","not applicable (based on previous answers)",ROUND(BL1320,4))</f>
        <v>0.309</v>
      </c>
    </row>
    <row r="1321" spans="30:69" x14ac:dyDescent="0.25">
      <c r="AD1321" s="157">
        <f t="shared" si="51"/>
        <v>0.31100000000000022</v>
      </c>
      <c r="AE1321" s="157">
        <f>IF('1a-Electricity'!$AB$77="no","",ROUND(AD1321,4))</f>
        <v>0.311</v>
      </c>
      <c r="AF1321" s="157">
        <f>IF('1a-Electricity'!$AB$78="no","",ROUND(AD1321,4))</f>
        <v>0.311</v>
      </c>
      <c r="AG1321" s="157">
        <f>IF('1a-Electricity'!$AB$79="no","",ROUND(AD1321,4))</f>
        <v>0.311</v>
      </c>
      <c r="BL1321" s="157">
        <f t="shared" si="52"/>
        <v>0.31000000000000022</v>
      </c>
      <c r="BM1321" s="157">
        <f>IF('1b-NaturalGas'!$AB$87="no","",ROUND(BL1321,4))</f>
        <v>0.31</v>
      </c>
      <c r="BN1321" s="157">
        <f>IF('1b-NaturalGas'!$AB$88="no","",ROUND(BL1321,4))</f>
        <v>0.31</v>
      </c>
      <c r="BO1321" s="157">
        <f>IF('1b-NaturalGas'!$AB$89="no","",ROUND(BL1321,4))</f>
        <v>0.31</v>
      </c>
      <c r="BP1321" s="157">
        <f>IF('1b-NaturalGas'!$AB$90="no","not applicable (based on previous answers)",ROUND(BL1321,4))</f>
        <v>0.31</v>
      </c>
      <c r="BQ1321" s="157">
        <f>IF('1b-NaturalGas'!$AB$91="no","not applicable (based on previous answers)",ROUND(BL1321,4))</f>
        <v>0.31</v>
      </c>
    </row>
    <row r="1322" spans="30:69" x14ac:dyDescent="0.25">
      <c r="AD1322" s="157">
        <f t="shared" si="51"/>
        <v>0.31200000000000022</v>
      </c>
      <c r="AE1322" s="157">
        <f>IF('1a-Electricity'!$AB$77="no","",ROUND(AD1322,4))</f>
        <v>0.312</v>
      </c>
      <c r="AF1322" s="157">
        <f>IF('1a-Electricity'!$AB$78="no","",ROUND(AD1322,4))</f>
        <v>0.312</v>
      </c>
      <c r="AG1322" s="157">
        <f>IF('1a-Electricity'!$AB$79="no","",ROUND(AD1322,4))</f>
        <v>0.312</v>
      </c>
      <c r="BL1322" s="157">
        <f t="shared" si="52"/>
        <v>0.31100000000000022</v>
      </c>
      <c r="BM1322" s="157">
        <f>IF('1b-NaturalGas'!$AB$87="no","",ROUND(BL1322,4))</f>
        <v>0.311</v>
      </c>
      <c r="BN1322" s="157">
        <f>IF('1b-NaturalGas'!$AB$88="no","",ROUND(BL1322,4))</f>
        <v>0.311</v>
      </c>
      <c r="BO1322" s="157">
        <f>IF('1b-NaturalGas'!$AB$89="no","",ROUND(BL1322,4))</f>
        <v>0.311</v>
      </c>
      <c r="BP1322" s="157">
        <f>IF('1b-NaturalGas'!$AB$90="no","not applicable (based on previous answers)",ROUND(BL1322,4))</f>
        <v>0.311</v>
      </c>
      <c r="BQ1322" s="157">
        <f>IF('1b-NaturalGas'!$AB$91="no","not applicable (based on previous answers)",ROUND(BL1322,4))</f>
        <v>0.311</v>
      </c>
    </row>
    <row r="1323" spans="30:69" x14ac:dyDescent="0.25">
      <c r="AD1323" s="157">
        <f t="shared" ref="AD1323:AD1386" si="53">AD1322+0.001</f>
        <v>0.31300000000000022</v>
      </c>
      <c r="AE1323" s="157">
        <f>IF('1a-Electricity'!$AB$77="no","",ROUND(AD1323,4))</f>
        <v>0.313</v>
      </c>
      <c r="AF1323" s="157">
        <f>IF('1a-Electricity'!$AB$78="no","",ROUND(AD1323,4))</f>
        <v>0.313</v>
      </c>
      <c r="AG1323" s="157">
        <f>IF('1a-Electricity'!$AB$79="no","",ROUND(AD1323,4))</f>
        <v>0.313</v>
      </c>
      <c r="BL1323" s="157">
        <f t="shared" si="52"/>
        <v>0.31200000000000022</v>
      </c>
      <c r="BM1323" s="157">
        <f>IF('1b-NaturalGas'!$AB$87="no","",ROUND(BL1323,4))</f>
        <v>0.312</v>
      </c>
      <c r="BN1323" s="157">
        <f>IF('1b-NaturalGas'!$AB$88="no","",ROUND(BL1323,4))</f>
        <v>0.312</v>
      </c>
      <c r="BO1323" s="157">
        <f>IF('1b-NaturalGas'!$AB$89="no","",ROUND(BL1323,4))</f>
        <v>0.312</v>
      </c>
      <c r="BP1323" s="157">
        <f>IF('1b-NaturalGas'!$AB$90="no","not applicable (based on previous answers)",ROUND(BL1323,4))</f>
        <v>0.312</v>
      </c>
      <c r="BQ1323" s="157">
        <f>IF('1b-NaturalGas'!$AB$91="no","not applicable (based on previous answers)",ROUND(BL1323,4))</f>
        <v>0.312</v>
      </c>
    </row>
    <row r="1324" spans="30:69" x14ac:dyDescent="0.25">
      <c r="AD1324" s="157">
        <f t="shared" si="53"/>
        <v>0.31400000000000022</v>
      </c>
      <c r="AE1324" s="157">
        <f>IF('1a-Electricity'!$AB$77="no","",ROUND(AD1324,4))</f>
        <v>0.314</v>
      </c>
      <c r="AF1324" s="157">
        <f>IF('1a-Electricity'!$AB$78="no","",ROUND(AD1324,4))</f>
        <v>0.314</v>
      </c>
      <c r="AG1324" s="157">
        <f>IF('1a-Electricity'!$AB$79="no","",ROUND(AD1324,4))</f>
        <v>0.314</v>
      </c>
      <c r="BL1324" s="157">
        <f t="shared" ref="BL1324:BL1387" si="54">BL1323+0.001</f>
        <v>0.31300000000000022</v>
      </c>
      <c r="BM1324" s="157">
        <f>IF('1b-NaturalGas'!$AB$87="no","",ROUND(BL1324,4))</f>
        <v>0.313</v>
      </c>
      <c r="BN1324" s="157">
        <f>IF('1b-NaturalGas'!$AB$88="no","",ROUND(BL1324,4))</f>
        <v>0.313</v>
      </c>
      <c r="BO1324" s="157">
        <f>IF('1b-NaturalGas'!$AB$89="no","",ROUND(BL1324,4))</f>
        <v>0.313</v>
      </c>
      <c r="BP1324" s="157">
        <f>IF('1b-NaturalGas'!$AB$90="no","not applicable (based on previous answers)",ROUND(BL1324,4))</f>
        <v>0.313</v>
      </c>
      <c r="BQ1324" s="157">
        <f>IF('1b-NaturalGas'!$AB$91="no","not applicable (based on previous answers)",ROUND(BL1324,4))</f>
        <v>0.313</v>
      </c>
    </row>
    <row r="1325" spans="30:69" x14ac:dyDescent="0.25">
      <c r="AD1325" s="157">
        <f t="shared" si="53"/>
        <v>0.31500000000000022</v>
      </c>
      <c r="AE1325" s="157">
        <f>IF('1a-Electricity'!$AB$77="no","",ROUND(AD1325,4))</f>
        <v>0.315</v>
      </c>
      <c r="AF1325" s="157">
        <f>IF('1a-Electricity'!$AB$78="no","",ROUND(AD1325,4))</f>
        <v>0.315</v>
      </c>
      <c r="AG1325" s="157">
        <f>IF('1a-Electricity'!$AB$79="no","",ROUND(AD1325,4))</f>
        <v>0.315</v>
      </c>
      <c r="BL1325" s="157">
        <f t="shared" si="54"/>
        <v>0.31400000000000022</v>
      </c>
      <c r="BM1325" s="157">
        <f>IF('1b-NaturalGas'!$AB$87="no","",ROUND(BL1325,4))</f>
        <v>0.314</v>
      </c>
      <c r="BN1325" s="157">
        <f>IF('1b-NaturalGas'!$AB$88="no","",ROUND(BL1325,4))</f>
        <v>0.314</v>
      </c>
      <c r="BO1325" s="157">
        <f>IF('1b-NaturalGas'!$AB$89="no","",ROUND(BL1325,4))</f>
        <v>0.314</v>
      </c>
      <c r="BP1325" s="157">
        <f>IF('1b-NaturalGas'!$AB$90="no","not applicable (based on previous answers)",ROUND(BL1325,4))</f>
        <v>0.314</v>
      </c>
      <c r="BQ1325" s="157">
        <f>IF('1b-NaturalGas'!$AB$91="no","not applicable (based on previous answers)",ROUND(BL1325,4))</f>
        <v>0.314</v>
      </c>
    </row>
    <row r="1326" spans="30:69" x14ac:dyDescent="0.25">
      <c r="AD1326" s="157">
        <f t="shared" si="53"/>
        <v>0.31600000000000023</v>
      </c>
      <c r="AE1326" s="157">
        <f>IF('1a-Electricity'!$AB$77="no","",ROUND(AD1326,4))</f>
        <v>0.316</v>
      </c>
      <c r="AF1326" s="157">
        <f>IF('1a-Electricity'!$AB$78="no","",ROUND(AD1326,4))</f>
        <v>0.316</v>
      </c>
      <c r="AG1326" s="157">
        <f>IF('1a-Electricity'!$AB$79="no","",ROUND(AD1326,4))</f>
        <v>0.316</v>
      </c>
      <c r="BL1326" s="157">
        <f t="shared" si="54"/>
        <v>0.31500000000000022</v>
      </c>
      <c r="BM1326" s="157">
        <f>IF('1b-NaturalGas'!$AB$87="no","",ROUND(BL1326,4))</f>
        <v>0.315</v>
      </c>
      <c r="BN1326" s="157">
        <f>IF('1b-NaturalGas'!$AB$88="no","",ROUND(BL1326,4))</f>
        <v>0.315</v>
      </c>
      <c r="BO1326" s="157">
        <f>IF('1b-NaturalGas'!$AB$89="no","",ROUND(BL1326,4))</f>
        <v>0.315</v>
      </c>
      <c r="BP1326" s="157">
        <f>IF('1b-NaturalGas'!$AB$90="no","not applicable (based on previous answers)",ROUND(BL1326,4))</f>
        <v>0.315</v>
      </c>
      <c r="BQ1326" s="157">
        <f>IF('1b-NaturalGas'!$AB$91="no","not applicable (based on previous answers)",ROUND(BL1326,4))</f>
        <v>0.315</v>
      </c>
    </row>
    <row r="1327" spans="30:69" x14ac:dyDescent="0.25">
      <c r="AD1327" s="157">
        <f t="shared" si="53"/>
        <v>0.31700000000000023</v>
      </c>
      <c r="AE1327" s="157">
        <f>IF('1a-Electricity'!$AB$77="no","",ROUND(AD1327,4))</f>
        <v>0.317</v>
      </c>
      <c r="AF1327" s="157">
        <f>IF('1a-Electricity'!$AB$78="no","",ROUND(AD1327,4))</f>
        <v>0.317</v>
      </c>
      <c r="AG1327" s="157">
        <f>IF('1a-Electricity'!$AB$79="no","",ROUND(AD1327,4))</f>
        <v>0.317</v>
      </c>
      <c r="BL1327" s="157">
        <f t="shared" si="54"/>
        <v>0.31600000000000023</v>
      </c>
      <c r="BM1327" s="157">
        <f>IF('1b-NaturalGas'!$AB$87="no","",ROUND(BL1327,4))</f>
        <v>0.316</v>
      </c>
      <c r="BN1327" s="157">
        <f>IF('1b-NaturalGas'!$AB$88="no","",ROUND(BL1327,4))</f>
        <v>0.316</v>
      </c>
      <c r="BO1327" s="157">
        <f>IF('1b-NaturalGas'!$AB$89="no","",ROUND(BL1327,4))</f>
        <v>0.316</v>
      </c>
      <c r="BP1327" s="157">
        <f>IF('1b-NaturalGas'!$AB$90="no","not applicable (based on previous answers)",ROUND(BL1327,4))</f>
        <v>0.316</v>
      </c>
      <c r="BQ1327" s="157">
        <f>IF('1b-NaturalGas'!$AB$91="no","not applicable (based on previous answers)",ROUND(BL1327,4))</f>
        <v>0.316</v>
      </c>
    </row>
    <row r="1328" spans="30:69" x14ac:dyDescent="0.25">
      <c r="AD1328" s="157">
        <f t="shared" si="53"/>
        <v>0.31800000000000023</v>
      </c>
      <c r="AE1328" s="157">
        <f>IF('1a-Electricity'!$AB$77="no","",ROUND(AD1328,4))</f>
        <v>0.318</v>
      </c>
      <c r="AF1328" s="157">
        <f>IF('1a-Electricity'!$AB$78="no","",ROUND(AD1328,4))</f>
        <v>0.318</v>
      </c>
      <c r="AG1328" s="157">
        <f>IF('1a-Electricity'!$AB$79="no","",ROUND(AD1328,4))</f>
        <v>0.318</v>
      </c>
      <c r="BL1328" s="157">
        <f t="shared" si="54"/>
        <v>0.31700000000000023</v>
      </c>
      <c r="BM1328" s="157">
        <f>IF('1b-NaturalGas'!$AB$87="no","",ROUND(BL1328,4))</f>
        <v>0.317</v>
      </c>
      <c r="BN1328" s="157">
        <f>IF('1b-NaturalGas'!$AB$88="no","",ROUND(BL1328,4))</f>
        <v>0.317</v>
      </c>
      <c r="BO1328" s="157">
        <f>IF('1b-NaturalGas'!$AB$89="no","",ROUND(BL1328,4))</f>
        <v>0.317</v>
      </c>
      <c r="BP1328" s="157">
        <f>IF('1b-NaturalGas'!$AB$90="no","not applicable (based on previous answers)",ROUND(BL1328,4))</f>
        <v>0.317</v>
      </c>
      <c r="BQ1328" s="157">
        <f>IF('1b-NaturalGas'!$AB$91="no","not applicable (based on previous answers)",ROUND(BL1328,4))</f>
        <v>0.317</v>
      </c>
    </row>
    <row r="1329" spans="30:69" x14ac:dyDescent="0.25">
      <c r="AD1329" s="157">
        <f t="shared" si="53"/>
        <v>0.31900000000000023</v>
      </c>
      <c r="AE1329" s="157">
        <f>IF('1a-Electricity'!$AB$77="no","",ROUND(AD1329,4))</f>
        <v>0.31900000000000001</v>
      </c>
      <c r="AF1329" s="157">
        <f>IF('1a-Electricity'!$AB$78="no","",ROUND(AD1329,4))</f>
        <v>0.31900000000000001</v>
      </c>
      <c r="AG1329" s="157">
        <f>IF('1a-Electricity'!$AB$79="no","",ROUND(AD1329,4))</f>
        <v>0.31900000000000001</v>
      </c>
      <c r="BL1329" s="157">
        <f t="shared" si="54"/>
        <v>0.31800000000000023</v>
      </c>
      <c r="BM1329" s="157">
        <f>IF('1b-NaturalGas'!$AB$87="no","",ROUND(BL1329,4))</f>
        <v>0.318</v>
      </c>
      <c r="BN1329" s="157">
        <f>IF('1b-NaturalGas'!$AB$88="no","",ROUND(BL1329,4))</f>
        <v>0.318</v>
      </c>
      <c r="BO1329" s="157">
        <f>IF('1b-NaturalGas'!$AB$89="no","",ROUND(BL1329,4))</f>
        <v>0.318</v>
      </c>
      <c r="BP1329" s="157">
        <f>IF('1b-NaturalGas'!$AB$90="no","not applicable (based on previous answers)",ROUND(BL1329,4))</f>
        <v>0.318</v>
      </c>
      <c r="BQ1329" s="157">
        <f>IF('1b-NaturalGas'!$AB$91="no","not applicable (based on previous answers)",ROUND(BL1329,4))</f>
        <v>0.318</v>
      </c>
    </row>
    <row r="1330" spans="30:69" x14ac:dyDescent="0.25">
      <c r="AD1330" s="157">
        <f t="shared" si="53"/>
        <v>0.32000000000000023</v>
      </c>
      <c r="AE1330" s="157">
        <f>IF('1a-Electricity'!$AB$77="no","",ROUND(AD1330,4))</f>
        <v>0.32</v>
      </c>
      <c r="AF1330" s="157">
        <f>IF('1a-Electricity'!$AB$78="no","",ROUND(AD1330,4))</f>
        <v>0.32</v>
      </c>
      <c r="AG1330" s="157">
        <f>IF('1a-Electricity'!$AB$79="no","",ROUND(AD1330,4))</f>
        <v>0.32</v>
      </c>
      <c r="BL1330" s="157">
        <f t="shared" si="54"/>
        <v>0.31900000000000023</v>
      </c>
      <c r="BM1330" s="157">
        <f>IF('1b-NaturalGas'!$AB$87="no","",ROUND(BL1330,4))</f>
        <v>0.31900000000000001</v>
      </c>
      <c r="BN1330" s="157">
        <f>IF('1b-NaturalGas'!$AB$88="no","",ROUND(BL1330,4))</f>
        <v>0.31900000000000001</v>
      </c>
      <c r="BO1330" s="157">
        <f>IF('1b-NaturalGas'!$AB$89="no","",ROUND(BL1330,4))</f>
        <v>0.31900000000000001</v>
      </c>
      <c r="BP1330" s="157">
        <f>IF('1b-NaturalGas'!$AB$90="no","not applicable (based on previous answers)",ROUND(BL1330,4))</f>
        <v>0.31900000000000001</v>
      </c>
      <c r="BQ1330" s="157">
        <f>IF('1b-NaturalGas'!$AB$91="no","not applicable (based on previous answers)",ROUND(BL1330,4))</f>
        <v>0.31900000000000001</v>
      </c>
    </row>
    <row r="1331" spans="30:69" x14ac:dyDescent="0.25">
      <c r="AD1331" s="157">
        <f t="shared" si="53"/>
        <v>0.32100000000000023</v>
      </c>
      <c r="AE1331" s="157">
        <f>IF('1a-Electricity'!$AB$77="no","",ROUND(AD1331,4))</f>
        <v>0.32100000000000001</v>
      </c>
      <c r="AF1331" s="157">
        <f>IF('1a-Electricity'!$AB$78="no","",ROUND(AD1331,4))</f>
        <v>0.32100000000000001</v>
      </c>
      <c r="AG1331" s="157">
        <f>IF('1a-Electricity'!$AB$79="no","",ROUND(AD1331,4))</f>
        <v>0.32100000000000001</v>
      </c>
      <c r="BL1331" s="157">
        <f t="shared" si="54"/>
        <v>0.32000000000000023</v>
      </c>
      <c r="BM1331" s="157">
        <f>IF('1b-NaturalGas'!$AB$87="no","",ROUND(BL1331,4))</f>
        <v>0.32</v>
      </c>
      <c r="BN1331" s="157">
        <f>IF('1b-NaturalGas'!$AB$88="no","",ROUND(BL1331,4))</f>
        <v>0.32</v>
      </c>
      <c r="BO1331" s="157">
        <f>IF('1b-NaturalGas'!$AB$89="no","",ROUND(BL1331,4))</f>
        <v>0.32</v>
      </c>
      <c r="BP1331" s="157">
        <f>IF('1b-NaturalGas'!$AB$90="no","not applicable (based on previous answers)",ROUND(BL1331,4))</f>
        <v>0.32</v>
      </c>
      <c r="BQ1331" s="157">
        <f>IF('1b-NaturalGas'!$AB$91="no","not applicable (based on previous answers)",ROUND(BL1331,4))</f>
        <v>0.32</v>
      </c>
    </row>
    <row r="1332" spans="30:69" x14ac:dyDescent="0.25">
      <c r="AD1332" s="157">
        <f t="shared" si="53"/>
        <v>0.32200000000000023</v>
      </c>
      <c r="AE1332" s="157">
        <f>IF('1a-Electricity'!$AB$77="no","",ROUND(AD1332,4))</f>
        <v>0.32200000000000001</v>
      </c>
      <c r="AF1332" s="157">
        <f>IF('1a-Electricity'!$AB$78="no","",ROUND(AD1332,4))</f>
        <v>0.32200000000000001</v>
      </c>
      <c r="AG1332" s="157">
        <f>IF('1a-Electricity'!$AB$79="no","",ROUND(AD1332,4))</f>
        <v>0.32200000000000001</v>
      </c>
      <c r="BL1332" s="157">
        <f t="shared" si="54"/>
        <v>0.32100000000000023</v>
      </c>
      <c r="BM1332" s="157">
        <f>IF('1b-NaturalGas'!$AB$87="no","",ROUND(BL1332,4))</f>
        <v>0.32100000000000001</v>
      </c>
      <c r="BN1332" s="157">
        <f>IF('1b-NaturalGas'!$AB$88="no","",ROUND(BL1332,4))</f>
        <v>0.32100000000000001</v>
      </c>
      <c r="BO1332" s="157">
        <f>IF('1b-NaturalGas'!$AB$89="no","",ROUND(BL1332,4))</f>
        <v>0.32100000000000001</v>
      </c>
      <c r="BP1332" s="157">
        <f>IF('1b-NaturalGas'!$AB$90="no","not applicable (based on previous answers)",ROUND(BL1332,4))</f>
        <v>0.32100000000000001</v>
      </c>
      <c r="BQ1332" s="157">
        <f>IF('1b-NaturalGas'!$AB$91="no","not applicable (based on previous answers)",ROUND(BL1332,4))</f>
        <v>0.32100000000000001</v>
      </c>
    </row>
    <row r="1333" spans="30:69" x14ac:dyDescent="0.25">
      <c r="AD1333" s="157">
        <f t="shared" si="53"/>
        <v>0.32300000000000023</v>
      </c>
      <c r="AE1333" s="157">
        <f>IF('1a-Electricity'!$AB$77="no","",ROUND(AD1333,4))</f>
        <v>0.32300000000000001</v>
      </c>
      <c r="AF1333" s="157">
        <f>IF('1a-Electricity'!$AB$78="no","",ROUND(AD1333,4))</f>
        <v>0.32300000000000001</v>
      </c>
      <c r="AG1333" s="157">
        <f>IF('1a-Electricity'!$AB$79="no","",ROUND(AD1333,4))</f>
        <v>0.32300000000000001</v>
      </c>
      <c r="BL1333" s="157">
        <f t="shared" si="54"/>
        <v>0.32200000000000023</v>
      </c>
      <c r="BM1333" s="157">
        <f>IF('1b-NaturalGas'!$AB$87="no","",ROUND(BL1333,4))</f>
        <v>0.32200000000000001</v>
      </c>
      <c r="BN1333" s="157">
        <f>IF('1b-NaturalGas'!$AB$88="no","",ROUND(BL1333,4))</f>
        <v>0.32200000000000001</v>
      </c>
      <c r="BO1333" s="157">
        <f>IF('1b-NaturalGas'!$AB$89="no","",ROUND(BL1333,4))</f>
        <v>0.32200000000000001</v>
      </c>
      <c r="BP1333" s="157">
        <f>IF('1b-NaturalGas'!$AB$90="no","not applicable (based on previous answers)",ROUND(BL1333,4))</f>
        <v>0.32200000000000001</v>
      </c>
      <c r="BQ1333" s="157">
        <f>IF('1b-NaturalGas'!$AB$91="no","not applicable (based on previous answers)",ROUND(BL1333,4))</f>
        <v>0.32200000000000001</v>
      </c>
    </row>
    <row r="1334" spans="30:69" x14ac:dyDescent="0.25">
      <c r="AD1334" s="157">
        <f t="shared" si="53"/>
        <v>0.32400000000000023</v>
      </c>
      <c r="AE1334" s="157">
        <f>IF('1a-Electricity'!$AB$77="no","",ROUND(AD1334,4))</f>
        <v>0.32400000000000001</v>
      </c>
      <c r="AF1334" s="157">
        <f>IF('1a-Electricity'!$AB$78="no","",ROUND(AD1334,4))</f>
        <v>0.32400000000000001</v>
      </c>
      <c r="AG1334" s="157">
        <f>IF('1a-Electricity'!$AB$79="no","",ROUND(AD1334,4))</f>
        <v>0.32400000000000001</v>
      </c>
      <c r="BL1334" s="157">
        <f t="shared" si="54"/>
        <v>0.32300000000000023</v>
      </c>
      <c r="BM1334" s="157">
        <f>IF('1b-NaturalGas'!$AB$87="no","",ROUND(BL1334,4))</f>
        <v>0.32300000000000001</v>
      </c>
      <c r="BN1334" s="157">
        <f>IF('1b-NaturalGas'!$AB$88="no","",ROUND(BL1334,4))</f>
        <v>0.32300000000000001</v>
      </c>
      <c r="BO1334" s="157">
        <f>IF('1b-NaturalGas'!$AB$89="no","",ROUND(BL1334,4))</f>
        <v>0.32300000000000001</v>
      </c>
      <c r="BP1334" s="157">
        <f>IF('1b-NaturalGas'!$AB$90="no","not applicable (based on previous answers)",ROUND(BL1334,4))</f>
        <v>0.32300000000000001</v>
      </c>
      <c r="BQ1334" s="157">
        <f>IF('1b-NaturalGas'!$AB$91="no","not applicable (based on previous answers)",ROUND(BL1334,4))</f>
        <v>0.32300000000000001</v>
      </c>
    </row>
    <row r="1335" spans="30:69" x14ac:dyDescent="0.25">
      <c r="AD1335" s="157">
        <f t="shared" si="53"/>
        <v>0.32500000000000023</v>
      </c>
      <c r="AE1335" s="157">
        <f>IF('1a-Electricity'!$AB$77="no","",ROUND(AD1335,4))</f>
        <v>0.32500000000000001</v>
      </c>
      <c r="AF1335" s="157">
        <f>IF('1a-Electricity'!$AB$78="no","",ROUND(AD1335,4))</f>
        <v>0.32500000000000001</v>
      </c>
      <c r="AG1335" s="157">
        <f>IF('1a-Electricity'!$AB$79="no","",ROUND(AD1335,4))</f>
        <v>0.32500000000000001</v>
      </c>
      <c r="BL1335" s="157">
        <f t="shared" si="54"/>
        <v>0.32400000000000023</v>
      </c>
      <c r="BM1335" s="157">
        <f>IF('1b-NaturalGas'!$AB$87="no","",ROUND(BL1335,4))</f>
        <v>0.32400000000000001</v>
      </c>
      <c r="BN1335" s="157">
        <f>IF('1b-NaturalGas'!$AB$88="no","",ROUND(BL1335,4))</f>
        <v>0.32400000000000001</v>
      </c>
      <c r="BO1335" s="157">
        <f>IF('1b-NaturalGas'!$AB$89="no","",ROUND(BL1335,4))</f>
        <v>0.32400000000000001</v>
      </c>
      <c r="BP1335" s="157">
        <f>IF('1b-NaturalGas'!$AB$90="no","not applicable (based on previous answers)",ROUND(BL1335,4))</f>
        <v>0.32400000000000001</v>
      </c>
      <c r="BQ1335" s="157">
        <f>IF('1b-NaturalGas'!$AB$91="no","not applicable (based on previous answers)",ROUND(BL1335,4))</f>
        <v>0.32400000000000001</v>
      </c>
    </row>
    <row r="1336" spans="30:69" x14ac:dyDescent="0.25">
      <c r="AD1336" s="157">
        <f t="shared" si="53"/>
        <v>0.32600000000000023</v>
      </c>
      <c r="AE1336" s="157">
        <f>IF('1a-Electricity'!$AB$77="no","",ROUND(AD1336,4))</f>
        <v>0.32600000000000001</v>
      </c>
      <c r="AF1336" s="157">
        <f>IF('1a-Electricity'!$AB$78="no","",ROUND(AD1336,4))</f>
        <v>0.32600000000000001</v>
      </c>
      <c r="AG1336" s="157">
        <f>IF('1a-Electricity'!$AB$79="no","",ROUND(AD1336,4))</f>
        <v>0.32600000000000001</v>
      </c>
      <c r="BL1336" s="157">
        <f t="shared" si="54"/>
        <v>0.32500000000000023</v>
      </c>
      <c r="BM1336" s="157">
        <f>IF('1b-NaturalGas'!$AB$87="no","",ROUND(BL1336,4))</f>
        <v>0.32500000000000001</v>
      </c>
      <c r="BN1336" s="157">
        <f>IF('1b-NaturalGas'!$AB$88="no","",ROUND(BL1336,4))</f>
        <v>0.32500000000000001</v>
      </c>
      <c r="BO1336" s="157">
        <f>IF('1b-NaturalGas'!$AB$89="no","",ROUND(BL1336,4))</f>
        <v>0.32500000000000001</v>
      </c>
      <c r="BP1336" s="157">
        <f>IF('1b-NaturalGas'!$AB$90="no","not applicable (based on previous answers)",ROUND(BL1336,4))</f>
        <v>0.32500000000000001</v>
      </c>
      <c r="BQ1336" s="157">
        <f>IF('1b-NaturalGas'!$AB$91="no","not applicable (based on previous answers)",ROUND(BL1336,4))</f>
        <v>0.32500000000000001</v>
      </c>
    </row>
    <row r="1337" spans="30:69" x14ac:dyDescent="0.25">
      <c r="AD1337" s="157">
        <f t="shared" si="53"/>
        <v>0.32700000000000023</v>
      </c>
      <c r="AE1337" s="157">
        <f>IF('1a-Electricity'!$AB$77="no","",ROUND(AD1337,4))</f>
        <v>0.32700000000000001</v>
      </c>
      <c r="AF1337" s="157">
        <f>IF('1a-Electricity'!$AB$78="no","",ROUND(AD1337,4))</f>
        <v>0.32700000000000001</v>
      </c>
      <c r="AG1337" s="157">
        <f>IF('1a-Electricity'!$AB$79="no","",ROUND(AD1337,4))</f>
        <v>0.32700000000000001</v>
      </c>
      <c r="BL1337" s="157">
        <f t="shared" si="54"/>
        <v>0.32600000000000023</v>
      </c>
      <c r="BM1337" s="157">
        <f>IF('1b-NaturalGas'!$AB$87="no","",ROUND(BL1337,4))</f>
        <v>0.32600000000000001</v>
      </c>
      <c r="BN1337" s="157">
        <f>IF('1b-NaturalGas'!$AB$88="no","",ROUND(BL1337,4))</f>
        <v>0.32600000000000001</v>
      </c>
      <c r="BO1337" s="157">
        <f>IF('1b-NaturalGas'!$AB$89="no","",ROUND(BL1337,4))</f>
        <v>0.32600000000000001</v>
      </c>
      <c r="BP1337" s="157">
        <f>IF('1b-NaturalGas'!$AB$90="no","not applicable (based on previous answers)",ROUND(BL1337,4))</f>
        <v>0.32600000000000001</v>
      </c>
      <c r="BQ1337" s="157">
        <f>IF('1b-NaturalGas'!$AB$91="no","not applicable (based on previous answers)",ROUND(BL1337,4))</f>
        <v>0.32600000000000001</v>
      </c>
    </row>
    <row r="1338" spans="30:69" x14ac:dyDescent="0.25">
      <c r="AD1338" s="157">
        <f t="shared" si="53"/>
        <v>0.32800000000000024</v>
      </c>
      <c r="AE1338" s="157">
        <f>IF('1a-Electricity'!$AB$77="no","",ROUND(AD1338,4))</f>
        <v>0.32800000000000001</v>
      </c>
      <c r="AF1338" s="157">
        <f>IF('1a-Electricity'!$AB$78="no","",ROUND(AD1338,4))</f>
        <v>0.32800000000000001</v>
      </c>
      <c r="AG1338" s="157">
        <f>IF('1a-Electricity'!$AB$79="no","",ROUND(AD1338,4))</f>
        <v>0.32800000000000001</v>
      </c>
      <c r="BL1338" s="157">
        <f t="shared" si="54"/>
        <v>0.32700000000000023</v>
      </c>
      <c r="BM1338" s="157">
        <f>IF('1b-NaturalGas'!$AB$87="no","",ROUND(BL1338,4))</f>
        <v>0.32700000000000001</v>
      </c>
      <c r="BN1338" s="157">
        <f>IF('1b-NaturalGas'!$AB$88="no","",ROUND(BL1338,4))</f>
        <v>0.32700000000000001</v>
      </c>
      <c r="BO1338" s="157">
        <f>IF('1b-NaturalGas'!$AB$89="no","",ROUND(BL1338,4))</f>
        <v>0.32700000000000001</v>
      </c>
      <c r="BP1338" s="157">
        <f>IF('1b-NaturalGas'!$AB$90="no","not applicable (based on previous answers)",ROUND(BL1338,4))</f>
        <v>0.32700000000000001</v>
      </c>
      <c r="BQ1338" s="157">
        <f>IF('1b-NaturalGas'!$AB$91="no","not applicable (based on previous answers)",ROUND(BL1338,4))</f>
        <v>0.32700000000000001</v>
      </c>
    </row>
    <row r="1339" spans="30:69" x14ac:dyDescent="0.25">
      <c r="AD1339" s="157">
        <f t="shared" si="53"/>
        <v>0.32900000000000024</v>
      </c>
      <c r="AE1339" s="157">
        <f>IF('1a-Electricity'!$AB$77="no","",ROUND(AD1339,4))</f>
        <v>0.32900000000000001</v>
      </c>
      <c r="AF1339" s="157">
        <f>IF('1a-Electricity'!$AB$78="no","",ROUND(AD1339,4))</f>
        <v>0.32900000000000001</v>
      </c>
      <c r="AG1339" s="157">
        <f>IF('1a-Electricity'!$AB$79="no","",ROUND(AD1339,4))</f>
        <v>0.32900000000000001</v>
      </c>
      <c r="BL1339" s="157">
        <f t="shared" si="54"/>
        <v>0.32800000000000024</v>
      </c>
      <c r="BM1339" s="157">
        <f>IF('1b-NaturalGas'!$AB$87="no","",ROUND(BL1339,4))</f>
        <v>0.32800000000000001</v>
      </c>
      <c r="BN1339" s="157">
        <f>IF('1b-NaturalGas'!$AB$88="no","",ROUND(BL1339,4))</f>
        <v>0.32800000000000001</v>
      </c>
      <c r="BO1339" s="157">
        <f>IF('1b-NaturalGas'!$AB$89="no","",ROUND(BL1339,4))</f>
        <v>0.32800000000000001</v>
      </c>
      <c r="BP1339" s="157">
        <f>IF('1b-NaturalGas'!$AB$90="no","not applicable (based on previous answers)",ROUND(BL1339,4))</f>
        <v>0.32800000000000001</v>
      </c>
      <c r="BQ1339" s="157">
        <f>IF('1b-NaturalGas'!$AB$91="no","not applicable (based on previous answers)",ROUND(BL1339,4))</f>
        <v>0.32800000000000001</v>
      </c>
    </row>
    <row r="1340" spans="30:69" x14ac:dyDescent="0.25">
      <c r="AD1340" s="157">
        <f t="shared" si="53"/>
        <v>0.33000000000000024</v>
      </c>
      <c r="AE1340" s="157">
        <f>IF('1a-Electricity'!$AB$77="no","",ROUND(AD1340,4))</f>
        <v>0.33</v>
      </c>
      <c r="AF1340" s="157">
        <f>IF('1a-Electricity'!$AB$78="no","",ROUND(AD1340,4))</f>
        <v>0.33</v>
      </c>
      <c r="AG1340" s="157">
        <f>IF('1a-Electricity'!$AB$79="no","",ROUND(AD1340,4))</f>
        <v>0.33</v>
      </c>
      <c r="BL1340" s="157">
        <f t="shared" si="54"/>
        <v>0.32900000000000024</v>
      </c>
      <c r="BM1340" s="157">
        <f>IF('1b-NaturalGas'!$AB$87="no","",ROUND(BL1340,4))</f>
        <v>0.32900000000000001</v>
      </c>
      <c r="BN1340" s="157">
        <f>IF('1b-NaturalGas'!$AB$88="no","",ROUND(BL1340,4))</f>
        <v>0.32900000000000001</v>
      </c>
      <c r="BO1340" s="157">
        <f>IF('1b-NaturalGas'!$AB$89="no","",ROUND(BL1340,4))</f>
        <v>0.32900000000000001</v>
      </c>
      <c r="BP1340" s="157">
        <f>IF('1b-NaturalGas'!$AB$90="no","not applicable (based on previous answers)",ROUND(BL1340,4))</f>
        <v>0.32900000000000001</v>
      </c>
      <c r="BQ1340" s="157">
        <f>IF('1b-NaturalGas'!$AB$91="no","not applicable (based on previous answers)",ROUND(BL1340,4))</f>
        <v>0.32900000000000001</v>
      </c>
    </row>
    <row r="1341" spans="30:69" x14ac:dyDescent="0.25">
      <c r="AD1341" s="157">
        <f t="shared" si="53"/>
        <v>0.33100000000000024</v>
      </c>
      <c r="AE1341" s="157">
        <f>IF('1a-Electricity'!$AB$77="no","",ROUND(AD1341,4))</f>
        <v>0.33100000000000002</v>
      </c>
      <c r="AF1341" s="157">
        <f>IF('1a-Electricity'!$AB$78="no","",ROUND(AD1341,4))</f>
        <v>0.33100000000000002</v>
      </c>
      <c r="AG1341" s="157">
        <f>IF('1a-Electricity'!$AB$79="no","",ROUND(AD1341,4))</f>
        <v>0.33100000000000002</v>
      </c>
      <c r="BL1341" s="157">
        <f t="shared" si="54"/>
        <v>0.33000000000000024</v>
      </c>
      <c r="BM1341" s="157">
        <f>IF('1b-NaturalGas'!$AB$87="no","",ROUND(BL1341,4))</f>
        <v>0.33</v>
      </c>
      <c r="BN1341" s="157">
        <f>IF('1b-NaturalGas'!$AB$88="no","",ROUND(BL1341,4))</f>
        <v>0.33</v>
      </c>
      <c r="BO1341" s="157">
        <f>IF('1b-NaturalGas'!$AB$89="no","",ROUND(BL1341,4))</f>
        <v>0.33</v>
      </c>
      <c r="BP1341" s="157">
        <f>IF('1b-NaturalGas'!$AB$90="no","not applicable (based on previous answers)",ROUND(BL1341,4))</f>
        <v>0.33</v>
      </c>
      <c r="BQ1341" s="157">
        <f>IF('1b-NaturalGas'!$AB$91="no","not applicable (based on previous answers)",ROUND(BL1341,4))</f>
        <v>0.33</v>
      </c>
    </row>
    <row r="1342" spans="30:69" x14ac:dyDescent="0.25">
      <c r="AD1342" s="157">
        <f t="shared" si="53"/>
        <v>0.33200000000000024</v>
      </c>
      <c r="AE1342" s="157">
        <f>IF('1a-Electricity'!$AB$77="no","",ROUND(AD1342,4))</f>
        <v>0.33200000000000002</v>
      </c>
      <c r="AF1342" s="157">
        <f>IF('1a-Electricity'!$AB$78="no","",ROUND(AD1342,4))</f>
        <v>0.33200000000000002</v>
      </c>
      <c r="AG1342" s="157">
        <f>IF('1a-Electricity'!$AB$79="no","",ROUND(AD1342,4))</f>
        <v>0.33200000000000002</v>
      </c>
      <c r="BL1342" s="157">
        <f t="shared" si="54"/>
        <v>0.33100000000000024</v>
      </c>
      <c r="BM1342" s="157">
        <f>IF('1b-NaturalGas'!$AB$87="no","",ROUND(BL1342,4))</f>
        <v>0.33100000000000002</v>
      </c>
      <c r="BN1342" s="157">
        <f>IF('1b-NaturalGas'!$AB$88="no","",ROUND(BL1342,4))</f>
        <v>0.33100000000000002</v>
      </c>
      <c r="BO1342" s="157">
        <f>IF('1b-NaturalGas'!$AB$89="no","",ROUND(BL1342,4))</f>
        <v>0.33100000000000002</v>
      </c>
      <c r="BP1342" s="157">
        <f>IF('1b-NaturalGas'!$AB$90="no","not applicable (based on previous answers)",ROUND(BL1342,4))</f>
        <v>0.33100000000000002</v>
      </c>
      <c r="BQ1342" s="157">
        <f>IF('1b-NaturalGas'!$AB$91="no","not applicable (based on previous answers)",ROUND(BL1342,4))</f>
        <v>0.33100000000000002</v>
      </c>
    </row>
    <row r="1343" spans="30:69" x14ac:dyDescent="0.25">
      <c r="AD1343" s="157">
        <f t="shared" si="53"/>
        <v>0.33300000000000024</v>
      </c>
      <c r="AE1343" s="157">
        <f>IF('1a-Electricity'!$AB$77="no","",ROUND(AD1343,4))</f>
        <v>0.33300000000000002</v>
      </c>
      <c r="AF1343" s="157">
        <f>IF('1a-Electricity'!$AB$78="no","",ROUND(AD1343,4))</f>
        <v>0.33300000000000002</v>
      </c>
      <c r="AG1343" s="157">
        <f>IF('1a-Electricity'!$AB$79="no","",ROUND(AD1343,4))</f>
        <v>0.33300000000000002</v>
      </c>
      <c r="BL1343" s="157">
        <f t="shared" si="54"/>
        <v>0.33200000000000024</v>
      </c>
      <c r="BM1343" s="157">
        <f>IF('1b-NaturalGas'!$AB$87="no","",ROUND(BL1343,4))</f>
        <v>0.33200000000000002</v>
      </c>
      <c r="BN1343" s="157">
        <f>IF('1b-NaturalGas'!$AB$88="no","",ROUND(BL1343,4))</f>
        <v>0.33200000000000002</v>
      </c>
      <c r="BO1343" s="157">
        <f>IF('1b-NaturalGas'!$AB$89="no","",ROUND(BL1343,4))</f>
        <v>0.33200000000000002</v>
      </c>
      <c r="BP1343" s="157">
        <f>IF('1b-NaturalGas'!$AB$90="no","not applicable (based on previous answers)",ROUND(BL1343,4))</f>
        <v>0.33200000000000002</v>
      </c>
      <c r="BQ1343" s="157">
        <f>IF('1b-NaturalGas'!$AB$91="no","not applicable (based on previous answers)",ROUND(BL1343,4))</f>
        <v>0.33200000000000002</v>
      </c>
    </row>
    <row r="1344" spans="30:69" x14ac:dyDescent="0.25">
      <c r="AD1344" s="157">
        <f t="shared" si="53"/>
        <v>0.33400000000000024</v>
      </c>
      <c r="AE1344" s="157">
        <f>IF('1a-Electricity'!$AB$77="no","",ROUND(AD1344,4))</f>
        <v>0.33400000000000002</v>
      </c>
      <c r="AF1344" s="157">
        <f>IF('1a-Electricity'!$AB$78="no","",ROUND(AD1344,4))</f>
        <v>0.33400000000000002</v>
      </c>
      <c r="AG1344" s="157">
        <f>IF('1a-Electricity'!$AB$79="no","",ROUND(AD1344,4))</f>
        <v>0.33400000000000002</v>
      </c>
      <c r="BL1344" s="157">
        <f t="shared" si="54"/>
        <v>0.33300000000000024</v>
      </c>
      <c r="BM1344" s="157">
        <f>IF('1b-NaturalGas'!$AB$87="no","",ROUND(BL1344,4))</f>
        <v>0.33300000000000002</v>
      </c>
      <c r="BN1344" s="157">
        <f>IF('1b-NaturalGas'!$AB$88="no","",ROUND(BL1344,4))</f>
        <v>0.33300000000000002</v>
      </c>
      <c r="BO1344" s="157">
        <f>IF('1b-NaturalGas'!$AB$89="no","",ROUND(BL1344,4))</f>
        <v>0.33300000000000002</v>
      </c>
      <c r="BP1344" s="157">
        <f>IF('1b-NaturalGas'!$AB$90="no","not applicable (based on previous answers)",ROUND(BL1344,4))</f>
        <v>0.33300000000000002</v>
      </c>
      <c r="BQ1344" s="157">
        <f>IF('1b-NaturalGas'!$AB$91="no","not applicable (based on previous answers)",ROUND(BL1344,4))</f>
        <v>0.33300000000000002</v>
      </c>
    </row>
    <row r="1345" spans="30:69" x14ac:dyDescent="0.25">
      <c r="AD1345" s="157">
        <f t="shared" si="53"/>
        <v>0.33500000000000024</v>
      </c>
      <c r="AE1345" s="157">
        <f>IF('1a-Electricity'!$AB$77="no","",ROUND(AD1345,4))</f>
        <v>0.33500000000000002</v>
      </c>
      <c r="AF1345" s="157">
        <f>IF('1a-Electricity'!$AB$78="no","",ROUND(AD1345,4))</f>
        <v>0.33500000000000002</v>
      </c>
      <c r="AG1345" s="157">
        <f>IF('1a-Electricity'!$AB$79="no","",ROUND(AD1345,4))</f>
        <v>0.33500000000000002</v>
      </c>
      <c r="BL1345" s="157">
        <f t="shared" si="54"/>
        <v>0.33400000000000024</v>
      </c>
      <c r="BM1345" s="157">
        <f>IF('1b-NaturalGas'!$AB$87="no","",ROUND(BL1345,4))</f>
        <v>0.33400000000000002</v>
      </c>
      <c r="BN1345" s="157">
        <f>IF('1b-NaturalGas'!$AB$88="no","",ROUND(BL1345,4))</f>
        <v>0.33400000000000002</v>
      </c>
      <c r="BO1345" s="157">
        <f>IF('1b-NaturalGas'!$AB$89="no","",ROUND(BL1345,4))</f>
        <v>0.33400000000000002</v>
      </c>
      <c r="BP1345" s="157">
        <f>IF('1b-NaturalGas'!$AB$90="no","not applicable (based on previous answers)",ROUND(BL1345,4))</f>
        <v>0.33400000000000002</v>
      </c>
      <c r="BQ1345" s="157">
        <f>IF('1b-NaturalGas'!$AB$91="no","not applicable (based on previous answers)",ROUND(BL1345,4))</f>
        <v>0.33400000000000002</v>
      </c>
    </row>
    <row r="1346" spans="30:69" x14ac:dyDescent="0.25">
      <c r="AD1346" s="157">
        <f t="shared" si="53"/>
        <v>0.33600000000000024</v>
      </c>
      <c r="AE1346" s="157">
        <f>IF('1a-Electricity'!$AB$77="no","",ROUND(AD1346,4))</f>
        <v>0.33600000000000002</v>
      </c>
      <c r="AF1346" s="157">
        <f>IF('1a-Electricity'!$AB$78="no","",ROUND(AD1346,4))</f>
        <v>0.33600000000000002</v>
      </c>
      <c r="AG1346" s="157">
        <f>IF('1a-Electricity'!$AB$79="no","",ROUND(AD1346,4))</f>
        <v>0.33600000000000002</v>
      </c>
      <c r="BL1346" s="157">
        <f t="shared" si="54"/>
        <v>0.33500000000000024</v>
      </c>
      <c r="BM1346" s="157">
        <f>IF('1b-NaturalGas'!$AB$87="no","",ROUND(BL1346,4))</f>
        <v>0.33500000000000002</v>
      </c>
      <c r="BN1346" s="157">
        <f>IF('1b-NaturalGas'!$AB$88="no","",ROUND(BL1346,4))</f>
        <v>0.33500000000000002</v>
      </c>
      <c r="BO1346" s="157">
        <f>IF('1b-NaturalGas'!$AB$89="no","",ROUND(BL1346,4))</f>
        <v>0.33500000000000002</v>
      </c>
      <c r="BP1346" s="157">
        <f>IF('1b-NaturalGas'!$AB$90="no","not applicable (based on previous answers)",ROUND(BL1346,4))</f>
        <v>0.33500000000000002</v>
      </c>
      <c r="BQ1346" s="157">
        <f>IF('1b-NaturalGas'!$AB$91="no","not applicable (based on previous answers)",ROUND(BL1346,4))</f>
        <v>0.33500000000000002</v>
      </c>
    </row>
    <row r="1347" spans="30:69" x14ac:dyDescent="0.25">
      <c r="AD1347" s="157">
        <f t="shared" si="53"/>
        <v>0.33700000000000024</v>
      </c>
      <c r="AE1347" s="157">
        <f>IF('1a-Electricity'!$AB$77="no","",ROUND(AD1347,4))</f>
        <v>0.33700000000000002</v>
      </c>
      <c r="AF1347" s="157">
        <f>IF('1a-Electricity'!$AB$78="no","",ROUND(AD1347,4))</f>
        <v>0.33700000000000002</v>
      </c>
      <c r="AG1347" s="157">
        <f>IF('1a-Electricity'!$AB$79="no","",ROUND(AD1347,4))</f>
        <v>0.33700000000000002</v>
      </c>
      <c r="BL1347" s="157">
        <f t="shared" si="54"/>
        <v>0.33600000000000024</v>
      </c>
      <c r="BM1347" s="157">
        <f>IF('1b-NaturalGas'!$AB$87="no","",ROUND(BL1347,4))</f>
        <v>0.33600000000000002</v>
      </c>
      <c r="BN1347" s="157">
        <f>IF('1b-NaturalGas'!$AB$88="no","",ROUND(BL1347,4))</f>
        <v>0.33600000000000002</v>
      </c>
      <c r="BO1347" s="157">
        <f>IF('1b-NaturalGas'!$AB$89="no","",ROUND(BL1347,4))</f>
        <v>0.33600000000000002</v>
      </c>
      <c r="BP1347" s="157">
        <f>IF('1b-NaturalGas'!$AB$90="no","not applicable (based on previous answers)",ROUND(BL1347,4))</f>
        <v>0.33600000000000002</v>
      </c>
      <c r="BQ1347" s="157">
        <f>IF('1b-NaturalGas'!$AB$91="no","not applicable (based on previous answers)",ROUND(BL1347,4))</f>
        <v>0.33600000000000002</v>
      </c>
    </row>
    <row r="1348" spans="30:69" x14ac:dyDescent="0.25">
      <c r="AD1348" s="157">
        <f t="shared" si="53"/>
        <v>0.33800000000000024</v>
      </c>
      <c r="AE1348" s="157">
        <f>IF('1a-Electricity'!$AB$77="no","",ROUND(AD1348,4))</f>
        <v>0.33800000000000002</v>
      </c>
      <c r="AF1348" s="157">
        <f>IF('1a-Electricity'!$AB$78="no","",ROUND(AD1348,4))</f>
        <v>0.33800000000000002</v>
      </c>
      <c r="AG1348" s="157">
        <f>IF('1a-Electricity'!$AB$79="no","",ROUND(AD1348,4))</f>
        <v>0.33800000000000002</v>
      </c>
      <c r="BL1348" s="157">
        <f t="shared" si="54"/>
        <v>0.33700000000000024</v>
      </c>
      <c r="BM1348" s="157">
        <f>IF('1b-NaturalGas'!$AB$87="no","",ROUND(BL1348,4))</f>
        <v>0.33700000000000002</v>
      </c>
      <c r="BN1348" s="157">
        <f>IF('1b-NaturalGas'!$AB$88="no","",ROUND(BL1348,4))</f>
        <v>0.33700000000000002</v>
      </c>
      <c r="BO1348" s="157">
        <f>IF('1b-NaturalGas'!$AB$89="no","",ROUND(BL1348,4))</f>
        <v>0.33700000000000002</v>
      </c>
      <c r="BP1348" s="157">
        <f>IF('1b-NaturalGas'!$AB$90="no","not applicable (based on previous answers)",ROUND(BL1348,4))</f>
        <v>0.33700000000000002</v>
      </c>
      <c r="BQ1348" s="157">
        <f>IF('1b-NaturalGas'!$AB$91="no","not applicable (based on previous answers)",ROUND(BL1348,4))</f>
        <v>0.33700000000000002</v>
      </c>
    </row>
    <row r="1349" spans="30:69" x14ac:dyDescent="0.25">
      <c r="AD1349" s="157">
        <f t="shared" si="53"/>
        <v>0.33900000000000025</v>
      </c>
      <c r="AE1349" s="157">
        <f>IF('1a-Electricity'!$AB$77="no","",ROUND(AD1349,4))</f>
        <v>0.33900000000000002</v>
      </c>
      <c r="AF1349" s="157">
        <f>IF('1a-Electricity'!$AB$78="no","",ROUND(AD1349,4))</f>
        <v>0.33900000000000002</v>
      </c>
      <c r="AG1349" s="157">
        <f>IF('1a-Electricity'!$AB$79="no","",ROUND(AD1349,4))</f>
        <v>0.33900000000000002</v>
      </c>
      <c r="BL1349" s="157">
        <f t="shared" si="54"/>
        <v>0.33800000000000024</v>
      </c>
      <c r="BM1349" s="157">
        <f>IF('1b-NaturalGas'!$AB$87="no","",ROUND(BL1349,4))</f>
        <v>0.33800000000000002</v>
      </c>
      <c r="BN1349" s="157">
        <f>IF('1b-NaturalGas'!$AB$88="no","",ROUND(BL1349,4))</f>
        <v>0.33800000000000002</v>
      </c>
      <c r="BO1349" s="157">
        <f>IF('1b-NaturalGas'!$AB$89="no","",ROUND(BL1349,4))</f>
        <v>0.33800000000000002</v>
      </c>
      <c r="BP1349" s="157">
        <f>IF('1b-NaturalGas'!$AB$90="no","not applicable (based on previous answers)",ROUND(BL1349,4))</f>
        <v>0.33800000000000002</v>
      </c>
      <c r="BQ1349" s="157">
        <f>IF('1b-NaturalGas'!$AB$91="no","not applicable (based on previous answers)",ROUND(BL1349,4))</f>
        <v>0.33800000000000002</v>
      </c>
    </row>
    <row r="1350" spans="30:69" x14ac:dyDescent="0.25">
      <c r="AD1350" s="157">
        <f t="shared" si="53"/>
        <v>0.34000000000000025</v>
      </c>
      <c r="AE1350" s="157">
        <f>IF('1a-Electricity'!$AB$77="no","",ROUND(AD1350,4))</f>
        <v>0.34</v>
      </c>
      <c r="AF1350" s="157">
        <f>IF('1a-Electricity'!$AB$78="no","",ROUND(AD1350,4))</f>
        <v>0.34</v>
      </c>
      <c r="AG1350" s="157">
        <f>IF('1a-Electricity'!$AB$79="no","",ROUND(AD1350,4))</f>
        <v>0.34</v>
      </c>
      <c r="BL1350" s="157">
        <f t="shared" si="54"/>
        <v>0.33900000000000025</v>
      </c>
      <c r="BM1350" s="157">
        <f>IF('1b-NaturalGas'!$AB$87="no","",ROUND(BL1350,4))</f>
        <v>0.33900000000000002</v>
      </c>
      <c r="BN1350" s="157">
        <f>IF('1b-NaturalGas'!$AB$88="no","",ROUND(BL1350,4))</f>
        <v>0.33900000000000002</v>
      </c>
      <c r="BO1350" s="157">
        <f>IF('1b-NaturalGas'!$AB$89="no","",ROUND(BL1350,4))</f>
        <v>0.33900000000000002</v>
      </c>
      <c r="BP1350" s="157">
        <f>IF('1b-NaturalGas'!$AB$90="no","not applicable (based on previous answers)",ROUND(BL1350,4))</f>
        <v>0.33900000000000002</v>
      </c>
      <c r="BQ1350" s="157">
        <f>IF('1b-NaturalGas'!$AB$91="no","not applicable (based on previous answers)",ROUND(BL1350,4))</f>
        <v>0.33900000000000002</v>
      </c>
    </row>
    <row r="1351" spans="30:69" x14ac:dyDescent="0.25">
      <c r="AD1351" s="157">
        <f t="shared" si="53"/>
        <v>0.34100000000000025</v>
      </c>
      <c r="AE1351" s="157">
        <f>IF('1a-Electricity'!$AB$77="no","",ROUND(AD1351,4))</f>
        <v>0.34100000000000003</v>
      </c>
      <c r="AF1351" s="157">
        <f>IF('1a-Electricity'!$AB$78="no","",ROUND(AD1351,4))</f>
        <v>0.34100000000000003</v>
      </c>
      <c r="AG1351" s="157">
        <f>IF('1a-Electricity'!$AB$79="no","",ROUND(AD1351,4))</f>
        <v>0.34100000000000003</v>
      </c>
      <c r="BL1351" s="157">
        <f t="shared" si="54"/>
        <v>0.34000000000000025</v>
      </c>
      <c r="BM1351" s="157">
        <f>IF('1b-NaturalGas'!$AB$87="no","",ROUND(BL1351,4))</f>
        <v>0.34</v>
      </c>
      <c r="BN1351" s="157">
        <f>IF('1b-NaturalGas'!$AB$88="no","",ROUND(BL1351,4))</f>
        <v>0.34</v>
      </c>
      <c r="BO1351" s="157">
        <f>IF('1b-NaturalGas'!$AB$89="no","",ROUND(BL1351,4))</f>
        <v>0.34</v>
      </c>
      <c r="BP1351" s="157">
        <f>IF('1b-NaturalGas'!$AB$90="no","not applicable (based on previous answers)",ROUND(BL1351,4))</f>
        <v>0.34</v>
      </c>
      <c r="BQ1351" s="157">
        <f>IF('1b-NaturalGas'!$AB$91="no","not applicable (based on previous answers)",ROUND(BL1351,4))</f>
        <v>0.34</v>
      </c>
    </row>
    <row r="1352" spans="30:69" x14ac:dyDescent="0.25">
      <c r="AD1352" s="157">
        <f t="shared" si="53"/>
        <v>0.34200000000000025</v>
      </c>
      <c r="AE1352" s="157">
        <f>IF('1a-Electricity'!$AB$77="no","",ROUND(AD1352,4))</f>
        <v>0.34200000000000003</v>
      </c>
      <c r="AF1352" s="157">
        <f>IF('1a-Electricity'!$AB$78="no","",ROUND(AD1352,4))</f>
        <v>0.34200000000000003</v>
      </c>
      <c r="AG1352" s="157">
        <f>IF('1a-Electricity'!$AB$79="no","",ROUND(AD1352,4))</f>
        <v>0.34200000000000003</v>
      </c>
      <c r="BL1352" s="157">
        <f t="shared" si="54"/>
        <v>0.34100000000000025</v>
      </c>
      <c r="BM1352" s="157">
        <f>IF('1b-NaturalGas'!$AB$87="no","",ROUND(BL1352,4))</f>
        <v>0.34100000000000003</v>
      </c>
      <c r="BN1352" s="157">
        <f>IF('1b-NaturalGas'!$AB$88="no","",ROUND(BL1352,4))</f>
        <v>0.34100000000000003</v>
      </c>
      <c r="BO1352" s="157">
        <f>IF('1b-NaturalGas'!$AB$89="no","",ROUND(BL1352,4))</f>
        <v>0.34100000000000003</v>
      </c>
      <c r="BP1352" s="157">
        <f>IF('1b-NaturalGas'!$AB$90="no","not applicable (based on previous answers)",ROUND(BL1352,4))</f>
        <v>0.34100000000000003</v>
      </c>
      <c r="BQ1352" s="157">
        <f>IF('1b-NaturalGas'!$AB$91="no","not applicable (based on previous answers)",ROUND(BL1352,4))</f>
        <v>0.34100000000000003</v>
      </c>
    </row>
    <row r="1353" spans="30:69" x14ac:dyDescent="0.25">
      <c r="AD1353" s="157">
        <f t="shared" si="53"/>
        <v>0.34300000000000025</v>
      </c>
      <c r="AE1353" s="157">
        <f>IF('1a-Electricity'!$AB$77="no","",ROUND(AD1353,4))</f>
        <v>0.34300000000000003</v>
      </c>
      <c r="AF1353" s="157">
        <f>IF('1a-Electricity'!$AB$78="no","",ROUND(AD1353,4))</f>
        <v>0.34300000000000003</v>
      </c>
      <c r="AG1353" s="157">
        <f>IF('1a-Electricity'!$AB$79="no","",ROUND(AD1353,4))</f>
        <v>0.34300000000000003</v>
      </c>
      <c r="BL1353" s="157">
        <f t="shared" si="54"/>
        <v>0.34200000000000025</v>
      </c>
      <c r="BM1353" s="157">
        <f>IF('1b-NaturalGas'!$AB$87="no","",ROUND(BL1353,4))</f>
        <v>0.34200000000000003</v>
      </c>
      <c r="BN1353" s="157">
        <f>IF('1b-NaturalGas'!$AB$88="no","",ROUND(BL1353,4))</f>
        <v>0.34200000000000003</v>
      </c>
      <c r="BO1353" s="157">
        <f>IF('1b-NaturalGas'!$AB$89="no","",ROUND(BL1353,4))</f>
        <v>0.34200000000000003</v>
      </c>
      <c r="BP1353" s="157">
        <f>IF('1b-NaturalGas'!$AB$90="no","not applicable (based on previous answers)",ROUND(BL1353,4))</f>
        <v>0.34200000000000003</v>
      </c>
      <c r="BQ1353" s="157">
        <f>IF('1b-NaturalGas'!$AB$91="no","not applicable (based on previous answers)",ROUND(BL1353,4))</f>
        <v>0.34200000000000003</v>
      </c>
    </row>
    <row r="1354" spans="30:69" x14ac:dyDescent="0.25">
      <c r="AD1354" s="157">
        <f t="shared" si="53"/>
        <v>0.34400000000000025</v>
      </c>
      <c r="AE1354" s="157">
        <f>IF('1a-Electricity'!$AB$77="no","",ROUND(AD1354,4))</f>
        <v>0.34399999999999997</v>
      </c>
      <c r="AF1354" s="157">
        <f>IF('1a-Electricity'!$AB$78="no","",ROUND(AD1354,4))</f>
        <v>0.34399999999999997</v>
      </c>
      <c r="AG1354" s="157">
        <f>IF('1a-Electricity'!$AB$79="no","",ROUND(AD1354,4))</f>
        <v>0.34399999999999997</v>
      </c>
      <c r="BL1354" s="157">
        <f t="shared" si="54"/>
        <v>0.34300000000000025</v>
      </c>
      <c r="BM1354" s="157">
        <f>IF('1b-NaturalGas'!$AB$87="no","",ROUND(BL1354,4))</f>
        <v>0.34300000000000003</v>
      </c>
      <c r="BN1354" s="157">
        <f>IF('1b-NaturalGas'!$AB$88="no","",ROUND(BL1354,4))</f>
        <v>0.34300000000000003</v>
      </c>
      <c r="BO1354" s="157">
        <f>IF('1b-NaturalGas'!$AB$89="no","",ROUND(BL1354,4))</f>
        <v>0.34300000000000003</v>
      </c>
      <c r="BP1354" s="157">
        <f>IF('1b-NaturalGas'!$AB$90="no","not applicable (based on previous answers)",ROUND(BL1354,4))</f>
        <v>0.34300000000000003</v>
      </c>
      <c r="BQ1354" s="157">
        <f>IF('1b-NaturalGas'!$AB$91="no","not applicable (based on previous answers)",ROUND(BL1354,4))</f>
        <v>0.34300000000000003</v>
      </c>
    </row>
    <row r="1355" spans="30:69" x14ac:dyDescent="0.25">
      <c r="AD1355" s="157">
        <f t="shared" si="53"/>
        <v>0.34500000000000025</v>
      </c>
      <c r="AE1355" s="157">
        <f>IF('1a-Electricity'!$AB$77="no","",ROUND(AD1355,4))</f>
        <v>0.34499999999999997</v>
      </c>
      <c r="AF1355" s="157">
        <f>IF('1a-Electricity'!$AB$78="no","",ROUND(AD1355,4))</f>
        <v>0.34499999999999997</v>
      </c>
      <c r="AG1355" s="157">
        <f>IF('1a-Electricity'!$AB$79="no","",ROUND(AD1355,4))</f>
        <v>0.34499999999999997</v>
      </c>
      <c r="BL1355" s="157">
        <f t="shared" si="54"/>
        <v>0.34400000000000025</v>
      </c>
      <c r="BM1355" s="157">
        <f>IF('1b-NaturalGas'!$AB$87="no","",ROUND(BL1355,4))</f>
        <v>0.34399999999999997</v>
      </c>
      <c r="BN1355" s="157">
        <f>IF('1b-NaturalGas'!$AB$88="no","",ROUND(BL1355,4))</f>
        <v>0.34399999999999997</v>
      </c>
      <c r="BO1355" s="157">
        <f>IF('1b-NaturalGas'!$AB$89="no","",ROUND(BL1355,4))</f>
        <v>0.34399999999999997</v>
      </c>
      <c r="BP1355" s="157">
        <f>IF('1b-NaturalGas'!$AB$90="no","not applicable (based on previous answers)",ROUND(BL1355,4))</f>
        <v>0.34399999999999997</v>
      </c>
      <c r="BQ1355" s="157">
        <f>IF('1b-NaturalGas'!$AB$91="no","not applicable (based on previous answers)",ROUND(BL1355,4))</f>
        <v>0.34399999999999997</v>
      </c>
    </row>
    <row r="1356" spans="30:69" x14ac:dyDescent="0.25">
      <c r="AD1356" s="157">
        <f t="shared" si="53"/>
        <v>0.34600000000000025</v>
      </c>
      <c r="AE1356" s="157">
        <f>IF('1a-Electricity'!$AB$77="no","",ROUND(AD1356,4))</f>
        <v>0.34599999999999997</v>
      </c>
      <c r="AF1356" s="157">
        <f>IF('1a-Electricity'!$AB$78="no","",ROUND(AD1356,4))</f>
        <v>0.34599999999999997</v>
      </c>
      <c r="AG1356" s="157">
        <f>IF('1a-Electricity'!$AB$79="no","",ROUND(AD1356,4))</f>
        <v>0.34599999999999997</v>
      </c>
      <c r="BL1356" s="157">
        <f t="shared" si="54"/>
        <v>0.34500000000000025</v>
      </c>
      <c r="BM1356" s="157">
        <f>IF('1b-NaturalGas'!$AB$87="no","",ROUND(BL1356,4))</f>
        <v>0.34499999999999997</v>
      </c>
      <c r="BN1356" s="157">
        <f>IF('1b-NaturalGas'!$AB$88="no","",ROUND(BL1356,4))</f>
        <v>0.34499999999999997</v>
      </c>
      <c r="BO1356" s="157">
        <f>IF('1b-NaturalGas'!$AB$89="no","",ROUND(BL1356,4))</f>
        <v>0.34499999999999997</v>
      </c>
      <c r="BP1356" s="157">
        <f>IF('1b-NaturalGas'!$AB$90="no","not applicable (based on previous answers)",ROUND(BL1356,4))</f>
        <v>0.34499999999999997</v>
      </c>
      <c r="BQ1356" s="157">
        <f>IF('1b-NaturalGas'!$AB$91="no","not applicable (based on previous answers)",ROUND(BL1356,4))</f>
        <v>0.34499999999999997</v>
      </c>
    </row>
    <row r="1357" spans="30:69" x14ac:dyDescent="0.25">
      <c r="AD1357" s="157">
        <f t="shared" si="53"/>
        <v>0.34700000000000025</v>
      </c>
      <c r="AE1357" s="157">
        <f>IF('1a-Electricity'!$AB$77="no","",ROUND(AD1357,4))</f>
        <v>0.34699999999999998</v>
      </c>
      <c r="AF1357" s="157">
        <f>IF('1a-Electricity'!$AB$78="no","",ROUND(AD1357,4))</f>
        <v>0.34699999999999998</v>
      </c>
      <c r="AG1357" s="157">
        <f>IF('1a-Electricity'!$AB$79="no","",ROUND(AD1357,4))</f>
        <v>0.34699999999999998</v>
      </c>
      <c r="BL1357" s="157">
        <f t="shared" si="54"/>
        <v>0.34600000000000025</v>
      </c>
      <c r="BM1357" s="157">
        <f>IF('1b-NaturalGas'!$AB$87="no","",ROUND(BL1357,4))</f>
        <v>0.34599999999999997</v>
      </c>
      <c r="BN1357" s="157">
        <f>IF('1b-NaturalGas'!$AB$88="no","",ROUND(BL1357,4))</f>
        <v>0.34599999999999997</v>
      </c>
      <c r="BO1357" s="157">
        <f>IF('1b-NaturalGas'!$AB$89="no","",ROUND(BL1357,4))</f>
        <v>0.34599999999999997</v>
      </c>
      <c r="BP1357" s="157">
        <f>IF('1b-NaturalGas'!$AB$90="no","not applicable (based on previous answers)",ROUND(BL1357,4))</f>
        <v>0.34599999999999997</v>
      </c>
      <c r="BQ1357" s="157">
        <f>IF('1b-NaturalGas'!$AB$91="no","not applicable (based on previous answers)",ROUND(BL1357,4))</f>
        <v>0.34599999999999997</v>
      </c>
    </row>
    <row r="1358" spans="30:69" x14ac:dyDescent="0.25">
      <c r="AD1358" s="157">
        <f t="shared" si="53"/>
        <v>0.34800000000000025</v>
      </c>
      <c r="AE1358" s="157">
        <f>IF('1a-Electricity'!$AB$77="no","",ROUND(AD1358,4))</f>
        <v>0.34799999999999998</v>
      </c>
      <c r="AF1358" s="157">
        <f>IF('1a-Electricity'!$AB$78="no","",ROUND(AD1358,4))</f>
        <v>0.34799999999999998</v>
      </c>
      <c r="AG1358" s="157">
        <f>IF('1a-Electricity'!$AB$79="no","",ROUND(AD1358,4))</f>
        <v>0.34799999999999998</v>
      </c>
      <c r="BL1358" s="157">
        <f t="shared" si="54"/>
        <v>0.34700000000000025</v>
      </c>
      <c r="BM1358" s="157">
        <f>IF('1b-NaturalGas'!$AB$87="no","",ROUND(BL1358,4))</f>
        <v>0.34699999999999998</v>
      </c>
      <c r="BN1358" s="157">
        <f>IF('1b-NaturalGas'!$AB$88="no","",ROUND(BL1358,4))</f>
        <v>0.34699999999999998</v>
      </c>
      <c r="BO1358" s="157">
        <f>IF('1b-NaturalGas'!$AB$89="no","",ROUND(BL1358,4))</f>
        <v>0.34699999999999998</v>
      </c>
      <c r="BP1358" s="157">
        <f>IF('1b-NaturalGas'!$AB$90="no","not applicable (based on previous answers)",ROUND(BL1358,4))</f>
        <v>0.34699999999999998</v>
      </c>
      <c r="BQ1358" s="157">
        <f>IF('1b-NaturalGas'!$AB$91="no","not applicable (based on previous answers)",ROUND(BL1358,4))</f>
        <v>0.34699999999999998</v>
      </c>
    </row>
    <row r="1359" spans="30:69" x14ac:dyDescent="0.25">
      <c r="AD1359" s="157">
        <f t="shared" si="53"/>
        <v>0.34900000000000025</v>
      </c>
      <c r="AE1359" s="157">
        <f>IF('1a-Electricity'!$AB$77="no","",ROUND(AD1359,4))</f>
        <v>0.34899999999999998</v>
      </c>
      <c r="AF1359" s="157">
        <f>IF('1a-Electricity'!$AB$78="no","",ROUND(AD1359,4))</f>
        <v>0.34899999999999998</v>
      </c>
      <c r="AG1359" s="157">
        <f>IF('1a-Electricity'!$AB$79="no","",ROUND(AD1359,4))</f>
        <v>0.34899999999999998</v>
      </c>
      <c r="BL1359" s="157">
        <f t="shared" si="54"/>
        <v>0.34800000000000025</v>
      </c>
      <c r="BM1359" s="157">
        <f>IF('1b-NaturalGas'!$AB$87="no","",ROUND(BL1359,4))</f>
        <v>0.34799999999999998</v>
      </c>
      <c r="BN1359" s="157">
        <f>IF('1b-NaturalGas'!$AB$88="no","",ROUND(BL1359,4))</f>
        <v>0.34799999999999998</v>
      </c>
      <c r="BO1359" s="157">
        <f>IF('1b-NaturalGas'!$AB$89="no","",ROUND(BL1359,4))</f>
        <v>0.34799999999999998</v>
      </c>
      <c r="BP1359" s="157">
        <f>IF('1b-NaturalGas'!$AB$90="no","not applicable (based on previous answers)",ROUND(BL1359,4))</f>
        <v>0.34799999999999998</v>
      </c>
      <c r="BQ1359" s="157">
        <f>IF('1b-NaturalGas'!$AB$91="no","not applicable (based on previous answers)",ROUND(BL1359,4))</f>
        <v>0.34799999999999998</v>
      </c>
    </row>
    <row r="1360" spans="30:69" x14ac:dyDescent="0.25">
      <c r="AD1360" s="157">
        <f t="shared" si="53"/>
        <v>0.35000000000000026</v>
      </c>
      <c r="AE1360" s="157">
        <f>IF('1a-Electricity'!$AB$77="no","",ROUND(AD1360,4))</f>
        <v>0.35</v>
      </c>
      <c r="AF1360" s="157">
        <f>IF('1a-Electricity'!$AB$78="no","",ROUND(AD1360,4))</f>
        <v>0.35</v>
      </c>
      <c r="AG1360" s="157">
        <f>IF('1a-Electricity'!$AB$79="no","",ROUND(AD1360,4))</f>
        <v>0.35</v>
      </c>
      <c r="BL1360" s="157">
        <f t="shared" si="54"/>
        <v>0.34900000000000025</v>
      </c>
      <c r="BM1360" s="157">
        <f>IF('1b-NaturalGas'!$AB$87="no","",ROUND(BL1360,4))</f>
        <v>0.34899999999999998</v>
      </c>
      <c r="BN1360" s="157">
        <f>IF('1b-NaturalGas'!$AB$88="no","",ROUND(BL1360,4))</f>
        <v>0.34899999999999998</v>
      </c>
      <c r="BO1360" s="157">
        <f>IF('1b-NaturalGas'!$AB$89="no","",ROUND(BL1360,4))</f>
        <v>0.34899999999999998</v>
      </c>
      <c r="BP1360" s="157">
        <f>IF('1b-NaturalGas'!$AB$90="no","not applicable (based on previous answers)",ROUND(BL1360,4))</f>
        <v>0.34899999999999998</v>
      </c>
      <c r="BQ1360" s="157">
        <f>IF('1b-NaturalGas'!$AB$91="no","not applicable (based on previous answers)",ROUND(BL1360,4))</f>
        <v>0.34899999999999998</v>
      </c>
    </row>
    <row r="1361" spans="30:69" x14ac:dyDescent="0.25">
      <c r="AD1361" s="157">
        <f t="shared" si="53"/>
        <v>0.35100000000000026</v>
      </c>
      <c r="AE1361" s="157">
        <f>IF('1a-Electricity'!$AB$77="no","",ROUND(AD1361,4))</f>
        <v>0.35099999999999998</v>
      </c>
      <c r="AF1361" s="157">
        <f>IF('1a-Electricity'!$AB$78="no","",ROUND(AD1361,4))</f>
        <v>0.35099999999999998</v>
      </c>
      <c r="AG1361" s="157">
        <f>IF('1a-Electricity'!$AB$79="no","",ROUND(AD1361,4))</f>
        <v>0.35099999999999998</v>
      </c>
      <c r="BL1361" s="157">
        <f t="shared" si="54"/>
        <v>0.35000000000000026</v>
      </c>
      <c r="BM1361" s="157">
        <f>IF('1b-NaturalGas'!$AB$87="no","",ROUND(BL1361,4))</f>
        <v>0.35</v>
      </c>
      <c r="BN1361" s="157">
        <f>IF('1b-NaturalGas'!$AB$88="no","",ROUND(BL1361,4))</f>
        <v>0.35</v>
      </c>
      <c r="BO1361" s="157">
        <f>IF('1b-NaturalGas'!$AB$89="no","",ROUND(BL1361,4))</f>
        <v>0.35</v>
      </c>
      <c r="BP1361" s="157">
        <f>IF('1b-NaturalGas'!$AB$90="no","not applicable (based on previous answers)",ROUND(BL1361,4))</f>
        <v>0.35</v>
      </c>
      <c r="BQ1361" s="157">
        <f>IF('1b-NaturalGas'!$AB$91="no","not applicable (based on previous answers)",ROUND(BL1361,4))</f>
        <v>0.35</v>
      </c>
    </row>
    <row r="1362" spans="30:69" x14ac:dyDescent="0.25">
      <c r="AD1362" s="157">
        <f t="shared" si="53"/>
        <v>0.35200000000000026</v>
      </c>
      <c r="AE1362" s="157">
        <f>IF('1a-Electricity'!$AB$77="no","",ROUND(AD1362,4))</f>
        <v>0.35199999999999998</v>
      </c>
      <c r="AF1362" s="157">
        <f>IF('1a-Electricity'!$AB$78="no","",ROUND(AD1362,4))</f>
        <v>0.35199999999999998</v>
      </c>
      <c r="AG1362" s="157">
        <f>IF('1a-Electricity'!$AB$79="no","",ROUND(AD1362,4))</f>
        <v>0.35199999999999998</v>
      </c>
      <c r="BL1362" s="157">
        <f t="shared" si="54"/>
        <v>0.35100000000000026</v>
      </c>
      <c r="BM1362" s="157">
        <f>IF('1b-NaturalGas'!$AB$87="no","",ROUND(BL1362,4))</f>
        <v>0.35099999999999998</v>
      </c>
      <c r="BN1362" s="157">
        <f>IF('1b-NaturalGas'!$AB$88="no","",ROUND(BL1362,4))</f>
        <v>0.35099999999999998</v>
      </c>
      <c r="BO1362" s="157">
        <f>IF('1b-NaturalGas'!$AB$89="no","",ROUND(BL1362,4))</f>
        <v>0.35099999999999998</v>
      </c>
      <c r="BP1362" s="157">
        <f>IF('1b-NaturalGas'!$AB$90="no","not applicable (based on previous answers)",ROUND(BL1362,4))</f>
        <v>0.35099999999999998</v>
      </c>
      <c r="BQ1362" s="157">
        <f>IF('1b-NaturalGas'!$AB$91="no","not applicable (based on previous answers)",ROUND(BL1362,4))</f>
        <v>0.35099999999999998</v>
      </c>
    </row>
    <row r="1363" spans="30:69" x14ac:dyDescent="0.25">
      <c r="AD1363" s="157">
        <f t="shared" si="53"/>
        <v>0.35300000000000026</v>
      </c>
      <c r="AE1363" s="157">
        <f>IF('1a-Electricity'!$AB$77="no","",ROUND(AD1363,4))</f>
        <v>0.35299999999999998</v>
      </c>
      <c r="AF1363" s="157">
        <f>IF('1a-Electricity'!$AB$78="no","",ROUND(AD1363,4))</f>
        <v>0.35299999999999998</v>
      </c>
      <c r="AG1363" s="157">
        <f>IF('1a-Electricity'!$AB$79="no","",ROUND(AD1363,4))</f>
        <v>0.35299999999999998</v>
      </c>
      <c r="BL1363" s="157">
        <f t="shared" si="54"/>
        <v>0.35200000000000026</v>
      </c>
      <c r="BM1363" s="157">
        <f>IF('1b-NaturalGas'!$AB$87="no","",ROUND(BL1363,4))</f>
        <v>0.35199999999999998</v>
      </c>
      <c r="BN1363" s="157">
        <f>IF('1b-NaturalGas'!$AB$88="no","",ROUND(BL1363,4))</f>
        <v>0.35199999999999998</v>
      </c>
      <c r="BO1363" s="157">
        <f>IF('1b-NaturalGas'!$AB$89="no","",ROUND(BL1363,4))</f>
        <v>0.35199999999999998</v>
      </c>
      <c r="BP1363" s="157">
        <f>IF('1b-NaturalGas'!$AB$90="no","not applicable (based on previous answers)",ROUND(BL1363,4))</f>
        <v>0.35199999999999998</v>
      </c>
      <c r="BQ1363" s="157">
        <f>IF('1b-NaturalGas'!$AB$91="no","not applicable (based on previous answers)",ROUND(BL1363,4))</f>
        <v>0.35199999999999998</v>
      </c>
    </row>
    <row r="1364" spans="30:69" x14ac:dyDescent="0.25">
      <c r="AD1364" s="157">
        <f t="shared" si="53"/>
        <v>0.35400000000000026</v>
      </c>
      <c r="AE1364" s="157">
        <f>IF('1a-Electricity'!$AB$77="no","",ROUND(AD1364,4))</f>
        <v>0.35399999999999998</v>
      </c>
      <c r="AF1364" s="157">
        <f>IF('1a-Electricity'!$AB$78="no","",ROUND(AD1364,4))</f>
        <v>0.35399999999999998</v>
      </c>
      <c r="AG1364" s="157">
        <f>IF('1a-Electricity'!$AB$79="no","",ROUND(AD1364,4))</f>
        <v>0.35399999999999998</v>
      </c>
      <c r="BL1364" s="157">
        <f t="shared" si="54"/>
        <v>0.35300000000000026</v>
      </c>
      <c r="BM1364" s="157">
        <f>IF('1b-NaturalGas'!$AB$87="no","",ROUND(BL1364,4))</f>
        <v>0.35299999999999998</v>
      </c>
      <c r="BN1364" s="157">
        <f>IF('1b-NaturalGas'!$AB$88="no","",ROUND(BL1364,4))</f>
        <v>0.35299999999999998</v>
      </c>
      <c r="BO1364" s="157">
        <f>IF('1b-NaturalGas'!$AB$89="no","",ROUND(BL1364,4))</f>
        <v>0.35299999999999998</v>
      </c>
      <c r="BP1364" s="157">
        <f>IF('1b-NaturalGas'!$AB$90="no","not applicable (based on previous answers)",ROUND(BL1364,4))</f>
        <v>0.35299999999999998</v>
      </c>
      <c r="BQ1364" s="157">
        <f>IF('1b-NaturalGas'!$AB$91="no","not applicable (based on previous answers)",ROUND(BL1364,4))</f>
        <v>0.35299999999999998</v>
      </c>
    </row>
    <row r="1365" spans="30:69" x14ac:dyDescent="0.25">
      <c r="AD1365" s="157">
        <f t="shared" si="53"/>
        <v>0.35500000000000026</v>
      </c>
      <c r="AE1365" s="157">
        <f>IF('1a-Electricity'!$AB$77="no","",ROUND(AD1365,4))</f>
        <v>0.35499999999999998</v>
      </c>
      <c r="AF1365" s="157">
        <f>IF('1a-Electricity'!$AB$78="no","",ROUND(AD1365,4))</f>
        <v>0.35499999999999998</v>
      </c>
      <c r="AG1365" s="157">
        <f>IF('1a-Electricity'!$AB$79="no","",ROUND(AD1365,4))</f>
        <v>0.35499999999999998</v>
      </c>
      <c r="BL1365" s="157">
        <f t="shared" si="54"/>
        <v>0.35400000000000026</v>
      </c>
      <c r="BM1365" s="157">
        <f>IF('1b-NaturalGas'!$AB$87="no","",ROUND(BL1365,4))</f>
        <v>0.35399999999999998</v>
      </c>
      <c r="BN1365" s="157">
        <f>IF('1b-NaturalGas'!$AB$88="no","",ROUND(BL1365,4))</f>
        <v>0.35399999999999998</v>
      </c>
      <c r="BO1365" s="157">
        <f>IF('1b-NaturalGas'!$AB$89="no","",ROUND(BL1365,4))</f>
        <v>0.35399999999999998</v>
      </c>
      <c r="BP1365" s="157">
        <f>IF('1b-NaturalGas'!$AB$90="no","not applicable (based on previous answers)",ROUND(BL1365,4))</f>
        <v>0.35399999999999998</v>
      </c>
      <c r="BQ1365" s="157">
        <f>IF('1b-NaturalGas'!$AB$91="no","not applicable (based on previous answers)",ROUND(BL1365,4))</f>
        <v>0.35399999999999998</v>
      </c>
    </row>
    <row r="1366" spans="30:69" x14ac:dyDescent="0.25">
      <c r="AD1366" s="157">
        <f t="shared" si="53"/>
        <v>0.35600000000000026</v>
      </c>
      <c r="AE1366" s="157">
        <f>IF('1a-Electricity'!$AB$77="no","",ROUND(AD1366,4))</f>
        <v>0.35599999999999998</v>
      </c>
      <c r="AF1366" s="157">
        <f>IF('1a-Electricity'!$AB$78="no","",ROUND(AD1366,4))</f>
        <v>0.35599999999999998</v>
      </c>
      <c r="AG1366" s="157">
        <f>IF('1a-Electricity'!$AB$79="no","",ROUND(AD1366,4))</f>
        <v>0.35599999999999998</v>
      </c>
      <c r="BL1366" s="157">
        <f t="shared" si="54"/>
        <v>0.35500000000000026</v>
      </c>
      <c r="BM1366" s="157">
        <f>IF('1b-NaturalGas'!$AB$87="no","",ROUND(BL1366,4))</f>
        <v>0.35499999999999998</v>
      </c>
      <c r="BN1366" s="157">
        <f>IF('1b-NaturalGas'!$AB$88="no","",ROUND(BL1366,4))</f>
        <v>0.35499999999999998</v>
      </c>
      <c r="BO1366" s="157">
        <f>IF('1b-NaturalGas'!$AB$89="no","",ROUND(BL1366,4))</f>
        <v>0.35499999999999998</v>
      </c>
      <c r="BP1366" s="157">
        <f>IF('1b-NaturalGas'!$AB$90="no","not applicable (based on previous answers)",ROUND(BL1366,4))</f>
        <v>0.35499999999999998</v>
      </c>
      <c r="BQ1366" s="157">
        <f>IF('1b-NaturalGas'!$AB$91="no","not applicable (based on previous answers)",ROUND(BL1366,4))</f>
        <v>0.35499999999999998</v>
      </c>
    </row>
    <row r="1367" spans="30:69" x14ac:dyDescent="0.25">
      <c r="AD1367" s="157">
        <f t="shared" si="53"/>
        <v>0.35700000000000026</v>
      </c>
      <c r="AE1367" s="157">
        <f>IF('1a-Electricity'!$AB$77="no","",ROUND(AD1367,4))</f>
        <v>0.35699999999999998</v>
      </c>
      <c r="AF1367" s="157">
        <f>IF('1a-Electricity'!$AB$78="no","",ROUND(AD1367,4))</f>
        <v>0.35699999999999998</v>
      </c>
      <c r="AG1367" s="157">
        <f>IF('1a-Electricity'!$AB$79="no","",ROUND(AD1367,4))</f>
        <v>0.35699999999999998</v>
      </c>
      <c r="BL1367" s="157">
        <f t="shared" si="54"/>
        <v>0.35600000000000026</v>
      </c>
      <c r="BM1367" s="157">
        <f>IF('1b-NaturalGas'!$AB$87="no","",ROUND(BL1367,4))</f>
        <v>0.35599999999999998</v>
      </c>
      <c r="BN1367" s="157">
        <f>IF('1b-NaturalGas'!$AB$88="no","",ROUND(BL1367,4))</f>
        <v>0.35599999999999998</v>
      </c>
      <c r="BO1367" s="157">
        <f>IF('1b-NaturalGas'!$AB$89="no","",ROUND(BL1367,4))</f>
        <v>0.35599999999999998</v>
      </c>
      <c r="BP1367" s="157">
        <f>IF('1b-NaturalGas'!$AB$90="no","not applicable (based on previous answers)",ROUND(BL1367,4))</f>
        <v>0.35599999999999998</v>
      </c>
      <c r="BQ1367" s="157">
        <f>IF('1b-NaturalGas'!$AB$91="no","not applicable (based on previous answers)",ROUND(BL1367,4))</f>
        <v>0.35599999999999998</v>
      </c>
    </row>
    <row r="1368" spans="30:69" x14ac:dyDescent="0.25">
      <c r="AD1368" s="157">
        <f t="shared" si="53"/>
        <v>0.35800000000000026</v>
      </c>
      <c r="AE1368" s="157">
        <f>IF('1a-Electricity'!$AB$77="no","",ROUND(AD1368,4))</f>
        <v>0.35799999999999998</v>
      </c>
      <c r="AF1368" s="157">
        <f>IF('1a-Electricity'!$AB$78="no","",ROUND(AD1368,4))</f>
        <v>0.35799999999999998</v>
      </c>
      <c r="AG1368" s="157">
        <f>IF('1a-Electricity'!$AB$79="no","",ROUND(AD1368,4))</f>
        <v>0.35799999999999998</v>
      </c>
      <c r="BL1368" s="157">
        <f t="shared" si="54"/>
        <v>0.35700000000000026</v>
      </c>
      <c r="BM1368" s="157">
        <f>IF('1b-NaturalGas'!$AB$87="no","",ROUND(BL1368,4))</f>
        <v>0.35699999999999998</v>
      </c>
      <c r="BN1368" s="157">
        <f>IF('1b-NaturalGas'!$AB$88="no","",ROUND(BL1368,4))</f>
        <v>0.35699999999999998</v>
      </c>
      <c r="BO1368" s="157">
        <f>IF('1b-NaturalGas'!$AB$89="no","",ROUND(BL1368,4))</f>
        <v>0.35699999999999998</v>
      </c>
      <c r="BP1368" s="157">
        <f>IF('1b-NaturalGas'!$AB$90="no","not applicable (based on previous answers)",ROUND(BL1368,4))</f>
        <v>0.35699999999999998</v>
      </c>
      <c r="BQ1368" s="157">
        <f>IF('1b-NaturalGas'!$AB$91="no","not applicable (based on previous answers)",ROUND(BL1368,4))</f>
        <v>0.35699999999999998</v>
      </c>
    </row>
    <row r="1369" spans="30:69" x14ac:dyDescent="0.25">
      <c r="AD1369" s="157">
        <f t="shared" si="53"/>
        <v>0.35900000000000026</v>
      </c>
      <c r="AE1369" s="157">
        <f>IF('1a-Electricity'!$AB$77="no","",ROUND(AD1369,4))</f>
        <v>0.35899999999999999</v>
      </c>
      <c r="AF1369" s="157">
        <f>IF('1a-Electricity'!$AB$78="no","",ROUND(AD1369,4))</f>
        <v>0.35899999999999999</v>
      </c>
      <c r="AG1369" s="157">
        <f>IF('1a-Electricity'!$AB$79="no","",ROUND(AD1369,4))</f>
        <v>0.35899999999999999</v>
      </c>
      <c r="BL1369" s="157">
        <f t="shared" si="54"/>
        <v>0.35800000000000026</v>
      </c>
      <c r="BM1369" s="157">
        <f>IF('1b-NaturalGas'!$AB$87="no","",ROUND(BL1369,4))</f>
        <v>0.35799999999999998</v>
      </c>
      <c r="BN1369" s="157">
        <f>IF('1b-NaturalGas'!$AB$88="no","",ROUND(BL1369,4))</f>
        <v>0.35799999999999998</v>
      </c>
      <c r="BO1369" s="157">
        <f>IF('1b-NaturalGas'!$AB$89="no","",ROUND(BL1369,4))</f>
        <v>0.35799999999999998</v>
      </c>
      <c r="BP1369" s="157">
        <f>IF('1b-NaturalGas'!$AB$90="no","not applicable (based on previous answers)",ROUND(BL1369,4))</f>
        <v>0.35799999999999998</v>
      </c>
      <c r="BQ1369" s="157">
        <f>IF('1b-NaturalGas'!$AB$91="no","not applicable (based on previous answers)",ROUND(BL1369,4))</f>
        <v>0.35799999999999998</v>
      </c>
    </row>
    <row r="1370" spans="30:69" x14ac:dyDescent="0.25">
      <c r="AD1370" s="157">
        <f t="shared" si="53"/>
        <v>0.36000000000000026</v>
      </c>
      <c r="AE1370" s="157">
        <f>IF('1a-Electricity'!$AB$77="no","",ROUND(AD1370,4))</f>
        <v>0.36</v>
      </c>
      <c r="AF1370" s="157">
        <f>IF('1a-Electricity'!$AB$78="no","",ROUND(AD1370,4))</f>
        <v>0.36</v>
      </c>
      <c r="AG1370" s="157">
        <f>IF('1a-Electricity'!$AB$79="no","",ROUND(AD1370,4))</f>
        <v>0.36</v>
      </c>
      <c r="BL1370" s="157">
        <f t="shared" si="54"/>
        <v>0.35900000000000026</v>
      </c>
      <c r="BM1370" s="157">
        <f>IF('1b-NaturalGas'!$AB$87="no","",ROUND(BL1370,4))</f>
        <v>0.35899999999999999</v>
      </c>
      <c r="BN1370" s="157">
        <f>IF('1b-NaturalGas'!$AB$88="no","",ROUND(BL1370,4))</f>
        <v>0.35899999999999999</v>
      </c>
      <c r="BO1370" s="157">
        <f>IF('1b-NaturalGas'!$AB$89="no","",ROUND(BL1370,4))</f>
        <v>0.35899999999999999</v>
      </c>
      <c r="BP1370" s="157">
        <f>IF('1b-NaturalGas'!$AB$90="no","not applicable (based on previous answers)",ROUND(BL1370,4))</f>
        <v>0.35899999999999999</v>
      </c>
      <c r="BQ1370" s="157">
        <f>IF('1b-NaturalGas'!$AB$91="no","not applicable (based on previous answers)",ROUND(BL1370,4))</f>
        <v>0.35899999999999999</v>
      </c>
    </row>
    <row r="1371" spans="30:69" x14ac:dyDescent="0.25">
      <c r="AD1371" s="157">
        <f t="shared" si="53"/>
        <v>0.36100000000000027</v>
      </c>
      <c r="AE1371" s="157">
        <f>IF('1a-Electricity'!$AB$77="no","",ROUND(AD1371,4))</f>
        <v>0.36099999999999999</v>
      </c>
      <c r="AF1371" s="157">
        <f>IF('1a-Electricity'!$AB$78="no","",ROUND(AD1371,4))</f>
        <v>0.36099999999999999</v>
      </c>
      <c r="AG1371" s="157">
        <f>IF('1a-Electricity'!$AB$79="no","",ROUND(AD1371,4))</f>
        <v>0.36099999999999999</v>
      </c>
      <c r="BL1371" s="157">
        <f t="shared" si="54"/>
        <v>0.36000000000000026</v>
      </c>
      <c r="BM1371" s="157">
        <f>IF('1b-NaturalGas'!$AB$87="no","",ROUND(BL1371,4))</f>
        <v>0.36</v>
      </c>
      <c r="BN1371" s="157">
        <f>IF('1b-NaturalGas'!$AB$88="no","",ROUND(BL1371,4))</f>
        <v>0.36</v>
      </c>
      <c r="BO1371" s="157">
        <f>IF('1b-NaturalGas'!$AB$89="no","",ROUND(BL1371,4))</f>
        <v>0.36</v>
      </c>
      <c r="BP1371" s="157">
        <f>IF('1b-NaturalGas'!$AB$90="no","not applicable (based on previous answers)",ROUND(BL1371,4))</f>
        <v>0.36</v>
      </c>
      <c r="BQ1371" s="157">
        <f>IF('1b-NaturalGas'!$AB$91="no","not applicable (based on previous answers)",ROUND(BL1371,4))</f>
        <v>0.36</v>
      </c>
    </row>
    <row r="1372" spans="30:69" x14ac:dyDescent="0.25">
      <c r="AD1372" s="157">
        <f t="shared" si="53"/>
        <v>0.36200000000000027</v>
      </c>
      <c r="AE1372" s="157">
        <f>IF('1a-Electricity'!$AB$77="no","",ROUND(AD1372,4))</f>
        <v>0.36199999999999999</v>
      </c>
      <c r="AF1372" s="157">
        <f>IF('1a-Electricity'!$AB$78="no","",ROUND(AD1372,4))</f>
        <v>0.36199999999999999</v>
      </c>
      <c r="AG1372" s="157">
        <f>IF('1a-Electricity'!$AB$79="no","",ROUND(AD1372,4))</f>
        <v>0.36199999999999999</v>
      </c>
      <c r="BL1372" s="157">
        <f t="shared" si="54"/>
        <v>0.36100000000000027</v>
      </c>
      <c r="BM1372" s="157">
        <f>IF('1b-NaturalGas'!$AB$87="no","",ROUND(BL1372,4))</f>
        <v>0.36099999999999999</v>
      </c>
      <c r="BN1372" s="157">
        <f>IF('1b-NaturalGas'!$AB$88="no","",ROUND(BL1372,4))</f>
        <v>0.36099999999999999</v>
      </c>
      <c r="BO1372" s="157">
        <f>IF('1b-NaturalGas'!$AB$89="no","",ROUND(BL1372,4))</f>
        <v>0.36099999999999999</v>
      </c>
      <c r="BP1372" s="157">
        <f>IF('1b-NaturalGas'!$AB$90="no","not applicable (based on previous answers)",ROUND(BL1372,4))</f>
        <v>0.36099999999999999</v>
      </c>
      <c r="BQ1372" s="157">
        <f>IF('1b-NaturalGas'!$AB$91="no","not applicable (based on previous answers)",ROUND(BL1372,4))</f>
        <v>0.36099999999999999</v>
      </c>
    </row>
    <row r="1373" spans="30:69" x14ac:dyDescent="0.25">
      <c r="AD1373" s="157">
        <f t="shared" si="53"/>
        <v>0.36300000000000027</v>
      </c>
      <c r="AE1373" s="157">
        <f>IF('1a-Electricity'!$AB$77="no","",ROUND(AD1373,4))</f>
        <v>0.36299999999999999</v>
      </c>
      <c r="AF1373" s="157">
        <f>IF('1a-Electricity'!$AB$78="no","",ROUND(AD1373,4))</f>
        <v>0.36299999999999999</v>
      </c>
      <c r="AG1373" s="157">
        <f>IF('1a-Electricity'!$AB$79="no","",ROUND(AD1373,4))</f>
        <v>0.36299999999999999</v>
      </c>
      <c r="BL1373" s="157">
        <f t="shared" si="54"/>
        <v>0.36200000000000027</v>
      </c>
      <c r="BM1373" s="157">
        <f>IF('1b-NaturalGas'!$AB$87="no","",ROUND(BL1373,4))</f>
        <v>0.36199999999999999</v>
      </c>
      <c r="BN1373" s="157">
        <f>IF('1b-NaturalGas'!$AB$88="no","",ROUND(BL1373,4))</f>
        <v>0.36199999999999999</v>
      </c>
      <c r="BO1373" s="157">
        <f>IF('1b-NaturalGas'!$AB$89="no","",ROUND(BL1373,4))</f>
        <v>0.36199999999999999</v>
      </c>
      <c r="BP1373" s="157">
        <f>IF('1b-NaturalGas'!$AB$90="no","not applicable (based on previous answers)",ROUND(BL1373,4))</f>
        <v>0.36199999999999999</v>
      </c>
      <c r="BQ1373" s="157">
        <f>IF('1b-NaturalGas'!$AB$91="no","not applicable (based on previous answers)",ROUND(BL1373,4))</f>
        <v>0.36199999999999999</v>
      </c>
    </row>
    <row r="1374" spans="30:69" x14ac:dyDescent="0.25">
      <c r="AD1374" s="157">
        <f t="shared" si="53"/>
        <v>0.36400000000000027</v>
      </c>
      <c r="AE1374" s="157">
        <f>IF('1a-Electricity'!$AB$77="no","",ROUND(AD1374,4))</f>
        <v>0.36399999999999999</v>
      </c>
      <c r="AF1374" s="157">
        <f>IF('1a-Electricity'!$AB$78="no","",ROUND(AD1374,4))</f>
        <v>0.36399999999999999</v>
      </c>
      <c r="AG1374" s="157">
        <f>IF('1a-Electricity'!$AB$79="no","",ROUND(AD1374,4))</f>
        <v>0.36399999999999999</v>
      </c>
      <c r="BL1374" s="157">
        <f t="shared" si="54"/>
        <v>0.36300000000000027</v>
      </c>
      <c r="BM1374" s="157">
        <f>IF('1b-NaturalGas'!$AB$87="no","",ROUND(BL1374,4))</f>
        <v>0.36299999999999999</v>
      </c>
      <c r="BN1374" s="157">
        <f>IF('1b-NaturalGas'!$AB$88="no","",ROUND(BL1374,4))</f>
        <v>0.36299999999999999</v>
      </c>
      <c r="BO1374" s="157">
        <f>IF('1b-NaturalGas'!$AB$89="no","",ROUND(BL1374,4))</f>
        <v>0.36299999999999999</v>
      </c>
      <c r="BP1374" s="157">
        <f>IF('1b-NaturalGas'!$AB$90="no","not applicable (based on previous answers)",ROUND(BL1374,4))</f>
        <v>0.36299999999999999</v>
      </c>
      <c r="BQ1374" s="157">
        <f>IF('1b-NaturalGas'!$AB$91="no","not applicable (based on previous answers)",ROUND(BL1374,4))</f>
        <v>0.36299999999999999</v>
      </c>
    </row>
    <row r="1375" spans="30:69" x14ac:dyDescent="0.25">
      <c r="AD1375" s="157">
        <f t="shared" si="53"/>
        <v>0.36500000000000027</v>
      </c>
      <c r="AE1375" s="157">
        <f>IF('1a-Electricity'!$AB$77="no","",ROUND(AD1375,4))</f>
        <v>0.36499999999999999</v>
      </c>
      <c r="AF1375" s="157">
        <f>IF('1a-Electricity'!$AB$78="no","",ROUND(AD1375,4))</f>
        <v>0.36499999999999999</v>
      </c>
      <c r="AG1375" s="157">
        <f>IF('1a-Electricity'!$AB$79="no","",ROUND(AD1375,4))</f>
        <v>0.36499999999999999</v>
      </c>
      <c r="BL1375" s="157">
        <f t="shared" si="54"/>
        <v>0.36400000000000027</v>
      </c>
      <c r="BM1375" s="157">
        <f>IF('1b-NaturalGas'!$AB$87="no","",ROUND(BL1375,4))</f>
        <v>0.36399999999999999</v>
      </c>
      <c r="BN1375" s="157">
        <f>IF('1b-NaturalGas'!$AB$88="no","",ROUND(BL1375,4))</f>
        <v>0.36399999999999999</v>
      </c>
      <c r="BO1375" s="157">
        <f>IF('1b-NaturalGas'!$AB$89="no","",ROUND(BL1375,4))</f>
        <v>0.36399999999999999</v>
      </c>
      <c r="BP1375" s="157">
        <f>IF('1b-NaturalGas'!$AB$90="no","not applicable (based on previous answers)",ROUND(BL1375,4))</f>
        <v>0.36399999999999999</v>
      </c>
      <c r="BQ1375" s="157">
        <f>IF('1b-NaturalGas'!$AB$91="no","not applicable (based on previous answers)",ROUND(BL1375,4))</f>
        <v>0.36399999999999999</v>
      </c>
    </row>
    <row r="1376" spans="30:69" x14ac:dyDescent="0.25">
      <c r="AD1376" s="157">
        <f t="shared" si="53"/>
        <v>0.36600000000000027</v>
      </c>
      <c r="AE1376" s="157">
        <f>IF('1a-Electricity'!$AB$77="no","",ROUND(AD1376,4))</f>
        <v>0.36599999999999999</v>
      </c>
      <c r="AF1376" s="157">
        <f>IF('1a-Electricity'!$AB$78="no","",ROUND(AD1376,4))</f>
        <v>0.36599999999999999</v>
      </c>
      <c r="AG1376" s="157">
        <f>IF('1a-Electricity'!$AB$79="no","",ROUND(AD1376,4))</f>
        <v>0.36599999999999999</v>
      </c>
      <c r="BL1376" s="157">
        <f t="shared" si="54"/>
        <v>0.36500000000000027</v>
      </c>
      <c r="BM1376" s="157">
        <f>IF('1b-NaturalGas'!$AB$87="no","",ROUND(BL1376,4))</f>
        <v>0.36499999999999999</v>
      </c>
      <c r="BN1376" s="157">
        <f>IF('1b-NaturalGas'!$AB$88="no","",ROUND(BL1376,4))</f>
        <v>0.36499999999999999</v>
      </c>
      <c r="BO1376" s="157">
        <f>IF('1b-NaturalGas'!$AB$89="no","",ROUND(BL1376,4))</f>
        <v>0.36499999999999999</v>
      </c>
      <c r="BP1376" s="157">
        <f>IF('1b-NaturalGas'!$AB$90="no","not applicable (based on previous answers)",ROUND(BL1376,4))</f>
        <v>0.36499999999999999</v>
      </c>
      <c r="BQ1376" s="157">
        <f>IF('1b-NaturalGas'!$AB$91="no","not applicable (based on previous answers)",ROUND(BL1376,4))</f>
        <v>0.36499999999999999</v>
      </c>
    </row>
    <row r="1377" spans="30:69" x14ac:dyDescent="0.25">
      <c r="AD1377" s="157">
        <f t="shared" si="53"/>
        <v>0.36700000000000027</v>
      </c>
      <c r="AE1377" s="157">
        <f>IF('1a-Electricity'!$AB$77="no","",ROUND(AD1377,4))</f>
        <v>0.36699999999999999</v>
      </c>
      <c r="AF1377" s="157">
        <f>IF('1a-Electricity'!$AB$78="no","",ROUND(AD1377,4))</f>
        <v>0.36699999999999999</v>
      </c>
      <c r="AG1377" s="157">
        <f>IF('1a-Electricity'!$AB$79="no","",ROUND(AD1377,4))</f>
        <v>0.36699999999999999</v>
      </c>
      <c r="BL1377" s="157">
        <f t="shared" si="54"/>
        <v>0.36600000000000027</v>
      </c>
      <c r="BM1377" s="157">
        <f>IF('1b-NaturalGas'!$AB$87="no","",ROUND(BL1377,4))</f>
        <v>0.36599999999999999</v>
      </c>
      <c r="BN1377" s="157">
        <f>IF('1b-NaturalGas'!$AB$88="no","",ROUND(BL1377,4))</f>
        <v>0.36599999999999999</v>
      </c>
      <c r="BO1377" s="157">
        <f>IF('1b-NaturalGas'!$AB$89="no","",ROUND(BL1377,4))</f>
        <v>0.36599999999999999</v>
      </c>
      <c r="BP1377" s="157">
        <f>IF('1b-NaturalGas'!$AB$90="no","not applicable (based on previous answers)",ROUND(BL1377,4))</f>
        <v>0.36599999999999999</v>
      </c>
      <c r="BQ1377" s="157">
        <f>IF('1b-NaturalGas'!$AB$91="no","not applicable (based on previous answers)",ROUND(BL1377,4))</f>
        <v>0.36599999999999999</v>
      </c>
    </row>
    <row r="1378" spans="30:69" x14ac:dyDescent="0.25">
      <c r="AD1378" s="157">
        <f t="shared" si="53"/>
        <v>0.36800000000000027</v>
      </c>
      <c r="AE1378" s="157">
        <f>IF('1a-Electricity'!$AB$77="no","",ROUND(AD1378,4))</f>
        <v>0.36799999999999999</v>
      </c>
      <c r="AF1378" s="157">
        <f>IF('1a-Electricity'!$AB$78="no","",ROUND(AD1378,4))</f>
        <v>0.36799999999999999</v>
      </c>
      <c r="AG1378" s="157">
        <f>IF('1a-Electricity'!$AB$79="no","",ROUND(AD1378,4))</f>
        <v>0.36799999999999999</v>
      </c>
      <c r="BL1378" s="157">
        <f t="shared" si="54"/>
        <v>0.36700000000000027</v>
      </c>
      <c r="BM1378" s="157">
        <f>IF('1b-NaturalGas'!$AB$87="no","",ROUND(BL1378,4))</f>
        <v>0.36699999999999999</v>
      </c>
      <c r="BN1378" s="157">
        <f>IF('1b-NaturalGas'!$AB$88="no","",ROUND(BL1378,4))</f>
        <v>0.36699999999999999</v>
      </c>
      <c r="BO1378" s="157">
        <f>IF('1b-NaturalGas'!$AB$89="no","",ROUND(BL1378,4))</f>
        <v>0.36699999999999999</v>
      </c>
      <c r="BP1378" s="157">
        <f>IF('1b-NaturalGas'!$AB$90="no","not applicable (based on previous answers)",ROUND(BL1378,4))</f>
        <v>0.36699999999999999</v>
      </c>
      <c r="BQ1378" s="157">
        <f>IF('1b-NaturalGas'!$AB$91="no","not applicable (based on previous answers)",ROUND(BL1378,4))</f>
        <v>0.36699999999999999</v>
      </c>
    </row>
    <row r="1379" spans="30:69" x14ac:dyDescent="0.25">
      <c r="AD1379" s="157">
        <f t="shared" si="53"/>
        <v>0.36900000000000027</v>
      </c>
      <c r="AE1379" s="157">
        <f>IF('1a-Electricity'!$AB$77="no","",ROUND(AD1379,4))</f>
        <v>0.36899999999999999</v>
      </c>
      <c r="AF1379" s="157">
        <f>IF('1a-Electricity'!$AB$78="no","",ROUND(AD1379,4))</f>
        <v>0.36899999999999999</v>
      </c>
      <c r="AG1379" s="157">
        <f>IF('1a-Electricity'!$AB$79="no","",ROUND(AD1379,4))</f>
        <v>0.36899999999999999</v>
      </c>
      <c r="BL1379" s="157">
        <f t="shared" si="54"/>
        <v>0.36800000000000027</v>
      </c>
      <c r="BM1379" s="157">
        <f>IF('1b-NaturalGas'!$AB$87="no","",ROUND(BL1379,4))</f>
        <v>0.36799999999999999</v>
      </c>
      <c r="BN1379" s="157">
        <f>IF('1b-NaturalGas'!$AB$88="no","",ROUND(BL1379,4))</f>
        <v>0.36799999999999999</v>
      </c>
      <c r="BO1379" s="157">
        <f>IF('1b-NaturalGas'!$AB$89="no","",ROUND(BL1379,4))</f>
        <v>0.36799999999999999</v>
      </c>
      <c r="BP1379" s="157">
        <f>IF('1b-NaturalGas'!$AB$90="no","not applicable (based on previous answers)",ROUND(BL1379,4))</f>
        <v>0.36799999999999999</v>
      </c>
      <c r="BQ1379" s="157">
        <f>IF('1b-NaturalGas'!$AB$91="no","not applicable (based on previous answers)",ROUND(BL1379,4))</f>
        <v>0.36799999999999999</v>
      </c>
    </row>
    <row r="1380" spans="30:69" x14ac:dyDescent="0.25">
      <c r="AD1380" s="157">
        <f t="shared" si="53"/>
        <v>0.37000000000000027</v>
      </c>
      <c r="AE1380" s="157">
        <f>IF('1a-Electricity'!$AB$77="no","",ROUND(AD1380,4))</f>
        <v>0.37</v>
      </c>
      <c r="AF1380" s="157">
        <f>IF('1a-Electricity'!$AB$78="no","",ROUND(AD1380,4))</f>
        <v>0.37</v>
      </c>
      <c r="AG1380" s="157">
        <f>IF('1a-Electricity'!$AB$79="no","",ROUND(AD1380,4))</f>
        <v>0.37</v>
      </c>
      <c r="BL1380" s="157">
        <f t="shared" si="54"/>
        <v>0.36900000000000027</v>
      </c>
      <c r="BM1380" s="157">
        <f>IF('1b-NaturalGas'!$AB$87="no","",ROUND(BL1380,4))</f>
        <v>0.36899999999999999</v>
      </c>
      <c r="BN1380" s="157">
        <f>IF('1b-NaturalGas'!$AB$88="no","",ROUND(BL1380,4))</f>
        <v>0.36899999999999999</v>
      </c>
      <c r="BO1380" s="157">
        <f>IF('1b-NaturalGas'!$AB$89="no","",ROUND(BL1380,4))</f>
        <v>0.36899999999999999</v>
      </c>
      <c r="BP1380" s="157">
        <f>IF('1b-NaturalGas'!$AB$90="no","not applicable (based on previous answers)",ROUND(BL1380,4))</f>
        <v>0.36899999999999999</v>
      </c>
      <c r="BQ1380" s="157">
        <f>IF('1b-NaturalGas'!$AB$91="no","not applicable (based on previous answers)",ROUND(BL1380,4))</f>
        <v>0.36899999999999999</v>
      </c>
    </row>
    <row r="1381" spans="30:69" x14ac:dyDescent="0.25">
      <c r="AD1381" s="157">
        <f t="shared" si="53"/>
        <v>0.37100000000000027</v>
      </c>
      <c r="AE1381" s="157">
        <f>IF('1a-Electricity'!$AB$77="no","",ROUND(AD1381,4))</f>
        <v>0.371</v>
      </c>
      <c r="AF1381" s="157">
        <f>IF('1a-Electricity'!$AB$78="no","",ROUND(AD1381,4))</f>
        <v>0.371</v>
      </c>
      <c r="AG1381" s="157">
        <f>IF('1a-Electricity'!$AB$79="no","",ROUND(AD1381,4))</f>
        <v>0.371</v>
      </c>
      <c r="BL1381" s="157">
        <f t="shared" si="54"/>
        <v>0.37000000000000027</v>
      </c>
      <c r="BM1381" s="157">
        <f>IF('1b-NaturalGas'!$AB$87="no","",ROUND(BL1381,4))</f>
        <v>0.37</v>
      </c>
      <c r="BN1381" s="157">
        <f>IF('1b-NaturalGas'!$AB$88="no","",ROUND(BL1381,4))</f>
        <v>0.37</v>
      </c>
      <c r="BO1381" s="157">
        <f>IF('1b-NaturalGas'!$AB$89="no","",ROUND(BL1381,4))</f>
        <v>0.37</v>
      </c>
      <c r="BP1381" s="157">
        <f>IF('1b-NaturalGas'!$AB$90="no","not applicable (based on previous answers)",ROUND(BL1381,4))</f>
        <v>0.37</v>
      </c>
      <c r="BQ1381" s="157">
        <f>IF('1b-NaturalGas'!$AB$91="no","not applicable (based on previous answers)",ROUND(BL1381,4))</f>
        <v>0.37</v>
      </c>
    </row>
    <row r="1382" spans="30:69" x14ac:dyDescent="0.25">
      <c r="AD1382" s="157">
        <f t="shared" si="53"/>
        <v>0.37200000000000027</v>
      </c>
      <c r="AE1382" s="157">
        <f>IF('1a-Electricity'!$AB$77="no","",ROUND(AD1382,4))</f>
        <v>0.372</v>
      </c>
      <c r="AF1382" s="157">
        <f>IF('1a-Electricity'!$AB$78="no","",ROUND(AD1382,4))</f>
        <v>0.372</v>
      </c>
      <c r="AG1382" s="157">
        <f>IF('1a-Electricity'!$AB$79="no","",ROUND(AD1382,4))</f>
        <v>0.372</v>
      </c>
      <c r="BL1382" s="157">
        <f t="shared" si="54"/>
        <v>0.37100000000000027</v>
      </c>
      <c r="BM1382" s="157">
        <f>IF('1b-NaturalGas'!$AB$87="no","",ROUND(BL1382,4))</f>
        <v>0.371</v>
      </c>
      <c r="BN1382" s="157">
        <f>IF('1b-NaturalGas'!$AB$88="no","",ROUND(BL1382,4))</f>
        <v>0.371</v>
      </c>
      <c r="BO1382" s="157">
        <f>IF('1b-NaturalGas'!$AB$89="no","",ROUND(BL1382,4))</f>
        <v>0.371</v>
      </c>
      <c r="BP1382" s="157">
        <f>IF('1b-NaturalGas'!$AB$90="no","not applicable (based on previous answers)",ROUND(BL1382,4))</f>
        <v>0.371</v>
      </c>
      <c r="BQ1382" s="157">
        <f>IF('1b-NaturalGas'!$AB$91="no","not applicable (based on previous answers)",ROUND(BL1382,4))</f>
        <v>0.371</v>
      </c>
    </row>
    <row r="1383" spans="30:69" x14ac:dyDescent="0.25">
      <c r="AD1383" s="157">
        <f t="shared" si="53"/>
        <v>0.37300000000000028</v>
      </c>
      <c r="AE1383" s="157">
        <f>IF('1a-Electricity'!$AB$77="no","",ROUND(AD1383,4))</f>
        <v>0.373</v>
      </c>
      <c r="AF1383" s="157">
        <f>IF('1a-Electricity'!$AB$78="no","",ROUND(AD1383,4))</f>
        <v>0.373</v>
      </c>
      <c r="AG1383" s="157">
        <f>IF('1a-Electricity'!$AB$79="no","",ROUND(AD1383,4))</f>
        <v>0.373</v>
      </c>
      <c r="BL1383" s="157">
        <f t="shared" si="54"/>
        <v>0.37200000000000027</v>
      </c>
      <c r="BM1383" s="157">
        <f>IF('1b-NaturalGas'!$AB$87="no","",ROUND(BL1383,4))</f>
        <v>0.372</v>
      </c>
      <c r="BN1383" s="157">
        <f>IF('1b-NaturalGas'!$AB$88="no","",ROUND(BL1383,4))</f>
        <v>0.372</v>
      </c>
      <c r="BO1383" s="157">
        <f>IF('1b-NaturalGas'!$AB$89="no","",ROUND(BL1383,4))</f>
        <v>0.372</v>
      </c>
      <c r="BP1383" s="157">
        <f>IF('1b-NaturalGas'!$AB$90="no","not applicable (based on previous answers)",ROUND(BL1383,4))</f>
        <v>0.372</v>
      </c>
      <c r="BQ1383" s="157">
        <f>IF('1b-NaturalGas'!$AB$91="no","not applicable (based on previous answers)",ROUND(BL1383,4))</f>
        <v>0.372</v>
      </c>
    </row>
    <row r="1384" spans="30:69" x14ac:dyDescent="0.25">
      <c r="AD1384" s="157">
        <f t="shared" si="53"/>
        <v>0.37400000000000028</v>
      </c>
      <c r="AE1384" s="157">
        <f>IF('1a-Electricity'!$AB$77="no","",ROUND(AD1384,4))</f>
        <v>0.374</v>
      </c>
      <c r="AF1384" s="157">
        <f>IF('1a-Electricity'!$AB$78="no","",ROUND(AD1384,4))</f>
        <v>0.374</v>
      </c>
      <c r="AG1384" s="157">
        <f>IF('1a-Electricity'!$AB$79="no","",ROUND(AD1384,4))</f>
        <v>0.374</v>
      </c>
      <c r="BL1384" s="157">
        <f t="shared" si="54"/>
        <v>0.37300000000000028</v>
      </c>
      <c r="BM1384" s="157">
        <f>IF('1b-NaturalGas'!$AB$87="no","",ROUND(BL1384,4))</f>
        <v>0.373</v>
      </c>
      <c r="BN1384" s="157">
        <f>IF('1b-NaturalGas'!$AB$88="no","",ROUND(BL1384,4))</f>
        <v>0.373</v>
      </c>
      <c r="BO1384" s="157">
        <f>IF('1b-NaturalGas'!$AB$89="no","",ROUND(BL1384,4))</f>
        <v>0.373</v>
      </c>
      <c r="BP1384" s="157">
        <f>IF('1b-NaturalGas'!$AB$90="no","not applicable (based on previous answers)",ROUND(BL1384,4))</f>
        <v>0.373</v>
      </c>
      <c r="BQ1384" s="157">
        <f>IF('1b-NaturalGas'!$AB$91="no","not applicable (based on previous answers)",ROUND(BL1384,4))</f>
        <v>0.373</v>
      </c>
    </row>
    <row r="1385" spans="30:69" x14ac:dyDescent="0.25">
      <c r="AD1385" s="157">
        <f t="shared" si="53"/>
        <v>0.37500000000000028</v>
      </c>
      <c r="AE1385" s="157">
        <f>IF('1a-Electricity'!$AB$77="no","",ROUND(AD1385,4))</f>
        <v>0.375</v>
      </c>
      <c r="AF1385" s="157">
        <f>IF('1a-Electricity'!$AB$78="no","",ROUND(AD1385,4))</f>
        <v>0.375</v>
      </c>
      <c r="AG1385" s="157">
        <f>IF('1a-Electricity'!$AB$79="no","",ROUND(AD1385,4))</f>
        <v>0.375</v>
      </c>
      <c r="BL1385" s="157">
        <f t="shared" si="54"/>
        <v>0.37400000000000028</v>
      </c>
      <c r="BM1385" s="157">
        <f>IF('1b-NaturalGas'!$AB$87="no","",ROUND(BL1385,4))</f>
        <v>0.374</v>
      </c>
      <c r="BN1385" s="157">
        <f>IF('1b-NaturalGas'!$AB$88="no","",ROUND(BL1385,4))</f>
        <v>0.374</v>
      </c>
      <c r="BO1385" s="157">
        <f>IF('1b-NaturalGas'!$AB$89="no","",ROUND(BL1385,4))</f>
        <v>0.374</v>
      </c>
      <c r="BP1385" s="157">
        <f>IF('1b-NaturalGas'!$AB$90="no","not applicable (based on previous answers)",ROUND(BL1385,4))</f>
        <v>0.374</v>
      </c>
      <c r="BQ1385" s="157">
        <f>IF('1b-NaturalGas'!$AB$91="no","not applicable (based on previous answers)",ROUND(BL1385,4))</f>
        <v>0.374</v>
      </c>
    </row>
    <row r="1386" spans="30:69" x14ac:dyDescent="0.25">
      <c r="AD1386" s="157">
        <f t="shared" si="53"/>
        <v>0.37600000000000028</v>
      </c>
      <c r="AE1386" s="157">
        <f>IF('1a-Electricity'!$AB$77="no","",ROUND(AD1386,4))</f>
        <v>0.376</v>
      </c>
      <c r="AF1386" s="157">
        <f>IF('1a-Electricity'!$AB$78="no","",ROUND(AD1386,4))</f>
        <v>0.376</v>
      </c>
      <c r="AG1386" s="157">
        <f>IF('1a-Electricity'!$AB$79="no","",ROUND(AD1386,4))</f>
        <v>0.376</v>
      </c>
      <c r="BL1386" s="157">
        <f t="shared" si="54"/>
        <v>0.37500000000000028</v>
      </c>
      <c r="BM1386" s="157">
        <f>IF('1b-NaturalGas'!$AB$87="no","",ROUND(BL1386,4))</f>
        <v>0.375</v>
      </c>
      <c r="BN1386" s="157">
        <f>IF('1b-NaturalGas'!$AB$88="no","",ROUND(BL1386,4))</f>
        <v>0.375</v>
      </c>
      <c r="BO1386" s="157">
        <f>IF('1b-NaturalGas'!$AB$89="no","",ROUND(BL1386,4))</f>
        <v>0.375</v>
      </c>
      <c r="BP1386" s="157">
        <f>IF('1b-NaturalGas'!$AB$90="no","not applicable (based on previous answers)",ROUND(BL1386,4))</f>
        <v>0.375</v>
      </c>
      <c r="BQ1386" s="157">
        <f>IF('1b-NaturalGas'!$AB$91="no","not applicable (based on previous answers)",ROUND(BL1386,4))</f>
        <v>0.375</v>
      </c>
    </row>
    <row r="1387" spans="30:69" x14ac:dyDescent="0.25">
      <c r="AD1387" s="157">
        <f t="shared" ref="AD1387:AD1450" si="55">AD1386+0.001</f>
        <v>0.37700000000000028</v>
      </c>
      <c r="AE1387" s="157">
        <f>IF('1a-Electricity'!$AB$77="no","",ROUND(AD1387,4))</f>
        <v>0.377</v>
      </c>
      <c r="AF1387" s="157">
        <f>IF('1a-Electricity'!$AB$78="no","",ROUND(AD1387,4))</f>
        <v>0.377</v>
      </c>
      <c r="AG1387" s="157">
        <f>IF('1a-Electricity'!$AB$79="no","",ROUND(AD1387,4))</f>
        <v>0.377</v>
      </c>
      <c r="BL1387" s="157">
        <f t="shared" si="54"/>
        <v>0.37600000000000028</v>
      </c>
      <c r="BM1387" s="157">
        <f>IF('1b-NaturalGas'!$AB$87="no","",ROUND(BL1387,4))</f>
        <v>0.376</v>
      </c>
      <c r="BN1387" s="157">
        <f>IF('1b-NaturalGas'!$AB$88="no","",ROUND(BL1387,4))</f>
        <v>0.376</v>
      </c>
      <c r="BO1387" s="157">
        <f>IF('1b-NaturalGas'!$AB$89="no","",ROUND(BL1387,4))</f>
        <v>0.376</v>
      </c>
      <c r="BP1387" s="157">
        <f>IF('1b-NaturalGas'!$AB$90="no","not applicable (based on previous answers)",ROUND(BL1387,4))</f>
        <v>0.376</v>
      </c>
      <c r="BQ1387" s="157">
        <f>IF('1b-NaturalGas'!$AB$91="no","not applicable (based on previous answers)",ROUND(BL1387,4))</f>
        <v>0.376</v>
      </c>
    </row>
    <row r="1388" spans="30:69" x14ac:dyDescent="0.25">
      <c r="AD1388" s="157">
        <f t="shared" si="55"/>
        <v>0.37800000000000028</v>
      </c>
      <c r="AE1388" s="157">
        <f>IF('1a-Electricity'!$AB$77="no","",ROUND(AD1388,4))</f>
        <v>0.378</v>
      </c>
      <c r="AF1388" s="157">
        <f>IF('1a-Electricity'!$AB$78="no","",ROUND(AD1388,4))</f>
        <v>0.378</v>
      </c>
      <c r="AG1388" s="157">
        <f>IF('1a-Electricity'!$AB$79="no","",ROUND(AD1388,4))</f>
        <v>0.378</v>
      </c>
      <c r="BL1388" s="157">
        <f t="shared" ref="BL1388:BL1451" si="56">BL1387+0.001</f>
        <v>0.37700000000000028</v>
      </c>
      <c r="BM1388" s="157">
        <f>IF('1b-NaturalGas'!$AB$87="no","",ROUND(BL1388,4))</f>
        <v>0.377</v>
      </c>
      <c r="BN1388" s="157">
        <f>IF('1b-NaturalGas'!$AB$88="no","",ROUND(BL1388,4))</f>
        <v>0.377</v>
      </c>
      <c r="BO1388" s="157">
        <f>IF('1b-NaturalGas'!$AB$89="no","",ROUND(BL1388,4))</f>
        <v>0.377</v>
      </c>
      <c r="BP1388" s="157">
        <f>IF('1b-NaturalGas'!$AB$90="no","not applicable (based on previous answers)",ROUND(BL1388,4))</f>
        <v>0.377</v>
      </c>
      <c r="BQ1388" s="157">
        <f>IF('1b-NaturalGas'!$AB$91="no","not applicable (based on previous answers)",ROUND(BL1388,4))</f>
        <v>0.377</v>
      </c>
    </row>
    <row r="1389" spans="30:69" x14ac:dyDescent="0.25">
      <c r="AD1389" s="157">
        <f t="shared" si="55"/>
        <v>0.37900000000000028</v>
      </c>
      <c r="AE1389" s="157">
        <f>IF('1a-Electricity'!$AB$77="no","",ROUND(AD1389,4))</f>
        <v>0.379</v>
      </c>
      <c r="AF1389" s="157">
        <f>IF('1a-Electricity'!$AB$78="no","",ROUND(AD1389,4))</f>
        <v>0.379</v>
      </c>
      <c r="AG1389" s="157">
        <f>IF('1a-Electricity'!$AB$79="no","",ROUND(AD1389,4))</f>
        <v>0.379</v>
      </c>
      <c r="BL1389" s="157">
        <f t="shared" si="56"/>
        <v>0.37800000000000028</v>
      </c>
      <c r="BM1389" s="157">
        <f>IF('1b-NaturalGas'!$AB$87="no","",ROUND(BL1389,4))</f>
        <v>0.378</v>
      </c>
      <c r="BN1389" s="157">
        <f>IF('1b-NaturalGas'!$AB$88="no","",ROUND(BL1389,4))</f>
        <v>0.378</v>
      </c>
      <c r="BO1389" s="157">
        <f>IF('1b-NaturalGas'!$AB$89="no","",ROUND(BL1389,4))</f>
        <v>0.378</v>
      </c>
      <c r="BP1389" s="157">
        <f>IF('1b-NaturalGas'!$AB$90="no","not applicable (based on previous answers)",ROUND(BL1389,4))</f>
        <v>0.378</v>
      </c>
      <c r="BQ1389" s="157">
        <f>IF('1b-NaturalGas'!$AB$91="no","not applicable (based on previous answers)",ROUND(BL1389,4))</f>
        <v>0.378</v>
      </c>
    </row>
    <row r="1390" spans="30:69" x14ac:dyDescent="0.25">
      <c r="AD1390" s="157">
        <f t="shared" si="55"/>
        <v>0.38000000000000028</v>
      </c>
      <c r="AE1390" s="157">
        <f>IF('1a-Electricity'!$AB$77="no","",ROUND(AD1390,4))</f>
        <v>0.38</v>
      </c>
      <c r="AF1390" s="157">
        <f>IF('1a-Electricity'!$AB$78="no","",ROUND(AD1390,4))</f>
        <v>0.38</v>
      </c>
      <c r="AG1390" s="157">
        <f>IF('1a-Electricity'!$AB$79="no","",ROUND(AD1390,4))</f>
        <v>0.38</v>
      </c>
      <c r="BL1390" s="157">
        <f t="shared" si="56"/>
        <v>0.37900000000000028</v>
      </c>
      <c r="BM1390" s="157">
        <f>IF('1b-NaturalGas'!$AB$87="no","",ROUND(BL1390,4))</f>
        <v>0.379</v>
      </c>
      <c r="BN1390" s="157">
        <f>IF('1b-NaturalGas'!$AB$88="no","",ROUND(BL1390,4))</f>
        <v>0.379</v>
      </c>
      <c r="BO1390" s="157">
        <f>IF('1b-NaturalGas'!$AB$89="no","",ROUND(BL1390,4))</f>
        <v>0.379</v>
      </c>
      <c r="BP1390" s="157">
        <f>IF('1b-NaturalGas'!$AB$90="no","not applicable (based on previous answers)",ROUND(BL1390,4))</f>
        <v>0.379</v>
      </c>
      <c r="BQ1390" s="157">
        <f>IF('1b-NaturalGas'!$AB$91="no","not applicable (based on previous answers)",ROUND(BL1390,4))</f>
        <v>0.379</v>
      </c>
    </row>
    <row r="1391" spans="30:69" x14ac:dyDescent="0.25">
      <c r="AD1391" s="157">
        <f t="shared" si="55"/>
        <v>0.38100000000000028</v>
      </c>
      <c r="AE1391" s="157">
        <f>IF('1a-Electricity'!$AB$77="no","",ROUND(AD1391,4))</f>
        <v>0.38100000000000001</v>
      </c>
      <c r="AF1391" s="157">
        <f>IF('1a-Electricity'!$AB$78="no","",ROUND(AD1391,4))</f>
        <v>0.38100000000000001</v>
      </c>
      <c r="AG1391" s="157">
        <f>IF('1a-Electricity'!$AB$79="no","",ROUND(AD1391,4))</f>
        <v>0.38100000000000001</v>
      </c>
      <c r="BL1391" s="157">
        <f t="shared" si="56"/>
        <v>0.38000000000000028</v>
      </c>
      <c r="BM1391" s="157">
        <f>IF('1b-NaturalGas'!$AB$87="no","",ROUND(BL1391,4))</f>
        <v>0.38</v>
      </c>
      <c r="BN1391" s="157">
        <f>IF('1b-NaturalGas'!$AB$88="no","",ROUND(BL1391,4))</f>
        <v>0.38</v>
      </c>
      <c r="BO1391" s="157">
        <f>IF('1b-NaturalGas'!$AB$89="no","",ROUND(BL1391,4))</f>
        <v>0.38</v>
      </c>
      <c r="BP1391" s="157">
        <f>IF('1b-NaturalGas'!$AB$90="no","not applicable (based on previous answers)",ROUND(BL1391,4))</f>
        <v>0.38</v>
      </c>
      <c r="BQ1391" s="157">
        <f>IF('1b-NaturalGas'!$AB$91="no","not applicable (based on previous answers)",ROUND(BL1391,4))</f>
        <v>0.38</v>
      </c>
    </row>
    <row r="1392" spans="30:69" x14ac:dyDescent="0.25">
      <c r="AD1392" s="157">
        <f t="shared" si="55"/>
        <v>0.38200000000000028</v>
      </c>
      <c r="AE1392" s="157">
        <f>IF('1a-Electricity'!$AB$77="no","",ROUND(AD1392,4))</f>
        <v>0.38200000000000001</v>
      </c>
      <c r="AF1392" s="157">
        <f>IF('1a-Electricity'!$AB$78="no","",ROUND(AD1392,4))</f>
        <v>0.38200000000000001</v>
      </c>
      <c r="AG1392" s="157">
        <f>IF('1a-Electricity'!$AB$79="no","",ROUND(AD1392,4))</f>
        <v>0.38200000000000001</v>
      </c>
      <c r="BL1392" s="157">
        <f t="shared" si="56"/>
        <v>0.38100000000000028</v>
      </c>
      <c r="BM1392" s="157">
        <f>IF('1b-NaturalGas'!$AB$87="no","",ROUND(BL1392,4))</f>
        <v>0.38100000000000001</v>
      </c>
      <c r="BN1392" s="157">
        <f>IF('1b-NaturalGas'!$AB$88="no","",ROUND(BL1392,4))</f>
        <v>0.38100000000000001</v>
      </c>
      <c r="BO1392" s="157">
        <f>IF('1b-NaturalGas'!$AB$89="no","",ROUND(BL1392,4))</f>
        <v>0.38100000000000001</v>
      </c>
      <c r="BP1392" s="157">
        <f>IF('1b-NaturalGas'!$AB$90="no","not applicable (based on previous answers)",ROUND(BL1392,4))</f>
        <v>0.38100000000000001</v>
      </c>
      <c r="BQ1392" s="157">
        <f>IF('1b-NaturalGas'!$AB$91="no","not applicable (based on previous answers)",ROUND(BL1392,4))</f>
        <v>0.38100000000000001</v>
      </c>
    </row>
    <row r="1393" spans="30:69" x14ac:dyDescent="0.25">
      <c r="AD1393" s="157">
        <f t="shared" si="55"/>
        <v>0.38300000000000028</v>
      </c>
      <c r="AE1393" s="157">
        <f>IF('1a-Electricity'!$AB$77="no","",ROUND(AD1393,4))</f>
        <v>0.38300000000000001</v>
      </c>
      <c r="AF1393" s="157">
        <f>IF('1a-Electricity'!$AB$78="no","",ROUND(AD1393,4))</f>
        <v>0.38300000000000001</v>
      </c>
      <c r="AG1393" s="157">
        <f>IF('1a-Electricity'!$AB$79="no","",ROUND(AD1393,4))</f>
        <v>0.38300000000000001</v>
      </c>
      <c r="BL1393" s="157">
        <f t="shared" si="56"/>
        <v>0.38200000000000028</v>
      </c>
      <c r="BM1393" s="157">
        <f>IF('1b-NaturalGas'!$AB$87="no","",ROUND(BL1393,4))</f>
        <v>0.38200000000000001</v>
      </c>
      <c r="BN1393" s="157">
        <f>IF('1b-NaturalGas'!$AB$88="no","",ROUND(BL1393,4))</f>
        <v>0.38200000000000001</v>
      </c>
      <c r="BO1393" s="157">
        <f>IF('1b-NaturalGas'!$AB$89="no","",ROUND(BL1393,4))</f>
        <v>0.38200000000000001</v>
      </c>
      <c r="BP1393" s="157">
        <f>IF('1b-NaturalGas'!$AB$90="no","not applicable (based on previous answers)",ROUND(BL1393,4))</f>
        <v>0.38200000000000001</v>
      </c>
      <c r="BQ1393" s="157">
        <f>IF('1b-NaturalGas'!$AB$91="no","not applicable (based on previous answers)",ROUND(BL1393,4))</f>
        <v>0.38200000000000001</v>
      </c>
    </row>
    <row r="1394" spans="30:69" x14ac:dyDescent="0.25">
      <c r="AD1394" s="157">
        <f t="shared" si="55"/>
        <v>0.38400000000000029</v>
      </c>
      <c r="AE1394" s="157">
        <f>IF('1a-Electricity'!$AB$77="no","",ROUND(AD1394,4))</f>
        <v>0.38400000000000001</v>
      </c>
      <c r="AF1394" s="157">
        <f>IF('1a-Electricity'!$AB$78="no","",ROUND(AD1394,4))</f>
        <v>0.38400000000000001</v>
      </c>
      <c r="AG1394" s="157">
        <f>IF('1a-Electricity'!$AB$79="no","",ROUND(AD1394,4))</f>
        <v>0.38400000000000001</v>
      </c>
      <c r="BL1394" s="157">
        <f t="shared" si="56"/>
        <v>0.38300000000000028</v>
      </c>
      <c r="BM1394" s="157">
        <f>IF('1b-NaturalGas'!$AB$87="no","",ROUND(BL1394,4))</f>
        <v>0.38300000000000001</v>
      </c>
      <c r="BN1394" s="157">
        <f>IF('1b-NaturalGas'!$AB$88="no","",ROUND(BL1394,4))</f>
        <v>0.38300000000000001</v>
      </c>
      <c r="BO1394" s="157">
        <f>IF('1b-NaturalGas'!$AB$89="no","",ROUND(BL1394,4))</f>
        <v>0.38300000000000001</v>
      </c>
      <c r="BP1394" s="157">
        <f>IF('1b-NaturalGas'!$AB$90="no","not applicable (based on previous answers)",ROUND(BL1394,4))</f>
        <v>0.38300000000000001</v>
      </c>
      <c r="BQ1394" s="157">
        <f>IF('1b-NaturalGas'!$AB$91="no","not applicable (based on previous answers)",ROUND(BL1394,4))</f>
        <v>0.38300000000000001</v>
      </c>
    </row>
    <row r="1395" spans="30:69" x14ac:dyDescent="0.25">
      <c r="AD1395" s="157">
        <f t="shared" si="55"/>
        <v>0.38500000000000029</v>
      </c>
      <c r="AE1395" s="157">
        <f>IF('1a-Electricity'!$AB$77="no","",ROUND(AD1395,4))</f>
        <v>0.38500000000000001</v>
      </c>
      <c r="AF1395" s="157">
        <f>IF('1a-Electricity'!$AB$78="no","",ROUND(AD1395,4))</f>
        <v>0.38500000000000001</v>
      </c>
      <c r="AG1395" s="157">
        <f>IF('1a-Electricity'!$AB$79="no","",ROUND(AD1395,4))</f>
        <v>0.38500000000000001</v>
      </c>
      <c r="BL1395" s="157">
        <f t="shared" si="56"/>
        <v>0.38400000000000029</v>
      </c>
      <c r="BM1395" s="157">
        <f>IF('1b-NaturalGas'!$AB$87="no","",ROUND(BL1395,4))</f>
        <v>0.38400000000000001</v>
      </c>
      <c r="BN1395" s="157">
        <f>IF('1b-NaturalGas'!$AB$88="no","",ROUND(BL1395,4))</f>
        <v>0.38400000000000001</v>
      </c>
      <c r="BO1395" s="157">
        <f>IF('1b-NaturalGas'!$AB$89="no","",ROUND(BL1395,4))</f>
        <v>0.38400000000000001</v>
      </c>
      <c r="BP1395" s="157">
        <f>IF('1b-NaturalGas'!$AB$90="no","not applicable (based on previous answers)",ROUND(BL1395,4))</f>
        <v>0.38400000000000001</v>
      </c>
      <c r="BQ1395" s="157">
        <f>IF('1b-NaturalGas'!$AB$91="no","not applicable (based on previous answers)",ROUND(BL1395,4))</f>
        <v>0.38400000000000001</v>
      </c>
    </row>
    <row r="1396" spans="30:69" x14ac:dyDescent="0.25">
      <c r="AD1396" s="157">
        <f t="shared" si="55"/>
        <v>0.38600000000000029</v>
      </c>
      <c r="AE1396" s="157">
        <f>IF('1a-Electricity'!$AB$77="no","",ROUND(AD1396,4))</f>
        <v>0.38600000000000001</v>
      </c>
      <c r="AF1396" s="157">
        <f>IF('1a-Electricity'!$AB$78="no","",ROUND(AD1396,4))</f>
        <v>0.38600000000000001</v>
      </c>
      <c r="AG1396" s="157">
        <f>IF('1a-Electricity'!$AB$79="no","",ROUND(AD1396,4))</f>
        <v>0.38600000000000001</v>
      </c>
      <c r="BL1396" s="157">
        <f t="shared" si="56"/>
        <v>0.38500000000000029</v>
      </c>
      <c r="BM1396" s="157">
        <f>IF('1b-NaturalGas'!$AB$87="no","",ROUND(BL1396,4))</f>
        <v>0.38500000000000001</v>
      </c>
      <c r="BN1396" s="157">
        <f>IF('1b-NaturalGas'!$AB$88="no","",ROUND(BL1396,4))</f>
        <v>0.38500000000000001</v>
      </c>
      <c r="BO1396" s="157">
        <f>IF('1b-NaturalGas'!$AB$89="no","",ROUND(BL1396,4))</f>
        <v>0.38500000000000001</v>
      </c>
      <c r="BP1396" s="157">
        <f>IF('1b-NaturalGas'!$AB$90="no","not applicable (based on previous answers)",ROUND(BL1396,4))</f>
        <v>0.38500000000000001</v>
      </c>
      <c r="BQ1396" s="157">
        <f>IF('1b-NaturalGas'!$AB$91="no","not applicable (based on previous answers)",ROUND(BL1396,4))</f>
        <v>0.38500000000000001</v>
      </c>
    </row>
    <row r="1397" spans="30:69" x14ac:dyDescent="0.25">
      <c r="AD1397" s="157">
        <f t="shared" si="55"/>
        <v>0.38700000000000029</v>
      </c>
      <c r="AE1397" s="157">
        <f>IF('1a-Electricity'!$AB$77="no","",ROUND(AD1397,4))</f>
        <v>0.38700000000000001</v>
      </c>
      <c r="AF1397" s="157">
        <f>IF('1a-Electricity'!$AB$78="no","",ROUND(AD1397,4))</f>
        <v>0.38700000000000001</v>
      </c>
      <c r="AG1397" s="157">
        <f>IF('1a-Electricity'!$AB$79="no","",ROUND(AD1397,4))</f>
        <v>0.38700000000000001</v>
      </c>
      <c r="BL1397" s="157">
        <f t="shared" si="56"/>
        <v>0.38600000000000029</v>
      </c>
      <c r="BM1397" s="157">
        <f>IF('1b-NaturalGas'!$AB$87="no","",ROUND(BL1397,4))</f>
        <v>0.38600000000000001</v>
      </c>
      <c r="BN1397" s="157">
        <f>IF('1b-NaturalGas'!$AB$88="no","",ROUND(BL1397,4))</f>
        <v>0.38600000000000001</v>
      </c>
      <c r="BO1397" s="157">
        <f>IF('1b-NaturalGas'!$AB$89="no","",ROUND(BL1397,4))</f>
        <v>0.38600000000000001</v>
      </c>
      <c r="BP1397" s="157">
        <f>IF('1b-NaturalGas'!$AB$90="no","not applicable (based on previous answers)",ROUND(BL1397,4))</f>
        <v>0.38600000000000001</v>
      </c>
      <c r="BQ1397" s="157">
        <f>IF('1b-NaturalGas'!$AB$91="no","not applicable (based on previous answers)",ROUND(BL1397,4))</f>
        <v>0.38600000000000001</v>
      </c>
    </row>
    <row r="1398" spans="30:69" x14ac:dyDescent="0.25">
      <c r="AD1398" s="157">
        <f t="shared" si="55"/>
        <v>0.38800000000000029</v>
      </c>
      <c r="AE1398" s="157">
        <f>IF('1a-Electricity'!$AB$77="no","",ROUND(AD1398,4))</f>
        <v>0.38800000000000001</v>
      </c>
      <c r="AF1398" s="157">
        <f>IF('1a-Electricity'!$AB$78="no","",ROUND(AD1398,4))</f>
        <v>0.38800000000000001</v>
      </c>
      <c r="AG1398" s="157">
        <f>IF('1a-Electricity'!$AB$79="no","",ROUND(AD1398,4))</f>
        <v>0.38800000000000001</v>
      </c>
      <c r="BL1398" s="157">
        <f t="shared" si="56"/>
        <v>0.38700000000000029</v>
      </c>
      <c r="BM1398" s="157">
        <f>IF('1b-NaturalGas'!$AB$87="no","",ROUND(BL1398,4))</f>
        <v>0.38700000000000001</v>
      </c>
      <c r="BN1398" s="157">
        <f>IF('1b-NaturalGas'!$AB$88="no","",ROUND(BL1398,4))</f>
        <v>0.38700000000000001</v>
      </c>
      <c r="BO1398" s="157">
        <f>IF('1b-NaturalGas'!$AB$89="no","",ROUND(BL1398,4))</f>
        <v>0.38700000000000001</v>
      </c>
      <c r="BP1398" s="157">
        <f>IF('1b-NaturalGas'!$AB$90="no","not applicable (based on previous answers)",ROUND(BL1398,4))</f>
        <v>0.38700000000000001</v>
      </c>
      <c r="BQ1398" s="157">
        <f>IF('1b-NaturalGas'!$AB$91="no","not applicable (based on previous answers)",ROUND(BL1398,4))</f>
        <v>0.38700000000000001</v>
      </c>
    </row>
    <row r="1399" spans="30:69" x14ac:dyDescent="0.25">
      <c r="AD1399" s="157">
        <f t="shared" si="55"/>
        <v>0.38900000000000029</v>
      </c>
      <c r="AE1399" s="157">
        <f>IF('1a-Electricity'!$AB$77="no","",ROUND(AD1399,4))</f>
        <v>0.38900000000000001</v>
      </c>
      <c r="AF1399" s="157">
        <f>IF('1a-Electricity'!$AB$78="no","",ROUND(AD1399,4))</f>
        <v>0.38900000000000001</v>
      </c>
      <c r="AG1399" s="157">
        <f>IF('1a-Electricity'!$AB$79="no","",ROUND(AD1399,4))</f>
        <v>0.38900000000000001</v>
      </c>
      <c r="BL1399" s="157">
        <f t="shared" si="56"/>
        <v>0.38800000000000029</v>
      </c>
      <c r="BM1399" s="157">
        <f>IF('1b-NaturalGas'!$AB$87="no","",ROUND(BL1399,4))</f>
        <v>0.38800000000000001</v>
      </c>
      <c r="BN1399" s="157">
        <f>IF('1b-NaturalGas'!$AB$88="no","",ROUND(BL1399,4))</f>
        <v>0.38800000000000001</v>
      </c>
      <c r="BO1399" s="157">
        <f>IF('1b-NaturalGas'!$AB$89="no","",ROUND(BL1399,4))</f>
        <v>0.38800000000000001</v>
      </c>
      <c r="BP1399" s="157">
        <f>IF('1b-NaturalGas'!$AB$90="no","not applicable (based on previous answers)",ROUND(BL1399,4))</f>
        <v>0.38800000000000001</v>
      </c>
      <c r="BQ1399" s="157">
        <f>IF('1b-NaturalGas'!$AB$91="no","not applicable (based on previous answers)",ROUND(BL1399,4))</f>
        <v>0.38800000000000001</v>
      </c>
    </row>
    <row r="1400" spans="30:69" x14ac:dyDescent="0.25">
      <c r="AD1400" s="157">
        <f t="shared" si="55"/>
        <v>0.39000000000000029</v>
      </c>
      <c r="AE1400" s="157">
        <f>IF('1a-Electricity'!$AB$77="no","",ROUND(AD1400,4))</f>
        <v>0.39</v>
      </c>
      <c r="AF1400" s="157">
        <f>IF('1a-Electricity'!$AB$78="no","",ROUND(AD1400,4))</f>
        <v>0.39</v>
      </c>
      <c r="AG1400" s="157">
        <f>IF('1a-Electricity'!$AB$79="no","",ROUND(AD1400,4))</f>
        <v>0.39</v>
      </c>
      <c r="BL1400" s="157">
        <f t="shared" si="56"/>
        <v>0.38900000000000029</v>
      </c>
      <c r="BM1400" s="157">
        <f>IF('1b-NaturalGas'!$AB$87="no","",ROUND(BL1400,4))</f>
        <v>0.38900000000000001</v>
      </c>
      <c r="BN1400" s="157">
        <f>IF('1b-NaturalGas'!$AB$88="no","",ROUND(BL1400,4))</f>
        <v>0.38900000000000001</v>
      </c>
      <c r="BO1400" s="157">
        <f>IF('1b-NaturalGas'!$AB$89="no","",ROUND(BL1400,4))</f>
        <v>0.38900000000000001</v>
      </c>
      <c r="BP1400" s="157">
        <f>IF('1b-NaturalGas'!$AB$90="no","not applicable (based on previous answers)",ROUND(BL1400,4))</f>
        <v>0.38900000000000001</v>
      </c>
      <c r="BQ1400" s="157">
        <f>IF('1b-NaturalGas'!$AB$91="no","not applicable (based on previous answers)",ROUND(BL1400,4))</f>
        <v>0.38900000000000001</v>
      </c>
    </row>
    <row r="1401" spans="30:69" x14ac:dyDescent="0.25">
      <c r="AD1401" s="157">
        <f t="shared" si="55"/>
        <v>0.39100000000000029</v>
      </c>
      <c r="AE1401" s="157">
        <f>IF('1a-Electricity'!$AB$77="no","",ROUND(AD1401,4))</f>
        <v>0.39100000000000001</v>
      </c>
      <c r="AF1401" s="157">
        <f>IF('1a-Electricity'!$AB$78="no","",ROUND(AD1401,4))</f>
        <v>0.39100000000000001</v>
      </c>
      <c r="AG1401" s="157">
        <f>IF('1a-Electricity'!$AB$79="no","",ROUND(AD1401,4))</f>
        <v>0.39100000000000001</v>
      </c>
      <c r="BL1401" s="157">
        <f t="shared" si="56"/>
        <v>0.39000000000000029</v>
      </c>
      <c r="BM1401" s="157">
        <f>IF('1b-NaturalGas'!$AB$87="no","",ROUND(BL1401,4))</f>
        <v>0.39</v>
      </c>
      <c r="BN1401" s="157">
        <f>IF('1b-NaturalGas'!$AB$88="no","",ROUND(BL1401,4))</f>
        <v>0.39</v>
      </c>
      <c r="BO1401" s="157">
        <f>IF('1b-NaturalGas'!$AB$89="no","",ROUND(BL1401,4))</f>
        <v>0.39</v>
      </c>
      <c r="BP1401" s="157">
        <f>IF('1b-NaturalGas'!$AB$90="no","not applicable (based on previous answers)",ROUND(BL1401,4))</f>
        <v>0.39</v>
      </c>
      <c r="BQ1401" s="157">
        <f>IF('1b-NaturalGas'!$AB$91="no","not applicable (based on previous answers)",ROUND(BL1401,4))</f>
        <v>0.39</v>
      </c>
    </row>
    <row r="1402" spans="30:69" x14ac:dyDescent="0.25">
      <c r="AD1402" s="157">
        <f t="shared" si="55"/>
        <v>0.39200000000000029</v>
      </c>
      <c r="AE1402" s="157">
        <f>IF('1a-Electricity'!$AB$77="no","",ROUND(AD1402,4))</f>
        <v>0.39200000000000002</v>
      </c>
      <c r="AF1402" s="157">
        <f>IF('1a-Electricity'!$AB$78="no","",ROUND(AD1402,4))</f>
        <v>0.39200000000000002</v>
      </c>
      <c r="AG1402" s="157">
        <f>IF('1a-Electricity'!$AB$79="no","",ROUND(AD1402,4))</f>
        <v>0.39200000000000002</v>
      </c>
      <c r="BL1402" s="157">
        <f t="shared" si="56"/>
        <v>0.39100000000000029</v>
      </c>
      <c r="BM1402" s="157">
        <f>IF('1b-NaturalGas'!$AB$87="no","",ROUND(BL1402,4))</f>
        <v>0.39100000000000001</v>
      </c>
      <c r="BN1402" s="157">
        <f>IF('1b-NaturalGas'!$AB$88="no","",ROUND(BL1402,4))</f>
        <v>0.39100000000000001</v>
      </c>
      <c r="BO1402" s="157">
        <f>IF('1b-NaturalGas'!$AB$89="no","",ROUND(BL1402,4))</f>
        <v>0.39100000000000001</v>
      </c>
      <c r="BP1402" s="157">
        <f>IF('1b-NaturalGas'!$AB$90="no","not applicable (based on previous answers)",ROUND(BL1402,4))</f>
        <v>0.39100000000000001</v>
      </c>
      <c r="BQ1402" s="157">
        <f>IF('1b-NaturalGas'!$AB$91="no","not applicable (based on previous answers)",ROUND(BL1402,4))</f>
        <v>0.39100000000000001</v>
      </c>
    </row>
    <row r="1403" spans="30:69" x14ac:dyDescent="0.25">
      <c r="AD1403" s="157">
        <f t="shared" si="55"/>
        <v>0.39300000000000029</v>
      </c>
      <c r="AE1403" s="157">
        <f>IF('1a-Electricity'!$AB$77="no","",ROUND(AD1403,4))</f>
        <v>0.39300000000000002</v>
      </c>
      <c r="AF1403" s="157">
        <f>IF('1a-Electricity'!$AB$78="no","",ROUND(AD1403,4))</f>
        <v>0.39300000000000002</v>
      </c>
      <c r="AG1403" s="157">
        <f>IF('1a-Electricity'!$AB$79="no","",ROUND(AD1403,4))</f>
        <v>0.39300000000000002</v>
      </c>
      <c r="BL1403" s="157">
        <f t="shared" si="56"/>
        <v>0.39200000000000029</v>
      </c>
      <c r="BM1403" s="157">
        <f>IF('1b-NaturalGas'!$AB$87="no","",ROUND(BL1403,4))</f>
        <v>0.39200000000000002</v>
      </c>
      <c r="BN1403" s="157">
        <f>IF('1b-NaturalGas'!$AB$88="no","",ROUND(BL1403,4))</f>
        <v>0.39200000000000002</v>
      </c>
      <c r="BO1403" s="157">
        <f>IF('1b-NaturalGas'!$AB$89="no","",ROUND(BL1403,4))</f>
        <v>0.39200000000000002</v>
      </c>
      <c r="BP1403" s="157">
        <f>IF('1b-NaturalGas'!$AB$90="no","not applicable (based on previous answers)",ROUND(BL1403,4))</f>
        <v>0.39200000000000002</v>
      </c>
      <c r="BQ1403" s="157">
        <f>IF('1b-NaturalGas'!$AB$91="no","not applicable (based on previous answers)",ROUND(BL1403,4))</f>
        <v>0.39200000000000002</v>
      </c>
    </row>
    <row r="1404" spans="30:69" x14ac:dyDescent="0.25">
      <c r="AD1404" s="157">
        <f t="shared" si="55"/>
        <v>0.39400000000000029</v>
      </c>
      <c r="AE1404" s="157">
        <f>IF('1a-Electricity'!$AB$77="no","",ROUND(AD1404,4))</f>
        <v>0.39400000000000002</v>
      </c>
      <c r="AF1404" s="157">
        <f>IF('1a-Electricity'!$AB$78="no","",ROUND(AD1404,4))</f>
        <v>0.39400000000000002</v>
      </c>
      <c r="AG1404" s="157">
        <f>IF('1a-Electricity'!$AB$79="no","",ROUND(AD1404,4))</f>
        <v>0.39400000000000002</v>
      </c>
      <c r="BL1404" s="157">
        <f t="shared" si="56"/>
        <v>0.39300000000000029</v>
      </c>
      <c r="BM1404" s="157">
        <f>IF('1b-NaturalGas'!$AB$87="no","",ROUND(BL1404,4))</f>
        <v>0.39300000000000002</v>
      </c>
      <c r="BN1404" s="157">
        <f>IF('1b-NaturalGas'!$AB$88="no","",ROUND(BL1404,4))</f>
        <v>0.39300000000000002</v>
      </c>
      <c r="BO1404" s="157">
        <f>IF('1b-NaturalGas'!$AB$89="no","",ROUND(BL1404,4))</f>
        <v>0.39300000000000002</v>
      </c>
      <c r="BP1404" s="157">
        <f>IF('1b-NaturalGas'!$AB$90="no","not applicable (based on previous answers)",ROUND(BL1404,4))</f>
        <v>0.39300000000000002</v>
      </c>
      <c r="BQ1404" s="157">
        <f>IF('1b-NaturalGas'!$AB$91="no","not applicable (based on previous answers)",ROUND(BL1404,4))</f>
        <v>0.39300000000000002</v>
      </c>
    </row>
    <row r="1405" spans="30:69" x14ac:dyDescent="0.25">
      <c r="AD1405" s="157">
        <f t="shared" si="55"/>
        <v>0.3950000000000003</v>
      </c>
      <c r="AE1405" s="157">
        <f>IF('1a-Electricity'!$AB$77="no","",ROUND(AD1405,4))</f>
        <v>0.39500000000000002</v>
      </c>
      <c r="AF1405" s="157">
        <f>IF('1a-Electricity'!$AB$78="no","",ROUND(AD1405,4))</f>
        <v>0.39500000000000002</v>
      </c>
      <c r="AG1405" s="157">
        <f>IF('1a-Electricity'!$AB$79="no","",ROUND(AD1405,4))</f>
        <v>0.39500000000000002</v>
      </c>
      <c r="BL1405" s="157">
        <f t="shared" si="56"/>
        <v>0.39400000000000029</v>
      </c>
      <c r="BM1405" s="157">
        <f>IF('1b-NaturalGas'!$AB$87="no","",ROUND(BL1405,4))</f>
        <v>0.39400000000000002</v>
      </c>
      <c r="BN1405" s="157">
        <f>IF('1b-NaturalGas'!$AB$88="no","",ROUND(BL1405,4))</f>
        <v>0.39400000000000002</v>
      </c>
      <c r="BO1405" s="157">
        <f>IF('1b-NaturalGas'!$AB$89="no","",ROUND(BL1405,4))</f>
        <v>0.39400000000000002</v>
      </c>
      <c r="BP1405" s="157">
        <f>IF('1b-NaturalGas'!$AB$90="no","not applicable (based on previous answers)",ROUND(BL1405,4))</f>
        <v>0.39400000000000002</v>
      </c>
      <c r="BQ1405" s="157">
        <f>IF('1b-NaturalGas'!$AB$91="no","not applicable (based on previous answers)",ROUND(BL1405,4))</f>
        <v>0.39400000000000002</v>
      </c>
    </row>
    <row r="1406" spans="30:69" x14ac:dyDescent="0.25">
      <c r="AD1406" s="157">
        <f t="shared" si="55"/>
        <v>0.3960000000000003</v>
      </c>
      <c r="AE1406" s="157">
        <f>IF('1a-Electricity'!$AB$77="no","",ROUND(AD1406,4))</f>
        <v>0.39600000000000002</v>
      </c>
      <c r="AF1406" s="157">
        <f>IF('1a-Electricity'!$AB$78="no","",ROUND(AD1406,4))</f>
        <v>0.39600000000000002</v>
      </c>
      <c r="AG1406" s="157">
        <f>IF('1a-Electricity'!$AB$79="no","",ROUND(AD1406,4))</f>
        <v>0.39600000000000002</v>
      </c>
      <c r="BL1406" s="157">
        <f t="shared" si="56"/>
        <v>0.3950000000000003</v>
      </c>
      <c r="BM1406" s="157">
        <f>IF('1b-NaturalGas'!$AB$87="no","",ROUND(BL1406,4))</f>
        <v>0.39500000000000002</v>
      </c>
      <c r="BN1406" s="157">
        <f>IF('1b-NaturalGas'!$AB$88="no","",ROUND(BL1406,4))</f>
        <v>0.39500000000000002</v>
      </c>
      <c r="BO1406" s="157">
        <f>IF('1b-NaturalGas'!$AB$89="no","",ROUND(BL1406,4))</f>
        <v>0.39500000000000002</v>
      </c>
      <c r="BP1406" s="157">
        <f>IF('1b-NaturalGas'!$AB$90="no","not applicable (based on previous answers)",ROUND(BL1406,4))</f>
        <v>0.39500000000000002</v>
      </c>
      <c r="BQ1406" s="157">
        <f>IF('1b-NaturalGas'!$AB$91="no","not applicable (based on previous answers)",ROUND(BL1406,4))</f>
        <v>0.39500000000000002</v>
      </c>
    </row>
    <row r="1407" spans="30:69" x14ac:dyDescent="0.25">
      <c r="AD1407" s="157">
        <f t="shared" si="55"/>
        <v>0.3970000000000003</v>
      </c>
      <c r="AE1407" s="157">
        <f>IF('1a-Electricity'!$AB$77="no","",ROUND(AD1407,4))</f>
        <v>0.39700000000000002</v>
      </c>
      <c r="AF1407" s="157">
        <f>IF('1a-Electricity'!$AB$78="no","",ROUND(AD1407,4))</f>
        <v>0.39700000000000002</v>
      </c>
      <c r="AG1407" s="157">
        <f>IF('1a-Electricity'!$AB$79="no","",ROUND(AD1407,4))</f>
        <v>0.39700000000000002</v>
      </c>
      <c r="BL1407" s="157">
        <f t="shared" si="56"/>
        <v>0.3960000000000003</v>
      </c>
      <c r="BM1407" s="157">
        <f>IF('1b-NaturalGas'!$AB$87="no","",ROUND(BL1407,4))</f>
        <v>0.39600000000000002</v>
      </c>
      <c r="BN1407" s="157">
        <f>IF('1b-NaturalGas'!$AB$88="no","",ROUND(BL1407,4))</f>
        <v>0.39600000000000002</v>
      </c>
      <c r="BO1407" s="157">
        <f>IF('1b-NaturalGas'!$AB$89="no","",ROUND(BL1407,4))</f>
        <v>0.39600000000000002</v>
      </c>
      <c r="BP1407" s="157">
        <f>IF('1b-NaturalGas'!$AB$90="no","not applicable (based on previous answers)",ROUND(BL1407,4))</f>
        <v>0.39600000000000002</v>
      </c>
      <c r="BQ1407" s="157">
        <f>IF('1b-NaturalGas'!$AB$91="no","not applicable (based on previous answers)",ROUND(BL1407,4))</f>
        <v>0.39600000000000002</v>
      </c>
    </row>
    <row r="1408" spans="30:69" x14ac:dyDescent="0.25">
      <c r="AD1408" s="157">
        <f t="shared" si="55"/>
        <v>0.3980000000000003</v>
      </c>
      <c r="AE1408" s="157">
        <f>IF('1a-Electricity'!$AB$77="no","",ROUND(AD1408,4))</f>
        <v>0.39800000000000002</v>
      </c>
      <c r="AF1408" s="157">
        <f>IF('1a-Electricity'!$AB$78="no","",ROUND(AD1408,4))</f>
        <v>0.39800000000000002</v>
      </c>
      <c r="AG1408" s="157">
        <f>IF('1a-Electricity'!$AB$79="no","",ROUND(AD1408,4))</f>
        <v>0.39800000000000002</v>
      </c>
      <c r="BL1408" s="157">
        <f t="shared" si="56"/>
        <v>0.3970000000000003</v>
      </c>
      <c r="BM1408" s="157">
        <f>IF('1b-NaturalGas'!$AB$87="no","",ROUND(BL1408,4))</f>
        <v>0.39700000000000002</v>
      </c>
      <c r="BN1408" s="157">
        <f>IF('1b-NaturalGas'!$AB$88="no","",ROUND(BL1408,4))</f>
        <v>0.39700000000000002</v>
      </c>
      <c r="BO1408" s="157">
        <f>IF('1b-NaturalGas'!$AB$89="no","",ROUND(BL1408,4))</f>
        <v>0.39700000000000002</v>
      </c>
      <c r="BP1408" s="157">
        <f>IF('1b-NaturalGas'!$AB$90="no","not applicable (based on previous answers)",ROUND(BL1408,4))</f>
        <v>0.39700000000000002</v>
      </c>
      <c r="BQ1408" s="157">
        <f>IF('1b-NaturalGas'!$AB$91="no","not applicable (based on previous answers)",ROUND(BL1408,4))</f>
        <v>0.39700000000000002</v>
      </c>
    </row>
    <row r="1409" spans="30:69" x14ac:dyDescent="0.25">
      <c r="AD1409" s="157">
        <f t="shared" si="55"/>
        <v>0.3990000000000003</v>
      </c>
      <c r="AE1409" s="157">
        <f>IF('1a-Electricity'!$AB$77="no","",ROUND(AD1409,4))</f>
        <v>0.39900000000000002</v>
      </c>
      <c r="AF1409" s="157">
        <f>IF('1a-Electricity'!$AB$78="no","",ROUND(AD1409,4))</f>
        <v>0.39900000000000002</v>
      </c>
      <c r="AG1409" s="157">
        <f>IF('1a-Electricity'!$AB$79="no","",ROUND(AD1409,4))</f>
        <v>0.39900000000000002</v>
      </c>
      <c r="BL1409" s="157">
        <f t="shared" si="56"/>
        <v>0.3980000000000003</v>
      </c>
      <c r="BM1409" s="157">
        <f>IF('1b-NaturalGas'!$AB$87="no","",ROUND(BL1409,4))</f>
        <v>0.39800000000000002</v>
      </c>
      <c r="BN1409" s="157">
        <f>IF('1b-NaturalGas'!$AB$88="no","",ROUND(BL1409,4))</f>
        <v>0.39800000000000002</v>
      </c>
      <c r="BO1409" s="157">
        <f>IF('1b-NaturalGas'!$AB$89="no","",ROUND(BL1409,4))</f>
        <v>0.39800000000000002</v>
      </c>
      <c r="BP1409" s="157">
        <f>IF('1b-NaturalGas'!$AB$90="no","not applicable (based on previous answers)",ROUND(BL1409,4))</f>
        <v>0.39800000000000002</v>
      </c>
      <c r="BQ1409" s="157">
        <f>IF('1b-NaturalGas'!$AB$91="no","not applicable (based on previous answers)",ROUND(BL1409,4))</f>
        <v>0.39800000000000002</v>
      </c>
    </row>
    <row r="1410" spans="30:69" x14ac:dyDescent="0.25">
      <c r="AD1410" s="157">
        <f t="shared" si="55"/>
        <v>0.4000000000000003</v>
      </c>
      <c r="AE1410" s="157">
        <f>IF('1a-Electricity'!$AB$77="no","",ROUND(AD1410,4))</f>
        <v>0.4</v>
      </c>
      <c r="AF1410" s="157">
        <f>IF('1a-Electricity'!$AB$78="no","",ROUND(AD1410,4))</f>
        <v>0.4</v>
      </c>
      <c r="AG1410" s="157">
        <f>IF('1a-Electricity'!$AB$79="no","",ROUND(AD1410,4))</f>
        <v>0.4</v>
      </c>
      <c r="BL1410" s="157">
        <f t="shared" si="56"/>
        <v>0.3990000000000003</v>
      </c>
      <c r="BM1410" s="157">
        <f>IF('1b-NaturalGas'!$AB$87="no","",ROUND(BL1410,4))</f>
        <v>0.39900000000000002</v>
      </c>
      <c r="BN1410" s="157">
        <f>IF('1b-NaturalGas'!$AB$88="no","",ROUND(BL1410,4))</f>
        <v>0.39900000000000002</v>
      </c>
      <c r="BO1410" s="157">
        <f>IF('1b-NaturalGas'!$AB$89="no","",ROUND(BL1410,4))</f>
        <v>0.39900000000000002</v>
      </c>
      <c r="BP1410" s="157">
        <f>IF('1b-NaturalGas'!$AB$90="no","not applicable (based on previous answers)",ROUND(BL1410,4))</f>
        <v>0.39900000000000002</v>
      </c>
      <c r="BQ1410" s="157">
        <f>IF('1b-NaturalGas'!$AB$91="no","not applicable (based on previous answers)",ROUND(BL1410,4))</f>
        <v>0.39900000000000002</v>
      </c>
    </row>
    <row r="1411" spans="30:69" x14ac:dyDescent="0.25">
      <c r="AD1411" s="157">
        <f t="shared" si="55"/>
        <v>0.4010000000000003</v>
      </c>
      <c r="AE1411" s="157">
        <f>IF('1a-Electricity'!$AB$77="no","",ROUND(AD1411,4))</f>
        <v>0.40100000000000002</v>
      </c>
      <c r="AF1411" s="157">
        <f>IF('1a-Electricity'!$AB$78="no","",ROUND(AD1411,4))</f>
        <v>0.40100000000000002</v>
      </c>
      <c r="AG1411" s="157">
        <f>IF('1a-Electricity'!$AB$79="no","",ROUND(AD1411,4))</f>
        <v>0.40100000000000002</v>
      </c>
      <c r="BL1411" s="157">
        <f t="shared" si="56"/>
        <v>0.4000000000000003</v>
      </c>
      <c r="BM1411" s="157">
        <f>IF('1b-NaturalGas'!$AB$87="no","",ROUND(BL1411,4))</f>
        <v>0.4</v>
      </c>
      <c r="BN1411" s="157">
        <f>IF('1b-NaturalGas'!$AB$88="no","",ROUND(BL1411,4))</f>
        <v>0.4</v>
      </c>
      <c r="BO1411" s="157">
        <f>IF('1b-NaturalGas'!$AB$89="no","",ROUND(BL1411,4))</f>
        <v>0.4</v>
      </c>
      <c r="BP1411" s="157">
        <f>IF('1b-NaturalGas'!$AB$90="no","not applicable (based on previous answers)",ROUND(BL1411,4))</f>
        <v>0.4</v>
      </c>
      <c r="BQ1411" s="157">
        <f>IF('1b-NaturalGas'!$AB$91="no","not applicable (based on previous answers)",ROUND(BL1411,4))</f>
        <v>0.4</v>
      </c>
    </row>
    <row r="1412" spans="30:69" x14ac:dyDescent="0.25">
      <c r="AD1412" s="157">
        <f t="shared" si="55"/>
        <v>0.4020000000000003</v>
      </c>
      <c r="AE1412" s="157">
        <f>IF('1a-Electricity'!$AB$77="no","",ROUND(AD1412,4))</f>
        <v>0.40200000000000002</v>
      </c>
      <c r="AF1412" s="157">
        <f>IF('1a-Electricity'!$AB$78="no","",ROUND(AD1412,4))</f>
        <v>0.40200000000000002</v>
      </c>
      <c r="AG1412" s="157">
        <f>IF('1a-Electricity'!$AB$79="no","",ROUND(AD1412,4))</f>
        <v>0.40200000000000002</v>
      </c>
      <c r="BL1412" s="157">
        <f t="shared" si="56"/>
        <v>0.4010000000000003</v>
      </c>
      <c r="BM1412" s="157">
        <f>IF('1b-NaturalGas'!$AB$87="no","",ROUND(BL1412,4))</f>
        <v>0.40100000000000002</v>
      </c>
      <c r="BN1412" s="157">
        <f>IF('1b-NaturalGas'!$AB$88="no","",ROUND(BL1412,4))</f>
        <v>0.40100000000000002</v>
      </c>
      <c r="BO1412" s="157">
        <f>IF('1b-NaturalGas'!$AB$89="no","",ROUND(BL1412,4))</f>
        <v>0.40100000000000002</v>
      </c>
      <c r="BP1412" s="157">
        <f>IF('1b-NaturalGas'!$AB$90="no","not applicable (based on previous answers)",ROUND(BL1412,4))</f>
        <v>0.40100000000000002</v>
      </c>
      <c r="BQ1412" s="157">
        <f>IF('1b-NaturalGas'!$AB$91="no","not applicable (based on previous answers)",ROUND(BL1412,4))</f>
        <v>0.40100000000000002</v>
      </c>
    </row>
    <row r="1413" spans="30:69" x14ac:dyDescent="0.25">
      <c r="AD1413" s="157">
        <f t="shared" si="55"/>
        <v>0.4030000000000003</v>
      </c>
      <c r="AE1413" s="157">
        <f>IF('1a-Electricity'!$AB$77="no","",ROUND(AD1413,4))</f>
        <v>0.40300000000000002</v>
      </c>
      <c r="AF1413" s="157">
        <f>IF('1a-Electricity'!$AB$78="no","",ROUND(AD1413,4))</f>
        <v>0.40300000000000002</v>
      </c>
      <c r="AG1413" s="157">
        <f>IF('1a-Electricity'!$AB$79="no","",ROUND(AD1413,4))</f>
        <v>0.40300000000000002</v>
      </c>
      <c r="BL1413" s="157">
        <f t="shared" si="56"/>
        <v>0.4020000000000003</v>
      </c>
      <c r="BM1413" s="157">
        <f>IF('1b-NaturalGas'!$AB$87="no","",ROUND(BL1413,4))</f>
        <v>0.40200000000000002</v>
      </c>
      <c r="BN1413" s="157">
        <f>IF('1b-NaturalGas'!$AB$88="no","",ROUND(BL1413,4))</f>
        <v>0.40200000000000002</v>
      </c>
      <c r="BO1413" s="157">
        <f>IF('1b-NaturalGas'!$AB$89="no","",ROUND(BL1413,4))</f>
        <v>0.40200000000000002</v>
      </c>
      <c r="BP1413" s="157">
        <f>IF('1b-NaturalGas'!$AB$90="no","not applicable (based on previous answers)",ROUND(BL1413,4))</f>
        <v>0.40200000000000002</v>
      </c>
      <c r="BQ1413" s="157">
        <f>IF('1b-NaturalGas'!$AB$91="no","not applicable (based on previous answers)",ROUND(BL1413,4))</f>
        <v>0.40200000000000002</v>
      </c>
    </row>
    <row r="1414" spans="30:69" x14ac:dyDescent="0.25">
      <c r="AD1414" s="157">
        <f t="shared" si="55"/>
        <v>0.4040000000000003</v>
      </c>
      <c r="AE1414" s="157">
        <f>IF('1a-Electricity'!$AB$77="no","",ROUND(AD1414,4))</f>
        <v>0.40400000000000003</v>
      </c>
      <c r="AF1414" s="157">
        <f>IF('1a-Electricity'!$AB$78="no","",ROUND(AD1414,4))</f>
        <v>0.40400000000000003</v>
      </c>
      <c r="AG1414" s="157">
        <f>IF('1a-Electricity'!$AB$79="no","",ROUND(AD1414,4))</f>
        <v>0.40400000000000003</v>
      </c>
      <c r="BL1414" s="157">
        <f t="shared" si="56"/>
        <v>0.4030000000000003</v>
      </c>
      <c r="BM1414" s="157">
        <f>IF('1b-NaturalGas'!$AB$87="no","",ROUND(BL1414,4))</f>
        <v>0.40300000000000002</v>
      </c>
      <c r="BN1414" s="157">
        <f>IF('1b-NaturalGas'!$AB$88="no","",ROUND(BL1414,4))</f>
        <v>0.40300000000000002</v>
      </c>
      <c r="BO1414" s="157">
        <f>IF('1b-NaturalGas'!$AB$89="no","",ROUND(BL1414,4))</f>
        <v>0.40300000000000002</v>
      </c>
      <c r="BP1414" s="157">
        <f>IF('1b-NaturalGas'!$AB$90="no","not applicable (based on previous answers)",ROUND(BL1414,4))</f>
        <v>0.40300000000000002</v>
      </c>
      <c r="BQ1414" s="157">
        <f>IF('1b-NaturalGas'!$AB$91="no","not applicable (based on previous answers)",ROUND(BL1414,4))</f>
        <v>0.40300000000000002</v>
      </c>
    </row>
    <row r="1415" spans="30:69" x14ac:dyDescent="0.25">
      <c r="AD1415" s="157">
        <f t="shared" si="55"/>
        <v>0.4050000000000003</v>
      </c>
      <c r="AE1415" s="157">
        <f>IF('1a-Electricity'!$AB$77="no","",ROUND(AD1415,4))</f>
        <v>0.40500000000000003</v>
      </c>
      <c r="AF1415" s="157">
        <f>IF('1a-Electricity'!$AB$78="no","",ROUND(AD1415,4))</f>
        <v>0.40500000000000003</v>
      </c>
      <c r="AG1415" s="157">
        <f>IF('1a-Electricity'!$AB$79="no","",ROUND(AD1415,4))</f>
        <v>0.40500000000000003</v>
      </c>
      <c r="BL1415" s="157">
        <f t="shared" si="56"/>
        <v>0.4040000000000003</v>
      </c>
      <c r="BM1415" s="157">
        <f>IF('1b-NaturalGas'!$AB$87="no","",ROUND(BL1415,4))</f>
        <v>0.40400000000000003</v>
      </c>
      <c r="BN1415" s="157">
        <f>IF('1b-NaturalGas'!$AB$88="no","",ROUND(BL1415,4))</f>
        <v>0.40400000000000003</v>
      </c>
      <c r="BO1415" s="157">
        <f>IF('1b-NaturalGas'!$AB$89="no","",ROUND(BL1415,4))</f>
        <v>0.40400000000000003</v>
      </c>
      <c r="BP1415" s="157">
        <f>IF('1b-NaturalGas'!$AB$90="no","not applicable (based on previous answers)",ROUND(BL1415,4))</f>
        <v>0.40400000000000003</v>
      </c>
      <c r="BQ1415" s="157">
        <f>IF('1b-NaturalGas'!$AB$91="no","not applicable (based on previous answers)",ROUND(BL1415,4))</f>
        <v>0.40400000000000003</v>
      </c>
    </row>
    <row r="1416" spans="30:69" x14ac:dyDescent="0.25">
      <c r="AD1416" s="157">
        <f t="shared" si="55"/>
        <v>0.40600000000000031</v>
      </c>
      <c r="AE1416" s="157">
        <f>IF('1a-Electricity'!$AB$77="no","",ROUND(AD1416,4))</f>
        <v>0.40600000000000003</v>
      </c>
      <c r="AF1416" s="157">
        <f>IF('1a-Electricity'!$AB$78="no","",ROUND(AD1416,4))</f>
        <v>0.40600000000000003</v>
      </c>
      <c r="AG1416" s="157">
        <f>IF('1a-Electricity'!$AB$79="no","",ROUND(AD1416,4))</f>
        <v>0.40600000000000003</v>
      </c>
      <c r="BL1416" s="157">
        <f t="shared" si="56"/>
        <v>0.4050000000000003</v>
      </c>
      <c r="BM1416" s="157">
        <f>IF('1b-NaturalGas'!$AB$87="no","",ROUND(BL1416,4))</f>
        <v>0.40500000000000003</v>
      </c>
      <c r="BN1416" s="157">
        <f>IF('1b-NaturalGas'!$AB$88="no","",ROUND(BL1416,4))</f>
        <v>0.40500000000000003</v>
      </c>
      <c r="BO1416" s="157">
        <f>IF('1b-NaturalGas'!$AB$89="no","",ROUND(BL1416,4))</f>
        <v>0.40500000000000003</v>
      </c>
      <c r="BP1416" s="157">
        <f>IF('1b-NaturalGas'!$AB$90="no","not applicable (based on previous answers)",ROUND(BL1416,4))</f>
        <v>0.40500000000000003</v>
      </c>
      <c r="BQ1416" s="157">
        <f>IF('1b-NaturalGas'!$AB$91="no","not applicable (based on previous answers)",ROUND(BL1416,4))</f>
        <v>0.40500000000000003</v>
      </c>
    </row>
    <row r="1417" spans="30:69" x14ac:dyDescent="0.25">
      <c r="AD1417" s="157">
        <f t="shared" si="55"/>
        <v>0.40700000000000031</v>
      </c>
      <c r="AE1417" s="157">
        <f>IF('1a-Electricity'!$AB$77="no","",ROUND(AD1417,4))</f>
        <v>0.40699999999999997</v>
      </c>
      <c r="AF1417" s="157">
        <f>IF('1a-Electricity'!$AB$78="no","",ROUND(AD1417,4))</f>
        <v>0.40699999999999997</v>
      </c>
      <c r="AG1417" s="157">
        <f>IF('1a-Electricity'!$AB$79="no","",ROUND(AD1417,4))</f>
        <v>0.40699999999999997</v>
      </c>
      <c r="BL1417" s="157">
        <f t="shared" si="56"/>
        <v>0.40600000000000031</v>
      </c>
      <c r="BM1417" s="157">
        <f>IF('1b-NaturalGas'!$AB$87="no","",ROUND(BL1417,4))</f>
        <v>0.40600000000000003</v>
      </c>
      <c r="BN1417" s="157">
        <f>IF('1b-NaturalGas'!$AB$88="no","",ROUND(BL1417,4))</f>
        <v>0.40600000000000003</v>
      </c>
      <c r="BO1417" s="157">
        <f>IF('1b-NaturalGas'!$AB$89="no","",ROUND(BL1417,4))</f>
        <v>0.40600000000000003</v>
      </c>
      <c r="BP1417" s="157">
        <f>IF('1b-NaturalGas'!$AB$90="no","not applicable (based on previous answers)",ROUND(BL1417,4))</f>
        <v>0.40600000000000003</v>
      </c>
      <c r="BQ1417" s="157">
        <f>IF('1b-NaturalGas'!$AB$91="no","not applicable (based on previous answers)",ROUND(BL1417,4))</f>
        <v>0.40600000000000003</v>
      </c>
    </row>
    <row r="1418" spans="30:69" x14ac:dyDescent="0.25">
      <c r="AD1418" s="157">
        <f t="shared" si="55"/>
        <v>0.40800000000000031</v>
      </c>
      <c r="AE1418" s="157">
        <f>IF('1a-Electricity'!$AB$77="no","",ROUND(AD1418,4))</f>
        <v>0.40799999999999997</v>
      </c>
      <c r="AF1418" s="157">
        <f>IF('1a-Electricity'!$AB$78="no","",ROUND(AD1418,4))</f>
        <v>0.40799999999999997</v>
      </c>
      <c r="AG1418" s="157">
        <f>IF('1a-Electricity'!$AB$79="no","",ROUND(AD1418,4))</f>
        <v>0.40799999999999997</v>
      </c>
      <c r="BL1418" s="157">
        <f t="shared" si="56"/>
        <v>0.40700000000000031</v>
      </c>
      <c r="BM1418" s="157">
        <f>IF('1b-NaturalGas'!$AB$87="no","",ROUND(BL1418,4))</f>
        <v>0.40699999999999997</v>
      </c>
      <c r="BN1418" s="157">
        <f>IF('1b-NaturalGas'!$AB$88="no","",ROUND(BL1418,4))</f>
        <v>0.40699999999999997</v>
      </c>
      <c r="BO1418" s="157">
        <f>IF('1b-NaturalGas'!$AB$89="no","",ROUND(BL1418,4))</f>
        <v>0.40699999999999997</v>
      </c>
      <c r="BP1418" s="157">
        <f>IF('1b-NaturalGas'!$AB$90="no","not applicable (based on previous answers)",ROUND(BL1418,4))</f>
        <v>0.40699999999999997</v>
      </c>
      <c r="BQ1418" s="157">
        <f>IF('1b-NaturalGas'!$AB$91="no","not applicable (based on previous answers)",ROUND(BL1418,4))</f>
        <v>0.40699999999999997</v>
      </c>
    </row>
    <row r="1419" spans="30:69" x14ac:dyDescent="0.25">
      <c r="AD1419" s="157">
        <f t="shared" si="55"/>
        <v>0.40900000000000031</v>
      </c>
      <c r="AE1419" s="157">
        <f>IF('1a-Electricity'!$AB$77="no","",ROUND(AD1419,4))</f>
        <v>0.40899999999999997</v>
      </c>
      <c r="AF1419" s="157">
        <f>IF('1a-Electricity'!$AB$78="no","",ROUND(AD1419,4))</f>
        <v>0.40899999999999997</v>
      </c>
      <c r="AG1419" s="157">
        <f>IF('1a-Electricity'!$AB$79="no","",ROUND(AD1419,4))</f>
        <v>0.40899999999999997</v>
      </c>
      <c r="BL1419" s="157">
        <f t="shared" si="56"/>
        <v>0.40800000000000031</v>
      </c>
      <c r="BM1419" s="157">
        <f>IF('1b-NaturalGas'!$AB$87="no","",ROUND(BL1419,4))</f>
        <v>0.40799999999999997</v>
      </c>
      <c r="BN1419" s="157">
        <f>IF('1b-NaturalGas'!$AB$88="no","",ROUND(BL1419,4))</f>
        <v>0.40799999999999997</v>
      </c>
      <c r="BO1419" s="157">
        <f>IF('1b-NaturalGas'!$AB$89="no","",ROUND(BL1419,4))</f>
        <v>0.40799999999999997</v>
      </c>
      <c r="BP1419" s="157">
        <f>IF('1b-NaturalGas'!$AB$90="no","not applicable (based on previous answers)",ROUND(BL1419,4))</f>
        <v>0.40799999999999997</v>
      </c>
      <c r="BQ1419" s="157">
        <f>IF('1b-NaturalGas'!$AB$91="no","not applicable (based on previous answers)",ROUND(BL1419,4))</f>
        <v>0.40799999999999997</v>
      </c>
    </row>
    <row r="1420" spans="30:69" x14ac:dyDescent="0.25">
      <c r="AD1420" s="157">
        <f t="shared" si="55"/>
        <v>0.41000000000000031</v>
      </c>
      <c r="AE1420" s="157">
        <f>IF('1a-Electricity'!$AB$77="no","",ROUND(AD1420,4))</f>
        <v>0.41</v>
      </c>
      <c r="AF1420" s="157">
        <f>IF('1a-Electricity'!$AB$78="no","",ROUND(AD1420,4))</f>
        <v>0.41</v>
      </c>
      <c r="AG1420" s="157">
        <f>IF('1a-Electricity'!$AB$79="no","",ROUND(AD1420,4))</f>
        <v>0.41</v>
      </c>
      <c r="BL1420" s="157">
        <f t="shared" si="56"/>
        <v>0.40900000000000031</v>
      </c>
      <c r="BM1420" s="157">
        <f>IF('1b-NaturalGas'!$AB$87="no","",ROUND(BL1420,4))</f>
        <v>0.40899999999999997</v>
      </c>
      <c r="BN1420" s="157">
        <f>IF('1b-NaturalGas'!$AB$88="no","",ROUND(BL1420,4))</f>
        <v>0.40899999999999997</v>
      </c>
      <c r="BO1420" s="157">
        <f>IF('1b-NaturalGas'!$AB$89="no","",ROUND(BL1420,4))</f>
        <v>0.40899999999999997</v>
      </c>
      <c r="BP1420" s="157">
        <f>IF('1b-NaturalGas'!$AB$90="no","not applicable (based on previous answers)",ROUND(BL1420,4))</f>
        <v>0.40899999999999997</v>
      </c>
      <c r="BQ1420" s="157">
        <f>IF('1b-NaturalGas'!$AB$91="no","not applicable (based on previous answers)",ROUND(BL1420,4))</f>
        <v>0.40899999999999997</v>
      </c>
    </row>
    <row r="1421" spans="30:69" x14ac:dyDescent="0.25">
      <c r="AD1421" s="157">
        <f t="shared" si="55"/>
        <v>0.41100000000000031</v>
      </c>
      <c r="AE1421" s="157">
        <f>IF('1a-Electricity'!$AB$77="no","",ROUND(AD1421,4))</f>
        <v>0.41099999999999998</v>
      </c>
      <c r="AF1421" s="157">
        <f>IF('1a-Electricity'!$AB$78="no","",ROUND(AD1421,4))</f>
        <v>0.41099999999999998</v>
      </c>
      <c r="AG1421" s="157">
        <f>IF('1a-Electricity'!$AB$79="no","",ROUND(AD1421,4))</f>
        <v>0.41099999999999998</v>
      </c>
      <c r="BL1421" s="157">
        <f t="shared" si="56"/>
        <v>0.41000000000000031</v>
      </c>
      <c r="BM1421" s="157">
        <f>IF('1b-NaturalGas'!$AB$87="no","",ROUND(BL1421,4))</f>
        <v>0.41</v>
      </c>
      <c r="BN1421" s="157">
        <f>IF('1b-NaturalGas'!$AB$88="no","",ROUND(BL1421,4))</f>
        <v>0.41</v>
      </c>
      <c r="BO1421" s="157">
        <f>IF('1b-NaturalGas'!$AB$89="no","",ROUND(BL1421,4))</f>
        <v>0.41</v>
      </c>
      <c r="BP1421" s="157">
        <f>IF('1b-NaturalGas'!$AB$90="no","not applicable (based on previous answers)",ROUND(BL1421,4))</f>
        <v>0.41</v>
      </c>
      <c r="BQ1421" s="157">
        <f>IF('1b-NaturalGas'!$AB$91="no","not applicable (based on previous answers)",ROUND(BL1421,4))</f>
        <v>0.41</v>
      </c>
    </row>
    <row r="1422" spans="30:69" x14ac:dyDescent="0.25">
      <c r="AD1422" s="157">
        <f t="shared" si="55"/>
        <v>0.41200000000000031</v>
      </c>
      <c r="AE1422" s="157">
        <f>IF('1a-Electricity'!$AB$77="no","",ROUND(AD1422,4))</f>
        <v>0.41199999999999998</v>
      </c>
      <c r="AF1422" s="157">
        <f>IF('1a-Electricity'!$AB$78="no","",ROUND(AD1422,4))</f>
        <v>0.41199999999999998</v>
      </c>
      <c r="AG1422" s="157">
        <f>IF('1a-Electricity'!$AB$79="no","",ROUND(AD1422,4))</f>
        <v>0.41199999999999998</v>
      </c>
      <c r="BL1422" s="157">
        <f t="shared" si="56"/>
        <v>0.41100000000000031</v>
      </c>
      <c r="BM1422" s="157">
        <f>IF('1b-NaturalGas'!$AB$87="no","",ROUND(BL1422,4))</f>
        <v>0.41099999999999998</v>
      </c>
      <c r="BN1422" s="157">
        <f>IF('1b-NaturalGas'!$AB$88="no","",ROUND(BL1422,4))</f>
        <v>0.41099999999999998</v>
      </c>
      <c r="BO1422" s="157">
        <f>IF('1b-NaturalGas'!$AB$89="no","",ROUND(BL1422,4))</f>
        <v>0.41099999999999998</v>
      </c>
      <c r="BP1422" s="157">
        <f>IF('1b-NaturalGas'!$AB$90="no","not applicable (based on previous answers)",ROUND(BL1422,4))</f>
        <v>0.41099999999999998</v>
      </c>
      <c r="BQ1422" s="157">
        <f>IF('1b-NaturalGas'!$AB$91="no","not applicable (based on previous answers)",ROUND(BL1422,4))</f>
        <v>0.41099999999999998</v>
      </c>
    </row>
    <row r="1423" spans="30:69" x14ac:dyDescent="0.25">
      <c r="AD1423" s="157">
        <f t="shared" si="55"/>
        <v>0.41300000000000031</v>
      </c>
      <c r="AE1423" s="157">
        <f>IF('1a-Electricity'!$AB$77="no","",ROUND(AD1423,4))</f>
        <v>0.41299999999999998</v>
      </c>
      <c r="AF1423" s="157">
        <f>IF('1a-Electricity'!$AB$78="no","",ROUND(AD1423,4))</f>
        <v>0.41299999999999998</v>
      </c>
      <c r="AG1423" s="157">
        <f>IF('1a-Electricity'!$AB$79="no","",ROUND(AD1423,4))</f>
        <v>0.41299999999999998</v>
      </c>
      <c r="BL1423" s="157">
        <f t="shared" si="56"/>
        <v>0.41200000000000031</v>
      </c>
      <c r="BM1423" s="157">
        <f>IF('1b-NaturalGas'!$AB$87="no","",ROUND(BL1423,4))</f>
        <v>0.41199999999999998</v>
      </c>
      <c r="BN1423" s="157">
        <f>IF('1b-NaturalGas'!$AB$88="no","",ROUND(BL1423,4))</f>
        <v>0.41199999999999998</v>
      </c>
      <c r="BO1423" s="157">
        <f>IF('1b-NaturalGas'!$AB$89="no","",ROUND(BL1423,4))</f>
        <v>0.41199999999999998</v>
      </c>
      <c r="BP1423" s="157">
        <f>IF('1b-NaturalGas'!$AB$90="no","not applicable (based on previous answers)",ROUND(BL1423,4))</f>
        <v>0.41199999999999998</v>
      </c>
      <c r="BQ1423" s="157">
        <f>IF('1b-NaturalGas'!$AB$91="no","not applicable (based on previous answers)",ROUND(BL1423,4))</f>
        <v>0.41199999999999998</v>
      </c>
    </row>
    <row r="1424" spans="30:69" x14ac:dyDescent="0.25">
      <c r="AD1424" s="157">
        <f t="shared" si="55"/>
        <v>0.41400000000000031</v>
      </c>
      <c r="AE1424" s="157">
        <f>IF('1a-Electricity'!$AB$77="no","",ROUND(AD1424,4))</f>
        <v>0.41399999999999998</v>
      </c>
      <c r="AF1424" s="157">
        <f>IF('1a-Electricity'!$AB$78="no","",ROUND(AD1424,4))</f>
        <v>0.41399999999999998</v>
      </c>
      <c r="AG1424" s="157">
        <f>IF('1a-Electricity'!$AB$79="no","",ROUND(AD1424,4))</f>
        <v>0.41399999999999998</v>
      </c>
      <c r="BL1424" s="157">
        <f t="shared" si="56"/>
        <v>0.41300000000000031</v>
      </c>
      <c r="BM1424" s="157">
        <f>IF('1b-NaturalGas'!$AB$87="no","",ROUND(BL1424,4))</f>
        <v>0.41299999999999998</v>
      </c>
      <c r="BN1424" s="157">
        <f>IF('1b-NaturalGas'!$AB$88="no","",ROUND(BL1424,4))</f>
        <v>0.41299999999999998</v>
      </c>
      <c r="BO1424" s="157">
        <f>IF('1b-NaturalGas'!$AB$89="no","",ROUND(BL1424,4))</f>
        <v>0.41299999999999998</v>
      </c>
      <c r="BP1424" s="157">
        <f>IF('1b-NaturalGas'!$AB$90="no","not applicable (based on previous answers)",ROUND(BL1424,4))</f>
        <v>0.41299999999999998</v>
      </c>
      <c r="BQ1424" s="157">
        <f>IF('1b-NaturalGas'!$AB$91="no","not applicable (based on previous answers)",ROUND(BL1424,4))</f>
        <v>0.41299999999999998</v>
      </c>
    </row>
    <row r="1425" spans="30:69" x14ac:dyDescent="0.25">
      <c r="AD1425" s="157">
        <f t="shared" si="55"/>
        <v>0.41500000000000031</v>
      </c>
      <c r="AE1425" s="157">
        <f>IF('1a-Electricity'!$AB$77="no","",ROUND(AD1425,4))</f>
        <v>0.41499999999999998</v>
      </c>
      <c r="AF1425" s="157">
        <f>IF('1a-Electricity'!$AB$78="no","",ROUND(AD1425,4))</f>
        <v>0.41499999999999998</v>
      </c>
      <c r="AG1425" s="157">
        <f>IF('1a-Electricity'!$AB$79="no","",ROUND(AD1425,4))</f>
        <v>0.41499999999999998</v>
      </c>
      <c r="BL1425" s="157">
        <f t="shared" si="56"/>
        <v>0.41400000000000031</v>
      </c>
      <c r="BM1425" s="157">
        <f>IF('1b-NaturalGas'!$AB$87="no","",ROUND(BL1425,4))</f>
        <v>0.41399999999999998</v>
      </c>
      <c r="BN1425" s="157">
        <f>IF('1b-NaturalGas'!$AB$88="no","",ROUND(BL1425,4))</f>
        <v>0.41399999999999998</v>
      </c>
      <c r="BO1425" s="157">
        <f>IF('1b-NaturalGas'!$AB$89="no","",ROUND(BL1425,4))</f>
        <v>0.41399999999999998</v>
      </c>
      <c r="BP1425" s="157">
        <f>IF('1b-NaturalGas'!$AB$90="no","not applicable (based on previous answers)",ROUND(BL1425,4))</f>
        <v>0.41399999999999998</v>
      </c>
      <c r="BQ1425" s="157">
        <f>IF('1b-NaturalGas'!$AB$91="no","not applicable (based on previous answers)",ROUND(BL1425,4))</f>
        <v>0.41399999999999998</v>
      </c>
    </row>
    <row r="1426" spans="30:69" x14ac:dyDescent="0.25">
      <c r="AD1426" s="157">
        <f t="shared" si="55"/>
        <v>0.41600000000000031</v>
      </c>
      <c r="AE1426" s="157">
        <f>IF('1a-Electricity'!$AB$77="no","",ROUND(AD1426,4))</f>
        <v>0.41599999999999998</v>
      </c>
      <c r="AF1426" s="157">
        <f>IF('1a-Electricity'!$AB$78="no","",ROUND(AD1426,4))</f>
        <v>0.41599999999999998</v>
      </c>
      <c r="AG1426" s="157">
        <f>IF('1a-Electricity'!$AB$79="no","",ROUND(AD1426,4))</f>
        <v>0.41599999999999998</v>
      </c>
      <c r="BL1426" s="157">
        <f t="shared" si="56"/>
        <v>0.41500000000000031</v>
      </c>
      <c r="BM1426" s="157">
        <f>IF('1b-NaturalGas'!$AB$87="no","",ROUND(BL1426,4))</f>
        <v>0.41499999999999998</v>
      </c>
      <c r="BN1426" s="157">
        <f>IF('1b-NaturalGas'!$AB$88="no","",ROUND(BL1426,4))</f>
        <v>0.41499999999999998</v>
      </c>
      <c r="BO1426" s="157">
        <f>IF('1b-NaturalGas'!$AB$89="no","",ROUND(BL1426,4))</f>
        <v>0.41499999999999998</v>
      </c>
      <c r="BP1426" s="157">
        <f>IF('1b-NaturalGas'!$AB$90="no","not applicable (based on previous answers)",ROUND(BL1426,4))</f>
        <v>0.41499999999999998</v>
      </c>
      <c r="BQ1426" s="157">
        <f>IF('1b-NaturalGas'!$AB$91="no","not applicable (based on previous answers)",ROUND(BL1426,4))</f>
        <v>0.41499999999999998</v>
      </c>
    </row>
    <row r="1427" spans="30:69" x14ac:dyDescent="0.25">
      <c r="AD1427" s="157">
        <f t="shared" si="55"/>
        <v>0.41700000000000031</v>
      </c>
      <c r="AE1427" s="157">
        <f>IF('1a-Electricity'!$AB$77="no","",ROUND(AD1427,4))</f>
        <v>0.41699999999999998</v>
      </c>
      <c r="AF1427" s="157">
        <f>IF('1a-Electricity'!$AB$78="no","",ROUND(AD1427,4))</f>
        <v>0.41699999999999998</v>
      </c>
      <c r="AG1427" s="157">
        <f>IF('1a-Electricity'!$AB$79="no","",ROUND(AD1427,4))</f>
        <v>0.41699999999999998</v>
      </c>
      <c r="BL1427" s="157">
        <f t="shared" si="56"/>
        <v>0.41600000000000031</v>
      </c>
      <c r="BM1427" s="157">
        <f>IF('1b-NaturalGas'!$AB$87="no","",ROUND(BL1427,4))</f>
        <v>0.41599999999999998</v>
      </c>
      <c r="BN1427" s="157">
        <f>IF('1b-NaturalGas'!$AB$88="no","",ROUND(BL1427,4))</f>
        <v>0.41599999999999998</v>
      </c>
      <c r="BO1427" s="157">
        <f>IF('1b-NaturalGas'!$AB$89="no","",ROUND(BL1427,4))</f>
        <v>0.41599999999999998</v>
      </c>
      <c r="BP1427" s="157">
        <f>IF('1b-NaturalGas'!$AB$90="no","not applicable (based on previous answers)",ROUND(BL1427,4))</f>
        <v>0.41599999999999998</v>
      </c>
      <c r="BQ1427" s="157">
        <f>IF('1b-NaturalGas'!$AB$91="no","not applicable (based on previous answers)",ROUND(BL1427,4))</f>
        <v>0.41599999999999998</v>
      </c>
    </row>
    <row r="1428" spans="30:69" x14ac:dyDescent="0.25">
      <c r="AD1428" s="157">
        <f t="shared" si="55"/>
        <v>0.41800000000000032</v>
      </c>
      <c r="AE1428" s="157">
        <f>IF('1a-Electricity'!$AB$77="no","",ROUND(AD1428,4))</f>
        <v>0.41799999999999998</v>
      </c>
      <c r="AF1428" s="157">
        <f>IF('1a-Electricity'!$AB$78="no","",ROUND(AD1428,4))</f>
        <v>0.41799999999999998</v>
      </c>
      <c r="AG1428" s="157">
        <f>IF('1a-Electricity'!$AB$79="no","",ROUND(AD1428,4))</f>
        <v>0.41799999999999998</v>
      </c>
      <c r="BL1428" s="157">
        <f t="shared" si="56"/>
        <v>0.41700000000000031</v>
      </c>
      <c r="BM1428" s="157">
        <f>IF('1b-NaturalGas'!$AB$87="no","",ROUND(BL1428,4))</f>
        <v>0.41699999999999998</v>
      </c>
      <c r="BN1428" s="157">
        <f>IF('1b-NaturalGas'!$AB$88="no","",ROUND(BL1428,4))</f>
        <v>0.41699999999999998</v>
      </c>
      <c r="BO1428" s="157">
        <f>IF('1b-NaturalGas'!$AB$89="no","",ROUND(BL1428,4))</f>
        <v>0.41699999999999998</v>
      </c>
      <c r="BP1428" s="157">
        <f>IF('1b-NaturalGas'!$AB$90="no","not applicable (based on previous answers)",ROUND(BL1428,4))</f>
        <v>0.41699999999999998</v>
      </c>
      <c r="BQ1428" s="157">
        <f>IF('1b-NaturalGas'!$AB$91="no","not applicable (based on previous answers)",ROUND(BL1428,4))</f>
        <v>0.41699999999999998</v>
      </c>
    </row>
    <row r="1429" spans="30:69" x14ac:dyDescent="0.25">
      <c r="AD1429" s="157">
        <f t="shared" si="55"/>
        <v>0.41900000000000032</v>
      </c>
      <c r="AE1429" s="157">
        <f>IF('1a-Electricity'!$AB$77="no","",ROUND(AD1429,4))</f>
        <v>0.41899999999999998</v>
      </c>
      <c r="AF1429" s="157">
        <f>IF('1a-Electricity'!$AB$78="no","",ROUND(AD1429,4))</f>
        <v>0.41899999999999998</v>
      </c>
      <c r="AG1429" s="157">
        <f>IF('1a-Electricity'!$AB$79="no","",ROUND(AD1429,4))</f>
        <v>0.41899999999999998</v>
      </c>
      <c r="BL1429" s="157">
        <f t="shared" si="56"/>
        <v>0.41800000000000032</v>
      </c>
      <c r="BM1429" s="157">
        <f>IF('1b-NaturalGas'!$AB$87="no","",ROUND(BL1429,4))</f>
        <v>0.41799999999999998</v>
      </c>
      <c r="BN1429" s="157">
        <f>IF('1b-NaturalGas'!$AB$88="no","",ROUND(BL1429,4))</f>
        <v>0.41799999999999998</v>
      </c>
      <c r="BO1429" s="157">
        <f>IF('1b-NaturalGas'!$AB$89="no","",ROUND(BL1429,4))</f>
        <v>0.41799999999999998</v>
      </c>
      <c r="BP1429" s="157">
        <f>IF('1b-NaturalGas'!$AB$90="no","not applicable (based on previous answers)",ROUND(BL1429,4))</f>
        <v>0.41799999999999998</v>
      </c>
      <c r="BQ1429" s="157">
        <f>IF('1b-NaturalGas'!$AB$91="no","not applicable (based on previous answers)",ROUND(BL1429,4))</f>
        <v>0.41799999999999998</v>
      </c>
    </row>
    <row r="1430" spans="30:69" x14ac:dyDescent="0.25">
      <c r="AD1430" s="157">
        <f t="shared" si="55"/>
        <v>0.42000000000000032</v>
      </c>
      <c r="AE1430" s="157">
        <f>IF('1a-Electricity'!$AB$77="no","",ROUND(AD1430,4))</f>
        <v>0.42</v>
      </c>
      <c r="AF1430" s="157">
        <f>IF('1a-Electricity'!$AB$78="no","",ROUND(AD1430,4))</f>
        <v>0.42</v>
      </c>
      <c r="AG1430" s="157">
        <f>IF('1a-Electricity'!$AB$79="no","",ROUND(AD1430,4))</f>
        <v>0.42</v>
      </c>
      <c r="BL1430" s="157">
        <f t="shared" si="56"/>
        <v>0.41900000000000032</v>
      </c>
      <c r="BM1430" s="157">
        <f>IF('1b-NaturalGas'!$AB$87="no","",ROUND(BL1430,4))</f>
        <v>0.41899999999999998</v>
      </c>
      <c r="BN1430" s="157">
        <f>IF('1b-NaturalGas'!$AB$88="no","",ROUND(BL1430,4))</f>
        <v>0.41899999999999998</v>
      </c>
      <c r="BO1430" s="157">
        <f>IF('1b-NaturalGas'!$AB$89="no","",ROUND(BL1430,4))</f>
        <v>0.41899999999999998</v>
      </c>
      <c r="BP1430" s="157">
        <f>IF('1b-NaturalGas'!$AB$90="no","not applicable (based on previous answers)",ROUND(BL1430,4))</f>
        <v>0.41899999999999998</v>
      </c>
      <c r="BQ1430" s="157">
        <f>IF('1b-NaturalGas'!$AB$91="no","not applicable (based on previous answers)",ROUND(BL1430,4))</f>
        <v>0.41899999999999998</v>
      </c>
    </row>
    <row r="1431" spans="30:69" x14ac:dyDescent="0.25">
      <c r="AD1431" s="157">
        <f t="shared" si="55"/>
        <v>0.42100000000000032</v>
      </c>
      <c r="AE1431" s="157">
        <f>IF('1a-Electricity'!$AB$77="no","",ROUND(AD1431,4))</f>
        <v>0.42099999999999999</v>
      </c>
      <c r="AF1431" s="157">
        <f>IF('1a-Electricity'!$AB$78="no","",ROUND(AD1431,4))</f>
        <v>0.42099999999999999</v>
      </c>
      <c r="AG1431" s="157">
        <f>IF('1a-Electricity'!$AB$79="no","",ROUND(AD1431,4))</f>
        <v>0.42099999999999999</v>
      </c>
      <c r="BL1431" s="157">
        <f t="shared" si="56"/>
        <v>0.42000000000000032</v>
      </c>
      <c r="BM1431" s="157">
        <f>IF('1b-NaturalGas'!$AB$87="no","",ROUND(BL1431,4))</f>
        <v>0.42</v>
      </c>
      <c r="BN1431" s="157">
        <f>IF('1b-NaturalGas'!$AB$88="no","",ROUND(BL1431,4))</f>
        <v>0.42</v>
      </c>
      <c r="BO1431" s="157">
        <f>IF('1b-NaturalGas'!$AB$89="no","",ROUND(BL1431,4))</f>
        <v>0.42</v>
      </c>
      <c r="BP1431" s="157">
        <f>IF('1b-NaturalGas'!$AB$90="no","not applicable (based on previous answers)",ROUND(BL1431,4))</f>
        <v>0.42</v>
      </c>
      <c r="BQ1431" s="157">
        <f>IF('1b-NaturalGas'!$AB$91="no","not applicable (based on previous answers)",ROUND(BL1431,4))</f>
        <v>0.42</v>
      </c>
    </row>
    <row r="1432" spans="30:69" x14ac:dyDescent="0.25">
      <c r="AD1432" s="157">
        <f t="shared" si="55"/>
        <v>0.42200000000000032</v>
      </c>
      <c r="AE1432" s="157">
        <f>IF('1a-Electricity'!$AB$77="no","",ROUND(AD1432,4))</f>
        <v>0.42199999999999999</v>
      </c>
      <c r="AF1432" s="157">
        <f>IF('1a-Electricity'!$AB$78="no","",ROUND(AD1432,4))</f>
        <v>0.42199999999999999</v>
      </c>
      <c r="AG1432" s="157">
        <f>IF('1a-Electricity'!$AB$79="no","",ROUND(AD1432,4))</f>
        <v>0.42199999999999999</v>
      </c>
      <c r="BL1432" s="157">
        <f t="shared" si="56"/>
        <v>0.42100000000000032</v>
      </c>
      <c r="BM1432" s="157">
        <f>IF('1b-NaturalGas'!$AB$87="no","",ROUND(BL1432,4))</f>
        <v>0.42099999999999999</v>
      </c>
      <c r="BN1432" s="157">
        <f>IF('1b-NaturalGas'!$AB$88="no","",ROUND(BL1432,4))</f>
        <v>0.42099999999999999</v>
      </c>
      <c r="BO1432" s="157">
        <f>IF('1b-NaturalGas'!$AB$89="no","",ROUND(BL1432,4))</f>
        <v>0.42099999999999999</v>
      </c>
      <c r="BP1432" s="157">
        <f>IF('1b-NaturalGas'!$AB$90="no","not applicable (based on previous answers)",ROUND(BL1432,4))</f>
        <v>0.42099999999999999</v>
      </c>
      <c r="BQ1432" s="157">
        <f>IF('1b-NaturalGas'!$AB$91="no","not applicable (based on previous answers)",ROUND(BL1432,4))</f>
        <v>0.42099999999999999</v>
      </c>
    </row>
    <row r="1433" spans="30:69" x14ac:dyDescent="0.25">
      <c r="AD1433" s="157">
        <f t="shared" si="55"/>
        <v>0.42300000000000032</v>
      </c>
      <c r="AE1433" s="157">
        <f>IF('1a-Electricity'!$AB$77="no","",ROUND(AD1433,4))</f>
        <v>0.42299999999999999</v>
      </c>
      <c r="AF1433" s="157">
        <f>IF('1a-Electricity'!$AB$78="no","",ROUND(AD1433,4))</f>
        <v>0.42299999999999999</v>
      </c>
      <c r="AG1433" s="157">
        <f>IF('1a-Electricity'!$AB$79="no","",ROUND(AD1433,4))</f>
        <v>0.42299999999999999</v>
      </c>
      <c r="BL1433" s="157">
        <f t="shared" si="56"/>
        <v>0.42200000000000032</v>
      </c>
      <c r="BM1433" s="157">
        <f>IF('1b-NaturalGas'!$AB$87="no","",ROUND(BL1433,4))</f>
        <v>0.42199999999999999</v>
      </c>
      <c r="BN1433" s="157">
        <f>IF('1b-NaturalGas'!$AB$88="no","",ROUND(BL1433,4))</f>
        <v>0.42199999999999999</v>
      </c>
      <c r="BO1433" s="157">
        <f>IF('1b-NaturalGas'!$AB$89="no","",ROUND(BL1433,4))</f>
        <v>0.42199999999999999</v>
      </c>
      <c r="BP1433" s="157">
        <f>IF('1b-NaturalGas'!$AB$90="no","not applicable (based on previous answers)",ROUND(BL1433,4))</f>
        <v>0.42199999999999999</v>
      </c>
      <c r="BQ1433" s="157">
        <f>IF('1b-NaturalGas'!$AB$91="no","not applicable (based on previous answers)",ROUND(BL1433,4))</f>
        <v>0.42199999999999999</v>
      </c>
    </row>
    <row r="1434" spans="30:69" x14ac:dyDescent="0.25">
      <c r="AD1434" s="157">
        <f t="shared" si="55"/>
        <v>0.42400000000000032</v>
      </c>
      <c r="AE1434" s="157">
        <f>IF('1a-Electricity'!$AB$77="no","",ROUND(AD1434,4))</f>
        <v>0.42399999999999999</v>
      </c>
      <c r="AF1434" s="157">
        <f>IF('1a-Electricity'!$AB$78="no","",ROUND(AD1434,4))</f>
        <v>0.42399999999999999</v>
      </c>
      <c r="AG1434" s="157">
        <f>IF('1a-Electricity'!$AB$79="no","",ROUND(AD1434,4))</f>
        <v>0.42399999999999999</v>
      </c>
      <c r="BL1434" s="157">
        <f t="shared" si="56"/>
        <v>0.42300000000000032</v>
      </c>
      <c r="BM1434" s="157">
        <f>IF('1b-NaturalGas'!$AB$87="no","",ROUND(BL1434,4))</f>
        <v>0.42299999999999999</v>
      </c>
      <c r="BN1434" s="157">
        <f>IF('1b-NaturalGas'!$AB$88="no","",ROUND(BL1434,4))</f>
        <v>0.42299999999999999</v>
      </c>
      <c r="BO1434" s="157">
        <f>IF('1b-NaturalGas'!$AB$89="no","",ROUND(BL1434,4))</f>
        <v>0.42299999999999999</v>
      </c>
      <c r="BP1434" s="157">
        <f>IF('1b-NaturalGas'!$AB$90="no","not applicable (based on previous answers)",ROUND(BL1434,4))</f>
        <v>0.42299999999999999</v>
      </c>
      <c r="BQ1434" s="157">
        <f>IF('1b-NaturalGas'!$AB$91="no","not applicable (based on previous answers)",ROUND(BL1434,4))</f>
        <v>0.42299999999999999</v>
      </c>
    </row>
    <row r="1435" spans="30:69" x14ac:dyDescent="0.25">
      <c r="AD1435" s="157">
        <f t="shared" si="55"/>
        <v>0.42500000000000032</v>
      </c>
      <c r="AE1435" s="157">
        <f>IF('1a-Electricity'!$AB$77="no","",ROUND(AD1435,4))</f>
        <v>0.42499999999999999</v>
      </c>
      <c r="AF1435" s="157">
        <f>IF('1a-Electricity'!$AB$78="no","",ROUND(AD1435,4))</f>
        <v>0.42499999999999999</v>
      </c>
      <c r="AG1435" s="157">
        <f>IF('1a-Electricity'!$AB$79="no","",ROUND(AD1435,4))</f>
        <v>0.42499999999999999</v>
      </c>
      <c r="BL1435" s="157">
        <f t="shared" si="56"/>
        <v>0.42400000000000032</v>
      </c>
      <c r="BM1435" s="157">
        <f>IF('1b-NaturalGas'!$AB$87="no","",ROUND(BL1435,4))</f>
        <v>0.42399999999999999</v>
      </c>
      <c r="BN1435" s="157">
        <f>IF('1b-NaturalGas'!$AB$88="no","",ROUND(BL1435,4))</f>
        <v>0.42399999999999999</v>
      </c>
      <c r="BO1435" s="157">
        <f>IF('1b-NaturalGas'!$AB$89="no","",ROUND(BL1435,4))</f>
        <v>0.42399999999999999</v>
      </c>
      <c r="BP1435" s="157">
        <f>IF('1b-NaturalGas'!$AB$90="no","not applicable (based on previous answers)",ROUND(BL1435,4))</f>
        <v>0.42399999999999999</v>
      </c>
      <c r="BQ1435" s="157">
        <f>IF('1b-NaturalGas'!$AB$91="no","not applicable (based on previous answers)",ROUND(BL1435,4))</f>
        <v>0.42399999999999999</v>
      </c>
    </row>
    <row r="1436" spans="30:69" x14ac:dyDescent="0.25">
      <c r="AD1436" s="157">
        <f t="shared" si="55"/>
        <v>0.42600000000000032</v>
      </c>
      <c r="AE1436" s="157">
        <f>IF('1a-Electricity'!$AB$77="no","",ROUND(AD1436,4))</f>
        <v>0.42599999999999999</v>
      </c>
      <c r="AF1436" s="157">
        <f>IF('1a-Electricity'!$AB$78="no","",ROUND(AD1436,4))</f>
        <v>0.42599999999999999</v>
      </c>
      <c r="AG1436" s="157">
        <f>IF('1a-Electricity'!$AB$79="no","",ROUND(AD1436,4))</f>
        <v>0.42599999999999999</v>
      </c>
      <c r="BL1436" s="157">
        <f t="shared" si="56"/>
        <v>0.42500000000000032</v>
      </c>
      <c r="BM1436" s="157">
        <f>IF('1b-NaturalGas'!$AB$87="no","",ROUND(BL1436,4))</f>
        <v>0.42499999999999999</v>
      </c>
      <c r="BN1436" s="157">
        <f>IF('1b-NaturalGas'!$AB$88="no","",ROUND(BL1436,4))</f>
        <v>0.42499999999999999</v>
      </c>
      <c r="BO1436" s="157">
        <f>IF('1b-NaturalGas'!$AB$89="no","",ROUND(BL1436,4))</f>
        <v>0.42499999999999999</v>
      </c>
      <c r="BP1436" s="157">
        <f>IF('1b-NaturalGas'!$AB$90="no","not applicable (based on previous answers)",ROUND(BL1436,4))</f>
        <v>0.42499999999999999</v>
      </c>
      <c r="BQ1436" s="157">
        <f>IF('1b-NaturalGas'!$AB$91="no","not applicable (based on previous answers)",ROUND(BL1436,4))</f>
        <v>0.42499999999999999</v>
      </c>
    </row>
    <row r="1437" spans="30:69" x14ac:dyDescent="0.25">
      <c r="AD1437" s="157">
        <f t="shared" si="55"/>
        <v>0.42700000000000032</v>
      </c>
      <c r="AE1437" s="157">
        <f>IF('1a-Electricity'!$AB$77="no","",ROUND(AD1437,4))</f>
        <v>0.42699999999999999</v>
      </c>
      <c r="AF1437" s="157">
        <f>IF('1a-Electricity'!$AB$78="no","",ROUND(AD1437,4))</f>
        <v>0.42699999999999999</v>
      </c>
      <c r="AG1437" s="157">
        <f>IF('1a-Electricity'!$AB$79="no","",ROUND(AD1437,4))</f>
        <v>0.42699999999999999</v>
      </c>
      <c r="BL1437" s="157">
        <f t="shared" si="56"/>
        <v>0.42600000000000032</v>
      </c>
      <c r="BM1437" s="157">
        <f>IF('1b-NaturalGas'!$AB$87="no","",ROUND(BL1437,4))</f>
        <v>0.42599999999999999</v>
      </c>
      <c r="BN1437" s="157">
        <f>IF('1b-NaturalGas'!$AB$88="no","",ROUND(BL1437,4))</f>
        <v>0.42599999999999999</v>
      </c>
      <c r="BO1437" s="157">
        <f>IF('1b-NaturalGas'!$AB$89="no","",ROUND(BL1437,4))</f>
        <v>0.42599999999999999</v>
      </c>
      <c r="BP1437" s="157">
        <f>IF('1b-NaturalGas'!$AB$90="no","not applicable (based on previous answers)",ROUND(BL1437,4))</f>
        <v>0.42599999999999999</v>
      </c>
      <c r="BQ1437" s="157">
        <f>IF('1b-NaturalGas'!$AB$91="no","not applicable (based on previous answers)",ROUND(BL1437,4))</f>
        <v>0.42599999999999999</v>
      </c>
    </row>
    <row r="1438" spans="30:69" x14ac:dyDescent="0.25">
      <c r="AD1438" s="157">
        <f t="shared" si="55"/>
        <v>0.42800000000000032</v>
      </c>
      <c r="AE1438" s="157">
        <f>IF('1a-Electricity'!$AB$77="no","",ROUND(AD1438,4))</f>
        <v>0.42799999999999999</v>
      </c>
      <c r="AF1438" s="157">
        <f>IF('1a-Electricity'!$AB$78="no","",ROUND(AD1438,4))</f>
        <v>0.42799999999999999</v>
      </c>
      <c r="AG1438" s="157">
        <f>IF('1a-Electricity'!$AB$79="no","",ROUND(AD1438,4))</f>
        <v>0.42799999999999999</v>
      </c>
      <c r="BL1438" s="157">
        <f t="shared" si="56"/>
        <v>0.42700000000000032</v>
      </c>
      <c r="BM1438" s="157">
        <f>IF('1b-NaturalGas'!$AB$87="no","",ROUND(BL1438,4))</f>
        <v>0.42699999999999999</v>
      </c>
      <c r="BN1438" s="157">
        <f>IF('1b-NaturalGas'!$AB$88="no","",ROUND(BL1438,4))</f>
        <v>0.42699999999999999</v>
      </c>
      <c r="BO1438" s="157">
        <f>IF('1b-NaturalGas'!$AB$89="no","",ROUND(BL1438,4))</f>
        <v>0.42699999999999999</v>
      </c>
      <c r="BP1438" s="157">
        <f>IF('1b-NaturalGas'!$AB$90="no","not applicable (based on previous answers)",ROUND(BL1438,4))</f>
        <v>0.42699999999999999</v>
      </c>
      <c r="BQ1438" s="157">
        <f>IF('1b-NaturalGas'!$AB$91="no","not applicable (based on previous answers)",ROUND(BL1438,4))</f>
        <v>0.42699999999999999</v>
      </c>
    </row>
    <row r="1439" spans="30:69" x14ac:dyDescent="0.25">
      <c r="AD1439" s="157">
        <f t="shared" si="55"/>
        <v>0.42900000000000033</v>
      </c>
      <c r="AE1439" s="157">
        <f>IF('1a-Electricity'!$AB$77="no","",ROUND(AD1439,4))</f>
        <v>0.42899999999999999</v>
      </c>
      <c r="AF1439" s="157">
        <f>IF('1a-Electricity'!$AB$78="no","",ROUND(AD1439,4))</f>
        <v>0.42899999999999999</v>
      </c>
      <c r="AG1439" s="157">
        <f>IF('1a-Electricity'!$AB$79="no","",ROUND(AD1439,4))</f>
        <v>0.42899999999999999</v>
      </c>
      <c r="BL1439" s="157">
        <f t="shared" si="56"/>
        <v>0.42800000000000032</v>
      </c>
      <c r="BM1439" s="157">
        <f>IF('1b-NaturalGas'!$AB$87="no","",ROUND(BL1439,4))</f>
        <v>0.42799999999999999</v>
      </c>
      <c r="BN1439" s="157">
        <f>IF('1b-NaturalGas'!$AB$88="no","",ROUND(BL1439,4))</f>
        <v>0.42799999999999999</v>
      </c>
      <c r="BO1439" s="157">
        <f>IF('1b-NaturalGas'!$AB$89="no","",ROUND(BL1439,4))</f>
        <v>0.42799999999999999</v>
      </c>
      <c r="BP1439" s="157">
        <f>IF('1b-NaturalGas'!$AB$90="no","not applicable (based on previous answers)",ROUND(BL1439,4))</f>
        <v>0.42799999999999999</v>
      </c>
      <c r="BQ1439" s="157">
        <f>IF('1b-NaturalGas'!$AB$91="no","not applicable (based on previous answers)",ROUND(BL1439,4))</f>
        <v>0.42799999999999999</v>
      </c>
    </row>
    <row r="1440" spans="30:69" x14ac:dyDescent="0.25">
      <c r="AD1440" s="157">
        <f t="shared" si="55"/>
        <v>0.43000000000000033</v>
      </c>
      <c r="AE1440" s="157">
        <f>IF('1a-Electricity'!$AB$77="no","",ROUND(AD1440,4))</f>
        <v>0.43</v>
      </c>
      <c r="AF1440" s="157">
        <f>IF('1a-Electricity'!$AB$78="no","",ROUND(AD1440,4))</f>
        <v>0.43</v>
      </c>
      <c r="AG1440" s="157">
        <f>IF('1a-Electricity'!$AB$79="no","",ROUND(AD1440,4))</f>
        <v>0.43</v>
      </c>
      <c r="BL1440" s="157">
        <f t="shared" si="56"/>
        <v>0.42900000000000033</v>
      </c>
      <c r="BM1440" s="157">
        <f>IF('1b-NaturalGas'!$AB$87="no","",ROUND(BL1440,4))</f>
        <v>0.42899999999999999</v>
      </c>
      <c r="BN1440" s="157">
        <f>IF('1b-NaturalGas'!$AB$88="no","",ROUND(BL1440,4))</f>
        <v>0.42899999999999999</v>
      </c>
      <c r="BO1440" s="157">
        <f>IF('1b-NaturalGas'!$AB$89="no","",ROUND(BL1440,4))</f>
        <v>0.42899999999999999</v>
      </c>
      <c r="BP1440" s="157">
        <f>IF('1b-NaturalGas'!$AB$90="no","not applicable (based on previous answers)",ROUND(BL1440,4))</f>
        <v>0.42899999999999999</v>
      </c>
      <c r="BQ1440" s="157">
        <f>IF('1b-NaturalGas'!$AB$91="no","not applicable (based on previous answers)",ROUND(BL1440,4))</f>
        <v>0.42899999999999999</v>
      </c>
    </row>
    <row r="1441" spans="30:69" x14ac:dyDescent="0.25">
      <c r="AD1441" s="157">
        <f t="shared" si="55"/>
        <v>0.43100000000000033</v>
      </c>
      <c r="AE1441" s="157">
        <f>IF('1a-Electricity'!$AB$77="no","",ROUND(AD1441,4))</f>
        <v>0.43099999999999999</v>
      </c>
      <c r="AF1441" s="157">
        <f>IF('1a-Electricity'!$AB$78="no","",ROUND(AD1441,4))</f>
        <v>0.43099999999999999</v>
      </c>
      <c r="AG1441" s="157">
        <f>IF('1a-Electricity'!$AB$79="no","",ROUND(AD1441,4))</f>
        <v>0.43099999999999999</v>
      </c>
      <c r="BL1441" s="157">
        <f t="shared" si="56"/>
        <v>0.43000000000000033</v>
      </c>
      <c r="BM1441" s="157">
        <f>IF('1b-NaturalGas'!$AB$87="no","",ROUND(BL1441,4))</f>
        <v>0.43</v>
      </c>
      <c r="BN1441" s="157">
        <f>IF('1b-NaturalGas'!$AB$88="no","",ROUND(BL1441,4))</f>
        <v>0.43</v>
      </c>
      <c r="BO1441" s="157">
        <f>IF('1b-NaturalGas'!$AB$89="no","",ROUND(BL1441,4))</f>
        <v>0.43</v>
      </c>
      <c r="BP1441" s="157">
        <f>IF('1b-NaturalGas'!$AB$90="no","not applicable (based on previous answers)",ROUND(BL1441,4))</f>
        <v>0.43</v>
      </c>
      <c r="BQ1441" s="157">
        <f>IF('1b-NaturalGas'!$AB$91="no","not applicable (based on previous answers)",ROUND(BL1441,4))</f>
        <v>0.43</v>
      </c>
    </row>
    <row r="1442" spans="30:69" x14ac:dyDescent="0.25">
      <c r="AD1442" s="157">
        <f t="shared" si="55"/>
        <v>0.43200000000000033</v>
      </c>
      <c r="AE1442" s="157">
        <f>IF('1a-Electricity'!$AB$77="no","",ROUND(AD1442,4))</f>
        <v>0.432</v>
      </c>
      <c r="AF1442" s="157">
        <f>IF('1a-Electricity'!$AB$78="no","",ROUND(AD1442,4))</f>
        <v>0.432</v>
      </c>
      <c r="AG1442" s="157">
        <f>IF('1a-Electricity'!$AB$79="no","",ROUND(AD1442,4))</f>
        <v>0.432</v>
      </c>
      <c r="BL1442" s="157">
        <f t="shared" si="56"/>
        <v>0.43100000000000033</v>
      </c>
      <c r="BM1442" s="157">
        <f>IF('1b-NaturalGas'!$AB$87="no","",ROUND(BL1442,4))</f>
        <v>0.43099999999999999</v>
      </c>
      <c r="BN1442" s="157">
        <f>IF('1b-NaturalGas'!$AB$88="no","",ROUND(BL1442,4))</f>
        <v>0.43099999999999999</v>
      </c>
      <c r="BO1442" s="157">
        <f>IF('1b-NaturalGas'!$AB$89="no","",ROUND(BL1442,4))</f>
        <v>0.43099999999999999</v>
      </c>
      <c r="BP1442" s="157">
        <f>IF('1b-NaturalGas'!$AB$90="no","not applicable (based on previous answers)",ROUND(BL1442,4))</f>
        <v>0.43099999999999999</v>
      </c>
      <c r="BQ1442" s="157">
        <f>IF('1b-NaturalGas'!$AB$91="no","not applicable (based on previous answers)",ROUND(BL1442,4))</f>
        <v>0.43099999999999999</v>
      </c>
    </row>
    <row r="1443" spans="30:69" x14ac:dyDescent="0.25">
      <c r="AD1443" s="157">
        <f t="shared" si="55"/>
        <v>0.43300000000000033</v>
      </c>
      <c r="AE1443" s="157">
        <f>IF('1a-Electricity'!$AB$77="no","",ROUND(AD1443,4))</f>
        <v>0.433</v>
      </c>
      <c r="AF1443" s="157">
        <f>IF('1a-Electricity'!$AB$78="no","",ROUND(AD1443,4))</f>
        <v>0.433</v>
      </c>
      <c r="AG1443" s="157">
        <f>IF('1a-Electricity'!$AB$79="no","",ROUND(AD1443,4))</f>
        <v>0.433</v>
      </c>
      <c r="BL1443" s="157">
        <f t="shared" si="56"/>
        <v>0.43200000000000033</v>
      </c>
      <c r="BM1443" s="157">
        <f>IF('1b-NaturalGas'!$AB$87="no","",ROUND(BL1443,4))</f>
        <v>0.432</v>
      </c>
      <c r="BN1443" s="157">
        <f>IF('1b-NaturalGas'!$AB$88="no","",ROUND(BL1443,4))</f>
        <v>0.432</v>
      </c>
      <c r="BO1443" s="157">
        <f>IF('1b-NaturalGas'!$AB$89="no","",ROUND(BL1443,4))</f>
        <v>0.432</v>
      </c>
      <c r="BP1443" s="157">
        <f>IF('1b-NaturalGas'!$AB$90="no","not applicable (based on previous answers)",ROUND(BL1443,4))</f>
        <v>0.432</v>
      </c>
      <c r="BQ1443" s="157">
        <f>IF('1b-NaturalGas'!$AB$91="no","not applicable (based on previous answers)",ROUND(BL1443,4))</f>
        <v>0.432</v>
      </c>
    </row>
    <row r="1444" spans="30:69" x14ac:dyDescent="0.25">
      <c r="AD1444" s="157">
        <f t="shared" si="55"/>
        <v>0.43400000000000033</v>
      </c>
      <c r="AE1444" s="157">
        <f>IF('1a-Electricity'!$AB$77="no","",ROUND(AD1444,4))</f>
        <v>0.434</v>
      </c>
      <c r="AF1444" s="157">
        <f>IF('1a-Electricity'!$AB$78="no","",ROUND(AD1444,4))</f>
        <v>0.434</v>
      </c>
      <c r="AG1444" s="157">
        <f>IF('1a-Electricity'!$AB$79="no","",ROUND(AD1444,4))</f>
        <v>0.434</v>
      </c>
      <c r="BL1444" s="157">
        <f t="shared" si="56"/>
        <v>0.43300000000000033</v>
      </c>
      <c r="BM1444" s="157">
        <f>IF('1b-NaturalGas'!$AB$87="no","",ROUND(BL1444,4))</f>
        <v>0.433</v>
      </c>
      <c r="BN1444" s="157">
        <f>IF('1b-NaturalGas'!$AB$88="no","",ROUND(BL1444,4))</f>
        <v>0.433</v>
      </c>
      <c r="BO1444" s="157">
        <f>IF('1b-NaturalGas'!$AB$89="no","",ROUND(BL1444,4))</f>
        <v>0.433</v>
      </c>
      <c r="BP1444" s="157">
        <f>IF('1b-NaturalGas'!$AB$90="no","not applicable (based on previous answers)",ROUND(BL1444,4))</f>
        <v>0.433</v>
      </c>
      <c r="BQ1444" s="157">
        <f>IF('1b-NaturalGas'!$AB$91="no","not applicable (based on previous answers)",ROUND(BL1444,4))</f>
        <v>0.433</v>
      </c>
    </row>
    <row r="1445" spans="30:69" x14ac:dyDescent="0.25">
      <c r="AD1445" s="157">
        <f t="shared" si="55"/>
        <v>0.43500000000000033</v>
      </c>
      <c r="AE1445" s="157">
        <f>IF('1a-Electricity'!$AB$77="no","",ROUND(AD1445,4))</f>
        <v>0.435</v>
      </c>
      <c r="AF1445" s="157">
        <f>IF('1a-Electricity'!$AB$78="no","",ROUND(AD1445,4))</f>
        <v>0.435</v>
      </c>
      <c r="AG1445" s="157">
        <f>IF('1a-Electricity'!$AB$79="no","",ROUND(AD1445,4))</f>
        <v>0.435</v>
      </c>
      <c r="BL1445" s="157">
        <f t="shared" si="56"/>
        <v>0.43400000000000033</v>
      </c>
      <c r="BM1445" s="157">
        <f>IF('1b-NaturalGas'!$AB$87="no","",ROUND(BL1445,4))</f>
        <v>0.434</v>
      </c>
      <c r="BN1445" s="157">
        <f>IF('1b-NaturalGas'!$AB$88="no","",ROUND(BL1445,4))</f>
        <v>0.434</v>
      </c>
      <c r="BO1445" s="157">
        <f>IF('1b-NaturalGas'!$AB$89="no","",ROUND(BL1445,4))</f>
        <v>0.434</v>
      </c>
      <c r="BP1445" s="157">
        <f>IF('1b-NaturalGas'!$AB$90="no","not applicable (based on previous answers)",ROUND(BL1445,4))</f>
        <v>0.434</v>
      </c>
      <c r="BQ1445" s="157">
        <f>IF('1b-NaturalGas'!$AB$91="no","not applicable (based on previous answers)",ROUND(BL1445,4))</f>
        <v>0.434</v>
      </c>
    </row>
    <row r="1446" spans="30:69" x14ac:dyDescent="0.25">
      <c r="AD1446" s="157">
        <f t="shared" si="55"/>
        <v>0.43600000000000033</v>
      </c>
      <c r="AE1446" s="157">
        <f>IF('1a-Electricity'!$AB$77="no","",ROUND(AD1446,4))</f>
        <v>0.436</v>
      </c>
      <c r="AF1446" s="157">
        <f>IF('1a-Electricity'!$AB$78="no","",ROUND(AD1446,4))</f>
        <v>0.436</v>
      </c>
      <c r="AG1446" s="157">
        <f>IF('1a-Electricity'!$AB$79="no","",ROUND(AD1446,4))</f>
        <v>0.436</v>
      </c>
      <c r="BL1446" s="157">
        <f t="shared" si="56"/>
        <v>0.43500000000000033</v>
      </c>
      <c r="BM1446" s="157">
        <f>IF('1b-NaturalGas'!$AB$87="no","",ROUND(BL1446,4))</f>
        <v>0.435</v>
      </c>
      <c r="BN1446" s="157">
        <f>IF('1b-NaturalGas'!$AB$88="no","",ROUND(BL1446,4))</f>
        <v>0.435</v>
      </c>
      <c r="BO1446" s="157">
        <f>IF('1b-NaturalGas'!$AB$89="no","",ROUND(BL1446,4))</f>
        <v>0.435</v>
      </c>
      <c r="BP1446" s="157">
        <f>IF('1b-NaturalGas'!$AB$90="no","not applicable (based on previous answers)",ROUND(BL1446,4))</f>
        <v>0.435</v>
      </c>
      <c r="BQ1446" s="157">
        <f>IF('1b-NaturalGas'!$AB$91="no","not applicable (based on previous answers)",ROUND(BL1446,4))</f>
        <v>0.435</v>
      </c>
    </row>
    <row r="1447" spans="30:69" x14ac:dyDescent="0.25">
      <c r="AD1447" s="157">
        <f t="shared" si="55"/>
        <v>0.43700000000000033</v>
      </c>
      <c r="AE1447" s="157">
        <f>IF('1a-Electricity'!$AB$77="no","",ROUND(AD1447,4))</f>
        <v>0.437</v>
      </c>
      <c r="AF1447" s="157">
        <f>IF('1a-Electricity'!$AB$78="no","",ROUND(AD1447,4))</f>
        <v>0.437</v>
      </c>
      <c r="AG1447" s="157">
        <f>IF('1a-Electricity'!$AB$79="no","",ROUND(AD1447,4))</f>
        <v>0.437</v>
      </c>
      <c r="BL1447" s="157">
        <f t="shared" si="56"/>
        <v>0.43600000000000033</v>
      </c>
      <c r="BM1447" s="157">
        <f>IF('1b-NaturalGas'!$AB$87="no","",ROUND(BL1447,4))</f>
        <v>0.436</v>
      </c>
      <c r="BN1447" s="157">
        <f>IF('1b-NaturalGas'!$AB$88="no","",ROUND(BL1447,4))</f>
        <v>0.436</v>
      </c>
      <c r="BO1447" s="157">
        <f>IF('1b-NaturalGas'!$AB$89="no","",ROUND(BL1447,4))</f>
        <v>0.436</v>
      </c>
      <c r="BP1447" s="157">
        <f>IF('1b-NaturalGas'!$AB$90="no","not applicable (based on previous answers)",ROUND(BL1447,4))</f>
        <v>0.436</v>
      </c>
      <c r="BQ1447" s="157">
        <f>IF('1b-NaturalGas'!$AB$91="no","not applicable (based on previous answers)",ROUND(BL1447,4))</f>
        <v>0.436</v>
      </c>
    </row>
    <row r="1448" spans="30:69" x14ac:dyDescent="0.25">
      <c r="AD1448" s="157">
        <f t="shared" si="55"/>
        <v>0.43800000000000033</v>
      </c>
      <c r="AE1448" s="157">
        <f>IF('1a-Electricity'!$AB$77="no","",ROUND(AD1448,4))</f>
        <v>0.438</v>
      </c>
      <c r="AF1448" s="157">
        <f>IF('1a-Electricity'!$AB$78="no","",ROUND(AD1448,4))</f>
        <v>0.438</v>
      </c>
      <c r="AG1448" s="157">
        <f>IF('1a-Electricity'!$AB$79="no","",ROUND(AD1448,4))</f>
        <v>0.438</v>
      </c>
      <c r="BL1448" s="157">
        <f t="shared" si="56"/>
        <v>0.43700000000000033</v>
      </c>
      <c r="BM1448" s="157">
        <f>IF('1b-NaturalGas'!$AB$87="no","",ROUND(BL1448,4))</f>
        <v>0.437</v>
      </c>
      <c r="BN1448" s="157">
        <f>IF('1b-NaturalGas'!$AB$88="no","",ROUND(BL1448,4))</f>
        <v>0.437</v>
      </c>
      <c r="BO1448" s="157">
        <f>IF('1b-NaturalGas'!$AB$89="no","",ROUND(BL1448,4))</f>
        <v>0.437</v>
      </c>
      <c r="BP1448" s="157">
        <f>IF('1b-NaturalGas'!$AB$90="no","not applicable (based on previous answers)",ROUND(BL1448,4))</f>
        <v>0.437</v>
      </c>
      <c r="BQ1448" s="157">
        <f>IF('1b-NaturalGas'!$AB$91="no","not applicable (based on previous answers)",ROUND(BL1448,4))</f>
        <v>0.437</v>
      </c>
    </row>
    <row r="1449" spans="30:69" x14ac:dyDescent="0.25">
      <c r="AD1449" s="157">
        <f t="shared" si="55"/>
        <v>0.43900000000000033</v>
      </c>
      <c r="AE1449" s="157">
        <f>IF('1a-Electricity'!$AB$77="no","",ROUND(AD1449,4))</f>
        <v>0.439</v>
      </c>
      <c r="AF1449" s="157">
        <f>IF('1a-Electricity'!$AB$78="no","",ROUND(AD1449,4))</f>
        <v>0.439</v>
      </c>
      <c r="AG1449" s="157">
        <f>IF('1a-Electricity'!$AB$79="no","",ROUND(AD1449,4))</f>
        <v>0.439</v>
      </c>
      <c r="BL1449" s="157">
        <f t="shared" si="56"/>
        <v>0.43800000000000033</v>
      </c>
      <c r="BM1449" s="157">
        <f>IF('1b-NaturalGas'!$AB$87="no","",ROUND(BL1449,4))</f>
        <v>0.438</v>
      </c>
      <c r="BN1449" s="157">
        <f>IF('1b-NaturalGas'!$AB$88="no","",ROUND(BL1449,4))</f>
        <v>0.438</v>
      </c>
      <c r="BO1449" s="157">
        <f>IF('1b-NaturalGas'!$AB$89="no","",ROUND(BL1449,4))</f>
        <v>0.438</v>
      </c>
      <c r="BP1449" s="157">
        <f>IF('1b-NaturalGas'!$AB$90="no","not applicable (based on previous answers)",ROUND(BL1449,4))</f>
        <v>0.438</v>
      </c>
      <c r="BQ1449" s="157">
        <f>IF('1b-NaturalGas'!$AB$91="no","not applicable (based on previous answers)",ROUND(BL1449,4))</f>
        <v>0.438</v>
      </c>
    </row>
    <row r="1450" spans="30:69" x14ac:dyDescent="0.25">
      <c r="AD1450" s="157">
        <f t="shared" si="55"/>
        <v>0.44000000000000034</v>
      </c>
      <c r="AE1450" s="157">
        <f>IF('1a-Electricity'!$AB$77="no","",ROUND(AD1450,4))</f>
        <v>0.44</v>
      </c>
      <c r="AF1450" s="157">
        <f>IF('1a-Electricity'!$AB$78="no","",ROUND(AD1450,4))</f>
        <v>0.44</v>
      </c>
      <c r="AG1450" s="157">
        <f>IF('1a-Electricity'!$AB$79="no","",ROUND(AD1450,4))</f>
        <v>0.44</v>
      </c>
      <c r="BL1450" s="157">
        <f t="shared" si="56"/>
        <v>0.43900000000000033</v>
      </c>
      <c r="BM1450" s="157">
        <f>IF('1b-NaturalGas'!$AB$87="no","",ROUND(BL1450,4))</f>
        <v>0.439</v>
      </c>
      <c r="BN1450" s="157">
        <f>IF('1b-NaturalGas'!$AB$88="no","",ROUND(BL1450,4))</f>
        <v>0.439</v>
      </c>
      <c r="BO1450" s="157">
        <f>IF('1b-NaturalGas'!$AB$89="no","",ROUND(BL1450,4))</f>
        <v>0.439</v>
      </c>
      <c r="BP1450" s="157">
        <f>IF('1b-NaturalGas'!$AB$90="no","not applicable (based on previous answers)",ROUND(BL1450,4))</f>
        <v>0.439</v>
      </c>
      <c r="BQ1450" s="157">
        <f>IF('1b-NaturalGas'!$AB$91="no","not applicable (based on previous answers)",ROUND(BL1450,4))</f>
        <v>0.439</v>
      </c>
    </row>
    <row r="1451" spans="30:69" x14ac:dyDescent="0.25">
      <c r="AD1451" s="157">
        <f t="shared" ref="AD1451:AD1514" si="57">AD1450+0.001</f>
        <v>0.44100000000000034</v>
      </c>
      <c r="AE1451" s="157">
        <f>IF('1a-Electricity'!$AB$77="no","",ROUND(AD1451,4))</f>
        <v>0.441</v>
      </c>
      <c r="AF1451" s="157">
        <f>IF('1a-Electricity'!$AB$78="no","",ROUND(AD1451,4))</f>
        <v>0.441</v>
      </c>
      <c r="AG1451" s="157">
        <f>IF('1a-Electricity'!$AB$79="no","",ROUND(AD1451,4))</f>
        <v>0.441</v>
      </c>
      <c r="BL1451" s="157">
        <f t="shared" si="56"/>
        <v>0.44000000000000034</v>
      </c>
      <c r="BM1451" s="157">
        <f>IF('1b-NaturalGas'!$AB$87="no","",ROUND(BL1451,4))</f>
        <v>0.44</v>
      </c>
      <c r="BN1451" s="157">
        <f>IF('1b-NaturalGas'!$AB$88="no","",ROUND(BL1451,4))</f>
        <v>0.44</v>
      </c>
      <c r="BO1451" s="157">
        <f>IF('1b-NaturalGas'!$AB$89="no","",ROUND(BL1451,4))</f>
        <v>0.44</v>
      </c>
      <c r="BP1451" s="157">
        <f>IF('1b-NaturalGas'!$AB$90="no","not applicable (based on previous answers)",ROUND(BL1451,4))</f>
        <v>0.44</v>
      </c>
      <c r="BQ1451" s="157">
        <f>IF('1b-NaturalGas'!$AB$91="no","not applicable (based on previous answers)",ROUND(BL1451,4))</f>
        <v>0.44</v>
      </c>
    </row>
    <row r="1452" spans="30:69" x14ac:dyDescent="0.25">
      <c r="AD1452" s="157">
        <f t="shared" si="57"/>
        <v>0.44200000000000034</v>
      </c>
      <c r="AE1452" s="157">
        <f>IF('1a-Electricity'!$AB$77="no","",ROUND(AD1452,4))</f>
        <v>0.442</v>
      </c>
      <c r="AF1452" s="157">
        <f>IF('1a-Electricity'!$AB$78="no","",ROUND(AD1452,4))</f>
        <v>0.442</v>
      </c>
      <c r="AG1452" s="157">
        <f>IF('1a-Electricity'!$AB$79="no","",ROUND(AD1452,4))</f>
        <v>0.442</v>
      </c>
      <c r="BL1452" s="157">
        <f t="shared" ref="BL1452:BL1515" si="58">BL1451+0.001</f>
        <v>0.44100000000000034</v>
      </c>
      <c r="BM1452" s="157">
        <f>IF('1b-NaturalGas'!$AB$87="no","",ROUND(BL1452,4))</f>
        <v>0.441</v>
      </c>
      <c r="BN1452" s="157">
        <f>IF('1b-NaturalGas'!$AB$88="no","",ROUND(BL1452,4))</f>
        <v>0.441</v>
      </c>
      <c r="BO1452" s="157">
        <f>IF('1b-NaturalGas'!$AB$89="no","",ROUND(BL1452,4))</f>
        <v>0.441</v>
      </c>
      <c r="BP1452" s="157">
        <f>IF('1b-NaturalGas'!$AB$90="no","not applicable (based on previous answers)",ROUND(BL1452,4))</f>
        <v>0.441</v>
      </c>
      <c r="BQ1452" s="157">
        <f>IF('1b-NaturalGas'!$AB$91="no","not applicable (based on previous answers)",ROUND(BL1452,4))</f>
        <v>0.441</v>
      </c>
    </row>
    <row r="1453" spans="30:69" x14ac:dyDescent="0.25">
      <c r="AD1453" s="157">
        <f t="shared" si="57"/>
        <v>0.44300000000000034</v>
      </c>
      <c r="AE1453" s="157">
        <f>IF('1a-Electricity'!$AB$77="no","",ROUND(AD1453,4))</f>
        <v>0.443</v>
      </c>
      <c r="AF1453" s="157">
        <f>IF('1a-Electricity'!$AB$78="no","",ROUND(AD1453,4))</f>
        <v>0.443</v>
      </c>
      <c r="AG1453" s="157">
        <f>IF('1a-Electricity'!$AB$79="no","",ROUND(AD1453,4))</f>
        <v>0.443</v>
      </c>
      <c r="BL1453" s="157">
        <f t="shared" si="58"/>
        <v>0.44200000000000034</v>
      </c>
      <c r="BM1453" s="157">
        <f>IF('1b-NaturalGas'!$AB$87="no","",ROUND(BL1453,4))</f>
        <v>0.442</v>
      </c>
      <c r="BN1453" s="157">
        <f>IF('1b-NaturalGas'!$AB$88="no","",ROUND(BL1453,4))</f>
        <v>0.442</v>
      </c>
      <c r="BO1453" s="157">
        <f>IF('1b-NaturalGas'!$AB$89="no","",ROUND(BL1453,4))</f>
        <v>0.442</v>
      </c>
      <c r="BP1453" s="157">
        <f>IF('1b-NaturalGas'!$AB$90="no","not applicable (based on previous answers)",ROUND(BL1453,4))</f>
        <v>0.442</v>
      </c>
      <c r="BQ1453" s="157">
        <f>IF('1b-NaturalGas'!$AB$91="no","not applicable (based on previous answers)",ROUND(BL1453,4))</f>
        <v>0.442</v>
      </c>
    </row>
    <row r="1454" spans="30:69" x14ac:dyDescent="0.25">
      <c r="AD1454" s="157">
        <f t="shared" si="57"/>
        <v>0.44400000000000034</v>
      </c>
      <c r="AE1454" s="157">
        <f>IF('1a-Electricity'!$AB$77="no","",ROUND(AD1454,4))</f>
        <v>0.44400000000000001</v>
      </c>
      <c r="AF1454" s="157">
        <f>IF('1a-Electricity'!$AB$78="no","",ROUND(AD1454,4))</f>
        <v>0.44400000000000001</v>
      </c>
      <c r="AG1454" s="157">
        <f>IF('1a-Electricity'!$AB$79="no","",ROUND(AD1454,4))</f>
        <v>0.44400000000000001</v>
      </c>
      <c r="BL1454" s="157">
        <f t="shared" si="58"/>
        <v>0.44300000000000034</v>
      </c>
      <c r="BM1454" s="157">
        <f>IF('1b-NaturalGas'!$AB$87="no","",ROUND(BL1454,4))</f>
        <v>0.443</v>
      </c>
      <c r="BN1454" s="157">
        <f>IF('1b-NaturalGas'!$AB$88="no","",ROUND(BL1454,4))</f>
        <v>0.443</v>
      </c>
      <c r="BO1454" s="157">
        <f>IF('1b-NaturalGas'!$AB$89="no","",ROUND(BL1454,4))</f>
        <v>0.443</v>
      </c>
      <c r="BP1454" s="157">
        <f>IF('1b-NaturalGas'!$AB$90="no","not applicable (based on previous answers)",ROUND(BL1454,4))</f>
        <v>0.443</v>
      </c>
      <c r="BQ1454" s="157">
        <f>IF('1b-NaturalGas'!$AB$91="no","not applicable (based on previous answers)",ROUND(BL1454,4))</f>
        <v>0.443</v>
      </c>
    </row>
    <row r="1455" spans="30:69" x14ac:dyDescent="0.25">
      <c r="AD1455" s="157">
        <f t="shared" si="57"/>
        <v>0.44500000000000034</v>
      </c>
      <c r="AE1455" s="157">
        <f>IF('1a-Electricity'!$AB$77="no","",ROUND(AD1455,4))</f>
        <v>0.44500000000000001</v>
      </c>
      <c r="AF1455" s="157">
        <f>IF('1a-Electricity'!$AB$78="no","",ROUND(AD1455,4))</f>
        <v>0.44500000000000001</v>
      </c>
      <c r="AG1455" s="157">
        <f>IF('1a-Electricity'!$AB$79="no","",ROUND(AD1455,4))</f>
        <v>0.44500000000000001</v>
      </c>
      <c r="BL1455" s="157">
        <f t="shared" si="58"/>
        <v>0.44400000000000034</v>
      </c>
      <c r="BM1455" s="157">
        <f>IF('1b-NaturalGas'!$AB$87="no","",ROUND(BL1455,4))</f>
        <v>0.44400000000000001</v>
      </c>
      <c r="BN1455" s="157">
        <f>IF('1b-NaturalGas'!$AB$88="no","",ROUND(BL1455,4))</f>
        <v>0.44400000000000001</v>
      </c>
      <c r="BO1455" s="157">
        <f>IF('1b-NaturalGas'!$AB$89="no","",ROUND(BL1455,4))</f>
        <v>0.44400000000000001</v>
      </c>
      <c r="BP1455" s="157">
        <f>IF('1b-NaturalGas'!$AB$90="no","not applicable (based on previous answers)",ROUND(BL1455,4))</f>
        <v>0.44400000000000001</v>
      </c>
      <c r="BQ1455" s="157">
        <f>IF('1b-NaturalGas'!$AB$91="no","not applicable (based on previous answers)",ROUND(BL1455,4))</f>
        <v>0.44400000000000001</v>
      </c>
    </row>
    <row r="1456" spans="30:69" x14ac:dyDescent="0.25">
      <c r="AD1456" s="157">
        <f t="shared" si="57"/>
        <v>0.44600000000000034</v>
      </c>
      <c r="AE1456" s="157">
        <f>IF('1a-Electricity'!$AB$77="no","",ROUND(AD1456,4))</f>
        <v>0.44600000000000001</v>
      </c>
      <c r="AF1456" s="157">
        <f>IF('1a-Electricity'!$AB$78="no","",ROUND(AD1456,4))</f>
        <v>0.44600000000000001</v>
      </c>
      <c r="AG1456" s="157">
        <f>IF('1a-Electricity'!$AB$79="no","",ROUND(AD1456,4))</f>
        <v>0.44600000000000001</v>
      </c>
      <c r="BL1456" s="157">
        <f t="shared" si="58"/>
        <v>0.44500000000000034</v>
      </c>
      <c r="BM1456" s="157">
        <f>IF('1b-NaturalGas'!$AB$87="no","",ROUND(BL1456,4))</f>
        <v>0.44500000000000001</v>
      </c>
      <c r="BN1456" s="157">
        <f>IF('1b-NaturalGas'!$AB$88="no","",ROUND(BL1456,4))</f>
        <v>0.44500000000000001</v>
      </c>
      <c r="BO1456" s="157">
        <f>IF('1b-NaturalGas'!$AB$89="no","",ROUND(BL1456,4))</f>
        <v>0.44500000000000001</v>
      </c>
      <c r="BP1456" s="157">
        <f>IF('1b-NaturalGas'!$AB$90="no","not applicable (based on previous answers)",ROUND(BL1456,4))</f>
        <v>0.44500000000000001</v>
      </c>
      <c r="BQ1456" s="157">
        <f>IF('1b-NaturalGas'!$AB$91="no","not applicable (based on previous answers)",ROUND(BL1456,4))</f>
        <v>0.44500000000000001</v>
      </c>
    </row>
    <row r="1457" spans="30:69" x14ac:dyDescent="0.25">
      <c r="AD1457" s="157">
        <f t="shared" si="57"/>
        <v>0.44700000000000034</v>
      </c>
      <c r="AE1457" s="157">
        <f>IF('1a-Electricity'!$AB$77="no","",ROUND(AD1457,4))</f>
        <v>0.44700000000000001</v>
      </c>
      <c r="AF1457" s="157">
        <f>IF('1a-Electricity'!$AB$78="no","",ROUND(AD1457,4))</f>
        <v>0.44700000000000001</v>
      </c>
      <c r="AG1457" s="157">
        <f>IF('1a-Electricity'!$AB$79="no","",ROUND(AD1457,4))</f>
        <v>0.44700000000000001</v>
      </c>
      <c r="BL1457" s="157">
        <f t="shared" si="58"/>
        <v>0.44600000000000034</v>
      </c>
      <c r="BM1457" s="157">
        <f>IF('1b-NaturalGas'!$AB$87="no","",ROUND(BL1457,4))</f>
        <v>0.44600000000000001</v>
      </c>
      <c r="BN1457" s="157">
        <f>IF('1b-NaturalGas'!$AB$88="no","",ROUND(BL1457,4))</f>
        <v>0.44600000000000001</v>
      </c>
      <c r="BO1457" s="157">
        <f>IF('1b-NaturalGas'!$AB$89="no","",ROUND(BL1457,4))</f>
        <v>0.44600000000000001</v>
      </c>
      <c r="BP1457" s="157">
        <f>IF('1b-NaturalGas'!$AB$90="no","not applicable (based on previous answers)",ROUND(BL1457,4))</f>
        <v>0.44600000000000001</v>
      </c>
      <c r="BQ1457" s="157">
        <f>IF('1b-NaturalGas'!$AB$91="no","not applicable (based on previous answers)",ROUND(BL1457,4))</f>
        <v>0.44600000000000001</v>
      </c>
    </row>
    <row r="1458" spans="30:69" x14ac:dyDescent="0.25">
      <c r="AD1458" s="157">
        <f t="shared" si="57"/>
        <v>0.44800000000000034</v>
      </c>
      <c r="AE1458" s="157">
        <f>IF('1a-Electricity'!$AB$77="no","",ROUND(AD1458,4))</f>
        <v>0.44800000000000001</v>
      </c>
      <c r="AF1458" s="157">
        <f>IF('1a-Electricity'!$AB$78="no","",ROUND(AD1458,4))</f>
        <v>0.44800000000000001</v>
      </c>
      <c r="AG1458" s="157">
        <f>IF('1a-Electricity'!$AB$79="no","",ROUND(AD1458,4))</f>
        <v>0.44800000000000001</v>
      </c>
      <c r="BL1458" s="157">
        <f t="shared" si="58"/>
        <v>0.44700000000000034</v>
      </c>
      <c r="BM1458" s="157">
        <f>IF('1b-NaturalGas'!$AB$87="no","",ROUND(BL1458,4))</f>
        <v>0.44700000000000001</v>
      </c>
      <c r="BN1458" s="157">
        <f>IF('1b-NaturalGas'!$AB$88="no","",ROUND(BL1458,4))</f>
        <v>0.44700000000000001</v>
      </c>
      <c r="BO1458" s="157">
        <f>IF('1b-NaturalGas'!$AB$89="no","",ROUND(BL1458,4))</f>
        <v>0.44700000000000001</v>
      </c>
      <c r="BP1458" s="157">
        <f>IF('1b-NaturalGas'!$AB$90="no","not applicable (based on previous answers)",ROUND(BL1458,4))</f>
        <v>0.44700000000000001</v>
      </c>
      <c r="BQ1458" s="157">
        <f>IF('1b-NaturalGas'!$AB$91="no","not applicable (based on previous answers)",ROUND(BL1458,4))</f>
        <v>0.44700000000000001</v>
      </c>
    </row>
    <row r="1459" spans="30:69" x14ac:dyDescent="0.25">
      <c r="AD1459" s="157">
        <f t="shared" si="57"/>
        <v>0.44900000000000034</v>
      </c>
      <c r="AE1459" s="157">
        <f>IF('1a-Electricity'!$AB$77="no","",ROUND(AD1459,4))</f>
        <v>0.44900000000000001</v>
      </c>
      <c r="AF1459" s="157">
        <f>IF('1a-Electricity'!$AB$78="no","",ROUND(AD1459,4))</f>
        <v>0.44900000000000001</v>
      </c>
      <c r="AG1459" s="157">
        <f>IF('1a-Electricity'!$AB$79="no","",ROUND(AD1459,4))</f>
        <v>0.44900000000000001</v>
      </c>
      <c r="BL1459" s="157">
        <f t="shared" si="58"/>
        <v>0.44800000000000034</v>
      </c>
      <c r="BM1459" s="157">
        <f>IF('1b-NaturalGas'!$AB$87="no","",ROUND(BL1459,4))</f>
        <v>0.44800000000000001</v>
      </c>
      <c r="BN1459" s="157">
        <f>IF('1b-NaturalGas'!$AB$88="no","",ROUND(BL1459,4))</f>
        <v>0.44800000000000001</v>
      </c>
      <c r="BO1459" s="157">
        <f>IF('1b-NaturalGas'!$AB$89="no","",ROUND(BL1459,4))</f>
        <v>0.44800000000000001</v>
      </c>
      <c r="BP1459" s="157">
        <f>IF('1b-NaturalGas'!$AB$90="no","not applicable (based on previous answers)",ROUND(BL1459,4))</f>
        <v>0.44800000000000001</v>
      </c>
      <c r="BQ1459" s="157">
        <f>IF('1b-NaturalGas'!$AB$91="no","not applicable (based on previous answers)",ROUND(BL1459,4))</f>
        <v>0.44800000000000001</v>
      </c>
    </row>
    <row r="1460" spans="30:69" x14ac:dyDescent="0.25">
      <c r="AD1460" s="157">
        <f t="shared" si="57"/>
        <v>0.45000000000000034</v>
      </c>
      <c r="AE1460" s="157">
        <f>IF('1a-Electricity'!$AB$77="no","",ROUND(AD1460,4))</f>
        <v>0.45</v>
      </c>
      <c r="AF1460" s="157">
        <f>IF('1a-Electricity'!$AB$78="no","",ROUND(AD1460,4))</f>
        <v>0.45</v>
      </c>
      <c r="AG1460" s="157">
        <f>IF('1a-Electricity'!$AB$79="no","",ROUND(AD1460,4))</f>
        <v>0.45</v>
      </c>
      <c r="BL1460" s="157">
        <f t="shared" si="58"/>
        <v>0.44900000000000034</v>
      </c>
      <c r="BM1460" s="157">
        <f>IF('1b-NaturalGas'!$AB$87="no","",ROUND(BL1460,4))</f>
        <v>0.44900000000000001</v>
      </c>
      <c r="BN1460" s="157">
        <f>IF('1b-NaturalGas'!$AB$88="no","",ROUND(BL1460,4))</f>
        <v>0.44900000000000001</v>
      </c>
      <c r="BO1460" s="157">
        <f>IF('1b-NaturalGas'!$AB$89="no","",ROUND(BL1460,4))</f>
        <v>0.44900000000000001</v>
      </c>
      <c r="BP1460" s="157">
        <f>IF('1b-NaturalGas'!$AB$90="no","not applicable (based on previous answers)",ROUND(BL1460,4))</f>
        <v>0.44900000000000001</v>
      </c>
      <c r="BQ1460" s="157">
        <f>IF('1b-NaturalGas'!$AB$91="no","not applicable (based on previous answers)",ROUND(BL1460,4))</f>
        <v>0.44900000000000001</v>
      </c>
    </row>
    <row r="1461" spans="30:69" x14ac:dyDescent="0.25">
      <c r="AD1461" s="157">
        <f t="shared" si="57"/>
        <v>0.45100000000000035</v>
      </c>
      <c r="AE1461" s="157">
        <f>IF('1a-Electricity'!$AB$77="no","",ROUND(AD1461,4))</f>
        <v>0.45100000000000001</v>
      </c>
      <c r="AF1461" s="157">
        <f>IF('1a-Electricity'!$AB$78="no","",ROUND(AD1461,4))</f>
        <v>0.45100000000000001</v>
      </c>
      <c r="AG1461" s="157">
        <f>IF('1a-Electricity'!$AB$79="no","",ROUND(AD1461,4))</f>
        <v>0.45100000000000001</v>
      </c>
      <c r="BL1461" s="157">
        <f t="shared" si="58"/>
        <v>0.45000000000000034</v>
      </c>
      <c r="BM1461" s="157">
        <f>IF('1b-NaturalGas'!$AB$87="no","",ROUND(BL1461,4))</f>
        <v>0.45</v>
      </c>
      <c r="BN1461" s="157">
        <f>IF('1b-NaturalGas'!$AB$88="no","",ROUND(BL1461,4))</f>
        <v>0.45</v>
      </c>
      <c r="BO1461" s="157">
        <f>IF('1b-NaturalGas'!$AB$89="no","",ROUND(BL1461,4))</f>
        <v>0.45</v>
      </c>
      <c r="BP1461" s="157">
        <f>IF('1b-NaturalGas'!$AB$90="no","not applicable (based on previous answers)",ROUND(BL1461,4))</f>
        <v>0.45</v>
      </c>
      <c r="BQ1461" s="157">
        <f>IF('1b-NaturalGas'!$AB$91="no","not applicable (based on previous answers)",ROUND(BL1461,4))</f>
        <v>0.45</v>
      </c>
    </row>
    <row r="1462" spans="30:69" x14ac:dyDescent="0.25">
      <c r="AD1462" s="157">
        <f t="shared" si="57"/>
        <v>0.45200000000000035</v>
      </c>
      <c r="AE1462" s="157">
        <f>IF('1a-Electricity'!$AB$77="no","",ROUND(AD1462,4))</f>
        <v>0.45200000000000001</v>
      </c>
      <c r="AF1462" s="157">
        <f>IF('1a-Electricity'!$AB$78="no","",ROUND(AD1462,4))</f>
        <v>0.45200000000000001</v>
      </c>
      <c r="AG1462" s="157">
        <f>IF('1a-Electricity'!$AB$79="no","",ROUND(AD1462,4))</f>
        <v>0.45200000000000001</v>
      </c>
      <c r="BL1462" s="157">
        <f t="shared" si="58"/>
        <v>0.45100000000000035</v>
      </c>
      <c r="BM1462" s="157">
        <f>IF('1b-NaturalGas'!$AB$87="no","",ROUND(BL1462,4))</f>
        <v>0.45100000000000001</v>
      </c>
      <c r="BN1462" s="157">
        <f>IF('1b-NaturalGas'!$AB$88="no","",ROUND(BL1462,4))</f>
        <v>0.45100000000000001</v>
      </c>
      <c r="BO1462" s="157">
        <f>IF('1b-NaturalGas'!$AB$89="no","",ROUND(BL1462,4))</f>
        <v>0.45100000000000001</v>
      </c>
      <c r="BP1462" s="157">
        <f>IF('1b-NaturalGas'!$AB$90="no","not applicable (based on previous answers)",ROUND(BL1462,4))</f>
        <v>0.45100000000000001</v>
      </c>
      <c r="BQ1462" s="157">
        <f>IF('1b-NaturalGas'!$AB$91="no","not applicable (based on previous answers)",ROUND(BL1462,4))</f>
        <v>0.45100000000000001</v>
      </c>
    </row>
    <row r="1463" spans="30:69" x14ac:dyDescent="0.25">
      <c r="AD1463" s="157">
        <f t="shared" si="57"/>
        <v>0.45300000000000035</v>
      </c>
      <c r="AE1463" s="157">
        <f>IF('1a-Electricity'!$AB$77="no","",ROUND(AD1463,4))</f>
        <v>0.45300000000000001</v>
      </c>
      <c r="AF1463" s="157">
        <f>IF('1a-Electricity'!$AB$78="no","",ROUND(AD1463,4))</f>
        <v>0.45300000000000001</v>
      </c>
      <c r="AG1463" s="157">
        <f>IF('1a-Electricity'!$AB$79="no","",ROUND(AD1463,4))</f>
        <v>0.45300000000000001</v>
      </c>
      <c r="BL1463" s="157">
        <f t="shared" si="58"/>
        <v>0.45200000000000035</v>
      </c>
      <c r="BM1463" s="157">
        <f>IF('1b-NaturalGas'!$AB$87="no","",ROUND(BL1463,4))</f>
        <v>0.45200000000000001</v>
      </c>
      <c r="BN1463" s="157">
        <f>IF('1b-NaturalGas'!$AB$88="no","",ROUND(BL1463,4))</f>
        <v>0.45200000000000001</v>
      </c>
      <c r="BO1463" s="157">
        <f>IF('1b-NaturalGas'!$AB$89="no","",ROUND(BL1463,4))</f>
        <v>0.45200000000000001</v>
      </c>
      <c r="BP1463" s="157">
        <f>IF('1b-NaturalGas'!$AB$90="no","not applicable (based on previous answers)",ROUND(BL1463,4))</f>
        <v>0.45200000000000001</v>
      </c>
      <c r="BQ1463" s="157">
        <f>IF('1b-NaturalGas'!$AB$91="no","not applicable (based on previous answers)",ROUND(BL1463,4))</f>
        <v>0.45200000000000001</v>
      </c>
    </row>
    <row r="1464" spans="30:69" x14ac:dyDescent="0.25">
      <c r="AD1464" s="157">
        <f t="shared" si="57"/>
        <v>0.45400000000000035</v>
      </c>
      <c r="AE1464" s="157">
        <f>IF('1a-Electricity'!$AB$77="no","",ROUND(AD1464,4))</f>
        <v>0.45400000000000001</v>
      </c>
      <c r="AF1464" s="157">
        <f>IF('1a-Electricity'!$AB$78="no","",ROUND(AD1464,4))</f>
        <v>0.45400000000000001</v>
      </c>
      <c r="AG1464" s="157">
        <f>IF('1a-Electricity'!$AB$79="no","",ROUND(AD1464,4))</f>
        <v>0.45400000000000001</v>
      </c>
      <c r="BL1464" s="157">
        <f t="shared" si="58"/>
        <v>0.45300000000000035</v>
      </c>
      <c r="BM1464" s="157">
        <f>IF('1b-NaturalGas'!$AB$87="no","",ROUND(BL1464,4))</f>
        <v>0.45300000000000001</v>
      </c>
      <c r="BN1464" s="157">
        <f>IF('1b-NaturalGas'!$AB$88="no","",ROUND(BL1464,4))</f>
        <v>0.45300000000000001</v>
      </c>
      <c r="BO1464" s="157">
        <f>IF('1b-NaturalGas'!$AB$89="no","",ROUND(BL1464,4))</f>
        <v>0.45300000000000001</v>
      </c>
      <c r="BP1464" s="157">
        <f>IF('1b-NaturalGas'!$AB$90="no","not applicable (based on previous answers)",ROUND(BL1464,4))</f>
        <v>0.45300000000000001</v>
      </c>
      <c r="BQ1464" s="157">
        <f>IF('1b-NaturalGas'!$AB$91="no","not applicable (based on previous answers)",ROUND(BL1464,4))</f>
        <v>0.45300000000000001</v>
      </c>
    </row>
    <row r="1465" spans="30:69" x14ac:dyDescent="0.25">
      <c r="AD1465" s="157">
        <f t="shared" si="57"/>
        <v>0.45500000000000035</v>
      </c>
      <c r="AE1465" s="157">
        <f>IF('1a-Electricity'!$AB$77="no","",ROUND(AD1465,4))</f>
        <v>0.45500000000000002</v>
      </c>
      <c r="AF1465" s="157">
        <f>IF('1a-Electricity'!$AB$78="no","",ROUND(AD1465,4))</f>
        <v>0.45500000000000002</v>
      </c>
      <c r="AG1465" s="157">
        <f>IF('1a-Electricity'!$AB$79="no","",ROUND(AD1465,4))</f>
        <v>0.45500000000000002</v>
      </c>
      <c r="BL1465" s="157">
        <f t="shared" si="58"/>
        <v>0.45400000000000035</v>
      </c>
      <c r="BM1465" s="157">
        <f>IF('1b-NaturalGas'!$AB$87="no","",ROUND(BL1465,4))</f>
        <v>0.45400000000000001</v>
      </c>
      <c r="BN1465" s="157">
        <f>IF('1b-NaturalGas'!$AB$88="no","",ROUND(BL1465,4))</f>
        <v>0.45400000000000001</v>
      </c>
      <c r="BO1465" s="157">
        <f>IF('1b-NaturalGas'!$AB$89="no","",ROUND(BL1465,4))</f>
        <v>0.45400000000000001</v>
      </c>
      <c r="BP1465" s="157">
        <f>IF('1b-NaturalGas'!$AB$90="no","not applicable (based on previous answers)",ROUND(BL1465,4))</f>
        <v>0.45400000000000001</v>
      </c>
      <c r="BQ1465" s="157">
        <f>IF('1b-NaturalGas'!$AB$91="no","not applicable (based on previous answers)",ROUND(BL1465,4))</f>
        <v>0.45400000000000001</v>
      </c>
    </row>
    <row r="1466" spans="30:69" x14ac:dyDescent="0.25">
      <c r="AD1466" s="157">
        <f t="shared" si="57"/>
        <v>0.45600000000000035</v>
      </c>
      <c r="AE1466" s="157">
        <f>IF('1a-Electricity'!$AB$77="no","",ROUND(AD1466,4))</f>
        <v>0.45600000000000002</v>
      </c>
      <c r="AF1466" s="157">
        <f>IF('1a-Electricity'!$AB$78="no","",ROUND(AD1466,4))</f>
        <v>0.45600000000000002</v>
      </c>
      <c r="AG1466" s="157">
        <f>IF('1a-Electricity'!$AB$79="no","",ROUND(AD1466,4))</f>
        <v>0.45600000000000002</v>
      </c>
      <c r="BL1466" s="157">
        <f t="shared" si="58"/>
        <v>0.45500000000000035</v>
      </c>
      <c r="BM1466" s="157">
        <f>IF('1b-NaturalGas'!$AB$87="no","",ROUND(BL1466,4))</f>
        <v>0.45500000000000002</v>
      </c>
      <c r="BN1466" s="157">
        <f>IF('1b-NaturalGas'!$AB$88="no","",ROUND(BL1466,4))</f>
        <v>0.45500000000000002</v>
      </c>
      <c r="BO1466" s="157">
        <f>IF('1b-NaturalGas'!$AB$89="no","",ROUND(BL1466,4))</f>
        <v>0.45500000000000002</v>
      </c>
      <c r="BP1466" s="157">
        <f>IF('1b-NaturalGas'!$AB$90="no","not applicable (based on previous answers)",ROUND(BL1466,4))</f>
        <v>0.45500000000000002</v>
      </c>
      <c r="BQ1466" s="157">
        <f>IF('1b-NaturalGas'!$AB$91="no","not applicable (based on previous answers)",ROUND(BL1466,4))</f>
        <v>0.45500000000000002</v>
      </c>
    </row>
    <row r="1467" spans="30:69" x14ac:dyDescent="0.25">
      <c r="AD1467" s="157">
        <f t="shared" si="57"/>
        <v>0.45700000000000035</v>
      </c>
      <c r="AE1467" s="157">
        <f>IF('1a-Electricity'!$AB$77="no","",ROUND(AD1467,4))</f>
        <v>0.45700000000000002</v>
      </c>
      <c r="AF1467" s="157">
        <f>IF('1a-Electricity'!$AB$78="no","",ROUND(AD1467,4))</f>
        <v>0.45700000000000002</v>
      </c>
      <c r="AG1467" s="157">
        <f>IF('1a-Electricity'!$AB$79="no","",ROUND(AD1467,4))</f>
        <v>0.45700000000000002</v>
      </c>
      <c r="BL1467" s="157">
        <f t="shared" si="58"/>
        <v>0.45600000000000035</v>
      </c>
      <c r="BM1467" s="157">
        <f>IF('1b-NaturalGas'!$AB$87="no","",ROUND(BL1467,4))</f>
        <v>0.45600000000000002</v>
      </c>
      <c r="BN1467" s="157">
        <f>IF('1b-NaturalGas'!$AB$88="no","",ROUND(BL1467,4))</f>
        <v>0.45600000000000002</v>
      </c>
      <c r="BO1467" s="157">
        <f>IF('1b-NaturalGas'!$AB$89="no","",ROUND(BL1467,4))</f>
        <v>0.45600000000000002</v>
      </c>
      <c r="BP1467" s="157">
        <f>IF('1b-NaturalGas'!$AB$90="no","not applicable (based on previous answers)",ROUND(BL1467,4))</f>
        <v>0.45600000000000002</v>
      </c>
      <c r="BQ1467" s="157">
        <f>IF('1b-NaturalGas'!$AB$91="no","not applicable (based on previous answers)",ROUND(BL1467,4))</f>
        <v>0.45600000000000002</v>
      </c>
    </row>
    <row r="1468" spans="30:69" x14ac:dyDescent="0.25">
      <c r="AD1468" s="157">
        <f t="shared" si="57"/>
        <v>0.45800000000000035</v>
      </c>
      <c r="AE1468" s="157">
        <f>IF('1a-Electricity'!$AB$77="no","",ROUND(AD1468,4))</f>
        <v>0.45800000000000002</v>
      </c>
      <c r="AF1468" s="157">
        <f>IF('1a-Electricity'!$AB$78="no","",ROUND(AD1468,4))</f>
        <v>0.45800000000000002</v>
      </c>
      <c r="AG1468" s="157">
        <f>IF('1a-Electricity'!$AB$79="no","",ROUND(AD1468,4))</f>
        <v>0.45800000000000002</v>
      </c>
      <c r="BL1468" s="157">
        <f t="shared" si="58"/>
        <v>0.45700000000000035</v>
      </c>
      <c r="BM1468" s="157">
        <f>IF('1b-NaturalGas'!$AB$87="no","",ROUND(BL1468,4))</f>
        <v>0.45700000000000002</v>
      </c>
      <c r="BN1468" s="157">
        <f>IF('1b-NaturalGas'!$AB$88="no","",ROUND(BL1468,4))</f>
        <v>0.45700000000000002</v>
      </c>
      <c r="BO1468" s="157">
        <f>IF('1b-NaturalGas'!$AB$89="no","",ROUND(BL1468,4))</f>
        <v>0.45700000000000002</v>
      </c>
      <c r="BP1468" s="157">
        <f>IF('1b-NaturalGas'!$AB$90="no","not applicable (based on previous answers)",ROUND(BL1468,4))</f>
        <v>0.45700000000000002</v>
      </c>
      <c r="BQ1468" s="157">
        <f>IF('1b-NaturalGas'!$AB$91="no","not applicable (based on previous answers)",ROUND(BL1468,4))</f>
        <v>0.45700000000000002</v>
      </c>
    </row>
    <row r="1469" spans="30:69" x14ac:dyDescent="0.25">
      <c r="AD1469" s="157">
        <f t="shared" si="57"/>
        <v>0.45900000000000035</v>
      </c>
      <c r="AE1469" s="157">
        <f>IF('1a-Electricity'!$AB$77="no","",ROUND(AD1469,4))</f>
        <v>0.45900000000000002</v>
      </c>
      <c r="AF1469" s="157">
        <f>IF('1a-Electricity'!$AB$78="no","",ROUND(AD1469,4))</f>
        <v>0.45900000000000002</v>
      </c>
      <c r="AG1469" s="157">
        <f>IF('1a-Electricity'!$AB$79="no","",ROUND(AD1469,4))</f>
        <v>0.45900000000000002</v>
      </c>
      <c r="BL1469" s="157">
        <f t="shared" si="58"/>
        <v>0.45800000000000035</v>
      </c>
      <c r="BM1469" s="157">
        <f>IF('1b-NaturalGas'!$AB$87="no","",ROUND(BL1469,4))</f>
        <v>0.45800000000000002</v>
      </c>
      <c r="BN1469" s="157">
        <f>IF('1b-NaturalGas'!$AB$88="no","",ROUND(BL1469,4))</f>
        <v>0.45800000000000002</v>
      </c>
      <c r="BO1469" s="157">
        <f>IF('1b-NaturalGas'!$AB$89="no","",ROUND(BL1469,4))</f>
        <v>0.45800000000000002</v>
      </c>
      <c r="BP1469" s="157">
        <f>IF('1b-NaturalGas'!$AB$90="no","not applicable (based on previous answers)",ROUND(BL1469,4))</f>
        <v>0.45800000000000002</v>
      </c>
      <c r="BQ1469" s="157">
        <f>IF('1b-NaturalGas'!$AB$91="no","not applicable (based on previous answers)",ROUND(BL1469,4))</f>
        <v>0.45800000000000002</v>
      </c>
    </row>
    <row r="1470" spans="30:69" x14ac:dyDescent="0.25">
      <c r="AD1470" s="157">
        <f t="shared" si="57"/>
        <v>0.46000000000000035</v>
      </c>
      <c r="AE1470" s="157">
        <f>IF('1a-Electricity'!$AB$77="no","",ROUND(AD1470,4))</f>
        <v>0.46</v>
      </c>
      <c r="AF1470" s="157">
        <f>IF('1a-Electricity'!$AB$78="no","",ROUND(AD1470,4))</f>
        <v>0.46</v>
      </c>
      <c r="AG1470" s="157">
        <f>IF('1a-Electricity'!$AB$79="no","",ROUND(AD1470,4))</f>
        <v>0.46</v>
      </c>
      <c r="BL1470" s="157">
        <f t="shared" si="58"/>
        <v>0.45900000000000035</v>
      </c>
      <c r="BM1470" s="157">
        <f>IF('1b-NaturalGas'!$AB$87="no","",ROUND(BL1470,4))</f>
        <v>0.45900000000000002</v>
      </c>
      <c r="BN1470" s="157">
        <f>IF('1b-NaturalGas'!$AB$88="no","",ROUND(BL1470,4))</f>
        <v>0.45900000000000002</v>
      </c>
      <c r="BO1470" s="157">
        <f>IF('1b-NaturalGas'!$AB$89="no","",ROUND(BL1470,4))</f>
        <v>0.45900000000000002</v>
      </c>
      <c r="BP1470" s="157">
        <f>IF('1b-NaturalGas'!$AB$90="no","not applicable (based on previous answers)",ROUND(BL1470,4))</f>
        <v>0.45900000000000002</v>
      </c>
      <c r="BQ1470" s="157">
        <f>IF('1b-NaturalGas'!$AB$91="no","not applicable (based on previous answers)",ROUND(BL1470,4))</f>
        <v>0.45900000000000002</v>
      </c>
    </row>
    <row r="1471" spans="30:69" x14ac:dyDescent="0.25">
      <c r="AD1471" s="157">
        <f t="shared" si="57"/>
        <v>0.46100000000000035</v>
      </c>
      <c r="AE1471" s="157">
        <f>IF('1a-Electricity'!$AB$77="no","",ROUND(AD1471,4))</f>
        <v>0.46100000000000002</v>
      </c>
      <c r="AF1471" s="157">
        <f>IF('1a-Electricity'!$AB$78="no","",ROUND(AD1471,4))</f>
        <v>0.46100000000000002</v>
      </c>
      <c r="AG1471" s="157">
        <f>IF('1a-Electricity'!$AB$79="no","",ROUND(AD1471,4))</f>
        <v>0.46100000000000002</v>
      </c>
      <c r="BL1471" s="157">
        <f t="shared" si="58"/>
        <v>0.46000000000000035</v>
      </c>
      <c r="BM1471" s="157">
        <f>IF('1b-NaturalGas'!$AB$87="no","",ROUND(BL1471,4))</f>
        <v>0.46</v>
      </c>
      <c r="BN1471" s="157">
        <f>IF('1b-NaturalGas'!$AB$88="no","",ROUND(BL1471,4))</f>
        <v>0.46</v>
      </c>
      <c r="BO1471" s="157">
        <f>IF('1b-NaturalGas'!$AB$89="no","",ROUND(BL1471,4))</f>
        <v>0.46</v>
      </c>
      <c r="BP1471" s="157">
        <f>IF('1b-NaturalGas'!$AB$90="no","not applicable (based on previous answers)",ROUND(BL1471,4))</f>
        <v>0.46</v>
      </c>
      <c r="BQ1471" s="157">
        <f>IF('1b-NaturalGas'!$AB$91="no","not applicable (based on previous answers)",ROUND(BL1471,4))</f>
        <v>0.46</v>
      </c>
    </row>
    <row r="1472" spans="30:69" x14ac:dyDescent="0.25">
      <c r="AD1472" s="157">
        <f t="shared" si="57"/>
        <v>0.46200000000000035</v>
      </c>
      <c r="AE1472" s="157">
        <f>IF('1a-Electricity'!$AB$77="no","",ROUND(AD1472,4))</f>
        <v>0.46200000000000002</v>
      </c>
      <c r="AF1472" s="157">
        <f>IF('1a-Electricity'!$AB$78="no","",ROUND(AD1472,4))</f>
        <v>0.46200000000000002</v>
      </c>
      <c r="AG1472" s="157">
        <f>IF('1a-Electricity'!$AB$79="no","",ROUND(AD1472,4))</f>
        <v>0.46200000000000002</v>
      </c>
      <c r="BL1472" s="157">
        <f t="shared" si="58"/>
        <v>0.46100000000000035</v>
      </c>
      <c r="BM1472" s="157">
        <f>IF('1b-NaturalGas'!$AB$87="no","",ROUND(BL1472,4))</f>
        <v>0.46100000000000002</v>
      </c>
      <c r="BN1472" s="157">
        <f>IF('1b-NaturalGas'!$AB$88="no","",ROUND(BL1472,4))</f>
        <v>0.46100000000000002</v>
      </c>
      <c r="BO1472" s="157">
        <f>IF('1b-NaturalGas'!$AB$89="no","",ROUND(BL1472,4))</f>
        <v>0.46100000000000002</v>
      </c>
      <c r="BP1472" s="157">
        <f>IF('1b-NaturalGas'!$AB$90="no","not applicable (based on previous answers)",ROUND(BL1472,4))</f>
        <v>0.46100000000000002</v>
      </c>
      <c r="BQ1472" s="157">
        <f>IF('1b-NaturalGas'!$AB$91="no","not applicable (based on previous answers)",ROUND(BL1472,4))</f>
        <v>0.46100000000000002</v>
      </c>
    </row>
    <row r="1473" spans="30:69" x14ac:dyDescent="0.25">
      <c r="AD1473" s="157">
        <f t="shared" si="57"/>
        <v>0.46300000000000036</v>
      </c>
      <c r="AE1473" s="157">
        <f>IF('1a-Electricity'!$AB$77="no","",ROUND(AD1473,4))</f>
        <v>0.46300000000000002</v>
      </c>
      <c r="AF1473" s="157">
        <f>IF('1a-Electricity'!$AB$78="no","",ROUND(AD1473,4))</f>
        <v>0.46300000000000002</v>
      </c>
      <c r="AG1473" s="157">
        <f>IF('1a-Electricity'!$AB$79="no","",ROUND(AD1473,4))</f>
        <v>0.46300000000000002</v>
      </c>
      <c r="BL1473" s="157">
        <f t="shared" si="58"/>
        <v>0.46200000000000035</v>
      </c>
      <c r="BM1473" s="157">
        <f>IF('1b-NaturalGas'!$AB$87="no","",ROUND(BL1473,4))</f>
        <v>0.46200000000000002</v>
      </c>
      <c r="BN1473" s="157">
        <f>IF('1b-NaturalGas'!$AB$88="no","",ROUND(BL1473,4))</f>
        <v>0.46200000000000002</v>
      </c>
      <c r="BO1473" s="157">
        <f>IF('1b-NaturalGas'!$AB$89="no","",ROUND(BL1473,4))</f>
        <v>0.46200000000000002</v>
      </c>
      <c r="BP1473" s="157">
        <f>IF('1b-NaturalGas'!$AB$90="no","not applicable (based on previous answers)",ROUND(BL1473,4))</f>
        <v>0.46200000000000002</v>
      </c>
      <c r="BQ1473" s="157">
        <f>IF('1b-NaturalGas'!$AB$91="no","not applicable (based on previous answers)",ROUND(BL1473,4))</f>
        <v>0.46200000000000002</v>
      </c>
    </row>
    <row r="1474" spans="30:69" x14ac:dyDescent="0.25">
      <c r="AD1474" s="157">
        <f t="shared" si="57"/>
        <v>0.46400000000000036</v>
      </c>
      <c r="AE1474" s="157">
        <f>IF('1a-Electricity'!$AB$77="no","",ROUND(AD1474,4))</f>
        <v>0.46400000000000002</v>
      </c>
      <c r="AF1474" s="157">
        <f>IF('1a-Electricity'!$AB$78="no","",ROUND(AD1474,4))</f>
        <v>0.46400000000000002</v>
      </c>
      <c r="AG1474" s="157">
        <f>IF('1a-Electricity'!$AB$79="no","",ROUND(AD1474,4))</f>
        <v>0.46400000000000002</v>
      </c>
      <c r="BL1474" s="157">
        <f t="shared" si="58"/>
        <v>0.46300000000000036</v>
      </c>
      <c r="BM1474" s="157">
        <f>IF('1b-NaturalGas'!$AB$87="no","",ROUND(BL1474,4))</f>
        <v>0.46300000000000002</v>
      </c>
      <c r="BN1474" s="157">
        <f>IF('1b-NaturalGas'!$AB$88="no","",ROUND(BL1474,4))</f>
        <v>0.46300000000000002</v>
      </c>
      <c r="BO1474" s="157">
        <f>IF('1b-NaturalGas'!$AB$89="no","",ROUND(BL1474,4))</f>
        <v>0.46300000000000002</v>
      </c>
      <c r="BP1474" s="157">
        <f>IF('1b-NaturalGas'!$AB$90="no","not applicable (based on previous answers)",ROUND(BL1474,4))</f>
        <v>0.46300000000000002</v>
      </c>
      <c r="BQ1474" s="157">
        <f>IF('1b-NaturalGas'!$AB$91="no","not applicable (based on previous answers)",ROUND(BL1474,4))</f>
        <v>0.46300000000000002</v>
      </c>
    </row>
    <row r="1475" spans="30:69" x14ac:dyDescent="0.25">
      <c r="AD1475" s="157">
        <f t="shared" si="57"/>
        <v>0.46500000000000036</v>
      </c>
      <c r="AE1475" s="157">
        <f>IF('1a-Electricity'!$AB$77="no","",ROUND(AD1475,4))</f>
        <v>0.46500000000000002</v>
      </c>
      <c r="AF1475" s="157">
        <f>IF('1a-Electricity'!$AB$78="no","",ROUND(AD1475,4))</f>
        <v>0.46500000000000002</v>
      </c>
      <c r="AG1475" s="157">
        <f>IF('1a-Electricity'!$AB$79="no","",ROUND(AD1475,4))</f>
        <v>0.46500000000000002</v>
      </c>
      <c r="BL1475" s="157">
        <f t="shared" si="58"/>
        <v>0.46400000000000036</v>
      </c>
      <c r="BM1475" s="157">
        <f>IF('1b-NaturalGas'!$AB$87="no","",ROUND(BL1475,4))</f>
        <v>0.46400000000000002</v>
      </c>
      <c r="BN1475" s="157">
        <f>IF('1b-NaturalGas'!$AB$88="no","",ROUND(BL1475,4))</f>
        <v>0.46400000000000002</v>
      </c>
      <c r="BO1475" s="157">
        <f>IF('1b-NaturalGas'!$AB$89="no","",ROUND(BL1475,4))</f>
        <v>0.46400000000000002</v>
      </c>
      <c r="BP1475" s="157">
        <f>IF('1b-NaturalGas'!$AB$90="no","not applicable (based on previous answers)",ROUND(BL1475,4))</f>
        <v>0.46400000000000002</v>
      </c>
      <c r="BQ1475" s="157">
        <f>IF('1b-NaturalGas'!$AB$91="no","not applicable (based on previous answers)",ROUND(BL1475,4))</f>
        <v>0.46400000000000002</v>
      </c>
    </row>
    <row r="1476" spans="30:69" x14ac:dyDescent="0.25">
      <c r="AD1476" s="157">
        <f t="shared" si="57"/>
        <v>0.46600000000000036</v>
      </c>
      <c r="AE1476" s="157">
        <f>IF('1a-Electricity'!$AB$77="no","",ROUND(AD1476,4))</f>
        <v>0.46600000000000003</v>
      </c>
      <c r="AF1476" s="157">
        <f>IF('1a-Electricity'!$AB$78="no","",ROUND(AD1476,4))</f>
        <v>0.46600000000000003</v>
      </c>
      <c r="AG1476" s="157">
        <f>IF('1a-Electricity'!$AB$79="no","",ROUND(AD1476,4))</f>
        <v>0.46600000000000003</v>
      </c>
      <c r="BL1476" s="157">
        <f t="shared" si="58"/>
        <v>0.46500000000000036</v>
      </c>
      <c r="BM1476" s="157">
        <f>IF('1b-NaturalGas'!$AB$87="no","",ROUND(BL1476,4))</f>
        <v>0.46500000000000002</v>
      </c>
      <c r="BN1476" s="157">
        <f>IF('1b-NaturalGas'!$AB$88="no","",ROUND(BL1476,4))</f>
        <v>0.46500000000000002</v>
      </c>
      <c r="BO1476" s="157">
        <f>IF('1b-NaturalGas'!$AB$89="no","",ROUND(BL1476,4))</f>
        <v>0.46500000000000002</v>
      </c>
      <c r="BP1476" s="157">
        <f>IF('1b-NaturalGas'!$AB$90="no","not applicable (based on previous answers)",ROUND(BL1476,4))</f>
        <v>0.46500000000000002</v>
      </c>
      <c r="BQ1476" s="157">
        <f>IF('1b-NaturalGas'!$AB$91="no","not applicable (based on previous answers)",ROUND(BL1476,4))</f>
        <v>0.46500000000000002</v>
      </c>
    </row>
    <row r="1477" spans="30:69" x14ac:dyDescent="0.25">
      <c r="AD1477" s="157">
        <f t="shared" si="57"/>
        <v>0.46700000000000036</v>
      </c>
      <c r="AE1477" s="157">
        <f>IF('1a-Electricity'!$AB$77="no","",ROUND(AD1477,4))</f>
        <v>0.46700000000000003</v>
      </c>
      <c r="AF1477" s="157">
        <f>IF('1a-Electricity'!$AB$78="no","",ROUND(AD1477,4))</f>
        <v>0.46700000000000003</v>
      </c>
      <c r="AG1477" s="157">
        <f>IF('1a-Electricity'!$AB$79="no","",ROUND(AD1477,4))</f>
        <v>0.46700000000000003</v>
      </c>
      <c r="BL1477" s="157">
        <f t="shared" si="58"/>
        <v>0.46600000000000036</v>
      </c>
      <c r="BM1477" s="157">
        <f>IF('1b-NaturalGas'!$AB$87="no","",ROUND(BL1477,4))</f>
        <v>0.46600000000000003</v>
      </c>
      <c r="BN1477" s="157">
        <f>IF('1b-NaturalGas'!$AB$88="no","",ROUND(BL1477,4))</f>
        <v>0.46600000000000003</v>
      </c>
      <c r="BO1477" s="157">
        <f>IF('1b-NaturalGas'!$AB$89="no","",ROUND(BL1477,4))</f>
        <v>0.46600000000000003</v>
      </c>
      <c r="BP1477" s="157">
        <f>IF('1b-NaturalGas'!$AB$90="no","not applicable (based on previous answers)",ROUND(BL1477,4))</f>
        <v>0.46600000000000003</v>
      </c>
      <c r="BQ1477" s="157">
        <f>IF('1b-NaturalGas'!$AB$91="no","not applicable (based on previous answers)",ROUND(BL1477,4))</f>
        <v>0.46600000000000003</v>
      </c>
    </row>
    <row r="1478" spans="30:69" x14ac:dyDescent="0.25">
      <c r="AD1478" s="157">
        <f t="shared" si="57"/>
        <v>0.46800000000000036</v>
      </c>
      <c r="AE1478" s="157">
        <f>IF('1a-Electricity'!$AB$77="no","",ROUND(AD1478,4))</f>
        <v>0.46800000000000003</v>
      </c>
      <c r="AF1478" s="157">
        <f>IF('1a-Electricity'!$AB$78="no","",ROUND(AD1478,4))</f>
        <v>0.46800000000000003</v>
      </c>
      <c r="AG1478" s="157">
        <f>IF('1a-Electricity'!$AB$79="no","",ROUND(AD1478,4))</f>
        <v>0.46800000000000003</v>
      </c>
      <c r="BL1478" s="157">
        <f t="shared" si="58"/>
        <v>0.46700000000000036</v>
      </c>
      <c r="BM1478" s="157">
        <f>IF('1b-NaturalGas'!$AB$87="no","",ROUND(BL1478,4))</f>
        <v>0.46700000000000003</v>
      </c>
      <c r="BN1478" s="157">
        <f>IF('1b-NaturalGas'!$AB$88="no","",ROUND(BL1478,4))</f>
        <v>0.46700000000000003</v>
      </c>
      <c r="BO1478" s="157">
        <f>IF('1b-NaturalGas'!$AB$89="no","",ROUND(BL1478,4))</f>
        <v>0.46700000000000003</v>
      </c>
      <c r="BP1478" s="157">
        <f>IF('1b-NaturalGas'!$AB$90="no","not applicable (based on previous answers)",ROUND(BL1478,4))</f>
        <v>0.46700000000000003</v>
      </c>
      <c r="BQ1478" s="157">
        <f>IF('1b-NaturalGas'!$AB$91="no","not applicable (based on previous answers)",ROUND(BL1478,4))</f>
        <v>0.46700000000000003</v>
      </c>
    </row>
    <row r="1479" spans="30:69" x14ac:dyDescent="0.25">
      <c r="AD1479" s="157">
        <f t="shared" si="57"/>
        <v>0.46900000000000036</v>
      </c>
      <c r="AE1479" s="157">
        <f>IF('1a-Electricity'!$AB$77="no","",ROUND(AD1479,4))</f>
        <v>0.46899999999999997</v>
      </c>
      <c r="AF1479" s="157">
        <f>IF('1a-Electricity'!$AB$78="no","",ROUND(AD1479,4))</f>
        <v>0.46899999999999997</v>
      </c>
      <c r="AG1479" s="157">
        <f>IF('1a-Electricity'!$AB$79="no","",ROUND(AD1479,4))</f>
        <v>0.46899999999999997</v>
      </c>
      <c r="BL1479" s="157">
        <f t="shared" si="58"/>
        <v>0.46800000000000036</v>
      </c>
      <c r="BM1479" s="157">
        <f>IF('1b-NaturalGas'!$AB$87="no","",ROUND(BL1479,4))</f>
        <v>0.46800000000000003</v>
      </c>
      <c r="BN1479" s="157">
        <f>IF('1b-NaturalGas'!$AB$88="no","",ROUND(BL1479,4))</f>
        <v>0.46800000000000003</v>
      </c>
      <c r="BO1479" s="157">
        <f>IF('1b-NaturalGas'!$AB$89="no","",ROUND(BL1479,4))</f>
        <v>0.46800000000000003</v>
      </c>
      <c r="BP1479" s="157">
        <f>IF('1b-NaturalGas'!$AB$90="no","not applicable (based on previous answers)",ROUND(BL1479,4))</f>
        <v>0.46800000000000003</v>
      </c>
      <c r="BQ1479" s="157">
        <f>IF('1b-NaturalGas'!$AB$91="no","not applicable (based on previous answers)",ROUND(BL1479,4))</f>
        <v>0.46800000000000003</v>
      </c>
    </row>
    <row r="1480" spans="30:69" x14ac:dyDescent="0.25">
      <c r="AD1480" s="157">
        <f t="shared" si="57"/>
        <v>0.47000000000000036</v>
      </c>
      <c r="AE1480" s="157">
        <f>IF('1a-Electricity'!$AB$77="no","",ROUND(AD1480,4))</f>
        <v>0.47</v>
      </c>
      <c r="AF1480" s="157">
        <f>IF('1a-Electricity'!$AB$78="no","",ROUND(AD1480,4))</f>
        <v>0.47</v>
      </c>
      <c r="AG1480" s="157">
        <f>IF('1a-Electricity'!$AB$79="no","",ROUND(AD1480,4))</f>
        <v>0.47</v>
      </c>
      <c r="BL1480" s="157">
        <f t="shared" si="58"/>
        <v>0.46900000000000036</v>
      </c>
      <c r="BM1480" s="157">
        <f>IF('1b-NaturalGas'!$AB$87="no","",ROUND(BL1480,4))</f>
        <v>0.46899999999999997</v>
      </c>
      <c r="BN1480" s="157">
        <f>IF('1b-NaturalGas'!$AB$88="no","",ROUND(BL1480,4))</f>
        <v>0.46899999999999997</v>
      </c>
      <c r="BO1480" s="157">
        <f>IF('1b-NaturalGas'!$AB$89="no","",ROUND(BL1480,4))</f>
        <v>0.46899999999999997</v>
      </c>
      <c r="BP1480" s="157">
        <f>IF('1b-NaturalGas'!$AB$90="no","not applicable (based on previous answers)",ROUND(BL1480,4))</f>
        <v>0.46899999999999997</v>
      </c>
      <c r="BQ1480" s="157">
        <f>IF('1b-NaturalGas'!$AB$91="no","not applicable (based on previous answers)",ROUND(BL1480,4))</f>
        <v>0.46899999999999997</v>
      </c>
    </row>
    <row r="1481" spans="30:69" x14ac:dyDescent="0.25">
      <c r="AD1481" s="157">
        <f t="shared" si="57"/>
        <v>0.47100000000000036</v>
      </c>
      <c r="AE1481" s="157">
        <f>IF('1a-Electricity'!$AB$77="no","",ROUND(AD1481,4))</f>
        <v>0.47099999999999997</v>
      </c>
      <c r="AF1481" s="157">
        <f>IF('1a-Electricity'!$AB$78="no","",ROUND(AD1481,4))</f>
        <v>0.47099999999999997</v>
      </c>
      <c r="AG1481" s="157">
        <f>IF('1a-Electricity'!$AB$79="no","",ROUND(AD1481,4))</f>
        <v>0.47099999999999997</v>
      </c>
      <c r="BL1481" s="157">
        <f t="shared" si="58"/>
        <v>0.47000000000000036</v>
      </c>
      <c r="BM1481" s="157">
        <f>IF('1b-NaturalGas'!$AB$87="no","",ROUND(BL1481,4))</f>
        <v>0.47</v>
      </c>
      <c r="BN1481" s="157">
        <f>IF('1b-NaturalGas'!$AB$88="no","",ROUND(BL1481,4))</f>
        <v>0.47</v>
      </c>
      <c r="BO1481" s="157">
        <f>IF('1b-NaturalGas'!$AB$89="no","",ROUND(BL1481,4))</f>
        <v>0.47</v>
      </c>
      <c r="BP1481" s="157">
        <f>IF('1b-NaturalGas'!$AB$90="no","not applicable (based on previous answers)",ROUND(BL1481,4))</f>
        <v>0.47</v>
      </c>
      <c r="BQ1481" s="157">
        <f>IF('1b-NaturalGas'!$AB$91="no","not applicable (based on previous answers)",ROUND(BL1481,4))</f>
        <v>0.47</v>
      </c>
    </row>
    <row r="1482" spans="30:69" x14ac:dyDescent="0.25">
      <c r="AD1482" s="157">
        <f t="shared" si="57"/>
        <v>0.47200000000000036</v>
      </c>
      <c r="AE1482" s="157">
        <f>IF('1a-Electricity'!$AB$77="no","",ROUND(AD1482,4))</f>
        <v>0.47199999999999998</v>
      </c>
      <c r="AF1482" s="157">
        <f>IF('1a-Electricity'!$AB$78="no","",ROUND(AD1482,4))</f>
        <v>0.47199999999999998</v>
      </c>
      <c r="AG1482" s="157">
        <f>IF('1a-Electricity'!$AB$79="no","",ROUND(AD1482,4))</f>
        <v>0.47199999999999998</v>
      </c>
      <c r="BL1482" s="157">
        <f t="shared" si="58"/>
        <v>0.47100000000000036</v>
      </c>
      <c r="BM1482" s="157">
        <f>IF('1b-NaturalGas'!$AB$87="no","",ROUND(BL1482,4))</f>
        <v>0.47099999999999997</v>
      </c>
      <c r="BN1482" s="157">
        <f>IF('1b-NaturalGas'!$AB$88="no","",ROUND(BL1482,4))</f>
        <v>0.47099999999999997</v>
      </c>
      <c r="BO1482" s="157">
        <f>IF('1b-NaturalGas'!$AB$89="no","",ROUND(BL1482,4))</f>
        <v>0.47099999999999997</v>
      </c>
      <c r="BP1482" s="157">
        <f>IF('1b-NaturalGas'!$AB$90="no","not applicable (based on previous answers)",ROUND(BL1482,4))</f>
        <v>0.47099999999999997</v>
      </c>
      <c r="BQ1482" s="157">
        <f>IF('1b-NaturalGas'!$AB$91="no","not applicable (based on previous answers)",ROUND(BL1482,4))</f>
        <v>0.47099999999999997</v>
      </c>
    </row>
    <row r="1483" spans="30:69" x14ac:dyDescent="0.25">
      <c r="AD1483" s="157">
        <f t="shared" si="57"/>
        <v>0.47300000000000036</v>
      </c>
      <c r="AE1483" s="157">
        <f>IF('1a-Electricity'!$AB$77="no","",ROUND(AD1483,4))</f>
        <v>0.47299999999999998</v>
      </c>
      <c r="AF1483" s="157">
        <f>IF('1a-Electricity'!$AB$78="no","",ROUND(AD1483,4))</f>
        <v>0.47299999999999998</v>
      </c>
      <c r="AG1483" s="157">
        <f>IF('1a-Electricity'!$AB$79="no","",ROUND(AD1483,4))</f>
        <v>0.47299999999999998</v>
      </c>
      <c r="BL1483" s="157">
        <f t="shared" si="58"/>
        <v>0.47200000000000036</v>
      </c>
      <c r="BM1483" s="157">
        <f>IF('1b-NaturalGas'!$AB$87="no","",ROUND(BL1483,4))</f>
        <v>0.47199999999999998</v>
      </c>
      <c r="BN1483" s="157">
        <f>IF('1b-NaturalGas'!$AB$88="no","",ROUND(BL1483,4))</f>
        <v>0.47199999999999998</v>
      </c>
      <c r="BO1483" s="157">
        <f>IF('1b-NaturalGas'!$AB$89="no","",ROUND(BL1483,4))</f>
        <v>0.47199999999999998</v>
      </c>
      <c r="BP1483" s="157">
        <f>IF('1b-NaturalGas'!$AB$90="no","not applicable (based on previous answers)",ROUND(BL1483,4))</f>
        <v>0.47199999999999998</v>
      </c>
      <c r="BQ1483" s="157">
        <f>IF('1b-NaturalGas'!$AB$91="no","not applicable (based on previous answers)",ROUND(BL1483,4))</f>
        <v>0.47199999999999998</v>
      </c>
    </row>
    <row r="1484" spans="30:69" x14ac:dyDescent="0.25">
      <c r="AD1484" s="157">
        <f t="shared" si="57"/>
        <v>0.47400000000000037</v>
      </c>
      <c r="AE1484" s="157">
        <f>IF('1a-Electricity'!$AB$77="no","",ROUND(AD1484,4))</f>
        <v>0.47399999999999998</v>
      </c>
      <c r="AF1484" s="157">
        <f>IF('1a-Electricity'!$AB$78="no","",ROUND(AD1484,4))</f>
        <v>0.47399999999999998</v>
      </c>
      <c r="AG1484" s="157">
        <f>IF('1a-Electricity'!$AB$79="no","",ROUND(AD1484,4))</f>
        <v>0.47399999999999998</v>
      </c>
      <c r="BL1484" s="157">
        <f t="shared" si="58"/>
        <v>0.47300000000000036</v>
      </c>
      <c r="BM1484" s="157">
        <f>IF('1b-NaturalGas'!$AB$87="no","",ROUND(BL1484,4))</f>
        <v>0.47299999999999998</v>
      </c>
      <c r="BN1484" s="157">
        <f>IF('1b-NaturalGas'!$AB$88="no","",ROUND(BL1484,4))</f>
        <v>0.47299999999999998</v>
      </c>
      <c r="BO1484" s="157">
        <f>IF('1b-NaturalGas'!$AB$89="no","",ROUND(BL1484,4))</f>
        <v>0.47299999999999998</v>
      </c>
      <c r="BP1484" s="157">
        <f>IF('1b-NaturalGas'!$AB$90="no","not applicable (based on previous answers)",ROUND(BL1484,4))</f>
        <v>0.47299999999999998</v>
      </c>
      <c r="BQ1484" s="157">
        <f>IF('1b-NaturalGas'!$AB$91="no","not applicable (based on previous answers)",ROUND(BL1484,4))</f>
        <v>0.47299999999999998</v>
      </c>
    </row>
    <row r="1485" spans="30:69" x14ac:dyDescent="0.25">
      <c r="AD1485" s="157">
        <f t="shared" si="57"/>
        <v>0.47500000000000037</v>
      </c>
      <c r="AE1485" s="157">
        <f>IF('1a-Electricity'!$AB$77="no","",ROUND(AD1485,4))</f>
        <v>0.47499999999999998</v>
      </c>
      <c r="AF1485" s="157">
        <f>IF('1a-Electricity'!$AB$78="no","",ROUND(AD1485,4))</f>
        <v>0.47499999999999998</v>
      </c>
      <c r="AG1485" s="157">
        <f>IF('1a-Electricity'!$AB$79="no","",ROUND(AD1485,4))</f>
        <v>0.47499999999999998</v>
      </c>
      <c r="BL1485" s="157">
        <f t="shared" si="58"/>
        <v>0.47400000000000037</v>
      </c>
      <c r="BM1485" s="157">
        <f>IF('1b-NaturalGas'!$AB$87="no","",ROUND(BL1485,4))</f>
        <v>0.47399999999999998</v>
      </c>
      <c r="BN1485" s="157">
        <f>IF('1b-NaturalGas'!$AB$88="no","",ROUND(BL1485,4))</f>
        <v>0.47399999999999998</v>
      </c>
      <c r="BO1485" s="157">
        <f>IF('1b-NaturalGas'!$AB$89="no","",ROUND(BL1485,4))</f>
        <v>0.47399999999999998</v>
      </c>
      <c r="BP1485" s="157">
        <f>IF('1b-NaturalGas'!$AB$90="no","not applicable (based on previous answers)",ROUND(BL1485,4))</f>
        <v>0.47399999999999998</v>
      </c>
      <c r="BQ1485" s="157">
        <f>IF('1b-NaturalGas'!$AB$91="no","not applicable (based on previous answers)",ROUND(BL1485,4))</f>
        <v>0.47399999999999998</v>
      </c>
    </row>
    <row r="1486" spans="30:69" x14ac:dyDescent="0.25">
      <c r="AD1486" s="157">
        <f t="shared" si="57"/>
        <v>0.47600000000000037</v>
      </c>
      <c r="AE1486" s="157">
        <f>IF('1a-Electricity'!$AB$77="no","",ROUND(AD1486,4))</f>
        <v>0.47599999999999998</v>
      </c>
      <c r="AF1486" s="157">
        <f>IF('1a-Electricity'!$AB$78="no","",ROUND(AD1486,4))</f>
        <v>0.47599999999999998</v>
      </c>
      <c r="AG1486" s="157">
        <f>IF('1a-Electricity'!$AB$79="no","",ROUND(AD1486,4))</f>
        <v>0.47599999999999998</v>
      </c>
      <c r="BL1486" s="157">
        <f t="shared" si="58"/>
        <v>0.47500000000000037</v>
      </c>
      <c r="BM1486" s="157">
        <f>IF('1b-NaturalGas'!$AB$87="no","",ROUND(BL1486,4))</f>
        <v>0.47499999999999998</v>
      </c>
      <c r="BN1486" s="157">
        <f>IF('1b-NaturalGas'!$AB$88="no","",ROUND(BL1486,4))</f>
        <v>0.47499999999999998</v>
      </c>
      <c r="BO1486" s="157">
        <f>IF('1b-NaturalGas'!$AB$89="no","",ROUND(BL1486,4))</f>
        <v>0.47499999999999998</v>
      </c>
      <c r="BP1486" s="157">
        <f>IF('1b-NaturalGas'!$AB$90="no","not applicable (based on previous answers)",ROUND(BL1486,4))</f>
        <v>0.47499999999999998</v>
      </c>
      <c r="BQ1486" s="157">
        <f>IF('1b-NaturalGas'!$AB$91="no","not applicable (based on previous answers)",ROUND(BL1486,4))</f>
        <v>0.47499999999999998</v>
      </c>
    </row>
    <row r="1487" spans="30:69" x14ac:dyDescent="0.25">
      <c r="AD1487" s="157">
        <f t="shared" si="57"/>
        <v>0.47700000000000037</v>
      </c>
      <c r="AE1487" s="157">
        <f>IF('1a-Electricity'!$AB$77="no","",ROUND(AD1487,4))</f>
        <v>0.47699999999999998</v>
      </c>
      <c r="AF1487" s="157">
        <f>IF('1a-Electricity'!$AB$78="no","",ROUND(AD1487,4))</f>
        <v>0.47699999999999998</v>
      </c>
      <c r="AG1487" s="157">
        <f>IF('1a-Electricity'!$AB$79="no","",ROUND(AD1487,4))</f>
        <v>0.47699999999999998</v>
      </c>
      <c r="BL1487" s="157">
        <f t="shared" si="58"/>
        <v>0.47600000000000037</v>
      </c>
      <c r="BM1487" s="157">
        <f>IF('1b-NaturalGas'!$AB$87="no","",ROUND(BL1487,4))</f>
        <v>0.47599999999999998</v>
      </c>
      <c r="BN1487" s="157">
        <f>IF('1b-NaturalGas'!$AB$88="no","",ROUND(BL1487,4))</f>
        <v>0.47599999999999998</v>
      </c>
      <c r="BO1487" s="157">
        <f>IF('1b-NaturalGas'!$AB$89="no","",ROUND(BL1487,4))</f>
        <v>0.47599999999999998</v>
      </c>
      <c r="BP1487" s="157">
        <f>IF('1b-NaturalGas'!$AB$90="no","not applicable (based on previous answers)",ROUND(BL1487,4))</f>
        <v>0.47599999999999998</v>
      </c>
      <c r="BQ1487" s="157">
        <f>IF('1b-NaturalGas'!$AB$91="no","not applicable (based on previous answers)",ROUND(BL1487,4))</f>
        <v>0.47599999999999998</v>
      </c>
    </row>
    <row r="1488" spans="30:69" x14ac:dyDescent="0.25">
      <c r="AD1488" s="157">
        <f t="shared" si="57"/>
        <v>0.47800000000000037</v>
      </c>
      <c r="AE1488" s="157">
        <f>IF('1a-Electricity'!$AB$77="no","",ROUND(AD1488,4))</f>
        <v>0.47799999999999998</v>
      </c>
      <c r="AF1488" s="157">
        <f>IF('1a-Electricity'!$AB$78="no","",ROUND(AD1488,4))</f>
        <v>0.47799999999999998</v>
      </c>
      <c r="AG1488" s="157">
        <f>IF('1a-Electricity'!$AB$79="no","",ROUND(AD1488,4))</f>
        <v>0.47799999999999998</v>
      </c>
      <c r="BL1488" s="157">
        <f t="shared" si="58"/>
        <v>0.47700000000000037</v>
      </c>
      <c r="BM1488" s="157">
        <f>IF('1b-NaturalGas'!$AB$87="no","",ROUND(BL1488,4))</f>
        <v>0.47699999999999998</v>
      </c>
      <c r="BN1488" s="157">
        <f>IF('1b-NaturalGas'!$AB$88="no","",ROUND(BL1488,4))</f>
        <v>0.47699999999999998</v>
      </c>
      <c r="BO1488" s="157">
        <f>IF('1b-NaturalGas'!$AB$89="no","",ROUND(BL1488,4))</f>
        <v>0.47699999999999998</v>
      </c>
      <c r="BP1488" s="157">
        <f>IF('1b-NaturalGas'!$AB$90="no","not applicable (based on previous answers)",ROUND(BL1488,4))</f>
        <v>0.47699999999999998</v>
      </c>
      <c r="BQ1488" s="157">
        <f>IF('1b-NaturalGas'!$AB$91="no","not applicable (based on previous answers)",ROUND(BL1488,4))</f>
        <v>0.47699999999999998</v>
      </c>
    </row>
    <row r="1489" spans="30:69" x14ac:dyDescent="0.25">
      <c r="AD1489" s="157">
        <f t="shared" si="57"/>
        <v>0.47900000000000037</v>
      </c>
      <c r="AE1489" s="157">
        <f>IF('1a-Electricity'!$AB$77="no","",ROUND(AD1489,4))</f>
        <v>0.47899999999999998</v>
      </c>
      <c r="AF1489" s="157">
        <f>IF('1a-Electricity'!$AB$78="no","",ROUND(AD1489,4))</f>
        <v>0.47899999999999998</v>
      </c>
      <c r="AG1489" s="157">
        <f>IF('1a-Electricity'!$AB$79="no","",ROUND(AD1489,4))</f>
        <v>0.47899999999999998</v>
      </c>
      <c r="BL1489" s="157">
        <f t="shared" si="58"/>
        <v>0.47800000000000037</v>
      </c>
      <c r="BM1489" s="157">
        <f>IF('1b-NaturalGas'!$AB$87="no","",ROUND(BL1489,4))</f>
        <v>0.47799999999999998</v>
      </c>
      <c r="BN1489" s="157">
        <f>IF('1b-NaturalGas'!$AB$88="no","",ROUND(BL1489,4))</f>
        <v>0.47799999999999998</v>
      </c>
      <c r="BO1489" s="157">
        <f>IF('1b-NaturalGas'!$AB$89="no","",ROUND(BL1489,4))</f>
        <v>0.47799999999999998</v>
      </c>
      <c r="BP1489" s="157">
        <f>IF('1b-NaturalGas'!$AB$90="no","not applicable (based on previous answers)",ROUND(BL1489,4))</f>
        <v>0.47799999999999998</v>
      </c>
      <c r="BQ1489" s="157">
        <f>IF('1b-NaturalGas'!$AB$91="no","not applicable (based on previous answers)",ROUND(BL1489,4))</f>
        <v>0.47799999999999998</v>
      </c>
    </row>
    <row r="1490" spans="30:69" x14ac:dyDescent="0.25">
      <c r="AD1490" s="157">
        <f t="shared" si="57"/>
        <v>0.48000000000000037</v>
      </c>
      <c r="AE1490" s="157">
        <f>IF('1a-Electricity'!$AB$77="no","",ROUND(AD1490,4))</f>
        <v>0.48</v>
      </c>
      <c r="AF1490" s="157">
        <f>IF('1a-Electricity'!$AB$78="no","",ROUND(AD1490,4))</f>
        <v>0.48</v>
      </c>
      <c r="AG1490" s="157">
        <f>IF('1a-Electricity'!$AB$79="no","",ROUND(AD1490,4))</f>
        <v>0.48</v>
      </c>
      <c r="BL1490" s="157">
        <f t="shared" si="58"/>
        <v>0.47900000000000037</v>
      </c>
      <c r="BM1490" s="157">
        <f>IF('1b-NaturalGas'!$AB$87="no","",ROUND(BL1490,4))</f>
        <v>0.47899999999999998</v>
      </c>
      <c r="BN1490" s="157">
        <f>IF('1b-NaturalGas'!$AB$88="no","",ROUND(BL1490,4))</f>
        <v>0.47899999999999998</v>
      </c>
      <c r="BO1490" s="157">
        <f>IF('1b-NaturalGas'!$AB$89="no","",ROUND(BL1490,4))</f>
        <v>0.47899999999999998</v>
      </c>
      <c r="BP1490" s="157">
        <f>IF('1b-NaturalGas'!$AB$90="no","not applicable (based on previous answers)",ROUND(BL1490,4))</f>
        <v>0.47899999999999998</v>
      </c>
      <c r="BQ1490" s="157">
        <f>IF('1b-NaturalGas'!$AB$91="no","not applicable (based on previous answers)",ROUND(BL1490,4))</f>
        <v>0.47899999999999998</v>
      </c>
    </row>
    <row r="1491" spans="30:69" x14ac:dyDescent="0.25">
      <c r="AD1491" s="157">
        <f t="shared" si="57"/>
        <v>0.48100000000000037</v>
      </c>
      <c r="AE1491" s="157">
        <f>IF('1a-Electricity'!$AB$77="no","",ROUND(AD1491,4))</f>
        <v>0.48099999999999998</v>
      </c>
      <c r="AF1491" s="157">
        <f>IF('1a-Electricity'!$AB$78="no","",ROUND(AD1491,4))</f>
        <v>0.48099999999999998</v>
      </c>
      <c r="AG1491" s="157">
        <f>IF('1a-Electricity'!$AB$79="no","",ROUND(AD1491,4))</f>
        <v>0.48099999999999998</v>
      </c>
      <c r="BL1491" s="157">
        <f t="shared" si="58"/>
        <v>0.48000000000000037</v>
      </c>
      <c r="BM1491" s="157">
        <f>IF('1b-NaturalGas'!$AB$87="no","",ROUND(BL1491,4))</f>
        <v>0.48</v>
      </c>
      <c r="BN1491" s="157">
        <f>IF('1b-NaturalGas'!$AB$88="no","",ROUND(BL1491,4))</f>
        <v>0.48</v>
      </c>
      <c r="BO1491" s="157">
        <f>IF('1b-NaturalGas'!$AB$89="no","",ROUND(BL1491,4))</f>
        <v>0.48</v>
      </c>
      <c r="BP1491" s="157">
        <f>IF('1b-NaturalGas'!$AB$90="no","not applicable (based on previous answers)",ROUND(BL1491,4))</f>
        <v>0.48</v>
      </c>
      <c r="BQ1491" s="157">
        <f>IF('1b-NaturalGas'!$AB$91="no","not applicable (based on previous answers)",ROUND(BL1491,4))</f>
        <v>0.48</v>
      </c>
    </row>
    <row r="1492" spans="30:69" x14ac:dyDescent="0.25">
      <c r="AD1492" s="157">
        <f t="shared" si="57"/>
        <v>0.48200000000000037</v>
      </c>
      <c r="AE1492" s="157">
        <f>IF('1a-Electricity'!$AB$77="no","",ROUND(AD1492,4))</f>
        <v>0.48199999999999998</v>
      </c>
      <c r="AF1492" s="157">
        <f>IF('1a-Electricity'!$AB$78="no","",ROUND(AD1492,4))</f>
        <v>0.48199999999999998</v>
      </c>
      <c r="AG1492" s="157">
        <f>IF('1a-Electricity'!$AB$79="no","",ROUND(AD1492,4))</f>
        <v>0.48199999999999998</v>
      </c>
      <c r="BL1492" s="157">
        <f t="shared" si="58"/>
        <v>0.48100000000000037</v>
      </c>
      <c r="BM1492" s="157">
        <f>IF('1b-NaturalGas'!$AB$87="no","",ROUND(BL1492,4))</f>
        <v>0.48099999999999998</v>
      </c>
      <c r="BN1492" s="157">
        <f>IF('1b-NaturalGas'!$AB$88="no","",ROUND(BL1492,4))</f>
        <v>0.48099999999999998</v>
      </c>
      <c r="BO1492" s="157">
        <f>IF('1b-NaturalGas'!$AB$89="no","",ROUND(BL1492,4))</f>
        <v>0.48099999999999998</v>
      </c>
      <c r="BP1492" s="157">
        <f>IF('1b-NaturalGas'!$AB$90="no","not applicable (based on previous answers)",ROUND(BL1492,4))</f>
        <v>0.48099999999999998</v>
      </c>
      <c r="BQ1492" s="157">
        <f>IF('1b-NaturalGas'!$AB$91="no","not applicable (based on previous answers)",ROUND(BL1492,4))</f>
        <v>0.48099999999999998</v>
      </c>
    </row>
    <row r="1493" spans="30:69" x14ac:dyDescent="0.25">
      <c r="AD1493" s="157">
        <f t="shared" si="57"/>
        <v>0.48300000000000037</v>
      </c>
      <c r="AE1493" s="157">
        <f>IF('1a-Electricity'!$AB$77="no","",ROUND(AD1493,4))</f>
        <v>0.48299999999999998</v>
      </c>
      <c r="AF1493" s="157">
        <f>IF('1a-Electricity'!$AB$78="no","",ROUND(AD1493,4))</f>
        <v>0.48299999999999998</v>
      </c>
      <c r="AG1493" s="157">
        <f>IF('1a-Electricity'!$AB$79="no","",ROUND(AD1493,4))</f>
        <v>0.48299999999999998</v>
      </c>
      <c r="BL1493" s="157">
        <f t="shared" si="58"/>
        <v>0.48200000000000037</v>
      </c>
      <c r="BM1493" s="157">
        <f>IF('1b-NaturalGas'!$AB$87="no","",ROUND(BL1493,4))</f>
        <v>0.48199999999999998</v>
      </c>
      <c r="BN1493" s="157">
        <f>IF('1b-NaturalGas'!$AB$88="no","",ROUND(BL1493,4))</f>
        <v>0.48199999999999998</v>
      </c>
      <c r="BO1493" s="157">
        <f>IF('1b-NaturalGas'!$AB$89="no","",ROUND(BL1493,4))</f>
        <v>0.48199999999999998</v>
      </c>
      <c r="BP1493" s="157">
        <f>IF('1b-NaturalGas'!$AB$90="no","not applicable (based on previous answers)",ROUND(BL1493,4))</f>
        <v>0.48199999999999998</v>
      </c>
      <c r="BQ1493" s="157">
        <f>IF('1b-NaturalGas'!$AB$91="no","not applicable (based on previous answers)",ROUND(BL1493,4))</f>
        <v>0.48199999999999998</v>
      </c>
    </row>
    <row r="1494" spans="30:69" x14ac:dyDescent="0.25">
      <c r="AD1494" s="157">
        <f t="shared" si="57"/>
        <v>0.48400000000000037</v>
      </c>
      <c r="AE1494" s="157">
        <f>IF('1a-Electricity'!$AB$77="no","",ROUND(AD1494,4))</f>
        <v>0.48399999999999999</v>
      </c>
      <c r="AF1494" s="157">
        <f>IF('1a-Electricity'!$AB$78="no","",ROUND(AD1494,4))</f>
        <v>0.48399999999999999</v>
      </c>
      <c r="AG1494" s="157">
        <f>IF('1a-Electricity'!$AB$79="no","",ROUND(AD1494,4))</f>
        <v>0.48399999999999999</v>
      </c>
      <c r="BL1494" s="157">
        <f t="shared" si="58"/>
        <v>0.48300000000000037</v>
      </c>
      <c r="BM1494" s="157">
        <f>IF('1b-NaturalGas'!$AB$87="no","",ROUND(BL1494,4))</f>
        <v>0.48299999999999998</v>
      </c>
      <c r="BN1494" s="157">
        <f>IF('1b-NaturalGas'!$AB$88="no","",ROUND(BL1494,4))</f>
        <v>0.48299999999999998</v>
      </c>
      <c r="BO1494" s="157">
        <f>IF('1b-NaturalGas'!$AB$89="no","",ROUND(BL1494,4))</f>
        <v>0.48299999999999998</v>
      </c>
      <c r="BP1494" s="157">
        <f>IF('1b-NaturalGas'!$AB$90="no","not applicable (based on previous answers)",ROUND(BL1494,4))</f>
        <v>0.48299999999999998</v>
      </c>
      <c r="BQ1494" s="157">
        <f>IF('1b-NaturalGas'!$AB$91="no","not applicable (based on previous answers)",ROUND(BL1494,4))</f>
        <v>0.48299999999999998</v>
      </c>
    </row>
    <row r="1495" spans="30:69" x14ac:dyDescent="0.25">
      <c r="AD1495" s="157">
        <f t="shared" si="57"/>
        <v>0.48500000000000038</v>
      </c>
      <c r="AE1495" s="157">
        <f>IF('1a-Electricity'!$AB$77="no","",ROUND(AD1495,4))</f>
        <v>0.48499999999999999</v>
      </c>
      <c r="AF1495" s="157">
        <f>IF('1a-Electricity'!$AB$78="no","",ROUND(AD1495,4))</f>
        <v>0.48499999999999999</v>
      </c>
      <c r="AG1495" s="157">
        <f>IF('1a-Electricity'!$AB$79="no","",ROUND(AD1495,4))</f>
        <v>0.48499999999999999</v>
      </c>
      <c r="BL1495" s="157">
        <f t="shared" si="58"/>
        <v>0.48400000000000037</v>
      </c>
      <c r="BM1495" s="157">
        <f>IF('1b-NaturalGas'!$AB$87="no","",ROUND(BL1495,4))</f>
        <v>0.48399999999999999</v>
      </c>
      <c r="BN1495" s="157">
        <f>IF('1b-NaturalGas'!$AB$88="no","",ROUND(BL1495,4))</f>
        <v>0.48399999999999999</v>
      </c>
      <c r="BO1495" s="157">
        <f>IF('1b-NaturalGas'!$AB$89="no","",ROUND(BL1495,4))</f>
        <v>0.48399999999999999</v>
      </c>
      <c r="BP1495" s="157">
        <f>IF('1b-NaturalGas'!$AB$90="no","not applicable (based on previous answers)",ROUND(BL1495,4))</f>
        <v>0.48399999999999999</v>
      </c>
      <c r="BQ1495" s="157">
        <f>IF('1b-NaturalGas'!$AB$91="no","not applicable (based on previous answers)",ROUND(BL1495,4))</f>
        <v>0.48399999999999999</v>
      </c>
    </row>
    <row r="1496" spans="30:69" x14ac:dyDescent="0.25">
      <c r="AD1496" s="157">
        <f t="shared" si="57"/>
        <v>0.48600000000000038</v>
      </c>
      <c r="AE1496" s="157">
        <f>IF('1a-Electricity'!$AB$77="no","",ROUND(AD1496,4))</f>
        <v>0.48599999999999999</v>
      </c>
      <c r="AF1496" s="157">
        <f>IF('1a-Electricity'!$AB$78="no","",ROUND(AD1496,4))</f>
        <v>0.48599999999999999</v>
      </c>
      <c r="AG1496" s="157">
        <f>IF('1a-Electricity'!$AB$79="no","",ROUND(AD1496,4))</f>
        <v>0.48599999999999999</v>
      </c>
      <c r="BL1496" s="157">
        <f t="shared" si="58"/>
        <v>0.48500000000000038</v>
      </c>
      <c r="BM1496" s="157">
        <f>IF('1b-NaturalGas'!$AB$87="no","",ROUND(BL1496,4))</f>
        <v>0.48499999999999999</v>
      </c>
      <c r="BN1496" s="157">
        <f>IF('1b-NaturalGas'!$AB$88="no","",ROUND(BL1496,4))</f>
        <v>0.48499999999999999</v>
      </c>
      <c r="BO1496" s="157">
        <f>IF('1b-NaturalGas'!$AB$89="no","",ROUND(BL1496,4))</f>
        <v>0.48499999999999999</v>
      </c>
      <c r="BP1496" s="157">
        <f>IF('1b-NaturalGas'!$AB$90="no","not applicable (based on previous answers)",ROUND(BL1496,4))</f>
        <v>0.48499999999999999</v>
      </c>
      <c r="BQ1496" s="157">
        <f>IF('1b-NaturalGas'!$AB$91="no","not applicable (based on previous answers)",ROUND(BL1496,4))</f>
        <v>0.48499999999999999</v>
      </c>
    </row>
    <row r="1497" spans="30:69" x14ac:dyDescent="0.25">
      <c r="AD1497" s="157">
        <f t="shared" si="57"/>
        <v>0.48700000000000038</v>
      </c>
      <c r="AE1497" s="157">
        <f>IF('1a-Electricity'!$AB$77="no","",ROUND(AD1497,4))</f>
        <v>0.48699999999999999</v>
      </c>
      <c r="AF1497" s="157">
        <f>IF('1a-Electricity'!$AB$78="no","",ROUND(AD1497,4))</f>
        <v>0.48699999999999999</v>
      </c>
      <c r="AG1497" s="157">
        <f>IF('1a-Electricity'!$AB$79="no","",ROUND(AD1497,4))</f>
        <v>0.48699999999999999</v>
      </c>
      <c r="BL1497" s="157">
        <f t="shared" si="58"/>
        <v>0.48600000000000038</v>
      </c>
      <c r="BM1497" s="157">
        <f>IF('1b-NaturalGas'!$AB$87="no","",ROUND(BL1497,4))</f>
        <v>0.48599999999999999</v>
      </c>
      <c r="BN1497" s="157">
        <f>IF('1b-NaturalGas'!$AB$88="no","",ROUND(BL1497,4))</f>
        <v>0.48599999999999999</v>
      </c>
      <c r="BO1497" s="157">
        <f>IF('1b-NaturalGas'!$AB$89="no","",ROUND(BL1497,4))</f>
        <v>0.48599999999999999</v>
      </c>
      <c r="BP1497" s="157">
        <f>IF('1b-NaturalGas'!$AB$90="no","not applicable (based on previous answers)",ROUND(BL1497,4))</f>
        <v>0.48599999999999999</v>
      </c>
      <c r="BQ1497" s="157">
        <f>IF('1b-NaturalGas'!$AB$91="no","not applicable (based on previous answers)",ROUND(BL1497,4))</f>
        <v>0.48599999999999999</v>
      </c>
    </row>
    <row r="1498" spans="30:69" x14ac:dyDescent="0.25">
      <c r="AD1498" s="157">
        <f t="shared" si="57"/>
        <v>0.48800000000000038</v>
      </c>
      <c r="AE1498" s="157">
        <f>IF('1a-Electricity'!$AB$77="no","",ROUND(AD1498,4))</f>
        <v>0.48799999999999999</v>
      </c>
      <c r="AF1498" s="157">
        <f>IF('1a-Electricity'!$AB$78="no","",ROUND(AD1498,4))</f>
        <v>0.48799999999999999</v>
      </c>
      <c r="AG1498" s="157">
        <f>IF('1a-Electricity'!$AB$79="no","",ROUND(AD1498,4))</f>
        <v>0.48799999999999999</v>
      </c>
      <c r="BL1498" s="157">
        <f t="shared" si="58"/>
        <v>0.48700000000000038</v>
      </c>
      <c r="BM1498" s="157">
        <f>IF('1b-NaturalGas'!$AB$87="no","",ROUND(BL1498,4))</f>
        <v>0.48699999999999999</v>
      </c>
      <c r="BN1498" s="157">
        <f>IF('1b-NaturalGas'!$AB$88="no","",ROUND(BL1498,4))</f>
        <v>0.48699999999999999</v>
      </c>
      <c r="BO1498" s="157">
        <f>IF('1b-NaturalGas'!$AB$89="no","",ROUND(BL1498,4))</f>
        <v>0.48699999999999999</v>
      </c>
      <c r="BP1498" s="157">
        <f>IF('1b-NaturalGas'!$AB$90="no","not applicable (based on previous answers)",ROUND(BL1498,4))</f>
        <v>0.48699999999999999</v>
      </c>
      <c r="BQ1498" s="157">
        <f>IF('1b-NaturalGas'!$AB$91="no","not applicable (based on previous answers)",ROUND(BL1498,4))</f>
        <v>0.48699999999999999</v>
      </c>
    </row>
    <row r="1499" spans="30:69" x14ac:dyDescent="0.25">
      <c r="AD1499" s="157">
        <f t="shared" si="57"/>
        <v>0.48900000000000038</v>
      </c>
      <c r="AE1499" s="157">
        <f>IF('1a-Electricity'!$AB$77="no","",ROUND(AD1499,4))</f>
        <v>0.48899999999999999</v>
      </c>
      <c r="AF1499" s="157">
        <f>IF('1a-Electricity'!$AB$78="no","",ROUND(AD1499,4))</f>
        <v>0.48899999999999999</v>
      </c>
      <c r="AG1499" s="157">
        <f>IF('1a-Electricity'!$AB$79="no","",ROUND(AD1499,4))</f>
        <v>0.48899999999999999</v>
      </c>
      <c r="BL1499" s="157">
        <f t="shared" si="58"/>
        <v>0.48800000000000038</v>
      </c>
      <c r="BM1499" s="157">
        <f>IF('1b-NaturalGas'!$AB$87="no","",ROUND(BL1499,4))</f>
        <v>0.48799999999999999</v>
      </c>
      <c r="BN1499" s="157">
        <f>IF('1b-NaturalGas'!$AB$88="no","",ROUND(BL1499,4))</f>
        <v>0.48799999999999999</v>
      </c>
      <c r="BO1499" s="157">
        <f>IF('1b-NaturalGas'!$AB$89="no","",ROUND(BL1499,4))</f>
        <v>0.48799999999999999</v>
      </c>
      <c r="BP1499" s="157">
        <f>IF('1b-NaturalGas'!$AB$90="no","not applicable (based on previous answers)",ROUND(BL1499,4))</f>
        <v>0.48799999999999999</v>
      </c>
      <c r="BQ1499" s="157">
        <f>IF('1b-NaturalGas'!$AB$91="no","not applicable (based on previous answers)",ROUND(BL1499,4))</f>
        <v>0.48799999999999999</v>
      </c>
    </row>
    <row r="1500" spans="30:69" x14ac:dyDescent="0.25">
      <c r="AD1500" s="157">
        <f t="shared" si="57"/>
        <v>0.49000000000000038</v>
      </c>
      <c r="AE1500" s="157">
        <f>IF('1a-Electricity'!$AB$77="no","",ROUND(AD1500,4))</f>
        <v>0.49</v>
      </c>
      <c r="AF1500" s="157">
        <f>IF('1a-Electricity'!$AB$78="no","",ROUND(AD1500,4))</f>
        <v>0.49</v>
      </c>
      <c r="AG1500" s="157">
        <f>IF('1a-Electricity'!$AB$79="no","",ROUND(AD1500,4))</f>
        <v>0.49</v>
      </c>
      <c r="BL1500" s="157">
        <f t="shared" si="58"/>
        <v>0.48900000000000038</v>
      </c>
      <c r="BM1500" s="157">
        <f>IF('1b-NaturalGas'!$AB$87="no","",ROUND(BL1500,4))</f>
        <v>0.48899999999999999</v>
      </c>
      <c r="BN1500" s="157">
        <f>IF('1b-NaturalGas'!$AB$88="no","",ROUND(BL1500,4))</f>
        <v>0.48899999999999999</v>
      </c>
      <c r="BO1500" s="157">
        <f>IF('1b-NaturalGas'!$AB$89="no","",ROUND(BL1500,4))</f>
        <v>0.48899999999999999</v>
      </c>
      <c r="BP1500" s="157">
        <f>IF('1b-NaturalGas'!$AB$90="no","not applicable (based on previous answers)",ROUND(BL1500,4))</f>
        <v>0.48899999999999999</v>
      </c>
      <c r="BQ1500" s="157">
        <f>IF('1b-NaturalGas'!$AB$91="no","not applicable (based on previous answers)",ROUND(BL1500,4))</f>
        <v>0.48899999999999999</v>
      </c>
    </row>
    <row r="1501" spans="30:69" x14ac:dyDescent="0.25">
      <c r="AD1501" s="157">
        <f t="shared" si="57"/>
        <v>0.49100000000000038</v>
      </c>
      <c r="AE1501" s="157">
        <f>IF('1a-Electricity'!$AB$77="no","",ROUND(AD1501,4))</f>
        <v>0.49099999999999999</v>
      </c>
      <c r="AF1501" s="157">
        <f>IF('1a-Electricity'!$AB$78="no","",ROUND(AD1501,4))</f>
        <v>0.49099999999999999</v>
      </c>
      <c r="AG1501" s="157">
        <f>IF('1a-Electricity'!$AB$79="no","",ROUND(AD1501,4))</f>
        <v>0.49099999999999999</v>
      </c>
      <c r="BL1501" s="157">
        <f t="shared" si="58"/>
        <v>0.49000000000000038</v>
      </c>
      <c r="BM1501" s="157">
        <f>IF('1b-NaturalGas'!$AB$87="no","",ROUND(BL1501,4))</f>
        <v>0.49</v>
      </c>
      <c r="BN1501" s="157">
        <f>IF('1b-NaturalGas'!$AB$88="no","",ROUND(BL1501,4))</f>
        <v>0.49</v>
      </c>
      <c r="BO1501" s="157">
        <f>IF('1b-NaturalGas'!$AB$89="no","",ROUND(BL1501,4))</f>
        <v>0.49</v>
      </c>
      <c r="BP1501" s="157">
        <f>IF('1b-NaturalGas'!$AB$90="no","not applicable (based on previous answers)",ROUND(BL1501,4))</f>
        <v>0.49</v>
      </c>
      <c r="BQ1501" s="157">
        <f>IF('1b-NaturalGas'!$AB$91="no","not applicable (based on previous answers)",ROUND(BL1501,4))</f>
        <v>0.49</v>
      </c>
    </row>
    <row r="1502" spans="30:69" x14ac:dyDescent="0.25">
      <c r="AD1502" s="157">
        <f t="shared" si="57"/>
        <v>0.49200000000000038</v>
      </c>
      <c r="AE1502" s="157">
        <f>IF('1a-Electricity'!$AB$77="no","",ROUND(AD1502,4))</f>
        <v>0.49199999999999999</v>
      </c>
      <c r="AF1502" s="157">
        <f>IF('1a-Electricity'!$AB$78="no","",ROUND(AD1502,4))</f>
        <v>0.49199999999999999</v>
      </c>
      <c r="AG1502" s="157">
        <f>IF('1a-Electricity'!$AB$79="no","",ROUND(AD1502,4))</f>
        <v>0.49199999999999999</v>
      </c>
      <c r="BL1502" s="157">
        <f t="shared" si="58"/>
        <v>0.49100000000000038</v>
      </c>
      <c r="BM1502" s="157">
        <f>IF('1b-NaturalGas'!$AB$87="no","",ROUND(BL1502,4))</f>
        <v>0.49099999999999999</v>
      </c>
      <c r="BN1502" s="157">
        <f>IF('1b-NaturalGas'!$AB$88="no","",ROUND(BL1502,4))</f>
        <v>0.49099999999999999</v>
      </c>
      <c r="BO1502" s="157">
        <f>IF('1b-NaturalGas'!$AB$89="no","",ROUND(BL1502,4))</f>
        <v>0.49099999999999999</v>
      </c>
      <c r="BP1502" s="157">
        <f>IF('1b-NaturalGas'!$AB$90="no","not applicable (based on previous answers)",ROUND(BL1502,4))</f>
        <v>0.49099999999999999</v>
      </c>
      <c r="BQ1502" s="157">
        <f>IF('1b-NaturalGas'!$AB$91="no","not applicable (based on previous answers)",ROUND(BL1502,4))</f>
        <v>0.49099999999999999</v>
      </c>
    </row>
    <row r="1503" spans="30:69" x14ac:dyDescent="0.25">
      <c r="AD1503" s="157">
        <f t="shared" si="57"/>
        <v>0.49300000000000038</v>
      </c>
      <c r="AE1503" s="157">
        <f>IF('1a-Electricity'!$AB$77="no","",ROUND(AD1503,4))</f>
        <v>0.49299999999999999</v>
      </c>
      <c r="AF1503" s="157">
        <f>IF('1a-Electricity'!$AB$78="no","",ROUND(AD1503,4))</f>
        <v>0.49299999999999999</v>
      </c>
      <c r="AG1503" s="157">
        <f>IF('1a-Electricity'!$AB$79="no","",ROUND(AD1503,4))</f>
        <v>0.49299999999999999</v>
      </c>
      <c r="BL1503" s="157">
        <f t="shared" si="58"/>
        <v>0.49200000000000038</v>
      </c>
      <c r="BM1503" s="157">
        <f>IF('1b-NaturalGas'!$AB$87="no","",ROUND(BL1503,4))</f>
        <v>0.49199999999999999</v>
      </c>
      <c r="BN1503" s="157">
        <f>IF('1b-NaturalGas'!$AB$88="no","",ROUND(BL1503,4))</f>
        <v>0.49199999999999999</v>
      </c>
      <c r="BO1503" s="157">
        <f>IF('1b-NaturalGas'!$AB$89="no","",ROUND(BL1503,4))</f>
        <v>0.49199999999999999</v>
      </c>
      <c r="BP1503" s="157">
        <f>IF('1b-NaturalGas'!$AB$90="no","not applicable (based on previous answers)",ROUND(BL1503,4))</f>
        <v>0.49199999999999999</v>
      </c>
      <c r="BQ1503" s="157">
        <f>IF('1b-NaturalGas'!$AB$91="no","not applicable (based on previous answers)",ROUND(BL1503,4))</f>
        <v>0.49199999999999999</v>
      </c>
    </row>
    <row r="1504" spans="30:69" x14ac:dyDescent="0.25">
      <c r="AD1504" s="157">
        <f t="shared" si="57"/>
        <v>0.49400000000000038</v>
      </c>
      <c r="AE1504" s="157">
        <f>IF('1a-Electricity'!$AB$77="no","",ROUND(AD1504,4))</f>
        <v>0.49399999999999999</v>
      </c>
      <c r="AF1504" s="157">
        <f>IF('1a-Electricity'!$AB$78="no","",ROUND(AD1504,4))</f>
        <v>0.49399999999999999</v>
      </c>
      <c r="AG1504" s="157">
        <f>IF('1a-Electricity'!$AB$79="no","",ROUND(AD1504,4))</f>
        <v>0.49399999999999999</v>
      </c>
      <c r="BL1504" s="157">
        <f t="shared" si="58"/>
        <v>0.49300000000000038</v>
      </c>
      <c r="BM1504" s="157">
        <f>IF('1b-NaturalGas'!$AB$87="no","",ROUND(BL1504,4))</f>
        <v>0.49299999999999999</v>
      </c>
      <c r="BN1504" s="157">
        <f>IF('1b-NaturalGas'!$AB$88="no","",ROUND(BL1504,4))</f>
        <v>0.49299999999999999</v>
      </c>
      <c r="BO1504" s="157">
        <f>IF('1b-NaturalGas'!$AB$89="no","",ROUND(BL1504,4))</f>
        <v>0.49299999999999999</v>
      </c>
      <c r="BP1504" s="157">
        <f>IF('1b-NaturalGas'!$AB$90="no","not applicable (based on previous answers)",ROUND(BL1504,4))</f>
        <v>0.49299999999999999</v>
      </c>
      <c r="BQ1504" s="157">
        <f>IF('1b-NaturalGas'!$AB$91="no","not applicable (based on previous answers)",ROUND(BL1504,4))</f>
        <v>0.49299999999999999</v>
      </c>
    </row>
    <row r="1505" spans="30:69" x14ac:dyDescent="0.25">
      <c r="AD1505" s="157">
        <f t="shared" si="57"/>
        <v>0.49500000000000038</v>
      </c>
      <c r="AE1505" s="157">
        <f>IF('1a-Electricity'!$AB$77="no","",ROUND(AD1505,4))</f>
        <v>0.495</v>
      </c>
      <c r="AF1505" s="157">
        <f>IF('1a-Electricity'!$AB$78="no","",ROUND(AD1505,4))</f>
        <v>0.495</v>
      </c>
      <c r="AG1505" s="157">
        <f>IF('1a-Electricity'!$AB$79="no","",ROUND(AD1505,4))</f>
        <v>0.495</v>
      </c>
      <c r="BL1505" s="157">
        <f t="shared" si="58"/>
        <v>0.49400000000000038</v>
      </c>
      <c r="BM1505" s="157">
        <f>IF('1b-NaturalGas'!$AB$87="no","",ROUND(BL1505,4))</f>
        <v>0.49399999999999999</v>
      </c>
      <c r="BN1505" s="157">
        <f>IF('1b-NaturalGas'!$AB$88="no","",ROUND(BL1505,4))</f>
        <v>0.49399999999999999</v>
      </c>
      <c r="BO1505" s="157">
        <f>IF('1b-NaturalGas'!$AB$89="no","",ROUND(BL1505,4))</f>
        <v>0.49399999999999999</v>
      </c>
      <c r="BP1505" s="157">
        <f>IF('1b-NaturalGas'!$AB$90="no","not applicable (based on previous answers)",ROUND(BL1505,4))</f>
        <v>0.49399999999999999</v>
      </c>
      <c r="BQ1505" s="157">
        <f>IF('1b-NaturalGas'!$AB$91="no","not applicable (based on previous answers)",ROUND(BL1505,4))</f>
        <v>0.49399999999999999</v>
      </c>
    </row>
    <row r="1506" spans="30:69" x14ac:dyDescent="0.25">
      <c r="AD1506" s="157">
        <f t="shared" si="57"/>
        <v>0.49600000000000039</v>
      </c>
      <c r="AE1506" s="157">
        <f>IF('1a-Electricity'!$AB$77="no","",ROUND(AD1506,4))</f>
        <v>0.496</v>
      </c>
      <c r="AF1506" s="157">
        <f>IF('1a-Electricity'!$AB$78="no","",ROUND(AD1506,4))</f>
        <v>0.496</v>
      </c>
      <c r="AG1506" s="157">
        <f>IF('1a-Electricity'!$AB$79="no","",ROUND(AD1506,4))</f>
        <v>0.496</v>
      </c>
      <c r="BL1506" s="157">
        <f t="shared" si="58"/>
        <v>0.49500000000000038</v>
      </c>
      <c r="BM1506" s="157">
        <f>IF('1b-NaturalGas'!$AB$87="no","",ROUND(BL1506,4))</f>
        <v>0.495</v>
      </c>
      <c r="BN1506" s="157">
        <f>IF('1b-NaturalGas'!$AB$88="no","",ROUND(BL1506,4))</f>
        <v>0.495</v>
      </c>
      <c r="BO1506" s="157">
        <f>IF('1b-NaturalGas'!$AB$89="no","",ROUND(BL1506,4))</f>
        <v>0.495</v>
      </c>
      <c r="BP1506" s="157">
        <f>IF('1b-NaturalGas'!$AB$90="no","not applicable (based on previous answers)",ROUND(BL1506,4))</f>
        <v>0.495</v>
      </c>
      <c r="BQ1506" s="157">
        <f>IF('1b-NaturalGas'!$AB$91="no","not applicable (based on previous answers)",ROUND(BL1506,4))</f>
        <v>0.495</v>
      </c>
    </row>
    <row r="1507" spans="30:69" x14ac:dyDescent="0.25">
      <c r="AD1507" s="157">
        <f t="shared" si="57"/>
        <v>0.49700000000000039</v>
      </c>
      <c r="AE1507" s="157">
        <f>IF('1a-Electricity'!$AB$77="no","",ROUND(AD1507,4))</f>
        <v>0.497</v>
      </c>
      <c r="AF1507" s="157">
        <f>IF('1a-Electricity'!$AB$78="no","",ROUND(AD1507,4))</f>
        <v>0.497</v>
      </c>
      <c r="AG1507" s="157">
        <f>IF('1a-Electricity'!$AB$79="no","",ROUND(AD1507,4))</f>
        <v>0.497</v>
      </c>
      <c r="BL1507" s="157">
        <f t="shared" si="58"/>
        <v>0.49600000000000039</v>
      </c>
      <c r="BM1507" s="157">
        <f>IF('1b-NaturalGas'!$AB$87="no","",ROUND(BL1507,4))</f>
        <v>0.496</v>
      </c>
      <c r="BN1507" s="157">
        <f>IF('1b-NaturalGas'!$AB$88="no","",ROUND(BL1507,4))</f>
        <v>0.496</v>
      </c>
      <c r="BO1507" s="157">
        <f>IF('1b-NaturalGas'!$AB$89="no","",ROUND(BL1507,4))</f>
        <v>0.496</v>
      </c>
      <c r="BP1507" s="157">
        <f>IF('1b-NaturalGas'!$AB$90="no","not applicable (based on previous answers)",ROUND(BL1507,4))</f>
        <v>0.496</v>
      </c>
      <c r="BQ1507" s="157">
        <f>IF('1b-NaturalGas'!$AB$91="no","not applicable (based on previous answers)",ROUND(BL1507,4))</f>
        <v>0.496</v>
      </c>
    </row>
    <row r="1508" spans="30:69" x14ac:dyDescent="0.25">
      <c r="AD1508" s="157">
        <f t="shared" si="57"/>
        <v>0.49800000000000039</v>
      </c>
      <c r="AE1508" s="157">
        <f>IF('1a-Electricity'!$AB$77="no","",ROUND(AD1508,4))</f>
        <v>0.498</v>
      </c>
      <c r="AF1508" s="157">
        <f>IF('1a-Electricity'!$AB$78="no","",ROUND(AD1508,4))</f>
        <v>0.498</v>
      </c>
      <c r="AG1508" s="157">
        <f>IF('1a-Electricity'!$AB$79="no","",ROUND(AD1508,4))</f>
        <v>0.498</v>
      </c>
      <c r="BL1508" s="157">
        <f t="shared" si="58"/>
        <v>0.49700000000000039</v>
      </c>
      <c r="BM1508" s="157">
        <f>IF('1b-NaturalGas'!$AB$87="no","",ROUND(BL1508,4))</f>
        <v>0.497</v>
      </c>
      <c r="BN1508" s="157">
        <f>IF('1b-NaturalGas'!$AB$88="no","",ROUND(BL1508,4))</f>
        <v>0.497</v>
      </c>
      <c r="BO1508" s="157">
        <f>IF('1b-NaturalGas'!$AB$89="no","",ROUND(BL1508,4))</f>
        <v>0.497</v>
      </c>
      <c r="BP1508" s="157">
        <f>IF('1b-NaturalGas'!$AB$90="no","not applicable (based on previous answers)",ROUND(BL1508,4))</f>
        <v>0.497</v>
      </c>
      <c r="BQ1508" s="157">
        <f>IF('1b-NaturalGas'!$AB$91="no","not applicable (based on previous answers)",ROUND(BL1508,4))</f>
        <v>0.497</v>
      </c>
    </row>
    <row r="1509" spans="30:69" x14ac:dyDescent="0.25">
      <c r="AD1509" s="157">
        <f t="shared" si="57"/>
        <v>0.49900000000000039</v>
      </c>
      <c r="AE1509" s="157">
        <f>IF('1a-Electricity'!$AB$77="no","",ROUND(AD1509,4))</f>
        <v>0.499</v>
      </c>
      <c r="AF1509" s="157">
        <f>IF('1a-Electricity'!$AB$78="no","",ROUND(AD1509,4))</f>
        <v>0.499</v>
      </c>
      <c r="AG1509" s="157">
        <f>IF('1a-Electricity'!$AB$79="no","",ROUND(AD1509,4))</f>
        <v>0.499</v>
      </c>
      <c r="BL1509" s="157">
        <f t="shared" si="58"/>
        <v>0.49800000000000039</v>
      </c>
      <c r="BM1509" s="157">
        <f>IF('1b-NaturalGas'!$AB$87="no","",ROUND(BL1509,4))</f>
        <v>0.498</v>
      </c>
      <c r="BN1509" s="157">
        <f>IF('1b-NaturalGas'!$AB$88="no","",ROUND(BL1509,4))</f>
        <v>0.498</v>
      </c>
      <c r="BO1509" s="157">
        <f>IF('1b-NaturalGas'!$AB$89="no","",ROUND(BL1509,4))</f>
        <v>0.498</v>
      </c>
      <c r="BP1509" s="157">
        <f>IF('1b-NaturalGas'!$AB$90="no","not applicable (based on previous answers)",ROUND(BL1509,4))</f>
        <v>0.498</v>
      </c>
      <c r="BQ1509" s="157">
        <f>IF('1b-NaturalGas'!$AB$91="no","not applicable (based on previous answers)",ROUND(BL1509,4))</f>
        <v>0.498</v>
      </c>
    </row>
    <row r="1510" spans="30:69" x14ac:dyDescent="0.25">
      <c r="AD1510" s="157">
        <f t="shared" si="57"/>
        <v>0.50000000000000033</v>
      </c>
      <c r="AE1510" s="157">
        <f>IF('1a-Electricity'!$AB$77="no","",ROUND(AD1510,4))</f>
        <v>0.5</v>
      </c>
      <c r="AF1510" s="157">
        <f>IF('1a-Electricity'!$AB$78="no","",ROUND(AD1510,4))</f>
        <v>0.5</v>
      </c>
      <c r="AG1510" s="157">
        <f>IF('1a-Electricity'!$AB$79="no","",ROUND(AD1510,4))</f>
        <v>0.5</v>
      </c>
      <c r="BL1510" s="157">
        <f t="shared" si="58"/>
        <v>0.49900000000000039</v>
      </c>
      <c r="BM1510" s="157">
        <f>IF('1b-NaturalGas'!$AB$87="no","",ROUND(BL1510,4))</f>
        <v>0.499</v>
      </c>
      <c r="BN1510" s="157">
        <f>IF('1b-NaturalGas'!$AB$88="no","",ROUND(BL1510,4))</f>
        <v>0.499</v>
      </c>
      <c r="BO1510" s="157">
        <f>IF('1b-NaturalGas'!$AB$89="no","",ROUND(BL1510,4))</f>
        <v>0.499</v>
      </c>
      <c r="BP1510" s="157">
        <f>IF('1b-NaturalGas'!$AB$90="no","not applicable (based on previous answers)",ROUND(BL1510,4))</f>
        <v>0.499</v>
      </c>
      <c r="BQ1510" s="157">
        <f>IF('1b-NaturalGas'!$AB$91="no","not applicable (based on previous answers)",ROUND(BL1510,4))</f>
        <v>0.499</v>
      </c>
    </row>
    <row r="1511" spans="30:69" x14ac:dyDescent="0.25">
      <c r="AD1511" s="157">
        <f t="shared" si="57"/>
        <v>0.50100000000000033</v>
      </c>
      <c r="AE1511" s="157">
        <f>IF('1a-Electricity'!$AB$77="no","",ROUND(AD1511,4))</f>
        <v>0.501</v>
      </c>
      <c r="AF1511" s="157">
        <f>IF('1a-Electricity'!$AB$78="no","",ROUND(AD1511,4))</f>
        <v>0.501</v>
      </c>
      <c r="AG1511" s="157">
        <f>IF('1a-Electricity'!$AB$79="no","",ROUND(AD1511,4))</f>
        <v>0.501</v>
      </c>
      <c r="BL1511" s="157">
        <f t="shared" si="58"/>
        <v>0.50000000000000033</v>
      </c>
      <c r="BM1511" s="157">
        <f>IF('1b-NaturalGas'!$AB$87="no","",ROUND(BL1511,4))</f>
        <v>0.5</v>
      </c>
      <c r="BN1511" s="157">
        <f>IF('1b-NaturalGas'!$AB$88="no","",ROUND(BL1511,4))</f>
        <v>0.5</v>
      </c>
      <c r="BO1511" s="157">
        <f>IF('1b-NaturalGas'!$AB$89="no","",ROUND(BL1511,4))</f>
        <v>0.5</v>
      </c>
      <c r="BP1511" s="157">
        <f>IF('1b-NaturalGas'!$AB$90="no","not applicable (based on previous answers)",ROUND(BL1511,4))</f>
        <v>0.5</v>
      </c>
      <c r="BQ1511" s="157">
        <f>IF('1b-NaturalGas'!$AB$91="no","not applicable (based on previous answers)",ROUND(BL1511,4))</f>
        <v>0.5</v>
      </c>
    </row>
    <row r="1512" spans="30:69" x14ac:dyDescent="0.25">
      <c r="AD1512" s="157">
        <f t="shared" si="57"/>
        <v>0.50200000000000033</v>
      </c>
      <c r="AE1512" s="157">
        <f>IF('1a-Electricity'!$AB$77="no","",ROUND(AD1512,4))</f>
        <v>0.502</v>
      </c>
      <c r="AF1512" s="157">
        <f>IF('1a-Electricity'!$AB$78="no","",ROUND(AD1512,4))</f>
        <v>0.502</v>
      </c>
      <c r="AG1512" s="157">
        <f>IF('1a-Electricity'!$AB$79="no","",ROUND(AD1512,4))</f>
        <v>0.502</v>
      </c>
      <c r="BL1512" s="157">
        <f t="shared" si="58"/>
        <v>0.50100000000000033</v>
      </c>
      <c r="BM1512" s="157">
        <f>IF('1b-NaturalGas'!$AB$87="no","",ROUND(BL1512,4))</f>
        <v>0.501</v>
      </c>
      <c r="BN1512" s="157">
        <f>IF('1b-NaturalGas'!$AB$88="no","",ROUND(BL1512,4))</f>
        <v>0.501</v>
      </c>
      <c r="BO1512" s="157">
        <f>IF('1b-NaturalGas'!$AB$89="no","",ROUND(BL1512,4))</f>
        <v>0.501</v>
      </c>
      <c r="BP1512" s="157">
        <f>IF('1b-NaturalGas'!$AB$90="no","not applicable (based on previous answers)",ROUND(BL1512,4))</f>
        <v>0.501</v>
      </c>
      <c r="BQ1512" s="157">
        <f>IF('1b-NaturalGas'!$AB$91="no","not applicable (based on previous answers)",ROUND(BL1512,4))</f>
        <v>0.501</v>
      </c>
    </row>
    <row r="1513" spans="30:69" x14ac:dyDescent="0.25">
      <c r="AD1513" s="157">
        <f t="shared" si="57"/>
        <v>0.50300000000000034</v>
      </c>
      <c r="AE1513" s="157">
        <f>IF('1a-Electricity'!$AB$77="no","",ROUND(AD1513,4))</f>
        <v>0.503</v>
      </c>
      <c r="AF1513" s="157">
        <f>IF('1a-Electricity'!$AB$78="no","",ROUND(AD1513,4))</f>
        <v>0.503</v>
      </c>
      <c r="AG1513" s="157">
        <f>IF('1a-Electricity'!$AB$79="no","",ROUND(AD1513,4))</f>
        <v>0.503</v>
      </c>
      <c r="BL1513" s="157">
        <f t="shared" si="58"/>
        <v>0.50200000000000033</v>
      </c>
      <c r="BM1513" s="157">
        <f>IF('1b-NaturalGas'!$AB$87="no","",ROUND(BL1513,4))</f>
        <v>0.502</v>
      </c>
      <c r="BN1513" s="157">
        <f>IF('1b-NaturalGas'!$AB$88="no","",ROUND(BL1513,4))</f>
        <v>0.502</v>
      </c>
      <c r="BO1513" s="157">
        <f>IF('1b-NaturalGas'!$AB$89="no","",ROUND(BL1513,4))</f>
        <v>0.502</v>
      </c>
      <c r="BP1513" s="157">
        <f>IF('1b-NaturalGas'!$AB$90="no","not applicable (based on previous answers)",ROUND(BL1513,4))</f>
        <v>0.502</v>
      </c>
      <c r="BQ1513" s="157">
        <f>IF('1b-NaturalGas'!$AB$91="no","not applicable (based on previous answers)",ROUND(BL1513,4))</f>
        <v>0.502</v>
      </c>
    </row>
    <row r="1514" spans="30:69" x14ac:dyDescent="0.25">
      <c r="AD1514" s="157">
        <f t="shared" si="57"/>
        <v>0.50400000000000034</v>
      </c>
      <c r="AE1514" s="157">
        <f>IF('1a-Electricity'!$AB$77="no","",ROUND(AD1514,4))</f>
        <v>0.504</v>
      </c>
      <c r="AF1514" s="157">
        <f>IF('1a-Electricity'!$AB$78="no","",ROUND(AD1514,4))</f>
        <v>0.504</v>
      </c>
      <c r="AG1514" s="157">
        <f>IF('1a-Electricity'!$AB$79="no","",ROUND(AD1514,4))</f>
        <v>0.504</v>
      </c>
      <c r="BL1514" s="157">
        <f t="shared" si="58"/>
        <v>0.50300000000000034</v>
      </c>
      <c r="BM1514" s="157">
        <f>IF('1b-NaturalGas'!$AB$87="no","",ROUND(BL1514,4))</f>
        <v>0.503</v>
      </c>
      <c r="BN1514" s="157">
        <f>IF('1b-NaturalGas'!$AB$88="no","",ROUND(BL1514,4))</f>
        <v>0.503</v>
      </c>
      <c r="BO1514" s="157">
        <f>IF('1b-NaturalGas'!$AB$89="no","",ROUND(BL1514,4))</f>
        <v>0.503</v>
      </c>
      <c r="BP1514" s="157">
        <f>IF('1b-NaturalGas'!$AB$90="no","not applicable (based on previous answers)",ROUND(BL1514,4))</f>
        <v>0.503</v>
      </c>
      <c r="BQ1514" s="157">
        <f>IF('1b-NaturalGas'!$AB$91="no","not applicable (based on previous answers)",ROUND(BL1514,4))</f>
        <v>0.503</v>
      </c>
    </row>
    <row r="1515" spans="30:69" x14ac:dyDescent="0.25">
      <c r="AD1515" s="157">
        <f t="shared" ref="AD1515:AD1578" si="59">AD1514+0.001</f>
        <v>0.50500000000000034</v>
      </c>
      <c r="AE1515" s="157">
        <f>IF('1a-Electricity'!$AB$77="no","",ROUND(AD1515,4))</f>
        <v>0.505</v>
      </c>
      <c r="AF1515" s="157">
        <f>IF('1a-Electricity'!$AB$78="no","",ROUND(AD1515,4))</f>
        <v>0.505</v>
      </c>
      <c r="AG1515" s="157">
        <f>IF('1a-Electricity'!$AB$79="no","",ROUND(AD1515,4))</f>
        <v>0.505</v>
      </c>
      <c r="BL1515" s="157">
        <f t="shared" si="58"/>
        <v>0.50400000000000034</v>
      </c>
      <c r="BM1515" s="157">
        <f>IF('1b-NaturalGas'!$AB$87="no","",ROUND(BL1515,4))</f>
        <v>0.504</v>
      </c>
      <c r="BN1515" s="157">
        <f>IF('1b-NaturalGas'!$AB$88="no","",ROUND(BL1515,4))</f>
        <v>0.504</v>
      </c>
      <c r="BO1515" s="157">
        <f>IF('1b-NaturalGas'!$AB$89="no","",ROUND(BL1515,4))</f>
        <v>0.504</v>
      </c>
      <c r="BP1515" s="157">
        <f>IF('1b-NaturalGas'!$AB$90="no","not applicable (based on previous answers)",ROUND(BL1515,4))</f>
        <v>0.504</v>
      </c>
      <c r="BQ1515" s="157">
        <f>IF('1b-NaturalGas'!$AB$91="no","not applicable (based on previous answers)",ROUND(BL1515,4))</f>
        <v>0.504</v>
      </c>
    </row>
    <row r="1516" spans="30:69" x14ac:dyDescent="0.25">
      <c r="AD1516" s="157">
        <f t="shared" si="59"/>
        <v>0.50600000000000034</v>
      </c>
      <c r="AE1516" s="157">
        <f>IF('1a-Electricity'!$AB$77="no","",ROUND(AD1516,4))</f>
        <v>0.50600000000000001</v>
      </c>
      <c r="AF1516" s="157">
        <f>IF('1a-Electricity'!$AB$78="no","",ROUND(AD1516,4))</f>
        <v>0.50600000000000001</v>
      </c>
      <c r="AG1516" s="157">
        <f>IF('1a-Electricity'!$AB$79="no","",ROUND(AD1516,4))</f>
        <v>0.50600000000000001</v>
      </c>
      <c r="BL1516" s="157">
        <f t="shared" ref="BL1516:BL1579" si="60">BL1515+0.001</f>
        <v>0.50500000000000034</v>
      </c>
      <c r="BM1516" s="157">
        <f>IF('1b-NaturalGas'!$AB$87="no","",ROUND(BL1516,4))</f>
        <v>0.505</v>
      </c>
      <c r="BN1516" s="157">
        <f>IF('1b-NaturalGas'!$AB$88="no","",ROUND(BL1516,4))</f>
        <v>0.505</v>
      </c>
      <c r="BO1516" s="157">
        <f>IF('1b-NaturalGas'!$AB$89="no","",ROUND(BL1516,4))</f>
        <v>0.505</v>
      </c>
      <c r="BP1516" s="157">
        <f>IF('1b-NaturalGas'!$AB$90="no","not applicable (based on previous answers)",ROUND(BL1516,4))</f>
        <v>0.505</v>
      </c>
      <c r="BQ1516" s="157">
        <f>IF('1b-NaturalGas'!$AB$91="no","not applicable (based on previous answers)",ROUND(BL1516,4))</f>
        <v>0.505</v>
      </c>
    </row>
    <row r="1517" spans="30:69" x14ac:dyDescent="0.25">
      <c r="AD1517" s="157">
        <f t="shared" si="59"/>
        <v>0.50700000000000034</v>
      </c>
      <c r="AE1517" s="157">
        <f>IF('1a-Electricity'!$AB$77="no","",ROUND(AD1517,4))</f>
        <v>0.50700000000000001</v>
      </c>
      <c r="AF1517" s="157">
        <f>IF('1a-Electricity'!$AB$78="no","",ROUND(AD1517,4))</f>
        <v>0.50700000000000001</v>
      </c>
      <c r="AG1517" s="157">
        <f>IF('1a-Electricity'!$AB$79="no","",ROUND(AD1517,4))</f>
        <v>0.50700000000000001</v>
      </c>
      <c r="BL1517" s="157">
        <f t="shared" si="60"/>
        <v>0.50600000000000034</v>
      </c>
      <c r="BM1517" s="157">
        <f>IF('1b-NaturalGas'!$AB$87="no","",ROUND(BL1517,4))</f>
        <v>0.50600000000000001</v>
      </c>
      <c r="BN1517" s="157">
        <f>IF('1b-NaturalGas'!$AB$88="no","",ROUND(BL1517,4))</f>
        <v>0.50600000000000001</v>
      </c>
      <c r="BO1517" s="157">
        <f>IF('1b-NaturalGas'!$AB$89="no","",ROUND(BL1517,4))</f>
        <v>0.50600000000000001</v>
      </c>
      <c r="BP1517" s="157">
        <f>IF('1b-NaturalGas'!$AB$90="no","not applicable (based on previous answers)",ROUND(BL1517,4))</f>
        <v>0.50600000000000001</v>
      </c>
      <c r="BQ1517" s="157">
        <f>IF('1b-NaturalGas'!$AB$91="no","not applicable (based on previous answers)",ROUND(BL1517,4))</f>
        <v>0.50600000000000001</v>
      </c>
    </row>
    <row r="1518" spans="30:69" x14ac:dyDescent="0.25">
      <c r="AD1518" s="157">
        <f t="shared" si="59"/>
        <v>0.50800000000000034</v>
      </c>
      <c r="AE1518" s="157">
        <f>IF('1a-Electricity'!$AB$77="no","",ROUND(AD1518,4))</f>
        <v>0.50800000000000001</v>
      </c>
      <c r="AF1518" s="157">
        <f>IF('1a-Electricity'!$AB$78="no","",ROUND(AD1518,4))</f>
        <v>0.50800000000000001</v>
      </c>
      <c r="AG1518" s="157">
        <f>IF('1a-Electricity'!$AB$79="no","",ROUND(AD1518,4))</f>
        <v>0.50800000000000001</v>
      </c>
      <c r="BL1518" s="157">
        <f t="shared" si="60"/>
        <v>0.50700000000000034</v>
      </c>
      <c r="BM1518" s="157">
        <f>IF('1b-NaturalGas'!$AB$87="no","",ROUND(BL1518,4))</f>
        <v>0.50700000000000001</v>
      </c>
      <c r="BN1518" s="157">
        <f>IF('1b-NaturalGas'!$AB$88="no","",ROUND(BL1518,4))</f>
        <v>0.50700000000000001</v>
      </c>
      <c r="BO1518" s="157">
        <f>IF('1b-NaturalGas'!$AB$89="no","",ROUND(BL1518,4))</f>
        <v>0.50700000000000001</v>
      </c>
      <c r="BP1518" s="157">
        <f>IF('1b-NaturalGas'!$AB$90="no","not applicable (based on previous answers)",ROUND(BL1518,4))</f>
        <v>0.50700000000000001</v>
      </c>
      <c r="BQ1518" s="157">
        <f>IF('1b-NaturalGas'!$AB$91="no","not applicable (based on previous answers)",ROUND(BL1518,4))</f>
        <v>0.50700000000000001</v>
      </c>
    </row>
    <row r="1519" spans="30:69" x14ac:dyDescent="0.25">
      <c r="AD1519" s="157">
        <f t="shared" si="59"/>
        <v>0.50900000000000034</v>
      </c>
      <c r="AE1519" s="157">
        <f>IF('1a-Electricity'!$AB$77="no","",ROUND(AD1519,4))</f>
        <v>0.50900000000000001</v>
      </c>
      <c r="AF1519" s="157">
        <f>IF('1a-Electricity'!$AB$78="no","",ROUND(AD1519,4))</f>
        <v>0.50900000000000001</v>
      </c>
      <c r="AG1519" s="157">
        <f>IF('1a-Electricity'!$AB$79="no","",ROUND(AD1519,4))</f>
        <v>0.50900000000000001</v>
      </c>
      <c r="BL1519" s="157">
        <f t="shared" si="60"/>
        <v>0.50800000000000034</v>
      </c>
      <c r="BM1519" s="157">
        <f>IF('1b-NaturalGas'!$AB$87="no","",ROUND(BL1519,4))</f>
        <v>0.50800000000000001</v>
      </c>
      <c r="BN1519" s="157">
        <f>IF('1b-NaturalGas'!$AB$88="no","",ROUND(BL1519,4))</f>
        <v>0.50800000000000001</v>
      </c>
      <c r="BO1519" s="157">
        <f>IF('1b-NaturalGas'!$AB$89="no","",ROUND(BL1519,4))</f>
        <v>0.50800000000000001</v>
      </c>
      <c r="BP1519" s="157">
        <f>IF('1b-NaturalGas'!$AB$90="no","not applicable (based on previous answers)",ROUND(BL1519,4))</f>
        <v>0.50800000000000001</v>
      </c>
      <c r="BQ1519" s="157">
        <f>IF('1b-NaturalGas'!$AB$91="no","not applicable (based on previous answers)",ROUND(BL1519,4))</f>
        <v>0.50800000000000001</v>
      </c>
    </row>
    <row r="1520" spans="30:69" x14ac:dyDescent="0.25">
      <c r="AD1520" s="157">
        <f t="shared" si="59"/>
        <v>0.51000000000000034</v>
      </c>
      <c r="AE1520" s="157">
        <f>IF('1a-Electricity'!$AB$77="no","",ROUND(AD1520,4))</f>
        <v>0.51</v>
      </c>
      <c r="AF1520" s="157">
        <f>IF('1a-Electricity'!$AB$78="no","",ROUND(AD1520,4))</f>
        <v>0.51</v>
      </c>
      <c r="AG1520" s="157">
        <f>IF('1a-Electricity'!$AB$79="no","",ROUND(AD1520,4))</f>
        <v>0.51</v>
      </c>
      <c r="BL1520" s="157">
        <f t="shared" si="60"/>
        <v>0.50900000000000034</v>
      </c>
      <c r="BM1520" s="157">
        <f>IF('1b-NaturalGas'!$AB$87="no","",ROUND(BL1520,4))</f>
        <v>0.50900000000000001</v>
      </c>
      <c r="BN1520" s="157">
        <f>IF('1b-NaturalGas'!$AB$88="no","",ROUND(BL1520,4))</f>
        <v>0.50900000000000001</v>
      </c>
      <c r="BO1520" s="157">
        <f>IF('1b-NaturalGas'!$AB$89="no","",ROUND(BL1520,4))</f>
        <v>0.50900000000000001</v>
      </c>
      <c r="BP1520" s="157">
        <f>IF('1b-NaturalGas'!$AB$90="no","not applicable (based on previous answers)",ROUND(BL1520,4))</f>
        <v>0.50900000000000001</v>
      </c>
      <c r="BQ1520" s="157">
        <f>IF('1b-NaturalGas'!$AB$91="no","not applicable (based on previous answers)",ROUND(BL1520,4))</f>
        <v>0.50900000000000001</v>
      </c>
    </row>
    <row r="1521" spans="30:69" x14ac:dyDescent="0.25">
      <c r="AD1521" s="157">
        <f t="shared" si="59"/>
        <v>0.51100000000000034</v>
      </c>
      <c r="AE1521" s="157">
        <f>IF('1a-Electricity'!$AB$77="no","",ROUND(AD1521,4))</f>
        <v>0.51100000000000001</v>
      </c>
      <c r="AF1521" s="157">
        <f>IF('1a-Electricity'!$AB$78="no","",ROUND(AD1521,4))</f>
        <v>0.51100000000000001</v>
      </c>
      <c r="AG1521" s="157">
        <f>IF('1a-Electricity'!$AB$79="no","",ROUND(AD1521,4))</f>
        <v>0.51100000000000001</v>
      </c>
      <c r="BL1521" s="157">
        <f t="shared" si="60"/>
        <v>0.51000000000000034</v>
      </c>
      <c r="BM1521" s="157">
        <f>IF('1b-NaturalGas'!$AB$87="no","",ROUND(BL1521,4))</f>
        <v>0.51</v>
      </c>
      <c r="BN1521" s="157">
        <f>IF('1b-NaturalGas'!$AB$88="no","",ROUND(BL1521,4))</f>
        <v>0.51</v>
      </c>
      <c r="BO1521" s="157">
        <f>IF('1b-NaturalGas'!$AB$89="no","",ROUND(BL1521,4))</f>
        <v>0.51</v>
      </c>
      <c r="BP1521" s="157">
        <f>IF('1b-NaturalGas'!$AB$90="no","not applicable (based on previous answers)",ROUND(BL1521,4))</f>
        <v>0.51</v>
      </c>
      <c r="BQ1521" s="157">
        <f>IF('1b-NaturalGas'!$AB$91="no","not applicable (based on previous answers)",ROUND(BL1521,4))</f>
        <v>0.51</v>
      </c>
    </row>
    <row r="1522" spans="30:69" x14ac:dyDescent="0.25">
      <c r="AD1522" s="157">
        <f t="shared" si="59"/>
        <v>0.51200000000000034</v>
      </c>
      <c r="AE1522" s="157">
        <f>IF('1a-Electricity'!$AB$77="no","",ROUND(AD1522,4))</f>
        <v>0.51200000000000001</v>
      </c>
      <c r="AF1522" s="157">
        <f>IF('1a-Electricity'!$AB$78="no","",ROUND(AD1522,4))</f>
        <v>0.51200000000000001</v>
      </c>
      <c r="AG1522" s="157">
        <f>IF('1a-Electricity'!$AB$79="no","",ROUND(AD1522,4))</f>
        <v>0.51200000000000001</v>
      </c>
      <c r="BL1522" s="157">
        <f t="shared" si="60"/>
        <v>0.51100000000000034</v>
      </c>
      <c r="BM1522" s="157">
        <f>IF('1b-NaturalGas'!$AB$87="no","",ROUND(BL1522,4))</f>
        <v>0.51100000000000001</v>
      </c>
      <c r="BN1522" s="157">
        <f>IF('1b-NaturalGas'!$AB$88="no","",ROUND(BL1522,4))</f>
        <v>0.51100000000000001</v>
      </c>
      <c r="BO1522" s="157">
        <f>IF('1b-NaturalGas'!$AB$89="no","",ROUND(BL1522,4))</f>
        <v>0.51100000000000001</v>
      </c>
      <c r="BP1522" s="157">
        <f>IF('1b-NaturalGas'!$AB$90="no","not applicable (based on previous answers)",ROUND(BL1522,4))</f>
        <v>0.51100000000000001</v>
      </c>
      <c r="BQ1522" s="157">
        <f>IF('1b-NaturalGas'!$AB$91="no","not applicable (based on previous answers)",ROUND(BL1522,4))</f>
        <v>0.51100000000000001</v>
      </c>
    </row>
    <row r="1523" spans="30:69" x14ac:dyDescent="0.25">
      <c r="AD1523" s="157">
        <f t="shared" si="59"/>
        <v>0.51300000000000034</v>
      </c>
      <c r="AE1523" s="157">
        <f>IF('1a-Electricity'!$AB$77="no","",ROUND(AD1523,4))</f>
        <v>0.51300000000000001</v>
      </c>
      <c r="AF1523" s="157">
        <f>IF('1a-Electricity'!$AB$78="no","",ROUND(AD1523,4))</f>
        <v>0.51300000000000001</v>
      </c>
      <c r="AG1523" s="157">
        <f>IF('1a-Electricity'!$AB$79="no","",ROUND(AD1523,4))</f>
        <v>0.51300000000000001</v>
      </c>
      <c r="BL1523" s="157">
        <f t="shared" si="60"/>
        <v>0.51200000000000034</v>
      </c>
      <c r="BM1523" s="157">
        <f>IF('1b-NaturalGas'!$AB$87="no","",ROUND(BL1523,4))</f>
        <v>0.51200000000000001</v>
      </c>
      <c r="BN1523" s="157">
        <f>IF('1b-NaturalGas'!$AB$88="no","",ROUND(BL1523,4))</f>
        <v>0.51200000000000001</v>
      </c>
      <c r="BO1523" s="157">
        <f>IF('1b-NaturalGas'!$AB$89="no","",ROUND(BL1523,4))</f>
        <v>0.51200000000000001</v>
      </c>
      <c r="BP1523" s="157">
        <f>IF('1b-NaturalGas'!$AB$90="no","not applicable (based on previous answers)",ROUND(BL1523,4))</f>
        <v>0.51200000000000001</v>
      </c>
      <c r="BQ1523" s="157">
        <f>IF('1b-NaturalGas'!$AB$91="no","not applicable (based on previous answers)",ROUND(BL1523,4))</f>
        <v>0.51200000000000001</v>
      </c>
    </row>
    <row r="1524" spans="30:69" x14ac:dyDescent="0.25">
      <c r="AD1524" s="157">
        <f t="shared" si="59"/>
        <v>0.51400000000000035</v>
      </c>
      <c r="AE1524" s="157">
        <f>IF('1a-Electricity'!$AB$77="no","",ROUND(AD1524,4))</f>
        <v>0.51400000000000001</v>
      </c>
      <c r="AF1524" s="157">
        <f>IF('1a-Electricity'!$AB$78="no","",ROUND(AD1524,4))</f>
        <v>0.51400000000000001</v>
      </c>
      <c r="AG1524" s="157">
        <f>IF('1a-Electricity'!$AB$79="no","",ROUND(AD1524,4))</f>
        <v>0.51400000000000001</v>
      </c>
      <c r="BL1524" s="157">
        <f t="shared" si="60"/>
        <v>0.51300000000000034</v>
      </c>
      <c r="BM1524" s="157">
        <f>IF('1b-NaturalGas'!$AB$87="no","",ROUND(BL1524,4))</f>
        <v>0.51300000000000001</v>
      </c>
      <c r="BN1524" s="157">
        <f>IF('1b-NaturalGas'!$AB$88="no","",ROUND(BL1524,4))</f>
        <v>0.51300000000000001</v>
      </c>
      <c r="BO1524" s="157">
        <f>IF('1b-NaturalGas'!$AB$89="no","",ROUND(BL1524,4))</f>
        <v>0.51300000000000001</v>
      </c>
      <c r="BP1524" s="157">
        <f>IF('1b-NaturalGas'!$AB$90="no","not applicable (based on previous answers)",ROUND(BL1524,4))</f>
        <v>0.51300000000000001</v>
      </c>
      <c r="BQ1524" s="157">
        <f>IF('1b-NaturalGas'!$AB$91="no","not applicable (based on previous answers)",ROUND(BL1524,4))</f>
        <v>0.51300000000000001</v>
      </c>
    </row>
    <row r="1525" spans="30:69" x14ac:dyDescent="0.25">
      <c r="AD1525" s="157">
        <f t="shared" si="59"/>
        <v>0.51500000000000035</v>
      </c>
      <c r="AE1525" s="157">
        <f>IF('1a-Electricity'!$AB$77="no","",ROUND(AD1525,4))</f>
        <v>0.51500000000000001</v>
      </c>
      <c r="AF1525" s="157">
        <f>IF('1a-Electricity'!$AB$78="no","",ROUND(AD1525,4))</f>
        <v>0.51500000000000001</v>
      </c>
      <c r="AG1525" s="157">
        <f>IF('1a-Electricity'!$AB$79="no","",ROUND(AD1525,4))</f>
        <v>0.51500000000000001</v>
      </c>
      <c r="BL1525" s="157">
        <f t="shared" si="60"/>
        <v>0.51400000000000035</v>
      </c>
      <c r="BM1525" s="157">
        <f>IF('1b-NaturalGas'!$AB$87="no","",ROUND(BL1525,4))</f>
        <v>0.51400000000000001</v>
      </c>
      <c r="BN1525" s="157">
        <f>IF('1b-NaturalGas'!$AB$88="no","",ROUND(BL1525,4))</f>
        <v>0.51400000000000001</v>
      </c>
      <c r="BO1525" s="157">
        <f>IF('1b-NaturalGas'!$AB$89="no","",ROUND(BL1525,4))</f>
        <v>0.51400000000000001</v>
      </c>
      <c r="BP1525" s="157">
        <f>IF('1b-NaturalGas'!$AB$90="no","not applicable (based on previous answers)",ROUND(BL1525,4))</f>
        <v>0.51400000000000001</v>
      </c>
      <c r="BQ1525" s="157">
        <f>IF('1b-NaturalGas'!$AB$91="no","not applicable (based on previous answers)",ROUND(BL1525,4))</f>
        <v>0.51400000000000001</v>
      </c>
    </row>
    <row r="1526" spans="30:69" x14ac:dyDescent="0.25">
      <c r="AD1526" s="157">
        <f t="shared" si="59"/>
        <v>0.51600000000000035</v>
      </c>
      <c r="AE1526" s="157">
        <f>IF('1a-Electricity'!$AB$77="no","",ROUND(AD1526,4))</f>
        <v>0.51600000000000001</v>
      </c>
      <c r="AF1526" s="157">
        <f>IF('1a-Electricity'!$AB$78="no","",ROUND(AD1526,4))</f>
        <v>0.51600000000000001</v>
      </c>
      <c r="AG1526" s="157">
        <f>IF('1a-Electricity'!$AB$79="no","",ROUND(AD1526,4))</f>
        <v>0.51600000000000001</v>
      </c>
      <c r="BL1526" s="157">
        <f t="shared" si="60"/>
        <v>0.51500000000000035</v>
      </c>
      <c r="BM1526" s="157">
        <f>IF('1b-NaturalGas'!$AB$87="no","",ROUND(BL1526,4))</f>
        <v>0.51500000000000001</v>
      </c>
      <c r="BN1526" s="157">
        <f>IF('1b-NaturalGas'!$AB$88="no","",ROUND(BL1526,4))</f>
        <v>0.51500000000000001</v>
      </c>
      <c r="BO1526" s="157">
        <f>IF('1b-NaturalGas'!$AB$89="no","",ROUND(BL1526,4))</f>
        <v>0.51500000000000001</v>
      </c>
      <c r="BP1526" s="157">
        <f>IF('1b-NaturalGas'!$AB$90="no","not applicable (based on previous answers)",ROUND(BL1526,4))</f>
        <v>0.51500000000000001</v>
      </c>
      <c r="BQ1526" s="157">
        <f>IF('1b-NaturalGas'!$AB$91="no","not applicable (based on previous answers)",ROUND(BL1526,4))</f>
        <v>0.51500000000000001</v>
      </c>
    </row>
    <row r="1527" spans="30:69" x14ac:dyDescent="0.25">
      <c r="AD1527" s="157">
        <f t="shared" si="59"/>
        <v>0.51700000000000035</v>
      </c>
      <c r="AE1527" s="157">
        <f>IF('1a-Electricity'!$AB$77="no","",ROUND(AD1527,4))</f>
        <v>0.51700000000000002</v>
      </c>
      <c r="AF1527" s="157">
        <f>IF('1a-Electricity'!$AB$78="no","",ROUND(AD1527,4))</f>
        <v>0.51700000000000002</v>
      </c>
      <c r="AG1527" s="157">
        <f>IF('1a-Electricity'!$AB$79="no","",ROUND(AD1527,4))</f>
        <v>0.51700000000000002</v>
      </c>
      <c r="BL1527" s="157">
        <f t="shared" si="60"/>
        <v>0.51600000000000035</v>
      </c>
      <c r="BM1527" s="157">
        <f>IF('1b-NaturalGas'!$AB$87="no","",ROUND(BL1527,4))</f>
        <v>0.51600000000000001</v>
      </c>
      <c r="BN1527" s="157">
        <f>IF('1b-NaturalGas'!$AB$88="no","",ROUND(BL1527,4))</f>
        <v>0.51600000000000001</v>
      </c>
      <c r="BO1527" s="157">
        <f>IF('1b-NaturalGas'!$AB$89="no","",ROUND(BL1527,4))</f>
        <v>0.51600000000000001</v>
      </c>
      <c r="BP1527" s="157">
        <f>IF('1b-NaturalGas'!$AB$90="no","not applicable (based on previous answers)",ROUND(BL1527,4))</f>
        <v>0.51600000000000001</v>
      </c>
      <c r="BQ1527" s="157">
        <f>IF('1b-NaturalGas'!$AB$91="no","not applicable (based on previous answers)",ROUND(BL1527,4))</f>
        <v>0.51600000000000001</v>
      </c>
    </row>
    <row r="1528" spans="30:69" x14ac:dyDescent="0.25">
      <c r="AD1528" s="157">
        <f t="shared" si="59"/>
        <v>0.51800000000000035</v>
      </c>
      <c r="AE1528" s="157">
        <f>IF('1a-Electricity'!$AB$77="no","",ROUND(AD1528,4))</f>
        <v>0.51800000000000002</v>
      </c>
      <c r="AF1528" s="157">
        <f>IF('1a-Electricity'!$AB$78="no","",ROUND(AD1528,4))</f>
        <v>0.51800000000000002</v>
      </c>
      <c r="AG1528" s="157">
        <f>IF('1a-Electricity'!$AB$79="no","",ROUND(AD1528,4))</f>
        <v>0.51800000000000002</v>
      </c>
      <c r="BL1528" s="157">
        <f t="shared" si="60"/>
        <v>0.51700000000000035</v>
      </c>
      <c r="BM1528" s="157">
        <f>IF('1b-NaturalGas'!$AB$87="no","",ROUND(BL1528,4))</f>
        <v>0.51700000000000002</v>
      </c>
      <c r="BN1528" s="157">
        <f>IF('1b-NaturalGas'!$AB$88="no","",ROUND(BL1528,4))</f>
        <v>0.51700000000000002</v>
      </c>
      <c r="BO1528" s="157">
        <f>IF('1b-NaturalGas'!$AB$89="no","",ROUND(BL1528,4))</f>
        <v>0.51700000000000002</v>
      </c>
      <c r="BP1528" s="157">
        <f>IF('1b-NaturalGas'!$AB$90="no","not applicable (based on previous answers)",ROUND(BL1528,4))</f>
        <v>0.51700000000000002</v>
      </c>
      <c r="BQ1528" s="157">
        <f>IF('1b-NaturalGas'!$AB$91="no","not applicable (based on previous answers)",ROUND(BL1528,4))</f>
        <v>0.51700000000000002</v>
      </c>
    </row>
    <row r="1529" spans="30:69" x14ac:dyDescent="0.25">
      <c r="AD1529" s="157">
        <f t="shared" si="59"/>
        <v>0.51900000000000035</v>
      </c>
      <c r="AE1529" s="157">
        <f>IF('1a-Electricity'!$AB$77="no","",ROUND(AD1529,4))</f>
        <v>0.51900000000000002</v>
      </c>
      <c r="AF1529" s="157">
        <f>IF('1a-Electricity'!$AB$78="no","",ROUND(AD1529,4))</f>
        <v>0.51900000000000002</v>
      </c>
      <c r="AG1529" s="157">
        <f>IF('1a-Electricity'!$AB$79="no","",ROUND(AD1529,4))</f>
        <v>0.51900000000000002</v>
      </c>
      <c r="BL1529" s="157">
        <f t="shared" si="60"/>
        <v>0.51800000000000035</v>
      </c>
      <c r="BM1529" s="157">
        <f>IF('1b-NaturalGas'!$AB$87="no","",ROUND(BL1529,4))</f>
        <v>0.51800000000000002</v>
      </c>
      <c r="BN1529" s="157">
        <f>IF('1b-NaturalGas'!$AB$88="no","",ROUND(BL1529,4))</f>
        <v>0.51800000000000002</v>
      </c>
      <c r="BO1529" s="157">
        <f>IF('1b-NaturalGas'!$AB$89="no","",ROUND(BL1529,4))</f>
        <v>0.51800000000000002</v>
      </c>
      <c r="BP1529" s="157">
        <f>IF('1b-NaturalGas'!$AB$90="no","not applicable (based on previous answers)",ROUND(BL1529,4))</f>
        <v>0.51800000000000002</v>
      </c>
      <c r="BQ1529" s="157">
        <f>IF('1b-NaturalGas'!$AB$91="no","not applicable (based on previous answers)",ROUND(BL1529,4))</f>
        <v>0.51800000000000002</v>
      </c>
    </row>
    <row r="1530" spans="30:69" x14ac:dyDescent="0.25">
      <c r="AD1530" s="157">
        <f t="shared" si="59"/>
        <v>0.52000000000000035</v>
      </c>
      <c r="AE1530" s="157">
        <f>IF('1a-Electricity'!$AB$77="no","",ROUND(AD1530,4))</f>
        <v>0.52</v>
      </c>
      <c r="AF1530" s="157">
        <f>IF('1a-Electricity'!$AB$78="no","",ROUND(AD1530,4))</f>
        <v>0.52</v>
      </c>
      <c r="AG1530" s="157">
        <f>IF('1a-Electricity'!$AB$79="no","",ROUND(AD1530,4))</f>
        <v>0.52</v>
      </c>
      <c r="BL1530" s="157">
        <f t="shared" si="60"/>
        <v>0.51900000000000035</v>
      </c>
      <c r="BM1530" s="157">
        <f>IF('1b-NaturalGas'!$AB$87="no","",ROUND(BL1530,4))</f>
        <v>0.51900000000000002</v>
      </c>
      <c r="BN1530" s="157">
        <f>IF('1b-NaturalGas'!$AB$88="no","",ROUND(BL1530,4))</f>
        <v>0.51900000000000002</v>
      </c>
      <c r="BO1530" s="157">
        <f>IF('1b-NaturalGas'!$AB$89="no","",ROUND(BL1530,4))</f>
        <v>0.51900000000000002</v>
      </c>
      <c r="BP1530" s="157">
        <f>IF('1b-NaturalGas'!$AB$90="no","not applicable (based on previous answers)",ROUND(BL1530,4))</f>
        <v>0.51900000000000002</v>
      </c>
      <c r="BQ1530" s="157">
        <f>IF('1b-NaturalGas'!$AB$91="no","not applicable (based on previous answers)",ROUND(BL1530,4))</f>
        <v>0.51900000000000002</v>
      </c>
    </row>
    <row r="1531" spans="30:69" x14ac:dyDescent="0.25">
      <c r="AD1531" s="157">
        <f t="shared" si="59"/>
        <v>0.52100000000000035</v>
      </c>
      <c r="AE1531" s="157">
        <f>IF('1a-Electricity'!$AB$77="no","",ROUND(AD1531,4))</f>
        <v>0.52100000000000002</v>
      </c>
      <c r="AF1531" s="157">
        <f>IF('1a-Electricity'!$AB$78="no","",ROUND(AD1531,4))</f>
        <v>0.52100000000000002</v>
      </c>
      <c r="AG1531" s="157">
        <f>IF('1a-Electricity'!$AB$79="no","",ROUND(AD1531,4))</f>
        <v>0.52100000000000002</v>
      </c>
      <c r="BL1531" s="157">
        <f t="shared" si="60"/>
        <v>0.52000000000000035</v>
      </c>
      <c r="BM1531" s="157">
        <f>IF('1b-NaturalGas'!$AB$87="no","",ROUND(BL1531,4))</f>
        <v>0.52</v>
      </c>
      <c r="BN1531" s="157">
        <f>IF('1b-NaturalGas'!$AB$88="no","",ROUND(BL1531,4))</f>
        <v>0.52</v>
      </c>
      <c r="BO1531" s="157">
        <f>IF('1b-NaturalGas'!$AB$89="no","",ROUND(BL1531,4))</f>
        <v>0.52</v>
      </c>
      <c r="BP1531" s="157">
        <f>IF('1b-NaturalGas'!$AB$90="no","not applicable (based on previous answers)",ROUND(BL1531,4))</f>
        <v>0.52</v>
      </c>
      <c r="BQ1531" s="157">
        <f>IF('1b-NaturalGas'!$AB$91="no","not applicable (based on previous answers)",ROUND(BL1531,4))</f>
        <v>0.52</v>
      </c>
    </row>
    <row r="1532" spans="30:69" x14ac:dyDescent="0.25">
      <c r="AD1532" s="157">
        <f t="shared" si="59"/>
        <v>0.52200000000000035</v>
      </c>
      <c r="AE1532" s="157">
        <f>IF('1a-Electricity'!$AB$77="no","",ROUND(AD1532,4))</f>
        <v>0.52200000000000002</v>
      </c>
      <c r="AF1532" s="157">
        <f>IF('1a-Electricity'!$AB$78="no","",ROUND(AD1532,4))</f>
        <v>0.52200000000000002</v>
      </c>
      <c r="AG1532" s="157">
        <f>IF('1a-Electricity'!$AB$79="no","",ROUND(AD1532,4))</f>
        <v>0.52200000000000002</v>
      </c>
      <c r="BL1532" s="157">
        <f t="shared" si="60"/>
        <v>0.52100000000000035</v>
      </c>
      <c r="BM1532" s="157">
        <f>IF('1b-NaturalGas'!$AB$87="no","",ROUND(BL1532,4))</f>
        <v>0.52100000000000002</v>
      </c>
      <c r="BN1532" s="157">
        <f>IF('1b-NaturalGas'!$AB$88="no","",ROUND(BL1532,4))</f>
        <v>0.52100000000000002</v>
      </c>
      <c r="BO1532" s="157">
        <f>IF('1b-NaturalGas'!$AB$89="no","",ROUND(BL1532,4))</f>
        <v>0.52100000000000002</v>
      </c>
      <c r="BP1532" s="157">
        <f>IF('1b-NaturalGas'!$AB$90="no","not applicable (based on previous answers)",ROUND(BL1532,4))</f>
        <v>0.52100000000000002</v>
      </c>
      <c r="BQ1532" s="157">
        <f>IF('1b-NaturalGas'!$AB$91="no","not applicable (based on previous answers)",ROUND(BL1532,4))</f>
        <v>0.52100000000000002</v>
      </c>
    </row>
    <row r="1533" spans="30:69" x14ac:dyDescent="0.25">
      <c r="AD1533" s="157">
        <f t="shared" si="59"/>
        <v>0.52300000000000035</v>
      </c>
      <c r="AE1533" s="157">
        <f>IF('1a-Electricity'!$AB$77="no","",ROUND(AD1533,4))</f>
        <v>0.52300000000000002</v>
      </c>
      <c r="AF1533" s="157">
        <f>IF('1a-Electricity'!$AB$78="no","",ROUND(AD1533,4))</f>
        <v>0.52300000000000002</v>
      </c>
      <c r="AG1533" s="157">
        <f>IF('1a-Electricity'!$AB$79="no","",ROUND(AD1533,4))</f>
        <v>0.52300000000000002</v>
      </c>
      <c r="BL1533" s="157">
        <f t="shared" si="60"/>
        <v>0.52200000000000035</v>
      </c>
      <c r="BM1533" s="157">
        <f>IF('1b-NaturalGas'!$AB$87="no","",ROUND(BL1533,4))</f>
        <v>0.52200000000000002</v>
      </c>
      <c r="BN1533" s="157">
        <f>IF('1b-NaturalGas'!$AB$88="no","",ROUND(BL1533,4))</f>
        <v>0.52200000000000002</v>
      </c>
      <c r="BO1533" s="157">
        <f>IF('1b-NaturalGas'!$AB$89="no","",ROUND(BL1533,4))</f>
        <v>0.52200000000000002</v>
      </c>
      <c r="BP1533" s="157">
        <f>IF('1b-NaturalGas'!$AB$90="no","not applicable (based on previous answers)",ROUND(BL1533,4))</f>
        <v>0.52200000000000002</v>
      </c>
      <c r="BQ1533" s="157">
        <f>IF('1b-NaturalGas'!$AB$91="no","not applicable (based on previous answers)",ROUND(BL1533,4))</f>
        <v>0.52200000000000002</v>
      </c>
    </row>
    <row r="1534" spans="30:69" x14ac:dyDescent="0.25">
      <c r="AD1534" s="157">
        <f t="shared" si="59"/>
        <v>0.52400000000000035</v>
      </c>
      <c r="AE1534" s="157">
        <f>IF('1a-Electricity'!$AB$77="no","",ROUND(AD1534,4))</f>
        <v>0.52400000000000002</v>
      </c>
      <c r="AF1534" s="157">
        <f>IF('1a-Electricity'!$AB$78="no","",ROUND(AD1534,4))</f>
        <v>0.52400000000000002</v>
      </c>
      <c r="AG1534" s="157">
        <f>IF('1a-Electricity'!$AB$79="no","",ROUND(AD1534,4))</f>
        <v>0.52400000000000002</v>
      </c>
      <c r="BL1534" s="157">
        <f t="shared" si="60"/>
        <v>0.52300000000000035</v>
      </c>
      <c r="BM1534" s="157">
        <f>IF('1b-NaturalGas'!$AB$87="no","",ROUND(BL1534,4))</f>
        <v>0.52300000000000002</v>
      </c>
      <c r="BN1534" s="157">
        <f>IF('1b-NaturalGas'!$AB$88="no","",ROUND(BL1534,4))</f>
        <v>0.52300000000000002</v>
      </c>
      <c r="BO1534" s="157">
        <f>IF('1b-NaturalGas'!$AB$89="no","",ROUND(BL1534,4))</f>
        <v>0.52300000000000002</v>
      </c>
      <c r="BP1534" s="157">
        <f>IF('1b-NaturalGas'!$AB$90="no","not applicable (based on previous answers)",ROUND(BL1534,4))</f>
        <v>0.52300000000000002</v>
      </c>
      <c r="BQ1534" s="157">
        <f>IF('1b-NaturalGas'!$AB$91="no","not applicable (based on previous answers)",ROUND(BL1534,4))</f>
        <v>0.52300000000000002</v>
      </c>
    </row>
    <row r="1535" spans="30:69" x14ac:dyDescent="0.25">
      <c r="AD1535" s="157">
        <f t="shared" si="59"/>
        <v>0.52500000000000036</v>
      </c>
      <c r="AE1535" s="157">
        <f>IF('1a-Electricity'!$AB$77="no","",ROUND(AD1535,4))</f>
        <v>0.52500000000000002</v>
      </c>
      <c r="AF1535" s="157">
        <f>IF('1a-Electricity'!$AB$78="no","",ROUND(AD1535,4))</f>
        <v>0.52500000000000002</v>
      </c>
      <c r="AG1535" s="157">
        <f>IF('1a-Electricity'!$AB$79="no","",ROUND(AD1535,4))</f>
        <v>0.52500000000000002</v>
      </c>
      <c r="BL1535" s="157">
        <f t="shared" si="60"/>
        <v>0.52400000000000035</v>
      </c>
      <c r="BM1535" s="157">
        <f>IF('1b-NaturalGas'!$AB$87="no","",ROUND(BL1535,4))</f>
        <v>0.52400000000000002</v>
      </c>
      <c r="BN1535" s="157">
        <f>IF('1b-NaturalGas'!$AB$88="no","",ROUND(BL1535,4))</f>
        <v>0.52400000000000002</v>
      </c>
      <c r="BO1535" s="157">
        <f>IF('1b-NaturalGas'!$AB$89="no","",ROUND(BL1535,4))</f>
        <v>0.52400000000000002</v>
      </c>
      <c r="BP1535" s="157">
        <f>IF('1b-NaturalGas'!$AB$90="no","not applicable (based on previous answers)",ROUND(BL1535,4))</f>
        <v>0.52400000000000002</v>
      </c>
      <c r="BQ1535" s="157">
        <f>IF('1b-NaturalGas'!$AB$91="no","not applicable (based on previous answers)",ROUND(BL1535,4))</f>
        <v>0.52400000000000002</v>
      </c>
    </row>
    <row r="1536" spans="30:69" x14ac:dyDescent="0.25">
      <c r="AD1536" s="157">
        <f t="shared" si="59"/>
        <v>0.52600000000000036</v>
      </c>
      <c r="AE1536" s="157">
        <f>IF('1a-Electricity'!$AB$77="no","",ROUND(AD1536,4))</f>
        <v>0.52600000000000002</v>
      </c>
      <c r="AF1536" s="157">
        <f>IF('1a-Electricity'!$AB$78="no","",ROUND(AD1536,4))</f>
        <v>0.52600000000000002</v>
      </c>
      <c r="AG1536" s="157">
        <f>IF('1a-Electricity'!$AB$79="no","",ROUND(AD1536,4))</f>
        <v>0.52600000000000002</v>
      </c>
      <c r="BL1536" s="157">
        <f t="shared" si="60"/>
        <v>0.52500000000000036</v>
      </c>
      <c r="BM1536" s="157">
        <f>IF('1b-NaturalGas'!$AB$87="no","",ROUND(BL1536,4))</f>
        <v>0.52500000000000002</v>
      </c>
      <c r="BN1536" s="157">
        <f>IF('1b-NaturalGas'!$AB$88="no","",ROUND(BL1536,4))</f>
        <v>0.52500000000000002</v>
      </c>
      <c r="BO1536" s="157">
        <f>IF('1b-NaturalGas'!$AB$89="no","",ROUND(BL1536,4))</f>
        <v>0.52500000000000002</v>
      </c>
      <c r="BP1536" s="157">
        <f>IF('1b-NaturalGas'!$AB$90="no","not applicable (based on previous answers)",ROUND(BL1536,4))</f>
        <v>0.52500000000000002</v>
      </c>
      <c r="BQ1536" s="157">
        <f>IF('1b-NaturalGas'!$AB$91="no","not applicable (based on previous answers)",ROUND(BL1536,4))</f>
        <v>0.52500000000000002</v>
      </c>
    </row>
    <row r="1537" spans="30:69" x14ac:dyDescent="0.25">
      <c r="AD1537" s="157">
        <f t="shared" si="59"/>
        <v>0.52700000000000036</v>
      </c>
      <c r="AE1537" s="157">
        <f>IF('1a-Electricity'!$AB$77="no","",ROUND(AD1537,4))</f>
        <v>0.52700000000000002</v>
      </c>
      <c r="AF1537" s="157">
        <f>IF('1a-Electricity'!$AB$78="no","",ROUND(AD1537,4))</f>
        <v>0.52700000000000002</v>
      </c>
      <c r="AG1537" s="157">
        <f>IF('1a-Electricity'!$AB$79="no","",ROUND(AD1537,4))</f>
        <v>0.52700000000000002</v>
      </c>
      <c r="BL1537" s="157">
        <f t="shared" si="60"/>
        <v>0.52600000000000036</v>
      </c>
      <c r="BM1537" s="157">
        <f>IF('1b-NaturalGas'!$AB$87="no","",ROUND(BL1537,4))</f>
        <v>0.52600000000000002</v>
      </c>
      <c r="BN1537" s="157">
        <f>IF('1b-NaturalGas'!$AB$88="no","",ROUND(BL1537,4))</f>
        <v>0.52600000000000002</v>
      </c>
      <c r="BO1537" s="157">
        <f>IF('1b-NaturalGas'!$AB$89="no","",ROUND(BL1537,4))</f>
        <v>0.52600000000000002</v>
      </c>
      <c r="BP1537" s="157">
        <f>IF('1b-NaturalGas'!$AB$90="no","not applicable (based on previous answers)",ROUND(BL1537,4))</f>
        <v>0.52600000000000002</v>
      </c>
      <c r="BQ1537" s="157">
        <f>IF('1b-NaturalGas'!$AB$91="no","not applicable (based on previous answers)",ROUND(BL1537,4))</f>
        <v>0.52600000000000002</v>
      </c>
    </row>
    <row r="1538" spans="30:69" x14ac:dyDescent="0.25">
      <c r="AD1538" s="157">
        <f t="shared" si="59"/>
        <v>0.52800000000000036</v>
      </c>
      <c r="AE1538" s="157">
        <f>IF('1a-Electricity'!$AB$77="no","",ROUND(AD1538,4))</f>
        <v>0.52800000000000002</v>
      </c>
      <c r="AF1538" s="157">
        <f>IF('1a-Electricity'!$AB$78="no","",ROUND(AD1538,4))</f>
        <v>0.52800000000000002</v>
      </c>
      <c r="AG1538" s="157">
        <f>IF('1a-Electricity'!$AB$79="no","",ROUND(AD1538,4))</f>
        <v>0.52800000000000002</v>
      </c>
      <c r="BL1538" s="157">
        <f t="shared" si="60"/>
        <v>0.52700000000000036</v>
      </c>
      <c r="BM1538" s="157">
        <f>IF('1b-NaturalGas'!$AB$87="no","",ROUND(BL1538,4))</f>
        <v>0.52700000000000002</v>
      </c>
      <c r="BN1538" s="157">
        <f>IF('1b-NaturalGas'!$AB$88="no","",ROUND(BL1538,4))</f>
        <v>0.52700000000000002</v>
      </c>
      <c r="BO1538" s="157">
        <f>IF('1b-NaturalGas'!$AB$89="no","",ROUND(BL1538,4))</f>
        <v>0.52700000000000002</v>
      </c>
      <c r="BP1538" s="157">
        <f>IF('1b-NaturalGas'!$AB$90="no","not applicable (based on previous answers)",ROUND(BL1538,4))</f>
        <v>0.52700000000000002</v>
      </c>
      <c r="BQ1538" s="157">
        <f>IF('1b-NaturalGas'!$AB$91="no","not applicable (based on previous answers)",ROUND(BL1538,4))</f>
        <v>0.52700000000000002</v>
      </c>
    </row>
    <row r="1539" spans="30:69" x14ac:dyDescent="0.25">
      <c r="AD1539" s="157">
        <f t="shared" si="59"/>
        <v>0.52900000000000036</v>
      </c>
      <c r="AE1539" s="157">
        <f>IF('1a-Electricity'!$AB$77="no","",ROUND(AD1539,4))</f>
        <v>0.52900000000000003</v>
      </c>
      <c r="AF1539" s="157">
        <f>IF('1a-Electricity'!$AB$78="no","",ROUND(AD1539,4))</f>
        <v>0.52900000000000003</v>
      </c>
      <c r="AG1539" s="157">
        <f>IF('1a-Electricity'!$AB$79="no","",ROUND(AD1539,4))</f>
        <v>0.52900000000000003</v>
      </c>
      <c r="BL1539" s="157">
        <f t="shared" si="60"/>
        <v>0.52800000000000036</v>
      </c>
      <c r="BM1539" s="157">
        <f>IF('1b-NaturalGas'!$AB$87="no","",ROUND(BL1539,4))</f>
        <v>0.52800000000000002</v>
      </c>
      <c r="BN1539" s="157">
        <f>IF('1b-NaturalGas'!$AB$88="no","",ROUND(BL1539,4))</f>
        <v>0.52800000000000002</v>
      </c>
      <c r="BO1539" s="157">
        <f>IF('1b-NaturalGas'!$AB$89="no","",ROUND(BL1539,4))</f>
        <v>0.52800000000000002</v>
      </c>
      <c r="BP1539" s="157">
        <f>IF('1b-NaturalGas'!$AB$90="no","not applicable (based on previous answers)",ROUND(BL1539,4))</f>
        <v>0.52800000000000002</v>
      </c>
      <c r="BQ1539" s="157">
        <f>IF('1b-NaturalGas'!$AB$91="no","not applicable (based on previous answers)",ROUND(BL1539,4))</f>
        <v>0.52800000000000002</v>
      </c>
    </row>
    <row r="1540" spans="30:69" x14ac:dyDescent="0.25">
      <c r="AD1540" s="157">
        <f t="shared" si="59"/>
        <v>0.53000000000000036</v>
      </c>
      <c r="AE1540" s="157">
        <f>IF('1a-Electricity'!$AB$77="no","",ROUND(AD1540,4))</f>
        <v>0.53</v>
      </c>
      <c r="AF1540" s="157">
        <f>IF('1a-Electricity'!$AB$78="no","",ROUND(AD1540,4))</f>
        <v>0.53</v>
      </c>
      <c r="AG1540" s="157">
        <f>IF('1a-Electricity'!$AB$79="no","",ROUND(AD1540,4))</f>
        <v>0.53</v>
      </c>
      <c r="BL1540" s="157">
        <f t="shared" si="60"/>
        <v>0.52900000000000036</v>
      </c>
      <c r="BM1540" s="157">
        <f>IF('1b-NaturalGas'!$AB$87="no","",ROUND(BL1540,4))</f>
        <v>0.52900000000000003</v>
      </c>
      <c r="BN1540" s="157">
        <f>IF('1b-NaturalGas'!$AB$88="no","",ROUND(BL1540,4))</f>
        <v>0.52900000000000003</v>
      </c>
      <c r="BO1540" s="157">
        <f>IF('1b-NaturalGas'!$AB$89="no","",ROUND(BL1540,4))</f>
        <v>0.52900000000000003</v>
      </c>
      <c r="BP1540" s="157">
        <f>IF('1b-NaturalGas'!$AB$90="no","not applicable (based on previous answers)",ROUND(BL1540,4))</f>
        <v>0.52900000000000003</v>
      </c>
      <c r="BQ1540" s="157">
        <f>IF('1b-NaturalGas'!$AB$91="no","not applicable (based on previous answers)",ROUND(BL1540,4))</f>
        <v>0.52900000000000003</v>
      </c>
    </row>
    <row r="1541" spans="30:69" x14ac:dyDescent="0.25">
      <c r="AD1541" s="157">
        <f t="shared" si="59"/>
        <v>0.53100000000000036</v>
      </c>
      <c r="AE1541" s="157">
        <f>IF('1a-Electricity'!$AB$77="no","",ROUND(AD1541,4))</f>
        <v>0.53100000000000003</v>
      </c>
      <c r="AF1541" s="157">
        <f>IF('1a-Electricity'!$AB$78="no","",ROUND(AD1541,4))</f>
        <v>0.53100000000000003</v>
      </c>
      <c r="AG1541" s="157">
        <f>IF('1a-Electricity'!$AB$79="no","",ROUND(AD1541,4))</f>
        <v>0.53100000000000003</v>
      </c>
      <c r="BL1541" s="157">
        <f t="shared" si="60"/>
        <v>0.53000000000000036</v>
      </c>
      <c r="BM1541" s="157">
        <f>IF('1b-NaturalGas'!$AB$87="no","",ROUND(BL1541,4))</f>
        <v>0.53</v>
      </c>
      <c r="BN1541" s="157">
        <f>IF('1b-NaturalGas'!$AB$88="no","",ROUND(BL1541,4))</f>
        <v>0.53</v>
      </c>
      <c r="BO1541" s="157">
        <f>IF('1b-NaturalGas'!$AB$89="no","",ROUND(BL1541,4))</f>
        <v>0.53</v>
      </c>
      <c r="BP1541" s="157">
        <f>IF('1b-NaturalGas'!$AB$90="no","not applicable (based on previous answers)",ROUND(BL1541,4))</f>
        <v>0.53</v>
      </c>
      <c r="BQ1541" s="157">
        <f>IF('1b-NaturalGas'!$AB$91="no","not applicable (based on previous answers)",ROUND(BL1541,4))</f>
        <v>0.53</v>
      </c>
    </row>
    <row r="1542" spans="30:69" x14ac:dyDescent="0.25">
      <c r="AD1542" s="157">
        <f t="shared" si="59"/>
        <v>0.53200000000000036</v>
      </c>
      <c r="AE1542" s="157">
        <f>IF('1a-Electricity'!$AB$77="no","",ROUND(AD1542,4))</f>
        <v>0.53200000000000003</v>
      </c>
      <c r="AF1542" s="157">
        <f>IF('1a-Electricity'!$AB$78="no","",ROUND(AD1542,4))</f>
        <v>0.53200000000000003</v>
      </c>
      <c r="AG1542" s="157">
        <f>IF('1a-Electricity'!$AB$79="no","",ROUND(AD1542,4))</f>
        <v>0.53200000000000003</v>
      </c>
      <c r="BL1542" s="157">
        <f t="shared" si="60"/>
        <v>0.53100000000000036</v>
      </c>
      <c r="BM1542" s="157">
        <f>IF('1b-NaturalGas'!$AB$87="no","",ROUND(BL1542,4))</f>
        <v>0.53100000000000003</v>
      </c>
      <c r="BN1542" s="157">
        <f>IF('1b-NaturalGas'!$AB$88="no","",ROUND(BL1542,4))</f>
        <v>0.53100000000000003</v>
      </c>
      <c r="BO1542" s="157">
        <f>IF('1b-NaturalGas'!$AB$89="no","",ROUND(BL1542,4))</f>
        <v>0.53100000000000003</v>
      </c>
      <c r="BP1542" s="157">
        <f>IF('1b-NaturalGas'!$AB$90="no","not applicable (based on previous answers)",ROUND(BL1542,4))</f>
        <v>0.53100000000000003</v>
      </c>
      <c r="BQ1542" s="157">
        <f>IF('1b-NaturalGas'!$AB$91="no","not applicable (based on previous answers)",ROUND(BL1542,4))</f>
        <v>0.53100000000000003</v>
      </c>
    </row>
    <row r="1543" spans="30:69" x14ac:dyDescent="0.25">
      <c r="AD1543" s="157">
        <f t="shared" si="59"/>
        <v>0.53300000000000036</v>
      </c>
      <c r="AE1543" s="157">
        <f>IF('1a-Electricity'!$AB$77="no","",ROUND(AD1543,4))</f>
        <v>0.53300000000000003</v>
      </c>
      <c r="AF1543" s="157">
        <f>IF('1a-Electricity'!$AB$78="no","",ROUND(AD1543,4))</f>
        <v>0.53300000000000003</v>
      </c>
      <c r="AG1543" s="157">
        <f>IF('1a-Electricity'!$AB$79="no","",ROUND(AD1543,4))</f>
        <v>0.53300000000000003</v>
      </c>
      <c r="BL1543" s="157">
        <f t="shared" si="60"/>
        <v>0.53200000000000036</v>
      </c>
      <c r="BM1543" s="157">
        <f>IF('1b-NaturalGas'!$AB$87="no","",ROUND(BL1543,4))</f>
        <v>0.53200000000000003</v>
      </c>
      <c r="BN1543" s="157">
        <f>IF('1b-NaturalGas'!$AB$88="no","",ROUND(BL1543,4))</f>
        <v>0.53200000000000003</v>
      </c>
      <c r="BO1543" s="157">
        <f>IF('1b-NaturalGas'!$AB$89="no","",ROUND(BL1543,4))</f>
        <v>0.53200000000000003</v>
      </c>
      <c r="BP1543" s="157">
        <f>IF('1b-NaturalGas'!$AB$90="no","not applicable (based on previous answers)",ROUND(BL1543,4))</f>
        <v>0.53200000000000003</v>
      </c>
      <c r="BQ1543" s="157">
        <f>IF('1b-NaturalGas'!$AB$91="no","not applicable (based on previous answers)",ROUND(BL1543,4))</f>
        <v>0.53200000000000003</v>
      </c>
    </row>
    <row r="1544" spans="30:69" x14ac:dyDescent="0.25">
      <c r="AD1544" s="157">
        <f t="shared" si="59"/>
        <v>0.53400000000000036</v>
      </c>
      <c r="AE1544" s="157">
        <f>IF('1a-Electricity'!$AB$77="no","",ROUND(AD1544,4))</f>
        <v>0.53400000000000003</v>
      </c>
      <c r="AF1544" s="157">
        <f>IF('1a-Electricity'!$AB$78="no","",ROUND(AD1544,4))</f>
        <v>0.53400000000000003</v>
      </c>
      <c r="AG1544" s="157">
        <f>IF('1a-Electricity'!$AB$79="no","",ROUND(AD1544,4))</f>
        <v>0.53400000000000003</v>
      </c>
      <c r="BL1544" s="157">
        <f t="shared" si="60"/>
        <v>0.53300000000000036</v>
      </c>
      <c r="BM1544" s="157">
        <f>IF('1b-NaturalGas'!$AB$87="no","",ROUND(BL1544,4))</f>
        <v>0.53300000000000003</v>
      </c>
      <c r="BN1544" s="157">
        <f>IF('1b-NaturalGas'!$AB$88="no","",ROUND(BL1544,4))</f>
        <v>0.53300000000000003</v>
      </c>
      <c r="BO1544" s="157">
        <f>IF('1b-NaturalGas'!$AB$89="no","",ROUND(BL1544,4))</f>
        <v>0.53300000000000003</v>
      </c>
      <c r="BP1544" s="157">
        <f>IF('1b-NaturalGas'!$AB$90="no","not applicable (based on previous answers)",ROUND(BL1544,4))</f>
        <v>0.53300000000000003</v>
      </c>
      <c r="BQ1544" s="157">
        <f>IF('1b-NaturalGas'!$AB$91="no","not applicable (based on previous answers)",ROUND(BL1544,4))</f>
        <v>0.53300000000000003</v>
      </c>
    </row>
    <row r="1545" spans="30:69" x14ac:dyDescent="0.25">
      <c r="AD1545" s="157">
        <f t="shared" si="59"/>
        <v>0.53500000000000036</v>
      </c>
      <c r="AE1545" s="157">
        <f>IF('1a-Electricity'!$AB$77="no","",ROUND(AD1545,4))</f>
        <v>0.53500000000000003</v>
      </c>
      <c r="AF1545" s="157">
        <f>IF('1a-Electricity'!$AB$78="no","",ROUND(AD1545,4))</f>
        <v>0.53500000000000003</v>
      </c>
      <c r="AG1545" s="157">
        <f>IF('1a-Electricity'!$AB$79="no","",ROUND(AD1545,4))</f>
        <v>0.53500000000000003</v>
      </c>
      <c r="BL1545" s="157">
        <f t="shared" si="60"/>
        <v>0.53400000000000036</v>
      </c>
      <c r="BM1545" s="157">
        <f>IF('1b-NaturalGas'!$AB$87="no","",ROUND(BL1545,4))</f>
        <v>0.53400000000000003</v>
      </c>
      <c r="BN1545" s="157">
        <f>IF('1b-NaturalGas'!$AB$88="no","",ROUND(BL1545,4))</f>
        <v>0.53400000000000003</v>
      </c>
      <c r="BO1545" s="157">
        <f>IF('1b-NaturalGas'!$AB$89="no","",ROUND(BL1545,4))</f>
        <v>0.53400000000000003</v>
      </c>
      <c r="BP1545" s="157">
        <f>IF('1b-NaturalGas'!$AB$90="no","not applicable (based on previous answers)",ROUND(BL1545,4))</f>
        <v>0.53400000000000003</v>
      </c>
      <c r="BQ1545" s="157">
        <f>IF('1b-NaturalGas'!$AB$91="no","not applicable (based on previous answers)",ROUND(BL1545,4))</f>
        <v>0.53400000000000003</v>
      </c>
    </row>
    <row r="1546" spans="30:69" x14ac:dyDescent="0.25">
      <c r="AD1546" s="157">
        <f t="shared" si="59"/>
        <v>0.53600000000000037</v>
      </c>
      <c r="AE1546" s="157">
        <f>IF('1a-Electricity'!$AB$77="no","",ROUND(AD1546,4))</f>
        <v>0.53600000000000003</v>
      </c>
      <c r="AF1546" s="157">
        <f>IF('1a-Electricity'!$AB$78="no","",ROUND(AD1546,4))</f>
        <v>0.53600000000000003</v>
      </c>
      <c r="AG1546" s="157">
        <f>IF('1a-Electricity'!$AB$79="no","",ROUND(AD1546,4))</f>
        <v>0.53600000000000003</v>
      </c>
      <c r="BL1546" s="157">
        <f t="shared" si="60"/>
        <v>0.53500000000000036</v>
      </c>
      <c r="BM1546" s="157">
        <f>IF('1b-NaturalGas'!$AB$87="no","",ROUND(BL1546,4))</f>
        <v>0.53500000000000003</v>
      </c>
      <c r="BN1546" s="157">
        <f>IF('1b-NaturalGas'!$AB$88="no","",ROUND(BL1546,4))</f>
        <v>0.53500000000000003</v>
      </c>
      <c r="BO1546" s="157">
        <f>IF('1b-NaturalGas'!$AB$89="no","",ROUND(BL1546,4))</f>
        <v>0.53500000000000003</v>
      </c>
      <c r="BP1546" s="157">
        <f>IF('1b-NaturalGas'!$AB$90="no","not applicable (based on previous answers)",ROUND(BL1546,4))</f>
        <v>0.53500000000000003</v>
      </c>
      <c r="BQ1546" s="157">
        <f>IF('1b-NaturalGas'!$AB$91="no","not applicable (based on previous answers)",ROUND(BL1546,4))</f>
        <v>0.53500000000000003</v>
      </c>
    </row>
    <row r="1547" spans="30:69" x14ac:dyDescent="0.25">
      <c r="AD1547" s="157">
        <f t="shared" si="59"/>
        <v>0.53700000000000037</v>
      </c>
      <c r="AE1547" s="157">
        <f>IF('1a-Electricity'!$AB$77="no","",ROUND(AD1547,4))</f>
        <v>0.53700000000000003</v>
      </c>
      <c r="AF1547" s="157">
        <f>IF('1a-Electricity'!$AB$78="no","",ROUND(AD1547,4))</f>
        <v>0.53700000000000003</v>
      </c>
      <c r="AG1547" s="157">
        <f>IF('1a-Electricity'!$AB$79="no","",ROUND(AD1547,4))</f>
        <v>0.53700000000000003</v>
      </c>
      <c r="BL1547" s="157">
        <f t="shared" si="60"/>
        <v>0.53600000000000037</v>
      </c>
      <c r="BM1547" s="157">
        <f>IF('1b-NaturalGas'!$AB$87="no","",ROUND(BL1547,4))</f>
        <v>0.53600000000000003</v>
      </c>
      <c r="BN1547" s="157">
        <f>IF('1b-NaturalGas'!$AB$88="no","",ROUND(BL1547,4))</f>
        <v>0.53600000000000003</v>
      </c>
      <c r="BO1547" s="157">
        <f>IF('1b-NaturalGas'!$AB$89="no","",ROUND(BL1547,4))</f>
        <v>0.53600000000000003</v>
      </c>
      <c r="BP1547" s="157">
        <f>IF('1b-NaturalGas'!$AB$90="no","not applicable (based on previous answers)",ROUND(BL1547,4))</f>
        <v>0.53600000000000003</v>
      </c>
      <c r="BQ1547" s="157">
        <f>IF('1b-NaturalGas'!$AB$91="no","not applicable (based on previous answers)",ROUND(BL1547,4))</f>
        <v>0.53600000000000003</v>
      </c>
    </row>
    <row r="1548" spans="30:69" x14ac:dyDescent="0.25">
      <c r="AD1548" s="157">
        <f t="shared" si="59"/>
        <v>0.53800000000000037</v>
      </c>
      <c r="AE1548" s="157">
        <f>IF('1a-Electricity'!$AB$77="no","",ROUND(AD1548,4))</f>
        <v>0.53800000000000003</v>
      </c>
      <c r="AF1548" s="157">
        <f>IF('1a-Electricity'!$AB$78="no","",ROUND(AD1548,4))</f>
        <v>0.53800000000000003</v>
      </c>
      <c r="AG1548" s="157">
        <f>IF('1a-Electricity'!$AB$79="no","",ROUND(AD1548,4))</f>
        <v>0.53800000000000003</v>
      </c>
      <c r="BL1548" s="157">
        <f t="shared" si="60"/>
        <v>0.53700000000000037</v>
      </c>
      <c r="BM1548" s="157">
        <f>IF('1b-NaturalGas'!$AB$87="no","",ROUND(BL1548,4))</f>
        <v>0.53700000000000003</v>
      </c>
      <c r="BN1548" s="157">
        <f>IF('1b-NaturalGas'!$AB$88="no","",ROUND(BL1548,4))</f>
        <v>0.53700000000000003</v>
      </c>
      <c r="BO1548" s="157">
        <f>IF('1b-NaturalGas'!$AB$89="no","",ROUND(BL1548,4))</f>
        <v>0.53700000000000003</v>
      </c>
      <c r="BP1548" s="157">
        <f>IF('1b-NaturalGas'!$AB$90="no","not applicable (based on previous answers)",ROUND(BL1548,4))</f>
        <v>0.53700000000000003</v>
      </c>
      <c r="BQ1548" s="157">
        <f>IF('1b-NaturalGas'!$AB$91="no","not applicable (based on previous answers)",ROUND(BL1548,4))</f>
        <v>0.53700000000000003</v>
      </c>
    </row>
    <row r="1549" spans="30:69" x14ac:dyDescent="0.25">
      <c r="AD1549" s="157">
        <f t="shared" si="59"/>
        <v>0.53900000000000037</v>
      </c>
      <c r="AE1549" s="157">
        <f>IF('1a-Electricity'!$AB$77="no","",ROUND(AD1549,4))</f>
        <v>0.53900000000000003</v>
      </c>
      <c r="AF1549" s="157">
        <f>IF('1a-Electricity'!$AB$78="no","",ROUND(AD1549,4))</f>
        <v>0.53900000000000003</v>
      </c>
      <c r="AG1549" s="157">
        <f>IF('1a-Electricity'!$AB$79="no","",ROUND(AD1549,4))</f>
        <v>0.53900000000000003</v>
      </c>
      <c r="BL1549" s="157">
        <f t="shared" si="60"/>
        <v>0.53800000000000037</v>
      </c>
      <c r="BM1549" s="157">
        <f>IF('1b-NaturalGas'!$AB$87="no","",ROUND(BL1549,4))</f>
        <v>0.53800000000000003</v>
      </c>
      <c r="BN1549" s="157">
        <f>IF('1b-NaturalGas'!$AB$88="no","",ROUND(BL1549,4))</f>
        <v>0.53800000000000003</v>
      </c>
      <c r="BO1549" s="157">
        <f>IF('1b-NaturalGas'!$AB$89="no","",ROUND(BL1549,4))</f>
        <v>0.53800000000000003</v>
      </c>
      <c r="BP1549" s="157">
        <f>IF('1b-NaturalGas'!$AB$90="no","not applicable (based on previous answers)",ROUND(BL1549,4))</f>
        <v>0.53800000000000003</v>
      </c>
      <c r="BQ1549" s="157">
        <f>IF('1b-NaturalGas'!$AB$91="no","not applicable (based on previous answers)",ROUND(BL1549,4))</f>
        <v>0.53800000000000003</v>
      </c>
    </row>
    <row r="1550" spans="30:69" x14ac:dyDescent="0.25">
      <c r="AD1550" s="157">
        <f t="shared" si="59"/>
        <v>0.54000000000000037</v>
      </c>
      <c r="AE1550" s="157">
        <f>IF('1a-Electricity'!$AB$77="no","",ROUND(AD1550,4))</f>
        <v>0.54</v>
      </c>
      <c r="AF1550" s="157">
        <f>IF('1a-Electricity'!$AB$78="no","",ROUND(AD1550,4))</f>
        <v>0.54</v>
      </c>
      <c r="AG1550" s="157">
        <f>IF('1a-Electricity'!$AB$79="no","",ROUND(AD1550,4))</f>
        <v>0.54</v>
      </c>
      <c r="BL1550" s="157">
        <f t="shared" si="60"/>
        <v>0.53900000000000037</v>
      </c>
      <c r="BM1550" s="157">
        <f>IF('1b-NaturalGas'!$AB$87="no","",ROUND(BL1550,4))</f>
        <v>0.53900000000000003</v>
      </c>
      <c r="BN1550" s="157">
        <f>IF('1b-NaturalGas'!$AB$88="no","",ROUND(BL1550,4))</f>
        <v>0.53900000000000003</v>
      </c>
      <c r="BO1550" s="157">
        <f>IF('1b-NaturalGas'!$AB$89="no","",ROUND(BL1550,4))</f>
        <v>0.53900000000000003</v>
      </c>
      <c r="BP1550" s="157">
        <f>IF('1b-NaturalGas'!$AB$90="no","not applicable (based on previous answers)",ROUND(BL1550,4))</f>
        <v>0.53900000000000003</v>
      </c>
      <c r="BQ1550" s="157">
        <f>IF('1b-NaturalGas'!$AB$91="no","not applicable (based on previous answers)",ROUND(BL1550,4))</f>
        <v>0.53900000000000003</v>
      </c>
    </row>
    <row r="1551" spans="30:69" x14ac:dyDescent="0.25">
      <c r="AD1551" s="157">
        <f t="shared" si="59"/>
        <v>0.54100000000000037</v>
      </c>
      <c r="AE1551" s="157">
        <f>IF('1a-Electricity'!$AB$77="no","",ROUND(AD1551,4))</f>
        <v>0.54100000000000004</v>
      </c>
      <c r="AF1551" s="157">
        <f>IF('1a-Electricity'!$AB$78="no","",ROUND(AD1551,4))</f>
        <v>0.54100000000000004</v>
      </c>
      <c r="AG1551" s="157">
        <f>IF('1a-Electricity'!$AB$79="no","",ROUND(AD1551,4))</f>
        <v>0.54100000000000004</v>
      </c>
      <c r="BL1551" s="157">
        <f t="shared" si="60"/>
        <v>0.54000000000000037</v>
      </c>
      <c r="BM1551" s="157">
        <f>IF('1b-NaturalGas'!$AB$87="no","",ROUND(BL1551,4))</f>
        <v>0.54</v>
      </c>
      <c r="BN1551" s="157">
        <f>IF('1b-NaturalGas'!$AB$88="no","",ROUND(BL1551,4))</f>
        <v>0.54</v>
      </c>
      <c r="BO1551" s="157">
        <f>IF('1b-NaturalGas'!$AB$89="no","",ROUND(BL1551,4))</f>
        <v>0.54</v>
      </c>
      <c r="BP1551" s="157">
        <f>IF('1b-NaturalGas'!$AB$90="no","not applicable (based on previous answers)",ROUND(BL1551,4))</f>
        <v>0.54</v>
      </c>
      <c r="BQ1551" s="157">
        <f>IF('1b-NaturalGas'!$AB$91="no","not applicable (based on previous answers)",ROUND(BL1551,4))</f>
        <v>0.54</v>
      </c>
    </row>
    <row r="1552" spans="30:69" x14ac:dyDescent="0.25">
      <c r="AD1552" s="157">
        <f t="shared" si="59"/>
        <v>0.54200000000000037</v>
      </c>
      <c r="AE1552" s="157">
        <f>IF('1a-Electricity'!$AB$77="no","",ROUND(AD1552,4))</f>
        <v>0.54200000000000004</v>
      </c>
      <c r="AF1552" s="157">
        <f>IF('1a-Electricity'!$AB$78="no","",ROUND(AD1552,4))</f>
        <v>0.54200000000000004</v>
      </c>
      <c r="AG1552" s="157">
        <f>IF('1a-Electricity'!$AB$79="no","",ROUND(AD1552,4))</f>
        <v>0.54200000000000004</v>
      </c>
      <c r="BL1552" s="157">
        <f t="shared" si="60"/>
        <v>0.54100000000000037</v>
      </c>
      <c r="BM1552" s="157">
        <f>IF('1b-NaturalGas'!$AB$87="no","",ROUND(BL1552,4))</f>
        <v>0.54100000000000004</v>
      </c>
      <c r="BN1552" s="157">
        <f>IF('1b-NaturalGas'!$AB$88="no","",ROUND(BL1552,4))</f>
        <v>0.54100000000000004</v>
      </c>
      <c r="BO1552" s="157">
        <f>IF('1b-NaturalGas'!$AB$89="no","",ROUND(BL1552,4))</f>
        <v>0.54100000000000004</v>
      </c>
      <c r="BP1552" s="157">
        <f>IF('1b-NaturalGas'!$AB$90="no","not applicable (based on previous answers)",ROUND(BL1552,4))</f>
        <v>0.54100000000000004</v>
      </c>
      <c r="BQ1552" s="157">
        <f>IF('1b-NaturalGas'!$AB$91="no","not applicable (based on previous answers)",ROUND(BL1552,4))</f>
        <v>0.54100000000000004</v>
      </c>
    </row>
    <row r="1553" spans="30:69" x14ac:dyDescent="0.25">
      <c r="AD1553" s="157">
        <f t="shared" si="59"/>
        <v>0.54300000000000037</v>
      </c>
      <c r="AE1553" s="157">
        <f>IF('1a-Electricity'!$AB$77="no","",ROUND(AD1553,4))</f>
        <v>0.54300000000000004</v>
      </c>
      <c r="AF1553" s="157">
        <f>IF('1a-Electricity'!$AB$78="no","",ROUND(AD1553,4))</f>
        <v>0.54300000000000004</v>
      </c>
      <c r="AG1553" s="157">
        <f>IF('1a-Electricity'!$AB$79="no","",ROUND(AD1553,4))</f>
        <v>0.54300000000000004</v>
      </c>
      <c r="BL1553" s="157">
        <f t="shared" si="60"/>
        <v>0.54200000000000037</v>
      </c>
      <c r="BM1553" s="157">
        <f>IF('1b-NaturalGas'!$AB$87="no","",ROUND(BL1553,4))</f>
        <v>0.54200000000000004</v>
      </c>
      <c r="BN1553" s="157">
        <f>IF('1b-NaturalGas'!$AB$88="no","",ROUND(BL1553,4))</f>
        <v>0.54200000000000004</v>
      </c>
      <c r="BO1553" s="157">
        <f>IF('1b-NaturalGas'!$AB$89="no","",ROUND(BL1553,4))</f>
        <v>0.54200000000000004</v>
      </c>
      <c r="BP1553" s="157">
        <f>IF('1b-NaturalGas'!$AB$90="no","not applicable (based on previous answers)",ROUND(BL1553,4))</f>
        <v>0.54200000000000004</v>
      </c>
      <c r="BQ1553" s="157">
        <f>IF('1b-NaturalGas'!$AB$91="no","not applicable (based on previous answers)",ROUND(BL1553,4))</f>
        <v>0.54200000000000004</v>
      </c>
    </row>
    <row r="1554" spans="30:69" x14ac:dyDescent="0.25">
      <c r="AD1554" s="157">
        <f t="shared" si="59"/>
        <v>0.54400000000000037</v>
      </c>
      <c r="AE1554" s="157">
        <f>IF('1a-Electricity'!$AB$77="no","",ROUND(AD1554,4))</f>
        <v>0.54400000000000004</v>
      </c>
      <c r="AF1554" s="157">
        <f>IF('1a-Electricity'!$AB$78="no","",ROUND(AD1554,4))</f>
        <v>0.54400000000000004</v>
      </c>
      <c r="AG1554" s="157">
        <f>IF('1a-Electricity'!$AB$79="no","",ROUND(AD1554,4))</f>
        <v>0.54400000000000004</v>
      </c>
      <c r="BL1554" s="157">
        <f t="shared" si="60"/>
        <v>0.54300000000000037</v>
      </c>
      <c r="BM1554" s="157">
        <f>IF('1b-NaturalGas'!$AB$87="no","",ROUND(BL1554,4))</f>
        <v>0.54300000000000004</v>
      </c>
      <c r="BN1554" s="157">
        <f>IF('1b-NaturalGas'!$AB$88="no","",ROUND(BL1554,4))</f>
        <v>0.54300000000000004</v>
      </c>
      <c r="BO1554" s="157">
        <f>IF('1b-NaturalGas'!$AB$89="no","",ROUND(BL1554,4))</f>
        <v>0.54300000000000004</v>
      </c>
      <c r="BP1554" s="157">
        <f>IF('1b-NaturalGas'!$AB$90="no","not applicable (based on previous answers)",ROUND(BL1554,4))</f>
        <v>0.54300000000000004</v>
      </c>
      <c r="BQ1554" s="157">
        <f>IF('1b-NaturalGas'!$AB$91="no","not applicable (based on previous answers)",ROUND(BL1554,4))</f>
        <v>0.54300000000000004</v>
      </c>
    </row>
    <row r="1555" spans="30:69" x14ac:dyDescent="0.25">
      <c r="AD1555" s="157">
        <f t="shared" si="59"/>
        <v>0.54500000000000037</v>
      </c>
      <c r="AE1555" s="157">
        <f>IF('1a-Electricity'!$AB$77="no","",ROUND(AD1555,4))</f>
        <v>0.54500000000000004</v>
      </c>
      <c r="AF1555" s="157">
        <f>IF('1a-Electricity'!$AB$78="no","",ROUND(AD1555,4))</f>
        <v>0.54500000000000004</v>
      </c>
      <c r="AG1555" s="157">
        <f>IF('1a-Electricity'!$AB$79="no","",ROUND(AD1555,4))</f>
        <v>0.54500000000000004</v>
      </c>
      <c r="BL1555" s="157">
        <f t="shared" si="60"/>
        <v>0.54400000000000037</v>
      </c>
      <c r="BM1555" s="157">
        <f>IF('1b-NaturalGas'!$AB$87="no","",ROUND(BL1555,4))</f>
        <v>0.54400000000000004</v>
      </c>
      <c r="BN1555" s="157">
        <f>IF('1b-NaturalGas'!$AB$88="no","",ROUND(BL1555,4))</f>
        <v>0.54400000000000004</v>
      </c>
      <c r="BO1555" s="157">
        <f>IF('1b-NaturalGas'!$AB$89="no","",ROUND(BL1555,4))</f>
        <v>0.54400000000000004</v>
      </c>
      <c r="BP1555" s="157">
        <f>IF('1b-NaturalGas'!$AB$90="no","not applicable (based on previous answers)",ROUND(BL1555,4))</f>
        <v>0.54400000000000004</v>
      </c>
      <c r="BQ1555" s="157">
        <f>IF('1b-NaturalGas'!$AB$91="no","not applicable (based on previous answers)",ROUND(BL1555,4))</f>
        <v>0.54400000000000004</v>
      </c>
    </row>
    <row r="1556" spans="30:69" x14ac:dyDescent="0.25">
      <c r="AD1556" s="157">
        <f t="shared" si="59"/>
        <v>0.54600000000000037</v>
      </c>
      <c r="AE1556" s="157">
        <f>IF('1a-Electricity'!$AB$77="no","",ROUND(AD1556,4))</f>
        <v>0.54600000000000004</v>
      </c>
      <c r="AF1556" s="157">
        <f>IF('1a-Electricity'!$AB$78="no","",ROUND(AD1556,4))</f>
        <v>0.54600000000000004</v>
      </c>
      <c r="AG1556" s="157">
        <f>IF('1a-Electricity'!$AB$79="no","",ROUND(AD1556,4))</f>
        <v>0.54600000000000004</v>
      </c>
      <c r="BL1556" s="157">
        <f t="shared" si="60"/>
        <v>0.54500000000000037</v>
      </c>
      <c r="BM1556" s="157">
        <f>IF('1b-NaturalGas'!$AB$87="no","",ROUND(BL1556,4))</f>
        <v>0.54500000000000004</v>
      </c>
      <c r="BN1556" s="157">
        <f>IF('1b-NaturalGas'!$AB$88="no","",ROUND(BL1556,4))</f>
        <v>0.54500000000000004</v>
      </c>
      <c r="BO1556" s="157">
        <f>IF('1b-NaturalGas'!$AB$89="no","",ROUND(BL1556,4))</f>
        <v>0.54500000000000004</v>
      </c>
      <c r="BP1556" s="157">
        <f>IF('1b-NaturalGas'!$AB$90="no","not applicable (based on previous answers)",ROUND(BL1556,4))</f>
        <v>0.54500000000000004</v>
      </c>
      <c r="BQ1556" s="157">
        <f>IF('1b-NaturalGas'!$AB$91="no","not applicable (based on previous answers)",ROUND(BL1556,4))</f>
        <v>0.54500000000000004</v>
      </c>
    </row>
    <row r="1557" spans="30:69" x14ac:dyDescent="0.25">
      <c r="AD1557" s="157">
        <f t="shared" si="59"/>
        <v>0.54700000000000037</v>
      </c>
      <c r="AE1557" s="157">
        <f>IF('1a-Electricity'!$AB$77="no","",ROUND(AD1557,4))</f>
        <v>0.54700000000000004</v>
      </c>
      <c r="AF1557" s="157">
        <f>IF('1a-Electricity'!$AB$78="no","",ROUND(AD1557,4))</f>
        <v>0.54700000000000004</v>
      </c>
      <c r="AG1557" s="157">
        <f>IF('1a-Electricity'!$AB$79="no","",ROUND(AD1557,4))</f>
        <v>0.54700000000000004</v>
      </c>
      <c r="BL1557" s="157">
        <f t="shared" si="60"/>
        <v>0.54600000000000037</v>
      </c>
      <c r="BM1557" s="157">
        <f>IF('1b-NaturalGas'!$AB$87="no","",ROUND(BL1557,4))</f>
        <v>0.54600000000000004</v>
      </c>
      <c r="BN1557" s="157">
        <f>IF('1b-NaturalGas'!$AB$88="no","",ROUND(BL1557,4))</f>
        <v>0.54600000000000004</v>
      </c>
      <c r="BO1557" s="157">
        <f>IF('1b-NaturalGas'!$AB$89="no","",ROUND(BL1557,4))</f>
        <v>0.54600000000000004</v>
      </c>
      <c r="BP1557" s="157">
        <f>IF('1b-NaturalGas'!$AB$90="no","not applicable (based on previous answers)",ROUND(BL1557,4))</f>
        <v>0.54600000000000004</v>
      </c>
      <c r="BQ1557" s="157">
        <f>IF('1b-NaturalGas'!$AB$91="no","not applicable (based on previous answers)",ROUND(BL1557,4))</f>
        <v>0.54600000000000004</v>
      </c>
    </row>
    <row r="1558" spans="30:69" x14ac:dyDescent="0.25">
      <c r="AD1558" s="157">
        <f t="shared" si="59"/>
        <v>0.54800000000000038</v>
      </c>
      <c r="AE1558" s="157">
        <f>IF('1a-Electricity'!$AB$77="no","",ROUND(AD1558,4))</f>
        <v>0.54800000000000004</v>
      </c>
      <c r="AF1558" s="157">
        <f>IF('1a-Electricity'!$AB$78="no","",ROUND(AD1558,4))</f>
        <v>0.54800000000000004</v>
      </c>
      <c r="AG1558" s="157">
        <f>IF('1a-Electricity'!$AB$79="no","",ROUND(AD1558,4))</f>
        <v>0.54800000000000004</v>
      </c>
      <c r="BL1558" s="157">
        <f t="shared" si="60"/>
        <v>0.54700000000000037</v>
      </c>
      <c r="BM1558" s="157">
        <f>IF('1b-NaturalGas'!$AB$87="no","",ROUND(BL1558,4))</f>
        <v>0.54700000000000004</v>
      </c>
      <c r="BN1558" s="157">
        <f>IF('1b-NaturalGas'!$AB$88="no","",ROUND(BL1558,4))</f>
        <v>0.54700000000000004</v>
      </c>
      <c r="BO1558" s="157">
        <f>IF('1b-NaturalGas'!$AB$89="no","",ROUND(BL1558,4))</f>
        <v>0.54700000000000004</v>
      </c>
      <c r="BP1558" s="157">
        <f>IF('1b-NaturalGas'!$AB$90="no","not applicable (based on previous answers)",ROUND(BL1558,4))</f>
        <v>0.54700000000000004</v>
      </c>
      <c r="BQ1558" s="157">
        <f>IF('1b-NaturalGas'!$AB$91="no","not applicable (based on previous answers)",ROUND(BL1558,4))</f>
        <v>0.54700000000000004</v>
      </c>
    </row>
    <row r="1559" spans="30:69" x14ac:dyDescent="0.25">
      <c r="AD1559" s="157">
        <f t="shared" si="59"/>
        <v>0.54900000000000038</v>
      </c>
      <c r="AE1559" s="157">
        <f>IF('1a-Electricity'!$AB$77="no","",ROUND(AD1559,4))</f>
        <v>0.54900000000000004</v>
      </c>
      <c r="AF1559" s="157">
        <f>IF('1a-Electricity'!$AB$78="no","",ROUND(AD1559,4))</f>
        <v>0.54900000000000004</v>
      </c>
      <c r="AG1559" s="157">
        <f>IF('1a-Electricity'!$AB$79="no","",ROUND(AD1559,4))</f>
        <v>0.54900000000000004</v>
      </c>
      <c r="BL1559" s="157">
        <f t="shared" si="60"/>
        <v>0.54800000000000038</v>
      </c>
      <c r="BM1559" s="157">
        <f>IF('1b-NaturalGas'!$AB$87="no","",ROUND(BL1559,4))</f>
        <v>0.54800000000000004</v>
      </c>
      <c r="BN1559" s="157">
        <f>IF('1b-NaturalGas'!$AB$88="no","",ROUND(BL1559,4))</f>
        <v>0.54800000000000004</v>
      </c>
      <c r="BO1559" s="157">
        <f>IF('1b-NaturalGas'!$AB$89="no","",ROUND(BL1559,4))</f>
        <v>0.54800000000000004</v>
      </c>
      <c r="BP1559" s="157">
        <f>IF('1b-NaturalGas'!$AB$90="no","not applicable (based on previous answers)",ROUND(BL1559,4))</f>
        <v>0.54800000000000004</v>
      </c>
      <c r="BQ1559" s="157">
        <f>IF('1b-NaturalGas'!$AB$91="no","not applicable (based on previous answers)",ROUND(BL1559,4))</f>
        <v>0.54800000000000004</v>
      </c>
    </row>
    <row r="1560" spans="30:69" x14ac:dyDescent="0.25">
      <c r="AD1560" s="157">
        <f t="shared" si="59"/>
        <v>0.55000000000000038</v>
      </c>
      <c r="AE1560" s="157">
        <f>IF('1a-Electricity'!$AB$77="no","",ROUND(AD1560,4))</f>
        <v>0.55000000000000004</v>
      </c>
      <c r="AF1560" s="157">
        <f>IF('1a-Electricity'!$AB$78="no","",ROUND(AD1560,4))</f>
        <v>0.55000000000000004</v>
      </c>
      <c r="AG1560" s="157">
        <f>IF('1a-Electricity'!$AB$79="no","",ROUND(AD1560,4))</f>
        <v>0.55000000000000004</v>
      </c>
      <c r="BL1560" s="157">
        <f t="shared" si="60"/>
        <v>0.54900000000000038</v>
      </c>
      <c r="BM1560" s="157">
        <f>IF('1b-NaturalGas'!$AB$87="no","",ROUND(BL1560,4))</f>
        <v>0.54900000000000004</v>
      </c>
      <c r="BN1560" s="157">
        <f>IF('1b-NaturalGas'!$AB$88="no","",ROUND(BL1560,4))</f>
        <v>0.54900000000000004</v>
      </c>
      <c r="BO1560" s="157">
        <f>IF('1b-NaturalGas'!$AB$89="no","",ROUND(BL1560,4))</f>
        <v>0.54900000000000004</v>
      </c>
      <c r="BP1560" s="157">
        <f>IF('1b-NaturalGas'!$AB$90="no","not applicable (based on previous answers)",ROUND(BL1560,4))</f>
        <v>0.54900000000000004</v>
      </c>
      <c r="BQ1560" s="157">
        <f>IF('1b-NaturalGas'!$AB$91="no","not applicable (based on previous answers)",ROUND(BL1560,4))</f>
        <v>0.54900000000000004</v>
      </c>
    </row>
    <row r="1561" spans="30:69" x14ac:dyDescent="0.25">
      <c r="AD1561" s="157">
        <f t="shared" si="59"/>
        <v>0.55100000000000038</v>
      </c>
      <c r="AE1561" s="157">
        <f>IF('1a-Electricity'!$AB$77="no","",ROUND(AD1561,4))</f>
        <v>0.55100000000000005</v>
      </c>
      <c r="AF1561" s="157">
        <f>IF('1a-Electricity'!$AB$78="no","",ROUND(AD1561,4))</f>
        <v>0.55100000000000005</v>
      </c>
      <c r="AG1561" s="157">
        <f>IF('1a-Electricity'!$AB$79="no","",ROUND(AD1561,4))</f>
        <v>0.55100000000000005</v>
      </c>
      <c r="BL1561" s="157">
        <f t="shared" si="60"/>
        <v>0.55000000000000038</v>
      </c>
      <c r="BM1561" s="157">
        <f>IF('1b-NaturalGas'!$AB$87="no","",ROUND(BL1561,4))</f>
        <v>0.55000000000000004</v>
      </c>
      <c r="BN1561" s="157">
        <f>IF('1b-NaturalGas'!$AB$88="no","",ROUND(BL1561,4))</f>
        <v>0.55000000000000004</v>
      </c>
      <c r="BO1561" s="157">
        <f>IF('1b-NaturalGas'!$AB$89="no","",ROUND(BL1561,4))</f>
        <v>0.55000000000000004</v>
      </c>
      <c r="BP1561" s="157">
        <f>IF('1b-NaturalGas'!$AB$90="no","not applicable (based on previous answers)",ROUND(BL1561,4))</f>
        <v>0.55000000000000004</v>
      </c>
      <c r="BQ1561" s="157">
        <f>IF('1b-NaturalGas'!$AB$91="no","not applicable (based on previous answers)",ROUND(BL1561,4))</f>
        <v>0.55000000000000004</v>
      </c>
    </row>
    <row r="1562" spans="30:69" x14ac:dyDescent="0.25">
      <c r="AD1562" s="157">
        <f t="shared" si="59"/>
        <v>0.55200000000000038</v>
      </c>
      <c r="AE1562" s="157">
        <f>IF('1a-Electricity'!$AB$77="no","",ROUND(AD1562,4))</f>
        <v>0.55200000000000005</v>
      </c>
      <c r="AF1562" s="157">
        <f>IF('1a-Electricity'!$AB$78="no","",ROUND(AD1562,4))</f>
        <v>0.55200000000000005</v>
      </c>
      <c r="AG1562" s="157">
        <f>IF('1a-Electricity'!$AB$79="no","",ROUND(AD1562,4))</f>
        <v>0.55200000000000005</v>
      </c>
      <c r="BL1562" s="157">
        <f t="shared" si="60"/>
        <v>0.55100000000000038</v>
      </c>
      <c r="BM1562" s="157">
        <f>IF('1b-NaturalGas'!$AB$87="no","",ROUND(BL1562,4))</f>
        <v>0.55100000000000005</v>
      </c>
      <c r="BN1562" s="157">
        <f>IF('1b-NaturalGas'!$AB$88="no","",ROUND(BL1562,4))</f>
        <v>0.55100000000000005</v>
      </c>
      <c r="BO1562" s="157">
        <f>IF('1b-NaturalGas'!$AB$89="no","",ROUND(BL1562,4))</f>
        <v>0.55100000000000005</v>
      </c>
      <c r="BP1562" s="157">
        <f>IF('1b-NaturalGas'!$AB$90="no","not applicable (based on previous answers)",ROUND(BL1562,4))</f>
        <v>0.55100000000000005</v>
      </c>
      <c r="BQ1562" s="157">
        <f>IF('1b-NaturalGas'!$AB$91="no","not applicable (based on previous answers)",ROUND(BL1562,4))</f>
        <v>0.55100000000000005</v>
      </c>
    </row>
    <row r="1563" spans="30:69" x14ac:dyDescent="0.25">
      <c r="AD1563" s="157">
        <f t="shared" si="59"/>
        <v>0.55300000000000038</v>
      </c>
      <c r="AE1563" s="157">
        <f>IF('1a-Electricity'!$AB$77="no","",ROUND(AD1563,4))</f>
        <v>0.55300000000000005</v>
      </c>
      <c r="AF1563" s="157">
        <f>IF('1a-Electricity'!$AB$78="no","",ROUND(AD1563,4))</f>
        <v>0.55300000000000005</v>
      </c>
      <c r="AG1563" s="157">
        <f>IF('1a-Electricity'!$AB$79="no","",ROUND(AD1563,4))</f>
        <v>0.55300000000000005</v>
      </c>
      <c r="BL1563" s="157">
        <f t="shared" si="60"/>
        <v>0.55200000000000038</v>
      </c>
      <c r="BM1563" s="157">
        <f>IF('1b-NaturalGas'!$AB$87="no","",ROUND(BL1563,4))</f>
        <v>0.55200000000000005</v>
      </c>
      <c r="BN1563" s="157">
        <f>IF('1b-NaturalGas'!$AB$88="no","",ROUND(BL1563,4))</f>
        <v>0.55200000000000005</v>
      </c>
      <c r="BO1563" s="157">
        <f>IF('1b-NaturalGas'!$AB$89="no","",ROUND(BL1563,4))</f>
        <v>0.55200000000000005</v>
      </c>
      <c r="BP1563" s="157">
        <f>IF('1b-NaturalGas'!$AB$90="no","not applicable (based on previous answers)",ROUND(BL1563,4))</f>
        <v>0.55200000000000005</v>
      </c>
      <c r="BQ1563" s="157">
        <f>IF('1b-NaturalGas'!$AB$91="no","not applicable (based on previous answers)",ROUND(BL1563,4))</f>
        <v>0.55200000000000005</v>
      </c>
    </row>
    <row r="1564" spans="30:69" x14ac:dyDescent="0.25">
      <c r="AD1564" s="157">
        <f t="shared" si="59"/>
        <v>0.55400000000000038</v>
      </c>
      <c r="AE1564" s="157">
        <f>IF('1a-Electricity'!$AB$77="no","",ROUND(AD1564,4))</f>
        <v>0.55400000000000005</v>
      </c>
      <c r="AF1564" s="157">
        <f>IF('1a-Electricity'!$AB$78="no","",ROUND(AD1564,4))</f>
        <v>0.55400000000000005</v>
      </c>
      <c r="AG1564" s="157">
        <f>IF('1a-Electricity'!$AB$79="no","",ROUND(AD1564,4))</f>
        <v>0.55400000000000005</v>
      </c>
      <c r="BL1564" s="157">
        <f t="shared" si="60"/>
        <v>0.55300000000000038</v>
      </c>
      <c r="BM1564" s="157">
        <f>IF('1b-NaturalGas'!$AB$87="no","",ROUND(BL1564,4))</f>
        <v>0.55300000000000005</v>
      </c>
      <c r="BN1564" s="157">
        <f>IF('1b-NaturalGas'!$AB$88="no","",ROUND(BL1564,4))</f>
        <v>0.55300000000000005</v>
      </c>
      <c r="BO1564" s="157">
        <f>IF('1b-NaturalGas'!$AB$89="no","",ROUND(BL1564,4))</f>
        <v>0.55300000000000005</v>
      </c>
      <c r="BP1564" s="157">
        <f>IF('1b-NaturalGas'!$AB$90="no","not applicable (based on previous answers)",ROUND(BL1564,4))</f>
        <v>0.55300000000000005</v>
      </c>
      <c r="BQ1564" s="157">
        <f>IF('1b-NaturalGas'!$AB$91="no","not applicable (based on previous answers)",ROUND(BL1564,4))</f>
        <v>0.55300000000000005</v>
      </c>
    </row>
    <row r="1565" spans="30:69" x14ac:dyDescent="0.25">
      <c r="AD1565" s="157">
        <f t="shared" si="59"/>
        <v>0.55500000000000038</v>
      </c>
      <c r="AE1565" s="157">
        <f>IF('1a-Electricity'!$AB$77="no","",ROUND(AD1565,4))</f>
        <v>0.55500000000000005</v>
      </c>
      <c r="AF1565" s="157">
        <f>IF('1a-Electricity'!$AB$78="no","",ROUND(AD1565,4))</f>
        <v>0.55500000000000005</v>
      </c>
      <c r="AG1565" s="157">
        <f>IF('1a-Electricity'!$AB$79="no","",ROUND(AD1565,4))</f>
        <v>0.55500000000000005</v>
      </c>
      <c r="BL1565" s="157">
        <f t="shared" si="60"/>
        <v>0.55400000000000038</v>
      </c>
      <c r="BM1565" s="157">
        <f>IF('1b-NaturalGas'!$AB$87="no","",ROUND(BL1565,4))</f>
        <v>0.55400000000000005</v>
      </c>
      <c r="BN1565" s="157">
        <f>IF('1b-NaturalGas'!$AB$88="no","",ROUND(BL1565,4))</f>
        <v>0.55400000000000005</v>
      </c>
      <c r="BO1565" s="157">
        <f>IF('1b-NaturalGas'!$AB$89="no","",ROUND(BL1565,4))</f>
        <v>0.55400000000000005</v>
      </c>
      <c r="BP1565" s="157">
        <f>IF('1b-NaturalGas'!$AB$90="no","not applicable (based on previous answers)",ROUND(BL1565,4))</f>
        <v>0.55400000000000005</v>
      </c>
      <c r="BQ1565" s="157">
        <f>IF('1b-NaturalGas'!$AB$91="no","not applicable (based on previous answers)",ROUND(BL1565,4))</f>
        <v>0.55400000000000005</v>
      </c>
    </row>
    <row r="1566" spans="30:69" x14ac:dyDescent="0.25">
      <c r="AD1566" s="157">
        <f t="shared" si="59"/>
        <v>0.55600000000000038</v>
      </c>
      <c r="AE1566" s="157">
        <f>IF('1a-Electricity'!$AB$77="no","",ROUND(AD1566,4))</f>
        <v>0.55600000000000005</v>
      </c>
      <c r="AF1566" s="157">
        <f>IF('1a-Electricity'!$AB$78="no","",ROUND(AD1566,4))</f>
        <v>0.55600000000000005</v>
      </c>
      <c r="AG1566" s="157">
        <f>IF('1a-Electricity'!$AB$79="no","",ROUND(AD1566,4))</f>
        <v>0.55600000000000005</v>
      </c>
      <c r="BL1566" s="157">
        <f t="shared" si="60"/>
        <v>0.55500000000000038</v>
      </c>
      <c r="BM1566" s="157">
        <f>IF('1b-NaturalGas'!$AB$87="no","",ROUND(BL1566,4))</f>
        <v>0.55500000000000005</v>
      </c>
      <c r="BN1566" s="157">
        <f>IF('1b-NaturalGas'!$AB$88="no","",ROUND(BL1566,4))</f>
        <v>0.55500000000000005</v>
      </c>
      <c r="BO1566" s="157">
        <f>IF('1b-NaturalGas'!$AB$89="no","",ROUND(BL1566,4))</f>
        <v>0.55500000000000005</v>
      </c>
      <c r="BP1566" s="157">
        <f>IF('1b-NaturalGas'!$AB$90="no","not applicable (based on previous answers)",ROUND(BL1566,4))</f>
        <v>0.55500000000000005</v>
      </c>
      <c r="BQ1566" s="157">
        <f>IF('1b-NaturalGas'!$AB$91="no","not applicable (based on previous answers)",ROUND(BL1566,4))</f>
        <v>0.55500000000000005</v>
      </c>
    </row>
    <row r="1567" spans="30:69" x14ac:dyDescent="0.25">
      <c r="AD1567" s="157">
        <f t="shared" si="59"/>
        <v>0.55700000000000038</v>
      </c>
      <c r="AE1567" s="157">
        <f>IF('1a-Electricity'!$AB$77="no","",ROUND(AD1567,4))</f>
        <v>0.55700000000000005</v>
      </c>
      <c r="AF1567" s="157">
        <f>IF('1a-Electricity'!$AB$78="no","",ROUND(AD1567,4))</f>
        <v>0.55700000000000005</v>
      </c>
      <c r="AG1567" s="157">
        <f>IF('1a-Electricity'!$AB$79="no","",ROUND(AD1567,4))</f>
        <v>0.55700000000000005</v>
      </c>
      <c r="BL1567" s="157">
        <f t="shared" si="60"/>
        <v>0.55600000000000038</v>
      </c>
      <c r="BM1567" s="157">
        <f>IF('1b-NaturalGas'!$AB$87="no","",ROUND(BL1567,4))</f>
        <v>0.55600000000000005</v>
      </c>
      <c r="BN1567" s="157">
        <f>IF('1b-NaturalGas'!$AB$88="no","",ROUND(BL1567,4))</f>
        <v>0.55600000000000005</v>
      </c>
      <c r="BO1567" s="157">
        <f>IF('1b-NaturalGas'!$AB$89="no","",ROUND(BL1567,4))</f>
        <v>0.55600000000000005</v>
      </c>
      <c r="BP1567" s="157">
        <f>IF('1b-NaturalGas'!$AB$90="no","not applicable (based on previous answers)",ROUND(BL1567,4))</f>
        <v>0.55600000000000005</v>
      </c>
      <c r="BQ1567" s="157">
        <f>IF('1b-NaturalGas'!$AB$91="no","not applicable (based on previous answers)",ROUND(BL1567,4))</f>
        <v>0.55600000000000005</v>
      </c>
    </row>
    <row r="1568" spans="30:69" x14ac:dyDescent="0.25">
      <c r="AD1568" s="157">
        <f t="shared" si="59"/>
        <v>0.55800000000000038</v>
      </c>
      <c r="AE1568" s="157">
        <f>IF('1a-Electricity'!$AB$77="no","",ROUND(AD1568,4))</f>
        <v>0.55800000000000005</v>
      </c>
      <c r="AF1568" s="157">
        <f>IF('1a-Electricity'!$AB$78="no","",ROUND(AD1568,4))</f>
        <v>0.55800000000000005</v>
      </c>
      <c r="AG1568" s="157">
        <f>IF('1a-Electricity'!$AB$79="no","",ROUND(AD1568,4))</f>
        <v>0.55800000000000005</v>
      </c>
      <c r="BL1568" s="157">
        <f t="shared" si="60"/>
        <v>0.55700000000000038</v>
      </c>
      <c r="BM1568" s="157">
        <f>IF('1b-NaturalGas'!$AB$87="no","",ROUND(BL1568,4))</f>
        <v>0.55700000000000005</v>
      </c>
      <c r="BN1568" s="157">
        <f>IF('1b-NaturalGas'!$AB$88="no","",ROUND(BL1568,4))</f>
        <v>0.55700000000000005</v>
      </c>
      <c r="BO1568" s="157">
        <f>IF('1b-NaturalGas'!$AB$89="no","",ROUND(BL1568,4))</f>
        <v>0.55700000000000005</v>
      </c>
      <c r="BP1568" s="157">
        <f>IF('1b-NaturalGas'!$AB$90="no","not applicable (based on previous answers)",ROUND(BL1568,4))</f>
        <v>0.55700000000000005</v>
      </c>
      <c r="BQ1568" s="157">
        <f>IF('1b-NaturalGas'!$AB$91="no","not applicable (based on previous answers)",ROUND(BL1568,4))</f>
        <v>0.55700000000000005</v>
      </c>
    </row>
    <row r="1569" spans="30:69" x14ac:dyDescent="0.25">
      <c r="AD1569" s="157">
        <f t="shared" si="59"/>
        <v>0.55900000000000039</v>
      </c>
      <c r="AE1569" s="157">
        <f>IF('1a-Electricity'!$AB$77="no","",ROUND(AD1569,4))</f>
        <v>0.55900000000000005</v>
      </c>
      <c r="AF1569" s="157">
        <f>IF('1a-Electricity'!$AB$78="no","",ROUND(AD1569,4))</f>
        <v>0.55900000000000005</v>
      </c>
      <c r="AG1569" s="157">
        <f>IF('1a-Electricity'!$AB$79="no","",ROUND(AD1569,4))</f>
        <v>0.55900000000000005</v>
      </c>
      <c r="BL1569" s="157">
        <f t="shared" si="60"/>
        <v>0.55800000000000038</v>
      </c>
      <c r="BM1569" s="157">
        <f>IF('1b-NaturalGas'!$AB$87="no","",ROUND(BL1569,4))</f>
        <v>0.55800000000000005</v>
      </c>
      <c r="BN1569" s="157">
        <f>IF('1b-NaturalGas'!$AB$88="no","",ROUND(BL1569,4))</f>
        <v>0.55800000000000005</v>
      </c>
      <c r="BO1569" s="157">
        <f>IF('1b-NaturalGas'!$AB$89="no","",ROUND(BL1569,4))</f>
        <v>0.55800000000000005</v>
      </c>
      <c r="BP1569" s="157">
        <f>IF('1b-NaturalGas'!$AB$90="no","not applicable (based on previous answers)",ROUND(BL1569,4))</f>
        <v>0.55800000000000005</v>
      </c>
      <c r="BQ1569" s="157">
        <f>IF('1b-NaturalGas'!$AB$91="no","not applicable (based on previous answers)",ROUND(BL1569,4))</f>
        <v>0.55800000000000005</v>
      </c>
    </row>
    <row r="1570" spans="30:69" x14ac:dyDescent="0.25">
      <c r="AD1570" s="157">
        <f t="shared" si="59"/>
        <v>0.56000000000000039</v>
      </c>
      <c r="AE1570" s="157">
        <f>IF('1a-Electricity'!$AB$77="no","",ROUND(AD1570,4))</f>
        <v>0.56000000000000005</v>
      </c>
      <c r="AF1570" s="157">
        <f>IF('1a-Electricity'!$AB$78="no","",ROUND(AD1570,4))</f>
        <v>0.56000000000000005</v>
      </c>
      <c r="AG1570" s="157">
        <f>IF('1a-Electricity'!$AB$79="no","",ROUND(AD1570,4))</f>
        <v>0.56000000000000005</v>
      </c>
      <c r="BL1570" s="157">
        <f t="shared" si="60"/>
        <v>0.55900000000000039</v>
      </c>
      <c r="BM1570" s="157">
        <f>IF('1b-NaturalGas'!$AB$87="no","",ROUND(BL1570,4))</f>
        <v>0.55900000000000005</v>
      </c>
      <c r="BN1570" s="157">
        <f>IF('1b-NaturalGas'!$AB$88="no","",ROUND(BL1570,4))</f>
        <v>0.55900000000000005</v>
      </c>
      <c r="BO1570" s="157">
        <f>IF('1b-NaturalGas'!$AB$89="no","",ROUND(BL1570,4))</f>
        <v>0.55900000000000005</v>
      </c>
      <c r="BP1570" s="157">
        <f>IF('1b-NaturalGas'!$AB$90="no","not applicable (based on previous answers)",ROUND(BL1570,4))</f>
        <v>0.55900000000000005</v>
      </c>
      <c r="BQ1570" s="157">
        <f>IF('1b-NaturalGas'!$AB$91="no","not applicable (based on previous answers)",ROUND(BL1570,4))</f>
        <v>0.55900000000000005</v>
      </c>
    </row>
    <row r="1571" spans="30:69" x14ac:dyDescent="0.25">
      <c r="AD1571" s="157">
        <f t="shared" si="59"/>
        <v>0.56100000000000039</v>
      </c>
      <c r="AE1571" s="157">
        <f>IF('1a-Electricity'!$AB$77="no","",ROUND(AD1571,4))</f>
        <v>0.56100000000000005</v>
      </c>
      <c r="AF1571" s="157">
        <f>IF('1a-Electricity'!$AB$78="no","",ROUND(AD1571,4))</f>
        <v>0.56100000000000005</v>
      </c>
      <c r="AG1571" s="157">
        <f>IF('1a-Electricity'!$AB$79="no","",ROUND(AD1571,4))</f>
        <v>0.56100000000000005</v>
      </c>
      <c r="BL1571" s="157">
        <f t="shared" si="60"/>
        <v>0.56000000000000039</v>
      </c>
      <c r="BM1571" s="157">
        <f>IF('1b-NaturalGas'!$AB$87="no","",ROUND(BL1571,4))</f>
        <v>0.56000000000000005</v>
      </c>
      <c r="BN1571" s="157">
        <f>IF('1b-NaturalGas'!$AB$88="no","",ROUND(BL1571,4))</f>
        <v>0.56000000000000005</v>
      </c>
      <c r="BO1571" s="157">
        <f>IF('1b-NaturalGas'!$AB$89="no","",ROUND(BL1571,4))</f>
        <v>0.56000000000000005</v>
      </c>
      <c r="BP1571" s="157">
        <f>IF('1b-NaturalGas'!$AB$90="no","not applicable (based on previous answers)",ROUND(BL1571,4))</f>
        <v>0.56000000000000005</v>
      </c>
      <c r="BQ1571" s="157">
        <f>IF('1b-NaturalGas'!$AB$91="no","not applicable (based on previous answers)",ROUND(BL1571,4))</f>
        <v>0.56000000000000005</v>
      </c>
    </row>
    <row r="1572" spans="30:69" x14ac:dyDescent="0.25">
      <c r="AD1572" s="157">
        <f t="shared" si="59"/>
        <v>0.56200000000000039</v>
      </c>
      <c r="AE1572" s="157">
        <f>IF('1a-Electricity'!$AB$77="no","",ROUND(AD1572,4))</f>
        <v>0.56200000000000006</v>
      </c>
      <c r="AF1572" s="157">
        <f>IF('1a-Electricity'!$AB$78="no","",ROUND(AD1572,4))</f>
        <v>0.56200000000000006</v>
      </c>
      <c r="AG1572" s="157">
        <f>IF('1a-Electricity'!$AB$79="no","",ROUND(AD1572,4))</f>
        <v>0.56200000000000006</v>
      </c>
      <c r="BL1572" s="157">
        <f t="shared" si="60"/>
        <v>0.56100000000000039</v>
      </c>
      <c r="BM1572" s="157">
        <f>IF('1b-NaturalGas'!$AB$87="no","",ROUND(BL1572,4))</f>
        <v>0.56100000000000005</v>
      </c>
      <c r="BN1572" s="157">
        <f>IF('1b-NaturalGas'!$AB$88="no","",ROUND(BL1572,4))</f>
        <v>0.56100000000000005</v>
      </c>
      <c r="BO1572" s="157">
        <f>IF('1b-NaturalGas'!$AB$89="no","",ROUND(BL1572,4))</f>
        <v>0.56100000000000005</v>
      </c>
      <c r="BP1572" s="157">
        <f>IF('1b-NaturalGas'!$AB$90="no","not applicable (based on previous answers)",ROUND(BL1572,4))</f>
        <v>0.56100000000000005</v>
      </c>
      <c r="BQ1572" s="157">
        <f>IF('1b-NaturalGas'!$AB$91="no","not applicable (based on previous answers)",ROUND(BL1572,4))</f>
        <v>0.56100000000000005</v>
      </c>
    </row>
    <row r="1573" spans="30:69" x14ac:dyDescent="0.25">
      <c r="AD1573" s="157">
        <f t="shared" si="59"/>
        <v>0.56300000000000039</v>
      </c>
      <c r="AE1573" s="157">
        <f>IF('1a-Electricity'!$AB$77="no","",ROUND(AD1573,4))</f>
        <v>0.56299999999999994</v>
      </c>
      <c r="AF1573" s="157">
        <f>IF('1a-Electricity'!$AB$78="no","",ROUND(AD1573,4))</f>
        <v>0.56299999999999994</v>
      </c>
      <c r="AG1573" s="157">
        <f>IF('1a-Electricity'!$AB$79="no","",ROUND(AD1573,4))</f>
        <v>0.56299999999999994</v>
      </c>
      <c r="BL1573" s="157">
        <f t="shared" si="60"/>
        <v>0.56200000000000039</v>
      </c>
      <c r="BM1573" s="157">
        <f>IF('1b-NaturalGas'!$AB$87="no","",ROUND(BL1573,4))</f>
        <v>0.56200000000000006</v>
      </c>
      <c r="BN1573" s="157">
        <f>IF('1b-NaturalGas'!$AB$88="no","",ROUND(BL1573,4))</f>
        <v>0.56200000000000006</v>
      </c>
      <c r="BO1573" s="157">
        <f>IF('1b-NaturalGas'!$AB$89="no","",ROUND(BL1573,4))</f>
        <v>0.56200000000000006</v>
      </c>
      <c r="BP1573" s="157">
        <f>IF('1b-NaturalGas'!$AB$90="no","not applicable (based on previous answers)",ROUND(BL1573,4))</f>
        <v>0.56200000000000006</v>
      </c>
      <c r="BQ1573" s="157">
        <f>IF('1b-NaturalGas'!$AB$91="no","not applicable (based on previous answers)",ROUND(BL1573,4))</f>
        <v>0.56200000000000006</v>
      </c>
    </row>
    <row r="1574" spans="30:69" x14ac:dyDescent="0.25">
      <c r="AD1574" s="157">
        <f t="shared" si="59"/>
        <v>0.56400000000000039</v>
      </c>
      <c r="AE1574" s="157">
        <f>IF('1a-Electricity'!$AB$77="no","",ROUND(AD1574,4))</f>
        <v>0.56399999999999995</v>
      </c>
      <c r="AF1574" s="157">
        <f>IF('1a-Electricity'!$AB$78="no","",ROUND(AD1574,4))</f>
        <v>0.56399999999999995</v>
      </c>
      <c r="AG1574" s="157">
        <f>IF('1a-Electricity'!$AB$79="no","",ROUND(AD1574,4))</f>
        <v>0.56399999999999995</v>
      </c>
      <c r="BL1574" s="157">
        <f t="shared" si="60"/>
        <v>0.56300000000000039</v>
      </c>
      <c r="BM1574" s="157">
        <f>IF('1b-NaturalGas'!$AB$87="no","",ROUND(BL1574,4))</f>
        <v>0.56299999999999994</v>
      </c>
      <c r="BN1574" s="157">
        <f>IF('1b-NaturalGas'!$AB$88="no","",ROUND(BL1574,4))</f>
        <v>0.56299999999999994</v>
      </c>
      <c r="BO1574" s="157">
        <f>IF('1b-NaturalGas'!$AB$89="no","",ROUND(BL1574,4))</f>
        <v>0.56299999999999994</v>
      </c>
      <c r="BP1574" s="157">
        <f>IF('1b-NaturalGas'!$AB$90="no","not applicable (based on previous answers)",ROUND(BL1574,4))</f>
        <v>0.56299999999999994</v>
      </c>
      <c r="BQ1574" s="157">
        <f>IF('1b-NaturalGas'!$AB$91="no","not applicable (based on previous answers)",ROUND(BL1574,4))</f>
        <v>0.56299999999999994</v>
      </c>
    </row>
    <row r="1575" spans="30:69" x14ac:dyDescent="0.25">
      <c r="AD1575" s="157">
        <f t="shared" si="59"/>
        <v>0.56500000000000039</v>
      </c>
      <c r="AE1575" s="157">
        <f>IF('1a-Electricity'!$AB$77="no","",ROUND(AD1575,4))</f>
        <v>0.56499999999999995</v>
      </c>
      <c r="AF1575" s="157">
        <f>IF('1a-Electricity'!$AB$78="no","",ROUND(AD1575,4))</f>
        <v>0.56499999999999995</v>
      </c>
      <c r="AG1575" s="157">
        <f>IF('1a-Electricity'!$AB$79="no","",ROUND(AD1575,4))</f>
        <v>0.56499999999999995</v>
      </c>
      <c r="BL1575" s="157">
        <f t="shared" si="60"/>
        <v>0.56400000000000039</v>
      </c>
      <c r="BM1575" s="157">
        <f>IF('1b-NaturalGas'!$AB$87="no","",ROUND(BL1575,4))</f>
        <v>0.56399999999999995</v>
      </c>
      <c r="BN1575" s="157">
        <f>IF('1b-NaturalGas'!$AB$88="no","",ROUND(BL1575,4))</f>
        <v>0.56399999999999995</v>
      </c>
      <c r="BO1575" s="157">
        <f>IF('1b-NaturalGas'!$AB$89="no","",ROUND(BL1575,4))</f>
        <v>0.56399999999999995</v>
      </c>
      <c r="BP1575" s="157">
        <f>IF('1b-NaturalGas'!$AB$90="no","not applicable (based on previous answers)",ROUND(BL1575,4))</f>
        <v>0.56399999999999995</v>
      </c>
      <c r="BQ1575" s="157">
        <f>IF('1b-NaturalGas'!$AB$91="no","not applicable (based on previous answers)",ROUND(BL1575,4))</f>
        <v>0.56399999999999995</v>
      </c>
    </row>
    <row r="1576" spans="30:69" x14ac:dyDescent="0.25">
      <c r="AD1576" s="157">
        <f t="shared" si="59"/>
        <v>0.56600000000000039</v>
      </c>
      <c r="AE1576" s="157">
        <f>IF('1a-Electricity'!$AB$77="no","",ROUND(AD1576,4))</f>
        <v>0.56599999999999995</v>
      </c>
      <c r="AF1576" s="157">
        <f>IF('1a-Electricity'!$AB$78="no","",ROUND(AD1576,4))</f>
        <v>0.56599999999999995</v>
      </c>
      <c r="AG1576" s="157">
        <f>IF('1a-Electricity'!$AB$79="no","",ROUND(AD1576,4))</f>
        <v>0.56599999999999995</v>
      </c>
      <c r="BL1576" s="157">
        <f t="shared" si="60"/>
        <v>0.56500000000000039</v>
      </c>
      <c r="BM1576" s="157">
        <f>IF('1b-NaturalGas'!$AB$87="no","",ROUND(BL1576,4))</f>
        <v>0.56499999999999995</v>
      </c>
      <c r="BN1576" s="157">
        <f>IF('1b-NaturalGas'!$AB$88="no","",ROUND(BL1576,4))</f>
        <v>0.56499999999999995</v>
      </c>
      <c r="BO1576" s="157">
        <f>IF('1b-NaturalGas'!$AB$89="no","",ROUND(BL1576,4))</f>
        <v>0.56499999999999995</v>
      </c>
      <c r="BP1576" s="157">
        <f>IF('1b-NaturalGas'!$AB$90="no","not applicable (based on previous answers)",ROUND(BL1576,4))</f>
        <v>0.56499999999999995</v>
      </c>
      <c r="BQ1576" s="157">
        <f>IF('1b-NaturalGas'!$AB$91="no","not applicable (based on previous answers)",ROUND(BL1576,4))</f>
        <v>0.56499999999999995</v>
      </c>
    </row>
    <row r="1577" spans="30:69" x14ac:dyDescent="0.25">
      <c r="AD1577" s="157">
        <f t="shared" si="59"/>
        <v>0.56700000000000039</v>
      </c>
      <c r="AE1577" s="157">
        <f>IF('1a-Electricity'!$AB$77="no","",ROUND(AD1577,4))</f>
        <v>0.56699999999999995</v>
      </c>
      <c r="AF1577" s="157">
        <f>IF('1a-Electricity'!$AB$78="no","",ROUND(AD1577,4))</f>
        <v>0.56699999999999995</v>
      </c>
      <c r="AG1577" s="157">
        <f>IF('1a-Electricity'!$AB$79="no","",ROUND(AD1577,4))</f>
        <v>0.56699999999999995</v>
      </c>
      <c r="BL1577" s="157">
        <f t="shared" si="60"/>
        <v>0.56600000000000039</v>
      </c>
      <c r="BM1577" s="157">
        <f>IF('1b-NaturalGas'!$AB$87="no","",ROUND(BL1577,4))</f>
        <v>0.56599999999999995</v>
      </c>
      <c r="BN1577" s="157">
        <f>IF('1b-NaturalGas'!$AB$88="no","",ROUND(BL1577,4))</f>
        <v>0.56599999999999995</v>
      </c>
      <c r="BO1577" s="157">
        <f>IF('1b-NaturalGas'!$AB$89="no","",ROUND(BL1577,4))</f>
        <v>0.56599999999999995</v>
      </c>
      <c r="BP1577" s="157">
        <f>IF('1b-NaturalGas'!$AB$90="no","not applicable (based on previous answers)",ROUND(BL1577,4))</f>
        <v>0.56599999999999995</v>
      </c>
      <c r="BQ1577" s="157">
        <f>IF('1b-NaturalGas'!$AB$91="no","not applicable (based on previous answers)",ROUND(BL1577,4))</f>
        <v>0.56599999999999995</v>
      </c>
    </row>
    <row r="1578" spans="30:69" x14ac:dyDescent="0.25">
      <c r="AD1578" s="157">
        <f t="shared" si="59"/>
        <v>0.56800000000000039</v>
      </c>
      <c r="AE1578" s="157">
        <f>IF('1a-Electricity'!$AB$77="no","",ROUND(AD1578,4))</f>
        <v>0.56799999999999995</v>
      </c>
      <c r="AF1578" s="157">
        <f>IF('1a-Electricity'!$AB$78="no","",ROUND(AD1578,4))</f>
        <v>0.56799999999999995</v>
      </c>
      <c r="AG1578" s="157">
        <f>IF('1a-Electricity'!$AB$79="no","",ROUND(AD1578,4))</f>
        <v>0.56799999999999995</v>
      </c>
      <c r="BL1578" s="157">
        <f t="shared" si="60"/>
        <v>0.56700000000000039</v>
      </c>
      <c r="BM1578" s="157">
        <f>IF('1b-NaturalGas'!$AB$87="no","",ROUND(BL1578,4))</f>
        <v>0.56699999999999995</v>
      </c>
      <c r="BN1578" s="157">
        <f>IF('1b-NaturalGas'!$AB$88="no","",ROUND(BL1578,4))</f>
        <v>0.56699999999999995</v>
      </c>
      <c r="BO1578" s="157">
        <f>IF('1b-NaturalGas'!$AB$89="no","",ROUND(BL1578,4))</f>
        <v>0.56699999999999995</v>
      </c>
      <c r="BP1578" s="157">
        <f>IF('1b-NaturalGas'!$AB$90="no","not applicable (based on previous answers)",ROUND(BL1578,4))</f>
        <v>0.56699999999999995</v>
      </c>
      <c r="BQ1578" s="157">
        <f>IF('1b-NaturalGas'!$AB$91="no","not applicable (based on previous answers)",ROUND(BL1578,4))</f>
        <v>0.56699999999999995</v>
      </c>
    </row>
    <row r="1579" spans="30:69" x14ac:dyDescent="0.25">
      <c r="AD1579" s="157">
        <f t="shared" ref="AD1579:AD1642" si="61">AD1578+0.001</f>
        <v>0.56900000000000039</v>
      </c>
      <c r="AE1579" s="157">
        <f>IF('1a-Electricity'!$AB$77="no","",ROUND(AD1579,4))</f>
        <v>0.56899999999999995</v>
      </c>
      <c r="AF1579" s="157">
        <f>IF('1a-Electricity'!$AB$78="no","",ROUND(AD1579,4))</f>
        <v>0.56899999999999995</v>
      </c>
      <c r="AG1579" s="157">
        <f>IF('1a-Electricity'!$AB$79="no","",ROUND(AD1579,4))</f>
        <v>0.56899999999999995</v>
      </c>
      <c r="BL1579" s="157">
        <f t="shared" si="60"/>
        <v>0.56800000000000039</v>
      </c>
      <c r="BM1579" s="157">
        <f>IF('1b-NaturalGas'!$AB$87="no","",ROUND(BL1579,4))</f>
        <v>0.56799999999999995</v>
      </c>
      <c r="BN1579" s="157">
        <f>IF('1b-NaturalGas'!$AB$88="no","",ROUND(BL1579,4))</f>
        <v>0.56799999999999995</v>
      </c>
      <c r="BO1579" s="157">
        <f>IF('1b-NaturalGas'!$AB$89="no","",ROUND(BL1579,4))</f>
        <v>0.56799999999999995</v>
      </c>
      <c r="BP1579" s="157">
        <f>IF('1b-NaturalGas'!$AB$90="no","not applicable (based on previous answers)",ROUND(BL1579,4))</f>
        <v>0.56799999999999995</v>
      </c>
      <c r="BQ1579" s="157">
        <f>IF('1b-NaturalGas'!$AB$91="no","not applicable (based on previous answers)",ROUND(BL1579,4))</f>
        <v>0.56799999999999995</v>
      </c>
    </row>
    <row r="1580" spans="30:69" x14ac:dyDescent="0.25">
      <c r="AD1580" s="157">
        <f t="shared" si="61"/>
        <v>0.5700000000000004</v>
      </c>
      <c r="AE1580" s="157">
        <f>IF('1a-Electricity'!$AB$77="no","",ROUND(AD1580,4))</f>
        <v>0.56999999999999995</v>
      </c>
      <c r="AF1580" s="157">
        <f>IF('1a-Electricity'!$AB$78="no","",ROUND(AD1580,4))</f>
        <v>0.56999999999999995</v>
      </c>
      <c r="AG1580" s="157">
        <f>IF('1a-Electricity'!$AB$79="no","",ROUND(AD1580,4))</f>
        <v>0.56999999999999995</v>
      </c>
      <c r="BL1580" s="157">
        <f t="shared" ref="BL1580:BL1643" si="62">BL1579+0.001</f>
        <v>0.56900000000000039</v>
      </c>
      <c r="BM1580" s="157">
        <f>IF('1b-NaturalGas'!$AB$87="no","",ROUND(BL1580,4))</f>
        <v>0.56899999999999995</v>
      </c>
      <c r="BN1580" s="157">
        <f>IF('1b-NaturalGas'!$AB$88="no","",ROUND(BL1580,4))</f>
        <v>0.56899999999999995</v>
      </c>
      <c r="BO1580" s="157">
        <f>IF('1b-NaturalGas'!$AB$89="no","",ROUND(BL1580,4))</f>
        <v>0.56899999999999995</v>
      </c>
      <c r="BP1580" s="157">
        <f>IF('1b-NaturalGas'!$AB$90="no","not applicable (based on previous answers)",ROUND(BL1580,4))</f>
        <v>0.56899999999999995</v>
      </c>
      <c r="BQ1580" s="157">
        <f>IF('1b-NaturalGas'!$AB$91="no","not applicable (based on previous answers)",ROUND(BL1580,4))</f>
        <v>0.56899999999999995</v>
      </c>
    </row>
    <row r="1581" spans="30:69" x14ac:dyDescent="0.25">
      <c r="AD1581" s="157">
        <f t="shared" si="61"/>
        <v>0.5710000000000004</v>
      </c>
      <c r="AE1581" s="157">
        <f>IF('1a-Electricity'!$AB$77="no","",ROUND(AD1581,4))</f>
        <v>0.57099999999999995</v>
      </c>
      <c r="AF1581" s="157">
        <f>IF('1a-Electricity'!$AB$78="no","",ROUND(AD1581,4))</f>
        <v>0.57099999999999995</v>
      </c>
      <c r="AG1581" s="157">
        <f>IF('1a-Electricity'!$AB$79="no","",ROUND(AD1581,4))</f>
        <v>0.57099999999999995</v>
      </c>
      <c r="BL1581" s="157">
        <f t="shared" si="62"/>
        <v>0.5700000000000004</v>
      </c>
      <c r="BM1581" s="157">
        <f>IF('1b-NaturalGas'!$AB$87="no","",ROUND(BL1581,4))</f>
        <v>0.56999999999999995</v>
      </c>
      <c r="BN1581" s="157">
        <f>IF('1b-NaturalGas'!$AB$88="no","",ROUND(BL1581,4))</f>
        <v>0.56999999999999995</v>
      </c>
      <c r="BO1581" s="157">
        <f>IF('1b-NaturalGas'!$AB$89="no","",ROUND(BL1581,4))</f>
        <v>0.56999999999999995</v>
      </c>
      <c r="BP1581" s="157">
        <f>IF('1b-NaturalGas'!$AB$90="no","not applicable (based on previous answers)",ROUND(BL1581,4))</f>
        <v>0.56999999999999995</v>
      </c>
      <c r="BQ1581" s="157">
        <f>IF('1b-NaturalGas'!$AB$91="no","not applicable (based on previous answers)",ROUND(BL1581,4))</f>
        <v>0.56999999999999995</v>
      </c>
    </row>
    <row r="1582" spans="30:69" x14ac:dyDescent="0.25">
      <c r="AD1582" s="157">
        <f t="shared" si="61"/>
        <v>0.5720000000000004</v>
      </c>
      <c r="AE1582" s="157">
        <f>IF('1a-Electricity'!$AB$77="no","",ROUND(AD1582,4))</f>
        <v>0.57199999999999995</v>
      </c>
      <c r="AF1582" s="157">
        <f>IF('1a-Electricity'!$AB$78="no","",ROUND(AD1582,4))</f>
        <v>0.57199999999999995</v>
      </c>
      <c r="AG1582" s="157">
        <f>IF('1a-Electricity'!$AB$79="no","",ROUND(AD1582,4))</f>
        <v>0.57199999999999995</v>
      </c>
      <c r="BL1582" s="157">
        <f t="shared" si="62"/>
        <v>0.5710000000000004</v>
      </c>
      <c r="BM1582" s="157">
        <f>IF('1b-NaturalGas'!$AB$87="no","",ROUND(BL1582,4))</f>
        <v>0.57099999999999995</v>
      </c>
      <c r="BN1582" s="157">
        <f>IF('1b-NaturalGas'!$AB$88="no","",ROUND(BL1582,4))</f>
        <v>0.57099999999999995</v>
      </c>
      <c r="BO1582" s="157">
        <f>IF('1b-NaturalGas'!$AB$89="no","",ROUND(BL1582,4))</f>
        <v>0.57099999999999995</v>
      </c>
      <c r="BP1582" s="157">
        <f>IF('1b-NaturalGas'!$AB$90="no","not applicable (based on previous answers)",ROUND(BL1582,4))</f>
        <v>0.57099999999999995</v>
      </c>
      <c r="BQ1582" s="157">
        <f>IF('1b-NaturalGas'!$AB$91="no","not applicable (based on previous answers)",ROUND(BL1582,4))</f>
        <v>0.57099999999999995</v>
      </c>
    </row>
    <row r="1583" spans="30:69" x14ac:dyDescent="0.25">
      <c r="AD1583" s="157">
        <f t="shared" si="61"/>
        <v>0.5730000000000004</v>
      </c>
      <c r="AE1583" s="157">
        <f>IF('1a-Electricity'!$AB$77="no","",ROUND(AD1583,4))</f>
        <v>0.57299999999999995</v>
      </c>
      <c r="AF1583" s="157">
        <f>IF('1a-Electricity'!$AB$78="no","",ROUND(AD1583,4))</f>
        <v>0.57299999999999995</v>
      </c>
      <c r="AG1583" s="157">
        <f>IF('1a-Electricity'!$AB$79="no","",ROUND(AD1583,4))</f>
        <v>0.57299999999999995</v>
      </c>
      <c r="BL1583" s="157">
        <f t="shared" si="62"/>
        <v>0.5720000000000004</v>
      </c>
      <c r="BM1583" s="157">
        <f>IF('1b-NaturalGas'!$AB$87="no","",ROUND(BL1583,4))</f>
        <v>0.57199999999999995</v>
      </c>
      <c r="BN1583" s="157">
        <f>IF('1b-NaturalGas'!$AB$88="no","",ROUND(BL1583,4))</f>
        <v>0.57199999999999995</v>
      </c>
      <c r="BO1583" s="157">
        <f>IF('1b-NaturalGas'!$AB$89="no","",ROUND(BL1583,4))</f>
        <v>0.57199999999999995</v>
      </c>
      <c r="BP1583" s="157">
        <f>IF('1b-NaturalGas'!$AB$90="no","not applicable (based on previous answers)",ROUND(BL1583,4))</f>
        <v>0.57199999999999995</v>
      </c>
      <c r="BQ1583" s="157">
        <f>IF('1b-NaturalGas'!$AB$91="no","not applicable (based on previous answers)",ROUND(BL1583,4))</f>
        <v>0.57199999999999995</v>
      </c>
    </row>
    <row r="1584" spans="30:69" x14ac:dyDescent="0.25">
      <c r="AD1584" s="157">
        <f t="shared" si="61"/>
        <v>0.5740000000000004</v>
      </c>
      <c r="AE1584" s="157">
        <f>IF('1a-Electricity'!$AB$77="no","",ROUND(AD1584,4))</f>
        <v>0.57399999999999995</v>
      </c>
      <c r="AF1584" s="157">
        <f>IF('1a-Electricity'!$AB$78="no","",ROUND(AD1584,4))</f>
        <v>0.57399999999999995</v>
      </c>
      <c r="AG1584" s="157">
        <f>IF('1a-Electricity'!$AB$79="no","",ROUND(AD1584,4))</f>
        <v>0.57399999999999995</v>
      </c>
      <c r="BL1584" s="157">
        <f t="shared" si="62"/>
        <v>0.5730000000000004</v>
      </c>
      <c r="BM1584" s="157">
        <f>IF('1b-NaturalGas'!$AB$87="no","",ROUND(BL1584,4))</f>
        <v>0.57299999999999995</v>
      </c>
      <c r="BN1584" s="157">
        <f>IF('1b-NaturalGas'!$AB$88="no","",ROUND(BL1584,4))</f>
        <v>0.57299999999999995</v>
      </c>
      <c r="BO1584" s="157">
        <f>IF('1b-NaturalGas'!$AB$89="no","",ROUND(BL1584,4))</f>
        <v>0.57299999999999995</v>
      </c>
      <c r="BP1584" s="157">
        <f>IF('1b-NaturalGas'!$AB$90="no","not applicable (based on previous answers)",ROUND(BL1584,4))</f>
        <v>0.57299999999999995</v>
      </c>
      <c r="BQ1584" s="157">
        <f>IF('1b-NaturalGas'!$AB$91="no","not applicable (based on previous answers)",ROUND(BL1584,4))</f>
        <v>0.57299999999999995</v>
      </c>
    </row>
    <row r="1585" spans="30:69" x14ac:dyDescent="0.25">
      <c r="AD1585" s="157">
        <f t="shared" si="61"/>
        <v>0.5750000000000004</v>
      </c>
      <c r="AE1585" s="157">
        <f>IF('1a-Electricity'!$AB$77="no","",ROUND(AD1585,4))</f>
        <v>0.57499999999999996</v>
      </c>
      <c r="AF1585" s="157">
        <f>IF('1a-Electricity'!$AB$78="no","",ROUND(AD1585,4))</f>
        <v>0.57499999999999996</v>
      </c>
      <c r="AG1585" s="157">
        <f>IF('1a-Electricity'!$AB$79="no","",ROUND(AD1585,4))</f>
        <v>0.57499999999999996</v>
      </c>
      <c r="BL1585" s="157">
        <f t="shared" si="62"/>
        <v>0.5740000000000004</v>
      </c>
      <c r="BM1585" s="157">
        <f>IF('1b-NaturalGas'!$AB$87="no","",ROUND(BL1585,4))</f>
        <v>0.57399999999999995</v>
      </c>
      <c r="BN1585" s="157">
        <f>IF('1b-NaturalGas'!$AB$88="no","",ROUND(BL1585,4))</f>
        <v>0.57399999999999995</v>
      </c>
      <c r="BO1585" s="157">
        <f>IF('1b-NaturalGas'!$AB$89="no","",ROUND(BL1585,4))</f>
        <v>0.57399999999999995</v>
      </c>
      <c r="BP1585" s="157">
        <f>IF('1b-NaturalGas'!$AB$90="no","not applicable (based on previous answers)",ROUND(BL1585,4))</f>
        <v>0.57399999999999995</v>
      </c>
      <c r="BQ1585" s="157">
        <f>IF('1b-NaturalGas'!$AB$91="no","not applicable (based on previous answers)",ROUND(BL1585,4))</f>
        <v>0.57399999999999995</v>
      </c>
    </row>
    <row r="1586" spans="30:69" x14ac:dyDescent="0.25">
      <c r="AD1586" s="157">
        <f t="shared" si="61"/>
        <v>0.5760000000000004</v>
      </c>
      <c r="AE1586" s="157">
        <f>IF('1a-Electricity'!$AB$77="no","",ROUND(AD1586,4))</f>
        <v>0.57599999999999996</v>
      </c>
      <c r="AF1586" s="157">
        <f>IF('1a-Electricity'!$AB$78="no","",ROUND(AD1586,4))</f>
        <v>0.57599999999999996</v>
      </c>
      <c r="AG1586" s="157">
        <f>IF('1a-Electricity'!$AB$79="no","",ROUND(AD1586,4))</f>
        <v>0.57599999999999996</v>
      </c>
      <c r="BL1586" s="157">
        <f t="shared" si="62"/>
        <v>0.5750000000000004</v>
      </c>
      <c r="BM1586" s="157">
        <f>IF('1b-NaturalGas'!$AB$87="no","",ROUND(BL1586,4))</f>
        <v>0.57499999999999996</v>
      </c>
      <c r="BN1586" s="157">
        <f>IF('1b-NaturalGas'!$AB$88="no","",ROUND(BL1586,4))</f>
        <v>0.57499999999999996</v>
      </c>
      <c r="BO1586" s="157">
        <f>IF('1b-NaturalGas'!$AB$89="no","",ROUND(BL1586,4))</f>
        <v>0.57499999999999996</v>
      </c>
      <c r="BP1586" s="157">
        <f>IF('1b-NaturalGas'!$AB$90="no","not applicable (based on previous answers)",ROUND(BL1586,4))</f>
        <v>0.57499999999999996</v>
      </c>
      <c r="BQ1586" s="157">
        <f>IF('1b-NaturalGas'!$AB$91="no","not applicable (based on previous answers)",ROUND(BL1586,4))</f>
        <v>0.57499999999999996</v>
      </c>
    </row>
    <row r="1587" spans="30:69" x14ac:dyDescent="0.25">
      <c r="AD1587" s="157">
        <f t="shared" si="61"/>
        <v>0.5770000000000004</v>
      </c>
      <c r="AE1587" s="157">
        <f>IF('1a-Electricity'!$AB$77="no","",ROUND(AD1587,4))</f>
        <v>0.57699999999999996</v>
      </c>
      <c r="AF1587" s="157">
        <f>IF('1a-Electricity'!$AB$78="no","",ROUND(AD1587,4))</f>
        <v>0.57699999999999996</v>
      </c>
      <c r="AG1587" s="157">
        <f>IF('1a-Electricity'!$AB$79="no","",ROUND(AD1587,4))</f>
        <v>0.57699999999999996</v>
      </c>
      <c r="BL1587" s="157">
        <f t="shared" si="62"/>
        <v>0.5760000000000004</v>
      </c>
      <c r="BM1587" s="157">
        <f>IF('1b-NaturalGas'!$AB$87="no","",ROUND(BL1587,4))</f>
        <v>0.57599999999999996</v>
      </c>
      <c r="BN1587" s="157">
        <f>IF('1b-NaturalGas'!$AB$88="no","",ROUND(BL1587,4))</f>
        <v>0.57599999999999996</v>
      </c>
      <c r="BO1587" s="157">
        <f>IF('1b-NaturalGas'!$AB$89="no","",ROUND(BL1587,4))</f>
        <v>0.57599999999999996</v>
      </c>
      <c r="BP1587" s="157">
        <f>IF('1b-NaturalGas'!$AB$90="no","not applicable (based on previous answers)",ROUND(BL1587,4))</f>
        <v>0.57599999999999996</v>
      </c>
      <c r="BQ1587" s="157">
        <f>IF('1b-NaturalGas'!$AB$91="no","not applicable (based on previous answers)",ROUND(BL1587,4))</f>
        <v>0.57599999999999996</v>
      </c>
    </row>
    <row r="1588" spans="30:69" x14ac:dyDescent="0.25">
      <c r="AD1588" s="157">
        <f t="shared" si="61"/>
        <v>0.5780000000000004</v>
      </c>
      <c r="AE1588" s="157">
        <f>IF('1a-Electricity'!$AB$77="no","",ROUND(AD1588,4))</f>
        <v>0.57799999999999996</v>
      </c>
      <c r="AF1588" s="157">
        <f>IF('1a-Electricity'!$AB$78="no","",ROUND(AD1588,4))</f>
        <v>0.57799999999999996</v>
      </c>
      <c r="AG1588" s="157">
        <f>IF('1a-Electricity'!$AB$79="no","",ROUND(AD1588,4))</f>
        <v>0.57799999999999996</v>
      </c>
      <c r="BL1588" s="157">
        <f t="shared" si="62"/>
        <v>0.5770000000000004</v>
      </c>
      <c r="BM1588" s="157">
        <f>IF('1b-NaturalGas'!$AB$87="no","",ROUND(BL1588,4))</f>
        <v>0.57699999999999996</v>
      </c>
      <c r="BN1588" s="157">
        <f>IF('1b-NaturalGas'!$AB$88="no","",ROUND(BL1588,4))</f>
        <v>0.57699999999999996</v>
      </c>
      <c r="BO1588" s="157">
        <f>IF('1b-NaturalGas'!$AB$89="no","",ROUND(BL1588,4))</f>
        <v>0.57699999999999996</v>
      </c>
      <c r="BP1588" s="157">
        <f>IF('1b-NaturalGas'!$AB$90="no","not applicable (based on previous answers)",ROUND(BL1588,4))</f>
        <v>0.57699999999999996</v>
      </c>
      <c r="BQ1588" s="157">
        <f>IF('1b-NaturalGas'!$AB$91="no","not applicable (based on previous answers)",ROUND(BL1588,4))</f>
        <v>0.57699999999999996</v>
      </c>
    </row>
    <row r="1589" spans="30:69" x14ac:dyDescent="0.25">
      <c r="AD1589" s="157">
        <f t="shared" si="61"/>
        <v>0.5790000000000004</v>
      </c>
      <c r="AE1589" s="157">
        <f>IF('1a-Electricity'!$AB$77="no","",ROUND(AD1589,4))</f>
        <v>0.57899999999999996</v>
      </c>
      <c r="AF1589" s="157">
        <f>IF('1a-Electricity'!$AB$78="no","",ROUND(AD1589,4))</f>
        <v>0.57899999999999996</v>
      </c>
      <c r="AG1589" s="157">
        <f>IF('1a-Electricity'!$AB$79="no","",ROUND(AD1589,4))</f>
        <v>0.57899999999999996</v>
      </c>
      <c r="BL1589" s="157">
        <f t="shared" si="62"/>
        <v>0.5780000000000004</v>
      </c>
      <c r="BM1589" s="157">
        <f>IF('1b-NaturalGas'!$AB$87="no","",ROUND(BL1589,4))</f>
        <v>0.57799999999999996</v>
      </c>
      <c r="BN1589" s="157">
        <f>IF('1b-NaturalGas'!$AB$88="no","",ROUND(BL1589,4))</f>
        <v>0.57799999999999996</v>
      </c>
      <c r="BO1589" s="157">
        <f>IF('1b-NaturalGas'!$AB$89="no","",ROUND(BL1589,4))</f>
        <v>0.57799999999999996</v>
      </c>
      <c r="BP1589" s="157">
        <f>IF('1b-NaturalGas'!$AB$90="no","not applicable (based on previous answers)",ROUND(BL1589,4))</f>
        <v>0.57799999999999996</v>
      </c>
      <c r="BQ1589" s="157">
        <f>IF('1b-NaturalGas'!$AB$91="no","not applicable (based on previous answers)",ROUND(BL1589,4))</f>
        <v>0.57799999999999996</v>
      </c>
    </row>
    <row r="1590" spans="30:69" x14ac:dyDescent="0.25">
      <c r="AD1590" s="157">
        <f t="shared" si="61"/>
        <v>0.5800000000000004</v>
      </c>
      <c r="AE1590" s="157">
        <f>IF('1a-Electricity'!$AB$77="no","",ROUND(AD1590,4))</f>
        <v>0.57999999999999996</v>
      </c>
      <c r="AF1590" s="157">
        <f>IF('1a-Electricity'!$AB$78="no","",ROUND(AD1590,4))</f>
        <v>0.57999999999999996</v>
      </c>
      <c r="AG1590" s="157">
        <f>IF('1a-Electricity'!$AB$79="no","",ROUND(AD1590,4))</f>
        <v>0.57999999999999996</v>
      </c>
      <c r="BL1590" s="157">
        <f t="shared" si="62"/>
        <v>0.5790000000000004</v>
      </c>
      <c r="BM1590" s="157">
        <f>IF('1b-NaturalGas'!$AB$87="no","",ROUND(BL1590,4))</f>
        <v>0.57899999999999996</v>
      </c>
      <c r="BN1590" s="157">
        <f>IF('1b-NaturalGas'!$AB$88="no","",ROUND(BL1590,4))</f>
        <v>0.57899999999999996</v>
      </c>
      <c r="BO1590" s="157">
        <f>IF('1b-NaturalGas'!$AB$89="no","",ROUND(BL1590,4))</f>
        <v>0.57899999999999996</v>
      </c>
      <c r="BP1590" s="157">
        <f>IF('1b-NaturalGas'!$AB$90="no","not applicable (based on previous answers)",ROUND(BL1590,4))</f>
        <v>0.57899999999999996</v>
      </c>
      <c r="BQ1590" s="157">
        <f>IF('1b-NaturalGas'!$AB$91="no","not applicable (based on previous answers)",ROUND(BL1590,4))</f>
        <v>0.57899999999999996</v>
      </c>
    </row>
    <row r="1591" spans="30:69" x14ac:dyDescent="0.25">
      <c r="AD1591" s="157">
        <f t="shared" si="61"/>
        <v>0.58100000000000041</v>
      </c>
      <c r="AE1591" s="157">
        <f>IF('1a-Electricity'!$AB$77="no","",ROUND(AD1591,4))</f>
        <v>0.58099999999999996</v>
      </c>
      <c r="AF1591" s="157">
        <f>IF('1a-Electricity'!$AB$78="no","",ROUND(AD1591,4))</f>
        <v>0.58099999999999996</v>
      </c>
      <c r="AG1591" s="157">
        <f>IF('1a-Electricity'!$AB$79="no","",ROUND(AD1591,4))</f>
        <v>0.58099999999999996</v>
      </c>
      <c r="BL1591" s="157">
        <f t="shared" si="62"/>
        <v>0.5800000000000004</v>
      </c>
      <c r="BM1591" s="157">
        <f>IF('1b-NaturalGas'!$AB$87="no","",ROUND(BL1591,4))</f>
        <v>0.57999999999999996</v>
      </c>
      <c r="BN1591" s="157">
        <f>IF('1b-NaturalGas'!$AB$88="no","",ROUND(BL1591,4))</f>
        <v>0.57999999999999996</v>
      </c>
      <c r="BO1591" s="157">
        <f>IF('1b-NaturalGas'!$AB$89="no","",ROUND(BL1591,4))</f>
        <v>0.57999999999999996</v>
      </c>
      <c r="BP1591" s="157">
        <f>IF('1b-NaturalGas'!$AB$90="no","not applicable (based on previous answers)",ROUND(BL1591,4))</f>
        <v>0.57999999999999996</v>
      </c>
      <c r="BQ1591" s="157">
        <f>IF('1b-NaturalGas'!$AB$91="no","not applicable (based on previous answers)",ROUND(BL1591,4))</f>
        <v>0.57999999999999996</v>
      </c>
    </row>
    <row r="1592" spans="30:69" x14ac:dyDescent="0.25">
      <c r="AD1592" s="157">
        <f t="shared" si="61"/>
        <v>0.58200000000000041</v>
      </c>
      <c r="AE1592" s="157">
        <f>IF('1a-Electricity'!$AB$77="no","",ROUND(AD1592,4))</f>
        <v>0.58199999999999996</v>
      </c>
      <c r="AF1592" s="157">
        <f>IF('1a-Electricity'!$AB$78="no","",ROUND(AD1592,4))</f>
        <v>0.58199999999999996</v>
      </c>
      <c r="AG1592" s="157">
        <f>IF('1a-Electricity'!$AB$79="no","",ROUND(AD1592,4))</f>
        <v>0.58199999999999996</v>
      </c>
      <c r="BL1592" s="157">
        <f t="shared" si="62"/>
        <v>0.58100000000000041</v>
      </c>
      <c r="BM1592" s="157">
        <f>IF('1b-NaturalGas'!$AB$87="no","",ROUND(BL1592,4))</f>
        <v>0.58099999999999996</v>
      </c>
      <c r="BN1592" s="157">
        <f>IF('1b-NaturalGas'!$AB$88="no","",ROUND(BL1592,4))</f>
        <v>0.58099999999999996</v>
      </c>
      <c r="BO1592" s="157">
        <f>IF('1b-NaturalGas'!$AB$89="no","",ROUND(BL1592,4))</f>
        <v>0.58099999999999996</v>
      </c>
      <c r="BP1592" s="157">
        <f>IF('1b-NaturalGas'!$AB$90="no","not applicable (based on previous answers)",ROUND(BL1592,4))</f>
        <v>0.58099999999999996</v>
      </c>
      <c r="BQ1592" s="157">
        <f>IF('1b-NaturalGas'!$AB$91="no","not applicable (based on previous answers)",ROUND(BL1592,4))</f>
        <v>0.58099999999999996</v>
      </c>
    </row>
    <row r="1593" spans="30:69" x14ac:dyDescent="0.25">
      <c r="AD1593" s="157">
        <f t="shared" si="61"/>
        <v>0.58300000000000041</v>
      </c>
      <c r="AE1593" s="157">
        <f>IF('1a-Electricity'!$AB$77="no","",ROUND(AD1593,4))</f>
        <v>0.58299999999999996</v>
      </c>
      <c r="AF1593" s="157">
        <f>IF('1a-Electricity'!$AB$78="no","",ROUND(AD1593,4))</f>
        <v>0.58299999999999996</v>
      </c>
      <c r="AG1593" s="157">
        <f>IF('1a-Electricity'!$AB$79="no","",ROUND(AD1593,4))</f>
        <v>0.58299999999999996</v>
      </c>
      <c r="BL1593" s="157">
        <f t="shared" si="62"/>
        <v>0.58200000000000041</v>
      </c>
      <c r="BM1593" s="157">
        <f>IF('1b-NaturalGas'!$AB$87="no","",ROUND(BL1593,4))</f>
        <v>0.58199999999999996</v>
      </c>
      <c r="BN1593" s="157">
        <f>IF('1b-NaturalGas'!$AB$88="no","",ROUND(BL1593,4))</f>
        <v>0.58199999999999996</v>
      </c>
      <c r="BO1593" s="157">
        <f>IF('1b-NaturalGas'!$AB$89="no","",ROUND(BL1593,4))</f>
        <v>0.58199999999999996</v>
      </c>
      <c r="BP1593" s="157">
        <f>IF('1b-NaturalGas'!$AB$90="no","not applicable (based on previous answers)",ROUND(BL1593,4))</f>
        <v>0.58199999999999996</v>
      </c>
      <c r="BQ1593" s="157">
        <f>IF('1b-NaturalGas'!$AB$91="no","not applicable (based on previous answers)",ROUND(BL1593,4))</f>
        <v>0.58199999999999996</v>
      </c>
    </row>
    <row r="1594" spans="30:69" x14ac:dyDescent="0.25">
      <c r="AD1594" s="157">
        <f t="shared" si="61"/>
        <v>0.58400000000000041</v>
      </c>
      <c r="AE1594" s="157">
        <f>IF('1a-Electricity'!$AB$77="no","",ROUND(AD1594,4))</f>
        <v>0.58399999999999996</v>
      </c>
      <c r="AF1594" s="157">
        <f>IF('1a-Electricity'!$AB$78="no","",ROUND(AD1594,4))</f>
        <v>0.58399999999999996</v>
      </c>
      <c r="AG1594" s="157">
        <f>IF('1a-Electricity'!$AB$79="no","",ROUND(AD1594,4))</f>
        <v>0.58399999999999996</v>
      </c>
      <c r="BL1594" s="157">
        <f t="shared" si="62"/>
        <v>0.58300000000000041</v>
      </c>
      <c r="BM1594" s="157">
        <f>IF('1b-NaturalGas'!$AB$87="no","",ROUND(BL1594,4))</f>
        <v>0.58299999999999996</v>
      </c>
      <c r="BN1594" s="157">
        <f>IF('1b-NaturalGas'!$AB$88="no","",ROUND(BL1594,4))</f>
        <v>0.58299999999999996</v>
      </c>
      <c r="BO1594" s="157">
        <f>IF('1b-NaturalGas'!$AB$89="no","",ROUND(BL1594,4))</f>
        <v>0.58299999999999996</v>
      </c>
      <c r="BP1594" s="157">
        <f>IF('1b-NaturalGas'!$AB$90="no","not applicable (based on previous answers)",ROUND(BL1594,4))</f>
        <v>0.58299999999999996</v>
      </c>
      <c r="BQ1594" s="157">
        <f>IF('1b-NaturalGas'!$AB$91="no","not applicable (based on previous answers)",ROUND(BL1594,4))</f>
        <v>0.58299999999999996</v>
      </c>
    </row>
    <row r="1595" spans="30:69" x14ac:dyDescent="0.25">
      <c r="AD1595" s="157">
        <f t="shared" si="61"/>
        <v>0.58500000000000041</v>
      </c>
      <c r="AE1595" s="157">
        <f>IF('1a-Electricity'!$AB$77="no","",ROUND(AD1595,4))</f>
        <v>0.58499999999999996</v>
      </c>
      <c r="AF1595" s="157">
        <f>IF('1a-Electricity'!$AB$78="no","",ROUND(AD1595,4))</f>
        <v>0.58499999999999996</v>
      </c>
      <c r="AG1595" s="157">
        <f>IF('1a-Electricity'!$AB$79="no","",ROUND(AD1595,4))</f>
        <v>0.58499999999999996</v>
      </c>
      <c r="BL1595" s="157">
        <f t="shared" si="62"/>
        <v>0.58400000000000041</v>
      </c>
      <c r="BM1595" s="157">
        <f>IF('1b-NaturalGas'!$AB$87="no","",ROUND(BL1595,4))</f>
        <v>0.58399999999999996</v>
      </c>
      <c r="BN1595" s="157">
        <f>IF('1b-NaturalGas'!$AB$88="no","",ROUND(BL1595,4))</f>
        <v>0.58399999999999996</v>
      </c>
      <c r="BO1595" s="157">
        <f>IF('1b-NaturalGas'!$AB$89="no","",ROUND(BL1595,4))</f>
        <v>0.58399999999999996</v>
      </c>
      <c r="BP1595" s="157">
        <f>IF('1b-NaturalGas'!$AB$90="no","not applicable (based on previous answers)",ROUND(BL1595,4))</f>
        <v>0.58399999999999996</v>
      </c>
      <c r="BQ1595" s="157">
        <f>IF('1b-NaturalGas'!$AB$91="no","not applicable (based on previous answers)",ROUND(BL1595,4))</f>
        <v>0.58399999999999996</v>
      </c>
    </row>
    <row r="1596" spans="30:69" x14ac:dyDescent="0.25">
      <c r="AD1596" s="157">
        <f t="shared" si="61"/>
        <v>0.58600000000000041</v>
      </c>
      <c r="AE1596" s="157">
        <f>IF('1a-Electricity'!$AB$77="no","",ROUND(AD1596,4))</f>
        <v>0.58599999999999997</v>
      </c>
      <c r="AF1596" s="157">
        <f>IF('1a-Electricity'!$AB$78="no","",ROUND(AD1596,4))</f>
        <v>0.58599999999999997</v>
      </c>
      <c r="AG1596" s="157">
        <f>IF('1a-Electricity'!$AB$79="no","",ROUND(AD1596,4))</f>
        <v>0.58599999999999997</v>
      </c>
      <c r="BL1596" s="157">
        <f t="shared" si="62"/>
        <v>0.58500000000000041</v>
      </c>
      <c r="BM1596" s="157">
        <f>IF('1b-NaturalGas'!$AB$87="no","",ROUND(BL1596,4))</f>
        <v>0.58499999999999996</v>
      </c>
      <c r="BN1596" s="157">
        <f>IF('1b-NaturalGas'!$AB$88="no","",ROUND(BL1596,4))</f>
        <v>0.58499999999999996</v>
      </c>
      <c r="BO1596" s="157">
        <f>IF('1b-NaturalGas'!$AB$89="no","",ROUND(BL1596,4))</f>
        <v>0.58499999999999996</v>
      </c>
      <c r="BP1596" s="157">
        <f>IF('1b-NaturalGas'!$AB$90="no","not applicable (based on previous answers)",ROUND(BL1596,4))</f>
        <v>0.58499999999999996</v>
      </c>
      <c r="BQ1596" s="157">
        <f>IF('1b-NaturalGas'!$AB$91="no","not applicable (based on previous answers)",ROUND(BL1596,4))</f>
        <v>0.58499999999999996</v>
      </c>
    </row>
    <row r="1597" spans="30:69" x14ac:dyDescent="0.25">
      <c r="AD1597" s="157">
        <f t="shared" si="61"/>
        <v>0.58700000000000041</v>
      </c>
      <c r="AE1597" s="157">
        <f>IF('1a-Electricity'!$AB$77="no","",ROUND(AD1597,4))</f>
        <v>0.58699999999999997</v>
      </c>
      <c r="AF1597" s="157">
        <f>IF('1a-Electricity'!$AB$78="no","",ROUND(AD1597,4))</f>
        <v>0.58699999999999997</v>
      </c>
      <c r="AG1597" s="157">
        <f>IF('1a-Electricity'!$AB$79="no","",ROUND(AD1597,4))</f>
        <v>0.58699999999999997</v>
      </c>
      <c r="BL1597" s="157">
        <f t="shared" si="62"/>
        <v>0.58600000000000041</v>
      </c>
      <c r="BM1597" s="157">
        <f>IF('1b-NaturalGas'!$AB$87="no","",ROUND(BL1597,4))</f>
        <v>0.58599999999999997</v>
      </c>
      <c r="BN1597" s="157">
        <f>IF('1b-NaturalGas'!$AB$88="no","",ROUND(BL1597,4))</f>
        <v>0.58599999999999997</v>
      </c>
      <c r="BO1597" s="157">
        <f>IF('1b-NaturalGas'!$AB$89="no","",ROUND(BL1597,4))</f>
        <v>0.58599999999999997</v>
      </c>
      <c r="BP1597" s="157">
        <f>IF('1b-NaturalGas'!$AB$90="no","not applicable (based on previous answers)",ROUND(BL1597,4))</f>
        <v>0.58599999999999997</v>
      </c>
      <c r="BQ1597" s="157">
        <f>IF('1b-NaturalGas'!$AB$91="no","not applicable (based on previous answers)",ROUND(BL1597,4))</f>
        <v>0.58599999999999997</v>
      </c>
    </row>
    <row r="1598" spans="30:69" x14ac:dyDescent="0.25">
      <c r="AD1598" s="157">
        <f t="shared" si="61"/>
        <v>0.58800000000000041</v>
      </c>
      <c r="AE1598" s="157">
        <f>IF('1a-Electricity'!$AB$77="no","",ROUND(AD1598,4))</f>
        <v>0.58799999999999997</v>
      </c>
      <c r="AF1598" s="157">
        <f>IF('1a-Electricity'!$AB$78="no","",ROUND(AD1598,4))</f>
        <v>0.58799999999999997</v>
      </c>
      <c r="AG1598" s="157">
        <f>IF('1a-Electricity'!$AB$79="no","",ROUND(AD1598,4))</f>
        <v>0.58799999999999997</v>
      </c>
      <c r="BL1598" s="157">
        <f t="shared" si="62"/>
        <v>0.58700000000000041</v>
      </c>
      <c r="BM1598" s="157">
        <f>IF('1b-NaturalGas'!$AB$87="no","",ROUND(BL1598,4))</f>
        <v>0.58699999999999997</v>
      </c>
      <c r="BN1598" s="157">
        <f>IF('1b-NaturalGas'!$AB$88="no","",ROUND(BL1598,4))</f>
        <v>0.58699999999999997</v>
      </c>
      <c r="BO1598" s="157">
        <f>IF('1b-NaturalGas'!$AB$89="no","",ROUND(BL1598,4))</f>
        <v>0.58699999999999997</v>
      </c>
      <c r="BP1598" s="157">
        <f>IF('1b-NaturalGas'!$AB$90="no","not applicable (based on previous answers)",ROUND(BL1598,4))</f>
        <v>0.58699999999999997</v>
      </c>
      <c r="BQ1598" s="157">
        <f>IF('1b-NaturalGas'!$AB$91="no","not applicable (based on previous answers)",ROUND(BL1598,4))</f>
        <v>0.58699999999999997</v>
      </c>
    </row>
    <row r="1599" spans="30:69" x14ac:dyDescent="0.25">
      <c r="AD1599" s="157">
        <f t="shared" si="61"/>
        <v>0.58900000000000041</v>
      </c>
      <c r="AE1599" s="157">
        <f>IF('1a-Electricity'!$AB$77="no","",ROUND(AD1599,4))</f>
        <v>0.58899999999999997</v>
      </c>
      <c r="AF1599" s="157">
        <f>IF('1a-Electricity'!$AB$78="no","",ROUND(AD1599,4))</f>
        <v>0.58899999999999997</v>
      </c>
      <c r="AG1599" s="157">
        <f>IF('1a-Electricity'!$AB$79="no","",ROUND(AD1599,4))</f>
        <v>0.58899999999999997</v>
      </c>
      <c r="BL1599" s="157">
        <f t="shared" si="62"/>
        <v>0.58800000000000041</v>
      </c>
      <c r="BM1599" s="157">
        <f>IF('1b-NaturalGas'!$AB$87="no","",ROUND(BL1599,4))</f>
        <v>0.58799999999999997</v>
      </c>
      <c r="BN1599" s="157">
        <f>IF('1b-NaturalGas'!$AB$88="no","",ROUND(BL1599,4))</f>
        <v>0.58799999999999997</v>
      </c>
      <c r="BO1599" s="157">
        <f>IF('1b-NaturalGas'!$AB$89="no","",ROUND(BL1599,4))</f>
        <v>0.58799999999999997</v>
      </c>
      <c r="BP1599" s="157">
        <f>IF('1b-NaturalGas'!$AB$90="no","not applicable (based on previous answers)",ROUND(BL1599,4))</f>
        <v>0.58799999999999997</v>
      </c>
      <c r="BQ1599" s="157">
        <f>IF('1b-NaturalGas'!$AB$91="no","not applicable (based on previous answers)",ROUND(BL1599,4))</f>
        <v>0.58799999999999997</v>
      </c>
    </row>
    <row r="1600" spans="30:69" x14ac:dyDescent="0.25">
      <c r="AD1600" s="157">
        <f t="shared" si="61"/>
        <v>0.59000000000000041</v>
      </c>
      <c r="AE1600" s="157">
        <f>IF('1a-Electricity'!$AB$77="no","",ROUND(AD1600,4))</f>
        <v>0.59</v>
      </c>
      <c r="AF1600" s="157">
        <f>IF('1a-Electricity'!$AB$78="no","",ROUND(AD1600,4))</f>
        <v>0.59</v>
      </c>
      <c r="AG1600" s="157">
        <f>IF('1a-Electricity'!$AB$79="no","",ROUND(AD1600,4))</f>
        <v>0.59</v>
      </c>
      <c r="BL1600" s="157">
        <f t="shared" si="62"/>
        <v>0.58900000000000041</v>
      </c>
      <c r="BM1600" s="157">
        <f>IF('1b-NaturalGas'!$AB$87="no","",ROUND(BL1600,4))</f>
        <v>0.58899999999999997</v>
      </c>
      <c r="BN1600" s="157">
        <f>IF('1b-NaturalGas'!$AB$88="no","",ROUND(BL1600,4))</f>
        <v>0.58899999999999997</v>
      </c>
      <c r="BO1600" s="157">
        <f>IF('1b-NaturalGas'!$AB$89="no","",ROUND(BL1600,4))</f>
        <v>0.58899999999999997</v>
      </c>
      <c r="BP1600" s="157">
        <f>IF('1b-NaturalGas'!$AB$90="no","not applicable (based on previous answers)",ROUND(BL1600,4))</f>
        <v>0.58899999999999997</v>
      </c>
      <c r="BQ1600" s="157">
        <f>IF('1b-NaturalGas'!$AB$91="no","not applicable (based on previous answers)",ROUND(BL1600,4))</f>
        <v>0.58899999999999997</v>
      </c>
    </row>
    <row r="1601" spans="30:69" x14ac:dyDescent="0.25">
      <c r="AD1601" s="157">
        <f t="shared" si="61"/>
        <v>0.59100000000000041</v>
      </c>
      <c r="AE1601" s="157">
        <f>IF('1a-Electricity'!$AB$77="no","",ROUND(AD1601,4))</f>
        <v>0.59099999999999997</v>
      </c>
      <c r="AF1601" s="157">
        <f>IF('1a-Electricity'!$AB$78="no","",ROUND(AD1601,4))</f>
        <v>0.59099999999999997</v>
      </c>
      <c r="AG1601" s="157">
        <f>IF('1a-Electricity'!$AB$79="no","",ROUND(AD1601,4))</f>
        <v>0.59099999999999997</v>
      </c>
      <c r="BL1601" s="157">
        <f t="shared" si="62"/>
        <v>0.59000000000000041</v>
      </c>
      <c r="BM1601" s="157">
        <f>IF('1b-NaturalGas'!$AB$87="no","",ROUND(BL1601,4))</f>
        <v>0.59</v>
      </c>
      <c r="BN1601" s="157">
        <f>IF('1b-NaturalGas'!$AB$88="no","",ROUND(BL1601,4))</f>
        <v>0.59</v>
      </c>
      <c r="BO1601" s="157">
        <f>IF('1b-NaturalGas'!$AB$89="no","",ROUND(BL1601,4))</f>
        <v>0.59</v>
      </c>
      <c r="BP1601" s="157">
        <f>IF('1b-NaturalGas'!$AB$90="no","not applicable (based on previous answers)",ROUND(BL1601,4))</f>
        <v>0.59</v>
      </c>
      <c r="BQ1601" s="157">
        <f>IF('1b-NaturalGas'!$AB$91="no","not applicable (based on previous answers)",ROUND(BL1601,4))</f>
        <v>0.59</v>
      </c>
    </row>
    <row r="1602" spans="30:69" x14ac:dyDescent="0.25">
      <c r="AD1602" s="157">
        <f t="shared" si="61"/>
        <v>0.59200000000000041</v>
      </c>
      <c r="AE1602" s="157">
        <f>IF('1a-Electricity'!$AB$77="no","",ROUND(AD1602,4))</f>
        <v>0.59199999999999997</v>
      </c>
      <c r="AF1602" s="157">
        <f>IF('1a-Electricity'!$AB$78="no","",ROUND(AD1602,4))</f>
        <v>0.59199999999999997</v>
      </c>
      <c r="AG1602" s="157">
        <f>IF('1a-Electricity'!$AB$79="no","",ROUND(AD1602,4))</f>
        <v>0.59199999999999997</v>
      </c>
      <c r="BL1602" s="157">
        <f t="shared" si="62"/>
        <v>0.59100000000000041</v>
      </c>
      <c r="BM1602" s="157">
        <f>IF('1b-NaturalGas'!$AB$87="no","",ROUND(BL1602,4))</f>
        <v>0.59099999999999997</v>
      </c>
      <c r="BN1602" s="157">
        <f>IF('1b-NaturalGas'!$AB$88="no","",ROUND(BL1602,4))</f>
        <v>0.59099999999999997</v>
      </c>
      <c r="BO1602" s="157">
        <f>IF('1b-NaturalGas'!$AB$89="no","",ROUND(BL1602,4))</f>
        <v>0.59099999999999997</v>
      </c>
      <c r="BP1602" s="157">
        <f>IF('1b-NaturalGas'!$AB$90="no","not applicable (based on previous answers)",ROUND(BL1602,4))</f>
        <v>0.59099999999999997</v>
      </c>
      <c r="BQ1602" s="157">
        <f>IF('1b-NaturalGas'!$AB$91="no","not applicable (based on previous answers)",ROUND(BL1602,4))</f>
        <v>0.59099999999999997</v>
      </c>
    </row>
    <row r="1603" spans="30:69" x14ac:dyDescent="0.25">
      <c r="AD1603" s="157">
        <f t="shared" si="61"/>
        <v>0.59300000000000042</v>
      </c>
      <c r="AE1603" s="157">
        <f>IF('1a-Electricity'!$AB$77="no","",ROUND(AD1603,4))</f>
        <v>0.59299999999999997</v>
      </c>
      <c r="AF1603" s="157">
        <f>IF('1a-Electricity'!$AB$78="no","",ROUND(AD1603,4))</f>
        <v>0.59299999999999997</v>
      </c>
      <c r="AG1603" s="157">
        <f>IF('1a-Electricity'!$AB$79="no","",ROUND(AD1603,4))</f>
        <v>0.59299999999999997</v>
      </c>
      <c r="BL1603" s="157">
        <f t="shared" si="62"/>
        <v>0.59200000000000041</v>
      </c>
      <c r="BM1603" s="157">
        <f>IF('1b-NaturalGas'!$AB$87="no","",ROUND(BL1603,4))</f>
        <v>0.59199999999999997</v>
      </c>
      <c r="BN1603" s="157">
        <f>IF('1b-NaturalGas'!$AB$88="no","",ROUND(BL1603,4))</f>
        <v>0.59199999999999997</v>
      </c>
      <c r="BO1603" s="157">
        <f>IF('1b-NaturalGas'!$AB$89="no","",ROUND(BL1603,4))</f>
        <v>0.59199999999999997</v>
      </c>
      <c r="BP1603" s="157">
        <f>IF('1b-NaturalGas'!$AB$90="no","not applicable (based on previous answers)",ROUND(BL1603,4))</f>
        <v>0.59199999999999997</v>
      </c>
      <c r="BQ1603" s="157">
        <f>IF('1b-NaturalGas'!$AB$91="no","not applicable (based on previous answers)",ROUND(BL1603,4))</f>
        <v>0.59199999999999997</v>
      </c>
    </row>
    <row r="1604" spans="30:69" x14ac:dyDescent="0.25">
      <c r="AD1604" s="157">
        <f t="shared" si="61"/>
        <v>0.59400000000000042</v>
      </c>
      <c r="AE1604" s="157">
        <f>IF('1a-Electricity'!$AB$77="no","",ROUND(AD1604,4))</f>
        <v>0.59399999999999997</v>
      </c>
      <c r="AF1604" s="157">
        <f>IF('1a-Electricity'!$AB$78="no","",ROUND(AD1604,4))</f>
        <v>0.59399999999999997</v>
      </c>
      <c r="AG1604" s="157">
        <f>IF('1a-Electricity'!$AB$79="no","",ROUND(AD1604,4))</f>
        <v>0.59399999999999997</v>
      </c>
      <c r="BL1604" s="157">
        <f t="shared" si="62"/>
        <v>0.59300000000000042</v>
      </c>
      <c r="BM1604" s="157">
        <f>IF('1b-NaturalGas'!$AB$87="no","",ROUND(BL1604,4))</f>
        <v>0.59299999999999997</v>
      </c>
      <c r="BN1604" s="157">
        <f>IF('1b-NaturalGas'!$AB$88="no","",ROUND(BL1604,4))</f>
        <v>0.59299999999999997</v>
      </c>
      <c r="BO1604" s="157">
        <f>IF('1b-NaturalGas'!$AB$89="no","",ROUND(BL1604,4))</f>
        <v>0.59299999999999997</v>
      </c>
      <c r="BP1604" s="157">
        <f>IF('1b-NaturalGas'!$AB$90="no","not applicable (based on previous answers)",ROUND(BL1604,4))</f>
        <v>0.59299999999999997</v>
      </c>
      <c r="BQ1604" s="157">
        <f>IF('1b-NaturalGas'!$AB$91="no","not applicable (based on previous answers)",ROUND(BL1604,4))</f>
        <v>0.59299999999999997</v>
      </c>
    </row>
    <row r="1605" spans="30:69" x14ac:dyDescent="0.25">
      <c r="AD1605" s="157">
        <f t="shared" si="61"/>
        <v>0.59500000000000042</v>
      </c>
      <c r="AE1605" s="157">
        <f>IF('1a-Electricity'!$AB$77="no","",ROUND(AD1605,4))</f>
        <v>0.59499999999999997</v>
      </c>
      <c r="AF1605" s="157">
        <f>IF('1a-Electricity'!$AB$78="no","",ROUND(AD1605,4))</f>
        <v>0.59499999999999997</v>
      </c>
      <c r="AG1605" s="157">
        <f>IF('1a-Electricity'!$AB$79="no","",ROUND(AD1605,4))</f>
        <v>0.59499999999999997</v>
      </c>
      <c r="BL1605" s="157">
        <f t="shared" si="62"/>
        <v>0.59400000000000042</v>
      </c>
      <c r="BM1605" s="157">
        <f>IF('1b-NaturalGas'!$AB$87="no","",ROUND(BL1605,4))</f>
        <v>0.59399999999999997</v>
      </c>
      <c r="BN1605" s="157">
        <f>IF('1b-NaturalGas'!$AB$88="no","",ROUND(BL1605,4))</f>
        <v>0.59399999999999997</v>
      </c>
      <c r="BO1605" s="157">
        <f>IF('1b-NaturalGas'!$AB$89="no","",ROUND(BL1605,4))</f>
        <v>0.59399999999999997</v>
      </c>
      <c r="BP1605" s="157">
        <f>IF('1b-NaturalGas'!$AB$90="no","not applicable (based on previous answers)",ROUND(BL1605,4))</f>
        <v>0.59399999999999997</v>
      </c>
      <c r="BQ1605" s="157">
        <f>IF('1b-NaturalGas'!$AB$91="no","not applicable (based on previous answers)",ROUND(BL1605,4))</f>
        <v>0.59399999999999997</v>
      </c>
    </row>
    <row r="1606" spans="30:69" x14ac:dyDescent="0.25">
      <c r="AD1606" s="157">
        <f t="shared" si="61"/>
        <v>0.59600000000000042</v>
      </c>
      <c r="AE1606" s="157">
        <f>IF('1a-Electricity'!$AB$77="no","",ROUND(AD1606,4))</f>
        <v>0.59599999999999997</v>
      </c>
      <c r="AF1606" s="157">
        <f>IF('1a-Electricity'!$AB$78="no","",ROUND(AD1606,4))</f>
        <v>0.59599999999999997</v>
      </c>
      <c r="AG1606" s="157">
        <f>IF('1a-Electricity'!$AB$79="no","",ROUND(AD1606,4))</f>
        <v>0.59599999999999997</v>
      </c>
      <c r="BL1606" s="157">
        <f t="shared" si="62"/>
        <v>0.59500000000000042</v>
      </c>
      <c r="BM1606" s="157">
        <f>IF('1b-NaturalGas'!$AB$87="no","",ROUND(BL1606,4))</f>
        <v>0.59499999999999997</v>
      </c>
      <c r="BN1606" s="157">
        <f>IF('1b-NaturalGas'!$AB$88="no","",ROUND(BL1606,4))</f>
        <v>0.59499999999999997</v>
      </c>
      <c r="BO1606" s="157">
        <f>IF('1b-NaturalGas'!$AB$89="no","",ROUND(BL1606,4))</f>
        <v>0.59499999999999997</v>
      </c>
      <c r="BP1606" s="157">
        <f>IF('1b-NaturalGas'!$AB$90="no","not applicable (based on previous answers)",ROUND(BL1606,4))</f>
        <v>0.59499999999999997</v>
      </c>
      <c r="BQ1606" s="157">
        <f>IF('1b-NaturalGas'!$AB$91="no","not applicable (based on previous answers)",ROUND(BL1606,4))</f>
        <v>0.59499999999999997</v>
      </c>
    </row>
    <row r="1607" spans="30:69" x14ac:dyDescent="0.25">
      <c r="AD1607" s="157">
        <f t="shared" si="61"/>
        <v>0.59700000000000042</v>
      </c>
      <c r="AE1607" s="157">
        <f>IF('1a-Electricity'!$AB$77="no","",ROUND(AD1607,4))</f>
        <v>0.59699999999999998</v>
      </c>
      <c r="AF1607" s="157">
        <f>IF('1a-Electricity'!$AB$78="no","",ROUND(AD1607,4))</f>
        <v>0.59699999999999998</v>
      </c>
      <c r="AG1607" s="157">
        <f>IF('1a-Electricity'!$AB$79="no","",ROUND(AD1607,4))</f>
        <v>0.59699999999999998</v>
      </c>
      <c r="BL1607" s="157">
        <f t="shared" si="62"/>
        <v>0.59600000000000042</v>
      </c>
      <c r="BM1607" s="157">
        <f>IF('1b-NaturalGas'!$AB$87="no","",ROUND(BL1607,4))</f>
        <v>0.59599999999999997</v>
      </c>
      <c r="BN1607" s="157">
        <f>IF('1b-NaturalGas'!$AB$88="no","",ROUND(BL1607,4))</f>
        <v>0.59599999999999997</v>
      </c>
      <c r="BO1607" s="157">
        <f>IF('1b-NaturalGas'!$AB$89="no","",ROUND(BL1607,4))</f>
        <v>0.59599999999999997</v>
      </c>
      <c r="BP1607" s="157">
        <f>IF('1b-NaturalGas'!$AB$90="no","not applicable (based on previous answers)",ROUND(BL1607,4))</f>
        <v>0.59599999999999997</v>
      </c>
      <c r="BQ1607" s="157">
        <f>IF('1b-NaturalGas'!$AB$91="no","not applicable (based on previous answers)",ROUND(BL1607,4))</f>
        <v>0.59599999999999997</v>
      </c>
    </row>
    <row r="1608" spans="30:69" x14ac:dyDescent="0.25">
      <c r="AD1608" s="157">
        <f t="shared" si="61"/>
        <v>0.59800000000000042</v>
      </c>
      <c r="AE1608" s="157">
        <f>IF('1a-Electricity'!$AB$77="no","",ROUND(AD1608,4))</f>
        <v>0.59799999999999998</v>
      </c>
      <c r="AF1608" s="157">
        <f>IF('1a-Electricity'!$AB$78="no","",ROUND(AD1608,4))</f>
        <v>0.59799999999999998</v>
      </c>
      <c r="AG1608" s="157">
        <f>IF('1a-Electricity'!$AB$79="no","",ROUND(AD1608,4))</f>
        <v>0.59799999999999998</v>
      </c>
      <c r="BL1608" s="157">
        <f t="shared" si="62"/>
        <v>0.59700000000000042</v>
      </c>
      <c r="BM1608" s="157">
        <f>IF('1b-NaturalGas'!$AB$87="no","",ROUND(BL1608,4))</f>
        <v>0.59699999999999998</v>
      </c>
      <c r="BN1608" s="157">
        <f>IF('1b-NaturalGas'!$AB$88="no","",ROUND(BL1608,4))</f>
        <v>0.59699999999999998</v>
      </c>
      <c r="BO1608" s="157">
        <f>IF('1b-NaturalGas'!$AB$89="no","",ROUND(BL1608,4))</f>
        <v>0.59699999999999998</v>
      </c>
      <c r="BP1608" s="157">
        <f>IF('1b-NaturalGas'!$AB$90="no","not applicable (based on previous answers)",ROUND(BL1608,4))</f>
        <v>0.59699999999999998</v>
      </c>
      <c r="BQ1608" s="157">
        <f>IF('1b-NaturalGas'!$AB$91="no","not applicable (based on previous answers)",ROUND(BL1608,4))</f>
        <v>0.59699999999999998</v>
      </c>
    </row>
    <row r="1609" spans="30:69" x14ac:dyDescent="0.25">
      <c r="AD1609" s="157">
        <f t="shared" si="61"/>
        <v>0.59900000000000042</v>
      </c>
      <c r="AE1609" s="157">
        <f>IF('1a-Electricity'!$AB$77="no","",ROUND(AD1609,4))</f>
        <v>0.59899999999999998</v>
      </c>
      <c r="AF1609" s="157">
        <f>IF('1a-Electricity'!$AB$78="no","",ROUND(AD1609,4))</f>
        <v>0.59899999999999998</v>
      </c>
      <c r="AG1609" s="157">
        <f>IF('1a-Electricity'!$AB$79="no","",ROUND(AD1609,4))</f>
        <v>0.59899999999999998</v>
      </c>
      <c r="BL1609" s="157">
        <f t="shared" si="62"/>
        <v>0.59800000000000042</v>
      </c>
      <c r="BM1609" s="157">
        <f>IF('1b-NaturalGas'!$AB$87="no","",ROUND(BL1609,4))</f>
        <v>0.59799999999999998</v>
      </c>
      <c r="BN1609" s="157">
        <f>IF('1b-NaturalGas'!$AB$88="no","",ROUND(BL1609,4))</f>
        <v>0.59799999999999998</v>
      </c>
      <c r="BO1609" s="157">
        <f>IF('1b-NaturalGas'!$AB$89="no","",ROUND(BL1609,4))</f>
        <v>0.59799999999999998</v>
      </c>
      <c r="BP1609" s="157">
        <f>IF('1b-NaturalGas'!$AB$90="no","not applicable (based on previous answers)",ROUND(BL1609,4))</f>
        <v>0.59799999999999998</v>
      </c>
      <c r="BQ1609" s="157">
        <f>IF('1b-NaturalGas'!$AB$91="no","not applicable (based on previous answers)",ROUND(BL1609,4))</f>
        <v>0.59799999999999998</v>
      </c>
    </row>
    <row r="1610" spans="30:69" x14ac:dyDescent="0.25">
      <c r="AD1610" s="157">
        <f t="shared" si="61"/>
        <v>0.60000000000000042</v>
      </c>
      <c r="AE1610" s="157">
        <f>IF('1a-Electricity'!$AB$77="no","",ROUND(AD1610,4))</f>
        <v>0.6</v>
      </c>
      <c r="AF1610" s="157">
        <f>IF('1a-Electricity'!$AB$78="no","",ROUND(AD1610,4))</f>
        <v>0.6</v>
      </c>
      <c r="AG1610" s="157">
        <f>IF('1a-Electricity'!$AB$79="no","",ROUND(AD1610,4))</f>
        <v>0.6</v>
      </c>
      <c r="BL1610" s="157">
        <f t="shared" si="62"/>
        <v>0.59900000000000042</v>
      </c>
      <c r="BM1610" s="157">
        <f>IF('1b-NaturalGas'!$AB$87="no","",ROUND(BL1610,4))</f>
        <v>0.59899999999999998</v>
      </c>
      <c r="BN1610" s="157">
        <f>IF('1b-NaturalGas'!$AB$88="no","",ROUND(BL1610,4))</f>
        <v>0.59899999999999998</v>
      </c>
      <c r="BO1610" s="157">
        <f>IF('1b-NaturalGas'!$AB$89="no","",ROUND(BL1610,4))</f>
        <v>0.59899999999999998</v>
      </c>
      <c r="BP1610" s="157">
        <f>IF('1b-NaturalGas'!$AB$90="no","not applicable (based on previous answers)",ROUND(BL1610,4))</f>
        <v>0.59899999999999998</v>
      </c>
      <c r="BQ1610" s="157">
        <f>IF('1b-NaturalGas'!$AB$91="no","not applicable (based on previous answers)",ROUND(BL1610,4))</f>
        <v>0.59899999999999998</v>
      </c>
    </row>
    <row r="1611" spans="30:69" x14ac:dyDescent="0.25">
      <c r="AD1611" s="157">
        <f t="shared" si="61"/>
        <v>0.60100000000000042</v>
      </c>
      <c r="AE1611" s="157">
        <f>IF('1a-Electricity'!$AB$77="no","",ROUND(AD1611,4))</f>
        <v>0.60099999999999998</v>
      </c>
      <c r="AF1611" s="157">
        <f>IF('1a-Electricity'!$AB$78="no","",ROUND(AD1611,4))</f>
        <v>0.60099999999999998</v>
      </c>
      <c r="AG1611" s="157">
        <f>IF('1a-Electricity'!$AB$79="no","",ROUND(AD1611,4))</f>
        <v>0.60099999999999998</v>
      </c>
      <c r="BL1611" s="157">
        <f t="shared" si="62"/>
        <v>0.60000000000000042</v>
      </c>
      <c r="BM1611" s="157">
        <f>IF('1b-NaturalGas'!$AB$87="no","",ROUND(BL1611,4))</f>
        <v>0.6</v>
      </c>
      <c r="BN1611" s="157">
        <f>IF('1b-NaturalGas'!$AB$88="no","",ROUND(BL1611,4))</f>
        <v>0.6</v>
      </c>
      <c r="BO1611" s="157">
        <f>IF('1b-NaturalGas'!$AB$89="no","",ROUND(BL1611,4))</f>
        <v>0.6</v>
      </c>
      <c r="BP1611" s="157">
        <f>IF('1b-NaturalGas'!$AB$90="no","not applicable (based on previous answers)",ROUND(BL1611,4))</f>
        <v>0.6</v>
      </c>
      <c r="BQ1611" s="157">
        <f>IF('1b-NaturalGas'!$AB$91="no","not applicable (based on previous answers)",ROUND(BL1611,4))</f>
        <v>0.6</v>
      </c>
    </row>
    <row r="1612" spans="30:69" x14ac:dyDescent="0.25">
      <c r="AD1612" s="157">
        <f t="shared" si="61"/>
        <v>0.60200000000000042</v>
      </c>
      <c r="AE1612" s="157">
        <f>IF('1a-Electricity'!$AB$77="no","",ROUND(AD1612,4))</f>
        <v>0.60199999999999998</v>
      </c>
      <c r="AF1612" s="157">
        <f>IF('1a-Electricity'!$AB$78="no","",ROUND(AD1612,4))</f>
        <v>0.60199999999999998</v>
      </c>
      <c r="AG1612" s="157">
        <f>IF('1a-Electricity'!$AB$79="no","",ROUND(AD1612,4))</f>
        <v>0.60199999999999998</v>
      </c>
      <c r="BL1612" s="157">
        <f t="shared" si="62"/>
        <v>0.60100000000000042</v>
      </c>
      <c r="BM1612" s="157">
        <f>IF('1b-NaturalGas'!$AB$87="no","",ROUND(BL1612,4))</f>
        <v>0.60099999999999998</v>
      </c>
      <c r="BN1612" s="157">
        <f>IF('1b-NaturalGas'!$AB$88="no","",ROUND(BL1612,4))</f>
        <v>0.60099999999999998</v>
      </c>
      <c r="BO1612" s="157">
        <f>IF('1b-NaturalGas'!$AB$89="no","",ROUND(BL1612,4))</f>
        <v>0.60099999999999998</v>
      </c>
      <c r="BP1612" s="157">
        <f>IF('1b-NaturalGas'!$AB$90="no","not applicable (based on previous answers)",ROUND(BL1612,4))</f>
        <v>0.60099999999999998</v>
      </c>
      <c r="BQ1612" s="157">
        <f>IF('1b-NaturalGas'!$AB$91="no","not applicable (based on previous answers)",ROUND(BL1612,4))</f>
        <v>0.60099999999999998</v>
      </c>
    </row>
    <row r="1613" spans="30:69" x14ac:dyDescent="0.25">
      <c r="AD1613" s="157">
        <f t="shared" si="61"/>
        <v>0.60300000000000042</v>
      </c>
      <c r="AE1613" s="157">
        <f>IF('1a-Electricity'!$AB$77="no","",ROUND(AD1613,4))</f>
        <v>0.60299999999999998</v>
      </c>
      <c r="AF1613" s="157">
        <f>IF('1a-Electricity'!$AB$78="no","",ROUND(AD1613,4))</f>
        <v>0.60299999999999998</v>
      </c>
      <c r="AG1613" s="157">
        <f>IF('1a-Electricity'!$AB$79="no","",ROUND(AD1613,4))</f>
        <v>0.60299999999999998</v>
      </c>
      <c r="BL1613" s="157">
        <f t="shared" si="62"/>
        <v>0.60200000000000042</v>
      </c>
      <c r="BM1613" s="157">
        <f>IF('1b-NaturalGas'!$AB$87="no","",ROUND(BL1613,4))</f>
        <v>0.60199999999999998</v>
      </c>
      <c r="BN1613" s="157">
        <f>IF('1b-NaturalGas'!$AB$88="no","",ROUND(BL1613,4))</f>
        <v>0.60199999999999998</v>
      </c>
      <c r="BO1613" s="157">
        <f>IF('1b-NaturalGas'!$AB$89="no","",ROUND(BL1613,4))</f>
        <v>0.60199999999999998</v>
      </c>
      <c r="BP1613" s="157">
        <f>IF('1b-NaturalGas'!$AB$90="no","not applicable (based on previous answers)",ROUND(BL1613,4))</f>
        <v>0.60199999999999998</v>
      </c>
      <c r="BQ1613" s="157">
        <f>IF('1b-NaturalGas'!$AB$91="no","not applicable (based on previous answers)",ROUND(BL1613,4))</f>
        <v>0.60199999999999998</v>
      </c>
    </row>
    <row r="1614" spans="30:69" x14ac:dyDescent="0.25">
      <c r="AD1614" s="157">
        <f t="shared" si="61"/>
        <v>0.60400000000000043</v>
      </c>
      <c r="AE1614" s="157">
        <f>IF('1a-Electricity'!$AB$77="no","",ROUND(AD1614,4))</f>
        <v>0.60399999999999998</v>
      </c>
      <c r="AF1614" s="157">
        <f>IF('1a-Electricity'!$AB$78="no","",ROUND(AD1614,4))</f>
        <v>0.60399999999999998</v>
      </c>
      <c r="AG1614" s="157">
        <f>IF('1a-Electricity'!$AB$79="no","",ROUND(AD1614,4))</f>
        <v>0.60399999999999998</v>
      </c>
      <c r="BL1614" s="157">
        <f t="shared" si="62"/>
        <v>0.60300000000000042</v>
      </c>
      <c r="BM1614" s="157">
        <f>IF('1b-NaturalGas'!$AB$87="no","",ROUND(BL1614,4))</f>
        <v>0.60299999999999998</v>
      </c>
      <c r="BN1614" s="157">
        <f>IF('1b-NaturalGas'!$AB$88="no","",ROUND(BL1614,4))</f>
        <v>0.60299999999999998</v>
      </c>
      <c r="BO1614" s="157">
        <f>IF('1b-NaturalGas'!$AB$89="no","",ROUND(BL1614,4))</f>
        <v>0.60299999999999998</v>
      </c>
      <c r="BP1614" s="157">
        <f>IF('1b-NaturalGas'!$AB$90="no","not applicable (based on previous answers)",ROUND(BL1614,4))</f>
        <v>0.60299999999999998</v>
      </c>
      <c r="BQ1614" s="157">
        <f>IF('1b-NaturalGas'!$AB$91="no","not applicable (based on previous answers)",ROUND(BL1614,4))</f>
        <v>0.60299999999999998</v>
      </c>
    </row>
    <row r="1615" spans="30:69" x14ac:dyDescent="0.25">
      <c r="AD1615" s="157">
        <f t="shared" si="61"/>
        <v>0.60500000000000043</v>
      </c>
      <c r="AE1615" s="157">
        <f>IF('1a-Electricity'!$AB$77="no","",ROUND(AD1615,4))</f>
        <v>0.60499999999999998</v>
      </c>
      <c r="AF1615" s="157">
        <f>IF('1a-Electricity'!$AB$78="no","",ROUND(AD1615,4))</f>
        <v>0.60499999999999998</v>
      </c>
      <c r="AG1615" s="157">
        <f>IF('1a-Electricity'!$AB$79="no","",ROUND(AD1615,4))</f>
        <v>0.60499999999999998</v>
      </c>
      <c r="BL1615" s="157">
        <f t="shared" si="62"/>
        <v>0.60400000000000043</v>
      </c>
      <c r="BM1615" s="157">
        <f>IF('1b-NaturalGas'!$AB$87="no","",ROUND(BL1615,4))</f>
        <v>0.60399999999999998</v>
      </c>
      <c r="BN1615" s="157">
        <f>IF('1b-NaturalGas'!$AB$88="no","",ROUND(BL1615,4))</f>
        <v>0.60399999999999998</v>
      </c>
      <c r="BO1615" s="157">
        <f>IF('1b-NaturalGas'!$AB$89="no","",ROUND(BL1615,4))</f>
        <v>0.60399999999999998</v>
      </c>
      <c r="BP1615" s="157">
        <f>IF('1b-NaturalGas'!$AB$90="no","not applicable (based on previous answers)",ROUND(BL1615,4))</f>
        <v>0.60399999999999998</v>
      </c>
      <c r="BQ1615" s="157">
        <f>IF('1b-NaturalGas'!$AB$91="no","not applicable (based on previous answers)",ROUND(BL1615,4))</f>
        <v>0.60399999999999998</v>
      </c>
    </row>
    <row r="1616" spans="30:69" x14ac:dyDescent="0.25">
      <c r="AD1616" s="157">
        <f t="shared" si="61"/>
        <v>0.60600000000000043</v>
      </c>
      <c r="AE1616" s="157">
        <f>IF('1a-Electricity'!$AB$77="no","",ROUND(AD1616,4))</f>
        <v>0.60599999999999998</v>
      </c>
      <c r="AF1616" s="157">
        <f>IF('1a-Electricity'!$AB$78="no","",ROUND(AD1616,4))</f>
        <v>0.60599999999999998</v>
      </c>
      <c r="AG1616" s="157">
        <f>IF('1a-Electricity'!$AB$79="no","",ROUND(AD1616,4))</f>
        <v>0.60599999999999998</v>
      </c>
      <c r="BL1616" s="157">
        <f t="shared" si="62"/>
        <v>0.60500000000000043</v>
      </c>
      <c r="BM1616" s="157">
        <f>IF('1b-NaturalGas'!$AB$87="no","",ROUND(BL1616,4))</f>
        <v>0.60499999999999998</v>
      </c>
      <c r="BN1616" s="157">
        <f>IF('1b-NaturalGas'!$AB$88="no","",ROUND(BL1616,4))</f>
        <v>0.60499999999999998</v>
      </c>
      <c r="BO1616" s="157">
        <f>IF('1b-NaturalGas'!$AB$89="no","",ROUND(BL1616,4))</f>
        <v>0.60499999999999998</v>
      </c>
      <c r="BP1616" s="157">
        <f>IF('1b-NaturalGas'!$AB$90="no","not applicable (based on previous answers)",ROUND(BL1616,4))</f>
        <v>0.60499999999999998</v>
      </c>
      <c r="BQ1616" s="157">
        <f>IF('1b-NaturalGas'!$AB$91="no","not applicable (based on previous answers)",ROUND(BL1616,4))</f>
        <v>0.60499999999999998</v>
      </c>
    </row>
    <row r="1617" spans="30:69" x14ac:dyDescent="0.25">
      <c r="AD1617" s="157">
        <f t="shared" si="61"/>
        <v>0.60700000000000043</v>
      </c>
      <c r="AE1617" s="157">
        <f>IF('1a-Electricity'!$AB$77="no","",ROUND(AD1617,4))</f>
        <v>0.60699999999999998</v>
      </c>
      <c r="AF1617" s="157">
        <f>IF('1a-Electricity'!$AB$78="no","",ROUND(AD1617,4))</f>
        <v>0.60699999999999998</v>
      </c>
      <c r="AG1617" s="157">
        <f>IF('1a-Electricity'!$AB$79="no","",ROUND(AD1617,4))</f>
        <v>0.60699999999999998</v>
      </c>
      <c r="BL1617" s="157">
        <f t="shared" si="62"/>
        <v>0.60600000000000043</v>
      </c>
      <c r="BM1617" s="157">
        <f>IF('1b-NaturalGas'!$AB$87="no","",ROUND(BL1617,4))</f>
        <v>0.60599999999999998</v>
      </c>
      <c r="BN1617" s="157">
        <f>IF('1b-NaturalGas'!$AB$88="no","",ROUND(BL1617,4))</f>
        <v>0.60599999999999998</v>
      </c>
      <c r="BO1617" s="157">
        <f>IF('1b-NaturalGas'!$AB$89="no","",ROUND(BL1617,4))</f>
        <v>0.60599999999999998</v>
      </c>
      <c r="BP1617" s="157">
        <f>IF('1b-NaturalGas'!$AB$90="no","not applicable (based on previous answers)",ROUND(BL1617,4))</f>
        <v>0.60599999999999998</v>
      </c>
      <c r="BQ1617" s="157">
        <f>IF('1b-NaturalGas'!$AB$91="no","not applicable (based on previous answers)",ROUND(BL1617,4))</f>
        <v>0.60599999999999998</v>
      </c>
    </row>
    <row r="1618" spans="30:69" x14ac:dyDescent="0.25">
      <c r="AD1618" s="157">
        <f t="shared" si="61"/>
        <v>0.60800000000000043</v>
      </c>
      <c r="AE1618" s="157">
        <f>IF('1a-Electricity'!$AB$77="no","",ROUND(AD1618,4))</f>
        <v>0.60799999999999998</v>
      </c>
      <c r="AF1618" s="157">
        <f>IF('1a-Electricity'!$AB$78="no","",ROUND(AD1618,4))</f>
        <v>0.60799999999999998</v>
      </c>
      <c r="AG1618" s="157">
        <f>IF('1a-Electricity'!$AB$79="no","",ROUND(AD1618,4))</f>
        <v>0.60799999999999998</v>
      </c>
      <c r="BL1618" s="157">
        <f t="shared" si="62"/>
        <v>0.60700000000000043</v>
      </c>
      <c r="BM1618" s="157">
        <f>IF('1b-NaturalGas'!$AB$87="no","",ROUND(BL1618,4))</f>
        <v>0.60699999999999998</v>
      </c>
      <c r="BN1618" s="157">
        <f>IF('1b-NaturalGas'!$AB$88="no","",ROUND(BL1618,4))</f>
        <v>0.60699999999999998</v>
      </c>
      <c r="BO1618" s="157">
        <f>IF('1b-NaturalGas'!$AB$89="no","",ROUND(BL1618,4))</f>
        <v>0.60699999999999998</v>
      </c>
      <c r="BP1618" s="157">
        <f>IF('1b-NaturalGas'!$AB$90="no","not applicable (based on previous answers)",ROUND(BL1618,4))</f>
        <v>0.60699999999999998</v>
      </c>
      <c r="BQ1618" s="157">
        <f>IF('1b-NaturalGas'!$AB$91="no","not applicable (based on previous answers)",ROUND(BL1618,4))</f>
        <v>0.60699999999999998</v>
      </c>
    </row>
    <row r="1619" spans="30:69" x14ac:dyDescent="0.25">
      <c r="AD1619" s="157">
        <f t="shared" si="61"/>
        <v>0.60900000000000043</v>
      </c>
      <c r="AE1619" s="157">
        <f>IF('1a-Electricity'!$AB$77="no","",ROUND(AD1619,4))</f>
        <v>0.60899999999999999</v>
      </c>
      <c r="AF1619" s="157">
        <f>IF('1a-Electricity'!$AB$78="no","",ROUND(AD1619,4))</f>
        <v>0.60899999999999999</v>
      </c>
      <c r="AG1619" s="157">
        <f>IF('1a-Electricity'!$AB$79="no","",ROUND(AD1619,4))</f>
        <v>0.60899999999999999</v>
      </c>
      <c r="BL1619" s="157">
        <f t="shared" si="62"/>
        <v>0.60800000000000043</v>
      </c>
      <c r="BM1619" s="157">
        <f>IF('1b-NaturalGas'!$AB$87="no","",ROUND(BL1619,4))</f>
        <v>0.60799999999999998</v>
      </c>
      <c r="BN1619" s="157">
        <f>IF('1b-NaturalGas'!$AB$88="no","",ROUND(BL1619,4))</f>
        <v>0.60799999999999998</v>
      </c>
      <c r="BO1619" s="157">
        <f>IF('1b-NaturalGas'!$AB$89="no","",ROUND(BL1619,4))</f>
        <v>0.60799999999999998</v>
      </c>
      <c r="BP1619" s="157">
        <f>IF('1b-NaturalGas'!$AB$90="no","not applicable (based on previous answers)",ROUND(BL1619,4))</f>
        <v>0.60799999999999998</v>
      </c>
      <c r="BQ1619" s="157">
        <f>IF('1b-NaturalGas'!$AB$91="no","not applicable (based on previous answers)",ROUND(BL1619,4))</f>
        <v>0.60799999999999998</v>
      </c>
    </row>
    <row r="1620" spans="30:69" x14ac:dyDescent="0.25">
      <c r="AD1620" s="157">
        <f t="shared" si="61"/>
        <v>0.61000000000000043</v>
      </c>
      <c r="AE1620" s="157">
        <f>IF('1a-Electricity'!$AB$77="no","",ROUND(AD1620,4))</f>
        <v>0.61</v>
      </c>
      <c r="AF1620" s="157">
        <f>IF('1a-Electricity'!$AB$78="no","",ROUND(AD1620,4))</f>
        <v>0.61</v>
      </c>
      <c r="AG1620" s="157">
        <f>IF('1a-Electricity'!$AB$79="no","",ROUND(AD1620,4))</f>
        <v>0.61</v>
      </c>
      <c r="BL1620" s="157">
        <f t="shared" si="62"/>
        <v>0.60900000000000043</v>
      </c>
      <c r="BM1620" s="157">
        <f>IF('1b-NaturalGas'!$AB$87="no","",ROUND(BL1620,4))</f>
        <v>0.60899999999999999</v>
      </c>
      <c r="BN1620" s="157">
        <f>IF('1b-NaturalGas'!$AB$88="no","",ROUND(BL1620,4))</f>
        <v>0.60899999999999999</v>
      </c>
      <c r="BO1620" s="157">
        <f>IF('1b-NaturalGas'!$AB$89="no","",ROUND(BL1620,4))</f>
        <v>0.60899999999999999</v>
      </c>
      <c r="BP1620" s="157">
        <f>IF('1b-NaturalGas'!$AB$90="no","not applicable (based on previous answers)",ROUND(BL1620,4))</f>
        <v>0.60899999999999999</v>
      </c>
      <c r="BQ1620" s="157">
        <f>IF('1b-NaturalGas'!$AB$91="no","not applicable (based on previous answers)",ROUND(BL1620,4))</f>
        <v>0.60899999999999999</v>
      </c>
    </row>
    <row r="1621" spans="30:69" x14ac:dyDescent="0.25">
      <c r="AD1621" s="157">
        <f t="shared" si="61"/>
        <v>0.61100000000000043</v>
      </c>
      <c r="AE1621" s="157">
        <f>IF('1a-Electricity'!$AB$77="no","",ROUND(AD1621,4))</f>
        <v>0.61099999999999999</v>
      </c>
      <c r="AF1621" s="157">
        <f>IF('1a-Electricity'!$AB$78="no","",ROUND(AD1621,4))</f>
        <v>0.61099999999999999</v>
      </c>
      <c r="AG1621" s="157">
        <f>IF('1a-Electricity'!$AB$79="no","",ROUND(AD1621,4))</f>
        <v>0.61099999999999999</v>
      </c>
      <c r="BL1621" s="157">
        <f t="shared" si="62"/>
        <v>0.61000000000000043</v>
      </c>
      <c r="BM1621" s="157">
        <f>IF('1b-NaturalGas'!$AB$87="no","",ROUND(BL1621,4))</f>
        <v>0.61</v>
      </c>
      <c r="BN1621" s="157">
        <f>IF('1b-NaturalGas'!$AB$88="no","",ROUND(BL1621,4))</f>
        <v>0.61</v>
      </c>
      <c r="BO1621" s="157">
        <f>IF('1b-NaturalGas'!$AB$89="no","",ROUND(BL1621,4))</f>
        <v>0.61</v>
      </c>
      <c r="BP1621" s="157">
        <f>IF('1b-NaturalGas'!$AB$90="no","not applicable (based on previous answers)",ROUND(BL1621,4))</f>
        <v>0.61</v>
      </c>
      <c r="BQ1621" s="157">
        <f>IF('1b-NaturalGas'!$AB$91="no","not applicable (based on previous answers)",ROUND(BL1621,4))</f>
        <v>0.61</v>
      </c>
    </row>
    <row r="1622" spans="30:69" x14ac:dyDescent="0.25">
      <c r="AD1622" s="157">
        <f t="shared" si="61"/>
        <v>0.61200000000000043</v>
      </c>
      <c r="AE1622" s="157">
        <f>IF('1a-Electricity'!$AB$77="no","",ROUND(AD1622,4))</f>
        <v>0.61199999999999999</v>
      </c>
      <c r="AF1622" s="157">
        <f>IF('1a-Electricity'!$AB$78="no","",ROUND(AD1622,4))</f>
        <v>0.61199999999999999</v>
      </c>
      <c r="AG1622" s="157">
        <f>IF('1a-Electricity'!$AB$79="no","",ROUND(AD1622,4))</f>
        <v>0.61199999999999999</v>
      </c>
      <c r="BL1622" s="157">
        <f t="shared" si="62"/>
        <v>0.61100000000000043</v>
      </c>
      <c r="BM1622" s="157">
        <f>IF('1b-NaturalGas'!$AB$87="no","",ROUND(BL1622,4))</f>
        <v>0.61099999999999999</v>
      </c>
      <c r="BN1622" s="157">
        <f>IF('1b-NaturalGas'!$AB$88="no","",ROUND(BL1622,4))</f>
        <v>0.61099999999999999</v>
      </c>
      <c r="BO1622" s="157">
        <f>IF('1b-NaturalGas'!$AB$89="no","",ROUND(BL1622,4))</f>
        <v>0.61099999999999999</v>
      </c>
      <c r="BP1622" s="157">
        <f>IF('1b-NaturalGas'!$AB$90="no","not applicable (based on previous answers)",ROUND(BL1622,4))</f>
        <v>0.61099999999999999</v>
      </c>
      <c r="BQ1622" s="157">
        <f>IF('1b-NaturalGas'!$AB$91="no","not applicable (based on previous answers)",ROUND(BL1622,4))</f>
        <v>0.61099999999999999</v>
      </c>
    </row>
    <row r="1623" spans="30:69" x14ac:dyDescent="0.25">
      <c r="AD1623" s="157">
        <f t="shared" si="61"/>
        <v>0.61300000000000043</v>
      </c>
      <c r="AE1623" s="157">
        <f>IF('1a-Electricity'!$AB$77="no","",ROUND(AD1623,4))</f>
        <v>0.61299999999999999</v>
      </c>
      <c r="AF1623" s="157">
        <f>IF('1a-Electricity'!$AB$78="no","",ROUND(AD1623,4))</f>
        <v>0.61299999999999999</v>
      </c>
      <c r="AG1623" s="157">
        <f>IF('1a-Electricity'!$AB$79="no","",ROUND(AD1623,4))</f>
        <v>0.61299999999999999</v>
      </c>
      <c r="BL1623" s="157">
        <f t="shared" si="62"/>
        <v>0.61200000000000043</v>
      </c>
      <c r="BM1623" s="157">
        <f>IF('1b-NaturalGas'!$AB$87="no","",ROUND(BL1623,4))</f>
        <v>0.61199999999999999</v>
      </c>
      <c r="BN1623" s="157">
        <f>IF('1b-NaturalGas'!$AB$88="no","",ROUND(BL1623,4))</f>
        <v>0.61199999999999999</v>
      </c>
      <c r="BO1623" s="157">
        <f>IF('1b-NaturalGas'!$AB$89="no","",ROUND(BL1623,4))</f>
        <v>0.61199999999999999</v>
      </c>
      <c r="BP1623" s="157">
        <f>IF('1b-NaturalGas'!$AB$90="no","not applicable (based on previous answers)",ROUND(BL1623,4))</f>
        <v>0.61199999999999999</v>
      </c>
      <c r="BQ1623" s="157">
        <f>IF('1b-NaturalGas'!$AB$91="no","not applicable (based on previous answers)",ROUND(BL1623,4))</f>
        <v>0.61199999999999999</v>
      </c>
    </row>
    <row r="1624" spans="30:69" x14ac:dyDescent="0.25">
      <c r="AD1624" s="157">
        <f t="shared" si="61"/>
        <v>0.61400000000000043</v>
      </c>
      <c r="AE1624" s="157">
        <f>IF('1a-Electricity'!$AB$77="no","",ROUND(AD1624,4))</f>
        <v>0.61399999999999999</v>
      </c>
      <c r="AF1624" s="157">
        <f>IF('1a-Electricity'!$AB$78="no","",ROUND(AD1624,4))</f>
        <v>0.61399999999999999</v>
      </c>
      <c r="AG1624" s="157">
        <f>IF('1a-Electricity'!$AB$79="no","",ROUND(AD1624,4))</f>
        <v>0.61399999999999999</v>
      </c>
      <c r="BL1624" s="157">
        <f t="shared" si="62"/>
        <v>0.61300000000000043</v>
      </c>
      <c r="BM1624" s="157">
        <f>IF('1b-NaturalGas'!$AB$87="no","",ROUND(BL1624,4))</f>
        <v>0.61299999999999999</v>
      </c>
      <c r="BN1624" s="157">
        <f>IF('1b-NaturalGas'!$AB$88="no","",ROUND(BL1624,4))</f>
        <v>0.61299999999999999</v>
      </c>
      <c r="BO1624" s="157">
        <f>IF('1b-NaturalGas'!$AB$89="no","",ROUND(BL1624,4))</f>
        <v>0.61299999999999999</v>
      </c>
      <c r="BP1624" s="157">
        <f>IF('1b-NaturalGas'!$AB$90="no","not applicable (based on previous answers)",ROUND(BL1624,4))</f>
        <v>0.61299999999999999</v>
      </c>
      <c r="BQ1624" s="157">
        <f>IF('1b-NaturalGas'!$AB$91="no","not applicable (based on previous answers)",ROUND(BL1624,4))</f>
        <v>0.61299999999999999</v>
      </c>
    </row>
    <row r="1625" spans="30:69" x14ac:dyDescent="0.25">
      <c r="AD1625" s="157">
        <f t="shared" si="61"/>
        <v>0.61500000000000044</v>
      </c>
      <c r="AE1625" s="157">
        <f>IF('1a-Electricity'!$AB$77="no","",ROUND(AD1625,4))</f>
        <v>0.61499999999999999</v>
      </c>
      <c r="AF1625" s="157">
        <f>IF('1a-Electricity'!$AB$78="no","",ROUND(AD1625,4))</f>
        <v>0.61499999999999999</v>
      </c>
      <c r="AG1625" s="157">
        <f>IF('1a-Electricity'!$AB$79="no","",ROUND(AD1625,4))</f>
        <v>0.61499999999999999</v>
      </c>
      <c r="BL1625" s="157">
        <f t="shared" si="62"/>
        <v>0.61400000000000043</v>
      </c>
      <c r="BM1625" s="157">
        <f>IF('1b-NaturalGas'!$AB$87="no","",ROUND(BL1625,4))</f>
        <v>0.61399999999999999</v>
      </c>
      <c r="BN1625" s="157">
        <f>IF('1b-NaturalGas'!$AB$88="no","",ROUND(BL1625,4))</f>
        <v>0.61399999999999999</v>
      </c>
      <c r="BO1625" s="157">
        <f>IF('1b-NaturalGas'!$AB$89="no","",ROUND(BL1625,4))</f>
        <v>0.61399999999999999</v>
      </c>
      <c r="BP1625" s="157">
        <f>IF('1b-NaturalGas'!$AB$90="no","not applicable (based on previous answers)",ROUND(BL1625,4))</f>
        <v>0.61399999999999999</v>
      </c>
      <c r="BQ1625" s="157">
        <f>IF('1b-NaturalGas'!$AB$91="no","not applicable (based on previous answers)",ROUND(BL1625,4))</f>
        <v>0.61399999999999999</v>
      </c>
    </row>
    <row r="1626" spans="30:69" x14ac:dyDescent="0.25">
      <c r="AD1626" s="157">
        <f t="shared" si="61"/>
        <v>0.61600000000000044</v>
      </c>
      <c r="AE1626" s="157">
        <f>IF('1a-Electricity'!$AB$77="no","",ROUND(AD1626,4))</f>
        <v>0.61599999999999999</v>
      </c>
      <c r="AF1626" s="157">
        <f>IF('1a-Electricity'!$AB$78="no","",ROUND(AD1626,4))</f>
        <v>0.61599999999999999</v>
      </c>
      <c r="AG1626" s="157">
        <f>IF('1a-Electricity'!$AB$79="no","",ROUND(AD1626,4))</f>
        <v>0.61599999999999999</v>
      </c>
      <c r="BL1626" s="157">
        <f t="shared" si="62"/>
        <v>0.61500000000000044</v>
      </c>
      <c r="BM1626" s="157">
        <f>IF('1b-NaturalGas'!$AB$87="no","",ROUND(BL1626,4))</f>
        <v>0.61499999999999999</v>
      </c>
      <c r="BN1626" s="157">
        <f>IF('1b-NaturalGas'!$AB$88="no","",ROUND(BL1626,4))</f>
        <v>0.61499999999999999</v>
      </c>
      <c r="BO1626" s="157">
        <f>IF('1b-NaturalGas'!$AB$89="no","",ROUND(BL1626,4))</f>
        <v>0.61499999999999999</v>
      </c>
      <c r="BP1626" s="157">
        <f>IF('1b-NaturalGas'!$AB$90="no","not applicable (based on previous answers)",ROUND(BL1626,4))</f>
        <v>0.61499999999999999</v>
      </c>
      <c r="BQ1626" s="157">
        <f>IF('1b-NaturalGas'!$AB$91="no","not applicable (based on previous answers)",ROUND(BL1626,4))</f>
        <v>0.61499999999999999</v>
      </c>
    </row>
    <row r="1627" spans="30:69" x14ac:dyDescent="0.25">
      <c r="AD1627" s="157">
        <f t="shared" si="61"/>
        <v>0.61700000000000044</v>
      </c>
      <c r="AE1627" s="157">
        <f>IF('1a-Electricity'!$AB$77="no","",ROUND(AD1627,4))</f>
        <v>0.61699999999999999</v>
      </c>
      <c r="AF1627" s="157">
        <f>IF('1a-Electricity'!$AB$78="no","",ROUND(AD1627,4))</f>
        <v>0.61699999999999999</v>
      </c>
      <c r="AG1627" s="157">
        <f>IF('1a-Electricity'!$AB$79="no","",ROUND(AD1627,4))</f>
        <v>0.61699999999999999</v>
      </c>
      <c r="BL1627" s="157">
        <f t="shared" si="62"/>
        <v>0.61600000000000044</v>
      </c>
      <c r="BM1627" s="157">
        <f>IF('1b-NaturalGas'!$AB$87="no","",ROUND(BL1627,4))</f>
        <v>0.61599999999999999</v>
      </c>
      <c r="BN1627" s="157">
        <f>IF('1b-NaturalGas'!$AB$88="no","",ROUND(BL1627,4))</f>
        <v>0.61599999999999999</v>
      </c>
      <c r="BO1627" s="157">
        <f>IF('1b-NaturalGas'!$AB$89="no","",ROUND(BL1627,4))</f>
        <v>0.61599999999999999</v>
      </c>
      <c r="BP1627" s="157">
        <f>IF('1b-NaturalGas'!$AB$90="no","not applicable (based on previous answers)",ROUND(BL1627,4))</f>
        <v>0.61599999999999999</v>
      </c>
      <c r="BQ1627" s="157">
        <f>IF('1b-NaturalGas'!$AB$91="no","not applicable (based on previous answers)",ROUND(BL1627,4))</f>
        <v>0.61599999999999999</v>
      </c>
    </row>
    <row r="1628" spans="30:69" x14ac:dyDescent="0.25">
      <c r="AD1628" s="157">
        <f t="shared" si="61"/>
        <v>0.61800000000000044</v>
      </c>
      <c r="AE1628" s="157">
        <f>IF('1a-Electricity'!$AB$77="no","",ROUND(AD1628,4))</f>
        <v>0.61799999999999999</v>
      </c>
      <c r="AF1628" s="157">
        <f>IF('1a-Electricity'!$AB$78="no","",ROUND(AD1628,4))</f>
        <v>0.61799999999999999</v>
      </c>
      <c r="AG1628" s="157">
        <f>IF('1a-Electricity'!$AB$79="no","",ROUND(AD1628,4))</f>
        <v>0.61799999999999999</v>
      </c>
      <c r="BL1628" s="157">
        <f t="shared" si="62"/>
        <v>0.61700000000000044</v>
      </c>
      <c r="BM1628" s="157">
        <f>IF('1b-NaturalGas'!$AB$87="no","",ROUND(BL1628,4))</f>
        <v>0.61699999999999999</v>
      </c>
      <c r="BN1628" s="157">
        <f>IF('1b-NaturalGas'!$AB$88="no","",ROUND(BL1628,4))</f>
        <v>0.61699999999999999</v>
      </c>
      <c r="BO1628" s="157">
        <f>IF('1b-NaturalGas'!$AB$89="no","",ROUND(BL1628,4))</f>
        <v>0.61699999999999999</v>
      </c>
      <c r="BP1628" s="157">
        <f>IF('1b-NaturalGas'!$AB$90="no","not applicable (based on previous answers)",ROUND(BL1628,4))</f>
        <v>0.61699999999999999</v>
      </c>
      <c r="BQ1628" s="157">
        <f>IF('1b-NaturalGas'!$AB$91="no","not applicable (based on previous answers)",ROUND(BL1628,4))</f>
        <v>0.61699999999999999</v>
      </c>
    </row>
    <row r="1629" spans="30:69" x14ac:dyDescent="0.25">
      <c r="AD1629" s="157">
        <f t="shared" si="61"/>
        <v>0.61900000000000044</v>
      </c>
      <c r="AE1629" s="157">
        <f>IF('1a-Electricity'!$AB$77="no","",ROUND(AD1629,4))</f>
        <v>0.61899999999999999</v>
      </c>
      <c r="AF1629" s="157">
        <f>IF('1a-Electricity'!$AB$78="no","",ROUND(AD1629,4))</f>
        <v>0.61899999999999999</v>
      </c>
      <c r="AG1629" s="157">
        <f>IF('1a-Electricity'!$AB$79="no","",ROUND(AD1629,4))</f>
        <v>0.61899999999999999</v>
      </c>
      <c r="BL1629" s="157">
        <f t="shared" si="62"/>
        <v>0.61800000000000044</v>
      </c>
      <c r="BM1629" s="157">
        <f>IF('1b-NaturalGas'!$AB$87="no","",ROUND(BL1629,4))</f>
        <v>0.61799999999999999</v>
      </c>
      <c r="BN1629" s="157">
        <f>IF('1b-NaturalGas'!$AB$88="no","",ROUND(BL1629,4))</f>
        <v>0.61799999999999999</v>
      </c>
      <c r="BO1629" s="157">
        <f>IF('1b-NaturalGas'!$AB$89="no","",ROUND(BL1629,4))</f>
        <v>0.61799999999999999</v>
      </c>
      <c r="BP1629" s="157">
        <f>IF('1b-NaturalGas'!$AB$90="no","not applicable (based on previous answers)",ROUND(BL1629,4))</f>
        <v>0.61799999999999999</v>
      </c>
      <c r="BQ1629" s="157">
        <f>IF('1b-NaturalGas'!$AB$91="no","not applicable (based on previous answers)",ROUND(BL1629,4))</f>
        <v>0.61799999999999999</v>
      </c>
    </row>
    <row r="1630" spans="30:69" x14ac:dyDescent="0.25">
      <c r="AD1630" s="157">
        <f t="shared" si="61"/>
        <v>0.62000000000000044</v>
      </c>
      <c r="AE1630" s="157">
        <f>IF('1a-Electricity'!$AB$77="no","",ROUND(AD1630,4))</f>
        <v>0.62</v>
      </c>
      <c r="AF1630" s="157">
        <f>IF('1a-Electricity'!$AB$78="no","",ROUND(AD1630,4))</f>
        <v>0.62</v>
      </c>
      <c r="AG1630" s="157">
        <f>IF('1a-Electricity'!$AB$79="no","",ROUND(AD1630,4))</f>
        <v>0.62</v>
      </c>
      <c r="BL1630" s="157">
        <f t="shared" si="62"/>
        <v>0.61900000000000044</v>
      </c>
      <c r="BM1630" s="157">
        <f>IF('1b-NaturalGas'!$AB$87="no","",ROUND(BL1630,4))</f>
        <v>0.61899999999999999</v>
      </c>
      <c r="BN1630" s="157">
        <f>IF('1b-NaturalGas'!$AB$88="no","",ROUND(BL1630,4))</f>
        <v>0.61899999999999999</v>
      </c>
      <c r="BO1630" s="157">
        <f>IF('1b-NaturalGas'!$AB$89="no","",ROUND(BL1630,4))</f>
        <v>0.61899999999999999</v>
      </c>
      <c r="BP1630" s="157">
        <f>IF('1b-NaturalGas'!$AB$90="no","not applicable (based on previous answers)",ROUND(BL1630,4))</f>
        <v>0.61899999999999999</v>
      </c>
      <c r="BQ1630" s="157">
        <f>IF('1b-NaturalGas'!$AB$91="no","not applicable (based on previous answers)",ROUND(BL1630,4))</f>
        <v>0.61899999999999999</v>
      </c>
    </row>
    <row r="1631" spans="30:69" x14ac:dyDescent="0.25">
      <c r="AD1631" s="157">
        <f t="shared" si="61"/>
        <v>0.62100000000000044</v>
      </c>
      <c r="AE1631" s="157">
        <f>IF('1a-Electricity'!$AB$77="no","",ROUND(AD1631,4))</f>
        <v>0.621</v>
      </c>
      <c r="AF1631" s="157">
        <f>IF('1a-Electricity'!$AB$78="no","",ROUND(AD1631,4))</f>
        <v>0.621</v>
      </c>
      <c r="AG1631" s="157">
        <f>IF('1a-Electricity'!$AB$79="no","",ROUND(AD1631,4))</f>
        <v>0.621</v>
      </c>
      <c r="BL1631" s="157">
        <f t="shared" si="62"/>
        <v>0.62000000000000044</v>
      </c>
      <c r="BM1631" s="157">
        <f>IF('1b-NaturalGas'!$AB$87="no","",ROUND(BL1631,4))</f>
        <v>0.62</v>
      </c>
      <c r="BN1631" s="157">
        <f>IF('1b-NaturalGas'!$AB$88="no","",ROUND(BL1631,4))</f>
        <v>0.62</v>
      </c>
      <c r="BO1631" s="157">
        <f>IF('1b-NaturalGas'!$AB$89="no","",ROUND(BL1631,4))</f>
        <v>0.62</v>
      </c>
      <c r="BP1631" s="157">
        <f>IF('1b-NaturalGas'!$AB$90="no","not applicable (based on previous answers)",ROUND(BL1631,4))</f>
        <v>0.62</v>
      </c>
      <c r="BQ1631" s="157">
        <f>IF('1b-NaturalGas'!$AB$91="no","not applicable (based on previous answers)",ROUND(BL1631,4))</f>
        <v>0.62</v>
      </c>
    </row>
    <row r="1632" spans="30:69" x14ac:dyDescent="0.25">
      <c r="AD1632" s="157">
        <f t="shared" si="61"/>
        <v>0.62200000000000044</v>
      </c>
      <c r="AE1632" s="157">
        <f>IF('1a-Electricity'!$AB$77="no","",ROUND(AD1632,4))</f>
        <v>0.622</v>
      </c>
      <c r="AF1632" s="157">
        <f>IF('1a-Electricity'!$AB$78="no","",ROUND(AD1632,4))</f>
        <v>0.622</v>
      </c>
      <c r="AG1632" s="157">
        <f>IF('1a-Electricity'!$AB$79="no","",ROUND(AD1632,4))</f>
        <v>0.622</v>
      </c>
      <c r="BL1632" s="157">
        <f t="shared" si="62"/>
        <v>0.62100000000000044</v>
      </c>
      <c r="BM1632" s="157">
        <f>IF('1b-NaturalGas'!$AB$87="no","",ROUND(BL1632,4))</f>
        <v>0.621</v>
      </c>
      <c r="BN1632" s="157">
        <f>IF('1b-NaturalGas'!$AB$88="no","",ROUND(BL1632,4))</f>
        <v>0.621</v>
      </c>
      <c r="BO1632" s="157">
        <f>IF('1b-NaturalGas'!$AB$89="no","",ROUND(BL1632,4))</f>
        <v>0.621</v>
      </c>
      <c r="BP1632" s="157">
        <f>IF('1b-NaturalGas'!$AB$90="no","not applicable (based on previous answers)",ROUND(BL1632,4))</f>
        <v>0.621</v>
      </c>
      <c r="BQ1632" s="157">
        <f>IF('1b-NaturalGas'!$AB$91="no","not applicable (based on previous answers)",ROUND(BL1632,4))</f>
        <v>0.621</v>
      </c>
    </row>
    <row r="1633" spans="30:69" x14ac:dyDescent="0.25">
      <c r="AD1633" s="157">
        <f t="shared" si="61"/>
        <v>0.62300000000000044</v>
      </c>
      <c r="AE1633" s="157">
        <f>IF('1a-Electricity'!$AB$77="no","",ROUND(AD1633,4))</f>
        <v>0.623</v>
      </c>
      <c r="AF1633" s="157">
        <f>IF('1a-Electricity'!$AB$78="no","",ROUND(AD1633,4))</f>
        <v>0.623</v>
      </c>
      <c r="AG1633" s="157">
        <f>IF('1a-Electricity'!$AB$79="no","",ROUND(AD1633,4))</f>
        <v>0.623</v>
      </c>
      <c r="BL1633" s="157">
        <f t="shared" si="62"/>
        <v>0.62200000000000044</v>
      </c>
      <c r="BM1633" s="157">
        <f>IF('1b-NaturalGas'!$AB$87="no","",ROUND(BL1633,4))</f>
        <v>0.622</v>
      </c>
      <c r="BN1633" s="157">
        <f>IF('1b-NaturalGas'!$AB$88="no","",ROUND(BL1633,4))</f>
        <v>0.622</v>
      </c>
      <c r="BO1633" s="157">
        <f>IF('1b-NaturalGas'!$AB$89="no","",ROUND(BL1633,4))</f>
        <v>0.622</v>
      </c>
      <c r="BP1633" s="157">
        <f>IF('1b-NaturalGas'!$AB$90="no","not applicable (based on previous answers)",ROUND(BL1633,4))</f>
        <v>0.622</v>
      </c>
      <c r="BQ1633" s="157">
        <f>IF('1b-NaturalGas'!$AB$91="no","not applicable (based on previous answers)",ROUND(BL1633,4))</f>
        <v>0.622</v>
      </c>
    </row>
    <row r="1634" spans="30:69" x14ac:dyDescent="0.25">
      <c r="AD1634" s="157">
        <f t="shared" si="61"/>
        <v>0.62400000000000044</v>
      </c>
      <c r="AE1634" s="157">
        <f>IF('1a-Electricity'!$AB$77="no","",ROUND(AD1634,4))</f>
        <v>0.624</v>
      </c>
      <c r="AF1634" s="157">
        <f>IF('1a-Electricity'!$AB$78="no","",ROUND(AD1634,4))</f>
        <v>0.624</v>
      </c>
      <c r="AG1634" s="157">
        <f>IF('1a-Electricity'!$AB$79="no","",ROUND(AD1634,4))</f>
        <v>0.624</v>
      </c>
      <c r="BL1634" s="157">
        <f t="shared" si="62"/>
        <v>0.62300000000000044</v>
      </c>
      <c r="BM1634" s="157">
        <f>IF('1b-NaturalGas'!$AB$87="no","",ROUND(BL1634,4))</f>
        <v>0.623</v>
      </c>
      <c r="BN1634" s="157">
        <f>IF('1b-NaturalGas'!$AB$88="no","",ROUND(BL1634,4))</f>
        <v>0.623</v>
      </c>
      <c r="BO1634" s="157">
        <f>IF('1b-NaturalGas'!$AB$89="no","",ROUND(BL1634,4))</f>
        <v>0.623</v>
      </c>
      <c r="BP1634" s="157">
        <f>IF('1b-NaturalGas'!$AB$90="no","not applicable (based on previous answers)",ROUND(BL1634,4))</f>
        <v>0.623</v>
      </c>
      <c r="BQ1634" s="157">
        <f>IF('1b-NaturalGas'!$AB$91="no","not applicable (based on previous answers)",ROUND(BL1634,4))</f>
        <v>0.623</v>
      </c>
    </row>
    <row r="1635" spans="30:69" x14ac:dyDescent="0.25">
      <c r="AD1635" s="157">
        <f t="shared" si="61"/>
        <v>0.62500000000000044</v>
      </c>
      <c r="AE1635" s="157">
        <f>IF('1a-Electricity'!$AB$77="no","",ROUND(AD1635,4))</f>
        <v>0.625</v>
      </c>
      <c r="AF1635" s="157">
        <f>IF('1a-Electricity'!$AB$78="no","",ROUND(AD1635,4))</f>
        <v>0.625</v>
      </c>
      <c r="AG1635" s="157">
        <f>IF('1a-Electricity'!$AB$79="no","",ROUND(AD1635,4))</f>
        <v>0.625</v>
      </c>
      <c r="BL1635" s="157">
        <f t="shared" si="62"/>
        <v>0.62400000000000044</v>
      </c>
      <c r="BM1635" s="157">
        <f>IF('1b-NaturalGas'!$AB$87="no","",ROUND(BL1635,4))</f>
        <v>0.624</v>
      </c>
      <c r="BN1635" s="157">
        <f>IF('1b-NaturalGas'!$AB$88="no","",ROUND(BL1635,4))</f>
        <v>0.624</v>
      </c>
      <c r="BO1635" s="157">
        <f>IF('1b-NaturalGas'!$AB$89="no","",ROUND(BL1635,4))</f>
        <v>0.624</v>
      </c>
      <c r="BP1635" s="157">
        <f>IF('1b-NaturalGas'!$AB$90="no","not applicable (based on previous answers)",ROUND(BL1635,4))</f>
        <v>0.624</v>
      </c>
      <c r="BQ1635" s="157">
        <f>IF('1b-NaturalGas'!$AB$91="no","not applicable (based on previous answers)",ROUND(BL1635,4))</f>
        <v>0.624</v>
      </c>
    </row>
    <row r="1636" spans="30:69" x14ac:dyDescent="0.25">
      <c r="AD1636" s="157">
        <f t="shared" si="61"/>
        <v>0.62600000000000044</v>
      </c>
      <c r="AE1636" s="157">
        <f>IF('1a-Electricity'!$AB$77="no","",ROUND(AD1636,4))</f>
        <v>0.626</v>
      </c>
      <c r="AF1636" s="157">
        <f>IF('1a-Electricity'!$AB$78="no","",ROUND(AD1636,4))</f>
        <v>0.626</v>
      </c>
      <c r="AG1636" s="157">
        <f>IF('1a-Electricity'!$AB$79="no","",ROUND(AD1636,4))</f>
        <v>0.626</v>
      </c>
      <c r="BL1636" s="157">
        <f t="shared" si="62"/>
        <v>0.62500000000000044</v>
      </c>
      <c r="BM1636" s="157">
        <f>IF('1b-NaturalGas'!$AB$87="no","",ROUND(BL1636,4))</f>
        <v>0.625</v>
      </c>
      <c r="BN1636" s="157">
        <f>IF('1b-NaturalGas'!$AB$88="no","",ROUND(BL1636,4))</f>
        <v>0.625</v>
      </c>
      <c r="BO1636" s="157">
        <f>IF('1b-NaturalGas'!$AB$89="no","",ROUND(BL1636,4))</f>
        <v>0.625</v>
      </c>
      <c r="BP1636" s="157">
        <f>IF('1b-NaturalGas'!$AB$90="no","not applicable (based on previous answers)",ROUND(BL1636,4))</f>
        <v>0.625</v>
      </c>
      <c r="BQ1636" s="157">
        <f>IF('1b-NaturalGas'!$AB$91="no","not applicable (based on previous answers)",ROUND(BL1636,4))</f>
        <v>0.625</v>
      </c>
    </row>
    <row r="1637" spans="30:69" x14ac:dyDescent="0.25">
      <c r="AD1637" s="157">
        <f t="shared" si="61"/>
        <v>0.62700000000000045</v>
      </c>
      <c r="AE1637" s="157">
        <f>IF('1a-Electricity'!$AB$77="no","",ROUND(AD1637,4))</f>
        <v>0.627</v>
      </c>
      <c r="AF1637" s="157">
        <f>IF('1a-Electricity'!$AB$78="no","",ROUND(AD1637,4))</f>
        <v>0.627</v>
      </c>
      <c r="AG1637" s="157">
        <f>IF('1a-Electricity'!$AB$79="no","",ROUND(AD1637,4))</f>
        <v>0.627</v>
      </c>
      <c r="BL1637" s="157">
        <f t="shared" si="62"/>
        <v>0.62600000000000044</v>
      </c>
      <c r="BM1637" s="157">
        <f>IF('1b-NaturalGas'!$AB$87="no","",ROUND(BL1637,4))</f>
        <v>0.626</v>
      </c>
      <c r="BN1637" s="157">
        <f>IF('1b-NaturalGas'!$AB$88="no","",ROUND(BL1637,4))</f>
        <v>0.626</v>
      </c>
      <c r="BO1637" s="157">
        <f>IF('1b-NaturalGas'!$AB$89="no","",ROUND(BL1637,4))</f>
        <v>0.626</v>
      </c>
      <c r="BP1637" s="157">
        <f>IF('1b-NaturalGas'!$AB$90="no","not applicable (based on previous answers)",ROUND(BL1637,4))</f>
        <v>0.626</v>
      </c>
      <c r="BQ1637" s="157">
        <f>IF('1b-NaturalGas'!$AB$91="no","not applicable (based on previous answers)",ROUND(BL1637,4))</f>
        <v>0.626</v>
      </c>
    </row>
    <row r="1638" spans="30:69" x14ac:dyDescent="0.25">
      <c r="AD1638" s="157">
        <f t="shared" si="61"/>
        <v>0.62800000000000045</v>
      </c>
      <c r="AE1638" s="157">
        <f>IF('1a-Electricity'!$AB$77="no","",ROUND(AD1638,4))</f>
        <v>0.628</v>
      </c>
      <c r="AF1638" s="157">
        <f>IF('1a-Electricity'!$AB$78="no","",ROUND(AD1638,4))</f>
        <v>0.628</v>
      </c>
      <c r="AG1638" s="157">
        <f>IF('1a-Electricity'!$AB$79="no","",ROUND(AD1638,4))</f>
        <v>0.628</v>
      </c>
      <c r="BL1638" s="157">
        <f t="shared" si="62"/>
        <v>0.62700000000000045</v>
      </c>
      <c r="BM1638" s="157">
        <f>IF('1b-NaturalGas'!$AB$87="no","",ROUND(BL1638,4))</f>
        <v>0.627</v>
      </c>
      <c r="BN1638" s="157">
        <f>IF('1b-NaturalGas'!$AB$88="no","",ROUND(BL1638,4))</f>
        <v>0.627</v>
      </c>
      <c r="BO1638" s="157">
        <f>IF('1b-NaturalGas'!$AB$89="no","",ROUND(BL1638,4))</f>
        <v>0.627</v>
      </c>
      <c r="BP1638" s="157">
        <f>IF('1b-NaturalGas'!$AB$90="no","not applicable (based on previous answers)",ROUND(BL1638,4))</f>
        <v>0.627</v>
      </c>
      <c r="BQ1638" s="157">
        <f>IF('1b-NaturalGas'!$AB$91="no","not applicable (based on previous answers)",ROUND(BL1638,4))</f>
        <v>0.627</v>
      </c>
    </row>
    <row r="1639" spans="30:69" x14ac:dyDescent="0.25">
      <c r="AD1639" s="157">
        <f t="shared" si="61"/>
        <v>0.62900000000000045</v>
      </c>
      <c r="AE1639" s="157">
        <f>IF('1a-Electricity'!$AB$77="no","",ROUND(AD1639,4))</f>
        <v>0.629</v>
      </c>
      <c r="AF1639" s="157">
        <f>IF('1a-Electricity'!$AB$78="no","",ROUND(AD1639,4))</f>
        <v>0.629</v>
      </c>
      <c r="AG1639" s="157">
        <f>IF('1a-Electricity'!$AB$79="no","",ROUND(AD1639,4))</f>
        <v>0.629</v>
      </c>
      <c r="BL1639" s="157">
        <f t="shared" si="62"/>
        <v>0.62800000000000045</v>
      </c>
      <c r="BM1639" s="157">
        <f>IF('1b-NaturalGas'!$AB$87="no","",ROUND(BL1639,4))</f>
        <v>0.628</v>
      </c>
      <c r="BN1639" s="157">
        <f>IF('1b-NaturalGas'!$AB$88="no","",ROUND(BL1639,4))</f>
        <v>0.628</v>
      </c>
      <c r="BO1639" s="157">
        <f>IF('1b-NaturalGas'!$AB$89="no","",ROUND(BL1639,4))</f>
        <v>0.628</v>
      </c>
      <c r="BP1639" s="157">
        <f>IF('1b-NaturalGas'!$AB$90="no","not applicable (based on previous answers)",ROUND(BL1639,4))</f>
        <v>0.628</v>
      </c>
      <c r="BQ1639" s="157">
        <f>IF('1b-NaturalGas'!$AB$91="no","not applicable (based on previous answers)",ROUND(BL1639,4))</f>
        <v>0.628</v>
      </c>
    </row>
    <row r="1640" spans="30:69" x14ac:dyDescent="0.25">
      <c r="AD1640" s="157">
        <f t="shared" si="61"/>
        <v>0.63000000000000045</v>
      </c>
      <c r="AE1640" s="157">
        <f>IF('1a-Electricity'!$AB$77="no","",ROUND(AD1640,4))</f>
        <v>0.63</v>
      </c>
      <c r="AF1640" s="157">
        <f>IF('1a-Electricity'!$AB$78="no","",ROUND(AD1640,4))</f>
        <v>0.63</v>
      </c>
      <c r="AG1640" s="157">
        <f>IF('1a-Electricity'!$AB$79="no","",ROUND(AD1640,4))</f>
        <v>0.63</v>
      </c>
      <c r="BL1640" s="157">
        <f t="shared" si="62"/>
        <v>0.62900000000000045</v>
      </c>
      <c r="BM1640" s="157">
        <f>IF('1b-NaturalGas'!$AB$87="no","",ROUND(BL1640,4))</f>
        <v>0.629</v>
      </c>
      <c r="BN1640" s="157">
        <f>IF('1b-NaturalGas'!$AB$88="no","",ROUND(BL1640,4))</f>
        <v>0.629</v>
      </c>
      <c r="BO1640" s="157">
        <f>IF('1b-NaturalGas'!$AB$89="no","",ROUND(BL1640,4))</f>
        <v>0.629</v>
      </c>
      <c r="BP1640" s="157">
        <f>IF('1b-NaturalGas'!$AB$90="no","not applicable (based on previous answers)",ROUND(BL1640,4))</f>
        <v>0.629</v>
      </c>
      <c r="BQ1640" s="157">
        <f>IF('1b-NaturalGas'!$AB$91="no","not applicable (based on previous answers)",ROUND(BL1640,4))</f>
        <v>0.629</v>
      </c>
    </row>
    <row r="1641" spans="30:69" x14ac:dyDescent="0.25">
      <c r="AD1641" s="157">
        <f t="shared" si="61"/>
        <v>0.63100000000000045</v>
      </c>
      <c r="AE1641" s="157">
        <f>IF('1a-Electricity'!$AB$77="no","",ROUND(AD1641,4))</f>
        <v>0.63100000000000001</v>
      </c>
      <c r="AF1641" s="157">
        <f>IF('1a-Electricity'!$AB$78="no","",ROUND(AD1641,4))</f>
        <v>0.63100000000000001</v>
      </c>
      <c r="AG1641" s="157">
        <f>IF('1a-Electricity'!$AB$79="no","",ROUND(AD1641,4))</f>
        <v>0.63100000000000001</v>
      </c>
      <c r="BL1641" s="157">
        <f t="shared" si="62"/>
        <v>0.63000000000000045</v>
      </c>
      <c r="BM1641" s="157">
        <f>IF('1b-NaturalGas'!$AB$87="no","",ROUND(BL1641,4))</f>
        <v>0.63</v>
      </c>
      <c r="BN1641" s="157">
        <f>IF('1b-NaturalGas'!$AB$88="no","",ROUND(BL1641,4))</f>
        <v>0.63</v>
      </c>
      <c r="BO1641" s="157">
        <f>IF('1b-NaturalGas'!$AB$89="no","",ROUND(BL1641,4))</f>
        <v>0.63</v>
      </c>
      <c r="BP1641" s="157">
        <f>IF('1b-NaturalGas'!$AB$90="no","not applicable (based on previous answers)",ROUND(BL1641,4))</f>
        <v>0.63</v>
      </c>
      <c r="BQ1641" s="157">
        <f>IF('1b-NaturalGas'!$AB$91="no","not applicable (based on previous answers)",ROUND(BL1641,4))</f>
        <v>0.63</v>
      </c>
    </row>
    <row r="1642" spans="30:69" x14ac:dyDescent="0.25">
      <c r="AD1642" s="157">
        <f t="shared" si="61"/>
        <v>0.63200000000000045</v>
      </c>
      <c r="AE1642" s="157">
        <f>IF('1a-Electricity'!$AB$77="no","",ROUND(AD1642,4))</f>
        <v>0.63200000000000001</v>
      </c>
      <c r="AF1642" s="157">
        <f>IF('1a-Electricity'!$AB$78="no","",ROUND(AD1642,4))</f>
        <v>0.63200000000000001</v>
      </c>
      <c r="AG1642" s="157">
        <f>IF('1a-Electricity'!$AB$79="no","",ROUND(AD1642,4))</f>
        <v>0.63200000000000001</v>
      </c>
      <c r="BL1642" s="157">
        <f t="shared" si="62"/>
        <v>0.63100000000000045</v>
      </c>
      <c r="BM1642" s="157">
        <f>IF('1b-NaturalGas'!$AB$87="no","",ROUND(BL1642,4))</f>
        <v>0.63100000000000001</v>
      </c>
      <c r="BN1642" s="157">
        <f>IF('1b-NaturalGas'!$AB$88="no","",ROUND(BL1642,4))</f>
        <v>0.63100000000000001</v>
      </c>
      <c r="BO1642" s="157">
        <f>IF('1b-NaturalGas'!$AB$89="no","",ROUND(BL1642,4))</f>
        <v>0.63100000000000001</v>
      </c>
      <c r="BP1642" s="157">
        <f>IF('1b-NaturalGas'!$AB$90="no","not applicable (based on previous answers)",ROUND(BL1642,4))</f>
        <v>0.63100000000000001</v>
      </c>
      <c r="BQ1642" s="157">
        <f>IF('1b-NaturalGas'!$AB$91="no","not applicable (based on previous answers)",ROUND(BL1642,4))</f>
        <v>0.63100000000000001</v>
      </c>
    </row>
    <row r="1643" spans="30:69" x14ac:dyDescent="0.25">
      <c r="AD1643" s="157">
        <f t="shared" ref="AD1643:AD1706" si="63">AD1642+0.001</f>
        <v>0.63300000000000045</v>
      </c>
      <c r="AE1643" s="157">
        <f>IF('1a-Electricity'!$AB$77="no","",ROUND(AD1643,4))</f>
        <v>0.63300000000000001</v>
      </c>
      <c r="AF1643" s="157">
        <f>IF('1a-Electricity'!$AB$78="no","",ROUND(AD1643,4))</f>
        <v>0.63300000000000001</v>
      </c>
      <c r="AG1643" s="157">
        <f>IF('1a-Electricity'!$AB$79="no","",ROUND(AD1643,4))</f>
        <v>0.63300000000000001</v>
      </c>
      <c r="BL1643" s="157">
        <f t="shared" si="62"/>
        <v>0.63200000000000045</v>
      </c>
      <c r="BM1643" s="157">
        <f>IF('1b-NaturalGas'!$AB$87="no","",ROUND(BL1643,4))</f>
        <v>0.63200000000000001</v>
      </c>
      <c r="BN1643" s="157">
        <f>IF('1b-NaturalGas'!$AB$88="no","",ROUND(BL1643,4))</f>
        <v>0.63200000000000001</v>
      </c>
      <c r="BO1643" s="157">
        <f>IF('1b-NaturalGas'!$AB$89="no","",ROUND(BL1643,4))</f>
        <v>0.63200000000000001</v>
      </c>
      <c r="BP1643" s="157">
        <f>IF('1b-NaturalGas'!$AB$90="no","not applicable (based on previous answers)",ROUND(BL1643,4))</f>
        <v>0.63200000000000001</v>
      </c>
      <c r="BQ1643" s="157">
        <f>IF('1b-NaturalGas'!$AB$91="no","not applicable (based on previous answers)",ROUND(BL1643,4))</f>
        <v>0.63200000000000001</v>
      </c>
    </row>
    <row r="1644" spans="30:69" x14ac:dyDescent="0.25">
      <c r="AD1644" s="157">
        <f t="shared" si="63"/>
        <v>0.63400000000000045</v>
      </c>
      <c r="AE1644" s="157">
        <f>IF('1a-Electricity'!$AB$77="no","",ROUND(AD1644,4))</f>
        <v>0.63400000000000001</v>
      </c>
      <c r="AF1644" s="157">
        <f>IF('1a-Electricity'!$AB$78="no","",ROUND(AD1644,4))</f>
        <v>0.63400000000000001</v>
      </c>
      <c r="AG1644" s="157">
        <f>IF('1a-Electricity'!$AB$79="no","",ROUND(AD1644,4))</f>
        <v>0.63400000000000001</v>
      </c>
      <c r="BL1644" s="157">
        <f t="shared" ref="BL1644:BL1707" si="64">BL1643+0.001</f>
        <v>0.63300000000000045</v>
      </c>
      <c r="BM1644" s="157">
        <f>IF('1b-NaturalGas'!$AB$87="no","",ROUND(BL1644,4))</f>
        <v>0.63300000000000001</v>
      </c>
      <c r="BN1644" s="157">
        <f>IF('1b-NaturalGas'!$AB$88="no","",ROUND(BL1644,4))</f>
        <v>0.63300000000000001</v>
      </c>
      <c r="BO1644" s="157">
        <f>IF('1b-NaturalGas'!$AB$89="no","",ROUND(BL1644,4))</f>
        <v>0.63300000000000001</v>
      </c>
      <c r="BP1644" s="157">
        <f>IF('1b-NaturalGas'!$AB$90="no","not applicable (based on previous answers)",ROUND(BL1644,4))</f>
        <v>0.63300000000000001</v>
      </c>
      <c r="BQ1644" s="157">
        <f>IF('1b-NaturalGas'!$AB$91="no","not applicable (based on previous answers)",ROUND(BL1644,4))</f>
        <v>0.63300000000000001</v>
      </c>
    </row>
    <row r="1645" spans="30:69" x14ac:dyDescent="0.25">
      <c r="AD1645" s="157">
        <f t="shared" si="63"/>
        <v>0.63500000000000045</v>
      </c>
      <c r="AE1645" s="157">
        <f>IF('1a-Electricity'!$AB$77="no","",ROUND(AD1645,4))</f>
        <v>0.63500000000000001</v>
      </c>
      <c r="AF1645" s="157">
        <f>IF('1a-Electricity'!$AB$78="no","",ROUND(AD1645,4))</f>
        <v>0.63500000000000001</v>
      </c>
      <c r="AG1645" s="157">
        <f>IF('1a-Electricity'!$AB$79="no","",ROUND(AD1645,4))</f>
        <v>0.63500000000000001</v>
      </c>
      <c r="BL1645" s="157">
        <f t="shared" si="64"/>
        <v>0.63400000000000045</v>
      </c>
      <c r="BM1645" s="157">
        <f>IF('1b-NaturalGas'!$AB$87="no","",ROUND(BL1645,4))</f>
        <v>0.63400000000000001</v>
      </c>
      <c r="BN1645" s="157">
        <f>IF('1b-NaturalGas'!$AB$88="no","",ROUND(BL1645,4))</f>
        <v>0.63400000000000001</v>
      </c>
      <c r="BO1645" s="157">
        <f>IF('1b-NaturalGas'!$AB$89="no","",ROUND(BL1645,4))</f>
        <v>0.63400000000000001</v>
      </c>
      <c r="BP1645" s="157">
        <f>IF('1b-NaturalGas'!$AB$90="no","not applicable (based on previous answers)",ROUND(BL1645,4))</f>
        <v>0.63400000000000001</v>
      </c>
      <c r="BQ1645" s="157">
        <f>IF('1b-NaturalGas'!$AB$91="no","not applicable (based on previous answers)",ROUND(BL1645,4))</f>
        <v>0.63400000000000001</v>
      </c>
    </row>
    <row r="1646" spans="30:69" x14ac:dyDescent="0.25">
      <c r="AD1646" s="157">
        <f t="shared" si="63"/>
        <v>0.63600000000000045</v>
      </c>
      <c r="AE1646" s="157">
        <f>IF('1a-Electricity'!$AB$77="no","",ROUND(AD1646,4))</f>
        <v>0.63600000000000001</v>
      </c>
      <c r="AF1646" s="157">
        <f>IF('1a-Electricity'!$AB$78="no","",ROUND(AD1646,4))</f>
        <v>0.63600000000000001</v>
      </c>
      <c r="AG1646" s="157">
        <f>IF('1a-Electricity'!$AB$79="no","",ROUND(AD1646,4))</f>
        <v>0.63600000000000001</v>
      </c>
      <c r="BL1646" s="157">
        <f t="shared" si="64"/>
        <v>0.63500000000000045</v>
      </c>
      <c r="BM1646" s="157">
        <f>IF('1b-NaturalGas'!$AB$87="no","",ROUND(BL1646,4))</f>
        <v>0.63500000000000001</v>
      </c>
      <c r="BN1646" s="157">
        <f>IF('1b-NaturalGas'!$AB$88="no","",ROUND(BL1646,4))</f>
        <v>0.63500000000000001</v>
      </c>
      <c r="BO1646" s="157">
        <f>IF('1b-NaturalGas'!$AB$89="no","",ROUND(BL1646,4))</f>
        <v>0.63500000000000001</v>
      </c>
      <c r="BP1646" s="157">
        <f>IF('1b-NaturalGas'!$AB$90="no","not applicable (based on previous answers)",ROUND(BL1646,4))</f>
        <v>0.63500000000000001</v>
      </c>
      <c r="BQ1646" s="157">
        <f>IF('1b-NaturalGas'!$AB$91="no","not applicable (based on previous answers)",ROUND(BL1646,4))</f>
        <v>0.63500000000000001</v>
      </c>
    </row>
    <row r="1647" spans="30:69" x14ac:dyDescent="0.25">
      <c r="AD1647" s="157">
        <f t="shared" si="63"/>
        <v>0.63700000000000045</v>
      </c>
      <c r="AE1647" s="157">
        <f>IF('1a-Electricity'!$AB$77="no","",ROUND(AD1647,4))</f>
        <v>0.63700000000000001</v>
      </c>
      <c r="AF1647" s="157">
        <f>IF('1a-Electricity'!$AB$78="no","",ROUND(AD1647,4))</f>
        <v>0.63700000000000001</v>
      </c>
      <c r="AG1647" s="157">
        <f>IF('1a-Electricity'!$AB$79="no","",ROUND(AD1647,4))</f>
        <v>0.63700000000000001</v>
      </c>
      <c r="BL1647" s="157">
        <f t="shared" si="64"/>
        <v>0.63600000000000045</v>
      </c>
      <c r="BM1647" s="157">
        <f>IF('1b-NaturalGas'!$AB$87="no","",ROUND(BL1647,4))</f>
        <v>0.63600000000000001</v>
      </c>
      <c r="BN1647" s="157">
        <f>IF('1b-NaturalGas'!$AB$88="no","",ROUND(BL1647,4))</f>
        <v>0.63600000000000001</v>
      </c>
      <c r="BO1647" s="157">
        <f>IF('1b-NaturalGas'!$AB$89="no","",ROUND(BL1647,4))</f>
        <v>0.63600000000000001</v>
      </c>
      <c r="BP1647" s="157">
        <f>IF('1b-NaturalGas'!$AB$90="no","not applicable (based on previous answers)",ROUND(BL1647,4))</f>
        <v>0.63600000000000001</v>
      </c>
      <c r="BQ1647" s="157">
        <f>IF('1b-NaturalGas'!$AB$91="no","not applicable (based on previous answers)",ROUND(BL1647,4))</f>
        <v>0.63600000000000001</v>
      </c>
    </row>
    <row r="1648" spans="30:69" x14ac:dyDescent="0.25">
      <c r="AD1648" s="157">
        <f t="shared" si="63"/>
        <v>0.63800000000000046</v>
      </c>
      <c r="AE1648" s="157">
        <f>IF('1a-Electricity'!$AB$77="no","",ROUND(AD1648,4))</f>
        <v>0.63800000000000001</v>
      </c>
      <c r="AF1648" s="157">
        <f>IF('1a-Electricity'!$AB$78="no","",ROUND(AD1648,4))</f>
        <v>0.63800000000000001</v>
      </c>
      <c r="AG1648" s="157">
        <f>IF('1a-Electricity'!$AB$79="no","",ROUND(AD1648,4))</f>
        <v>0.63800000000000001</v>
      </c>
      <c r="BL1648" s="157">
        <f t="shared" si="64"/>
        <v>0.63700000000000045</v>
      </c>
      <c r="BM1648" s="157">
        <f>IF('1b-NaturalGas'!$AB$87="no","",ROUND(BL1648,4))</f>
        <v>0.63700000000000001</v>
      </c>
      <c r="BN1648" s="157">
        <f>IF('1b-NaturalGas'!$AB$88="no","",ROUND(BL1648,4))</f>
        <v>0.63700000000000001</v>
      </c>
      <c r="BO1648" s="157">
        <f>IF('1b-NaturalGas'!$AB$89="no","",ROUND(BL1648,4))</f>
        <v>0.63700000000000001</v>
      </c>
      <c r="BP1648" s="157">
        <f>IF('1b-NaturalGas'!$AB$90="no","not applicable (based on previous answers)",ROUND(BL1648,4))</f>
        <v>0.63700000000000001</v>
      </c>
      <c r="BQ1648" s="157">
        <f>IF('1b-NaturalGas'!$AB$91="no","not applicable (based on previous answers)",ROUND(BL1648,4))</f>
        <v>0.63700000000000001</v>
      </c>
    </row>
    <row r="1649" spans="30:69" x14ac:dyDescent="0.25">
      <c r="AD1649" s="157">
        <f t="shared" si="63"/>
        <v>0.63900000000000046</v>
      </c>
      <c r="AE1649" s="157">
        <f>IF('1a-Electricity'!$AB$77="no","",ROUND(AD1649,4))</f>
        <v>0.63900000000000001</v>
      </c>
      <c r="AF1649" s="157">
        <f>IF('1a-Electricity'!$AB$78="no","",ROUND(AD1649,4))</f>
        <v>0.63900000000000001</v>
      </c>
      <c r="AG1649" s="157">
        <f>IF('1a-Electricity'!$AB$79="no","",ROUND(AD1649,4))</f>
        <v>0.63900000000000001</v>
      </c>
      <c r="BL1649" s="157">
        <f t="shared" si="64"/>
        <v>0.63800000000000046</v>
      </c>
      <c r="BM1649" s="157">
        <f>IF('1b-NaturalGas'!$AB$87="no","",ROUND(BL1649,4))</f>
        <v>0.63800000000000001</v>
      </c>
      <c r="BN1649" s="157">
        <f>IF('1b-NaturalGas'!$AB$88="no","",ROUND(BL1649,4))</f>
        <v>0.63800000000000001</v>
      </c>
      <c r="BO1649" s="157">
        <f>IF('1b-NaturalGas'!$AB$89="no","",ROUND(BL1649,4))</f>
        <v>0.63800000000000001</v>
      </c>
      <c r="BP1649" s="157">
        <f>IF('1b-NaturalGas'!$AB$90="no","not applicable (based on previous answers)",ROUND(BL1649,4))</f>
        <v>0.63800000000000001</v>
      </c>
      <c r="BQ1649" s="157">
        <f>IF('1b-NaturalGas'!$AB$91="no","not applicable (based on previous answers)",ROUND(BL1649,4))</f>
        <v>0.63800000000000001</v>
      </c>
    </row>
    <row r="1650" spans="30:69" x14ac:dyDescent="0.25">
      <c r="AD1650" s="157">
        <f t="shared" si="63"/>
        <v>0.64000000000000046</v>
      </c>
      <c r="AE1650" s="157">
        <f>IF('1a-Electricity'!$AB$77="no","",ROUND(AD1650,4))</f>
        <v>0.64</v>
      </c>
      <c r="AF1650" s="157">
        <f>IF('1a-Electricity'!$AB$78="no","",ROUND(AD1650,4))</f>
        <v>0.64</v>
      </c>
      <c r="AG1650" s="157">
        <f>IF('1a-Electricity'!$AB$79="no","",ROUND(AD1650,4))</f>
        <v>0.64</v>
      </c>
      <c r="BL1650" s="157">
        <f t="shared" si="64"/>
        <v>0.63900000000000046</v>
      </c>
      <c r="BM1650" s="157">
        <f>IF('1b-NaturalGas'!$AB$87="no","",ROUND(BL1650,4))</f>
        <v>0.63900000000000001</v>
      </c>
      <c r="BN1650" s="157">
        <f>IF('1b-NaturalGas'!$AB$88="no","",ROUND(BL1650,4))</f>
        <v>0.63900000000000001</v>
      </c>
      <c r="BO1650" s="157">
        <f>IF('1b-NaturalGas'!$AB$89="no","",ROUND(BL1650,4))</f>
        <v>0.63900000000000001</v>
      </c>
      <c r="BP1650" s="157">
        <f>IF('1b-NaturalGas'!$AB$90="no","not applicable (based on previous answers)",ROUND(BL1650,4))</f>
        <v>0.63900000000000001</v>
      </c>
      <c r="BQ1650" s="157">
        <f>IF('1b-NaturalGas'!$AB$91="no","not applicable (based on previous answers)",ROUND(BL1650,4))</f>
        <v>0.63900000000000001</v>
      </c>
    </row>
    <row r="1651" spans="30:69" x14ac:dyDescent="0.25">
      <c r="AD1651" s="157">
        <f t="shared" si="63"/>
        <v>0.64100000000000046</v>
      </c>
      <c r="AE1651" s="157">
        <f>IF('1a-Electricity'!$AB$77="no","",ROUND(AD1651,4))</f>
        <v>0.64100000000000001</v>
      </c>
      <c r="AF1651" s="157">
        <f>IF('1a-Electricity'!$AB$78="no","",ROUND(AD1651,4))</f>
        <v>0.64100000000000001</v>
      </c>
      <c r="AG1651" s="157">
        <f>IF('1a-Electricity'!$AB$79="no","",ROUND(AD1651,4))</f>
        <v>0.64100000000000001</v>
      </c>
      <c r="BL1651" s="157">
        <f t="shared" si="64"/>
        <v>0.64000000000000046</v>
      </c>
      <c r="BM1651" s="157">
        <f>IF('1b-NaturalGas'!$AB$87="no","",ROUND(BL1651,4))</f>
        <v>0.64</v>
      </c>
      <c r="BN1651" s="157">
        <f>IF('1b-NaturalGas'!$AB$88="no","",ROUND(BL1651,4))</f>
        <v>0.64</v>
      </c>
      <c r="BO1651" s="157">
        <f>IF('1b-NaturalGas'!$AB$89="no","",ROUND(BL1651,4))</f>
        <v>0.64</v>
      </c>
      <c r="BP1651" s="157">
        <f>IF('1b-NaturalGas'!$AB$90="no","not applicable (based on previous answers)",ROUND(BL1651,4))</f>
        <v>0.64</v>
      </c>
      <c r="BQ1651" s="157">
        <f>IF('1b-NaturalGas'!$AB$91="no","not applicable (based on previous answers)",ROUND(BL1651,4))</f>
        <v>0.64</v>
      </c>
    </row>
    <row r="1652" spans="30:69" x14ac:dyDescent="0.25">
      <c r="AD1652" s="157">
        <f t="shared" si="63"/>
        <v>0.64200000000000046</v>
      </c>
      <c r="AE1652" s="157">
        <f>IF('1a-Electricity'!$AB$77="no","",ROUND(AD1652,4))</f>
        <v>0.64200000000000002</v>
      </c>
      <c r="AF1652" s="157">
        <f>IF('1a-Electricity'!$AB$78="no","",ROUND(AD1652,4))</f>
        <v>0.64200000000000002</v>
      </c>
      <c r="AG1652" s="157">
        <f>IF('1a-Electricity'!$AB$79="no","",ROUND(AD1652,4))</f>
        <v>0.64200000000000002</v>
      </c>
      <c r="BL1652" s="157">
        <f t="shared" si="64"/>
        <v>0.64100000000000046</v>
      </c>
      <c r="BM1652" s="157">
        <f>IF('1b-NaturalGas'!$AB$87="no","",ROUND(BL1652,4))</f>
        <v>0.64100000000000001</v>
      </c>
      <c r="BN1652" s="157">
        <f>IF('1b-NaturalGas'!$AB$88="no","",ROUND(BL1652,4))</f>
        <v>0.64100000000000001</v>
      </c>
      <c r="BO1652" s="157">
        <f>IF('1b-NaturalGas'!$AB$89="no","",ROUND(BL1652,4))</f>
        <v>0.64100000000000001</v>
      </c>
      <c r="BP1652" s="157">
        <f>IF('1b-NaturalGas'!$AB$90="no","not applicable (based on previous answers)",ROUND(BL1652,4))</f>
        <v>0.64100000000000001</v>
      </c>
      <c r="BQ1652" s="157">
        <f>IF('1b-NaturalGas'!$AB$91="no","not applicable (based on previous answers)",ROUND(BL1652,4))</f>
        <v>0.64100000000000001</v>
      </c>
    </row>
    <row r="1653" spans="30:69" x14ac:dyDescent="0.25">
      <c r="AD1653" s="157">
        <f t="shared" si="63"/>
        <v>0.64300000000000046</v>
      </c>
      <c r="AE1653" s="157">
        <f>IF('1a-Electricity'!$AB$77="no","",ROUND(AD1653,4))</f>
        <v>0.64300000000000002</v>
      </c>
      <c r="AF1653" s="157">
        <f>IF('1a-Electricity'!$AB$78="no","",ROUND(AD1653,4))</f>
        <v>0.64300000000000002</v>
      </c>
      <c r="AG1653" s="157">
        <f>IF('1a-Electricity'!$AB$79="no","",ROUND(AD1653,4))</f>
        <v>0.64300000000000002</v>
      </c>
      <c r="BL1653" s="157">
        <f t="shared" si="64"/>
        <v>0.64200000000000046</v>
      </c>
      <c r="BM1653" s="157">
        <f>IF('1b-NaturalGas'!$AB$87="no","",ROUND(BL1653,4))</f>
        <v>0.64200000000000002</v>
      </c>
      <c r="BN1653" s="157">
        <f>IF('1b-NaturalGas'!$AB$88="no","",ROUND(BL1653,4))</f>
        <v>0.64200000000000002</v>
      </c>
      <c r="BO1653" s="157">
        <f>IF('1b-NaturalGas'!$AB$89="no","",ROUND(BL1653,4))</f>
        <v>0.64200000000000002</v>
      </c>
      <c r="BP1653" s="157">
        <f>IF('1b-NaturalGas'!$AB$90="no","not applicable (based on previous answers)",ROUND(BL1653,4))</f>
        <v>0.64200000000000002</v>
      </c>
      <c r="BQ1653" s="157">
        <f>IF('1b-NaturalGas'!$AB$91="no","not applicable (based on previous answers)",ROUND(BL1653,4))</f>
        <v>0.64200000000000002</v>
      </c>
    </row>
    <row r="1654" spans="30:69" x14ac:dyDescent="0.25">
      <c r="AD1654" s="157">
        <f t="shared" si="63"/>
        <v>0.64400000000000046</v>
      </c>
      <c r="AE1654" s="157">
        <f>IF('1a-Electricity'!$AB$77="no","",ROUND(AD1654,4))</f>
        <v>0.64400000000000002</v>
      </c>
      <c r="AF1654" s="157">
        <f>IF('1a-Electricity'!$AB$78="no","",ROUND(AD1654,4))</f>
        <v>0.64400000000000002</v>
      </c>
      <c r="AG1654" s="157">
        <f>IF('1a-Electricity'!$AB$79="no","",ROUND(AD1654,4))</f>
        <v>0.64400000000000002</v>
      </c>
      <c r="BL1654" s="157">
        <f t="shared" si="64"/>
        <v>0.64300000000000046</v>
      </c>
      <c r="BM1654" s="157">
        <f>IF('1b-NaturalGas'!$AB$87="no","",ROUND(BL1654,4))</f>
        <v>0.64300000000000002</v>
      </c>
      <c r="BN1654" s="157">
        <f>IF('1b-NaturalGas'!$AB$88="no","",ROUND(BL1654,4))</f>
        <v>0.64300000000000002</v>
      </c>
      <c r="BO1654" s="157">
        <f>IF('1b-NaturalGas'!$AB$89="no","",ROUND(BL1654,4))</f>
        <v>0.64300000000000002</v>
      </c>
      <c r="BP1654" s="157">
        <f>IF('1b-NaturalGas'!$AB$90="no","not applicable (based on previous answers)",ROUND(BL1654,4))</f>
        <v>0.64300000000000002</v>
      </c>
      <c r="BQ1654" s="157">
        <f>IF('1b-NaturalGas'!$AB$91="no","not applicable (based on previous answers)",ROUND(BL1654,4))</f>
        <v>0.64300000000000002</v>
      </c>
    </row>
    <row r="1655" spans="30:69" x14ac:dyDescent="0.25">
      <c r="AD1655" s="157">
        <f t="shared" si="63"/>
        <v>0.64500000000000046</v>
      </c>
      <c r="AE1655" s="157">
        <f>IF('1a-Electricity'!$AB$77="no","",ROUND(AD1655,4))</f>
        <v>0.64500000000000002</v>
      </c>
      <c r="AF1655" s="157">
        <f>IF('1a-Electricity'!$AB$78="no","",ROUND(AD1655,4))</f>
        <v>0.64500000000000002</v>
      </c>
      <c r="AG1655" s="157">
        <f>IF('1a-Electricity'!$AB$79="no","",ROUND(AD1655,4))</f>
        <v>0.64500000000000002</v>
      </c>
      <c r="BL1655" s="157">
        <f t="shared" si="64"/>
        <v>0.64400000000000046</v>
      </c>
      <c r="BM1655" s="157">
        <f>IF('1b-NaturalGas'!$AB$87="no","",ROUND(BL1655,4))</f>
        <v>0.64400000000000002</v>
      </c>
      <c r="BN1655" s="157">
        <f>IF('1b-NaturalGas'!$AB$88="no","",ROUND(BL1655,4))</f>
        <v>0.64400000000000002</v>
      </c>
      <c r="BO1655" s="157">
        <f>IF('1b-NaturalGas'!$AB$89="no","",ROUND(BL1655,4))</f>
        <v>0.64400000000000002</v>
      </c>
      <c r="BP1655" s="157">
        <f>IF('1b-NaturalGas'!$AB$90="no","not applicable (based on previous answers)",ROUND(BL1655,4))</f>
        <v>0.64400000000000002</v>
      </c>
      <c r="BQ1655" s="157">
        <f>IF('1b-NaturalGas'!$AB$91="no","not applicable (based on previous answers)",ROUND(BL1655,4))</f>
        <v>0.64400000000000002</v>
      </c>
    </row>
    <row r="1656" spans="30:69" x14ac:dyDescent="0.25">
      <c r="AD1656" s="157">
        <f t="shared" si="63"/>
        <v>0.64600000000000046</v>
      </c>
      <c r="AE1656" s="157">
        <f>IF('1a-Electricity'!$AB$77="no","",ROUND(AD1656,4))</f>
        <v>0.64600000000000002</v>
      </c>
      <c r="AF1656" s="157">
        <f>IF('1a-Electricity'!$AB$78="no","",ROUND(AD1656,4))</f>
        <v>0.64600000000000002</v>
      </c>
      <c r="AG1656" s="157">
        <f>IF('1a-Electricity'!$AB$79="no","",ROUND(AD1656,4))</f>
        <v>0.64600000000000002</v>
      </c>
      <c r="BL1656" s="157">
        <f t="shared" si="64"/>
        <v>0.64500000000000046</v>
      </c>
      <c r="BM1656" s="157">
        <f>IF('1b-NaturalGas'!$AB$87="no","",ROUND(BL1656,4))</f>
        <v>0.64500000000000002</v>
      </c>
      <c r="BN1656" s="157">
        <f>IF('1b-NaturalGas'!$AB$88="no","",ROUND(BL1656,4))</f>
        <v>0.64500000000000002</v>
      </c>
      <c r="BO1656" s="157">
        <f>IF('1b-NaturalGas'!$AB$89="no","",ROUND(BL1656,4))</f>
        <v>0.64500000000000002</v>
      </c>
      <c r="BP1656" s="157">
        <f>IF('1b-NaturalGas'!$AB$90="no","not applicable (based on previous answers)",ROUND(BL1656,4))</f>
        <v>0.64500000000000002</v>
      </c>
      <c r="BQ1656" s="157">
        <f>IF('1b-NaturalGas'!$AB$91="no","not applicable (based on previous answers)",ROUND(BL1656,4))</f>
        <v>0.64500000000000002</v>
      </c>
    </row>
    <row r="1657" spans="30:69" x14ac:dyDescent="0.25">
      <c r="AD1657" s="157">
        <f t="shared" si="63"/>
        <v>0.64700000000000046</v>
      </c>
      <c r="AE1657" s="157">
        <f>IF('1a-Electricity'!$AB$77="no","",ROUND(AD1657,4))</f>
        <v>0.64700000000000002</v>
      </c>
      <c r="AF1657" s="157">
        <f>IF('1a-Electricity'!$AB$78="no","",ROUND(AD1657,4))</f>
        <v>0.64700000000000002</v>
      </c>
      <c r="AG1657" s="157">
        <f>IF('1a-Electricity'!$AB$79="no","",ROUND(AD1657,4))</f>
        <v>0.64700000000000002</v>
      </c>
      <c r="BL1657" s="157">
        <f t="shared" si="64"/>
        <v>0.64600000000000046</v>
      </c>
      <c r="BM1657" s="157">
        <f>IF('1b-NaturalGas'!$AB$87="no","",ROUND(BL1657,4))</f>
        <v>0.64600000000000002</v>
      </c>
      <c r="BN1657" s="157">
        <f>IF('1b-NaturalGas'!$AB$88="no","",ROUND(BL1657,4))</f>
        <v>0.64600000000000002</v>
      </c>
      <c r="BO1657" s="157">
        <f>IF('1b-NaturalGas'!$AB$89="no","",ROUND(BL1657,4))</f>
        <v>0.64600000000000002</v>
      </c>
      <c r="BP1657" s="157">
        <f>IF('1b-NaturalGas'!$AB$90="no","not applicable (based on previous answers)",ROUND(BL1657,4))</f>
        <v>0.64600000000000002</v>
      </c>
      <c r="BQ1657" s="157">
        <f>IF('1b-NaturalGas'!$AB$91="no","not applicable (based on previous answers)",ROUND(BL1657,4))</f>
        <v>0.64600000000000002</v>
      </c>
    </row>
    <row r="1658" spans="30:69" x14ac:dyDescent="0.25">
      <c r="AD1658" s="157">
        <f t="shared" si="63"/>
        <v>0.64800000000000046</v>
      </c>
      <c r="AE1658" s="157">
        <f>IF('1a-Electricity'!$AB$77="no","",ROUND(AD1658,4))</f>
        <v>0.64800000000000002</v>
      </c>
      <c r="AF1658" s="157">
        <f>IF('1a-Electricity'!$AB$78="no","",ROUND(AD1658,4))</f>
        <v>0.64800000000000002</v>
      </c>
      <c r="AG1658" s="157">
        <f>IF('1a-Electricity'!$AB$79="no","",ROUND(AD1658,4))</f>
        <v>0.64800000000000002</v>
      </c>
      <c r="BL1658" s="157">
        <f t="shared" si="64"/>
        <v>0.64700000000000046</v>
      </c>
      <c r="BM1658" s="157">
        <f>IF('1b-NaturalGas'!$AB$87="no","",ROUND(BL1658,4))</f>
        <v>0.64700000000000002</v>
      </c>
      <c r="BN1658" s="157">
        <f>IF('1b-NaturalGas'!$AB$88="no","",ROUND(BL1658,4))</f>
        <v>0.64700000000000002</v>
      </c>
      <c r="BO1658" s="157">
        <f>IF('1b-NaturalGas'!$AB$89="no","",ROUND(BL1658,4))</f>
        <v>0.64700000000000002</v>
      </c>
      <c r="BP1658" s="157">
        <f>IF('1b-NaturalGas'!$AB$90="no","not applicable (based on previous answers)",ROUND(BL1658,4))</f>
        <v>0.64700000000000002</v>
      </c>
      <c r="BQ1658" s="157">
        <f>IF('1b-NaturalGas'!$AB$91="no","not applicable (based on previous answers)",ROUND(BL1658,4))</f>
        <v>0.64700000000000002</v>
      </c>
    </row>
    <row r="1659" spans="30:69" x14ac:dyDescent="0.25">
      <c r="AD1659" s="157">
        <f t="shared" si="63"/>
        <v>0.64900000000000047</v>
      </c>
      <c r="AE1659" s="157">
        <f>IF('1a-Electricity'!$AB$77="no","",ROUND(AD1659,4))</f>
        <v>0.64900000000000002</v>
      </c>
      <c r="AF1659" s="157">
        <f>IF('1a-Electricity'!$AB$78="no","",ROUND(AD1659,4))</f>
        <v>0.64900000000000002</v>
      </c>
      <c r="AG1659" s="157">
        <f>IF('1a-Electricity'!$AB$79="no","",ROUND(AD1659,4))</f>
        <v>0.64900000000000002</v>
      </c>
      <c r="BL1659" s="157">
        <f t="shared" si="64"/>
        <v>0.64800000000000046</v>
      </c>
      <c r="BM1659" s="157">
        <f>IF('1b-NaturalGas'!$AB$87="no","",ROUND(BL1659,4))</f>
        <v>0.64800000000000002</v>
      </c>
      <c r="BN1659" s="157">
        <f>IF('1b-NaturalGas'!$AB$88="no","",ROUND(BL1659,4))</f>
        <v>0.64800000000000002</v>
      </c>
      <c r="BO1659" s="157">
        <f>IF('1b-NaturalGas'!$AB$89="no","",ROUND(BL1659,4))</f>
        <v>0.64800000000000002</v>
      </c>
      <c r="BP1659" s="157">
        <f>IF('1b-NaturalGas'!$AB$90="no","not applicable (based on previous answers)",ROUND(BL1659,4))</f>
        <v>0.64800000000000002</v>
      </c>
      <c r="BQ1659" s="157">
        <f>IF('1b-NaturalGas'!$AB$91="no","not applicable (based on previous answers)",ROUND(BL1659,4))</f>
        <v>0.64800000000000002</v>
      </c>
    </row>
    <row r="1660" spans="30:69" x14ac:dyDescent="0.25">
      <c r="AD1660" s="157">
        <f t="shared" si="63"/>
        <v>0.65000000000000047</v>
      </c>
      <c r="AE1660" s="157">
        <f>IF('1a-Electricity'!$AB$77="no","",ROUND(AD1660,4))</f>
        <v>0.65</v>
      </c>
      <c r="AF1660" s="157">
        <f>IF('1a-Electricity'!$AB$78="no","",ROUND(AD1660,4))</f>
        <v>0.65</v>
      </c>
      <c r="AG1660" s="157">
        <f>IF('1a-Electricity'!$AB$79="no","",ROUND(AD1660,4))</f>
        <v>0.65</v>
      </c>
      <c r="BL1660" s="157">
        <f t="shared" si="64"/>
        <v>0.64900000000000047</v>
      </c>
      <c r="BM1660" s="157">
        <f>IF('1b-NaturalGas'!$AB$87="no","",ROUND(BL1660,4))</f>
        <v>0.64900000000000002</v>
      </c>
      <c r="BN1660" s="157">
        <f>IF('1b-NaturalGas'!$AB$88="no","",ROUND(BL1660,4))</f>
        <v>0.64900000000000002</v>
      </c>
      <c r="BO1660" s="157">
        <f>IF('1b-NaturalGas'!$AB$89="no","",ROUND(BL1660,4))</f>
        <v>0.64900000000000002</v>
      </c>
      <c r="BP1660" s="157">
        <f>IF('1b-NaturalGas'!$AB$90="no","not applicable (based on previous answers)",ROUND(BL1660,4))</f>
        <v>0.64900000000000002</v>
      </c>
      <c r="BQ1660" s="157">
        <f>IF('1b-NaturalGas'!$AB$91="no","not applicable (based on previous answers)",ROUND(BL1660,4))</f>
        <v>0.64900000000000002</v>
      </c>
    </row>
    <row r="1661" spans="30:69" x14ac:dyDescent="0.25">
      <c r="AD1661" s="157">
        <f t="shared" si="63"/>
        <v>0.65100000000000047</v>
      </c>
      <c r="AE1661" s="157">
        <f>IF('1a-Electricity'!$AB$77="no","",ROUND(AD1661,4))</f>
        <v>0.65100000000000002</v>
      </c>
      <c r="AF1661" s="157">
        <f>IF('1a-Electricity'!$AB$78="no","",ROUND(AD1661,4))</f>
        <v>0.65100000000000002</v>
      </c>
      <c r="AG1661" s="157">
        <f>IF('1a-Electricity'!$AB$79="no","",ROUND(AD1661,4))</f>
        <v>0.65100000000000002</v>
      </c>
      <c r="BL1661" s="157">
        <f t="shared" si="64"/>
        <v>0.65000000000000047</v>
      </c>
      <c r="BM1661" s="157">
        <f>IF('1b-NaturalGas'!$AB$87="no","",ROUND(BL1661,4))</f>
        <v>0.65</v>
      </c>
      <c r="BN1661" s="157">
        <f>IF('1b-NaturalGas'!$AB$88="no","",ROUND(BL1661,4))</f>
        <v>0.65</v>
      </c>
      <c r="BO1661" s="157">
        <f>IF('1b-NaturalGas'!$AB$89="no","",ROUND(BL1661,4))</f>
        <v>0.65</v>
      </c>
      <c r="BP1661" s="157">
        <f>IF('1b-NaturalGas'!$AB$90="no","not applicable (based on previous answers)",ROUND(BL1661,4))</f>
        <v>0.65</v>
      </c>
      <c r="BQ1661" s="157">
        <f>IF('1b-NaturalGas'!$AB$91="no","not applicable (based on previous answers)",ROUND(BL1661,4))</f>
        <v>0.65</v>
      </c>
    </row>
    <row r="1662" spans="30:69" x14ac:dyDescent="0.25">
      <c r="AD1662" s="157">
        <f t="shared" si="63"/>
        <v>0.65200000000000047</v>
      </c>
      <c r="AE1662" s="157">
        <f>IF('1a-Electricity'!$AB$77="no","",ROUND(AD1662,4))</f>
        <v>0.65200000000000002</v>
      </c>
      <c r="AF1662" s="157">
        <f>IF('1a-Electricity'!$AB$78="no","",ROUND(AD1662,4))</f>
        <v>0.65200000000000002</v>
      </c>
      <c r="AG1662" s="157">
        <f>IF('1a-Electricity'!$AB$79="no","",ROUND(AD1662,4))</f>
        <v>0.65200000000000002</v>
      </c>
      <c r="BL1662" s="157">
        <f t="shared" si="64"/>
        <v>0.65100000000000047</v>
      </c>
      <c r="BM1662" s="157">
        <f>IF('1b-NaturalGas'!$AB$87="no","",ROUND(BL1662,4))</f>
        <v>0.65100000000000002</v>
      </c>
      <c r="BN1662" s="157">
        <f>IF('1b-NaturalGas'!$AB$88="no","",ROUND(BL1662,4))</f>
        <v>0.65100000000000002</v>
      </c>
      <c r="BO1662" s="157">
        <f>IF('1b-NaturalGas'!$AB$89="no","",ROUND(BL1662,4))</f>
        <v>0.65100000000000002</v>
      </c>
      <c r="BP1662" s="157">
        <f>IF('1b-NaturalGas'!$AB$90="no","not applicable (based on previous answers)",ROUND(BL1662,4))</f>
        <v>0.65100000000000002</v>
      </c>
      <c r="BQ1662" s="157">
        <f>IF('1b-NaturalGas'!$AB$91="no","not applicable (based on previous answers)",ROUND(BL1662,4))</f>
        <v>0.65100000000000002</v>
      </c>
    </row>
    <row r="1663" spans="30:69" x14ac:dyDescent="0.25">
      <c r="AD1663" s="157">
        <f t="shared" si="63"/>
        <v>0.65300000000000047</v>
      </c>
      <c r="AE1663" s="157">
        <f>IF('1a-Electricity'!$AB$77="no","",ROUND(AD1663,4))</f>
        <v>0.65300000000000002</v>
      </c>
      <c r="AF1663" s="157">
        <f>IF('1a-Electricity'!$AB$78="no","",ROUND(AD1663,4))</f>
        <v>0.65300000000000002</v>
      </c>
      <c r="AG1663" s="157">
        <f>IF('1a-Electricity'!$AB$79="no","",ROUND(AD1663,4))</f>
        <v>0.65300000000000002</v>
      </c>
      <c r="BL1663" s="157">
        <f t="shared" si="64"/>
        <v>0.65200000000000047</v>
      </c>
      <c r="BM1663" s="157">
        <f>IF('1b-NaturalGas'!$AB$87="no","",ROUND(BL1663,4))</f>
        <v>0.65200000000000002</v>
      </c>
      <c r="BN1663" s="157">
        <f>IF('1b-NaturalGas'!$AB$88="no","",ROUND(BL1663,4))</f>
        <v>0.65200000000000002</v>
      </c>
      <c r="BO1663" s="157">
        <f>IF('1b-NaturalGas'!$AB$89="no","",ROUND(BL1663,4))</f>
        <v>0.65200000000000002</v>
      </c>
      <c r="BP1663" s="157">
        <f>IF('1b-NaturalGas'!$AB$90="no","not applicable (based on previous answers)",ROUND(BL1663,4))</f>
        <v>0.65200000000000002</v>
      </c>
      <c r="BQ1663" s="157">
        <f>IF('1b-NaturalGas'!$AB$91="no","not applicable (based on previous answers)",ROUND(BL1663,4))</f>
        <v>0.65200000000000002</v>
      </c>
    </row>
    <row r="1664" spans="30:69" x14ac:dyDescent="0.25">
      <c r="AD1664" s="157">
        <f t="shared" si="63"/>
        <v>0.65400000000000047</v>
      </c>
      <c r="AE1664" s="157">
        <f>IF('1a-Electricity'!$AB$77="no","",ROUND(AD1664,4))</f>
        <v>0.65400000000000003</v>
      </c>
      <c r="AF1664" s="157">
        <f>IF('1a-Electricity'!$AB$78="no","",ROUND(AD1664,4))</f>
        <v>0.65400000000000003</v>
      </c>
      <c r="AG1664" s="157">
        <f>IF('1a-Electricity'!$AB$79="no","",ROUND(AD1664,4))</f>
        <v>0.65400000000000003</v>
      </c>
      <c r="BL1664" s="157">
        <f t="shared" si="64"/>
        <v>0.65300000000000047</v>
      </c>
      <c r="BM1664" s="157">
        <f>IF('1b-NaturalGas'!$AB$87="no","",ROUND(BL1664,4))</f>
        <v>0.65300000000000002</v>
      </c>
      <c r="BN1664" s="157">
        <f>IF('1b-NaturalGas'!$AB$88="no","",ROUND(BL1664,4))</f>
        <v>0.65300000000000002</v>
      </c>
      <c r="BO1664" s="157">
        <f>IF('1b-NaturalGas'!$AB$89="no","",ROUND(BL1664,4))</f>
        <v>0.65300000000000002</v>
      </c>
      <c r="BP1664" s="157">
        <f>IF('1b-NaturalGas'!$AB$90="no","not applicable (based on previous answers)",ROUND(BL1664,4))</f>
        <v>0.65300000000000002</v>
      </c>
      <c r="BQ1664" s="157">
        <f>IF('1b-NaturalGas'!$AB$91="no","not applicable (based on previous answers)",ROUND(BL1664,4))</f>
        <v>0.65300000000000002</v>
      </c>
    </row>
    <row r="1665" spans="30:69" x14ac:dyDescent="0.25">
      <c r="AD1665" s="157">
        <f t="shared" si="63"/>
        <v>0.65500000000000047</v>
      </c>
      <c r="AE1665" s="157">
        <f>IF('1a-Electricity'!$AB$77="no","",ROUND(AD1665,4))</f>
        <v>0.65500000000000003</v>
      </c>
      <c r="AF1665" s="157">
        <f>IF('1a-Electricity'!$AB$78="no","",ROUND(AD1665,4))</f>
        <v>0.65500000000000003</v>
      </c>
      <c r="AG1665" s="157">
        <f>IF('1a-Electricity'!$AB$79="no","",ROUND(AD1665,4))</f>
        <v>0.65500000000000003</v>
      </c>
      <c r="BL1665" s="157">
        <f t="shared" si="64"/>
        <v>0.65400000000000047</v>
      </c>
      <c r="BM1665" s="157">
        <f>IF('1b-NaturalGas'!$AB$87="no","",ROUND(BL1665,4))</f>
        <v>0.65400000000000003</v>
      </c>
      <c r="BN1665" s="157">
        <f>IF('1b-NaturalGas'!$AB$88="no","",ROUND(BL1665,4))</f>
        <v>0.65400000000000003</v>
      </c>
      <c r="BO1665" s="157">
        <f>IF('1b-NaturalGas'!$AB$89="no","",ROUND(BL1665,4))</f>
        <v>0.65400000000000003</v>
      </c>
      <c r="BP1665" s="157">
        <f>IF('1b-NaturalGas'!$AB$90="no","not applicable (based on previous answers)",ROUND(BL1665,4))</f>
        <v>0.65400000000000003</v>
      </c>
      <c r="BQ1665" s="157">
        <f>IF('1b-NaturalGas'!$AB$91="no","not applicable (based on previous answers)",ROUND(BL1665,4))</f>
        <v>0.65400000000000003</v>
      </c>
    </row>
    <row r="1666" spans="30:69" x14ac:dyDescent="0.25">
      <c r="AD1666" s="157">
        <f t="shared" si="63"/>
        <v>0.65600000000000047</v>
      </c>
      <c r="AE1666" s="157">
        <f>IF('1a-Electricity'!$AB$77="no","",ROUND(AD1666,4))</f>
        <v>0.65600000000000003</v>
      </c>
      <c r="AF1666" s="157">
        <f>IF('1a-Electricity'!$AB$78="no","",ROUND(AD1666,4))</f>
        <v>0.65600000000000003</v>
      </c>
      <c r="AG1666" s="157">
        <f>IF('1a-Electricity'!$AB$79="no","",ROUND(AD1666,4))</f>
        <v>0.65600000000000003</v>
      </c>
      <c r="BL1666" s="157">
        <f t="shared" si="64"/>
        <v>0.65500000000000047</v>
      </c>
      <c r="BM1666" s="157">
        <f>IF('1b-NaturalGas'!$AB$87="no","",ROUND(BL1666,4))</f>
        <v>0.65500000000000003</v>
      </c>
      <c r="BN1666" s="157">
        <f>IF('1b-NaturalGas'!$AB$88="no","",ROUND(BL1666,4))</f>
        <v>0.65500000000000003</v>
      </c>
      <c r="BO1666" s="157">
        <f>IF('1b-NaturalGas'!$AB$89="no","",ROUND(BL1666,4))</f>
        <v>0.65500000000000003</v>
      </c>
      <c r="BP1666" s="157">
        <f>IF('1b-NaturalGas'!$AB$90="no","not applicable (based on previous answers)",ROUND(BL1666,4))</f>
        <v>0.65500000000000003</v>
      </c>
      <c r="BQ1666" s="157">
        <f>IF('1b-NaturalGas'!$AB$91="no","not applicable (based on previous answers)",ROUND(BL1666,4))</f>
        <v>0.65500000000000003</v>
      </c>
    </row>
    <row r="1667" spans="30:69" x14ac:dyDescent="0.25">
      <c r="AD1667" s="157">
        <f t="shared" si="63"/>
        <v>0.65700000000000047</v>
      </c>
      <c r="AE1667" s="157">
        <f>IF('1a-Electricity'!$AB$77="no","",ROUND(AD1667,4))</f>
        <v>0.65700000000000003</v>
      </c>
      <c r="AF1667" s="157">
        <f>IF('1a-Electricity'!$AB$78="no","",ROUND(AD1667,4))</f>
        <v>0.65700000000000003</v>
      </c>
      <c r="AG1667" s="157">
        <f>IF('1a-Electricity'!$AB$79="no","",ROUND(AD1667,4))</f>
        <v>0.65700000000000003</v>
      </c>
      <c r="BL1667" s="157">
        <f t="shared" si="64"/>
        <v>0.65600000000000047</v>
      </c>
      <c r="BM1667" s="157">
        <f>IF('1b-NaturalGas'!$AB$87="no","",ROUND(BL1667,4))</f>
        <v>0.65600000000000003</v>
      </c>
      <c r="BN1667" s="157">
        <f>IF('1b-NaturalGas'!$AB$88="no","",ROUND(BL1667,4))</f>
        <v>0.65600000000000003</v>
      </c>
      <c r="BO1667" s="157">
        <f>IF('1b-NaturalGas'!$AB$89="no","",ROUND(BL1667,4))</f>
        <v>0.65600000000000003</v>
      </c>
      <c r="BP1667" s="157">
        <f>IF('1b-NaturalGas'!$AB$90="no","not applicable (based on previous answers)",ROUND(BL1667,4))</f>
        <v>0.65600000000000003</v>
      </c>
      <c r="BQ1667" s="157">
        <f>IF('1b-NaturalGas'!$AB$91="no","not applicable (based on previous answers)",ROUND(BL1667,4))</f>
        <v>0.65600000000000003</v>
      </c>
    </row>
    <row r="1668" spans="30:69" x14ac:dyDescent="0.25">
      <c r="AD1668" s="157">
        <f t="shared" si="63"/>
        <v>0.65800000000000047</v>
      </c>
      <c r="AE1668" s="157">
        <f>IF('1a-Electricity'!$AB$77="no","",ROUND(AD1668,4))</f>
        <v>0.65800000000000003</v>
      </c>
      <c r="AF1668" s="157">
        <f>IF('1a-Electricity'!$AB$78="no","",ROUND(AD1668,4))</f>
        <v>0.65800000000000003</v>
      </c>
      <c r="AG1668" s="157">
        <f>IF('1a-Electricity'!$AB$79="no","",ROUND(AD1668,4))</f>
        <v>0.65800000000000003</v>
      </c>
      <c r="BL1668" s="157">
        <f t="shared" si="64"/>
        <v>0.65700000000000047</v>
      </c>
      <c r="BM1668" s="157">
        <f>IF('1b-NaturalGas'!$AB$87="no","",ROUND(BL1668,4))</f>
        <v>0.65700000000000003</v>
      </c>
      <c r="BN1668" s="157">
        <f>IF('1b-NaturalGas'!$AB$88="no","",ROUND(BL1668,4))</f>
        <v>0.65700000000000003</v>
      </c>
      <c r="BO1668" s="157">
        <f>IF('1b-NaturalGas'!$AB$89="no","",ROUND(BL1668,4))</f>
        <v>0.65700000000000003</v>
      </c>
      <c r="BP1668" s="157">
        <f>IF('1b-NaturalGas'!$AB$90="no","not applicable (based on previous answers)",ROUND(BL1668,4))</f>
        <v>0.65700000000000003</v>
      </c>
      <c r="BQ1668" s="157">
        <f>IF('1b-NaturalGas'!$AB$91="no","not applicable (based on previous answers)",ROUND(BL1668,4))</f>
        <v>0.65700000000000003</v>
      </c>
    </row>
    <row r="1669" spans="30:69" x14ac:dyDescent="0.25">
      <c r="AD1669" s="157">
        <f t="shared" si="63"/>
        <v>0.65900000000000047</v>
      </c>
      <c r="AE1669" s="157">
        <f>IF('1a-Electricity'!$AB$77="no","",ROUND(AD1669,4))</f>
        <v>0.65900000000000003</v>
      </c>
      <c r="AF1669" s="157">
        <f>IF('1a-Electricity'!$AB$78="no","",ROUND(AD1669,4))</f>
        <v>0.65900000000000003</v>
      </c>
      <c r="AG1669" s="157">
        <f>IF('1a-Electricity'!$AB$79="no","",ROUND(AD1669,4))</f>
        <v>0.65900000000000003</v>
      </c>
      <c r="BL1669" s="157">
        <f t="shared" si="64"/>
        <v>0.65800000000000047</v>
      </c>
      <c r="BM1669" s="157">
        <f>IF('1b-NaturalGas'!$AB$87="no","",ROUND(BL1669,4))</f>
        <v>0.65800000000000003</v>
      </c>
      <c r="BN1669" s="157">
        <f>IF('1b-NaturalGas'!$AB$88="no","",ROUND(BL1669,4))</f>
        <v>0.65800000000000003</v>
      </c>
      <c r="BO1669" s="157">
        <f>IF('1b-NaturalGas'!$AB$89="no","",ROUND(BL1669,4))</f>
        <v>0.65800000000000003</v>
      </c>
      <c r="BP1669" s="157">
        <f>IF('1b-NaturalGas'!$AB$90="no","not applicable (based on previous answers)",ROUND(BL1669,4))</f>
        <v>0.65800000000000003</v>
      </c>
      <c r="BQ1669" s="157">
        <f>IF('1b-NaturalGas'!$AB$91="no","not applicable (based on previous answers)",ROUND(BL1669,4))</f>
        <v>0.65800000000000003</v>
      </c>
    </row>
    <row r="1670" spans="30:69" x14ac:dyDescent="0.25">
      <c r="AD1670" s="157">
        <f t="shared" si="63"/>
        <v>0.66000000000000048</v>
      </c>
      <c r="AE1670" s="157">
        <f>IF('1a-Electricity'!$AB$77="no","",ROUND(AD1670,4))</f>
        <v>0.66</v>
      </c>
      <c r="AF1670" s="157">
        <f>IF('1a-Electricity'!$AB$78="no","",ROUND(AD1670,4))</f>
        <v>0.66</v>
      </c>
      <c r="AG1670" s="157">
        <f>IF('1a-Electricity'!$AB$79="no","",ROUND(AD1670,4))</f>
        <v>0.66</v>
      </c>
      <c r="BL1670" s="157">
        <f t="shared" si="64"/>
        <v>0.65900000000000047</v>
      </c>
      <c r="BM1670" s="157">
        <f>IF('1b-NaturalGas'!$AB$87="no","",ROUND(BL1670,4))</f>
        <v>0.65900000000000003</v>
      </c>
      <c r="BN1670" s="157">
        <f>IF('1b-NaturalGas'!$AB$88="no","",ROUND(BL1670,4))</f>
        <v>0.65900000000000003</v>
      </c>
      <c r="BO1670" s="157">
        <f>IF('1b-NaturalGas'!$AB$89="no","",ROUND(BL1670,4))</f>
        <v>0.65900000000000003</v>
      </c>
      <c r="BP1670" s="157">
        <f>IF('1b-NaturalGas'!$AB$90="no","not applicable (based on previous answers)",ROUND(BL1670,4))</f>
        <v>0.65900000000000003</v>
      </c>
      <c r="BQ1670" s="157">
        <f>IF('1b-NaturalGas'!$AB$91="no","not applicable (based on previous answers)",ROUND(BL1670,4))</f>
        <v>0.65900000000000003</v>
      </c>
    </row>
    <row r="1671" spans="30:69" x14ac:dyDescent="0.25">
      <c r="AD1671" s="157">
        <f t="shared" si="63"/>
        <v>0.66100000000000048</v>
      </c>
      <c r="AE1671" s="157">
        <f>IF('1a-Electricity'!$AB$77="no","",ROUND(AD1671,4))</f>
        <v>0.66100000000000003</v>
      </c>
      <c r="AF1671" s="157">
        <f>IF('1a-Electricity'!$AB$78="no","",ROUND(AD1671,4))</f>
        <v>0.66100000000000003</v>
      </c>
      <c r="AG1671" s="157">
        <f>IF('1a-Electricity'!$AB$79="no","",ROUND(AD1671,4))</f>
        <v>0.66100000000000003</v>
      </c>
      <c r="BL1671" s="157">
        <f t="shared" si="64"/>
        <v>0.66000000000000048</v>
      </c>
      <c r="BM1671" s="157">
        <f>IF('1b-NaturalGas'!$AB$87="no","",ROUND(BL1671,4))</f>
        <v>0.66</v>
      </c>
      <c r="BN1671" s="157">
        <f>IF('1b-NaturalGas'!$AB$88="no","",ROUND(BL1671,4))</f>
        <v>0.66</v>
      </c>
      <c r="BO1671" s="157">
        <f>IF('1b-NaturalGas'!$AB$89="no","",ROUND(BL1671,4))</f>
        <v>0.66</v>
      </c>
      <c r="BP1671" s="157">
        <f>IF('1b-NaturalGas'!$AB$90="no","not applicable (based on previous answers)",ROUND(BL1671,4))</f>
        <v>0.66</v>
      </c>
      <c r="BQ1671" s="157">
        <f>IF('1b-NaturalGas'!$AB$91="no","not applicable (based on previous answers)",ROUND(BL1671,4))</f>
        <v>0.66</v>
      </c>
    </row>
    <row r="1672" spans="30:69" x14ac:dyDescent="0.25">
      <c r="AD1672" s="157">
        <f t="shared" si="63"/>
        <v>0.66200000000000048</v>
      </c>
      <c r="AE1672" s="157">
        <f>IF('1a-Electricity'!$AB$77="no","",ROUND(AD1672,4))</f>
        <v>0.66200000000000003</v>
      </c>
      <c r="AF1672" s="157">
        <f>IF('1a-Electricity'!$AB$78="no","",ROUND(AD1672,4))</f>
        <v>0.66200000000000003</v>
      </c>
      <c r="AG1672" s="157">
        <f>IF('1a-Electricity'!$AB$79="no","",ROUND(AD1672,4))</f>
        <v>0.66200000000000003</v>
      </c>
      <c r="BL1672" s="157">
        <f t="shared" si="64"/>
        <v>0.66100000000000048</v>
      </c>
      <c r="BM1672" s="157">
        <f>IF('1b-NaturalGas'!$AB$87="no","",ROUND(BL1672,4))</f>
        <v>0.66100000000000003</v>
      </c>
      <c r="BN1672" s="157">
        <f>IF('1b-NaturalGas'!$AB$88="no","",ROUND(BL1672,4))</f>
        <v>0.66100000000000003</v>
      </c>
      <c r="BO1672" s="157">
        <f>IF('1b-NaturalGas'!$AB$89="no","",ROUND(BL1672,4))</f>
        <v>0.66100000000000003</v>
      </c>
      <c r="BP1672" s="157">
        <f>IF('1b-NaturalGas'!$AB$90="no","not applicable (based on previous answers)",ROUND(BL1672,4))</f>
        <v>0.66100000000000003</v>
      </c>
      <c r="BQ1672" s="157">
        <f>IF('1b-NaturalGas'!$AB$91="no","not applicable (based on previous answers)",ROUND(BL1672,4))</f>
        <v>0.66100000000000003</v>
      </c>
    </row>
    <row r="1673" spans="30:69" x14ac:dyDescent="0.25">
      <c r="AD1673" s="157">
        <f t="shared" si="63"/>
        <v>0.66300000000000048</v>
      </c>
      <c r="AE1673" s="157">
        <f>IF('1a-Electricity'!$AB$77="no","",ROUND(AD1673,4))</f>
        <v>0.66300000000000003</v>
      </c>
      <c r="AF1673" s="157">
        <f>IF('1a-Electricity'!$AB$78="no","",ROUND(AD1673,4))</f>
        <v>0.66300000000000003</v>
      </c>
      <c r="AG1673" s="157">
        <f>IF('1a-Electricity'!$AB$79="no","",ROUND(AD1673,4))</f>
        <v>0.66300000000000003</v>
      </c>
      <c r="BL1673" s="157">
        <f t="shared" si="64"/>
        <v>0.66200000000000048</v>
      </c>
      <c r="BM1673" s="157">
        <f>IF('1b-NaturalGas'!$AB$87="no","",ROUND(BL1673,4))</f>
        <v>0.66200000000000003</v>
      </c>
      <c r="BN1673" s="157">
        <f>IF('1b-NaturalGas'!$AB$88="no","",ROUND(BL1673,4))</f>
        <v>0.66200000000000003</v>
      </c>
      <c r="BO1673" s="157">
        <f>IF('1b-NaturalGas'!$AB$89="no","",ROUND(BL1673,4))</f>
        <v>0.66200000000000003</v>
      </c>
      <c r="BP1673" s="157">
        <f>IF('1b-NaturalGas'!$AB$90="no","not applicable (based on previous answers)",ROUND(BL1673,4))</f>
        <v>0.66200000000000003</v>
      </c>
      <c r="BQ1673" s="157">
        <f>IF('1b-NaturalGas'!$AB$91="no","not applicable (based on previous answers)",ROUND(BL1673,4))</f>
        <v>0.66200000000000003</v>
      </c>
    </row>
    <row r="1674" spans="30:69" x14ac:dyDescent="0.25">
      <c r="AD1674" s="157">
        <f t="shared" si="63"/>
        <v>0.66400000000000048</v>
      </c>
      <c r="AE1674" s="157">
        <f>IF('1a-Electricity'!$AB$77="no","",ROUND(AD1674,4))</f>
        <v>0.66400000000000003</v>
      </c>
      <c r="AF1674" s="157">
        <f>IF('1a-Electricity'!$AB$78="no","",ROUND(AD1674,4))</f>
        <v>0.66400000000000003</v>
      </c>
      <c r="AG1674" s="157">
        <f>IF('1a-Electricity'!$AB$79="no","",ROUND(AD1674,4))</f>
        <v>0.66400000000000003</v>
      </c>
      <c r="BL1674" s="157">
        <f t="shared" si="64"/>
        <v>0.66300000000000048</v>
      </c>
      <c r="BM1674" s="157">
        <f>IF('1b-NaturalGas'!$AB$87="no","",ROUND(BL1674,4))</f>
        <v>0.66300000000000003</v>
      </c>
      <c r="BN1674" s="157">
        <f>IF('1b-NaturalGas'!$AB$88="no","",ROUND(BL1674,4))</f>
        <v>0.66300000000000003</v>
      </c>
      <c r="BO1674" s="157">
        <f>IF('1b-NaturalGas'!$AB$89="no","",ROUND(BL1674,4))</f>
        <v>0.66300000000000003</v>
      </c>
      <c r="BP1674" s="157">
        <f>IF('1b-NaturalGas'!$AB$90="no","not applicable (based on previous answers)",ROUND(BL1674,4))</f>
        <v>0.66300000000000003</v>
      </c>
      <c r="BQ1674" s="157">
        <f>IF('1b-NaturalGas'!$AB$91="no","not applicable (based on previous answers)",ROUND(BL1674,4))</f>
        <v>0.66300000000000003</v>
      </c>
    </row>
    <row r="1675" spans="30:69" x14ac:dyDescent="0.25">
      <c r="AD1675" s="157">
        <f t="shared" si="63"/>
        <v>0.66500000000000048</v>
      </c>
      <c r="AE1675" s="157">
        <f>IF('1a-Electricity'!$AB$77="no","",ROUND(AD1675,4))</f>
        <v>0.66500000000000004</v>
      </c>
      <c r="AF1675" s="157">
        <f>IF('1a-Electricity'!$AB$78="no","",ROUND(AD1675,4))</f>
        <v>0.66500000000000004</v>
      </c>
      <c r="AG1675" s="157">
        <f>IF('1a-Electricity'!$AB$79="no","",ROUND(AD1675,4))</f>
        <v>0.66500000000000004</v>
      </c>
      <c r="BL1675" s="157">
        <f t="shared" si="64"/>
        <v>0.66400000000000048</v>
      </c>
      <c r="BM1675" s="157">
        <f>IF('1b-NaturalGas'!$AB$87="no","",ROUND(BL1675,4))</f>
        <v>0.66400000000000003</v>
      </c>
      <c r="BN1675" s="157">
        <f>IF('1b-NaturalGas'!$AB$88="no","",ROUND(BL1675,4))</f>
        <v>0.66400000000000003</v>
      </c>
      <c r="BO1675" s="157">
        <f>IF('1b-NaturalGas'!$AB$89="no","",ROUND(BL1675,4))</f>
        <v>0.66400000000000003</v>
      </c>
      <c r="BP1675" s="157">
        <f>IF('1b-NaturalGas'!$AB$90="no","not applicable (based on previous answers)",ROUND(BL1675,4))</f>
        <v>0.66400000000000003</v>
      </c>
      <c r="BQ1675" s="157">
        <f>IF('1b-NaturalGas'!$AB$91="no","not applicable (based on previous answers)",ROUND(BL1675,4))</f>
        <v>0.66400000000000003</v>
      </c>
    </row>
    <row r="1676" spans="30:69" x14ac:dyDescent="0.25">
      <c r="AD1676" s="157">
        <f t="shared" si="63"/>
        <v>0.66600000000000048</v>
      </c>
      <c r="AE1676" s="157">
        <f>IF('1a-Electricity'!$AB$77="no","",ROUND(AD1676,4))</f>
        <v>0.66600000000000004</v>
      </c>
      <c r="AF1676" s="157">
        <f>IF('1a-Electricity'!$AB$78="no","",ROUND(AD1676,4))</f>
        <v>0.66600000000000004</v>
      </c>
      <c r="AG1676" s="157">
        <f>IF('1a-Electricity'!$AB$79="no","",ROUND(AD1676,4))</f>
        <v>0.66600000000000004</v>
      </c>
      <c r="BL1676" s="157">
        <f t="shared" si="64"/>
        <v>0.66500000000000048</v>
      </c>
      <c r="BM1676" s="157">
        <f>IF('1b-NaturalGas'!$AB$87="no","",ROUND(BL1676,4))</f>
        <v>0.66500000000000004</v>
      </c>
      <c r="BN1676" s="157">
        <f>IF('1b-NaturalGas'!$AB$88="no","",ROUND(BL1676,4))</f>
        <v>0.66500000000000004</v>
      </c>
      <c r="BO1676" s="157">
        <f>IF('1b-NaturalGas'!$AB$89="no","",ROUND(BL1676,4))</f>
        <v>0.66500000000000004</v>
      </c>
      <c r="BP1676" s="157">
        <f>IF('1b-NaturalGas'!$AB$90="no","not applicable (based on previous answers)",ROUND(BL1676,4))</f>
        <v>0.66500000000000004</v>
      </c>
      <c r="BQ1676" s="157">
        <f>IF('1b-NaturalGas'!$AB$91="no","not applicable (based on previous answers)",ROUND(BL1676,4))</f>
        <v>0.66500000000000004</v>
      </c>
    </row>
    <row r="1677" spans="30:69" x14ac:dyDescent="0.25">
      <c r="AD1677" s="157">
        <f t="shared" si="63"/>
        <v>0.66700000000000048</v>
      </c>
      <c r="AE1677" s="157">
        <f>IF('1a-Electricity'!$AB$77="no","",ROUND(AD1677,4))</f>
        <v>0.66700000000000004</v>
      </c>
      <c r="AF1677" s="157">
        <f>IF('1a-Electricity'!$AB$78="no","",ROUND(AD1677,4))</f>
        <v>0.66700000000000004</v>
      </c>
      <c r="AG1677" s="157">
        <f>IF('1a-Electricity'!$AB$79="no","",ROUND(AD1677,4))</f>
        <v>0.66700000000000004</v>
      </c>
      <c r="BL1677" s="157">
        <f t="shared" si="64"/>
        <v>0.66600000000000048</v>
      </c>
      <c r="BM1677" s="157">
        <f>IF('1b-NaturalGas'!$AB$87="no","",ROUND(BL1677,4))</f>
        <v>0.66600000000000004</v>
      </c>
      <c r="BN1677" s="157">
        <f>IF('1b-NaturalGas'!$AB$88="no","",ROUND(BL1677,4))</f>
        <v>0.66600000000000004</v>
      </c>
      <c r="BO1677" s="157">
        <f>IF('1b-NaturalGas'!$AB$89="no","",ROUND(BL1677,4))</f>
        <v>0.66600000000000004</v>
      </c>
      <c r="BP1677" s="157">
        <f>IF('1b-NaturalGas'!$AB$90="no","not applicable (based on previous answers)",ROUND(BL1677,4))</f>
        <v>0.66600000000000004</v>
      </c>
      <c r="BQ1677" s="157">
        <f>IF('1b-NaturalGas'!$AB$91="no","not applicable (based on previous answers)",ROUND(BL1677,4))</f>
        <v>0.66600000000000004</v>
      </c>
    </row>
    <row r="1678" spans="30:69" x14ac:dyDescent="0.25">
      <c r="AD1678" s="157">
        <f t="shared" si="63"/>
        <v>0.66800000000000048</v>
      </c>
      <c r="AE1678" s="157">
        <f>IF('1a-Electricity'!$AB$77="no","",ROUND(AD1678,4))</f>
        <v>0.66800000000000004</v>
      </c>
      <c r="AF1678" s="157">
        <f>IF('1a-Electricity'!$AB$78="no","",ROUND(AD1678,4))</f>
        <v>0.66800000000000004</v>
      </c>
      <c r="AG1678" s="157">
        <f>IF('1a-Electricity'!$AB$79="no","",ROUND(AD1678,4))</f>
        <v>0.66800000000000004</v>
      </c>
      <c r="BL1678" s="157">
        <f t="shared" si="64"/>
        <v>0.66700000000000048</v>
      </c>
      <c r="BM1678" s="157">
        <f>IF('1b-NaturalGas'!$AB$87="no","",ROUND(BL1678,4))</f>
        <v>0.66700000000000004</v>
      </c>
      <c r="BN1678" s="157">
        <f>IF('1b-NaturalGas'!$AB$88="no","",ROUND(BL1678,4))</f>
        <v>0.66700000000000004</v>
      </c>
      <c r="BO1678" s="157">
        <f>IF('1b-NaturalGas'!$AB$89="no","",ROUND(BL1678,4))</f>
        <v>0.66700000000000004</v>
      </c>
      <c r="BP1678" s="157">
        <f>IF('1b-NaturalGas'!$AB$90="no","not applicable (based on previous answers)",ROUND(BL1678,4))</f>
        <v>0.66700000000000004</v>
      </c>
      <c r="BQ1678" s="157">
        <f>IF('1b-NaturalGas'!$AB$91="no","not applicable (based on previous answers)",ROUND(BL1678,4))</f>
        <v>0.66700000000000004</v>
      </c>
    </row>
    <row r="1679" spans="30:69" x14ac:dyDescent="0.25">
      <c r="AD1679" s="157">
        <f t="shared" si="63"/>
        <v>0.66900000000000048</v>
      </c>
      <c r="AE1679" s="157">
        <f>IF('1a-Electricity'!$AB$77="no","",ROUND(AD1679,4))</f>
        <v>0.66900000000000004</v>
      </c>
      <c r="AF1679" s="157">
        <f>IF('1a-Electricity'!$AB$78="no","",ROUND(AD1679,4))</f>
        <v>0.66900000000000004</v>
      </c>
      <c r="AG1679" s="157">
        <f>IF('1a-Electricity'!$AB$79="no","",ROUND(AD1679,4))</f>
        <v>0.66900000000000004</v>
      </c>
      <c r="BL1679" s="157">
        <f t="shared" si="64"/>
        <v>0.66800000000000048</v>
      </c>
      <c r="BM1679" s="157">
        <f>IF('1b-NaturalGas'!$AB$87="no","",ROUND(BL1679,4))</f>
        <v>0.66800000000000004</v>
      </c>
      <c r="BN1679" s="157">
        <f>IF('1b-NaturalGas'!$AB$88="no","",ROUND(BL1679,4))</f>
        <v>0.66800000000000004</v>
      </c>
      <c r="BO1679" s="157">
        <f>IF('1b-NaturalGas'!$AB$89="no","",ROUND(BL1679,4))</f>
        <v>0.66800000000000004</v>
      </c>
      <c r="BP1679" s="157">
        <f>IF('1b-NaturalGas'!$AB$90="no","not applicable (based on previous answers)",ROUND(BL1679,4))</f>
        <v>0.66800000000000004</v>
      </c>
      <c r="BQ1679" s="157">
        <f>IF('1b-NaturalGas'!$AB$91="no","not applicable (based on previous answers)",ROUND(BL1679,4))</f>
        <v>0.66800000000000004</v>
      </c>
    </row>
    <row r="1680" spans="30:69" x14ac:dyDescent="0.25">
      <c r="AD1680" s="157">
        <f t="shared" si="63"/>
        <v>0.67000000000000048</v>
      </c>
      <c r="AE1680" s="157">
        <f>IF('1a-Electricity'!$AB$77="no","",ROUND(AD1680,4))</f>
        <v>0.67</v>
      </c>
      <c r="AF1680" s="157">
        <f>IF('1a-Electricity'!$AB$78="no","",ROUND(AD1680,4))</f>
        <v>0.67</v>
      </c>
      <c r="AG1680" s="157">
        <f>IF('1a-Electricity'!$AB$79="no","",ROUND(AD1680,4))</f>
        <v>0.67</v>
      </c>
      <c r="BL1680" s="157">
        <f t="shared" si="64"/>
        <v>0.66900000000000048</v>
      </c>
      <c r="BM1680" s="157">
        <f>IF('1b-NaturalGas'!$AB$87="no","",ROUND(BL1680,4))</f>
        <v>0.66900000000000004</v>
      </c>
      <c r="BN1680" s="157">
        <f>IF('1b-NaturalGas'!$AB$88="no","",ROUND(BL1680,4))</f>
        <v>0.66900000000000004</v>
      </c>
      <c r="BO1680" s="157">
        <f>IF('1b-NaturalGas'!$AB$89="no","",ROUND(BL1680,4))</f>
        <v>0.66900000000000004</v>
      </c>
      <c r="BP1680" s="157">
        <f>IF('1b-NaturalGas'!$AB$90="no","not applicable (based on previous answers)",ROUND(BL1680,4))</f>
        <v>0.66900000000000004</v>
      </c>
      <c r="BQ1680" s="157">
        <f>IF('1b-NaturalGas'!$AB$91="no","not applicable (based on previous answers)",ROUND(BL1680,4))</f>
        <v>0.66900000000000004</v>
      </c>
    </row>
    <row r="1681" spans="30:69" x14ac:dyDescent="0.25">
      <c r="AD1681" s="157">
        <f t="shared" si="63"/>
        <v>0.67100000000000048</v>
      </c>
      <c r="AE1681" s="157">
        <f>IF('1a-Electricity'!$AB$77="no","",ROUND(AD1681,4))</f>
        <v>0.67100000000000004</v>
      </c>
      <c r="AF1681" s="157">
        <f>IF('1a-Electricity'!$AB$78="no","",ROUND(AD1681,4))</f>
        <v>0.67100000000000004</v>
      </c>
      <c r="AG1681" s="157">
        <f>IF('1a-Electricity'!$AB$79="no","",ROUND(AD1681,4))</f>
        <v>0.67100000000000004</v>
      </c>
      <c r="BL1681" s="157">
        <f t="shared" si="64"/>
        <v>0.67000000000000048</v>
      </c>
      <c r="BM1681" s="157">
        <f>IF('1b-NaturalGas'!$AB$87="no","",ROUND(BL1681,4))</f>
        <v>0.67</v>
      </c>
      <c r="BN1681" s="157">
        <f>IF('1b-NaturalGas'!$AB$88="no","",ROUND(BL1681,4))</f>
        <v>0.67</v>
      </c>
      <c r="BO1681" s="157">
        <f>IF('1b-NaturalGas'!$AB$89="no","",ROUND(BL1681,4))</f>
        <v>0.67</v>
      </c>
      <c r="BP1681" s="157">
        <f>IF('1b-NaturalGas'!$AB$90="no","not applicable (based on previous answers)",ROUND(BL1681,4))</f>
        <v>0.67</v>
      </c>
      <c r="BQ1681" s="157">
        <f>IF('1b-NaturalGas'!$AB$91="no","not applicable (based on previous answers)",ROUND(BL1681,4))</f>
        <v>0.67</v>
      </c>
    </row>
    <row r="1682" spans="30:69" x14ac:dyDescent="0.25">
      <c r="AD1682" s="157">
        <f t="shared" si="63"/>
        <v>0.67200000000000049</v>
      </c>
      <c r="AE1682" s="157">
        <f>IF('1a-Electricity'!$AB$77="no","",ROUND(AD1682,4))</f>
        <v>0.67200000000000004</v>
      </c>
      <c r="AF1682" s="157">
        <f>IF('1a-Electricity'!$AB$78="no","",ROUND(AD1682,4))</f>
        <v>0.67200000000000004</v>
      </c>
      <c r="AG1682" s="157">
        <f>IF('1a-Electricity'!$AB$79="no","",ROUND(AD1682,4))</f>
        <v>0.67200000000000004</v>
      </c>
      <c r="BL1682" s="157">
        <f t="shared" si="64"/>
        <v>0.67100000000000048</v>
      </c>
      <c r="BM1682" s="157">
        <f>IF('1b-NaturalGas'!$AB$87="no","",ROUND(BL1682,4))</f>
        <v>0.67100000000000004</v>
      </c>
      <c r="BN1682" s="157">
        <f>IF('1b-NaturalGas'!$AB$88="no","",ROUND(BL1682,4))</f>
        <v>0.67100000000000004</v>
      </c>
      <c r="BO1682" s="157">
        <f>IF('1b-NaturalGas'!$AB$89="no","",ROUND(BL1682,4))</f>
        <v>0.67100000000000004</v>
      </c>
      <c r="BP1682" s="157">
        <f>IF('1b-NaturalGas'!$AB$90="no","not applicable (based on previous answers)",ROUND(BL1682,4))</f>
        <v>0.67100000000000004</v>
      </c>
      <c r="BQ1682" s="157">
        <f>IF('1b-NaturalGas'!$AB$91="no","not applicable (based on previous answers)",ROUND(BL1682,4))</f>
        <v>0.67100000000000004</v>
      </c>
    </row>
    <row r="1683" spans="30:69" x14ac:dyDescent="0.25">
      <c r="AD1683" s="157">
        <f t="shared" si="63"/>
        <v>0.67300000000000049</v>
      </c>
      <c r="AE1683" s="157">
        <f>IF('1a-Electricity'!$AB$77="no","",ROUND(AD1683,4))</f>
        <v>0.67300000000000004</v>
      </c>
      <c r="AF1683" s="157">
        <f>IF('1a-Electricity'!$AB$78="no","",ROUND(AD1683,4))</f>
        <v>0.67300000000000004</v>
      </c>
      <c r="AG1683" s="157">
        <f>IF('1a-Electricity'!$AB$79="no","",ROUND(AD1683,4))</f>
        <v>0.67300000000000004</v>
      </c>
      <c r="BL1683" s="157">
        <f t="shared" si="64"/>
        <v>0.67200000000000049</v>
      </c>
      <c r="BM1683" s="157">
        <f>IF('1b-NaturalGas'!$AB$87="no","",ROUND(BL1683,4))</f>
        <v>0.67200000000000004</v>
      </c>
      <c r="BN1683" s="157">
        <f>IF('1b-NaturalGas'!$AB$88="no","",ROUND(BL1683,4))</f>
        <v>0.67200000000000004</v>
      </c>
      <c r="BO1683" s="157">
        <f>IF('1b-NaturalGas'!$AB$89="no","",ROUND(BL1683,4))</f>
        <v>0.67200000000000004</v>
      </c>
      <c r="BP1683" s="157">
        <f>IF('1b-NaturalGas'!$AB$90="no","not applicable (based on previous answers)",ROUND(BL1683,4))</f>
        <v>0.67200000000000004</v>
      </c>
      <c r="BQ1683" s="157">
        <f>IF('1b-NaturalGas'!$AB$91="no","not applicable (based on previous answers)",ROUND(BL1683,4))</f>
        <v>0.67200000000000004</v>
      </c>
    </row>
    <row r="1684" spans="30:69" x14ac:dyDescent="0.25">
      <c r="AD1684" s="157">
        <f t="shared" si="63"/>
        <v>0.67400000000000049</v>
      </c>
      <c r="AE1684" s="157">
        <f>IF('1a-Electricity'!$AB$77="no","",ROUND(AD1684,4))</f>
        <v>0.67400000000000004</v>
      </c>
      <c r="AF1684" s="157">
        <f>IF('1a-Electricity'!$AB$78="no","",ROUND(AD1684,4))</f>
        <v>0.67400000000000004</v>
      </c>
      <c r="AG1684" s="157">
        <f>IF('1a-Electricity'!$AB$79="no","",ROUND(AD1684,4))</f>
        <v>0.67400000000000004</v>
      </c>
      <c r="BL1684" s="157">
        <f t="shared" si="64"/>
        <v>0.67300000000000049</v>
      </c>
      <c r="BM1684" s="157">
        <f>IF('1b-NaturalGas'!$AB$87="no","",ROUND(BL1684,4))</f>
        <v>0.67300000000000004</v>
      </c>
      <c r="BN1684" s="157">
        <f>IF('1b-NaturalGas'!$AB$88="no","",ROUND(BL1684,4))</f>
        <v>0.67300000000000004</v>
      </c>
      <c r="BO1684" s="157">
        <f>IF('1b-NaturalGas'!$AB$89="no","",ROUND(BL1684,4))</f>
        <v>0.67300000000000004</v>
      </c>
      <c r="BP1684" s="157">
        <f>IF('1b-NaturalGas'!$AB$90="no","not applicable (based on previous answers)",ROUND(BL1684,4))</f>
        <v>0.67300000000000004</v>
      </c>
      <c r="BQ1684" s="157">
        <f>IF('1b-NaturalGas'!$AB$91="no","not applicable (based on previous answers)",ROUND(BL1684,4))</f>
        <v>0.67300000000000004</v>
      </c>
    </row>
    <row r="1685" spans="30:69" x14ac:dyDescent="0.25">
      <c r="AD1685" s="157">
        <f t="shared" si="63"/>
        <v>0.67500000000000049</v>
      </c>
      <c r="AE1685" s="157">
        <f>IF('1a-Electricity'!$AB$77="no","",ROUND(AD1685,4))</f>
        <v>0.67500000000000004</v>
      </c>
      <c r="AF1685" s="157">
        <f>IF('1a-Electricity'!$AB$78="no","",ROUND(AD1685,4))</f>
        <v>0.67500000000000004</v>
      </c>
      <c r="AG1685" s="157">
        <f>IF('1a-Electricity'!$AB$79="no","",ROUND(AD1685,4))</f>
        <v>0.67500000000000004</v>
      </c>
      <c r="BL1685" s="157">
        <f t="shared" si="64"/>
        <v>0.67400000000000049</v>
      </c>
      <c r="BM1685" s="157">
        <f>IF('1b-NaturalGas'!$AB$87="no","",ROUND(BL1685,4))</f>
        <v>0.67400000000000004</v>
      </c>
      <c r="BN1685" s="157">
        <f>IF('1b-NaturalGas'!$AB$88="no","",ROUND(BL1685,4))</f>
        <v>0.67400000000000004</v>
      </c>
      <c r="BO1685" s="157">
        <f>IF('1b-NaturalGas'!$AB$89="no","",ROUND(BL1685,4))</f>
        <v>0.67400000000000004</v>
      </c>
      <c r="BP1685" s="157">
        <f>IF('1b-NaturalGas'!$AB$90="no","not applicable (based on previous answers)",ROUND(BL1685,4))</f>
        <v>0.67400000000000004</v>
      </c>
      <c r="BQ1685" s="157">
        <f>IF('1b-NaturalGas'!$AB$91="no","not applicable (based on previous answers)",ROUND(BL1685,4))</f>
        <v>0.67400000000000004</v>
      </c>
    </row>
    <row r="1686" spans="30:69" x14ac:dyDescent="0.25">
      <c r="AD1686" s="157">
        <f t="shared" si="63"/>
        <v>0.67600000000000049</v>
      </c>
      <c r="AE1686" s="157">
        <f>IF('1a-Electricity'!$AB$77="no","",ROUND(AD1686,4))</f>
        <v>0.67600000000000005</v>
      </c>
      <c r="AF1686" s="157">
        <f>IF('1a-Electricity'!$AB$78="no","",ROUND(AD1686,4))</f>
        <v>0.67600000000000005</v>
      </c>
      <c r="AG1686" s="157">
        <f>IF('1a-Electricity'!$AB$79="no","",ROUND(AD1686,4))</f>
        <v>0.67600000000000005</v>
      </c>
      <c r="BL1686" s="157">
        <f t="shared" si="64"/>
        <v>0.67500000000000049</v>
      </c>
      <c r="BM1686" s="157">
        <f>IF('1b-NaturalGas'!$AB$87="no","",ROUND(BL1686,4))</f>
        <v>0.67500000000000004</v>
      </c>
      <c r="BN1686" s="157">
        <f>IF('1b-NaturalGas'!$AB$88="no","",ROUND(BL1686,4))</f>
        <v>0.67500000000000004</v>
      </c>
      <c r="BO1686" s="157">
        <f>IF('1b-NaturalGas'!$AB$89="no","",ROUND(BL1686,4))</f>
        <v>0.67500000000000004</v>
      </c>
      <c r="BP1686" s="157">
        <f>IF('1b-NaturalGas'!$AB$90="no","not applicable (based on previous answers)",ROUND(BL1686,4))</f>
        <v>0.67500000000000004</v>
      </c>
      <c r="BQ1686" s="157">
        <f>IF('1b-NaturalGas'!$AB$91="no","not applicable (based on previous answers)",ROUND(BL1686,4))</f>
        <v>0.67500000000000004</v>
      </c>
    </row>
    <row r="1687" spans="30:69" x14ac:dyDescent="0.25">
      <c r="AD1687" s="157">
        <f t="shared" si="63"/>
        <v>0.67700000000000049</v>
      </c>
      <c r="AE1687" s="157">
        <f>IF('1a-Electricity'!$AB$77="no","",ROUND(AD1687,4))</f>
        <v>0.67700000000000005</v>
      </c>
      <c r="AF1687" s="157">
        <f>IF('1a-Electricity'!$AB$78="no","",ROUND(AD1687,4))</f>
        <v>0.67700000000000005</v>
      </c>
      <c r="AG1687" s="157">
        <f>IF('1a-Electricity'!$AB$79="no","",ROUND(AD1687,4))</f>
        <v>0.67700000000000005</v>
      </c>
      <c r="BL1687" s="157">
        <f t="shared" si="64"/>
        <v>0.67600000000000049</v>
      </c>
      <c r="BM1687" s="157">
        <f>IF('1b-NaturalGas'!$AB$87="no","",ROUND(BL1687,4))</f>
        <v>0.67600000000000005</v>
      </c>
      <c r="BN1687" s="157">
        <f>IF('1b-NaturalGas'!$AB$88="no","",ROUND(BL1687,4))</f>
        <v>0.67600000000000005</v>
      </c>
      <c r="BO1687" s="157">
        <f>IF('1b-NaturalGas'!$AB$89="no","",ROUND(BL1687,4))</f>
        <v>0.67600000000000005</v>
      </c>
      <c r="BP1687" s="157">
        <f>IF('1b-NaturalGas'!$AB$90="no","not applicable (based on previous answers)",ROUND(BL1687,4))</f>
        <v>0.67600000000000005</v>
      </c>
      <c r="BQ1687" s="157">
        <f>IF('1b-NaturalGas'!$AB$91="no","not applicable (based on previous answers)",ROUND(BL1687,4))</f>
        <v>0.67600000000000005</v>
      </c>
    </row>
    <row r="1688" spans="30:69" x14ac:dyDescent="0.25">
      <c r="AD1688" s="157">
        <f t="shared" si="63"/>
        <v>0.67800000000000049</v>
      </c>
      <c r="AE1688" s="157">
        <f>IF('1a-Electricity'!$AB$77="no","",ROUND(AD1688,4))</f>
        <v>0.67800000000000005</v>
      </c>
      <c r="AF1688" s="157">
        <f>IF('1a-Electricity'!$AB$78="no","",ROUND(AD1688,4))</f>
        <v>0.67800000000000005</v>
      </c>
      <c r="AG1688" s="157">
        <f>IF('1a-Electricity'!$AB$79="no","",ROUND(AD1688,4))</f>
        <v>0.67800000000000005</v>
      </c>
      <c r="BL1688" s="157">
        <f t="shared" si="64"/>
        <v>0.67700000000000049</v>
      </c>
      <c r="BM1688" s="157">
        <f>IF('1b-NaturalGas'!$AB$87="no","",ROUND(BL1688,4))</f>
        <v>0.67700000000000005</v>
      </c>
      <c r="BN1688" s="157">
        <f>IF('1b-NaturalGas'!$AB$88="no","",ROUND(BL1688,4))</f>
        <v>0.67700000000000005</v>
      </c>
      <c r="BO1688" s="157">
        <f>IF('1b-NaturalGas'!$AB$89="no","",ROUND(BL1688,4))</f>
        <v>0.67700000000000005</v>
      </c>
      <c r="BP1688" s="157">
        <f>IF('1b-NaturalGas'!$AB$90="no","not applicable (based on previous answers)",ROUND(BL1688,4))</f>
        <v>0.67700000000000005</v>
      </c>
      <c r="BQ1688" s="157">
        <f>IF('1b-NaturalGas'!$AB$91="no","not applicable (based on previous answers)",ROUND(BL1688,4))</f>
        <v>0.67700000000000005</v>
      </c>
    </row>
    <row r="1689" spans="30:69" x14ac:dyDescent="0.25">
      <c r="AD1689" s="157">
        <f t="shared" si="63"/>
        <v>0.67900000000000049</v>
      </c>
      <c r="AE1689" s="157">
        <f>IF('1a-Electricity'!$AB$77="no","",ROUND(AD1689,4))</f>
        <v>0.67900000000000005</v>
      </c>
      <c r="AF1689" s="157">
        <f>IF('1a-Electricity'!$AB$78="no","",ROUND(AD1689,4))</f>
        <v>0.67900000000000005</v>
      </c>
      <c r="AG1689" s="157">
        <f>IF('1a-Electricity'!$AB$79="no","",ROUND(AD1689,4))</f>
        <v>0.67900000000000005</v>
      </c>
      <c r="BL1689" s="157">
        <f t="shared" si="64"/>
        <v>0.67800000000000049</v>
      </c>
      <c r="BM1689" s="157">
        <f>IF('1b-NaturalGas'!$AB$87="no","",ROUND(BL1689,4))</f>
        <v>0.67800000000000005</v>
      </c>
      <c r="BN1689" s="157">
        <f>IF('1b-NaturalGas'!$AB$88="no","",ROUND(BL1689,4))</f>
        <v>0.67800000000000005</v>
      </c>
      <c r="BO1689" s="157">
        <f>IF('1b-NaturalGas'!$AB$89="no","",ROUND(BL1689,4))</f>
        <v>0.67800000000000005</v>
      </c>
      <c r="BP1689" s="157">
        <f>IF('1b-NaturalGas'!$AB$90="no","not applicable (based on previous answers)",ROUND(BL1689,4))</f>
        <v>0.67800000000000005</v>
      </c>
      <c r="BQ1689" s="157">
        <f>IF('1b-NaturalGas'!$AB$91="no","not applicable (based on previous answers)",ROUND(BL1689,4))</f>
        <v>0.67800000000000005</v>
      </c>
    </row>
    <row r="1690" spans="30:69" x14ac:dyDescent="0.25">
      <c r="AD1690" s="157">
        <f t="shared" si="63"/>
        <v>0.68000000000000049</v>
      </c>
      <c r="AE1690" s="157">
        <f>IF('1a-Electricity'!$AB$77="no","",ROUND(AD1690,4))</f>
        <v>0.68</v>
      </c>
      <c r="AF1690" s="157">
        <f>IF('1a-Electricity'!$AB$78="no","",ROUND(AD1690,4))</f>
        <v>0.68</v>
      </c>
      <c r="AG1690" s="157">
        <f>IF('1a-Electricity'!$AB$79="no","",ROUND(AD1690,4))</f>
        <v>0.68</v>
      </c>
      <c r="BL1690" s="157">
        <f t="shared" si="64"/>
        <v>0.67900000000000049</v>
      </c>
      <c r="BM1690" s="157">
        <f>IF('1b-NaturalGas'!$AB$87="no","",ROUND(BL1690,4))</f>
        <v>0.67900000000000005</v>
      </c>
      <c r="BN1690" s="157">
        <f>IF('1b-NaturalGas'!$AB$88="no","",ROUND(BL1690,4))</f>
        <v>0.67900000000000005</v>
      </c>
      <c r="BO1690" s="157">
        <f>IF('1b-NaturalGas'!$AB$89="no","",ROUND(BL1690,4))</f>
        <v>0.67900000000000005</v>
      </c>
      <c r="BP1690" s="157">
        <f>IF('1b-NaturalGas'!$AB$90="no","not applicable (based on previous answers)",ROUND(BL1690,4))</f>
        <v>0.67900000000000005</v>
      </c>
      <c r="BQ1690" s="157">
        <f>IF('1b-NaturalGas'!$AB$91="no","not applicable (based on previous answers)",ROUND(BL1690,4))</f>
        <v>0.67900000000000005</v>
      </c>
    </row>
    <row r="1691" spans="30:69" x14ac:dyDescent="0.25">
      <c r="AD1691" s="157">
        <f t="shared" si="63"/>
        <v>0.68100000000000049</v>
      </c>
      <c r="AE1691" s="157">
        <f>IF('1a-Electricity'!$AB$77="no","",ROUND(AD1691,4))</f>
        <v>0.68100000000000005</v>
      </c>
      <c r="AF1691" s="157">
        <f>IF('1a-Electricity'!$AB$78="no","",ROUND(AD1691,4))</f>
        <v>0.68100000000000005</v>
      </c>
      <c r="AG1691" s="157">
        <f>IF('1a-Electricity'!$AB$79="no","",ROUND(AD1691,4))</f>
        <v>0.68100000000000005</v>
      </c>
      <c r="BL1691" s="157">
        <f t="shared" si="64"/>
        <v>0.68000000000000049</v>
      </c>
      <c r="BM1691" s="157">
        <f>IF('1b-NaturalGas'!$AB$87="no","",ROUND(BL1691,4))</f>
        <v>0.68</v>
      </c>
      <c r="BN1691" s="157">
        <f>IF('1b-NaturalGas'!$AB$88="no","",ROUND(BL1691,4))</f>
        <v>0.68</v>
      </c>
      <c r="BO1691" s="157">
        <f>IF('1b-NaturalGas'!$AB$89="no","",ROUND(BL1691,4))</f>
        <v>0.68</v>
      </c>
      <c r="BP1691" s="157">
        <f>IF('1b-NaturalGas'!$AB$90="no","not applicable (based on previous answers)",ROUND(BL1691,4))</f>
        <v>0.68</v>
      </c>
      <c r="BQ1691" s="157">
        <f>IF('1b-NaturalGas'!$AB$91="no","not applicable (based on previous answers)",ROUND(BL1691,4))</f>
        <v>0.68</v>
      </c>
    </row>
    <row r="1692" spans="30:69" x14ac:dyDescent="0.25">
      <c r="AD1692" s="157">
        <f t="shared" si="63"/>
        <v>0.68200000000000049</v>
      </c>
      <c r="AE1692" s="157">
        <f>IF('1a-Electricity'!$AB$77="no","",ROUND(AD1692,4))</f>
        <v>0.68200000000000005</v>
      </c>
      <c r="AF1692" s="157">
        <f>IF('1a-Electricity'!$AB$78="no","",ROUND(AD1692,4))</f>
        <v>0.68200000000000005</v>
      </c>
      <c r="AG1692" s="157">
        <f>IF('1a-Electricity'!$AB$79="no","",ROUND(AD1692,4))</f>
        <v>0.68200000000000005</v>
      </c>
      <c r="BL1692" s="157">
        <f t="shared" si="64"/>
        <v>0.68100000000000049</v>
      </c>
      <c r="BM1692" s="157">
        <f>IF('1b-NaturalGas'!$AB$87="no","",ROUND(BL1692,4))</f>
        <v>0.68100000000000005</v>
      </c>
      <c r="BN1692" s="157">
        <f>IF('1b-NaturalGas'!$AB$88="no","",ROUND(BL1692,4))</f>
        <v>0.68100000000000005</v>
      </c>
      <c r="BO1692" s="157">
        <f>IF('1b-NaturalGas'!$AB$89="no","",ROUND(BL1692,4))</f>
        <v>0.68100000000000005</v>
      </c>
      <c r="BP1692" s="157">
        <f>IF('1b-NaturalGas'!$AB$90="no","not applicable (based on previous answers)",ROUND(BL1692,4))</f>
        <v>0.68100000000000005</v>
      </c>
      <c r="BQ1692" s="157">
        <f>IF('1b-NaturalGas'!$AB$91="no","not applicable (based on previous answers)",ROUND(BL1692,4))</f>
        <v>0.68100000000000005</v>
      </c>
    </row>
    <row r="1693" spans="30:69" x14ac:dyDescent="0.25">
      <c r="AD1693" s="157">
        <f t="shared" si="63"/>
        <v>0.6830000000000005</v>
      </c>
      <c r="AE1693" s="157">
        <f>IF('1a-Electricity'!$AB$77="no","",ROUND(AD1693,4))</f>
        <v>0.68300000000000005</v>
      </c>
      <c r="AF1693" s="157">
        <f>IF('1a-Electricity'!$AB$78="no","",ROUND(AD1693,4))</f>
        <v>0.68300000000000005</v>
      </c>
      <c r="AG1693" s="157">
        <f>IF('1a-Electricity'!$AB$79="no","",ROUND(AD1693,4))</f>
        <v>0.68300000000000005</v>
      </c>
      <c r="BL1693" s="157">
        <f t="shared" si="64"/>
        <v>0.68200000000000049</v>
      </c>
      <c r="BM1693" s="157">
        <f>IF('1b-NaturalGas'!$AB$87="no","",ROUND(BL1693,4))</f>
        <v>0.68200000000000005</v>
      </c>
      <c r="BN1693" s="157">
        <f>IF('1b-NaturalGas'!$AB$88="no","",ROUND(BL1693,4))</f>
        <v>0.68200000000000005</v>
      </c>
      <c r="BO1693" s="157">
        <f>IF('1b-NaturalGas'!$AB$89="no","",ROUND(BL1693,4))</f>
        <v>0.68200000000000005</v>
      </c>
      <c r="BP1693" s="157">
        <f>IF('1b-NaturalGas'!$AB$90="no","not applicable (based on previous answers)",ROUND(BL1693,4))</f>
        <v>0.68200000000000005</v>
      </c>
      <c r="BQ1693" s="157">
        <f>IF('1b-NaturalGas'!$AB$91="no","not applicable (based on previous answers)",ROUND(BL1693,4))</f>
        <v>0.68200000000000005</v>
      </c>
    </row>
    <row r="1694" spans="30:69" x14ac:dyDescent="0.25">
      <c r="AD1694" s="157">
        <f t="shared" si="63"/>
        <v>0.6840000000000005</v>
      </c>
      <c r="AE1694" s="157">
        <f>IF('1a-Electricity'!$AB$77="no","",ROUND(AD1694,4))</f>
        <v>0.68400000000000005</v>
      </c>
      <c r="AF1694" s="157">
        <f>IF('1a-Electricity'!$AB$78="no","",ROUND(AD1694,4))</f>
        <v>0.68400000000000005</v>
      </c>
      <c r="AG1694" s="157">
        <f>IF('1a-Electricity'!$AB$79="no","",ROUND(AD1694,4))</f>
        <v>0.68400000000000005</v>
      </c>
      <c r="BL1694" s="157">
        <f t="shared" si="64"/>
        <v>0.6830000000000005</v>
      </c>
      <c r="BM1694" s="157">
        <f>IF('1b-NaturalGas'!$AB$87="no","",ROUND(BL1694,4))</f>
        <v>0.68300000000000005</v>
      </c>
      <c r="BN1694" s="157">
        <f>IF('1b-NaturalGas'!$AB$88="no","",ROUND(BL1694,4))</f>
        <v>0.68300000000000005</v>
      </c>
      <c r="BO1694" s="157">
        <f>IF('1b-NaturalGas'!$AB$89="no","",ROUND(BL1694,4))</f>
        <v>0.68300000000000005</v>
      </c>
      <c r="BP1694" s="157">
        <f>IF('1b-NaturalGas'!$AB$90="no","not applicable (based on previous answers)",ROUND(BL1694,4))</f>
        <v>0.68300000000000005</v>
      </c>
      <c r="BQ1694" s="157">
        <f>IF('1b-NaturalGas'!$AB$91="no","not applicable (based on previous answers)",ROUND(BL1694,4))</f>
        <v>0.68300000000000005</v>
      </c>
    </row>
    <row r="1695" spans="30:69" x14ac:dyDescent="0.25">
      <c r="AD1695" s="157">
        <f t="shared" si="63"/>
        <v>0.6850000000000005</v>
      </c>
      <c r="AE1695" s="157">
        <f>IF('1a-Electricity'!$AB$77="no","",ROUND(AD1695,4))</f>
        <v>0.68500000000000005</v>
      </c>
      <c r="AF1695" s="157">
        <f>IF('1a-Electricity'!$AB$78="no","",ROUND(AD1695,4))</f>
        <v>0.68500000000000005</v>
      </c>
      <c r="AG1695" s="157">
        <f>IF('1a-Electricity'!$AB$79="no","",ROUND(AD1695,4))</f>
        <v>0.68500000000000005</v>
      </c>
      <c r="BL1695" s="157">
        <f t="shared" si="64"/>
        <v>0.6840000000000005</v>
      </c>
      <c r="BM1695" s="157">
        <f>IF('1b-NaturalGas'!$AB$87="no","",ROUND(BL1695,4))</f>
        <v>0.68400000000000005</v>
      </c>
      <c r="BN1695" s="157">
        <f>IF('1b-NaturalGas'!$AB$88="no","",ROUND(BL1695,4))</f>
        <v>0.68400000000000005</v>
      </c>
      <c r="BO1695" s="157">
        <f>IF('1b-NaturalGas'!$AB$89="no","",ROUND(BL1695,4))</f>
        <v>0.68400000000000005</v>
      </c>
      <c r="BP1695" s="157">
        <f>IF('1b-NaturalGas'!$AB$90="no","not applicable (based on previous answers)",ROUND(BL1695,4))</f>
        <v>0.68400000000000005</v>
      </c>
      <c r="BQ1695" s="157">
        <f>IF('1b-NaturalGas'!$AB$91="no","not applicable (based on previous answers)",ROUND(BL1695,4))</f>
        <v>0.68400000000000005</v>
      </c>
    </row>
    <row r="1696" spans="30:69" x14ac:dyDescent="0.25">
      <c r="AD1696" s="157">
        <f t="shared" si="63"/>
        <v>0.6860000000000005</v>
      </c>
      <c r="AE1696" s="157">
        <f>IF('1a-Electricity'!$AB$77="no","",ROUND(AD1696,4))</f>
        <v>0.68600000000000005</v>
      </c>
      <c r="AF1696" s="157">
        <f>IF('1a-Electricity'!$AB$78="no","",ROUND(AD1696,4))</f>
        <v>0.68600000000000005</v>
      </c>
      <c r="AG1696" s="157">
        <f>IF('1a-Electricity'!$AB$79="no","",ROUND(AD1696,4))</f>
        <v>0.68600000000000005</v>
      </c>
      <c r="BL1696" s="157">
        <f t="shared" si="64"/>
        <v>0.6850000000000005</v>
      </c>
      <c r="BM1696" s="157">
        <f>IF('1b-NaturalGas'!$AB$87="no","",ROUND(BL1696,4))</f>
        <v>0.68500000000000005</v>
      </c>
      <c r="BN1696" s="157">
        <f>IF('1b-NaturalGas'!$AB$88="no","",ROUND(BL1696,4))</f>
        <v>0.68500000000000005</v>
      </c>
      <c r="BO1696" s="157">
        <f>IF('1b-NaturalGas'!$AB$89="no","",ROUND(BL1696,4))</f>
        <v>0.68500000000000005</v>
      </c>
      <c r="BP1696" s="157">
        <f>IF('1b-NaturalGas'!$AB$90="no","not applicable (based on previous answers)",ROUND(BL1696,4))</f>
        <v>0.68500000000000005</v>
      </c>
      <c r="BQ1696" s="157">
        <f>IF('1b-NaturalGas'!$AB$91="no","not applicable (based on previous answers)",ROUND(BL1696,4))</f>
        <v>0.68500000000000005</v>
      </c>
    </row>
    <row r="1697" spans="30:69" x14ac:dyDescent="0.25">
      <c r="AD1697" s="157">
        <f t="shared" si="63"/>
        <v>0.6870000000000005</v>
      </c>
      <c r="AE1697" s="157">
        <f>IF('1a-Electricity'!$AB$77="no","",ROUND(AD1697,4))</f>
        <v>0.68700000000000006</v>
      </c>
      <c r="AF1697" s="157">
        <f>IF('1a-Electricity'!$AB$78="no","",ROUND(AD1697,4))</f>
        <v>0.68700000000000006</v>
      </c>
      <c r="AG1697" s="157">
        <f>IF('1a-Electricity'!$AB$79="no","",ROUND(AD1697,4))</f>
        <v>0.68700000000000006</v>
      </c>
      <c r="BL1697" s="157">
        <f t="shared" si="64"/>
        <v>0.6860000000000005</v>
      </c>
      <c r="BM1697" s="157">
        <f>IF('1b-NaturalGas'!$AB$87="no","",ROUND(BL1697,4))</f>
        <v>0.68600000000000005</v>
      </c>
      <c r="BN1697" s="157">
        <f>IF('1b-NaturalGas'!$AB$88="no","",ROUND(BL1697,4))</f>
        <v>0.68600000000000005</v>
      </c>
      <c r="BO1697" s="157">
        <f>IF('1b-NaturalGas'!$AB$89="no","",ROUND(BL1697,4))</f>
        <v>0.68600000000000005</v>
      </c>
      <c r="BP1697" s="157">
        <f>IF('1b-NaturalGas'!$AB$90="no","not applicable (based on previous answers)",ROUND(BL1697,4))</f>
        <v>0.68600000000000005</v>
      </c>
      <c r="BQ1697" s="157">
        <f>IF('1b-NaturalGas'!$AB$91="no","not applicable (based on previous answers)",ROUND(BL1697,4))</f>
        <v>0.68600000000000005</v>
      </c>
    </row>
    <row r="1698" spans="30:69" x14ac:dyDescent="0.25">
      <c r="AD1698" s="157">
        <f t="shared" si="63"/>
        <v>0.6880000000000005</v>
      </c>
      <c r="AE1698" s="157">
        <f>IF('1a-Electricity'!$AB$77="no","",ROUND(AD1698,4))</f>
        <v>0.68799999999999994</v>
      </c>
      <c r="AF1698" s="157">
        <f>IF('1a-Electricity'!$AB$78="no","",ROUND(AD1698,4))</f>
        <v>0.68799999999999994</v>
      </c>
      <c r="AG1698" s="157">
        <f>IF('1a-Electricity'!$AB$79="no","",ROUND(AD1698,4))</f>
        <v>0.68799999999999994</v>
      </c>
      <c r="BL1698" s="157">
        <f t="shared" si="64"/>
        <v>0.6870000000000005</v>
      </c>
      <c r="BM1698" s="157">
        <f>IF('1b-NaturalGas'!$AB$87="no","",ROUND(BL1698,4))</f>
        <v>0.68700000000000006</v>
      </c>
      <c r="BN1698" s="157">
        <f>IF('1b-NaturalGas'!$AB$88="no","",ROUND(BL1698,4))</f>
        <v>0.68700000000000006</v>
      </c>
      <c r="BO1698" s="157">
        <f>IF('1b-NaturalGas'!$AB$89="no","",ROUND(BL1698,4))</f>
        <v>0.68700000000000006</v>
      </c>
      <c r="BP1698" s="157">
        <f>IF('1b-NaturalGas'!$AB$90="no","not applicable (based on previous answers)",ROUND(BL1698,4))</f>
        <v>0.68700000000000006</v>
      </c>
      <c r="BQ1698" s="157">
        <f>IF('1b-NaturalGas'!$AB$91="no","not applicable (based on previous answers)",ROUND(BL1698,4))</f>
        <v>0.68700000000000006</v>
      </c>
    </row>
    <row r="1699" spans="30:69" x14ac:dyDescent="0.25">
      <c r="AD1699" s="157">
        <f t="shared" si="63"/>
        <v>0.6890000000000005</v>
      </c>
      <c r="AE1699" s="157">
        <f>IF('1a-Electricity'!$AB$77="no","",ROUND(AD1699,4))</f>
        <v>0.68899999999999995</v>
      </c>
      <c r="AF1699" s="157">
        <f>IF('1a-Electricity'!$AB$78="no","",ROUND(AD1699,4))</f>
        <v>0.68899999999999995</v>
      </c>
      <c r="AG1699" s="157">
        <f>IF('1a-Electricity'!$AB$79="no","",ROUND(AD1699,4))</f>
        <v>0.68899999999999995</v>
      </c>
      <c r="BL1699" s="157">
        <f t="shared" si="64"/>
        <v>0.6880000000000005</v>
      </c>
      <c r="BM1699" s="157">
        <f>IF('1b-NaturalGas'!$AB$87="no","",ROUND(BL1699,4))</f>
        <v>0.68799999999999994</v>
      </c>
      <c r="BN1699" s="157">
        <f>IF('1b-NaturalGas'!$AB$88="no","",ROUND(BL1699,4))</f>
        <v>0.68799999999999994</v>
      </c>
      <c r="BO1699" s="157">
        <f>IF('1b-NaturalGas'!$AB$89="no","",ROUND(BL1699,4))</f>
        <v>0.68799999999999994</v>
      </c>
      <c r="BP1699" s="157">
        <f>IF('1b-NaturalGas'!$AB$90="no","not applicable (based on previous answers)",ROUND(BL1699,4))</f>
        <v>0.68799999999999994</v>
      </c>
      <c r="BQ1699" s="157">
        <f>IF('1b-NaturalGas'!$AB$91="no","not applicable (based on previous answers)",ROUND(BL1699,4))</f>
        <v>0.68799999999999994</v>
      </c>
    </row>
    <row r="1700" spans="30:69" x14ac:dyDescent="0.25">
      <c r="AD1700" s="157">
        <f t="shared" si="63"/>
        <v>0.6900000000000005</v>
      </c>
      <c r="AE1700" s="157">
        <f>IF('1a-Electricity'!$AB$77="no","",ROUND(AD1700,4))</f>
        <v>0.69</v>
      </c>
      <c r="AF1700" s="157">
        <f>IF('1a-Electricity'!$AB$78="no","",ROUND(AD1700,4))</f>
        <v>0.69</v>
      </c>
      <c r="AG1700" s="157">
        <f>IF('1a-Electricity'!$AB$79="no","",ROUND(AD1700,4))</f>
        <v>0.69</v>
      </c>
      <c r="BL1700" s="157">
        <f t="shared" si="64"/>
        <v>0.6890000000000005</v>
      </c>
      <c r="BM1700" s="157">
        <f>IF('1b-NaturalGas'!$AB$87="no","",ROUND(BL1700,4))</f>
        <v>0.68899999999999995</v>
      </c>
      <c r="BN1700" s="157">
        <f>IF('1b-NaturalGas'!$AB$88="no","",ROUND(BL1700,4))</f>
        <v>0.68899999999999995</v>
      </c>
      <c r="BO1700" s="157">
        <f>IF('1b-NaturalGas'!$AB$89="no","",ROUND(BL1700,4))</f>
        <v>0.68899999999999995</v>
      </c>
      <c r="BP1700" s="157">
        <f>IF('1b-NaturalGas'!$AB$90="no","not applicable (based on previous answers)",ROUND(BL1700,4))</f>
        <v>0.68899999999999995</v>
      </c>
      <c r="BQ1700" s="157">
        <f>IF('1b-NaturalGas'!$AB$91="no","not applicable (based on previous answers)",ROUND(BL1700,4))</f>
        <v>0.68899999999999995</v>
      </c>
    </row>
    <row r="1701" spans="30:69" x14ac:dyDescent="0.25">
      <c r="AD1701" s="157">
        <f t="shared" si="63"/>
        <v>0.6910000000000005</v>
      </c>
      <c r="AE1701" s="157">
        <f>IF('1a-Electricity'!$AB$77="no","",ROUND(AD1701,4))</f>
        <v>0.69099999999999995</v>
      </c>
      <c r="AF1701" s="157">
        <f>IF('1a-Electricity'!$AB$78="no","",ROUND(AD1701,4))</f>
        <v>0.69099999999999995</v>
      </c>
      <c r="AG1701" s="157">
        <f>IF('1a-Electricity'!$AB$79="no","",ROUND(AD1701,4))</f>
        <v>0.69099999999999995</v>
      </c>
      <c r="BL1701" s="157">
        <f t="shared" si="64"/>
        <v>0.6900000000000005</v>
      </c>
      <c r="BM1701" s="157">
        <f>IF('1b-NaturalGas'!$AB$87="no","",ROUND(BL1701,4))</f>
        <v>0.69</v>
      </c>
      <c r="BN1701" s="157">
        <f>IF('1b-NaturalGas'!$AB$88="no","",ROUND(BL1701,4))</f>
        <v>0.69</v>
      </c>
      <c r="BO1701" s="157">
        <f>IF('1b-NaturalGas'!$AB$89="no","",ROUND(BL1701,4))</f>
        <v>0.69</v>
      </c>
      <c r="BP1701" s="157">
        <f>IF('1b-NaturalGas'!$AB$90="no","not applicable (based on previous answers)",ROUND(BL1701,4))</f>
        <v>0.69</v>
      </c>
      <c r="BQ1701" s="157">
        <f>IF('1b-NaturalGas'!$AB$91="no","not applicable (based on previous answers)",ROUND(BL1701,4))</f>
        <v>0.69</v>
      </c>
    </row>
    <row r="1702" spans="30:69" x14ac:dyDescent="0.25">
      <c r="AD1702" s="157">
        <f t="shared" si="63"/>
        <v>0.6920000000000005</v>
      </c>
      <c r="AE1702" s="157">
        <f>IF('1a-Electricity'!$AB$77="no","",ROUND(AD1702,4))</f>
        <v>0.69199999999999995</v>
      </c>
      <c r="AF1702" s="157">
        <f>IF('1a-Electricity'!$AB$78="no","",ROUND(AD1702,4))</f>
        <v>0.69199999999999995</v>
      </c>
      <c r="AG1702" s="157">
        <f>IF('1a-Electricity'!$AB$79="no","",ROUND(AD1702,4))</f>
        <v>0.69199999999999995</v>
      </c>
      <c r="BL1702" s="157">
        <f t="shared" si="64"/>
        <v>0.6910000000000005</v>
      </c>
      <c r="BM1702" s="157">
        <f>IF('1b-NaturalGas'!$AB$87="no","",ROUND(BL1702,4))</f>
        <v>0.69099999999999995</v>
      </c>
      <c r="BN1702" s="157">
        <f>IF('1b-NaturalGas'!$AB$88="no","",ROUND(BL1702,4))</f>
        <v>0.69099999999999995</v>
      </c>
      <c r="BO1702" s="157">
        <f>IF('1b-NaturalGas'!$AB$89="no","",ROUND(BL1702,4))</f>
        <v>0.69099999999999995</v>
      </c>
      <c r="BP1702" s="157">
        <f>IF('1b-NaturalGas'!$AB$90="no","not applicable (based on previous answers)",ROUND(BL1702,4))</f>
        <v>0.69099999999999995</v>
      </c>
      <c r="BQ1702" s="157">
        <f>IF('1b-NaturalGas'!$AB$91="no","not applicable (based on previous answers)",ROUND(BL1702,4))</f>
        <v>0.69099999999999995</v>
      </c>
    </row>
    <row r="1703" spans="30:69" x14ac:dyDescent="0.25">
      <c r="AD1703" s="157">
        <f t="shared" si="63"/>
        <v>0.6930000000000005</v>
      </c>
      <c r="AE1703" s="157">
        <f>IF('1a-Electricity'!$AB$77="no","",ROUND(AD1703,4))</f>
        <v>0.69299999999999995</v>
      </c>
      <c r="AF1703" s="157">
        <f>IF('1a-Electricity'!$AB$78="no","",ROUND(AD1703,4))</f>
        <v>0.69299999999999995</v>
      </c>
      <c r="AG1703" s="157">
        <f>IF('1a-Electricity'!$AB$79="no","",ROUND(AD1703,4))</f>
        <v>0.69299999999999995</v>
      </c>
      <c r="BL1703" s="157">
        <f t="shared" si="64"/>
        <v>0.6920000000000005</v>
      </c>
      <c r="BM1703" s="157">
        <f>IF('1b-NaturalGas'!$AB$87="no","",ROUND(BL1703,4))</f>
        <v>0.69199999999999995</v>
      </c>
      <c r="BN1703" s="157">
        <f>IF('1b-NaturalGas'!$AB$88="no","",ROUND(BL1703,4))</f>
        <v>0.69199999999999995</v>
      </c>
      <c r="BO1703" s="157">
        <f>IF('1b-NaturalGas'!$AB$89="no","",ROUND(BL1703,4))</f>
        <v>0.69199999999999995</v>
      </c>
      <c r="BP1703" s="157">
        <f>IF('1b-NaturalGas'!$AB$90="no","not applicable (based on previous answers)",ROUND(BL1703,4))</f>
        <v>0.69199999999999995</v>
      </c>
      <c r="BQ1703" s="157">
        <f>IF('1b-NaturalGas'!$AB$91="no","not applicable (based on previous answers)",ROUND(BL1703,4))</f>
        <v>0.69199999999999995</v>
      </c>
    </row>
    <row r="1704" spans="30:69" x14ac:dyDescent="0.25">
      <c r="AD1704" s="157">
        <f t="shared" si="63"/>
        <v>0.69400000000000051</v>
      </c>
      <c r="AE1704" s="157">
        <f>IF('1a-Electricity'!$AB$77="no","",ROUND(AD1704,4))</f>
        <v>0.69399999999999995</v>
      </c>
      <c r="AF1704" s="157">
        <f>IF('1a-Electricity'!$AB$78="no","",ROUND(AD1704,4))</f>
        <v>0.69399999999999995</v>
      </c>
      <c r="AG1704" s="157">
        <f>IF('1a-Electricity'!$AB$79="no","",ROUND(AD1704,4))</f>
        <v>0.69399999999999995</v>
      </c>
      <c r="BL1704" s="157">
        <f t="shared" si="64"/>
        <v>0.6930000000000005</v>
      </c>
      <c r="BM1704" s="157">
        <f>IF('1b-NaturalGas'!$AB$87="no","",ROUND(BL1704,4))</f>
        <v>0.69299999999999995</v>
      </c>
      <c r="BN1704" s="157">
        <f>IF('1b-NaturalGas'!$AB$88="no","",ROUND(BL1704,4))</f>
        <v>0.69299999999999995</v>
      </c>
      <c r="BO1704" s="157">
        <f>IF('1b-NaturalGas'!$AB$89="no","",ROUND(BL1704,4))</f>
        <v>0.69299999999999995</v>
      </c>
      <c r="BP1704" s="157">
        <f>IF('1b-NaturalGas'!$AB$90="no","not applicable (based on previous answers)",ROUND(BL1704,4))</f>
        <v>0.69299999999999995</v>
      </c>
      <c r="BQ1704" s="157">
        <f>IF('1b-NaturalGas'!$AB$91="no","not applicable (based on previous answers)",ROUND(BL1704,4))</f>
        <v>0.69299999999999995</v>
      </c>
    </row>
    <row r="1705" spans="30:69" x14ac:dyDescent="0.25">
      <c r="AD1705" s="157">
        <f t="shared" si="63"/>
        <v>0.69500000000000051</v>
      </c>
      <c r="AE1705" s="157">
        <f>IF('1a-Electricity'!$AB$77="no","",ROUND(AD1705,4))</f>
        <v>0.69499999999999995</v>
      </c>
      <c r="AF1705" s="157">
        <f>IF('1a-Electricity'!$AB$78="no","",ROUND(AD1705,4))</f>
        <v>0.69499999999999995</v>
      </c>
      <c r="AG1705" s="157">
        <f>IF('1a-Electricity'!$AB$79="no","",ROUND(AD1705,4))</f>
        <v>0.69499999999999995</v>
      </c>
      <c r="BL1705" s="157">
        <f t="shared" si="64"/>
        <v>0.69400000000000051</v>
      </c>
      <c r="BM1705" s="157">
        <f>IF('1b-NaturalGas'!$AB$87="no","",ROUND(BL1705,4))</f>
        <v>0.69399999999999995</v>
      </c>
      <c r="BN1705" s="157">
        <f>IF('1b-NaturalGas'!$AB$88="no","",ROUND(BL1705,4))</f>
        <v>0.69399999999999995</v>
      </c>
      <c r="BO1705" s="157">
        <f>IF('1b-NaturalGas'!$AB$89="no","",ROUND(BL1705,4))</f>
        <v>0.69399999999999995</v>
      </c>
      <c r="BP1705" s="157">
        <f>IF('1b-NaturalGas'!$AB$90="no","not applicable (based on previous answers)",ROUND(BL1705,4))</f>
        <v>0.69399999999999995</v>
      </c>
      <c r="BQ1705" s="157">
        <f>IF('1b-NaturalGas'!$AB$91="no","not applicable (based on previous answers)",ROUND(BL1705,4))</f>
        <v>0.69399999999999995</v>
      </c>
    </row>
    <row r="1706" spans="30:69" x14ac:dyDescent="0.25">
      <c r="AD1706" s="157">
        <f t="shared" si="63"/>
        <v>0.69600000000000051</v>
      </c>
      <c r="AE1706" s="157">
        <f>IF('1a-Electricity'!$AB$77="no","",ROUND(AD1706,4))</f>
        <v>0.69599999999999995</v>
      </c>
      <c r="AF1706" s="157">
        <f>IF('1a-Electricity'!$AB$78="no","",ROUND(AD1706,4))</f>
        <v>0.69599999999999995</v>
      </c>
      <c r="AG1706" s="157">
        <f>IF('1a-Electricity'!$AB$79="no","",ROUND(AD1706,4))</f>
        <v>0.69599999999999995</v>
      </c>
      <c r="BL1706" s="157">
        <f t="shared" si="64"/>
        <v>0.69500000000000051</v>
      </c>
      <c r="BM1706" s="157">
        <f>IF('1b-NaturalGas'!$AB$87="no","",ROUND(BL1706,4))</f>
        <v>0.69499999999999995</v>
      </c>
      <c r="BN1706" s="157">
        <f>IF('1b-NaturalGas'!$AB$88="no","",ROUND(BL1706,4))</f>
        <v>0.69499999999999995</v>
      </c>
      <c r="BO1706" s="157">
        <f>IF('1b-NaturalGas'!$AB$89="no","",ROUND(BL1706,4))</f>
        <v>0.69499999999999995</v>
      </c>
      <c r="BP1706" s="157">
        <f>IF('1b-NaturalGas'!$AB$90="no","not applicable (based on previous answers)",ROUND(BL1706,4))</f>
        <v>0.69499999999999995</v>
      </c>
      <c r="BQ1706" s="157">
        <f>IF('1b-NaturalGas'!$AB$91="no","not applicable (based on previous answers)",ROUND(BL1706,4))</f>
        <v>0.69499999999999995</v>
      </c>
    </row>
    <row r="1707" spans="30:69" x14ac:dyDescent="0.25">
      <c r="AD1707" s="157">
        <f t="shared" ref="AD1707:AD1770" si="65">AD1706+0.001</f>
        <v>0.69700000000000051</v>
      </c>
      <c r="AE1707" s="157">
        <f>IF('1a-Electricity'!$AB$77="no","",ROUND(AD1707,4))</f>
        <v>0.69699999999999995</v>
      </c>
      <c r="AF1707" s="157">
        <f>IF('1a-Electricity'!$AB$78="no","",ROUND(AD1707,4))</f>
        <v>0.69699999999999995</v>
      </c>
      <c r="AG1707" s="157">
        <f>IF('1a-Electricity'!$AB$79="no","",ROUND(AD1707,4))</f>
        <v>0.69699999999999995</v>
      </c>
      <c r="BL1707" s="157">
        <f t="shared" si="64"/>
        <v>0.69600000000000051</v>
      </c>
      <c r="BM1707" s="157">
        <f>IF('1b-NaturalGas'!$AB$87="no","",ROUND(BL1707,4))</f>
        <v>0.69599999999999995</v>
      </c>
      <c r="BN1707" s="157">
        <f>IF('1b-NaturalGas'!$AB$88="no","",ROUND(BL1707,4))</f>
        <v>0.69599999999999995</v>
      </c>
      <c r="BO1707" s="157">
        <f>IF('1b-NaturalGas'!$AB$89="no","",ROUND(BL1707,4))</f>
        <v>0.69599999999999995</v>
      </c>
      <c r="BP1707" s="157">
        <f>IF('1b-NaturalGas'!$AB$90="no","not applicable (based on previous answers)",ROUND(BL1707,4))</f>
        <v>0.69599999999999995</v>
      </c>
      <c r="BQ1707" s="157">
        <f>IF('1b-NaturalGas'!$AB$91="no","not applicable (based on previous answers)",ROUND(BL1707,4))</f>
        <v>0.69599999999999995</v>
      </c>
    </row>
    <row r="1708" spans="30:69" x14ac:dyDescent="0.25">
      <c r="AD1708" s="157">
        <f t="shared" si="65"/>
        <v>0.69800000000000051</v>
      </c>
      <c r="AE1708" s="157">
        <f>IF('1a-Electricity'!$AB$77="no","",ROUND(AD1708,4))</f>
        <v>0.69799999999999995</v>
      </c>
      <c r="AF1708" s="157">
        <f>IF('1a-Electricity'!$AB$78="no","",ROUND(AD1708,4))</f>
        <v>0.69799999999999995</v>
      </c>
      <c r="AG1708" s="157">
        <f>IF('1a-Electricity'!$AB$79="no","",ROUND(AD1708,4))</f>
        <v>0.69799999999999995</v>
      </c>
      <c r="BL1708" s="157">
        <f t="shared" ref="BL1708:BL1771" si="66">BL1707+0.001</f>
        <v>0.69700000000000051</v>
      </c>
      <c r="BM1708" s="157">
        <f>IF('1b-NaturalGas'!$AB$87="no","",ROUND(BL1708,4))</f>
        <v>0.69699999999999995</v>
      </c>
      <c r="BN1708" s="157">
        <f>IF('1b-NaturalGas'!$AB$88="no","",ROUND(BL1708,4))</f>
        <v>0.69699999999999995</v>
      </c>
      <c r="BO1708" s="157">
        <f>IF('1b-NaturalGas'!$AB$89="no","",ROUND(BL1708,4))</f>
        <v>0.69699999999999995</v>
      </c>
      <c r="BP1708" s="157">
        <f>IF('1b-NaturalGas'!$AB$90="no","not applicable (based on previous answers)",ROUND(BL1708,4))</f>
        <v>0.69699999999999995</v>
      </c>
      <c r="BQ1708" s="157">
        <f>IF('1b-NaturalGas'!$AB$91="no","not applicable (based on previous answers)",ROUND(BL1708,4))</f>
        <v>0.69699999999999995</v>
      </c>
    </row>
    <row r="1709" spans="30:69" x14ac:dyDescent="0.25">
      <c r="AD1709" s="157">
        <f t="shared" si="65"/>
        <v>0.69900000000000051</v>
      </c>
      <c r="AE1709" s="157">
        <f>IF('1a-Electricity'!$AB$77="no","",ROUND(AD1709,4))</f>
        <v>0.69899999999999995</v>
      </c>
      <c r="AF1709" s="157">
        <f>IF('1a-Electricity'!$AB$78="no","",ROUND(AD1709,4))</f>
        <v>0.69899999999999995</v>
      </c>
      <c r="AG1709" s="157">
        <f>IF('1a-Electricity'!$AB$79="no","",ROUND(AD1709,4))</f>
        <v>0.69899999999999995</v>
      </c>
      <c r="BL1709" s="157">
        <f t="shared" si="66"/>
        <v>0.69800000000000051</v>
      </c>
      <c r="BM1709" s="157">
        <f>IF('1b-NaturalGas'!$AB$87="no","",ROUND(BL1709,4))</f>
        <v>0.69799999999999995</v>
      </c>
      <c r="BN1709" s="157">
        <f>IF('1b-NaturalGas'!$AB$88="no","",ROUND(BL1709,4))</f>
        <v>0.69799999999999995</v>
      </c>
      <c r="BO1709" s="157">
        <f>IF('1b-NaturalGas'!$AB$89="no","",ROUND(BL1709,4))</f>
        <v>0.69799999999999995</v>
      </c>
      <c r="BP1709" s="157">
        <f>IF('1b-NaturalGas'!$AB$90="no","not applicable (based on previous answers)",ROUND(BL1709,4))</f>
        <v>0.69799999999999995</v>
      </c>
      <c r="BQ1709" s="157">
        <f>IF('1b-NaturalGas'!$AB$91="no","not applicable (based on previous answers)",ROUND(BL1709,4))</f>
        <v>0.69799999999999995</v>
      </c>
    </row>
    <row r="1710" spans="30:69" x14ac:dyDescent="0.25">
      <c r="AD1710" s="157">
        <f t="shared" si="65"/>
        <v>0.70000000000000051</v>
      </c>
      <c r="AE1710" s="157">
        <f>IF('1a-Electricity'!$AB$77="no","",ROUND(AD1710,4))</f>
        <v>0.7</v>
      </c>
      <c r="AF1710" s="157">
        <f>IF('1a-Electricity'!$AB$78="no","",ROUND(AD1710,4))</f>
        <v>0.7</v>
      </c>
      <c r="AG1710" s="157">
        <f>IF('1a-Electricity'!$AB$79="no","",ROUND(AD1710,4))</f>
        <v>0.7</v>
      </c>
      <c r="BL1710" s="157">
        <f t="shared" si="66"/>
        <v>0.69900000000000051</v>
      </c>
      <c r="BM1710" s="157">
        <f>IF('1b-NaturalGas'!$AB$87="no","",ROUND(BL1710,4))</f>
        <v>0.69899999999999995</v>
      </c>
      <c r="BN1710" s="157">
        <f>IF('1b-NaturalGas'!$AB$88="no","",ROUND(BL1710,4))</f>
        <v>0.69899999999999995</v>
      </c>
      <c r="BO1710" s="157">
        <f>IF('1b-NaturalGas'!$AB$89="no","",ROUND(BL1710,4))</f>
        <v>0.69899999999999995</v>
      </c>
      <c r="BP1710" s="157">
        <f>IF('1b-NaturalGas'!$AB$90="no","not applicable (based on previous answers)",ROUND(BL1710,4))</f>
        <v>0.69899999999999995</v>
      </c>
      <c r="BQ1710" s="157">
        <f>IF('1b-NaturalGas'!$AB$91="no","not applicable (based on previous answers)",ROUND(BL1710,4))</f>
        <v>0.69899999999999995</v>
      </c>
    </row>
    <row r="1711" spans="30:69" x14ac:dyDescent="0.25">
      <c r="AD1711" s="157">
        <f t="shared" si="65"/>
        <v>0.70100000000000051</v>
      </c>
      <c r="AE1711" s="157">
        <f>IF('1a-Electricity'!$AB$77="no","",ROUND(AD1711,4))</f>
        <v>0.70099999999999996</v>
      </c>
      <c r="AF1711" s="157">
        <f>IF('1a-Electricity'!$AB$78="no","",ROUND(AD1711,4))</f>
        <v>0.70099999999999996</v>
      </c>
      <c r="AG1711" s="157">
        <f>IF('1a-Electricity'!$AB$79="no","",ROUND(AD1711,4))</f>
        <v>0.70099999999999996</v>
      </c>
      <c r="BL1711" s="157">
        <f t="shared" si="66"/>
        <v>0.70000000000000051</v>
      </c>
      <c r="BM1711" s="157">
        <f>IF('1b-NaturalGas'!$AB$87="no","",ROUND(BL1711,4))</f>
        <v>0.7</v>
      </c>
      <c r="BN1711" s="157">
        <f>IF('1b-NaturalGas'!$AB$88="no","",ROUND(BL1711,4))</f>
        <v>0.7</v>
      </c>
      <c r="BO1711" s="157">
        <f>IF('1b-NaturalGas'!$AB$89="no","",ROUND(BL1711,4))</f>
        <v>0.7</v>
      </c>
      <c r="BP1711" s="157">
        <f>IF('1b-NaturalGas'!$AB$90="no","not applicable (based on previous answers)",ROUND(BL1711,4))</f>
        <v>0.7</v>
      </c>
      <c r="BQ1711" s="157">
        <f>IF('1b-NaturalGas'!$AB$91="no","not applicable (based on previous answers)",ROUND(BL1711,4))</f>
        <v>0.7</v>
      </c>
    </row>
    <row r="1712" spans="30:69" x14ac:dyDescent="0.25">
      <c r="AD1712" s="157">
        <f t="shared" si="65"/>
        <v>0.70200000000000051</v>
      </c>
      <c r="AE1712" s="157">
        <f>IF('1a-Electricity'!$AB$77="no","",ROUND(AD1712,4))</f>
        <v>0.70199999999999996</v>
      </c>
      <c r="AF1712" s="157">
        <f>IF('1a-Electricity'!$AB$78="no","",ROUND(AD1712,4))</f>
        <v>0.70199999999999996</v>
      </c>
      <c r="AG1712" s="157">
        <f>IF('1a-Electricity'!$AB$79="no","",ROUND(AD1712,4))</f>
        <v>0.70199999999999996</v>
      </c>
      <c r="BL1712" s="157">
        <f t="shared" si="66"/>
        <v>0.70100000000000051</v>
      </c>
      <c r="BM1712" s="157">
        <f>IF('1b-NaturalGas'!$AB$87="no","",ROUND(BL1712,4))</f>
        <v>0.70099999999999996</v>
      </c>
      <c r="BN1712" s="157">
        <f>IF('1b-NaturalGas'!$AB$88="no","",ROUND(BL1712,4))</f>
        <v>0.70099999999999996</v>
      </c>
      <c r="BO1712" s="157">
        <f>IF('1b-NaturalGas'!$AB$89="no","",ROUND(BL1712,4))</f>
        <v>0.70099999999999996</v>
      </c>
      <c r="BP1712" s="157">
        <f>IF('1b-NaturalGas'!$AB$90="no","not applicable (based on previous answers)",ROUND(BL1712,4))</f>
        <v>0.70099999999999996</v>
      </c>
      <c r="BQ1712" s="157">
        <f>IF('1b-NaturalGas'!$AB$91="no","not applicable (based on previous answers)",ROUND(BL1712,4))</f>
        <v>0.70099999999999996</v>
      </c>
    </row>
    <row r="1713" spans="30:69" x14ac:dyDescent="0.25">
      <c r="AD1713" s="157">
        <f t="shared" si="65"/>
        <v>0.70300000000000051</v>
      </c>
      <c r="AE1713" s="157">
        <f>IF('1a-Electricity'!$AB$77="no","",ROUND(AD1713,4))</f>
        <v>0.70299999999999996</v>
      </c>
      <c r="AF1713" s="157">
        <f>IF('1a-Electricity'!$AB$78="no","",ROUND(AD1713,4))</f>
        <v>0.70299999999999996</v>
      </c>
      <c r="AG1713" s="157">
        <f>IF('1a-Electricity'!$AB$79="no","",ROUND(AD1713,4))</f>
        <v>0.70299999999999996</v>
      </c>
      <c r="BL1713" s="157">
        <f t="shared" si="66"/>
        <v>0.70200000000000051</v>
      </c>
      <c r="BM1713" s="157">
        <f>IF('1b-NaturalGas'!$AB$87="no","",ROUND(BL1713,4))</f>
        <v>0.70199999999999996</v>
      </c>
      <c r="BN1713" s="157">
        <f>IF('1b-NaturalGas'!$AB$88="no","",ROUND(BL1713,4))</f>
        <v>0.70199999999999996</v>
      </c>
      <c r="BO1713" s="157">
        <f>IF('1b-NaturalGas'!$AB$89="no","",ROUND(BL1713,4))</f>
        <v>0.70199999999999996</v>
      </c>
      <c r="BP1713" s="157">
        <f>IF('1b-NaturalGas'!$AB$90="no","not applicable (based on previous answers)",ROUND(BL1713,4))</f>
        <v>0.70199999999999996</v>
      </c>
      <c r="BQ1713" s="157">
        <f>IF('1b-NaturalGas'!$AB$91="no","not applicable (based on previous answers)",ROUND(BL1713,4))</f>
        <v>0.70199999999999996</v>
      </c>
    </row>
    <row r="1714" spans="30:69" x14ac:dyDescent="0.25">
      <c r="AD1714" s="157">
        <f t="shared" si="65"/>
        <v>0.70400000000000051</v>
      </c>
      <c r="AE1714" s="157">
        <f>IF('1a-Electricity'!$AB$77="no","",ROUND(AD1714,4))</f>
        <v>0.70399999999999996</v>
      </c>
      <c r="AF1714" s="157">
        <f>IF('1a-Electricity'!$AB$78="no","",ROUND(AD1714,4))</f>
        <v>0.70399999999999996</v>
      </c>
      <c r="AG1714" s="157">
        <f>IF('1a-Electricity'!$AB$79="no","",ROUND(AD1714,4))</f>
        <v>0.70399999999999996</v>
      </c>
      <c r="BL1714" s="157">
        <f t="shared" si="66"/>
        <v>0.70300000000000051</v>
      </c>
      <c r="BM1714" s="157">
        <f>IF('1b-NaturalGas'!$AB$87="no","",ROUND(BL1714,4))</f>
        <v>0.70299999999999996</v>
      </c>
      <c r="BN1714" s="157">
        <f>IF('1b-NaturalGas'!$AB$88="no","",ROUND(BL1714,4))</f>
        <v>0.70299999999999996</v>
      </c>
      <c r="BO1714" s="157">
        <f>IF('1b-NaturalGas'!$AB$89="no","",ROUND(BL1714,4))</f>
        <v>0.70299999999999996</v>
      </c>
      <c r="BP1714" s="157">
        <f>IF('1b-NaturalGas'!$AB$90="no","not applicable (based on previous answers)",ROUND(BL1714,4))</f>
        <v>0.70299999999999996</v>
      </c>
      <c r="BQ1714" s="157">
        <f>IF('1b-NaturalGas'!$AB$91="no","not applicable (based on previous answers)",ROUND(BL1714,4))</f>
        <v>0.70299999999999996</v>
      </c>
    </row>
    <row r="1715" spans="30:69" x14ac:dyDescent="0.25">
      <c r="AD1715" s="157">
        <f t="shared" si="65"/>
        <v>0.70500000000000052</v>
      </c>
      <c r="AE1715" s="157">
        <f>IF('1a-Electricity'!$AB$77="no","",ROUND(AD1715,4))</f>
        <v>0.70499999999999996</v>
      </c>
      <c r="AF1715" s="157">
        <f>IF('1a-Electricity'!$AB$78="no","",ROUND(AD1715,4))</f>
        <v>0.70499999999999996</v>
      </c>
      <c r="AG1715" s="157">
        <f>IF('1a-Electricity'!$AB$79="no","",ROUND(AD1715,4))</f>
        <v>0.70499999999999996</v>
      </c>
      <c r="BL1715" s="157">
        <f t="shared" si="66"/>
        <v>0.70400000000000051</v>
      </c>
      <c r="BM1715" s="157">
        <f>IF('1b-NaturalGas'!$AB$87="no","",ROUND(BL1715,4))</f>
        <v>0.70399999999999996</v>
      </c>
      <c r="BN1715" s="157">
        <f>IF('1b-NaturalGas'!$AB$88="no","",ROUND(BL1715,4))</f>
        <v>0.70399999999999996</v>
      </c>
      <c r="BO1715" s="157">
        <f>IF('1b-NaturalGas'!$AB$89="no","",ROUND(BL1715,4))</f>
        <v>0.70399999999999996</v>
      </c>
      <c r="BP1715" s="157">
        <f>IF('1b-NaturalGas'!$AB$90="no","not applicable (based on previous answers)",ROUND(BL1715,4))</f>
        <v>0.70399999999999996</v>
      </c>
      <c r="BQ1715" s="157">
        <f>IF('1b-NaturalGas'!$AB$91="no","not applicable (based on previous answers)",ROUND(BL1715,4))</f>
        <v>0.70399999999999996</v>
      </c>
    </row>
    <row r="1716" spans="30:69" x14ac:dyDescent="0.25">
      <c r="AD1716" s="157">
        <f t="shared" si="65"/>
        <v>0.70600000000000052</v>
      </c>
      <c r="AE1716" s="157">
        <f>IF('1a-Electricity'!$AB$77="no","",ROUND(AD1716,4))</f>
        <v>0.70599999999999996</v>
      </c>
      <c r="AF1716" s="157">
        <f>IF('1a-Electricity'!$AB$78="no","",ROUND(AD1716,4))</f>
        <v>0.70599999999999996</v>
      </c>
      <c r="AG1716" s="157">
        <f>IF('1a-Electricity'!$AB$79="no","",ROUND(AD1716,4))</f>
        <v>0.70599999999999996</v>
      </c>
      <c r="BL1716" s="157">
        <f t="shared" si="66"/>
        <v>0.70500000000000052</v>
      </c>
      <c r="BM1716" s="157">
        <f>IF('1b-NaturalGas'!$AB$87="no","",ROUND(BL1716,4))</f>
        <v>0.70499999999999996</v>
      </c>
      <c r="BN1716" s="157">
        <f>IF('1b-NaturalGas'!$AB$88="no","",ROUND(BL1716,4))</f>
        <v>0.70499999999999996</v>
      </c>
      <c r="BO1716" s="157">
        <f>IF('1b-NaturalGas'!$AB$89="no","",ROUND(BL1716,4))</f>
        <v>0.70499999999999996</v>
      </c>
      <c r="BP1716" s="157">
        <f>IF('1b-NaturalGas'!$AB$90="no","not applicable (based on previous answers)",ROUND(BL1716,4))</f>
        <v>0.70499999999999996</v>
      </c>
      <c r="BQ1716" s="157">
        <f>IF('1b-NaturalGas'!$AB$91="no","not applicable (based on previous answers)",ROUND(BL1716,4))</f>
        <v>0.70499999999999996</v>
      </c>
    </row>
    <row r="1717" spans="30:69" x14ac:dyDescent="0.25">
      <c r="AD1717" s="157">
        <f t="shared" si="65"/>
        <v>0.70700000000000052</v>
      </c>
      <c r="AE1717" s="157">
        <f>IF('1a-Electricity'!$AB$77="no","",ROUND(AD1717,4))</f>
        <v>0.70699999999999996</v>
      </c>
      <c r="AF1717" s="157">
        <f>IF('1a-Electricity'!$AB$78="no","",ROUND(AD1717,4))</f>
        <v>0.70699999999999996</v>
      </c>
      <c r="AG1717" s="157">
        <f>IF('1a-Electricity'!$AB$79="no","",ROUND(AD1717,4))</f>
        <v>0.70699999999999996</v>
      </c>
      <c r="BL1717" s="157">
        <f t="shared" si="66"/>
        <v>0.70600000000000052</v>
      </c>
      <c r="BM1717" s="157">
        <f>IF('1b-NaturalGas'!$AB$87="no","",ROUND(BL1717,4))</f>
        <v>0.70599999999999996</v>
      </c>
      <c r="BN1717" s="157">
        <f>IF('1b-NaturalGas'!$AB$88="no","",ROUND(BL1717,4))</f>
        <v>0.70599999999999996</v>
      </c>
      <c r="BO1717" s="157">
        <f>IF('1b-NaturalGas'!$AB$89="no","",ROUND(BL1717,4))</f>
        <v>0.70599999999999996</v>
      </c>
      <c r="BP1717" s="157">
        <f>IF('1b-NaturalGas'!$AB$90="no","not applicable (based on previous answers)",ROUND(BL1717,4))</f>
        <v>0.70599999999999996</v>
      </c>
      <c r="BQ1717" s="157">
        <f>IF('1b-NaturalGas'!$AB$91="no","not applicable (based on previous answers)",ROUND(BL1717,4))</f>
        <v>0.70599999999999996</v>
      </c>
    </row>
    <row r="1718" spans="30:69" x14ac:dyDescent="0.25">
      <c r="AD1718" s="157">
        <f t="shared" si="65"/>
        <v>0.70800000000000052</v>
      </c>
      <c r="AE1718" s="157">
        <f>IF('1a-Electricity'!$AB$77="no","",ROUND(AD1718,4))</f>
        <v>0.70799999999999996</v>
      </c>
      <c r="AF1718" s="157">
        <f>IF('1a-Electricity'!$AB$78="no","",ROUND(AD1718,4))</f>
        <v>0.70799999999999996</v>
      </c>
      <c r="AG1718" s="157">
        <f>IF('1a-Electricity'!$AB$79="no","",ROUND(AD1718,4))</f>
        <v>0.70799999999999996</v>
      </c>
      <c r="BL1718" s="157">
        <f t="shared" si="66"/>
        <v>0.70700000000000052</v>
      </c>
      <c r="BM1718" s="157">
        <f>IF('1b-NaturalGas'!$AB$87="no","",ROUND(BL1718,4))</f>
        <v>0.70699999999999996</v>
      </c>
      <c r="BN1718" s="157">
        <f>IF('1b-NaturalGas'!$AB$88="no","",ROUND(BL1718,4))</f>
        <v>0.70699999999999996</v>
      </c>
      <c r="BO1718" s="157">
        <f>IF('1b-NaturalGas'!$AB$89="no","",ROUND(BL1718,4))</f>
        <v>0.70699999999999996</v>
      </c>
      <c r="BP1718" s="157">
        <f>IF('1b-NaturalGas'!$AB$90="no","not applicable (based on previous answers)",ROUND(BL1718,4))</f>
        <v>0.70699999999999996</v>
      </c>
      <c r="BQ1718" s="157">
        <f>IF('1b-NaturalGas'!$AB$91="no","not applicable (based on previous answers)",ROUND(BL1718,4))</f>
        <v>0.70699999999999996</v>
      </c>
    </row>
    <row r="1719" spans="30:69" x14ac:dyDescent="0.25">
      <c r="AD1719" s="157">
        <f t="shared" si="65"/>
        <v>0.70900000000000052</v>
      </c>
      <c r="AE1719" s="157">
        <f>IF('1a-Electricity'!$AB$77="no","",ROUND(AD1719,4))</f>
        <v>0.70899999999999996</v>
      </c>
      <c r="AF1719" s="157">
        <f>IF('1a-Electricity'!$AB$78="no","",ROUND(AD1719,4))</f>
        <v>0.70899999999999996</v>
      </c>
      <c r="AG1719" s="157">
        <f>IF('1a-Electricity'!$AB$79="no","",ROUND(AD1719,4))</f>
        <v>0.70899999999999996</v>
      </c>
      <c r="BL1719" s="157">
        <f t="shared" si="66"/>
        <v>0.70800000000000052</v>
      </c>
      <c r="BM1719" s="157">
        <f>IF('1b-NaturalGas'!$AB$87="no","",ROUND(BL1719,4))</f>
        <v>0.70799999999999996</v>
      </c>
      <c r="BN1719" s="157">
        <f>IF('1b-NaturalGas'!$AB$88="no","",ROUND(BL1719,4))</f>
        <v>0.70799999999999996</v>
      </c>
      <c r="BO1719" s="157">
        <f>IF('1b-NaturalGas'!$AB$89="no","",ROUND(BL1719,4))</f>
        <v>0.70799999999999996</v>
      </c>
      <c r="BP1719" s="157">
        <f>IF('1b-NaturalGas'!$AB$90="no","not applicable (based on previous answers)",ROUND(BL1719,4))</f>
        <v>0.70799999999999996</v>
      </c>
      <c r="BQ1719" s="157">
        <f>IF('1b-NaturalGas'!$AB$91="no","not applicable (based on previous answers)",ROUND(BL1719,4))</f>
        <v>0.70799999999999996</v>
      </c>
    </row>
    <row r="1720" spans="30:69" x14ac:dyDescent="0.25">
      <c r="AD1720" s="157">
        <f t="shared" si="65"/>
        <v>0.71000000000000052</v>
      </c>
      <c r="AE1720" s="157">
        <f>IF('1a-Electricity'!$AB$77="no","",ROUND(AD1720,4))</f>
        <v>0.71</v>
      </c>
      <c r="AF1720" s="157">
        <f>IF('1a-Electricity'!$AB$78="no","",ROUND(AD1720,4))</f>
        <v>0.71</v>
      </c>
      <c r="AG1720" s="157">
        <f>IF('1a-Electricity'!$AB$79="no","",ROUND(AD1720,4))</f>
        <v>0.71</v>
      </c>
      <c r="BL1720" s="157">
        <f t="shared" si="66"/>
        <v>0.70900000000000052</v>
      </c>
      <c r="BM1720" s="157">
        <f>IF('1b-NaturalGas'!$AB$87="no","",ROUND(BL1720,4))</f>
        <v>0.70899999999999996</v>
      </c>
      <c r="BN1720" s="157">
        <f>IF('1b-NaturalGas'!$AB$88="no","",ROUND(BL1720,4))</f>
        <v>0.70899999999999996</v>
      </c>
      <c r="BO1720" s="157">
        <f>IF('1b-NaturalGas'!$AB$89="no","",ROUND(BL1720,4))</f>
        <v>0.70899999999999996</v>
      </c>
      <c r="BP1720" s="157">
        <f>IF('1b-NaturalGas'!$AB$90="no","not applicable (based on previous answers)",ROUND(BL1720,4))</f>
        <v>0.70899999999999996</v>
      </c>
      <c r="BQ1720" s="157">
        <f>IF('1b-NaturalGas'!$AB$91="no","not applicable (based on previous answers)",ROUND(BL1720,4))</f>
        <v>0.70899999999999996</v>
      </c>
    </row>
    <row r="1721" spans="30:69" x14ac:dyDescent="0.25">
      <c r="AD1721" s="157">
        <f t="shared" si="65"/>
        <v>0.71100000000000052</v>
      </c>
      <c r="AE1721" s="157">
        <f>IF('1a-Electricity'!$AB$77="no","",ROUND(AD1721,4))</f>
        <v>0.71099999999999997</v>
      </c>
      <c r="AF1721" s="157">
        <f>IF('1a-Electricity'!$AB$78="no","",ROUND(AD1721,4))</f>
        <v>0.71099999999999997</v>
      </c>
      <c r="AG1721" s="157">
        <f>IF('1a-Electricity'!$AB$79="no","",ROUND(AD1721,4))</f>
        <v>0.71099999999999997</v>
      </c>
      <c r="BL1721" s="157">
        <f t="shared" si="66"/>
        <v>0.71000000000000052</v>
      </c>
      <c r="BM1721" s="157">
        <f>IF('1b-NaturalGas'!$AB$87="no","",ROUND(BL1721,4))</f>
        <v>0.71</v>
      </c>
      <c r="BN1721" s="157">
        <f>IF('1b-NaturalGas'!$AB$88="no","",ROUND(BL1721,4))</f>
        <v>0.71</v>
      </c>
      <c r="BO1721" s="157">
        <f>IF('1b-NaturalGas'!$AB$89="no","",ROUND(BL1721,4))</f>
        <v>0.71</v>
      </c>
      <c r="BP1721" s="157">
        <f>IF('1b-NaturalGas'!$AB$90="no","not applicable (based on previous answers)",ROUND(BL1721,4))</f>
        <v>0.71</v>
      </c>
      <c r="BQ1721" s="157">
        <f>IF('1b-NaturalGas'!$AB$91="no","not applicable (based on previous answers)",ROUND(BL1721,4))</f>
        <v>0.71</v>
      </c>
    </row>
    <row r="1722" spans="30:69" x14ac:dyDescent="0.25">
      <c r="AD1722" s="157">
        <f t="shared" si="65"/>
        <v>0.71200000000000052</v>
      </c>
      <c r="AE1722" s="157">
        <f>IF('1a-Electricity'!$AB$77="no","",ROUND(AD1722,4))</f>
        <v>0.71199999999999997</v>
      </c>
      <c r="AF1722" s="157">
        <f>IF('1a-Electricity'!$AB$78="no","",ROUND(AD1722,4))</f>
        <v>0.71199999999999997</v>
      </c>
      <c r="AG1722" s="157">
        <f>IF('1a-Electricity'!$AB$79="no","",ROUND(AD1722,4))</f>
        <v>0.71199999999999997</v>
      </c>
      <c r="BL1722" s="157">
        <f t="shared" si="66"/>
        <v>0.71100000000000052</v>
      </c>
      <c r="BM1722" s="157">
        <f>IF('1b-NaturalGas'!$AB$87="no","",ROUND(BL1722,4))</f>
        <v>0.71099999999999997</v>
      </c>
      <c r="BN1722" s="157">
        <f>IF('1b-NaturalGas'!$AB$88="no","",ROUND(BL1722,4))</f>
        <v>0.71099999999999997</v>
      </c>
      <c r="BO1722" s="157">
        <f>IF('1b-NaturalGas'!$AB$89="no","",ROUND(BL1722,4))</f>
        <v>0.71099999999999997</v>
      </c>
      <c r="BP1722" s="157">
        <f>IF('1b-NaturalGas'!$AB$90="no","not applicable (based on previous answers)",ROUND(BL1722,4))</f>
        <v>0.71099999999999997</v>
      </c>
      <c r="BQ1722" s="157">
        <f>IF('1b-NaturalGas'!$AB$91="no","not applicable (based on previous answers)",ROUND(BL1722,4))</f>
        <v>0.71099999999999997</v>
      </c>
    </row>
    <row r="1723" spans="30:69" x14ac:dyDescent="0.25">
      <c r="AD1723" s="157">
        <f t="shared" si="65"/>
        <v>0.71300000000000052</v>
      </c>
      <c r="AE1723" s="157">
        <f>IF('1a-Electricity'!$AB$77="no","",ROUND(AD1723,4))</f>
        <v>0.71299999999999997</v>
      </c>
      <c r="AF1723" s="157">
        <f>IF('1a-Electricity'!$AB$78="no","",ROUND(AD1723,4))</f>
        <v>0.71299999999999997</v>
      </c>
      <c r="AG1723" s="157">
        <f>IF('1a-Electricity'!$AB$79="no","",ROUND(AD1723,4))</f>
        <v>0.71299999999999997</v>
      </c>
      <c r="BL1723" s="157">
        <f t="shared" si="66"/>
        <v>0.71200000000000052</v>
      </c>
      <c r="BM1723" s="157">
        <f>IF('1b-NaturalGas'!$AB$87="no","",ROUND(BL1723,4))</f>
        <v>0.71199999999999997</v>
      </c>
      <c r="BN1723" s="157">
        <f>IF('1b-NaturalGas'!$AB$88="no","",ROUND(BL1723,4))</f>
        <v>0.71199999999999997</v>
      </c>
      <c r="BO1723" s="157">
        <f>IF('1b-NaturalGas'!$AB$89="no","",ROUND(BL1723,4))</f>
        <v>0.71199999999999997</v>
      </c>
      <c r="BP1723" s="157">
        <f>IF('1b-NaturalGas'!$AB$90="no","not applicable (based on previous answers)",ROUND(BL1723,4))</f>
        <v>0.71199999999999997</v>
      </c>
      <c r="BQ1723" s="157">
        <f>IF('1b-NaturalGas'!$AB$91="no","not applicable (based on previous answers)",ROUND(BL1723,4))</f>
        <v>0.71199999999999997</v>
      </c>
    </row>
    <row r="1724" spans="30:69" x14ac:dyDescent="0.25">
      <c r="AD1724" s="157">
        <f t="shared" si="65"/>
        <v>0.71400000000000052</v>
      </c>
      <c r="AE1724" s="157">
        <f>IF('1a-Electricity'!$AB$77="no","",ROUND(AD1724,4))</f>
        <v>0.71399999999999997</v>
      </c>
      <c r="AF1724" s="157">
        <f>IF('1a-Electricity'!$AB$78="no","",ROUND(AD1724,4))</f>
        <v>0.71399999999999997</v>
      </c>
      <c r="AG1724" s="157">
        <f>IF('1a-Electricity'!$AB$79="no","",ROUND(AD1724,4))</f>
        <v>0.71399999999999997</v>
      </c>
      <c r="BL1724" s="157">
        <f t="shared" si="66"/>
        <v>0.71300000000000052</v>
      </c>
      <c r="BM1724" s="157">
        <f>IF('1b-NaturalGas'!$AB$87="no","",ROUND(BL1724,4))</f>
        <v>0.71299999999999997</v>
      </c>
      <c r="BN1724" s="157">
        <f>IF('1b-NaturalGas'!$AB$88="no","",ROUND(BL1724,4))</f>
        <v>0.71299999999999997</v>
      </c>
      <c r="BO1724" s="157">
        <f>IF('1b-NaturalGas'!$AB$89="no","",ROUND(BL1724,4))</f>
        <v>0.71299999999999997</v>
      </c>
      <c r="BP1724" s="157">
        <f>IF('1b-NaturalGas'!$AB$90="no","not applicable (based on previous answers)",ROUND(BL1724,4))</f>
        <v>0.71299999999999997</v>
      </c>
      <c r="BQ1724" s="157">
        <f>IF('1b-NaturalGas'!$AB$91="no","not applicable (based on previous answers)",ROUND(BL1724,4))</f>
        <v>0.71299999999999997</v>
      </c>
    </row>
    <row r="1725" spans="30:69" x14ac:dyDescent="0.25">
      <c r="AD1725" s="157">
        <f t="shared" si="65"/>
        <v>0.71500000000000052</v>
      </c>
      <c r="AE1725" s="157">
        <f>IF('1a-Electricity'!$AB$77="no","",ROUND(AD1725,4))</f>
        <v>0.71499999999999997</v>
      </c>
      <c r="AF1725" s="157">
        <f>IF('1a-Electricity'!$AB$78="no","",ROUND(AD1725,4))</f>
        <v>0.71499999999999997</v>
      </c>
      <c r="AG1725" s="157">
        <f>IF('1a-Electricity'!$AB$79="no","",ROUND(AD1725,4))</f>
        <v>0.71499999999999997</v>
      </c>
      <c r="BL1725" s="157">
        <f t="shared" si="66"/>
        <v>0.71400000000000052</v>
      </c>
      <c r="BM1725" s="157">
        <f>IF('1b-NaturalGas'!$AB$87="no","",ROUND(BL1725,4))</f>
        <v>0.71399999999999997</v>
      </c>
      <c r="BN1725" s="157">
        <f>IF('1b-NaturalGas'!$AB$88="no","",ROUND(BL1725,4))</f>
        <v>0.71399999999999997</v>
      </c>
      <c r="BO1725" s="157">
        <f>IF('1b-NaturalGas'!$AB$89="no","",ROUND(BL1725,4))</f>
        <v>0.71399999999999997</v>
      </c>
      <c r="BP1725" s="157">
        <f>IF('1b-NaturalGas'!$AB$90="no","not applicable (based on previous answers)",ROUND(BL1725,4))</f>
        <v>0.71399999999999997</v>
      </c>
      <c r="BQ1725" s="157">
        <f>IF('1b-NaturalGas'!$AB$91="no","not applicable (based on previous answers)",ROUND(BL1725,4))</f>
        <v>0.71399999999999997</v>
      </c>
    </row>
    <row r="1726" spans="30:69" x14ac:dyDescent="0.25">
      <c r="AD1726" s="157">
        <f t="shared" si="65"/>
        <v>0.71600000000000052</v>
      </c>
      <c r="AE1726" s="157">
        <f>IF('1a-Electricity'!$AB$77="no","",ROUND(AD1726,4))</f>
        <v>0.71599999999999997</v>
      </c>
      <c r="AF1726" s="157">
        <f>IF('1a-Electricity'!$AB$78="no","",ROUND(AD1726,4))</f>
        <v>0.71599999999999997</v>
      </c>
      <c r="AG1726" s="157">
        <f>IF('1a-Electricity'!$AB$79="no","",ROUND(AD1726,4))</f>
        <v>0.71599999999999997</v>
      </c>
      <c r="BL1726" s="157">
        <f t="shared" si="66"/>
        <v>0.71500000000000052</v>
      </c>
      <c r="BM1726" s="157">
        <f>IF('1b-NaturalGas'!$AB$87="no","",ROUND(BL1726,4))</f>
        <v>0.71499999999999997</v>
      </c>
      <c r="BN1726" s="157">
        <f>IF('1b-NaturalGas'!$AB$88="no","",ROUND(BL1726,4))</f>
        <v>0.71499999999999997</v>
      </c>
      <c r="BO1726" s="157">
        <f>IF('1b-NaturalGas'!$AB$89="no","",ROUND(BL1726,4))</f>
        <v>0.71499999999999997</v>
      </c>
      <c r="BP1726" s="157">
        <f>IF('1b-NaturalGas'!$AB$90="no","not applicable (based on previous answers)",ROUND(BL1726,4))</f>
        <v>0.71499999999999997</v>
      </c>
      <c r="BQ1726" s="157">
        <f>IF('1b-NaturalGas'!$AB$91="no","not applicable (based on previous answers)",ROUND(BL1726,4))</f>
        <v>0.71499999999999997</v>
      </c>
    </row>
    <row r="1727" spans="30:69" x14ac:dyDescent="0.25">
      <c r="AD1727" s="157">
        <f t="shared" si="65"/>
        <v>0.71700000000000053</v>
      </c>
      <c r="AE1727" s="157">
        <f>IF('1a-Electricity'!$AB$77="no","",ROUND(AD1727,4))</f>
        <v>0.71699999999999997</v>
      </c>
      <c r="AF1727" s="157">
        <f>IF('1a-Electricity'!$AB$78="no","",ROUND(AD1727,4))</f>
        <v>0.71699999999999997</v>
      </c>
      <c r="AG1727" s="157">
        <f>IF('1a-Electricity'!$AB$79="no","",ROUND(AD1727,4))</f>
        <v>0.71699999999999997</v>
      </c>
      <c r="BL1727" s="157">
        <f t="shared" si="66"/>
        <v>0.71600000000000052</v>
      </c>
      <c r="BM1727" s="157">
        <f>IF('1b-NaturalGas'!$AB$87="no","",ROUND(BL1727,4))</f>
        <v>0.71599999999999997</v>
      </c>
      <c r="BN1727" s="157">
        <f>IF('1b-NaturalGas'!$AB$88="no","",ROUND(BL1727,4))</f>
        <v>0.71599999999999997</v>
      </c>
      <c r="BO1727" s="157">
        <f>IF('1b-NaturalGas'!$AB$89="no","",ROUND(BL1727,4))</f>
        <v>0.71599999999999997</v>
      </c>
      <c r="BP1727" s="157">
        <f>IF('1b-NaturalGas'!$AB$90="no","not applicable (based on previous answers)",ROUND(BL1727,4))</f>
        <v>0.71599999999999997</v>
      </c>
      <c r="BQ1727" s="157">
        <f>IF('1b-NaturalGas'!$AB$91="no","not applicable (based on previous answers)",ROUND(BL1727,4))</f>
        <v>0.71599999999999997</v>
      </c>
    </row>
    <row r="1728" spans="30:69" x14ac:dyDescent="0.25">
      <c r="AD1728" s="157">
        <f t="shared" si="65"/>
        <v>0.71800000000000053</v>
      </c>
      <c r="AE1728" s="157">
        <f>IF('1a-Electricity'!$AB$77="no","",ROUND(AD1728,4))</f>
        <v>0.71799999999999997</v>
      </c>
      <c r="AF1728" s="157">
        <f>IF('1a-Electricity'!$AB$78="no","",ROUND(AD1728,4))</f>
        <v>0.71799999999999997</v>
      </c>
      <c r="AG1728" s="157">
        <f>IF('1a-Electricity'!$AB$79="no","",ROUND(AD1728,4))</f>
        <v>0.71799999999999997</v>
      </c>
      <c r="BL1728" s="157">
        <f t="shared" si="66"/>
        <v>0.71700000000000053</v>
      </c>
      <c r="BM1728" s="157">
        <f>IF('1b-NaturalGas'!$AB$87="no","",ROUND(BL1728,4))</f>
        <v>0.71699999999999997</v>
      </c>
      <c r="BN1728" s="157">
        <f>IF('1b-NaturalGas'!$AB$88="no","",ROUND(BL1728,4))</f>
        <v>0.71699999999999997</v>
      </c>
      <c r="BO1728" s="157">
        <f>IF('1b-NaturalGas'!$AB$89="no","",ROUND(BL1728,4))</f>
        <v>0.71699999999999997</v>
      </c>
      <c r="BP1728" s="157">
        <f>IF('1b-NaturalGas'!$AB$90="no","not applicable (based on previous answers)",ROUND(BL1728,4))</f>
        <v>0.71699999999999997</v>
      </c>
      <c r="BQ1728" s="157">
        <f>IF('1b-NaturalGas'!$AB$91="no","not applicable (based on previous answers)",ROUND(BL1728,4))</f>
        <v>0.71699999999999997</v>
      </c>
    </row>
    <row r="1729" spans="30:69" x14ac:dyDescent="0.25">
      <c r="AD1729" s="157">
        <f t="shared" si="65"/>
        <v>0.71900000000000053</v>
      </c>
      <c r="AE1729" s="157">
        <f>IF('1a-Electricity'!$AB$77="no","",ROUND(AD1729,4))</f>
        <v>0.71899999999999997</v>
      </c>
      <c r="AF1729" s="157">
        <f>IF('1a-Electricity'!$AB$78="no","",ROUND(AD1729,4))</f>
        <v>0.71899999999999997</v>
      </c>
      <c r="AG1729" s="157">
        <f>IF('1a-Electricity'!$AB$79="no","",ROUND(AD1729,4))</f>
        <v>0.71899999999999997</v>
      </c>
      <c r="BL1729" s="157">
        <f t="shared" si="66"/>
        <v>0.71800000000000053</v>
      </c>
      <c r="BM1729" s="157">
        <f>IF('1b-NaturalGas'!$AB$87="no","",ROUND(BL1729,4))</f>
        <v>0.71799999999999997</v>
      </c>
      <c r="BN1729" s="157">
        <f>IF('1b-NaturalGas'!$AB$88="no","",ROUND(BL1729,4))</f>
        <v>0.71799999999999997</v>
      </c>
      <c r="BO1729" s="157">
        <f>IF('1b-NaturalGas'!$AB$89="no","",ROUND(BL1729,4))</f>
        <v>0.71799999999999997</v>
      </c>
      <c r="BP1729" s="157">
        <f>IF('1b-NaturalGas'!$AB$90="no","not applicable (based on previous answers)",ROUND(BL1729,4))</f>
        <v>0.71799999999999997</v>
      </c>
      <c r="BQ1729" s="157">
        <f>IF('1b-NaturalGas'!$AB$91="no","not applicable (based on previous answers)",ROUND(BL1729,4))</f>
        <v>0.71799999999999997</v>
      </c>
    </row>
    <row r="1730" spans="30:69" x14ac:dyDescent="0.25">
      <c r="AD1730" s="157">
        <f t="shared" si="65"/>
        <v>0.72000000000000053</v>
      </c>
      <c r="AE1730" s="157">
        <f>IF('1a-Electricity'!$AB$77="no","",ROUND(AD1730,4))</f>
        <v>0.72</v>
      </c>
      <c r="AF1730" s="157">
        <f>IF('1a-Electricity'!$AB$78="no","",ROUND(AD1730,4))</f>
        <v>0.72</v>
      </c>
      <c r="AG1730" s="157">
        <f>IF('1a-Electricity'!$AB$79="no","",ROUND(AD1730,4))</f>
        <v>0.72</v>
      </c>
      <c r="BL1730" s="157">
        <f t="shared" si="66"/>
        <v>0.71900000000000053</v>
      </c>
      <c r="BM1730" s="157">
        <f>IF('1b-NaturalGas'!$AB$87="no","",ROUND(BL1730,4))</f>
        <v>0.71899999999999997</v>
      </c>
      <c r="BN1730" s="157">
        <f>IF('1b-NaturalGas'!$AB$88="no","",ROUND(BL1730,4))</f>
        <v>0.71899999999999997</v>
      </c>
      <c r="BO1730" s="157">
        <f>IF('1b-NaturalGas'!$AB$89="no","",ROUND(BL1730,4))</f>
        <v>0.71899999999999997</v>
      </c>
      <c r="BP1730" s="157">
        <f>IF('1b-NaturalGas'!$AB$90="no","not applicable (based on previous answers)",ROUND(BL1730,4))</f>
        <v>0.71899999999999997</v>
      </c>
      <c r="BQ1730" s="157">
        <f>IF('1b-NaturalGas'!$AB$91="no","not applicable (based on previous answers)",ROUND(BL1730,4))</f>
        <v>0.71899999999999997</v>
      </c>
    </row>
    <row r="1731" spans="30:69" x14ac:dyDescent="0.25">
      <c r="AD1731" s="157">
        <f t="shared" si="65"/>
        <v>0.72100000000000053</v>
      </c>
      <c r="AE1731" s="157">
        <f>IF('1a-Electricity'!$AB$77="no","",ROUND(AD1731,4))</f>
        <v>0.72099999999999997</v>
      </c>
      <c r="AF1731" s="157">
        <f>IF('1a-Electricity'!$AB$78="no","",ROUND(AD1731,4))</f>
        <v>0.72099999999999997</v>
      </c>
      <c r="AG1731" s="157">
        <f>IF('1a-Electricity'!$AB$79="no","",ROUND(AD1731,4))</f>
        <v>0.72099999999999997</v>
      </c>
      <c r="BL1731" s="157">
        <f t="shared" si="66"/>
        <v>0.72000000000000053</v>
      </c>
      <c r="BM1731" s="157">
        <f>IF('1b-NaturalGas'!$AB$87="no","",ROUND(BL1731,4))</f>
        <v>0.72</v>
      </c>
      <c r="BN1731" s="157">
        <f>IF('1b-NaturalGas'!$AB$88="no","",ROUND(BL1731,4))</f>
        <v>0.72</v>
      </c>
      <c r="BO1731" s="157">
        <f>IF('1b-NaturalGas'!$AB$89="no","",ROUND(BL1731,4))</f>
        <v>0.72</v>
      </c>
      <c r="BP1731" s="157">
        <f>IF('1b-NaturalGas'!$AB$90="no","not applicable (based on previous answers)",ROUND(BL1731,4))</f>
        <v>0.72</v>
      </c>
      <c r="BQ1731" s="157">
        <f>IF('1b-NaturalGas'!$AB$91="no","not applicable (based on previous answers)",ROUND(BL1731,4))</f>
        <v>0.72</v>
      </c>
    </row>
    <row r="1732" spans="30:69" x14ac:dyDescent="0.25">
      <c r="AD1732" s="157">
        <f t="shared" si="65"/>
        <v>0.72200000000000053</v>
      </c>
      <c r="AE1732" s="157">
        <f>IF('1a-Electricity'!$AB$77="no","",ROUND(AD1732,4))</f>
        <v>0.72199999999999998</v>
      </c>
      <c r="AF1732" s="157">
        <f>IF('1a-Electricity'!$AB$78="no","",ROUND(AD1732,4))</f>
        <v>0.72199999999999998</v>
      </c>
      <c r="AG1732" s="157">
        <f>IF('1a-Electricity'!$AB$79="no","",ROUND(AD1732,4))</f>
        <v>0.72199999999999998</v>
      </c>
      <c r="BL1732" s="157">
        <f t="shared" si="66"/>
        <v>0.72100000000000053</v>
      </c>
      <c r="BM1732" s="157">
        <f>IF('1b-NaturalGas'!$AB$87="no","",ROUND(BL1732,4))</f>
        <v>0.72099999999999997</v>
      </c>
      <c r="BN1732" s="157">
        <f>IF('1b-NaturalGas'!$AB$88="no","",ROUND(BL1732,4))</f>
        <v>0.72099999999999997</v>
      </c>
      <c r="BO1732" s="157">
        <f>IF('1b-NaturalGas'!$AB$89="no","",ROUND(BL1732,4))</f>
        <v>0.72099999999999997</v>
      </c>
      <c r="BP1732" s="157">
        <f>IF('1b-NaturalGas'!$AB$90="no","not applicable (based on previous answers)",ROUND(BL1732,4))</f>
        <v>0.72099999999999997</v>
      </c>
      <c r="BQ1732" s="157">
        <f>IF('1b-NaturalGas'!$AB$91="no","not applicable (based on previous answers)",ROUND(BL1732,4))</f>
        <v>0.72099999999999997</v>
      </c>
    </row>
    <row r="1733" spans="30:69" x14ac:dyDescent="0.25">
      <c r="AD1733" s="157">
        <f t="shared" si="65"/>
        <v>0.72300000000000053</v>
      </c>
      <c r="AE1733" s="157">
        <f>IF('1a-Electricity'!$AB$77="no","",ROUND(AD1733,4))</f>
        <v>0.72299999999999998</v>
      </c>
      <c r="AF1733" s="157">
        <f>IF('1a-Electricity'!$AB$78="no","",ROUND(AD1733,4))</f>
        <v>0.72299999999999998</v>
      </c>
      <c r="AG1733" s="157">
        <f>IF('1a-Electricity'!$AB$79="no","",ROUND(AD1733,4))</f>
        <v>0.72299999999999998</v>
      </c>
      <c r="BL1733" s="157">
        <f t="shared" si="66"/>
        <v>0.72200000000000053</v>
      </c>
      <c r="BM1733" s="157">
        <f>IF('1b-NaturalGas'!$AB$87="no","",ROUND(BL1733,4))</f>
        <v>0.72199999999999998</v>
      </c>
      <c r="BN1733" s="157">
        <f>IF('1b-NaturalGas'!$AB$88="no","",ROUND(BL1733,4))</f>
        <v>0.72199999999999998</v>
      </c>
      <c r="BO1733" s="157">
        <f>IF('1b-NaturalGas'!$AB$89="no","",ROUND(BL1733,4))</f>
        <v>0.72199999999999998</v>
      </c>
      <c r="BP1733" s="157">
        <f>IF('1b-NaturalGas'!$AB$90="no","not applicable (based on previous answers)",ROUND(BL1733,4))</f>
        <v>0.72199999999999998</v>
      </c>
      <c r="BQ1733" s="157">
        <f>IF('1b-NaturalGas'!$AB$91="no","not applicable (based on previous answers)",ROUND(BL1733,4))</f>
        <v>0.72199999999999998</v>
      </c>
    </row>
    <row r="1734" spans="30:69" x14ac:dyDescent="0.25">
      <c r="AD1734" s="157">
        <f t="shared" si="65"/>
        <v>0.72400000000000053</v>
      </c>
      <c r="AE1734" s="157">
        <f>IF('1a-Electricity'!$AB$77="no","",ROUND(AD1734,4))</f>
        <v>0.72399999999999998</v>
      </c>
      <c r="AF1734" s="157">
        <f>IF('1a-Electricity'!$AB$78="no","",ROUND(AD1734,4))</f>
        <v>0.72399999999999998</v>
      </c>
      <c r="AG1734" s="157">
        <f>IF('1a-Electricity'!$AB$79="no","",ROUND(AD1734,4))</f>
        <v>0.72399999999999998</v>
      </c>
      <c r="BL1734" s="157">
        <f t="shared" si="66"/>
        <v>0.72300000000000053</v>
      </c>
      <c r="BM1734" s="157">
        <f>IF('1b-NaturalGas'!$AB$87="no","",ROUND(BL1734,4))</f>
        <v>0.72299999999999998</v>
      </c>
      <c r="BN1734" s="157">
        <f>IF('1b-NaturalGas'!$AB$88="no","",ROUND(BL1734,4))</f>
        <v>0.72299999999999998</v>
      </c>
      <c r="BO1734" s="157">
        <f>IF('1b-NaturalGas'!$AB$89="no","",ROUND(BL1734,4))</f>
        <v>0.72299999999999998</v>
      </c>
      <c r="BP1734" s="157">
        <f>IF('1b-NaturalGas'!$AB$90="no","not applicable (based on previous answers)",ROUND(BL1734,4))</f>
        <v>0.72299999999999998</v>
      </c>
      <c r="BQ1734" s="157">
        <f>IF('1b-NaturalGas'!$AB$91="no","not applicable (based on previous answers)",ROUND(BL1734,4))</f>
        <v>0.72299999999999998</v>
      </c>
    </row>
    <row r="1735" spans="30:69" x14ac:dyDescent="0.25">
      <c r="AD1735" s="157">
        <f t="shared" si="65"/>
        <v>0.72500000000000053</v>
      </c>
      <c r="AE1735" s="157">
        <f>IF('1a-Electricity'!$AB$77="no","",ROUND(AD1735,4))</f>
        <v>0.72499999999999998</v>
      </c>
      <c r="AF1735" s="157">
        <f>IF('1a-Electricity'!$AB$78="no","",ROUND(AD1735,4))</f>
        <v>0.72499999999999998</v>
      </c>
      <c r="AG1735" s="157">
        <f>IF('1a-Electricity'!$AB$79="no","",ROUND(AD1735,4))</f>
        <v>0.72499999999999998</v>
      </c>
      <c r="BL1735" s="157">
        <f t="shared" si="66"/>
        <v>0.72400000000000053</v>
      </c>
      <c r="BM1735" s="157">
        <f>IF('1b-NaturalGas'!$AB$87="no","",ROUND(BL1735,4))</f>
        <v>0.72399999999999998</v>
      </c>
      <c r="BN1735" s="157">
        <f>IF('1b-NaturalGas'!$AB$88="no","",ROUND(BL1735,4))</f>
        <v>0.72399999999999998</v>
      </c>
      <c r="BO1735" s="157">
        <f>IF('1b-NaturalGas'!$AB$89="no","",ROUND(BL1735,4))</f>
        <v>0.72399999999999998</v>
      </c>
      <c r="BP1735" s="157">
        <f>IF('1b-NaturalGas'!$AB$90="no","not applicable (based on previous answers)",ROUND(BL1735,4))</f>
        <v>0.72399999999999998</v>
      </c>
      <c r="BQ1735" s="157">
        <f>IF('1b-NaturalGas'!$AB$91="no","not applicable (based on previous answers)",ROUND(BL1735,4))</f>
        <v>0.72399999999999998</v>
      </c>
    </row>
    <row r="1736" spans="30:69" x14ac:dyDescent="0.25">
      <c r="AD1736" s="157">
        <f t="shared" si="65"/>
        <v>0.72600000000000053</v>
      </c>
      <c r="AE1736" s="157">
        <f>IF('1a-Electricity'!$AB$77="no","",ROUND(AD1736,4))</f>
        <v>0.72599999999999998</v>
      </c>
      <c r="AF1736" s="157">
        <f>IF('1a-Electricity'!$AB$78="no","",ROUND(AD1736,4))</f>
        <v>0.72599999999999998</v>
      </c>
      <c r="AG1736" s="157">
        <f>IF('1a-Electricity'!$AB$79="no","",ROUND(AD1736,4))</f>
        <v>0.72599999999999998</v>
      </c>
      <c r="BL1736" s="157">
        <f t="shared" si="66"/>
        <v>0.72500000000000053</v>
      </c>
      <c r="BM1736" s="157">
        <f>IF('1b-NaturalGas'!$AB$87="no","",ROUND(BL1736,4))</f>
        <v>0.72499999999999998</v>
      </c>
      <c r="BN1736" s="157">
        <f>IF('1b-NaturalGas'!$AB$88="no","",ROUND(BL1736,4))</f>
        <v>0.72499999999999998</v>
      </c>
      <c r="BO1736" s="157">
        <f>IF('1b-NaturalGas'!$AB$89="no","",ROUND(BL1736,4))</f>
        <v>0.72499999999999998</v>
      </c>
      <c r="BP1736" s="157">
        <f>IF('1b-NaturalGas'!$AB$90="no","not applicable (based on previous answers)",ROUND(BL1736,4))</f>
        <v>0.72499999999999998</v>
      </c>
      <c r="BQ1736" s="157">
        <f>IF('1b-NaturalGas'!$AB$91="no","not applicable (based on previous answers)",ROUND(BL1736,4))</f>
        <v>0.72499999999999998</v>
      </c>
    </row>
    <row r="1737" spans="30:69" x14ac:dyDescent="0.25">
      <c r="AD1737" s="157">
        <f t="shared" si="65"/>
        <v>0.72700000000000053</v>
      </c>
      <c r="AE1737" s="157">
        <f>IF('1a-Electricity'!$AB$77="no","",ROUND(AD1737,4))</f>
        <v>0.72699999999999998</v>
      </c>
      <c r="AF1737" s="157">
        <f>IF('1a-Electricity'!$AB$78="no","",ROUND(AD1737,4))</f>
        <v>0.72699999999999998</v>
      </c>
      <c r="AG1737" s="157">
        <f>IF('1a-Electricity'!$AB$79="no","",ROUND(AD1737,4))</f>
        <v>0.72699999999999998</v>
      </c>
      <c r="BL1737" s="157">
        <f t="shared" si="66"/>
        <v>0.72600000000000053</v>
      </c>
      <c r="BM1737" s="157">
        <f>IF('1b-NaturalGas'!$AB$87="no","",ROUND(BL1737,4))</f>
        <v>0.72599999999999998</v>
      </c>
      <c r="BN1737" s="157">
        <f>IF('1b-NaturalGas'!$AB$88="no","",ROUND(BL1737,4))</f>
        <v>0.72599999999999998</v>
      </c>
      <c r="BO1737" s="157">
        <f>IF('1b-NaturalGas'!$AB$89="no","",ROUND(BL1737,4))</f>
        <v>0.72599999999999998</v>
      </c>
      <c r="BP1737" s="157">
        <f>IF('1b-NaturalGas'!$AB$90="no","not applicable (based on previous answers)",ROUND(BL1737,4))</f>
        <v>0.72599999999999998</v>
      </c>
      <c r="BQ1737" s="157">
        <f>IF('1b-NaturalGas'!$AB$91="no","not applicable (based on previous answers)",ROUND(BL1737,4))</f>
        <v>0.72599999999999998</v>
      </c>
    </row>
    <row r="1738" spans="30:69" x14ac:dyDescent="0.25">
      <c r="AD1738" s="157">
        <f t="shared" si="65"/>
        <v>0.72800000000000054</v>
      </c>
      <c r="AE1738" s="157">
        <f>IF('1a-Electricity'!$AB$77="no","",ROUND(AD1738,4))</f>
        <v>0.72799999999999998</v>
      </c>
      <c r="AF1738" s="157">
        <f>IF('1a-Electricity'!$AB$78="no","",ROUND(AD1738,4))</f>
        <v>0.72799999999999998</v>
      </c>
      <c r="AG1738" s="157">
        <f>IF('1a-Electricity'!$AB$79="no","",ROUND(AD1738,4))</f>
        <v>0.72799999999999998</v>
      </c>
      <c r="BL1738" s="157">
        <f t="shared" si="66"/>
        <v>0.72700000000000053</v>
      </c>
      <c r="BM1738" s="157">
        <f>IF('1b-NaturalGas'!$AB$87="no","",ROUND(BL1738,4))</f>
        <v>0.72699999999999998</v>
      </c>
      <c r="BN1738" s="157">
        <f>IF('1b-NaturalGas'!$AB$88="no","",ROUND(BL1738,4))</f>
        <v>0.72699999999999998</v>
      </c>
      <c r="BO1738" s="157">
        <f>IF('1b-NaturalGas'!$AB$89="no","",ROUND(BL1738,4))</f>
        <v>0.72699999999999998</v>
      </c>
      <c r="BP1738" s="157">
        <f>IF('1b-NaturalGas'!$AB$90="no","not applicable (based on previous answers)",ROUND(BL1738,4))</f>
        <v>0.72699999999999998</v>
      </c>
      <c r="BQ1738" s="157">
        <f>IF('1b-NaturalGas'!$AB$91="no","not applicable (based on previous answers)",ROUND(BL1738,4))</f>
        <v>0.72699999999999998</v>
      </c>
    </row>
    <row r="1739" spans="30:69" x14ac:dyDescent="0.25">
      <c r="AD1739" s="157">
        <f t="shared" si="65"/>
        <v>0.72900000000000054</v>
      </c>
      <c r="AE1739" s="157">
        <f>IF('1a-Electricity'!$AB$77="no","",ROUND(AD1739,4))</f>
        <v>0.72899999999999998</v>
      </c>
      <c r="AF1739" s="157">
        <f>IF('1a-Electricity'!$AB$78="no","",ROUND(AD1739,4))</f>
        <v>0.72899999999999998</v>
      </c>
      <c r="AG1739" s="157">
        <f>IF('1a-Electricity'!$AB$79="no","",ROUND(AD1739,4))</f>
        <v>0.72899999999999998</v>
      </c>
      <c r="BL1739" s="157">
        <f t="shared" si="66"/>
        <v>0.72800000000000054</v>
      </c>
      <c r="BM1739" s="157">
        <f>IF('1b-NaturalGas'!$AB$87="no","",ROUND(BL1739,4))</f>
        <v>0.72799999999999998</v>
      </c>
      <c r="BN1739" s="157">
        <f>IF('1b-NaturalGas'!$AB$88="no","",ROUND(BL1739,4))</f>
        <v>0.72799999999999998</v>
      </c>
      <c r="BO1739" s="157">
        <f>IF('1b-NaturalGas'!$AB$89="no","",ROUND(BL1739,4))</f>
        <v>0.72799999999999998</v>
      </c>
      <c r="BP1739" s="157">
        <f>IF('1b-NaturalGas'!$AB$90="no","not applicable (based on previous answers)",ROUND(BL1739,4))</f>
        <v>0.72799999999999998</v>
      </c>
      <c r="BQ1739" s="157">
        <f>IF('1b-NaturalGas'!$AB$91="no","not applicable (based on previous answers)",ROUND(BL1739,4))</f>
        <v>0.72799999999999998</v>
      </c>
    </row>
    <row r="1740" spans="30:69" x14ac:dyDescent="0.25">
      <c r="AD1740" s="157">
        <f t="shared" si="65"/>
        <v>0.73000000000000054</v>
      </c>
      <c r="AE1740" s="157">
        <f>IF('1a-Electricity'!$AB$77="no","",ROUND(AD1740,4))</f>
        <v>0.73</v>
      </c>
      <c r="AF1740" s="157">
        <f>IF('1a-Electricity'!$AB$78="no","",ROUND(AD1740,4))</f>
        <v>0.73</v>
      </c>
      <c r="AG1740" s="157">
        <f>IF('1a-Electricity'!$AB$79="no","",ROUND(AD1740,4))</f>
        <v>0.73</v>
      </c>
      <c r="BL1740" s="157">
        <f t="shared" si="66"/>
        <v>0.72900000000000054</v>
      </c>
      <c r="BM1740" s="157">
        <f>IF('1b-NaturalGas'!$AB$87="no","",ROUND(BL1740,4))</f>
        <v>0.72899999999999998</v>
      </c>
      <c r="BN1740" s="157">
        <f>IF('1b-NaturalGas'!$AB$88="no","",ROUND(BL1740,4))</f>
        <v>0.72899999999999998</v>
      </c>
      <c r="BO1740" s="157">
        <f>IF('1b-NaturalGas'!$AB$89="no","",ROUND(BL1740,4))</f>
        <v>0.72899999999999998</v>
      </c>
      <c r="BP1740" s="157">
        <f>IF('1b-NaturalGas'!$AB$90="no","not applicable (based on previous answers)",ROUND(BL1740,4))</f>
        <v>0.72899999999999998</v>
      </c>
      <c r="BQ1740" s="157">
        <f>IF('1b-NaturalGas'!$AB$91="no","not applicable (based on previous answers)",ROUND(BL1740,4))</f>
        <v>0.72899999999999998</v>
      </c>
    </row>
    <row r="1741" spans="30:69" x14ac:dyDescent="0.25">
      <c r="AD1741" s="157">
        <f t="shared" si="65"/>
        <v>0.73100000000000054</v>
      </c>
      <c r="AE1741" s="157">
        <f>IF('1a-Electricity'!$AB$77="no","",ROUND(AD1741,4))</f>
        <v>0.73099999999999998</v>
      </c>
      <c r="AF1741" s="157">
        <f>IF('1a-Electricity'!$AB$78="no","",ROUND(AD1741,4))</f>
        <v>0.73099999999999998</v>
      </c>
      <c r="AG1741" s="157">
        <f>IF('1a-Electricity'!$AB$79="no","",ROUND(AD1741,4))</f>
        <v>0.73099999999999998</v>
      </c>
      <c r="BL1741" s="157">
        <f t="shared" si="66"/>
        <v>0.73000000000000054</v>
      </c>
      <c r="BM1741" s="157">
        <f>IF('1b-NaturalGas'!$AB$87="no","",ROUND(BL1741,4))</f>
        <v>0.73</v>
      </c>
      <c r="BN1741" s="157">
        <f>IF('1b-NaturalGas'!$AB$88="no","",ROUND(BL1741,4))</f>
        <v>0.73</v>
      </c>
      <c r="BO1741" s="157">
        <f>IF('1b-NaturalGas'!$AB$89="no","",ROUND(BL1741,4))</f>
        <v>0.73</v>
      </c>
      <c r="BP1741" s="157">
        <f>IF('1b-NaturalGas'!$AB$90="no","not applicable (based on previous answers)",ROUND(BL1741,4))</f>
        <v>0.73</v>
      </c>
      <c r="BQ1741" s="157">
        <f>IF('1b-NaturalGas'!$AB$91="no","not applicable (based on previous answers)",ROUND(BL1741,4))</f>
        <v>0.73</v>
      </c>
    </row>
    <row r="1742" spans="30:69" x14ac:dyDescent="0.25">
      <c r="AD1742" s="157">
        <f t="shared" si="65"/>
        <v>0.73200000000000054</v>
      </c>
      <c r="AE1742" s="157">
        <f>IF('1a-Electricity'!$AB$77="no","",ROUND(AD1742,4))</f>
        <v>0.73199999999999998</v>
      </c>
      <c r="AF1742" s="157">
        <f>IF('1a-Electricity'!$AB$78="no","",ROUND(AD1742,4))</f>
        <v>0.73199999999999998</v>
      </c>
      <c r="AG1742" s="157">
        <f>IF('1a-Electricity'!$AB$79="no","",ROUND(AD1742,4))</f>
        <v>0.73199999999999998</v>
      </c>
      <c r="BL1742" s="157">
        <f t="shared" si="66"/>
        <v>0.73100000000000054</v>
      </c>
      <c r="BM1742" s="157">
        <f>IF('1b-NaturalGas'!$AB$87="no","",ROUND(BL1742,4))</f>
        <v>0.73099999999999998</v>
      </c>
      <c r="BN1742" s="157">
        <f>IF('1b-NaturalGas'!$AB$88="no","",ROUND(BL1742,4))</f>
        <v>0.73099999999999998</v>
      </c>
      <c r="BO1742" s="157">
        <f>IF('1b-NaturalGas'!$AB$89="no","",ROUND(BL1742,4))</f>
        <v>0.73099999999999998</v>
      </c>
      <c r="BP1742" s="157">
        <f>IF('1b-NaturalGas'!$AB$90="no","not applicable (based on previous answers)",ROUND(BL1742,4))</f>
        <v>0.73099999999999998</v>
      </c>
      <c r="BQ1742" s="157">
        <f>IF('1b-NaturalGas'!$AB$91="no","not applicable (based on previous answers)",ROUND(BL1742,4))</f>
        <v>0.73099999999999998</v>
      </c>
    </row>
    <row r="1743" spans="30:69" x14ac:dyDescent="0.25">
      <c r="AD1743" s="157">
        <f t="shared" si="65"/>
        <v>0.73300000000000054</v>
      </c>
      <c r="AE1743" s="157">
        <f>IF('1a-Electricity'!$AB$77="no","",ROUND(AD1743,4))</f>
        <v>0.73299999999999998</v>
      </c>
      <c r="AF1743" s="157">
        <f>IF('1a-Electricity'!$AB$78="no","",ROUND(AD1743,4))</f>
        <v>0.73299999999999998</v>
      </c>
      <c r="AG1743" s="157">
        <f>IF('1a-Electricity'!$AB$79="no","",ROUND(AD1743,4))</f>
        <v>0.73299999999999998</v>
      </c>
      <c r="BL1743" s="157">
        <f t="shared" si="66"/>
        <v>0.73200000000000054</v>
      </c>
      <c r="BM1743" s="157">
        <f>IF('1b-NaturalGas'!$AB$87="no","",ROUND(BL1743,4))</f>
        <v>0.73199999999999998</v>
      </c>
      <c r="BN1743" s="157">
        <f>IF('1b-NaturalGas'!$AB$88="no","",ROUND(BL1743,4))</f>
        <v>0.73199999999999998</v>
      </c>
      <c r="BO1743" s="157">
        <f>IF('1b-NaturalGas'!$AB$89="no","",ROUND(BL1743,4))</f>
        <v>0.73199999999999998</v>
      </c>
      <c r="BP1743" s="157">
        <f>IF('1b-NaturalGas'!$AB$90="no","not applicable (based on previous answers)",ROUND(BL1743,4))</f>
        <v>0.73199999999999998</v>
      </c>
      <c r="BQ1743" s="157">
        <f>IF('1b-NaturalGas'!$AB$91="no","not applicable (based on previous answers)",ROUND(BL1743,4))</f>
        <v>0.73199999999999998</v>
      </c>
    </row>
    <row r="1744" spans="30:69" x14ac:dyDescent="0.25">
      <c r="AD1744" s="157">
        <f t="shared" si="65"/>
        <v>0.73400000000000054</v>
      </c>
      <c r="AE1744" s="157">
        <f>IF('1a-Electricity'!$AB$77="no","",ROUND(AD1744,4))</f>
        <v>0.73399999999999999</v>
      </c>
      <c r="AF1744" s="157">
        <f>IF('1a-Electricity'!$AB$78="no","",ROUND(AD1744,4))</f>
        <v>0.73399999999999999</v>
      </c>
      <c r="AG1744" s="157">
        <f>IF('1a-Electricity'!$AB$79="no","",ROUND(AD1744,4))</f>
        <v>0.73399999999999999</v>
      </c>
      <c r="BL1744" s="157">
        <f t="shared" si="66"/>
        <v>0.73300000000000054</v>
      </c>
      <c r="BM1744" s="157">
        <f>IF('1b-NaturalGas'!$AB$87="no","",ROUND(BL1744,4))</f>
        <v>0.73299999999999998</v>
      </c>
      <c r="BN1744" s="157">
        <f>IF('1b-NaturalGas'!$AB$88="no","",ROUND(BL1744,4))</f>
        <v>0.73299999999999998</v>
      </c>
      <c r="BO1744" s="157">
        <f>IF('1b-NaturalGas'!$AB$89="no","",ROUND(BL1744,4))</f>
        <v>0.73299999999999998</v>
      </c>
      <c r="BP1744" s="157">
        <f>IF('1b-NaturalGas'!$AB$90="no","not applicable (based on previous answers)",ROUND(BL1744,4))</f>
        <v>0.73299999999999998</v>
      </c>
      <c r="BQ1744" s="157">
        <f>IF('1b-NaturalGas'!$AB$91="no","not applicable (based on previous answers)",ROUND(BL1744,4))</f>
        <v>0.73299999999999998</v>
      </c>
    </row>
    <row r="1745" spans="30:69" x14ac:dyDescent="0.25">
      <c r="AD1745" s="157">
        <f t="shared" si="65"/>
        <v>0.73500000000000054</v>
      </c>
      <c r="AE1745" s="157">
        <f>IF('1a-Electricity'!$AB$77="no","",ROUND(AD1745,4))</f>
        <v>0.73499999999999999</v>
      </c>
      <c r="AF1745" s="157">
        <f>IF('1a-Electricity'!$AB$78="no","",ROUND(AD1745,4))</f>
        <v>0.73499999999999999</v>
      </c>
      <c r="AG1745" s="157">
        <f>IF('1a-Electricity'!$AB$79="no","",ROUND(AD1745,4))</f>
        <v>0.73499999999999999</v>
      </c>
      <c r="BL1745" s="157">
        <f t="shared" si="66"/>
        <v>0.73400000000000054</v>
      </c>
      <c r="BM1745" s="157">
        <f>IF('1b-NaturalGas'!$AB$87="no","",ROUND(BL1745,4))</f>
        <v>0.73399999999999999</v>
      </c>
      <c r="BN1745" s="157">
        <f>IF('1b-NaturalGas'!$AB$88="no","",ROUND(BL1745,4))</f>
        <v>0.73399999999999999</v>
      </c>
      <c r="BO1745" s="157">
        <f>IF('1b-NaturalGas'!$AB$89="no","",ROUND(BL1745,4))</f>
        <v>0.73399999999999999</v>
      </c>
      <c r="BP1745" s="157">
        <f>IF('1b-NaturalGas'!$AB$90="no","not applicable (based on previous answers)",ROUND(BL1745,4))</f>
        <v>0.73399999999999999</v>
      </c>
      <c r="BQ1745" s="157">
        <f>IF('1b-NaturalGas'!$AB$91="no","not applicable (based on previous answers)",ROUND(BL1745,4))</f>
        <v>0.73399999999999999</v>
      </c>
    </row>
    <row r="1746" spans="30:69" x14ac:dyDescent="0.25">
      <c r="AD1746" s="157">
        <f t="shared" si="65"/>
        <v>0.73600000000000054</v>
      </c>
      <c r="AE1746" s="157">
        <f>IF('1a-Electricity'!$AB$77="no","",ROUND(AD1746,4))</f>
        <v>0.73599999999999999</v>
      </c>
      <c r="AF1746" s="157">
        <f>IF('1a-Electricity'!$AB$78="no","",ROUND(AD1746,4))</f>
        <v>0.73599999999999999</v>
      </c>
      <c r="AG1746" s="157">
        <f>IF('1a-Electricity'!$AB$79="no","",ROUND(AD1746,4))</f>
        <v>0.73599999999999999</v>
      </c>
      <c r="BL1746" s="157">
        <f t="shared" si="66"/>
        <v>0.73500000000000054</v>
      </c>
      <c r="BM1746" s="157">
        <f>IF('1b-NaturalGas'!$AB$87="no","",ROUND(BL1746,4))</f>
        <v>0.73499999999999999</v>
      </c>
      <c r="BN1746" s="157">
        <f>IF('1b-NaturalGas'!$AB$88="no","",ROUND(BL1746,4))</f>
        <v>0.73499999999999999</v>
      </c>
      <c r="BO1746" s="157">
        <f>IF('1b-NaturalGas'!$AB$89="no","",ROUND(BL1746,4))</f>
        <v>0.73499999999999999</v>
      </c>
      <c r="BP1746" s="157">
        <f>IF('1b-NaturalGas'!$AB$90="no","not applicable (based on previous answers)",ROUND(BL1746,4))</f>
        <v>0.73499999999999999</v>
      </c>
      <c r="BQ1746" s="157">
        <f>IF('1b-NaturalGas'!$AB$91="no","not applicable (based on previous answers)",ROUND(BL1746,4))</f>
        <v>0.73499999999999999</v>
      </c>
    </row>
    <row r="1747" spans="30:69" x14ac:dyDescent="0.25">
      <c r="AD1747" s="157">
        <f t="shared" si="65"/>
        <v>0.73700000000000054</v>
      </c>
      <c r="AE1747" s="157">
        <f>IF('1a-Electricity'!$AB$77="no","",ROUND(AD1747,4))</f>
        <v>0.73699999999999999</v>
      </c>
      <c r="AF1747" s="157">
        <f>IF('1a-Electricity'!$AB$78="no","",ROUND(AD1747,4))</f>
        <v>0.73699999999999999</v>
      </c>
      <c r="AG1747" s="157">
        <f>IF('1a-Electricity'!$AB$79="no","",ROUND(AD1747,4))</f>
        <v>0.73699999999999999</v>
      </c>
      <c r="BL1747" s="157">
        <f t="shared" si="66"/>
        <v>0.73600000000000054</v>
      </c>
      <c r="BM1747" s="157">
        <f>IF('1b-NaturalGas'!$AB$87="no","",ROUND(BL1747,4))</f>
        <v>0.73599999999999999</v>
      </c>
      <c r="BN1747" s="157">
        <f>IF('1b-NaturalGas'!$AB$88="no","",ROUND(BL1747,4))</f>
        <v>0.73599999999999999</v>
      </c>
      <c r="BO1747" s="157">
        <f>IF('1b-NaturalGas'!$AB$89="no","",ROUND(BL1747,4))</f>
        <v>0.73599999999999999</v>
      </c>
      <c r="BP1747" s="157">
        <f>IF('1b-NaturalGas'!$AB$90="no","not applicable (based on previous answers)",ROUND(BL1747,4))</f>
        <v>0.73599999999999999</v>
      </c>
      <c r="BQ1747" s="157">
        <f>IF('1b-NaturalGas'!$AB$91="no","not applicable (based on previous answers)",ROUND(BL1747,4))</f>
        <v>0.73599999999999999</v>
      </c>
    </row>
    <row r="1748" spans="30:69" x14ac:dyDescent="0.25">
      <c r="AD1748" s="157">
        <f t="shared" si="65"/>
        <v>0.73800000000000054</v>
      </c>
      <c r="AE1748" s="157">
        <f>IF('1a-Electricity'!$AB$77="no","",ROUND(AD1748,4))</f>
        <v>0.73799999999999999</v>
      </c>
      <c r="AF1748" s="157">
        <f>IF('1a-Electricity'!$AB$78="no","",ROUND(AD1748,4))</f>
        <v>0.73799999999999999</v>
      </c>
      <c r="AG1748" s="157">
        <f>IF('1a-Electricity'!$AB$79="no","",ROUND(AD1748,4))</f>
        <v>0.73799999999999999</v>
      </c>
      <c r="BL1748" s="157">
        <f t="shared" si="66"/>
        <v>0.73700000000000054</v>
      </c>
      <c r="BM1748" s="157">
        <f>IF('1b-NaturalGas'!$AB$87="no","",ROUND(BL1748,4))</f>
        <v>0.73699999999999999</v>
      </c>
      <c r="BN1748" s="157">
        <f>IF('1b-NaturalGas'!$AB$88="no","",ROUND(BL1748,4))</f>
        <v>0.73699999999999999</v>
      </c>
      <c r="BO1748" s="157">
        <f>IF('1b-NaturalGas'!$AB$89="no","",ROUND(BL1748,4))</f>
        <v>0.73699999999999999</v>
      </c>
      <c r="BP1748" s="157">
        <f>IF('1b-NaturalGas'!$AB$90="no","not applicable (based on previous answers)",ROUND(BL1748,4))</f>
        <v>0.73699999999999999</v>
      </c>
      <c r="BQ1748" s="157">
        <f>IF('1b-NaturalGas'!$AB$91="no","not applicable (based on previous answers)",ROUND(BL1748,4))</f>
        <v>0.73699999999999999</v>
      </c>
    </row>
    <row r="1749" spans="30:69" x14ac:dyDescent="0.25">
      <c r="AD1749" s="157">
        <f t="shared" si="65"/>
        <v>0.73900000000000055</v>
      </c>
      <c r="AE1749" s="157">
        <f>IF('1a-Electricity'!$AB$77="no","",ROUND(AD1749,4))</f>
        <v>0.73899999999999999</v>
      </c>
      <c r="AF1749" s="157">
        <f>IF('1a-Electricity'!$AB$78="no","",ROUND(AD1749,4))</f>
        <v>0.73899999999999999</v>
      </c>
      <c r="AG1749" s="157">
        <f>IF('1a-Electricity'!$AB$79="no","",ROUND(AD1749,4))</f>
        <v>0.73899999999999999</v>
      </c>
      <c r="BL1749" s="157">
        <f t="shared" si="66"/>
        <v>0.73800000000000054</v>
      </c>
      <c r="BM1749" s="157">
        <f>IF('1b-NaturalGas'!$AB$87="no","",ROUND(BL1749,4))</f>
        <v>0.73799999999999999</v>
      </c>
      <c r="BN1749" s="157">
        <f>IF('1b-NaturalGas'!$AB$88="no","",ROUND(BL1749,4))</f>
        <v>0.73799999999999999</v>
      </c>
      <c r="BO1749" s="157">
        <f>IF('1b-NaturalGas'!$AB$89="no","",ROUND(BL1749,4))</f>
        <v>0.73799999999999999</v>
      </c>
      <c r="BP1749" s="157">
        <f>IF('1b-NaturalGas'!$AB$90="no","not applicable (based on previous answers)",ROUND(BL1749,4))</f>
        <v>0.73799999999999999</v>
      </c>
      <c r="BQ1749" s="157">
        <f>IF('1b-NaturalGas'!$AB$91="no","not applicable (based on previous answers)",ROUND(BL1749,4))</f>
        <v>0.73799999999999999</v>
      </c>
    </row>
    <row r="1750" spans="30:69" x14ac:dyDescent="0.25">
      <c r="AD1750" s="157">
        <f t="shared" si="65"/>
        <v>0.74000000000000055</v>
      </c>
      <c r="AE1750" s="157">
        <f>IF('1a-Electricity'!$AB$77="no","",ROUND(AD1750,4))</f>
        <v>0.74</v>
      </c>
      <c r="AF1750" s="157">
        <f>IF('1a-Electricity'!$AB$78="no","",ROUND(AD1750,4))</f>
        <v>0.74</v>
      </c>
      <c r="AG1750" s="157">
        <f>IF('1a-Electricity'!$AB$79="no","",ROUND(AD1750,4))</f>
        <v>0.74</v>
      </c>
      <c r="BL1750" s="157">
        <f t="shared" si="66"/>
        <v>0.73900000000000055</v>
      </c>
      <c r="BM1750" s="157">
        <f>IF('1b-NaturalGas'!$AB$87="no","",ROUND(BL1750,4))</f>
        <v>0.73899999999999999</v>
      </c>
      <c r="BN1750" s="157">
        <f>IF('1b-NaturalGas'!$AB$88="no","",ROUND(BL1750,4))</f>
        <v>0.73899999999999999</v>
      </c>
      <c r="BO1750" s="157">
        <f>IF('1b-NaturalGas'!$AB$89="no","",ROUND(BL1750,4))</f>
        <v>0.73899999999999999</v>
      </c>
      <c r="BP1750" s="157">
        <f>IF('1b-NaturalGas'!$AB$90="no","not applicable (based on previous answers)",ROUND(BL1750,4))</f>
        <v>0.73899999999999999</v>
      </c>
      <c r="BQ1750" s="157">
        <f>IF('1b-NaturalGas'!$AB$91="no","not applicable (based on previous answers)",ROUND(BL1750,4))</f>
        <v>0.73899999999999999</v>
      </c>
    </row>
    <row r="1751" spans="30:69" x14ac:dyDescent="0.25">
      <c r="AD1751" s="157">
        <f t="shared" si="65"/>
        <v>0.74100000000000055</v>
      </c>
      <c r="AE1751" s="157">
        <f>IF('1a-Electricity'!$AB$77="no","",ROUND(AD1751,4))</f>
        <v>0.74099999999999999</v>
      </c>
      <c r="AF1751" s="157">
        <f>IF('1a-Electricity'!$AB$78="no","",ROUND(AD1751,4))</f>
        <v>0.74099999999999999</v>
      </c>
      <c r="AG1751" s="157">
        <f>IF('1a-Electricity'!$AB$79="no","",ROUND(AD1751,4))</f>
        <v>0.74099999999999999</v>
      </c>
      <c r="BL1751" s="157">
        <f t="shared" si="66"/>
        <v>0.74000000000000055</v>
      </c>
      <c r="BM1751" s="157">
        <f>IF('1b-NaturalGas'!$AB$87="no","",ROUND(BL1751,4))</f>
        <v>0.74</v>
      </c>
      <c r="BN1751" s="157">
        <f>IF('1b-NaturalGas'!$AB$88="no","",ROUND(BL1751,4))</f>
        <v>0.74</v>
      </c>
      <c r="BO1751" s="157">
        <f>IF('1b-NaturalGas'!$AB$89="no","",ROUND(BL1751,4))</f>
        <v>0.74</v>
      </c>
      <c r="BP1751" s="157">
        <f>IF('1b-NaturalGas'!$AB$90="no","not applicable (based on previous answers)",ROUND(BL1751,4))</f>
        <v>0.74</v>
      </c>
      <c r="BQ1751" s="157">
        <f>IF('1b-NaturalGas'!$AB$91="no","not applicable (based on previous answers)",ROUND(BL1751,4))</f>
        <v>0.74</v>
      </c>
    </row>
    <row r="1752" spans="30:69" x14ac:dyDescent="0.25">
      <c r="AD1752" s="157">
        <f t="shared" si="65"/>
        <v>0.74200000000000055</v>
      </c>
      <c r="AE1752" s="157">
        <f>IF('1a-Electricity'!$AB$77="no","",ROUND(AD1752,4))</f>
        <v>0.74199999999999999</v>
      </c>
      <c r="AF1752" s="157">
        <f>IF('1a-Electricity'!$AB$78="no","",ROUND(AD1752,4))</f>
        <v>0.74199999999999999</v>
      </c>
      <c r="AG1752" s="157">
        <f>IF('1a-Electricity'!$AB$79="no","",ROUND(AD1752,4))</f>
        <v>0.74199999999999999</v>
      </c>
      <c r="BL1752" s="157">
        <f t="shared" si="66"/>
        <v>0.74100000000000055</v>
      </c>
      <c r="BM1752" s="157">
        <f>IF('1b-NaturalGas'!$AB$87="no","",ROUND(BL1752,4))</f>
        <v>0.74099999999999999</v>
      </c>
      <c r="BN1752" s="157">
        <f>IF('1b-NaturalGas'!$AB$88="no","",ROUND(BL1752,4))</f>
        <v>0.74099999999999999</v>
      </c>
      <c r="BO1752" s="157">
        <f>IF('1b-NaturalGas'!$AB$89="no","",ROUND(BL1752,4))</f>
        <v>0.74099999999999999</v>
      </c>
      <c r="BP1752" s="157">
        <f>IF('1b-NaturalGas'!$AB$90="no","not applicable (based on previous answers)",ROUND(BL1752,4))</f>
        <v>0.74099999999999999</v>
      </c>
      <c r="BQ1752" s="157">
        <f>IF('1b-NaturalGas'!$AB$91="no","not applicable (based on previous answers)",ROUND(BL1752,4))</f>
        <v>0.74099999999999999</v>
      </c>
    </row>
    <row r="1753" spans="30:69" x14ac:dyDescent="0.25">
      <c r="AD1753" s="157">
        <f t="shared" si="65"/>
        <v>0.74300000000000055</v>
      </c>
      <c r="AE1753" s="157">
        <f>IF('1a-Electricity'!$AB$77="no","",ROUND(AD1753,4))</f>
        <v>0.74299999999999999</v>
      </c>
      <c r="AF1753" s="157">
        <f>IF('1a-Electricity'!$AB$78="no","",ROUND(AD1753,4))</f>
        <v>0.74299999999999999</v>
      </c>
      <c r="AG1753" s="157">
        <f>IF('1a-Electricity'!$AB$79="no","",ROUND(AD1753,4))</f>
        <v>0.74299999999999999</v>
      </c>
      <c r="BL1753" s="157">
        <f t="shared" si="66"/>
        <v>0.74200000000000055</v>
      </c>
      <c r="BM1753" s="157">
        <f>IF('1b-NaturalGas'!$AB$87="no","",ROUND(BL1753,4))</f>
        <v>0.74199999999999999</v>
      </c>
      <c r="BN1753" s="157">
        <f>IF('1b-NaturalGas'!$AB$88="no","",ROUND(BL1753,4))</f>
        <v>0.74199999999999999</v>
      </c>
      <c r="BO1753" s="157">
        <f>IF('1b-NaturalGas'!$AB$89="no","",ROUND(BL1753,4))</f>
        <v>0.74199999999999999</v>
      </c>
      <c r="BP1753" s="157">
        <f>IF('1b-NaturalGas'!$AB$90="no","not applicable (based on previous answers)",ROUND(BL1753,4))</f>
        <v>0.74199999999999999</v>
      </c>
      <c r="BQ1753" s="157">
        <f>IF('1b-NaturalGas'!$AB$91="no","not applicable (based on previous answers)",ROUND(BL1753,4))</f>
        <v>0.74199999999999999</v>
      </c>
    </row>
    <row r="1754" spans="30:69" x14ac:dyDescent="0.25">
      <c r="AD1754" s="157">
        <f t="shared" si="65"/>
        <v>0.74400000000000055</v>
      </c>
      <c r="AE1754" s="157">
        <f>IF('1a-Electricity'!$AB$77="no","",ROUND(AD1754,4))</f>
        <v>0.74399999999999999</v>
      </c>
      <c r="AF1754" s="157">
        <f>IF('1a-Electricity'!$AB$78="no","",ROUND(AD1754,4))</f>
        <v>0.74399999999999999</v>
      </c>
      <c r="AG1754" s="157">
        <f>IF('1a-Electricity'!$AB$79="no","",ROUND(AD1754,4))</f>
        <v>0.74399999999999999</v>
      </c>
      <c r="BL1754" s="157">
        <f t="shared" si="66"/>
        <v>0.74300000000000055</v>
      </c>
      <c r="BM1754" s="157">
        <f>IF('1b-NaturalGas'!$AB$87="no","",ROUND(BL1754,4))</f>
        <v>0.74299999999999999</v>
      </c>
      <c r="BN1754" s="157">
        <f>IF('1b-NaturalGas'!$AB$88="no","",ROUND(BL1754,4))</f>
        <v>0.74299999999999999</v>
      </c>
      <c r="BO1754" s="157">
        <f>IF('1b-NaturalGas'!$AB$89="no","",ROUND(BL1754,4))</f>
        <v>0.74299999999999999</v>
      </c>
      <c r="BP1754" s="157">
        <f>IF('1b-NaturalGas'!$AB$90="no","not applicable (based on previous answers)",ROUND(BL1754,4))</f>
        <v>0.74299999999999999</v>
      </c>
      <c r="BQ1754" s="157">
        <f>IF('1b-NaturalGas'!$AB$91="no","not applicable (based on previous answers)",ROUND(BL1754,4))</f>
        <v>0.74299999999999999</v>
      </c>
    </row>
    <row r="1755" spans="30:69" x14ac:dyDescent="0.25">
      <c r="AD1755" s="157">
        <f t="shared" si="65"/>
        <v>0.74500000000000055</v>
      </c>
      <c r="AE1755" s="157">
        <f>IF('1a-Electricity'!$AB$77="no","",ROUND(AD1755,4))</f>
        <v>0.745</v>
      </c>
      <c r="AF1755" s="157">
        <f>IF('1a-Electricity'!$AB$78="no","",ROUND(AD1755,4))</f>
        <v>0.745</v>
      </c>
      <c r="AG1755" s="157">
        <f>IF('1a-Electricity'!$AB$79="no","",ROUND(AD1755,4))</f>
        <v>0.745</v>
      </c>
      <c r="BL1755" s="157">
        <f t="shared" si="66"/>
        <v>0.74400000000000055</v>
      </c>
      <c r="BM1755" s="157">
        <f>IF('1b-NaturalGas'!$AB$87="no","",ROUND(BL1755,4))</f>
        <v>0.74399999999999999</v>
      </c>
      <c r="BN1755" s="157">
        <f>IF('1b-NaturalGas'!$AB$88="no","",ROUND(BL1755,4))</f>
        <v>0.74399999999999999</v>
      </c>
      <c r="BO1755" s="157">
        <f>IF('1b-NaturalGas'!$AB$89="no","",ROUND(BL1755,4))</f>
        <v>0.74399999999999999</v>
      </c>
      <c r="BP1755" s="157">
        <f>IF('1b-NaturalGas'!$AB$90="no","not applicable (based on previous answers)",ROUND(BL1755,4))</f>
        <v>0.74399999999999999</v>
      </c>
      <c r="BQ1755" s="157">
        <f>IF('1b-NaturalGas'!$AB$91="no","not applicable (based on previous answers)",ROUND(BL1755,4))</f>
        <v>0.74399999999999999</v>
      </c>
    </row>
    <row r="1756" spans="30:69" x14ac:dyDescent="0.25">
      <c r="AD1756" s="157">
        <f t="shared" si="65"/>
        <v>0.74600000000000055</v>
      </c>
      <c r="AE1756" s="157">
        <f>IF('1a-Electricity'!$AB$77="no","",ROUND(AD1756,4))</f>
        <v>0.746</v>
      </c>
      <c r="AF1756" s="157">
        <f>IF('1a-Electricity'!$AB$78="no","",ROUND(AD1756,4))</f>
        <v>0.746</v>
      </c>
      <c r="AG1756" s="157">
        <f>IF('1a-Electricity'!$AB$79="no","",ROUND(AD1756,4))</f>
        <v>0.746</v>
      </c>
      <c r="BL1756" s="157">
        <f t="shared" si="66"/>
        <v>0.74500000000000055</v>
      </c>
      <c r="BM1756" s="157">
        <f>IF('1b-NaturalGas'!$AB$87="no","",ROUND(BL1756,4))</f>
        <v>0.745</v>
      </c>
      <c r="BN1756" s="157">
        <f>IF('1b-NaturalGas'!$AB$88="no","",ROUND(BL1756,4))</f>
        <v>0.745</v>
      </c>
      <c r="BO1756" s="157">
        <f>IF('1b-NaturalGas'!$AB$89="no","",ROUND(BL1756,4))</f>
        <v>0.745</v>
      </c>
      <c r="BP1756" s="157">
        <f>IF('1b-NaturalGas'!$AB$90="no","not applicable (based on previous answers)",ROUND(BL1756,4))</f>
        <v>0.745</v>
      </c>
      <c r="BQ1756" s="157">
        <f>IF('1b-NaturalGas'!$AB$91="no","not applicable (based on previous answers)",ROUND(BL1756,4))</f>
        <v>0.745</v>
      </c>
    </row>
    <row r="1757" spans="30:69" x14ac:dyDescent="0.25">
      <c r="AD1757" s="157">
        <f t="shared" si="65"/>
        <v>0.74700000000000055</v>
      </c>
      <c r="AE1757" s="157">
        <f>IF('1a-Electricity'!$AB$77="no","",ROUND(AD1757,4))</f>
        <v>0.747</v>
      </c>
      <c r="AF1757" s="157">
        <f>IF('1a-Electricity'!$AB$78="no","",ROUND(AD1757,4))</f>
        <v>0.747</v>
      </c>
      <c r="AG1757" s="157">
        <f>IF('1a-Electricity'!$AB$79="no","",ROUND(AD1757,4))</f>
        <v>0.747</v>
      </c>
      <c r="BL1757" s="157">
        <f t="shared" si="66"/>
        <v>0.74600000000000055</v>
      </c>
      <c r="BM1757" s="157">
        <f>IF('1b-NaturalGas'!$AB$87="no","",ROUND(BL1757,4))</f>
        <v>0.746</v>
      </c>
      <c r="BN1757" s="157">
        <f>IF('1b-NaturalGas'!$AB$88="no","",ROUND(BL1757,4))</f>
        <v>0.746</v>
      </c>
      <c r="BO1757" s="157">
        <f>IF('1b-NaturalGas'!$AB$89="no","",ROUND(BL1757,4))</f>
        <v>0.746</v>
      </c>
      <c r="BP1757" s="157">
        <f>IF('1b-NaturalGas'!$AB$90="no","not applicable (based on previous answers)",ROUND(BL1757,4))</f>
        <v>0.746</v>
      </c>
      <c r="BQ1757" s="157">
        <f>IF('1b-NaturalGas'!$AB$91="no","not applicable (based on previous answers)",ROUND(BL1757,4))</f>
        <v>0.746</v>
      </c>
    </row>
    <row r="1758" spans="30:69" x14ac:dyDescent="0.25">
      <c r="AD1758" s="157">
        <f t="shared" si="65"/>
        <v>0.74800000000000055</v>
      </c>
      <c r="AE1758" s="157">
        <f>IF('1a-Electricity'!$AB$77="no","",ROUND(AD1758,4))</f>
        <v>0.748</v>
      </c>
      <c r="AF1758" s="157">
        <f>IF('1a-Electricity'!$AB$78="no","",ROUND(AD1758,4))</f>
        <v>0.748</v>
      </c>
      <c r="AG1758" s="157">
        <f>IF('1a-Electricity'!$AB$79="no","",ROUND(AD1758,4))</f>
        <v>0.748</v>
      </c>
      <c r="BL1758" s="157">
        <f t="shared" si="66"/>
        <v>0.74700000000000055</v>
      </c>
      <c r="BM1758" s="157">
        <f>IF('1b-NaturalGas'!$AB$87="no","",ROUND(BL1758,4))</f>
        <v>0.747</v>
      </c>
      <c r="BN1758" s="157">
        <f>IF('1b-NaturalGas'!$AB$88="no","",ROUND(BL1758,4))</f>
        <v>0.747</v>
      </c>
      <c r="BO1758" s="157">
        <f>IF('1b-NaturalGas'!$AB$89="no","",ROUND(BL1758,4))</f>
        <v>0.747</v>
      </c>
      <c r="BP1758" s="157">
        <f>IF('1b-NaturalGas'!$AB$90="no","not applicable (based on previous answers)",ROUND(BL1758,4))</f>
        <v>0.747</v>
      </c>
      <c r="BQ1758" s="157">
        <f>IF('1b-NaturalGas'!$AB$91="no","not applicable (based on previous answers)",ROUND(BL1758,4))</f>
        <v>0.747</v>
      </c>
    </row>
    <row r="1759" spans="30:69" x14ac:dyDescent="0.25">
      <c r="AD1759" s="157">
        <f t="shared" si="65"/>
        <v>0.74900000000000055</v>
      </c>
      <c r="AE1759" s="157">
        <f>IF('1a-Electricity'!$AB$77="no","",ROUND(AD1759,4))</f>
        <v>0.749</v>
      </c>
      <c r="AF1759" s="157">
        <f>IF('1a-Electricity'!$AB$78="no","",ROUND(AD1759,4))</f>
        <v>0.749</v>
      </c>
      <c r="AG1759" s="157">
        <f>IF('1a-Electricity'!$AB$79="no","",ROUND(AD1759,4))</f>
        <v>0.749</v>
      </c>
      <c r="BL1759" s="157">
        <f t="shared" si="66"/>
        <v>0.74800000000000055</v>
      </c>
      <c r="BM1759" s="157">
        <f>IF('1b-NaturalGas'!$AB$87="no","",ROUND(BL1759,4))</f>
        <v>0.748</v>
      </c>
      <c r="BN1759" s="157">
        <f>IF('1b-NaturalGas'!$AB$88="no","",ROUND(BL1759,4))</f>
        <v>0.748</v>
      </c>
      <c r="BO1759" s="157">
        <f>IF('1b-NaturalGas'!$AB$89="no","",ROUND(BL1759,4))</f>
        <v>0.748</v>
      </c>
      <c r="BP1759" s="157">
        <f>IF('1b-NaturalGas'!$AB$90="no","not applicable (based on previous answers)",ROUND(BL1759,4))</f>
        <v>0.748</v>
      </c>
      <c r="BQ1759" s="157">
        <f>IF('1b-NaturalGas'!$AB$91="no","not applicable (based on previous answers)",ROUND(BL1759,4))</f>
        <v>0.748</v>
      </c>
    </row>
    <row r="1760" spans="30:69" x14ac:dyDescent="0.25">
      <c r="AD1760" s="157">
        <f t="shared" si="65"/>
        <v>0.75000000000000056</v>
      </c>
      <c r="AE1760" s="157">
        <f>IF('1a-Electricity'!$AB$77="no","",ROUND(AD1760,4))</f>
        <v>0.75</v>
      </c>
      <c r="AF1760" s="157">
        <f>IF('1a-Electricity'!$AB$78="no","",ROUND(AD1760,4))</f>
        <v>0.75</v>
      </c>
      <c r="AG1760" s="157">
        <f>IF('1a-Electricity'!$AB$79="no","",ROUND(AD1760,4))</f>
        <v>0.75</v>
      </c>
      <c r="BL1760" s="157">
        <f t="shared" si="66"/>
        <v>0.74900000000000055</v>
      </c>
      <c r="BM1760" s="157">
        <f>IF('1b-NaturalGas'!$AB$87="no","",ROUND(BL1760,4))</f>
        <v>0.749</v>
      </c>
      <c r="BN1760" s="157">
        <f>IF('1b-NaturalGas'!$AB$88="no","",ROUND(BL1760,4))</f>
        <v>0.749</v>
      </c>
      <c r="BO1760" s="157">
        <f>IF('1b-NaturalGas'!$AB$89="no","",ROUND(BL1760,4))</f>
        <v>0.749</v>
      </c>
      <c r="BP1760" s="157">
        <f>IF('1b-NaturalGas'!$AB$90="no","not applicable (based on previous answers)",ROUND(BL1760,4))</f>
        <v>0.749</v>
      </c>
      <c r="BQ1760" s="157">
        <f>IF('1b-NaturalGas'!$AB$91="no","not applicable (based on previous answers)",ROUND(BL1760,4))</f>
        <v>0.749</v>
      </c>
    </row>
    <row r="1761" spans="30:69" x14ac:dyDescent="0.25">
      <c r="AD1761" s="157">
        <f t="shared" si="65"/>
        <v>0.75100000000000056</v>
      </c>
      <c r="AE1761" s="157">
        <f>IF('1a-Electricity'!$AB$77="no","",ROUND(AD1761,4))</f>
        <v>0.751</v>
      </c>
      <c r="AF1761" s="157">
        <f>IF('1a-Electricity'!$AB$78="no","",ROUND(AD1761,4))</f>
        <v>0.751</v>
      </c>
      <c r="AG1761" s="157">
        <f>IF('1a-Electricity'!$AB$79="no","",ROUND(AD1761,4))</f>
        <v>0.751</v>
      </c>
      <c r="BL1761" s="157">
        <f t="shared" si="66"/>
        <v>0.75000000000000056</v>
      </c>
      <c r="BM1761" s="157">
        <f>IF('1b-NaturalGas'!$AB$87="no","",ROUND(BL1761,4))</f>
        <v>0.75</v>
      </c>
      <c r="BN1761" s="157">
        <f>IF('1b-NaturalGas'!$AB$88="no","",ROUND(BL1761,4))</f>
        <v>0.75</v>
      </c>
      <c r="BO1761" s="157">
        <f>IF('1b-NaturalGas'!$AB$89="no","",ROUND(BL1761,4))</f>
        <v>0.75</v>
      </c>
      <c r="BP1761" s="157">
        <f>IF('1b-NaturalGas'!$AB$90="no","not applicable (based on previous answers)",ROUND(BL1761,4))</f>
        <v>0.75</v>
      </c>
      <c r="BQ1761" s="157">
        <f>IF('1b-NaturalGas'!$AB$91="no","not applicable (based on previous answers)",ROUND(BL1761,4))</f>
        <v>0.75</v>
      </c>
    </row>
    <row r="1762" spans="30:69" x14ac:dyDescent="0.25">
      <c r="AD1762" s="157">
        <f t="shared" si="65"/>
        <v>0.75200000000000056</v>
      </c>
      <c r="AE1762" s="157">
        <f>IF('1a-Electricity'!$AB$77="no","",ROUND(AD1762,4))</f>
        <v>0.752</v>
      </c>
      <c r="AF1762" s="157">
        <f>IF('1a-Electricity'!$AB$78="no","",ROUND(AD1762,4))</f>
        <v>0.752</v>
      </c>
      <c r="AG1762" s="157">
        <f>IF('1a-Electricity'!$AB$79="no","",ROUND(AD1762,4))</f>
        <v>0.752</v>
      </c>
      <c r="BL1762" s="157">
        <f t="shared" si="66"/>
        <v>0.75100000000000056</v>
      </c>
      <c r="BM1762" s="157">
        <f>IF('1b-NaturalGas'!$AB$87="no","",ROUND(BL1762,4))</f>
        <v>0.751</v>
      </c>
      <c r="BN1762" s="157">
        <f>IF('1b-NaturalGas'!$AB$88="no","",ROUND(BL1762,4))</f>
        <v>0.751</v>
      </c>
      <c r="BO1762" s="157">
        <f>IF('1b-NaturalGas'!$AB$89="no","",ROUND(BL1762,4))</f>
        <v>0.751</v>
      </c>
      <c r="BP1762" s="157">
        <f>IF('1b-NaturalGas'!$AB$90="no","not applicable (based on previous answers)",ROUND(BL1762,4))</f>
        <v>0.751</v>
      </c>
      <c r="BQ1762" s="157">
        <f>IF('1b-NaturalGas'!$AB$91="no","not applicable (based on previous answers)",ROUND(BL1762,4))</f>
        <v>0.751</v>
      </c>
    </row>
    <row r="1763" spans="30:69" x14ac:dyDescent="0.25">
      <c r="AD1763" s="157">
        <f t="shared" si="65"/>
        <v>0.75300000000000056</v>
      </c>
      <c r="AE1763" s="157">
        <f>IF('1a-Electricity'!$AB$77="no","",ROUND(AD1763,4))</f>
        <v>0.753</v>
      </c>
      <c r="AF1763" s="157">
        <f>IF('1a-Electricity'!$AB$78="no","",ROUND(AD1763,4))</f>
        <v>0.753</v>
      </c>
      <c r="AG1763" s="157">
        <f>IF('1a-Electricity'!$AB$79="no","",ROUND(AD1763,4))</f>
        <v>0.753</v>
      </c>
      <c r="BL1763" s="157">
        <f t="shared" si="66"/>
        <v>0.75200000000000056</v>
      </c>
      <c r="BM1763" s="157">
        <f>IF('1b-NaturalGas'!$AB$87="no","",ROUND(BL1763,4))</f>
        <v>0.752</v>
      </c>
      <c r="BN1763" s="157">
        <f>IF('1b-NaturalGas'!$AB$88="no","",ROUND(BL1763,4))</f>
        <v>0.752</v>
      </c>
      <c r="BO1763" s="157">
        <f>IF('1b-NaturalGas'!$AB$89="no","",ROUND(BL1763,4))</f>
        <v>0.752</v>
      </c>
      <c r="BP1763" s="157">
        <f>IF('1b-NaturalGas'!$AB$90="no","not applicable (based on previous answers)",ROUND(BL1763,4))</f>
        <v>0.752</v>
      </c>
      <c r="BQ1763" s="157">
        <f>IF('1b-NaturalGas'!$AB$91="no","not applicable (based on previous answers)",ROUND(BL1763,4))</f>
        <v>0.752</v>
      </c>
    </row>
    <row r="1764" spans="30:69" x14ac:dyDescent="0.25">
      <c r="AD1764" s="157">
        <f t="shared" si="65"/>
        <v>0.75400000000000056</v>
      </c>
      <c r="AE1764" s="157">
        <f>IF('1a-Electricity'!$AB$77="no","",ROUND(AD1764,4))</f>
        <v>0.754</v>
      </c>
      <c r="AF1764" s="157">
        <f>IF('1a-Electricity'!$AB$78="no","",ROUND(AD1764,4))</f>
        <v>0.754</v>
      </c>
      <c r="AG1764" s="157">
        <f>IF('1a-Electricity'!$AB$79="no","",ROUND(AD1764,4))</f>
        <v>0.754</v>
      </c>
      <c r="BL1764" s="157">
        <f t="shared" si="66"/>
        <v>0.75300000000000056</v>
      </c>
      <c r="BM1764" s="157">
        <f>IF('1b-NaturalGas'!$AB$87="no","",ROUND(BL1764,4))</f>
        <v>0.753</v>
      </c>
      <c r="BN1764" s="157">
        <f>IF('1b-NaturalGas'!$AB$88="no","",ROUND(BL1764,4))</f>
        <v>0.753</v>
      </c>
      <c r="BO1764" s="157">
        <f>IF('1b-NaturalGas'!$AB$89="no","",ROUND(BL1764,4))</f>
        <v>0.753</v>
      </c>
      <c r="BP1764" s="157">
        <f>IF('1b-NaturalGas'!$AB$90="no","not applicable (based on previous answers)",ROUND(BL1764,4))</f>
        <v>0.753</v>
      </c>
      <c r="BQ1764" s="157">
        <f>IF('1b-NaturalGas'!$AB$91="no","not applicable (based on previous answers)",ROUND(BL1764,4))</f>
        <v>0.753</v>
      </c>
    </row>
    <row r="1765" spans="30:69" x14ac:dyDescent="0.25">
      <c r="AD1765" s="157">
        <f t="shared" si="65"/>
        <v>0.75500000000000056</v>
      </c>
      <c r="AE1765" s="157">
        <f>IF('1a-Electricity'!$AB$77="no","",ROUND(AD1765,4))</f>
        <v>0.755</v>
      </c>
      <c r="AF1765" s="157">
        <f>IF('1a-Electricity'!$AB$78="no","",ROUND(AD1765,4))</f>
        <v>0.755</v>
      </c>
      <c r="AG1765" s="157">
        <f>IF('1a-Electricity'!$AB$79="no","",ROUND(AD1765,4))</f>
        <v>0.755</v>
      </c>
      <c r="BL1765" s="157">
        <f t="shared" si="66"/>
        <v>0.75400000000000056</v>
      </c>
      <c r="BM1765" s="157">
        <f>IF('1b-NaturalGas'!$AB$87="no","",ROUND(BL1765,4))</f>
        <v>0.754</v>
      </c>
      <c r="BN1765" s="157">
        <f>IF('1b-NaturalGas'!$AB$88="no","",ROUND(BL1765,4))</f>
        <v>0.754</v>
      </c>
      <c r="BO1765" s="157">
        <f>IF('1b-NaturalGas'!$AB$89="no","",ROUND(BL1765,4))</f>
        <v>0.754</v>
      </c>
      <c r="BP1765" s="157">
        <f>IF('1b-NaturalGas'!$AB$90="no","not applicable (based on previous answers)",ROUND(BL1765,4))</f>
        <v>0.754</v>
      </c>
      <c r="BQ1765" s="157">
        <f>IF('1b-NaturalGas'!$AB$91="no","not applicable (based on previous answers)",ROUND(BL1765,4))</f>
        <v>0.754</v>
      </c>
    </row>
    <row r="1766" spans="30:69" x14ac:dyDescent="0.25">
      <c r="AD1766" s="157">
        <f t="shared" si="65"/>
        <v>0.75600000000000056</v>
      </c>
      <c r="AE1766" s="157">
        <f>IF('1a-Electricity'!$AB$77="no","",ROUND(AD1766,4))</f>
        <v>0.75600000000000001</v>
      </c>
      <c r="AF1766" s="157">
        <f>IF('1a-Electricity'!$AB$78="no","",ROUND(AD1766,4))</f>
        <v>0.75600000000000001</v>
      </c>
      <c r="AG1766" s="157">
        <f>IF('1a-Electricity'!$AB$79="no","",ROUND(AD1766,4))</f>
        <v>0.75600000000000001</v>
      </c>
      <c r="BL1766" s="157">
        <f t="shared" si="66"/>
        <v>0.75500000000000056</v>
      </c>
      <c r="BM1766" s="157">
        <f>IF('1b-NaturalGas'!$AB$87="no","",ROUND(BL1766,4))</f>
        <v>0.755</v>
      </c>
      <c r="BN1766" s="157">
        <f>IF('1b-NaturalGas'!$AB$88="no","",ROUND(BL1766,4))</f>
        <v>0.755</v>
      </c>
      <c r="BO1766" s="157">
        <f>IF('1b-NaturalGas'!$AB$89="no","",ROUND(BL1766,4))</f>
        <v>0.755</v>
      </c>
      <c r="BP1766" s="157">
        <f>IF('1b-NaturalGas'!$AB$90="no","not applicable (based on previous answers)",ROUND(BL1766,4))</f>
        <v>0.755</v>
      </c>
      <c r="BQ1766" s="157">
        <f>IF('1b-NaturalGas'!$AB$91="no","not applicable (based on previous answers)",ROUND(BL1766,4))</f>
        <v>0.755</v>
      </c>
    </row>
    <row r="1767" spans="30:69" x14ac:dyDescent="0.25">
      <c r="AD1767" s="157">
        <f t="shared" si="65"/>
        <v>0.75700000000000056</v>
      </c>
      <c r="AE1767" s="157">
        <f>IF('1a-Electricity'!$AB$77="no","",ROUND(AD1767,4))</f>
        <v>0.75700000000000001</v>
      </c>
      <c r="AF1767" s="157">
        <f>IF('1a-Electricity'!$AB$78="no","",ROUND(AD1767,4))</f>
        <v>0.75700000000000001</v>
      </c>
      <c r="AG1767" s="157">
        <f>IF('1a-Electricity'!$AB$79="no","",ROUND(AD1767,4))</f>
        <v>0.75700000000000001</v>
      </c>
      <c r="BL1767" s="157">
        <f t="shared" si="66"/>
        <v>0.75600000000000056</v>
      </c>
      <c r="BM1767" s="157">
        <f>IF('1b-NaturalGas'!$AB$87="no","",ROUND(BL1767,4))</f>
        <v>0.75600000000000001</v>
      </c>
      <c r="BN1767" s="157">
        <f>IF('1b-NaturalGas'!$AB$88="no","",ROUND(BL1767,4))</f>
        <v>0.75600000000000001</v>
      </c>
      <c r="BO1767" s="157">
        <f>IF('1b-NaturalGas'!$AB$89="no","",ROUND(BL1767,4))</f>
        <v>0.75600000000000001</v>
      </c>
      <c r="BP1767" s="157">
        <f>IF('1b-NaturalGas'!$AB$90="no","not applicable (based on previous answers)",ROUND(BL1767,4))</f>
        <v>0.75600000000000001</v>
      </c>
      <c r="BQ1767" s="157">
        <f>IF('1b-NaturalGas'!$AB$91="no","not applicable (based on previous answers)",ROUND(BL1767,4))</f>
        <v>0.75600000000000001</v>
      </c>
    </row>
    <row r="1768" spans="30:69" x14ac:dyDescent="0.25">
      <c r="AD1768" s="157">
        <f t="shared" si="65"/>
        <v>0.75800000000000056</v>
      </c>
      <c r="AE1768" s="157">
        <f>IF('1a-Electricity'!$AB$77="no","",ROUND(AD1768,4))</f>
        <v>0.75800000000000001</v>
      </c>
      <c r="AF1768" s="157">
        <f>IF('1a-Electricity'!$AB$78="no","",ROUND(AD1768,4))</f>
        <v>0.75800000000000001</v>
      </c>
      <c r="AG1768" s="157">
        <f>IF('1a-Electricity'!$AB$79="no","",ROUND(AD1768,4))</f>
        <v>0.75800000000000001</v>
      </c>
      <c r="BL1768" s="157">
        <f t="shared" si="66"/>
        <v>0.75700000000000056</v>
      </c>
      <c r="BM1768" s="157">
        <f>IF('1b-NaturalGas'!$AB$87="no","",ROUND(BL1768,4))</f>
        <v>0.75700000000000001</v>
      </c>
      <c r="BN1768" s="157">
        <f>IF('1b-NaturalGas'!$AB$88="no","",ROUND(BL1768,4))</f>
        <v>0.75700000000000001</v>
      </c>
      <c r="BO1768" s="157">
        <f>IF('1b-NaturalGas'!$AB$89="no","",ROUND(BL1768,4))</f>
        <v>0.75700000000000001</v>
      </c>
      <c r="BP1768" s="157">
        <f>IF('1b-NaturalGas'!$AB$90="no","not applicable (based on previous answers)",ROUND(BL1768,4))</f>
        <v>0.75700000000000001</v>
      </c>
      <c r="BQ1768" s="157">
        <f>IF('1b-NaturalGas'!$AB$91="no","not applicable (based on previous answers)",ROUND(BL1768,4))</f>
        <v>0.75700000000000001</v>
      </c>
    </row>
    <row r="1769" spans="30:69" x14ac:dyDescent="0.25">
      <c r="AD1769" s="157">
        <f t="shared" si="65"/>
        <v>0.75900000000000056</v>
      </c>
      <c r="AE1769" s="157">
        <f>IF('1a-Electricity'!$AB$77="no","",ROUND(AD1769,4))</f>
        <v>0.75900000000000001</v>
      </c>
      <c r="AF1769" s="157">
        <f>IF('1a-Electricity'!$AB$78="no","",ROUND(AD1769,4))</f>
        <v>0.75900000000000001</v>
      </c>
      <c r="AG1769" s="157">
        <f>IF('1a-Electricity'!$AB$79="no","",ROUND(AD1769,4))</f>
        <v>0.75900000000000001</v>
      </c>
      <c r="BL1769" s="157">
        <f t="shared" si="66"/>
        <v>0.75800000000000056</v>
      </c>
      <c r="BM1769" s="157">
        <f>IF('1b-NaturalGas'!$AB$87="no","",ROUND(BL1769,4))</f>
        <v>0.75800000000000001</v>
      </c>
      <c r="BN1769" s="157">
        <f>IF('1b-NaturalGas'!$AB$88="no","",ROUND(BL1769,4))</f>
        <v>0.75800000000000001</v>
      </c>
      <c r="BO1769" s="157">
        <f>IF('1b-NaturalGas'!$AB$89="no","",ROUND(BL1769,4))</f>
        <v>0.75800000000000001</v>
      </c>
      <c r="BP1769" s="157">
        <f>IF('1b-NaturalGas'!$AB$90="no","not applicable (based on previous answers)",ROUND(BL1769,4))</f>
        <v>0.75800000000000001</v>
      </c>
      <c r="BQ1769" s="157">
        <f>IF('1b-NaturalGas'!$AB$91="no","not applicable (based on previous answers)",ROUND(BL1769,4))</f>
        <v>0.75800000000000001</v>
      </c>
    </row>
    <row r="1770" spans="30:69" x14ac:dyDescent="0.25">
      <c r="AD1770" s="157">
        <f t="shared" si="65"/>
        <v>0.76000000000000056</v>
      </c>
      <c r="AE1770" s="157">
        <f>IF('1a-Electricity'!$AB$77="no","",ROUND(AD1770,4))</f>
        <v>0.76</v>
      </c>
      <c r="AF1770" s="157">
        <f>IF('1a-Electricity'!$AB$78="no","",ROUND(AD1770,4))</f>
        <v>0.76</v>
      </c>
      <c r="AG1770" s="157">
        <f>IF('1a-Electricity'!$AB$79="no","",ROUND(AD1770,4))</f>
        <v>0.76</v>
      </c>
      <c r="BL1770" s="157">
        <f t="shared" si="66"/>
        <v>0.75900000000000056</v>
      </c>
      <c r="BM1770" s="157">
        <f>IF('1b-NaturalGas'!$AB$87="no","",ROUND(BL1770,4))</f>
        <v>0.75900000000000001</v>
      </c>
      <c r="BN1770" s="157">
        <f>IF('1b-NaturalGas'!$AB$88="no","",ROUND(BL1770,4))</f>
        <v>0.75900000000000001</v>
      </c>
      <c r="BO1770" s="157">
        <f>IF('1b-NaturalGas'!$AB$89="no","",ROUND(BL1770,4))</f>
        <v>0.75900000000000001</v>
      </c>
      <c r="BP1770" s="157">
        <f>IF('1b-NaturalGas'!$AB$90="no","not applicable (based on previous answers)",ROUND(BL1770,4))</f>
        <v>0.75900000000000001</v>
      </c>
      <c r="BQ1770" s="157">
        <f>IF('1b-NaturalGas'!$AB$91="no","not applicable (based on previous answers)",ROUND(BL1770,4))</f>
        <v>0.75900000000000001</v>
      </c>
    </row>
    <row r="1771" spans="30:69" x14ac:dyDescent="0.25">
      <c r="AD1771" s="157">
        <f t="shared" ref="AD1771:AD1834" si="67">AD1770+0.001</f>
        <v>0.76100000000000056</v>
      </c>
      <c r="AE1771" s="157">
        <f>IF('1a-Electricity'!$AB$77="no","",ROUND(AD1771,4))</f>
        <v>0.76100000000000001</v>
      </c>
      <c r="AF1771" s="157">
        <f>IF('1a-Electricity'!$AB$78="no","",ROUND(AD1771,4))</f>
        <v>0.76100000000000001</v>
      </c>
      <c r="AG1771" s="157">
        <f>IF('1a-Electricity'!$AB$79="no","",ROUND(AD1771,4))</f>
        <v>0.76100000000000001</v>
      </c>
      <c r="BL1771" s="157">
        <f t="shared" si="66"/>
        <v>0.76000000000000056</v>
      </c>
      <c r="BM1771" s="157">
        <f>IF('1b-NaturalGas'!$AB$87="no","",ROUND(BL1771,4))</f>
        <v>0.76</v>
      </c>
      <c r="BN1771" s="157">
        <f>IF('1b-NaturalGas'!$AB$88="no","",ROUND(BL1771,4))</f>
        <v>0.76</v>
      </c>
      <c r="BO1771" s="157">
        <f>IF('1b-NaturalGas'!$AB$89="no","",ROUND(BL1771,4))</f>
        <v>0.76</v>
      </c>
      <c r="BP1771" s="157">
        <f>IF('1b-NaturalGas'!$AB$90="no","not applicable (based on previous answers)",ROUND(BL1771,4))</f>
        <v>0.76</v>
      </c>
      <c r="BQ1771" s="157">
        <f>IF('1b-NaturalGas'!$AB$91="no","not applicable (based on previous answers)",ROUND(BL1771,4))</f>
        <v>0.76</v>
      </c>
    </row>
    <row r="1772" spans="30:69" x14ac:dyDescent="0.25">
      <c r="AD1772" s="157">
        <f t="shared" si="67"/>
        <v>0.76200000000000057</v>
      </c>
      <c r="AE1772" s="157">
        <f>IF('1a-Electricity'!$AB$77="no","",ROUND(AD1772,4))</f>
        <v>0.76200000000000001</v>
      </c>
      <c r="AF1772" s="157">
        <f>IF('1a-Electricity'!$AB$78="no","",ROUND(AD1772,4))</f>
        <v>0.76200000000000001</v>
      </c>
      <c r="AG1772" s="157">
        <f>IF('1a-Electricity'!$AB$79="no","",ROUND(AD1772,4))</f>
        <v>0.76200000000000001</v>
      </c>
      <c r="BL1772" s="157">
        <f t="shared" ref="BL1772:BL1835" si="68">BL1771+0.001</f>
        <v>0.76100000000000056</v>
      </c>
      <c r="BM1772" s="157">
        <f>IF('1b-NaturalGas'!$AB$87="no","",ROUND(BL1772,4))</f>
        <v>0.76100000000000001</v>
      </c>
      <c r="BN1772" s="157">
        <f>IF('1b-NaturalGas'!$AB$88="no","",ROUND(BL1772,4))</f>
        <v>0.76100000000000001</v>
      </c>
      <c r="BO1772" s="157">
        <f>IF('1b-NaturalGas'!$AB$89="no","",ROUND(BL1772,4))</f>
        <v>0.76100000000000001</v>
      </c>
      <c r="BP1772" s="157">
        <f>IF('1b-NaturalGas'!$AB$90="no","not applicable (based on previous answers)",ROUND(BL1772,4))</f>
        <v>0.76100000000000001</v>
      </c>
      <c r="BQ1772" s="157">
        <f>IF('1b-NaturalGas'!$AB$91="no","not applicable (based on previous answers)",ROUND(BL1772,4))</f>
        <v>0.76100000000000001</v>
      </c>
    </row>
    <row r="1773" spans="30:69" x14ac:dyDescent="0.25">
      <c r="AD1773" s="157">
        <f t="shared" si="67"/>
        <v>0.76300000000000057</v>
      </c>
      <c r="AE1773" s="157">
        <f>IF('1a-Electricity'!$AB$77="no","",ROUND(AD1773,4))</f>
        <v>0.76300000000000001</v>
      </c>
      <c r="AF1773" s="157">
        <f>IF('1a-Electricity'!$AB$78="no","",ROUND(AD1773,4))</f>
        <v>0.76300000000000001</v>
      </c>
      <c r="AG1773" s="157">
        <f>IF('1a-Electricity'!$AB$79="no","",ROUND(AD1773,4))</f>
        <v>0.76300000000000001</v>
      </c>
      <c r="BL1773" s="157">
        <f t="shared" si="68"/>
        <v>0.76200000000000057</v>
      </c>
      <c r="BM1773" s="157">
        <f>IF('1b-NaturalGas'!$AB$87="no","",ROUND(BL1773,4))</f>
        <v>0.76200000000000001</v>
      </c>
      <c r="BN1773" s="157">
        <f>IF('1b-NaturalGas'!$AB$88="no","",ROUND(BL1773,4))</f>
        <v>0.76200000000000001</v>
      </c>
      <c r="BO1773" s="157">
        <f>IF('1b-NaturalGas'!$AB$89="no","",ROUND(BL1773,4))</f>
        <v>0.76200000000000001</v>
      </c>
      <c r="BP1773" s="157">
        <f>IF('1b-NaturalGas'!$AB$90="no","not applicable (based on previous answers)",ROUND(BL1773,4))</f>
        <v>0.76200000000000001</v>
      </c>
      <c r="BQ1773" s="157">
        <f>IF('1b-NaturalGas'!$AB$91="no","not applicable (based on previous answers)",ROUND(BL1773,4))</f>
        <v>0.76200000000000001</v>
      </c>
    </row>
    <row r="1774" spans="30:69" x14ac:dyDescent="0.25">
      <c r="AD1774" s="157">
        <f t="shared" si="67"/>
        <v>0.76400000000000057</v>
      </c>
      <c r="AE1774" s="157">
        <f>IF('1a-Electricity'!$AB$77="no","",ROUND(AD1774,4))</f>
        <v>0.76400000000000001</v>
      </c>
      <c r="AF1774" s="157">
        <f>IF('1a-Electricity'!$AB$78="no","",ROUND(AD1774,4))</f>
        <v>0.76400000000000001</v>
      </c>
      <c r="AG1774" s="157">
        <f>IF('1a-Electricity'!$AB$79="no","",ROUND(AD1774,4))</f>
        <v>0.76400000000000001</v>
      </c>
      <c r="BL1774" s="157">
        <f t="shared" si="68"/>
        <v>0.76300000000000057</v>
      </c>
      <c r="BM1774" s="157">
        <f>IF('1b-NaturalGas'!$AB$87="no","",ROUND(BL1774,4))</f>
        <v>0.76300000000000001</v>
      </c>
      <c r="BN1774" s="157">
        <f>IF('1b-NaturalGas'!$AB$88="no","",ROUND(BL1774,4))</f>
        <v>0.76300000000000001</v>
      </c>
      <c r="BO1774" s="157">
        <f>IF('1b-NaturalGas'!$AB$89="no","",ROUND(BL1774,4))</f>
        <v>0.76300000000000001</v>
      </c>
      <c r="BP1774" s="157">
        <f>IF('1b-NaturalGas'!$AB$90="no","not applicable (based on previous answers)",ROUND(BL1774,4))</f>
        <v>0.76300000000000001</v>
      </c>
      <c r="BQ1774" s="157">
        <f>IF('1b-NaturalGas'!$AB$91="no","not applicable (based on previous answers)",ROUND(BL1774,4))</f>
        <v>0.76300000000000001</v>
      </c>
    </row>
    <row r="1775" spans="30:69" x14ac:dyDescent="0.25">
      <c r="AD1775" s="157">
        <f t="shared" si="67"/>
        <v>0.76500000000000057</v>
      </c>
      <c r="AE1775" s="157">
        <f>IF('1a-Electricity'!$AB$77="no","",ROUND(AD1775,4))</f>
        <v>0.76500000000000001</v>
      </c>
      <c r="AF1775" s="157">
        <f>IF('1a-Electricity'!$AB$78="no","",ROUND(AD1775,4))</f>
        <v>0.76500000000000001</v>
      </c>
      <c r="AG1775" s="157">
        <f>IF('1a-Electricity'!$AB$79="no","",ROUND(AD1775,4))</f>
        <v>0.76500000000000001</v>
      </c>
      <c r="BL1775" s="157">
        <f t="shared" si="68"/>
        <v>0.76400000000000057</v>
      </c>
      <c r="BM1775" s="157">
        <f>IF('1b-NaturalGas'!$AB$87="no","",ROUND(BL1775,4))</f>
        <v>0.76400000000000001</v>
      </c>
      <c r="BN1775" s="157">
        <f>IF('1b-NaturalGas'!$AB$88="no","",ROUND(BL1775,4))</f>
        <v>0.76400000000000001</v>
      </c>
      <c r="BO1775" s="157">
        <f>IF('1b-NaturalGas'!$AB$89="no","",ROUND(BL1775,4))</f>
        <v>0.76400000000000001</v>
      </c>
      <c r="BP1775" s="157">
        <f>IF('1b-NaturalGas'!$AB$90="no","not applicable (based on previous answers)",ROUND(BL1775,4))</f>
        <v>0.76400000000000001</v>
      </c>
      <c r="BQ1775" s="157">
        <f>IF('1b-NaturalGas'!$AB$91="no","not applicable (based on previous answers)",ROUND(BL1775,4))</f>
        <v>0.76400000000000001</v>
      </c>
    </row>
    <row r="1776" spans="30:69" x14ac:dyDescent="0.25">
      <c r="AD1776" s="157">
        <f t="shared" si="67"/>
        <v>0.76600000000000057</v>
      </c>
      <c r="AE1776" s="157">
        <f>IF('1a-Electricity'!$AB$77="no","",ROUND(AD1776,4))</f>
        <v>0.76600000000000001</v>
      </c>
      <c r="AF1776" s="157">
        <f>IF('1a-Electricity'!$AB$78="no","",ROUND(AD1776,4))</f>
        <v>0.76600000000000001</v>
      </c>
      <c r="AG1776" s="157">
        <f>IF('1a-Electricity'!$AB$79="no","",ROUND(AD1776,4))</f>
        <v>0.76600000000000001</v>
      </c>
      <c r="BL1776" s="157">
        <f t="shared" si="68"/>
        <v>0.76500000000000057</v>
      </c>
      <c r="BM1776" s="157">
        <f>IF('1b-NaturalGas'!$AB$87="no","",ROUND(BL1776,4))</f>
        <v>0.76500000000000001</v>
      </c>
      <c r="BN1776" s="157">
        <f>IF('1b-NaturalGas'!$AB$88="no","",ROUND(BL1776,4))</f>
        <v>0.76500000000000001</v>
      </c>
      <c r="BO1776" s="157">
        <f>IF('1b-NaturalGas'!$AB$89="no","",ROUND(BL1776,4))</f>
        <v>0.76500000000000001</v>
      </c>
      <c r="BP1776" s="157">
        <f>IF('1b-NaturalGas'!$AB$90="no","not applicable (based on previous answers)",ROUND(BL1776,4))</f>
        <v>0.76500000000000001</v>
      </c>
      <c r="BQ1776" s="157">
        <f>IF('1b-NaturalGas'!$AB$91="no","not applicable (based on previous answers)",ROUND(BL1776,4))</f>
        <v>0.76500000000000001</v>
      </c>
    </row>
    <row r="1777" spans="30:69" x14ac:dyDescent="0.25">
      <c r="AD1777" s="157">
        <f t="shared" si="67"/>
        <v>0.76700000000000057</v>
      </c>
      <c r="AE1777" s="157">
        <f>IF('1a-Electricity'!$AB$77="no","",ROUND(AD1777,4))</f>
        <v>0.76700000000000002</v>
      </c>
      <c r="AF1777" s="157">
        <f>IF('1a-Electricity'!$AB$78="no","",ROUND(AD1777,4))</f>
        <v>0.76700000000000002</v>
      </c>
      <c r="AG1777" s="157">
        <f>IF('1a-Electricity'!$AB$79="no","",ROUND(AD1777,4))</f>
        <v>0.76700000000000002</v>
      </c>
      <c r="BL1777" s="157">
        <f t="shared" si="68"/>
        <v>0.76600000000000057</v>
      </c>
      <c r="BM1777" s="157">
        <f>IF('1b-NaturalGas'!$AB$87="no","",ROUND(BL1777,4))</f>
        <v>0.76600000000000001</v>
      </c>
      <c r="BN1777" s="157">
        <f>IF('1b-NaturalGas'!$AB$88="no","",ROUND(BL1777,4))</f>
        <v>0.76600000000000001</v>
      </c>
      <c r="BO1777" s="157">
        <f>IF('1b-NaturalGas'!$AB$89="no","",ROUND(BL1777,4))</f>
        <v>0.76600000000000001</v>
      </c>
      <c r="BP1777" s="157">
        <f>IF('1b-NaturalGas'!$AB$90="no","not applicable (based on previous answers)",ROUND(BL1777,4))</f>
        <v>0.76600000000000001</v>
      </c>
      <c r="BQ1777" s="157">
        <f>IF('1b-NaturalGas'!$AB$91="no","not applicable (based on previous answers)",ROUND(BL1777,4))</f>
        <v>0.76600000000000001</v>
      </c>
    </row>
    <row r="1778" spans="30:69" x14ac:dyDescent="0.25">
      <c r="AD1778" s="157">
        <f t="shared" si="67"/>
        <v>0.76800000000000057</v>
      </c>
      <c r="AE1778" s="157">
        <f>IF('1a-Electricity'!$AB$77="no","",ROUND(AD1778,4))</f>
        <v>0.76800000000000002</v>
      </c>
      <c r="AF1778" s="157">
        <f>IF('1a-Electricity'!$AB$78="no","",ROUND(AD1778,4))</f>
        <v>0.76800000000000002</v>
      </c>
      <c r="AG1778" s="157">
        <f>IF('1a-Electricity'!$AB$79="no","",ROUND(AD1778,4))</f>
        <v>0.76800000000000002</v>
      </c>
      <c r="BL1778" s="157">
        <f t="shared" si="68"/>
        <v>0.76700000000000057</v>
      </c>
      <c r="BM1778" s="157">
        <f>IF('1b-NaturalGas'!$AB$87="no","",ROUND(BL1778,4))</f>
        <v>0.76700000000000002</v>
      </c>
      <c r="BN1778" s="157">
        <f>IF('1b-NaturalGas'!$AB$88="no","",ROUND(BL1778,4))</f>
        <v>0.76700000000000002</v>
      </c>
      <c r="BO1778" s="157">
        <f>IF('1b-NaturalGas'!$AB$89="no","",ROUND(BL1778,4))</f>
        <v>0.76700000000000002</v>
      </c>
      <c r="BP1778" s="157">
        <f>IF('1b-NaturalGas'!$AB$90="no","not applicable (based on previous answers)",ROUND(BL1778,4))</f>
        <v>0.76700000000000002</v>
      </c>
      <c r="BQ1778" s="157">
        <f>IF('1b-NaturalGas'!$AB$91="no","not applicable (based on previous answers)",ROUND(BL1778,4))</f>
        <v>0.76700000000000002</v>
      </c>
    </row>
    <row r="1779" spans="30:69" x14ac:dyDescent="0.25">
      <c r="AD1779" s="157">
        <f t="shared" si="67"/>
        <v>0.76900000000000057</v>
      </c>
      <c r="AE1779" s="157">
        <f>IF('1a-Electricity'!$AB$77="no","",ROUND(AD1779,4))</f>
        <v>0.76900000000000002</v>
      </c>
      <c r="AF1779" s="157">
        <f>IF('1a-Electricity'!$AB$78="no","",ROUND(AD1779,4))</f>
        <v>0.76900000000000002</v>
      </c>
      <c r="AG1779" s="157">
        <f>IF('1a-Electricity'!$AB$79="no","",ROUND(AD1779,4))</f>
        <v>0.76900000000000002</v>
      </c>
      <c r="BL1779" s="157">
        <f t="shared" si="68"/>
        <v>0.76800000000000057</v>
      </c>
      <c r="BM1779" s="157">
        <f>IF('1b-NaturalGas'!$AB$87="no","",ROUND(BL1779,4))</f>
        <v>0.76800000000000002</v>
      </c>
      <c r="BN1779" s="157">
        <f>IF('1b-NaturalGas'!$AB$88="no","",ROUND(BL1779,4))</f>
        <v>0.76800000000000002</v>
      </c>
      <c r="BO1779" s="157">
        <f>IF('1b-NaturalGas'!$AB$89="no","",ROUND(BL1779,4))</f>
        <v>0.76800000000000002</v>
      </c>
      <c r="BP1779" s="157">
        <f>IF('1b-NaturalGas'!$AB$90="no","not applicable (based on previous answers)",ROUND(BL1779,4))</f>
        <v>0.76800000000000002</v>
      </c>
      <c r="BQ1779" s="157">
        <f>IF('1b-NaturalGas'!$AB$91="no","not applicable (based on previous answers)",ROUND(BL1779,4))</f>
        <v>0.76800000000000002</v>
      </c>
    </row>
    <row r="1780" spans="30:69" x14ac:dyDescent="0.25">
      <c r="AD1780" s="157">
        <f t="shared" si="67"/>
        <v>0.77000000000000057</v>
      </c>
      <c r="AE1780" s="157">
        <f>IF('1a-Electricity'!$AB$77="no","",ROUND(AD1780,4))</f>
        <v>0.77</v>
      </c>
      <c r="AF1780" s="157">
        <f>IF('1a-Electricity'!$AB$78="no","",ROUND(AD1780,4))</f>
        <v>0.77</v>
      </c>
      <c r="AG1780" s="157">
        <f>IF('1a-Electricity'!$AB$79="no","",ROUND(AD1780,4))</f>
        <v>0.77</v>
      </c>
      <c r="BL1780" s="157">
        <f t="shared" si="68"/>
        <v>0.76900000000000057</v>
      </c>
      <c r="BM1780" s="157">
        <f>IF('1b-NaturalGas'!$AB$87="no","",ROUND(BL1780,4))</f>
        <v>0.76900000000000002</v>
      </c>
      <c r="BN1780" s="157">
        <f>IF('1b-NaturalGas'!$AB$88="no","",ROUND(BL1780,4))</f>
        <v>0.76900000000000002</v>
      </c>
      <c r="BO1780" s="157">
        <f>IF('1b-NaturalGas'!$AB$89="no","",ROUND(BL1780,4))</f>
        <v>0.76900000000000002</v>
      </c>
      <c r="BP1780" s="157">
        <f>IF('1b-NaturalGas'!$AB$90="no","not applicable (based on previous answers)",ROUND(BL1780,4))</f>
        <v>0.76900000000000002</v>
      </c>
      <c r="BQ1780" s="157">
        <f>IF('1b-NaturalGas'!$AB$91="no","not applicable (based on previous answers)",ROUND(BL1780,4))</f>
        <v>0.76900000000000002</v>
      </c>
    </row>
    <row r="1781" spans="30:69" x14ac:dyDescent="0.25">
      <c r="AD1781" s="157">
        <f t="shared" si="67"/>
        <v>0.77100000000000057</v>
      </c>
      <c r="AE1781" s="157">
        <f>IF('1a-Electricity'!$AB$77="no","",ROUND(AD1781,4))</f>
        <v>0.77100000000000002</v>
      </c>
      <c r="AF1781" s="157">
        <f>IF('1a-Electricity'!$AB$78="no","",ROUND(AD1781,4))</f>
        <v>0.77100000000000002</v>
      </c>
      <c r="AG1781" s="157">
        <f>IF('1a-Electricity'!$AB$79="no","",ROUND(AD1781,4))</f>
        <v>0.77100000000000002</v>
      </c>
      <c r="BL1781" s="157">
        <f t="shared" si="68"/>
        <v>0.77000000000000057</v>
      </c>
      <c r="BM1781" s="157">
        <f>IF('1b-NaturalGas'!$AB$87="no","",ROUND(BL1781,4))</f>
        <v>0.77</v>
      </c>
      <c r="BN1781" s="157">
        <f>IF('1b-NaturalGas'!$AB$88="no","",ROUND(BL1781,4))</f>
        <v>0.77</v>
      </c>
      <c r="BO1781" s="157">
        <f>IF('1b-NaturalGas'!$AB$89="no","",ROUND(BL1781,4))</f>
        <v>0.77</v>
      </c>
      <c r="BP1781" s="157">
        <f>IF('1b-NaturalGas'!$AB$90="no","not applicable (based on previous answers)",ROUND(BL1781,4))</f>
        <v>0.77</v>
      </c>
      <c r="BQ1781" s="157">
        <f>IF('1b-NaturalGas'!$AB$91="no","not applicable (based on previous answers)",ROUND(BL1781,4))</f>
        <v>0.77</v>
      </c>
    </row>
    <row r="1782" spans="30:69" x14ac:dyDescent="0.25">
      <c r="AD1782" s="157">
        <f t="shared" si="67"/>
        <v>0.77200000000000057</v>
      </c>
      <c r="AE1782" s="157">
        <f>IF('1a-Electricity'!$AB$77="no","",ROUND(AD1782,4))</f>
        <v>0.77200000000000002</v>
      </c>
      <c r="AF1782" s="157">
        <f>IF('1a-Electricity'!$AB$78="no","",ROUND(AD1782,4))</f>
        <v>0.77200000000000002</v>
      </c>
      <c r="AG1782" s="157">
        <f>IF('1a-Electricity'!$AB$79="no","",ROUND(AD1782,4))</f>
        <v>0.77200000000000002</v>
      </c>
      <c r="BL1782" s="157">
        <f t="shared" si="68"/>
        <v>0.77100000000000057</v>
      </c>
      <c r="BM1782" s="157">
        <f>IF('1b-NaturalGas'!$AB$87="no","",ROUND(BL1782,4))</f>
        <v>0.77100000000000002</v>
      </c>
      <c r="BN1782" s="157">
        <f>IF('1b-NaturalGas'!$AB$88="no","",ROUND(BL1782,4))</f>
        <v>0.77100000000000002</v>
      </c>
      <c r="BO1782" s="157">
        <f>IF('1b-NaturalGas'!$AB$89="no","",ROUND(BL1782,4))</f>
        <v>0.77100000000000002</v>
      </c>
      <c r="BP1782" s="157">
        <f>IF('1b-NaturalGas'!$AB$90="no","not applicable (based on previous answers)",ROUND(BL1782,4))</f>
        <v>0.77100000000000002</v>
      </c>
      <c r="BQ1782" s="157">
        <f>IF('1b-NaturalGas'!$AB$91="no","not applicable (based on previous answers)",ROUND(BL1782,4))</f>
        <v>0.77100000000000002</v>
      </c>
    </row>
    <row r="1783" spans="30:69" x14ac:dyDescent="0.25">
      <c r="AD1783" s="157">
        <f t="shared" si="67"/>
        <v>0.77300000000000058</v>
      </c>
      <c r="AE1783" s="157">
        <f>IF('1a-Electricity'!$AB$77="no","",ROUND(AD1783,4))</f>
        <v>0.77300000000000002</v>
      </c>
      <c r="AF1783" s="157">
        <f>IF('1a-Electricity'!$AB$78="no","",ROUND(AD1783,4))</f>
        <v>0.77300000000000002</v>
      </c>
      <c r="AG1783" s="157">
        <f>IF('1a-Electricity'!$AB$79="no","",ROUND(AD1783,4))</f>
        <v>0.77300000000000002</v>
      </c>
      <c r="BL1783" s="157">
        <f t="shared" si="68"/>
        <v>0.77200000000000057</v>
      </c>
      <c r="BM1783" s="157">
        <f>IF('1b-NaturalGas'!$AB$87="no","",ROUND(BL1783,4))</f>
        <v>0.77200000000000002</v>
      </c>
      <c r="BN1783" s="157">
        <f>IF('1b-NaturalGas'!$AB$88="no","",ROUND(BL1783,4))</f>
        <v>0.77200000000000002</v>
      </c>
      <c r="BO1783" s="157">
        <f>IF('1b-NaturalGas'!$AB$89="no","",ROUND(BL1783,4))</f>
        <v>0.77200000000000002</v>
      </c>
      <c r="BP1783" s="157">
        <f>IF('1b-NaturalGas'!$AB$90="no","not applicable (based on previous answers)",ROUND(BL1783,4))</f>
        <v>0.77200000000000002</v>
      </c>
      <c r="BQ1783" s="157">
        <f>IF('1b-NaturalGas'!$AB$91="no","not applicable (based on previous answers)",ROUND(BL1783,4))</f>
        <v>0.77200000000000002</v>
      </c>
    </row>
    <row r="1784" spans="30:69" x14ac:dyDescent="0.25">
      <c r="AD1784" s="157">
        <f t="shared" si="67"/>
        <v>0.77400000000000058</v>
      </c>
      <c r="AE1784" s="157">
        <f>IF('1a-Electricity'!$AB$77="no","",ROUND(AD1784,4))</f>
        <v>0.77400000000000002</v>
      </c>
      <c r="AF1784" s="157">
        <f>IF('1a-Electricity'!$AB$78="no","",ROUND(AD1784,4))</f>
        <v>0.77400000000000002</v>
      </c>
      <c r="AG1784" s="157">
        <f>IF('1a-Electricity'!$AB$79="no","",ROUND(AD1784,4))</f>
        <v>0.77400000000000002</v>
      </c>
      <c r="BL1784" s="157">
        <f t="shared" si="68"/>
        <v>0.77300000000000058</v>
      </c>
      <c r="BM1784" s="157">
        <f>IF('1b-NaturalGas'!$AB$87="no","",ROUND(BL1784,4))</f>
        <v>0.77300000000000002</v>
      </c>
      <c r="BN1784" s="157">
        <f>IF('1b-NaturalGas'!$AB$88="no","",ROUND(BL1784,4))</f>
        <v>0.77300000000000002</v>
      </c>
      <c r="BO1784" s="157">
        <f>IF('1b-NaturalGas'!$AB$89="no","",ROUND(BL1784,4))</f>
        <v>0.77300000000000002</v>
      </c>
      <c r="BP1784" s="157">
        <f>IF('1b-NaturalGas'!$AB$90="no","not applicable (based on previous answers)",ROUND(BL1784,4))</f>
        <v>0.77300000000000002</v>
      </c>
      <c r="BQ1784" s="157">
        <f>IF('1b-NaturalGas'!$AB$91="no","not applicable (based on previous answers)",ROUND(BL1784,4))</f>
        <v>0.77300000000000002</v>
      </c>
    </row>
    <row r="1785" spans="30:69" x14ac:dyDescent="0.25">
      <c r="AD1785" s="157">
        <f t="shared" si="67"/>
        <v>0.77500000000000058</v>
      </c>
      <c r="AE1785" s="157">
        <f>IF('1a-Electricity'!$AB$77="no","",ROUND(AD1785,4))</f>
        <v>0.77500000000000002</v>
      </c>
      <c r="AF1785" s="157">
        <f>IF('1a-Electricity'!$AB$78="no","",ROUND(AD1785,4))</f>
        <v>0.77500000000000002</v>
      </c>
      <c r="AG1785" s="157">
        <f>IF('1a-Electricity'!$AB$79="no","",ROUND(AD1785,4))</f>
        <v>0.77500000000000002</v>
      </c>
      <c r="BL1785" s="157">
        <f t="shared" si="68"/>
        <v>0.77400000000000058</v>
      </c>
      <c r="BM1785" s="157">
        <f>IF('1b-NaturalGas'!$AB$87="no","",ROUND(BL1785,4))</f>
        <v>0.77400000000000002</v>
      </c>
      <c r="BN1785" s="157">
        <f>IF('1b-NaturalGas'!$AB$88="no","",ROUND(BL1785,4))</f>
        <v>0.77400000000000002</v>
      </c>
      <c r="BO1785" s="157">
        <f>IF('1b-NaturalGas'!$AB$89="no","",ROUND(BL1785,4))</f>
        <v>0.77400000000000002</v>
      </c>
      <c r="BP1785" s="157">
        <f>IF('1b-NaturalGas'!$AB$90="no","not applicable (based on previous answers)",ROUND(BL1785,4))</f>
        <v>0.77400000000000002</v>
      </c>
      <c r="BQ1785" s="157">
        <f>IF('1b-NaturalGas'!$AB$91="no","not applicable (based on previous answers)",ROUND(BL1785,4))</f>
        <v>0.77400000000000002</v>
      </c>
    </row>
    <row r="1786" spans="30:69" x14ac:dyDescent="0.25">
      <c r="AD1786" s="157">
        <f t="shared" si="67"/>
        <v>0.77600000000000058</v>
      </c>
      <c r="AE1786" s="157">
        <f>IF('1a-Electricity'!$AB$77="no","",ROUND(AD1786,4))</f>
        <v>0.77600000000000002</v>
      </c>
      <c r="AF1786" s="157">
        <f>IF('1a-Electricity'!$AB$78="no","",ROUND(AD1786,4))</f>
        <v>0.77600000000000002</v>
      </c>
      <c r="AG1786" s="157">
        <f>IF('1a-Electricity'!$AB$79="no","",ROUND(AD1786,4))</f>
        <v>0.77600000000000002</v>
      </c>
      <c r="BL1786" s="157">
        <f t="shared" si="68"/>
        <v>0.77500000000000058</v>
      </c>
      <c r="BM1786" s="157">
        <f>IF('1b-NaturalGas'!$AB$87="no","",ROUND(BL1786,4))</f>
        <v>0.77500000000000002</v>
      </c>
      <c r="BN1786" s="157">
        <f>IF('1b-NaturalGas'!$AB$88="no","",ROUND(BL1786,4))</f>
        <v>0.77500000000000002</v>
      </c>
      <c r="BO1786" s="157">
        <f>IF('1b-NaturalGas'!$AB$89="no","",ROUND(BL1786,4))</f>
        <v>0.77500000000000002</v>
      </c>
      <c r="BP1786" s="157">
        <f>IF('1b-NaturalGas'!$AB$90="no","not applicable (based on previous answers)",ROUND(BL1786,4))</f>
        <v>0.77500000000000002</v>
      </c>
      <c r="BQ1786" s="157">
        <f>IF('1b-NaturalGas'!$AB$91="no","not applicable (based on previous answers)",ROUND(BL1786,4))</f>
        <v>0.77500000000000002</v>
      </c>
    </row>
    <row r="1787" spans="30:69" x14ac:dyDescent="0.25">
      <c r="AD1787" s="157">
        <f t="shared" si="67"/>
        <v>0.77700000000000058</v>
      </c>
      <c r="AE1787" s="157">
        <f>IF('1a-Electricity'!$AB$77="no","",ROUND(AD1787,4))</f>
        <v>0.77700000000000002</v>
      </c>
      <c r="AF1787" s="157">
        <f>IF('1a-Electricity'!$AB$78="no","",ROUND(AD1787,4))</f>
        <v>0.77700000000000002</v>
      </c>
      <c r="AG1787" s="157">
        <f>IF('1a-Electricity'!$AB$79="no","",ROUND(AD1787,4))</f>
        <v>0.77700000000000002</v>
      </c>
      <c r="BL1787" s="157">
        <f t="shared" si="68"/>
        <v>0.77600000000000058</v>
      </c>
      <c r="BM1787" s="157">
        <f>IF('1b-NaturalGas'!$AB$87="no","",ROUND(BL1787,4))</f>
        <v>0.77600000000000002</v>
      </c>
      <c r="BN1787" s="157">
        <f>IF('1b-NaturalGas'!$AB$88="no","",ROUND(BL1787,4))</f>
        <v>0.77600000000000002</v>
      </c>
      <c r="BO1787" s="157">
        <f>IF('1b-NaturalGas'!$AB$89="no","",ROUND(BL1787,4))</f>
        <v>0.77600000000000002</v>
      </c>
      <c r="BP1787" s="157">
        <f>IF('1b-NaturalGas'!$AB$90="no","not applicable (based on previous answers)",ROUND(BL1787,4))</f>
        <v>0.77600000000000002</v>
      </c>
      <c r="BQ1787" s="157">
        <f>IF('1b-NaturalGas'!$AB$91="no","not applicable (based on previous answers)",ROUND(BL1787,4))</f>
        <v>0.77600000000000002</v>
      </c>
    </row>
    <row r="1788" spans="30:69" x14ac:dyDescent="0.25">
      <c r="AD1788" s="157">
        <f t="shared" si="67"/>
        <v>0.77800000000000058</v>
      </c>
      <c r="AE1788" s="157">
        <f>IF('1a-Electricity'!$AB$77="no","",ROUND(AD1788,4))</f>
        <v>0.77800000000000002</v>
      </c>
      <c r="AF1788" s="157">
        <f>IF('1a-Electricity'!$AB$78="no","",ROUND(AD1788,4))</f>
        <v>0.77800000000000002</v>
      </c>
      <c r="AG1788" s="157">
        <f>IF('1a-Electricity'!$AB$79="no","",ROUND(AD1788,4))</f>
        <v>0.77800000000000002</v>
      </c>
      <c r="BL1788" s="157">
        <f t="shared" si="68"/>
        <v>0.77700000000000058</v>
      </c>
      <c r="BM1788" s="157">
        <f>IF('1b-NaturalGas'!$AB$87="no","",ROUND(BL1788,4))</f>
        <v>0.77700000000000002</v>
      </c>
      <c r="BN1788" s="157">
        <f>IF('1b-NaturalGas'!$AB$88="no","",ROUND(BL1788,4))</f>
        <v>0.77700000000000002</v>
      </c>
      <c r="BO1788" s="157">
        <f>IF('1b-NaturalGas'!$AB$89="no","",ROUND(BL1788,4))</f>
        <v>0.77700000000000002</v>
      </c>
      <c r="BP1788" s="157">
        <f>IF('1b-NaturalGas'!$AB$90="no","not applicable (based on previous answers)",ROUND(BL1788,4))</f>
        <v>0.77700000000000002</v>
      </c>
      <c r="BQ1788" s="157">
        <f>IF('1b-NaturalGas'!$AB$91="no","not applicable (based on previous answers)",ROUND(BL1788,4))</f>
        <v>0.77700000000000002</v>
      </c>
    </row>
    <row r="1789" spans="30:69" x14ac:dyDescent="0.25">
      <c r="AD1789" s="157">
        <f t="shared" si="67"/>
        <v>0.77900000000000058</v>
      </c>
      <c r="AE1789" s="157">
        <f>IF('1a-Electricity'!$AB$77="no","",ROUND(AD1789,4))</f>
        <v>0.77900000000000003</v>
      </c>
      <c r="AF1789" s="157">
        <f>IF('1a-Electricity'!$AB$78="no","",ROUND(AD1789,4))</f>
        <v>0.77900000000000003</v>
      </c>
      <c r="AG1789" s="157">
        <f>IF('1a-Electricity'!$AB$79="no","",ROUND(AD1789,4))</f>
        <v>0.77900000000000003</v>
      </c>
      <c r="BL1789" s="157">
        <f t="shared" si="68"/>
        <v>0.77800000000000058</v>
      </c>
      <c r="BM1789" s="157">
        <f>IF('1b-NaturalGas'!$AB$87="no","",ROUND(BL1789,4))</f>
        <v>0.77800000000000002</v>
      </c>
      <c r="BN1789" s="157">
        <f>IF('1b-NaturalGas'!$AB$88="no","",ROUND(BL1789,4))</f>
        <v>0.77800000000000002</v>
      </c>
      <c r="BO1789" s="157">
        <f>IF('1b-NaturalGas'!$AB$89="no","",ROUND(BL1789,4))</f>
        <v>0.77800000000000002</v>
      </c>
      <c r="BP1789" s="157">
        <f>IF('1b-NaturalGas'!$AB$90="no","not applicable (based on previous answers)",ROUND(BL1789,4))</f>
        <v>0.77800000000000002</v>
      </c>
      <c r="BQ1789" s="157">
        <f>IF('1b-NaturalGas'!$AB$91="no","not applicable (based on previous answers)",ROUND(BL1789,4))</f>
        <v>0.77800000000000002</v>
      </c>
    </row>
    <row r="1790" spans="30:69" x14ac:dyDescent="0.25">
      <c r="AD1790" s="157">
        <f t="shared" si="67"/>
        <v>0.78000000000000058</v>
      </c>
      <c r="AE1790" s="157">
        <f>IF('1a-Electricity'!$AB$77="no","",ROUND(AD1790,4))</f>
        <v>0.78</v>
      </c>
      <c r="AF1790" s="157">
        <f>IF('1a-Electricity'!$AB$78="no","",ROUND(AD1790,4))</f>
        <v>0.78</v>
      </c>
      <c r="AG1790" s="157">
        <f>IF('1a-Electricity'!$AB$79="no","",ROUND(AD1790,4))</f>
        <v>0.78</v>
      </c>
      <c r="BL1790" s="157">
        <f t="shared" si="68"/>
        <v>0.77900000000000058</v>
      </c>
      <c r="BM1790" s="157">
        <f>IF('1b-NaturalGas'!$AB$87="no","",ROUND(BL1790,4))</f>
        <v>0.77900000000000003</v>
      </c>
      <c r="BN1790" s="157">
        <f>IF('1b-NaturalGas'!$AB$88="no","",ROUND(BL1790,4))</f>
        <v>0.77900000000000003</v>
      </c>
      <c r="BO1790" s="157">
        <f>IF('1b-NaturalGas'!$AB$89="no","",ROUND(BL1790,4))</f>
        <v>0.77900000000000003</v>
      </c>
      <c r="BP1790" s="157">
        <f>IF('1b-NaturalGas'!$AB$90="no","not applicable (based on previous answers)",ROUND(BL1790,4))</f>
        <v>0.77900000000000003</v>
      </c>
      <c r="BQ1790" s="157">
        <f>IF('1b-NaturalGas'!$AB$91="no","not applicable (based on previous answers)",ROUND(BL1790,4))</f>
        <v>0.77900000000000003</v>
      </c>
    </row>
    <row r="1791" spans="30:69" x14ac:dyDescent="0.25">
      <c r="AD1791" s="157">
        <f t="shared" si="67"/>
        <v>0.78100000000000058</v>
      </c>
      <c r="AE1791" s="157">
        <f>IF('1a-Electricity'!$AB$77="no","",ROUND(AD1791,4))</f>
        <v>0.78100000000000003</v>
      </c>
      <c r="AF1791" s="157">
        <f>IF('1a-Electricity'!$AB$78="no","",ROUND(AD1791,4))</f>
        <v>0.78100000000000003</v>
      </c>
      <c r="AG1791" s="157">
        <f>IF('1a-Electricity'!$AB$79="no","",ROUND(AD1791,4))</f>
        <v>0.78100000000000003</v>
      </c>
      <c r="BL1791" s="157">
        <f t="shared" si="68"/>
        <v>0.78000000000000058</v>
      </c>
      <c r="BM1791" s="157">
        <f>IF('1b-NaturalGas'!$AB$87="no","",ROUND(BL1791,4))</f>
        <v>0.78</v>
      </c>
      <c r="BN1791" s="157">
        <f>IF('1b-NaturalGas'!$AB$88="no","",ROUND(BL1791,4))</f>
        <v>0.78</v>
      </c>
      <c r="BO1791" s="157">
        <f>IF('1b-NaturalGas'!$AB$89="no","",ROUND(BL1791,4))</f>
        <v>0.78</v>
      </c>
      <c r="BP1791" s="157">
        <f>IF('1b-NaturalGas'!$AB$90="no","not applicable (based on previous answers)",ROUND(BL1791,4))</f>
        <v>0.78</v>
      </c>
      <c r="BQ1791" s="157">
        <f>IF('1b-NaturalGas'!$AB$91="no","not applicable (based on previous answers)",ROUND(BL1791,4))</f>
        <v>0.78</v>
      </c>
    </row>
    <row r="1792" spans="30:69" x14ac:dyDescent="0.25">
      <c r="AD1792" s="157">
        <f t="shared" si="67"/>
        <v>0.78200000000000058</v>
      </c>
      <c r="AE1792" s="157">
        <f>IF('1a-Electricity'!$AB$77="no","",ROUND(AD1792,4))</f>
        <v>0.78200000000000003</v>
      </c>
      <c r="AF1792" s="157">
        <f>IF('1a-Electricity'!$AB$78="no","",ROUND(AD1792,4))</f>
        <v>0.78200000000000003</v>
      </c>
      <c r="AG1792" s="157">
        <f>IF('1a-Electricity'!$AB$79="no","",ROUND(AD1792,4))</f>
        <v>0.78200000000000003</v>
      </c>
      <c r="BL1792" s="157">
        <f t="shared" si="68"/>
        <v>0.78100000000000058</v>
      </c>
      <c r="BM1792" s="157">
        <f>IF('1b-NaturalGas'!$AB$87="no","",ROUND(BL1792,4))</f>
        <v>0.78100000000000003</v>
      </c>
      <c r="BN1792" s="157">
        <f>IF('1b-NaturalGas'!$AB$88="no","",ROUND(BL1792,4))</f>
        <v>0.78100000000000003</v>
      </c>
      <c r="BO1792" s="157">
        <f>IF('1b-NaturalGas'!$AB$89="no","",ROUND(BL1792,4))</f>
        <v>0.78100000000000003</v>
      </c>
      <c r="BP1792" s="157">
        <f>IF('1b-NaturalGas'!$AB$90="no","not applicable (based on previous answers)",ROUND(BL1792,4))</f>
        <v>0.78100000000000003</v>
      </c>
      <c r="BQ1792" s="157">
        <f>IF('1b-NaturalGas'!$AB$91="no","not applicable (based on previous answers)",ROUND(BL1792,4))</f>
        <v>0.78100000000000003</v>
      </c>
    </row>
    <row r="1793" spans="30:69" x14ac:dyDescent="0.25">
      <c r="AD1793" s="157">
        <f t="shared" si="67"/>
        <v>0.78300000000000058</v>
      </c>
      <c r="AE1793" s="157">
        <f>IF('1a-Electricity'!$AB$77="no","",ROUND(AD1793,4))</f>
        <v>0.78300000000000003</v>
      </c>
      <c r="AF1793" s="157">
        <f>IF('1a-Electricity'!$AB$78="no","",ROUND(AD1793,4))</f>
        <v>0.78300000000000003</v>
      </c>
      <c r="AG1793" s="157">
        <f>IF('1a-Electricity'!$AB$79="no","",ROUND(AD1793,4))</f>
        <v>0.78300000000000003</v>
      </c>
      <c r="BL1793" s="157">
        <f t="shared" si="68"/>
        <v>0.78200000000000058</v>
      </c>
      <c r="BM1793" s="157">
        <f>IF('1b-NaturalGas'!$AB$87="no","",ROUND(BL1793,4))</f>
        <v>0.78200000000000003</v>
      </c>
      <c r="BN1793" s="157">
        <f>IF('1b-NaturalGas'!$AB$88="no","",ROUND(BL1793,4))</f>
        <v>0.78200000000000003</v>
      </c>
      <c r="BO1793" s="157">
        <f>IF('1b-NaturalGas'!$AB$89="no","",ROUND(BL1793,4))</f>
        <v>0.78200000000000003</v>
      </c>
      <c r="BP1793" s="157">
        <f>IF('1b-NaturalGas'!$AB$90="no","not applicable (based on previous answers)",ROUND(BL1793,4))</f>
        <v>0.78200000000000003</v>
      </c>
      <c r="BQ1793" s="157">
        <f>IF('1b-NaturalGas'!$AB$91="no","not applicable (based on previous answers)",ROUND(BL1793,4))</f>
        <v>0.78200000000000003</v>
      </c>
    </row>
    <row r="1794" spans="30:69" x14ac:dyDescent="0.25">
      <c r="AD1794" s="157">
        <f t="shared" si="67"/>
        <v>0.78400000000000059</v>
      </c>
      <c r="AE1794" s="157">
        <f>IF('1a-Electricity'!$AB$77="no","",ROUND(AD1794,4))</f>
        <v>0.78400000000000003</v>
      </c>
      <c r="AF1794" s="157">
        <f>IF('1a-Electricity'!$AB$78="no","",ROUND(AD1794,4))</f>
        <v>0.78400000000000003</v>
      </c>
      <c r="AG1794" s="157">
        <f>IF('1a-Electricity'!$AB$79="no","",ROUND(AD1794,4))</f>
        <v>0.78400000000000003</v>
      </c>
      <c r="BL1794" s="157">
        <f t="shared" si="68"/>
        <v>0.78300000000000058</v>
      </c>
      <c r="BM1794" s="157">
        <f>IF('1b-NaturalGas'!$AB$87="no","",ROUND(BL1794,4))</f>
        <v>0.78300000000000003</v>
      </c>
      <c r="BN1794" s="157">
        <f>IF('1b-NaturalGas'!$AB$88="no","",ROUND(BL1794,4))</f>
        <v>0.78300000000000003</v>
      </c>
      <c r="BO1794" s="157">
        <f>IF('1b-NaturalGas'!$AB$89="no","",ROUND(BL1794,4))</f>
        <v>0.78300000000000003</v>
      </c>
      <c r="BP1794" s="157">
        <f>IF('1b-NaturalGas'!$AB$90="no","not applicable (based on previous answers)",ROUND(BL1794,4))</f>
        <v>0.78300000000000003</v>
      </c>
      <c r="BQ1794" s="157">
        <f>IF('1b-NaturalGas'!$AB$91="no","not applicable (based on previous answers)",ROUND(BL1794,4))</f>
        <v>0.78300000000000003</v>
      </c>
    </row>
    <row r="1795" spans="30:69" x14ac:dyDescent="0.25">
      <c r="AD1795" s="157">
        <f t="shared" si="67"/>
        <v>0.78500000000000059</v>
      </c>
      <c r="AE1795" s="157">
        <f>IF('1a-Electricity'!$AB$77="no","",ROUND(AD1795,4))</f>
        <v>0.78500000000000003</v>
      </c>
      <c r="AF1795" s="157">
        <f>IF('1a-Electricity'!$AB$78="no","",ROUND(AD1795,4))</f>
        <v>0.78500000000000003</v>
      </c>
      <c r="AG1795" s="157">
        <f>IF('1a-Electricity'!$AB$79="no","",ROUND(AD1795,4))</f>
        <v>0.78500000000000003</v>
      </c>
      <c r="BL1795" s="157">
        <f t="shared" si="68"/>
        <v>0.78400000000000059</v>
      </c>
      <c r="BM1795" s="157">
        <f>IF('1b-NaturalGas'!$AB$87="no","",ROUND(BL1795,4))</f>
        <v>0.78400000000000003</v>
      </c>
      <c r="BN1795" s="157">
        <f>IF('1b-NaturalGas'!$AB$88="no","",ROUND(BL1795,4))</f>
        <v>0.78400000000000003</v>
      </c>
      <c r="BO1795" s="157">
        <f>IF('1b-NaturalGas'!$AB$89="no","",ROUND(BL1795,4))</f>
        <v>0.78400000000000003</v>
      </c>
      <c r="BP1795" s="157">
        <f>IF('1b-NaturalGas'!$AB$90="no","not applicable (based on previous answers)",ROUND(BL1795,4))</f>
        <v>0.78400000000000003</v>
      </c>
      <c r="BQ1795" s="157">
        <f>IF('1b-NaturalGas'!$AB$91="no","not applicable (based on previous answers)",ROUND(BL1795,4))</f>
        <v>0.78400000000000003</v>
      </c>
    </row>
    <row r="1796" spans="30:69" x14ac:dyDescent="0.25">
      <c r="AD1796" s="157">
        <f t="shared" si="67"/>
        <v>0.78600000000000059</v>
      </c>
      <c r="AE1796" s="157">
        <f>IF('1a-Electricity'!$AB$77="no","",ROUND(AD1796,4))</f>
        <v>0.78600000000000003</v>
      </c>
      <c r="AF1796" s="157">
        <f>IF('1a-Electricity'!$AB$78="no","",ROUND(AD1796,4))</f>
        <v>0.78600000000000003</v>
      </c>
      <c r="AG1796" s="157">
        <f>IF('1a-Electricity'!$AB$79="no","",ROUND(AD1796,4))</f>
        <v>0.78600000000000003</v>
      </c>
      <c r="BL1796" s="157">
        <f t="shared" si="68"/>
        <v>0.78500000000000059</v>
      </c>
      <c r="BM1796" s="157">
        <f>IF('1b-NaturalGas'!$AB$87="no","",ROUND(BL1796,4))</f>
        <v>0.78500000000000003</v>
      </c>
      <c r="BN1796" s="157">
        <f>IF('1b-NaturalGas'!$AB$88="no","",ROUND(BL1796,4))</f>
        <v>0.78500000000000003</v>
      </c>
      <c r="BO1796" s="157">
        <f>IF('1b-NaturalGas'!$AB$89="no","",ROUND(BL1796,4))</f>
        <v>0.78500000000000003</v>
      </c>
      <c r="BP1796" s="157">
        <f>IF('1b-NaturalGas'!$AB$90="no","not applicable (based on previous answers)",ROUND(BL1796,4))</f>
        <v>0.78500000000000003</v>
      </c>
      <c r="BQ1796" s="157">
        <f>IF('1b-NaturalGas'!$AB$91="no","not applicable (based on previous answers)",ROUND(BL1796,4))</f>
        <v>0.78500000000000003</v>
      </c>
    </row>
    <row r="1797" spans="30:69" x14ac:dyDescent="0.25">
      <c r="AD1797" s="157">
        <f t="shared" si="67"/>
        <v>0.78700000000000059</v>
      </c>
      <c r="AE1797" s="157">
        <f>IF('1a-Electricity'!$AB$77="no","",ROUND(AD1797,4))</f>
        <v>0.78700000000000003</v>
      </c>
      <c r="AF1797" s="157">
        <f>IF('1a-Electricity'!$AB$78="no","",ROUND(AD1797,4))</f>
        <v>0.78700000000000003</v>
      </c>
      <c r="AG1797" s="157">
        <f>IF('1a-Electricity'!$AB$79="no","",ROUND(AD1797,4))</f>
        <v>0.78700000000000003</v>
      </c>
      <c r="BL1797" s="157">
        <f t="shared" si="68"/>
        <v>0.78600000000000059</v>
      </c>
      <c r="BM1797" s="157">
        <f>IF('1b-NaturalGas'!$AB$87="no","",ROUND(BL1797,4))</f>
        <v>0.78600000000000003</v>
      </c>
      <c r="BN1797" s="157">
        <f>IF('1b-NaturalGas'!$AB$88="no","",ROUND(BL1797,4))</f>
        <v>0.78600000000000003</v>
      </c>
      <c r="BO1797" s="157">
        <f>IF('1b-NaturalGas'!$AB$89="no","",ROUND(BL1797,4))</f>
        <v>0.78600000000000003</v>
      </c>
      <c r="BP1797" s="157">
        <f>IF('1b-NaturalGas'!$AB$90="no","not applicable (based on previous answers)",ROUND(BL1797,4))</f>
        <v>0.78600000000000003</v>
      </c>
      <c r="BQ1797" s="157">
        <f>IF('1b-NaturalGas'!$AB$91="no","not applicable (based on previous answers)",ROUND(BL1797,4))</f>
        <v>0.78600000000000003</v>
      </c>
    </row>
    <row r="1798" spans="30:69" x14ac:dyDescent="0.25">
      <c r="AD1798" s="157">
        <f t="shared" si="67"/>
        <v>0.78800000000000059</v>
      </c>
      <c r="AE1798" s="157">
        <f>IF('1a-Electricity'!$AB$77="no","",ROUND(AD1798,4))</f>
        <v>0.78800000000000003</v>
      </c>
      <c r="AF1798" s="157">
        <f>IF('1a-Electricity'!$AB$78="no","",ROUND(AD1798,4))</f>
        <v>0.78800000000000003</v>
      </c>
      <c r="AG1798" s="157">
        <f>IF('1a-Electricity'!$AB$79="no","",ROUND(AD1798,4))</f>
        <v>0.78800000000000003</v>
      </c>
      <c r="BL1798" s="157">
        <f t="shared" si="68"/>
        <v>0.78700000000000059</v>
      </c>
      <c r="BM1798" s="157">
        <f>IF('1b-NaturalGas'!$AB$87="no","",ROUND(BL1798,4))</f>
        <v>0.78700000000000003</v>
      </c>
      <c r="BN1798" s="157">
        <f>IF('1b-NaturalGas'!$AB$88="no","",ROUND(BL1798,4))</f>
        <v>0.78700000000000003</v>
      </c>
      <c r="BO1798" s="157">
        <f>IF('1b-NaturalGas'!$AB$89="no","",ROUND(BL1798,4))</f>
        <v>0.78700000000000003</v>
      </c>
      <c r="BP1798" s="157">
        <f>IF('1b-NaturalGas'!$AB$90="no","not applicable (based on previous answers)",ROUND(BL1798,4))</f>
        <v>0.78700000000000003</v>
      </c>
      <c r="BQ1798" s="157">
        <f>IF('1b-NaturalGas'!$AB$91="no","not applicable (based on previous answers)",ROUND(BL1798,4))</f>
        <v>0.78700000000000003</v>
      </c>
    </row>
    <row r="1799" spans="30:69" x14ac:dyDescent="0.25">
      <c r="AD1799" s="157">
        <f t="shared" si="67"/>
        <v>0.78900000000000059</v>
      </c>
      <c r="AE1799" s="157">
        <f>IF('1a-Electricity'!$AB$77="no","",ROUND(AD1799,4))</f>
        <v>0.78900000000000003</v>
      </c>
      <c r="AF1799" s="157">
        <f>IF('1a-Electricity'!$AB$78="no","",ROUND(AD1799,4))</f>
        <v>0.78900000000000003</v>
      </c>
      <c r="AG1799" s="157">
        <f>IF('1a-Electricity'!$AB$79="no","",ROUND(AD1799,4))</f>
        <v>0.78900000000000003</v>
      </c>
      <c r="BL1799" s="157">
        <f t="shared" si="68"/>
        <v>0.78800000000000059</v>
      </c>
      <c r="BM1799" s="157">
        <f>IF('1b-NaturalGas'!$AB$87="no","",ROUND(BL1799,4))</f>
        <v>0.78800000000000003</v>
      </c>
      <c r="BN1799" s="157">
        <f>IF('1b-NaturalGas'!$AB$88="no","",ROUND(BL1799,4))</f>
        <v>0.78800000000000003</v>
      </c>
      <c r="BO1799" s="157">
        <f>IF('1b-NaturalGas'!$AB$89="no","",ROUND(BL1799,4))</f>
        <v>0.78800000000000003</v>
      </c>
      <c r="BP1799" s="157">
        <f>IF('1b-NaturalGas'!$AB$90="no","not applicable (based on previous answers)",ROUND(BL1799,4))</f>
        <v>0.78800000000000003</v>
      </c>
      <c r="BQ1799" s="157">
        <f>IF('1b-NaturalGas'!$AB$91="no","not applicable (based on previous answers)",ROUND(BL1799,4))</f>
        <v>0.78800000000000003</v>
      </c>
    </row>
    <row r="1800" spans="30:69" x14ac:dyDescent="0.25">
      <c r="AD1800" s="157">
        <f t="shared" si="67"/>
        <v>0.79000000000000059</v>
      </c>
      <c r="AE1800" s="157">
        <f>IF('1a-Electricity'!$AB$77="no","",ROUND(AD1800,4))</f>
        <v>0.79</v>
      </c>
      <c r="AF1800" s="157">
        <f>IF('1a-Electricity'!$AB$78="no","",ROUND(AD1800,4))</f>
        <v>0.79</v>
      </c>
      <c r="AG1800" s="157">
        <f>IF('1a-Electricity'!$AB$79="no","",ROUND(AD1800,4))</f>
        <v>0.79</v>
      </c>
      <c r="BL1800" s="157">
        <f t="shared" si="68"/>
        <v>0.78900000000000059</v>
      </c>
      <c r="BM1800" s="157">
        <f>IF('1b-NaturalGas'!$AB$87="no","",ROUND(BL1800,4))</f>
        <v>0.78900000000000003</v>
      </c>
      <c r="BN1800" s="157">
        <f>IF('1b-NaturalGas'!$AB$88="no","",ROUND(BL1800,4))</f>
        <v>0.78900000000000003</v>
      </c>
      <c r="BO1800" s="157">
        <f>IF('1b-NaturalGas'!$AB$89="no","",ROUND(BL1800,4))</f>
        <v>0.78900000000000003</v>
      </c>
      <c r="BP1800" s="157">
        <f>IF('1b-NaturalGas'!$AB$90="no","not applicable (based on previous answers)",ROUND(BL1800,4))</f>
        <v>0.78900000000000003</v>
      </c>
      <c r="BQ1800" s="157">
        <f>IF('1b-NaturalGas'!$AB$91="no","not applicable (based on previous answers)",ROUND(BL1800,4))</f>
        <v>0.78900000000000003</v>
      </c>
    </row>
    <row r="1801" spans="30:69" x14ac:dyDescent="0.25">
      <c r="AD1801" s="157">
        <f t="shared" si="67"/>
        <v>0.79100000000000059</v>
      </c>
      <c r="AE1801" s="157">
        <f>IF('1a-Electricity'!$AB$77="no","",ROUND(AD1801,4))</f>
        <v>0.79100000000000004</v>
      </c>
      <c r="AF1801" s="157">
        <f>IF('1a-Electricity'!$AB$78="no","",ROUND(AD1801,4))</f>
        <v>0.79100000000000004</v>
      </c>
      <c r="AG1801" s="157">
        <f>IF('1a-Electricity'!$AB$79="no","",ROUND(AD1801,4))</f>
        <v>0.79100000000000004</v>
      </c>
      <c r="BL1801" s="157">
        <f t="shared" si="68"/>
        <v>0.79000000000000059</v>
      </c>
      <c r="BM1801" s="157">
        <f>IF('1b-NaturalGas'!$AB$87="no","",ROUND(BL1801,4))</f>
        <v>0.79</v>
      </c>
      <c r="BN1801" s="157">
        <f>IF('1b-NaturalGas'!$AB$88="no","",ROUND(BL1801,4))</f>
        <v>0.79</v>
      </c>
      <c r="BO1801" s="157">
        <f>IF('1b-NaturalGas'!$AB$89="no","",ROUND(BL1801,4))</f>
        <v>0.79</v>
      </c>
      <c r="BP1801" s="157">
        <f>IF('1b-NaturalGas'!$AB$90="no","not applicable (based on previous answers)",ROUND(BL1801,4))</f>
        <v>0.79</v>
      </c>
      <c r="BQ1801" s="157">
        <f>IF('1b-NaturalGas'!$AB$91="no","not applicable (based on previous answers)",ROUND(BL1801,4))</f>
        <v>0.79</v>
      </c>
    </row>
    <row r="1802" spans="30:69" x14ac:dyDescent="0.25">
      <c r="AD1802" s="157">
        <f t="shared" si="67"/>
        <v>0.79200000000000059</v>
      </c>
      <c r="AE1802" s="157">
        <f>IF('1a-Electricity'!$AB$77="no","",ROUND(AD1802,4))</f>
        <v>0.79200000000000004</v>
      </c>
      <c r="AF1802" s="157">
        <f>IF('1a-Electricity'!$AB$78="no","",ROUND(AD1802,4))</f>
        <v>0.79200000000000004</v>
      </c>
      <c r="AG1802" s="157">
        <f>IF('1a-Electricity'!$AB$79="no","",ROUND(AD1802,4))</f>
        <v>0.79200000000000004</v>
      </c>
      <c r="BL1802" s="157">
        <f t="shared" si="68"/>
        <v>0.79100000000000059</v>
      </c>
      <c r="BM1802" s="157">
        <f>IF('1b-NaturalGas'!$AB$87="no","",ROUND(BL1802,4))</f>
        <v>0.79100000000000004</v>
      </c>
      <c r="BN1802" s="157">
        <f>IF('1b-NaturalGas'!$AB$88="no","",ROUND(BL1802,4))</f>
        <v>0.79100000000000004</v>
      </c>
      <c r="BO1802" s="157">
        <f>IF('1b-NaturalGas'!$AB$89="no","",ROUND(BL1802,4))</f>
        <v>0.79100000000000004</v>
      </c>
      <c r="BP1802" s="157">
        <f>IF('1b-NaturalGas'!$AB$90="no","not applicable (based on previous answers)",ROUND(BL1802,4))</f>
        <v>0.79100000000000004</v>
      </c>
      <c r="BQ1802" s="157">
        <f>IF('1b-NaturalGas'!$AB$91="no","not applicable (based on previous answers)",ROUND(BL1802,4))</f>
        <v>0.79100000000000004</v>
      </c>
    </row>
    <row r="1803" spans="30:69" x14ac:dyDescent="0.25">
      <c r="AD1803" s="157">
        <f t="shared" si="67"/>
        <v>0.79300000000000059</v>
      </c>
      <c r="AE1803" s="157">
        <f>IF('1a-Electricity'!$AB$77="no","",ROUND(AD1803,4))</f>
        <v>0.79300000000000004</v>
      </c>
      <c r="AF1803" s="157">
        <f>IF('1a-Electricity'!$AB$78="no","",ROUND(AD1803,4))</f>
        <v>0.79300000000000004</v>
      </c>
      <c r="AG1803" s="157">
        <f>IF('1a-Electricity'!$AB$79="no","",ROUND(AD1803,4))</f>
        <v>0.79300000000000004</v>
      </c>
      <c r="BL1803" s="157">
        <f t="shared" si="68"/>
        <v>0.79200000000000059</v>
      </c>
      <c r="BM1803" s="157">
        <f>IF('1b-NaturalGas'!$AB$87="no","",ROUND(BL1803,4))</f>
        <v>0.79200000000000004</v>
      </c>
      <c r="BN1803" s="157">
        <f>IF('1b-NaturalGas'!$AB$88="no","",ROUND(BL1803,4))</f>
        <v>0.79200000000000004</v>
      </c>
      <c r="BO1803" s="157">
        <f>IF('1b-NaturalGas'!$AB$89="no","",ROUND(BL1803,4))</f>
        <v>0.79200000000000004</v>
      </c>
      <c r="BP1803" s="157">
        <f>IF('1b-NaturalGas'!$AB$90="no","not applicable (based on previous answers)",ROUND(BL1803,4))</f>
        <v>0.79200000000000004</v>
      </c>
      <c r="BQ1803" s="157">
        <f>IF('1b-NaturalGas'!$AB$91="no","not applicable (based on previous answers)",ROUND(BL1803,4))</f>
        <v>0.79200000000000004</v>
      </c>
    </row>
    <row r="1804" spans="30:69" x14ac:dyDescent="0.25">
      <c r="AD1804" s="157">
        <f t="shared" si="67"/>
        <v>0.79400000000000059</v>
      </c>
      <c r="AE1804" s="157">
        <f>IF('1a-Electricity'!$AB$77="no","",ROUND(AD1804,4))</f>
        <v>0.79400000000000004</v>
      </c>
      <c r="AF1804" s="157">
        <f>IF('1a-Electricity'!$AB$78="no","",ROUND(AD1804,4))</f>
        <v>0.79400000000000004</v>
      </c>
      <c r="AG1804" s="157">
        <f>IF('1a-Electricity'!$AB$79="no","",ROUND(AD1804,4))</f>
        <v>0.79400000000000004</v>
      </c>
      <c r="BL1804" s="157">
        <f t="shared" si="68"/>
        <v>0.79300000000000059</v>
      </c>
      <c r="BM1804" s="157">
        <f>IF('1b-NaturalGas'!$AB$87="no","",ROUND(BL1804,4))</f>
        <v>0.79300000000000004</v>
      </c>
      <c r="BN1804" s="157">
        <f>IF('1b-NaturalGas'!$AB$88="no","",ROUND(BL1804,4))</f>
        <v>0.79300000000000004</v>
      </c>
      <c r="BO1804" s="157">
        <f>IF('1b-NaturalGas'!$AB$89="no","",ROUND(BL1804,4))</f>
        <v>0.79300000000000004</v>
      </c>
      <c r="BP1804" s="157">
        <f>IF('1b-NaturalGas'!$AB$90="no","not applicable (based on previous answers)",ROUND(BL1804,4))</f>
        <v>0.79300000000000004</v>
      </c>
      <c r="BQ1804" s="157">
        <f>IF('1b-NaturalGas'!$AB$91="no","not applicable (based on previous answers)",ROUND(BL1804,4))</f>
        <v>0.79300000000000004</v>
      </c>
    </row>
    <row r="1805" spans="30:69" x14ac:dyDescent="0.25">
      <c r="AD1805" s="157">
        <f t="shared" si="67"/>
        <v>0.7950000000000006</v>
      </c>
      <c r="AE1805" s="157">
        <f>IF('1a-Electricity'!$AB$77="no","",ROUND(AD1805,4))</f>
        <v>0.79500000000000004</v>
      </c>
      <c r="AF1805" s="157">
        <f>IF('1a-Electricity'!$AB$78="no","",ROUND(AD1805,4))</f>
        <v>0.79500000000000004</v>
      </c>
      <c r="AG1805" s="157">
        <f>IF('1a-Electricity'!$AB$79="no","",ROUND(AD1805,4))</f>
        <v>0.79500000000000004</v>
      </c>
      <c r="BL1805" s="157">
        <f t="shared" si="68"/>
        <v>0.79400000000000059</v>
      </c>
      <c r="BM1805" s="157">
        <f>IF('1b-NaturalGas'!$AB$87="no","",ROUND(BL1805,4))</f>
        <v>0.79400000000000004</v>
      </c>
      <c r="BN1805" s="157">
        <f>IF('1b-NaturalGas'!$AB$88="no","",ROUND(BL1805,4))</f>
        <v>0.79400000000000004</v>
      </c>
      <c r="BO1805" s="157">
        <f>IF('1b-NaturalGas'!$AB$89="no","",ROUND(BL1805,4))</f>
        <v>0.79400000000000004</v>
      </c>
      <c r="BP1805" s="157">
        <f>IF('1b-NaturalGas'!$AB$90="no","not applicable (based on previous answers)",ROUND(BL1805,4))</f>
        <v>0.79400000000000004</v>
      </c>
      <c r="BQ1805" s="157">
        <f>IF('1b-NaturalGas'!$AB$91="no","not applicable (based on previous answers)",ROUND(BL1805,4))</f>
        <v>0.79400000000000004</v>
      </c>
    </row>
    <row r="1806" spans="30:69" x14ac:dyDescent="0.25">
      <c r="AD1806" s="157">
        <f t="shared" si="67"/>
        <v>0.7960000000000006</v>
      </c>
      <c r="AE1806" s="157">
        <f>IF('1a-Electricity'!$AB$77="no","",ROUND(AD1806,4))</f>
        <v>0.79600000000000004</v>
      </c>
      <c r="AF1806" s="157">
        <f>IF('1a-Electricity'!$AB$78="no","",ROUND(AD1806,4))</f>
        <v>0.79600000000000004</v>
      </c>
      <c r="AG1806" s="157">
        <f>IF('1a-Electricity'!$AB$79="no","",ROUND(AD1806,4))</f>
        <v>0.79600000000000004</v>
      </c>
      <c r="BL1806" s="157">
        <f t="shared" si="68"/>
        <v>0.7950000000000006</v>
      </c>
      <c r="BM1806" s="157">
        <f>IF('1b-NaturalGas'!$AB$87="no","",ROUND(BL1806,4))</f>
        <v>0.79500000000000004</v>
      </c>
      <c r="BN1806" s="157">
        <f>IF('1b-NaturalGas'!$AB$88="no","",ROUND(BL1806,4))</f>
        <v>0.79500000000000004</v>
      </c>
      <c r="BO1806" s="157">
        <f>IF('1b-NaturalGas'!$AB$89="no","",ROUND(BL1806,4))</f>
        <v>0.79500000000000004</v>
      </c>
      <c r="BP1806" s="157">
        <f>IF('1b-NaturalGas'!$AB$90="no","not applicable (based on previous answers)",ROUND(BL1806,4))</f>
        <v>0.79500000000000004</v>
      </c>
      <c r="BQ1806" s="157">
        <f>IF('1b-NaturalGas'!$AB$91="no","not applicable (based on previous answers)",ROUND(BL1806,4))</f>
        <v>0.79500000000000004</v>
      </c>
    </row>
    <row r="1807" spans="30:69" x14ac:dyDescent="0.25">
      <c r="AD1807" s="157">
        <f t="shared" si="67"/>
        <v>0.7970000000000006</v>
      </c>
      <c r="AE1807" s="157">
        <f>IF('1a-Electricity'!$AB$77="no","",ROUND(AD1807,4))</f>
        <v>0.79700000000000004</v>
      </c>
      <c r="AF1807" s="157">
        <f>IF('1a-Electricity'!$AB$78="no","",ROUND(AD1807,4))</f>
        <v>0.79700000000000004</v>
      </c>
      <c r="AG1807" s="157">
        <f>IF('1a-Electricity'!$AB$79="no","",ROUND(AD1807,4))</f>
        <v>0.79700000000000004</v>
      </c>
      <c r="BL1807" s="157">
        <f t="shared" si="68"/>
        <v>0.7960000000000006</v>
      </c>
      <c r="BM1807" s="157">
        <f>IF('1b-NaturalGas'!$AB$87="no","",ROUND(BL1807,4))</f>
        <v>0.79600000000000004</v>
      </c>
      <c r="BN1807" s="157">
        <f>IF('1b-NaturalGas'!$AB$88="no","",ROUND(BL1807,4))</f>
        <v>0.79600000000000004</v>
      </c>
      <c r="BO1807" s="157">
        <f>IF('1b-NaturalGas'!$AB$89="no","",ROUND(BL1807,4))</f>
        <v>0.79600000000000004</v>
      </c>
      <c r="BP1807" s="157">
        <f>IF('1b-NaturalGas'!$AB$90="no","not applicable (based on previous answers)",ROUND(BL1807,4))</f>
        <v>0.79600000000000004</v>
      </c>
      <c r="BQ1807" s="157">
        <f>IF('1b-NaturalGas'!$AB$91="no","not applicable (based on previous answers)",ROUND(BL1807,4))</f>
        <v>0.79600000000000004</v>
      </c>
    </row>
    <row r="1808" spans="30:69" x14ac:dyDescent="0.25">
      <c r="AD1808" s="157">
        <f t="shared" si="67"/>
        <v>0.7980000000000006</v>
      </c>
      <c r="AE1808" s="157">
        <f>IF('1a-Electricity'!$AB$77="no","",ROUND(AD1808,4))</f>
        <v>0.79800000000000004</v>
      </c>
      <c r="AF1808" s="157">
        <f>IF('1a-Electricity'!$AB$78="no","",ROUND(AD1808,4))</f>
        <v>0.79800000000000004</v>
      </c>
      <c r="AG1808" s="157">
        <f>IF('1a-Electricity'!$AB$79="no","",ROUND(AD1808,4))</f>
        <v>0.79800000000000004</v>
      </c>
      <c r="BL1808" s="157">
        <f t="shared" si="68"/>
        <v>0.7970000000000006</v>
      </c>
      <c r="BM1808" s="157">
        <f>IF('1b-NaturalGas'!$AB$87="no","",ROUND(BL1808,4))</f>
        <v>0.79700000000000004</v>
      </c>
      <c r="BN1808" s="157">
        <f>IF('1b-NaturalGas'!$AB$88="no","",ROUND(BL1808,4))</f>
        <v>0.79700000000000004</v>
      </c>
      <c r="BO1808" s="157">
        <f>IF('1b-NaturalGas'!$AB$89="no","",ROUND(BL1808,4))</f>
        <v>0.79700000000000004</v>
      </c>
      <c r="BP1808" s="157">
        <f>IF('1b-NaturalGas'!$AB$90="no","not applicable (based on previous answers)",ROUND(BL1808,4))</f>
        <v>0.79700000000000004</v>
      </c>
      <c r="BQ1808" s="157">
        <f>IF('1b-NaturalGas'!$AB$91="no","not applicable (based on previous answers)",ROUND(BL1808,4))</f>
        <v>0.79700000000000004</v>
      </c>
    </row>
    <row r="1809" spans="30:69" x14ac:dyDescent="0.25">
      <c r="AD1809" s="157">
        <f t="shared" si="67"/>
        <v>0.7990000000000006</v>
      </c>
      <c r="AE1809" s="157">
        <f>IF('1a-Electricity'!$AB$77="no","",ROUND(AD1809,4))</f>
        <v>0.79900000000000004</v>
      </c>
      <c r="AF1809" s="157">
        <f>IF('1a-Electricity'!$AB$78="no","",ROUND(AD1809,4))</f>
        <v>0.79900000000000004</v>
      </c>
      <c r="AG1809" s="157">
        <f>IF('1a-Electricity'!$AB$79="no","",ROUND(AD1809,4))</f>
        <v>0.79900000000000004</v>
      </c>
      <c r="BL1809" s="157">
        <f t="shared" si="68"/>
        <v>0.7980000000000006</v>
      </c>
      <c r="BM1809" s="157">
        <f>IF('1b-NaturalGas'!$AB$87="no","",ROUND(BL1809,4))</f>
        <v>0.79800000000000004</v>
      </c>
      <c r="BN1809" s="157">
        <f>IF('1b-NaturalGas'!$AB$88="no","",ROUND(BL1809,4))</f>
        <v>0.79800000000000004</v>
      </c>
      <c r="BO1809" s="157">
        <f>IF('1b-NaturalGas'!$AB$89="no","",ROUND(BL1809,4))</f>
        <v>0.79800000000000004</v>
      </c>
      <c r="BP1809" s="157">
        <f>IF('1b-NaturalGas'!$AB$90="no","not applicable (based on previous answers)",ROUND(BL1809,4))</f>
        <v>0.79800000000000004</v>
      </c>
      <c r="BQ1809" s="157">
        <f>IF('1b-NaturalGas'!$AB$91="no","not applicable (based on previous answers)",ROUND(BL1809,4))</f>
        <v>0.79800000000000004</v>
      </c>
    </row>
    <row r="1810" spans="30:69" x14ac:dyDescent="0.25">
      <c r="AD1810" s="157">
        <f t="shared" si="67"/>
        <v>0.8000000000000006</v>
      </c>
      <c r="AE1810" s="157">
        <f>IF('1a-Electricity'!$AB$77="no","",ROUND(AD1810,4))</f>
        <v>0.8</v>
      </c>
      <c r="AF1810" s="157">
        <f>IF('1a-Electricity'!$AB$78="no","",ROUND(AD1810,4))</f>
        <v>0.8</v>
      </c>
      <c r="AG1810" s="157">
        <f>IF('1a-Electricity'!$AB$79="no","",ROUND(AD1810,4))</f>
        <v>0.8</v>
      </c>
      <c r="BL1810" s="157">
        <f t="shared" si="68"/>
        <v>0.7990000000000006</v>
      </c>
      <c r="BM1810" s="157">
        <f>IF('1b-NaturalGas'!$AB$87="no","",ROUND(BL1810,4))</f>
        <v>0.79900000000000004</v>
      </c>
      <c r="BN1810" s="157">
        <f>IF('1b-NaturalGas'!$AB$88="no","",ROUND(BL1810,4))</f>
        <v>0.79900000000000004</v>
      </c>
      <c r="BO1810" s="157">
        <f>IF('1b-NaturalGas'!$AB$89="no","",ROUND(BL1810,4))</f>
        <v>0.79900000000000004</v>
      </c>
      <c r="BP1810" s="157">
        <f>IF('1b-NaturalGas'!$AB$90="no","not applicable (based on previous answers)",ROUND(BL1810,4))</f>
        <v>0.79900000000000004</v>
      </c>
      <c r="BQ1810" s="157">
        <f>IF('1b-NaturalGas'!$AB$91="no","not applicable (based on previous answers)",ROUND(BL1810,4))</f>
        <v>0.79900000000000004</v>
      </c>
    </row>
    <row r="1811" spans="30:69" x14ac:dyDescent="0.25">
      <c r="AD1811" s="157">
        <f t="shared" si="67"/>
        <v>0.8010000000000006</v>
      </c>
      <c r="AE1811" s="157">
        <f>IF('1a-Electricity'!$AB$77="no","",ROUND(AD1811,4))</f>
        <v>0.80100000000000005</v>
      </c>
      <c r="AF1811" s="157">
        <f>IF('1a-Electricity'!$AB$78="no","",ROUND(AD1811,4))</f>
        <v>0.80100000000000005</v>
      </c>
      <c r="AG1811" s="157">
        <f>IF('1a-Electricity'!$AB$79="no","",ROUND(AD1811,4))</f>
        <v>0.80100000000000005</v>
      </c>
      <c r="BL1811" s="157">
        <f t="shared" si="68"/>
        <v>0.8000000000000006</v>
      </c>
      <c r="BM1811" s="157">
        <f>IF('1b-NaturalGas'!$AB$87="no","",ROUND(BL1811,4))</f>
        <v>0.8</v>
      </c>
      <c r="BN1811" s="157">
        <f>IF('1b-NaturalGas'!$AB$88="no","",ROUND(BL1811,4))</f>
        <v>0.8</v>
      </c>
      <c r="BO1811" s="157">
        <f>IF('1b-NaturalGas'!$AB$89="no","",ROUND(BL1811,4))</f>
        <v>0.8</v>
      </c>
      <c r="BP1811" s="157">
        <f>IF('1b-NaturalGas'!$AB$90="no","not applicable (based on previous answers)",ROUND(BL1811,4))</f>
        <v>0.8</v>
      </c>
      <c r="BQ1811" s="157">
        <f>IF('1b-NaturalGas'!$AB$91="no","not applicable (based on previous answers)",ROUND(BL1811,4))</f>
        <v>0.8</v>
      </c>
    </row>
    <row r="1812" spans="30:69" x14ac:dyDescent="0.25">
      <c r="AD1812" s="157">
        <f t="shared" si="67"/>
        <v>0.8020000000000006</v>
      </c>
      <c r="AE1812" s="157">
        <f>IF('1a-Electricity'!$AB$77="no","",ROUND(AD1812,4))</f>
        <v>0.80200000000000005</v>
      </c>
      <c r="AF1812" s="157">
        <f>IF('1a-Electricity'!$AB$78="no","",ROUND(AD1812,4))</f>
        <v>0.80200000000000005</v>
      </c>
      <c r="AG1812" s="157">
        <f>IF('1a-Electricity'!$AB$79="no","",ROUND(AD1812,4))</f>
        <v>0.80200000000000005</v>
      </c>
      <c r="BL1812" s="157">
        <f t="shared" si="68"/>
        <v>0.8010000000000006</v>
      </c>
      <c r="BM1812" s="157">
        <f>IF('1b-NaturalGas'!$AB$87="no","",ROUND(BL1812,4))</f>
        <v>0.80100000000000005</v>
      </c>
      <c r="BN1812" s="157">
        <f>IF('1b-NaturalGas'!$AB$88="no","",ROUND(BL1812,4))</f>
        <v>0.80100000000000005</v>
      </c>
      <c r="BO1812" s="157">
        <f>IF('1b-NaturalGas'!$AB$89="no","",ROUND(BL1812,4))</f>
        <v>0.80100000000000005</v>
      </c>
      <c r="BP1812" s="157">
        <f>IF('1b-NaturalGas'!$AB$90="no","not applicable (based on previous answers)",ROUND(BL1812,4))</f>
        <v>0.80100000000000005</v>
      </c>
      <c r="BQ1812" s="157">
        <f>IF('1b-NaturalGas'!$AB$91="no","not applicable (based on previous answers)",ROUND(BL1812,4))</f>
        <v>0.80100000000000005</v>
      </c>
    </row>
    <row r="1813" spans="30:69" x14ac:dyDescent="0.25">
      <c r="AD1813" s="157">
        <f t="shared" si="67"/>
        <v>0.8030000000000006</v>
      </c>
      <c r="AE1813" s="157">
        <f>IF('1a-Electricity'!$AB$77="no","",ROUND(AD1813,4))</f>
        <v>0.80300000000000005</v>
      </c>
      <c r="AF1813" s="157">
        <f>IF('1a-Electricity'!$AB$78="no","",ROUND(AD1813,4))</f>
        <v>0.80300000000000005</v>
      </c>
      <c r="AG1813" s="157">
        <f>IF('1a-Electricity'!$AB$79="no","",ROUND(AD1813,4))</f>
        <v>0.80300000000000005</v>
      </c>
      <c r="BL1813" s="157">
        <f t="shared" si="68"/>
        <v>0.8020000000000006</v>
      </c>
      <c r="BM1813" s="157">
        <f>IF('1b-NaturalGas'!$AB$87="no","",ROUND(BL1813,4))</f>
        <v>0.80200000000000005</v>
      </c>
      <c r="BN1813" s="157">
        <f>IF('1b-NaturalGas'!$AB$88="no","",ROUND(BL1813,4))</f>
        <v>0.80200000000000005</v>
      </c>
      <c r="BO1813" s="157">
        <f>IF('1b-NaturalGas'!$AB$89="no","",ROUND(BL1813,4))</f>
        <v>0.80200000000000005</v>
      </c>
      <c r="BP1813" s="157">
        <f>IF('1b-NaturalGas'!$AB$90="no","not applicable (based on previous answers)",ROUND(BL1813,4))</f>
        <v>0.80200000000000005</v>
      </c>
      <c r="BQ1813" s="157">
        <f>IF('1b-NaturalGas'!$AB$91="no","not applicable (based on previous answers)",ROUND(BL1813,4))</f>
        <v>0.80200000000000005</v>
      </c>
    </row>
    <row r="1814" spans="30:69" x14ac:dyDescent="0.25">
      <c r="AD1814" s="157">
        <f t="shared" si="67"/>
        <v>0.8040000000000006</v>
      </c>
      <c r="AE1814" s="157">
        <f>IF('1a-Electricity'!$AB$77="no","",ROUND(AD1814,4))</f>
        <v>0.80400000000000005</v>
      </c>
      <c r="AF1814" s="157">
        <f>IF('1a-Electricity'!$AB$78="no","",ROUND(AD1814,4))</f>
        <v>0.80400000000000005</v>
      </c>
      <c r="AG1814" s="157">
        <f>IF('1a-Electricity'!$AB$79="no","",ROUND(AD1814,4))</f>
        <v>0.80400000000000005</v>
      </c>
      <c r="BL1814" s="157">
        <f t="shared" si="68"/>
        <v>0.8030000000000006</v>
      </c>
      <c r="BM1814" s="157">
        <f>IF('1b-NaturalGas'!$AB$87="no","",ROUND(BL1814,4))</f>
        <v>0.80300000000000005</v>
      </c>
      <c r="BN1814" s="157">
        <f>IF('1b-NaturalGas'!$AB$88="no","",ROUND(BL1814,4))</f>
        <v>0.80300000000000005</v>
      </c>
      <c r="BO1814" s="157">
        <f>IF('1b-NaturalGas'!$AB$89="no","",ROUND(BL1814,4))</f>
        <v>0.80300000000000005</v>
      </c>
      <c r="BP1814" s="157">
        <f>IF('1b-NaturalGas'!$AB$90="no","not applicable (based on previous answers)",ROUND(BL1814,4))</f>
        <v>0.80300000000000005</v>
      </c>
      <c r="BQ1814" s="157">
        <f>IF('1b-NaturalGas'!$AB$91="no","not applicable (based on previous answers)",ROUND(BL1814,4))</f>
        <v>0.80300000000000005</v>
      </c>
    </row>
    <row r="1815" spans="30:69" x14ac:dyDescent="0.25">
      <c r="AD1815" s="157">
        <f t="shared" si="67"/>
        <v>0.8050000000000006</v>
      </c>
      <c r="AE1815" s="157">
        <f>IF('1a-Electricity'!$AB$77="no","",ROUND(AD1815,4))</f>
        <v>0.80500000000000005</v>
      </c>
      <c r="AF1815" s="157">
        <f>IF('1a-Electricity'!$AB$78="no","",ROUND(AD1815,4))</f>
        <v>0.80500000000000005</v>
      </c>
      <c r="AG1815" s="157">
        <f>IF('1a-Electricity'!$AB$79="no","",ROUND(AD1815,4))</f>
        <v>0.80500000000000005</v>
      </c>
      <c r="BL1815" s="157">
        <f t="shared" si="68"/>
        <v>0.8040000000000006</v>
      </c>
      <c r="BM1815" s="157">
        <f>IF('1b-NaturalGas'!$AB$87="no","",ROUND(BL1815,4))</f>
        <v>0.80400000000000005</v>
      </c>
      <c r="BN1815" s="157">
        <f>IF('1b-NaturalGas'!$AB$88="no","",ROUND(BL1815,4))</f>
        <v>0.80400000000000005</v>
      </c>
      <c r="BO1815" s="157">
        <f>IF('1b-NaturalGas'!$AB$89="no","",ROUND(BL1815,4))</f>
        <v>0.80400000000000005</v>
      </c>
      <c r="BP1815" s="157">
        <f>IF('1b-NaturalGas'!$AB$90="no","not applicable (based on previous answers)",ROUND(BL1815,4))</f>
        <v>0.80400000000000005</v>
      </c>
      <c r="BQ1815" s="157">
        <f>IF('1b-NaturalGas'!$AB$91="no","not applicable (based on previous answers)",ROUND(BL1815,4))</f>
        <v>0.80400000000000005</v>
      </c>
    </row>
    <row r="1816" spans="30:69" x14ac:dyDescent="0.25">
      <c r="AD1816" s="157">
        <f t="shared" si="67"/>
        <v>0.8060000000000006</v>
      </c>
      <c r="AE1816" s="157">
        <f>IF('1a-Electricity'!$AB$77="no","",ROUND(AD1816,4))</f>
        <v>0.80600000000000005</v>
      </c>
      <c r="AF1816" s="157">
        <f>IF('1a-Electricity'!$AB$78="no","",ROUND(AD1816,4))</f>
        <v>0.80600000000000005</v>
      </c>
      <c r="AG1816" s="157">
        <f>IF('1a-Electricity'!$AB$79="no","",ROUND(AD1816,4))</f>
        <v>0.80600000000000005</v>
      </c>
      <c r="BL1816" s="157">
        <f t="shared" si="68"/>
        <v>0.8050000000000006</v>
      </c>
      <c r="BM1816" s="157">
        <f>IF('1b-NaturalGas'!$AB$87="no","",ROUND(BL1816,4))</f>
        <v>0.80500000000000005</v>
      </c>
      <c r="BN1816" s="157">
        <f>IF('1b-NaturalGas'!$AB$88="no","",ROUND(BL1816,4))</f>
        <v>0.80500000000000005</v>
      </c>
      <c r="BO1816" s="157">
        <f>IF('1b-NaturalGas'!$AB$89="no","",ROUND(BL1816,4))</f>
        <v>0.80500000000000005</v>
      </c>
      <c r="BP1816" s="157">
        <f>IF('1b-NaturalGas'!$AB$90="no","not applicable (based on previous answers)",ROUND(BL1816,4))</f>
        <v>0.80500000000000005</v>
      </c>
      <c r="BQ1816" s="157">
        <f>IF('1b-NaturalGas'!$AB$91="no","not applicable (based on previous answers)",ROUND(BL1816,4))</f>
        <v>0.80500000000000005</v>
      </c>
    </row>
    <row r="1817" spans="30:69" x14ac:dyDescent="0.25">
      <c r="AD1817" s="157">
        <f t="shared" si="67"/>
        <v>0.80700000000000061</v>
      </c>
      <c r="AE1817" s="157">
        <f>IF('1a-Electricity'!$AB$77="no","",ROUND(AD1817,4))</f>
        <v>0.80700000000000005</v>
      </c>
      <c r="AF1817" s="157">
        <f>IF('1a-Electricity'!$AB$78="no","",ROUND(AD1817,4))</f>
        <v>0.80700000000000005</v>
      </c>
      <c r="AG1817" s="157">
        <f>IF('1a-Electricity'!$AB$79="no","",ROUND(AD1817,4))</f>
        <v>0.80700000000000005</v>
      </c>
      <c r="BL1817" s="157">
        <f t="shared" si="68"/>
        <v>0.8060000000000006</v>
      </c>
      <c r="BM1817" s="157">
        <f>IF('1b-NaturalGas'!$AB$87="no","",ROUND(BL1817,4))</f>
        <v>0.80600000000000005</v>
      </c>
      <c r="BN1817" s="157">
        <f>IF('1b-NaturalGas'!$AB$88="no","",ROUND(BL1817,4))</f>
        <v>0.80600000000000005</v>
      </c>
      <c r="BO1817" s="157">
        <f>IF('1b-NaturalGas'!$AB$89="no","",ROUND(BL1817,4))</f>
        <v>0.80600000000000005</v>
      </c>
      <c r="BP1817" s="157">
        <f>IF('1b-NaturalGas'!$AB$90="no","not applicable (based on previous answers)",ROUND(BL1817,4))</f>
        <v>0.80600000000000005</v>
      </c>
      <c r="BQ1817" s="157">
        <f>IF('1b-NaturalGas'!$AB$91="no","not applicable (based on previous answers)",ROUND(BL1817,4))</f>
        <v>0.80600000000000005</v>
      </c>
    </row>
    <row r="1818" spans="30:69" x14ac:dyDescent="0.25">
      <c r="AD1818" s="157">
        <f t="shared" si="67"/>
        <v>0.80800000000000061</v>
      </c>
      <c r="AE1818" s="157">
        <f>IF('1a-Electricity'!$AB$77="no","",ROUND(AD1818,4))</f>
        <v>0.80800000000000005</v>
      </c>
      <c r="AF1818" s="157">
        <f>IF('1a-Electricity'!$AB$78="no","",ROUND(AD1818,4))</f>
        <v>0.80800000000000005</v>
      </c>
      <c r="AG1818" s="157">
        <f>IF('1a-Electricity'!$AB$79="no","",ROUND(AD1818,4))</f>
        <v>0.80800000000000005</v>
      </c>
      <c r="BL1818" s="157">
        <f t="shared" si="68"/>
        <v>0.80700000000000061</v>
      </c>
      <c r="BM1818" s="157">
        <f>IF('1b-NaturalGas'!$AB$87="no","",ROUND(BL1818,4))</f>
        <v>0.80700000000000005</v>
      </c>
      <c r="BN1818" s="157">
        <f>IF('1b-NaturalGas'!$AB$88="no","",ROUND(BL1818,4))</f>
        <v>0.80700000000000005</v>
      </c>
      <c r="BO1818" s="157">
        <f>IF('1b-NaturalGas'!$AB$89="no","",ROUND(BL1818,4))</f>
        <v>0.80700000000000005</v>
      </c>
      <c r="BP1818" s="157">
        <f>IF('1b-NaturalGas'!$AB$90="no","not applicable (based on previous answers)",ROUND(BL1818,4))</f>
        <v>0.80700000000000005</v>
      </c>
      <c r="BQ1818" s="157">
        <f>IF('1b-NaturalGas'!$AB$91="no","not applicable (based on previous answers)",ROUND(BL1818,4))</f>
        <v>0.80700000000000005</v>
      </c>
    </row>
    <row r="1819" spans="30:69" x14ac:dyDescent="0.25">
      <c r="AD1819" s="157">
        <f t="shared" si="67"/>
        <v>0.80900000000000061</v>
      </c>
      <c r="AE1819" s="157">
        <f>IF('1a-Electricity'!$AB$77="no","",ROUND(AD1819,4))</f>
        <v>0.80900000000000005</v>
      </c>
      <c r="AF1819" s="157">
        <f>IF('1a-Electricity'!$AB$78="no","",ROUND(AD1819,4))</f>
        <v>0.80900000000000005</v>
      </c>
      <c r="AG1819" s="157">
        <f>IF('1a-Electricity'!$AB$79="no","",ROUND(AD1819,4))</f>
        <v>0.80900000000000005</v>
      </c>
      <c r="BL1819" s="157">
        <f t="shared" si="68"/>
        <v>0.80800000000000061</v>
      </c>
      <c r="BM1819" s="157">
        <f>IF('1b-NaturalGas'!$AB$87="no","",ROUND(BL1819,4))</f>
        <v>0.80800000000000005</v>
      </c>
      <c r="BN1819" s="157">
        <f>IF('1b-NaturalGas'!$AB$88="no","",ROUND(BL1819,4))</f>
        <v>0.80800000000000005</v>
      </c>
      <c r="BO1819" s="157">
        <f>IF('1b-NaturalGas'!$AB$89="no","",ROUND(BL1819,4))</f>
        <v>0.80800000000000005</v>
      </c>
      <c r="BP1819" s="157">
        <f>IF('1b-NaturalGas'!$AB$90="no","not applicable (based on previous answers)",ROUND(BL1819,4))</f>
        <v>0.80800000000000005</v>
      </c>
      <c r="BQ1819" s="157">
        <f>IF('1b-NaturalGas'!$AB$91="no","not applicable (based on previous answers)",ROUND(BL1819,4))</f>
        <v>0.80800000000000005</v>
      </c>
    </row>
    <row r="1820" spans="30:69" x14ac:dyDescent="0.25">
      <c r="AD1820" s="157">
        <f t="shared" si="67"/>
        <v>0.81000000000000061</v>
      </c>
      <c r="AE1820" s="157">
        <f>IF('1a-Electricity'!$AB$77="no","",ROUND(AD1820,4))</f>
        <v>0.81</v>
      </c>
      <c r="AF1820" s="157">
        <f>IF('1a-Electricity'!$AB$78="no","",ROUND(AD1820,4))</f>
        <v>0.81</v>
      </c>
      <c r="AG1820" s="157">
        <f>IF('1a-Electricity'!$AB$79="no","",ROUND(AD1820,4))</f>
        <v>0.81</v>
      </c>
      <c r="BL1820" s="157">
        <f t="shared" si="68"/>
        <v>0.80900000000000061</v>
      </c>
      <c r="BM1820" s="157">
        <f>IF('1b-NaturalGas'!$AB$87="no","",ROUND(BL1820,4))</f>
        <v>0.80900000000000005</v>
      </c>
      <c r="BN1820" s="157">
        <f>IF('1b-NaturalGas'!$AB$88="no","",ROUND(BL1820,4))</f>
        <v>0.80900000000000005</v>
      </c>
      <c r="BO1820" s="157">
        <f>IF('1b-NaturalGas'!$AB$89="no","",ROUND(BL1820,4))</f>
        <v>0.80900000000000005</v>
      </c>
      <c r="BP1820" s="157">
        <f>IF('1b-NaturalGas'!$AB$90="no","not applicable (based on previous answers)",ROUND(BL1820,4))</f>
        <v>0.80900000000000005</v>
      </c>
      <c r="BQ1820" s="157">
        <f>IF('1b-NaturalGas'!$AB$91="no","not applicable (based on previous answers)",ROUND(BL1820,4))</f>
        <v>0.80900000000000005</v>
      </c>
    </row>
    <row r="1821" spans="30:69" x14ac:dyDescent="0.25">
      <c r="AD1821" s="157">
        <f t="shared" si="67"/>
        <v>0.81100000000000061</v>
      </c>
      <c r="AE1821" s="157">
        <f>IF('1a-Electricity'!$AB$77="no","",ROUND(AD1821,4))</f>
        <v>0.81100000000000005</v>
      </c>
      <c r="AF1821" s="157">
        <f>IF('1a-Electricity'!$AB$78="no","",ROUND(AD1821,4))</f>
        <v>0.81100000000000005</v>
      </c>
      <c r="AG1821" s="157">
        <f>IF('1a-Electricity'!$AB$79="no","",ROUND(AD1821,4))</f>
        <v>0.81100000000000005</v>
      </c>
      <c r="BL1821" s="157">
        <f t="shared" si="68"/>
        <v>0.81000000000000061</v>
      </c>
      <c r="BM1821" s="157">
        <f>IF('1b-NaturalGas'!$AB$87="no","",ROUND(BL1821,4))</f>
        <v>0.81</v>
      </c>
      <c r="BN1821" s="157">
        <f>IF('1b-NaturalGas'!$AB$88="no","",ROUND(BL1821,4))</f>
        <v>0.81</v>
      </c>
      <c r="BO1821" s="157">
        <f>IF('1b-NaturalGas'!$AB$89="no","",ROUND(BL1821,4))</f>
        <v>0.81</v>
      </c>
      <c r="BP1821" s="157">
        <f>IF('1b-NaturalGas'!$AB$90="no","not applicable (based on previous answers)",ROUND(BL1821,4))</f>
        <v>0.81</v>
      </c>
      <c r="BQ1821" s="157">
        <f>IF('1b-NaturalGas'!$AB$91="no","not applicable (based on previous answers)",ROUND(BL1821,4))</f>
        <v>0.81</v>
      </c>
    </row>
    <row r="1822" spans="30:69" x14ac:dyDescent="0.25">
      <c r="AD1822" s="157">
        <f t="shared" si="67"/>
        <v>0.81200000000000061</v>
      </c>
      <c r="AE1822" s="157">
        <f>IF('1a-Electricity'!$AB$77="no","",ROUND(AD1822,4))</f>
        <v>0.81200000000000006</v>
      </c>
      <c r="AF1822" s="157">
        <f>IF('1a-Electricity'!$AB$78="no","",ROUND(AD1822,4))</f>
        <v>0.81200000000000006</v>
      </c>
      <c r="AG1822" s="157">
        <f>IF('1a-Electricity'!$AB$79="no","",ROUND(AD1822,4))</f>
        <v>0.81200000000000006</v>
      </c>
      <c r="BL1822" s="157">
        <f t="shared" si="68"/>
        <v>0.81100000000000061</v>
      </c>
      <c r="BM1822" s="157">
        <f>IF('1b-NaturalGas'!$AB$87="no","",ROUND(BL1822,4))</f>
        <v>0.81100000000000005</v>
      </c>
      <c r="BN1822" s="157">
        <f>IF('1b-NaturalGas'!$AB$88="no","",ROUND(BL1822,4))</f>
        <v>0.81100000000000005</v>
      </c>
      <c r="BO1822" s="157">
        <f>IF('1b-NaturalGas'!$AB$89="no","",ROUND(BL1822,4))</f>
        <v>0.81100000000000005</v>
      </c>
      <c r="BP1822" s="157">
        <f>IF('1b-NaturalGas'!$AB$90="no","not applicable (based on previous answers)",ROUND(BL1822,4))</f>
        <v>0.81100000000000005</v>
      </c>
      <c r="BQ1822" s="157">
        <f>IF('1b-NaturalGas'!$AB$91="no","not applicable (based on previous answers)",ROUND(BL1822,4))</f>
        <v>0.81100000000000005</v>
      </c>
    </row>
    <row r="1823" spans="30:69" x14ac:dyDescent="0.25">
      <c r="AD1823" s="157">
        <f t="shared" si="67"/>
        <v>0.81300000000000061</v>
      </c>
      <c r="AE1823" s="157">
        <f>IF('1a-Electricity'!$AB$77="no","",ROUND(AD1823,4))</f>
        <v>0.81299999999999994</v>
      </c>
      <c r="AF1823" s="157">
        <f>IF('1a-Electricity'!$AB$78="no","",ROUND(AD1823,4))</f>
        <v>0.81299999999999994</v>
      </c>
      <c r="AG1823" s="157">
        <f>IF('1a-Electricity'!$AB$79="no","",ROUND(AD1823,4))</f>
        <v>0.81299999999999994</v>
      </c>
      <c r="BL1823" s="157">
        <f t="shared" si="68"/>
        <v>0.81200000000000061</v>
      </c>
      <c r="BM1823" s="157">
        <f>IF('1b-NaturalGas'!$AB$87="no","",ROUND(BL1823,4))</f>
        <v>0.81200000000000006</v>
      </c>
      <c r="BN1823" s="157">
        <f>IF('1b-NaturalGas'!$AB$88="no","",ROUND(BL1823,4))</f>
        <v>0.81200000000000006</v>
      </c>
      <c r="BO1823" s="157">
        <f>IF('1b-NaturalGas'!$AB$89="no","",ROUND(BL1823,4))</f>
        <v>0.81200000000000006</v>
      </c>
      <c r="BP1823" s="157">
        <f>IF('1b-NaturalGas'!$AB$90="no","not applicable (based on previous answers)",ROUND(BL1823,4))</f>
        <v>0.81200000000000006</v>
      </c>
      <c r="BQ1823" s="157">
        <f>IF('1b-NaturalGas'!$AB$91="no","not applicable (based on previous answers)",ROUND(BL1823,4))</f>
        <v>0.81200000000000006</v>
      </c>
    </row>
    <row r="1824" spans="30:69" x14ac:dyDescent="0.25">
      <c r="AD1824" s="157">
        <f t="shared" si="67"/>
        <v>0.81400000000000061</v>
      </c>
      <c r="AE1824" s="157">
        <f>IF('1a-Electricity'!$AB$77="no","",ROUND(AD1824,4))</f>
        <v>0.81399999999999995</v>
      </c>
      <c r="AF1824" s="157">
        <f>IF('1a-Electricity'!$AB$78="no","",ROUND(AD1824,4))</f>
        <v>0.81399999999999995</v>
      </c>
      <c r="AG1824" s="157">
        <f>IF('1a-Electricity'!$AB$79="no","",ROUND(AD1824,4))</f>
        <v>0.81399999999999995</v>
      </c>
      <c r="BL1824" s="157">
        <f t="shared" si="68"/>
        <v>0.81300000000000061</v>
      </c>
      <c r="BM1824" s="157">
        <f>IF('1b-NaturalGas'!$AB$87="no","",ROUND(BL1824,4))</f>
        <v>0.81299999999999994</v>
      </c>
      <c r="BN1824" s="157">
        <f>IF('1b-NaturalGas'!$AB$88="no","",ROUND(BL1824,4))</f>
        <v>0.81299999999999994</v>
      </c>
      <c r="BO1824" s="157">
        <f>IF('1b-NaturalGas'!$AB$89="no","",ROUND(BL1824,4))</f>
        <v>0.81299999999999994</v>
      </c>
      <c r="BP1824" s="157">
        <f>IF('1b-NaturalGas'!$AB$90="no","not applicable (based on previous answers)",ROUND(BL1824,4))</f>
        <v>0.81299999999999994</v>
      </c>
      <c r="BQ1824" s="157">
        <f>IF('1b-NaturalGas'!$AB$91="no","not applicable (based on previous answers)",ROUND(BL1824,4))</f>
        <v>0.81299999999999994</v>
      </c>
    </row>
    <row r="1825" spans="30:69" x14ac:dyDescent="0.25">
      <c r="AD1825" s="157">
        <f t="shared" si="67"/>
        <v>0.81500000000000061</v>
      </c>
      <c r="AE1825" s="157">
        <f>IF('1a-Electricity'!$AB$77="no","",ROUND(AD1825,4))</f>
        <v>0.81499999999999995</v>
      </c>
      <c r="AF1825" s="157">
        <f>IF('1a-Electricity'!$AB$78="no","",ROUND(AD1825,4))</f>
        <v>0.81499999999999995</v>
      </c>
      <c r="AG1825" s="157">
        <f>IF('1a-Electricity'!$AB$79="no","",ROUND(AD1825,4))</f>
        <v>0.81499999999999995</v>
      </c>
      <c r="BL1825" s="157">
        <f t="shared" si="68"/>
        <v>0.81400000000000061</v>
      </c>
      <c r="BM1825" s="157">
        <f>IF('1b-NaturalGas'!$AB$87="no","",ROUND(BL1825,4))</f>
        <v>0.81399999999999995</v>
      </c>
      <c r="BN1825" s="157">
        <f>IF('1b-NaturalGas'!$AB$88="no","",ROUND(BL1825,4))</f>
        <v>0.81399999999999995</v>
      </c>
      <c r="BO1825" s="157">
        <f>IF('1b-NaturalGas'!$AB$89="no","",ROUND(BL1825,4))</f>
        <v>0.81399999999999995</v>
      </c>
      <c r="BP1825" s="157">
        <f>IF('1b-NaturalGas'!$AB$90="no","not applicable (based on previous answers)",ROUND(BL1825,4))</f>
        <v>0.81399999999999995</v>
      </c>
      <c r="BQ1825" s="157">
        <f>IF('1b-NaturalGas'!$AB$91="no","not applicable (based on previous answers)",ROUND(BL1825,4))</f>
        <v>0.81399999999999995</v>
      </c>
    </row>
    <row r="1826" spans="30:69" x14ac:dyDescent="0.25">
      <c r="AD1826" s="157">
        <f t="shared" si="67"/>
        <v>0.81600000000000061</v>
      </c>
      <c r="AE1826" s="157">
        <f>IF('1a-Electricity'!$AB$77="no","",ROUND(AD1826,4))</f>
        <v>0.81599999999999995</v>
      </c>
      <c r="AF1826" s="157">
        <f>IF('1a-Electricity'!$AB$78="no","",ROUND(AD1826,4))</f>
        <v>0.81599999999999995</v>
      </c>
      <c r="AG1826" s="157">
        <f>IF('1a-Electricity'!$AB$79="no","",ROUND(AD1826,4))</f>
        <v>0.81599999999999995</v>
      </c>
      <c r="BL1826" s="157">
        <f t="shared" si="68"/>
        <v>0.81500000000000061</v>
      </c>
      <c r="BM1826" s="157">
        <f>IF('1b-NaturalGas'!$AB$87="no","",ROUND(BL1826,4))</f>
        <v>0.81499999999999995</v>
      </c>
      <c r="BN1826" s="157">
        <f>IF('1b-NaturalGas'!$AB$88="no","",ROUND(BL1826,4))</f>
        <v>0.81499999999999995</v>
      </c>
      <c r="BO1826" s="157">
        <f>IF('1b-NaturalGas'!$AB$89="no","",ROUND(BL1826,4))</f>
        <v>0.81499999999999995</v>
      </c>
      <c r="BP1826" s="157">
        <f>IF('1b-NaturalGas'!$AB$90="no","not applicable (based on previous answers)",ROUND(BL1826,4))</f>
        <v>0.81499999999999995</v>
      </c>
      <c r="BQ1826" s="157">
        <f>IF('1b-NaturalGas'!$AB$91="no","not applicable (based on previous answers)",ROUND(BL1826,4))</f>
        <v>0.81499999999999995</v>
      </c>
    </row>
    <row r="1827" spans="30:69" x14ac:dyDescent="0.25">
      <c r="AD1827" s="157">
        <f t="shared" si="67"/>
        <v>0.81700000000000061</v>
      </c>
      <c r="AE1827" s="157">
        <f>IF('1a-Electricity'!$AB$77="no","",ROUND(AD1827,4))</f>
        <v>0.81699999999999995</v>
      </c>
      <c r="AF1827" s="157">
        <f>IF('1a-Electricity'!$AB$78="no","",ROUND(AD1827,4))</f>
        <v>0.81699999999999995</v>
      </c>
      <c r="AG1827" s="157">
        <f>IF('1a-Electricity'!$AB$79="no","",ROUND(AD1827,4))</f>
        <v>0.81699999999999995</v>
      </c>
      <c r="BL1827" s="157">
        <f t="shared" si="68"/>
        <v>0.81600000000000061</v>
      </c>
      <c r="BM1827" s="157">
        <f>IF('1b-NaturalGas'!$AB$87="no","",ROUND(BL1827,4))</f>
        <v>0.81599999999999995</v>
      </c>
      <c r="BN1827" s="157">
        <f>IF('1b-NaturalGas'!$AB$88="no","",ROUND(BL1827,4))</f>
        <v>0.81599999999999995</v>
      </c>
      <c r="BO1827" s="157">
        <f>IF('1b-NaturalGas'!$AB$89="no","",ROUND(BL1827,4))</f>
        <v>0.81599999999999995</v>
      </c>
      <c r="BP1827" s="157">
        <f>IF('1b-NaturalGas'!$AB$90="no","not applicable (based on previous answers)",ROUND(BL1827,4))</f>
        <v>0.81599999999999995</v>
      </c>
      <c r="BQ1827" s="157">
        <f>IF('1b-NaturalGas'!$AB$91="no","not applicable (based on previous answers)",ROUND(BL1827,4))</f>
        <v>0.81599999999999995</v>
      </c>
    </row>
    <row r="1828" spans="30:69" x14ac:dyDescent="0.25">
      <c r="AD1828" s="157">
        <f t="shared" si="67"/>
        <v>0.81800000000000062</v>
      </c>
      <c r="AE1828" s="157">
        <f>IF('1a-Electricity'!$AB$77="no","",ROUND(AD1828,4))</f>
        <v>0.81799999999999995</v>
      </c>
      <c r="AF1828" s="157">
        <f>IF('1a-Electricity'!$AB$78="no","",ROUND(AD1828,4))</f>
        <v>0.81799999999999995</v>
      </c>
      <c r="AG1828" s="157">
        <f>IF('1a-Electricity'!$AB$79="no","",ROUND(AD1828,4))</f>
        <v>0.81799999999999995</v>
      </c>
      <c r="BL1828" s="157">
        <f t="shared" si="68"/>
        <v>0.81700000000000061</v>
      </c>
      <c r="BM1828" s="157">
        <f>IF('1b-NaturalGas'!$AB$87="no","",ROUND(BL1828,4))</f>
        <v>0.81699999999999995</v>
      </c>
      <c r="BN1828" s="157">
        <f>IF('1b-NaturalGas'!$AB$88="no","",ROUND(BL1828,4))</f>
        <v>0.81699999999999995</v>
      </c>
      <c r="BO1828" s="157">
        <f>IF('1b-NaturalGas'!$AB$89="no","",ROUND(BL1828,4))</f>
        <v>0.81699999999999995</v>
      </c>
      <c r="BP1828" s="157">
        <f>IF('1b-NaturalGas'!$AB$90="no","not applicable (based on previous answers)",ROUND(BL1828,4))</f>
        <v>0.81699999999999995</v>
      </c>
      <c r="BQ1828" s="157">
        <f>IF('1b-NaturalGas'!$AB$91="no","not applicable (based on previous answers)",ROUND(BL1828,4))</f>
        <v>0.81699999999999995</v>
      </c>
    </row>
    <row r="1829" spans="30:69" x14ac:dyDescent="0.25">
      <c r="AD1829" s="157">
        <f t="shared" si="67"/>
        <v>0.81900000000000062</v>
      </c>
      <c r="AE1829" s="157">
        <f>IF('1a-Electricity'!$AB$77="no","",ROUND(AD1829,4))</f>
        <v>0.81899999999999995</v>
      </c>
      <c r="AF1829" s="157">
        <f>IF('1a-Electricity'!$AB$78="no","",ROUND(AD1829,4))</f>
        <v>0.81899999999999995</v>
      </c>
      <c r="AG1829" s="157">
        <f>IF('1a-Electricity'!$AB$79="no","",ROUND(AD1829,4))</f>
        <v>0.81899999999999995</v>
      </c>
      <c r="BL1829" s="157">
        <f t="shared" si="68"/>
        <v>0.81800000000000062</v>
      </c>
      <c r="BM1829" s="157">
        <f>IF('1b-NaturalGas'!$AB$87="no","",ROUND(BL1829,4))</f>
        <v>0.81799999999999995</v>
      </c>
      <c r="BN1829" s="157">
        <f>IF('1b-NaturalGas'!$AB$88="no","",ROUND(BL1829,4))</f>
        <v>0.81799999999999995</v>
      </c>
      <c r="BO1829" s="157">
        <f>IF('1b-NaturalGas'!$AB$89="no","",ROUND(BL1829,4))</f>
        <v>0.81799999999999995</v>
      </c>
      <c r="BP1829" s="157">
        <f>IF('1b-NaturalGas'!$AB$90="no","not applicable (based on previous answers)",ROUND(BL1829,4))</f>
        <v>0.81799999999999995</v>
      </c>
      <c r="BQ1829" s="157">
        <f>IF('1b-NaturalGas'!$AB$91="no","not applicable (based on previous answers)",ROUND(BL1829,4))</f>
        <v>0.81799999999999995</v>
      </c>
    </row>
    <row r="1830" spans="30:69" x14ac:dyDescent="0.25">
      <c r="AD1830" s="157">
        <f t="shared" si="67"/>
        <v>0.82000000000000062</v>
      </c>
      <c r="AE1830" s="157">
        <f>IF('1a-Electricity'!$AB$77="no","",ROUND(AD1830,4))</f>
        <v>0.82</v>
      </c>
      <c r="AF1830" s="157">
        <f>IF('1a-Electricity'!$AB$78="no","",ROUND(AD1830,4))</f>
        <v>0.82</v>
      </c>
      <c r="AG1830" s="157">
        <f>IF('1a-Electricity'!$AB$79="no","",ROUND(AD1830,4))</f>
        <v>0.82</v>
      </c>
      <c r="BL1830" s="157">
        <f t="shared" si="68"/>
        <v>0.81900000000000062</v>
      </c>
      <c r="BM1830" s="157">
        <f>IF('1b-NaturalGas'!$AB$87="no","",ROUND(BL1830,4))</f>
        <v>0.81899999999999995</v>
      </c>
      <c r="BN1830" s="157">
        <f>IF('1b-NaturalGas'!$AB$88="no","",ROUND(BL1830,4))</f>
        <v>0.81899999999999995</v>
      </c>
      <c r="BO1830" s="157">
        <f>IF('1b-NaturalGas'!$AB$89="no","",ROUND(BL1830,4))</f>
        <v>0.81899999999999995</v>
      </c>
      <c r="BP1830" s="157">
        <f>IF('1b-NaturalGas'!$AB$90="no","not applicable (based on previous answers)",ROUND(BL1830,4))</f>
        <v>0.81899999999999995</v>
      </c>
      <c r="BQ1830" s="157">
        <f>IF('1b-NaturalGas'!$AB$91="no","not applicable (based on previous answers)",ROUND(BL1830,4))</f>
        <v>0.81899999999999995</v>
      </c>
    </row>
    <row r="1831" spans="30:69" x14ac:dyDescent="0.25">
      <c r="AD1831" s="157">
        <f t="shared" si="67"/>
        <v>0.82100000000000062</v>
      </c>
      <c r="AE1831" s="157">
        <f>IF('1a-Electricity'!$AB$77="no","",ROUND(AD1831,4))</f>
        <v>0.82099999999999995</v>
      </c>
      <c r="AF1831" s="157">
        <f>IF('1a-Electricity'!$AB$78="no","",ROUND(AD1831,4))</f>
        <v>0.82099999999999995</v>
      </c>
      <c r="AG1831" s="157">
        <f>IF('1a-Electricity'!$AB$79="no","",ROUND(AD1831,4))</f>
        <v>0.82099999999999995</v>
      </c>
      <c r="BL1831" s="157">
        <f t="shared" si="68"/>
        <v>0.82000000000000062</v>
      </c>
      <c r="BM1831" s="157">
        <f>IF('1b-NaturalGas'!$AB$87="no","",ROUND(BL1831,4))</f>
        <v>0.82</v>
      </c>
      <c r="BN1831" s="157">
        <f>IF('1b-NaturalGas'!$AB$88="no","",ROUND(BL1831,4))</f>
        <v>0.82</v>
      </c>
      <c r="BO1831" s="157">
        <f>IF('1b-NaturalGas'!$AB$89="no","",ROUND(BL1831,4))</f>
        <v>0.82</v>
      </c>
      <c r="BP1831" s="157">
        <f>IF('1b-NaturalGas'!$AB$90="no","not applicable (based on previous answers)",ROUND(BL1831,4))</f>
        <v>0.82</v>
      </c>
      <c r="BQ1831" s="157">
        <f>IF('1b-NaturalGas'!$AB$91="no","not applicable (based on previous answers)",ROUND(BL1831,4))</f>
        <v>0.82</v>
      </c>
    </row>
    <row r="1832" spans="30:69" x14ac:dyDescent="0.25">
      <c r="AD1832" s="157">
        <f t="shared" si="67"/>
        <v>0.82200000000000062</v>
      </c>
      <c r="AE1832" s="157">
        <f>IF('1a-Electricity'!$AB$77="no","",ROUND(AD1832,4))</f>
        <v>0.82199999999999995</v>
      </c>
      <c r="AF1832" s="157">
        <f>IF('1a-Electricity'!$AB$78="no","",ROUND(AD1832,4))</f>
        <v>0.82199999999999995</v>
      </c>
      <c r="AG1832" s="157">
        <f>IF('1a-Electricity'!$AB$79="no","",ROUND(AD1832,4))</f>
        <v>0.82199999999999995</v>
      </c>
      <c r="BL1832" s="157">
        <f t="shared" si="68"/>
        <v>0.82100000000000062</v>
      </c>
      <c r="BM1832" s="157">
        <f>IF('1b-NaturalGas'!$AB$87="no","",ROUND(BL1832,4))</f>
        <v>0.82099999999999995</v>
      </c>
      <c r="BN1832" s="157">
        <f>IF('1b-NaturalGas'!$AB$88="no","",ROUND(BL1832,4))</f>
        <v>0.82099999999999995</v>
      </c>
      <c r="BO1832" s="157">
        <f>IF('1b-NaturalGas'!$AB$89="no","",ROUND(BL1832,4))</f>
        <v>0.82099999999999995</v>
      </c>
      <c r="BP1832" s="157">
        <f>IF('1b-NaturalGas'!$AB$90="no","not applicable (based on previous answers)",ROUND(BL1832,4))</f>
        <v>0.82099999999999995</v>
      </c>
      <c r="BQ1832" s="157">
        <f>IF('1b-NaturalGas'!$AB$91="no","not applicable (based on previous answers)",ROUND(BL1832,4))</f>
        <v>0.82099999999999995</v>
      </c>
    </row>
    <row r="1833" spans="30:69" x14ac:dyDescent="0.25">
      <c r="AD1833" s="157">
        <f t="shared" si="67"/>
        <v>0.82300000000000062</v>
      </c>
      <c r="AE1833" s="157">
        <f>IF('1a-Electricity'!$AB$77="no","",ROUND(AD1833,4))</f>
        <v>0.82299999999999995</v>
      </c>
      <c r="AF1833" s="157">
        <f>IF('1a-Electricity'!$AB$78="no","",ROUND(AD1833,4))</f>
        <v>0.82299999999999995</v>
      </c>
      <c r="AG1833" s="157">
        <f>IF('1a-Electricity'!$AB$79="no","",ROUND(AD1833,4))</f>
        <v>0.82299999999999995</v>
      </c>
      <c r="BL1833" s="157">
        <f t="shared" si="68"/>
        <v>0.82200000000000062</v>
      </c>
      <c r="BM1833" s="157">
        <f>IF('1b-NaturalGas'!$AB$87="no","",ROUND(BL1833,4))</f>
        <v>0.82199999999999995</v>
      </c>
      <c r="BN1833" s="157">
        <f>IF('1b-NaturalGas'!$AB$88="no","",ROUND(BL1833,4))</f>
        <v>0.82199999999999995</v>
      </c>
      <c r="BO1833" s="157">
        <f>IF('1b-NaturalGas'!$AB$89="no","",ROUND(BL1833,4))</f>
        <v>0.82199999999999995</v>
      </c>
      <c r="BP1833" s="157">
        <f>IF('1b-NaturalGas'!$AB$90="no","not applicable (based on previous answers)",ROUND(BL1833,4))</f>
        <v>0.82199999999999995</v>
      </c>
      <c r="BQ1833" s="157">
        <f>IF('1b-NaturalGas'!$AB$91="no","not applicable (based on previous answers)",ROUND(BL1833,4))</f>
        <v>0.82199999999999995</v>
      </c>
    </row>
    <row r="1834" spans="30:69" x14ac:dyDescent="0.25">
      <c r="AD1834" s="157">
        <f t="shared" si="67"/>
        <v>0.82400000000000062</v>
      </c>
      <c r="AE1834" s="157">
        <f>IF('1a-Electricity'!$AB$77="no","",ROUND(AD1834,4))</f>
        <v>0.82399999999999995</v>
      </c>
      <c r="AF1834" s="157">
        <f>IF('1a-Electricity'!$AB$78="no","",ROUND(AD1834,4))</f>
        <v>0.82399999999999995</v>
      </c>
      <c r="AG1834" s="157">
        <f>IF('1a-Electricity'!$AB$79="no","",ROUND(AD1834,4))</f>
        <v>0.82399999999999995</v>
      </c>
      <c r="BL1834" s="157">
        <f t="shared" si="68"/>
        <v>0.82300000000000062</v>
      </c>
      <c r="BM1834" s="157">
        <f>IF('1b-NaturalGas'!$AB$87="no","",ROUND(BL1834,4))</f>
        <v>0.82299999999999995</v>
      </c>
      <c r="BN1834" s="157">
        <f>IF('1b-NaturalGas'!$AB$88="no","",ROUND(BL1834,4))</f>
        <v>0.82299999999999995</v>
      </c>
      <c r="BO1834" s="157">
        <f>IF('1b-NaturalGas'!$AB$89="no","",ROUND(BL1834,4))</f>
        <v>0.82299999999999995</v>
      </c>
      <c r="BP1834" s="157">
        <f>IF('1b-NaturalGas'!$AB$90="no","not applicable (based on previous answers)",ROUND(BL1834,4))</f>
        <v>0.82299999999999995</v>
      </c>
      <c r="BQ1834" s="157">
        <f>IF('1b-NaturalGas'!$AB$91="no","not applicable (based on previous answers)",ROUND(BL1834,4))</f>
        <v>0.82299999999999995</v>
      </c>
    </row>
    <row r="1835" spans="30:69" x14ac:dyDescent="0.25">
      <c r="AD1835" s="157">
        <f t="shared" ref="AD1835:AD1898" si="69">AD1834+0.001</f>
        <v>0.82500000000000062</v>
      </c>
      <c r="AE1835" s="157">
        <f>IF('1a-Electricity'!$AB$77="no","",ROUND(AD1835,4))</f>
        <v>0.82499999999999996</v>
      </c>
      <c r="AF1835" s="157">
        <f>IF('1a-Electricity'!$AB$78="no","",ROUND(AD1835,4))</f>
        <v>0.82499999999999996</v>
      </c>
      <c r="AG1835" s="157">
        <f>IF('1a-Electricity'!$AB$79="no","",ROUND(AD1835,4))</f>
        <v>0.82499999999999996</v>
      </c>
      <c r="BL1835" s="157">
        <f t="shared" si="68"/>
        <v>0.82400000000000062</v>
      </c>
      <c r="BM1835" s="157">
        <f>IF('1b-NaturalGas'!$AB$87="no","",ROUND(BL1835,4))</f>
        <v>0.82399999999999995</v>
      </c>
      <c r="BN1835" s="157">
        <f>IF('1b-NaturalGas'!$AB$88="no","",ROUND(BL1835,4))</f>
        <v>0.82399999999999995</v>
      </c>
      <c r="BO1835" s="157">
        <f>IF('1b-NaturalGas'!$AB$89="no","",ROUND(BL1835,4))</f>
        <v>0.82399999999999995</v>
      </c>
      <c r="BP1835" s="157">
        <f>IF('1b-NaturalGas'!$AB$90="no","not applicable (based on previous answers)",ROUND(BL1835,4))</f>
        <v>0.82399999999999995</v>
      </c>
      <c r="BQ1835" s="157">
        <f>IF('1b-NaturalGas'!$AB$91="no","not applicable (based on previous answers)",ROUND(BL1835,4))</f>
        <v>0.82399999999999995</v>
      </c>
    </row>
    <row r="1836" spans="30:69" x14ac:dyDescent="0.25">
      <c r="AD1836" s="157">
        <f t="shared" si="69"/>
        <v>0.82600000000000062</v>
      </c>
      <c r="AE1836" s="157">
        <f>IF('1a-Electricity'!$AB$77="no","",ROUND(AD1836,4))</f>
        <v>0.82599999999999996</v>
      </c>
      <c r="AF1836" s="157">
        <f>IF('1a-Electricity'!$AB$78="no","",ROUND(AD1836,4))</f>
        <v>0.82599999999999996</v>
      </c>
      <c r="AG1836" s="157">
        <f>IF('1a-Electricity'!$AB$79="no","",ROUND(AD1836,4))</f>
        <v>0.82599999999999996</v>
      </c>
      <c r="BL1836" s="157">
        <f t="shared" ref="BL1836:BL1899" si="70">BL1835+0.001</f>
        <v>0.82500000000000062</v>
      </c>
      <c r="BM1836" s="157">
        <f>IF('1b-NaturalGas'!$AB$87="no","",ROUND(BL1836,4))</f>
        <v>0.82499999999999996</v>
      </c>
      <c r="BN1836" s="157">
        <f>IF('1b-NaturalGas'!$AB$88="no","",ROUND(BL1836,4))</f>
        <v>0.82499999999999996</v>
      </c>
      <c r="BO1836" s="157">
        <f>IF('1b-NaturalGas'!$AB$89="no","",ROUND(BL1836,4))</f>
        <v>0.82499999999999996</v>
      </c>
      <c r="BP1836" s="157">
        <f>IF('1b-NaturalGas'!$AB$90="no","not applicable (based on previous answers)",ROUND(BL1836,4))</f>
        <v>0.82499999999999996</v>
      </c>
      <c r="BQ1836" s="157">
        <f>IF('1b-NaturalGas'!$AB$91="no","not applicable (based on previous answers)",ROUND(BL1836,4))</f>
        <v>0.82499999999999996</v>
      </c>
    </row>
    <row r="1837" spans="30:69" x14ac:dyDescent="0.25">
      <c r="AD1837" s="157">
        <f t="shared" si="69"/>
        <v>0.82700000000000062</v>
      </c>
      <c r="AE1837" s="157">
        <f>IF('1a-Electricity'!$AB$77="no","",ROUND(AD1837,4))</f>
        <v>0.82699999999999996</v>
      </c>
      <c r="AF1837" s="157">
        <f>IF('1a-Electricity'!$AB$78="no","",ROUND(AD1837,4))</f>
        <v>0.82699999999999996</v>
      </c>
      <c r="AG1837" s="157">
        <f>IF('1a-Electricity'!$AB$79="no","",ROUND(AD1837,4))</f>
        <v>0.82699999999999996</v>
      </c>
      <c r="BL1837" s="157">
        <f t="shared" si="70"/>
        <v>0.82600000000000062</v>
      </c>
      <c r="BM1837" s="157">
        <f>IF('1b-NaturalGas'!$AB$87="no","",ROUND(BL1837,4))</f>
        <v>0.82599999999999996</v>
      </c>
      <c r="BN1837" s="157">
        <f>IF('1b-NaturalGas'!$AB$88="no","",ROUND(BL1837,4))</f>
        <v>0.82599999999999996</v>
      </c>
      <c r="BO1837" s="157">
        <f>IF('1b-NaturalGas'!$AB$89="no","",ROUND(BL1837,4))</f>
        <v>0.82599999999999996</v>
      </c>
      <c r="BP1837" s="157">
        <f>IF('1b-NaturalGas'!$AB$90="no","not applicable (based on previous answers)",ROUND(BL1837,4))</f>
        <v>0.82599999999999996</v>
      </c>
      <c r="BQ1837" s="157">
        <f>IF('1b-NaturalGas'!$AB$91="no","not applicable (based on previous answers)",ROUND(BL1837,4))</f>
        <v>0.82599999999999996</v>
      </c>
    </row>
    <row r="1838" spans="30:69" x14ac:dyDescent="0.25">
      <c r="AD1838" s="157">
        <f t="shared" si="69"/>
        <v>0.82800000000000062</v>
      </c>
      <c r="AE1838" s="157">
        <f>IF('1a-Electricity'!$AB$77="no","",ROUND(AD1838,4))</f>
        <v>0.82799999999999996</v>
      </c>
      <c r="AF1838" s="157">
        <f>IF('1a-Electricity'!$AB$78="no","",ROUND(AD1838,4))</f>
        <v>0.82799999999999996</v>
      </c>
      <c r="AG1838" s="157">
        <f>IF('1a-Electricity'!$AB$79="no","",ROUND(AD1838,4))</f>
        <v>0.82799999999999996</v>
      </c>
      <c r="BL1838" s="157">
        <f t="shared" si="70"/>
        <v>0.82700000000000062</v>
      </c>
      <c r="BM1838" s="157">
        <f>IF('1b-NaturalGas'!$AB$87="no","",ROUND(BL1838,4))</f>
        <v>0.82699999999999996</v>
      </c>
      <c r="BN1838" s="157">
        <f>IF('1b-NaturalGas'!$AB$88="no","",ROUND(BL1838,4))</f>
        <v>0.82699999999999996</v>
      </c>
      <c r="BO1838" s="157">
        <f>IF('1b-NaturalGas'!$AB$89="no","",ROUND(BL1838,4))</f>
        <v>0.82699999999999996</v>
      </c>
      <c r="BP1838" s="157">
        <f>IF('1b-NaturalGas'!$AB$90="no","not applicable (based on previous answers)",ROUND(BL1838,4))</f>
        <v>0.82699999999999996</v>
      </c>
      <c r="BQ1838" s="157">
        <f>IF('1b-NaturalGas'!$AB$91="no","not applicable (based on previous answers)",ROUND(BL1838,4))</f>
        <v>0.82699999999999996</v>
      </c>
    </row>
    <row r="1839" spans="30:69" x14ac:dyDescent="0.25">
      <c r="AD1839" s="157">
        <f t="shared" si="69"/>
        <v>0.82900000000000063</v>
      </c>
      <c r="AE1839" s="157">
        <f>IF('1a-Electricity'!$AB$77="no","",ROUND(AD1839,4))</f>
        <v>0.82899999999999996</v>
      </c>
      <c r="AF1839" s="157">
        <f>IF('1a-Electricity'!$AB$78="no","",ROUND(AD1839,4))</f>
        <v>0.82899999999999996</v>
      </c>
      <c r="AG1839" s="157">
        <f>IF('1a-Electricity'!$AB$79="no","",ROUND(AD1839,4))</f>
        <v>0.82899999999999996</v>
      </c>
      <c r="BL1839" s="157">
        <f t="shared" si="70"/>
        <v>0.82800000000000062</v>
      </c>
      <c r="BM1839" s="157">
        <f>IF('1b-NaturalGas'!$AB$87="no","",ROUND(BL1839,4))</f>
        <v>0.82799999999999996</v>
      </c>
      <c r="BN1839" s="157">
        <f>IF('1b-NaturalGas'!$AB$88="no","",ROUND(BL1839,4))</f>
        <v>0.82799999999999996</v>
      </c>
      <c r="BO1839" s="157">
        <f>IF('1b-NaturalGas'!$AB$89="no","",ROUND(BL1839,4))</f>
        <v>0.82799999999999996</v>
      </c>
      <c r="BP1839" s="157">
        <f>IF('1b-NaturalGas'!$AB$90="no","not applicable (based on previous answers)",ROUND(BL1839,4))</f>
        <v>0.82799999999999996</v>
      </c>
      <c r="BQ1839" s="157">
        <f>IF('1b-NaturalGas'!$AB$91="no","not applicable (based on previous answers)",ROUND(BL1839,4))</f>
        <v>0.82799999999999996</v>
      </c>
    </row>
    <row r="1840" spans="30:69" x14ac:dyDescent="0.25">
      <c r="AD1840" s="157">
        <f t="shared" si="69"/>
        <v>0.83000000000000063</v>
      </c>
      <c r="AE1840" s="157">
        <f>IF('1a-Electricity'!$AB$77="no","",ROUND(AD1840,4))</f>
        <v>0.83</v>
      </c>
      <c r="AF1840" s="157">
        <f>IF('1a-Electricity'!$AB$78="no","",ROUND(AD1840,4))</f>
        <v>0.83</v>
      </c>
      <c r="AG1840" s="157">
        <f>IF('1a-Electricity'!$AB$79="no","",ROUND(AD1840,4))</f>
        <v>0.83</v>
      </c>
      <c r="BL1840" s="157">
        <f t="shared" si="70"/>
        <v>0.82900000000000063</v>
      </c>
      <c r="BM1840" s="157">
        <f>IF('1b-NaturalGas'!$AB$87="no","",ROUND(BL1840,4))</f>
        <v>0.82899999999999996</v>
      </c>
      <c r="BN1840" s="157">
        <f>IF('1b-NaturalGas'!$AB$88="no","",ROUND(BL1840,4))</f>
        <v>0.82899999999999996</v>
      </c>
      <c r="BO1840" s="157">
        <f>IF('1b-NaturalGas'!$AB$89="no","",ROUND(BL1840,4))</f>
        <v>0.82899999999999996</v>
      </c>
      <c r="BP1840" s="157">
        <f>IF('1b-NaturalGas'!$AB$90="no","not applicable (based on previous answers)",ROUND(BL1840,4))</f>
        <v>0.82899999999999996</v>
      </c>
      <c r="BQ1840" s="157">
        <f>IF('1b-NaturalGas'!$AB$91="no","not applicable (based on previous answers)",ROUND(BL1840,4))</f>
        <v>0.82899999999999996</v>
      </c>
    </row>
    <row r="1841" spans="30:69" x14ac:dyDescent="0.25">
      <c r="AD1841" s="157">
        <f t="shared" si="69"/>
        <v>0.83100000000000063</v>
      </c>
      <c r="AE1841" s="157">
        <f>IF('1a-Electricity'!$AB$77="no","",ROUND(AD1841,4))</f>
        <v>0.83099999999999996</v>
      </c>
      <c r="AF1841" s="157">
        <f>IF('1a-Electricity'!$AB$78="no","",ROUND(AD1841,4))</f>
        <v>0.83099999999999996</v>
      </c>
      <c r="AG1841" s="157">
        <f>IF('1a-Electricity'!$AB$79="no","",ROUND(AD1841,4))</f>
        <v>0.83099999999999996</v>
      </c>
      <c r="BL1841" s="157">
        <f t="shared" si="70"/>
        <v>0.83000000000000063</v>
      </c>
      <c r="BM1841" s="157">
        <f>IF('1b-NaturalGas'!$AB$87="no","",ROUND(BL1841,4))</f>
        <v>0.83</v>
      </c>
      <c r="BN1841" s="157">
        <f>IF('1b-NaturalGas'!$AB$88="no","",ROUND(BL1841,4))</f>
        <v>0.83</v>
      </c>
      <c r="BO1841" s="157">
        <f>IF('1b-NaturalGas'!$AB$89="no","",ROUND(BL1841,4))</f>
        <v>0.83</v>
      </c>
      <c r="BP1841" s="157">
        <f>IF('1b-NaturalGas'!$AB$90="no","not applicable (based on previous answers)",ROUND(BL1841,4))</f>
        <v>0.83</v>
      </c>
      <c r="BQ1841" s="157">
        <f>IF('1b-NaturalGas'!$AB$91="no","not applicable (based on previous answers)",ROUND(BL1841,4))</f>
        <v>0.83</v>
      </c>
    </row>
    <row r="1842" spans="30:69" x14ac:dyDescent="0.25">
      <c r="AD1842" s="157">
        <f t="shared" si="69"/>
        <v>0.83200000000000063</v>
      </c>
      <c r="AE1842" s="157">
        <f>IF('1a-Electricity'!$AB$77="no","",ROUND(AD1842,4))</f>
        <v>0.83199999999999996</v>
      </c>
      <c r="AF1842" s="157">
        <f>IF('1a-Electricity'!$AB$78="no","",ROUND(AD1842,4))</f>
        <v>0.83199999999999996</v>
      </c>
      <c r="AG1842" s="157">
        <f>IF('1a-Electricity'!$AB$79="no","",ROUND(AD1842,4))</f>
        <v>0.83199999999999996</v>
      </c>
      <c r="BL1842" s="157">
        <f t="shared" si="70"/>
        <v>0.83100000000000063</v>
      </c>
      <c r="BM1842" s="157">
        <f>IF('1b-NaturalGas'!$AB$87="no","",ROUND(BL1842,4))</f>
        <v>0.83099999999999996</v>
      </c>
      <c r="BN1842" s="157">
        <f>IF('1b-NaturalGas'!$AB$88="no","",ROUND(BL1842,4))</f>
        <v>0.83099999999999996</v>
      </c>
      <c r="BO1842" s="157">
        <f>IF('1b-NaturalGas'!$AB$89="no","",ROUND(BL1842,4))</f>
        <v>0.83099999999999996</v>
      </c>
      <c r="BP1842" s="157">
        <f>IF('1b-NaturalGas'!$AB$90="no","not applicable (based on previous answers)",ROUND(BL1842,4))</f>
        <v>0.83099999999999996</v>
      </c>
      <c r="BQ1842" s="157">
        <f>IF('1b-NaturalGas'!$AB$91="no","not applicable (based on previous answers)",ROUND(BL1842,4))</f>
        <v>0.83099999999999996</v>
      </c>
    </row>
    <row r="1843" spans="30:69" x14ac:dyDescent="0.25">
      <c r="AD1843" s="157">
        <f t="shared" si="69"/>
        <v>0.83300000000000063</v>
      </c>
      <c r="AE1843" s="157">
        <f>IF('1a-Electricity'!$AB$77="no","",ROUND(AD1843,4))</f>
        <v>0.83299999999999996</v>
      </c>
      <c r="AF1843" s="157">
        <f>IF('1a-Electricity'!$AB$78="no","",ROUND(AD1843,4))</f>
        <v>0.83299999999999996</v>
      </c>
      <c r="AG1843" s="157">
        <f>IF('1a-Electricity'!$AB$79="no","",ROUND(AD1843,4))</f>
        <v>0.83299999999999996</v>
      </c>
      <c r="BL1843" s="157">
        <f t="shared" si="70"/>
        <v>0.83200000000000063</v>
      </c>
      <c r="BM1843" s="157">
        <f>IF('1b-NaturalGas'!$AB$87="no","",ROUND(BL1843,4))</f>
        <v>0.83199999999999996</v>
      </c>
      <c r="BN1843" s="157">
        <f>IF('1b-NaturalGas'!$AB$88="no","",ROUND(BL1843,4))</f>
        <v>0.83199999999999996</v>
      </c>
      <c r="BO1843" s="157">
        <f>IF('1b-NaturalGas'!$AB$89="no","",ROUND(BL1843,4))</f>
        <v>0.83199999999999996</v>
      </c>
      <c r="BP1843" s="157">
        <f>IF('1b-NaturalGas'!$AB$90="no","not applicable (based on previous answers)",ROUND(BL1843,4))</f>
        <v>0.83199999999999996</v>
      </c>
      <c r="BQ1843" s="157">
        <f>IF('1b-NaturalGas'!$AB$91="no","not applicable (based on previous answers)",ROUND(BL1843,4))</f>
        <v>0.83199999999999996</v>
      </c>
    </row>
    <row r="1844" spans="30:69" x14ac:dyDescent="0.25">
      <c r="AD1844" s="157">
        <f t="shared" si="69"/>
        <v>0.83400000000000063</v>
      </c>
      <c r="AE1844" s="157">
        <f>IF('1a-Electricity'!$AB$77="no","",ROUND(AD1844,4))</f>
        <v>0.83399999999999996</v>
      </c>
      <c r="AF1844" s="157">
        <f>IF('1a-Electricity'!$AB$78="no","",ROUND(AD1844,4))</f>
        <v>0.83399999999999996</v>
      </c>
      <c r="AG1844" s="157">
        <f>IF('1a-Electricity'!$AB$79="no","",ROUND(AD1844,4))</f>
        <v>0.83399999999999996</v>
      </c>
      <c r="BL1844" s="157">
        <f t="shared" si="70"/>
        <v>0.83300000000000063</v>
      </c>
      <c r="BM1844" s="157">
        <f>IF('1b-NaturalGas'!$AB$87="no","",ROUND(BL1844,4))</f>
        <v>0.83299999999999996</v>
      </c>
      <c r="BN1844" s="157">
        <f>IF('1b-NaturalGas'!$AB$88="no","",ROUND(BL1844,4))</f>
        <v>0.83299999999999996</v>
      </c>
      <c r="BO1844" s="157">
        <f>IF('1b-NaturalGas'!$AB$89="no","",ROUND(BL1844,4))</f>
        <v>0.83299999999999996</v>
      </c>
      <c r="BP1844" s="157">
        <f>IF('1b-NaturalGas'!$AB$90="no","not applicable (based on previous answers)",ROUND(BL1844,4))</f>
        <v>0.83299999999999996</v>
      </c>
      <c r="BQ1844" s="157">
        <f>IF('1b-NaturalGas'!$AB$91="no","not applicable (based on previous answers)",ROUND(BL1844,4))</f>
        <v>0.83299999999999996</v>
      </c>
    </row>
    <row r="1845" spans="30:69" x14ac:dyDescent="0.25">
      <c r="AD1845" s="157">
        <f t="shared" si="69"/>
        <v>0.83500000000000063</v>
      </c>
      <c r="AE1845" s="157">
        <f>IF('1a-Electricity'!$AB$77="no","",ROUND(AD1845,4))</f>
        <v>0.83499999999999996</v>
      </c>
      <c r="AF1845" s="157">
        <f>IF('1a-Electricity'!$AB$78="no","",ROUND(AD1845,4))</f>
        <v>0.83499999999999996</v>
      </c>
      <c r="AG1845" s="157">
        <f>IF('1a-Electricity'!$AB$79="no","",ROUND(AD1845,4))</f>
        <v>0.83499999999999996</v>
      </c>
      <c r="BL1845" s="157">
        <f t="shared" si="70"/>
        <v>0.83400000000000063</v>
      </c>
      <c r="BM1845" s="157">
        <f>IF('1b-NaturalGas'!$AB$87="no","",ROUND(BL1845,4))</f>
        <v>0.83399999999999996</v>
      </c>
      <c r="BN1845" s="157">
        <f>IF('1b-NaturalGas'!$AB$88="no","",ROUND(BL1845,4))</f>
        <v>0.83399999999999996</v>
      </c>
      <c r="BO1845" s="157">
        <f>IF('1b-NaturalGas'!$AB$89="no","",ROUND(BL1845,4))</f>
        <v>0.83399999999999996</v>
      </c>
      <c r="BP1845" s="157">
        <f>IF('1b-NaturalGas'!$AB$90="no","not applicable (based on previous answers)",ROUND(BL1845,4))</f>
        <v>0.83399999999999996</v>
      </c>
      <c r="BQ1845" s="157">
        <f>IF('1b-NaturalGas'!$AB$91="no","not applicable (based on previous answers)",ROUND(BL1845,4))</f>
        <v>0.83399999999999996</v>
      </c>
    </row>
    <row r="1846" spans="30:69" x14ac:dyDescent="0.25">
      <c r="AD1846" s="157">
        <f t="shared" si="69"/>
        <v>0.83600000000000063</v>
      </c>
      <c r="AE1846" s="157">
        <f>IF('1a-Electricity'!$AB$77="no","",ROUND(AD1846,4))</f>
        <v>0.83599999999999997</v>
      </c>
      <c r="AF1846" s="157">
        <f>IF('1a-Electricity'!$AB$78="no","",ROUND(AD1846,4))</f>
        <v>0.83599999999999997</v>
      </c>
      <c r="AG1846" s="157">
        <f>IF('1a-Electricity'!$AB$79="no","",ROUND(AD1846,4))</f>
        <v>0.83599999999999997</v>
      </c>
      <c r="BL1846" s="157">
        <f t="shared" si="70"/>
        <v>0.83500000000000063</v>
      </c>
      <c r="BM1846" s="157">
        <f>IF('1b-NaturalGas'!$AB$87="no","",ROUND(BL1846,4))</f>
        <v>0.83499999999999996</v>
      </c>
      <c r="BN1846" s="157">
        <f>IF('1b-NaturalGas'!$AB$88="no","",ROUND(BL1846,4))</f>
        <v>0.83499999999999996</v>
      </c>
      <c r="BO1846" s="157">
        <f>IF('1b-NaturalGas'!$AB$89="no","",ROUND(BL1846,4))</f>
        <v>0.83499999999999996</v>
      </c>
      <c r="BP1846" s="157">
        <f>IF('1b-NaturalGas'!$AB$90="no","not applicable (based on previous answers)",ROUND(BL1846,4))</f>
        <v>0.83499999999999996</v>
      </c>
      <c r="BQ1846" s="157">
        <f>IF('1b-NaturalGas'!$AB$91="no","not applicable (based on previous answers)",ROUND(BL1846,4))</f>
        <v>0.83499999999999996</v>
      </c>
    </row>
    <row r="1847" spans="30:69" x14ac:dyDescent="0.25">
      <c r="AD1847" s="157">
        <f t="shared" si="69"/>
        <v>0.83700000000000063</v>
      </c>
      <c r="AE1847" s="157">
        <f>IF('1a-Electricity'!$AB$77="no","",ROUND(AD1847,4))</f>
        <v>0.83699999999999997</v>
      </c>
      <c r="AF1847" s="157">
        <f>IF('1a-Electricity'!$AB$78="no","",ROUND(AD1847,4))</f>
        <v>0.83699999999999997</v>
      </c>
      <c r="AG1847" s="157">
        <f>IF('1a-Electricity'!$AB$79="no","",ROUND(AD1847,4))</f>
        <v>0.83699999999999997</v>
      </c>
      <c r="BL1847" s="157">
        <f t="shared" si="70"/>
        <v>0.83600000000000063</v>
      </c>
      <c r="BM1847" s="157">
        <f>IF('1b-NaturalGas'!$AB$87="no","",ROUND(BL1847,4))</f>
        <v>0.83599999999999997</v>
      </c>
      <c r="BN1847" s="157">
        <f>IF('1b-NaturalGas'!$AB$88="no","",ROUND(BL1847,4))</f>
        <v>0.83599999999999997</v>
      </c>
      <c r="BO1847" s="157">
        <f>IF('1b-NaturalGas'!$AB$89="no","",ROUND(BL1847,4))</f>
        <v>0.83599999999999997</v>
      </c>
      <c r="BP1847" s="157">
        <f>IF('1b-NaturalGas'!$AB$90="no","not applicable (based on previous answers)",ROUND(BL1847,4))</f>
        <v>0.83599999999999997</v>
      </c>
      <c r="BQ1847" s="157">
        <f>IF('1b-NaturalGas'!$AB$91="no","not applicable (based on previous answers)",ROUND(BL1847,4))</f>
        <v>0.83599999999999997</v>
      </c>
    </row>
    <row r="1848" spans="30:69" x14ac:dyDescent="0.25">
      <c r="AD1848" s="157">
        <f t="shared" si="69"/>
        <v>0.83800000000000063</v>
      </c>
      <c r="AE1848" s="157">
        <f>IF('1a-Electricity'!$AB$77="no","",ROUND(AD1848,4))</f>
        <v>0.83799999999999997</v>
      </c>
      <c r="AF1848" s="157">
        <f>IF('1a-Electricity'!$AB$78="no","",ROUND(AD1848,4))</f>
        <v>0.83799999999999997</v>
      </c>
      <c r="AG1848" s="157">
        <f>IF('1a-Electricity'!$AB$79="no","",ROUND(AD1848,4))</f>
        <v>0.83799999999999997</v>
      </c>
      <c r="BL1848" s="157">
        <f t="shared" si="70"/>
        <v>0.83700000000000063</v>
      </c>
      <c r="BM1848" s="157">
        <f>IF('1b-NaturalGas'!$AB$87="no","",ROUND(BL1848,4))</f>
        <v>0.83699999999999997</v>
      </c>
      <c r="BN1848" s="157">
        <f>IF('1b-NaturalGas'!$AB$88="no","",ROUND(BL1848,4))</f>
        <v>0.83699999999999997</v>
      </c>
      <c r="BO1848" s="157">
        <f>IF('1b-NaturalGas'!$AB$89="no","",ROUND(BL1848,4))</f>
        <v>0.83699999999999997</v>
      </c>
      <c r="BP1848" s="157">
        <f>IF('1b-NaturalGas'!$AB$90="no","not applicable (based on previous answers)",ROUND(BL1848,4))</f>
        <v>0.83699999999999997</v>
      </c>
      <c r="BQ1848" s="157">
        <f>IF('1b-NaturalGas'!$AB$91="no","not applicable (based on previous answers)",ROUND(BL1848,4))</f>
        <v>0.83699999999999997</v>
      </c>
    </row>
    <row r="1849" spans="30:69" x14ac:dyDescent="0.25">
      <c r="AD1849" s="157">
        <f t="shared" si="69"/>
        <v>0.83900000000000063</v>
      </c>
      <c r="AE1849" s="157">
        <f>IF('1a-Electricity'!$AB$77="no","",ROUND(AD1849,4))</f>
        <v>0.83899999999999997</v>
      </c>
      <c r="AF1849" s="157">
        <f>IF('1a-Electricity'!$AB$78="no","",ROUND(AD1849,4))</f>
        <v>0.83899999999999997</v>
      </c>
      <c r="AG1849" s="157">
        <f>IF('1a-Electricity'!$AB$79="no","",ROUND(AD1849,4))</f>
        <v>0.83899999999999997</v>
      </c>
      <c r="BL1849" s="157">
        <f t="shared" si="70"/>
        <v>0.83800000000000063</v>
      </c>
      <c r="BM1849" s="157">
        <f>IF('1b-NaturalGas'!$AB$87="no","",ROUND(BL1849,4))</f>
        <v>0.83799999999999997</v>
      </c>
      <c r="BN1849" s="157">
        <f>IF('1b-NaturalGas'!$AB$88="no","",ROUND(BL1849,4))</f>
        <v>0.83799999999999997</v>
      </c>
      <c r="BO1849" s="157">
        <f>IF('1b-NaturalGas'!$AB$89="no","",ROUND(BL1849,4))</f>
        <v>0.83799999999999997</v>
      </c>
      <c r="BP1849" s="157">
        <f>IF('1b-NaturalGas'!$AB$90="no","not applicable (based on previous answers)",ROUND(BL1849,4))</f>
        <v>0.83799999999999997</v>
      </c>
      <c r="BQ1849" s="157">
        <f>IF('1b-NaturalGas'!$AB$91="no","not applicable (based on previous answers)",ROUND(BL1849,4))</f>
        <v>0.83799999999999997</v>
      </c>
    </row>
    <row r="1850" spans="30:69" x14ac:dyDescent="0.25">
      <c r="AD1850" s="157">
        <f t="shared" si="69"/>
        <v>0.84000000000000064</v>
      </c>
      <c r="AE1850" s="157">
        <f>IF('1a-Electricity'!$AB$77="no","",ROUND(AD1850,4))</f>
        <v>0.84</v>
      </c>
      <c r="AF1850" s="157">
        <f>IF('1a-Electricity'!$AB$78="no","",ROUND(AD1850,4))</f>
        <v>0.84</v>
      </c>
      <c r="AG1850" s="157">
        <f>IF('1a-Electricity'!$AB$79="no","",ROUND(AD1850,4))</f>
        <v>0.84</v>
      </c>
      <c r="BL1850" s="157">
        <f t="shared" si="70"/>
        <v>0.83900000000000063</v>
      </c>
      <c r="BM1850" s="157">
        <f>IF('1b-NaturalGas'!$AB$87="no","",ROUND(BL1850,4))</f>
        <v>0.83899999999999997</v>
      </c>
      <c r="BN1850" s="157">
        <f>IF('1b-NaturalGas'!$AB$88="no","",ROUND(BL1850,4))</f>
        <v>0.83899999999999997</v>
      </c>
      <c r="BO1850" s="157">
        <f>IF('1b-NaturalGas'!$AB$89="no","",ROUND(BL1850,4))</f>
        <v>0.83899999999999997</v>
      </c>
      <c r="BP1850" s="157">
        <f>IF('1b-NaturalGas'!$AB$90="no","not applicable (based on previous answers)",ROUND(BL1850,4))</f>
        <v>0.83899999999999997</v>
      </c>
      <c r="BQ1850" s="157">
        <f>IF('1b-NaturalGas'!$AB$91="no","not applicable (based on previous answers)",ROUND(BL1850,4))</f>
        <v>0.83899999999999997</v>
      </c>
    </row>
    <row r="1851" spans="30:69" x14ac:dyDescent="0.25">
      <c r="AD1851" s="157">
        <f t="shared" si="69"/>
        <v>0.84100000000000064</v>
      </c>
      <c r="AE1851" s="157">
        <f>IF('1a-Electricity'!$AB$77="no","",ROUND(AD1851,4))</f>
        <v>0.84099999999999997</v>
      </c>
      <c r="AF1851" s="157">
        <f>IF('1a-Electricity'!$AB$78="no","",ROUND(AD1851,4))</f>
        <v>0.84099999999999997</v>
      </c>
      <c r="AG1851" s="157">
        <f>IF('1a-Electricity'!$AB$79="no","",ROUND(AD1851,4))</f>
        <v>0.84099999999999997</v>
      </c>
      <c r="BL1851" s="157">
        <f t="shared" si="70"/>
        <v>0.84000000000000064</v>
      </c>
      <c r="BM1851" s="157">
        <f>IF('1b-NaturalGas'!$AB$87="no","",ROUND(BL1851,4))</f>
        <v>0.84</v>
      </c>
      <c r="BN1851" s="157">
        <f>IF('1b-NaturalGas'!$AB$88="no","",ROUND(BL1851,4))</f>
        <v>0.84</v>
      </c>
      <c r="BO1851" s="157">
        <f>IF('1b-NaturalGas'!$AB$89="no","",ROUND(BL1851,4))</f>
        <v>0.84</v>
      </c>
      <c r="BP1851" s="157">
        <f>IF('1b-NaturalGas'!$AB$90="no","not applicable (based on previous answers)",ROUND(BL1851,4))</f>
        <v>0.84</v>
      </c>
      <c r="BQ1851" s="157">
        <f>IF('1b-NaturalGas'!$AB$91="no","not applicable (based on previous answers)",ROUND(BL1851,4))</f>
        <v>0.84</v>
      </c>
    </row>
    <row r="1852" spans="30:69" x14ac:dyDescent="0.25">
      <c r="AD1852" s="157">
        <f t="shared" si="69"/>
        <v>0.84200000000000064</v>
      </c>
      <c r="AE1852" s="157">
        <f>IF('1a-Electricity'!$AB$77="no","",ROUND(AD1852,4))</f>
        <v>0.84199999999999997</v>
      </c>
      <c r="AF1852" s="157">
        <f>IF('1a-Electricity'!$AB$78="no","",ROUND(AD1852,4))</f>
        <v>0.84199999999999997</v>
      </c>
      <c r="AG1852" s="157">
        <f>IF('1a-Electricity'!$AB$79="no","",ROUND(AD1852,4))</f>
        <v>0.84199999999999997</v>
      </c>
      <c r="BL1852" s="157">
        <f t="shared" si="70"/>
        <v>0.84100000000000064</v>
      </c>
      <c r="BM1852" s="157">
        <f>IF('1b-NaturalGas'!$AB$87="no","",ROUND(BL1852,4))</f>
        <v>0.84099999999999997</v>
      </c>
      <c r="BN1852" s="157">
        <f>IF('1b-NaturalGas'!$AB$88="no","",ROUND(BL1852,4))</f>
        <v>0.84099999999999997</v>
      </c>
      <c r="BO1852" s="157">
        <f>IF('1b-NaturalGas'!$AB$89="no","",ROUND(BL1852,4))</f>
        <v>0.84099999999999997</v>
      </c>
      <c r="BP1852" s="157">
        <f>IF('1b-NaturalGas'!$AB$90="no","not applicable (based on previous answers)",ROUND(BL1852,4))</f>
        <v>0.84099999999999997</v>
      </c>
      <c r="BQ1852" s="157">
        <f>IF('1b-NaturalGas'!$AB$91="no","not applicable (based on previous answers)",ROUND(BL1852,4))</f>
        <v>0.84099999999999997</v>
      </c>
    </row>
    <row r="1853" spans="30:69" x14ac:dyDescent="0.25">
      <c r="AD1853" s="157">
        <f t="shared" si="69"/>
        <v>0.84300000000000064</v>
      </c>
      <c r="AE1853" s="157">
        <f>IF('1a-Electricity'!$AB$77="no","",ROUND(AD1853,4))</f>
        <v>0.84299999999999997</v>
      </c>
      <c r="AF1853" s="157">
        <f>IF('1a-Electricity'!$AB$78="no","",ROUND(AD1853,4))</f>
        <v>0.84299999999999997</v>
      </c>
      <c r="AG1853" s="157">
        <f>IF('1a-Electricity'!$AB$79="no","",ROUND(AD1853,4))</f>
        <v>0.84299999999999997</v>
      </c>
      <c r="BL1853" s="157">
        <f t="shared" si="70"/>
        <v>0.84200000000000064</v>
      </c>
      <c r="BM1853" s="157">
        <f>IF('1b-NaturalGas'!$AB$87="no","",ROUND(BL1853,4))</f>
        <v>0.84199999999999997</v>
      </c>
      <c r="BN1853" s="157">
        <f>IF('1b-NaturalGas'!$AB$88="no","",ROUND(BL1853,4))</f>
        <v>0.84199999999999997</v>
      </c>
      <c r="BO1853" s="157">
        <f>IF('1b-NaturalGas'!$AB$89="no","",ROUND(BL1853,4))</f>
        <v>0.84199999999999997</v>
      </c>
      <c r="BP1853" s="157">
        <f>IF('1b-NaturalGas'!$AB$90="no","not applicable (based on previous answers)",ROUND(BL1853,4))</f>
        <v>0.84199999999999997</v>
      </c>
      <c r="BQ1853" s="157">
        <f>IF('1b-NaturalGas'!$AB$91="no","not applicable (based on previous answers)",ROUND(BL1853,4))</f>
        <v>0.84199999999999997</v>
      </c>
    </row>
    <row r="1854" spans="30:69" x14ac:dyDescent="0.25">
      <c r="AD1854" s="157">
        <f t="shared" si="69"/>
        <v>0.84400000000000064</v>
      </c>
      <c r="AE1854" s="157">
        <f>IF('1a-Electricity'!$AB$77="no","",ROUND(AD1854,4))</f>
        <v>0.84399999999999997</v>
      </c>
      <c r="AF1854" s="157">
        <f>IF('1a-Electricity'!$AB$78="no","",ROUND(AD1854,4))</f>
        <v>0.84399999999999997</v>
      </c>
      <c r="AG1854" s="157">
        <f>IF('1a-Electricity'!$AB$79="no","",ROUND(AD1854,4))</f>
        <v>0.84399999999999997</v>
      </c>
      <c r="BL1854" s="157">
        <f t="shared" si="70"/>
        <v>0.84300000000000064</v>
      </c>
      <c r="BM1854" s="157">
        <f>IF('1b-NaturalGas'!$AB$87="no","",ROUND(BL1854,4))</f>
        <v>0.84299999999999997</v>
      </c>
      <c r="BN1854" s="157">
        <f>IF('1b-NaturalGas'!$AB$88="no","",ROUND(BL1854,4))</f>
        <v>0.84299999999999997</v>
      </c>
      <c r="BO1854" s="157">
        <f>IF('1b-NaturalGas'!$AB$89="no","",ROUND(BL1854,4))</f>
        <v>0.84299999999999997</v>
      </c>
      <c r="BP1854" s="157">
        <f>IF('1b-NaturalGas'!$AB$90="no","not applicable (based on previous answers)",ROUND(BL1854,4))</f>
        <v>0.84299999999999997</v>
      </c>
      <c r="BQ1854" s="157">
        <f>IF('1b-NaturalGas'!$AB$91="no","not applicable (based on previous answers)",ROUND(BL1854,4))</f>
        <v>0.84299999999999997</v>
      </c>
    </row>
    <row r="1855" spans="30:69" x14ac:dyDescent="0.25">
      <c r="AD1855" s="157">
        <f t="shared" si="69"/>
        <v>0.84500000000000064</v>
      </c>
      <c r="AE1855" s="157">
        <f>IF('1a-Electricity'!$AB$77="no","",ROUND(AD1855,4))</f>
        <v>0.84499999999999997</v>
      </c>
      <c r="AF1855" s="157">
        <f>IF('1a-Electricity'!$AB$78="no","",ROUND(AD1855,4))</f>
        <v>0.84499999999999997</v>
      </c>
      <c r="AG1855" s="157">
        <f>IF('1a-Electricity'!$AB$79="no","",ROUND(AD1855,4))</f>
        <v>0.84499999999999997</v>
      </c>
      <c r="BL1855" s="157">
        <f t="shared" si="70"/>
        <v>0.84400000000000064</v>
      </c>
      <c r="BM1855" s="157">
        <f>IF('1b-NaturalGas'!$AB$87="no","",ROUND(BL1855,4))</f>
        <v>0.84399999999999997</v>
      </c>
      <c r="BN1855" s="157">
        <f>IF('1b-NaturalGas'!$AB$88="no","",ROUND(BL1855,4))</f>
        <v>0.84399999999999997</v>
      </c>
      <c r="BO1855" s="157">
        <f>IF('1b-NaturalGas'!$AB$89="no","",ROUND(BL1855,4))</f>
        <v>0.84399999999999997</v>
      </c>
      <c r="BP1855" s="157">
        <f>IF('1b-NaturalGas'!$AB$90="no","not applicable (based on previous answers)",ROUND(BL1855,4))</f>
        <v>0.84399999999999997</v>
      </c>
      <c r="BQ1855" s="157">
        <f>IF('1b-NaturalGas'!$AB$91="no","not applicable (based on previous answers)",ROUND(BL1855,4))</f>
        <v>0.84399999999999997</v>
      </c>
    </row>
    <row r="1856" spans="30:69" x14ac:dyDescent="0.25">
      <c r="AD1856" s="157">
        <f t="shared" si="69"/>
        <v>0.84600000000000064</v>
      </c>
      <c r="AE1856" s="157">
        <f>IF('1a-Electricity'!$AB$77="no","",ROUND(AD1856,4))</f>
        <v>0.84599999999999997</v>
      </c>
      <c r="AF1856" s="157">
        <f>IF('1a-Electricity'!$AB$78="no","",ROUND(AD1856,4))</f>
        <v>0.84599999999999997</v>
      </c>
      <c r="AG1856" s="157">
        <f>IF('1a-Electricity'!$AB$79="no","",ROUND(AD1856,4))</f>
        <v>0.84599999999999997</v>
      </c>
      <c r="BL1856" s="157">
        <f t="shared" si="70"/>
        <v>0.84500000000000064</v>
      </c>
      <c r="BM1856" s="157">
        <f>IF('1b-NaturalGas'!$AB$87="no","",ROUND(BL1856,4))</f>
        <v>0.84499999999999997</v>
      </c>
      <c r="BN1856" s="157">
        <f>IF('1b-NaturalGas'!$AB$88="no","",ROUND(BL1856,4))</f>
        <v>0.84499999999999997</v>
      </c>
      <c r="BO1856" s="157">
        <f>IF('1b-NaturalGas'!$AB$89="no","",ROUND(BL1856,4))</f>
        <v>0.84499999999999997</v>
      </c>
      <c r="BP1856" s="157">
        <f>IF('1b-NaturalGas'!$AB$90="no","not applicable (based on previous answers)",ROUND(BL1856,4))</f>
        <v>0.84499999999999997</v>
      </c>
      <c r="BQ1856" s="157">
        <f>IF('1b-NaturalGas'!$AB$91="no","not applicable (based on previous answers)",ROUND(BL1856,4))</f>
        <v>0.84499999999999997</v>
      </c>
    </row>
    <row r="1857" spans="30:69" x14ac:dyDescent="0.25">
      <c r="AD1857" s="157">
        <f t="shared" si="69"/>
        <v>0.84700000000000064</v>
      </c>
      <c r="AE1857" s="157">
        <f>IF('1a-Electricity'!$AB$77="no","",ROUND(AD1857,4))</f>
        <v>0.84699999999999998</v>
      </c>
      <c r="AF1857" s="157">
        <f>IF('1a-Electricity'!$AB$78="no","",ROUND(AD1857,4))</f>
        <v>0.84699999999999998</v>
      </c>
      <c r="AG1857" s="157">
        <f>IF('1a-Electricity'!$AB$79="no","",ROUND(AD1857,4))</f>
        <v>0.84699999999999998</v>
      </c>
      <c r="BL1857" s="157">
        <f t="shared" si="70"/>
        <v>0.84600000000000064</v>
      </c>
      <c r="BM1857" s="157">
        <f>IF('1b-NaturalGas'!$AB$87="no","",ROUND(BL1857,4))</f>
        <v>0.84599999999999997</v>
      </c>
      <c r="BN1857" s="157">
        <f>IF('1b-NaturalGas'!$AB$88="no","",ROUND(BL1857,4))</f>
        <v>0.84599999999999997</v>
      </c>
      <c r="BO1857" s="157">
        <f>IF('1b-NaturalGas'!$AB$89="no","",ROUND(BL1857,4))</f>
        <v>0.84599999999999997</v>
      </c>
      <c r="BP1857" s="157">
        <f>IF('1b-NaturalGas'!$AB$90="no","not applicable (based on previous answers)",ROUND(BL1857,4))</f>
        <v>0.84599999999999997</v>
      </c>
      <c r="BQ1857" s="157">
        <f>IF('1b-NaturalGas'!$AB$91="no","not applicable (based on previous answers)",ROUND(BL1857,4))</f>
        <v>0.84599999999999997</v>
      </c>
    </row>
    <row r="1858" spans="30:69" x14ac:dyDescent="0.25">
      <c r="AD1858" s="157">
        <f t="shared" si="69"/>
        <v>0.84800000000000064</v>
      </c>
      <c r="AE1858" s="157">
        <f>IF('1a-Electricity'!$AB$77="no","",ROUND(AD1858,4))</f>
        <v>0.84799999999999998</v>
      </c>
      <c r="AF1858" s="157">
        <f>IF('1a-Electricity'!$AB$78="no","",ROUND(AD1858,4))</f>
        <v>0.84799999999999998</v>
      </c>
      <c r="AG1858" s="157">
        <f>IF('1a-Electricity'!$AB$79="no","",ROUND(AD1858,4))</f>
        <v>0.84799999999999998</v>
      </c>
      <c r="BL1858" s="157">
        <f t="shared" si="70"/>
        <v>0.84700000000000064</v>
      </c>
      <c r="BM1858" s="157">
        <f>IF('1b-NaturalGas'!$AB$87="no","",ROUND(BL1858,4))</f>
        <v>0.84699999999999998</v>
      </c>
      <c r="BN1858" s="157">
        <f>IF('1b-NaturalGas'!$AB$88="no","",ROUND(BL1858,4))</f>
        <v>0.84699999999999998</v>
      </c>
      <c r="BO1858" s="157">
        <f>IF('1b-NaturalGas'!$AB$89="no","",ROUND(BL1858,4))</f>
        <v>0.84699999999999998</v>
      </c>
      <c r="BP1858" s="157">
        <f>IF('1b-NaturalGas'!$AB$90="no","not applicable (based on previous answers)",ROUND(BL1858,4))</f>
        <v>0.84699999999999998</v>
      </c>
      <c r="BQ1858" s="157">
        <f>IF('1b-NaturalGas'!$AB$91="no","not applicable (based on previous answers)",ROUND(BL1858,4))</f>
        <v>0.84699999999999998</v>
      </c>
    </row>
    <row r="1859" spans="30:69" x14ac:dyDescent="0.25">
      <c r="AD1859" s="157">
        <f t="shared" si="69"/>
        <v>0.84900000000000064</v>
      </c>
      <c r="AE1859" s="157">
        <f>IF('1a-Electricity'!$AB$77="no","",ROUND(AD1859,4))</f>
        <v>0.84899999999999998</v>
      </c>
      <c r="AF1859" s="157">
        <f>IF('1a-Electricity'!$AB$78="no","",ROUND(AD1859,4))</f>
        <v>0.84899999999999998</v>
      </c>
      <c r="AG1859" s="157">
        <f>IF('1a-Electricity'!$AB$79="no","",ROUND(AD1859,4))</f>
        <v>0.84899999999999998</v>
      </c>
      <c r="BL1859" s="157">
        <f t="shared" si="70"/>
        <v>0.84800000000000064</v>
      </c>
      <c r="BM1859" s="157">
        <f>IF('1b-NaturalGas'!$AB$87="no","",ROUND(BL1859,4))</f>
        <v>0.84799999999999998</v>
      </c>
      <c r="BN1859" s="157">
        <f>IF('1b-NaturalGas'!$AB$88="no","",ROUND(BL1859,4))</f>
        <v>0.84799999999999998</v>
      </c>
      <c r="BO1859" s="157">
        <f>IF('1b-NaturalGas'!$AB$89="no","",ROUND(BL1859,4))</f>
        <v>0.84799999999999998</v>
      </c>
      <c r="BP1859" s="157">
        <f>IF('1b-NaturalGas'!$AB$90="no","not applicable (based on previous answers)",ROUND(BL1859,4))</f>
        <v>0.84799999999999998</v>
      </c>
      <c r="BQ1859" s="157">
        <f>IF('1b-NaturalGas'!$AB$91="no","not applicable (based on previous answers)",ROUND(BL1859,4))</f>
        <v>0.84799999999999998</v>
      </c>
    </row>
    <row r="1860" spans="30:69" x14ac:dyDescent="0.25">
      <c r="AD1860" s="157">
        <f t="shared" si="69"/>
        <v>0.85000000000000064</v>
      </c>
      <c r="AE1860" s="157">
        <f>IF('1a-Electricity'!$AB$77="no","",ROUND(AD1860,4))</f>
        <v>0.85</v>
      </c>
      <c r="AF1860" s="157">
        <f>IF('1a-Electricity'!$AB$78="no","",ROUND(AD1860,4))</f>
        <v>0.85</v>
      </c>
      <c r="AG1860" s="157">
        <f>IF('1a-Electricity'!$AB$79="no","",ROUND(AD1860,4))</f>
        <v>0.85</v>
      </c>
      <c r="BL1860" s="157">
        <f t="shared" si="70"/>
        <v>0.84900000000000064</v>
      </c>
      <c r="BM1860" s="157">
        <f>IF('1b-NaturalGas'!$AB$87="no","",ROUND(BL1860,4))</f>
        <v>0.84899999999999998</v>
      </c>
      <c r="BN1860" s="157">
        <f>IF('1b-NaturalGas'!$AB$88="no","",ROUND(BL1860,4))</f>
        <v>0.84899999999999998</v>
      </c>
      <c r="BO1860" s="157">
        <f>IF('1b-NaturalGas'!$AB$89="no","",ROUND(BL1860,4))</f>
        <v>0.84899999999999998</v>
      </c>
      <c r="BP1860" s="157">
        <f>IF('1b-NaturalGas'!$AB$90="no","not applicable (based on previous answers)",ROUND(BL1860,4))</f>
        <v>0.84899999999999998</v>
      </c>
      <c r="BQ1860" s="157">
        <f>IF('1b-NaturalGas'!$AB$91="no","not applicable (based on previous answers)",ROUND(BL1860,4))</f>
        <v>0.84899999999999998</v>
      </c>
    </row>
    <row r="1861" spans="30:69" x14ac:dyDescent="0.25">
      <c r="AD1861" s="157">
        <f t="shared" si="69"/>
        <v>0.85100000000000064</v>
      </c>
      <c r="AE1861" s="157">
        <f>IF('1a-Electricity'!$AB$77="no","",ROUND(AD1861,4))</f>
        <v>0.85099999999999998</v>
      </c>
      <c r="AF1861" s="157">
        <f>IF('1a-Electricity'!$AB$78="no","",ROUND(AD1861,4))</f>
        <v>0.85099999999999998</v>
      </c>
      <c r="AG1861" s="157">
        <f>IF('1a-Electricity'!$AB$79="no","",ROUND(AD1861,4))</f>
        <v>0.85099999999999998</v>
      </c>
      <c r="BL1861" s="157">
        <f t="shared" si="70"/>
        <v>0.85000000000000064</v>
      </c>
      <c r="BM1861" s="157">
        <f>IF('1b-NaturalGas'!$AB$87="no","",ROUND(BL1861,4))</f>
        <v>0.85</v>
      </c>
      <c r="BN1861" s="157">
        <f>IF('1b-NaturalGas'!$AB$88="no","",ROUND(BL1861,4))</f>
        <v>0.85</v>
      </c>
      <c r="BO1861" s="157">
        <f>IF('1b-NaturalGas'!$AB$89="no","",ROUND(BL1861,4))</f>
        <v>0.85</v>
      </c>
      <c r="BP1861" s="157">
        <f>IF('1b-NaturalGas'!$AB$90="no","not applicable (based on previous answers)",ROUND(BL1861,4))</f>
        <v>0.85</v>
      </c>
      <c r="BQ1861" s="157">
        <f>IF('1b-NaturalGas'!$AB$91="no","not applicable (based on previous answers)",ROUND(BL1861,4))</f>
        <v>0.85</v>
      </c>
    </row>
    <row r="1862" spans="30:69" x14ac:dyDescent="0.25">
      <c r="AD1862" s="157">
        <f t="shared" si="69"/>
        <v>0.85200000000000065</v>
      </c>
      <c r="AE1862" s="157">
        <f>IF('1a-Electricity'!$AB$77="no","",ROUND(AD1862,4))</f>
        <v>0.85199999999999998</v>
      </c>
      <c r="AF1862" s="157">
        <f>IF('1a-Electricity'!$AB$78="no","",ROUND(AD1862,4))</f>
        <v>0.85199999999999998</v>
      </c>
      <c r="AG1862" s="157">
        <f>IF('1a-Electricity'!$AB$79="no","",ROUND(AD1862,4))</f>
        <v>0.85199999999999998</v>
      </c>
      <c r="BL1862" s="157">
        <f t="shared" si="70"/>
        <v>0.85100000000000064</v>
      </c>
      <c r="BM1862" s="157">
        <f>IF('1b-NaturalGas'!$AB$87="no","",ROUND(BL1862,4))</f>
        <v>0.85099999999999998</v>
      </c>
      <c r="BN1862" s="157">
        <f>IF('1b-NaturalGas'!$AB$88="no","",ROUND(BL1862,4))</f>
        <v>0.85099999999999998</v>
      </c>
      <c r="BO1862" s="157">
        <f>IF('1b-NaturalGas'!$AB$89="no","",ROUND(BL1862,4))</f>
        <v>0.85099999999999998</v>
      </c>
      <c r="BP1862" s="157">
        <f>IF('1b-NaturalGas'!$AB$90="no","not applicable (based on previous answers)",ROUND(BL1862,4))</f>
        <v>0.85099999999999998</v>
      </c>
      <c r="BQ1862" s="157">
        <f>IF('1b-NaturalGas'!$AB$91="no","not applicable (based on previous answers)",ROUND(BL1862,4))</f>
        <v>0.85099999999999998</v>
      </c>
    </row>
    <row r="1863" spans="30:69" x14ac:dyDescent="0.25">
      <c r="AD1863" s="157">
        <f t="shared" si="69"/>
        <v>0.85300000000000065</v>
      </c>
      <c r="AE1863" s="157">
        <f>IF('1a-Electricity'!$AB$77="no","",ROUND(AD1863,4))</f>
        <v>0.85299999999999998</v>
      </c>
      <c r="AF1863" s="157">
        <f>IF('1a-Electricity'!$AB$78="no","",ROUND(AD1863,4))</f>
        <v>0.85299999999999998</v>
      </c>
      <c r="AG1863" s="157">
        <f>IF('1a-Electricity'!$AB$79="no","",ROUND(AD1863,4))</f>
        <v>0.85299999999999998</v>
      </c>
      <c r="BL1863" s="157">
        <f t="shared" si="70"/>
        <v>0.85200000000000065</v>
      </c>
      <c r="BM1863" s="157">
        <f>IF('1b-NaturalGas'!$AB$87="no","",ROUND(BL1863,4))</f>
        <v>0.85199999999999998</v>
      </c>
      <c r="BN1863" s="157">
        <f>IF('1b-NaturalGas'!$AB$88="no","",ROUND(BL1863,4))</f>
        <v>0.85199999999999998</v>
      </c>
      <c r="BO1863" s="157">
        <f>IF('1b-NaturalGas'!$AB$89="no","",ROUND(BL1863,4))</f>
        <v>0.85199999999999998</v>
      </c>
      <c r="BP1863" s="157">
        <f>IF('1b-NaturalGas'!$AB$90="no","not applicable (based on previous answers)",ROUND(BL1863,4))</f>
        <v>0.85199999999999998</v>
      </c>
      <c r="BQ1863" s="157">
        <f>IF('1b-NaturalGas'!$AB$91="no","not applicable (based on previous answers)",ROUND(BL1863,4))</f>
        <v>0.85199999999999998</v>
      </c>
    </row>
    <row r="1864" spans="30:69" x14ac:dyDescent="0.25">
      <c r="AD1864" s="157">
        <f t="shared" si="69"/>
        <v>0.85400000000000065</v>
      </c>
      <c r="AE1864" s="157">
        <f>IF('1a-Electricity'!$AB$77="no","",ROUND(AD1864,4))</f>
        <v>0.85399999999999998</v>
      </c>
      <c r="AF1864" s="157">
        <f>IF('1a-Electricity'!$AB$78="no","",ROUND(AD1864,4))</f>
        <v>0.85399999999999998</v>
      </c>
      <c r="AG1864" s="157">
        <f>IF('1a-Electricity'!$AB$79="no","",ROUND(AD1864,4))</f>
        <v>0.85399999999999998</v>
      </c>
      <c r="BL1864" s="157">
        <f t="shared" si="70"/>
        <v>0.85300000000000065</v>
      </c>
      <c r="BM1864" s="157">
        <f>IF('1b-NaturalGas'!$AB$87="no","",ROUND(BL1864,4))</f>
        <v>0.85299999999999998</v>
      </c>
      <c r="BN1864" s="157">
        <f>IF('1b-NaturalGas'!$AB$88="no","",ROUND(BL1864,4))</f>
        <v>0.85299999999999998</v>
      </c>
      <c r="BO1864" s="157">
        <f>IF('1b-NaturalGas'!$AB$89="no","",ROUND(BL1864,4))</f>
        <v>0.85299999999999998</v>
      </c>
      <c r="BP1864" s="157">
        <f>IF('1b-NaturalGas'!$AB$90="no","not applicable (based on previous answers)",ROUND(BL1864,4))</f>
        <v>0.85299999999999998</v>
      </c>
      <c r="BQ1864" s="157">
        <f>IF('1b-NaturalGas'!$AB$91="no","not applicable (based on previous answers)",ROUND(BL1864,4))</f>
        <v>0.85299999999999998</v>
      </c>
    </row>
    <row r="1865" spans="30:69" x14ac:dyDescent="0.25">
      <c r="AD1865" s="157">
        <f t="shared" si="69"/>
        <v>0.85500000000000065</v>
      </c>
      <c r="AE1865" s="157">
        <f>IF('1a-Electricity'!$AB$77="no","",ROUND(AD1865,4))</f>
        <v>0.85499999999999998</v>
      </c>
      <c r="AF1865" s="157">
        <f>IF('1a-Electricity'!$AB$78="no","",ROUND(AD1865,4))</f>
        <v>0.85499999999999998</v>
      </c>
      <c r="AG1865" s="157">
        <f>IF('1a-Electricity'!$AB$79="no","",ROUND(AD1865,4))</f>
        <v>0.85499999999999998</v>
      </c>
      <c r="BL1865" s="157">
        <f t="shared" si="70"/>
        <v>0.85400000000000065</v>
      </c>
      <c r="BM1865" s="157">
        <f>IF('1b-NaturalGas'!$AB$87="no","",ROUND(BL1865,4))</f>
        <v>0.85399999999999998</v>
      </c>
      <c r="BN1865" s="157">
        <f>IF('1b-NaturalGas'!$AB$88="no","",ROUND(BL1865,4))</f>
        <v>0.85399999999999998</v>
      </c>
      <c r="BO1865" s="157">
        <f>IF('1b-NaturalGas'!$AB$89="no","",ROUND(BL1865,4))</f>
        <v>0.85399999999999998</v>
      </c>
      <c r="BP1865" s="157">
        <f>IF('1b-NaturalGas'!$AB$90="no","not applicable (based on previous answers)",ROUND(BL1865,4))</f>
        <v>0.85399999999999998</v>
      </c>
      <c r="BQ1865" s="157">
        <f>IF('1b-NaturalGas'!$AB$91="no","not applicable (based on previous answers)",ROUND(BL1865,4))</f>
        <v>0.85399999999999998</v>
      </c>
    </row>
    <row r="1866" spans="30:69" x14ac:dyDescent="0.25">
      <c r="AD1866" s="157">
        <f t="shared" si="69"/>
        <v>0.85600000000000065</v>
      </c>
      <c r="AE1866" s="157">
        <f>IF('1a-Electricity'!$AB$77="no","",ROUND(AD1866,4))</f>
        <v>0.85599999999999998</v>
      </c>
      <c r="AF1866" s="157">
        <f>IF('1a-Electricity'!$AB$78="no","",ROUND(AD1866,4))</f>
        <v>0.85599999999999998</v>
      </c>
      <c r="AG1866" s="157">
        <f>IF('1a-Electricity'!$AB$79="no","",ROUND(AD1866,4))</f>
        <v>0.85599999999999998</v>
      </c>
      <c r="BL1866" s="157">
        <f t="shared" si="70"/>
        <v>0.85500000000000065</v>
      </c>
      <c r="BM1866" s="157">
        <f>IF('1b-NaturalGas'!$AB$87="no","",ROUND(BL1866,4))</f>
        <v>0.85499999999999998</v>
      </c>
      <c r="BN1866" s="157">
        <f>IF('1b-NaturalGas'!$AB$88="no","",ROUND(BL1866,4))</f>
        <v>0.85499999999999998</v>
      </c>
      <c r="BO1866" s="157">
        <f>IF('1b-NaturalGas'!$AB$89="no","",ROUND(BL1866,4))</f>
        <v>0.85499999999999998</v>
      </c>
      <c r="BP1866" s="157">
        <f>IF('1b-NaturalGas'!$AB$90="no","not applicable (based on previous answers)",ROUND(BL1866,4))</f>
        <v>0.85499999999999998</v>
      </c>
      <c r="BQ1866" s="157">
        <f>IF('1b-NaturalGas'!$AB$91="no","not applicable (based on previous answers)",ROUND(BL1866,4))</f>
        <v>0.85499999999999998</v>
      </c>
    </row>
    <row r="1867" spans="30:69" x14ac:dyDescent="0.25">
      <c r="AD1867" s="157">
        <f t="shared" si="69"/>
        <v>0.85700000000000065</v>
      </c>
      <c r="AE1867" s="157">
        <f>IF('1a-Electricity'!$AB$77="no","",ROUND(AD1867,4))</f>
        <v>0.85699999999999998</v>
      </c>
      <c r="AF1867" s="157">
        <f>IF('1a-Electricity'!$AB$78="no","",ROUND(AD1867,4))</f>
        <v>0.85699999999999998</v>
      </c>
      <c r="AG1867" s="157">
        <f>IF('1a-Electricity'!$AB$79="no","",ROUND(AD1867,4))</f>
        <v>0.85699999999999998</v>
      </c>
      <c r="BL1867" s="157">
        <f t="shared" si="70"/>
        <v>0.85600000000000065</v>
      </c>
      <c r="BM1867" s="157">
        <f>IF('1b-NaturalGas'!$AB$87="no","",ROUND(BL1867,4))</f>
        <v>0.85599999999999998</v>
      </c>
      <c r="BN1867" s="157">
        <f>IF('1b-NaturalGas'!$AB$88="no","",ROUND(BL1867,4))</f>
        <v>0.85599999999999998</v>
      </c>
      <c r="BO1867" s="157">
        <f>IF('1b-NaturalGas'!$AB$89="no","",ROUND(BL1867,4))</f>
        <v>0.85599999999999998</v>
      </c>
      <c r="BP1867" s="157">
        <f>IF('1b-NaturalGas'!$AB$90="no","not applicable (based on previous answers)",ROUND(BL1867,4))</f>
        <v>0.85599999999999998</v>
      </c>
      <c r="BQ1867" s="157">
        <f>IF('1b-NaturalGas'!$AB$91="no","not applicable (based on previous answers)",ROUND(BL1867,4))</f>
        <v>0.85599999999999998</v>
      </c>
    </row>
    <row r="1868" spans="30:69" x14ac:dyDescent="0.25">
      <c r="AD1868" s="157">
        <f t="shared" si="69"/>
        <v>0.85800000000000065</v>
      </c>
      <c r="AE1868" s="157">
        <f>IF('1a-Electricity'!$AB$77="no","",ROUND(AD1868,4))</f>
        <v>0.85799999999999998</v>
      </c>
      <c r="AF1868" s="157">
        <f>IF('1a-Electricity'!$AB$78="no","",ROUND(AD1868,4))</f>
        <v>0.85799999999999998</v>
      </c>
      <c r="AG1868" s="157">
        <f>IF('1a-Electricity'!$AB$79="no","",ROUND(AD1868,4))</f>
        <v>0.85799999999999998</v>
      </c>
      <c r="BL1868" s="157">
        <f t="shared" si="70"/>
        <v>0.85700000000000065</v>
      </c>
      <c r="BM1868" s="157">
        <f>IF('1b-NaturalGas'!$AB$87="no","",ROUND(BL1868,4))</f>
        <v>0.85699999999999998</v>
      </c>
      <c r="BN1868" s="157">
        <f>IF('1b-NaturalGas'!$AB$88="no","",ROUND(BL1868,4))</f>
        <v>0.85699999999999998</v>
      </c>
      <c r="BO1868" s="157">
        <f>IF('1b-NaturalGas'!$AB$89="no","",ROUND(BL1868,4))</f>
        <v>0.85699999999999998</v>
      </c>
      <c r="BP1868" s="157">
        <f>IF('1b-NaturalGas'!$AB$90="no","not applicable (based on previous answers)",ROUND(BL1868,4))</f>
        <v>0.85699999999999998</v>
      </c>
      <c r="BQ1868" s="157">
        <f>IF('1b-NaturalGas'!$AB$91="no","not applicable (based on previous answers)",ROUND(BL1868,4))</f>
        <v>0.85699999999999998</v>
      </c>
    </row>
    <row r="1869" spans="30:69" x14ac:dyDescent="0.25">
      <c r="AD1869" s="157">
        <f t="shared" si="69"/>
        <v>0.85900000000000065</v>
      </c>
      <c r="AE1869" s="157">
        <f>IF('1a-Electricity'!$AB$77="no","",ROUND(AD1869,4))</f>
        <v>0.85899999999999999</v>
      </c>
      <c r="AF1869" s="157">
        <f>IF('1a-Electricity'!$AB$78="no","",ROUND(AD1869,4))</f>
        <v>0.85899999999999999</v>
      </c>
      <c r="AG1869" s="157">
        <f>IF('1a-Electricity'!$AB$79="no","",ROUND(AD1869,4))</f>
        <v>0.85899999999999999</v>
      </c>
      <c r="BL1869" s="157">
        <f t="shared" si="70"/>
        <v>0.85800000000000065</v>
      </c>
      <c r="BM1869" s="157">
        <f>IF('1b-NaturalGas'!$AB$87="no","",ROUND(BL1869,4))</f>
        <v>0.85799999999999998</v>
      </c>
      <c r="BN1869" s="157">
        <f>IF('1b-NaturalGas'!$AB$88="no","",ROUND(BL1869,4))</f>
        <v>0.85799999999999998</v>
      </c>
      <c r="BO1869" s="157">
        <f>IF('1b-NaturalGas'!$AB$89="no","",ROUND(BL1869,4))</f>
        <v>0.85799999999999998</v>
      </c>
      <c r="BP1869" s="157">
        <f>IF('1b-NaturalGas'!$AB$90="no","not applicable (based on previous answers)",ROUND(BL1869,4))</f>
        <v>0.85799999999999998</v>
      </c>
      <c r="BQ1869" s="157">
        <f>IF('1b-NaturalGas'!$AB$91="no","not applicable (based on previous answers)",ROUND(BL1869,4))</f>
        <v>0.85799999999999998</v>
      </c>
    </row>
    <row r="1870" spans="30:69" x14ac:dyDescent="0.25">
      <c r="AD1870" s="157">
        <f t="shared" si="69"/>
        <v>0.86000000000000065</v>
      </c>
      <c r="AE1870" s="157">
        <f>IF('1a-Electricity'!$AB$77="no","",ROUND(AD1870,4))</f>
        <v>0.86</v>
      </c>
      <c r="AF1870" s="157">
        <f>IF('1a-Electricity'!$AB$78="no","",ROUND(AD1870,4))</f>
        <v>0.86</v>
      </c>
      <c r="AG1870" s="157">
        <f>IF('1a-Electricity'!$AB$79="no","",ROUND(AD1870,4))</f>
        <v>0.86</v>
      </c>
      <c r="BL1870" s="157">
        <f t="shared" si="70"/>
        <v>0.85900000000000065</v>
      </c>
      <c r="BM1870" s="157">
        <f>IF('1b-NaturalGas'!$AB$87="no","",ROUND(BL1870,4))</f>
        <v>0.85899999999999999</v>
      </c>
      <c r="BN1870" s="157">
        <f>IF('1b-NaturalGas'!$AB$88="no","",ROUND(BL1870,4))</f>
        <v>0.85899999999999999</v>
      </c>
      <c r="BO1870" s="157">
        <f>IF('1b-NaturalGas'!$AB$89="no","",ROUND(BL1870,4))</f>
        <v>0.85899999999999999</v>
      </c>
      <c r="BP1870" s="157">
        <f>IF('1b-NaturalGas'!$AB$90="no","not applicable (based on previous answers)",ROUND(BL1870,4))</f>
        <v>0.85899999999999999</v>
      </c>
      <c r="BQ1870" s="157">
        <f>IF('1b-NaturalGas'!$AB$91="no","not applicable (based on previous answers)",ROUND(BL1870,4))</f>
        <v>0.85899999999999999</v>
      </c>
    </row>
    <row r="1871" spans="30:69" x14ac:dyDescent="0.25">
      <c r="AD1871" s="157">
        <f t="shared" si="69"/>
        <v>0.86100000000000065</v>
      </c>
      <c r="AE1871" s="157">
        <f>IF('1a-Electricity'!$AB$77="no","",ROUND(AD1871,4))</f>
        <v>0.86099999999999999</v>
      </c>
      <c r="AF1871" s="157">
        <f>IF('1a-Electricity'!$AB$78="no","",ROUND(AD1871,4))</f>
        <v>0.86099999999999999</v>
      </c>
      <c r="AG1871" s="157">
        <f>IF('1a-Electricity'!$AB$79="no","",ROUND(AD1871,4))</f>
        <v>0.86099999999999999</v>
      </c>
      <c r="BL1871" s="157">
        <f t="shared" si="70"/>
        <v>0.86000000000000065</v>
      </c>
      <c r="BM1871" s="157">
        <f>IF('1b-NaturalGas'!$AB$87="no","",ROUND(BL1871,4))</f>
        <v>0.86</v>
      </c>
      <c r="BN1871" s="157">
        <f>IF('1b-NaturalGas'!$AB$88="no","",ROUND(BL1871,4))</f>
        <v>0.86</v>
      </c>
      <c r="BO1871" s="157">
        <f>IF('1b-NaturalGas'!$AB$89="no","",ROUND(BL1871,4))</f>
        <v>0.86</v>
      </c>
      <c r="BP1871" s="157">
        <f>IF('1b-NaturalGas'!$AB$90="no","not applicable (based on previous answers)",ROUND(BL1871,4))</f>
        <v>0.86</v>
      </c>
      <c r="BQ1871" s="157">
        <f>IF('1b-NaturalGas'!$AB$91="no","not applicable (based on previous answers)",ROUND(BL1871,4))</f>
        <v>0.86</v>
      </c>
    </row>
    <row r="1872" spans="30:69" x14ac:dyDescent="0.25">
      <c r="AD1872" s="157">
        <f t="shared" si="69"/>
        <v>0.86200000000000065</v>
      </c>
      <c r="AE1872" s="157">
        <f>IF('1a-Electricity'!$AB$77="no","",ROUND(AD1872,4))</f>
        <v>0.86199999999999999</v>
      </c>
      <c r="AF1872" s="157">
        <f>IF('1a-Electricity'!$AB$78="no","",ROUND(AD1872,4))</f>
        <v>0.86199999999999999</v>
      </c>
      <c r="AG1872" s="157">
        <f>IF('1a-Electricity'!$AB$79="no","",ROUND(AD1872,4))</f>
        <v>0.86199999999999999</v>
      </c>
      <c r="BL1872" s="157">
        <f t="shared" si="70"/>
        <v>0.86100000000000065</v>
      </c>
      <c r="BM1872" s="157">
        <f>IF('1b-NaturalGas'!$AB$87="no","",ROUND(BL1872,4))</f>
        <v>0.86099999999999999</v>
      </c>
      <c r="BN1872" s="157">
        <f>IF('1b-NaturalGas'!$AB$88="no","",ROUND(BL1872,4))</f>
        <v>0.86099999999999999</v>
      </c>
      <c r="BO1872" s="157">
        <f>IF('1b-NaturalGas'!$AB$89="no","",ROUND(BL1872,4))</f>
        <v>0.86099999999999999</v>
      </c>
      <c r="BP1872" s="157">
        <f>IF('1b-NaturalGas'!$AB$90="no","not applicable (based on previous answers)",ROUND(BL1872,4))</f>
        <v>0.86099999999999999</v>
      </c>
      <c r="BQ1872" s="157">
        <f>IF('1b-NaturalGas'!$AB$91="no","not applicable (based on previous answers)",ROUND(BL1872,4))</f>
        <v>0.86099999999999999</v>
      </c>
    </row>
    <row r="1873" spans="30:69" x14ac:dyDescent="0.25">
      <c r="AD1873" s="157">
        <f t="shared" si="69"/>
        <v>0.86300000000000066</v>
      </c>
      <c r="AE1873" s="157">
        <f>IF('1a-Electricity'!$AB$77="no","",ROUND(AD1873,4))</f>
        <v>0.86299999999999999</v>
      </c>
      <c r="AF1873" s="157">
        <f>IF('1a-Electricity'!$AB$78="no","",ROUND(AD1873,4))</f>
        <v>0.86299999999999999</v>
      </c>
      <c r="AG1873" s="157">
        <f>IF('1a-Electricity'!$AB$79="no","",ROUND(AD1873,4))</f>
        <v>0.86299999999999999</v>
      </c>
      <c r="BL1873" s="157">
        <f t="shared" si="70"/>
        <v>0.86200000000000065</v>
      </c>
      <c r="BM1873" s="157">
        <f>IF('1b-NaturalGas'!$AB$87="no","",ROUND(BL1873,4))</f>
        <v>0.86199999999999999</v>
      </c>
      <c r="BN1873" s="157">
        <f>IF('1b-NaturalGas'!$AB$88="no","",ROUND(BL1873,4))</f>
        <v>0.86199999999999999</v>
      </c>
      <c r="BO1873" s="157">
        <f>IF('1b-NaturalGas'!$AB$89="no","",ROUND(BL1873,4))</f>
        <v>0.86199999999999999</v>
      </c>
      <c r="BP1873" s="157">
        <f>IF('1b-NaturalGas'!$AB$90="no","not applicable (based on previous answers)",ROUND(BL1873,4))</f>
        <v>0.86199999999999999</v>
      </c>
      <c r="BQ1873" s="157">
        <f>IF('1b-NaturalGas'!$AB$91="no","not applicable (based on previous answers)",ROUND(BL1873,4))</f>
        <v>0.86199999999999999</v>
      </c>
    </row>
    <row r="1874" spans="30:69" x14ac:dyDescent="0.25">
      <c r="AD1874" s="157">
        <f t="shared" si="69"/>
        <v>0.86400000000000066</v>
      </c>
      <c r="AE1874" s="157">
        <f>IF('1a-Electricity'!$AB$77="no","",ROUND(AD1874,4))</f>
        <v>0.86399999999999999</v>
      </c>
      <c r="AF1874" s="157">
        <f>IF('1a-Electricity'!$AB$78="no","",ROUND(AD1874,4))</f>
        <v>0.86399999999999999</v>
      </c>
      <c r="AG1874" s="157">
        <f>IF('1a-Electricity'!$AB$79="no","",ROUND(AD1874,4))</f>
        <v>0.86399999999999999</v>
      </c>
      <c r="BL1874" s="157">
        <f t="shared" si="70"/>
        <v>0.86300000000000066</v>
      </c>
      <c r="BM1874" s="157">
        <f>IF('1b-NaturalGas'!$AB$87="no","",ROUND(BL1874,4))</f>
        <v>0.86299999999999999</v>
      </c>
      <c r="BN1874" s="157">
        <f>IF('1b-NaturalGas'!$AB$88="no","",ROUND(BL1874,4))</f>
        <v>0.86299999999999999</v>
      </c>
      <c r="BO1874" s="157">
        <f>IF('1b-NaturalGas'!$AB$89="no","",ROUND(BL1874,4))</f>
        <v>0.86299999999999999</v>
      </c>
      <c r="BP1874" s="157">
        <f>IF('1b-NaturalGas'!$AB$90="no","not applicable (based on previous answers)",ROUND(BL1874,4))</f>
        <v>0.86299999999999999</v>
      </c>
      <c r="BQ1874" s="157">
        <f>IF('1b-NaturalGas'!$AB$91="no","not applicable (based on previous answers)",ROUND(BL1874,4))</f>
        <v>0.86299999999999999</v>
      </c>
    </row>
    <row r="1875" spans="30:69" x14ac:dyDescent="0.25">
      <c r="AD1875" s="157">
        <f t="shared" si="69"/>
        <v>0.86500000000000066</v>
      </c>
      <c r="AE1875" s="157">
        <f>IF('1a-Electricity'!$AB$77="no","",ROUND(AD1875,4))</f>
        <v>0.86499999999999999</v>
      </c>
      <c r="AF1875" s="157">
        <f>IF('1a-Electricity'!$AB$78="no","",ROUND(AD1875,4))</f>
        <v>0.86499999999999999</v>
      </c>
      <c r="AG1875" s="157">
        <f>IF('1a-Electricity'!$AB$79="no","",ROUND(AD1875,4))</f>
        <v>0.86499999999999999</v>
      </c>
      <c r="BL1875" s="157">
        <f t="shared" si="70"/>
        <v>0.86400000000000066</v>
      </c>
      <c r="BM1875" s="157">
        <f>IF('1b-NaturalGas'!$AB$87="no","",ROUND(BL1875,4))</f>
        <v>0.86399999999999999</v>
      </c>
      <c r="BN1875" s="157">
        <f>IF('1b-NaturalGas'!$AB$88="no","",ROUND(BL1875,4))</f>
        <v>0.86399999999999999</v>
      </c>
      <c r="BO1875" s="157">
        <f>IF('1b-NaturalGas'!$AB$89="no","",ROUND(BL1875,4))</f>
        <v>0.86399999999999999</v>
      </c>
      <c r="BP1875" s="157">
        <f>IF('1b-NaturalGas'!$AB$90="no","not applicable (based on previous answers)",ROUND(BL1875,4))</f>
        <v>0.86399999999999999</v>
      </c>
      <c r="BQ1875" s="157">
        <f>IF('1b-NaturalGas'!$AB$91="no","not applicable (based on previous answers)",ROUND(BL1875,4))</f>
        <v>0.86399999999999999</v>
      </c>
    </row>
    <row r="1876" spans="30:69" x14ac:dyDescent="0.25">
      <c r="AD1876" s="157">
        <f t="shared" si="69"/>
        <v>0.86600000000000066</v>
      </c>
      <c r="AE1876" s="157">
        <f>IF('1a-Electricity'!$AB$77="no","",ROUND(AD1876,4))</f>
        <v>0.86599999999999999</v>
      </c>
      <c r="AF1876" s="157">
        <f>IF('1a-Electricity'!$AB$78="no","",ROUND(AD1876,4))</f>
        <v>0.86599999999999999</v>
      </c>
      <c r="AG1876" s="157">
        <f>IF('1a-Electricity'!$AB$79="no","",ROUND(AD1876,4))</f>
        <v>0.86599999999999999</v>
      </c>
      <c r="BL1876" s="157">
        <f t="shared" si="70"/>
        <v>0.86500000000000066</v>
      </c>
      <c r="BM1876" s="157">
        <f>IF('1b-NaturalGas'!$AB$87="no","",ROUND(BL1876,4))</f>
        <v>0.86499999999999999</v>
      </c>
      <c r="BN1876" s="157">
        <f>IF('1b-NaturalGas'!$AB$88="no","",ROUND(BL1876,4))</f>
        <v>0.86499999999999999</v>
      </c>
      <c r="BO1876" s="157">
        <f>IF('1b-NaturalGas'!$AB$89="no","",ROUND(BL1876,4))</f>
        <v>0.86499999999999999</v>
      </c>
      <c r="BP1876" s="157">
        <f>IF('1b-NaturalGas'!$AB$90="no","not applicable (based on previous answers)",ROUND(BL1876,4))</f>
        <v>0.86499999999999999</v>
      </c>
      <c r="BQ1876" s="157">
        <f>IF('1b-NaturalGas'!$AB$91="no","not applicable (based on previous answers)",ROUND(BL1876,4))</f>
        <v>0.86499999999999999</v>
      </c>
    </row>
    <row r="1877" spans="30:69" x14ac:dyDescent="0.25">
      <c r="AD1877" s="157">
        <f t="shared" si="69"/>
        <v>0.86700000000000066</v>
      </c>
      <c r="AE1877" s="157">
        <f>IF('1a-Electricity'!$AB$77="no","",ROUND(AD1877,4))</f>
        <v>0.86699999999999999</v>
      </c>
      <c r="AF1877" s="157">
        <f>IF('1a-Electricity'!$AB$78="no","",ROUND(AD1877,4))</f>
        <v>0.86699999999999999</v>
      </c>
      <c r="AG1877" s="157">
        <f>IF('1a-Electricity'!$AB$79="no","",ROUND(AD1877,4))</f>
        <v>0.86699999999999999</v>
      </c>
      <c r="BL1877" s="157">
        <f t="shared" si="70"/>
        <v>0.86600000000000066</v>
      </c>
      <c r="BM1877" s="157">
        <f>IF('1b-NaturalGas'!$AB$87="no","",ROUND(BL1877,4))</f>
        <v>0.86599999999999999</v>
      </c>
      <c r="BN1877" s="157">
        <f>IF('1b-NaturalGas'!$AB$88="no","",ROUND(BL1877,4))</f>
        <v>0.86599999999999999</v>
      </c>
      <c r="BO1877" s="157">
        <f>IF('1b-NaturalGas'!$AB$89="no","",ROUND(BL1877,4))</f>
        <v>0.86599999999999999</v>
      </c>
      <c r="BP1877" s="157">
        <f>IF('1b-NaturalGas'!$AB$90="no","not applicable (based on previous answers)",ROUND(BL1877,4))</f>
        <v>0.86599999999999999</v>
      </c>
      <c r="BQ1877" s="157">
        <f>IF('1b-NaturalGas'!$AB$91="no","not applicable (based on previous answers)",ROUND(BL1877,4))</f>
        <v>0.86599999999999999</v>
      </c>
    </row>
    <row r="1878" spans="30:69" x14ac:dyDescent="0.25">
      <c r="AD1878" s="157">
        <f t="shared" si="69"/>
        <v>0.86800000000000066</v>
      </c>
      <c r="AE1878" s="157">
        <f>IF('1a-Electricity'!$AB$77="no","",ROUND(AD1878,4))</f>
        <v>0.86799999999999999</v>
      </c>
      <c r="AF1878" s="157">
        <f>IF('1a-Electricity'!$AB$78="no","",ROUND(AD1878,4))</f>
        <v>0.86799999999999999</v>
      </c>
      <c r="AG1878" s="157">
        <f>IF('1a-Electricity'!$AB$79="no","",ROUND(AD1878,4))</f>
        <v>0.86799999999999999</v>
      </c>
      <c r="BL1878" s="157">
        <f t="shared" si="70"/>
        <v>0.86700000000000066</v>
      </c>
      <c r="BM1878" s="157">
        <f>IF('1b-NaturalGas'!$AB$87="no","",ROUND(BL1878,4))</f>
        <v>0.86699999999999999</v>
      </c>
      <c r="BN1878" s="157">
        <f>IF('1b-NaturalGas'!$AB$88="no","",ROUND(BL1878,4))</f>
        <v>0.86699999999999999</v>
      </c>
      <c r="BO1878" s="157">
        <f>IF('1b-NaturalGas'!$AB$89="no","",ROUND(BL1878,4))</f>
        <v>0.86699999999999999</v>
      </c>
      <c r="BP1878" s="157">
        <f>IF('1b-NaturalGas'!$AB$90="no","not applicable (based on previous answers)",ROUND(BL1878,4))</f>
        <v>0.86699999999999999</v>
      </c>
      <c r="BQ1878" s="157">
        <f>IF('1b-NaturalGas'!$AB$91="no","not applicable (based on previous answers)",ROUND(BL1878,4))</f>
        <v>0.86699999999999999</v>
      </c>
    </row>
    <row r="1879" spans="30:69" x14ac:dyDescent="0.25">
      <c r="AD1879" s="157">
        <f t="shared" si="69"/>
        <v>0.86900000000000066</v>
      </c>
      <c r="AE1879" s="157">
        <f>IF('1a-Electricity'!$AB$77="no","",ROUND(AD1879,4))</f>
        <v>0.86899999999999999</v>
      </c>
      <c r="AF1879" s="157">
        <f>IF('1a-Electricity'!$AB$78="no","",ROUND(AD1879,4))</f>
        <v>0.86899999999999999</v>
      </c>
      <c r="AG1879" s="157">
        <f>IF('1a-Electricity'!$AB$79="no","",ROUND(AD1879,4))</f>
        <v>0.86899999999999999</v>
      </c>
      <c r="BL1879" s="157">
        <f t="shared" si="70"/>
        <v>0.86800000000000066</v>
      </c>
      <c r="BM1879" s="157">
        <f>IF('1b-NaturalGas'!$AB$87="no","",ROUND(BL1879,4))</f>
        <v>0.86799999999999999</v>
      </c>
      <c r="BN1879" s="157">
        <f>IF('1b-NaturalGas'!$AB$88="no","",ROUND(BL1879,4))</f>
        <v>0.86799999999999999</v>
      </c>
      <c r="BO1879" s="157">
        <f>IF('1b-NaturalGas'!$AB$89="no","",ROUND(BL1879,4))</f>
        <v>0.86799999999999999</v>
      </c>
      <c r="BP1879" s="157">
        <f>IF('1b-NaturalGas'!$AB$90="no","not applicable (based on previous answers)",ROUND(BL1879,4))</f>
        <v>0.86799999999999999</v>
      </c>
      <c r="BQ1879" s="157">
        <f>IF('1b-NaturalGas'!$AB$91="no","not applicable (based on previous answers)",ROUND(BL1879,4))</f>
        <v>0.86799999999999999</v>
      </c>
    </row>
    <row r="1880" spans="30:69" x14ac:dyDescent="0.25">
      <c r="AD1880" s="157">
        <f t="shared" si="69"/>
        <v>0.87000000000000066</v>
      </c>
      <c r="AE1880" s="157">
        <f>IF('1a-Electricity'!$AB$77="no","",ROUND(AD1880,4))</f>
        <v>0.87</v>
      </c>
      <c r="AF1880" s="157">
        <f>IF('1a-Electricity'!$AB$78="no","",ROUND(AD1880,4))</f>
        <v>0.87</v>
      </c>
      <c r="AG1880" s="157">
        <f>IF('1a-Electricity'!$AB$79="no","",ROUND(AD1880,4))</f>
        <v>0.87</v>
      </c>
      <c r="BL1880" s="157">
        <f t="shared" si="70"/>
        <v>0.86900000000000066</v>
      </c>
      <c r="BM1880" s="157">
        <f>IF('1b-NaturalGas'!$AB$87="no","",ROUND(BL1880,4))</f>
        <v>0.86899999999999999</v>
      </c>
      <c r="BN1880" s="157">
        <f>IF('1b-NaturalGas'!$AB$88="no","",ROUND(BL1880,4))</f>
        <v>0.86899999999999999</v>
      </c>
      <c r="BO1880" s="157">
        <f>IF('1b-NaturalGas'!$AB$89="no","",ROUND(BL1880,4))</f>
        <v>0.86899999999999999</v>
      </c>
      <c r="BP1880" s="157">
        <f>IF('1b-NaturalGas'!$AB$90="no","not applicable (based on previous answers)",ROUND(BL1880,4))</f>
        <v>0.86899999999999999</v>
      </c>
      <c r="BQ1880" s="157">
        <f>IF('1b-NaturalGas'!$AB$91="no","not applicable (based on previous answers)",ROUND(BL1880,4))</f>
        <v>0.86899999999999999</v>
      </c>
    </row>
    <row r="1881" spans="30:69" x14ac:dyDescent="0.25">
      <c r="AD1881" s="157">
        <f t="shared" si="69"/>
        <v>0.87100000000000066</v>
      </c>
      <c r="AE1881" s="157">
        <f>IF('1a-Electricity'!$AB$77="no","",ROUND(AD1881,4))</f>
        <v>0.871</v>
      </c>
      <c r="AF1881" s="157">
        <f>IF('1a-Electricity'!$AB$78="no","",ROUND(AD1881,4))</f>
        <v>0.871</v>
      </c>
      <c r="AG1881" s="157">
        <f>IF('1a-Electricity'!$AB$79="no","",ROUND(AD1881,4))</f>
        <v>0.871</v>
      </c>
      <c r="BL1881" s="157">
        <f t="shared" si="70"/>
        <v>0.87000000000000066</v>
      </c>
      <c r="BM1881" s="157">
        <f>IF('1b-NaturalGas'!$AB$87="no","",ROUND(BL1881,4))</f>
        <v>0.87</v>
      </c>
      <c r="BN1881" s="157">
        <f>IF('1b-NaturalGas'!$AB$88="no","",ROUND(BL1881,4))</f>
        <v>0.87</v>
      </c>
      <c r="BO1881" s="157">
        <f>IF('1b-NaturalGas'!$AB$89="no","",ROUND(BL1881,4))</f>
        <v>0.87</v>
      </c>
      <c r="BP1881" s="157">
        <f>IF('1b-NaturalGas'!$AB$90="no","not applicable (based on previous answers)",ROUND(BL1881,4))</f>
        <v>0.87</v>
      </c>
      <c r="BQ1881" s="157">
        <f>IF('1b-NaturalGas'!$AB$91="no","not applicable (based on previous answers)",ROUND(BL1881,4))</f>
        <v>0.87</v>
      </c>
    </row>
    <row r="1882" spans="30:69" x14ac:dyDescent="0.25">
      <c r="AD1882" s="157">
        <f t="shared" si="69"/>
        <v>0.87200000000000066</v>
      </c>
      <c r="AE1882" s="157">
        <f>IF('1a-Electricity'!$AB$77="no","",ROUND(AD1882,4))</f>
        <v>0.872</v>
      </c>
      <c r="AF1882" s="157">
        <f>IF('1a-Electricity'!$AB$78="no","",ROUND(AD1882,4))</f>
        <v>0.872</v>
      </c>
      <c r="AG1882" s="157">
        <f>IF('1a-Electricity'!$AB$79="no","",ROUND(AD1882,4))</f>
        <v>0.872</v>
      </c>
      <c r="BL1882" s="157">
        <f t="shared" si="70"/>
        <v>0.87100000000000066</v>
      </c>
      <c r="BM1882" s="157">
        <f>IF('1b-NaturalGas'!$AB$87="no","",ROUND(BL1882,4))</f>
        <v>0.871</v>
      </c>
      <c r="BN1882" s="157">
        <f>IF('1b-NaturalGas'!$AB$88="no","",ROUND(BL1882,4))</f>
        <v>0.871</v>
      </c>
      <c r="BO1882" s="157">
        <f>IF('1b-NaturalGas'!$AB$89="no","",ROUND(BL1882,4))</f>
        <v>0.871</v>
      </c>
      <c r="BP1882" s="157">
        <f>IF('1b-NaturalGas'!$AB$90="no","not applicable (based on previous answers)",ROUND(BL1882,4))</f>
        <v>0.871</v>
      </c>
      <c r="BQ1882" s="157">
        <f>IF('1b-NaturalGas'!$AB$91="no","not applicable (based on previous answers)",ROUND(BL1882,4))</f>
        <v>0.871</v>
      </c>
    </row>
    <row r="1883" spans="30:69" x14ac:dyDescent="0.25">
      <c r="AD1883" s="157">
        <f t="shared" si="69"/>
        <v>0.87300000000000066</v>
      </c>
      <c r="AE1883" s="157">
        <f>IF('1a-Electricity'!$AB$77="no","",ROUND(AD1883,4))</f>
        <v>0.873</v>
      </c>
      <c r="AF1883" s="157">
        <f>IF('1a-Electricity'!$AB$78="no","",ROUND(AD1883,4))</f>
        <v>0.873</v>
      </c>
      <c r="AG1883" s="157">
        <f>IF('1a-Electricity'!$AB$79="no","",ROUND(AD1883,4))</f>
        <v>0.873</v>
      </c>
      <c r="BL1883" s="157">
        <f t="shared" si="70"/>
        <v>0.87200000000000066</v>
      </c>
      <c r="BM1883" s="157">
        <f>IF('1b-NaturalGas'!$AB$87="no","",ROUND(BL1883,4))</f>
        <v>0.872</v>
      </c>
      <c r="BN1883" s="157">
        <f>IF('1b-NaturalGas'!$AB$88="no","",ROUND(BL1883,4))</f>
        <v>0.872</v>
      </c>
      <c r="BO1883" s="157">
        <f>IF('1b-NaturalGas'!$AB$89="no","",ROUND(BL1883,4))</f>
        <v>0.872</v>
      </c>
      <c r="BP1883" s="157">
        <f>IF('1b-NaturalGas'!$AB$90="no","not applicable (based on previous answers)",ROUND(BL1883,4))</f>
        <v>0.872</v>
      </c>
      <c r="BQ1883" s="157">
        <f>IF('1b-NaturalGas'!$AB$91="no","not applicable (based on previous answers)",ROUND(BL1883,4))</f>
        <v>0.872</v>
      </c>
    </row>
    <row r="1884" spans="30:69" x14ac:dyDescent="0.25">
      <c r="AD1884" s="157">
        <f t="shared" si="69"/>
        <v>0.87400000000000067</v>
      </c>
      <c r="AE1884" s="157">
        <f>IF('1a-Electricity'!$AB$77="no","",ROUND(AD1884,4))</f>
        <v>0.874</v>
      </c>
      <c r="AF1884" s="157">
        <f>IF('1a-Electricity'!$AB$78="no","",ROUND(AD1884,4))</f>
        <v>0.874</v>
      </c>
      <c r="AG1884" s="157">
        <f>IF('1a-Electricity'!$AB$79="no","",ROUND(AD1884,4))</f>
        <v>0.874</v>
      </c>
      <c r="BL1884" s="157">
        <f t="shared" si="70"/>
        <v>0.87300000000000066</v>
      </c>
      <c r="BM1884" s="157">
        <f>IF('1b-NaturalGas'!$AB$87="no","",ROUND(BL1884,4))</f>
        <v>0.873</v>
      </c>
      <c r="BN1884" s="157">
        <f>IF('1b-NaturalGas'!$AB$88="no","",ROUND(BL1884,4))</f>
        <v>0.873</v>
      </c>
      <c r="BO1884" s="157">
        <f>IF('1b-NaturalGas'!$AB$89="no","",ROUND(BL1884,4))</f>
        <v>0.873</v>
      </c>
      <c r="BP1884" s="157">
        <f>IF('1b-NaturalGas'!$AB$90="no","not applicable (based on previous answers)",ROUND(BL1884,4))</f>
        <v>0.873</v>
      </c>
      <c r="BQ1884" s="157">
        <f>IF('1b-NaturalGas'!$AB$91="no","not applicable (based on previous answers)",ROUND(BL1884,4))</f>
        <v>0.873</v>
      </c>
    </row>
    <row r="1885" spans="30:69" x14ac:dyDescent="0.25">
      <c r="AD1885" s="157">
        <f t="shared" si="69"/>
        <v>0.87500000000000067</v>
      </c>
      <c r="AE1885" s="157">
        <f>IF('1a-Electricity'!$AB$77="no","",ROUND(AD1885,4))</f>
        <v>0.875</v>
      </c>
      <c r="AF1885" s="157">
        <f>IF('1a-Electricity'!$AB$78="no","",ROUND(AD1885,4))</f>
        <v>0.875</v>
      </c>
      <c r="AG1885" s="157">
        <f>IF('1a-Electricity'!$AB$79="no","",ROUND(AD1885,4))</f>
        <v>0.875</v>
      </c>
      <c r="BL1885" s="157">
        <f t="shared" si="70"/>
        <v>0.87400000000000067</v>
      </c>
      <c r="BM1885" s="157">
        <f>IF('1b-NaturalGas'!$AB$87="no","",ROUND(BL1885,4))</f>
        <v>0.874</v>
      </c>
      <c r="BN1885" s="157">
        <f>IF('1b-NaturalGas'!$AB$88="no","",ROUND(BL1885,4))</f>
        <v>0.874</v>
      </c>
      <c r="BO1885" s="157">
        <f>IF('1b-NaturalGas'!$AB$89="no","",ROUND(BL1885,4))</f>
        <v>0.874</v>
      </c>
      <c r="BP1885" s="157">
        <f>IF('1b-NaturalGas'!$AB$90="no","not applicable (based on previous answers)",ROUND(BL1885,4))</f>
        <v>0.874</v>
      </c>
      <c r="BQ1885" s="157">
        <f>IF('1b-NaturalGas'!$AB$91="no","not applicable (based on previous answers)",ROUND(BL1885,4))</f>
        <v>0.874</v>
      </c>
    </row>
    <row r="1886" spans="30:69" x14ac:dyDescent="0.25">
      <c r="AD1886" s="157">
        <f t="shared" si="69"/>
        <v>0.87600000000000067</v>
      </c>
      <c r="AE1886" s="157">
        <f>IF('1a-Electricity'!$AB$77="no","",ROUND(AD1886,4))</f>
        <v>0.876</v>
      </c>
      <c r="AF1886" s="157">
        <f>IF('1a-Electricity'!$AB$78="no","",ROUND(AD1886,4))</f>
        <v>0.876</v>
      </c>
      <c r="AG1886" s="157">
        <f>IF('1a-Electricity'!$AB$79="no","",ROUND(AD1886,4))</f>
        <v>0.876</v>
      </c>
      <c r="BL1886" s="157">
        <f t="shared" si="70"/>
        <v>0.87500000000000067</v>
      </c>
      <c r="BM1886" s="157">
        <f>IF('1b-NaturalGas'!$AB$87="no","",ROUND(BL1886,4))</f>
        <v>0.875</v>
      </c>
      <c r="BN1886" s="157">
        <f>IF('1b-NaturalGas'!$AB$88="no","",ROUND(BL1886,4))</f>
        <v>0.875</v>
      </c>
      <c r="BO1886" s="157">
        <f>IF('1b-NaturalGas'!$AB$89="no","",ROUND(BL1886,4))</f>
        <v>0.875</v>
      </c>
      <c r="BP1886" s="157">
        <f>IF('1b-NaturalGas'!$AB$90="no","not applicable (based on previous answers)",ROUND(BL1886,4))</f>
        <v>0.875</v>
      </c>
      <c r="BQ1886" s="157">
        <f>IF('1b-NaturalGas'!$AB$91="no","not applicable (based on previous answers)",ROUND(BL1886,4))</f>
        <v>0.875</v>
      </c>
    </row>
    <row r="1887" spans="30:69" x14ac:dyDescent="0.25">
      <c r="AD1887" s="157">
        <f t="shared" si="69"/>
        <v>0.87700000000000067</v>
      </c>
      <c r="AE1887" s="157">
        <f>IF('1a-Electricity'!$AB$77="no","",ROUND(AD1887,4))</f>
        <v>0.877</v>
      </c>
      <c r="AF1887" s="157">
        <f>IF('1a-Electricity'!$AB$78="no","",ROUND(AD1887,4))</f>
        <v>0.877</v>
      </c>
      <c r="AG1887" s="157">
        <f>IF('1a-Electricity'!$AB$79="no","",ROUND(AD1887,4))</f>
        <v>0.877</v>
      </c>
      <c r="BL1887" s="157">
        <f t="shared" si="70"/>
        <v>0.87600000000000067</v>
      </c>
      <c r="BM1887" s="157">
        <f>IF('1b-NaturalGas'!$AB$87="no","",ROUND(BL1887,4))</f>
        <v>0.876</v>
      </c>
      <c r="BN1887" s="157">
        <f>IF('1b-NaturalGas'!$AB$88="no","",ROUND(BL1887,4))</f>
        <v>0.876</v>
      </c>
      <c r="BO1887" s="157">
        <f>IF('1b-NaturalGas'!$AB$89="no","",ROUND(BL1887,4))</f>
        <v>0.876</v>
      </c>
      <c r="BP1887" s="157">
        <f>IF('1b-NaturalGas'!$AB$90="no","not applicable (based on previous answers)",ROUND(BL1887,4))</f>
        <v>0.876</v>
      </c>
      <c r="BQ1887" s="157">
        <f>IF('1b-NaturalGas'!$AB$91="no","not applicable (based on previous answers)",ROUND(BL1887,4))</f>
        <v>0.876</v>
      </c>
    </row>
    <row r="1888" spans="30:69" x14ac:dyDescent="0.25">
      <c r="AD1888" s="157">
        <f t="shared" si="69"/>
        <v>0.87800000000000067</v>
      </c>
      <c r="AE1888" s="157">
        <f>IF('1a-Electricity'!$AB$77="no","",ROUND(AD1888,4))</f>
        <v>0.878</v>
      </c>
      <c r="AF1888" s="157">
        <f>IF('1a-Electricity'!$AB$78="no","",ROUND(AD1888,4))</f>
        <v>0.878</v>
      </c>
      <c r="AG1888" s="157">
        <f>IF('1a-Electricity'!$AB$79="no","",ROUND(AD1888,4))</f>
        <v>0.878</v>
      </c>
      <c r="BL1888" s="157">
        <f t="shared" si="70"/>
        <v>0.87700000000000067</v>
      </c>
      <c r="BM1888" s="157">
        <f>IF('1b-NaturalGas'!$AB$87="no","",ROUND(BL1888,4))</f>
        <v>0.877</v>
      </c>
      <c r="BN1888" s="157">
        <f>IF('1b-NaturalGas'!$AB$88="no","",ROUND(BL1888,4))</f>
        <v>0.877</v>
      </c>
      <c r="BO1888" s="157">
        <f>IF('1b-NaturalGas'!$AB$89="no","",ROUND(BL1888,4))</f>
        <v>0.877</v>
      </c>
      <c r="BP1888" s="157">
        <f>IF('1b-NaturalGas'!$AB$90="no","not applicable (based on previous answers)",ROUND(BL1888,4))</f>
        <v>0.877</v>
      </c>
      <c r="BQ1888" s="157">
        <f>IF('1b-NaturalGas'!$AB$91="no","not applicable (based on previous answers)",ROUND(BL1888,4))</f>
        <v>0.877</v>
      </c>
    </row>
    <row r="1889" spans="30:69" x14ac:dyDescent="0.25">
      <c r="AD1889" s="157">
        <f t="shared" si="69"/>
        <v>0.87900000000000067</v>
      </c>
      <c r="AE1889" s="157">
        <f>IF('1a-Electricity'!$AB$77="no","",ROUND(AD1889,4))</f>
        <v>0.879</v>
      </c>
      <c r="AF1889" s="157">
        <f>IF('1a-Electricity'!$AB$78="no","",ROUND(AD1889,4))</f>
        <v>0.879</v>
      </c>
      <c r="AG1889" s="157">
        <f>IF('1a-Electricity'!$AB$79="no","",ROUND(AD1889,4))</f>
        <v>0.879</v>
      </c>
      <c r="BL1889" s="157">
        <f t="shared" si="70"/>
        <v>0.87800000000000067</v>
      </c>
      <c r="BM1889" s="157">
        <f>IF('1b-NaturalGas'!$AB$87="no","",ROUND(BL1889,4))</f>
        <v>0.878</v>
      </c>
      <c r="BN1889" s="157">
        <f>IF('1b-NaturalGas'!$AB$88="no","",ROUND(BL1889,4))</f>
        <v>0.878</v>
      </c>
      <c r="BO1889" s="157">
        <f>IF('1b-NaturalGas'!$AB$89="no","",ROUND(BL1889,4))</f>
        <v>0.878</v>
      </c>
      <c r="BP1889" s="157">
        <f>IF('1b-NaturalGas'!$AB$90="no","not applicable (based on previous answers)",ROUND(BL1889,4))</f>
        <v>0.878</v>
      </c>
      <c r="BQ1889" s="157">
        <f>IF('1b-NaturalGas'!$AB$91="no","not applicable (based on previous answers)",ROUND(BL1889,4))</f>
        <v>0.878</v>
      </c>
    </row>
    <row r="1890" spans="30:69" x14ac:dyDescent="0.25">
      <c r="AD1890" s="157">
        <f t="shared" si="69"/>
        <v>0.88000000000000067</v>
      </c>
      <c r="AE1890" s="157">
        <f>IF('1a-Electricity'!$AB$77="no","",ROUND(AD1890,4))</f>
        <v>0.88</v>
      </c>
      <c r="AF1890" s="157">
        <f>IF('1a-Electricity'!$AB$78="no","",ROUND(AD1890,4))</f>
        <v>0.88</v>
      </c>
      <c r="AG1890" s="157">
        <f>IF('1a-Electricity'!$AB$79="no","",ROUND(AD1890,4))</f>
        <v>0.88</v>
      </c>
      <c r="BL1890" s="157">
        <f t="shared" si="70"/>
        <v>0.87900000000000067</v>
      </c>
      <c r="BM1890" s="157">
        <f>IF('1b-NaturalGas'!$AB$87="no","",ROUND(BL1890,4))</f>
        <v>0.879</v>
      </c>
      <c r="BN1890" s="157">
        <f>IF('1b-NaturalGas'!$AB$88="no","",ROUND(BL1890,4))</f>
        <v>0.879</v>
      </c>
      <c r="BO1890" s="157">
        <f>IF('1b-NaturalGas'!$AB$89="no","",ROUND(BL1890,4))</f>
        <v>0.879</v>
      </c>
      <c r="BP1890" s="157">
        <f>IF('1b-NaturalGas'!$AB$90="no","not applicable (based on previous answers)",ROUND(BL1890,4))</f>
        <v>0.879</v>
      </c>
      <c r="BQ1890" s="157">
        <f>IF('1b-NaturalGas'!$AB$91="no","not applicable (based on previous answers)",ROUND(BL1890,4))</f>
        <v>0.879</v>
      </c>
    </row>
    <row r="1891" spans="30:69" x14ac:dyDescent="0.25">
      <c r="AD1891" s="157">
        <f t="shared" si="69"/>
        <v>0.88100000000000067</v>
      </c>
      <c r="AE1891" s="157">
        <f>IF('1a-Electricity'!$AB$77="no","",ROUND(AD1891,4))</f>
        <v>0.88100000000000001</v>
      </c>
      <c r="AF1891" s="157">
        <f>IF('1a-Electricity'!$AB$78="no","",ROUND(AD1891,4))</f>
        <v>0.88100000000000001</v>
      </c>
      <c r="AG1891" s="157">
        <f>IF('1a-Electricity'!$AB$79="no","",ROUND(AD1891,4))</f>
        <v>0.88100000000000001</v>
      </c>
      <c r="BL1891" s="157">
        <f t="shared" si="70"/>
        <v>0.88000000000000067</v>
      </c>
      <c r="BM1891" s="157">
        <f>IF('1b-NaturalGas'!$AB$87="no","",ROUND(BL1891,4))</f>
        <v>0.88</v>
      </c>
      <c r="BN1891" s="157">
        <f>IF('1b-NaturalGas'!$AB$88="no","",ROUND(BL1891,4))</f>
        <v>0.88</v>
      </c>
      <c r="BO1891" s="157">
        <f>IF('1b-NaturalGas'!$AB$89="no","",ROUND(BL1891,4))</f>
        <v>0.88</v>
      </c>
      <c r="BP1891" s="157">
        <f>IF('1b-NaturalGas'!$AB$90="no","not applicable (based on previous answers)",ROUND(BL1891,4))</f>
        <v>0.88</v>
      </c>
      <c r="BQ1891" s="157">
        <f>IF('1b-NaturalGas'!$AB$91="no","not applicable (based on previous answers)",ROUND(BL1891,4))</f>
        <v>0.88</v>
      </c>
    </row>
    <row r="1892" spans="30:69" x14ac:dyDescent="0.25">
      <c r="AD1892" s="157">
        <f t="shared" si="69"/>
        <v>0.88200000000000067</v>
      </c>
      <c r="AE1892" s="157">
        <f>IF('1a-Electricity'!$AB$77="no","",ROUND(AD1892,4))</f>
        <v>0.88200000000000001</v>
      </c>
      <c r="AF1892" s="157">
        <f>IF('1a-Electricity'!$AB$78="no","",ROUND(AD1892,4))</f>
        <v>0.88200000000000001</v>
      </c>
      <c r="AG1892" s="157">
        <f>IF('1a-Electricity'!$AB$79="no","",ROUND(AD1892,4))</f>
        <v>0.88200000000000001</v>
      </c>
      <c r="BL1892" s="157">
        <f t="shared" si="70"/>
        <v>0.88100000000000067</v>
      </c>
      <c r="BM1892" s="157">
        <f>IF('1b-NaturalGas'!$AB$87="no","",ROUND(BL1892,4))</f>
        <v>0.88100000000000001</v>
      </c>
      <c r="BN1892" s="157">
        <f>IF('1b-NaturalGas'!$AB$88="no","",ROUND(BL1892,4))</f>
        <v>0.88100000000000001</v>
      </c>
      <c r="BO1892" s="157">
        <f>IF('1b-NaturalGas'!$AB$89="no","",ROUND(BL1892,4))</f>
        <v>0.88100000000000001</v>
      </c>
      <c r="BP1892" s="157">
        <f>IF('1b-NaturalGas'!$AB$90="no","not applicable (based on previous answers)",ROUND(BL1892,4))</f>
        <v>0.88100000000000001</v>
      </c>
      <c r="BQ1892" s="157">
        <f>IF('1b-NaturalGas'!$AB$91="no","not applicable (based on previous answers)",ROUND(BL1892,4))</f>
        <v>0.88100000000000001</v>
      </c>
    </row>
    <row r="1893" spans="30:69" x14ac:dyDescent="0.25">
      <c r="AD1893" s="157">
        <f t="shared" si="69"/>
        <v>0.88300000000000067</v>
      </c>
      <c r="AE1893" s="157">
        <f>IF('1a-Electricity'!$AB$77="no","",ROUND(AD1893,4))</f>
        <v>0.88300000000000001</v>
      </c>
      <c r="AF1893" s="157">
        <f>IF('1a-Electricity'!$AB$78="no","",ROUND(AD1893,4))</f>
        <v>0.88300000000000001</v>
      </c>
      <c r="AG1893" s="157">
        <f>IF('1a-Electricity'!$AB$79="no","",ROUND(AD1893,4))</f>
        <v>0.88300000000000001</v>
      </c>
      <c r="BL1893" s="157">
        <f t="shared" si="70"/>
        <v>0.88200000000000067</v>
      </c>
      <c r="BM1893" s="157">
        <f>IF('1b-NaturalGas'!$AB$87="no","",ROUND(BL1893,4))</f>
        <v>0.88200000000000001</v>
      </c>
      <c r="BN1893" s="157">
        <f>IF('1b-NaturalGas'!$AB$88="no","",ROUND(BL1893,4))</f>
        <v>0.88200000000000001</v>
      </c>
      <c r="BO1893" s="157">
        <f>IF('1b-NaturalGas'!$AB$89="no","",ROUND(BL1893,4))</f>
        <v>0.88200000000000001</v>
      </c>
      <c r="BP1893" s="157">
        <f>IF('1b-NaturalGas'!$AB$90="no","not applicable (based on previous answers)",ROUND(BL1893,4))</f>
        <v>0.88200000000000001</v>
      </c>
      <c r="BQ1893" s="157">
        <f>IF('1b-NaturalGas'!$AB$91="no","not applicable (based on previous answers)",ROUND(BL1893,4))</f>
        <v>0.88200000000000001</v>
      </c>
    </row>
    <row r="1894" spans="30:69" x14ac:dyDescent="0.25">
      <c r="AD1894" s="157">
        <f t="shared" si="69"/>
        <v>0.88400000000000067</v>
      </c>
      <c r="AE1894" s="157">
        <f>IF('1a-Electricity'!$AB$77="no","",ROUND(AD1894,4))</f>
        <v>0.88400000000000001</v>
      </c>
      <c r="AF1894" s="157">
        <f>IF('1a-Electricity'!$AB$78="no","",ROUND(AD1894,4))</f>
        <v>0.88400000000000001</v>
      </c>
      <c r="AG1894" s="157">
        <f>IF('1a-Electricity'!$AB$79="no","",ROUND(AD1894,4))</f>
        <v>0.88400000000000001</v>
      </c>
      <c r="BL1894" s="157">
        <f t="shared" si="70"/>
        <v>0.88300000000000067</v>
      </c>
      <c r="BM1894" s="157">
        <f>IF('1b-NaturalGas'!$AB$87="no","",ROUND(BL1894,4))</f>
        <v>0.88300000000000001</v>
      </c>
      <c r="BN1894" s="157">
        <f>IF('1b-NaturalGas'!$AB$88="no","",ROUND(BL1894,4))</f>
        <v>0.88300000000000001</v>
      </c>
      <c r="BO1894" s="157">
        <f>IF('1b-NaturalGas'!$AB$89="no","",ROUND(BL1894,4))</f>
        <v>0.88300000000000001</v>
      </c>
      <c r="BP1894" s="157">
        <f>IF('1b-NaturalGas'!$AB$90="no","not applicable (based on previous answers)",ROUND(BL1894,4))</f>
        <v>0.88300000000000001</v>
      </c>
      <c r="BQ1894" s="157">
        <f>IF('1b-NaturalGas'!$AB$91="no","not applicable (based on previous answers)",ROUND(BL1894,4))</f>
        <v>0.88300000000000001</v>
      </c>
    </row>
    <row r="1895" spans="30:69" x14ac:dyDescent="0.25">
      <c r="AD1895" s="157">
        <f t="shared" si="69"/>
        <v>0.88500000000000068</v>
      </c>
      <c r="AE1895" s="157">
        <f>IF('1a-Electricity'!$AB$77="no","",ROUND(AD1895,4))</f>
        <v>0.88500000000000001</v>
      </c>
      <c r="AF1895" s="157">
        <f>IF('1a-Electricity'!$AB$78="no","",ROUND(AD1895,4))</f>
        <v>0.88500000000000001</v>
      </c>
      <c r="AG1895" s="157">
        <f>IF('1a-Electricity'!$AB$79="no","",ROUND(AD1895,4))</f>
        <v>0.88500000000000001</v>
      </c>
      <c r="BL1895" s="157">
        <f t="shared" si="70"/>
        <v>0.88400000000000067</v>
      </c>
      <c r="BM1895" s="157">
        <f>IF('1b-NaturalGas'!$AB$87="no","",ROUND(BL1895,4))</f>
        <v>0.88400000000000001</v>
      </c>
      <c r="BN1895" s="157">
        <f>IF('1b-NaturalGas'!$AB$88="no","",ROUND(BL1895,4))</f>
        <v>0.88400000000000001</v>
      </c>
      <c r="BO1895" s="157">
        <f>IF('1b-NaturalGas'!$AB$89="no","",ROUND(BL1895,4))</f>
        <v>0.88400000000000001</v>
      </c>
      <c r="BP1895" s="157">
        <f>IF('1b-NaturalGas'!$AB$90="no","not applicable (based on previous answers)",ROUND(BL1895,4))</f>
        <v>0.88400000000000001</v>
      </c>
      <c r="BQ1895" s="157">
        <f>IF('1b-NaturalGas'!$AB$91="no","not applicable (based on previous answers)",ROUND(BL1895,4))</f>
        <v>0.88400000000000001</v>
      </c>
    </row>
    <row r="1896" spans="30:69" x14ac:dyDescent="0.25">
      <c r="AD1896" s="157">
        <f t="shared" si="69"/>
        <v>0.88600000000000068</v>
      </c>
      <c r="AE1896" s="157">
        <f>IF('1a-Electricity'!$AB$77="no","",ROUND(AD1896,4))</f>
        <v>0.88600000000000001</v>
      </c>
      <c r="AF1896" s="157">
        <f>IF('1a-Electricity'!$AB$78="no","",ROUND(AD1896,4))</f>
        <v>0.88600000000000001</v>
      </c>
      <c r="AG1896" s="157">
        <f>IF('1a-Electricity'!$AB$79="no","",ROUND(AD1896,4))</f>
        <v>0.88600000000000001</v>
      </c>
      <c r="BL1896" s="157">
        <f t="shared" si="70"/>
        <v>0.88500000000000068</v>
      </c>
      <c r="BM1896" s="157">
        <f>IF('1b-NaturalGas'!$AB$87="no","",ROUND(BL1896,4))</f>
        <v>0.88500000000000001</v>
      </c>
      <c r="BN1896" s="157">
        <f>IF('1b-NaturalGas'!$AB$88="no","",ROUND(BL1896,4))</f>
        <v>0.88500000000000001</v>
      </c>
      <c r="BO1896" s="157">
        <f>IF('1b-NaturalGas'!$AB$89="no","",ROUND(BL1896,4))</f>
        <v>0.88500000000000001</v>
      </c>
      <c r="BP1896" s="157">
        <f>IF('1b-NaturalGas'!$AB$90="no","not applicable (based on previous answers)",ROUND(BL1896,4))</f>
        <v>0.88500000000000001</v>
      </c>
      <c r="BQ1896" s="157">
        <f>IF('1b-NaturalGas'!$AB$91="no","not applicable (based on previous answers)",ROUND(BL1896,4))</f>
        <v>0.88500000000000001</v>
      </c>
    </row>
    <row r="1897" spans="30:69" x14ac:dyDescent="0.25">
      <c r="AD1897" s="157">
        <f t="shared" si="69"/>
        <v>0.88700000000000068</v>
      </c>
      <c r="AE1897" s="157">
        <f>IF('1a-Electricity'!$AB$77="no","",ROUND(AD1897,4))</f>
        <v>0.88700000000000001</v>
      </c>
      <c r="AF1897" s="157">
        <f>IF('1a-Electricity'!$AB$78="no","",ROUND(AD1897,4))</f>
        <v>0.88700000000000001</v>
      </c>
      <c r="AG1897" s="157">
        <f>IF('1a-Electricity'!$AB$79="no","",ROUND(AD1897,4))</f>
        <v>0.88700000000000001</v>
      </c>
      <c r="BL1897" s="157">
        <f t="shared" si="70"/>
        <v>0.88600000000000068</v>
      </c>
      <c r="BM1897" s="157">
        <f>IF('1b-NaturalGas'!$AB$87="no","",ROUND(BL1897,4))</f>
        <v>0.88600000000000001</v>
      </c>
      <c r="BN1897" s="157">
        <f>IF('1b-NaturalGas'!$AB$88="no","",ROUND(BL1897,4))</f>
        <v>0.88600000000000001</v>
      </c>
      <c r="BO1897" s="157">
        <f>IF('1b-NaturalGas'!$AB$89="no","",ROUND(BL1897,4))</f>
        <v>0.88600000000000001</v>
      </c>
      <c r="BP1897" s="157">
        <f>IF('1b-NaturalGas'!$AB$90="no","not applicable (based on previous answers)",ROUND(BL1897,4))</f>
        <v>0.88600000000000001</v>
      </c>
      <c r="BQ1897" s="157">
        <f>IF('1b-NaturalGas'!$AB$91="no","not applicable (based on previous answers)",ROUND(BL1897,4))</f>
        <v>0.88600000000000001</v>
      </c>
    </row>
    <row r="1898" spans="30:69" x14ac:dyDescent="0.25">
      <c r="AD1898" s="157">
        <f t="shared" si="69"/>
        <v>0.88800000000000068</v>
      </c>
      <c r="AE1898" s="157">
        <f>IF('1a-Electricity'!$AB$77="no","",ROUND(AD1898,4))</f>
        <v>0.88800000000000001</v>
      </c>
      <c r="AF1898" s="157">
        <f>IF('1a-Electricity'!$AB$78="no","",ROUND(AD1898,4))</f>
        <v>0.88800000000000001</v>
      </c>
      <c r="AG1898" s="157">
        <f>IF('1a-Electricity'!$AB$79="no","",ROUND(AD1898,4))</f>
        <v>0.88800000000000001</v>
      </c>
      <c r="BL1898" s="157">
        <f t="shared" si="70"/>
        <v>0.88700000000000068</v>
      </c>
      <c r="BM1898" s="157">
        <f>IF('1b-NaturalGas'!$AB$87="no","",ROUND(BL1898,4))</f>
        <v>0.88700000000000001</v>
      </c>
      <c r="BN1898" s="157">
        <f>IF('1b-NaturalGas'!$AB$88="no","",ROUND(BL1898,4))</f>
        <v>0.88700000000000001</v>
      </c>
      <c r="BO1898" s="157">
        <f>IF('1b-NaturalGas'!$AB$89="no","",ROUND(BL1898,4))</f>
        <v>0.88700000000000001</v>
      </c>
      <c r="BP1898" s="157">
        <f>IF('1b-NaturalGas'!$AB$90="no","not applicable (based on previous answers)",ROUND(BL1898,4))</f>
        <v>0.88700000000000001</v>
      </c>
      <c r="BQ1898" s="157">
        <f>IF('1b-NaturalGas'!$AB$91="no","not applicable (based on previous answers)",ROUND(BL1898,4))</f>
        <v>0.88700000000000001</v>
      </c>
    </row>
    <row r="1899" spans="30:69" x14ac:dyDescent="0.25">
      <c r="AD1899" s="157">
        <f t="shared" ref="AD1899:AD1962" si="71">AD1898+0.001</f>
        <v>0.88900000000000068</v>
      </c>
      <c r="AE1899" s="157">
        <f>IF('1a-Electricity'!$AB$77="no","",ROUND(AD1899,4))</f>
        <v>0.88900000000000001</v>
      </c>
      <c r="AF1899" s="157">
        <f>IF('1a-Electricity'!$AB$78="no","",ROUND(AD1899,4))</f>
        <v>0.88900000000000001</v>
      </c>
      <c r="AG1899" s="157">
        <f>IF('1a-Electricity'!$AB$79="no","",ROUND(AD1899,4))</f>
        <v>0.88900000000000001</v>
      </c>
      <c r="BL1899" s="157">
        <f t="shared" si="70"/>
        <v>0.88800000000000068</v>
      </c>
      <c r="BM1899" s="157">
        <f>IF('1b-NaturalGas'!$AB$87="no","",ROUND(BL1899,4))</f>
        <v>0.88800000000000001</v>
      </c>
      <c r="BN1899" s="157">
        <f>IF('1b-NaturalGas'!$AB$88="no","",ROUND(BL1899,4))</f>
        <v>0.88800000000000001</v>
      </c>
      <c r="BO1899" s="157">
        <f>IF('1b-NaturalGas'!$AB$89="no","",ROUND(BL1899,4))</f>
        <v>0.88800000000000001</v>
      </c>
      <c r="BP1899" s="157">
        <f>IF('1b-NaturalGas'!$AB$90="no","not applicable (based on previous answers)",ROUND(BL1899,4))</f>
        <v>0.88800000000000001</v>
      </c>
      <c r="BQ1899" s="157">
        <f>IF('1b-NaturalGas'!$AB$91="no","not applicable (based on previous answers)",ROUND(BL1899,4))</f>
        <v>0.88800000000000001</v>
      </c>
    </row>
    <row r="1900" spans="30:69" x14ac:dyDescent="0.25">
      <c r="AD1900" s="157">
        <f t="shared" si="71"/>
        <v>0.89000000000000068</v>
      </c>
      <c r="AE1900" s="157">
        <f>IF('1a-Electricity'!$AB$77="no","",ROUND(AD1900,4))</f>
        <v>0.89</v>
      </c>
      <c r="AF1900" s="157">
        <f>IF('1a-Electricity'!$AB$78="no","",ROUND(AD1900,4))</f>
        <v>0.89</v>
      </c>
      <c r="AG1900" s="157">
        <f>IF('1a-Electricity'!$AB$79="no","",ROUND(AD1900,4))</f>
        <v>0.89</v>
      </c>
      <c r="BL1900" s="157">
        <f t="shared" ref="BL1900:BL1963" si="72">BL1899+0.001</f>
        <v>0.88900000000000068</v>
      </c>
      <c r="BM1900" s="157">
        <f>IF('1b-NaturalGas'!$AB$87="no","",ROUND(BL1900,4))</f>
        <v>0.88900000000000001</v>
      </c>
      <c r="BN1900" s="157">
        <f>IF('1b-NaturalGas'!$AB$88="no","",ROUND(BL1900,4))</f>
        <v>0.88900000000000001</v>
      </c>
      <c r="BO1900" s="157">
        <f>IF('1b-NaturalGas'!$AB$89="no","",ROUND(BL1900,4))</f>
        <v>0.88900000000000001</v>
      </c>
      <c r="BP1900" s="157">
        <f>IF('1b-NaturalGas'!$AB$90="no","not applicable (based on previous answers)",ROUND(BL1900,4))</f>
        <v>0.88900000000000001</v>
      </c>
      <c r="BQ1900" s="157">
        <f>IF('1b-NaturalGas'!$AB$91="no","not applicable (based on previous answers)",ROUND(BL1900,4))</f>
        <v>0.88900000000000001</v>
      </c>
    </row>
    <row r="1901" spans="30:69" x14ac:dyDescent="0.25">
      <c r="AD1901" s="157">
        <f t="shared" si="71"/>
        <v>0.89100000000000068</v>
      </c>
      <c r="AE1901" s="157">
        <f>IF('1a-Electricity'!$AB$77="no","",ROUND(AD1901,4))</f>
        <v>0.89100000000000001</v>
      </c>
      <c r="AF1901" s="157">
        <f>IF('1a-Electricity'!$AB$78="no","",ROUND(AD1901,4))</f>
        <v>0.89100000000000001</v>
      </c>
      <c r="AG1901" s="157">
        <f>IF('1a-Electricity'!$AB$79="no","",ROUND(AD1901,4))</f>
        <v>0.89100000000000001</v>
      </c>
      <c r="BL1901" s="157">
        <f t="shared" si="72"/>
        <v>0.89000000000000068</v>
      </c>
      <c r="BM1901" s="157">
        <f>IF('1b-NaturalGas'!$AB$87="no","",ROUND(BL1901,4))</f>
        <v>0.89</v>
      </c>
      <c r="BN1901" s="157">
        <f>IF('1b-NaturalGas'!$AB$88="no","",ROUND(BL1901,4))</f>
        <v>0.89</v>
      </c>
      <c r="BO1901" s="157">
        <f>IF('1b-NaturalGas'!$AB$89="no","",ROUND(BL1901,4))</f>
        <v>0.89</v>
      </c>
      <c r="BP1901" s="157">
        <f>IF('1b-NaturalGas'!$AB$90="no","not applicable (based on previous answers)",ROUND(BL1901,4))</f>
        <v>0.89</v>
      </c>
      <c r="BQ1901" s="157">
        <f>IF('1b-NaturalGas'!$AB$91="no","not applicable (based on previous answers)",ROUND(BL1901,4))</f>
        <v>0.89</v>
      </c>
    </row>
    <row r="1902" spans="30:69" x14ac:dyDescent="0.25">
      <c r="AD1902" s="157">
        <f t="shared" si="71"/>
        <v>0.89200000000000068</v>
      </c>
      <c r="AE1902" s="157">
        <f>IF('1a-Electricity'!$AB$77="no","",ROUND(AD1902,4))</f>
        <v>0.89200000000000002</v>
      </c>
      <c r="AF1902" s="157">
        <f>IF('1a-Electricity'!$AB$78="no","",ROUND(AD1902,4))</f>
        <v>0.89200000000000002</v>
      </c>
      <c r="AG1902" s="157">
        <f>IF('1a-Electricity'!$AB$79="no","",ROUND(AD1902,4))</f>
        <v>0.89200000000000002</v>
      </c>
      <c r="BL1902" s="157">
        <f t="shared" si="72"/>
        <v>0.89100000000000068</v>
      </c>
      <c r="BM1902" s="157">
        <f>IF('1b-NaturalGas'!$AB$87="no","",ROUND(BL1902,4))</f>
        <v>0.89100000000000001</v>
      </c>
      <c r="BN1902" s="157">
        <f>IF('1b-NaturalGas'!$AB$88="no","",ROUND(BL1902,4))</f>
        <v>0.89100000000000001</v>
      </c>
      <c r="BO1902" s="157">
        <f>IF('1b-NaturalGas'!$AB$89="no","",ROUND(BL1902,4))</f>
        <v>0.89100000000000001</v>
      </c>
      <c r="BP1902" s="157">
        <f>IF('1b-NaturalGas'!$AB$90="no","not applicable (based on previous answers)",ROUND(BL1902,4))</f>
        <v>0.89100000000000001</v>
      </c>
      <c r="BQ1902" s="157">
        <f>IF('1b-NaturalGas'!$AB$91="no","not applicable (based on previous answers)",ROUND(BL1902,4))</f>
        <v>0.89100000000000001</v>
      </c>
    </row>
    <row r="1903" spans="30:69" x14ac:dyDescent="0.25">
      <c r="AD1903" s="157">
        <f t="shared" si="71"/>
        <v>0.89300000000000068</v>
      </c>
      <c r="AE1903" s="157">
        <f>IF('1a-Electricity'!$AB$77="no","",ROUND(AD1903,4))</f>
        <v>0.89300000000000002</v>
      </c>
      <c r="AF1903" s="157">
        <f>IF('1a-Electricity'!$AB$78="no","",ROUND(AD1903,4))</f>
        <v>0.89300000000000002</v>
      </c>
      <c r="AG1903" s="157">
        <f>IF('1a-Electricity'!$AB$79="no","",ROUND(AD1903,4))</f>
        <v>0.89300000000000002</v>
      </c>
      <c r="BL1903" s="157">
        <f t="shared" si="72"/>
        <v>0.89200000000000068</v>
      </c>
      <c r="BM1903" s="157">
        <f>IF('1b-NaturalGas'!$AB$87="no","",ROUND(BL1903,4))</f>
        <v>0.89200000000000002</v>
      </c>
      <c r="BN1903" s="157">
        <f>IF('1b-NaturalGas'!$AB$88="no","",ROUND(BL1903,4))</f>
        <v>0.89200000000000002</v>
      </c>
      <c r="BO1903" s="157">
        <f>IF('1b-NaturalGas'!$AB$89="no","",ROUND(BL1903,4))</f>
        <v>0.89200000000000002</v>
      </c>
      <c r="BP1903" s="157">
        <f>IF('1b-NaturalGas'!$AB$90="no","not applicable (based on previous answers)",ROUND(BL1903,4))</f>
        <v>0.89200000000000002</v>
      </c>
      <c r="BQ1903" s="157">
        <f>IF('1b-NaturalGas'!$AB$91="no","not applicable (based on previous answers)",ROUND(BL1903,4))</f>
        <v>0.89200000000000002</v>
      </c>
    </row>
    <row r="1904" spans="30:69" x14ac:dyDescent="0.25">
      <c r="AD1904" s="157">
        <f t="shared" si="71"/>
        <v>0.89400000000000068</v>
      </c>
      <c r="AE1904" s="157">
        <f>IF('1a-Electricity'!$AB$77="no","",ROUND(AD1904,4))</f>
        <v>0.89400000000000002</v>
      </c>
      <c r="AF1904" s="157">
        <f>IF('1a-Electricity'!$AB$78="no","",ROUND(AD1904,4))</f>
        <v>0.89400000000000002</v>
      </c>
      <c r="AG1904" s="157">
        <f>IF('1a-Electricity'!$AB$79="no","",ROUND(AD1904,4))</f>
        <v>0.89400000000000002</v>
      </c>
      <c r="BL1904" s="157">
        <f t="shared" si="72"/>
        <v>0.89300000000000068</v>
      </c>
      <c r="BM1904" s="157">
        <f>IF('1b-NaturalGas'!$AB$87="no","",ROUND(BL1904,4))</f>
        <v>0.89300000000000002</v>
      </c>
      <c r="BN1904" s="157">
        <f>IF('1b-NaturalGas'!$AB$88="no","",ROUND(BL1904,4))</f>
        <v>0.89300000000000002</v>
      </c>
      <c r="BO1904" s="157">
        <f>IF('1b-NaturalGas'!$AB$89="no","",ROUND(BL1904,4))</f>
        <v>0.89300000000000002</v>
      </c>
      <c r="BP1904" s="157">
        <f>IF('1b-NaturalGas'!$AB$90="no","not applicable (based on previous answers)",ROUND(BL1904,4))</f>
        <v>0.89300000000000002</v>
      </c>
      <c r="BQ1904" s="157">
        <f>IF('1b-NaturalGas'!$AB$91="no","not applicable (based on previous answers)",ROUND(BL1904,4))</f>
        <v>0.89300000000000002</v>
      </c>
    </row>
    <row r="1905" spans="30:69" x14ac:dyDescent="0.25">
      <c r="AD1905" s="157">
        <f t="shared" si="71"/>
        <v>0.89500000000000068</v>
      </c>
      <c r="AE1905" s="157">
        <f>IF('1a-Electricity'!$AB$77="no","",ROUND(AD1905,4))</f>
        <v>0.89500000000000002</v>
      </c>
      <c r="AF1905" s="157">
        <f>IF('1a-Electricity'!$AB$78="no","",ROUND(AD1905,4))</f>
        <v>0.89500000000000002</v>
      </c>
      <c r="AG1905" s="157">
        <f>IF('1a-Electricity'!$AB$79="no","",ROUND(AD1905,4))</f>
        <v>0.89500000000000002</v>
      </c>
      <c r="BL1905" s="157">
        <f t="shared" si="72"/>
        <v>0.89400000000000068</v>
      </c>
      <c r="BM1905" s="157">
        <f>IF('1b-NaturalGas'!$AB$87="no","",ROUND(BL1905,4))</f>
        <v>0.89400000000000002</v>
      </c>
      <c r="BN1905" s="157">
        <f>IF('1b-NaturalGas'!$AB$88="no","",ROUND(BL1905,4))</f>
        <v>0.89400000000000002</v>
      </c>
      <c r="BO1905" s="157">
        <f>IF('1b-NaturalGas'!$AB$89="no","",ROUND(BL1905,4))</f>
        <v>0.89400000000000002</v>
      </c>
      <c r="BP1905" s="157">
        <f>IF('1b-NaturalGas'!$AB$90="no","not applicable (based on previous answers)",ROUND(BL1905,4))</f>
        <v>0.89400000000000002</v>
      </c>
      <c r="BQ1905" s="157">
        <f>IF('1b-NaturalGas'!$AB$91="no","not applicable (based on previous answers)",ROUND(BL1905,4))</f>
        <v>0.89400000000000002</v>
      </c>
    </row>
    <row r="1906" spans="30:69" x14ac:dyDescent="0.25">
      <c r="AD1906" s="157">
        <f t="shared" si="71"/>
        <v>0.89600000000000068</v>
      </c>
      <c r="AE1906" s="157">
        <f>IF('1a-Electricity'!$AB$77="no","",ROUND(AD1906,4))</f>
        <v>0.89600000000000002</v>
      </c>
      <c r="AF1906" s="157">
        <f>IF('1a-Electricity'!$AB$78="no","",ROUND(AD1906,4))</f>
        <v>0.89600000000000002</v>
      </c>
      <c r="AG1906" s="157">
        <f>IF('1a-Electricity'!$AB$79="no","",ROUND(AD1906,4))</f>
        <v>0.89600000000000002</v>
      </c>
      <c r="BL1906" s="157">
        <f t="shared" si="72"/>
        <v>0.89500000000000068</v>
      </c>
      <c r="BM1906" s="157">
        <f>IF('1b-NaturalGas'!$AB$87="no","",ROUND(BL1906,4))</f>
        <v>0.89500000000000002</v>
      </c>
      <c r="BN1906" s="157">
        <f>IF('1b-NaturalGas'!$AB$88="no","",ROUND(BL1906,4))</f>
        <v>0.89500000000000002</v>
      </c>
      <c r="BO1906" s="157">
        <f>IF('1b-NaturalGas'!$AB$89="no","",ROUND(BL1906,4))</f>
        <v>0.89500000000000002</v>
      </c>
      <c r="BP1906" s="157">
        <f>IF('1b-NaturalGas'!$AB$90="no","not applicable (based on previous answers)",ROUND(BL1906,4))</f>
        <v>0.89500000000000002</v>
      </c>
      <c r="BQ1906" s="157">
        <f>IF('1b-NaturalGas'!$AB$91="no","not applicable (based on previous answers)",ROUND(BL1906,4))</f>
        <v>0.89500000000000002</v>
      </c>
    </row>
    <row r="1907" spans="30:69" x14ac:dyDescent="0.25">
      <c r="AD1907" s="157">
        <f t="shared" si="71"/>
        <v>0.89700000000000069</v>
      </c>
      <c r="AE1907" s="157">
        <f>IF('1a-Electricity'!$AB$77="no","",ROUND(AD1907,4))</f>
        <v>0.89700000000000002</v>
      </c>
      <c r="AF1907" s="157">
        <f>IF('1a-Electricity'!$AB$78="no","",ROUND(AD1907,4))</f>
        <v>0.89700000000000002</v>
      </c>
      <c r="AG1907" s="157">
        <f>IF('1a-Electricity'!$AB$79="no","",ROUND(AD1907,4))</f>
        <v>0.89700000000000002</v>
      </c>
      <c r="BL1907" s="157">
        <f t="shared" si="72"/>
        <v>0.89600000000000068</v>
      </c>
      <c r="BM1907" s="157">
        <f>IF('1b-NaturalGas'!$AB$87="no","",ROUND(BL1907,4))</f>
        <v>0.89600000000000002</v>
      </c>
      <c r="BN1907" s="157">
        <f>IF('1b-NaturalGas'!$AB$88="no","",ROUND(BL1907,4))</f>
        <v>0.89600000000000002</v>
      </c>
      <c r="BO1907" s="157">
        <f>IF('1b-NaturalGas'!$AB$89="no","",ROUND(BL1907,4))</f>
        <v>0.89600000000000002</v>
      </c>
      <c r="BP1907" s="157">
        <f>IF('1b-NaturalGas'!$AB$90="no","not applicable (based on previous answers)",ROUND(BL1907,4))</f>
        <v>0.89600000000000002</v>
      </c>
      <c r="BQ1907" s="157">
        <f>IF('1b-NaturalGas'!$AB$91="no","not applicable (based on previous answers)",ROUND(BL1907,4))</f>
        <v>0.89600000000000002</v>
      </c>
    </row>
    <row r="1908" spans="30:69" x14ac:dyDescent="0.25">
      <c r="AD1908" s="157">
        <f t="shared" si="71"/>
        <v>0.89800000000000069</v>
      </c>
      <c r="AE1908" s="157">
        <f>IF('1a-Electricity'!$AB$77="no","",ROUND(AD1908,4))</f>
        <v>0.89800000000000002</v>
      </c>
      <c r="AF1908" s="157">
        <f>IF('1a-Electricity'!$AB$78="no","",ROUND(AD1908,4))</f>
        <v>0.89800000000000002</v>
      </c>
      <c r="AG1908" s="157">
        <f>IF('1a-Electricity'!$AB$79="no","",ROUND(AD1908,4))</f>
        <v>0.89800000000000002</v>
      </c>
      <c r="BL1908" s="157">
        <f t="shared" si="72"/>
        <v>0.89700000000000069</v>
      </c>
      <c r="BM1908" s="157">
        <f>IF('1b-NaturalGas'!$AB$87="no","",ROUND(BL1908,4))</f>
        <v>0.89700000000000002</v>
      </c>
      <c r="BN1908" s="157">
        <f>IF('1b-NaturalGas'!$AB$88="no","",ROUND(BL1908,4))</f>
        <v>0.89700000000000002</v>
      </c>
      <c r="BO1908" s="157">
        <f>IF('1b-NaturalGas'!$AB$89="no","",ROUND(BL1908,4))</f>
        <v>0.89700000000000002</v>
      </c>
      <c r="BP1908" s="157">
        <f>IF('1b-NaturalGas'!$AB$90="no","not applicable (based on previous answers)",ROUND(BL1908,4))</f>
        <v>0.89700000000000002</v>
      </c>
      <c r="BQ1908" s="157">
        <f>IF('1b-NaturalGas'!$AB$91="no","not applicable (based on previous answers)",ROUND(BL1908,4))</f>
        <v>0.89700000000000002</v>
      </c>
    </row>
    <row r="1909" spans="30:69" x14ac:dyDescent="0.25">
      <c r="AD1909" s="157">
        <f t="shared" si="71"/>
        <v>0.89900000000000069</v>
      </c>
      <c r="AE1909" s="157">
        <f>IF('1a-Electricity'!$AB$77="no","",ROUND(AD1909,4))</f>
        <v>0.89900000000000002</v>
      </c>
      <c r="AF1909" s="157">
        <f>IF('1a-Electricity'!$AB$78="no","",ROUND(AD1909,4))</f>
        <v>0.89900000000000002</v>
      </c>
      <c r="AG1909" s="157">
        <f>IF('1a-Electricity'!$AB$79="no","",ROUND(AD1909,4))</f>
        <v>0.89900000000000002</v>
      </c>
      <c r="BL1909" s="157">
        <f t="shared" si="72"/>
        <v>0.89800000000000069</v>
      </c>
      <c r="BM1909" s="157">
        <f>IF('1b-NaturalGas'!$AB$87="no","",ROUND(BL1909,4))</f>
        <v>0.89800000000000002</v>
      </c>
      <c r="BN1909" s="157">
        <f>IF('1b-NaturalGas'!$AB$88="no","",ROUND(BL1909,4))</f>
        <v>0.89800000000000002</v>
      </c>
      <c r="BO1909" s="157">
        <f>IF('1b-NaturalGas'!$AB$89="no","",ROUND(BL1909,4))</f>
        <v>0.89800000000000002</v>
      </c>
      <c r="BP1909" s="157">
        <f>IF('1b-NaturalGas'!$AB$90="no","not applicable (based on previous answers)",ROUND(BL1909,4))</f>
        <v>0.89800000000000002</v>
      </c>
      <c r="BQ1909" s="157">
        <f>IF('1b-NaturalGas'!$AB$91="no","not applicable (based on previous answers)",ROUND(BL1909,4))</f>
        <v>0.89800000000000002</v>
      </c>
    </row>
    <row r="1910" spans="30:69" x14ac:dyDescent="0.25">
      <c r="AD1910" s="157">
        <f t="shared" si="71"/>
        <v>0.90000000000000069</v>
      </c>
      <c r="AE1910" s="157">
        <f>IF('1a-Electricity'!$AB$77="no","",ROUND(AD1910,4))</f>
        <v>0.9</v>
      </c>
      <c r="AF1910" s="157">
        <f>IF('1a-Electricity'!$AB$78="no","",ROUND(AD1910,4))</f>
        <v>0.9</v>
      </c>
      <c r="AG1910" s="157">
        <f>IF('1a-Electricity'!$AB$79="no","",ROUND(AD1910,4))</f>
        <v>0.9</v>
      </c>
      <c r="BL1910" s="157">
        <f t="shared" si="72"/>
        <v>0.89900000000000069</v>
      </c>
      <c r="BM1910" s="157">
        <f>IF('1b-NaturalGas'!$AB$87="no","",ROUND(BL1910,4))</f>
        <v>0.89900000000000002</v>
      </c>
      <c r="BN1910" s="157">
        <f>IF('1b-NaturalGas'!$AB$88="no","",ROUND(BL1910,4))</f>
        <v>0.89900000000000002</v>
      </c>
      <c r="BO1910" s="157">
        <f>IF('1b-NaturalGas'!$AB$89="no","",ROUND(BL1910,4))</f>
        <v>0.89900000000000002</v>
      </c>
      <c r="BP1910" s="157">
        <f>IF('1b-NaturalGas'!$AB$90="no","not applicable (based on previous answers)",ROUND(BL1910,4))</f>
        <v>0.89900000000000002</v>
      </c>
      <c r="BQ1910" s="157">
        <f>IF('1b-NaturalGas'!$AB$91="no","not applicable (based on previous answers)",ROUND(BL1910,4))</f>
        <v>0.89900000000000002</v>
      </c>
    </row>
    <row r="1911" spans="30:69" x14ac:dyDescent="0.25">
      <c r="AD1911" s="157">
        <f t="shared" si="71"/>
        <v>0.90100000000000069</v>
      </c>
      <c r="AE1911" s="157">
        <f>IF('1a-Electricity'!$AB$77="no","",ROUND(AD1911,4))</f>
        <v>0.90100000000000002</v>
      </c>
      <c r="AF1911" s="157">
        <f>IF('1a-Electricity'!$AB$78="no","",ROUND(AD1911,4))</f>
        <v>0.90100000000000002</v>
      </c>
      <c r="AG1911" s="157">
        <f>IF('1a-Electricity'!$AB$79="no","",ROUND(AD1911,4))</f>
        <v>0.90100000000000002</v>
      </c>
      <c r="BL1911" s="157">
        <f t="shared" si="72"/>
        <v>0.90000000000000069</v>
      </c>
      <c r="BM1911" s="157">
        <f>IF('1b-NaturalGas'!$AB$87="no","",ROUND(BL1911,4))</f>
        <v>0.9</v>
      </c>
      <c r="BN1911" s="157">
        <f>IF('1b-NaturalGas'!$AB$88="no","",ROUND(BL1911,4))</f>
        <v>0.9</v>
      </c>
      <c r="BO1911" s="157">
        <f>IF('1b-NaturalGas'!$AB$89="no","",ROUND(BL1911,4))</f>
        <v>0.9</v>
      </c>
      <c r="BP1911" s="157">
        <f>IF('1b-NaturalGas'!$AB$90="no","not applicable (based on previous answers)",ROUND(BL1911,4))</f>
        <v>0.9</v>
      </c>
      <c r="BQ1911" s="157">
        <f>IF('1b-NaturalGas'!$AB$91="no","not applicable (based on previous answers)",ROUND(BL1911,4))</f>
        <v>0.9</v>
      </c>
    </row>
    <row r="1912" spans="30:69" x14ac:dyDescent="0.25">
      <c r="AD1912" s="157">
        <f t="shared" si="71"/>
        <v>0.90200000000000069</v>
      </c>
      <c r="AE1912" s="157">
        <f>IF('1a-Electricity'!$AB$77="no","",ROUND(AD1912,4))</f>
        <v>0.90200000000000002</v>
      </c>
      <c r="AF1912" s="157">
        <f>IF('1a-Electricity'!$AB$78="no","",ROUND(AD1912,4))</f>
        <v>0.90200000000000002</v>
      </c>
      <c r="AG1912" s="157">
        <f>IF('1a-Electricity'!$AB$79="no","",ROUND(AD1912,4))</f>
        <v>0.90200000000000002</v>
      </c>
      <c r="BL1912" s="157">
        <f t="shared" si="72"/>
        <v>0.90100000000000069</v>
      </c>
      <c r="BM1912" s="157">
        <f>IF('1b-NaturalGas'!$AB$87="no","",ROUND(BL1912,4))</f>
        <v>0.90100000000000002</v>
      </c>
      <c r="BN1912" s="157">
        <f>IF('1b-NaturalGas'!$AB$88="no","",ROUND(BL1912,4))</f>
        <v>0.90100000000000002</v>
      </c>
      <c r="BO1912" s="157">
        <f>IF('1b-NaturalGas'!$AB$89="no","",ROUND(BL1912,4))</f>
        <v>0.90100000000000002</v>
      </c>
      <c r="BP1912" s="157">
        <f>IF('1b-NaturalGas'!$AB$90="no","not applicable (based on previous answers)",ROUND(BL1912,4))</f>
        <v>0.90100000000000002</v>
      </c>
      <c r="BQ1912" s="157">
        <f>IF('1b-NaturalGas'!$AB$91="no","not applicable (based on previous answers)",ROUND(BL1912,4))</f>
        <v>0.90100000000000002</v>
      </c>
    </row>
    <row r="1913" spans="30:69" x14ac:dyDescent="0.25">
      <c r="AD1913" s="157">
        <f t="shared" si="71"/>
        <v>0.90300000000000069</v>
      </c>
      <c r="AE1913" s="157">
        <f>IF('1a-Electricity'!$AB$77="no","",ROUND(AD1913,4))</f>
        <v>0.90300000000000002</v>
      </c>
      <c r="AF1913" s="157">
        <f>IF('1a-Electricity'!$AB$78="no","",ROUND(AD1913,4))</f>
        <v>0.90300000000000002</v>
      </c>
      <c r="AG1913" s="157">
        <f>IF('1a-Electricity'!$AB$79="no","",ROUND(AD1913,4))</f>
        <v>0.90300000000000002</v>
      </c>
      <c r="BL1913" s="157">
        <f t="shared" si="72"/>
        <v>0.90200000000000069</v>
      </c>
      <c r="BM1913" s="157">
        <f>IF('1b-NaturalGas'!$AB$87="no","",ROUND(BL1913,4))</f>
        <v>0.90200000000000002</v>
      </c>
      <c r="BN1913" s="157">
        <f>IF('1b-NaturalGas'!$AB$88="no","",ROUND(BL1913,4))</f>
        <v>0.90200000000000002</v>
      </c>
      <c r="BO1913" s="157">
        <f>IF('1b-NaturalGas'!$AB$89="no","",ROUND(BL1913,4))</f>
        <v>0.90200000000000002</v>
      </c>
      <c r="BP1913" s="157">
        <f>IF('1b-NaturalGas'!$AB$90="no","not applicable (based on previous answers)",ROUND(BL1913,4))</f>
        <v>0.90200000000000002</v>
      </c>
      <c r="BQ1913" s="157">
        <f>IF('1b-NaturalGas'!$AB$91="no","not applicable (based on previous answers)",ROUND(BL1913,4))</f>
        <v>0.90200000000000002</v>
      </c>
    </row>
    <row r="1914" spans="30:69" x14ac:dyDescent="0.25">
      <c r="AD1914" s="157">
        <f t="shared" si="71"/>
        <v>0.90400000000000069</v>
      </c>
      <c r="AE1914" s="157">
        <f>IF('1a-Electricity'!$AB$77="no","",ROUND(AD1914,4))</f>
        <v>0.90400000000000003</v>
      </c>
      <c r="AF1914" s="157">
        <f>IF('1a-Electricity'!$AB$78="no","",ROUND(AD1914,4))</f>
        <v>0.90400000000000003</v>
      </c>
      <c r="AG1914" s="157">
        <f>IF('1a-Electricity'!$AB$79="no","",ROUND(AD1914,4))</f>
        <v>0.90400000000000003</v>
      </c>
      <c r="BL1914" s="157">
        <f t="shared" si="72"/>
        <v>0.90300000000000069</v>
      </c>
      <c r="BM1914" s="157">
        <f>IF('1b-NaturalGas'!$AB$87="no","",ROUND(BL1914,4))</f>
        <v>0.90300000000000002</v>
      </c>
      <c r="BN1914" s="157">
        <f>IF('1b-NaturalGas'!$AB$88="no","",ROUND(BL1914,4))</f>
        <v>0.90300000000000002</v>
      </c>
      <c r="BO1914" s="157">
        <f>IF('1b-NaturalGas'!$AB$89="no","",ROUND(BL1914,4))</f>
        <v>0.90300000000000002</v>
      </c>
      <c r="BP1914" s="157">
        <f>IF('1b-NaturalGas'!$AB$90="no","not applicable (based on previous answers)",ROUND(BL1914,4))</f>
        <v>0.90300000000000002</v>
      </c>
      <c r="BQ1914" s="157">
        <f>IF('1b-NaturalGas'!$AB$91="no","not applicable (based on previous answers)",ROUND(BL1914,4))</f>
        <v>0.90300000000000002</v>
      </c>
    </row>
    <row r="1915" spans="30:69" x14ac:dyDescent="0.25">
      <c r="AD1915" s="157">
        <f t="shared" si="71"/>
        <v>0.90500000000000069</v>
      </c>
      <c r="AE1915" s="157">
        <f>IF('1a-Electricity'!$AB$77="no","",ROUND(AD1915,4))</f>
        <v>0.90500000000000003</v>
      </c>
      <c r="AF1915" s="157">
        <f>IF('1a-Electricity'!$AB$78="no","",ROUND(AD1915,4))</f>
        <v>0.90500000000000003</v>
      </c>
      <c r="AG1915" s="157">
        <f>IF('1a-Electricity'!$AB$79="no","",ROUND(AD1915,4))</f>
        <v>0.90500000000000003</v>
      </c>
      <c r="BL1915" s="157">
        <f t="shared" si="72"/>
        <v>0.90400000000000069</v>
      </c>
      <c r="BM1915" s="157">
        <f>IF('1b-NaturalGas'!$AB$87="no","",ROUND(BL1915,4))</f>
        <v>0.90400000000000003</v>
      </c>
      <c r="BN1915" s="157">
        <f>IF('1b-NaturalGas'!$AB$88="no","",ROUND(BL1915,4))</f>
        <v>0.90400000000000003</v>
      </c>
      <c r="BO1915" s="157">
        <f>IF('1b-NaturalGas'!$AB$89="no","",ROUND(BL1915,4))</f>
        <v>0.90400000000000003</v>
      </c>
      <c r="BP1915" s="157">
        <f>IF('1b-NaturalGas'!$AB$90="no","not applicable (based on previous answers)",ROUND(BL1915,4))</f>
        <v>0.90400000000000003</v>
      </c>
      <c r="BQ1915" s="157">
        <f>IF('1b-NaturalGas'!$AB$91="no","not applicable (based on previous answers)",ROUND(BL1915,4))</f>
        <v>0.90400000000000003</v>
      </c>
    </row>
    <row r="1916" spans="30:69" x14ac:dyDescent="0.25">
      <c r="AD1916" s="157">
        <f t="shared" si="71"/>
        <v>0.90600000000000069</v>
      </c>
      <c r="AE1916" s="157">
        <f>IF('1a-Electricity'!$AB$77="no","",ROUND(AD1916,4))</f>
        <v>0.90600000000000003</v>
      </c>
      <c r="AF1916" s="157">
        <f>IF('1a-Electricity'!$AB$78="no","",ROUND(AD1916,4))</f>
        <v>0.90600000000000003</v>
      </c>
      <c r="AG1916" s="157">
        <f>IF('1a-Electricity'!$AB$79="no","",ROUND(AD1916,4))</f>
        <v>0.90600000000000003</v>
      </c>
      <c r="BL1916" s="157">
        <f t="shared" si="72"/>
        <v>0.90500000000000069</v>
      </c>
      <c r="BM1916" s="157">
        <f>IF('1b-NaturalGas'!$AB$87="no","",ROUND(BL1916,4))</f>
        <v>0.90500000000000003</v>
      </c>
      <c r="BN1916" s="157">
        <f>IF('1b-NaturalGas'!$AB$88="no","",ROUND(BL1916,4))</f>
        <v>0.90500000000000003</v>
      </c>
      <c r="BO1916" s="157">
        <f>IF('1b-NaturalGas'!$AB$89="no","",ROUND(BL1916,4))</f>
        <v>0.90500000000000003</v>
      </c>
      <c r="BP1916" s="157">
        <f>IF('1b-NaturalGas'!$AB$90="no","not applicable (based on previous answers)",ROUND(BL1916,4))</f>
        <v>0.90500000000000003</v>
      </c>
      <c r="BQ1916" s="157">
        <f>IF('1b-NaturalGas'!$AB$91="no","not applicable (based on previous answers)",ROUND(BL1916,4))</f>
        <v>0.90500000000000003</v>
      </c>
    </row>
    <row r="1917" spans="30:69" x14ac:dyDescent="0.25">
      <c r="AD1917" s="157">
        <f t="shared" si="71"/>
        <v>0.90700000000000069</v>
      </c>
      <c r="AE1917" s="157">
        <f>IF('1a-Electricity'!$AB$77="no","",ROUND(AD1917,4))</f>
        <v>0.90700000000000003</v>
      </c>
      <c r="AF1917" s="157">
        <f>IF('1a-Electricity'!$AB$78="no","",ROUND(AD1917,4))</f>
        <v>0.90700000000000003</v>
      </c>
      <c r="AG1917" s="157">
        <f>IF('1a-Electricity'!$AB$79="no","",ROUND(AD1917,4))</f>
        <v>0.90700000000000003</v>
      </c>
      <c r="BL1917" s="157">
        <f t="shared" si="72"/>
        <v>0.90600000000000069</v>
      </c>
      <c r="BM1917" s="157">
        <f>IF('1b-NaturalGas'!$AB$87="no","",ROUND(BL1917,4))</f>
        <v>0.90600000000000003</v>
      </c>
      <c r="BN1917" s="157">
        <f>IF('1b-NaturalGas'!$AB$88="no","",ROUND(BL1917,4))</f>
        <v>0.90600000000000003</v>
      </c>
      <c r="BO1917" s="157">
        <f>IF('1b-NaturalGas'!$AB$89="no","",ROUND(BL1917,4))</f>
        <v>0.90600000000000003</v>
      </c>
      <c r="BP1917" s="157">
        <f>IF('1b-NaturalGas'!$AB$90="no","not applicable (based on previous answers)",ROUND(BL1917,4))</f>
        <v>0.90600000000000003</v>
      </c>
      <c r="BQ1917" s="157">
        <f>IF('1b-NaturalGas'!$AB$91="no","not applicable (based on previous answers)",ROUND(BL1917,4))</f>
        <v>0.90600000000000003</v>
      </c>
    </row>
    <row r="1918" spans="30:69" x14ac:dyDescent="0.25">
      <c r="AD1918" s="157">
        <f t="shared" si="71"/>
        <v>0.9080000000000007</v>
      </c>
      <c r="AE1918" s="157">
        <f>IF('1a-Electricity'!$AB$77="no","",ROUND(AD1918,4))</f>
        <v>0.90800000000000003</v>
      </c>
      <c r="AF1918" s="157">
        <f>IF('1a-Electricity'!$AB$78="no","",ROUND(AD1918,4))</f>
        <v>0.90800000000000003</v>
      </c>
      <c r="AG1918" s="157">
        <f>IF('1a-Electricity'!$AB$79="no","",ROUND(AD1918,4))</f>
        <v>0.90800000000000003</v>
      </c>
      <c r="BL1918" s="157">
        <f t="shared" si="72"/>
        <v>0.90700000000000069</v>
      </c>
      <c r="BM1918" s="157">
        <f>IF('1b-NaturalGas'!$AB$87="no","",ROUND(BL1918,4))</f>
        <v>0.90700000000000003</v>
      </c>
      <c r="BN1918" s="157">
        <f>IF('1b-NaturalGas'!$AB$88="no","",ROUND(BL1918,4))</f>
        <v>0.90700000000000003</v>
      </c>
      <c r="BO1918" s="157">
        <f>IF('1b-NaturalGas'!$AB$89="no","",ROUND(BL1918,4))</f>
        <v>0.90700000000000003</v>
      </c>
      <c r="BP1918" s="157">
        <f>IF('1b-NaturalGas'!$AB$90="no","not applicable (based on previous answers)",ROUND(BL1918,4))</f>
        <v>0.90700000000000003</v>
      </c>
      <c r="BQ1918" s="157">
        <f>IF('1b-NaturalGas'!$AB$91="no","not applicable (based on previous answers)",ROUND(BL1918,4))</f>
        <v>0.90700000000000003</v>
      </c>
    </row>
    <row r="1919" spans="30:69" x14ac:dyDescent="0.25">
      <c r="AD1919" s="157">
        <f t="shared" si="71"/>
        <v>0.9090000000000007</v>
      </c>
      <c r="AE1919" s="157">
        <f>IF('1a-Electricity'!$AB$77="no","",ROUND(AD1919,4))</f>
        <v>0.90900000000000003</v>
      </c>
      <c r="AF1919" s="157">
        <f>IF('1a-Electricity'!$AB$78="no","",ROUND(AD1919,4))</f>
        <v>0.90900000000000003</v>
      </c>
      <c r="AG1919" s="157">
        <f>IF('1a-Electricity'!$AB$79="no","",ROUND(AD1919,4))</f>
        <v>0.90900000000000003</v>
      </c>
      <c r="BL1919" s="157">
        <f t="shared" si="72"/>
        <v>0.9080000000000007</v>
      </c>
      <c r="BM1919" s="157">
        <f>IF('1b-NaturalGas'!$AB$87="no","",ROUND(BL1919,4))</f>
        <v>0.90800000000000003</v>
      </c>
      <c r="BN1919" s="157">
        <f>IF('1b-NaturalGas'!$AB$88="no","",ROUND(BL1919,4))</f>
        <v>0.90800000000000003</v>
      </c>
      <c r="BO1919" s="157">
        <f>IF('1b-NaturalGas'!$AB$89="no","",ROUND(BL1919,4))</f>
        <v>0.90800000000000003</v>
      </c>
      <c r="BP1919" s="157">
        <f>IF('1b-NaturalGas'!$AB$90="no","not applicable (based on previous answers)",ROUND(BL1919,4))</f>
        <v>0.90800000000000003</v>
      </c>
      <c r="BQ1919" s="157">
        <f>IF('1b-NaturalGas'!$AB$91="no","not applicable (based on previous answers)",ROUND(BL1919,4))</f>
        <v>0.90800000000000003</v>
      </c>
    </row>
    <row r="1920" spans="30:69" x14ac:dyDescent="0.25">
      <c r="AD1920" s="157">
        <f t="shared" si="71"/>
        <v>0.9100000000000007</v>
      </c>
      <c r="AE1920" s="157">
        <f>IF('1a-Electricity'!$AB$77="no","",ROUND(AD1920,4))</f>
        <v>0.91</v>
      </c>
      <c r="AF1920" s="157">
        <f>IF('1a-Electricity'!$AB$78="no","",ROUND(AD1920,4))</f>
        <v>0.91</v>
      </c>
      <c r="AG1920" s="157">
        <f>IF('1a-Electricity'!$AB$79="no","",ROUND(AD1920,4))</f>
        <v>0.91</v>
      </c>
      <c r="BL1920" s="157">
        <f t="shared" si="72"/>
        <v>0.9090000000000007</v>
      </c>
      <c r="BM1920" s="157">
        <f>IF('1b-NaturalGas'!$AB$87="no","",ROUND(BL1920,4))</f>
        <v>0.90900000000000003</v>
      </c>
      <c r="BN1920" s="157">
        <f>IF('1b-NaturalGas'!$AB$88="no","",ROUND(BL1920,4))</f>
        <v>0.90900000000000003</v>
      </c>
      <c r="BO1920" s="157">
        <f>IF('1b-NaturalGas'!$AB$89="no","",ROUND(BL1920,4))</f>
        <v>0.90900000000000003</v>
      </c>
      <c r="BP1920" s="157">
        <f>IF('1b-NaturalGas'!$AB$90="no","not applicable (based on previous answers)",ROUND(BL1920,4))</f>
        <v>0.90900000000000003</v>
      </c>
      <c r="BQ1920" s="157">
        <f>IF('1b-NaturalGas'!$AB$91="no","not applicable (based on previous answers)",ROUND(BL1920,4))</f>
        <v>0.90900000000000003</v>
      </c>
    </row>
    <row r="1921" spans="30:69" x14ac:dyDescent="0.25">
      <c r="AD1921" s="157">
        <f t="shared" si="71"/>
        <v>0.9110000000000007</v>
      </c>
      <c r="AE1921" s="157">
        <f>IF('1a-Electricity'!$AB$77="no","",ROUND(AD1921,4))</f>
        <v>0.91100000000000003</v>
      </c>
      <c r="AF1921" s="157">
        <f>IF('1a-Electricity'!$AB$78="no","",ROUND(AD1921,4))</f>
        <v>0.91100000000000003</v>
      </c>
      <c r="AG1921" s="157">
        <f>IF('1a-Electricity'!$AB$79="no","",ROUND(AD1921,4))</f>
        <v>0.91100000000000003</v>
      </c>
      <c r="BL1921" s="157">
        <f t="shared" si="72"/>
        <v>0.9100000000000007</v>
      </c>
      <c r="BM1921" s="157">
        <f>IF('1b-NaturalGas'!$AB$87="no","",ROUND(BL1921,4))</f>
        <v>0.91</v>
      </c>
      <c r="BN1921" s="157">
        <f>IF('1b-NaturalGas'!$AB$88="no","",ROUND(BL1921,4))</f>
        <v>0.91</v>
      </c>
      <c r="BO1921" s="157">
        <f>IF('1b-NaturalGas'!$AB$89="no","",ROUND(BL1921,4))</f>
        <v>0.91</v>
      </c>
      <c r="BP1921" s="157">
        <f>IF('1b-NaturalGas'!$AB$90="no","not applicable (based on previous answers)",ROUND(BL1921,4))</f>
        <v>0.91</v>
      </c>
      <c r="BQ1921" s="157">
        <f>IF('1b-NaturalGas'!$AB$91="no","not applicable (based on previous answers)",ROUND(BL1921,4))</f>
        <v>0.91</v>
      </c>
    </row>
    <row r="1922" spans="30:69" x14ac:dyDescent="0.25">
      <c r="AD1922" s="157">
        <f t="shared" si="71"/>
        <v>0.9120000000000007</v>
      </c>
      <c r="AE1922" s="157">
        <f>IF('1a-Electricity'!$AB$77="no","",ROUND(AD1922,4))</f>
        <v>0.91200000000000003</v>
      </c>
      <c r="AF1922" s="157">
        <f>IF('1a-Electricity'!$AB$78="no","",ROUND(AD1922,4))</f>
        <v>0.91200000000000003</v>
      </c>
      <c r="AG1922" s="157">
        <f>IF('1a-Electricity'!$AB$79="no","",ROUND(AD1922,4))</f>
        <v>0.91200000000000003</v>
      </c>
      <c r="BL1922" s="157">
        <f t="shared" si="72"/>
        <v>0.9110000000000007</v>
      </c>
      <c r="BM1922" s="157">
        <f>IF('1b-NaturalGas'!$AB$87="no","",ROUND(BL1922,4))</f>
        <v>0.91100000000000003</v>
      </c>
      <c r="BN1922" s="157">
        <f>IF('1b-NaturalGas'!$AB$88="no","",ROUND(BL1922,4))</f>
        <v>0.91100000000000003</v>
      </c>
      <c r="BO1922" s="157">
        <f>IF('1b-NaturalGas'!$AB$89="no","",ROUND(BL1922,4))</f>
        <v>0.91100000000000003</v>
      </c>
      <c r="BP1922" s="157">
        <f>IF('1b-NaturalGas'!$AB$90="no","not applicable (based on previous answers)",ROUND(BL1922,4))</f>
        <v>0.91100000000000003</v>
      </c>
      <c r="BQ1922" s="157">
        <f>IF('1b-NaturalGas'!$AB$91="no","not applicable (based on previous answers)",ROUND(BL1922,4))</f>
        <v>0.91100000000000003</v>
      </c>
    </row>
    <row r="1923" spans="30:69" x14ac:dyDescent="0.25">
      <c r="AD1923" s="157">
        <f t="shared" si="71"/>
        <v>0.9130000000000007</v>
      </c>
      <c r="AE1923" s="157">
        <f>IF('1a-Electricity'!$AB$77="no","",ROUND(AD1923,4))</f>
        <v>0.91300000000000003</v>
      </c>
      <c r="AF1923" s="157">
        <f>IF('1a-Electricity'!$AB$78="no","",ROUND(AD1923,4))</f>
        <v>0.91300000000000003</v>
      </c>
      <c r="AG1923" s="157">
        <f>IF('1a-Electricity'!$AB$79="no","",ROUND(AD1923,4))</f>
        <v>0.91300000000000003</v>
      </c>
      <c r="BL1923" s="157">
        <f t="shared" si="72"/>
        <v>0.9120000000000007</v>
      </c>
      <c r="BM1923" s="157">
        <f>IF('1b-NaturalGas'!$AB$87="no","",ROUND(BL1923,4))</f>
        <v>0.91200000000000003</v>
      </c>
      <c r="BN1923" s="157">
        <f>IF('1b-NaturalGas'!$AB$88="no","",ROUND(BL1923,4))</f>
        <v>0.91200000000000003</v>
      </c>
      <c r="BO1923" s="157">
        <f>IF('1b-NaturalGas'!$AB$89="no","",ROUND(BL1923,4))</f>
        <v>0.91200000000000003</v>
      </c>
      <c r="BP1923" s="157">
        <f>IF('1b-NaturalGas'!$AB$90="no","not applicable (based on previous answers)",ROUND(BL1923,4))</f>
        <v>0.91200000000000003</v>
      </c>
      <c r="BQ1923" s="157">
        <f>IF('1b-NaturalGas'!$AB$91="no","not applicable (based on previous answers)",ROUND(BL1923,4))</f>
        <v>0.91200000000000003</v>
      </c>
    </row>
    <row r="1924" spans="30:69" x14ac:dyDescent="0.25">
      <c r="AD1924" s="157">
        <f t="shared" si="71"/>
        <v>0.9140000000000007</v>
      </c>
      <c r="AE1924" s="157">
        <f>IF('1a-Electricity'!$AB$77="no","",ROUND(AD1924,4))</f>
        <v>0.91400000000000003</v>
      </c>
      <c r="AF1924" s="157">
        <f>IF('1a-Electricity'!$AB$78="no","",ROUND(AD1924,4))</f>
        <v>0.91400000000000003</v>
      </c>
      <c r="AG1924" s="157">
        <f>IF('1a-Electricity'!$AB$79="no","",ROUND(AD1924,4))</f>
        <v>0.91400000000000003</v>
      </c>
      <c r="BL1924" s="157">
        <f t="shared" si="72"/>
        <v>0.9130000000000007</v>
      </c>
      <c r="BM1924" s="157">
        <f>IF('1b-NaturalGas'!$AB$87="no","",ROUND(BL1924,4))</f>
        <v>0.91300000000000003</v>
      </c>
      <c r="BN1924" s="157">
        <f>IF('1b-NaturalGas'!$AB$88="no","",ROUND(BL1924,4))</f>
        <v>0.91300000000000003</v>
      </c>
      <c r="BO1924" s="157">
        <f>IF('1b-NaturalGas'!$AB$89="no","",ROUND(BL1924,4))</f>
        <v>0.91300000000000003</v>
      </c>
      <c r="BP1924" s="157">
        <f>IF('1b-NaturalGas'!$AB$90="no","not applicable (based on previous answers)",ROUND(BL1924,4))</f>
        <v>0.91300000000000003</v>
      </c>
      <c r="BQ1924" s="157">
        <f>IF('1b-NaturalGas'!$AB$91="no","not applicable (based on previous answers)",ROUND(BL1924,4))</f>
        <v>0.91300000000000003</v>
      </c>
    </row>
    <row r="1925" spans="30:69" x14ac:dyDescent="0.25">
      <c r="AD1925" s="157">
        <f t="shared" si="71"/>
        <v>0.9150000000000007</v>
      </c>
      <c r="AE1925" s="157">
        <f>IF('1a-Electricity'!$AB$77="no","",ROUND(AD1925,4))</f>
        <v>0.91500000000000004</v>
      </c>
      <c r="AF1925" s="157">
        <f>IF('1a-Electricity'!$AB$78="no","",ROUND(AD1925,4))</f>
        <v>0.91500000000000004</v>
      </c>
      <c r="AG1925" s="157">
        <f>IF('1a-Electricity'!$AB$79="no","",ROUND(AD1925,4))</f>
        <v>0.91500000000000004</v>
      </c>
      <c r="BL1925" s="157">
        <f t="shared" si="72"/>
        <v>0.9140000000000007</v>
      </c>
      <c r="BM1925" s="157">
        <f>IF('1b-NaturalGas'!$AB$87="no","",ROUND(BL1925,4))</f>
        <v>0.91400000000000003</v>
      </c>
      <c r="BN1925" s="157">
        <f>IF('1b-NaturalGas'!$AB$88="no","",ROUND(BL1925,4))</f>
        <v>0.91400000000000003</v>
      </c>
      <c r="BO1925" s="157">
        <f>IF('1b-NaturalGas'!$AB$89="no","",ROUND(BL1925,4))</f>
        <v>0.91400000000000003</v>
      </c>
      <c r="BP1925" s="157">
        <f>IF('1b-NaturalGas'!$AB$90="no","not applicable (based on previous answers)",ROUND(BL1925,4))</f>
        <v>0.91400000000000003</v>
      </c>
      <c r="BQ1925" s="157">
        <f>IF('1b-NaturalGas'!$AB$91="no","not applicable (based on previous answers)",ROUND(BL1925,4))</f>
        <v>0.91400000000000003</v>
      </c>
    </row>
    <row r="1926" spans="30:69" x14ac:dyDescent="0.25">
      <c r="AD1926" s="157">
        <f t="shared" si="71"/>
        <v>0.9160000000000007</v>
      </c>
      <c r="AE1926" s="157">
        <f>IF('1a-Electricity'!$AB$77="no","",ROUND(AD1926,4))</f>
        <v>0.91600000000000004</v>
      </c>
      <c r="AF1926" s="157">
        <f>IF('1a-Electricity'!$AB$78="no","",ROUND(AD1926,4))</f>
        <v>0.91600000000000004</v>
      </c>
      <c r="AG1926" s="157">
        <f>IF('1a-Electricity'!$AB$79="no","",ROUND(AD1926,4))</f>
        <v>0.91600000000000004</v>
      </c>
      <c r="BL1926" s="157">
        <f t="shared" si="72"/>
        <v>0.9150000000000007</v>
      </c>
      <c r="BM1926" s="157">
        <f>IF('1b-NaturalGas'!$AB$87="no","",ROUND(BL1926,4))</f>
        <v>0.91500000000000004</v>
      </c>
      <c r="BN1926" s="157">
        <f>IF('1b-NaturalGas'!$AB$88="no","",ROUND(BL1926,4))</f>
        <v>0.91500000000000004</v>
      </c>
      <c r="BO1926" s="157">
        <f>IF('1b-NaturalGas'!$AB$89="no","",ROUND(BL1926,4))</f>
        <v>0.91500000000000004</v>
      </c>
      <c r="BP1926" s="157">
        <f>IF('1b-NaturalGas'!$AB$90="no","not applicable (based on previous answers)",ROUND(BL1926,4))</f>
        <v>0.91500000000000004</v>
      </c>
      <c r="BQ1926" s="157">
        <f>IF('1b-NaturalGas'!$AB$91="no","not applicable (based on previous answers)",ROUND(BL1926,4))</f>
        <v>0.91500000000000004</v>
      </c>
    </row>
    <row r="1927" spans="30:69" x14ac:dyDescent="0.25">
      <c r="AD1927" s="157">
        <f t="shared" si="71"/>
        <v>0.9170000000000007</v>
      </c>
      <c r="AE1927" s="157">
        <f>IF('1a-Electricity'!$AB$77="no","",ROUND(AD1927,4))</f>
        <v>0.91700000000000004</v>
      </c>
      <c r="AF1927" s="157">
        <f>IF('1a-Electricity'!$AB$78="no","",ROUND(AD1927,4))</f>
        <v>0.91700000000000004</v>
      </c>
      <c r="AG1927" s="157">
        <f>IF('1a-Electricity'!$AB$79="no","",ROUND(AD1927,4))</f>
        <v>0.91700000000000004</v>
      </c>
      <c r="BL1927" s="157">
        <f t="shared" si="72"/>
        <v>0.9160000000000007</v>
      </c>
      <c r="BM1927" s="157">
        <f>IF('1b-NaturalGas'!$AB$87="no","",ROUND(BL1927,4))</f>
        <v>0.91600000000000004</v>
      </c>
      <c r="BN1927" s="157">
        <f>IF('1b-NaturalGas'!$AB$88="no","",ROUND(BL1927,4))</f>
        <v>0.91600000000000004</v>
      </c>
      <c r="BO1927" s="157">
        <f>IF('1b-NaturalGas'!$AB$89="no","",ROUND(BL1927,4))</f>
        <v>0.91600000000000004</v>
      </c>
      <c r="BP1927" s="157">
        <f>IF('1b-NaturalGas'!$AB$90="no","not applicable (based on previous answers)",ROUND(BL1927,4))</f>
        <v>0.91600000000000004</v>
      </c>
      <c r="BQ1927" s="157">
        <f>IF('1b-NaturalGas'!$AB$91="no","not applicable (based on previous answers)",ROUND(BL1927,4))</f>
        <v>0.91600000000000004</v>
      </c>
    </row>
    <row r="1928" spans="30:69" x14ac:dyDescent="0.25">
      <c r="AD1928" s="157">
        <f t="shared" si="71"/>
        <v>0.9180000000000007</v>
      </c>
      <c r="AE1928" s="157">
        <f>IF('1a-Electricity'!$AB$77="no","",ROUND(AD1928,4))</f>
        <v>0.91800000000000004</v>
      </c>
      <c r="AF1928" s="157">
        <f>IF('1a-Electricity'!$AB$78="no","",ROUND(AD1928,4))</f>
        <v>0.91800000000000004</v>
      </c>
      <c r="AG1928" s="157">
        <f>IF('1a-Electricity'!$AB$79="no","",ROUND(AD1928,4))</f>
        <v>0.91800000000000004</v>
      </c>
      <c r="BL1928" s="157">
        <f t="shared" si="72"/>
        <v>0.9170000000000007</v>
      </c>
      <c r="BM1928" s="157">
        <f>IF('1b-NaturalGas'!$AB$87="no","",ROUND(BL1928,4))</f>
        <v>0.91700000000000004</v>
      </c>
      <c r="BN1928" s="157">
        <f>IF('1b-NaturalGas'!$AB$88="no","",ROUND(BL1928,4))</f>
        <v>0.91700000000000004</v>
      </c>
      <c r="BO1928" s="157">
        <f>IF('1b-NaturalGas'!$AB$89="no","",ROUND(BL1928,4))</f>
        <v>0.91700000000000004</v>
      </c>
      <c r="BP1928" s="157">
        <f>IF('1b-NaturalGas'!$AB$90="no","not applicable (based on previous answers)",ROUND(BL1928,4))</f>
        <v>0.91700000000000004</v>
      </c>
      <c r="BQ1928" s="157">
        <f>IF('1b-NaturalGas'!$AB$91="no","not applicable (based on previous answers)",ROUND(BL1928,4))</f>
        <v>0.91700000000000004</v>
      </c>
    </row>
    <row r="1929" spans="30:69" x14ac:dyDescent="0.25">
      <c r="AD1929" s="157">
        <f t="shared" si="71"/>
        <v>0.91900000000000071</v>
      </c>
      <c r="AE1929" s="157">
        <f>IF('1a-Electricity'!$AB$77="no","",ROUND(AD1929,4))</f>
        <v>0.91900000000000004</v>
      </c>
      <c r="AF1929" s="157">
        <f>IF('1a-Electricity'!$AB$78="no","",ROUND(AD1929,4))</f>
        <v>0.91900000000000004</v>
      </c>
      <c r="AG1929" s="157">
        <f>IF('1a-Electricity'!$AB$79="no","",ROUND(AD1929,4))</f>
        <v>0.91900000000000004</v>
      </c>
      <c r="BL1929" s="157">
        <f t="shared" si="72"/>
        <v>0.9180000000000007</v>
      </c>
      <c r="BM1929" s="157">
        <f>IF('1b-NaturalGas'!$AB$87="no","",ROUND(BL1929,4))</f>
        <v>0.91800000000000004</v>
      </c>
      <c r="BN1929" s="157">
        <f>IF('1b-NaturalGas'!$AB$88="no","",ROUND(BL1929,4))</f>
        <v>0.91800000000000004</v>
      </c>
      <c r="BO1929" s="157">
        <f>IF('1b-NaturalGas'!$AB$89="no","",ROUND(BL1929,4))</f>
        <v>0.91800000000000004</v>
      </c>
      <c r="BP1929" s="157">
        <f>IF('1b-NaturalGas'!$AB$90="no","not applicable (based on previous answers)",ROUND(BL1929,4))</f>
        <v>0.91800000000000004</v>
      </c>
      <c r="BQ1929" s="157">
        <f>IF('1b-NaturalGas'!$AB$91="no","not applicable (based on previous answers)",ROUND(BL1929,4))</f>
        <v>0.91800000000000004</v>
      </c>
    </row>
    <row r="1930" spans="30:69" x14ac:dyDescent="0.25">
      <c r="AD1930" s="157">
        <f t="shared" si="71"/>
        <v>0.92000000000000071</v>
      </c>
      <c r="AE1930" s="157">
        <f>IF('1a-Electricity'!$AB$77="no","",ROUND(AD1930,4))</f>
        <v>0.92</v>
      </c>
      <c r="AF1930" s="157">
        <f>IF('1a-Electricity'!$AB$78="no","",ROUND(AD1930,4))</f>
        <v>0.92</v>
      </c>
      <c r="AG1930" s="157">
        <f>IF('1a-Electricity'!$AB$79="no","",ROUND(AD1930,4))</f>
        <v>0.92</v>
      </c>
      <c r="BL1930" s="157">
        <f t="shared" si="72"/>
        <v>0.91900000000000071</v>
      </c>
      <c r="BM1930" s="157">
        <f>IF('1b-NaturalGas'!$AB$87="no","",ROUND(BL1930,4))</f>
        <v>0.91900000000000004</v>
      </c>
      <c r="BN1930" s="157">
        <f>IF('1b-NaturalGas'!$AB$88="no","",ROUND(BL1930,4))</f>
        <v>0.91900000000000004</v>
      </c>
      <c r="BO1930" s="157">
        <f>IF('1b-NaturalGas'!$AB$89="no","",ROUND(BL1930,4))</f>
        <v>0.91900000000000004</v>
      </c>
      <c r="BP1930" s="157">
        <f>IF('1b-NaturalGas'!$AB$90="no","not applicable (based on previous answers)",ROUND(BL1930,4))</f>
        <v>0.91900000000000004</v>
      </c>
      <c r="BQ1930" s="157">
        <f>IF('1b-NaturalGas'!$AB$91="no","not applicable (based on previous answers)",ROUND(BL1930,4))</f>
        <v>0.91900000000000004</v>
      </c>
    </row>
    <row r="1931" spans="30:69" x14ac:dyDescent="0.25">
      <c r="AD1931" s="157">
        <f t="shared" si="71"/>
        <v>0.92100000000000071</v>
      </c>
      <c r="AE1931" s="157">
        <f>IF('1a-Electricity'!$AB$77="no","",ROUND(AD1931,4))</f>
        <v>0.92100000000000004</v>
      </c>
      <c r="AF1931" s="157">
        <f>IF('1a-Electricity'!$AB$78="no","",ROUND(AD1931,4))</f>
        <v>0.92100000000000004</v>
      </c>
      <c r="AG1931" s="157">
        <f>IF('1a-Electricity'!$AB$79="no","",ROUND(AD1931,4))</f>
        <v>0.92100000000000004</v>
      </c>
      <c r="BL1931" s="157">
        <f t="shared" si="72"/>
        <v>0.92000000000000071</v>
      </c>
      <c r="BM1931" s="157">
        <f>IF('1b-NaturalGas'!$AB$87="no","",ROUND(BL1931,4))</f>
        <v>0.92</v>
      </c>
      <c r="BN1931" s="157">
        <f>IF('1b-NaturalGas'!$AB$88="no","",ROUND(BL1931,4))</f>
        <v>0.92</v>
      </c>
      <c r="BO1931" s="157">
        <f>IF('1b-NaturalGas'!$AB$89="no","",ROUND(BL1931,4))</f>
        <v>0.92</v>
      </c>
      <c r="BP1931" s="157">
        <f>IF('1b-NaturalGas'!$AB$90="no","not applicable (based on previous answers)",ROUND(BL1931,4))</f>
        <v>0.92</v>
      </c>
      <c r="BQ1931" s="157">
        <f>IF('1b-NaturalGas'!$AB$91="no","not applicable (based on previous answers)",ROUND(BL1931,4))</f>
        <v>0.92</v>
      </c>
    </row>
    <row r="1932" spans="30:69" x14ac:dyDescent="0.25">
      <c r="AD1932" s="157">
        <f t="shared" si="71"/>
        <v>0.92200000000000071</v>
      </c>
      <c r="AE1932" s="157">
        <f>IF('1a-Electricity'!$AB$77="no","",ROUND(AD1932,4))</f>
        <v>0.92200000000000004</v>
      </c>
      <c r="AF1932" s="157">
        <f>IF('1a-Electricity'!$AB$78="no","",ROUND(AD1932,4))</f>
        <v>0.92200000000000004</v>
      </c>
      <c r="AG1932" s="157">
        <f>IF('1a-Electricity'!$AB$79="no","",ROUND(AD1932,4))</f>
        <v>0.92200000000000004</v>
      </c>
      <c r="BL1932" s="157">
        <f t="shared" si="72"/>
        <v>0.92100000000000071</v>
      </c>
      <c r="BM1932" s="157">
        <f>IF('1b-NaturalGas'!$AB$87="no","",ROUND(BL1932,4))</f>
        <v>0.92100000000000004</v>
      </c>
      <c r="BN1932" s="157">
        <f>IF('1b-NaturalGas'!$AB$88="no","",ROUND(BL1932,4))</f>
        <v>0.92100000000000004</v>
      </c>
      <c r="BO1932" s="157">
        <f>IF('1b-NaturalGas'!$AB$89="no","",ROUND(BL1932,4))</f>
        <v>0.92100000000000004</v>
      </c>
      <c r="BP1932" s="157">
        <f>IF('1b-NaturalGas'!$AB$90="no","not applicable (based on previous answers)",ROUND(BL1932,4))</f>
        <v>0.92100000000000004</v>
      </c>
      <c r="BQ1932" s="157">
        <f>IF('1b-NaturalGas'!$AB$91="no","not applicable (based on previous answers)",ROUND(BL1932,4))</f>
        <v>0.92100000000000004</v>
      </c>
    </row>
    <row r="1933" spans="30:69" x14ac:dyDescent="0.25">
      <c r="AD1933" s="157">
        <f t="shared" si="71"/>
        <v>0.92300000000000071</v>
      </c>
      <c r="AE1933" s="157">
        <f>IF('1a-Electricity'!$AB$77="no","",ROUND(AD1933,4))</f>
        <v>0.92300000000000004</v>
      </c>
      <c r="AF1933" s="157">
        <f>IF('1a-Electricity'!$AB$78="no","",ROUND(AD1933,4))</f>
        <v>0.92300000000000004</v>
      </c>
      <c r="AG1933" s="157">
        <f>IF('1a-Electricity'!$AB$79="no","",ROUND(AD1933,4))</f>
        <v>0.92300000000000004</v>
      </c>
      <c r="BL1933" s="157">
        <f t="shared" si="72"/>
        <v>0.92200000000000071</v>
      </c>
      <c r="BM1933" s="157">
        <f>IF('1b-NaturalGas'!$AB$87="no","",ROUND(BL1933,4))</f>
        <v>0.92200000000000004</v>
      </c>
      <c r="BN1933" s="157">
        <f>IF('1b-NaturalGas'!$AB$88="no","",ROUND(BL1933,4))</f>
        <v>0.92200000000000004</v>
      </c>
      <c r="BO1933" s="157">
        <f>IF('1b-NaturalGas'!$AB$89="no","",ROUND(BL1933,4))</f>
        <v>0.92200000000000004</v>
      </c>
      <c r="BP1933" s="157">
        <f>IF('1b-NaturalGas'!$AB$90="no","not applicable (based on previous answers)",ROUND(BL1933,4))</f>
        <v>0.92200000000000004</v>
      </c>
      <c r="BQ1933" s="157">
        <f>IF('1b-NaturalGas'!$AB$91="no","not applicable (based on previous answers)",ROUND(BL1933,4))</f>
        <v>0.92200000000000004</v>
      </c>
    </row>
    <row r="1934" spans="30:69" x14ac:dyDescent="0.25">
      <c r="AD1934" s="157">
        <f t="shared" si="71"/>
        <v>0.92400000000000071</v>
      </c>
      <c r="AE1934" s="157">
        <f>IF('1a-Electricity'!$AB$77="no","",ROUND(AD1934,4))</f>
        <v>0.92400000000000004</v>
      </c>
      <c r="AF1934" s="157">
        <f>IF('1a-Electricity'!$AB$78="no","",ROUND(AD1934,4))</f>
        <v>0.92400000000000004</v>
      </c>
      <c r="AG1934" s="157">
        <f>IF('1a-Electricity'!$AB$79="no","",ROUND(AD1934,4))</f>
        <v>0.92400000000000004</v>
      </c>
      <c r="BL1934" s="157">
        <f t="shared" si="72"/>
        <v>0.92300000000000071</v>
      </c>
      <c r="BM1934" s="157">
        <f>IF('1b-NaturalGas'!$AB$87="no","",ROUND(BL1934,4))</f>
        <v>0.92300000000000004</v>
      </c>
      <c r="BN1934" s="157">
        <f>IF('1b-NaturalGas'!$AB$88="no","",ROUND(BL1934,4))</f>
        <v>0.92300000000000004</v>
      </c>
      <c r="BO1934" s="157">
        <f>IF('1b-NaturalGas'!$AB$89="no","",ROUND(BL1934,4))</f>
        <v>0.92300000000000004</v>
      </c>
      <c r="BP1934" s="157">
        <f>IF('1b-NaturalGas'!$AB$90="no","not applicable (based on previous answers)",ROUND(BL1934,4))</f>
        <v>0.92300000000000004</v>
      </c>
      <c r="BQ1934" s="157">
        <f>IF('1b-NaturalGas'!$AB$91="no","not applicable (based on previous answers)",ROUND(BL1934,4))</f>
        <v>0.92300000000000004</v>
      </c>
    </row>
    <row r="1935" spans="30:69" x14ac:dyDescent="0.25">
      <c r="AD1935" s="157">
        <f t="shared" si="71"/>
        <v>0.92500000000000071</v>
      </c>
      <c r="AE1935" s="157">
        <f>IF('1a-Electricity'!$AB$77="no","",ROUND(AD1935,4))</f>
        <v>0.92500000000000004</v>
      </c>
      <c r="AF1935" s="157">
        <f>IF('1a-Electricity'!$AB$78="no","",ROUND(AD1935,4))</f>
        <v>0.92500000000000004</v>
      </c>
      <c r="AG1935" s="157">
        <f>IF('1a-Electricity'!$AB$79="no","",ROUND(AD1935,4))</f>
        <v>0.92500000000000004</v>
      </c>
      <c r="BL1935" s="157">
        <f t="shared" si="72"/>
        <v>0.92400000000000071</v>
      </c>
      <c r="BM1935" s="157">
        <f>IF('1b-NaturalGas'!$AB$87="no","",ROUND(BL1935,4))</f>
        <v>0.92400000000000004</v>
      </c>
      <c r="BN1935" s="157">
        <f>IF('1b-NaturalGas'!$AB$88="no","",ROUND(BL1935,4))</f>
        <v>0.92400000000000004</v>
      </c>
      <c r="BO1935" s="157">
        <f>IF('1b-NaturalGas'!$AB$89="no","",ROUND(BL1935,4))</f>
        <v>0.92400000000000004</v>
      </c>
      <c r="BP1935" s="157">
        <f>IF('1b-NaturalGas'!$AB$90="no","not applicable (based on previous answers)",ROUND(BL1935,4))</f>
        <v>0.92400000000000004</v>
      </c>
      <c r="BQ1935" s="157">
        <f>IF('1b-NaturalGas'!$AB$91="no","not applicable (based on previous answers)",ROUND(BL1935,4))</f>
        <v>0.92400000000000004</v>
      </c>
    </row>
    <row r="1936" spans="30:69" x14ac:dyDescent="0.25">
      <c r="AD1936" s="157">
        <f t="shared" si="71"/>
        <v>0.92600000000000071</v>
      </c>
      <c r="AE1936" s="157">
        <f>IF('1a-Electricity'!$AB$77="no","",ROUND(AD1936,4))</f>
        <v>0.92600000000000005</v>
      </c>
      <c r="AF1936" s="157">
        <f>IF('1a-Electricity'!$AB$78="no","",ROUND(AD1936,4))</f>
        <v>0.92600000000000005</v>
      </c>
      <c r="AG1936" s="157">
        <f>IF('1a-Electricity'!$AB$79="no","",ROUND(AD1936,4))</f>
        <v>0.92600000000000005</v>
      </c>
      <c r="BL1936" s="157">
        <f t="shared" si="72"/>
        <v>0.92500000000000071</v>
      </c>
      <c r="BM1936" s="157">
        <f>IF('1b-NaturalGas'!$AB$87="no","",ROUND(BL1936,4))</f>
        <v>0.92500000000000004</v>
      </c>
      <c r="BN1936" s="157">
        <f>IF('1b-NaturalGas'!$AB$88="no","",ROUND(BL1936,4))</f>
        <v>0.92500000000000004</v>
      </c>
      <c r="BO1936" s="157">
        <f>IF('1b-NaturalGas'!$AB$89="no","",ROUND(BL1936,4))</f>
        <v>0.92500000000000004</v>
      </c>
      <c r="BP1936" s="157">
        <f>IF('1b-NaturalGas'!$AB$90="no","not applicable (based on previous answers)",ROUND(BL1936,4))</f>
        <v>0.92500000000000004</v>
      </c>
      <c r="BQ1936" s="157">
        <f>IF('1b-NaturalGas'!$AB$91="no","not applicable (based on previous answers)",ROUND(BL1936,4))</f>
        <v>0.92500000000000004</v>
      </c>
    </row>
    <row r="1937" spans="30:69" x14ac:dyDescent="0.25">
      <c r="AD1937" s="157">
        <f t="shared" si="71"/>
        <v>0.92700000000000071</v>
      </c>
      <c r="AE1937" s="157">
        <f>IF('1a-Electricity'!$AB$77="no","",ROUND(AD1937,4))</f>
        <v>0.92700000000000005</v>
      </c>
      <c r="AF1937" s="157">
        <f>IF('1a-Electricity'!$AB$78="no","",ROUND(AD1937,4))</f>
        <v>0.92700000000000005</v>
      </c>
      <c r="AG1937" s="157">
        <f>IF('1a-Electricity'!$AB$79="no","",ROUND(AD1937,4))</f>
        <v>0.92700000000000005</v>
      </c>
      <c r="BL1937" s="157">
        <f t="shared" si="72"/>
        <v>0.92600000000000071</v>
      </c>
      <c r="BM1937" s="157">
        <f>IF('1b-NaturalGas'!$AB$87="no","",ROUND(BL1937,4))</f>
        <v>0.92600000000000005</v>
      </c>
      <c r="BN1937" s="157">
        <f>IF('1b-NaturalGas'!$AB$88="no","",ROUND(BL1937,4))</f>
        <v>0.92600000000000005</v>
      </c>
      <c r="BO1937" s="157">
        <f>IF('1b-NaturalGas'!$AB$89="no","",ROUND(BL1937,4))</f>
        <v>0.92600000000000005</v>
      </c>
      <c r="BP1937" s="157">
        <f>IF('1b-NaturalGas'!$AB$90="no","not applicable (based on previous answers)",ROUND(BL1937,4))</f>
        <v>0.92600000000000005</v>
      </c>
      <c r="BQ1937" s="157">
        <f>IF('1b-NaturalGas'!$AB$91="no","not applicable (based on previous answers)",ROUND(BL1937,4))</f>
        <v>0.92600000000000005</v>
      </c>
    </row>
    <row r="1938" spans="30:69" x14ac:dyDescent="0.25">
      <c r="AD1938" s="157">
        <f t="shared" si="71"/>
        <v>0.92800000000000071</v>
      </c>
      <c r="AE1938" s="157">
        <f>IF('1a-Electricity'!$AB$77="no","",ROUND(AD1938,4))</f>
        <v>0.92800000000000005</v>
      </c>
      <c r="AF1938" s="157">
        <f>IF('1a-Electricity'!$AB$78="no","",ROUND(AD1938,4))</f>
        <v>0.92800000000000005</v>
      </c>
      <c r="AG1938" s="157">
        <f>IF('1a-Electricity'!$AB$79="no","",ROUND(AD1938,4))</f>
        <v>0.92800000000000005</v>
      </c>
      <c r="BL1938" s="157">
        <f t="shared" si="72"/>
        <v>0.92700000000000071</v>
      </c>
      <c r="BM1938" s="157">
        <f>IF('1b-NaturalGas'!$AB$87="no","",ROUND(BL1938,4))</f>
        <v>0.92700000000000005</v>
      </c>
      <c r="BN1938" s="157">
        <f>IF('1b-NaturalGas'!$AB$88="no","",ROUND(BL1938,4))</f>
        <v>0.92700000000000005</v>
      </c>
      <c r="BO1938" s="157">
        <f>IF('1b-NaturalGas'!$AB$89="no","",ROUND(BL1938,4))</f>
        <v>0.92700000000000005</v>
      </c>
      <c r="BP1938" s="157">
        <f>IF('1b-NaturalGas'!$AB$90="no","not applicable (based on previous answers)",ROUND(BL1938,4))</f>
        <v>0.92700000000000005</v>
      </c>
      <c r="BQ1938" s="157">
        <f>IF('1b-NaturalGas'!$AB$91="no","not applicable (based on previous answers)",ROUND(BL1938,4))</f>
        <v>0.92700000000000005</v>
      </c>
    </row>
    <row r="1939" spans="30:69" x14ac:dyDescent="0.25">
      <c r="AD1939" s="157">
        <f t="shared" si="71"/>
        <v>0.92900000000000071</v>
      </c>
      <c r="AE1939" s="157">
        <f>IF('1a-Electricity'!$AB$77="no","",ROUND(AD1939,4))</f>
        <v>0.92900000000000005</v>
      </c>
      <c r="AF1939" s="157">
        <f>IF('1a-Electricity'!$AB$78="no","",ROUND(AD1939,4))</f>
        <v>0.92900000000000005</v>
      </c>
      <c r="AG1939" s="157">
        <f>IF('1a-Electricity'!$AB$79="no","",ROUND(AD1939,4))</f>
        <v>0.92900000000000005</v>
      </c>
      <c r="BL1939" s="157">
        <f t="shared" si="72"/>
        <v>0.92800000000000071</v>
      </c>
      <c r="BM1939" s="157">
        <f>IF('1b-NaturalGas'!$AB$87="no","",ROUND(BL1939,4))</f>
        <v>0.92800000000000005</v>
      </c>
      <c r="BN1939" s="157">
        <f>IF('1b-NaturalGas'!$AB$88="no","",ROUND(BL1939,4))</f>
        <v>0.92800000000000005</v>
      </c>
      <c r="BO1939" s="157">
        <f>IF('1b-NaturalGas'!$AB$89="no","",ROUND(BL1939,4))</f>
        <v>0.92800000000000005</v>
      </c>
      <c r="BP1939" s="157">
        <f>IF('1b-NaturalGas'!$AB$90="no","not applicable (based on previous answers)",ROUND(BL1939,4))</f>
        <v>0.92800000000000005</v>
      </c>
      <c r="BQ1939" s="157">
        <f>IF('1b-NaturalGas'!$AB$91="no","not applicable (based on previous answers)",ROUND(BL1939,4))</f>
        <v>0.92800000000000005</v>
      </c>
    </row>
    <row r="1940" spans="30:69" x14ac:dyDescent="0.25">
      <c r="AD1940" s="157">
        <f t="shared" si="71"/>
        <v>0.93000000000000071</v>
      </c>
      <c r="AE1940" s="157">
        <f>IF('1a-Electricity'!$AB$77="no","",ROUND(AD1940,4))</f>
        <v>0.93</v>
      </c>
      <c r="AF1940" s="157">
        <f>IF('1a-Electricity'!$AB$78="no","",ROUND(AD1940,4))</f>
        <v>0.93</v>
      </c>
      <c r="AG1940" s="157">
        <f>IF('1a-Electricity'!$AB$79="no","",ROUND(AD1940,4))</f>
        <v>0.93</v>
      </c>
      <c r="BL1940" s="157">
        <f t="shared" si="72"/>
        <v>0.92900000000000071</v>
      </c>
      <c r="BM1940" s="157">
        <f>IF('1b-NaturalGas'!$AB$87="no","",ROUND(BL1940,4))</f>
        <v>0.92900000000000005</v>
      </c>
      <c r="BN1940" s="157">
        <f>IF('1b-NaturalGas'!$AB$88="no","",ROUND(BL1940,4))</f>
        <v>0.92900000000000005</v>
      </c>
      <c r="BO1940" s="157">
        <f>IF('1b-NaturalGas'!$AB$89="no","",ROUND(BL1940,4))</f>
        <v>0.92900000000000005</v>
      </c>
      <c r="BP1940" s="157">
        <f>IF('1b-NaturalGas'!$AB$90="no","not applicable (based on previous answers)",ROUND(BL1940,4))</f>
        <v>0.92900000000000005</v>
      </c>
      <c r="BQ1940" s="157">
        <f>IF('1b-NaturalGas'!$AB$91="no","not applicable (based on previous answers)",ROUND(BL1940,4))</f>
        <v>0.92900000000000005</v>
      </c>
    </row>
    <row r="1941" spans="30:69" x14ac:dyDescent="0.25">
      <c r="AD1941" s="157">
        <f t="shared" si="71"/>
        <v>0.93100000000000072</v>
      </c>
      <c r="AE1941" s="157">
        <f>IF('1a-Electricity'!$AB$77="no","",ROUND(AD1941,4))</f>
        <v>0.93100000000000005</v>
      </c>
      <c r="AF1941" s="157">
        <f>IF('1a-Electricity'!$AB$78="no","",ROUND(AD1941,4))</f>
        <v>0.93100000000000005</v>
      </c>
      <c r="AG1941" s="157">
        <f>IF('1a-Electricity'!$AB$79="no","",ROUND(AD1941,4))</f>
        <v>0.93100000000000005</v>
      </c>
      <c r="BL1941" s="157">
        <f t="shared" si="72"/>
        <v>0.93000000000000071</v>
      </c>
      <c r="BM1941" s="157">
        <f>IF('1b-NaturalGas'!$AB$87="no","",ROUND(BL1941,4))</f>
        <v>0.93</v>
      </c>
      <c r="BN1941" s="157">
        <f>IF('1b-NaturalGas'!$AB$88="no","",ROUND(BL1941,4))</f>
        <v>0.93</v>
      </c>
      <c r="BO1941" s="157">
        <f>IF('1b-NaturalGas'!$AB$89="no","",ROUND(BL1941,4))</f>
        <v>0.93</v>
      </c>
      <c r="BP1941" s="157">
        <f>IF('1b-NaturalGas'!$AB$90="no","not applicable (based on previous answers)",ROUND(BL1941,4))</f>
        <v>0.93</v>
      </c>
      <c r="BQ1941" s="157">
        <f>IF('1b-NaturalGas'!$AB$91="no","not applicable (based on previous answers)",ROUND(BL1941,4))</f>
        <v>0.93</v>
      </c>
    </row>
    <row r="1942" spans="30:69" x14ac:dyDescent="0.25">
      <c r="AD1942" s="157">
        <f t="shared" si="71"/>
        <v>0.93200000000000072</v>
      </c>
      <c r="AE1942" s="157">
        <f>IF('1a-Electricity'!$AB$77="no","",ROUND(AD1942,4))</f>
        <v>0.93200000000000005</v>
      </c>
      <c r="AF1942" s="157">
        <f>IF('1a-Electricity'!$AB$78="no","",ROUND(AD1942,4))</f>
        <v>0.93200000000000005</v>
      </c>
      <c r="AG1942" s="157">
        <f>IF('1a-Electricity'!$AB$79="no","",ROUND(AD1942,4))</f>
        <v>0.93200000000000005</v>
      </c>
      <c r="BL1942" s="157">
        <f t="shared" si="72"/>
        <v>0.93100000000000072</v>
      </c>
      <c r="BM1942" s="157">
        <f>IF('1b-NaturalGas'!$AB$87="no","",ROUND(BL1942,4))</f>
        <v>0.93100000000000005</v>
      </c>
      <c r="BN1942" s="157">
        <f>IF('1b-NaturalGas'!$AB$88="no","",ROUND(BL1942,4))</f>
        <v>0.93100000000000005</v>
      </c>
      <c r="BO1942" s="157">
        <f>IF('1b-NaturalGas'!$AB$89="no","",ROUND(BL1942,4))</f>
        <v>0.93100000000000005</v>
      </c>
      <c r="BP1942" s="157">
        <f>IF('1b-NaturalGas'!$AB$90="no","not applicable (based on previous answers)",ROUND(BL1942,4))</f>
        <v>0.93100000000000005</v>
      </c>
      <c r="BQ1942" s="157">
        <f>IF('1b-NaturalGas'!$AB$91="no","not applicable (based on previous answers)",ROUND(BL1942,4))</f>
        <v>0.93100000000000005</v>
      </c>
    </row>
    <row r="1943" spans="30:69" x14ac:dyDescent="0.25">
      <c r="AD1943" s="157">
        <f t="shared" si="71"/>
        <v>0.93300000000000072</v>
      </c>
      <c r="AE1943" s="157">
        <f>IF('1a-Electricity'!$AB$77="no","",ROUND(AD1943,4))</f>
        <v>0.93300000000000005</v>
      </c>
      <c r="AF1943" s="157">
        <f>IF('1a-Electricity'!$AB$78="no","",ROUND(AD1943,4))</f>
        <v>0.93300000000000005</v>
      </c>
      <c r="AG1943" s="157">
        <f>IF('1a-Electricity'!$AB$79="no","",ROUND(AD1943,4))</f>
        <v>0.93300000000000005</v>
      </c>
      <c r="BL1943" s="157">
        <f t="shared" si="72"/>
        <v>0.93200000000000072</v>
      </c>
      <c r="BM1943" s="157">
        <f>IF('1b-NaturalGas'!$AB$87="no","",ROUND(BL1943,4))</f>
        <v>0.93200000000000005</v>
      </c>
      <c r="BN1943" s="157">
        <f>IF('1b-NaturalGas'!$AB$88="no","",ROUND(BL1943,4))</f>
        <v>0.93200000000000005</v>
      </c>
      <c r="BO1943" s="157">
        <f>IF('1b-NaturalGas'!$AB$89="no","",ROUND(BL1943,4))</f>
        <v>0.93200000000000005</v>
      </c>
      <c r="BP1943" s="157">
        <f>IF('1b-NaturalGas'!$AB$90="no","not applicable (based on previous answers)",ROUND(BL1943,4))</f>
        <v>0.93200000000000005</v>
      </c>
      <c r="BQ1943" s="157">
        <f>IF('1b-NaturalGas'!$AB$91="no","not applicable (based on previous answers)",ROUND(BL1943,4))</f>
        <v>0.93200000000000005</v>
      </c>
    </row>
    <row r="1944" spans="30:69" x14ac:dyDescent="0.25">
      <c r="AD1944" s="157">
        <f t="shared" si="71"/>
        <v>0.93400000000000072</v>
      </c>
      <c r="AE1944" s="157">
        <f>IF('1a-Electricity'!$AB$77="no","",ROUND(AD1944,4))</f>
        <v>0.93400000000000005</v>
      </c>
      <c r="AF1944" s="157">
        <f>IF('1a-Electricity'!$AB$78="no","",ROUND(AD1944,4))</f>
        <v>0.93400000000000005</v>
      </c>
      <c r="AG1944" s="157">
        <f>IF('1a-Electricity'!$AB$79="no","",ROUND(AD1944,4))</f>
        <v>0.93400000000000005</v>
      </c>
      <c r="BL1944" s="157">
        <f t="shared" si="72"/>
        <v>0.93300000000000072</v>
      </c>
      <c r="BM1944" s="157">
        <f>IF('1b-NaturalGas'!$AB$87="no","",ROUND(BL1944,4))</f>
        <v>0.93300000000000005</v>
      </c>
      <c r="BN1944" s="157">
        <f>IF('1b-NaturalGas'!$AB$88="no","",ROUND(BL1944,4))</f>
        <v>0.93300000000000005</v>
      </c>
      <c r="BO1944" s="157">
        <f>IF('1b-NaturalGas'!$AB$89="no","",ROUND(BL1944,4))</f>
        <v>0.93300000000000005</v>
      </c>
      <c r="BP1944" s="157">
        <f>IF('1b-NaturalGas'!$AB$90="no","not applicable (based on previous answers)",ROUND(BL1944,4))</f>
        <v>0.93300000000000005</v>
      </c>
      <c r="BQ1944" s="157">
        <f>IF('1b-NaturalGas'!$AB$91="no","not applicable (based on previous answers)",ROUND(BL1944,4))</f>
        <v>0.93300000000000005</v>
      </c>
    </row>
    <row r="1945" spans="30:69" x14ac:dyDescent="0.25">
      <c r="AD1945" s="157">
        <f t="shared" si="71"/>
        <v>0.93500000000000072</v>
      </c>
      <c r="AE1945" s="157">
        <f>IF('1a-Electricity'!$AB$77="no","",ROUND(AD1945,4))</f>
        <v>0.93500000000000005</v>
      </c>
      <c r="AF1945" s="157">
        <f>IF('1a-Electricity'!$AB$78="no","",ROUND(AD1945,4))</f>
        <v>0.93500000000000005</v>
      </c>
      <c r="AG1945" s="157">
        <f>IF('1a-Electricity'!$AB$79="no","",ROUND(AD1945,4))</f>
        <v>0.93500000000000005</v>
      </c>
      <c r="BL1945" s="157">
        <f t="shared" si="72"/>
        <v>0.93400000000000072</v>
      </c>
      <c r="BM1945" s="157">
        <f>IF('1b-NaturalGas'!$AB$87="no","",ROUND(BL1945,4))</f>
        <v>0.93400000000000005</v>
      </c>
      <c r="BN1945" s="157">
        <f>IF('1b-NaturalGas'!$AB$88="no","",ROUND(BL1945,4))</f>
        <v>0.93400000000000005</v>
      </c>
      <c r="BO1945" s="157">
        <f>IF('1b-NaturalGas'!$AB$89="no","",ROUND(BL1945,4))</f>
        <v>0.93400000000000005</v>
      </c>
      <c r="BP1945" s="157">
        <f>IF('1b-NaturalGas'!$AB$90="no","not applicable (based on previous answers)",ROUND(BL1945,4))</f>
        <v>0.93400000000000005</v>
      </c>
      <c r="BQ1945" s="157">
        <f>IF('1b-NaturalGas'!$AB$91="no","not applicable (based on previous answers)",ROUND(BL1945,4))</f>
        <v>0.93400000000000005</v>
      </c>
    </row>
    <row r="1946" spans="30:69" x14ac:dyDescent="0.25">
      <c r="AD1946" s="157">
        <f t="shared" si="71"/>
        <v>0.93600000000000072</v>
      </c>
      <c r="AE1946" s="157">
        <f>IF('1a-Electricity'!$AB$77="no","",ROUND(AD1946,4))</f>
        <v>0.93600000000000005</v>
      </c>
      <c r="AF1946" s="157">
        <f>IF('1a-Electricity'!$AB$78="no","",ROUND(AD1946,4))</f>
        <v>0.93600000000000005</v>
      </c>
      <c r="AG1946" s="157">
        <f>IF('1a-Electricity'!$AB$79="no","",ROUND(AD1946,4))</f>
        <v>0.93600000000000005</v>
      </c>
      <c r="BL1946" s="157">
        <f t="shared" si="72"/>
        <v>0.93500000000000072</v>
      </c>
      <c r="BM1946" s="157">
        <f>IF('1b-NaturalGas'!$AB$87="no","",ROUND(BL1946,4))</f>
        <v>0.93500000000000005</v>
      </c>
      <c r="BN1946" s="157">
        <f>IF('1b-NaturalGas'!$AB$88="no","",ROUND(BL1946,4))</f>
        <v>0.93500000000000005</v>
      </c>
      <c r="BO1946" s="157">
        <f>IF('1b-NaturalGas'!$AB$89="no","",ROUND(BL1946,4))</f>
        <v>0.93500000000000005</v>
      </c>
      <c r="BP1946" s="157">
        <f>IF('1b-NaturalGas'!$AB$90="no","not applicable (based on previous answers)",ROUND(BL1946,4))</f>
        <v>0.93500000000000005</v>
      </c>
      <c r="BQ1946" s="157">
        <f>IF('1b-NaturalGas'!$AB$91="no","not applicable (based on previous answers)",ROUND(BL1946,4))</f>
        <v>0.93500000000000005</v>
      </c>
    </row>
    <row r="1947" spans="30:69" x14ac:dyDescent="0.25">
      <c r="AD1947" s="157">
        <f t="shared" si="71"/>
        <v>0.93700000000000072</v>
      </c>
      <c r="AE1947" s="157">
        <f>IF('1a-Electricity'!$AB$77="no","",ROUND(AD1947,4))</f>
        <v>0.93700000000000006</v>
      </c>
      <c r="AF1947" s="157">
        <f>IF('1a-Electricity'!$AB$78="no","",ROUND(AD1947,4))</f>
        <v>0.93700000000000006</v>
      </c>
      <c r="AG1947" s="157">
        <f>IF('1a-Electricity'!$AB$79="no","",ROUND(AD1947,4))</f>
        <v>0.93700000000000006</v>
      </c>
      <c r="BL1947" s="157">
        <f t="shared" si="72"/>
        <v>0.93600000000000072</v>
      </c>
      <c r="BM1947" s="157">
        <f>IF('1b-NaturalGas'!$AB$87="no","",ROUND(BL1947,4))</f>
        <v>0.93600000000000005</v>
      </c>
      <c r="BN1947" s="157">
        <f>IF('1b-NaturalGas'!$AB$88="no","",ROUND(BL1947,4))</f>
        <v>0.93600000000000005</v>
      </c>
      <c r="BO1947" s="157">
        <f>IF('1b-NaturalGas'!$AB$89="no","",ROUND(BL1947,4))</f>
        <v>0.93600000000000005</v>
      </c>
      <c r="BP1947" s="157">
        <f>IF('1b-NaturalGas'!$AB$90="no","not applicable (based on previous answers)",ROUND(BL1947,4))</f>
        <v>0.93600000000000005</v>
      </c>
      <c r="BQ1947" s="157">
        <f>IF('1b-NaturalGas'!$AB$91="no","not applicable (based on previous answers)",ROUND(BL1947,4))</f>
        <v>0.93600000000000005</v>
      </c>
    </row>
    <row r="1948" spans="30:69" x14ac:dyDescent="0.25">
      <c r="AD1948" s="157">
        <f t="shared" si="71"/>
        <v>0.93800000000000072</v>
      </c>
      <c r="AE1948" s="157">
        <f>IF('1a-Electricity'!$AB$77="no","",ROUND(AD1948,4))</f>
        <v>0.93799999999999994</v>
      </c>
      <c r="AF1948" s="157">
        <f>IF('1a-Electricity'!$AB$78="no","",ROUND(AD1948,4))</f>
        <v>0.93799999999999994</v>
      </c>
      <c r="AG1948" s="157">
        <f>IF('1a-Electricity'!$AB$79="no","",ROUND(AD1948,4))</f>
        <v>0.93799999999999994</v>
      </c>
      <c r="BL1948" s="157">
        <f t="shared" si="72"/>
        <v>0.93700000000000072</v>
      </c>
      <c r="BM1948" s="157">
        <f>IF('1b-NaturalGas'!$AB$87="no","",ROUND(BL1948,4))</f>
        <v>0.93700000000000006</v>
      </c>
      <c r="BN1948" s="157">
        <f>IF('1b-NaturalGas'!$AB$88="no","",ROUND(BL1948,4))</f>
        <v>0.93700000000000006</v>
      </c>
      <c r="BO1948" s="157">
        <f>IF('1b-NaturalGas'!$AB$89="no","",ROUND(BL1948,4))</f>
        <v>0.93700000000000006</v>
      </c>
      <c r="BP1948" s="157">
        <f>IF('1b-NaturalGas'!$AB$90="no","not applicable (based on previous answers)",ROUND(BL1948,4))</f>
        <v>0.93700000000000006</v>
      </c>
      <c r="BQ1948" s="157">
        <f>IF('1b-NaturalGas'!$AB$91="no","not applicable (based on previous answers)",ROUND(BL1948,4))</f>
        <v>0.93700000000000006</v>
      </c>
    </row>
    <row r="1949" spans="30:69" x14ac:dyDescent="0.25">
      <c r="AD1949" s="157">
        <f t="shared" si="71"/>
        <v>0.93900000000000072</v>
      </c>
      <c r="AE1949" s="157">
        <f>IF('1a-Electricity'!$AB$77="no","",ROUND(AD1949,4))</f>
        <v>0.93899999999999995</v>
      </c>
      <c r="AF1949" s="157">
        <f>IF('1a-Electricity'!$AB$78="no","",ROUND(AD1949,4))</f>
        <v>0.93899999999999995</v>
      </c>
      <c r="AG1949" s="157">
        <f>IF('1a-Electricity'!$AB$79="no","",ROUND(AD1949,4))</f>
        <v>0.93899999999999995</v>
      </c>
      <c r="BL1949" s="157">
        <f t="shared" si="72"/>
        <v>0.93800000000000072</v>
      </c>
      <c r="BM1949" s="157">
        <f>IF('1b-NaturalGas'!$AB$87="no","",ROUND(BL1949,4))</f>
        <v>0.93799999999999994</v>
      </c>
      <c r="BN1949" s="157">
        <f>IF('1b-NaturalGas'!$AB$88="no","",ROUND(BL1949,4))</f>
        <v>0.93799999999999994</v>
      </c>
      <c r="BO1949" s="157">
        <f>IF('1b-NaturalGas'!$AB$89="no","",ROUND(BL1949,4))</f>
        <v>0.93799999999999994</v>
      </c>
      <c r="BP1949" s="157">
        <f>IF('1b-NaturalGas'!$AB$90="no","not applicable (based on previous answers)",ROUND(BL1949,4))</f>
        <v>0.93799999999999994</v>
      </c>
      <c r="BQ1949" s="157">
        <f>IF('1b-NaturalGas'!$AB$91="no","not applicable (based on previous answers)",ROUND(BL1949,4))</f>
        <v>0.93799999999999994</v>
      </c>
    </row>
    <row r="1950" spans="30:69" x14ac:dyDescent="0.25">
      <c r="AD1950" s="157">
        <f t="shared" si="71"/>
        <v>0.94000000000000072</v>
      </c>
      <c r="AE1950" s="157">
        <f>IF('1a-Electricity'!$AB$77="no","",ROUND(AD1950,4))</f>
        <v>0.94</v>
      </c>
      <c r="AF1950" s="157">
        <f>IF('1a-Electricity'!$AB$78="no","",ROUND(AD1950,4))</f>
        <v>0.94</v>
      </c>
      <c r="AG1950" s="157">
        <f>IF('1a-Electricity'!$AB$79="no","",ROUND(AD1950,4))</f>
        <v>0.94</v>
      </c>
      <c r="BL1950" s="157">
        <f t="shared" si="72"/>
        <v>0.93900000000000072</v>
      </c>
      <c r="BM1950" s="157">
        <f>IF('1b-NaturalGas'!$AB$87="no","",ROUND(BL1950,4))</f>
        <v>0.93899999999999995</v>
      </c>
      <c r="BN1950" s="157">
        <f>IF('1b-NaturalGas'!$AB$88="no","",ROUND(BL1950,4))</f>
        <v>0.93899999999999995</v>
      </c>
      <c r="BO1950" s="157">
        <f>IF('1b-NaturalGas'!$AB$89="no","",ROUND(BL1950,4))</f>
        <v>0.93899999999999995</v>
      </c>
      <c r="BP1950" s="157">
        <f>IF('1b-NaturalGas'!$AB$90="no","not applicable (based on previous answers)",ROUND(BL1950,4))</f>
        <v>0.93899999999999995</v>
      </c>
      <c r="BQ1950" s="157">
        <f>IF('1b-NaturalGas'!$AB$91="no","not applicable (based on previous answers)",ROUND(BL1950,4))</f>
        <v>0.93899999999999995</v>
      </c>
    </row>
    <row r="1951" spans="30:69" x14ac:dyDescent="0.25">
      <c r="AD1951" s="157">
        <f t="shared" si="71"/>
        <v>0.94100000000000072</v>
      </c>
      <c r="AE1951" s="157">
        <f>IF('1a-Electricity'!$AB$77="no","",ROUND(AD1951,4))</f>
        <v>0.94099999999999995</v>
      </c>
      <c r="AF1951" s="157">
        <f>IF('1a-Electricity'!$AB$78="no","",ROUND(AD1951,4))</f>
        <v>0.94099999999999995</v>
      </c>
      <c r="AG1951" s="157">
        <f>IF('1a-Electricity'!$AB$79="no","",ROUND(AD1951,4))</f>
        <v>0.94099999999999995</v>
      </c>
      <c r="BL1951" s="157">
        <f t="shared" si="72"/>
        <v>0.94000000000000072</v>
      </c>
      <c r="BM1951" s="157">
        <f>IF('1b-NaturalGas'!$AB$87="no","",ROUND(BL1951,4))</f>
        <v>0.94</v>
      </c>
      <c r="BN1951" s="157">
        <f>IF('1b-NaturalGas'!$AB$88="no","",ROUND(BL1951,4))</f>
        <v>0.94</v>
      </c>
      <c r="BO1951" s="157">
        <f>IF('1b-NaturalGas'!$AB$89="no","",ROUND(BL1951,4))</f>
        <v>0.94</v>
      </c>
      <c r="BP1951" s="157">
        <f>IF('1b-NaturalGas'!$AB$90="no","not applicable (based on previous answers)",ROUND(BL1951,4))</f>
        <v>0.94</v>
      </c>
      <c r="BQ1951" s="157">
        <f>IF('1b-NaturalGas'!$AB$91="no","not applicable (based on previous answers)",ROUND(BL1951,4))</f>
        <v>0.94</v>
      </c>
    </row>
    <row r="1952" spans="30:69" x14ac:dyDescent="0.25">
      <c r="AD1952" s="157">
        <f t="shared" si="71"/>
        <v>0.94200000000000073</v>
      </c>
      <c r="AE1952" s="157">
        <f>IF('1a-Electricity'!$AB$77="no","",ROUND(AD1952,4))</f>
        <v>0.94199999999999995</v>
      </c>
      <c r="AF1952" s="157">
        <f>IF('1a-Electricity'!$AB$78="no","",ROUND(AD1952,4))</f>
        <v>0.94199999999999995</v>
      </c>
      <c r="AG1952" s="157">
        <f>IF('1a-Electricity'!$AB$79="no","",ROUND(AD1952,4))</f>
        <v>0.94199999999999995</v>
      </c>
      <c r="BL1952" s="157">
        <f t="shared" si="72"/>
        <v>0.94100000000000072</v>
      </c>
      <c r="BM1952" s="157">
        <f>IF('1b-NaturalGas'!$AB$87="no","",ROUND(BL1952,4))</f>
        <v>0.94099999999999995</v>
      </c>
      <c r="BN1952" s="157">
        <f>IF('1b-NaturalGas'!$AB$88="no","",ROUND(BL1952,4))</f>
        <v>0.94099999999999995</v>
      </c>
      <c r="BO1952" s="157">
        <f>IF('1b-NaturalGas'!$AB$89="no","",ROUND(BL1952,4))</f>
        <v>0.94099999999999995</v>
      </c>
      <c r="BP1952" s="157">
        <f>IF('1b-NaturalGas'!$AB$90="no","not applicable (based on previous answers)",ROUND(BL1952,4))</f>
        <v>0.94099999999999995</v>
      </c>
      <c r="BQ1952" s="157">
        <f>IF('1b-NaturalGas'!$AB$91="no","not applicable (based on previous answers)",ROUND(BL1952,4))</f>
        <v>0.94099999999999995</v>
      </c>
    </row>
    <row r="1953" spans="30:69" x14ac:dyDescent="0.25">
      <c r="AD1953" s="157">
        <f t="shared" si="71"/>
        <v>0.94300000000000073</v>
      </c>
      <c r="AE1953" s="157">
        <f>IF('1a-Electricity'!$AB$77="no","",ROUND(AD1953,4))</f>
        <v>0.94299999999999995</v>
      </c>
      <c r="AF1953" s="157">
        <f>IF('1a-Electricity'!$AB$78="no","",ROUND(AD1953,4))</f>
        <v>0.94299999999999995</v>
      </c>
      <c r="AG1953" s="157">
        <f>IF('1a-Electricity'!$AB$79="no","",ROUND(AD1953,4))</f>
        <v>0.94299999999999995</v>
      </c>
      <c r="BL1953" s="157">
        <f t="shared" si="72"/>
        <v>0.94200000000000073</v>
      </c>
      <c r="BM1953" s="157">
        <f>IF('1b-NaturalGas'!$AB$87="no","",ROUND(BL1953,4))</f>
        <v>0.94199999999999995</v>
      </c>
      <c r="BN1953" s="157">
        <f>IF('1b-NaturalGas'!$AB$88="no","",ROUND(BL1953,4))</f>
        <v>0.94199999999999995</v>
      </c>
      <c r="BO1953" s="157">
        <f>IF('1b-NaturalGas'!$AB$89="no","",ROUND(BL1953,4))</f>
        <v>0.94199999999999995</v>
      </c>
      <c r="BP1953" s="157">
        <f>IF('1b-NaturalGas'!$AB$90="no","not applicable (based on previous answers)",ROUND(BL1953,4))</f>
        <v>0.94199999999999995</v>
      </c>
      <c r="BQ1953" s="157">
        <f>IF('1b-NaturalGas'!$AB$91="no","not applicable (based on previous answers)",ROUND(BL1953,4))</f>
        <v>0.94199999999999995</v>
      </c>
    </row>
    <row r="1954" spans="30:69" x14ac:dyDescent="0.25">
      <c r="AD1954" s="157">
        <f t="shared" si="71"/>
        <v>0.94400000000000073</v>
      </c>
      <c r="AE1954" s="157">
        <f>IF('1a-Electricity'!$AB$77="no","",ROUND(AD1954,4))</f>
        <v>0.94399999999999995</v>
      </c>
      <c r="AF1954" s="157">
        <f>IF('1a-Electricity'!$AB$78="no","",ROUND(AD1954,4))</f>
        <v>0.94399999999999995</v>
      </c>
      <c r="AG1954" s="157">
        <f>IF('1a-Electricity'!$AB$79="no","",ROUND(AD1954,4))</f>
        <v>0.94399999999999995</v>
      </c>
      <c r="BL1954" s="157">
        <f t="shared" si="72"/>
        <v>0.94300000000000073</v>
      </c>
      <c r="BM1954" s="157">
        <f>IF('1b-NaturalGas'!$AB$87="no","",ROUND(BL1954,4))</f>
        <v>0.94299999999999995</v>
      </c>
      <c r="BN1954" s="157">
        <f>IF('1b-NaturalGas'!$AB$88="no","",ROUND(BL1954,4))</f>
        <v>0.94299999999999995</v>
      </c>
      <c r="BO1954" s="157">
        <f>IF('1b-NaturalGas'!$AB$89="no","",ROUND(BL1954,4))</f>
        <v>0.94299999999999995</v>
      </c>
      <c r="BP1954" s="157">
        <f>IF('1b-NaturalGas'!$AB$90="no","not applicable (based on previous answers)",ROUND(BL1954,4))</f>
        <v>0.94299999999999995</v>
      </c>
      <c r="BQ1954" s="157">
        <f>IF('1b-NaturalGas'!$AB$91="no","not applicable (based on previous answers)",ROUND(BL1954,4))</f>
        <v>0.94299999999999995</v>
      </c>
    </row>
    <row r="1955" spans="30:69" x14ac:dyDescent="0.25">
      <c r="AD1955" s="157">
        <f t="shared" si="71"/>
        <v>0.94500000000000073</v>
      </c>
      <c r="AE1955" s="157">
        <f>IF('1a-Electricity'!$AB$77="no","",ROUND(AD1955,4))</f>
        <v>0.94499999999999995</v>
      </c>
      <c r="AF1955" s="157">
        <f>IF('1a-Electricity'!$AB$78="no","",ROUND(AD1955,4))</f>
        <v>0.94499999999999995</v>
      </c>
      <c r="AG1955" s="157">
        <f>IF('1a-Electricity'!$AB$79="no","",ROUND(AD1955,4))</f>
        <v>0.94499999999999995</v>
      </c>
      <c r="BL1955" s="157">
        <f t="shared" si="72"/>
        <v>0.94400000000000073</v>
      </c>
      <c r="BM1955" s="157">
        <f>IF('1b-NaturalGas'!$AB$87="no","",ROUND(BL1955,4))</f>
        <v>0.94399999999999995</v>
      </c>
      <c r="BN1955" s="157">
        <f>IF('1b-NaturalGas'!$AB$88="no","",ROUND(BL1955,4))</f>
        <v>0.94399999999999995</v>
      </c>
      <c r="BO1955" s="157">
        <f>IF('1b-NaturalGas'!$AB$89="no","",ROUND(BL1955,4))</f>
        <v>0.94399999999999995</v>
      </c>
      <c r="BP1955" s="157">
        <f>IF('1b-NaturalGas'!$AB$90="no","not applicable (based on previous answers)",ROUND(BL1955,4))</f>
        <v>0.94399999999999995</v>
      </c>
      <c r="BQ1955" s="157">
        <f>IF('1b-NaturalGas'!$AB$91="no","not applicable (based on previous answers)",ROUND(BL1955,4))</f>
        <v>0.94399999999999995</v>
      </c>
    </row>
    <row r="1956" spans="30:69" x14ac:dyDescent="0.25">
      <c r="AD1956" s="157">
        <f t="shared" si="71"/>
        <v>0.94600000000000073</v>
      </c>
      <c r="AE1956" s="157">
        <f>IF('1a-Electricity'!$AB$77="no","",ROUND(AD1956,4))</f>
        <v>0.94599999999999995</v>
      </c>
      <c r="AF1956" s="157">
        <f>IF('1a-Electricity'!$AB$78="no","",ROUND(AD1956,4))</f>
        <v>0.94599999999999995</v>
      </c>
      <c r="AG1956" s="157">
        <f>IF('1a-Electricity'!$AB$79="no","",ROUND(AD1956,4))</f>
        <v>0.94599999999999995</v>
      </c>
      <c r="BL1956" s="157">
        <f t="shared" si="72"/>
        <v>0.94500000000000073</v>
      </c>
      <c r="BM1956" s="157">
        <f>IF('1b-NaturalGas'!$AB$87="no","",ROUND(BL1956,4))</f>
        <v>0.94499999999999995</v>
      </c>
      <c r="BN1956" s="157">
        <f>IF('1b-NaturalGas'!$AB$88="no","",ROUND(BL1956,4))</f>
        <v>0.94499999999999995</v>
      </c>
      <c r="BO1956" s="157">
        <f>IF('1b-NaturalGas'!$AB$89="no","",ROUND(BL1956,4))</f>
        <v>0.94499999999999995</v>
      </c>
      <c r="BP1956" s="157">
        <f>IF('1b-NaturalGas'!$AB$90="no","not applicable (based on previous answers)",ROUND(BL1956,4))</f>
        <v>0.94499999999999995</v>
      </c>
      <c r="BQ1956" s="157">
        <f>IF('1b-NaturalGas'!$AB$91="no","not applicable (based on previous answers)",ROUND(BL1956,4))</f>
        <v>0.94499999999999995</v>
      </c>
    </row>
    <row r="1957" spans="30:69" x14ac:dyDescent="0.25">
      <c r="AD1957" s="157">
        <f t="shared" si="71"/>
        <v>0.94700000000000073</v>
      </c>
      <c r="AE1957" s="157">
        <f>IF('1a-Electricity'!$AB$77="no","",ROUND(AD1957,4))</f>
        <v>0.94699999999999995</v>
      </c>
      <c r="AF1957" s="157">
        <f>IF('1a-Electricity'!$AB$78="no","",ROUND(AD1957,4))</f>
        <v>0.94699999999999995</v>
      </c>
      <c r="AG1957" s="157">
        <f>IF('1a-Electricity'!$AB$79="no","",ROUND(AD1957,4))</f>
        <v>0.94699999999999995</v>
      </c>
      <c r="BL1957" s="157">
        <f t="shared" si="72"/>
        <v>0.94600000000000073</v>
      </c>
      <c r="BM1957" s="157">
        <f>IF('1b-NaturalGas'!$AB$87="no","",ROUND(BL1957,4))</f>
        <v>0.94599999999999995</v>
      </c>
      <c r="BN1957" s="157">
        <f>IF('1b-NaturalGas'!$AB$88="no","",ROUND(BL1957,4))</f>
        <v>0.94599999999999995</v>
      </c>
      <c r="BO1957" s="157">
        <f>IF('1b-NaturalGas'!$AB$89="no","",ROUND(BL1957,4))</f>
        <v>0.94599999999999995</v>
      </c>
      <c r="BP1957" s="157">
        <f>IF('1b-NaturalGas'!$AB$90="no","not applicable (based on previous answers)",ROUND(BL1957,4))</f>
        <v>0.94599999999999995</v>
      </c>
      <c r="BQ1957" s="157">
        <f>IF('1b-NaturalGas'!$AB$91="no","not applicable (based on previous answers)",ROUND(BL1957,4))</f>
        <v>0.94599999999999995</v>
      </c>
    </row>
    <row r="1958" spans="30:69" x14ac:dyDescent="0.25">
      <c r="AD1958" s="157">
        <f t="shared" si="71"/>
        <v>0.94800000000000073</v>
      </c>
      <c r="AE1958" s="157">
        <f>IF('1a-Electricity'!$AB$77="no","",ROUND(AD1958,4))</f>
        <v>0.94799999999999995</v>
      </c>
      <c r="AF1958" s="157">
        <f>IF('1a-Electricity'!$AB$78="no","",ROUND(AD1958,4))</f>
        <v>0.94799999999999995</v>
      </c>
      <c r="AG1958" s="157">
        <f>IF('1a-Electricity'!$AB$79="no","",ROUND(AD1958,4))</f>
        <v>0.94799999999999995</v>
      </c>
      <c r="BL1958" s="157">
        <f t="shared" si="72"/>
        <v>0.94700000000000073</v>
      </c>
      <c r="BM1958" s="157">
        <f>IF('1b-NaturalGas'!$AB$87="no","",ROUND(BL1958,4))</f>
        <v>0.94699999999999995</v>
      </c>
      <c r="BN1958" s="157">
        <f>IF('1b-NaturalGas'!$AB$88="no","",ROUND(BL1958,4))</f>
        <v>0.94699999999999995</v>
      </c>
      <c r="BO1958" s="157">
        <f>IF('1b-NaturalGas'!$AB$89="no","",ROUND(BL1958,4))</f>
        <v>0.94699999999999995</v>
      </c>
      <c r="BP1958" s="157">
        <f>IF('1b-NaturalGas'!$AB$90="no","not applicable (based on previous answers)",ROUND(BL1958,4))</f>
        <v>0.94699999999999995</v>
      </c>
      <c r="BQ1958" s="157">
        <f>IF('1b-NaturalGas'!$AB$91="no","not applicable (based on previous answers)",ROUND(BL1958,4))</f>
        <v>0.94699999999999995</v>
      </c>
    </row>
    <row r="1959" spans="30:69" x14ac:dyDescent="0.25">
      <c r="AD1959" s="157">
        <f t="shared" si="71"/>
        <v>0.94900000000000073</v>
      </c>
      <c r="AE1959" s="157">
        <f>IF('1a-Electricity'!$AB$77="no","",ROUND(AD1959,4))</f>
        <v>0.94899999999999995</v>
      </c>
      <c r="AF1959" s="157">
        <f>IF('1a-Electricity'!$AB$78="no","",ROUND(AD1959,4))</f>
        <v>0.94899999999999995</v>
      </c>
      <c r="AG1959" s="157">
        <f>IF('1a-Electricity'!$AB$79="no","",ROUND(AD1959,4))</f>
        <v>0.94899999999999995</v>
      </c>
      <c r="BL1959" s="157">
        <f t="shared" si="72"/>
        <v>0.94800000000000073</v>
      </c>
      <c r="BM1959" s="157">
        <f>IF('1b-NaturalGas'!$AB$87="no","",ROUND(BL1959,4))</f>
        <v>0.94799999999999995</v>
      </c>
      <c r="BN1959" s="157">
        <f>IF('1b-NaturalGas'!$AB$88="no","",ROUND(BL1959,4))</f>
        <v>0.94799999999999995</v>
      </c>
      <c r="BO1959" s="157">
        <f>IF('1b-NaturalGas'!$AB$89="no","",ROUND(BL1959,4))</f>
        <v>0.94799999999999995</v>
      </c>
      <c r="BP1959" s="157">
        <f>IF('1b-NaturalGas'!$AB$90="no","not applicable (based on previous answers)",ROUND(BL1959,4))</f>
        <v>0.94799999999999995</v>
      </c>
      <c r="BQ1959" s="157">
        <f>IF('1b-NaturalGas'!$AB$91="no","not applicable (based on previous answers)",ROUND(BL1959,4))</f>
        <v>0.94799999999999995</v>
      </c>
    </row>
    <row r="1960" spans="30:69" x14ac:dyDescent="0.25">
      <c r="AD1960" s="157">
        <f t="shared" si="71"/>
        <v>0.95000000000000073</v>
      </c>
      <c r="AE1960" s="157">
        <f>IF('1a-Electricity'!$AB$77="no","",ROUND(AD1960,4))</f>
        <v>0.95</v>
      </c>
      <c r="AF1960" s="157">
        <f>IF('1a-Electricity'!$AB$78="no","",ROUND(AD1960,4))</f>
        <v>0.95</v>
      </c>
      <c r="AG1960" s="157">
        <f>IF('1a-Electricity'!$AB$79="no","",ROUND(AD1960,4))</f>
        <v>0.95</v>
      </c>
      <c r="BL1960" s="157">
        <f t="shared" si="72"/>
        <v>0.94900000000000073</v>
      </c>
      <c r="BM1960" s="157">
        <f>IF('1b-NaturalGas'!$AB$87="no","",ROUND(BL1960,4))</f>
        <v>0.94899999999999995</v>
      </c>
      <c r="BN1960" s="157">
        <f>IF('1b-NaturalGas'!$AB$88="no","",ROUND(BL1960,4))</f>
        <v>0.94899999999999995</v>
      </c>
      <c r="BO1960" s="157">
        <f>IF('1b-NaturalGas'!$AB$89="no","",ROUND(BL1960,4))</f>
        <v>0.94899999999999995</v>
      </c>
      <c r="BP1960" s="157">
        <f>IF('1b-NaturalGas'!$AB$90="no","not applicable (based on previous answers)",ROUND(BL1960,4))</f>
        <v>0.94899999999999995</v>
      </c>
      <c r="BQ1960" s="157">
        <f>IF('1b-NaturalGas'!$AB$91="no","not applicable (based on previous answers)",ROUND(BL1960,4))</f>
        <v>0.94899999999999995</v>
      </c>
    </row>
    <row r="1961" spans="30:69" x14ac:dyDescent="0.25">
      <c r="AD1961" s="157">
        <f t="shared" si="71"/>
        <v>0.95100000000000073</v>
      </c>
      <c r="AE1961" s="157">
        <f>IF('1a-Electricity'!$AB$77="no","",ROUND(AD1961,4))</f>
        <v>0.95099999999999996</v>
      </c>
      <c r="AF1961" s="157">
        <f>IF('1a-Electricity'!$AB$78="no","",ROUND(AD1961,4))</f>
        <v>0.95099999999999996</v>
      </c>
      <c r="AG1961" s="157">
        <f>IF('1a-Electricity'!$AB$79="no","",ROUND(AD1961,4))</f>
        <v>0.95099999999999996</v>
      </c>
      <c r="BL1961" s="157">
        <f t="shared" si="72"/>
        <v>0.95000000000000073</v>
      </c>
      <c r="BM1961" s="157">
        <f>IF('1b-NaturalGas'!$AB$87="no","",ROUND(BL1961,4))</f>
        <v>0.95</v>
      </c>
      <c r="BN1961" s="157">
        <f>IF('1b-NaturalGas'!$AB$88="no","",ROUND(BL1961,4))</f>
        <v>0.95</v>
      </c>
      <c r="BO1961" s="157">
        <f>IF('1b-NaturalGas'!$AB$89="no","",ROUND(BL1961,4))</f>
        <v>0.95</v>
      </c>
      <c r="BP1961" s="157">
        <f>IF('1b-NaturalGas'!$AB$90="no","not applicable (based on previous answers)",ROUND(BL1961,4))</f>
        <v>0.95</v>
      </c>
      <c r="BQ1961" s="157">
        <f>IF('1b-NaturalGas'!$AB$91="no","not applicable (based on previous answers)",ROUND(BL1961,4))</f>
        <v>0.95</v>
      </c>
    </row>
    <row r="1962" spans="30:69" x14ac:dyDescent="0.25">
      <c r="AD1962" s="157">
        <f t="shared" si="71"/>
        <v>0.95200000000000073</v>
      </c>
      <c r="AE1962" s="157">
        <f>IF('1a-Electricity'!$AB$77="no","",ROUND(AD1962,4))</f>
        <v>0.95199999999999996</v>
      </c>
      <c r="AF1962" s="157">
        <f>IF('1a-Electricity'!$AB$78="no","",ROUND(AD1962,4))</f>
        <v>0.95199999999999996</v>
      </c>
      <c r="AG1962" s="157">
        <f>IF('1a-Electricity'!$AB$79="no","",ROUND(AD1962,4))</f>
        <v>0.95199999999999996</v>
      </c>
      <c r="BL1962" s="157">
        <f t="shared" si="72"/>
        <v>0.95100000000000073</v>
      </c>
      <c r="BM1962" s="157">
        <f>IF('1b-NaturalGas'!$AB$87="no","",ROUND(BL1962,4))</f>
        <v>0.95099999999999996</v>
      </c>
      <c r="BN1962" s="157">
        <f>IF('1b-NaturalGas'!$AB$88="no","",ROUND(BL1962,4))</f>
        <v>0.95099999999999996</v>
      </c>
      <c r="BO1962" s="157">
        <f>IF('1b-NaturalGas'!$AB$89="no","",ROUND(BL1962,4))</f>
        <v>0.95099999999999996</v>
      </c>
      <c r="BP1962" s="157">
        <f>IF('1b-NaturalGas'!$AB$90="no","not applicable (based on previous answers)",ROUND(BL1962,4))</f>
        <v>0.95099999999999996</v>
      </c>
      <c r="BQ1962" s="157">
        <f>IF('1b-NaturalGas'!$AB$91="no","not applicable (based on previous answers)",ROUND(BL1962,4))</f>
        <v>0.95099999999999996</v>
      </c>
    </row>
    <row r="1963" spans="30:69" x14ac:dyDescent="0.25">
      <c r="AD1963" s="157">
        <f t="shared" ref="AD1963:AD2010" si="73">AD1962+0.001</f>
        <v>0.95300000000000074</v>
      </c>
      <c r="AE1963" s="157">
        <f>IF('1a-Electricity'!$AB$77="no","",ROUND(AD1963,4))</f>
        <v>0.95299999999999996</v>
      </c>
      <c r="AF1963" s="157">
        <f>IF('1a-Electricity'!$AB$78="no","",ROUND(AD1963,4))</f>
        <v>0.95299999999999996</v>
      </c>
      <c r="AG1963" s="157">
        <f>IF('1a-Electricity'!$AB$79="no","",ROUND(AD1963,4))</f>
        <v>0.95299999999999996</v>
      </c>
      <c r="BL1963" s="157">
        <f t="shared" si="72"/>
        <v>0.95200000000000073</v>
      </c>
      <c r="BM1963" s="157">
        <f>IF('1b-NaturalGas'!$AB$87="no","",ROUND(BL1963,4))</f>
        <v>0.95199999999999996</v>
      </c>
      <c r="BN1963" s="157">
        <f>IF('1b-NaturalGas'!$AB$88="no","",ROUND(BL1963,4))</f>
        <v>0.95199999999999996</v>
      </c>
      <c r="BO1963" s="157">
        <f>IF('1b-NaturalGas'!$AB$89="no","",ROUND(BL1963,4))</f>
        <v>0.95199999999999996</v>
      </c>
      <c r="BP1963" s="157">
        <f>IF('1b-NaturalGas'!$AB$90="no","not applicable (based on previous answers)",ROUND(BL1963,4))</f>
        <v>0.95199999999999996</v>
      </c>
      <c r="BQ1963" s="157">
        <f>IF('1b-NaturalGas'!$AB$91="no","not applicable (based on previous answers)",ROUND(BL1963,4))</f>
        <v>0.95199999999999996</v>
      </c>
    </row>
    <row r="1964" spans="30:69" x14ac:dyDescent="0.25">
      <c r="AD1964" s="157">
        <f t="shared" si="73"/>
        <v>0.95400000000000074</v>
      </c>
      <c r="AE1964" s="157">
        <f>IF('1a-Electricity'!$AB$77="no","",ROUND(AD1964,4))</f>
        <v>0.95399999999999996</v>
      </c>
      <c r="AF1964" s="157">
        <f>IF('1a-Electricity'!$AB$78="no","",ROUND(AD1964,4))</f>
        <v>0.95399999999999996</v>
      </c>
      <c r="AG1964" s="157">
        <f>IF('1a-Electricity'!$AB$79="no","",ROUND(AD1964,4))</f>
        <v>0.95399999999999996</v>
      </c>
      <c r="BL1964" s="157">
        <f t="shared" ref="BL1964:BL2011" si="74">BL1963+0.001</f>
        <v>0.95300000000000074</v>
      </c>
      <c r="BM1964" s="157">
        <f>IF('1b-NaturalGas'!$AB$87="no","",ROUND(BL1964,4))</f>
        <v>0.95299999999999996</v>
      </c>
      <c r="BN1964" s="157">
        <f>IF('1b-NaturalGas'!$AB$88="no","",ROUND(BL1964,4))</f>
        <v>0.95299999999999996</v>
      </c>
      <c r="BO1964" s="157">
        <f>IF('1b-NaturalGas'!$AB$89="no","",ROUND(BL1964,4))</f>
        <v>0.95299999999999996</v>
      </c>
      <c r="BP1964" s="157">
        <f>IF('1b-NaturalGas'!$AB$90="no","not applicable (based on previous answers)",ROUND(BL1964,4))</f>
        <v>0.95299999999999996</v>
      </c>
      <c r="BQ1964" s="157">
        <f>IF('1b-NaturalGas'!$AB$91="no","not applicable (based on previous answers)",ROUND(BL1964,4))</f>
        <v>0.95299999999999996</v>
      </c>
    </row>
    <row r="1965" spans="30:69" x14ac:dyDescent="0.25">
      <c r="AD1965" s="157">
        <f t="shared" si="73"/>
        <v>0.95500000000000074</v>
      </c>
      <c r="AE1965" s="157">
        <f>IF('1a-Electricity'!$AB$77="no","",ROUND(AD1965,4))</f>
        <v>0.95499999999999996</v>
      </c>
      <c r="AF1965" s="157">
        <f>IF('1a-Electricity'!$AB$78="no","",ROUND(AD1965,4))</f>
        <v>0.95499999999999996</v>
      </c>
      <c r="AG1965" s="157">
        <f>IF('1a-Electricity'!$AB$79="no","",ROUND(AD1965,4))</f>
        <v>0.95499999999999996</v>
      </c>
      <c r="BL1965" s="157">
        <f t="shared" si="74"/>
        <v>0.95400000000000074</v>
      </c>
      <c r="BM1965" s="157">
        <f>IF('1b-NaturalGas'!$AB$87="no","",ROUND(BL1965,4))</f>
        <v>0.95399999999999996</v>
      </c>
      <c r="BN1965" s="157">
        <f>IF('1b-NaturalGas'!$AB$88="no","",ROUND(BL1965,4))</f>
        <v>0.95399999999999996</v>
      </c>
      <c r="BO1965" s="157">
        <f>IF('1b-NaturalGas'!$AB$89="no","",ROUND(BL1965,4))</f>
        <v>0.95399999999999996</v>
      </c>
      <c r="BP1965" s="157">
        <f>IF('1b-NaturalGas'!$AB$90="no","not applicable (based on previous answers)",ROUND(BL1965,4))</f>
        <v>0.95399999999999996</v>
      </c>
      <c r="BQ1965" s="157">
        <f>IF('1b-NaturalGas'!$AB$91="no","not applicable (based on previous answers)",ROUND(BL1965,4))</f>
        <v>0.95399999999999996</v>
      </c>
    </row>
    <row r="1966" spans="30:69" x14ac:dyDescent="0.25">
      <c r="AD1966" s="157">
        <f t="shared" si="73"/>
        <v>0.95600000000000074</v>
      </c>
      <c r="AE1966" s="157">
        <f>IF('1a-Electricity'!$AB$77="no","",ROUND(AD1966,4))</f>
        <v>0.95599999999999996</v>
      </c>
      <c r="AF1966" s="157">
        <f>IF('1a-Electricity'!$AB$78="no","",ROUND(AD1966,4))</f>
        <v>0.95599999999999996</v>
      </c>
      <c r="AG1966" s="157">
        <f>IF('1a-Electricity'!$AB$79="no","",ROUND(AD1966,4))</f>
        <v>0.95599999999999996</v>
      </c>
      <c r="BL1966" s="157">
        <f t="shared" si="74"/>
        <v>0.95500000000000074</v>
      </c>
      <c r="BM1966" s="157">
        <f>IF('1b-NaturalGas'!$AB$87="no","",ROUND(BL1966,4))</f>
        <v>0.95499999999999996</v>
      </c>
      <c r="BN1966" s="157">
        <f>IF('1b-NaturalGas'!$AB$88="no","",ROUND(BL1966,4))</f>
        <v>0.95499999999999996</v>
      </c>
      <c r="BO1966" s="157">
        <f>IF('1b-NaturalGas'!$AB$89="no","",ROUND(BL1966,4))</f>
        <v>0.95499999999999996</v>
      </c>
      <c r="BP1966" s="157">
        <f>IF('1b-NaturalGas'!$AB$90="no","not applicable (based on previous answers)",ROUND(BL1966,4))</f>
        <v>0.95499999999999996</v>
      </c>
      <c r="BQ1966" s="157">
        <f>IF('1b-NaturalGas'!$AB$91="no","not applicable (based on previous answers)",ROUND(BL1966,4))</f>
        <v>0.95499999999999996</v>
      </c>
    </row>
    <row r="1967" spans="30:69" x14ac:dyDescent="0.25">
      <c r="AD1967" s="157">
        <f t="shared" si="73"/>
        <v>0.95700000000000074</v>
      </c>
      <c r="AE1967" s="157">
        <f>IF('1a-Electricity'!$AB$77="no","",ROUND(AD1967,4))</f>
        <v>0.95699999999999996</v>
      </c>
      <c r="AF1967" s="157">
        <f>IF('1a-Electricity'!$AB$78="no","",ROUND(AD1967,4))</f>
        <v>0.95699999999999996</v>
      </c>
      <c r="AG1967" s="157">
        <f>IF('1a-Electricity'!$AB$79="no","",ROUND(AD1967,4))</f>
        <v>0.95699999999999996</v>
      </c>
      <c r="BL1967" s="157">
        <f t="shared" si="74"/>
        <v>0.95600000000000074</v>
      </c>
      <c r="BM1967" s="157">
        <f>IF('1b-NaturalGas'!$AB$87="no","",ROUND(BL1967,4))</f>
        <v>0.95599999999999996</v>
      </c>
      <c r="BN1967" s="157">
        <f>IF('1b-NaturalGas'!$AB$88="no","",ROUND(BL1967,4))</f>
        <v>0.95599999999999996</v>
      </c>
      <c r="BO1967" s="157">
        <f>IF('1b-NaturalGas'!$AB$89="no","",ROUND(BL1967,4))</f>
        <v>0.95599999999999996</v>
      </c>
      <c r="BP1967" s="157">
        <f>IF('1b-NaturalGas'!$AB$90="no","not applicable (based on previous answers)",ROUND(BL1967,4))</f>
        <v>0.95599999999999996</v>
      </c>
      <c r="BQ1967" s="157">
        <f>IF('1b-NaturalGas'!$AB$91="no","not applicable (based on previous answers)",ROUND(BL1967,4))</f>
        <v>0.95599999999999996</v>
      </c>
    </row>
    <row r="1968" spans="30:69" x14ac:dyDescent="0.25">
      <c r="AD1968" s="157">
        <f t="shared" si="73"/>
        <v>0.95800000000000074</v>
      </c>
      <c r="AE1968" s="157">
        <f>IF('1a-Electricity'!$AB$77="no","",ROUND(AD1968,4))</f>
        <v>0.95799999999999996</v>
      </c>
      <c r="AF1968" s="157">
        <f>IF('1a-Electricity'!$AB$78="no","",ROUND(AD1968,4))</f>
        <v>0.95799999999999996</v>
      </c>
      <c r="AG1968" s="157">
        <f>IF('1a-Electricity'!$AB$79="no","",ROUND(AD1968,4))</f>
        <v>0.95799999999999996</v>
      </c>
      <c r="BL1968" s="157">
        <f t="shared" si="74"/>
        <v>0.95700000000000074</v>
      </c>
      <c r="BM1968" s="157">
        <f>IF('1b-NaturalGas'!$AB$87="no","",ROUND(BL1968,4))</f>
        <v>0.95699999999999996</v>
      </c>
      <c r="BN1968" s="157">
        <f>IF('1b-NaturalGas'!$AB$88="no","",ROUND(BL1968,4))</f>
        <v>0.95699999999999996</v>
      </c>
      <c r="BO1968" s="157">
        <f>IF('1b-NaturalGas'!$AB$89="no","",ROUND(BL1968,4))</f>
        <v>0.95699999999999996</v>
      </c>
      <c r="BP1968" s="157">
        <f>IF('1b-NaturalGas'!$AB$90="no","not applicable (based on previous answers)",ROUND(BL1968,4))</f>
        <v>0.95699999999999996</v>
      </c>
      <c r="BQ1968" s="157">
        <f>IF('1b-NaturalGas'!$AB$91="no","not applicable (based on previous answers)",ROUND(BL1968,4))</f>
        <v>0.95699999999999996</v>
      </c>
    </row>
    <row r="1969" spans="30:69" x14ac:dyDescent="0.25">
      <c r="AD1969" s="157">
        <f t="shared" si="73"/>
        <v>0.95900000000000074</v>
      </c>
      <c r="AE1969" s="157">
        <f>IF('1a-Electricity'!$AB$77="no","",ROUND(AD1969,4))</f>
        <v>0.95899999999999996</v>
      </c>
      <c r="AF1969" s="157">
        <f>IF('1a-Electricity'!$AB$78="no","",ROUND(AD1969,4))</f>
        <v>0.95899999999999996</v>
      </c>
      <c r="AG1969" s="157">
        <f>IF('1a-Electricity'!$AB$79="no","",ROUND(AD1969,4))</f>
        <v>0.95899999999999996</v>
      </c>
      <c r="BL1969" s="157">
        <f t="shared" si="74"/>
        <v>0.95800000000000074</v>
      </c>
      <c r="BM1969" s="157">
        <f>IF('1b-NaturalGas'!$AB$87="no","",ROUND(BL1969,4))</f>
        <v>0.95799999999999996</v>
      </c>
      <c r="BN1969" s="157">
        <f>IF('1b-NaturalGas'!$AB$88="no","",ROUND(BL1969,4))</f>
        <v>0.95799999999999996</v>
      </c>
      <c r="BO1969" s="157">
        <f>IF('1b-NaturalGas'!$AB$89="no","",ROUND(BL1969,4))</f>
        <v>0.95799999999999996</v>
      </c>
      <c r="BP1969" s="157">
        <f>IF('1b-NaturalGas'!$AB$90="no","not applicable (based on previous answers)",ROUND(BL1969,4))</f>
        <v>0.95799999999999996</v>
      </c>
      <c r="BQ1969" s="157">
        <f>IF('1b-NaturalGas'!$AB$91="no","not applicable (based on previous answers)",ROUND(BL1969,4))</f>
        <v>0.95799999999999996</v>
      </c>
    </row>
    <row r="1970" spans="30:69" x14ac:dyDescent="0.25">
      <c r="AD1970" s="157">
        <f t="shared" si="73"/>
        <v>0.96000000000000074</v>
      </c>
      <c r="AE1970" s="157">
        <f>IF('1a-Electricity'!$AB$77="no","",ROUND(AD1970,4))</f>
        <v>0.96</v>
      </c>
      <c r="AF1970" s="157">
        <f>IF('1a-Electricity'!$AB$78="no","",ROUND(AD1970,4))</f>
        <v>0.96</v>
      </c>
      <c r="AG1970" s="157">
        <f>IF('1a-Electricity'!$AB$79="no","",ROUND(AD1970,4))</f>
        <v>0.96</v>
      </c>
      <c r="BL1970" s="157">
        <f t="shared" si="74"/>
        <v>0.95900000000000074</v>
      </c>
      <c r="BM1970" s="157">
        <f>IF('1b-NaturalGas'!$AB$87="no","",ROUND(BL1970,4))</f>
        <v>0.95899999999999996</v>
      </c>
      <c r="BN1970" s="157">
        <f>IF('1b-NaturalGas'!$AB$88="no","",ROUND(BL1970,4))</f>
        <v>0.95899999999999996</v>
      </c>
      <c r="BO1970" s="157">
        <f>IF('1b-NaturalGas'!$AB$89="no","",ROUND(BL1970,4))</f>
        <v>0.95899999999999996</v>
      </c>
      <c r="BP1970" s="157">
        <f>IF('1b-NaturalGas'!$AB$90="no","not applicable (based on previous answers)",ROUND(BL1970,4))</f>
        <v>0.95899999999999996</v>
      </c>
      <c r="BQ1970" s="157">
        <f>IF('1b-NaturalGas'!$AB$91="no","not applicable (based on previous answers)",ROUND(BL1970,4))</f>
        <v>0.95899999999999996</v>
      </c>
    </row>
    <row r="1971" spans="30:69" x14ac:dyDescent="0.25">
      <c r="AD1971" s="157">
        <f t="shared" si="73"/>
        <v>0.96100000000000074</v>
      </c>
      <c r="AE1971" s="157">
        <f>IF('1a-Electricity'!$AB$77="no","",ROUND(AD1971,4))</f>
        <v>0.96099999999999997</v>
      </c>
      <c r="AF1971" s="157">
        <f>IF('1a-Electricity'!$AB$78="no","",ROUND(AD1971,4))</f>
        <v>0.96099999999999997</v>
      </c>
      <c r="AG1971" s="157">
        <f>IF('1a-Electricity'!$AB$79="no","",ROUND(AD1971,4))</f>
        <v>0.96099999999999997</v>
      </c>
      <c r="BL1971" s="157">
        <f t="shared" si="74"/>
        <v>0.96000000000000074</v>
      </c>
      <c r="BM1971" s="157">
        <f>IF('1b-NaturalGas'!$AB$87="no","",ROUND(BL1971,4))</f>
        <v>0.96</v>
      </c>
      <c r="BN1971" s="157">
        <f>IF('1b-NaturalGas'!$AB$88="no","",ROUND(BL1971,4))</f>
        <v>0.96</v>
      </c>
      <c r="BO1971" s="157">
        <f>IF('1b-NaturalGas'!$AB$89="no","",ROUND(BL1971,4))</f>
        <v>0.96</v>
      </c>
      <c r="BP1971" s="157">
        <f>IF('1b-NaturalGas'!$AB$90="no","not applicable (based on previous answers)",ROUND(BL1971,4))</f>
        <v>0.96</v>
      </c>
      <c r="BQ1971" s="157">
        <f>IF('1b-NaturalGas'!$AB$91="no","not applicable (based on previous answers)",ROUND(BL1971,4))</f>
        <v>0.96</v>
      </c>
    </row>
    <row r="1972" spans="30:69" x14ac:dyDescent="0.25">
      <c r="AD1972" s="157">
        <f t="shared" si="73"/>
        <v>0.96200000000000074</v>
      </c>
      <c r="AE1972" s="157">
        <f>IF('1a-Electricity'!$AB$77="no","",ROUND(AD1972,4))</f>
        <v>0.96199999999999997</v>
      </c>
      <c r="AF1972" s="157">
        <f>IF('1a-Electricity'!$AB$78="no","",ROUND(AD1972,4))</f>
        <v>0.96199999999999997</v>
      </c>
      <c r="AG1972" s="157">
        <f>IF('1a-Electricity'!$AB$79="no","",ROUND(AD1972,4))</f>
        <v>0.96199999999999997</v>
      </c>
      <c r="BL1972" s="157">
        <f t="shared" si="74"/>
        <v>0.96100000000000074</v>
      </c>
      <c r="BM1972" s="157">
        <f>IF('1b-NaturalGas'!$AB$87="no","",ROUND(BL1972,4))</f>
        <v>0.96099999999999997</v>
      </c>
      <c r="BN1972" s="157">
        <f>IF('1b-NaturalGas'!$AB$88="no","",ROUND(BL1972,4))</f>
        <v>0.96099999999999997</v>
      </c>
      <c r="BO1972" s="157">
        <f>IF('1b-NaturalGas'!$AB$89="no","",ROUND(BL1972,4))</f>
        <v>0.96099999999999997</v>
      </c>
      <c r="BP1972" s="157">
        <f>IF('1b-NaturalGas'!$AB$90="no","not applicable (based on previous answers)",ROUND(BL1972,4))</f>
        <v>0.96099999999999997</v>
      </c>
      <c r="BQ1972" s="157">
        <f>IF('1b-NaturalGas'!$AB$91="no","not applicable (based on previous answers)",ROUND(BL1972,4))</f>
        <v>0.96099999999999997</v>
      </c>
    </row>
    <row r="1973" spans="30:69" x14ac:dyDescent="0.25">
      <c r="AD1973" s="157">
        <f t="shared" si="73"/>
        <v>0.96300000000000074</v>
      </c>
      <c r="AE1973" s="157">
        <f>IF('1a-Electricity'!$AB$77="no","",ROUND(AD1973,4))</f>
        <v>0.96299999999999997</v>
      </c>
      <c r="AF1973" s="157">
        <f>IF('1a-Electricity'!$AB$78="no","",ROUND(AD1973,4))</f>
        <v>0.96299999999999997</v>
      </c>
      <c r="AG1973" s="157">
        <f>IF('1a-Electricity'!$AB$79="no","",ROUND(AD1973,4))</f>
        <v>0.96299999999999997</v>
      </c>
      <c r="BL1973" s="157">
        <f t="shared" si="74"/>
        <v>0.96200000000000074</v>
      </c>
      <c r="BM1973" s="157">
        <f>IF('1b-NaturalGas'!$AB$87="no","",ROUND(BL1973,4))</f>
        <v>0.96199999999999997</v>
      </c>
      <c r="BN1973" s="157">
        <f>IF('1b-NaturalGas'!$AB$88="no","",ROUND(BL1973,4))</f>
        <v>0.96199999999999997</v>
      </c>
      <c r="BO1973" s="157">
        <f>IF('1b-NaturalGas'!$AB$89="no","",ROUND(BL1973,4))</f>
        <v>0.96199999999999997</v>
      </c>
      <c r="BP1973" s="157">
        <f>IF('1b-NaturalGas'!$AB$90="no","not applicable (based on previous answers)",ROUND(BL1973,4))</f>
        <v>0.96199999999999997</v>
      </c>
      <c r="BQ1973" s="157">
        <f>IF('1b-NaturalGas'!$AB$91="no","not applicable (based on previous answers)",ROUND(BL1973,4))</f>
        <v>0.96199999999999997</v>
      </c>
    </row>
    <row r="1974" spans="30:69" x14ac:dyDescent="0.25">
      <c r="AD1974" s="157">
        <f t="shared" si="73"/>
        <v>0.96400000000000075</v>
      </c>
      <c r="AE1974" s="157">
        <f>IF('1a-Electricity'!$AB$77="no","",ROUND(AD1974,4))</f>
        <v>0.96399999999999997</v>
      </c>
      <c r="AF1974" s="157">
        <f>IF('1a-Electricity'!$AB$78="no","",ROUND(AD1974,4))</f>
        <v>0.96399999999999997</v>
      </c>
      <c r="AG1974" s="157">
        <f>IF('1a-Electricity'!$AB$79="no","",ROUND(AD1974,4))</f>
        <v>0.96399999999999997</v>
      </c>
      <c r="BL1974" s="157">
        <f t="shared" si="74"/>
        <v>0.96300000000000074</v>
      </c>
      <c r="BM1974" s="157">
        <f>IF('1b-NaturalGas'!$AB$87="no","",ROUND(BL1974,4))</f>
        <v>0.96299999999999997</v>
      </c>
      <c r="BN1974" s="157">
        <f>IF('1b-NaturalGas'!$AB$88="no","",ROUND(BL1974,4))</f>
        <v>0.96299999999999997</v>
      </c>
      <c r="BO1974" s="157">
        <f>IF('1b-NaturalGas'!$AB$89="no","",ROUND(BL1974,4))</f>
        <v>0.96299999999999997</v>
      </c>
      <c r="BP1974" s="157">
        <f>IF('1b-NaturalGas'!$AB$90="no","not applicable (based on previous answers)",ROUND(BL1974,4))</f>
        <v>0.96299999999999997</v>
      </c>
      <c r="BQ1974" s="157">
        <f>IF('1b-NaturalGas'!$AB$91="no","not applicable (based on previous answers)",ROUND(BL1974,4))</f>
        <v>0.96299999999999997</v>
      </c>
    </row>
    <row r="1975" spans="30:69" x14ac:dyDescent="0.25">
      <c r="AD1975" s="157">
        <f t="shared" si="73"/>
        <v>0.96500000000000075</v>
      </c>
      <c r="AE1975" s="157">
        <f>IF('1a-Electricity'!$AB$77="no","",ROUND(AD1975,4))</f>
        <v>0.96499999999999997</v>
      </c>
      <c r="AF1975" s="157">
        <f>IF('1a-Electricity'!$AB$78="no","",ROUND(AD1975,4))</f>
        <v>0.96499999999999997</v>
      </c>
      <c r="AG1975" s="157">
        <f>IF('1a-Electricity'!$AB$79="no","",ROUND(AD1975,4))</f>
        <v>0.96499999999999997</v>
      </c>
      <c r="BL1975" s="157">
        <f t="shared" si="74"/>
        <v>0.96400000000000075</v>
      </c>
      <c r="BM1975" s="157">
        <f>IF('1b-NaturalGas'!$AB$87="no","",ROUND(BL1975,4))</f>
        <v>0.96399999999999997</v>
      </c>
      <c r="BN1975" s="157">
        <f>IF('1b-NaturalGas'!$AB$88="no","",ROUND(BL1975,4))</f>
        <v>0.96399999999999997</v>
      </c>
      <c r="BO1975" s="157">
        <f>IF('1b-NaturalGas'!$AB$89="no","",ROUND(BL1975,4))</f>
        <v>0.96399999999999997</v>
      </c>
      <c r="BP1975" s="157">
        <f>IF('1b-NaturalGas'!$AB$90="no","not applicable (based on previous answers)",ROUND(BL1975,4))</f>
        <v>0.96399999999999997</v>
      </c>
      <c r="BQ1975" s="157">
        <f>IF('1b-NaturalGas'!$AB$91="no","not applicable (based on previous answers)",ROUND(BL1975,4))</f>
        <v>0.96399999999999997</v>
      </c>
    </row>
    <row r="1976" spans="30:69" x14ac:dyDescent="0.25">
      <c r="AD1976" s="157">
        <f t="shared" si="73"/>
        <v>0.96600000000000075</v>
      </c>
      <c r="AE1976" s="157">
        <f>IF('1a-Electricity'!$AB$77="no","",ROUND(AD1976,4))</f>
        <v>0.96599999999999997</v>
      </c>
      <c r="AF1976" s="157">
        <f>IF('1a-Electricity'!$AB$78="no","",ROUND(AD1976,4))</f>
        <v>0.96599999999999997</v>
      </c>
      <c r="AG1976" s="157">
        <f>IF('1a-Electricity'!$AB$79="no","",ROUND(AD1976,4))</f>
        <v>0.96599999999999997</v>
      </c>
      <c r="BL1976" s="157">
        <f t="shared" si="74"/>
        <v>0.96500000000000075</v>
      </c>
      <c r="BM1976" s="157">
        <f>IF('1b-NaturalGas'!$AB$87="no","",ROUND(BL1976,4))</f>
        <v>0.96499999999999997</v>
      </c>
      <c r="BN1976" s="157">
        <f>IF('1b-NaturalGas'!$AB$88="no","",ROUND(BL1976,4))</f>
        <v>0.96499999999999997</v>
      </c>
      <c r="BO1976" s="157">
        <f>IF('1b-NaturalGas'!$AB$89="no","",ROUND(BL1976,4))</f>
        <v>0.96499999999999997</v>
      </c>
      <c r="BP1976" s="157">
        <f>IF('1b-NaturalGas'!$AB$90="no","not applicable (based on previous answers)",ROUND(BL1976,4))</f>
        <v>0.96499999999999997</v>
      </c>
      <c r="BQ1976" s="157">
        <f>IF('1b-NaturalGas'!$AB$91="no","not applicable (based on previous answers)",ROUND(BL1976,4))</f>
        <v>0.96499999999999997</v>
      </c>
    </row>
    <row r="1977" spans="30:69" x14ac:dyDescent="0.25">
      <c r="AD1977" s="157">
        <f t="shared" si="73"/>
        <v>0.96700000000000075</v>
      </c>
      <c r="AE1977" s="157">
        <f>IF('1a-Electricity'!$AB$77="no","",ROUND(AD1977,4))</f>
        <v>0.96699999999999997</v>
      </c>
      <c r="AF1977" s="157">
        <f>IF('1a-Electricity'!$AB$78="no","",ROUND(AD1977,4))</f>
        <v>0.96699999999999997</v>
      </c>
      <c r="AG1977" s="157">
        <f>IF('1a-Electricity'!$AB$79="no","",ROUND(AD1977,4))</f>
        <v>0.96699999999999997</v>
      </c>
      <c r="BL1977" s="157">
        <f t="shared" si="74"/>
        <v>0.96600000000000075</v>
      </c>
      <c r="BM1977" s="157">
        <f>IF('1b-NaturalGas'!$AB$87="no","",ROUND(BL1977,4))</f>
        <v>0.96599999999999997</v>
      </c>
      <c r="BN1977" s="157">
        <f>IF('1b-NaturalGas'!$AB$88="no","",ROUND(BL1977,4))</f>
        <v>0.96599999999999997</v>
      </c>
      <c r="BO1977" s="157">
        <f>IF('1b-NaturalGas'!$AB$89="no","",ROUND(BL1977,4))</f>
        <v>0.96599999999999997</v>
      </c>
      <c r="BP1977" s="157">
        <f>IF('1b-NaturalGas'!$AB$90="no","not applicable (based on previous answers)",ROUND(BL1977,4))</f>
        <v>0.96599999999999997</v>
      </c>
      <c r="BQ1977" s="157">
        <f>IF('1b-NaturalGas'!$AB$91="no","not applicable (based on previous answers)",ROUND(BL1977,4))</f>
        <v>0.96599999999999997</v>
      </c>
    </row>
    <row r="1978" spans="30:69" x14ac:dyDescent="0.25">
      <c r="AD1978" s="157">
        <f t="shared" si="73"/>
        <v>0.96800000000000075</v>
      </c>
      <c r="AE1978" s="157">
        <f>IF('1a-Electricity'!$AB$77="no","",ROUND(AD1978,4))</f>
        <v>0.96799999999999997</v>
      </c>
      <c r="AF1978" s="157">
        <f>IF('1a-Electricity'!$AB$78="no","",ROUND(AD1978,4))</f>
        <v>0.96799999999999997</v>
      </c>
      <c r="AG1978" s="157">
        <f>IF('1a-Electricity'!$AB$79="no","",ROUND(AD1978,4))</f>
        <v>0.96799999999999997</v>
      </c>
      <c r="BL1978" s="157">
        <f t="shared" si="74"/>
        <v>0.96700000000000075</v>
      </c>
      <c r="BM1978" s="157">
        <f>IF('1b-NaturalGas'!$AB$87="no","",ROUND(BL1978,4))</f>
        <v>0.96699999999999997</v>
      </c>
      <c r="BN1978" s="157">
        <f>IF('1b-NaturalGas'!$AB$88="no","",ROUND(BL1978,4))</f>
        <v>0.96699999999999997</v>
      </c>
      <c r="BO1978" s="157">
        <f>IF('1b-NaturalGas'!$AB$89="no","",ROUND(BL1978,4))</f>
        <v>0.96699999999999997</v>
      </c>
      <c r="BP1978" s="157">
        <f>IF('1b-NaturalGas'!$AB$90="no","not applicable (based on previous answers)",ROUND(BL1978,4))</f>
        <v>0.96699999999999997</v>
      </c>
      <c r="BQ1978" s="157">
        <f>IF('1b-NaturalGas'!$AB$91="no","not applicable (based on previous answers)",ROUND(BL1978,4))</f>
        <v>0.96699999999999997</v>
      </c>
    </row>
    <row r="1979" spans="30:69" x14ac:dyDescent="0.25">
      <c r="AD1979" s="157">
        <f t="shared" si="73"/>
        <v>0.96900000000000075</v>
      </c>
      <c r="AE1979" s="157">
        <f>IF('1a-Electricity'!$AB$77="no","",ROUND(AD1979,4))</f>
        <v>0.96899999999999997</v>
      </c>
      <c r="AF1979" s="157">
        <f>IF('1a-Electricity'!$AB$78="no","",ROUND(AD1979,4))</f>
        <v>0.96899999999999997</v>
      </c>
      <c r="AG1979" s="157">
        <f>IF('1a-Electricity'!$AB$79="no","",ROUND(AD1979,4))</f>
        <v>0.96899999999999997</v>
      </c>
      <c r="BL1979" s="157">
        <f t="shared" si="74"/>
        <v>0.96800000000000075</v>
      </c>
      <c r="BM1979" s="157">
        <f>IF('1b-NaturalGas'!$AB$87="no","",ROUND(BL1979,4))</f>
        <v>0.96799999999999997</v>
      </c>
      <c r="BN1979" s="157">
        <f>IF('1b-NaturalGas'!$AB$88="no","",ROUND(BL1979,4))</f>
        <v>0.96799999999999997</v>
      </c>
      <c r="BO1979" s="157">
        <f>IF('1b-NaturalGas'!$AB$89="no","",ROUND(BL1979,4))</f>
        <v>0.96799999999999997</v>
      </c>
      <c r="BP1979" s="157">
        <f>IF('1b-NaturalGas'!$AB$90="no","not applicable (based on previous answers)",ROUND(BL1979,4))</f>
        <v>0.96799999999999997</v>
      </c>
      <c r="BQ1979" s="157">
        <f>IF('1b-NaturalGas'!$AB$91="no","not applicable (based on previous answers)",ROUND(BL1979,4))</f>
        <v>0.96799999999999997</v>
      </c>
    </row>
    <row r="1980" spans="30:69" x14ac:dyDescent="0.25">
      <c r="AD1980" s="157">
        <f t="shared" si="73"/>
        <v>0.97000000000000075</v>
      </c>
      <c r="AE1980" s="157">
        <f>IF('1a-Electricity'!$AB$77="no","",ROUND(AD1980,4))</f>
        <v>0.97</v>
      </c>
      <c r="AF1980" s="157">
        <f>IF('1a-Electricity'!$AB$78="no","",ROUND(AD1980,4))</f>
        <v>0.97</v>
      </c>
      <c r="AG1980" s="157">
        <f>IF('1a-Electricity'!$AB$79="no","",ROUND(AD1980,4))</f>
        <v>0.97</v>
      </c>
      <c r="BL1980" s="157">
        <f t="shared" si="74"/>
        <v>0.96900000000000075</v>
      </c>
      <c r="BM1980" s="157">
        <f>IF('1b-NaturalGas'!$AB$87="no","",ROUND(BL1980,4))</f>
        <v>0.96899999999999997</v>
      </c>
      <c r="BN1980" s="157">
        <f>IF('1b-NaturalGas'!$AB$88="no","",ROUND(BL1980,4))</f>
        <v>0.96899999999999997</v>
      </c>
      <c r="BO1980" s="157">
        <f>IF('1b-NaturalGas'!$AB$89="no","",ROUND(BL1980,4))</f>
        <v>0.96899999999999997</v>
      </c>
      <c r="BP1980" s="157">
        <f>IF('1b-NaturalGas'!$AB$90="no","not applicable (based on previous answers)",ROUND(BL1980,4))</f>
        <v>0.96899999999999997</v>
      </c>
      <c r="BQ1980" s="157">
        <f>IF('1b-NaturalGas'!$AB$91="no","not applicable (based on previous answers)",ROUND(BL1980,4))</f>
        <v>0.96899999999999997</v>
      </c>
    </row>
    <row r="1981" spans="30:69" x14ac:dyDescent="0.25">
      <c r="AD1981" s="157">
        <f t="shared" si="73"/>
        <v>0.97100000000000075</v>
      </c>
      <c r="AE1981" s="157">
        <f>IF('1a-Electricity'!$AB$77="no","",ROUND(AD1981,4))</f>
        <v>0.97099999999999997</v>
      </c>
      <c r="AF1981" s="157">
        <f>IF('1a-Electricity'!$AB$78="no","",ROUND(AD1981,4))</f>
        <v>0.97099999999999997</v>
      </c>
      <c r="AG1981" s="157">
        <f>IF('1a-Electricity'!$AB$79="no","",ROUND(AD1981,4))</f>
        <v>0.97099999999999997</v>
      </c>
      <c r="BL1981" s="157">
        <f t="shared" si="74"/>
        <v>0.97000000000000075</v>
      </c>
      <c r="BM1981" s="157">
        <f>IF('1b-NaturalGas'!$AB$87="no","",ROUND(BL1981,4))</f>
        <v>0.97</v>
      </c>
      <c r="BN1981" s="157">
        <f>IF('1b-NaturalGas'!$AB$88="no","",ROUND(BL1981,4))</f>
        <v>0.97</v>
      </c>
      <c r="BO1981" s="157">
        <f>IF('1b-NaturalGas'!$AB$89="no","",ROUND(BL1981,4))</f>
        <v>0.97</v>
      </c>
      <c r="BP1981" s="157">
        <f>IF('1b-NaturalGas'!$AB$90="no","not applicable (based on previous answers)",ROUND(BL1981,4))</f>
        <v>0.97</v>
      </c>
      <c r="BQ1981" s="157">
        <f>IF('1b-NaturalGas'!$AB$91="no","not applicable (based on previous answers)",ROUND(BL1981,4))</f>
        <v>0.97</v>
      </c>
    </row>
    <row r="1982" spans="30:69" x14ac:dyDescent="0.25">
      <c r="AD1982" s="157">
        <f t="shared" si="73"/>
        <v>0.97200000000000075</v>
      </c>
      <c r="AE1982" s="157">
        <f>IF('1a-Electricity'!$AB$77="no","",ROUND(AD1982,4))</f>
        <v>0.97199999999999998</v>
      </c>
      <c r="AF1982" s="157">
        <f>IF('1a-Electricity'!$AB$78="no","",ROUND(AD1982,4))</f>
        <v>0.97199999999999998</v>
      </c>
      <c r="AG1982" s="157">
        <f>IF('1a-Electricity'!$AB$79="no","",ROUND(AD1982,4))</f>
        <v>0.97199999999999998</v>
      </c>
      <c r="BL1982" s="157">
        <f t="shared" si="74"/>
        <v>0.97100000000000075</v>
      </c>
      <c r="BM1982" s="157">
        <f>IF('1b-NaturalGas'!$AB$87="no","",ROUND(BL1982,4))</f>
        <v>0.97099999999999997</v>
      </c>
      <c r="BN1982" s="157">
        <f>IF('1b-NaturalGas'!$AB$88="no","",ROUND(BL1982,4))</f>
        <v>0.97099999999999997</v>
      </c>
      <c r="BO1982" s="157">
        <f>IF('1b-NaturalGas'!$AB$89="no","",ROUND(BL1982,4))</f>
        <v>0.97099999999999997</v>
      </c>
      <c r="BP1982" s="157">
        <f>IF('1b-NaturalGas'!$AB$90="no","not applicable (based on previous answers)",ROUND(BL1982,4))</f>
        <v>0.97099999999999997</v>
      </c>
      <c r="BQ1982" s="157">
        <f>IF('1b-NaturalGas'!$AB$91="no","not applicable (based on previous answers)",ROUND(BL1982,4))</f>
        <v>0.97099999999999997</v>
      </c>
    </row>
    <row r="1983" spans="30:69" x14ac:dyDescent="0.25">
      <c r="AD1983" s="157">
        <f t="shared" si="73"/>
        <v>0.97300000000000075</v>
      </c>
      <c r="AE1983" s="157">
        <f>IF('1a-Electricity'!$AB$77="no","",ROUND(AD1983,4))</f>
        <v>0.97299999999999998</v>
      </c>
      <c r="AF1983" s="157">
        <f>IF('1a-Electricity'!$AB$78="no","",ROUND(AD1983,4))</f>
        <v>0.97299999999999998</v>
      </c>
      <c r="AG1983" s="157">
        <f>IF('1a-Electricity'!$AB$79="no","",ROUND(AD1983,4))</f>
        <v>0.97299999999999998</v>
      </c>
      <c r="BL1983" s="157">
        <f t="shared" si="74"/>
        <v>0.97200000000000075</v>
      </c>
      <c r="BM1983" s="157">
        <f>IF('1b-NaturalGas'!$AB$87="no","",ROUND(BL1983,4))</f>
        <v>0.97199999999999998</v>
      </c>
      <c r="BN1983" s="157">
        <f>IF('1b-NaturalGas'!$AB$88="no","",ROUND(BL1983,4))</f>
        <v>0.97199999999999998</v>
      </c>
      <c r="BO1983" s="157">
        <f>IF('1b-NaturalGas'!$AB$89="no","",ROUND(BL1983,4))</f>
        <v>0.97199999999999998</v>
      </c>
      <c r="BP1983" s="157">
        <f>IF('1b-NaturalGas'!$AB$90="no","not applicable (based on previous answers)",ROUND(BL1983,4))</f>
        <v>0.97199999999999998</v>
      </c>
      <c r="BQ1983" s="157">
        <f>IF('1b-NaturalGas'!$AB$91="no","not applicable (based on previous answers)",ROUND(BL1983,4))</f>
        <v>0.97199999999999998</v>
      </c>
    </row>
    <row r="1984" spans="30:69" x14ac:dyDescent="0.25">
      <c r="AD1984" s="157">
        <f t="shared" si="73"/>
        <v>0.97400000000000075</v>
      </c>
      <c r="AE1984" s="157">
        <f>IF('1a-Electricity'!$AB$77="no","",ROUND(AD1984,4))</f>
        <v>0.97399999999999998</v>
      </c>
      <c r="AF1984" s="157">
        <f>IF('1a-Electricity'!$AB$78="no","",ROUND(AD1984,4))</f>
        <v>0.97399999999999998</v>
      </c>
      <c r="AG1984" s="157">
        <f>IF('1a-Electricity'!$AB$79="no","",ROUND(AD1984,4))</f>
        <v>0.97399999999999998</v>
      </c>
      <c r="BL1984" s="157">
        <f t="shared" si="74"/>
        <v>0.97300000000000075</v>
      </c>
      <c r="BM1984" s="157">
        <f>IF('1b-NaturalGas'!$AB$87="no","",ROUND(BL1984,4))</f>
        <v>0.97299999999999998</v>
      </c>
      <c r="BN1984" s="157">
        <f>IF('1b-NaturalGas'!$AB$88="no","",ROUND(BL1984,4))</f>
        <v>0.97299999999999998</v>
      </c>
      <c r="BO1984" s="157">
        <f>IF('1b-NaturalGas'!$AB$89="no","",ROUND(BL1984,4))</f>
        <v>0.97299999999999998</v>
      </c>
      <c r="BP1984" s="157">
        <f>IF('1b-NaturalGas'!$AB$90="no","not applicable (based on previous answers)",ROUND(BL1984,4))</f>
        <v>0.97299999999999998</v>
      </c>
      <c r="BQ1984" s="157">
        <f>IF('1b-NaturalGas'!$AB$91="no","not applicable (based on previous answers)",ROUND(BL1984,4))</f>
        <v>0.97299999999999998</v>
      </c>
    </row>
    <row r="1985" spans="30:69" x14ac:dyDescent="0.25">
      <c r="AD1985" s="157">
        <f t="shared" si="73"/>
        <v>0.97500000000000075</v>
      </c>
      <c r="AE1985" s="157">
        <f>IF('1a-Electricity'!$AB$77="no","",ROUND(AD1985,4))</f>
        <v>0.97499999999999998</v>
      </c>
      <c r="AF1985" s="157">
        <f>IF('1a-Electricity'!$AB$78="no","",ROUND(AD1985,4))</f>
        <v>0.97499999999999998</v>
      </c>
      <c r="AG1985" s="157">
        <f>IF('1a-Electricity'!$AB$79="no","",ROUND(AD1985,4))</f>
        <v>0.97499999999999998</v>
      </c>
      <c r="BL1985" s="157">
        <f t="shared" si="74"/>
        <v>0.97400000000000075</v>
      </c>
      <c r="BM1985" s="157">
        <f>IF('1b-NaturalGas'!$AB$87="no","",ROUND(BL1985,4))</f>
        <v>0.97399999999999998</v>
      </c>
      <c r="BN1985" s="157">
        <f>IF('1b-NaturalGas'!$AB$88="no","",ROUND(BL1985,4))</f>
        <v>0.97399999999999998</v>
      </c>
      <c r="BO1985" s="157">
        <f>IF('1b-NaturalGas'!$AB$89="no","",ROUND(BL1985,4))</f>
        <v>0.97399999999999998</v>
      </c>
      <c r="BP1985" s="157">
        <f>IF('1b-NaturalGas'!$AB$90="no","not applicable (based on previous answers)",ROUND(BL1985,4))</f>
        <v>0.97399999999999998</v>
      </c>
      <c r="BQ1985" s="157">
        <f>IF('1b-NaturalGas'!$AB$91="no","not applicable (based on previous answers)",ROUND(BL1985,4))</f>
        <v>0.97399999999999998</v>
      </c>
    </row>
    <row r="1986" spans="30:69" x14ac:dyDescent="0.25">
      <c r="AD1986" s="157">
        <f t="shared" si="73"/>
        <v>0.97600000000000076</v>
      </c>
      <c r="AE1986" s="157">
        <f>IF('1a-Electricity'!$AB$77="no","",ROUND(AD1986,4))</f>
        <v>0.97599999999999998</v>
      </c>
      <c r="AF1986" s="157">
        <f>IF('1a-Electricity'!$AB$78="no","",ROUND(AD1986,4))</f>
        <v>0.97599999999999998</v>
      </c>
      <c r="AG1986" s="157">
        <f>IF('1a-Electricity'!$AB$79="no","",ROUND(AD1986,4))</f>
        <v>0.97599999999999998</v>
      </c>
      <c r="BL1986" s="157">
        <f t="shared" si="74"/>
        <v>0.97500000000000075</v>
      </c>
      <c r="BM1986" s="157">
        <f>IF('1b-NaturalGas'!$AB$87="no","",ROUND(BL1986,4))</f>
        <v>0.97499999999999998</v>
      </c>
      <c r="BN1986" s="157">
        <f>IF('1b-NaturalGas'!$AB$88="no","",ROUND(BL1986,4))</f>
        <v>0.97499999999999998</v>
      </c>
      <c r="BO1986" s="157">
        <f>IF('1b-NaturalGas'!$AB$89="no","",ROUND(BL1986,4))</f>
        <v>0.97499999999999998</v>
      </c>
      <c r="BP1986" s="157">
        <f>IF('1b-NaturalGas'!$AB$90="no","not applicable (based on previous answers)",ROUND(BL1986,4))</f>
        <v>0.97499999999999998</v>
      </c>
      <c r="BQ1986" s="157">
        <f>IF('1b-NaturalGas'!$AB$91="no","not applicable (based on previous answers)",ROUND(BL1986,4))</f>
        <v>0.97499999999999998</v>
      </c>
    </row>
    <row r="1987" spans="30:69" x14ac:dyDescent="0.25">
      <c r="AD1987" s="157">
        <f t="shared" si="73"/>
        <v>0.97700000000000076</v>
      </c>
      <c r="AE1987" s="157">
        <f>IF('1a-Electricity'!$AB$77="no","",ROUND(AD1987,4))</f>
        <v>0.97699999999999998</v>
      </c>
      <c r="AF1987" s="157">
        <f>IF('1a-Electricity'!$AB$78="no","",ROUND(AD1987,4))</f>
        <v>0.97699999999999998</v>
      </c>
      <c r="AG1987" s="157">
        <f>IF('1a-Electricity'!$AB$79="no","",ROUND(AD1987,4))</f>
        <v>0.97699999999999998</v>
      </c>
      <c r="BL1987" s="157">
        <f t="shared" si="74"/>
        <v>0.97600000000000076</v>
      </c>
      <c r="BM1987" s="157">
        <f>IF('1b-NaturalGas'!$AB$87="no","",ROUND(BL1987,4))</f>
        <v>0.97599999999999998</v>
      </c>
      <c r="BN1987" s="157">
        <f>IF('1b-NaturalGas'!$AB$88="no","",ROUND(BL1987,4))</f>
        <v>0.97599999999999998</v>
      </c>
      <c r="BO1987" s="157">
        <f>IF('1b-NaturalGas'!$AB$89="no","",ROUND(BL1987,4))</f>
        <v>0.97599999999999998</v>
      </c>
      <c r="BP1987" s="157">
        <f>IF('1b-NaturalGas'!$AB$90="no","not applicable (based on previous answers)",ROUND(BL1987,4))</f>
        <v>0.97599999999999998</v>
      </c>
      <c r="BQ1987" s="157">
        <f>IF('1b-NaturalGas'!$AB$91="no","not applicable (based on previous answers)",ROUND(BL1987,4))</f>
        <v>0.97599999999999998</v>
      </c>
    </row>
    <row r="1988" spans="30:69" x14ac:dyDescent="0.25">
      <c r="AD1988" s="157">
        <f t="shared" si="73"/>
        <v>0.97800000000000076</v>
      </c>
      <c r="AE1988" s="157">
        <f>IF('1a-Electricity'!$AB$77="no","",ROUND(AD1988,4))</f>
        <v>0.97799999999999998</v>
      </c>
      <c r="AF1988" s="157">
        <f>IF('1a-Electricity'!$AB$78="no","",ROUND(AD1988,4))</f>
        <v>0.97799999999999998</v>
      </c>
      <c r="AG1988" s="157">
        <f>IF('1a-Electricity'!$AB$79="no","",ROUND(AD1988,4))</f>
        <v>0.97799999999999998</v>
      </c>
      <c r="BL1988" s="157">
        <f t="shared" si="74"/>
        <v>0.97700000000000076</v>
      </c>
      <c r="BM1988" s="157">
        <f>IF('1b-NaturalGas'!$AB$87="no","",ROUND(BL1988,4))</f>
        <v>0.97699999999999998</v>
      </c>
      <c r="BN1988" s="157">
        <f>IF('1b-NaturalGas'!$AB$88="no","",ROUND(BL1988,4))</f>
        <v>0.97699999999999998</v>
      </c>
      <c r="BO1988" s="157">
        <f>IF('1b-NaturalGas'!$AB$89="no","",ROUND(BL1988,4))</f>
        <v>0.97699999999999998</v>
      </c>
      <c r="BP1988" s="157">
        <f>IF('1b-NaturalGas'!$AB$90="no","not applicable (based on previous answers)",ROUND(BL1988,4))</f>
        <v>0.97699999999999998</v>
      </c>
      <c r="BQ1988" s="157">
        <f>IF('1b-NaturalGas'!$AB$91="no","not applicable (based on previous answers)",ROUND(BL1988,4))</f>
        <v>0.97699999999999998</v>
      </c>
    </row>
    <row r="1989" spans="30:69" x14ac:dyDescent="0.25">
      <c r="AD1989" s="157">
        <f t="shared" si="73"/>
        <v>0.97900000000000076</v>
      </c>
      <c r="AE1989" s="157">
        <f>IF('1a-Electricity'!$AB$77="no","",ROUND(AD1989,4))</f>
        <v>0.97899999999999998</v>
      </c>
      <c r="AF1989" s="157">
        <f>IF('1a-Electricity'!$AB$78="no","",ROUND(AD1989,4))</f>
        <v>0.97899999999999998</v>
      </c>
      <c r="AG1989" s="157">
        <f>IF('1a-Electricity'!$AB$79="no","",ROUND(AD1989,4))</f>
        <v>0.97899999999999998</v>
      </c>
      <c r="BL1989" s="157">
        <f t="shared" si="74"/>
        <v>0.97800000000000076</v>
      </c>
      <c r="BM1989" s="157">
        <f>IF('1b-NaturalGas'!$AB$87="no","",ROUND(BL1989,4))</f>
        <v>0.97799999999999998</v>
      </c>
      <c r="BN1989" s="157">
        <f>IF('1b-NaturalGas'!$AB$88="no","",ROUND(BL1989,4))</f>
        <v>0.97799999999999998</v>
      </c>
      <c r="BO1989" s="157">
        <f>IF('1b-NaturalGas'!$AB$89="no","",ROUND(BL1989,4))</f>
        <v>0.97799999999999998</v>
      </c>
      <c r="BP1989" s="157">
        <f>IF('1b-NaturalGas'!$AB$90="no","not applicable (based on previous answers)",ROUND(BL1989,4))</f>
        <v>0.97799999999999998</v>
      </c>
      <c r="BQ1989" s="157">
        <f>IF('1b-NaturalGas'!$AB$91="no","not applicable (based on previous answers)",ROUND(BL1989,4))</f>
        <v>0.97799999999999998</v>
      </c>
    </row>
    <row r="1990" spans="30:69" x14ac:dyDescent="0.25">
      <c r="AD1990" s="157">
        <f t="shared" si="73"/>
        <v>0.98000000000000076</v>
      </c>
      <c r="AE1990" s="157">
        <f>IF('1a-Electricity'!$AB$77="no","",ROUND(AD1990,4))</f>
        <v>0.98</v>
      </c>
      <c r="AF1990" s="157">
        <f>IF('1a-Electricity'!$AB$78="no","",ROUND(AD1990,4))</f>
        <v>0.98</v>
      </c>
      <c r="AG1990" s="157">
        <f>IF('1a-Electricity'!$AB$79="no","",ROUND(AD1990,4))</f>
        <v>0.98</v>
      </c>
      <c r="BL1990" s="157">
        <f t="shared" si="74"/>
        <v>0.97900000000000076</v>
      </c>
      <c r="BM1990" s="157">
        <f>IF('1b-NaturalGas'!$AB$87="no","",ROUND(BL1990,4))</f>
        <v>0.97899999999999998</v>
      </c>
      <c r="BN1990" s="157">
        <f>IF('1b-NaturalGas'!$AB$88="no","",ROUND(BL1990,4))</f>
        <v>0.97899999999999998</v>
      </c>
      <c r="BO1990" s="157">
        <f>IF('1b-NaturalGas'!$AB$89="no","",ROUND(BL1990,4))</f>
        <v>0.97899999999999998</v>
      </c>
      <c r="BP1990" s="157">
        <f>IF('1b-NaturalGas'!$AB$90="no","not applicable (based on previous answers)",ROUND(BL1990,4))</f>
        <v>0.97899999999999998</v>
      </c>
      <c r="BQ1990" s="157">
        <f>IF('1b-NaturalGas'!$AB$91="no","not applicable (based on previous answers)",ROUND(BL1990,4))</f>
        <v>0.97899999999999998</v>
      </c>
    </row>
    <row r="1991" spans="30:69" x14ac:dyDescent="0.25">
      <c r="AD1991" s="157">
        <f t="shared" si="73"/>
        <v>0.98100000000000076</v>
      </c>
      <c r="AE1991" s="157">
        <f>IF('1a-Electricity'!$AB$77="no","",ROUND(AD1991,4))</f>
        <v>0.98099999999999998</v>
      </c>
      <c r="AF1991" s="157">
        <f>IF('1a-Electricity'!$AB$78="no","",ROUND(AD1991,4))</f>
        <v>0.98099999999999998</v>
      </c>
      <c r="AG1991" s="157">
        <f>IF('1a-Electricity'!$AB$79="no","",ROUND(AD1991,4))</f>
        <v>0.98099999999999998</v>
      </c>
      <c r="BL1991" s="157">
        <f t="shared" si="74"/>
        <v>0.98000000000000076</v>
      </c>
      <c r="BM1991" s="157">
        <f>IF('1b-NaturalGas'!$AB$87="no","",ROUND(BL1991,4))</f>
        <v>0.98</v>
      </c>
      <c r="BN1991" s="157">
        <f>IF('1b-NaturalGas'!$AB$88="no","",ROUND(BL1991,4))</f>
        <v>0.98</v>
      </c>
      <c r="BO1991" s="157">
        <f>IF('1b-NaturalGas'!$AB$89="no","",ROUND(BL1991,4))</f>
        <v>0.98</v>
      </c>
      <c r="BP1991" s="157">
        <f>IF('1b-NaturalGas'!$AB$90="no","not applicable (based on previous answers)",ROUND(BL1991,4))</f>
        <v>0.98</v>
      </c>
      <c r="BQ1991" s="157">
        <f>IF('1b-NaturalGas'!$AB$91="no","not applicable (based on previous answers)",ROUND(BL1991,4))</f>
        <v>0.98</v>
      </c>
    </row>
    <row r="1992" spans="30:69" x14ac:dyDescent="0.25">
      <c r="AD1992" s="157">
        <f t="shared" si="73"/>
        <v>0.98200000000000076</v>
      </c>
      <c r="AE1992" s="157">
        <f>IF('1a-Electricity'!$AB$77="no","",ROUND(AD1992,4))</f>
        <v>0.98199999999999998</v>
      </c>
      <c r="AF1992" s="157">
        <f>IF('1a-Electricity'!$AB$78="no","",ROUND(AD1992,4))</f>
        <v>0.98199999999999998</v>
      </c>
      <c r="AG1992" s="157">
        <f>IF('1a-Electricity'!$AB$79="no","",ROUND(AD1992,4))</f>
        <v>0.98199999999999998</v>
      </c>
      <c r="BL1992" s="157">
        <f t="shared" si="74"/>
        <v>0.98100000000000076</v>
      </c>
      <c r="BM1992" s="157">
        <f>IF('1b-NaturalGas'!$AB$87="no","",ROUND(BL1992,4))</f>
        <v>0.98099999999999998</v>
      </c>
      <c r="BN1992" s="157">
        <f>IF('1b-NaturalGas'!$AB$88="no","",ROUND(BL1992,4))</f>
        <v>0.98099999999999998</v>
      </c>
      <c r="BO1992" s="157">
        <f>IF('1b-NaturalGas'!$AB$89="no","",ROUND(BL1992,4))</f>
        <v>0.98099999999999998</v>
      </c>
      <c r="BP1992" s="157">
        <f>IF('1b-NaturalGas'!$AB$90="no","not applicable (based on previous answers)",ROUND(BL1992,4))</f>
        <v>0.98099999999999998</v>
      </c>
      <c r="BQ1992" s="157">
        <f>IF('1b-NaturalGas'!$AB$91="no","not applicable (based on previous answers)",ROUND(BL1992,4))</f>
        <v>0.98099999999999998</v>
      </c>
    </row>
    <row r="1993" spans="30:69" x14ac:dyDescent="0.25">
      <c r="AD1993" s="157">
        <f t="shared" si="73"/>
        <v>0.98300000000000076</v>
      </c>
      <c r="AE1993" s="157">
        <f>IF('1a-Electricity'!$AB$77="no","",ROUND(AD1993,4))</f>
        <v>0.98299999999999998</v>
      </c>
      <c r="AF1993" s="157">
        <f>IF('1a-Electricity'!$AB$78="no","",ROUND(AD1993,4))</f>
        <v>0.98299999999999998</v>
      </c>
      <c r="AG1993" s="157">
        <f>IF('1a-Electricity'!$AB$79="no","",ROUND(AD1993,4))</f>
        <v>0.98299999999999998</v>
      </c>
      <c r="BL1993" s="157">
        <f t="shared" si="74"/>
        <v>0.98200000000000076</v>
      </c>
      <c r="BM1993" s="157">
        <f>IF('1b-NaturalGas'!$AB$87="no","",ROUND(BL1993,4))</f>
        <v>0.98199999999999998</v>
      </c>
      <c r="BN1993" s="157">
        <f>IF('1b-NaturalGas'!$AB$88="no","",ROUND(BL1993,4))</f>
        <v>0.98199999999999998</v>
      </c>
      <c r="BO1993" s="157">
        <f>IF('1b-NaturalGas'!$AB$89="no","",ROUND(BL1993,4))</f>
        <v>0.98199999999999998</v>
      </c>
      <c r="BP1993" s="157">
        <f>IF('1b-NaturalGas'!$AB$90="no","not applicable (based on previous answers)",ROUND(BL1993,4))</f>
        <v>0.98199999999999998</v>
      </c>
      <c r="BQ1993" s="157">
        <f>IF('1b-NaturalGas'!$AB$91="no","not applicable (based on previous answers)",ROUND(BL1993,4))</f>
        <v>0.98199999999999998</v>
      </c>
    </row>
    <row r="1994" spans="30:69" x14ac:dyDescent="0.25">
      <c r="AD1994" s="157">
        <f t="shared" si="73"/>
        <v>0.98400000000000076</v>
      </c>
      <c r="AE1994" s="157">
        <f>IF('1a-Electricity'!$AB$77="no","",ROUND(AD1994,4))</f>
        <v>0.98399999999999999</v>
      </c>
      <c r="AF1994" s="157">
        <f>IF('1a-Electricity'!$AB$78="no","",ROUND(AD1994,4))</f>
        <v>0.98399999999999999</v>
      </c>
      <c r="AG1994" s="157">
        <f>IF('1a-Electricity'!$AB$79="no","",ROUND(AD1994,4))</f>
        <v>0.98399999999999999</v>
      </c>
      <c r="BL1994" s="157">
        <f t="shared" si="74"/>
        <v>0.98300000000000076</v>
      </c>
      <c r="BM1994" s="157">
        <f>IF('1b-NaturalGas'!$AB$87="no","",ROUND(BL1994,4))</f>
        <v>0.98299999999999998</v>
      </c>
      <c r="BN1994" s="157">
        <f>IF('1b-NaturalGas'!$AB$88="no","",ROUND(BL1994,4))</f>
        <v>0.98299999999999998</v>
      </c>
      <c r="BO1994" s="157">
        <f>IF('1b-NaturalGas'!$AB$89="no","",ROUND(BL1994,4))</f>
        <v>0.98299999999999998</v>
      </c>
      <c r="BP1994" s="157">
        <f>IF('1b-NaturalGas'!$AB$90="no","not applicable (based on previous answers)",ROUND(BL1994,4))</f>
        <v>0.98299999999999998</v>
      </c>
      <c r="BQ1994" s="157">
        <f>IF('1b-NaturalGas'!$AB$91="no","not applicable (based on previous answers)",ROUND(BL1994,4))</f>
        <v>0.98299999999999998</v>
      </c>
    </row>
    <row r="1995" spans="30:69" x14ac:dyDescent="0.25">
      <c r="AD1995" s="157">
        <f t="shared" si="73"/>
        <v>0.98500000000000076</v>
      </c>
      <c r="AE1995" s="157">
        <f>IF('1a-Electricity'!$AB$77="no","",ROUND(AD1995,4))</f>
        <v>0.98499999999999999</v>
      </c>
      <c r="AF1995" s="157">
        <f>IF('1a-Electricity'!$AB$78="no","",ROUND(AD1995,4))</f>
        <v>0.98499999999999999</v>
      </c>
      <c r="AG1995" s="157">
        <f>IF('1a-Electricity'!$AB$79="no","",ROUND(AD1995,4))</f>
        <v>0.98499999999999999</v>
      </c>
      <c r="BL1995" s="157">
        <f t="shared" si="74"/>
        <v>0.98400000000000076</v>
      </c>
      <c r="BM1995" s="157">
        <f>IF('1b-NaturalGas'!$AB$87="no","",ROUND(BL1995,4))</f>
        <v>0.98399999999999999</v>
      </c>
      <c r="BN1995" s="157">
        <f>IF('1b-NaturalGas'!$AB$88="no","",ROUND(BL1995,4))</f>
        <v>0.98399999999999999</v>
      </c>
      <c r="BO1995" s="157">
        <f>IF('1b-NaturalGas'!$AB$89="no","",ROUND(BL1995,4))</f>
        <v>0.98399999999999999</v>
      </c>
      <c r="BP1995" s="157">
        <f>IF('1b-NaturalGas'!$AB$90="no","not applicable (based on previous answers)",ROUND(BL1995,4))</f>
        <v>0.98399999999999999</v>
      </c>
      <c r="BQ1995" s="157">
        <f>IF('1b-NaturalGas'!$AB$91="no","not applicable (based on previous answers)",ROUND(BL1995,4))</f>
        <v>0.98399999999999999</v>
      </c>
    </row>
    <row r="1996" spans="30:69" x14ac:dyDescent="0.25">
      <c r="AD1996" s="157">
        <f t="shared" si="73"/>
        <v>0.98600000000000076</v>
      </c>
      <c r="AE1996" s="157">
        <f>IF('1a-Electricity'!$AB$77="no","",ROUND(AD1996,4))</f>
        <v>0.98599999999999999</v>
      </c>
      <c r="AF1996" s="157">
        <f>IF('1a-Electricity'!$AB$78="no","",ROUND(AD1996,4))</f>
        <v>0.98599999999999999</v>
      </c>
      <c r="AG1996" s="157">
        <f>IF('1a-Electricity'!$AB$79="no","",ROUND(AD1996,4))</f>
        <v>0.98599999999999999</v>
      </c>
      <c r="BL1996" s="157">
        <f t="shared" si="74"/>
        <v>0.98500000000000076</v>
      </c>
      <c r="BM1996" s="157">
        <f>IF('1b-NaturalGas'!$AB$87="no","",ROUND(BL1996,4))</f>
        <v>0.98499999999999999</v>
      </c>
      <c r="BN1996" s="157">
        <f>IF('1b-NaturalGas'!$AB$88="no","",ROUND(BL1996,4))</f>
        <v>0.98499999999999999</v>
      </c>
      <c r="BO1996" s="157">
        <f>IF('1b-NaturalGas'!$AB$89="no","",ROUND(BL1996,4))</f>
        <v>0.98499999999999999</v>
      </c>
      <c r="BP1996" s="157">
        <f>IF('1b-NaturalGas'!$AB$90="no","not applicable (based on previous answers)",ROUND(BL1996,4))</f>
        <v>0.98499999999999999</v>
      </c>
      <c r="BQ1996" s="157">
        <f>IF('1b-NaturalGas'!$AB$91="no","not applicable (based on previous answers)",ROUND(BL1996,4))</f>
        <v>0.98499999999999999</v>
      </c>
    </row>
    <row r="1997" spans="30:69" x14ac:dyDescent="0.25">
      <c r="AD1997" s="157">
        <f t="shared" si="73"/>
        <v>0.98700000000000077</v>
      </c>
      <c r="AE1997" s="157">
        <f>IF('1a-Electricity'!$AB$77="no","",ROUND(AD1997,4))</f>
        <v>0.98699999999999999</v>
      </c>
      <c r="AF1997" s="157">
        <f>IF('1a-Electricity'!$AB$78="no","",ROUND(AD1997,4))</f>
        <v>0.98699999999999999</v>
      </c>
      <c r="AG1997" s="157">
        <f>IF('1a-Electricity'!$AB$79="no","",ROUND(AD1997,4))</f>
        <v>0.98699999999999999</v>
      </c>
      <c r="BL1997" s="157">
        <f t="shared" si="74"/>
        <v>0.98600000000000076</v>
      </c>
      <c r="BM1997" s="157">
        <f>IF('1b-NaturalGas'!$AB$87="no","",ROUND(BL1997,4))</f>
        <v>0.98599999999999999</v>
      </c>
      <c r="BN1997" s="157">
        <f>IF('1b-NaturalGas'!$AB$88="no","",ROUND(BL1997,4))</f>
        <v>0.98599999999999999</v>
      </c>
      <c r="BO1997" s="157">
        <f>IF('1b-NaturalGas'!$AB$89="no","",ROUND(BL1997,4))</f>
        <v>0.98599999999999999</v>
      </c>
      <c r="BP1997" s="157">
        <f>IF('1b-NaturalGas'!$AB$90="no","not applicable (based on previous answers)",ROUND(BL1997,4))</f>
        <v>0.98599999999999999</v>
      </c>
      <c r="BQ1997" s="157">
        <f>IF('1b-NaturalGas'!$AB$91="no","not applicable (based on previous answers)",ROUND(BL1997,4))</f>
        <v>0.98599999999999999</v>
      </c>
    </row>
    <row r="1998" spans="30:69" x14ac:dyDescent="0.25">
      <c r="AD1998" s="157">
        <f t="shared" si="73"/>
        <v>0.98800000000000077</v>
      </c>
      <c r="AE1998" s="157">
        <f>IF('1a-Electricity'!$AB$77="no","",ROUND(AD1998,4))</f>
        <v>0.98799999999999999</v>
      </c>
      <c r="AF1998" s="157">
        <f>IF('1a-Electricity'!$AB$78="no","",ROUND(AD1998,4))</f>
        <v>0.98799999999999999</v>
      </c>
      <c r="AG1998" s="157">
        <f>IF('1a-Electricity'!$AB$79="no","",ROUND(AD1998,4))</f>
        <v>0.98799999999999999</v>
      </c>
      <c r="BL1998" s="157">
        <f t="shared" si="74"/>
        <v>0.98700000000000077</v>
      </c>
      <c r="BM1998" s="157">
        <f>IF('1b-NaturalGas'!$AB$87="no","",ROUND(BL1998,4))</f>
        <v>0.98699999999999999</v>
      </c>
      <c r="BN1998" s="157">
        <f>IF('1b-NaturalGas'!$AB$88="no","",ROUND(BL1998,4))</f>
        <v>0.98699999999999999</v>
      </c>
      <c r="BO1998" s="157">
        <f>IF('1b-NaturalGas'!$AB$89="no","",ROUND(BL1998,4))</f>
        <v>0.98699999999999999</v>
      </c>
      <c r="BP1998" s="157">
        <f>IF('1b-NaturalGas'!$AB$90="no","not applicable (based on previous answers)",ROUND(BL1998,4))</f>
        <v>0.98699999999999999</v>
      </c>
      <c r="BQ1998" s="157">
        <f>IF('1b-NaturalGas'!$AB$91="no","not applicable (based on previous answers)",ROUND(BL1998,4))</f>
        <v>0.98699999999999999</v>
      </c>
    </row>
    <row r="1999" spans="30:69" x14ac:dyDescent="0.25">
      <c r="AD1999" s="157">
        <f t="shared" si="73"/>
        <v>0.98900000000000077</v>
      </c>
      <c r="AE1999" s="157">
        <f>IF('1a-Electricity'!$AB$77="no","",ROUND(AD1999,4))</f>
        <v>0.98899999999999999</v>
      </c>
      <c r="AF1999" s="157">
        <f>IF('1a-Electricity'!$AB$78="no","",ROUND(AD1999,4))</f>
        <v>0.98899999999999999</v>
      </c>
      <c r="AG1999" s="157">
        <f>IF('1a-Electricity'!$AB$79="no","",ROUND(AD1999,4))</f>
        <v>0.98899999999999999</v>
      </c>
      <c r="BL1999" s="157">
        <f t="shared" si="74"/>
        <v>0.98800000000000077</v>
      </c>
      <c r="BM1999" s="157">
        <f>IF('1b-NaturalGas'!$AB$87="no","",ROUND(BL1999,4))</f>
        <v>0.98799999999999999</v>
      </c>
      <c r="BN1999" s="157">
        <f>IF('1b-NaturalGas'!$AB$88="no","",ROUND(BL1999,4))</f>
        <v>0.98799999999999999</v>
      </c>
      <c r="BO1999" s="157">
        <f>IF('1b-NaturalGas'!$AB$89="no","",ROUND(BL1999,4))</f>
        <v>0.98799999999999999</v>
      </c>
      <c r="BP1999" s="157">
        <f>IF('1b-NaturalGas'!$AB$90="no","not applicable (based on previous answers)",ROUND(BL1999,4))</f>
        <v>0.98799999999999999</v>
      </c>
      <c r="BQ1999" s="157">
        <f>IF('1b-NaturalGas'!$AB$91="no","not applicable (based on previous answers)",ROUND(BL1999,4))</f>
        <v>0.98799999999999999</v>
      </c>
    </row>
    <row r="2000" spans="30:69" x14ac:dyDescent="0.25">
      <c r="AD2000" s="157">
        <f t="shared" si="73"/>
        <v>0.99000000000000077</v>
      </c>
      <c r="AE2000" s="157">
        <f>IF('1a-Electricity'!$AB$77="no","",ROUND(AD2000,4))</f>
        <v>0.99</v>
      </c>
      <c r="AF2000" s="157">
        <f>IF('1a-Electricity'!$AB$78="no","",ROUND(AD2000,4))</f>
        <v>0.99</v>
      </c>
      <c r="AG2000" s="157">
        <f>IF('1a-Electricity'!$AB$79="no","",ROUND(AD2000,4))</f>
        <v>0.99</v>
      </c>
      <c r="BL2000" s="157">
        <f t="shared" si="74"/>
        <v>0.98900000000000077</v>
      </c>
      <c r="BM2000" s="157">
        <f>IF('1b-NaturalGas'!$AB$87="no","",ROUND(BL2000,4))</f>
        <v>0.98899999999999999</v>
      </c>
      <c r="BN2000" s="157">
        <f>IF('1b-NaturalGas'!$AB$88="no","",ROUND(BL2000,4))</f>
        <v>0.98899999999999999</v>
      </c>
      <c r="BO2000" s="157">
        <f>IF('1b-NaturalGas'!$AB$89="no","",ROUND(BL2000,4))</f>
        <v>0.98899999999999999</v>
      </c>
      <c r="BP2000" s="157">
        <f>IF('1b-NaturalGas'!$AB$90="no","not applicable (based on previous answers)",ROUND(BL2000,4))</f>
        <v>0.98899999999999999</v>
      </c>
      <c r="BQ2000" s="157">
        <f>IF('1b-NaturalGas'!$AB$91="no","not applicable (based on previous answers)",ROUND(BL2000,4))</f>
        <v>0.98899999999999999</v>
      </c>
    </row>
    <row r="2001" spans="30:69" x14ac:dyDescent="0.25">
      <c r="AD2001" s="157">
        <f t="shared" si="73"/>
        <v>0.99100000000000077</v>
      </c>
      <c r="AE2001" s="157">
        <f>IF('1a-Electricity'!$AB$77="no","",ROUND(AD2001,4))</f>
        <v>0.99099999999999999</v>
      </c>
      <c r="AF2001" s="157">
        <f>IF('1a-Electricity'!$AB$78="no","",ROUND(AD2001,4))</f>
        <v>0.99099999999999999</v>
      </c>
      <c r="AG2001" s="157">
        <f>IF('1a-Electricity'!$AB$79="no","",ROUND(AD2001,4))</f>
        <v>0.99099999999999999</v>
      </c>
      <c r="BL2001" s="157">
        <f t="shared" si="74"/>
        <v>0.99000000000000077</v>
      </c>
      <c r="BM2001" s="157">
        <f>IF('1b-NaturalGas'!$AB$87="no","",ROUND(BL2001,4))</f>
        <v>0.99</v>
      </c>
      <c r="BN2001" s="157">
        <f>IF('1b-NaturalGas'!$AB$88="no","",ROUND(BL2001,4))</f>
        <v>0.99</v>
      </c>
      <c r="BO2001" s="157">
        <f>IF('1b-NaturalGas'!$AB$89="no","",ROUND(BL2001,4))</f>
        <v>0.99</v>
      </c>
      <c r="BP2001" s="157">
        <f>IF('1b-NaturalGas'!$AB$90="no","not applicable (based on previous answers)",ROUND(BL2001,4))</f>
        <v>0.99</v>
      </c>
      <c r="BQ2001" s="157">
        <f>IF('1b-NaturalGas'!$AB$91="no","not applicable (based on previous answers)",ROUND(BL2001,4))</f>
        <v>0.99</v>
      </c>
    </row>
    <row r="2002" spans="30:69" x14ac:dyDescent="0.25">
      <c r="AD2002" s="157">
        <f t="shared" si="73"/>
        <v>0.99200000000000077</v>
      </c>
      <c r="AE2002" s="157">
        <f>IF('1a-Electricity'!$AB$77="no","",ROUND(AD2002,4))</f>
        <v>0.99199999999999999</v>
      </c>
      <c r="AF2002" s="157">
        <f>IF('1a-Electricity'!$AB$78="no","",ROUND(AD2002,4))</f>
        <v>0.99199999999999999</v>
      </c>
      <c r="AG2002" s="157">
        <f>IF('1a-Electricity'!$AB$79="no","",ROUND(AD2002,4))</f>
        <v>0.99199999999999999</v>
      </c>
      <c r="BL2002" s="157">
        <f t="shared" si="74"/>
        <v>0.99100000000000077</v>
      </c>
      <c r="BM2002" s="157">
        <f>IF('1b-NaturalGas'!$AB$87="no","",ROUND(BL2002,4))</f>
        <v>0.99099999999999999</v>
      </c>
      <c r="BN2002" s="157">
        <f>IF('1b-NaturalGas'!$AB$88="no","",ROUND(BL2002,4))</f>
        <v>0.99099999999999999</v>
      </c>
      <c r="BO2002" s="157">
        <f>IF('1b-NaturalGas'!$AB$89="no","",ROUND(BL2002,4))</f>
        <v>0.99099999999999999</v>
      </c>
      <c r="BP2002" s="157">
        <f>IF('1b-NaturalGas'!$AB$90="no","not applicable (based on previous answers)",ROUND(BL2002,4))</f>
        <v>0.99099999999999999</v>
      </c>
      <c r="BQ2002" s="157">
        <f>IF('1b-NaturalGas'!$AB$91="no","not applicable (based on previous answers)",ROUND(BL2002,4))</f>
        <v>0.99099999999999999</v>
      </c>
    </row>
    <row r="2003" spans="30:69" x14ac:dyDescent="0.25">
      <c r="AD2003" s="157">
        <f t="shared" si="73"/>
        <v>0.99300000000000077</v>
      </c>
      <c r="AE2003" s="157">
        <f>IF('1a-Electricity'!$AB$77="no","",ROUND(AD2003,4))</f>
        <v>0.99299999999999999</v>
      </c>
      <c r="AF2003" s="157">
        <f>IF('1a-Electricity'!$AB$78="no","",ROUND(AD2003,4))</f>
        <v>0.99299999999999999</v>
      </c>
      <c r="AG2003" s="157">
        <f>IF('1a-Electricity'!$AB$79="no","",ROUND(AD2003,4))</f>
        <v>0.99299999999999999</v>
      </c>
      <c r="BL2003" s="157">
        <f t="shared" si="74"/>
        <v>0.99200000000000077</v>
      </c>
      <c r="BM2003" s="157">
        <f>IF('1b-NaturalGas'!$AB$87="no","",ROUND(BL2003,4))</f>
        <v>0.99199999999999999</v>
      </c>
      <c r="BN2003" s="157">
        <f>IF('1b-NaturalGas'!$AB$88="no","",ROUND(BL2003,4))</f>
        <v>0.99199999999999999</v>
      </c>
      <c r="BO2003" s="157">
        <f>IF('1b-NaturalGas'!$AB$89="no","",ROUND(BL2003,4))</f>
        <v>0.99199999999999999</v>
      </c>
      <c r="BP2003" s="157">
        <f>IF('1b-NaturalGas'!$AB$90="no","not applicable (based on previous answers)",ROUND(BL2003,4))</f>
        <v>0.99199999999999999</v>
      </c>
      <c r="BQ2003" s="157">
        <f>IF('1b-NaturalGas'!$AB$91="no","not applicable (based on previous answers)",ROUND(BL2003,4))</f>
        <v>0.99199999999999999</v>
      </c>
    </row>
    <row r="2004" spans="30:69" x14ac:dyDescent="0.25">
      <c r="AD2004" s="157">
        <f t="shared" si="73"/>
        <v>0.99400000000000077</v>
      </c>
      <c r="AE2004" s="157">
        <f>IF('1a-Electricity'!$AB$77="no","",ROUND(AD2004,4))</f>
        <v>0.99399999999999999</v>
      </c>
      <c r="AF2004" s="157">
        <f>IF('1a-Electricity'!$AB$78="no","",ROUND(AD2004,4))</f>
        <v>0.99399999999999999</v>
      </c>
      <c r="AG2004" s="157">
        <f>IF('1a-Electricity'!$AB$79="no","",ROUND(AD2004,4))</f>
        <v>0.99399999999999999</v>
      </c>
      <c r="BL2004" s="157">
        <f t="shared" si="74"/>
        <v>0.99300000000000077</v>
      </c>
      <c r="BM2004" s="157">
        <f>IF('1b-NaturalGas'!$AB$87="no","",ROUND(BL2004,4))</f>
        <v>0.99299999999999999</v>
      </c>
      <c r="BN2004" s="157">
        <f>IF('1b-NaturalGas'!$AB$88="no","",ROUND(BL2004,4))</f>
        <v>0.99299999999999999</v>
      </c>
      <c r="BO2004" s="157">
        <f>IF('1b-NaturalGas'!$AB$89="no","",ROUND(BL2004,4))</f>
        <v>0.99299999999999999</v>
      </c>
      <c r="BP2004" s="157">
        <f>IF('1b-NaturalGas'!$AB$90="no","not applicable (based on previous answers)",ROUND(BL2004,4))</f>
        <v>0.99299999999999999</v>
      </c>
      <c r="BQ2004" s="157">
        <f>IF('1b-NaturalGas'!$AB$91="no","not applicable (based on previous answers)",ROUND(BL2004,4))</f>
        <v>0.99299999999999999</v>
      </c>
    </row>
    <row r="2005" spans="30:69" x14ac:dyDescent="0.25">
      <c r="AD2005" s="157">
        <f t="shared" si="73"/>
        <v>0.99500000000000077</v>
      </c>
      <c r="AE2005" s="157">
        <f>IF('1a-Electricity'!$AB$77="no","",ROUND(AD2005,4))</f>
        <v>0.995</v>
      </c>
      <c r="AF2005" s="157">
        <f>IF('1a-Electricity'!$AB$78="no","",ROUND(AD2005,4))</f>
        <v>0.995</v>
      </c>
      <c r="AG2005" s="157">
        <f>IF('1a-Electricity'!$AB$79="no","",ROUND(AD2005,4))</f>
        <v>0.995</v>
      </c>
      <c r="BL2005" s="157">
        <f t="shared" si="74"/>
        <v>0.99400000000000077</v>
      </c>
      <c r="BM2005" s="157">
        <f>IF('1b-NaturalGas'!$AB$87="no","",ROUND(BL2005,4))</f>
        <v>0.99399999999999999</v>
      </c>
      <c r="BN2005" s="157">
        <f>IF('1b-NaturalGas'!$AB$88="no","",ROUND(BL2005,4))</f>
        <v>0.99399999999999999</v>
      </c>
      <c r="BO2005" s="157">
        <f>IF('1b-NaturalGas'!$AB$89="no","",ROUND(BL2005,4))</f>
        <v>0.99399999999999999</v>
      </c>
      <c r="BP2005" s="157">
        <f>IF('1b-NaturalGas'!$AB$90="no","not applicable (based on previous answers)",ROUND(BL2005,4))</f>
        <v>0.99399999999999999</v>
      </c>
      <c r="BQ2005" s="157">
        <f>IF('1b-NaturalGas'!$AB$91="no","not applicable (based on previous answers)",ROUND(BL2005,4))</f>
        <v>0.99399999999999999</v>
      </c>
    </row>
    <row r="2006" spans="30:69" x14ac:dyDescent="0.25">
      <c r="AD2006" s="157">
        <f t="shared" si="73"/>
        <v>0.99600000000000077</v>
      </c>
      <c r="AE2006" s="157">
        <f>IF('1a-Electricity'!$AB$77="no","",ROUND(AD2006,4))</f>
        <v>0.996</v>
      </c>
      <c r="AF2006" s="157">
        <f>IF('1a-Electricity'!$AB$78="no","",ROUND(AD2006,4))</f>
        <v>0.996</v>
      </c>
      <c r="AG2006" s="157">
        <f>IF('1a-Electricity'!$AB$79="no","",ROUND(AD2006,4))</f>
        <v>0.996</v>
      </c>
      <c r="BL2006" s="157">
        <f t="shared" si="74"/>
        <v>0.99500000000000077</v>
      </c>
      <c r="BM2006" s="157">
        <f>IF('1b-NaturalGas'!$AB$87="no","",ROUND(BL2006,4))</f>
        <v>0.995</v>
      </c>
      <c r="BN2006" s="157">
        <f>IF('1b-NaturalGas'!$AB$88="no","",ROUND(BL2006,4))</f>
        <v>0.995</v>
      </c>
      <c r="BO2006" s="157">
        <f>IF('1b-NaturalGas'!$AB$89="no","",ROUND(BL2006,4))</f>
        <v>0.995</v>
      </c>
      <c r="BP2006" s="157">
        <f>IF('1b-NaturalGas'!$AB$90="no","not applicable (based on previous answers)",ROUND(BL2006,4))</f>
        <v>0.995</v>
      </c>
      <c r="BQ2006" s="157">
        <f>IF('1b-NaturalGas'!$AB$91="no","not applicable (based on previous answers)",ROUND(BL2006,4))</f>
        <v>0.995</v>
      </c>
    </row>
    <row r="2007" spans="30:69" x14ac:dyDescent="0.25">
      <c r="AD2007" s="157">
        <f t="shared" si="73"/>
        <v>0.99700000000000077</v>
      </c>
      <c r="AE2007" s="157">
        <f>IF('1a-Electricity'!$AB$77="no","",ROUND(AD2007,4))</f>
        <v>0.997</v>
      </c>
      <c r="AF2007" s="157">
        <f>IF('1a-Electricity'!$AB$78="no","",ROUND(AD2007,4))</f>
        <v>0.997</v>
      </c>
      <c r="AG2007" s="157">
        <f>IF('1a-Electricity'!$AB$79="no","",ROUND(AD2007,4))</f>
        <v>0.997</v>
      </c>
      <c r="BL2007" s="157">
        <f t="shared" si="74"/>
        <v>0.99600000000000077</v>
      </c>
      <c r="BM2007" s="157">
        <f>IF('1b-NaturalGas'!$AB$87="no","",ROUND(BL2007,4))</f>
        <v>0.996</v>
      </c>
      <c r="BN2007" s="157">
        <f>IF('1b-NaturalGas'!$AB$88="no","",ROUND(BL2007,4))</f>
        <v>0.996</v>
      </c>
      <c r="BO2007" s="157">
        <f>IF('1b-NaturalGas'!$AB$89="no","",ROUND(BL2007,4))</f>
        <v>0.996</v>
      </c>
      <c r="BP2007" s="157">
        <f>IF('1b-NaturalGas'!$AB$90="no","not applicable (based on previous answers)",ROUND(BL2007,4))</f>
        <v>0.996</v>
      </c>
      <c r="BQ2007" s="157">
        <f>IF('1b-NaturalGas'!$AB$91="no","not applicable (based on previous answers)",ROUND(BL2007,4))</f>
        <v>0.996</v>
      </c>
    </row>
    <row r="2008" spans="30:69" x14ac:dyDescent="0.25">
      <c r="AD2008" s="157">
        <f t="shared" si="73"/>
        <v>0.99800000000000078</v>
      </c>
      <c r="AE2008" s="157">
        <f>IF('1a-Electricity'!$AB$77="no","",ROUND(AD2008,4))</f>
        <v>0.998</v>
      </c>
      <c r="AF2008" s="157">
        <f>IF('1a-Electricity'!$AB$78="no","",ROUND(AD2008,4))</f>
        <v>0.998</v>
      </c>
      <c r="AG2008" s="157">
        <f>IF('1a-Electricity'!$AB$79="no","",ROUND(AD2008,4))</f>
        <v>0.998</v>
      </c>
      <c r="BL2008" s="157">
        <f t="shared" si="74"/>
        <v>0.99700000000000077</v>
      </c>
      <c r="BM2008" s="157">
        <f>IF('1b-NaturalGas'!$AB$87="no","",ROUND(BL2008,4))</f>
        <v>0.997</v>
      </c>
      <c r="BN2008" s="157">
        <f>IF('1b-NaturalGas'!$AB$88="no","",ROUND(BL2008,4))</f>
        <v>0.997</v>
      </c>
      <c r="BO2008" s="157">
        <f>IF('1b-NaturalGas'!$AB$89="no","",ROUND(BL2008,4))</f>
        <v>0.997</v>
      </c>
      <c r="BP2008" s="157">
        <f>IF('1b-NaturalGas'!$AB$90="no","not applicable (based on previous answers)",ROUND(BL2008,4))</f>
        <v>0.997</v>
      </c>
      <c r="BQ2008" s="157">
        <f>IF('1b-NaturalGas'!$AB$91="no","not applicable (based on previous answers)",ROUND(BL2008,4))</f>
        <v>0.997</v>
      </c>
    </row>
    <row r="2009" spans="30:69" x14ac:dyDescent="0.25">
      <c r="AD2009" s="157">
        <f t="shared" si="73"/>
        <v>0.99900000000000078</v>
      </c>
      <c r="AE2009" s="157">
        <f>IF('1a-Electricity'!$AB$77="no","",ROUND(AD2009,4))</f>
        <v>0.999</v>
      </c>
      <c r="AF2009" s="157">
        <f>IF('1a-Electricity'!$AB$78="no","",ROUND(AD2009,4))</f>
        <v>0.999</v>
      </c>
      <c r="AG2009" s="157">
        <f>IF('1a-Electricity'!$AB$79="no","",ROUND(AD2009,4))</f>
        <v>0.999</v>
      </c>
      <c r="BL2009" s="157">
        <f t="shared" si="74"/>
        <v>0.99800000000000078</v>
      </c>
      <c r="BM2009" s="157">
        <f>IF('1b-NaturalGas'!$AB$87="no","",ROUND(BL2009,4))</f>
        <v>0.998</v>
      </c>
      <c r="BN2009" s="157">
        <f>IF('1b-NaturalGas'!$AB$88="no","",ROUND(BL2009,4))</f>
        <v>0.998</v>
      </c>
      <c r="BO2009" s="157">
        <f>IF('1b-NaturalGas'!$AB$89="no","",ROUND(BL2009,4))</f>
        <v>0.998</v>
      </c>
      <c r="BP2009" s="157">
        <f>IF('1b-NaturalGas'!$AB$90="no","not applicable (based on previous answers)",ROUND(BL2009,4))</f>
        <v>0.998</v>
      </c>
      <c r="BQ2009" s="157">
        <f>IF('1b-NaturalGas'!$AB$91="no","not applicable (based on previous answers)",ROUND(BL2009,4))</f>
        <v>0.998</v>
      </c>
    </row>
    <row r="2010" spans="30:69" x14ac:dyDescent="0.25">
      <c r="AD2010" s="157">
        <f t="shared" si="73"/>
        <v>1.0000000000000007</v>
      </c>
      <c r="AE2010" s="157">
        <f>IF('1a-Electricity'!$AB$77="no","",ROUND(AD2010,4))</f>
        <v>1</v>
      </c>
      <c r="AF2010" s="157">
        <f>IF('1a-Electricity'!$AB$78="no","",ROUND(AD2010,4))</f>
        <v>1</v>
      </c>
      <c r="AG2010" s="157">
        <f>IF('1a-Electricity'!$AB$79="no","",ROUND(AD2010,4))</f>
        <v>1</v>
      </c>
      <c r="BL2010" s="157">
        <f t="shared" si="74"/>
        <v>0.99900000000000078</v>
      </c>
      <c r="BM2010" s="157">
        <f>IF('1b-NaturalGas'!$AB$87="no","",ROUND(BL2010,4))</f>
        <v>0.999</v>
      </c>
      <c r="BN2010" s="157">
        <f>IF('1b-NaturalGas'!$AB$88="no","",ROUND(BL2010,4))</f>
        <v>0.999</v>
      </c>
      <c r="BO2010" s="157">
        <f>IF('1b-NaturalGas'!$AB$89="no","",ROUND(BL2010,4))</f>
        <v>0.999</v>
      </c>
      <c r="BP2010" s="157">
        <f>IF('1b-NaturalGas'!$AB$90="no","not applicable (based on previous answers)",ROUND(BL2010,4))</f>
        <v>0.999</v>
      </c>
      <c r="BQ2010" s="157">
        <f>IF('1b-NaturalGas'!$AB$91="no","not applicable (based on previous answers)",ROUND(BL2010,4))</f>
        <v>0.999</v>
      </c>
    </row>
    <row r="2011" spans="30:69" x14ac:dyDescent="0.25">
      <c r="BL2011" s="157">
        <f t="shared" si="74"/>
        <v>1.0000000000000007</v>
      </c>
      <c r="BM2011" s="157">
        <f>IF('1b-NaturalGas'!$AB$87="no","",ROUND(BL2011,4))</f>
        <v>1</v>
      </c>
      <c r="BN2011" s="157">
        <f>IF('1b-NaturalGas'!$AB$88="no","",ROUND(BL2011,4))</f>
        <v>1</v>
      </c>
      <c r="BO2011" s="157">
        <f>IF('1b-NaturalGas'!$AB$89="no","",ROUND(BL2011,4))</f>
        <v>1</v>
      </c>
      <c r="BP2011" s="157">
        <f>IF('1b-NaturalGas'!$AB$90="no","not applicable (based on previous answers)",ROUND(BL2011,4))</f>
        <v>1</v>
      </c>
      <c r="BQ2011" s="157">
        <f>IF('1b-NaturalGas'!$AB$91="no","not applicable (based on previous answers)",ROUND(BL2011,4))</f>
        <v>1</v>
      </c>
    </row>
    <row r="2013" spans="30:69" x14ac:dyDescent="0.25">
      <c r="AE2013" s="1">
        <f>IF(LEFT(AE2015,14)="not applicable",1,COUNT(AE2015:AE3015))</f>
        <v>1001</v>
      </c>
      <c r="AF2013" s="1">
        <f>IF(LEFT(AF2015,14)="not applicable",1,COUNT(AF2015:AF3015))</f>
        <v>1001</v>
      </c>
      <c r="AG2013" s="1">
        <f>IF(LEFT(AG2015,14)="not applicable",1,COUNT(AG2015:AG3015))</f>
        <v>1001</v>
      </c>
    </row>
    <row r="2014" spans="30:69" x14ac:dyDescent="0.25">
      <c r="AD2014" s="1" t="s">
        <v>390</v>
      </c>
      <c r="AE2014" s="133" t="s">
        <v>388</v>
      </c>
      <c r="AF2014" s="137" t="s">
        <v>389</v>
      </c>
      <c r="AG2014" s="137" t="s">
        <v>419</v>
      </c>
      <c r="BM2014" s="1">
        <f>IF(LEFT(BM2016,14)="not applicable",1,COUNT(BM2016:BM3016))</f>
        <v>1001</v>
      </c>
      <c r="BN2014" s="1">
        <f>IF(LEFT(BN2016,14)="not applicable",1,COUNT(BN2016:BN3016))</f>
        <v>1001</v>
      </c>
      <c r="BO2014" s="1">
        <f>IF(LEFT(BO2016,14)="not applicable",1,COUNT(BO2016:BO3016))</f>
        <v>1001</v>
      </c>
      <c r="BP2014" s="1">
        <f>IF(LEFT(BP2016,14)="not applicable",1,COUNT(BP2016:BP3016))</f>
        <v>1001</v>
      </c>
      <c r="BQ2014" s="1">
        <f>IF(LEFT(BQ2016,14)="not applicable",1,COUNT(BQ2016:BQ3016))</f>
        <v>1001</v>
      </c>
    </row>
    <row r="2015" spans="30:69" x14ac:dyDescent="0.25">
      <c r="AD2015" s="157">
        <v>0</v>
      </c>
      <c r="AE2015" s="157">
        <f>IF('1a-Electricity'!$AD$77="no","not applicable (based on previous answers)",ROUND(AD2015,4))</f>
        <v>0</v>
      </c>
      <c r="AF2015" s="157">
        <f>IF('1a-Electricity'!$AD$78="no","not applicable (based on previous answers)",ROUND(AD2015,4))</f>
        <v>0</v>
      </c>
      <c r="AG2015" s="157">
        <f>IF('1a-Electricity'!$AD$79="no","not applicable (based on previous answers)",ROUND(AD2015,4))</f>
        <v>0</v>
      </c>
      <c r="BL2015" s="1" t="s">
        <v>506</v>
      </c>
      <c r="BM2015" s="133" t="s">
        <v>507</v>
      </c>
      <c r="BN2015" s="137" t="s">
        <v>508</v>
      </c>
      <c r="BO2015" s="137" t="s">
        <v>510</v>
      </c>
      <c r="BP2015" s="137" t="s">
        <v>511</v>
      </c>
      <c r="BQ2015" s="137" t="s">
        <v>509</v>
      </c>
    </row>
    <row r="2016" spans="30:69" x14ac:dyDescent="0.25">
      <c r="AD2016" s="157">
        <f>AD2015+0.001</f>
        <v>1E-3</v>
      </c>
      <c r="AE2016" s="157">
        <f>IF('1a-Electricity'!$AD$77="no","",ROUND(AD2016,4))</f>
        <v>1E-3</v>
      </c>
      <c r="AF2016" s="157">
        <f>IF('1a-Electricity'!$AD$78="no","",ROUND(AD2016,4))</f>
        <v>1E-3</v>
      </c>
      <c r="AG2016" s="157">
        <f>IF('1a-Electricity'!$AD$79="no","",ROUND(AD2016,4))</f>
        <v>1E-3</v>
      </c>
      <c r="BL2016" s="157">
        <v>0</v>
      </c>
      <c r="BM2016" s="157">
        <f>IF('1b-NaturalGas'!$AD$87="no","not applicable (based on previous answers)",ROUND(BL2016,4))</f>
        <v>0</v>
      </c>
      <c r="BN2016" s="157">
        <f>IF('1b-NaturalGas'!$AD$88="no","not applicable (based on previous answers)",ROUND(BL2016,4))</f>
        <v>0</v>
      </c>
      <c r="BO2016" s="157">
        <f>IF('1b-NaturalGas'!$AD$89="no","not applicable (based on previous answers)",ROUND(BL2016,4))</f>
        <v>0</v>
      </c>
      <c r="BP2016" s="157">
        <f>IF('1b-NaturalGas'!$AD$90="no","not applicable (based on previous answers)",ROUND(BL2016,4))</f>
        <v>0</v>
      </c>
      <c r="BQ2016" s="157">
        <f>IF('1b-NaturalGas'!$AD$91="no","not applicable (based on previous answers)",ROUND(BL2016,4))</f>
        <v>0</v>
      </c>
    </row>
    <row r="2017" spans="30:69" x14ac:dyDescent="0.25">
      <c r="AD2017" s="157">
        <f t="shared" ref="AD2017:AD2070" si="75">AD2016+0.001</f>
        <v>2E-3</v>
      </c>
      <c r="AE2017" s="157">
        <f>IF('1a-Electricity'!$AD$77="no","",ROUND(AD2017,4))</f>
        <v>2E-3</v>
      </c>
      <c r="AF2017" s="157">
        <f>IF('1a-Electricity'!$AD$78="no","",ROUND(AD2017,4))</f>
        <v>2E-3</v>
      </c>
      <c r="AG2017" s="157">
        <f>IF('1a-Electricity'!$AD$79="no","",ROUND(AD2017,4))</f>
        <v>2E-3</v>
      </c>
      <c r="BL2017" s="157">
        <f>BL2016+0.001</f>
        <v>1E-3</v>
      </c>
      <c r="BM2017" s="157">
        <f>IF('1b-NaturalGas'!$AD$87="no","",ROUND(BL2017,4))</f>
        <v>1E-3</v>
      </c>
      <c r="BN2017" s="157">
        <f>IF('1b-NaturalGas'!$AD$88="no","",ROUND(BL2017,4))</f>
        <v>1E-3</v>
      </c>
      <c r="BO2017" s="157">
        <f>IF('1b-NaturalGas'!$AD$89="no","",ROUND(BL2017,4))</f>
        <v>1E-3</v>
      </c>
      <c r="BP2017" s="157">
        <f>IF('1b-NaturalGas'!$AD$90="no","not applicable (based on previous answers)",ROUND(BL2017,4))</f>
        <v>1E-3</v>
      </c>
      <c r="BQ2017" s="157">
        <f>IF('1b-NaturalGas'!$AD$91="no","not applicable (based on previous answers)",ROUND(BL2017,4))</f>
        <v>1E-3</v>
      </c>
    </row>
    <row r="2018" spans="30:69" x14ac:dyDescent="0.25">
      <c r="AD2018" s="157">
        <f>AD2017+0.001</f>
        <v>3.0000000000000001E-3</v>
      </c>
      <c r="AE2018" s="157">
        <f>IF('1a-Electricity'!$AD$77="no","",ROUND(AD2018,4))</f>
        <v>3.0000000000000001E-3</v>
      </c>
      <c r="AF2018" s="157">
        <f>IF('1a-Electricity'!$AD$78="no","",ROUND(AD2018,4))</f>
        <v>3.0000000000000001E-3</v>
      </c>
      <c r="AG2018" s="157">
        <f>IF('1a-Electricity'!$AD$79="no","",ROUND(AD2018,4))</f>
        <v>3.0000000000000001E-3</v>
      </c>
      <c r="BL2018" s="157">
        <f t="shared" ref="BL2018:BL2071" si="76">BL2017+0.001</f>
        <v>2E-3</v>
      </c>
      <c r="BM2018" s="157">
        <f>IF('1b-NaturalGas'!$AD$87="no","",ROUND(BL2018,4))</f>
        <v>2E-3</v>
      </c>
      <c r="BN2018" s="157">
        <f>IF('1b-NaturalGas'!$AD$88="no","",ROUND(BL2018,4))</f>
        <v>2E-3</v>
      </c>
      <c r="BO2018" s="157">
        <f>IF('1b-NaturalGas'!$AD$89="no","",ROUND(BL2018,4))</f>
        <v>2E-3</v>
      </c>
      <c r="BP2018" s="157">
        <f>IF('1b-NaturalGas'!$AD$90="no","not applicable (based on previous answers)",ROUND(BL2018,4))</f>
        <v>2E-3</v>
      </c>
      <c r="BQ2018" s="157">
        <f>IF('1b-NaturalGas'!$AD$91="no","not applicable (based on previous answers)",ROUND(BL2018,4))</f>
        <v>2E-3</v>
      </c>
    </row>
    <row r="2019" spans="30:69" x14ac:dyDescent="0.25">
      <c r="AD2019" s="157">
        <f>AD2018+0.001</f>
        <v>4.0000000000000001E-3</v>
      </c>
      <c r="AE2019" s="157">
        <f>IF('1a-Electricity'!$AD$77="no","",ROUND(AD2019,4))</f>
        <v>4.0000000000000001E-3</v>
      </c>
      <c r="AF2019" s="157">
        <f>IF('1a-Electricity'!$AD$78="no","",ROUND(AD2019,4))</f>
        <v>4.0000000000000001E-3</v>
      </c>
      <c r="AG2019" s="157">
        <f>IF('1a-Electricity'!$AD$79="no","",ROUND(AD2019,4))</f>
        <v>4.0000000000000001E-3</v>
      </c>
      <c r="BL2019" s="157">
        <f>BL2018+0.001</f>
        <v>3.0000000000000001E-3</v>
      </c>
      <c r="BM2019" s="157">
        <f>IF('1b-NaturalGas'!$AD$87="no","",ROUND(BL2019,4))</f>
        <v>3.0000000000000001E-3</v>
      </c>
      <c r="BN2019" s="157">
        <f>IF('1b-NaturalGas'!$AD$88="no","",ROUND(BL2019,4))</f>
        <v>3.0000000000000001E-3</v>
      </c>
      <c r="BO2019" s="157">
        <f>IF('1b-NaturalGas'!$AD$89="no","",ROUND(BL2019,4))</f>
        <v>3.0000000000000001E-3</v>
      </c>
      <c r="BP2019" s="157">
        <f>IF('1b-NaturalGas'!$AD$90="no","not applicable (based on previous answers)",ROUND(BL2019,4))</f>
        <v>3.0000000000000001E-3</v>
      </c>
      <c r="BQ2019" s="157">
        <f>IF('1b-NaturalGas'!$AD$91="no","not applicable (based on previous answers)",ROUND(BL2019,4))</f>
        <v>3.0000000000000001E-3</v>
      </c>
    </row>
    <row r="2020" spans="30:69" x14ac:dyDescent="0.25">
      <c r="AD2020" s="157">
        <f>AD2019+0.001</f>
        <v>5.0000000000000001E-3</v>
      </c>
      <c r="AE2020" s="157">
        <f>IF('1a-Electricity'!$AD$77="no","",ROUND(AD2020,4))</f>
        <v>5.0000000000000001E-3</v>
      </c>
      <c r="AF2020" s="157">
        <f>IF('1a-Electricity'!$AD$78="no","",ROUND(AD2020,4))</f>
        <v>5.0000000000000001E-3</v>
      </c>
      <c r="AG2020" s="157">
        <f>IF('1a-Electricity'!$AD$79="no","",ROUND(AD2020,4))</f>
        <v>5.0000000000000001E-3</v>
      </c>
      <c r="BL2020" s="157">
        <f>BL2019+0.001</f>
        <v>4.0000000000000001E-3</v>
      </c>
      <c r="BM2020" s="157">
        <f>IF('1b-NaturalGas'!$AD$87="no","",ROUND(BL2020,4))</f>
        <v>4.0000000000000001E-3</v>
      </c>
      <c r="BN2020" s="157">
        <f>IF('1b-NaturalGas'!$AD$88="no","",ROUND(BL2020,4))</f>
        <v>4.0000000000000001E-3</v>
      </c>
      <c r="BO2020" s="157">
        <f>IF('1b-NaturalGas'!$AD$89="no","",ROUND(BL2020,4))</f>
        <v>4.0000000000000001E-3</v>
      </c>
      <c r="BP2020" s="157">
        <f>IF('1b-NaturalGas'!$AD$90="no","not applicable (based on previous answers)",ROUND(BL2020,4))</f>
        <v>4.0000000000000001E-3</v>
      </c>
      <c r="BQ2020" s="157">
        <f>IF('1b-NaturalGas'!$AD$91="no","not applicable (based on previous answers)",ROUND(BL2020,4))</f>
        <v>4.0000000000000001E-3</v>
      </c>
    </row>
    <row r="2021" spans="30:69" x14ac:dyDescent="0.25">
      <c r="AD2021" s="157">
        <f t="shared" si="75"/>
        <v>6.0000000000000001E-3</v>
      </c>
      <c r="AE2021" s="157">
        <f>IF('1a-Electricity'!$AD$77="no","",ROUND(AD2021,4))</f>
        <v>6.0000000000000001E-3</v>
      </c>
      <c r="AF2021" s="157">
        <f>IF('1a-Electricity'!$AD$78="no","",ROUND(AD2021,4))</f>
        <v>6.0000000000000001E-3</v>
      </c>
      <c r="AG2021" s="157">
        <f>IF('1a-Electricity'!$AD$79="no","",ROUND(AD2021,4))</f>
        <v>6.0000000000000001E-3</v>
      </c>
      <c r="BL2021" s="157">
        <f>BL2020+0.001</f>
        <v>5.0000000000000001E-3</v>
      </c>
      <c r="BM2021" s="157">
        <f>IF('1b-NaturalGas'!$AD$87="no","",ROUND(BL2021,4))</f>
        <v>5.0000000000000001E-3</v>
      </c>
      <c r="BN2021" s="157">
        <f>IF('1b-NaturalGas'!$AD$88="no","",ROUND(BL2021,4))</f>
        <v>5.0000000000000001E-3</v>
      </c>
      <c r="BO2021" s="157">
        <f>IF('1b-NaturalGas'!$AD$89="no","",ROUND(BL2021,4))</f>
        <v>5.0000000000000001E-3</v>
      </c>
      <c r="BP2021" s="157">
        <f>IF('1b-NaturalGas'!$AD$90="no","not applicable (based on previous answers)",ROUND(BL2021,4))</f>
        <v>5.0000000000000001E-3</v>
      </c>
      <c r="BQ2021" s="157">
        <f>IF('1b-NaturalGas'!$AD$91="no","not applicable (based on previous answers)",ROUND(BL2021,4))</f>
        <v>5.0000000000000001E-3</v>
      </c>
    </row>
    <row r="2022" spans="30:69" x14ac:dyDescent="0.25">
      <c r="AD2022" s="157">
        <f t="shared" si="75"/>
        <v>7.0000000000000001E-3</v>
      </c>
      <c r="AE2022" s="157">
        <f>IF('1a-Electricity'!$AD$77="no","",ROUND(AD2022,4))</f>
        <v>7.0000000000000001E-3</v>
      </c>
      <c r="AF2022" s="157">
        <f>IF('1a-Electricity'!$AD$78="no","",ROUND(AD2022,4))</f>
        <v>7.0000000000000001E-3</v>
      </c>
      <c r="AG2022" s="157">
        <f>IF('1a-Electricity'!$AD$79="no","",ROUND(AD2022,4))</f>
        <v>7.0000000000000001E-3</v>
      </c>
      <c r="BL2022" s="157">
        <f t="shared" si="76"/>
        <v>6.0000000000000001E-3</v>
      </c>
      <c r="BM2022" s="157">
        <f>IF('1b-NaturalGas'!$AD$87="no","",ROUND(BL2022,4))</f>
        <v>6.0000000000000001E-3</v>
      </c>
      <c r="BN2022" s="157">
        <f>IF('1b-NaturalGas'!$AD$88="no","",ROUND(BL2022,4))</f>
        <v>6.0000000000000001E-3</v>
      </c>
      <c r="BO2022" s="157">
        <f>IF('1b-NaturalGas'!$AD$89="no","",ROUND(BL2022,4))</f>
        <v>6.0000000000000001E-3</v>
      </c>
      <c r="BP2022" s="157">
        <f>IF('1b-NaturalGas'!$AD$90="no","not applicable (based on previous answers)",ROUND(BL2022,4))</f>
        <v>6.0000000000000001E-3</v>
      </c>
      <c r="BQ2022" s="157">
        <f>IF('1b-NaturalGas'!$AD$91="no","not applicable (based on previous answers)",ROUND(BL2022,4))</f>
        <v>6.0000000000000001E-3</v>
      </c>
    </row>
    <row r="2023" spans="30:69" x14ac:dyDescent="0.25">
      <c r="AD2023" s="157">
        <f t="shared" si="75"/>
        <v>8.0000000000000002E-3</v>
      </c>
      <c r="AE2023" s="157">
        <f>IF('1a-Electricity'!$AD$77="no","",ROUND(AD2023,4))</f>
        <v>8.0000000000000002E-3</v>
      </c>
      <c r="AF2023" s="157">
        <f>IF('1a-Electricity'!$AD$78="no","",ROUND(AD2023,4))</f>
        <v>8.0000000000000002E-3</v>
      </c>
      <c r="AG2023" s="157">
        <f>IF('1a-Electricity'!$AD$79="no","",ROUND(AD2023,4))</f>
        <v>8.0000000000000002E-3</v>
      </c>
      <c r="BL2023" s="157">
        <f t="shared" si="76"/>
        <v>7.0000000000000001E-3</v>
      </c>
      <c r="BM2023" s="157">
        <f>IF('1b-NaturalGas'!$AD$87="no","",ROUND(BL2023,4))</f>
        <v>7.0000000000000001E-3</v>
      </c>
      <c r="BN2023" s="157">
        <f>IF('1b-NaturalGas'!$AD$88="no","",ROUND(BL2023,4))</f>
        <v>7.0000000000000001E-3</v>
      </c>
      <c r="BO2023" s="157">
        <f>IF('1b-NaturalGas'!$AD$89="no","",ROUND(BL2023,4))</f>
        <v>7.0000000000000001E-3</v>
      </c>
      <c r="BP2023" s="157">
        <f>IF('1b-NaturalGas'!$AD$90="no","not applicable (based on previous answers)",ROUND(BL2023,4))</f>
        <v>7.0000000000000001E-3</v>
      </c>
      <c r="BQ2023" s="157">
        <f>IF('1b-NaturalGas'!$AD$91="no","not applicable (based on previous answers)",ROUND(BL2023,4))</f>
        <v>7.0000000000000001E-3</v>
      </c>
    </row>
    <row r="2024" spans="30:69" x14ac:dyDescent="0.25">
      <c r="AD2024" s="157">
        <f t="shared" si="75"/>
        <v>9.0000000000000011E-3</v>
      </c>
      <c r="AE2024" s="157">
        <f>IF('1a-Electricity'!$AD$77="no","",ROUND(AD2024,4))</f>
        <v>8.9999999999999993E-3</v>
      </c>
      <c r="AF2024" s="157">
        <f>IF('1a-Electricity'!$AD$78="no","",ROUND(AD2024,4))</f>
        <v>8.9999999999999993E-3</v>
      </c>
      <c r="AG2024" s="157">
        <f>IF('1a-Electricity'!$AD$79="no","",ROUND(AD2024,4))</f>
        <v>8.9999999999999993E-3</v>
      </c>
      <c r="BL2024" s="157">
        <f t="shared" si="76"/>
        <v>8.0000000000000002E-3</v>
      </c>
      <c r="BM2024" s="157">
        <f>IF('1b-NaturalGas'!$AD$87="no","",ROUND(BL2024,4))</f>
        <v>8.0000000000000002E-3</v>
      </c>
      <c r="BN2024" s="157">
        <f>IF('1b-NaturalGas'!$AD$88="no","",ROUND(BL2024,4))</f>
        <v>8.0000000000000002E-3</v>
      </c>
      <c r="BO2024" s="157">
        <f>IF('1b-NaturalGas'!$AD$89="no","",ROUND(BL2024,4))</f>
        <v>8.0000000000000002E-3</v>
      </c>
      <c r="BP2024" s="157">
        <f>IF('1b-NaturalGas'!$AD$90="no","not applicable (based on previous answers)",ROUND(BL2024,4))</f>
        <v>8.0000000000000002E-3</v>
      </c>
      <c r="BQ2024" s="157">
        <f>IF('1b-NaturalGas'!$AD$91="no","not applicable (based on previous answers)",ROUND(BL2024,4))</f>
        <v>8.0000000000000002E-3</v>
      </c>
    </row>
    <row r="2025" spans="30:69" x14ac:dyDescent="0.25">
      <c r="AD2025" s="157">
        <f t="shared" si="75"/>
        <v>1.0000000000000002E-2</v>
      </c>
      <c r="AE2025" s="157">
        <f>IF('1a-Electricity'!$AD$77="no","",ROUND(AD2025,4))</f>
        <v>0.01</v>
      </c>
      <c r="AF2025" s="157">
        <f>IF('1a-Electricity'!$AD$78="no","",ROUND(AD2025,4))</f>
        <v>0.01</v>
      </c>
      <c r="AG2025" s="157">
        <f>IF('1a-Electricity'!$AD$79="no","",ROUND(AD2025,4))</f>
        <v>0.01</v>
      </c>
      <c r="BL2025" s="157">
        <f t="shared" si="76"/>
        <v>9.0000000000000011E-3</v>
      </c>
      <c r="BM2025" s="157">
        <f>IF('1b-NaturalGas'!$AD$87="no","",ROUND(BL2025,4))</f>
        <v>8.9999999999999993E-3</v>
      </c>
      <c r="BN2025" s="157">
        <f>IF('1b-NaturalGas'!$AD$88="no","",ROUND(BL2025,4))</f>
        <v>8.9999999999999993E-3</v>
      </c>
      <c r="BO2025" s="157">
        <f>IF('1b-NaturalGas'!$AD$89="no","",ROUND(BL2025,4))</f>
        <v>8.9999999999999993E-3</v>
      </c>
      <c r="BP2025" s="157">
        <f>IF('1b-NaturalGas'!$AD$90="no","not applicable (based on previous answers)",ROUND(BL2025,4))</f>
        <v>8.9999999999999993E-3</v>
      </c>
      <c r="BQ2025" s="157">
        <f>IF('1b-NaturalGas'!$AD$91="no","not applicable (based on previous answers)",ROUND(BL2025,4))</f>
        <v>8.9999999999999993E-3</v>
      </c>
    </row>
    <row r="2026" spans="30:69" x14ac:dyDescent="0.25">
      <c r="AD2026" s="157">
        <f t="shared" si="75"/>
        <v>1.1000000000000003E-2</v>
      </c>
      <c r="AE2026" s="157">
        <f>IF('1a-Electricity'!$AD$77="no","",ROUND(AD2026,4))</f>
        <v>1.0999999999999999E-2</v>
      </c>
      <c r="AF2026" s="157">
        <f>IF('1a-Electricity'!$AD$78="no","",ROUND(AD2026,4))</f>
        <v>1.0999999999999999E-2</v>
      </c>
      <c r="AG2026" s="157">
        <f>IF('1a-Electricity'!$AD$79="no","",ROUND(AD2026,4))</f>
        <v>1.0999999999999999E-2</v>
      </c>
      <c r="BL2026" s="157">
        <f t="shared" si="76"/>
        <v>1.0000000000000002E-2</v>
      </c>
      <c r="BM2026" s="157">
        <f>IF('1b-NaturalGas'!$AD$87="no","",ROUND(BL2026,4))</f>
        <v>0.01</v>
      </c>
      <c r="BN2026" s="157">
        <f>IF('1b-NaturalGas'!$AD$88="no","",ROUND(BL2026,4))</f>
        <v>0.01</v>
      </c>
      <c r="BO2026" s="157">
        <f>IF('1b-NaturalGas'!$AD$89="no","",ROUND(BL2026,4))</f>
        <v>0.01</v>
      </c>
      <c r="BP2026" s="157">
        <f>IF('1b-NaturalGas'!$AD$90="no","not applicable (based on previous answers)",ROUND(BL2026,4))</f>
        <v>0.01</v>
      </c>
      <c r="BQ2026" s="157">
        <f>IF('1b-NaturalGas'!$AD$91="no","not applicable (based on previous answers)",ROUND(BL2026,4))</f>
        <v>0.01</v>
      </c>
    </row>
    <row r="2027" spans="30:69" x14ac:dyDescent="0.25">
      <c r="AD2027" s="157">
        <f t="shared" si="75"/>
        <v>1.2000000000000004E-2</v>
      </c>
      <c r="AE2027" s="157">
        <f>IF('1a-Electricity'!$AD$77="no","",ROUND(AD2027,4))</f>
        <v>1.2E-2</v>
      </c>
      <c r="AF2027" s="157">
        <f>IF('1a-Electricity'!$AD$78="no","",ROUND(AD2027,4))</f>
        <v>1.2E-2</v>
      </c>
      <c r="AG2027" s="157">
        <f>IF('1a-Electricity'!$AD$79="no","",ROUND(AD2027,4))</f>
        <v>1.2E-2</v>
      </c>
      <c r="BL2027" s="157">
        <f t="shared" si="76"/>
        <v>1.1000000000000003E-2</v>
      </c>
      <c r="BM2027" s="157">
        <f>IF('1b-NaturalGas'!$AD$87="no","",ROUND(BL2027,4))</f>
        <v>1.0999999999999999E-2</v>
      </c>
      <c r="BN2027" s="157">
        <f>IF('1b-NaturalGas'!$AD$88="no","",ROUND(BL2027,4))</f>
        <v>1.0999999999999999E-2</v>
      </c>
      <c r="BO2027" s="157">
        <f>IF('1b-NaturalGas'!$AD$89="no","",ROUND(BL2027,4))</f>
        <v>1.0999999999999999E-2</v>
      </c>
      <c r="BP2027" s="157">
        <f>IF('1b-NaturalGas'!$AD$90="no","not applicable (based on previous answers)",ROUND(BL2027,4))</f>
        <v>1.0999999999999999E-2</v>
      </c>
      <c r="BQ2027" s="157">
        <f>IF('1b-NaturalGas'!$AD$91="no","not applicable (based on previous answers)",ROUND(BL2027,4))</f>
        <v>1.0999999999999999E-2</v>
      </c>
    </row>
    <row r="2028" spans="30:69" x14ac:dyDescent="0.25">
      <c r="AD2028" s="157">
        <f t="shared" si="75"/>
        <v>1.3000000000000005E-2</v>
      </c>
      <c r="AE2028" s="157">
        <f>IF('1a-Electricity'!$AD$77="no","",ROUND(AD2028,4))</f>
        <v>1.2999999999999999E-2</v>
      </c>
      <c r="AF2028" s="157">
        <f>IF('1a-Electricity'!$AD$78="no","",ROUND(AD2028,4))</f>
        <v>1.2999999999999999E-2</v>
      </c>
      <c r="AG2028" s="157">
        <f>IF('1a-Electricity'!$AD$79="no","",ROUND(AD2028,4))</f>
        <v>1.2999999999999999E-2</v>
      </c>
      <c r="BL2028" s="157">
        <f t="shared" si="76"/>
        <v>1.2000000000000004E-2</v>
      </c>
      <c r="BM2028" s="157">
        <f>IF('1b-NaturalGas'!$AD$87="no","",ROUND(BL2028,4))</f>
        <v>1.2E-2</v>
      </c>
      <c r="BN2028" s="157">
        <f>IF('1b-NaturalGas'!$AD$88="no","",ROUND(BL2028,4))</f>
        <v>1.2E-2</v>
      </c>
      <c r="BO2028" s="157">
        <f>IF('1b-NaturalGas'!$AD$89="no","",ROUND(BL2028,4))</f>
        <v>1.2E-2</v>
      </c>
      <c r="BP2028" s="157">
        <f>IF('1b-NaturalGas'!$AD$90="no","not applicable (based on previous answers)",ROUND(BL2028,4))</f>
        <v>1.2E-2</v>
      </c>
      <c r="BQ2028" s="157">
        <f>IF('1b-NaturalGas'!$AD$91="no","not applicable (based on previous answers)",ROUND(BL2028,4))</f>
        <v>1.2E-2</v>
      </c>
    </row>
    <row r="2029" spans="30:69" x14ac:dyDescent="0.25">
      <c r="AD2029" s="157">
        <f t="shared" si="75"/>
        <v>1.4000000000000005E-2</v>
      </c>
      <c r="AE2029" s="157">
        <f>IF('1a-Electricity'!$AD$77="no","",ROUND(AD2029,4))</f>
        <v>1.4E-2</v>
      </c>
      <c r="AF2029" s="157">
        <f>IF('1a-Electricity'!$AD$78="no","",ROUND(AD2029,4))</f>
        <v>1.4E-2</v>
      </c>
      <c r="AG2029" s="157">
        <f>IF('1a-Electricity'!$AD$79="no","",ROUND(AD2029,4))</f>
        <v>1.4E-2</v>
      </c>
      <c r="BL2029" s="157">
        <f t="shared" si="76"/>
        <v>1.3000000000000005E-2</v>
      </c>
      <c r="BM2029" s="157">
        <f>IF('1b-NaturalGas'!$AD$87="no","",ROUND(BL2029,4))</f>
        <v>1.2999999999999999E-2</v>
      </c>
      <c r="BN2029" s="157">
        <f>IF('1b-NaturalGas'!$AD$88="no","",ROUND(BL2029,4))</f>
        <v>1.2999999999999999E-2</v>
      </c>
      <c r="BO2029" s="157">
        <f>IF('1b-NaturalGas'!$AD$89="no","",ROUND(BL2029,4))</f>
        <v>1.2999999999999999E-2</v>
      </c>
      <c r="BP2029" s="157">
        <f>IF('1b-NaturalGas'!$AD$90="no","not applicable (based on previous answers)",ROUND(BL2029,4))</f>
        <v>1.2999999999999999E-2</v>
      </c>
      <c r="BQ2029" s="157">
        <f>IF('1b-NaturalGas'!$AD$91="no","not applicable (based on previous answers)",ROUND(BL2029,4))</f>
        <v>1.2999999999999999E-2</v>
      </c>
    </row>
    <row r="2030" spans="30:69" x14ac:dyDescent="0.25">
      <c r="AD2030" s="157">
        <f>AD2029+0.001</f>
        <v>1.5000000000000006E-2</v>
      </c>
      <c r="AE2030" s="157">
        <f>IF('1a-Electricity'!$AD$77="no","",ROUND(AD2030,4))</f>
        <v>1.4999999999999999E-2</v>
      </c>
      <c r="AF2030" s="157">
        <f>IF('1a-Electricity'!$AD$78="no","",ROUND(AD2030,4))</f>
        <v>1.4999999999999999E-2</v>
      </c>
      <c r="AG2030" s="157">
        <f>IF('1a-Electricity'!$AD$79="no","",ROUND(AD2030,4))</f>
        <v>1.4999999999999999E-2</v>
      </c>
      <c r="BL2030" s="157">
        <f t="shared" si="76"/>
        <v>1.4000000000000005E-2</v>
      </c>
      <c r="BM2030" s="157">
        <f>IF('1b-NaturalGas'!$AD$87="no","",ROUND(BL2030,4))</f>
        <v>1.4E-2</v>
      </c>
      <c r="BN2030" s="157">
        <f>IF('1b-NaturalGas'!$AD$88="no","",ROUND(BL2030,4))</f>
        <v>1.4E-2</v>
      </c>
      <c r="BO2030" s="157">
        <f>IF('1b-NaturalGas'!$AD$89="no","",ROUND(BL2030,4))</f>
        <v>1.4E-2</v>
      </c>
      <c r="BP2030" s="157">
        <f>IF('1b-NaturalGas'!$AD$90="no","not applicable (based on previous answers)",ROUND(BL2030,4))</f>
        <v>1.4E-2</v>
      </c>
      <c r="BQ2030" s="157">
        <f>IF('1b-NaturalGas'!$AD$91="no","not applicable (based on previous answers)",ROUND(BL2030,4))</f>
        <v>1.4E-2</v>
      </c>
    </row>
    <row r="2031" spans="30:69" x14ac:dyDescent="0.25">
      <c r="AD2031" s="157">
        <f t="shared" si="75"/>
        <v>1.6000000000000007E-2</v>
      </c>
      <c r="AE2031" s="157">
        <f>IF('1a-Electricity'!$AD$77="no","",ROUND(AD2031,4))</f>
        <v>1.6E-2</v>
      </c>
      <c r="AF2031" s="157">
        <f>IF('1a-Electricity'!$AD$78="no","",ROUND(AD2031,4))</f>
        <v>1.6E-2</v>
      </c>
      <c r="AG2031" s="157">
        <f>IF('1a-Electricity'!$AD$79="no","",ROUND(AD2031,4))</f>
        <v>1.6E-2</v>
      </c>
      <c r="BL2031" s="157">
        <f>BL2030+0.001</f>
        <v>1.5000000000000006E-2</v>
      </c>
      <c r="BM2031" s="157">
        <f>IF('1b-NaturalGas'!$AD$87="no","",ROUND(BL2031,4))</f>
        <v>1.4999999999999999E-2</v>
      </c>
      <c r="BN2031" s="157">
        <f>IF('1b-NaturalGas'!$AD$88="no","",ROUND(BL2031,4))</f>
        <v>1.4999999999999999E-2</v>
      </c>
      <c r="BO2031" s="157">
        <f>IF('1b-NaturalGas'!$AD$89="no","",ROUND(BL2031,4))</f>
        <v>1.4999999999999999E-2</v>
      </c>
      <c r="BP2031" s="157">
        <f>IF('1b-NaturalGas'!$AD$90="no","not applicable (based on previous answers)",ROUND(BL2031,4))</f>
        <v>1.4999999999999999E-2</v>
      </c>
      <c r="BQ2031" s="157">
        <f>IF('1b-NaturalGas'!$AD$91="no","not applicable (based on previous answers)",ROUND(BL2031,4))</f>
        <v>1.4999999999999999E-2</v>
      </c>
    </row>
    <row r="2032" spans="30:69" x14ac:dyDescent="0.25">
      <c r="AD2032" s="157">
        <f t="shared" si="75"/>
        <v>1.7000000000000008E-2</v>
      </c>
      <c r="AE2032" s="157">
        <f>IF('1a-Electricity'!$AD$77="no","",ROUND(AD2032,4))</f>
        <v>1.7000000000000001E-2</v>
      </c>
      <c r="AF2032" s="157">
        <f>IF('1a-Electricity'!$AD$78="no","",ROUND(AD2032,4))</f>
        <v>1.7000000000000001E-2</v>
      </c>
      <c r="AG2032" s="157">
        <f>IF('1a-Electricity'!$AD$79="no","",ROUND(AD2032,4))</f>
        <v>1.7000000000000001E-2</v>
      </c>
      <c r="BL2032" s="157">
        <f t="shared" si="76"/>
        <v>1.6000000000000007E-2</v>
      </c>
      <c r="BM2032" s="157">
        <f>IF('1b-NaturalGas'!$AD$87="no","",ROUND(BL2032,4))</f>
        <v>1.6E-2</v>
      </c>
      <c r="BN2032" s="157">
        <f>IF('1b-NaturalGas'!$AD$88="no","",ROUND(BL2032,4))</f>
        <v>1.6E-2</v>
      </c>
      <c r="BO2032" s="157">
        <f>IF('1b-NaturalGas'!$AD$89="no","",ROUND(BL2032,4))</f>
        <v>1.6E-2</v>
      </c>
      <c r="BP2032" s="157">
        <f>IF('1b-NaturalGas'!$AD$90="no","not applicable (based on previous answers)",ROUND(BL2032,4))</f>
        <v>1.6E-2</v>
      </c>
      <c r="BQ2032" s="157">
        <f>IF('1b-NaturalGas'!$AD$91="no","not applicable (based on previous answers)",ROUND(BL2032,4))</f>
        <v>1.6E-2</v>
      </c>
    </row>
    <row r="2033" spans="30:69" x14ac:dyDescent="0.25">
      <c r="AD2033" s="157">
        <f t="shared" si="75"/>
        <v>1.8000000000000009E-2</v>
      </c>
      <c r="AE2033" s="157">
        <f>IF('1a-Electricity'!$AD$77="no","",ROUND(AD2033,4))</f>
        <v>1.7999999999999999E-2</v>
      </c>
      <c r="AF2033" s="157">
        <f>IF('1a-Electricity'!$AD$78="no","",ROUND(AD2033,4))</f>
        <v>1.7999999999999999E-2</v>
      </c>
      <c r="AG2033" s="157">
        <f>IF('1a-Electricity'!$AD$79="no","",ROUND(AD2033,4))</f>
        <v>1.7999999999999999E-2</v>
      </c>
      <c r="BL2033" s="157">
        <f t="shared" si="76"/>
        <v>1.7000000000000008E-2</v>
      </c>
      <c r="BM2033" s="157">
        <f>IF('1b-NaturalGas'!$AD$87="no","",ROUND(BL2033,4))</f>
        <v>1.7000000000000001E-2</v>
      </c>
      <c r="BN2033" s="157">
        <f>IF('1b-NaturalGas'!$AD$88="no","",ROUND(BL2033,4))</f>
        <v>1.7000000000000001E-2</v>
      </c>
      <c r="BO2033" s="157">
        <f>IF('1b-NaturalGas'!$AD$89="no","",ROUND(BL2033,4))</f>
        <v>1.7000000000000001E-2</v>
      </c>
      <c r="BP2033" s="157">
        <f>IF('1b-NaturalGas'!$AD$90="no","not applicable (based on previous answers)",ROUND(BL2033,4))</f>
        <v>1.7000000000000001E-2</v>
      </c>
      <c r="BQ2033" s="157">
        <f>IF('1b-NaturalGas'!$AD$91="no","not applicable (based on previous answers)",ROUND(BL2033,4))</f>
        <v>1.7000000000000001E-2</v>
      </c>
    </row>
    <row r="2034" spans="30:69" x14ac:dyDescent="0.25">
      <c r="AD2034" s="157">
        <f t="shared" si="75"/>
        <v>1.900000000000001E-2</v>
      </c>
      <c r="AE2034" s="157">
        <f>IF('1a-Electricity'!$AD$77="no","",ROUND(AD2034,4))</f>
        <v>1.9E-2</v>
      </c>
      <c r="AF2034" s="157">
        <f>IF('1a-Electricity'!$AD$78="no","",ROUND(AD2034,4))</f>
        <v>1.9E-2</v>
      </c>
      <c r="AG2034" s="157">
        <f>IF('1a-Electricity'!$AD$79="no","",ROUND(AD2034,4))</f>
        <v>1.9E-2</v>
      </c>
      <c r="BL2034" s="157">
        <f t="shared" si="76"/>
        <v>1.8000000000000009E-2</v>
      </c>
      <c r="BM2034" s="157">
        <f>IF('1b-NaturalGas'!$AD$87="no","",ROUND(BL2034,4))</f>
        <v>1.7999999999999999E-2</v>
      </c>
      <c r="BN2034" s="157">
        <f>IF('1b-NaturalGas'!$AD$88="no","",ROUND(BL2034,4))</f>
        <v>1.7999999999999999E-2</v>
      </c>
      <c r="BO2034" s="157">
        <f>IF('1b-NaturalGas'!$AD$89="no","",ROUND(BL2034,4))</f>
        <v>1.7999999999999999E-2</v>
      </c>
      <c r="BP2034" s="157">
        <f>IF('1b-NaturalGas'!$AD$90="no","not applicable (based on previous answers)",ROUND(BL2034,4))</f>
        <v>1.7999999999999999E-2</v>
      </c>
      <c r="BQ2034" s="157">
        <f>IF('1b-NaturalGas'!$AD$91="no","not applicable (based on previous answers)",ROUND(BL2034,4))</f>
        <v>1.7999999999999999E-2</v>
      </c>
    </row>
    <row r="2035" spans="30:69" x14ac:dyDescent="0.25">
      <c r="AD2035" s="157">
        <f t="shared" si="75"/>
        <v>2.0000000000000011E-2</v>
      </c>
      <c r="AE2035" s="157">
        <f>IF('1a-Electricity'!$AD$77="no","",ROUND(AD2035,4))</f>
        <v>0.02</v>
      </c>
      <c r="AF2035" s="157">
        <f>IF('1a-Electricity'!$AD$78="no","",ROUND(AD2035,4))</f>
        <v>0.02</v>
      </c>
      <c r="AG2035" s="157">
        <f>IF('1a-Electricity'!$AD$79="no","",ROUND(AD2035,4))</f>
        <v>0.02</v>
      </c>
      <c r="BL2035" s="157">
        <f t="shared" si="76"/>
        <v>1.900000000000001E-2</v>
      </c>
      <c r="BM2035" s="157">
        <f>IF('1b-NaturalGas'!$AD$87="no","",ROUND(BL2035,4))</f>
        <v>1.9E-2</v>
      </c>
      <c r="BN2035" s="157">
        <f>IF('1b-NaturalGas'!$AD$88="no","",ROUND(BL2035,4))</f>
        <v>1.9E-2</v>
      </c>
      <c r="BO2035" s="157">
        <f>IF('1b-NaturalGas'!$AD$89="no","",ROUND(BL2035,4))</f>
        <v>1.9E-2</v>
      </c>
      <c r="BP2035" s="157">
        <f>IF('1b-NaturalGas'!$AD$90="no","not applicable (based on previous answers)",ROUND(BL2035,4))</f>
        <v>1.9E-2</v>
      </c>
      <c r="BQ2035" s="157">
        <f>IF('1b-NaturalGas'!$AD$91="no","not applicable (based on previous answers)",ROUND(BL2035,4))</f>
        <v>1.9E-2</v>
      </c>
    </row>
    <row r="2036" spans="30:69" x14ac:dyDescent="0.25">
      <c r="AD2036" s="157">
        <f t="shared" si="75"/>
        <v>2.1000000000000012E-2</v>
      </c>
      <c r="AE2036" s="157">
        <f>IF('1a-Electricity'!$AD$77="no","",ROUND(AD2036,4))</f>
        <v>2.1000000000000001E-2</v>
      </c>
      <c r="AF2036" s="157">
        <f>IF('1a-Electricity'!$AD$78="no","",ROUND(AD2036,4))</f>
        <v>2.1000000000000001E-2</v>
      </c>
      <c r="AG2036" s="157">
        <f>IF('1a-Electricity'!$AD$79="no","",ROUND(AD2036,4))</f>
        <v>2.1000000000000001E-2</v>
      </c>
      <c r="BL2036" s="157">
        <f t="shared" si="76"/>
        <v>2.0000000000000011E-2</v>
      </c>
      <c r="BM2036" s="157">
        <f>IF('1b-NaturalGas'!$AD$87="no","",ROUND(BL2036,4))</f>
        <v>0.02</v>
      </c>
      <c r="BN2036" s="157">
        <f>IF('1b-NaturalGas'!$AD$88="no","",ROUND(BL2036,4))</f>
        <v>0.02</v>
      </c>
      <c r="BO2036" s="157">
        <f>IF('1b-NaturalGas'!$AD$89="no","",ROUND(BL2036,4))</f>
        <v>0.02</v>
      </c>
      <c r="BP2036" s="157">
        <f>IF('1b-NaturalGas'!$AD$90="no","not applicable (based on previous answers)",ROUND(BL2036,4))</f>
        <v>0.02</v>
      </c>
      <c r="BQ2036" s="157">
        <f>IF('1b-NaturalGas'!$AD$91="no","not applicable (based on previous answers)",ROUND(BL2036,4))</f>
        <v>0.02</v>
      </c>
    </row>
    <row r="2037" spans="30:69" x14ac:dyDescent="0.25">
      <c r="AD2037" s="157">
        <f t="shared" si="75"/>
        <v>2.2000000000000013E-2</v>
      </c>
      <c r="AE2037" s="157">
        <f>IF('1a-Electricity'!$AD$77="no","",ROUND(AD2037,4))</f>
        <v>2.1999999999999999E-2</v>
      </c>
      <c r="AF2037" s="157">
        <f>IF('1a-Electricity'!$AD$78="no","",ROUND(AD2037,4))</f>
        <v>2.1999999999999999E-2</v>
      </c>
      <c r="AG2037" s="157">
        <f>IF('1a-Electricity'!$AD$79="no","",ROUND(AD2037,4))</f>
        <v>2.1999999999999999E-2</v>
      </c>
      <c r="BL2037" s="157">
        <f t="shared" si="76"/>
        <v>2.1000000000000012E-2</v>
      </c>
      <c r="BM2037" s="157">
        <f>IF('1b-NaturalGas'!$AD$87="no","",ROUND(BL2037,4))</f>
        <v>2.1000000000000001E-2</v>
      </c>
      <c r="BN2037" s="157">
        <f>IF('1b-NaturalGas'!$AD$88="no","",ROUND(BL2037,4))</f>
        <v>2.1000000000000001E-2</v>
      </c>
      <c r="BO2037" s="157">
        <f>IF('1b-NaturalGas'!$AD$89="no","",ROUND(BL2037,4))</f>
        <v>2.1000000000000001E-2</v>
      </c>
      <c r="BP2037" s="157">
        <f>IF('1b-NaturalGas'!$AD$90="no","not applicable (based on previous answers)",ROUND(BL2037,4))</f>
        <v>2.1000000000000001E-2</v>
      </c>
      <c r="BQ2037" s="157">
        <f>IF('1b-NaturalGas'!$AD$91="no","not applicable (based on previous answers)",ROUND(BL2037,4))</f>
        <v>2.1000000000000001E-2</v>
      </c>
    </row>
    <row r="2038" spans="30:69" x14ac:dyDescent="0.25">
      <c r="AD2038" s="157">
        <f t="shared" si="75"/>
        <v>2.3000000000000013E-2</v>
      </c>
      <c r="AE2038" s="157">
        <f>IF('1a-Electricity'!$AD$77="no","",ROUND(AD2038,4))</f>
        <v>2.3E-2</v>
      </c>
      <c r="AF2038" s="157">
        <f>IF('1a-Electricity'!$AD$78="no","",ROUND(AD2038,4))</f>
        <v>2.3E-2</v>
      </c>
      <c r="AG2038" s="157">
        <f>IF('1a-Electricity'!$AD$79="no","",ROUND(AD2038,4))</f>
        <v>2.3E-2</v>
      </c>
      <c r="BL2038" s="157">
        <f t="shared" si="76"/>
        <v>2.2000000000000013E-2</v>
      </c>
      <c r="BM2038" s="157">
        <f>IF('1b-NaturalGas'!$AD$87="no","",ROUND(BL2038,4))</f>
        <v>2.1999999999999999E-2</v>
      </c>
      <c r="BN2038" s="157">
        <f>IF('1b-NaturalGas'!$AD$88="no","",ROUND(BL2038,4))</f>
        <v>2.1999999999999999E-2</v>
      </c>
      <c r="BO2038" s="157">
        <f>IF('1b-NaturalGas'!$AD$89="no","",ROUND(BL2038,4))</f>
        <v>2.1999999999999999E-2</v>
      </c>
      <c r="BP2038" s="157">
        <f>IF('1b-NaturalGas'!$AD$90="no","not applicable (based on previous answers)",ROUND(BL2038,4))</f>
        <v>2.1999999999999999E-2</v>
      </c>
      <c r="BQ2038" s="157">
        <f>IF('1b-NaturalGas'!$AD$91="no","not applicable (based on previous answers)",ROUND(BL2038,4))</f>
        <v>2.1999999999999999E-2</v>
      </c>
    </row>
    <row r="2039" spans="30:69" x14ac:dyDescent="0.25">
      <c r="AD2039" s="157">
        <f t="shared" si="75"/>
        <v>2.4000000000000014E-2</v>
      </c>
      <c r="AE2039" s="157">
        <f>IF('1a-Electricity'!$AD$77="no","",ROUND(AD2039,4))</f>
        <v>2.4E-2</v>
      </c>
      <c r="AF2039" s="157">
        <f>IF('1a-Electricity'!$AD$78="no","",ROUND(AD2039,4))</f>
        <v>2.4E-2</v>
      </c>
      <c r="AG2039" s="157">
        <f>IF('1a-Electricity'!$AD$79="no","",ROUND(AD2039,4))</f>
        <v>2.4E-2</v>
      </c>
      <c r="BL2039" s="157">
        <f t="shared" si="76"/>
        <v>2.3000000000000013E-2</v>
      </c>
      <c r="BM2039" s="157">
        <f>IF('1b-NaturalGas'!$AD$87="no","",ROUND(BL2039,4))</f>
        <v>2.3E-2</v>
      </c>
      <c r="BN2039" s="157">
        <f>IF('1b-NaturalGas'!$AD$88="no","",ROUND(BL2039,4))</f>
        <v>2.3E-2</v>
      </c>
      <c r="BO2039" s="157">
        <f>IF('1b-NaturalGas'!$AD$89="no","",ROUND(BL2039,4))</f>
        <v>2.3E-2</v>
      </c>
      <c r="BP2039" s="157">
        <f>IF('1b-NaturalGas'!$AD$90="no","not applicable (based on previous answers)",ROUND(BL2039,4))</f>
        <v>2.3E-2</v>
      </c>
      <c r="BQ2039" s="157">
        <f>IF('1b-NaturalGas'!$AD$91="no","not applicable (based on previous answers)",ROUND(BL2039,4))</f>
        <v>2.3E-2</v>
      </c>
    </row>
    <row r="2040" spans="30:69" x14ac:dyDescent="0.25">
      <c r="AD2040" s="157">
        <f t="shared" si="75"/>
        <v>2.5000000000000015E-2</v>
      </c>
      <c r="AE2040" s="157">
        <f>IF('1a-Electricity'!$AD$77="no","",ROUND(AD2040,4))</f>
        <v>2.5000000000000001E-2</v>
      </c>
      <c r="AF2040" s="157">
        <f>IF('1a-Electricity'!$AD$78="no","",ROUND(AD2040,4))</f>
        <v>2.5000000000000001E-2</v>
      </c>
      <c r="AG2040" s="157">
        <f>IF('1a-Electricity'!$AD$79="no","",ROUND(AD2040,4))</f>
        <v>2.5000000000000001E-2</v>
      </c>
      <c r="BL2040" s="157">
        <f t="shared" si="76"/>
        <v>2.4000000000000014E-2</v>
      </c>
      <c r="BM2040" s="157">
        <f>IF('1b-NaturalGas'!$AD$87="no","",ROUND(BL2040,4))</f>
        <v>2.4E-2</v>
      </c>
      <c r="BN2040" s="157">
        <f>IF('1b-NaturalGas'!$AD$88="no","",ROUND(BL2040,4))</f>
        <v>2.4E-2</v>
      </c>
      <c r="BO2040" s="157">
        <f>IF('1b-NaturalGas'!$AD$89="no","",ROUND(BL2040,4))</f>
        <v>2.4E-2</v>
      </c>
      <c r="BP2040" s="157">
        <f>IF('1b-NaturalGas'!$AD$90="no","not applicable (based on previous answers)",ROUND(BL2040,4))</f>
        <v>2.4E-2</v>
      </c>
      <c r="BQ2040" s="157">
        <f>IF('1b-NaturalGas'!$AD$91="no","not applicable (based on previous answers)",ROUND(BL2040,4))</f>
        <v>2.4E-2</v>
      </c>
    </row>
    <row r="2041" spans="30:69" x14ac:dyDescent="0.25">
      <c r="AD2041" s="157">
        <f>AD2040+0.001</f>
        <v>2.6000000000000016E-2</v>
      </c>
      <c r="AE2041" s="157">
        <f>IF('1a-Electricity'!$AD$77="no","",ROUND(AD2041,4))</f>
        <v>2.5999999999999999E-2</v>
      </c>
      <c r="AF2041" s="157">
        <f>IF('1a-Electricity'!$AD$78="no","",ROUND(AD2041,4))</f>
        <v>2.5999999999999999E-2</v>
      </c>
      <c r="AG2041" s="157">
        <f>IF('1a-Electricity'!$AD$79="no","",ROUND(AD2041,4))</f>
        <v>2.5999999999999999E-2</v>
      </c>
      <c r="BL2041" s="157">
        <f t="shared" si="76"/>
        <v>2.5000000000000015E-2</v>
      </c>
      <c r="BM2041" s="157">
        <f>IF('1b-NaturalGas'!$AD$87="no","",ROUND(BL2041,4))</f>
        <v>2.5000000000000001E-2</v>
      </c>
      <c r="BN2041" s="157">
        <f>IF('1b-NaturalGas'!$AD$88="no","",ROUND(BL2041,4))</f>
        <v>2.5000000000000001E-2</v>
      </c>
      <c r="BO2041" s="157">
        <f>IF('1b-NaturalGas'!$AD$89="no","",ROUND(BL2041,4))</f>
        <v>2.5000000000000001E-2</v>
      </c>
      <c r="BP2041" s="157">
        <f>IF('1b-NaturalGas'!$AD$90="no","not applicable (based on previous answers)",ROUND(BL2041,4))</f>
        <v>2.5000000000000001E-2</v>
      </c>
      <c r="BQ2041" s="157">
        <f>IF('1b-NaturalGas'!$AD$91="no","not applicable (based on previous answers)",ROUND(BL2041,4))</f>
        <v>2.5000000000000001E-2</v>
      </c>
    </row>
    <row r="2042" spans="30:69" x14ac:dyDescent="0.25">
      <c r="AD2042" s="157">
        <f t="shared" si="75"/>
        <v>2.7000000000000017E-2</v>
      </c>
      <c r="AE2042" s="157">
        <f>IF('1a-Electricity'!$AD$77="no","",ROUND(AD2042,4))</f>
        <v>2.7E-2</v>
      </c>
      <c r="AF2042" s="157">
        <f>IF('1a-Electricity'!$AD$78="no","",ROUND(AD2042,4))</f>
        <v>2.7E-2</v>
      </c>
      <c r="AG2042" s="157">
        <f>IF('1a-Electricity'!$AD$79="no","",ROUND(AD2042,4))</f>
        <v>2.7E-2</v>
      </c>
      <c r="BL2042" s="157">
        <f>BL2041+0.001</f>
        <v>2.6000000000000016E-2</v>
      </c>
      <c r="BM2042" s="157">
        <f>IF('1b-NaturalGas'!$AD$87="no","",ROUND(BL2042,4))</f>
        <v>2.5999999999999999E-2</v>
      </c>
      <c r="BN2042" s="157">
        <f>IF('1b-NaturalGas'!$AD$88="no","",ROUND(BL2042,4))</f>
        <v>2.5999999999999999E-2</v>
      </c>
      <c r="BO2042" s="157">
        <f>IF('1b-NaturalGas'!$AD$89="no","",ROUND(BL2042,4))</f>
        <v>2.5999999999999999E-2</v>
      </c>
      <c r="BP2042" s="157">
        <f>IF('1b-NaturalGas'!$AD$90="no","not applicable (based on previous answers)",ROUND(BL2042,4))</f>
        <v>2.5999999999999999E-2</v>
      </c>
      <c r="BQ2042" s="157">
        <f>IF('1b-NaturalGas'!$AD$91="no","not applicable (based on previous answers)",ROUND(BL2042,4))</f>
        <v>2.5999999999999999E-2</v>
      </c>
    </row>
    <row r="2043" spans="30:69" x14ac:dyDescent="0.25">
      <c r="AD2043" s="157">
        <f t="shared" si="75"/>
        <v>2.8000000000000018E-2</v>
      </c>
      <c r="AE2043" s="157">
        <f>IF('1a-Electricity'!$AD$77="no","",ROUND(AD2043,4))</f>
        <v>2.8000000000000001E-2</v>
      </c>
      <c r="AF2043" s="157">
        <f>IF('1a-Electricity'!$AD$78="no","",ROUND(AD2043,4))</f>
        <v>2.8000000000000001E-2</v>
      </c>
      <c r="AG2043" s="157">
        <f>IF('1a-Electricity'!$AD$79="no","",ROUND(AD2043,4))</f>
        <v>2.8000000000000001E-2</v>
      </c>
      <c r="BL2043" s="157">
        <f t="shared" si="76"/>
        <v>2.7000000000000017E-2</v>
      </c>
      <c r="BM2043" s="157">
        <f>IF('1b-NaturalGas'!$AD$87="no","",ROUND(BL2043,4))</f>
        <v>2.7E-2</v>
      </c>
      <c r="BN2043" s="157">
        <f>IF('1b-NaturalGas'!$AD$88="no","",ROUND(BL2043,4))</f>
        <v>2.7E-2</v>
      </c>
      <c r="BO2043" s="157">
        <f>IF('1b-NaturalGas'!$AD$89="no","",ROUND(BL2043,4))</f>
        <v>2.7E-2</v>
      </c>
      <c r="BP2043" s="157">
        <f>IF('1b-NaturalGas'!$AD$90="no","not applicable (based on previous answers)",ROUND(BL2043,4))</f>
        <v>2.7E-2</v>
      </c>
      <c r="BQ2043" s="157">
        <f>IF('1b-NaturalGas'!$AD$91="no","not applicable (based on previous answers)",ROUND(BL2043,4))</f>
        <v>2.7E-2</v>
      </c>
    </row>
    <row r="2044" spans="30:69" x14ac:dyDescent="0.25">
      <c r="AD2044" s="157">
        <f t="shared" si="75"/>
        <v>2.9000000000000019E-2</v>
      </c>
      <c r="AE2044" s="157">
        <f>IF('1a-Electricity'!$AD$77="no","",ROUND(AD2044,4))</f>
        <v>2.9000000000000001E-2</v>
      </c>
      <c r="AF2044" s="157">
        <f>IF('1a-Electricity'!$AD$78="no","",ROUND(AD2044,4))</f>
        <v>2.9000000000000001E-2</v>
      </c>
      <c r="AG2044" s="157">
        <f>IF('1a-Electricity'!$AD$79="no","",ROUND(AD2044,4))</f>
        <v>2.9000000000000001E-2</v>
      </c>
      <c r="BL2044" s="157">
        <f t="shared" si="76"/>
        <v>2.8000000000000018E-2</v>
      </c>
      <c r="BM2044" s="157">
        <f>IF('1b-NaturalGas'!$AD$87="no","",ROUND(BL2044,4))</f>
        <v>2.8000000000000001E-2</v>
      </c>
      <c r="BN2044" s="157">
        <f>IF('1b-NaturalGas'!$AD$88="no","",ROUND(BL2044,4))</f>
        <v>2.8000000000000001E-2</v>
      </c>
      <c r="BO2044" s="157">
        <f>IF('1b-NaturalGas'!$AD$89="no","",ROUND(BL2044,4))</f>
        <v>2.8000000000000001E-2</v>
      </c>
      <c r="BP2044" s="157">
        <f>IF('1b-NaturalGas'!$AD$90="no","not applicable (based on previous answers)",ROUND(BL2044,4))</f>
        <v>2.8000000000000001E-2</v>
      </c>
      <c r="BQ2044" s="157">
        <f>IF('1b-NaturalGas'!$AD$91="no","not applicable (based on previous answers)",ROUND(BL2044,4))</f>
        <v>2.8000000000000001E-2</v>
      </c>
    </row>
    <row r="2045" spans="30:69" x14ac:dyDescent="0.25">
      <c r="AD2045" s="157">
        <f t="shared" si="75"/>
        <v>3.000000000000002E-2</v>
      </c>
      <c r="AE2045" s="157">
        <f>IF('1a-Electricity'!$AD$77="no","",ROUND(AD2045,4))</f>
        <v>0.03</v>
      </c>
      <c r="AF2045" s="157">
        <f>IF('1a-Electricity'!$AD$78="no","",ROUND(AD2045,4))</f>
        <v>0.03</v>
      </c>
      <c r="AG2045" s="157">
        <f>IF('1a-Electricity'!$AD$79="no","",ROUND(AD2045,4))</f>
        <v>0.03</v>
      </c>
      <c r="BL2045" s="157">
        <f t="shared" si="76"/>
        <v>2.9000000000000019E-2</v>
      </c>
      <c r="BM2045" s="157">
        <f>IF('1b-NaturalGas'!$AD$87="no","",ROUND(BL2045,4))</f>
        <v>2.9000000000000001E-2</v>
      </c>
      <c r="BN2045" s="157">
        <f>IF('1b-NaturalGas'!$AD$88="no","",ROUND(BL2045,4))</f>
        <v>2.9000000000000001E-2</v>
      </c>
      <c r="BO2045" s="157">
        <f>IF('1b-NaturalGas'!$AD$89="no","",ROUND(BL2045,4))</f>
        <v>2.9000000000000001E-2</v>
      </c>
      <c r="BP2045" s="157">
        <f>IF('1b-NaturalGas'!$AD$90="no","not applicable (based on previous answers)",ROUND(BL2045,4))</f>
        <v>2.9000000000000001E-2</v>
      </c>
      <c r="BQ2045" s="157">
        <f>IF('1b-NaturalGas'!$AD$91="no","not applicable (based on previous answers)",ROUND(BL2045,4))</f>
        <v>2.9000000000000001E-2</v>
      </c>
    </row>
    <row r="2046" spans="30:69" x14ac:dyDescent="0.25">
      <c r="AD2046" s="157">
        <f t="shared" si="75"/>
        <v>3.1000000000000021E-2</v>
      </c>
      <c r="AE2046" s="157">
        <f>IF('1a-Electricity'!$AD$77="no","",ROUND(AD2046,4))</f>
        <v>3.1E-2</v>
      </c>
      <c r="AF2046" s="157">
        <f>IF('1a-Electricity'!$AD$78="no","",ROUND(AD2046,4))</f>
        <v>3.1E-2</v>
      </c>
      <c r="AG2046" s="157">
        <f>IF('1a-Electricity'!$AD$79="no","",ROUND(AD2046,4))</f>
        <v>3.1E-2</v>
      </c>
      <c r="BL2046" s="157">
        <f t="shared" si="76"/>
        <v>3.000000000000002E-2</v>
      </c>
      <c r="BM2046" s="157">
        <f>IF('1b-NaturalGas'!$AD$87="no","",ROUND(BL2046,4))</f>
        <v>0.03</v>
      </c>
      <c r="BN2046" s="157">
        <f>IF('1b-NaturalGas'!$AD$88="no","",ROUND(BL2046,4))</f>
        <v>0.03</v>
      </c>
      <c r="BO2046" s="157">
        <f>IF('1b-NaturalGas'!$AD$89="no","",ROUND(BL2046,4))</f>
        <v>0.03</v>
      </c>
      <c r="BP2046" s="157">
        <f>IF('1b-NaturalGas'!$AD$90="no","not applicable (based on previous answers)",ROUND(BL2046,4))</f>
        <v>0.03</v>
      </c>
      <c r="BQ2046" s="157">
        <f>IF('1b-NaturalGas'!$AD$91="no","not applicable (based on previous answers)",ROUND(BL2046,4))</f>
        <v>0.03</v>
      </c>
    </row>
    <row r="2047" spans="30:69" x14ac:dyDescent="0.25">
      <c r="AD2047" s="157">
        <f t="shared" si="75"/>
        <v>3.2000000000000021E-2</v>
      </c>
      <c r="AE2047" s="157">
        <f>IF('1a-Electricity'!$AD$77="no","",ROUND(AD2047,4))</f>
        <v>3.2000000000000001E-2</v>
      </c>
      <c r="AF2047" s="157">
        <f>IF('1a-Electricity'!$AD$78="no","",ROUND(AD2047,4))</f>
        <v>3.2000000000000001E-2</v>
      </c>
      <c r="AG2047" s="157">
        <f>IF('1a-Electricity'!$AD$79="no","",ROUND(AD2047,4))</f>
        <v>3.2000000000000001E-2</v>
      </c>
      <c r="BL2047" s="157">
        <f t="shared" si="76"/>
        <v>3.1000000000000021E-2</v>
      </c>
      <c r="BM2047" s="157">
        <f>IF('1b-NaturalGas'!$AD$87="no","",ROUND(BL2047,4))</f>
        <v>3.1E-2</v>
      </c>
      <c r="BN2047" s="157">
        <f>IF('1b-NaturalGas'!$AD$88="no","",ROUND(BL2047,4))</f>
        <v>3.1E-2</v>
      </c>
      <c r="BO2047" s="157">
        <f>IF('1b-NaturalGas'!$AD$89="no","",ROUND(BL2047,4))</f>
        <v>3.1E-2</v>
      </c>
      <c r="BP2047" s="157">
        <f>IF('1b-NaturalGas'!$AD$90="no","not applicable (based on previous answers)",ROUND(BL2047,4))</f>
        <v>3.1E-2</v>
      </c>
      <c r="BQ2047" s="157">
        <f>IF('1b-NaturalGas'!$AD$91="no","not applicable (based on previous answers)",ROUND(BL2047,4))</f>
        <v>3.1E-2</v>
      </c>
    </row>
    <row r="2048" spans="30:69" x14ac:dyDescent="0.25">
      <c r="AD2048" s="157">
        <f t="shared" si="75"/>
        <v>3.3000000000000022E-2</v>
      </c>
      <c r="AE2048" s="157">
        <f>IF('1a-Electricity'!$AD$77="no","",ROUND(AD2048,4))</f>
        <v>3.3000000000000002E-2</v>
      </c>
      <c r="AF2048" s="157">
        <f>IF('1a-Electricity'!$AD$78="no","",ROUND(AD2048,4))</f>
        <v>3.3000000000000002E-2</v>
      </c>
      <c r="AG2048" s="157">
        <f>IF('1a-Electricity'!$AD$79="no","",ROUND(AD2048,4))</f>
        <v>3.3000000000000002E-2</v>
      </c>
      <c r="BL2048" s="157">
        <f t="shared" si="76"/>
        <v>3.2000000000000021E-2</v>
      </c>
      <c r="BM2048" s="157">
        <f>IF('1b-NaturalGas'!$AD$87="no","",ROUND(BL2048,4))</f>
        <v>3.2000000000000001E-2</v>
      </c>
      <c r="BN2048" s="157">
        <f>IF('1b-NaturalGas'!$AD$88="no","",ROUND(BL2048,4))</f>
        <v>3.2000000000000001E-2</v>
      </c>
      <c r="BO2048" s="157">
        <f>IF('1b-NaturalGas'!$AD$89="no","",ROUND(BL2048,4))</f>
        <v>3.2000000000000001E-2</v>
      </c>
      <c r="BP2048" s="157">
        <f>IF('1b-NaturalGas'!$AD$90="no","not applicable (based on previous answers)",ROUND(BL2048,4))</f>
        <v>3.2000000000000001E-2</v>
      </c>
      <c r="BQ2048" s="157">
        <f>IF('1b-NaturalGas'!$AD$91="no","not applicable (based on previous answers)",ROUND(BL2048,4))</f>
        <v>3.2000000000000001E-2</v>
      </c>
    </row>
    <row r="2049" spans="30:69" x14ac:dyDescent="0.25">
      <c r="AD2049" s="157">
        <f t="shared" si="75"/>
        <v>3.4000000000000023E-2</v>
      </c>
      <c r="AE2049" s="157">
        <f>IF('1a-Electricity'!$AD$77="no","",ROUND(AD2049,4))</f>
        <v>3.4000000000000002E-2</v>
      </c>
      <c r="AF2049" s="157">
        <f>IF('1a-Electricity'!$AD$78="no","",ROUND(AD2049,4))</f>
        <v>3.4000000000000002E-2</v>
      </c>
      <c r="AG2049" s="157">
        <f>IF('1a-Electricity'!$AD$79="no","",ROUND(AD2049,4))</f>
        <v>3.4000000000000002E-2</v>
      </c>
      <c r="BL2049" s="157">
        <f t="shared" si="76"/>
        <v>3.3000000000000022E-2</v>
      </c>
      <c r="BM2049" s="157">
        <f>IF('1b-NaturalGas'!$AD$87="no","",ROUND(BL2049,4))</f>
        <v>3.3000000000000002E-2</v>
      </c>
      <c r="BN2049" s="157">
        <f>IF('1b-NaturalGas'!$AD$88="no","",ROUND(BL2049,4))</f>
        <v>3.3000000000000002E-2</v>
      </c>
      <c r="BO2049" s="157">
        <f>IF('1b-NaturalGas'!$AD$89="no","",ROUND(BL2049,4))</f>
        <v>3.3000000000000002E-2</v>
      </c>
      <c r="BP2049" s="157">
        <f>IF('1b-NaturalGas'!$AD$90="no","not applicable (based on previous answers)",ROUND(BL2049,4))</f>
        <v>3.3000000000000002E-2</v>
      </c>
      <c r="BQ2049" s="157">
        <f>IF('1b-NaturalGas'!$AD$91="no","not applicable (based on previous answers)",ROUND(BL2049,4))</f>
        <v>3.3000000000000002E-2</v>
      </c>
    </row>
    <row r="2050" spans="30:69" x14ac:dyDescent="0.25">
      <c r="AD2050" s="157">
        <f t="shared" si="75"/>
        <v>3.5000000000000024E-2</v>
      </c>
      <c r="AE2050" s="157">
        <f>IF('1a-Electricity'!$AD$77="no","",ROUND(AD2050,4))</f>
        <v>3.5000000000000003E-2</v>
      </c>
      <c r="AF2050" s="157">
        <f>IF('1a-Electricity'!$AD$78="no","",ROUND(AD2050,4))</f>
        <v>3.5000000000000003E-2</v>
      </c>
      <c r="AG2050" s="157">
        <f>IF('1a-Electricity'!$AD$79="no","",ROUND(AD2050,4))</f>
        <v>3.5000000000000003E-2</v>
      </c>
      <c r="BL2050" s="157">
        <f t="shared" si="76"/>
        <v>3.4000000000000023E-2</v>
      </c>
      <c r="BM2050" s="157">
        <f>IF('1b-NaturalGas'!$AD$87="no","",ROUND(BL2050,4))</f>
        <v>3.4000000000000002E-2</v>
      </c>
      <c r="BN2050" s="157">
        <f>IF('1b-NaturalGas'!$AD$88="no","",ROUND(BL2050,4))</f>
        <v>3.4000000000000002E-2</v>
      </c>
      <c r="BO2050" s="157">
        <f>IF('1b-NaturalGas'!$AD$89="no","",ROUND(BL2050,4))</f>
        <v>3.4000000000000002E-2</v>
      </c>
      <c r="BP2050" s="157">
        <f>IF('1b-NaturalGas'!$AD$90="no","not applicable (based on previous answers)",ROUND(BL2050,4))</f>
        <v>3.4000000000000002E-2</v>
      </c>
      <c r="BQ2050" s="157">
        <f>IF('1b-NaturalGas'!$AD$91="no","not applicable (based on previous answers)",ROUND(BL2050,4))</f>
        <v>3.4000000000000002E-2</v>
      </c>
    </row>
    <row r="2051" spans="30:69" x14ac:dyDescent="0.25">
      <c r="AD2051" s="157">
        <f>AD2050+0.001</f>
        <v>3.6000000000000025E-2</v>
      </c>
      <c r="AE2051" s="157">
        <f>IF('1a-Electricity'!$AD$77="no","",ROUND(AD2051,4))</f>
        <v>3.5999999999999997E-2</v>
      </c>
      <c r="AF2051" s="157">
        <f>IF('1a-Electricity'!$AD$78="no","",ROUND(AD2051,4))</f>
        <v>3.5999999999999997E-2</v>
      </c>
      <c r="AG2051" s="157">
        <f>IF('1a-Electricity'!$AD$79="no","",ROUND(AD2051,4))</f>
        <v>3.5999999999999997E-2</v>
      </c>
      <c r="BL2051" s="157">
        <f t="shared" si="76"/>
        <v>3.5000000000000024E-2</v>
      </c>
      <c r="BM2051" s="157">
        <f>IF('1b-NaturalGas'!$AD$87="no","",ROUND(BL2051,4))</f>
        <v>3.5000000000000003E-2</v>
      </c>
      <c r="BN2051" s="157">
        <f>IF('1b-NaturalGas'!$AD$88="no","",ROUND(BL2051,4))</f>
        <v>3.5000000000000003E-2</v>
      </c>
      <c r="BO2051" s="157">
        <f>IF('1b-NaturalGas'!$AD$89="no","",ROUND(BL2051,4))</f>
        <v>3.5000000000000003E-2</v>
      </c>
      <c r="BP2051" s="157">
        <f>IF('1b-NaturalGas'!$AD$90="no","not applicable (based on previous answers)",ROUND(BL2051,4))</f>
        <v>3.5000000000000003E-2</v>
      </c>
      <c r="BQ2051" s="157">
        <f>IF('1b-NaturalGas'!$AD$91="no","not applicable (based on previous answers)",ROUND(BL2051,4))</f>
        <v>3.5000000000000003E-2</v>
      </c>
    </row>
    <row r="2052" spans="30:69" x14ac:dyDescent="0.25">
      <c r="AD2052" s="157">
        <f t="shared" si="75"/>
        <v>3.7000000000000026E-2</v>
      </c>
      <c r="AE2052" s="157">
        <f>IF('1a-Electricity'!$AD$77="no","",ROUND(AD2052,4))</f>
        <v>3.6999999999999998E-2</v>
      </c>
      <c r="AF2052" s="157">
        <f>IF('1a-Electricity'!$AD$78="no","",ROUND(AD2052,4))</f>
        <v>3.6999999999999998E-2</v>
      </c>
      <c r="AG2052" s="157">
        <f>IF('1a-Electricity'!$AD$79="no","",ROUND(AD2052,4))</f>
        <v>3.6999999999999998E-2</v>
      </c>
      <c r="BL2052" s="157">
        <f>BL2051+0.001</f>
        <v>3.6000000000000025E-2</v>
      </c>
      <c r="BM2052" s="157">
        <f>IF('1b-NaturalGas'!$AD$87="no","",ROUND(BL2052,4))</f>
        <v>3.5999999999999997E-2</v>
      </c>
      <c r="BN2052" s="157">
        <f>IF('1b-NaturalGas'!$AD$88="no","",ROUND(BL2052,4))</f>
        <v>3.5999999999999997E-2</v>
      </c>
      <c r="BO2052" s="157">
        <f>IF('1b-NaturalGas'!$AD$89="no","",ROUND(BL2052,4))</f>
        <v>3.5999999999999997E-2</v>
      </c>
      <c r="BP2052" s="157">
        <f>IF('1b-NaturalGas'!$AD$90="no","not applicable (based on previous answers)",ROUND(BL2052,4))</f>
        <v>3.5999999999999997E-2</v>
      </c>
      <c r="BQ2052" s="157">
        <f>IF('1b-NaturalGas'!$AD$91="no","not applicable (based on previous answers)",ROUND(BL2052,4))</f>
        <v>3.5999999999999997E-2</v>
      </c>
    </row>
    <row r="2053" spans="30:69" x14ac:dyDescent="0.25">
      <c r="AD2053" s="157">
        <f t="shared" si="75"/>
        <v>3.8000000000000027E-2</v>
      </c>
      <c r="AE2053" s="157">
        <f>IF('1a-Electricity'!$AD$77="no","",ROUND(AD2053,4))</f>
        <v>3.7999999999999999E-2</v>
      </c>
      <c r="AF2053" s="157">
        <f>IF('1a-Electricity'!$AD$78="no","",ROUND(AD2053,4))</f>
        <v>3.7999999999999999E-2</v>
      </c>
      <c r="AG2053" s="157">
        <f>IF('1a-Electricity'!$AD$79="no","",ROUND(AD2053,4))</f>
        <v>3.7999999999999999E-2</v>
      </c>
      <c r="BL2053" s="157">
        <f t="shared" si="76"/>
        <v>3.7000000000000026E-2</v>
      </c>
      <c r="BM2053" s="157">
        <f>IF('1b-NaturalGas'!$AD$87="no","",ROUND(BL2053,4))</f>
        <v>3.6999999999999998E-2</v>
      </c>
      <c r="BN2053" s="157">
        <f>IF('1b-NaturalGas'!$AD$88="no","",ROUND(BL2053,4))</f>
        <v>3.6999999999999998E-2</v>
      </c>
      <c r="BO2053" s="157">
        <f>IF('1b-NaturalGas'!$AD$89="no","",ROUND(BL2053,4))</f>
        <v>3.6999999999999998E-2</v>
      </c>
      <c r="BP2053" s="157">
        <f>IF('1b-NaturalGas'!$AD$90="no","not applicable (based on previous answers)",ROUND(BL2053,4))</f>
        <v>3.6999999999999998E-2</v>
      </c>
      <c r="BQ2053" s="157">
        <f>IF('1b-NaturalGas'!$AD$91="no","not applicable (based on previous answers)",ROUND(BL2053,4))</f>
        <v>3.6999999999999998E-2</v>
      </c>
    </row>
    <row r="2054" spans="30:69" x14ac:dyDescent="0.25">
      <c r="AD2054" s="157">
        <f t="shared" si="75"/>
        <v>3.9000000000000028E-2</v>
      </c>
      <c r="AE2054" s="157">
        <f>IF('1a-Electricity'!$AD$77="no","",ROUND(AD2054,4))</f>
        <v>3.9E-2</v>
      </c>
      <c r="AF2054" s="157">
        <f>IF('1a-Electricity'!$AD$78="no","",ROUND(AD2054,4))</f>
        <v>3.9E-2</v>
      </c>
      <c r="AG2054" s="157">
        <f>IF('1a-Electricity'!$AD$79="no","",ROUND(AD2054,4))</f>
        <v>3.9E-2</v>
      </c>
      <c r="BL2054" s="157">
        <f t="shared" si="76"/>
        <v>3.8000000000000027E-2</v>
      </c>
      <c r="BM2054" s="157">
        <f>IF('1b-NaturalGas'!$AD$87="no","",ROUND(BL2054,4))</f>
        <v>3.7999999999999999E-2</v>
      </c>
      <c r="BN2054" s="157">
        <f>IF('1b-NaturalGas'!$AD$88="no","",ROUND(BL2054,4))</f>
        <v>3.7999999999999999E-2</v>
      </c>
      <c r="BO2054" s="157">
        <f>IF('1b-NaturalGas'!$AD$89="no","",ROUND(BL2054,4))</f>
        <v>3.7999999999999999E-2</v>
      </c>
      <c r="BP2054" s="157">
        <f>IF('1b-NaturalGas'!$AD$90="no","not applicable (based on previous answers)",ROUND(BL2054,4))</f>
        <v>3.7999999999999999E-2</v>
      </c>
      <c r="BQ2054" s="157">
        <f>IF('1b-NaturalGas'!$AD$91="no","not applicable (based on previous answers)",ROUND(BL2054,4))</f>
        <v>3.7999999999999999E-2</v>
      </c>
    </row>
    <row r="2055" spans="30:69" x14ac:dyDescent="0.25">
      <c r="AD2055" s="157">
        <f t="shared" si="75"/>
        <v>4.0000000000000029E-2</v>
      </c>
      <c r="AE2055" s="157">
        <f>IF('1a-Electricity'!$AD$77="no","",ROUND(AD2055,4))</f>
        <v>0.04</v>
      </c>
      <c r="AF2055" s="157">
        <f>IF('1a-Electricity'!$AD$78="no","",ROUND(AD2055,4))</f>
        <v>0.04</v>
      </c>
      <c r="AG2055" s="157">
        <f>IF('1a-Electricity'!$AD$79="no","",ROUND(AD2055,4))</f>
        <v>0.04</v>
      </c>
      <c r="BL2055" s="157">
        <f t="shared" si="76"/>
        <v>3.9000000000000028E-2</v>
      </c>
      <c r="BM2055" s="157">
        <f>IF('1b-NaturalGas'!$AD$87="no","",ROUND(BL2055,4))</f>
        <v>3.9E-2</v>
      </c>
      <c r="BN2055" s="157">
        <f>IF('1b-NaturalGas'!$AD$88="no","",ROUND(BL2055,4))</f>
        <v>3.9E-2</v>
      </c>
      <c r="BO2055" s="157">
        <f>IF('1b-NaturalGas'!$AD$89="no","",ROUND(BL2055,4))</f>
        <v>3.9E-2</v>
      </c>
      <c r="BP2055" s="157">
        <f>IF('1b-NaturalGas'!$AD$90="no","not applicable (based on previous answers)",ROUND(BL2055,4))</f>
        <v>3.9E-2</v>
      </c>
      <c r="BQ2055" s="157">
        <f>IF('1b-NaturalGas'!$AD$91="no","not applicable (based on previous answers)",ROUND(BL2055,4))</f>
        <v>3.9E-2</v>
      </c>
    </row>
    <row r="2056" spans="30:69" x14ac:dyDescent="0.25">
      <c r="AD2056" s="157">
        <f t="shared" si="75"/>
        <v>4.1000000000000029E-2</v>
      </c>
      <c r="AE2056" s="157">
        <f>IF('1a-Electricity'!$AD$77="no","",ROUND(AD2056,4))</f>
        <v>4.1000000000000002E-2</v>
      </c>
      <c r="AF2056" s="157">
        <f>IF('1a-Electricity'!$AD$78="no","",ROUND(AD2056,4))</f>
        <v>4.1000000000000002E-2</v>
      </c>
      <c r="AG2056" s="157">
        <f>IF('1a-Electricity'!$AD$79="no","",ROUND(AD2056,4))</f>
        <v>4.1000000000000002E-2</v>
      </c>
      <c r="BL2056" s="157">
        <f t="shared" si="76"/>
        <v>4.0000000000000029E-2</v>
      </c>
      <c r="BM2056" s="157">
        <f>IF('1b-NaturalGas'!$AD$87="no","",ROUND(BL2056,4))</f>
        <v>0.04</v>
      </c>
      <c r="BN2056" s="157">
        <f>IF('1b-NaturalGas'!$AD$88="no","",ROUND(BL2056,4))</f>
        <v>0.04</v>
      </c>
      <c r="BO2056" s="157">
        <f>IF('1b-NaturalGas'!$AD$89="no","",ROUND(BL2056,4))</f>
        <v>0.04</v>
      </c>
      <c r="BP2056" s="157">
        <f>IF('1b-NaturalGas'!$AD$90="no","not applicable (based on previous answers)",ROUND(BL2056,4))</f>
        <v>0.04</v>
      </c>
      <c r="BQ2056" s="157">
        <f>IF('1b-NaturalGas'!$AD$91="no","not applicable (based on previous answers)",ROUND(BL2056,4))</f>
        <v>0.04</v>
      </c>
    </row>
    <row r="2057" spans="30:69" x14ac:dyDescent="0.25">
      <c r="AD2057" s="157">
        <f t="shared" si="75"/>
        <v>4.200000000000003E-2</v>
      </c>
      <c r="AE2057" s="157">
        <f>IF('1a-Electricity'!$AD$77="no","",ROUND(AD2057,4))</f>
        <v>4.2000000000000003E-2</v>
      </c>
      <c r="AF2057" s="157">
        <f>IF('1a-Electricity'!$AD$78="no","",ROUND(AD2057,4))</f>
        <v>4.2000000000000003E-2</v>
      </c>
      <c r="AG2057" s="157">
        <f>IF('1a-Electricity'!$AD$79="no","",ROUND(AD2057,4))</f>
        <v>4.2000000000000003E-2</v>
      </c>
      <c r="BL2057" s="157">
        <f t="shared" si="76"/>
        <v>4.1000000000000029E-2</v>
      </c>
      <c r="BM2057" s="157">
        <f>IF('1b-NaturalGas'!$AD$87="no","",ROUND(BL2057,4))</f>
        <v>4.1000000000000002E-2</v>
      </c>
      <c r="BN2057" s="157">
        <f>IF('1b-NaturalGas'!$AD$88="no","",ROUND(BL2057,4))</f>
        <v>4.1000000000000002E-2</v>
      </c>
      <c r="BO2057" s="157">
        <f>IF('1b-NaturalGas'!$AD$89="no","",ROUND(BL2057,4))</f>
        <v>4.1000000000000002E-2</v>
      </c>
      <c r="BP2057" s="157">
        <f>IF('1b-NaturalGas'!$AD$90="no","not applicable (based on previous answers)",ROUND(BL2057,4))</f>
        <v>4.1000000000000002E-2</v>
      </c>
      <c r="BQ2057" s="157">
        <f>IF('1b-NaturalGas'!$AD$91="no","not applicable (based on previous answers)",ROUND(BL2057,4))</f>
        <v>4.1000000000000002E-2</v>
      </c>
    </row>
    <row r="2058" spans="30:69" x14ac:dyDescent="0.25">
      <c r="AD2058" s="157">
        <f t="shared" si="75"/>
        <v>4.3000000000000031E-2</v>
      </c>
      <c r="AE2058" s="157">
        <f>IF('1a-Electricity'!$AD$77="no","",ROUND(AD2058,4))</f>
        <v>4.2999999999999997E-2</v>
      </c>
      <c r="AF2058" s="157">
        <f>IF('1a-Electricity'!$AD$78="no","",ROUND(AD2058,4))</f>
        <v>4.2999999999999997E-2</v>
      </c>
      <c r="AG2058" s="157">
        <f>IF('1a-Electricity'!$AD$79="no","",ROUND(AD2058,4))</f>
        <v>4.2999999999999997E-2</v>
      </c>
      <c r="BL2058" s="157">
        <f t="shared" si="76"/>
        <v>4.200000000000003E-2</v>
      </c>
      <c r="BM2058" s="157">
        <f>IF('1b-NaturalGas'!$AD$87="no","",ROUND(BL2058,4))</f>
        <v>4.2000000000000003E-2</v>
      </c>
      <c r="BN2058" s="157">
        <f>IF('1b-NaturalGas'!$AD$88="no","",ROUND(BL2058,4))</f>
        <v>4.2000000000000003E-2</v>
      </c>
      <c r="BO2058" s="157">
        <f>IF('1b-NaturalGas'!$AD$89="no","",ROUND(BL2058,4))</f>
        <v>4.2000000000000003E-2</v>
      </c>
      <c r="BP2058" s="157">
        <f>IF('1b-NaturalGas'!$AD$90="no","not applicable (based on previous answers)",ROUND(BL2058,4))</f>
        <v>4.2000000000000003E-2</v>
      </c>
      <c r="BQ2058" s="157">
        <f>IF('1b-NaturalGas'!$AD$91="no","not applicable (based on previous answers)",ROUND(BL2058,4))</f>
        <v>4.2000000000000003E-2</v>
      </c>
    </row>
    <row r="2059" spans="30:69" x14ac:dyDescent="0.25">
      <c r="AD2059" s="157">
        <f t="shared" si="75"/>
        <v>4.4000000000000032E-2</v>
      </c>
      <c r="AE2059" s="157">
        <f>IF('1a-Electricity'!$AD$77="no","",ROUND(AD2059,4))</f>
        <v>4.3999999999999997E-2</v>
      </c>
      <c r="AF2059" s="157">
        <f>IF('1a-Electricity'!$AD$78="no","",ROUND(AD2059,4))</f>
        <v>4.3999999999999997E-2</v>
      </c>
      <c r="AG2059" s="157">
        <f>IF('1a-Electricity'!$AD$79="no","",ROUND(AD2059,4))</f>
        <v>4.3999999999999997E-2</v>
      </c>
      <c r="BL2059" s="157">
        <f t="shared" si="76"/>
        <v>4.3000000000000031E-2</v>
      </c>
      <c r="BM2059" s="157">
        <f>IF('1b-NaturalGas'!$AD$87="no","",ROUND(BL2059,4))</f>
        <v>4.2999999999999997E-2</v>
      </c>
      <c r="BN2059" s="157">
        <f>IF('1b-NaturalGas'!$AD$88="no","",ROUND(BL2059,4))</f>
        <v>4.2999999999999997E-2</v>
      </c>
      <c r="BO2059" s="157">
        <f>IF('1b-NaturalGas'!$AD$89="no","",ROUND(BL2059,4))</f>
        <v>4.2999999999999997E-2</v>
      </c>
      <c r="BP2059" s="157">
        <f>IF('1b-NaturalGas'!$AD$90="no","not applicable (based on previous answers)",ROUND(BL2059,4))</f>
        <v>4.2999999999999997E-2</v>
      </c>
      <c r="BQ2059" s="157">
        <f>IF('1b-NaturalGas'!$AD$91="no","not applicable (based on previous answers)",ROUND(BL2059,4))</f>
        <v>4.2999999999999997E-2</v>
      </c>
    </row>
    <row r="2060" spans="30:69" x14ac:dyDescent="0.25">
      <c r="AD2060" s="157">
        <f t="shared" si="75"/>
        <v>4.5000000000000033E-2</v>
      </c>
      <c r="AE2060" s="157">
        <f>IF('1a-Electricity'!$AD$77="no","",ROUND(AD2060,4))</f>
        <v>4.4999999999999998E-2</v>
      </c>
      <c r="AF2060" s="157">
        <f>IF('1a-Electricity'!$AD$78="no","",ROUND(AD2060,4))</f>
        <v>4.4999999999999998E-2</v>
      </c>
      <c r="AG2060" s="157">
        <f>IF('1a-Electricity'!$AD$79="no","",ROUND(AD2060,4))</f>
        <v>4.4999999999999998E-2</v>
      </c>
      <c r="BL2060" s="157">
        <f t="shared" si="76"/>
        <v>4.4000000000000032E-2</v>
      </c>
      <c r="BM2060" s="157">
        <f>IF('1b-NaturalGas'!$AD$87="no","",ROUND(BL2060,4))</f>
        <v>4.3999999999999997E-2</v>
      </c>
      <c r="BN2060" s="157">
        <f>IF('1b-NaturalGas'!$AD$88="no","",ROUND(BL2060,4))</f>
        <v>4.3999999999999997E-2</v>
      </c>
      <c r="BO2060" s="157">
        <f>IF('1b-NaturalGas'!$AD$89="no","",ROUND(BL2060,4))</f>
        <v>4.3999999999999997E-2</v>
      </c>
      <c r="BP2060" s="157">
        <f>IF('1b-NaturalGas'!$AD$90="no","not applicable (based on previous answers)",ROUND(BL2060,4))</f>
        <v>4.3999999999999997E-2</v>
      </c>
      <c r="BQ2060" s="157">
        <f>IF('1b-NaturalGas'!$AD$91="no","not applicable (based on previous answers)",ROUND(BL2060,4))</f>
        <v>4.3999999999999997E-2</v>
      </c>
    </row>
    <row r="2061" spans="30:69" x14ac:dyDescent="0.25">
      <c r="AD2061" s="157">
        <f>AD2060+0.001</f>
        <v>4.6000000000000034E-2</v>
      </c>
      <c r="AE2061" s="157">
        <f>IF('1a-Electricity'!$AD$77="no","",ROUND(AD2061,4))</f>
        <v>4.5999999999999999E-2</v>
      </c>
      <c r="AF2061" s="157">
        <f>IF('1a-Electricity'!$AD$78="no","",ROUND(AD2061,4))</f>
        <v>4.5999999999999999E-2</v>
      </c>
      <c r="AG2061" s="157">
        <f>IF('1a-Electricity'!$AD$79="no","",ROUND(AD2061,4))</f>
        <v>4.5999999999999999E-2</v>
      </c>
      <c r="BL2061" s="157">
        <f t="shared" si="76"/>
        <v>4.5000000000000033E-2</v>
      </c>
      <c r="BM2061" s="157">
        <f>IF('1b-NaturalGas'!$AD$87="no","",ROUND(BL2061,4))</f>
        <v>4.4999999999999998E-2</v>
      </c>
      <c r="BN2061" s="157">
        <f>IF('1b-NaturalGas'!$AD$88="no","",ROUND(BL2061,4))</f>
        <v>4.4999999999999998E-2</v>
      </c>
      <c r="BO2061" s="157">
        <f>IF('1b-NaturalGas'!$AD$89="no","",ROUND(BL2061,4))</f>
        <v>4.4999999999999998E-2</v>
      </c>
      <c r="BP2061" s="157">
        <f>IF('1b-NaturalGas'!$AD$90="no","not applicable (based on previous answers)",ROUND(BL2061,4))</f>
        <v>4.4999999999999998E-2</v>
      </c>
      <c r="BQ2061" s="157">
        <f>IF('1b-NaturalGas'!$AD$91="no","not applicable (based on previous answers)",ROUND(BL2061,4))</f>
        <v>4.4999999999999998E-2</v>
      </c>
    </row>
    <row r="2062" spans="30:69" x14ac:dyDescent="0.25">
      <c r="AD2062" s="157">
        <f t="shared" si="75"/>
        <v>4.7000000000000035E-2</v>
      </c>
      <c r="AE2062" s="157">
        <f>IF('1a-Electricity'!$AD$77="no","",ROUND(AD2062,4))</f>
        <v>4.7E-2</v>
      </c>
      <c r="AF2062" s="157">
        <f>IF('1a-Electricity'!$AD$78="no","",ROUND(AD2062,4))</f>
        <v>4.7E-2</v>
      </c>
      <c r="AG2062" s="157">
        <f>IF('1a-Electricity'!$AD$79="no","",ROUND(AD2062,4))</f>
        <v>4.7E-2</v>
      </c>
      <c r="BL2062" s="157">
        <f>BL2061+0.001</f>
        <v>4.6000000000000034E-2</v>
      </c>
      <c r="BM2062" s="157">
        <f>IF('1b-NaturalGas'!$AD$87="no","",ROUND(BL2062,4))</f>
        <v>4.5999999999999999E-2</v>
      </c>
      <c r="BN2062" s="157">
        <f>IF('1b-NaturalGas'!$AD$88="no","",ROUND(BL2062,4))</f>
        <v>4.5999999999999999E-2</v>
      </c>
      <c r="BO2062" s="157">
        <f>IF('1b-NaturalGas'!$AD$89="no","",ROUND(BL2062,4))</f>
        <v>4.5999999999999999E-2</v>
      </c>
      <c r="BP2062" s="157">
        <f>IF('1b-NaturalGas'!$AD$90="no","not applicable (based on previous answers)",ROUND(BL2062,4))</f>
        <v>4.5999999999999999E-2</v>
      </c>
      <c r="BQ2062" s="157">
        <f>IF('1b-NaturalGas'!$AD$91="no","not applicable (based on previous answers)",ROUND(BL2062,4))</f>
        <v>4.5999999999999999E-2</v>
      </c>
    </row>
    <row r="2063" spans="30:69" x14ac:dyDescent="0.25">
      <c r="AD2063" s="157">
        <f t="shared" si="75"/>
        <v>4.8000000000000036E-2</v>
      </c>
      <c r="AE2063" s="157">
        <f>IF('1a-Electricity'!$AD$77="no","",ROUND(AD2063,4))</f>
        <v>4.8000000000000001E-2</v>
      </c>
      <c r="AF2063" s="157">
        <f>IF('1a-Electricity'!$AD$78="no","",ROUND(AD2063,4))</f>
        <v>4.8000000000000001E-2</v>
      </c>
      <c r="AG2063" s="157">
        <f>IF('1a-Electricity'!$AD$79="no","",ROUND(AD2063,4))</f>
        <v>4.8000000000000001E-2</v>
      </c>
      <c r="BL2063" s="157">
        <f t="shared" si="76"/>
        <v>4.7000000000000035E-2</v>
      </c>
      <c r="BM2063" s="157">
        <f>IF('1b-NaturalGas'!$AD$87="no","",ROUND(BL2063,4))</f>
        <v>4.7E-2</v>
      </c>
      <c r="BN2063" s="157">
        <f>IF('1b-NaturalGas'!$AD$88="no","",ROUND(BL2063,4))</f>
        <v>4.7E-2</v>
      </c>
      <c r="BO2063" s="157">
        <f>IF('1b-NaturalGas'!$AD$89="no","",ROUND(BL2063,4))</f>
        <v>4.7E-2</v>
      </c>
      <c r="BP2063" s="157">
        <f>IF('1b-NaturalGas'!$AD$90="no","not applicable (based on previous answers)",ROUND(BL2063,4))</f>
        <v>4.7E-2</v>
      </c>
      <c r="BQ2063" s="157">
        <f>IF('1b-NaturalGas'!$AD$91="no","not applicable (based on previous answers)",ROUND(BL2063,4))</f>
        <v>4.7E-2</v>
      </c>
    </row>
    <row r="2064" spans="30:69" x14ac:dyDescent="0.25">
      <c r="AD2064" s="157">
        <f t="shared" si="75"/>
        <v>4.9000000000000037E-2</v>
      </c>
      <c r="AE2064" s="157">
        <f>IF('1a-Electricity'!$AD$77="no","",ROUND(AD2064,4))</f>
        <v>4.9000000000000002E-2</v>
      </c>
      <c r="AF2064" s="157">
        <f>IF('1a-Electricity'!$AD$78="no","",ROUND(AD2064,4))</f>
        <v>4.9000000000000002E-2</v>
      </c>
      <c r="AG2064" s="157">
        <f>IF('1a-Electricity'!$AD$79="no","",ROUND(AD2064,4))</f>
        <v>4.9000000000000002E-2</v>
      </c>
      <c r="BL2064" s="157">
        <f t="shared" si="76"/>
        <v>4.8000000000000036E-2</v>
      </c>
      <c r="BM2064" s="157">
        <f>IF('1b-NaturalGas'!$AD$87="no","",ROUND(BL2064,4))</f>
        <v>4.8000000000000001E-2</v>
      </c>
      <c r="BN2064" s="157">
        <f>IF('1b-NaturalGas'!$AD$88="no","",ROUND(BL2064,4))</f>
        <v>4.8000000000000001E-2</v>
      </c>
      <c r="BO2064" s="157">
        <f>IF('1b-NaturalGas'!$AD$89="no","",ROUND(BL2064,4))</f>
        <v>4.8000000000000001E-2</v>
      </c>
      <c r="BP2064" s="157">
        <f>IF('1b-NaturalGas'!$AD$90="no","not applicable (based on previous answers)",ROUND(BL2064,4))</f>
        <v>4.8000000000000001E-2</v>
      </c>
      <c r="BQ2064" s="157">
        <f>IF('1b-NaturalGas'!$AD$91="no","not applicable (based on previous answers)",ROUND(BL2064,4))</f>
        <v>4.8000000000000001E-2</v>
      </c>
    </row>
    <row r="2065" spans="30:69" x14ac:dyDescent="0.25">
      <c r="AD2065" s="157">
        <f t="shared" si="75"/>
        <v>5.0000000000000037E-2</v>
      </c>
      <c r="AE2065" s="157">
        <f>IF('1a-Electricity'!$AD$77="no","",ROUND(AD2065,4))</f>
        <v>0.05</v>
      </c>
      <c r="AF2065" s="157">
        <f>IF('1a-Electricity'!$AD$78="no","",ROUND(AD2065,4))</f>
        <v>0.05</v>
      </c>
      <c r="AG2065" s="157">
        <f>IF('1a-Electricity'!$AD$79="no","",ROUND(AD2065,4))</f>
        <v>0.05</v>
      </c>
      <c r="BL2065" s="157">
        <f t="shared" si="76"/>
        <v>4.9000000000000037E-2</v>
      </c>
      <c r="BM2065" s="157">
        <f>IF('1b-NaturalGas'!$AD$87="no","",ROUND(BL2065,4))</f>
        <v>4.9000000000000002E-2</v>
      </c>
      <c r="BN2065" s="157">
        <f>IF('1b-NaturalGas'!$AD$88="no","",ROUND(BL2065,4))</f>
        <v>4.9000000000000002E-2</v>
      </c>
      <c r="BO2065" s="157">
        <f>IF('1b-NaturalGas'!$AD$89="no","",ROUND(BL2065,4))</f>
        <v>4.9000000000000002E-2</v>
      </c>
      <c r="BP2065" s="157">
        <f>IF('1b-NaturalGas'!$AD$90="no","not applicable (based on previous answers)",ROUND(BL2065,4))</f>
        <v>4.9000000000000002E-2</v>
      </c>
      <c r="BQ2065" s="157">
        <f>IF('1b-NaturalGas'!$AD$91="no","not applicable (based on previous answers)",ROUND(BL2065,4))</f>
        <v>4.9000000000000002E-2</v>
      </c>
    </row>
    <row r="2066" spans="30:69" x14ac:dyDescent="0.25">
      <c r="AD2066" s="157">
        <f t="shared" si="75"/>
        <v>5.1000000000000038E-2</v>
      </c>
      <c r="AE2066" s="157">
        <f>IF('1a-Electricity'!$AD$77="no","",ROUND(AD2066,4))</f>
        <v>5.0999999999999997E-2</v>
      </c>
      <c r="AF2066" s="157">
        <f>IF('1a-Electricity'!$AD$78="no","",ROUND(AD2066,4))</f>
        <v>5.0999999999999997E-2</v>
      </c>
      <c r="AG2066" s="157">
        <f>IF('1a-Electricity'!$AD$79="no","",ROUND(AD2066,4))</f>
        <v>5.0999999999999997E-2</v>
      </c>
      <c r="BL2066" s="157">
        <f t="shared" si="76"/>
        <v>5.0000000000000037E-2</v>
      </c>
      <c r="BM2066" s="157">
        <f>IF('1b-NaturalGas'!$AD$87="no","",ROUND(BL2066,4))</f>
        <v>0.05</v>
      </c>
      <c r="BN2066" s="157">
        <f>IF('1b-NaturalGas'!$AD$88="no","",ROUND(BL2066,4))</f>
        <v>0.05</v>
      </c>
      <c r="BO2066" s="157">
        <f>IF('1b-NaturalGas'!$AD$89="no","",ROUND(BL2066,4))</f>
        <v>0.05</v>
      </c>
      <c r="BP2066" s="157">
        <f>IF('1b-NaturalGas'!$AD$90="no","not applicable (based on previous answers)",ROUND(BL2066,4))</f>
        <v>0.05</v>
      </c>
      <c r="BQ2066" s="157">
        <f>IF('1b-NaturalGas'!$AD$91="no","not applicable (based on previous answers)",ROUND(BL2066,4))</f>
        <v>0.05</v>
      </c>
    </row>
    <row r="2067" spans="30:69" x14ac:dyDescent="0.25">
      <c r="AD2067" s="157">
        <f t="shared" si="75"/>
        <v>5.2000000000000039E-2</v>
      </c>
      <c r="AE2067" s="157">
        <f>IF('1a-Electricity'!$AD$77="no","",ROUND(AD2067,4))</f>
        <v>5.1999999999999998E-2</v>
      </c>
      <c r="AF2067" s="157">
        <f>IF('1a-Electricity'!$AD$78="no","",ROUND(AD2067,4))</f>
        <v>5.1999999999999998E-2</v>
      </c>
      <c r="AG2067" s="157">
        <f>IF('1a-Electricity'!$AD$79="no","",ROUND(AD2067,4))</f>
        <v>5.1999999999999998E-2</v>
      </c>
      <c r="BL2067" s="157">
        <f t="shared" si="76"/>
        <v>5.1000000000000038E-2</v>
      </c>
      <c r="BM2067" s="157">
        <f>IF('1b-NaturalGas'!$AD$87="no","",ROUND(BL2067,4))</f>
        <v>5.0999999999999997E-2</v>
      </c>
      <c r="BN2067" s="157">
        <f>IF('1b-NaturalGas'!$AD$88="no","",ROUND(BL2067,4))</f>
        <v>5.0999999999999997E-2</v>
      </c>
      <c r="BO2067" s="157">
        <f>IF('1b-NaturalGas'!$AD$89="no","",ROUND(BL2067,4))</f>
        <v>5.0999999999999997E-2</v>
      </c>
      <c r="BP2067" s="157">
        <f>IF('1b-NaturalGas'!$AD$90="no","not applicable (based on previous answers)",ROUND(BL2067,4))</f>
        <v>5.0999999999999997E-2</v>
      </c>
      <c r="BQ2067" s="157">
        <f>IF('1b-NaturalGas'!$AD$91="no","not applicable (based on previous answers)",ROUND(BL2067,4))</f>
        <v>5.0999999999999997E-2</v>
      </c>
    </row>
    <row r="2068" spans="30:69" x14ac:dyDescent="0.25">
      <c r="AD2068" s="157">
        <f t="shared" si="75"/>
        <v>5.300000000000004E-2</v>
      </c>
      <c r="AE2068" s="157">
        <f>IF('1a-Electricity'!$AD$77="no","",ROUND(AD2068,4))</f>
        <v>5.2999999999999999E-2</v>
      </c>
      <c r="AF2068" s="157">
        <f>IF('1a-Electricity'!$AD$78="no","",ROUND(AD2068,4))</f>
        <v>5.2999999999999999E-2</v>
      </c>
      <c r="AG2068" s="157">
        <f>IF('1a-Electricity'!$AD$79="no","",ROUND(AD2068,4))</f>
        <v>5.2999999999999999E-2</v>
      </c>
      <c r="BL2068" s="157">
        <f t="shared" si="76"/>
        <v>5.2000000000000039E-2</v>
      </c>
      <c r="BM2068" s="157">
        <f>IF('1b-NaturalGas'!$AD$87="no","",ROUND(BL2068,4))</f>
        <v>5.1999999999999998E-2</v>
      </c>
      <c r="BN2068" s="157">
        <f>IF('1b-NaturalGas'!$AD$88="no","",ROUND(BL2068,4))</f>
        <v>5.1999999999999998E-2</v>
      </c>
      <c r="BO2068" s="157">
        <f>IF('1b-NaturalGas'!$AD$89="no","",ROUND(BL2068,4))</f>
        <v>5.1999999999999998E-2</v>
      </c>
      <c r="BP2068" s="157">
        <f>IF('1b-NaturalGas'!$AD$90="no","not applicable (based on previous answers)",ROUND(BL2068,4))</f>
        <v>5.1999999999999998E-2</v>
      </c>
      <c r="BQ2068" s="157">
        <f>IF('1b-NaturalGas'!$AD$91="no","not applicable (based on previous answers)",ROUND(BL2068,4))</f>
        <v>5.1999999999999998E-2</v>
      </c>
    </row>
    <row r="2069" spans="30:69" x14ac:dyDescent="0.25">
      <c r="AD2069" s="157">
        <f t="shared" si="75"/>
        <v>5.4000000000000041E-2</v>
      </c>
      <c r="AE2069" s="157">
        <f>IF('1a-Electricity'!$AD$77="no","",ROUND(AD2069,4))</f>
        <v>5.3999999999999999E-2</v>
      </c>
      <c r="AF2069" s="157">
        <f>IF('1a-Electricity'!$AD$78="no","",ROUND(AD2069,4))</f>
        <v>5.3999999999999999E-2</v>
      </c>
      <c r="AG2069" s="157">
        <f>IF('1a-Electricity'!$AD$79="no","",ROUND(AD2069,4))</f>
        <v>5.3999999999999999E-2</v>
      </c>
      <c r="BL2069" s="157">
        <f t="shared" si="76"/>
        <v>5.300000000000004E-2</v>
      </c>
      <c r="BM2069" s="157">
        <f>IF('1b-NaturalGas'!$AD$87="no","",ROUND(BL2069,4))</f>
        <v>5.2999999999999999E-2</v>
      </c>
      <c r="BN2069" s="157">
        <f>IF('1b-NaturalGas'!$AD$88="no","",ROUND(BL2069,4))</f>
        <v>5.2999999999999999E-2</v>
      </c>
      <c r="BO2069" s="157">
        <f>IF('1b-NaturalGas'!$AD$89="no","",ROUND(BL2069,4))</f>
        <v>5.2999999999999999E-2</v>
      </c>
      <c r="BP2069" s="157">
        <f>IF('1b-NaturalGas'!$AD$90="no","not applicable (based on previous answers)",ROUND(BL2069,4))</f>
        <v>5.2999999999999999E-2</v>
      </c>
      <c r="BQ2069" s="157">
        <f>IF('1b-NaturalGas'!$AD$91="no","not applicable (based on previous answers)",ROUND(BL2069,4))</f>
        <v>5.2999999999999999E-2</v>
      </c>
    </row>
    <row r="2070" spans="30:69" x14ac:dyDescent="0.25">
      <c r="AD2070" s="157">
        <f t="shared" si="75"/>
        <v>5.5000000000000042E-2</v>
      </c>
      <c r="AE2070" s="157">
        <f>IF('1a-Electricity'!$AD$77="no","",ROUND(AD2070,4))</f>
        <v>5.5E-2</v>
      </c>
      <c r="AF2070" s="157">
        <f>IF('1a-Electricity'!$AD$78="no","",ROUND(AD2070,4))</f>
        <v>5.5E-2</v>
      </c>
      <c r="AG2070" s="157">
        <f>IF('1a-Electricity'!$AD$79="no","",ROUND(AD2070,4))</f>
        <v>5.5E-2</v>
      </c>
      <c r="BL2070" s="157">
        <f t="shared" si="76"/>
        <v>5.4000000000000041E-2</v>
      </c>
      <c r="BM2070" s="157">
        <f>IF('1b-NaturalGas'!$AD$87="no","",ROUND(BL2070,4))</f>
        <v>5.3999999999999999E-2</v>
      </c>
      <c r="BN2070" s="157">
        <f>IF('1b-NaturalGas'!$AD$88="no","",ROUND(BL2070,4))</f>
        <v>5.3999999999999999E-2</v>
      </c>
      <c r="BO2070" s="157">
        <f>IF('1b-NaturalGas'!$AD$89="no","",ROUND(BL2070,4))</f>
        <v>5.3999999999999999E-2</v>
      </c>
      <c r="BP2070" s="157">
        <f>IF('1b-NaturalGas'!$AD$90="no","not applicable (based on previous answers)",ROUND(BL2070,4))</f>
        <v>5.3999999999999999E-2</v>
      </c>
      <c r="BQ2070" s="157">
        <f>IF('1b-NaturalGas'!$AD$91="no","not applicable (based on previous answers)",ROUND(BL2070,4))</f>
        <v>5.3999999999999999E-2</v>
      </c>
    </row>
    <row r="2071" spans="30:69" x14ac:dyDescent="0.25">
      <c r="AD2071" s="157">
        <f>AD2070+0.001</f>
        <v>5.6000000000000043E-2</v>
      </c>
      <c r="AE2071" s="157">
        <f>IF('1a-Electricity'!$AD$77="no","",ROUND(AD2071,4))</f>
        <v>5.6000000000000001E-2</v>
      </c>
      <c r="AF2071" s="157">
        <f>IF('1a-Electricity'!$AD$78="no","",ROUND(AD2071,4))</f>
        <v>5.6000000000000001E-2</v>
      </c>
      <c r="AG2071" s="157">
        <f>IF('1a-Electricity'!$AD$79="no","",ROUND(AD2071,4))</f>
        <v>5.6000000000000001E-2</v>
      </c>
      <c r="BL2071" s="157">
        <f t="shared" si="76"/>
        <v>5.5000000000000042E-2</v>
      </c>
      <c r="BM2071" s="157">
        <f>IF('1b-NaturalGas'!$AD$87="no","",ROUND(BL2071,4))</f>
        <v>5.5E-2</v>
      </c>
      <c r="BN2071" s="157">
        <f>IF('1b-NaturalGas'!$AD$88="no","",ROUND(BL2071,4))</f>
        <v>5.5E-2</v>
      </c>
      <c r="BO2071" s="157">
        <f>IF('1b-NaturalGas'!$AD$89="no","",ROUND(BL2071,4))</f>
        <v>5.5E-2</v>
      </c>
      <c r="BP2071" s="157">
        <f>IF('1b-NaturalGas'!$AD$90="no","not applicable (based on previous answers)",ROUND(BL2071,4))</f>
        <v>5.5E-2</v>
      </c>
      <c r="BQ2071" s="157">
        <f>IF('1b-NaturalGas'!$AD$91="no","not applicable (based on previous answers)",ROUND(BL2071,4))</f>
        <v>5.5E-2</v>
      </c>
    </row>
    <row r="2072" spans="30:69" x14ac:dyDescent="0.25">
      <c r="AD2072" s="157">
        <f t="shared" ref="AD2072:AD2135" si="77">AD2071+0.001</f>
        <v>5.7000000000000044E-2</v>
      </c>
      <c r="AE2072" s="157">
        <f>IF('1a-Electricity'!$AD$77="no","",ROUND(AD2072,4))</f>
        <v>5.7000000000000002E-2</v>
      </c>
      <c r="AF2072" s="157">
        <f>IF('1a-Electricity'!$AD$78="no","",ROUND(AD2072,4))</f>
        <v>5.7000000000000002E-2</v>
      </c>
      <c r="AG2072" s="157">
        <f>IF('1a-Electricity'!$AD$79="no","",ROUND(AD2072,4))</f>
        <v>5.7000000000000002E-2</v>
      </c>
      <c r="BL2072" s="157">
        <f>BL2071+0.001</f>
        <v>5.6000000000000043E-2</v>
      </c>
      <c r="BM2072" s="157">
        <f>IF('1b-NaturalGas'!$AD$87="no","",ROUND(BL2072,4))</f>
        <v>5.6000000000000001E-2</v>
      </c>
      <c r="BN2072" s="157">
        <f>IF('1b-NaturalGas'!$AD$88="no","",ROUND(BL2072,4))</f>
        <v>5.6000000000000001E-2</v>
      </c>
      <c r="BO2072" s="157">
        <f>IF('1b-NaturalGas'!$AD$89="no","",ROUND(BL2072,4))</f>
        <v>5.6000000000000001E-2</v>
      </c>
      <c r="BP2072" s="157">
        <f>IF('1b-NaturalGas'!$AD$90="no","not applicable (based on previous answers)",ROUND(BL2072,4))</f>
        <v>5.6000000000000001E-2</v>
      </c>
      <c r="BQ2072" s="157">
        <f>IF('1b-NaturalGas'!$AD$91="no","not applicable (based on previous answers)",ROUND(BL2072,4))</f>
        <v>5.6000000000000001E-2</v>
      </c>
    </row>
    <row r="2073" spans="30:69" x14ac:dyDescent="0.25">
      <c r="AD2073" s="157">
        <f t="shared" si="77"/>
        <v>5.8000000000000045E-2</v>
      </c>
      <c r="AE2073" s="157">
        <f>IF('1a-Electricity'!$AD$77="no","",ROUND(AD2073,4))</f>
        <v>5.8000000000000003E-2</v>
      </c>
      <c r="AF2073" s="157">
        <f>IF('1a-Electricity'!$AD$78="no","",ROUND(AD2073,4))</f>
        <v>5.8000000000000003E-2</v>
      </c>
      <c r="AG2073" s="157">
        <f>IF('1a-Electricity'!$AD$79="no","",ROUND(AD2073,4))</f>
        <v>5.8000000000000003E-2</v>
      </c>
      <c r="BL2073" s="157">
        <f t="shared" ref="BL2073:BL2136" si="78">BL2072+0.001</f>
        <v>5.7000000000000044E-2</v>
      </c>
      <c r="BM2073" s="157">
        <f>IF('1b-NaturalGas'!$AD$87="no","",ROUND(BL2073,4))</f>
        <v>5.7000000000000002E-2</v>
      </c>
      <c r="BN2073" s="157">
        <f>IF('1b-NaturalGas'!$AD$88="no","",ROUND(BL2073,4))</f>
        <v>5.7000000000000002E-2</v>
      </c>
      <c r="BO2073" s="157">
        <f>IF('1b-NaturalGas'!$AD$89="no","",ROUND(BL2073,4))</f>
        <v>5.7000000000000002E-2</v>
      </c>
      <c r="BP2073" s="157">
        <f>IF('1b-NaturalGas'!$AD$90="no","not applicable (based on previous answers)",ROUND(BL2073,4))</f>
        <v>5.7000000000000002E-2</v>
      </c>
      <c r="BQ2073" s="157">
        <f>IF('1b-NaturalGas'!$AD$91="no","not applicable (based on previous answers)",ROUND(BL2073,4))</f>
        <v>5.7000000000000002E-2</v>
      </c>
    </row>
    <row r="2074" spans="30:69" x14ac:dyDescent="0.25">
      <c r="AD2074" s="157">
        <f t="shared" si="77"/>
        <v>5.9000000000000045E-2</v>
      </c>
      <c r="AE2074" s="157">
        <f>IF('1a-Electricity'!$AD$77="no","",ROUND(AD2074,4))</f>
        <v>5.8999999999999997E-2</v>
      </c>
      <c r="AF2074" s="157">
        <f>IF('1a-Electricity'!$AD$78="no","",ROUND(AD2074,4))</f>
        <v>5.8999999999999997E-2</v>
      </c>
      <c r="AG2074" s="157">
        <f>IF('1a-Electricity'!$AD$79="no","",ROUND(AD2074,4))</f>
        <v>5.8999999999999997E-2</v>
      </c>
      <c r="BL2074" s="157">
        <f t="shared" si="78"/>
        <v>5.8000000000000045E-2</v>
      </c>
      <c r="BM2074" s="157">
        <f>IF('1b-NaturalGas'!$AD$87="no","",ROUND(BL2074,4))</f>
        <v>5.8000000000000003E-2</v>
      </c>
      <c r="BN2074" s="157">
        <f>IF('1b-NaturalGas'!$AD$88="no","",ROUND(BL2074,4))</f>
        <v>5.8000000000000003E-2</v>
      </c>
      <c r="BO2074" s="157">
        <f>IF('1b-NaturalGas'!$AD$89="no","",ROUND(BL2074,4))</f>
        <v>5.8000000000000003E-2</v>
      </c>
      <c r="BP2074" s="157">
        <f>IF('1b-NaturalGas'!$AD$90="no","not applicable (based on previous answers)",ROUND(BL2074,4))</f>
        <v>5.8000000000000003E-2</v>
      </c>
      <c r="BQ2074" s="157">
        <f>IF('1b-NaturalGas'!$AD$91="no","not applicable (based on previous answers)",ROUND(BL2074,4))</f>
        <v>5.8000000000000003E-2</v>
      </c>
    </row>
    <row r="2075" spans="30:69" x14ac:dyDescent="0.25">
      <c r="AD2075" s="157">
        <f t="shared" si="77"/>
        <v>6.0000000000000046E-2</v>
      </c>
      <c r="AE2075" s="157">
        <f>IF('1a-Electricity'!$AD$77="no","",ROUND(AD2075,4))</f>
        <v>0.06</v>
      </c>
      <c r="AF2075" s="157">
        <f>IF('1a-Electricity'!$AD$78="no","",ROUND(AD2075,4))</f>
        <v>0.06</v>
      </c>
      <c r="AG2075" s="157">
        <f>IF('1a-Electricity'!$AD$79="no","",ROUND(AD2075,4))</f>
        <v>0.06</v>
      </c>
      <c r="BL2075" s="157">
        <f t="shared" si="78"/>
        <v>5.9000000000000045E-2</v>
      </c>
      <c r="BM2075" s="157">
        <f>IF('1b-NaturalGas'!$AD$87="no","",ROUND(BL2075,4))</f>
        <v>5.8999999999999997E-2</v>
      </c>
      <c r="BN2075" s="157">
        <f>IF('1b-NaturalGas'!$AD$88="no","",ROUND(BL2075,4))</f>
        <v>5.8999999999999997E-2</v>
      </c>
      <c r="BO2075" s="157">
        <f>IF('1b-NaturalGas'!$AD$89="no","",ROUND(BL2075,4))</f>
        <v>5.8999999999999997E-2</v>
      </c>
      <c r="BP2075" s="157">
        <f>IF('1b-NaturalGas'!$AD$90="no","not applicable (based on previous answers)",ROUND(BL2075,4))</f>
        <v>5.8999999999999997E-2</v>
      </c>
      <c r="BQ2075" s="157">
        <f>IF('1b-NaturalGas'!$AD$91="no","not applicable (based on previous answers)",ROUND(BL2075,4))</f>
        <v>5.8999999999999997E-2</v>
      </c>
    </row>
    <row r="2076" spans="30:69" x14ac:dyDescent="0.25">
      <c r="AD2076" s="157">
        <f t="shared" si="77"/>
        <v>6.1000000000000047E-2</v>
      </c>
      <c r="AE2076" s="157">
        <f>IF('1a-Electricity'!$AD$77="no","",ROUND(AD2076,4))</f>
        <v>6.0999999999999999E-2</v>
      </c>
      <c r="AF2076" s="157">
        <f>IF('1a-Electricity'!$AD$78="no","",ROUND(AD2076,4))</f>
        <v>6.0999999999999999E-2</v>
      </c>
      <c r="AG2076" s="157">
        <f>IF('1a-Electricity'!$AD$79="no","",ROUND(AD2076,4))</f>
        <v>6.0999999999999999E-2</v>
      </c>
      <c r="BL2076" s="157">
        <f t="shared" si="78"/>
        <v>6.0000000000000046E-2</v>
      </c>
      <c r="BM2076" s="157">
        <f>IF('1b-NaturalGas'!$AD$87="no","",ROUND(BL2076,4))</f>
        <v>0.06</v>
      </c>
      <c r="BN2076" s="157">
        <f>IF('1b-NaturalGas'!$AD$88="no","",ROUND(BL2076,4))</f>
        <v>0.06</v>
      </c>
      <c r="BO2076" s="157">
        <f>IF('1b-NaturalGas'!$AD$89="no","",ROUND(BL2076,4))</f>
        <v>0.06</v>
      </c>
      <c r="BP2076" s="157">
        <f>IF('1b-NaturalGas'!$AD$90="no","not applicable (based on previous answers)",ROUND(BL2076,4))</f>
        <v>0.06</v>
      </c>
      <c r="BQ2076" s="157">
        <f>IF('1b-NaturalGas'!$AD$91="no","not applicable (based on previous answers)",ROUND(BL2076,4))</f>
        <v>0.06</v>
      </c>
    </row>
    <row r="2077" spans="30:69" x14ac:dyDescent="0.25">
      <c r="AD2077" s="157">
        <f t="shared" si="77"/>
        <v>6.2000000000000048E-2</v>
      </c>
      <c r="AE2077" s="157">
        <f>IF('1a-Electricity'!$AD$77="no","",ROUND(AD2077,4))</f>
        <v>6.2E-2</v>
      </c>
      <c r="AF2077" s="157">
        <f>IF('1a-Electricity'!$AD$78="no","",ROUND(AD2077,4))</f>
        <v>6.2E-2</v>
      </c>
      <c r="AG2077" s="157">
        <f>IF('1a-Electricity'!$AD$79="no","",ROUND(AD2077,4))</f>
        <v>6.2E-2</v>
      </c>
      <c r="BL2077" s="157">
        <f t="shared" si="78"/>
        <v>6.1000000000000047E-2</v>
      </c>
      <c r="BM2077" s="157">
        <f>IF('1b-NaturalGas'!$AD$87="no","",ROUND(BL2077,4))</f>
        <v>6.0999999999999999E-2</v>
      </c>
      <c r="BN2077" s="157">
        <f>IF('1b-NaturalGas'!$AD$88="no","",ROUND(BL2077,4))</f>
        <v>6.0999999999999999E-2</v>
      </c>
      <c r="BO2077" s="157">
        <f>IF('1b-NaturalGas'!$AD$89="no","",ROUND(BL2077,4))</f>
        <v>6.0999999999999999E-2</v>
      </c>
      <c r="BP2077" s="157">
        <f>IF('1b-NaturalGas'!$AD$90="no","not applicable (based on previous answers)",ROUND(BL2077,4))</f>
        <v>6.0999999999999999E-2</v>
      </c>
      <c r="BQ2077" s="157">
        <f>IF('1b-NaturalGas'!$AD$91="no","not applicable (based on previous answers)",ROUND(BL2077,4))</f>
        <v>6.0999999999999999E-2</v>
      </c>
    </row>
    <row r="2078" spans="30:69" x14ac:dyDescent="0.25">
      <c r="AD2078" s="157">
        <f t="shared" si="77"/>
        <v>6.3000000000000042E-2</v>
      </c>
      <c r="AE2078" s="157">
        <f>IF('1a-Electricity'!$AD$77="no","",ROUND(AD2078,4))</f>
        <v>6.3E-2</v>
      </c>
      <c r="AF2078" s="157">
        <f>IF('1a-Electricity'!$AD$78="no","",ROUND(AD2078,4))</f>
        <v>6.3E-2</v>
      </c>
      <c r="AG2078" s="157">
        <f>IF('1a-Electricity'!$AD$79="no","",ROUND(AD2078,4))</f>
        <v>6.3E-2</v>
      </c>
      <c r="BL2078" s="157">
        <f t="shared" si="78"/>
        <v>6.2000000000000048E-2</v>
      </c>
      <c r="BM2078" s="157">
        <f>IF('1b-NaturalGas'!$AD$87="no","",ROUND(BL2078,4))</f>
        <v>6.2E-2</v>
      </c>
      <c r="BN2078" s="157">
        <f>IF('1b-NaturalGas'!$AD$88="no","",ROUND(BL2078,4))</f>
        <v>6.2E-2</v>
      </c>
      <c r="BO2078" s="157">
        <f>IF('1b-NaturalGas'!$AD$89="no","",ROUND(BL2078,4))</f>
        <v>6.2E-2</v>
      </c>
      <c r="BP2078" s="157">
        <f>IF('1b-NaturalGas'!$AD$90="no","not applicable (based on previous answers)",ROUND(BL2078,4))</f>
        <v>6.2E-2</v>
      </c>
      <c r="BQ2078" s="157">
        <f>IF('1b-NaturalGas'!$AD$91="no","not applicable (based on previous answers)",ROUND(BL2078,4))</f>
        <v>6.2E-2</v>
      </c>
    </row>
    <row r="2079" spans="30:69" x14ac:dyDescent="0.25">
      <c r="AD2079" s="157">
        <f t="shared" si="77"/>
        <v>6.4000000000000043E-2</v>
      </c>
      <c r="AE2079" s="157">
        <f>IF('1a-Electricity'!$AD$77="no","",ROUND(AD2079,4))</f>
        <v>6.4000000000000001E-2</v>
      </c>
      <c r="AF2079" s="157">
        <f>IF('1a-Electricity'!$AD$78="no","",ROUND(AD2079,4))</f>
        <v>6.4000000000000001E-2</v>
      </c>
      <c r="AG2079" s="157">
        <f>IF('1a-Electricity'!$AD$79="no","",ROUND(AD2079,4))</f>
        <v>6.4000000000000001E-2</v>
      </c>
      <c r="BL2079" s="157">
        <f t="shared" si="78"/>
        <v>6.3000000000000042E-2</v>
      </c>
      <c r="BM2079" s="157">
        <f>IF('1b-NaturalGas'!$AD$87="no","",ROUND(BL2079,4))</f>
        <v>6.3E-2</v>
      </c>
      <c r="BN2079" s="157">
        <f>IF('1b-NaturalGas'!$AD$88="no","",ROUND(BL2079,4))</f>
        <v>6.3E-2</v>
      </c>
      <c r="BO2079" s="157">
        <f>IF('1b-NaturalGas'!$AD$89="no","",ROUND(BL2079,4))</f>
        <v>6.3E-2</v>
      </c>
      <c r="BP2079" s="157">
        <f>IF('1b-NaturalGas'!$AD$90="no","not applicable (based on previous answers)",ROUND(BL2079,4))</f>
        <v>6.3E-2</v>
      </c>
      <c r="BQ2079" s="157">
        <f>IF('1b-NaturalGas'!$AD$91="no","not applicable (based on previous answers)",ROUND(BL2079,4))</f>
        <v>6.3E-2</v>
      </c>
    </row>
    <row r="2080" spans="30:69" x14ac:dyDescent="0.25">
      <c r="AD2080" s="157">
        <f t="shared" si="77"/>
        <v>6.5000000000000044E-2</v>
      </c>
      <c r="AE2080" s="157">
        <f>IF('1a-Electricity'!$AD$77="no","",ROUND(AD2080,4))</f>
        <v>6.5000000000000002E-2</v>
      </c>
      <c r="AF2080" s="157">
        <f>IF('1a-Electricity'!$AD$78="no","",ROUND(AD2080,4))</f>
        <v>6.5000000000000002E-2</v>
      </c>
      <c r="AG2080" s="157">
        <f>IF('1a-Electricity'!$AD$79="no","",ROUND(AD2080,4))</f>
        <v>6.5000000000000002E-2</v>
      </c>
      <c r="BL2080" s="157">
        <f t="shared" si="78"/>
        <v>6.4000000000000043E-2</v>
      </c>
      <c r="BM2080" s="157">
        <f>IF('1b-NaturalGas'!$AD$87="no","",ROUND(BL2080,4))</f>
        <v>6.4000000000000001E-2</v>
      </c>
      <c r="BN2080" s="157">
        <f>IF('1b-NaturalGas'!$AD$88="no","",ROUND(BL2080,4))</f>
        <v>6.4000000000000001E-2</v>
      </c>
      <c r="BO2080" s="157">
        <f>IF('1b-NaturalGas'!$AD$89="no","",ROUND(BL2080,4))</f>
        <v>6.4000000000000001E-2</v>
      </c>
      <c r="BP2080" s="157">
        <f>IF('1b-NaturalGas'!$AD$90="no","not applicable (based on previous answers)",ROUND(BL2080,4))</f>
        <v>6.4000000000000001E-2</v>
      </c>
      <c r="BQ2080" s="157">
        <f>IF('1b-NaturalGas'!$AD$91="no","not applicable (based on previous answers)",ROUND(BL2080,4))</f>
        <v>6.4000000000000001E-2</v>
      </c>
    </row>
    <row r="2081" spans="30:69" x14ac:dyDescent="0.25">
      <c r="AD2081" s="157">
        <f t="shared" si="77"/>
        <v>6.6000000000000045E-2</v>
      </c>
      <c r="AE2081" s="157">
        <f>IF('1a-Electricity'!$AD$77="no","",ROUND(AD2081,4))</f>
        <v>6.6000000000000003E-2</v>
      </c>
      <c r="AF2081" s="157">
        <f>IF('1a-Electricity'!$AD$78="no","",ROUND(AD2081,4))</f>
        <v>6.6000000000000003E-2</v>
      </c>
      <c r="AG2081" s="157">
        <f>IF('1a-Electricity'!$AD$79="no","",ROUND(AD2081,4))</f>
        <v>6.6000000000000003E-2</v>
      </c>
      <c r="BL2081" s="157">
        <f t="shared" si="78"/>
        <v>6.5000000000000044E-2</v>
      </c>
      <c r="BM2081" s="157">
        <f>IF('1b-NaturalGas'!$AD$87="no","",ROUND(BL2081,4))</f>
        <v>6.5000000000000002E-2</v>
      </c>
      <c r="BN2081" s="157">
        <f>IF('1b-NaturalGas'!$AD$88="no","",ROUND(BL2081,4))</f>
        <v>6.5000000000000002E-2</v>
      </c>
      <c r="BO2081" s="157">
        <f>IF('1b-NaturalGas'!$AD$89="no","",ROUND(BL2081,4))</f>
        <v>6.5000000000000002E-2</v>
      </c>
      <c r="BP2081" s="157">
        <f>IF('1b-NaturalGas'!$AD$90="no","not applicable (based on previous answers)",ROUND(BL2081,4))</f>
        <v>6.5000000000000002E-2</v>
      </c>
      <c r="BQ2081" s="157">
        <f>IF('1b-NaturalGas'!$AD$91="no","not applicable (based on previous answers)",ROUND(BL2081,4))</f>
        <v>6.5000000000000002E-2</v>
      </c>
    </row>
    <row r="2082" spans="30:69" x14ac:dyDescent="0.25">
      <c r="AD2082" s="157">
        <f t="shared" si="77"/>
        <v>6.7000000000000046E-2</v>
      </c>
      <c r="AE2082" s="157">
        <f>IF('1a-Electricity'!$AD$77="no","",ROUND(AD2082,4))</f>
        <v>6.7000000000000004E-2</v>
      </c>
      <c r="AF2082" s="157">
        <f>IF('1a-Electricity'!$AD$78="no","",ROUND(AD2082,4))</f>
        <v>6.7000000000000004E-2</v>
      </c>
      <c r="AG2082" s="157">
        <f>IF('1a-Electricity'!$AD$79="no","",ROUND(AD2082,4))</f>
        <v>6.7000000000000004E-2</v>
      </c>
      <c r="BL2082" s="157">
        <f t="shared" si="78"/>
        <v>6.6000000000000045E-2</v>
      </c>
      <c r="BM2082" s="157">
        <f>IF('1b-NaturalGas'!$AD$87="no","",ROUND(BL2082,4))</f>
        <v>6.6000000000000003E-2</v>
      </c>
      <c r="BN2082" s="157">
        <f>IF('1b-NaturalGas'!$AD$88="no","",ROUND(BL2082,4))</f>
        <v>6.6000000000000003E-2</v>
      </c>
      <c r="BO2082" s="157">
        <f>IF('1b-NaturalGas'!$AD$89="no","",ROUND(BL2082,4))</f>
        <v>6.6000000000000003E-2</v>
      </c>
      <c r="BP2082" s="157">
        <f>IF('1b-NaturalGas'!$AD$90="no","not applicable (based on previous answers)",ROUND(BL2082,4))</f>
        <v>6.6000000000000003E-2</v>
      </c>
      <c r="BQ2082" s="157">
        <f>IF('1b-NaturalGas'!$AD$91="no","not applicable (based on previous answers)",ROUND(BL2082,4))</f>
        <v>6.6000000000000003E-2</v>
      </c>
    </row>
    <row r="2083" spans="30:69" x14ac:dyDescent="0.25">
      <c r="AD2083" s="157">
        <f t="shared" si="77"/>
        <v>6.8000000000000047E-2</v>
      </c>
      <c r="AE2083" s="157">
        <f>IF('1a-Electricity'!$AD$77="no","",ROUND(AD2083,4))</f>
        <v>6.8000000000000005E-2</v>
      </c>
      <c r="AF2083" s="157">
        <f>IF('1a-Electricity'!$AD$78="no","",ROUND(AD2083,4))</f>
        <v>6.8000000000000005E-2</v>
      </c>
      <c r="AG2083" s="157">
        <f>IF('1a-Electricity'!$AD$79="no","",ROUND(AD2083,4))</f>
        <v>6.8000000000000005E-2</v>
      </c>
      <c r="BL2083" s="157">
        <f t="shared" si="78"/>
        <v>6.7000000000000046E-2</v>
      </c>
      <c r="BM2083" s="157">
        <f>IF('1b-NaturalGas'!$AD$87="no","",ROUND(BL2083,4))</f>
        <v>6.7000000000000004E-2</v>
      </c>
      <c r="BN2083" s="157">
        <f>IF('1b-NaturalGas'!$AD$88="no","",ROUND(BL2083,4))</f>
        <v>6.7000000000000004E-2</v>
      </c>
      <c r="BO2083" s="157">
        <f>IF('1b-NaturalGas'!$AD$89="no","",ROUND(BL2083,4))</f>
        <v>6.7000000000000004E-2</v>
      </c>
      <c r="BP2083" s="157">
        <f>IF('1b-NaturalGas'!$AD$90="no","not applicable (based on previous answers)",ROUND(BL2083,4))</f>
        <v>6.7000000000000004E-2</v>
      </c>
      <c r="BQ2083" s="157">
        <f>IF('1b-NaturalGas'!$AD$91="no","not applicable (based on previous answers)",ROUND(BL2083,4))</f>
        <v>6.7000000000000004E-2</v>
      </c>
    </row>
    <row r="2084" spans="30:69" x14ac:dyDescent="0.25">
      <c r="AD2084" s="157">
        <f t="shared" si="77"/>
        <v>6.9000000000000047E-2</v>
      </c>
      <c r="AE2084" s="157">
        <f>IF('1a-Electricity'!$AD$77="no","",ROUND(AD2084,4))</f>
        <v>6.9000000000000006E-2</v>
      </c>
      <c r="AF2084" s="157">
        <f>IF('1a-Electricity'!$AD$78="no","",ROUND(AD2084,4))</f>
        <v>6.9000000000000006E-2</v>
      </c>
      <c r="AG2084" s="157">
        <f>IF('1a-Electricity'!$AD$79="no","",ROUND(AD2084,4))</f>
        <v>6.9000000000000006E-2</v>
      </c>
      <c r="BL2084" s="157">
        <f t="shared" si="78"/>
        <v>6.8000000000000047E-2</v>
      </c>
      <c r="BM2084" s="157">
        <f>IF('1b-NaturalGas'!$AD$87="no","",ROUND(BL2084,4))</f>
        <v>6.8000000000000005E-2</v>
      </c>
      <c r="BN2084" s="157">
        <f>IF('1b-NaturalGas'!$AD$88="no","",ROUND(BL2084,4))</f>
        <v>6.8000000000000005E-2</v>
      </c>
      <c r="BO2084" s="157">
        <f>IF('1b-NaturalGas'!$AD$89="no","",ROUND(BL2084,4))</f>
        <v>6.8000000000000005E-2</v>
      </c>
      <c r="BP2084" s="157">
        <f>IF('1b-NaturalGas'!$AD$90="no","not applicable (based on previous answers)",ROUND(BL2084,4))</f>
        <v>6.8000000000000005E-2</v>
      </c>
      <c r="BQ2084" s="157">
        <f>IF('1b-NaturalGas'!$AD$91="no","not applicable (based on previous answers)",ROUND(BL2084,4))</f>
        <v>6.8000000000000005E-2</v>
      </c>
    </row>
    <row r="2085" spans="30:69" x14ac:dyDescent="0.25">
      <c r="AD2085" s="157">
        <f t="shared" si="77"/>
        <v>7.0000000000000048E-2</v>
      </c>
      <c r="AE2085" s="157">
        <f>IF('1a-Electricity'!$AD$77="no","",ROUND(AD2085,4))</f>
        <v>7.0000000000000007E-2</v>
      </c>
      <c r="AF2085" s="157">
        <f>IF('1a-Electricity'!$AD$78="no","",ROUND(AD2085,4))</f>
        <v>7.0000000000000007E-2</v>
      </c>
      <c r="AG2085" s="157">
        <f>IF('1a-Electricity'!$AD$79="no","",ROUND(AD2085,4))</f>
        <v>7.0000000000000007E-2</v>
      </c>
      <c r="BL2085" s="157">
        <f t="shared" si="78"/>
        <v>6.9000000000000047E-2</v>
      </c>
      <c r="BM2085" s="157">
        <f>IF('1b-NaturalGas'!$AD$87="no","",ROUND(BL2085,4))</f>
        <v>6.9000000000000006E-2</v>
      </c>
      <c r="BN2085" s="157">
        <f>IF('1b-NaturalGas'!$AD$88="no","",ROUND(BL2085,4))</f>
        <v>6.9000000000000006E-2</v>
      </c>
      <c r="BO2085" s="157">
        <f>IF('1b-NaturalGas'!$AD$89="no","",ROUND(BL2085,4))</f>
        <v>6.9000000000000006E-2</v>
      </c>
      <c r="BP2085" s="157">
        <f>IF('1b-NaturalGas'!$AD$90="no","not applicable (based on previous answers)",ROUND(BL2085,4))</f>
        <v>6.9000000000000006E-2</v>
      </c>
      <c r="BQ2085" s="157">
        <f>IF('1b-NaturalGas'!$AD$91="no","not applicable (based on previous answers)",ROUND(BL2085,4))</f>
        <v>6.9000000000000006E-2</v>
      </c>
    </row>
    <row r="2086" spans="30:69" x14ac:dyDescent="0.25">
      <c r="AD2086" s="157">
        <f t="shared" si="77"/>
        <v>7.1000000000000049E-2</v>
      </c>
      <c r="AE2086" s="157">
        <f>IF('1a-Electricity'!$AD$77="no","",ROUND(AD2086,4))</f>
        <v>7.0999999999999994E-2</v>
      </c>
      <c r="AF2086" s="157">
        <f>IF('1a-Electricity'!$AD$78="no","",ROUND(AD2086,4))</f>
        <v>7.0999999999999994E-2</v>
      </c>
      <c r="AG2086" s="157">
        <f>IF('1a-Electricity'!$AD$79="no","",ROUND(AD2086,4))</f>
        <v>7.0999999999999994E-2</v>
      </c>
      <c r="BL2086" s="157">
        <f t="shared" si="78"/>
        <v>7.0000000000000048E-2</v>
      </c>
      <c r="BM2086" s="157">
        <f>IF('1b-NaturalGas'!$AD$87="no","",ROUND(BL2086,4))</f>
        <v>7.0000000000000007E-2</v>
      </c>
      <c r="BN2086" s="157">
        <f>IF('1b-NaturalGas'!$AD$88="no","",ROUND(BL2086,4))</f>
        <v>7.0000000000000007E-2</v>
      </c>
      <c r="BO2086" s="157">
        <f>IF('1b-NaturalGas'!$AD$89="no","",ROUND(BL2086,4))</f>
        <v>7.0000000000000007E-2</v>
      </c>
      <c r="BP2086" s="157">
        <f>IF('1b-NaturalGas'!$AD$90="no","not applicable (based on previous answers)",ROUND(BL2086,4))</f>
        <v>7.0000000000000007E-2</v>
      </c>
      <c r="BQ2086" s="157">
        <f>IF('1b-NaturalGas'!$AD$91="no","not applicable (based on previous answers)",ROUND(BL2086,4))</f>
        <v>7.0000000000000007E-2</v>
      </c>
    </row>
    <row r="2087" spans="30:69" x14ac:dyDescent="0.25">
      <c r="AD2087" s="157">
        <f t="shared" si="77"/>
        <v>7.200000000000005E-2</v>
      </c>
      <c r="AE2087" s="157">
        <f>IF('1a-Electricity'!$AD$77="no","",ROUND(AD2087,4))</f>
        <v>7.1999999999999995E-2</v>
      </c>
      <c r="AF2087" s="157">
        <f>IF('1a-Electricity'!$AD$78="no","",ROUND(AD2087,4))</f>
        <v>7.1999999999999995E-2</v>
      </c>
      <c r="AG2087" s="157">
        <f>IF('1a-Electricity'!$AD$79="no","",ROUND(AD2087,4))</f>
        <v>7.1999999999999995E-2</v>
      </c>
      <c r="BL2087" s="157">
        <f t="shared" si="78"/>
        <v>7.1000000000000049E-2</v>
      </c>
      <c r="BM2087" s="157">
        <f>IF('1b-NaturalGas'!$AD$87="no","",ROUND(BL2087,4))</f>
        <v>7.0999999999999994E-2</v>
      </c>
      <c r="BN2087" s="157">
        <f>IF('1b-NaturalGas'!$AD$88="no","",ROUND(BL2087,4))</f>
        <v>7.0999999999999994E-2</v>
      </c>
      <c r="BO2087" s="157">
        <f>IF('1b-NaturalGas'!$AD$89="no","",ROUND(BL2087,4))</f>
        <v>7.0999999999999994E-2</v>
      </c>
      <c r="BP2087" s="157">
        <f>IF('1b-NaturalGas'!$AD$90="no","not applicable (based on previous answers)",ROUND(BL2087,4))</f>
        <v>7.0999999999999994E-2</v>
      </c>
      <c r="BQ2087" s="157">
        <f>IF('1b-NaturalGas'!$AD$91="no","not applicable (based on previous answers)",ROUND(BL2087,4))</f>
        <v>7.0999999999999994E-2</v>
      </c>
    </row>
    <row r="2088" spans="30:69" x14ac:dyDescent="0.25">
      <c r="AD2088" s="157">
        <f t="shared" si="77"/>
        <v>7.3000000000000051E-2</v>
      </c>
      <c r="AE2088" s="157">
        <f>IF('1a-Electricity'!$AD$77="no","",ROUND(AD2088,4))</f>
        <v>7.2999999999999995E-2</v>
      </c>
      <c r="AF2088" s="157">
        <f>IF('1a-Electricity'!$AD$78="no","",ROUND(AD2088,4))</f>
        <v>7.2999999999999995E-2</v>
      </c>
      <c r="AG2088" s="157">
        <f>IF('1a-Electricity'!$AD$79="no","",ROUND(AD2088,4))</f>
        <v>7.2999999999999995E-2</v>
      </c>
      <c r="BL2088" s="157">
        <f t="shared" si="78"/>
        <v>7.200000000000005E-2</v>
      </c>
      <c r="BM2088" s="157">
        <f>IF('1b-NaturalGas'!$AD$87="no","",ROUND(BL2088,4))</f>
        <v>7.1999999999999995E-2</v>
      </c>
      <c r="BN2088" s="157">
        <f>IF('1b-NaturalGas'!$AD$88="no","",ROUND(BL2088,4))</f>
        <v>7.1999999999999995E-2</v>
      </c>
      <c r="BO2088" s="157">
        <f>IF('1b-NaturalGas'!$AD$89="no","",ROUND(BL2088,4))</f>
        <v>7.1999999999999995E-2</v>
      </c>
      <c r="BP2088" s="157">
        <f>IF('1b-NaturalGas'!$AD$90="no","not applicable (based on previous answers)",ROUND(BL2088,4))</f>
        <v>7.1999999999999995E-2</v>
      </c>
      <c r="BQ2088" s="157">
        <f>IF('1b-NaturalGas'!$AD$91="no","not applicable (based on previous answers)",ROUND(BL2088,4))</f>
        <v>7.1999999999999995E-2</v>
      </c>
    </row>
    <row r="2089" spans="30:69" x14ac:dyDescent="0.25">
      <c r="AD2089" s="157">
        <f t="shared" si="77"/>
        <v>7.4000000000000052E-2</v>
      </c>
      <c r="AE2089" s="157">
        <f>IF('1a-Electricity'!$AD$77="no","",ROUND(AD2089,4))</f>
        <v>7.3999999999999996E-2</v>
      </c>
      <c r="AF2089" s="157">
        <f>IF('1a-Electricity'!$AD$78="no","",ROUND(AD2089,4))</f>
        <v>7.3999999999999996E-2</v>
      </c>
      <c r="AG2089" s="157">
        <f>IF('1a-Electricity'!$AD$79="no","",ROUND(AD2089,4))</f>
        <v>7.3999999999999996E-2</v>
      </c>
      <c r="BL2089" s="157">
        <f t="shared" si="78"/>
        <v>7.3000000000000051E-2</v>
      </c>
      <c r="BM2089" s="157">
        <f>IF('1b-NaturalGas'!$AD$87="no","",ROUND(BL2089,4))</f>
        <v>7.2999999999999995E-2</v>
      </c>
      <c r="BN2089" s="157">
        <f>IF('1b-NaturalGas'!$AD$88="no","",ROUND(BL2089,4))</f>
        <v>7.2999999999999995E-2</v>
      </c>
      <c r="BO2089" s="157">
        <f>IF('1b-NaturalGas'!$AD$89="no","",ROUND(BL2089,4))</f>
        <v>7.2999999999999995E-2</v>
      </c>
      <c r="BP2089" s="157">
        <f>IF('1b-NaturalGas'!$AD$90="no","not applicable (based on previous answers)",ROUND(BL2089,4))</f>
        <v>7.2999999999999995E-2</v>
      </c>
      <c r="BQ2089" s="157">
        <f>IF('1b-NaturalGas'!$AD$91="no","not applicable (based on previous answers)",ROUND(BL2089,4))</f>
        <v>7.2999999999999995E-2</v>
      </c>
    </row>
    <row r="2090" spans="30:69" x14ac:dyDescent="0.25">
      <c r="AD2090" s="157">
        <f t="shared" si="77"/>
        <v>7.5000000000000053E-2</v>
      </c>
      <c r="AE2090" s="157">
        <f>IF('1a-Electricity'!$AD$77="no","",ROUND(AD2090,4))</f>
        <v>7.4999999999999997E-2</v>
      </c>
      <c r="AF2090" s="157">
        <f>IF('1a-Electricity'!$AD$78="no","",ROUND(AD2090,4))</f>
        <v>7.4999999999999997E-2</v>
      </c>
      <c r="AG2090" s="157">
        <f>IF('1a-Electricity'!$AD$79="no","",ROUND(AD2090,4))</f>
        <v>7.4999999999999997E-2</v>
      </c>
      <c r="BL2090" s="157">
        <f t="shared" si="78"/>
        <v>7.4000000000000052E-2</v>
      </c>
      <c r="BM2090" s="157">
        <f>IF('1b-NaturalGas'!$AD$87="no","",ROUND(BL2090,4))</f>
        <v>7.3999999999999996E-2</v>
      </c>
      <c r="BN2090" s="157">
        <f>IF('1b-NaturalGas'!$AD$88="no","",ROUND(BL2090,4))</f>
        <v>7.3999999999999996E-2</v>
      </c>
      <c r="BO2090" s="157">
        <f>IF('1b-NaturalGas'!$AD$89="no","",ROUND(BL2090,4))</f>
        <v>7.3999999999999996E-2</v>
      </c>
      <c r="BP2090" s="157">
        <f>IF('1b-NaturalGas'!$AD$90="no","not applicable (based on previous answers)",ROUND(BL2090,4))</f>
        <v>7.3999999999999996E-2</v>
      </c>
      <c r="BQ2090" s="157">
        <f>IF('1b-NaturalGas'!$AD$91="no","not applicable (based on previous answers)",ROUND(BL2090,4))</f>
        <v>7.3999999999999996E-2</v>
      </c>
    </row>
    <row r="2091" spans="30:69" x14ac:dyDescent="0.25">
      <c r="AD2091" s="157">
        <f t="shared" si="77"/>
        <v>7.6000000000000054E-2</v>
      </c>
      <c r="AE2091" s="157">
        <f>IF('1a-Electricity'!$AD$77="no","",ROUND(AD2091,4))</f>
        <v>7.5999999999999998E-2</v>
      </c>
      <c r="AF2091" s="157">
        <f>IF('1a-Electricity'!$AD$78="no","",ROUND(AD2091,4))</f>
        <v>7.5999999999999998E-2</v>
      </c>
      <c r="AG2091" s="157">
        <f>IF('1a-Electricity'!$AD$79="no","",ROUND(AD2091,4))</f>
        <v>7.5999999999999998E-2</v>
      </c>
      <c r="BL2091" s="157">
        <f t="shared" si="78"/>
        <v>7.5000000000000053E-2</v>
      </c>
      <c r="BM2091" s="157">
        <f>IF('1b-NaturalGas'!$AD$87="no","",ROUND(BL2091,4))</f>
        <v>7.4999999999999997E-2</v>
      </c>
      <c r="BN2091" s="157">
        <f>IF('1b-NaturalGas'!$AD$88="no","",ROUND(BL2091,4))</f>
        <v>7.4999999999999997E-2</v>
      </c>
      <c r="BO2091" s="157">
        <f>IF('1b-NaturalGas'!$AD$89="no","",ROUND(BL2091,4))</f>
        <v>7.4999999999999997E-2</v>
      </c>
      <c r="BP2091" s="157">
        <f>IF('1b-NaturalGas'!$AD$90="no","not applicable (based on previous answers)",ROUND(BL2091,4))</f>
        <v>7.4999999999999997E-2</v>
      </c>
      <c r="BQ2091" s="157">
        <f>IF('1b-NaturalGas'!$AD$91="no","not applicable (based on previous answers)",ROUND(BL2091,4))</f>
        <v>7.4999999999999997E-2</v>
      </c>
    </row>
    <row r="2092" spans="30:69" x14ac:dyDescent="0.25">
      <c r="AD2092" s="157">
        <f t="shared" si="77"/>
        <v>7.7000000000000055E-2</v>
      </c>
      <c r="AE2092" s="157">
        <f>IF('1a-Electricity'!$AD$77="no","",ROUND(AD2092,4))</f>
        <v>7.6999999999999999E-2</v>
      </c>
      <c r="AF2092" s="157">
        <f>IF('1a-Electricity'!$AD$78="no","",ROUND(AD2092,4))</f>
        <v>7.6999999999999999E-2</v>
      </c>
      <c r="AG2092" s="157">
        <f>IF('1a-Electricity'!$AD$79="no","",ROUND(AD2092,4))</f>
        <v>7.6999999999999999E-2</v>
      </c>
      <c r="BL2092" s="157">
        <f t="shared" si="78"/>
        <v>7.6000000000000054E-2</v>
      </c>
      <c r="BM2092" s="157">
        <f>IF('1b-NaturalGas'!$AD$87="no","",ROUND(BL2092,4))</f>
        <v>7.5999999999999998E-2</v>
      </c>
      <c r="BN2092" s="157">
        <f>IF('1b-NaturalGas'!$AD$88="no","",ROUND(BL2092,4))</f>
        <v>7.5999999999999998E-2</v>
      </c>
      <c r="BO2092" s="157">
        <f>IF('1b-NaturalGas'!$AD$89="no","",ROUND(BL2092,4))</f>
        <v>7.5999999999999998E-2</v>
      </c>
      <c r="BP2092" s="157">
        <f>IF('1b-NaturalGas'!$AD$90="no","not applicable (based on previous answers)",ROUND(BL2092,4))</f>
        <v>7.5999999999999998E-2</v>
      </c>
      <c r="BQ2092" s="157">
        <f>IF('1b-NaturalGas'!$AD$91="no","not applicable (based on previous answers)",ROUND(BL2092,4))</f>
        <v>7.5999999999999998E-2</v>
      </c>
    </row>
    <row r="2093" spans="30:69" x14ac:dyDescent="0.25">
      <c r="AD2093" s="157">
        <f t="shared" si="77"/>
        <v>7.8000000000000055E-2</v>
      </c>
      <c r="AE2093" s="157">
        <f>IF('1a-Electricity'!$AD$77="no","",ROUND(AD2093,4))</f>
        <v>7.8E-2</v>
      </c>
      <c r="AF2093" s="157">
        <f>IF('1a-Electricity'!$AD$78="no","",ROUND(AD2093,4))</f>
        <v>7.8E-2</v>
      </c>
      <c r="AG2093" s="157">
        <f>IF('1a-Electricity'!$AD$79="no","",ROUND(AD2093,4))</f>
        <v>7.8E-2</v>
      </c>
      <c r="BL2093" s="157">
        <f t="shared" si="78"/>
        <v>7.7000000000000055E-2</v>
      </c>
      <c r="BM2093" s="157">
        <f>IF('1b-NaturalGas'!$AD$87="no","",ROUND(BL2093,4))</f>
        <v>7.6999999999999999E-2</v>
      </c>
      <c r="BN2093" s="157">
        <f>IF('1b-NaturalGas'!$AD$88="no","",ROUND(BL2093,4))</f>
        <v>7.6999999999999999E-2</v>
      </c>
      <c r="BO2093" s="157">
        <f>IF('1b-NaturalGas'!$AD$89="no","",ROUND(BL2093,4))</f>
        <v>7.6999999999999999E-2</v>
      </c>
      <c r="BP2093" s="157">
        <f>IF('1b-NaturalGas'!$AD$90="no","not applicable (based on previous answers)",ROUND(BL2093,4))</f>
        <v>7.6999999999999999E-2</v>
      </c>
      <c r="BQ2093" s="157">
        <f>IF('1b-NaturalGas'!$AD$91="no","not applicable (based on previous answers)",ROUND(BL2093,4))</f>
        <v>7.6999999999999999E-2</v>
      </c>
    </row>
    <row r="2094" spans="30:69" x14ac:dyDescent="0.25">
      <c r="AD2094" s="157">
        <f t="shared" si="77"/>
        <v>7.9000000000000056E-2</v>
      </c>
      <c r="AE2094" s="157">
        <f>IF('1a-Electricity'!$AD$77="no","",ROUND(AD2094,4))</f>
        <v>7.9000000000000001E-2</v>
      </c>
      <c r="AF2094" s="157">
        <f>IF('1a-Electricity'!$AD$78="no","",ROUND(AD2094,4))</f>
        <v>7.9000000000000001E-2</v>
      </c>
      <c r="AG2094" s="157">
        <f>IF('1a-Electricity'!$AD$79="no","",ROUND(AD2094,4))</f>
        <v>7.9000000000000001E-2</v>
      </c>
      <c r="BL2094" s="157">
        <f t="shared" si="78"/>
        <v>7.8000000000000055E-2</v>
      </c>
      <c r="BM2094" s="157">
        <f>IF('1b-NaturalGas'!$AD$87="no","",ROUND(BL2094,4))</f>
        <v>7.8E-2</v>
      </c>
      <c r="BN2094" s="157">
        <f>IF('1b-NaturalGas'!$AD$88="no","",ROUND(BL2094,4))</f>
        <v>7.8E-2</v>
      </c>
      <c r="BO2094" s="157">
        <f>IF('1b-NaturalGas'!$AD$89="no","",ROUND(BL2094,4))</f>
        <v>7.8E-2</v>
      </c>
      <c r="BP2094" s="157">
        <f>IF('1b-NaturalGas'!$AD$90="no","not applicable (based on previous answers)",ROUND(BL2094,4))</f>
        <v>7.8E-2</v>
      </c>
      <c r="BQ2094" s="157">
        <f>IF('1b-NaturalGas'!$AD$91="no","not applicable (based on previous answers)",ROUND(BL2094,4))</f>
        <v>7.8E-2</v>
      </c>
    </row>
    <row r="2095" spans="30:69" x14ac:dyDescent="0.25">
      <c r="AD2095" s="157">
        <f t="shared" si="77"/>
        <v>8.0000000000000057E-2</v>
      </c>
      <c r="AE2095" s="157">
        <f>IF('1a-Electricity'!$AD$77="no","",ROUND(AD2095,4))</f>
        <v>0.08</v>
      </c>
      <c r="AF2095" s="157">
        <f>IF('1a-Electricity'!$AD$78="no","",ROUND(AD2095,4))</f>
        <v>0.08</v>
      </c>
      <c r="AG2095" s="157">
        <f>IF('1a-Electricity'!$AD$79="no","",ROUND(AD2095,4))</f>
        <v>0.08</v>
      </c>
      <c r="BL2095" s="157">
        <f t="shared" si="78"/>
        <v>7.9000000000000056E-2</v>
      </c>
      <c r="BM2095" s="157">
        <f>IF('1b-NaturalGas'!$AD$87="no","",ROUND(BL2095,4))</f>
        <v>7.9000000000000001E-2</v>
      </c>
      <c r="BN2095" s="157">
        <f>IF('1b-NaturalGas'!$AD$88="no","",ROUND(BL2095,4))</f>
        <v>7.9000000000000001E-2</v>
      </c>
      <c r="BO2095" s="157">
        <f>IF('1b-NaturalGas'!$AD$89="no","",ROUND(BL2095,4))</f>
        <v>7.9000000000000001E-2</v>
      </c>
      <c r="BP2095" s="157">
        <f>IF('1b-NaturalGas'!$AD$90="no","not applicable (based on previous answers)",ROUND(BL2095,4))</f>
        <v>7.9000000000000001E-2</v>
      </c>
      <c r="BQ2095" s="157">
        <f>IF('1b-NaturalGas'!$AD$91="no","not applicable (based on previous answers)",ROUND(BL2095,4))</f>
        <v>7.9000000000000001E-2</v>
      </c>
    </row>
    <row r="2096" spans="30:69" x14ac:dyDescent="0.25">
      <c r="AD2096" s="157">
        <f t="shared" si="77"/>
        <v>8.1000000000000058E-2</v>
      </c>
      <c r="AE2096" s="157">
        <f>IF('1a-Electricity'!$AD$77="no","",ROUND(AD2096,4))</f>
        <v>8.1000000000000003E-2</v>
      </c>
      <c r="AF2096" s="157">
        <f>IF('1a-Electricity'!$AD$78="no","",ROUND(AD2096,4))</f>
        <v>8.1000000000000003E-2</v>
      </c>
      <c r="AG2096" s="157">
        <f>IF('1a-Electricity'!$AD$79="no","",ROUND(AD2096,4))</f>
        <v>8.1000000000000003E-2</v>
      </c>
      <c r="BL2096" s="157">
        <f t="shared" si="78"/>
        <v>8.0000000000000057E-2</v>
      </c>
      <c r="BM2096" s="157">
        <f>IF('1b-NaturalGas'!$AD$87="no","",ROUND(BL2096,4))</f>
        <v>0.08</v>
      </c>
      <c r="BN2096" s="157">
        <f>IF('1b-NaturalGas'!$AD$88="no","",ROUND(BL2096,4))</f>
        <v>0.08</v>
      </c>
      <c r="BO2096" s="157">
        <f>IF('1b-NaturalGas'!$AD$89="no","",ROUND(BL2096,4))</f>
        <v>0.08</v>
      </c>
      <c r="BP2096" s="157">
        <f>IF('1b-NaturalGas'!$AD$90="no","not applicable (based on previous answers)",ROUND(BL2096,4))</f>
        <v>0.08</v>
      </c>
      <c r="BQ2096" s="157">
        <f>IF('1b-NaturalGas'!$AD$91="no","not applicable (based on previous answers)",ROUND(BL2096,4))</f>
        <v>0.08</v>
      </c>
    </row>
    <row r="2097" spans="30:69" x14ac:dyDescent="0.25">
      <c r="AD2097" s="157">
        <f t="shared" si="77"/>
        <v>8.2000000000000059E-2</v>
      </c>
      <c r="AE2097" s="157">
        <f>IF('1a-Electricity'!$AD$77="no","",ROUND(AD2097,4))</f>
        <v>8.2000000000000003E-2</v>
      </c>
      <c r="AF2097" s="157">
        <f>IF('1a-Electricity'!$AD$78="no","",ROUND(AD2097,4))</f>
        <v>8.2000000000000003E-2</v>
      </c>
      <c r="AG2097" s="157">
        <f>IF('1a-Electricity'!$AD$79="no","",ROUND(AD2097,4))</f>
        <v>8.2000000000000003E-2</v>
      </c>
      <c r="BL2097" s="157">
        <f t="shared" si="78"/>
        <v>8.1000000000000058E-2</v>
      </c>
      <c r="BM2097" s="157">
        <f>IF('1b-NaturalGas'!$AD$87="no","",ROUND(BL2097,4))</f>
        <v>8.1000000000000003E-2</v>
      </c>
      <c r="BN2097" s="157">
        <f>IF('1b-NaturalGas'!$AD$88="no","",ROUND(BL2097,4))</f>
        <v>8.1000000000000003E-2</v>
      </c>
      <c r="BO2097" s="157">
        <f>IF('1b-NaturalGas'!$AD$89="no","",ROUND(BL2097,4))</f>
        <v>8.1000000000000003E-2</v>
      </c>
      <c r="BP2097" s="157">
        <f>IF('1b-NaturalGas'!$AD$90="no","not applicable (based on previous answers)",ROUND(BL2097,4))</f>
        <v>8.1000000000000003E-2</v>
      </c>
      <c r="BQ2097" s="157">
        <f>IF('1b-NaturalGas'!$AD$91="no","not applicable (based on previous answers)",ROUND(BL2097,4))</f>
        <v>8.1000000000000003E-2</v>
      </c>
    </row>
    <row r="2098" spans="30:69" x14ac:dyDescent="0.25">
      <c r="AD2098" s="157">
        <f t="shared" si="77"/>
        <v>8.300000000000006E-2</v>
      </c>
      <c r="AE2098" s="157">
        <f>IF('1a-Electricity'!$AD$77="no","",ROUND(AD2098,4))</f>
        <v>8.3000000000000004E-2</v>
      </c>
      <c r="AF2098" s="157">
        <f>IF('1a-Electricity'!$AD$78="no","",ROUND(AD2098,4))</f>
        <v>8.3000000000000004E-2</v>
      </c>
      <c r="AG2098" s="157">
        <f>IF('1a-Electricity'!$AD$79="no","",ROUND(AD2098,4))</f>
        <v>8.3000000000000004E-2</v>
      </c>
      <c r="BL2098" s="157">
        <f t="shared" si="78"/>
        <v>8.2000000000000059E-2</v>
      </c>
      <c r="BM2098" s="157">
        <f>IF('1b-NaturalGas'!$AD$87="no","",ROUND(BL2098,4))</f>
        <v>8.2000000000000003E-2</v>
      </c>
      <c r="BN2098" s="157">
        <f>IF('1b-NaturalGas'!$AD$88="no","",ROUND(BL2098,4))</f>
        <v>8.2000000000000003E-2</v>
      </c>
      <c r="BO2098" s="157">
        <f>IF('1b-NaturalGas'!$AD$89="no","",ROUND(BL2098,4))</f>
        <v>8.2000000000000003E-2</v>
      </c>
      <c r="BP2098" s="157">
        <f>IF('1b-NaturalGas'!$AD$90="no","not applicable (based on previous answers)",ROUND(BL2098,4))</f>
        <v>8.2000000000000003E-2</v>
      </c>
      <c r="BQ2098" s="157">
        <f>IF('1b-NaturalGas'!$AD$91="no","not applicable (based on previous answers)",ROUND(BL2098,4))</f>
        <v>8.2000000000000003E-2</v>
      </c>
    </row>
    <row r="2099" spans="30:69" x14ac:dyDescent="0.25">
      <c r="AD2099" s="157">
        <f t="shared" si="77"/>
        <v>8.4000000000000061E-2</v>
      </c>
      <c r="AE2099" s="157">
        <f>IF('1a-Electricity'!$AD$77="no","",ROUND(AD2099,4))</f>
        <v>8.4000000000000005E-2</v>
      </c>
      <c r="AF2099" s="157">
        <f>IF('1a-Electricity'!$AD$78="no","",ROUND(AD2099,4))</f>
        <v>8.4000000000000005E-2</v>
      </c>
      <c r="AG2099" s="157">
        <f>IF('1a-Electricity'!$AD$79="no","",ROUND(AD2099,4))</f>
        <v>8.4000000000000005E-2</v>
      </c>
      <c r="BL2099" s="157">
        <f t="shared" si="78"/>
        <v>8.300000000000006E-2</v>
      </c>
      <c r="BM2099" s="157">
        <f>IF('1b-NaturalGas'!$AD$87="no","",ROUND(BL2099,4))</f>
        <v>8.3000000000000004E-2</v>
      </c>
      <c r="BN2099" s="157">
        <f>IF('1b-NaturalGas'!$AD$88="no","",ROUND(BL2099,4))</f>
        <v>8.3000000000000004E-2</v>
      </c>
      <c r="BO2099" s="157">
        <f>IF('1b-NaturalGas'!$AD$89="no","",ROUND(BL2099,4))</f>
        <v>8.3000000000000004E-2</v>
      </c>
      <c r="BP2099" s="157">
        <f>IF('1b-NaturalGas'!$AD$90="no","not applicable (based on previous answers)",ROUND(BL2099,4))</f>
        <v>8.3000000000000004E-2</v>
      </c>
      <c r="BQ2099" s="157">
        <f>IF('1b-NaturalGas'!$AD$91="no","not applicable (based on previous answers)",ROUND(BL2099,4))</f>
        <v>8.3000000000000004E-2</v>
      </c>
    </row>
    <row r="2100" spans="30:69" x14ac:dyDescent="0.25">
      <c r="AD2100" s="157">
        <f t="shared" si="77"/>
        <v>8.5000000000000062E-2</v>
      </c>
      <c r="AE2100" s="157">
        <f>IF('1a-Electricity'!$AD$77="no","",ROUND(AD2100,4))</f>
        <v>8.5000000000000006E-2</v>
      </c>
      <c r="AF2100" s="157">
        <f>IF('1a-Electricity'!$AD$78="no","",ROUND(AD2100,4))</f>
        <v>8.5000000000000006E-2</v>
      </c>
      <c r="AG2100" s="157">
        <f>IF('1a-Electricity'!$AD$79="no","",ROUND(AD2100,4))</f>
        <v>8.5000000000000006E-2</v>
      </c>
      <c r="BL2100" s="157">
        <f t="shared" si="78"/>
        <v>8.4000000000000061E-2</v>
      </c>
      <c r="BM2100" s="157">
        <f>IF('1b-NaturalGas'!$AD$87="no","",ROUND(BL2100,4))</f>
        <v>8.4000000000000005E-2</v>
      </c>
      <c r="BN2100" s="157">
        <f>IF('1b-NaturalGas'!$AD$88="no","",ROUND(BL2100,4))</f>
        <v>8.4000000000000005E-2</v>
      </c>
      <c r="BO2100" s="157">
        <f>IF('1b-NaturalGas'!$AD$89="no","",ROUND(BL2100,4))</f>
        <v>8.4000000000000005E-2</v>
      </c>
      <c r="BP2100" s="157">
        <f>IF('1b-NaturalGas'!$AD$90="no","not applicable (based on previous answers)",ROUND(BL2100,4))</f>
        <v>8.4000000000000005E-2</v>
      </c>
      <c r="BQ2100" s="157">
        <f>IF('1b-NaturalGas'!$AD$91="no","not applicable (based on previous answers)",ROUND(BL2100,4))</f>
        <v>8.4000000000000005E-2</v>
      </c>
    </row>
    <row r="2101" spans="30:69" x14ac:dyDescent="0.25">
      <c r="AD2101" s="157">
        <f t="shared" si="77"/>
        <v>8.6000000000000063E-2</v>
      </c>
      <c r="AE2101" s="157">
        <f>IF('1a-Electricity'!$AD$77="no","",ROUND(AD2101,4))</f>
        <v>8.5999999999999993E-2</v>
      </c>
      <c r="AF2101" s="157">
        <f>IF('1a-Electricity'!$AD$78="no","",ROUND(AD2101,4))</f>
        <v>8.5999999999999993E-2</v>
      </c>
      <c r="AG2101" s="157">
        <f>IF('1a-Electricity'!$AD$79="no","",ROUND(AD2101,4))</f>
        <v>8.5999999999999993E-2</v>
      </c>
      <c r="BL2101" s="157">
        <f t="shared" si="78"/>
        <v>8.5000000000000062E-2</v>
      </c>
      <c r="BM2101" s="157">
        <f>IF('1b-NaturalGas'!$AD$87="no","",ROUND(BL2101,4))</f>
        <v>8.5000000000000006E-2</v>
      </c>
      <c r="BN2101" s="157">
        <f>IF('1b-NaturalGas'!$AD$88="no","",ROUND(BL2101,4))</f>
        <v>8.5000000000000006E-2</v>
      </c>
      <c r="BO2101" s="157">
        <f>IF('1b-NaturalGas'!$AD$89="no","",ROUND(BL2101,4))</f>
        <v>8.5000000000000006E-2</v>
      </c>
      <c r="BP2101" s="157">
        <f>IF('1b-NaturalGas'!$AD$90="no","not applicable (based on previous answers)",ROUND(BL2101,4))</f>
        <v>8.5000000000000006E-2</v>
      </c>
      <c r="BQ2101" s="157">
        <f>IF('1b-NaturalGas'!$AD$91="no","not applicable (based on previous answers)",ROUND(BL2101,4))</f>
        <v>8.5000000000000006E-2</v>
      </c>
    </row>
    <row r="2102" spans="30:69" x14ac:dyDescent="0.25">
      <c r="AD2102" s="157">
        <f t="shared" si="77"/>
        <v>8.7000000000000063E-2</v>
      </c>
      <c r="AE2102" s="157">
        <f>IF('1a-Electricity'!$AD$77="no","",ROUND(AD2102,4))</f>
        <v>8.6999999999999994E-2</v>
      </c>
      <c r="AF2102" s="157">
        <f>IF('1a-Electricity'!$AD$78="no","",ROUND(AD2102,4))</f>
        <v>8.6999999999999994E-2</v>
      </c>
      <c r="AG2102" s="157">
        <f>IF('1a-Electricity'!$AD$79="no","",ROUND(AD2102,4))</f>
        <v>8.6999999999999994E-2</v>
      </c>
      <c r="BL2102" s="157">
        <f t="shared" si="78"/>
        <v>8.6000000000000063E-2</v>
      </c>
      <c r="BM2102" s="157">
        <f>IF('1b-NaturalGas'!$AD$87="no","",ROUND(BL2102,4))</f>
        <v>8.5999999999999993E-2</v>
      </c>
      <c r="BN2102" s="157">
        <f>IF('1b-NaturalGas'!$AD$88="no","",ROUND(BL2102,4))</f>
        <v>8.5999999999999993E-2</v>
      </c>
      <c r="BO2102" s="157">
        <f>IF('1b-NaturalGas'!$AD$89="no","",ROUND(BL2102,4))</f>
        <v>8.5999999999999993E-2</v>
      </c>
      <c r="BP2102" s="157">
        <f>IF('1b-NaturalGas'!$AD$90="no","not applicable (based on previous answers)",ROUND(BL2102,4))</f>
        <v>8.5999999999999993E-2</v>
      </c>
      <c r="BQ2102" s="157">
        <f>IF('1b-NaturalGas'!$AD$91="no","not applicable (based on previous answers)",ROUND(BL2102,4))</f>
        <v>8.5999999999999993E-2</v>
      </c>
    </row>
    <row r="2103" spans="30:69" x14ac:dyDescent="0.25">
      <c r="AD2103" s="157">
        <f t="shared" si="77"/>
        <v>8.8000000000000064E-2</v>
      </c>
      <c r="AE2103" s="157">
        <f>IF('1a-Electricity'!$AD$77="no","",ROUND(AD2103,4))</f>
        <v>8.7999999999999995E-2</v>
      </c>
      <c r="AF2103" s="157">
        <f>IF('1a-Electricity'!$AD$78="no","",ROUND(AD2103,4))</f>
        <v>8.7999999999999995E-2</v>
      </c>
      <c r="AG2103" s="157">
        <f>IF('1a-Electricity'!$AD$79="no","",ROUND(AD2103,4))</f>
        <v>8.7999999999999995E-2</v>
      </c>
      <c r="BL2103" s="157">
        <f t="shared" si="78"/>
        <v>8.7000000000000063E-2</v>
      </c>
      <c r="BM2103" s="157">
        <f>IF('1b-NaturalGas'!$AD$87="no","",ROUND(BL2103,4))</f>
        <v>8.6999999999999994E-2</v>
      </c>
      <c r="BN2103" s="157">
        <f>IF('1b-NaturalGas'!$AD$88="no","",ROUND(BL2103,4))</f>
        <v>8.6999999999999994E-2</v>
      </c>
      <c r="BO2103" s="157">
        <f>IF('1b-NaturalGas'!$AD$89="no","",ROUND(BL2103,4))</f>
        <v>8.6999999999999994E-2</v>
      </c>
      <c r="BP2103" s="157">
        <f>IF('1b-NaturalGas'!$AD$90="no","not applicable (based on previous answers)",ROUND(BL2103,4))</f>
        <v>8.6999999999999994E-2</v>
      </c>
      <c r="BQ2103" s="157">
        <f>IF('1b-NaturalGas'!$AD$91="no","not applicable (based on previous answers)",ROUND(BL2103,4))</f>
        <v>8.6999999999999994E-2</v>
      </c>
    </row>
    <row r="2104" spans="30:69" x14ac:dyDescent="0.25">
      <c r="AD2104" s="157">
        <f t="shared" si="77"/>
        <v>8.9000000000000065E-2</v>
      </c>
      <c r="AE2104" s="157">
        <f>IF('1a-Electricity'!$AD$77="no","",ROUND(AD2104,4))</f>
        <v>8.8999999999999996E-2</v>
      </c>
      <c r="AF2104" s="157">
        <f>IF('1a-Electricity'!$AD$78="no","",ROUND(AD2104,4))</f>
        <v>8.8999999999999996E-2</v>
      </c>
      <c r="AG2104" s="157">
        <f>IF('1a-Electricity'!$AD$79="no","",ROUND(AD2104,4))</f>
        <v>8.8999999999999996E-2</v>
      </c>
      <c r="BL2104" s="157">
        <f t="shared" si="78"/>
        <v>8.8000000000000064E-2</v>
      </c>
      <c r="BM2104" s="157">
        <f>IF('1b-NaturalGas'!$AD$87="no","",ROUND(BL2104,4))</f>
        <v>8.7999999999999995E-2</v>
      </c>
      <c r="BN2104" s="157">
        <f>IF('1b-NaturalGas'!$AD$88="no","",ROUND(BL2104,4))</f>
        <v>8.7999999999999995E-2</v>
      </c>
      <c r="BO2104" s="157">
        <f>IF('1b-NaturalGas'!$AD$89="no","",ROUND(BL2104,4))</f>
        <v>8.7999999999999995E-2</v>
      </c>
      <c r="BP2104" s="157">
        <f>IF('1b-NaturalGas'!$AD$90="no","not applicable (based on previous answers)",ROUND(BL2104,4))</f>
        <v>8.7999999999999995E-2</v>
      </c>
      <c r="BQ2104" s="157">
        <f>IF('1b-NaturalGas'!$AD$91="no","not applicable (based on previous answers)",ROUND(BL2104,4))</f>
        <v>8.7999999999999995E-2</v>
      </c>
    </row>
    <row r="2105" spans="30:69" x14ac:dyDescent="0.25">
      <c r="AD2105" s="157">
        <f t="shared" si="77"/>
        <v>9.0000000000000066E-2</v>
      </c>
      <c r="AE2105" s="157">
        <f>IF('1a-Electricity'!$AD$77="no","",ROUND(AD2105,4))</f>
        <v>0.09</v>
      </c>
      <c r="AF2105" s="157">
        <f>IF('1a-Electricity'!$AD$78="no","",ROUND(AD2105,4))</f>
        <v>0.09</v>
      </c>
      <c r="AG2105" s="157">
        <f>IF('1a-Electricity'!$AD$79="no","",ROUND(AD2105,4))</f>
        <v>0.09</v>
      </c>
      <c r="BL2105" s="157">
        <f t="shared" si="78"/>
        <v>8.9000000000000065E-2</v>
      </c>
      <c r="BM2105" s="157">
        <f>IF('1b-NaturalGas'!$AD$87="no","",ROUND(BL2105,4))</f>
        <v>8.8999999999999996E-2</v>
      </c>
      <c r="BN2105" s="157">
        <f>IF('1b-NaturalGas'!$AD$88="no","",ROUND(BL2105,4))</f>
        <v>8.8999999999999996E-2</v>
      </c>
      <c r="BO2105" s="157">
        <f>IF('1b-NaturalGas'!$AD$89="no","",ROUND(BL2105,4))</f>
        <v>8.8999999999999996E-2</v>
      </c>
      <c r="BP2105" s="157">
        <f>IF('1b-NaturalGas'!$AD$90="no","not applicable (based on previous answers)",ROUND(BL2105,4))</f>
        <v>8.8999999999999996E-2</v>
      </c>
      <c r="BQ2105" s="157">
        <f>IF('1b-NaturalGas'!$AD$91="no","not applicable (based on previous answers)",ROUND(BL2105,4))</f>
        <v>8.8999999999999996E-2</v>
      </c>
    </row>
    <row r="2106" spans="30:69" x14ac:dyDescent="0.25">
      <c r="AD2106" s="157">
        <f t="shared" si="77"/>
        <v>9.1000000000000067E-2</v>
      </c>
      <c r="AE2106" s="157">
        <f>IF('1a-Electricity'!$AD$77="no","",ROUND(AD2106,4))</f>
        <v>9.0999999999999998E-2</v>
      </c>
      <c r="AF2106" s="157">
        <f>IF('1a-Electricity'!$AD$78="no","",ROUND(AD2106,4))</f>
        <v>9.0999999999999998E-2</v>
      </c>
      <c r="AG2106" s="157">
        <f>IF('1a-Electricity'!$AD$79="no","",ROUND(AD2106,4))</f>
        <v>9.0999999999999998E-2</v>
      </c>
      <c r="BL2106" s="157">
        <f t="shared" si="78"/>
        <v>9.0000000000000066E-2</v>
      </c>
      <c r="BM2106" s="157">
        <f>IF('1b-NaturalGas'!$AD$87="no","",ROUND(BL2106,4))</f>
        <v>0.09</v>
      </c>
      <c r="BN2106" s="157">
        <f>IF('1b-NaturalGas'!$AD$88="no","",ROUND(BL2106,4))</f>
        <v>0.09</v>
      </c>
      <c r="BO2106" s="157">
        <f>IF('1b-NaturalGas'!$AD$89="no","",ROUND(BL2106,4))</f>
        <v>0.09</v>
      </c>
      <c r="BP2106" s="157">
        <f>IF('1b-NaturalGas'!$AD$90="no","not applicable (based on previous answers)",ROUND(BL2106,4))</f>
        <v>0.09</v>
      </c>
      <c r="BQ2106" s="157">
        <f>IF('1b-NaturalGas'!$AD$91="no","not applicable (based on previous answers)",ROUND(BL2106,4))</f>
        <v>0.09</v>
      </c>
    </row>
    <row r="2107" spans="30:69" x14ac:dyDescent="0.25">
      <c r="AD2107" s="157">
        <f t="shared" si="77"/>
        <v>9.2000000000000068E-2</v>
      </c>
      <c r="AE2107" s="157">
        <f>IF('1a-Electricity'!$AD$77="no","",ROUND(AD2107,4))</f>
        <v>9.1999999999999998E-2</v>
      </c>
      <c r="AF2107" s="157">
        <f>IF('1a-Electricity'!$AD$78="no","",ROUND(AD2107,4))</f>
        <v>9.1999999999999998E-2</v>
      </c>
      <c r="AG2107" s="157">
        <f>IF('1a-Electricity'!$AD$79="no","",ROUND(AD2107,4))</f>
        <v>9.1999999999999998E-2</v>
      </c>
      <c r="BL2107" s="157">
        <f t="shared" si="78"/>
        <v>9.1000000000000067E-2</v>
      </c>
      <c r="BM2107" s="157">
        <f>IF('1b-NaturalGas'!$AD$87="no","",ROUND(BL2107,4))</f>
        <v>9.0999999999999998E-2</v>
      </c>
      <c r="BN2107" s="157">
        <f>IF('1b-NaturalGas'!$AD$88="no","",ROUND(BL2107,4))</f>
        <v>9.0999999999999998E-2</v>
      </c>
      <c r="BO2107" s="157">
        <f>IF('1b-NaturalGas'!$AD$89="no","",ROUND(BL2107,4))</f>
        <v>9.0999999999999998E-2</v>
      </c>
      <c r="BP2107" s="157">
        <f>IF('1b-NaturalGas'!$AD$90="no","not applicable (based on previous answers)",ROUND(BL2107,4))</f>
        <v>9.0999999999999998E-2</v>
      </c>
      <c r="BQ2107" s="157">
        <f>IF('1b-NaturalGas'!$AD$91="no","not applicable (based on previous answers)",ROUND(BL2107,4))</f>
        <v>9.0999999999999998E-2</v>
      </c>
    </row>
    <row r="2108" spans="30:69" x14ac:dyDescent="0.25">
      <c r="AD2108" s="157">
        <f t="shared" si="77"/>
        <v>9.3000000000000069E-2</v>
      </c>
      <c r="AE2108" s="157">
        <f>IF('1a-Electricity'!$AD$77="no","",ROUND(AD2108,4))</f>
        <v>9.2999999999999999E-2</v>
      </c>
      <c r="AF2108" s="157">
        <f>IF('1a-Electricity'!$AD$78="no","",ROUND(AD2108,4))</f>
        <v>9.2999999999999999E-2</v>
      </c>
      <c r="AG2108" s="157">
        <f>IF('1a-Electricity'!$AD$79="no","",ROUND(AD2108,4))</f>
        <v>9.2999999999999999E-2</v>
      </c>
      <c r="BL2108" s="157">
        <f t="shared" si="78"/>
        <v>9.2000000000000068E-2</v>
      </c>
      <c r="BM2108" s="157">
        <f>IF('1b-NaturalGas'!$AD$87="no","",ROUND(BL2108,4))</f>
        <v>9.1999999999999998E-2</v>
      </c>
      <c r="BN2108" s="157">
        <f>IF('1b-NaturalGas'!$AD$88="no","",ROUND(BL2108,4))</f>
        <v>9.1999999999999998E-2</v>
      </c>
      <c r="BO2108" s="157">
        <f>IF('1b-NaturalGas'!$AD$89="no","",ROUND(BL2108,4))</f>
        <v>9.1999999999999998E-2</v>
      </c>
      <c r="BP2108" s="157">
        <f>IF('1b-NaturalGas'!$AD$90="no","not applicable (based on previous answers)",ROUND(BL2108,4))</f>
        <v>9.1999999999999998E-2</v>
      </c>
      <c r="BQ2108" s="157">
        <f>IF('1b-NaturalGas'!$AD$91="no","not applicable (based on previous answers)",ROUND(BL2108,4))</f>
        <v>9.1999999999999998E-2</v>
      </c>
    </row>
    <row r="2109" spans="30:69" x14ac:dyDescent="0.25">
      <c r="AD2109" s="157">
        <f t="shared" si="77"/>
        <v>9.400000000000007E-2</v>
      </c>
      <c r="AE2109" s="157">
        <f>IF('1a-Electricity'!$AD$77="no","",ROUND(AD2109,4))</f>
        <v>9.4E-2</v>
      </c>
      <c r="AF2109" s="157">
        <f>IF('1a-Electricity'!$AD$78="no","",ROUND(AD2109,4))</f>
        <v>9.4E-2</v>
      </c>
      <c r="AG2109" s="157">
        <f>IF('1a-Electricity'!$AD$79="no","",ROUND(AD2109,4))</f>
        <v>9.4E-2</v>
      </c>
      <c r="BL2109" s="157">
        <f t="shared" si="78"/>
        <v>9.3000000000000069E-2</v>
      </c>
      <c r="BM2109" s="157">
        <f>IF('1b-NaturalGas'!$AD$87="no","",ROUND(BL2109,4))</f>
        <v>9.2999999999999999E-2</v>
      </c>
      <c r="BN2109" s="157">
        <f>IF('1b-NaturalGas'!$AD$88="no","",ROUND(BL2109,4))</f>
        <v>9.2999999999999999E-2</v>
      </c>
      <c r="BO2109" s="157">
        <f>IF('1b-NaturalGas'!$AD$89="no","",ROUND(BL2109,4))</f>
        <v>9.2999999999999999E-2</v>
      </c>
      <c r="BP2109" s="157">
        <f>IF('1b-NaturalGas'!$AD$90="no","not applicable (based on previous answers)",ROUND(BL2109,4))</f>
        <v>9.2999999999999999E-2</v>
      </c>
      <c r="BQ2109" s="157">
        <f>IF('1b-NaturalGas'!$AD$91="no","not applicable (based on previous answers)",ROUND(BL2109,4))</f>
        <v>9.2999999999999999E-2</v>
      </c>
    </row>
    <row r="2110" spans="30:69" x14ac:dyDescent="0.25">
      <c r="AD2110" s="157">
        <f t="shared" si="77"/>
        <v>9.500000000000007E-2</v>
      </c>
      <c r="AE2110" s="157">
        <f>IF('1a-Electricity'!$AD$77="no","",ROUND(AD2110,4))</f>
        <v>9.5000000000000001E-2</v>
      </c>
      <c r="AF2110" s="157">
        <f>IF('1a-Electricity'!$AD$78="no","",ROUND(AD2110,4))</f>
        <v>9.5000000000000001E-2</v>
      </c>
      <c r="AG2110" s="157">
        <f>IF('1a-Electricity'!$AD$79="no","",ROUND(AD2110,4))</f>
        <v>9.5000000000000001E-2</v>
      </c>
      <c r="BL2110" s="157">
        <f t="shared" si="78"/>
        <v>9.400000000000007E-2</v>
      </c>
      <c r="BM2110" s="157">
        <f>IF('1b-NaturalGas'!$AD$87="no","",ROUND(BL2110,4))</f>
        <v>9.4E-2</v>
      </c>
      <c r="BN2110" s="157">
        <f>IF('1b-NaturalGas'!$AD$88="no","",ROUND(BL2110,4))</f>
        <v>9.4E-2</v>
      </c>
      <c r="BO2110" s="157">
        <f>IF('1b-NaturalGas'!$AD$89="no","",ROUND(BL2110,4))</f>
        <v>9.4E-2</v>
      </c>
      <c r="BP2110" s="157">
        <f>IF('1b-NaturalGas'!$AD$90="no","not applicable (based on previous answers)",ROUND(BL2110,4))</f>
        <v>9.4E-2</v>
      </c>
      <c r="BQ2110" s="157">
        <f>IF('1b-NaturalGas'!$AD$91="no","not applicable (based on previous answers)",ROUND(BL2110,4))</f>
        <v>9.4E-2</v>
      </c>
    </row>
    <row r="2111" spans="30:69" x14ac:dyDescent="0.25">
      <c r="AD2111" s="157">
        <f t="shared" si="77"/>
        <v>9.6000000000000071E-2</v>
      </c>
      <c r="AE2111" s="157">
        <f>IF('1a-Electricity'!$AD$77="no","",ROUND(AD2111,4))</f>
        <v>9.6000000000000002E-2</v>
      </c>
      <c r="AF2111" s="157">
        <f>IF('1a-Electricity'!$AD$78="no","",ROUND(AD2111,4))</f>
        <v>9.6000000000000002E-2</v>
      </c>
      <c r="AG2111" s="157">
        <f>IF('1a-Electricity'!$AD$79="no","",ROUND(AD2111,4))</f>
        <v>9.6000000000000002E-2</v>
      </c>
      <c r="BL2111" s="157">
        <f t="shared" si="78"/>
        <v>9.500000000000007E-2</v>
      </c>
      <c r="BM2111" s="157">
        <f>IF('1b-NaturalGas'!$AD$87="no","",ROUND(BL2111,4))</f>
        <v>9.5000000000000001E-2</v>
      </c>
      <c r="BN2111" s="157">
        <f>IF('1b-NaturalGas'!$AD$88="no","",ROUND(BL2111,4))</f>
        <v>9.5000000000000001E-2</v>
      </c>
      <c r="BO2111" s="157">
        <f>IF('1b-NaturalGas'!$AD$89="no","",ROUND(BL2111,4))</f>
        <v>9.5000000000000001E-2</v>
      </c>
      <c r="BP2111" s="157">
        <f>IF('1b-NaturalGas'!$AD$90="no","not applicable (based on previous answers)",ROUND(BL2111,4))</f>
        <v>9.5000000000000001E-2</v>
      </c>
      <c r="BQ2111" s="157">
        <f>IF('1b-NaturalGas'!$AD$91="no","not applicable (based on previous answers)",ROUND(BL2111,4))</f>
        <v>9.5000000000000001E-2</v>
      </c>
    </row>
    <row r="2112" spans="30:69" x14ac:dyDescent="0.25">
      <c r="AD2112" s="157">
        <f t="shared" si="77"/>
        <v>9.7000000000000072E-2</v>
      </c>
      <c r="AE2112" s="157">
        <f>IF('1a-Electricity'!$AD$77="no","",ROUND(AD2112,4))</f>
        <v>9.7000000000000003E-2</v>
      </c>
      <c r="AF2112" s="157">
        <f>IF('1a-Electricity'!$AD$78="no","",ROUND(AD2112,4))</f>
        <v>9.7000000000000003E-2</v>
      </c>
      <c r="AG2112" s="157">
        <f>IF('1a-Electricity'!$AD$79="no","",ROUND(AD2112,4))</f>
        <v>9.7000000000000003E-2</v>
      </c>
      <c r="BL2112" s="157">
        <f t="shared" si="78"/>
        <v>9.6000000000000071E-2</v>
      </c>
      <c r="BM2112" s="157">
        <f>IF('1b-NaturalGas'!$AD$87="no","",ROUND(BL2112,4))</f>
        <v>9.6000000000000002E-2</v>
      </c>
      <c r="BN2112" s="157">
        <f>IF('1b-NaturalGas'!$AD$88="no","",ROUND(BL2112,4))</f>
        <v>9.6000000000000002E-2</v>
      </c>
      <c r="BO2112" s="157">
        <f>IF('1b-NaturalGas'!$AD$89="no","",ROUND(BL2112,4))</f>
        <v>9.6000000000000002E-2</v>
      </c>
      <c r="BP2112" s="157">
        <f>IF('1b-NaturalGas'!$AD$90="no","not applicable (based on previous answers)",ROUND(BL2112,4))</f>
        <v>9.6000000000000002E-2</v>
      </c>
      <c r="BQ2112" s="157">
        <f>IF('1b-NaturalGas'!$AD$91="no","not applicable (based on previous answers)",ROUND(BL2112,4))</f>
        <v>9.6000000000000002E-2</v>
      </c>
    </row>
    <row r="2113" spans="30:69" x14ac:dyDescent="0.25">
      <c r="AD2113" s="157">
        <f t="shared" si="77"/>
        <v>9.8000000000000073E-2</v>
      </c>
      <c r="AE2113" s="157">
        <f>IF('1a-Electricity'!$AD$77="no","",ROUND(AD2113,4))</f>
        <v>9.8000000000000004E-2</v>
      </c>
      <c r="AF2113" s="157">
        <f>IF('1a-Electricity'!$AD$78="no","",ROUND(AD2113,4))</f>
        <v>9.8000000000000004E-2</v>
      </c>
      <c r="AG2113" s="157">
        <f>IF('1a-Electricity'!$AD$79="no","",ROUND(AD2113,4))</f>
        <v>9.8000000000000004E-2</v>
      </c>
      <c r="BL2113" s="157">
        <f t="shared" si="78"/>
        <v>9.7000000000000072E-2</v>
      </c>
      <c r="BM2113" s="157">
        <f>IF('1b-NaturalGas'!$AD$87="no","",ROUND(BL2113,4))</f>
        <v>9.7000000000000003E-2</v>
      </c>
      <c r="BN2113" s="157">
        <f>IF('1b-NaturalGas'!$AD$88="no","",ROUND(BL2113,4))</f>
        <v>9.7000000000000003E-2</v>
      </c>
      <c r="BO2113" s="157">
        <f>IF('1b-NaturalGas'!$AD$89="no","",ROUND(BL2113,4))</f>
        <v>9.7000000000000003E-2</v>
      </c>
      <c r="BP2113" s="157">
        <f>IF('1b-NaturalGas'!$AD$90="no","not applicable (based on previous answers)",ROUND(BL2113,4))</f>
        <v>9.7000000000000003E-2</v>
      </c>
      <c r="BQ2113" s="157">
        <f>IF('1b-NaturalGas'!$AD$91="no","not applicable (based on previous answers)",ROUND(BL2113,4))</f>
        <v>9.7000000000000003E-2</v>
      </c>
    </row>
    <row r="2114" spans="30:69" x14ac:dyDescent="0.25">
      <c r="AD2114" s="157">
        <f t="shared" si="77"/>
        <v>9.9000000000000074E-2</v>
      </c>
      <c r="AE2114" s="157">
        <f>IF('1a-Electricity'!$AD$77="no","",ROUND(AD2114,4))</f>
        <v>9.9000000000000005E-2</v>
      </c>
      <c r="AF2114" s="157">
        <f>IF('1a-Electricity'!$AD$78="no","",ROUND(AD2114,4))</f>
        <v>9.9000000000000005E-2</v>
      </c>
      <c r="AG2114" s="157">
        <f>IF('1a-Electricity'!$AD$79="no","",ROUND(AD2114,4))</f>
        <v>9.9000000000000005E-2</v>
      </c>
      <c r="BL2114" s="157">
        <f t="shared" si="78"/>
        <v>9.8000000000000073E-2</v>
      </c>
      <c r="BM2114" s="157">
        <f>IF('1b-NaturalGas'!$AD$87="no","",ROUND(BL2114,4))</f>
        <v>9.8000000000000004E-2</v>
      </c>
      <c r="BN2114" s="157">
        <f>IF('1b-NaturalGas'!$AD$88="no","",ROUND(BL2114,4))</f>
        <v>9.8000000000000004E-2</v>
      </c>
      <c r="BO2114" s="157">
        <f>IF('1b-NaturalGas'!$AD$89="no","",ROUND(BL2114,4))</f>
        <v>9.8000000000000004E-2</v>
      </c>
      <c r="BP2114" s="157">
        <f>IF('1b-NaturalGas'!$AD$90="no","not applicable (based on previous answers)",ROUND(BL2114,4))</f>
        <v>9.8000000000000004E-2</v>
      </c>
      <c r="BQ2114" s="157">
        <f>IF('1b-NaturalGas'!$AD$91="no","not applicable (based on previous answers)",ROUND(BL2114,4))</f>
        <v>9.8000000000000004E-2</v>
      </c>
    </row>
    <row r="2115" spans="30:69" x14ac:dyDescent="0.25">
      <c r="AD2115" s="157">
        <f t="shared" si="77"/>
        <v>0.10000000000000007</v>
      </c>
      <c r="AE2115" s="157">
        <f>IF('1a-Electricity'!$AD$77="no","",ROUND(AD2115,4))</f>
        <v>0.1</v>
      </c>
      <c r="AF2115" s="157">
        <f>IF('1a-Electricity'!$AD$78="no","",ROUND(AD2115,4))</f>
        <v>0.1</v>
      </c>
      <c r="AG2115" s="157">
        <f>IF('1a-Electricity'!$AD$79="no","",ROUND(AD2115,4))</f>
        <v>0.1</v>
      </c>
      <c r="BL2115" s="157">
        <f t="shared" si="78"/>
        <v>9.9000000000000074E-2</v>
      </c>
      <c r="BM2115" s="157">
        <f>IF('1b-NaturalGas'!$AD$87="no","",ROUND(BL2115,4))</f>
        <v>9.9000000000000005E-2</v>
      </c>
      <c r="BN2115" s="157">
        <f>IF('1b-NaturalGas'!$AD$88="no","",ROUND(BL2115,4))</f>
        <v>9.9000000000000005E-2</v>
      </c>
      <c r="BO2115" s="157">
        <f>IF('1b-NaturalGas'!$AD$89="no","",ROUND(BL2115,4))</f>
        <v>9.9000000000000005E-2</v>
      </c>
      <c r="BP2115" s="157">
        <f>IF('1b-NaturalGas'!$AD$90="no","not applicable (based on previous answers)",ROUND(BL2115,4))</f>
        <v>9.9000000000000005E-2</v>
      </c>
      <c r="BQ2115" s="157">
        <f>IF('1b-NaturalGas'!$AD$91="no","not applicable (based on previous answers)",ROUND(BL2115,4))</f>
        <v>9.9000000000000005E-2</v>
      </c>
    </row>
    <row r="2116" spans="30:69" x14ac:dyDescent="0.25">
      <c r="AD2116" s="157">
        <f t="shared" si="77"/>
        <v>0.10100000000000008</v>
      </c>
      <c r="AE2116" s="157">
        <f>IF('1a-Electricity'!$AD$77="no","",ROUND(AD2116,4))</f>
        <v>0.10100000000000001</v>
      </c>
      <c r="AF2116" s="157">
        <f>IF('1a-Electricity'!$AD$78="no","",ROUND(AD2116,4))</f>
        <v>0.10100000000000001</v>
      </c>
      <c r="AG2116" s="157">
        <f>IF('1a-Electricity'!$AD$79="no","",ROUND(AD2116,4))</f>
        <v>0.10100000000000001</v>
      </c>
      <c r="BL2116" s="157">
        <f t="shared" si="78"/>
        <v>0.10000000000000007</v>
      </c>
      <c r="BM2116" s="157">
        <f>IF('1b-NaturalGas'!$AD$87="no","",ROUND(BL2116,4))</f>
        <v>0.1</v>
      </c>
      <c r="BN2116" s="157">
        <f>IF('1b-NaturalGas'!$AD$88="no","",ROUND(BL2116,4))</f>
        <v>0.1</v>
      </c>
      <c r="BO2116" s="157">
        <f>IF('1b-NaturalGas'!$AD$89="no","",ROUND(BL2116,4))</f>
        <v>0.1</v>
      </c>
      <c r="BP2116" s="157">
        <f>IF('1b-NaturalGas'!$AD$90="no","not applicable (based on previous answers)",ROUND(BL2116,4))</f>
        <v>0.1</v>
      </c>
      <c r="BQ2116" s="157">
        <f>IF('1b-NaturalGas'!$AD$91="no","not applicable (based on previous answers)",ROUND(BL2116,4))</f>
        <v>0.1</v>
      </c>
    </row>
    <row r="2117" spans="30:69" x14ac:dyDescent="0.25">
      <c r="AD2117" s="157">
        <f t="shared" si="77"/>
        <v>0.10200000000000008</v>
      </c>
      <c r="AE2117" s="157">
        <f>IF('1a-Electricity'!$AD$77="no","",ROUND(AD2117,4))</f>
        <v>0.10199999999999999</v>
      </c>
      <c r="AF2117" s="157">
        <f>IF('1a-Electricity'!$AD$78="no","",ROUND(AD2117,4))</f>
        <v>0.10199999999999999</v>
      </c>
      <c r="AG2117" s="157">
        <f>IF('1a-Electricity'!$AD$79="no","",ROUND(AD2117,4))</f>
        <v>0.10199999999999999</v>
      </c>
      <c r="BL2117" s="157">
        <f t="shared" si="78"/>
        <v>0.10100000000000008</v>
      </c>
      <c r="BM2117" s="157">
        <f>IF('1b-NaturalGas'!$AD$87="no","",ROUND(BL2117,4))</f>
        <v>0.10100000000000001</v>
      </c>
      <c r="BN2117" s="157">
        <f>IF('1b-NaturalGas'!$AD$88="no","",ROUND(BL2117,4))</f>
        <v>0.10100000000000001</v>
      </c>
      <c r="BO2117" s="157">
        <f>IF('1b-NaturalGas'!$AD$89="no","",ROUND(BL2117,4))</f>
        <v>0.10100000000000001</v>
      </c>
      <c r="BP2117" s="157">
        <f>IF('1b-NaturalGas'!$AD$90="no","not applicable (based on previous answers)",ROUND(BL2117,4))</f>
        <v>0.10100000000000001</v>
      </c>
      <c r="BQ2117" s="157">
        <f>IF('1b-NaturalGas'!$AD$91="no","not applicable (based on previous answers)",ROUND(BL2117,4))</f>
        <v>0.10100000000000001</v>
      </c>
    </row>
    <row r="2118" spans="30:69" x14ac:dyDescent="0.25">
      <c r="AD2118" s="157">
        <f t="shared" si="77"/>
        <v>0.10300000000000008</v>
      </c>
      <c r="AE2118" s="157">
        <f>IF('1a-Electricity'!$AD$77="no","",ROUND(AD2118,4))</f>
        <v>0.10299999999999999</v>
      </c>
      <c r="AF2118" s="157">
        <f>IF('1a-Electricity'!$AD$78="no","",ROUND(AD2118,4))</f>
        <v>0.10299999999999999</v>
      </c>
      <c r="AG2118" s="157">
        <f>IF('1a-Electricity'!$AD$79="no","",ROUND(AD2118,4))</f>
        <v>0.10299999999999999</v>
      </c>
      <c r="BL2118" s="157">
        <f t="shared" si="78"/>
        <v>0.10200000000000008</v>
      </c>
      <c r="BM2118" s="157">
        <f>IF('1b-NaturalGas'!$AD$87="no","",ROUND(BL2118,4))</f>
        <v>0.10199999999999999</v>
      </c>
      <c r="BN2118" s="157">
        <f>IF('1b-NaturalGas'!$AD$88="no","",ROUND(BL2118,4))</f>
        <v>0.10199999999999999</v>
      </c>
      <c r="BO2118" s="157">
        <f>IF('1b-NaturalGas'!$AD$89="no","",ROUND(BL2118,4))</f>
        <v>0.10199999999999999</v>
      </c>
      <c r="BP2118" s="157">
        <f>IF('1b-NaturalGas'!$AD$90="no","not applicable (based on previous answers)",ROUND(BL2118,4))</f>
        <v>0.10199999999999999</v>
      </c>
      <c r="BQ2118" s="157">
        <f>IF('1b-NaturalGas'!$AD$91="no","not applicable (based on previous answers)",ROUND(BL2118,4))</f>
        <v>0.10199999999999999</v>
      </c>
    </row>
    <row r="2119" spans="30:69" x14ac:dyDescent="0.25">
      <c r="AD2119" s="157">
        <f t="shared" si="77"/>
        <v>0.10400000000000008</v>
      </c>
      <c r="AE2119" s="157">
        <f>IF('1a-Electricity'!$AD$77="no","",ROUND(AD2119,4))</f>
        <v>0.104</v>
      </c>
      <c r="AF2119" s="157">
        <f>IF('1a-Electricity'!$AD$78="no","",ROUND(AD2119,4))</f>
        <v>0.104</v>
      </c>
      <c r="AG2119" s="157">
        <f>IF('1a-Electricity'!$AD$79="no","",ROUND(AD2119,4))</f>
        <v>0.104</v>
      </c>
      <c r="BL2119" s="157">
        <f t="shared" si="78"/>
        <v>0.10300000000000008</v>
      </c>
      <c r="BM2119" s="157">
        <f>IF('1b-NaturalGas'!$AD$87="no","",ROUND(BL2119,4))</f>
        <v>0.10299999999999999</v>
      </c>
      <c r="BN2119" s="157">
        <f>IF('1b-NaturalGas'!$AD$88="no","",ROUND(BL2119,4))</f>
        <v>0.10299999999999999</v>
      </c>
      <c r="BO2119" s="157">
        <f>IF('1b-NaturalGas'!$AD$89="no","",ROUND(BL2119,4))</f>
        <v>0.10299999999999999</v>
      </c>
      <c r="BP2119" s="157">
        <f>IF('1b-NaturalGas'!$AD$90="no","not applicable (based on previous answers)",ROUND(BL2119,4))</f>
        <v>0.10299999999999999</v>
      </c>
      <c r="BQ2119" s="157">
        <f>IF('1b-NaturalGas'!$AD$91="no","not applicable (based on previous answers)",ROUND(BL2119,4))</f>
        <v>0.10299999999999999</v>
      </c>
    </row>
    <row r="2120" spans="30:69" x14ac:dyDescent="0.25">
      <c r="AD2120" s="157">
        <f t="shared" si="77"/>
        <v>0.10500000000000008</v>
      </c>
      <c r="AE2120" s="157">
        <f>IF('1a-Electricity'!$AD$77="no","",ROUND(AD2120,4))</f>
        <v>0.105</v>
      </c>
      <c r="AF2120" s="157">
        <f>IF('1a-Electricity'!$AD$78="no","",ROUND(AD2120,4))</f>
        <v>0.105</v>
      </c>
      <c r="AG2120" s="157">
        <f>IF('1a-Electricity'!$AD$79="no","",ROUND(AD2120,4))</f>
        <v>0.105</v>
      </c>
      <c r="BL2120" s="157">
        <f t="shared" si="78"/>
        <v>0.10400000000000008</v>
      </c>
      <c r="BM2120" s="157">
        <f>IF('1b-NaturalGas'!$AD$87="no","",ROUND(BL2120,4))</f>
        <v>0.104</v>
      </c>
      <c r="BN2120" s="157">
        <f>IF('1b-NaturalGas'!$AD$88="no","",ROUND(BL2120,4))</f>
        <v>0.104</v>
      </c>
      <c r="BO2120" s="157">
        <f>IF('1b-NaturalGas'!$AD$89="no","",ROUND(BL2120,4))</f>
        <v>0.104</v>
      </c>
      <c r="BP2120" s="157">
        <f>IF('1b-NaturalGas'!$AD$90="no","not applicable (based on previous answers)",ROUND(BL2120,4))</f>
        <v>0.104</v>
      </c>
      <c r="BQ2120" s="157">
        <f>IF('1b-NaturalGas'!$AD$91="no","not applicable (based on previous answers)",ROUND(BL2120,4))</f>
        <v>0.104</v>
      </c>
    </row>
    <row r="2121" spans="30:69" x14ac:dyDescent="0.25">
      <c r="AD2121" s="157">
        <f t="shared" si="77"/>
        <v>0.10600000000000008</v>
      </c>
      <c r="AE2121" s="157">
        <f>IF('1a-Electricity'!$AD$77="no","",ROUND(AD2121,4))</f>
        <v>0.106</v>
      </c>
      <c r="AF2121" s="157">
        <f>IF('1a-Electricity'!$AD$78="no","",ROUND(AD2121,4))</f>
        <v>0.106</v>
      </c>
      <c r="AG2121" s="157">
        <f>IF('1a-Electricity'!$AD$79="no","",ROUND(AD2121,4))</f>
        <v>0.106</v>
      </c>
      <c r="BL2121" s="157">
        <f t="shared" si="78"/>
        <v>0.10500000000000008</v>
      </c>
      <c r="BM2121" s="157">
        <f>IF('1b-NaturalGas'!$AD$87="no","",ROUND(BL2121,4))</f>
        <v>0.105</v>
      </c>
      <c r="BN2121" s="157">
        <f>IF('1b-NaturalGas'!$AD$88="no","",ROUND(BL2121,4))</f>
        <v>0.105</v>
      </c>
      <c r="BO2121" s="157">
        <f>IF('1b-NaturalGas'!$AD$89="no","",ROUND(BL2121,4))</f>
        <v>0.105</v>
      </c>
      <c r="BP2121" s="157">
        <f>IF('1b-NaturalGas'!$AD$90="no","not applicable (based on previous answers)",ROUND(BL2121,4))</f>
        <v>0.105</v>
      </c>
      <c r="BQ2121" s="157">
        <f>IF('1b-NaturalGas'!$AD$91="no","not applicable (based on previous answers)",ROUND(BL2121,4))</f>
        <v>0.105</v>
      </c>
    </row>
    <row r="2122" spans="30:69" x14ac:dyDescent="0.25">
      <c r="AD2122" s="157">
        <f t="shared" si="77"/>
        <v>0.10700000000000008</v>
      </c>
      <c r="AE2122" s="157">
        <f>IF('1a-Electricity'!$AD$77="no","",ROUND(AD2122,4))</f>
        <v>0.107</v>
      </c>
      <c r="AF2122" s="157">
        <f>IF('1a-Electricity'!$AD$78="no","",ROUND(AD2122,4))</f>
        <v>0.107</v>
      </c>
      <c r="AG2122" s="157">
        <f>IF('1a-Electricity'!$AD$79="no","",ROUND(AD2122,4))</f>
        <v>0.107</v>
      </c>
      <c r="BL2122" s="157">
        <f t="shared" si="78"/>
        <v>0.10600000000000008</v>
      </c>
      <c r="BM2122" s="157">
        <f>IF('1b-NaturalGas'!$AD$87="no","",ROUND(BL2122,4))</f>
        <v>0.106</v>
      </c>
      <c r="BN2122" s="157">
        <f>IF('1b-NaturalGas'!$AD$88="no","",ROUND(BL2122,4))</f>
        <v>0.106</v>
      </c>
      <c r="BO2122" s="157">
        <f>IF('1b-NaturalGas'!$AD$89="no","",ROUND(BL2122,4))</f>
        <v>0.106</v>
      </c>
      <c r="BP2122" s="157">
        <f>IF('1b-NaturalGas'!$AD$90="no","not applicable (based on previous answers)",ROUND(BL2122,4))</f>
        <v>0.106</v>
      </c>
      <c r="BQ2122" s="157">
        <f>IF('1b-NaturalGas'!$AD$91="no","not applicable (based on previous answers)",ROUND(BL2122,4))</f>
        <v>0.106</v>
      </c>
    </row>
    <row r="2123" spans="30:69" x14ac:dyDescent="0.25">
      <c r="AD2123" s="157">
        <f t="shared" si="77"/>
        <v>0.10800000000000008</v>
      </c>
      <c r="AE2123" s="157">
        <f>IF('1a-Electricity'!$AD$77="no","",ROUND(AD2123,4))</f>
        <v>0.108</v>
      </c>
      <c r="AF2123" s="157">
        <f>IF('1a-Electricity'!$AD$78="no","",ROUND(AD2123,4))</f>
        <v>0.108</v>
      </c>
      <c r="AG2123" s="157">
        <f>IF('1a-Electricity'!$AD$79="no","",ROUND(AD2123,4))</f>
        <v>0.108</v>
      </c>
      <c r="BL2123" s="157">
        <f t="shared" si="78"/>
        <v>0.10700000000000008</v>
      </c>
      <c r="BM2123" s="157">
        <f>IF('1b-NaturalGas'!$AD$87="no","",ROUND(BL2123,4))</f>
        <v>0.107</v>
      </c>
      <c r="BN2123" s="157">
        <f>IF('1b-NaturalGas'!$AD$88="no","",ROUND(BL2123,4))</f>
        <v>0.107</v>
      </c>
      <c r="BO2123" s="157">
        <f>IF('1b-NaturalGas'!$AD$89="no","",ROUND(BL2123,4))</f>
        <v>0.107</v>
      </c>
      <c r="BP2123" s="157">
        <f>IF('1b-NaturalGas'!$AD$90="no","not applicable (based on previous answers)",ROUND(BL2123,4))</f>
        <v>0.107</v>
      </c>
      <c r="BQ2123" s="157">
        <f>IF('1b-NaturalGas'!$AD$91="no","not applicable (based on previous answers)",ROUND(BL2123,4))</f>
        <v>0.107</v>
      </c>
    </row>
    <row r="2124" spans="30:69" x14ac:dyDescent="0.25">
      <c r="AD2124" s="157">
        <f t="shared" si="77"/>
        <v>0.10900000000000008</v>
      </c>
      <c r="AE2124" s="157">
        <f>IF('1a-Electricity'!$AD$77="no","",ROUND(AD2124,4))</f>
        <v>0.109</v>
      </c>
      <c r="AF2124" s="157">
        <f>IF('1a-Electricity'!$AD$78="no","",ROUND(AD2124,4))</f>
        <v>0.109</v>
      </c>
      <c r="AG2124" s="157">
        <f>IF('1a-Electricity'!$AD$79="no","",ROUND(AD2124,4))</f>
        <v>0.109</v>
      </c>
      <c r="BL2124" s="157">
        <f t="shared" si="78"/>
        <v>0.10800000000000008</v>
      </c>
      <c r="BM2124" s="157">
        <f>IF('1b-NaturalGas'!$AD$87="no","",ROUND(BL2124,4))</f>
        <v>0.108</v>
      </c>
      <c r="BN2124" s="157">
        <f>IF('1b-NaturalGas'!$AD$88="no","",ROUND(BL2124,4))</f>
        <v>0.108</v>
      </c>
      <c r="BO2124" s="157">
        <f>IF('1b-NaturalGas'!$AD$89="no","",ROUND(BL2124,4))</f>
        <v>0.108</v>
      </c>
      <c r="BP2124" s="157">
        <f>IF('1b-NaturalGas'!$AD$90="no","not applicable (based on previous answers)",ROUND(BL2124,4))</f>
        <v>0.108</v>
      </c>
      <c r="BQ2124" s="157">
        <f>IF('1b-NaturalGas'!$AD$91="no","not applicable (based on previous answers)",ROUND(BL2124,4))</f>
        <v>0.108</v>
      </c>
    </row>
    <row r="2125" spans="30:69" x14ac:dyDescent="0.25">
      <c r="AD2125" s="157">
        <f t="shared" si="77"/>
        <v>0.11000000000000008</v>
      </c>
      <c r="AE2125" s="157">
        <f>IF('1a-Electricity'!$AD$77="no","",ROUND(AD2125,4))</f>
        <v>0.11</v>
      </c>
      <c r="AF2125" s="157">
        <f>IF('1a-Electricity'!$AD$78="no","",ROUND(AD2125,4))</f>
        <v>0.11</v>
      </c>
      <c r="AG2125" s="157">
        <f>IF('1a-Electricity'!$AD$79="no","",ROUND(AD2125,4))</f>
        <v>0.11</v>
      </c>
      <c r="BL2125" s="157">
        <f t="shared" si="78"/>
        <v>0.10900000000000008</v>
      </c>
      <c r="BM2125" s="157">
        <f>IF('1b-NaturalGas'!$AD$87="no","",ROUND(BL2125,4))</f>
        <v>0.109</v>
      </c>
      <c r="BN2125" s="157">
        <f>IF('1b-NaturalGas'!$AD$88="no","",ROUND(BL2125,4))</f>
        <v>0.109</v>
      </c>
      <c r="BO2125" s="157">
        <f>IF('1b-NaturalGas'!$AD$89="no","",ROUND(BL2125,4))</f>
        <v>0.109</v>
      </c>
      <c r="BP2125" s="157">
        <f>IF('1b-NaturalGas'!$AD$90="no","not applicable (based on previous answers)",ROUND(BL2125,4))</f>
        <v>0.109</v>
      </c>
      <c r="BQ2125" s="157">
        <f>IF('1b-NaturalGas'!$AD$91="no","not applicable (based on previous answers)",ROUND(BL2125,4))</f>
        <v>0.109</v>
      </c>
    </row>
    <row r="2126" spans="30:69" x14ac:dyDescent="0.25">
      <c r="AD2126" s="157">
        <f t="shared" si="77"/>
        <v>0.11100000000000008</v>
      </c>
      <c r="AE2126" s="157">
        <f>IF('1a-Electricity'!$AD$77="no","",ROUND(AD2126,4))</f>
        <v>0.111</v>
      </c>
      <c r="AF2126" s="157">
        <f>IF('1a-Electricity'!$AD$78="no","",ROUND(AD2126,4))</f>
        <v>0.111</v>
      </c>
      <c r="AG2126" s="157">
        <f>IF('1a-Electricity'!$AD$79="no","",ROUND(AD2126,4))</f>
        <v>0.111</v>
      </c>
      <c r="BL2126" s="157">
        <f t="shared" si="78"/>
        <v>0.11000000000000008</v>
      </c>
      <c r="BM2126" s="157">
        <f>IF('1b-NaturalGas'!$AD$87="no","",ROUND(BL2126,4))</f>
        <v>0.11</v>
      </c>
      <c r="BN2126" s="157">
        <f>IF('1b-NaturalGas'!$AD$88="no","",ROUND(BL2126,4))</f>
        <v>0.11</v>
      </c>
      <c r="BO2126" s="157">
        <f>IF('1b-NaturalGas'!$AD$89="no","",ROUND(BL2126,4))</f>
        <v>0.11</v>
      </c>
      <c r="BP2126" s="157">
        <f>IF('1b-NaturalGas'!$AD$90="no","not applicable (based on previous answers)",ROUND(BL2126,4))</f>
        <v>0.11</v>
      </c>
      <c r="BQ2126" s="157">
        <f>IF('1b-NaturalGas'!$AD$91="no","not applicable (based on previous answers)",ROUND(BL2126,4))</f>
        <v>0.11</v>
      </c>
    </row>
    <row r="2127" spans="30:69" x14ac:dyDescent="0.25">
      <c r="AD2127" s="157">
        <f t="shared" si="77"/>
        <v>0.11200000000000009</v>
      </c>
      <c r="AE2127" s="157">
        <f>IF('1a-Electricity'!$AD$77="no","",ROUND(AD2127,4))</f>
        <v>0.112</v>
      </c>
      <c r="AF2127" s="157">
        <f>IF('1a-Electricity'!$AD$78="no","",ROUND(AD2127,4))</f>
        <v>0.112</v>
      </c>
      <c r="AG2127" s="157">
        <f>IF('1a-Electricity'!$AD$79="no","",ROUND(AD2127,4))</f>
        <v>0.112</v>
      </c>
      <c r="BL2127" s="157">
        <f t="shared" si="78"/>
        <v>0.11100000000000008</v>
      </c>
      <c r="BM2127" s="157">
        <f>IF('1b-NaturalGas'!$AD$87="no","",ROUND(BL2127,4))</f>
        <v>0.111</v>
      </c>
      <c r="BN2127" s="157">
        <f>IF('1b-NaturalGas'!$AD$88="no","",ROUND(BL2127,4))</f>
        <v>0.111</v>
      </c>
      <c r="BO2127" s="157">
        <f>IF('1b-NaturalGas'!$AD$89="no","",ROUND(BL2127,4))</f>
        <v>0.111</v>
      </c>
      <c r="BP2127" s="157">
        <f>IF('1b-NaturalGas'!$AD$90="no","not applicable (based on previous answers)",ROUND(BL2127,4))</f>
        <v>0.111</v>
      </c>
      <c r="BQ2127" s="157">
        <f>IF('1b-NaturalGas'!$AD$91="no","not applicable (based on previous answers)",ROUND(BL2127,4))</f>
        <v>0.111</v>
      </c>
    </row>
    <row r="2128" spans="30:69" x14ac:dyDescent="0.25">
      <c r="AD2128" s="157">
        <f t="shared" si="77"/>
        <v>0.11300000000000009</v>
      </c>
      <c r="AE2128" s="157">
        <f>IF('1a-Electricity'!$AD$77="no","",ROUND(AD2128,4))</f>
        <v>0.113</v>
      </c>
      <c r="AF2128" s="157">
        <f>IF('1a-Electricity'!$AD$78="no","",ROUND(AD2128,4))</f>
        <v>0.113</v>
      </c>
      <c r="AG2128" s="157">
        <f>IF('1a-Electricity'!$AD$79="no","",ROUND(AD2128,4))</f>
        <v>0.113</v>
      </c>
      <c r="BL2128" s="157">
        <f t="shared" si="78"/>
        <v>0.11200000000000009</v>
      </c>
      <c r="BM2128" s="157">
        <f>IF('1b-NaturalGas'!$AD$87="no","",ROUND(BL2128,4))</f>
        <v>0.112</v>
      </c>
      <c r="BN2128" s="157">
        <f>IF('1b-NaturalGas'!$AD$88="no","",ROUND(BL2128,4))</f>
        <v>0.112</v>
      </c>
      <c r="BO2128" s="157">
        <f>IF('1b-NaturalGas'!$AD$89="no","",ROUND(BL2128,4))</f>
        <v>0.112</v>
      </c>
      <c r="BP2128" s="157">
        <f>IF('1b-NaturalGas'!$AD$90="no","not applicable (based on previous answers)",ROUND(BL2128,4))</f>
        <v>0.112</v>
      </c>
      <c r="BQ2128" s="157">
        <f>IF('1b-NaturalGas'!$AD$91="no","not applicable (based on previous answers)",ROUND(BL2128,4))</f>
        <v>0.112</v>
      </c>
    </row>
    <row r="2129" spans="30:69" x14ac:dyDescent="0.25">
      <c r="AD2129" s="157">
        <f t="shared" si="77"/>
        <v>0.11400000000000009</v>
      </c>
      <c r="AE2129" s="157">
        <f>IF('1a-Electricity'!$AD$77="no","",ROUND(AD2129,4))</f>
        <v>0.114</v>
      </c>
      <c r="AF2129" s="157">
        <f>IF('1a-Electricity'!$AD$78="no","",ROUND(AD2129,4))</f>
        <v>0.114</v>
      </c>
      <c r="AG2129" s="157">
        <f>IF('1a-Electricity'!$AD$79="no","",ROUND(AD2129,4))</f>
        <v>0.114</v>
      </c>
      <c r="BL2129" s="157">
        <f t="shared" si="78"/>
        <v>0.11300000000000009</v>
      </c>
      <c r="BM2129" s="157">
        <f>IF('1b-NaturalGas'!$AD$87="no","",ROUND(BL2129,4))</f>
        <v>0.113</v>
      </c>
      <c r="BN2129" s="157">
        <f>IF('1b-NaturalGas'!$AD$88="no","",ROUND(BL2129,4))</f>
        <v>0.113</v>
      </c>
      <c r="BO2129" s="157">
        <f>IF('1b-NaturalGas'!$AD$89="no","",ROUND(BL2129,4))</f>
        <v>0.113</v>
      </c>
      <c r="BP2129" s="157">
        <f>IF('1b-NaturalGas'!$AD$90="no","not applicable (based on previous answers)",ROUND(BL2129,4))</f>
        <v>0.113</v>
      </c>
      <c r="BQ2129" s="157">
        <f>IF('1b-NaturalGas'!$AD$91="no","not applicable (based on previous answers)",ROUND(BL2129,4))</f>
        <v>0.113</v>
      </c>
    </row>
    <row r="2130" spans="30:69" x14ac:dyDescent="0.25">
      <c r="AD2130" s="157">
        <f t="shared" si="77"/>
        <v>0.11500000000000009</v>
      </c>
      <c r="AE2130" s="157">
        <f>IF('1a-Electricity'!$AD$77="no","",ROUND(AD2130,4))</f>
        <v>0.115</v>
      </c>
      <c r="AF2130" s="157">
        <f>IF('1a-Electricity'!$AD$78="no","",ROUND(AD2130,4))</f>
        <v>0.115</v>
      </c>
      <c r="AG2130" s="157">
        <f>IF('1a-Electricity'!$AD$79="no","",ROUND(AD2130,4))</f>
        <v>0.115</v>
      </c>
      <c r="BL2130" s="157">
        <f t="shared" si="78"/>
        <v>0.11400000000000009</v>
      </c>
      <c r="BM2130" s="157">
        <f>IF('1b-NaturalGas'!$AD$87="no","",ROUND(BL2130,4))</f>
        <v>0.114</v>
      </c>
      <c r="BN2130" s="157">
        <f>IF('1b-NaturalGas'!$AD$88="no","",ROUND(BL2130,4))</f>
        <v>0.114</v>
      </c>
      <c r="BO2130" s="157">
        <f>IF('1b-NaturalGas'!$AD$89="no","",ROUND(BL2130,4))</f>
        <v>0.114</v>
      </c>
      <c r="BP2130" s="157">
        <f>IF('1b-NaturalGas'!$AD$90="no","not applicable (based on previous answers)",ROUND(BL2130,4))</f>
        <v>0.114</v>
      </c>
      <c r="BQ2130" s="157">
        <f>IF('1b-NaturalGas'!$AD$91="no","not applicable (based on previous answers)",ROUND(BL2130,4))</f>
        <v>0.114</v>
      </c>
    </row>
    <row r="2131" spans="30:69" x14ac:dyDescent="0.25">
      <c r="AD2131" s="157">
        <f t="shared" si="77"/>
        <v>0.11600000000000009</v>
      </c>
      <c r="AE2131" s="157">
        <f>IF('1a-Electricity'!$AD$77="no","",ROUND(AD2131,4))</f>
        <v>0.11600000000000001</v>
      </c>
      <c r="AF2131" s="157">
        <f>IF('1a-Electricity'!$AD$78="no","",ROUND(AD2131,4))</f>
        <v>0.11600000000000001</v>
      </c>
      <c r="AG2131" s="157">
        <f>IF('1a-Electricity'!$AD$79="no","",ROUND(AD2131,4))</f>
        <v>0.11600000000000001</v>
      </c>
      <c r="BL2131" s="157">
        <f t="shared" si="78"/>
        <v>0.11500000000000009</v>
      </c>
      <c r="BM2131" s="157">
        <f>IF('1b-NaturalGas'!$AD$87="no","",ROUND(BL2131,4))</f>
        <v>0.115</v>
      </c>
      <c r="BN2131" s="157">
        <f>IF('1b-NaturalGas'!$AD$88="no","",ROUND(BL2131,4))</f>
        <v>0.115</v>
      </c>
      <c r="BO2131" s="157">
        <f>IF('1b-NaturalGas'!$AD$89="no","",ROUND(BL2131,4))</f>
        <v>0.115</v>
      </c>
      <c r="BP2131" s="157">
        <f>IF('1b-NaturalGas'!$AD$90="no","not applicable (based on previous answers)",ROUND(BL2131,4))</f>
        <v>0.115</v>
      </c>
      <c r="BQ2131" s="157">
        <f>IF('1b-NaturalGas'!$AD$91="no","not applicable (based on previous answers)",ROUND(BL2131,4))</f>
        <v>0.115</v>
      </c>
    </row>
    <row r="2132" spans="30:69" x14ac:dyDescent="0.25">
      <c r="AD2132" s="157">
        <f t="shared" si="77"/>
        <v>0.11700000000000009</v>
      </c>
      <c r="AE2132" s="157">
        <f>IF('1a-Electricity'!$AD$77="no","",ROUND(AD2132,4))</f>
        <v>0.11700000000000001</v>
      </c>
      <c r="AF2132" s="157">
        <f>IF('1a-Electricity'!$AD$78="no","",ROUND(AD2132,4))</f>
        <v>0.11700000000000001</v>
      </c>
      <c r="AG2132" s="157">
        <f>IF('1a-Electricity'!$AD$79="no","",ROUND(AD2132,4))</f>
        <v>0.11700000000000001</v>
      </c>
      <c r="BL2132" s="157">
        <f t="shared" si="78"/>
        <v>0.11600000000000009</v>
      </c>
      <c r="BM2132" s="157">
        <f>IF('1b-NaturalGas'!$AD$87="no","",ROUND(BL2132,4))</f>
        <v>0.11600000000000001</v>
      </c>
      <c r="BN2132" s="157">
        <f>IF('1b-NaturalGas'!$AD$88="no","",ROUND(BL2132,4))</f>
        <v>0.11600000000000001</v>
      </c>
      <c r="BO2132" s="157">
        <f>IF('1b-NaturalGas'!$AD$89="no","",ROUND(BL2132,4))</f>
        <v>0.11600000000000001</v>
      </c>
      <c r="BP2132" s="157">
        <f>IF('1b-NaturalGas'!$AD$90="no","not applicable (based on previous answers)",ROUND(BL2132,4))</f>
        <v>0.11600000000000001</v>
      </c>
      <c r="BQ2132" s="157">
        <f>IF('1b-NaturalGas'!$AD$91="no","not applicable (based on previous answers)",ROUND(BL2132,4))</f>
        <v>0.11600000000000001</v>
      </c>
    </row>
    <row r="2133" spans="30:69" x14ac:dyDescent="0.25">
      <c r="AD2133" s="157">
        <f t="shared" si="77"/>
        <v>0.11800000000000009</v>
      </c>
      <c r="AE2133" s="157">
        <f>IF('1a-Electricity'!$AD$77="no","",ROUND(AD2133,4))</f>
        <v>0.11799999999999999</v>
      </c>
      <c r="AF2133" s="157">
        <f>IF('1a-Electricity'!$AD$78="no","",ROUND(AD2133,4))</f>
        <v>0.11799999999999999</v>
      </c>
      <c r="AG2133" s="157">
        <f>IF('1a-Electricity'!$AD$79="no","",ROUND(AD2133,4))</f>
        <v>0.11799999999999999</v>
      </c>
      <c r="BL2133" s="157">
        <f t="shared" si="78"/>
        <v>0.11700000000000009</v>
      </c>
      <c r="BM2133" s="157">
        <f>IF('1b-NaturalGas'!$AD$87="no","",ROUND(BL2133,4))</f>
        <v>0.11700000000000001</v>
      </c>
      <c r="BN2133" s="157">
        <f>IF('1b-NaturalGas'!$AD$88="no","",ROUND(BL2133,4))</f>
        <v>0.11700000000000001</v>
      </c>
      <c r="BO2133" s="157">
        <f>IF('1b-NaturalGas'!$AD$89="no","",ROUND(BL2133,4))</f>
        <v>0.11700000000000001</v>
      </c>
      <c r="BP2133" s="157">
        <f>IF('1b-NaturalGas'!$AD$90="no","not applicable (based on previous answers)",ROUND(BL2133,4))</f>
        <v>0.11700000000000001</v>
      </c>
      <c r="BQ2133" s="157">
        <f>IF('1b-NaturalGas'!$AD$91="no","not applicable (based on previous answers)",ROUND(BL2133,4))</f>
        <v>0.11700000000000001</v>
      </c>
    </row>
    <row r="2134" spans="30:69" x14ac:dyDescent="0.25">
      <c r="AD2134" s="157">
        <f t="shared" si="77"/>
        <v>0.11900000000000009</v>
      </c>
      <c r="AE2134" s="157">
        <f>IF('1a-Electricity'!$AD$77="no","",ROUND(AD2134,4))</f>
        <v>0.11899999999999999</v>
      </c>
      <c r="AF2134" s="157">
        <f>IF('1a-Electricity'!$AD$78="no","",ROUND(AD2134,4))</f>
        <v>0.11899999999999999</v>
      </c>
      <c r="AG2134" s="157">
        <f>IF('1a-Electricity'!$AD$79="no","",ROUND(AD2134,4))</f>
        <v>0.11899999999999999</v>
      </c>
      <c r="BL2134" s="157">
        <f t="shared" si="78"/>
        <v>0.11800000000000009</v>
      </c>
      <c r="BM2134" s="157">
        <f>IF('1b-NaturalGas'!$AD$87="no","",ROUND(BL2134,4))</f>
        <v>0.11799999999999999</v>
      </c>
      <c r="BN2134" s="157">
        <f>IF('1b-NaturalGas'!$AD$88="no","",ROUND(BL2134,4))</f>
        <v>0.11799999999999999</v>
      </c>
      <c r="BO2134" s="157">
        <f>IF('1b-NaturalGas'!$AD$89="no","",ROUND(BL2134,4))</f>
        <v>0.11799999999999999</v>
      </c>
      <c r="BP2134" s="157">
        <f>IF('1b-NaturalGas'!$AD$90="no","not applicable (based on previous answers)",ROUND(BL2134,4))</f>
        <v>0.11799999999999999</v>
      </c>
      <c r="BQ2134" s="157">
        <f>IF('1b-NaturalGas'!$AD$91="no","not applicable (based on previous answers)",ROUND(BL2134,4))</f>
        <v>0.11799999999999999</v>
      </c>
    </row>
    <row r="2135" spans="30:69" x14ac:dyDescent="0.25">
      <c r="AD2135" s="157">
        <f t="shared" si="77"/>
        <v>0.12000000000000009</v>
      </c>
      <c r="AE2135" s="157">
        <f>IF('1a-Electricity'!$AD$77="no","",ROUND(AD2135,4))</f>
        <v>0.12</v>
      </c>
      <c r="AF2135" s="157">
        <f>IF('1a-Electricity'!$AD$78="no","",ROUND(AD2135,4))</f>
        <v>0.12</v>
      </c>
      <c r="AG2135" s="157">
        <f>IF('1a-Electricity'!$AD$79="no","",ROUND(AD2135,4))</f>
        <v>0.12</v>
      </c>
      <c r="BL2135" s="157">
        <f t="shared" si="78"/>
        <v>0.11900000000000009</v>
      </c>
      <c r="BM2135" s="157">
        <f>IF('1b-NaturalGas'!$AD$87="no","",ROUND(BL2135,4))</f>
        <v>0.11899999999999999</v>
      </c>
      <c r="BN2135" s="157">
        <f>IF('1b-NaturalGas'!$AD$88="no","",ROUND(BL2135,4))</f>
        <v>0.11899999999999999</v>
      </c>
      <c r="BO2135" s="157">
        <f>IF('1b-NaturalGas'!$AD$89="no","",ROUND(BL2135,4))</f>
        <v>0.11899999999999999</v>
      </c>
      <c r="BP2135" s="157">
        <f>IF('1b-NaturalGas'!$AD$90="no","not applicable (based on previous answers)",ROUND(BL2135,4))</f>
        <v>0.11899999999999999</v>
      </c>
      <c r="BQ2135" s="157">
        <f>IF('1b-NaturalGas'!$AD$91="no","not applicable (based on previous answers)",ROUND(BL2135,4))</f>
        <v>0.11899999999999999</v>
      </c>
    </row>
    <row r="2136" spans="30:69" x14ac:dyDescent="0.25">
      <c r="AD2136" s="157">
        <f t="shared" ref="AD2136:AD2199" si="79">AD2135+0.001</f>
        <v>0.12100000000000009</v>
      </c>
      <c r="AE2136" s="157">
        <f>IF('1a-Electricity'!$AD$77="no","",ROUND(AD2136,4))</f>
        <v>0.121</v>
      </c>
      <c r="AF2136" s="157">
        <f>IF('1a-Electricity'!$AD$78="no","",ROUND(AD2136,4))</f>
        <v>0.121</v>
      </c>
      <c r="AG2136" s="157">
        <f>IF('1a-Electricity'!$AD$79="no","",ROUND(AD2136,4))</f>
        <v>0.121</v>
      </c>
      <c r="BL2136" s="157">
        <f t="shared" si="78"/>
        <v>0.12000000000000009</v>
      </c>
      <c r="BM2136" s="157">
        <f>IF('1b-NaturalGas'!$AD$87="no","",ROUND(BL2136,4))</f>
        <v>0.12</v>
      </c>
      <c r="BN2136" s="157">
        <f>IF('1b-NaturalGas'!$AD$88="no","",ROUND(BL2136,4))</f>
        <v>0.12</v>
      </c>
      <c r="BO2136" s="157">
        <f>IF('1b-NaturalGas'!$AD$89="no","",ROUND(BL2136,4))</f>
        <v>0.12</v>
      </c>
      <c r="BP2136" s="157">
        <f>IF('1b-NaturalGas'!$AD$90="no","not applicable (based on previous answers)",ROUND(BL2136,4))</f>
        <v>0.12</v>
      </c>
      <c r="BQ2136" s="157">
        <f>IF('1b-NaturalGas'!$AD$91="no","not applicable (based on previous answers)",ROUND(BL2136,4))</f>
        <v>0.12</v>
      </c>
    </row>
    <row r="2137" spans="30:69" x14ac:dyDescent="0.25">
      <c r="AD2137" s="157">
        <f t="shared" si="79"/>
        <v>0.12200000000000009</v>
      </c>
      <c r="AE2137" s="157">
        <f>IF('1a-Electricity'!$AD$77="no","",ROUND(AD2137,4))</f>
        <v>0.122</v>
      </c>
      <c r="AF2137" s="157">
        <f>IF('1a-Electricity'!$AD$78="no","",ROUND(AD2137,4))</f>
        <v>0.122</v>
      </c>
      <c r="AG2137" s="157">
        <f>IF('1a-Electricity'!$AD$79="no","",ROUND(AD2137,4))</f>
        <v>0.122</v>
      </c>
      <c r="BL2137" s="157">
        <f t="shared" ref="BL2137:BL2200" si="80">BL2136+0.001</f>
        <v>0.12100000000000009</v>
      </c>
      <c r="BM2137" s="157">
        <f>IF('1b-NaturalGas'!$AD$87="no","",ROUND(BL2137,4))</f>
        <v>0.121</v>
      </c>
      <c r="BN2137" s="157">
        <f>IF('1b-NaturalGas'!$AD$88="no","",ROUND(BL2137,4))</f>
        <v>0.121</v>
      </c>
      <c r="BO2137" s="157">
        <f>IF('1b-NaturalGas'!$AD$89="no","",ROUND(BL2137,4))</f>
        <v>0.121</v>
      </c>
      <c r="BP2137" s="157">
        <f>IF('1b-NaturalGas'!$AD$90="no","not applicable (based on previous answers)",ROUND(BL2137,4))</f>
        <v>0.121</v>
      </c>
      <c r="BQ2137" s="157">
        <f>IF('1b-NaturalGas'!$AD$91="no","not applicable (based on previous answers)",ROUND(BL2137,4))</f>
        <v>0.121</v>
      </c>
    </row>
    <row r="2138" spans="30:69" x14ac:dyDescent="0.25">
      <c r="AD2138" s="157">
        <f t="shared" si="79"/>
        <v>0.1230000000000001</v>
      </c>
      <c r="AE2138" s="157">
        <f>IF('1a-Electricity'!$AD$77="no","",ROUND(AD2138,4))</f>
        <v>0.123</v>
      </c>
      <c r="AF2138" s="157">
        <f>IF('1a-Electricity'!$AD$78="no","",ROUND(AD2138,4))</f>
        <v>0.123</v>
      </c>
      <c r="AG2138" s="157">
        <f>IF('1a-Electricity'!$AD$79="no","",ROUND(AD2138,4))</f>
        <v>0.123</v>
      </c>
      <c r="BL2138" s="157">
        <f t="shared" si="80"/>
        <v>0.12200000000000009</v>
      </c>
      <c r="BM2138" s="157">
        <f>IF('1b-NaturalGas'!$AD$87="no","",ROUND(BL2138,4))</f>
        <v>0.122</v>
      </c>
      <c r="BN2138" s="157">
        <f>IF('1b-NaturalGas'!$AD$88="no","",ROUND(BL2138,4))</f>
        <v>0.122</v>
      </c>
      <c r="BO2138" s="157">
        <f>IF('1b-NaturalGas'!$AD$89="no","",ROUND(BL2138,4))</f>
        <v>0.122</v>
      </c>
      <c r="BP2138" s="157">
        <f>IF('1b-NaturalGas'!$AD$90="no","not applicable (based on previous answers)",ROUND(BL2138,4))</f>
        <v>0.122</v>
      </c>
      <c r="BQ2138" s="157">
        <f>IF('1b-NaturalGas'!$AD$91="no","not applicable (based on previous answers)",ROUND(BL2138,4))</f>
        <v>0.122</v>
      </c>
    </row>
    <row r="2139" spans="30:69" x14ac:dyDescent="0.25">
      <c r="AD2139" s="157">
        <f t="shared" si="79"/>
        <v>0.1240000000000001</v>
      </c>
      <c r="AE2139" s="157">
        <f>IF('1a-Electricity'!$AD$77="no","",ROUND(AD2139,4))</f>
        <v>0.124</v>
      </c>
      <c r="AF2139" s="157">
        <f>IF('1a-Electricity'!$AD$78="no","",ROUND(AD2139,4))</f>
        <v>0.124</v>
      </c>
      <c r="AG2139" s="157">
        <f>IF('1a-Electricity'!$AD$79="no","",ROUND(AD2139,4))</f>
        <v>0.124</v>
      </c>
      <c r="BL2139" s="157">
        <f t="shared" si="80"/>
        <v>0.1230000000000001</v>
      </c>
      <c r="BM2139" s="157">
        <f>IF('1b-NaturalGas'!$AD$87="no","",ROUND(BL2139,4))</f>
        <v>0.123</v>
      </c>
      <c r="BN2139" s="157">
        <f>IF('1b-NaturalGas'!$AD$88="no","",ROUND(BL2139,4))</f>
        <v>0.123</v>
      </c>
      <c r="BO2139" s="157">
        <f>IF('1b-NaturalGas'!$AD$89="no","",ROUND(BL2139,4))</f>
        <v>0.123</v>
      </c>
      <c r="BP2139" s="157">
        <f>IF('1b-NaturalGas'!$AD$90="no","not applicable (based on previous answers)",ROUND(BL2139,4))</f>
        <v>0.123</v>
      </c>
      <c r="BQ2139" s="157">
        <f>IF('1b-NaturalGas'!$AD$91="no","not applicable (based on previous answers)",ROUND(BL2139,4))</f>
        <v>0.123</v>
      </c>
    </row>
    <row r="2140" spans="30:69" x14ac:dyDescent="0.25">
      <c r="AD2140" s="157">
        <f t="shared" si="79"/>
        <v>0.12500000000000008</v>
      </c>
      <c r="AE2140" s="157">
        <f>IF('1a-Electricity'!$AD$77="no","",ROUND(AD2140,4))</f>
        <v>0.125</v>
      </c>
      <c r="AF2140" s="157">
        <f>IF('1a-Electricity'!$AD$78="no","",ROUND(AD2140,4))</f>
        <v>0.125</v>
      </c>
      <c r="AG2140" s="157">
        <f>IF('1a-Electricity'!$AD$79="no","",ROUND(AD2140,4))</f>
        <v>0.125</v>
      </c>
      <c r="BL2140" s="157">
        <f t="shared" si="80"/>
        <v>0.1240000000000001</v>
      </c>
      <c r="BM2140" s="157">
        <f>IF('1b-NaturalGas'!$AD$87="no","",ROUND(BL2140,4))</f>
        <v>0.124</v>
      </c>
      <c r="BN2140" s="157">
        <f>IF('1b-NaturalGas'!$AD$88="no","",ROUND(BL2140,4))</f>
        <v>0.124</v>
      </c>
      <c r="BO2140" s="157">
        <f>IF('1b-NaturalGas'!$AD$89="no","",ROUND(BL2140,4))</f>
        <v>0.124</v>
      </c>
      <c r="BP2140" s="157">
        <f>IF('1b-NaturalGas'!$AD$90="no","not applicable (based on previous answers)",ROUND(BL2140,4))</f>
        <v>0.124</v>
      </c>
      <c r="BQ2140" s="157">
        <f>IF('1b-NaturalGas'!$AD$91="no","not applicable (based on previous answers)",ROUND(BL2140,4))</f>
        <v>0.124</v>
      </c>
    </row>
    <row r="2141" spans="30:69" x14ac:dyDescent="0.25">
      <c r="AD2141" s="157">
        <f t="shared" si="79"/>
        <v>0.12600000000000008</v>
      </c>
      <c r="AE2141" s="157">
        <f>IF('1a-Electricity'!$AD$77="no","",ROUND(AD2141,4))</f>
        <v>0.126</v>
      </c>
      <c r="AF2141" s="157">
        <f>IF('1a-Electricity'!$AD$78="no","",ROUND(AD2141,4))</f>
        <v>0.126</v>
      </c>
      <c r="AG2141" s="157">
        <f>IF('1a-Electricity'!$AD$79="no","",ROUND(AD2141,4))</f>
        <v>0.126</v>
      </c>
      <c r="BL2141" s="157">
        <f t="shared" si="80"/>
        <v>0.12500000000000008</v>
      </c>
      <c r="BM2141" s="157">
        <f>IF('1b-NaturalGas'!$AD$87="no","",ROUND(BL2141,4))</f>
        <v>0.125</v>
      </c>
      <c r="BN2141" s="157">
        <f>IF('1b-NaturalGas'!$AD$88="no","",ROUND(BL2141,4))</f>
        <v>0.125</v>
      </c>
      <c r="BO2141" s="157">
        <f>IF('1b-NaturalGas'!$AD$89="no","",ROUND(BL2141,4))</f>
        <v>0.125</v>
      </c>
      <c r="BP2141" s="157">
        <f>IF('1b-NaturalGas'!$AD$90="no","not applicable (based on previous answers)",ROUND(BL2141,4))</f>
        <v>0.125</v>
      </c>
      <c r="BQ2141" s="157">
        <f>IF('1b-NaturalGas'!$AD$91="no","not applicable (based on previous answers)",ROUND(BL2141,4))</f>
        <v>0.125</v>
      </c>
    </row>
    <row r="2142" spans="30:69" x14ac:dyDescent="0.25">
      <c r="AD2142" s="157">
        <f t="shared" si="79"/>
        <v>0.12700000000000009</v>
      </c>
      <c r="AE2142" s="157">
        <f>IF('1a-Electricity'!$AD$77="no","",ROUND(AD2142,4))</f>
        <v>0.127</v>
      </c>
      <c r="AF2142" s="157">
        <f>IF('1a-Electricity'!$AD$78="no","",ROUND(AD2142,4))</f>
        <v>0.127</v>
      </c>
      <c r="AG2142" s="157">
        <f>IF('1a-Electricity'!$AD$79="no","",ROUND(AD2142,4))</f>
        <v>0.127</v>
      </c>
      <c r="BL2142" s="157">
        <f t="shared" si="80"/>
        <v>0.12600000000000008</v>
      </c>
      <c r="BM2142" s="157">
        <f>IF('1b-NaturalGas'!$AD$87="no","",ROUND(BL2142,4))</f>
        <v>0.126</v>
      </c>
      <c r="BN2142" s="157">
        <f>IF('1b-NaturalGas'!$AD$88="no","",ROUND(BL2142,4))</f>
        <v>0.126</v>
      </c>
      <c r="BO2142" s="157">
        <f>IF('1b-NaturalGas'!$AD$89="no","",ROUND(BL2142,4))</f>
        <v>0.126</v>
      </c>
      <c r="BP2142" s="157">
        <f>IF('1b-NaturalGas'!$AD$90="no","not applicable (based on previous answers)",ROUND(BL2142,4))</f>
        <v>0.126</v>
      </c>
      <c r="BQ2142" s="157">
        <f>IF('1b-NaturalGas'!$AD$91="no","not applicable (based on previous answers)",ROUND(BL2142,4))</f>
        <v>0.126</v>
      </c>
    </row>
    <row r="2143" spans="30:69" x14ac:dyDescent="0.25">
      <c r="AD2143" s="157">
        <f t="shared" si="79"/>
        <v>0.12800000000000009</v>
      </c>
      <c r="AE2143" s="157">
        <f>IF('1a-Electricity'!$AD$77="no","",ROUND(AD2143,4))</f>
        <v>0.128</v>
      </c>
      <c r="AF2143" s="157">
        <f>IF('1a-Electricity'!$AD$78="no","",ROUND(AD2143,4))</f>
        <v>0.128</v>
      </c>
      <c r="AG2143" s="157">
        <f>IF('1a-Electricity'!$AD$79="no","",ROUND(AD2143,4))</f>
        <v>0.128</v>
      </c>
      <c r="BL2143" s="157">
        <f t="shared" si="80"/>
        <v>0.12700000000000009</v>
      </c>
      <c r="BM2143" s="157">
        <f>IF('1b-NaturalGas'!$AD$87="no","",ROUND(BL2143,4))</f>
        <v>0.127</v>
      </c>
      <c r="BN2143" s="157">
        <f>IF('1b-NaturalGas'!$AD$88="no","",ROUND(BL2143,4))</f>
        <v>0.127</v>
      </c>
      <c r="BO2143" s="157">
        <f>IF('1b-NaturalGas'!$AD$89="no","",ROUND(BL2143,4))</f>
        <v>0.127</v>
      </c>
      <c r="BP2143" s="157">
        <f>IF('1b-NaturalGas'!$AD$90="no","not applicable (based on previous answers)",ROUND(BL2143,4))</f>
        <v>0.127</v>
      </c>
      <c r="BQ2143" s="157">
        <f>IF('1b-NaturalGas'!$AD$91="no","not applicable (based on previous answers)",ROUND(BL2143,4))</f>
        <v>0.127</v>
      </c>
    </row>
    <row r="2144" spans="30:69" x14ac:dyDescent="0.25">
      <c r="AD2144" s="157">
        <f t="shared" si="79"/>
        <v>0.12900000000000009</v>
      </c>
      <c r="AE2144" s="157">
        <f>IF('1a-Electricity'!$AD$77="no","",ROUND(AD2144,4))</f>
        <v>0.129</v>
      </c>
      <c r="AF2144" s="157">
        <f>IF('1a-Electricity'!$AD$78="no","",ROUND(AD2144,4))</f>
        <v>0.129</v>
      </c>
      <c r="AG2144" s="157">
        <f>IF('1a-Electricity'!$AD$79="no","",ROUND(AD2144,4))</f>
        <v>0.129</v>
      </c>
      <c r="BL2144" s="157">
        <f t="shared" si="80"/>
        <v>0.12800000000000009</v>
      </c>
      <c r="BM2144" s="157">
        <f>IF('1b-NaturalGas'!$AD$87="no","",ROUND(BL2144,4))</f>
        <v>0.128</v>
      </c>
      <c r="BN2144" s="157">
        <f>IF('1b-NaturalGas'!$AD$88="no","",ROUND(BL2144,4))</f>
        <v>0.128</v>
      </c>
      <c r="BO2144" s="157">
        <f>IF('1b-NaturalGas'!$AD$89="no","",ROUND(BL2144,4))</f>
        <v>0.128</v>
      </c>
      <c r="BP2144" s="157">
        <f>IF('1b-NaturalGas'!$AD$90="no","not applicable (based on previous answers)",ROUND(BL2144,4))</f>
        <v>0.128</v>
      </c>
      <c r="BQ2144" s="157">
        <f>IF('1b-NaturalGas'!$AD$91="no","not applicable (based on previous answers)",ROUND(BL2144,4))</f>
        <v>0.128</v>
      </c>
    </row>
    <row r="2145" spans="30:69" x14ac:dyDescent="0.25">
      <c r="AD2145" s="157">
        <f t="shared" si="79"/>
        <v>0.13000000000000009</v>
      </c>
      <c r="AE2145" s="157">
        <f>IF('1a-Electricity'!$AD$77="no","",ROUND(AD2145,4))</f>
        <v>0.13</v>
      </c>
      <c r="AF2145" s="157">
        <f>IF('1a-Electricity'!$AD$78="no","",ROUND(AD2145,4))</f>
        <v>0.13</v>
      </c>
      <c r="AG2145" s="157">
        <f>IF('1a-Electricity'!$AD$79="no","",ROUND(AD2145,4))</f>
        <v>0.13</v>
      </c>
      <c r="BL2145" s="157">
        <f t="shared" si="80"/>
        <v>0.12900000000000009</v>
      </c>
      <c r="BM2145" s="157">
        <f>IF('1b-NaturalGas'!$AD$87="no","",ROUND(BL2145,4))</f>
        <v>0.129</v>
      </c>
      <c r="BN2145" s="157">
        <f>IF('1b-NaturalGas'!$AD$88="no","",ROUND(BL2145,4))</f>
        <v>0.129</v>
      </c>
      <c r="BO2145" s="157">
        <f>IF('1b-NaturalGas'!$AD$89="no","",ROUND(BL2145,4))</f>
        <v>0.129</v>
      </c>
      <c r="BP2145" s="157">
        <f>IF('1b-NaturalGas'!$AD$90="no","not applicable (based on previous answers)",ROUND(BL2145,4))</f>
        <v>0.129</v>
      </c>
      <c r="BQ2145" s="157">
        <f>IF('1b-NaturalGas'!$AD$91="no","not applicable (based on previous answers)",ROUND(BL2145,4))</f>
        <v>0.129</v>
      </c>
    </row>
    <row r="2146" spans="30:69" x14ac:dyDescent="0.25">
      <c r="AD2146" s="157">
        <f t="shared" si="79"/>
        <v>0.13100000000000009</v>
      </c>
      <c r="AE2146" s="157">
        <f>IF('1a-Electricity'!$AD$77="no","",ROUND(AD2146,4))</f>
        <v>0.13100000000000001</v>
      </c>
      <c r="AF2146" s="157">
        <f>IF('1a-Electricity'!$AD$78="no","",ROUND(AD2146,4))</f>
        <v>0.13100000000000001</v>
      </c>
      <c r="AG2146" s="157">
        <f>IF('1a-Electricity'!$AD$79="no","",ROUND(AD2146,4))</f>
        <v>0.13100000000000001</v>
      </c>
      <c r="BL2146" s="157">
        <f t="shared" si="80"/>
        <v>0.13000000000000009</v>
      </c>
      <c r="BM2146" s="157">
        <f>IF('1b-NaturalGas'!$AD$87="no","",ROUND(BL2146,4))</f>
        <v>0.13</v>
      </c>
      <c r="BN2146" s="157">
        <f>IF('1b-NaturalGas'!$AD$88="no","",ROUND(BL2146,4))</f>
        <v>0.13</v>
      </c>
      <c r="BO2146" s="157">
        <f>IF('1b-NaturalGas'!$AD$89="no","",ROUND(BL2146,4))</f>
        <v>0.13</v>
      </c>
      <c r="BP2146" s="157">
        <f>IF('1b-NaturalGas'!$AD$90="no","not applicable (based on previous answers)",ROUND(BL2146,4))</f>
        <v>0.13</v>
      </c>
      <c r="BQ2146" s="157">
        <f>IF('1b-NaturalGas'!$AD$91="no","not applicable (based on previous answers)",ROUND(BL2146,4))</f>
        <v>0.13</v>
      </c>
    </row>
    <row r="2147" spans="30:69" x14ac:dyDescent="0.25">
      <c r="AD2147" s="157">
        <f t="shared" si="79"/>
        <v>0.13200000000000009</v>
      </c>
      <c r="AE2147" s="157">
        <f>IF('1a-Electricity'!$AD$77="no","",ROUND(AD2147,4))</f>
        <v>0.13200000000000001</v>
      </c>
      <c r="AF2147" s="157">
        <f>IF('1a-Electricity'!$AD$78="no","",ROUND(AD2147,4))</f>
        <v>0.13200000000000001</v>
      </c>
      <c r="AG2147" s="157">
        <f>IF('1a-Electricity'!$AD$79="no","",ROUND(AD2147,4))</f>
        <v>0.13200000000000001</v>
      </c>
      <c r="BL2147" s="157">
        <f t="shared" si="80"/>
        <v>0.13100000000000009</v>
      </c>
      <c r="BM2147" s="157">
        <f>IF('1b-NaturalGas'!$AD$87="no","",ROUND(BL2147,4))</f>
        <v>0.13100000000000001</v>
      </c>
      <c r="BN2147" s="157">
        <f>IF('1b-NaturalGas'!$AD$88="no","",ROUND(BL2147,4))</f>
        <v>0.13100000000000001</v>
      </c>
      <c r="BO2147" s="157">
        <f>IF('1b-NaturalGas'!$AD$89="no","",ROUND(BL2147,4))</f>
        <v>0.13100000000000001</v>
      </c>
      <c r="BP2147" s="157">
        <f>IF('1b-NaturalGas'!$AD$90="no","not applicable (based on previous answers)",ROUND(BL2147,4))</f>
        <v>0.13100000000000001</v>
      </c>
      <c r="BQ2147" s="157">
        <f>IF('1b-NaturalGas'!$AD$91="no","not applicable (based on previous answers)",ROUND(BL2147,4))</f>
        <v>0.13100000000000001</v>
      </c>
    </row>
    <row r="2148" spans="30:69" x14ac:dyDescent="0.25">
      <c r="AD2148" s="157">
        <f t="shared" si="79"/>
        <v>0.13300000000000009</v>
      </c>
      <c r="AE2148" s="157">
        <f>IF('1a-Electricity'!$AD$77="no","",ROUND(AD2148,4))</f>
        <v>0.13300000000000001</v>
      </c>
      <c r="AF2148" s="157">
        <f>IF('1a-Electricity'!$AD$78="no","",ROUND(AD2148,4))</f>
        <v>0.13300000000000001</v>
      </c>
      <c r="AG2148" s="157">
        <f>IF('1a-Electricity'!$AD$79="no","",ROUND(AD2148,4))</f>
        <v>0.13300000000000001</v>
      </c>
      <c r="BL2148" s="157">
        <f t="shared" si="80"/>
        <v>0.13200000000000009</v>
      </c>
      <c r="BM2148" s="157">
        <f>IF('1b-NaturalGas'!$AD$87="no","",ROUND(BL2148,4))</f>
        <v>0.13200000000000001</v>
      </c>
      <c r="BN2148" s="157">
        <f>IF('1b-NaturalGas'!$AD$88="no","",ROUND(BL2148,4))</f>
        <v>0.13200000000000001</v>
      </c>
      <c r="BO2148" s="157">
        <f>IF('1b-NaturalGas'!$AD$89="no","",ROUND(BL2148,4))</f>
        <v>0.13200000000000001</v>
      </c>
      <c r="BP2148" s="157">
        <f>IF('1b-NaturalGas'!$AD$90="no","not applicable (based on previous answers)",ROUND(BL2148,4))</f>
        <v>0.13200000000000001</v>
      </c>
      <c r="BQ2148" s="157">
        <f>IF('1b-NaturalGas'!$AD$91="no","not applicable (based on previous answers)",ROUND(BL2148,4))</f>
        <v>0.13200000000000001</v>
      </c>
    </row>
    <row r="2149" spans="30:69" x14ac:dyDescent="0.25">
      <c r="AD2149" s="157">
        <f t="shared" si="79"/>
        <v>0.13400000000000009</v>
      </c>
      <c r="AE2149" s="157">
        <f>IF('1a-Electricity'!$AD$77="no","",ROUND(AD2149,4))</f>
        <v>0.13400000000000001</v>
      </c>
      <c r="AF2149" s="157">
        <f>IF('1a-Electricity'!$AD$78="no","",ROUND(AD2149,4))</f>
        <v>0.13400000000000001</v>
      </c>
      <c r="AG2149" s="157">
        <f>IF('1a-Electricity'!$AD$79="no","",ROUND(AD2149,4))</f>
        <v>0.13400000000000001</v>
      </c>
      <c r="BL2149" s="157">
        <f t="shared" si="80"/>
        <v>0.13300000000000009</v>
      </c>
      <c r="BM2149" s="157">
        <f>IF('1b-NaturalGas'!$AD$87="no","",ROUND(BL2149,4))</f>
        <v>0.13300000000000001</v>
      </c>
      <c r="BN2149" s="157">
        <f>IF('1b-NaturalGas'!$AD$88="no","",ROUND(BL2149,4))</f>
        <v>0.13300000000000001</v>
      </c>
      <c r="BO2149" s="157">
        <f>IF('1b-NaturalGas'!$AD$89="no","",ROUND(BL2149,4))</f>
        <v>0.13300000000000001</v>
      </c>
      <c r="BP2149" s="157">
        <f>IF('1b-NaturalGas'!$AD$90="no","not applicable (based on previous answers)",ROUND(BL2149,4))</f>
        <v>0.13300000000000001</v>
      </c>
      <c r="BQ2149" s="157">
        <f>IF('1b-NaturalGas'!$AD$91="no","not applicable (based on previous answers)",ROUND(BL2149,4))</f>
        <v>0.13300000000000001</v>
      </c>
    </row>
    <row r="2150" spans="30:69" x14ac:dyDescent="0.25">
      <c r="AD2150" s="157">
        <f t="shared" si="79"/>
        <v>0.13500000000000009</v>
      </c>
      <c r="AE2150" s="157">
        <f>IF('1a-Electricity'!$AD$77="no","",ROUND(AD2150,4))</f>
        <v>0.13500000000000001</v>
      </c>
      <c r="AF2150" s="157">
        <f>IF('1a-Electricity'!$AD$78="no","",ROUND(AD2150,4))</f>
        <v>0.13500000000000001</v>
      </c>
      <c r="AG2150" s="157">
        <f>IF('1a-Electricity'!$AD$79="no","",ROUND(AD2150,4))</f>
        <v>0.13500000000000001</v>
      </c>
      <c r="BL2150" s="157">
        <f t="shared" si="80"/>
        <v>0.13400000000000009</v>
      </c>
      <c r="BM2150" s="157">
        <f>IF('1b-NaturalGas'!$AD$87="no","",ROUND(BL2150,4))</f>
        <v>0.13400000000000001</v>
      </c>
      <c r="BN2150" s="157">
        <f>IF('1b-NaturalGas'!$AD$88="no","",ROUND(BL2150,4))</f>
        <v>0.13400000000000001</v>
      </c>
      <c r="BO2150" s="157">
        <f>IF('1b-NaturalGas'!$AD$89="no","",ROUND(BL2150,4))</f>
        <v>0.13400000000000001</v>
      </c>
      <c r="BP2150" s="157">
        <f>IF('1b-NaturalGas'!$AD$90="no","not applicable (based on previous answers)",ROUND(BL2150,4))</f>
        <v>0.13400000000000001</v>
      </c>
      <c r="BQ2150" s="157">
        <f>IF('1b-NaturalGas'!$AD$91="no","not applicable (based on previous answers)",ROUND(BL2150,4))</f>
        <v>0.13400000000000001</v>
      </c>
    </row>
    <row r="2151" spans="30:69" x14ac:dyDescent="0.25">
      <c r="AD2151" s="157">
        <f t="shared" si="79"/>
        <v>0.13600000000000009</v>
      </c>
      <c r="AE2151" s="157">
        <f>IF('1a-Electricity'!$AD$77="no","",ROUND(AD2151,4))</f>
        <v>0.13600000000000001</v>
      </c>
      <c r="AF2151" s="157">
        <f>IF('1a-Electricity'!$AD$78="no","",ROUND(AD2151,4))</f>
        <v>0.13600000000000001</v>
      </c>
      <c r="AG2151" s="157">
        <f>IF('1a-Electricity'!$AD$79="no","",ROUND(AD2151,4))</f>
        <v>0.13600000000000001</v>
      </c>
      <c r="BL2151" s="157">
        <f t="shared" si="80"/>
        <v>0.13500000000000009</v>
      </c>
      <c r="BM2151" s="157">
        <f>IF('1b-NaturalGas'!$AD$87="no","",ROUND(BL2151,4))</f>
        <v>0.13500000000000001</v>
      </c>
      <c r="BN2151" s="157">
        <f>IF('1b-NaturalGas'!$AD$88="no","",ROUND(BL2151,4))</f>
        <v>0.13500000000000001</v>
      </c>
      <c r="BO2151" s="157">
        <f>IF('1b-NaturalGas'!$AD$89="no","",ROUND(BL2151,4))</f>
        <v>0.13500000000000001</v>
      </c>
      <c r="BP2151" s="157">
        <f>IF('1b-NaturalGas'!$AD$90="no","not applicable (based on previous answers)",ROUND(BL2151,4))</f>
        <v>0.13500000000000001</v>
      </c>
      <c r="BQ2151" s="157">
        <f>IF('1b-NaturalGas'!$AD$91="no","not applicable (based on previous answers)",ROUND(BL2151,4))</f>
        <v>0.13500000000000001</v>
      </c>
    </row>
    <row r="2152" spans="30:69" x14ac:dyDescent="0.25">
      <c r="AD2152" s="157">
        <f t="shared" si="79"/>
        <v>0.13700000000000009</v>
      </c>
      <c r="AE2152" s="157">
        <f>IF('1a-Electricity'!$AD$77="no","",ROUND(AD2152,4))</f>
        <v>0.13700000000000001</v>
      </c>
      <c r="AF2152" s="157">
        <f>IF('1a-Electricity'!$AD$78="no","",ROUND(AD2152,4))</f>
        <v>0.13700000000000001</v>
      </c>
      <c r="AG2152" s="157">
        <f>IF('1a-Electricity'!$AD$79="no","",ROUND(AD2152,4))</f>
        <v>0.13700000000000001</v>
      </c>
      <c r="BL2152" s="157">
        <f t="shared" si="80"/>
        <v>0.13600000000000009</v>
      </c>
      <c r="BM2152" s="157">
        <f>IF('1b-NaturalGas'!$AD$87="no","",ROUND(BL2152,4))</f>
        <v>0.13600000000000001</v>
      </c>
      <c r="BN2152" s="157">
        <f>IF('1b-NaturalGas'!$AD$88="no","",ROUND(BL2152,4))</f>
        <v>0.13600000000000001</v>
      </c>
      <c r="BO2152" s="157">
        <f>IF('1b-NaturalGas'!$AD$89="no","",ROUND(BL2152,4))</f>
        <v>0.13600000000000001</v>
      </c>
      <c r="BP2152" s="157">
        <f>IF('1b-NaturalGas'!$AD$90="no","not applicable (based on previous answers)",ROUND(BL2152,4))</f>
        <v>0.13600000000000001</v>
      </c>
      <c r="BQ2152" s="157">
        <f>IF('1b-NaturalGas'!$AD$91="no","not applicable (based on previous answers)",ROUND(BL2152,4))</f>
        <v>0.13600000000000001</v>
      </c>
    </row>
    <row r="2153" spans="30:69" x14ac:dyDescent="0.25">
      <c r="AD2153" s="157">
        <f t="shared" si="79"/>
        <v>0.13800000000000009</v>
      </c>
      <c r="AE2153" s="157">
        <f>IF('1a-Electricity'!$AD$77="no","",ROUND(AD2153,4))</f>
        <v>0.13800000000000001</v>
      </c>
      <c r="AF2153" s="157">
        <f>IF('1a-Electricity'!$AD$78="no","",ROUND(AD2153,4))</f>
        <v>0.13800000000000001</v>
      </c>
      <c r="AG2153" s="157">
        <f>IF('1a-Electricity'!$AD$79="no","",ROUND(AD2153,4))</f>
        <v>0.13800000000000001</v>
      </c>
      <c r="BL2153" s="157">
        <f t="shared" si="80"/>
        <v>0.13700000000000009</v>
      </c>
      <c r="BM2153" s="157">
        <f>IF('1b-NaturalGas'!$AD$87="no","",ROUND(BL2153,4))</f>
        <v>0.13700000000000001</v>
      </c>
      <c r="BN2153" s="157">
        <f>IF('1b-NaturalGas'!$AD$88="no","",ROUND(BL2153,4))</f>
        <v>0.13700000000000001</v>
      </c>
      <c r="BO2153" s="157">
        <f>IF('1b-NaturalGas'!$AD$89="no","",ROUND(BL2153,4))</f>
        <v>0.13700000000000001</v>
      </c>
      <c r="BP2153" s="157">
        <f>IF('1b-NaturalGas'!$AD$90="no","not applicable (based on previous answers)",ROUND(BL2153,4))</f>
        <v>0.13700000000000001</v>
      </c>
      <c r="BQ2153" s="157">
        <f>IF('1b-NaturalGas'!$AD$91="no","not applicable (based on previous answers)",ROUND(BL2153,4))</f>
        <v>0.13700000000000001</v>
      </c>
    </row>
    <row r="2154" spans="30:69" x14ac:dyDescent="0.25">
      <c r="AD2154" s="157">
        <f t="shared" si="79"/>
        <v>0.1390000000000001</v>
      </c>
      <c r="AE2154" s="157">
        <f>IF('1a-Electricity'!$AD$77="no","",ROUND(AD2154,4))</f>
        <v>0.13900000000000001</v>
      </c>
      <c r="AF2154" s="157">
        <f>IF('1a-Electricity'!$AD$78="no","",ROUND(AD2154,4))</f>
        <v>0.13900000000000001</v>
      </c>
      <c r="AG2154" s="157">
        <f>IF('1a-Electricity'!$AD$79="no","",ROUND(AD2154,4))</f>
        <v>0.13900000000000001</v>
      </c>
      <c r="BL2154" s="157">
        <f t="shared" si="80"/>
        <v>0.13800000000000009</v>
      </c>
      <c r="BM2154" s="157">
        <f>IF('1b-NaturalGas'!$AD$87="no","",ROUND(BL2154,4))</f>
        <v>0.13800000000000001</v>
      </c>
      <c r="BN2154" s="157">
        <f>IF('1b-NaturalGas'!$AD$88="no","",ROUND(BL2154,4))</f>
        <v>0.13800000000000001</v>
      </c>
      <c r="BO2154" s="157">
        <f>IF('1b-NaturalGas'!$AD$89="no","",ROUND(BL2154,4))</f>
        <v>0.13800000000000001</v>
      </c>
      <c r="BP2154" s="157">
        <f>IF('1b-NaturalGas'!$AD$90="no","not applicable (based on previous answers)",ROUND(BL2154,4))</f>
        <v>0.13800000000000001</v>
      </c>
      <c r="BQ2154" s="157">
        <f>IF('1b-NaturalGas'!$AD$91="no","not applicable (based on previous answers)",ROUND(BL2154,4))</f>
        <v>0.13800000000000001</v>
      </c>
    </row>
    <row r="2155" spans="30:69" x14ac:dyDescent="0.25">
      <c r="AD2155" s="157">
        <f t="shared" si="79"/>
        <v>0.1400000000000001</v>
      </c>
      <c r="AE2155" s="157">
        <f>IF('1a-Electricity'!$AD$77="no","",ROUND(AD2155,4))</f>
        <v>0.14000000000000001</v>
      </c>
      <c r="AF2155" s="157">
        <f>IF('1a-Electricity'!$AD$78="no","",ROUND(AD2155,4))</f>
        <v>0.14000000000000001</v>
      </c>
      <c r="AG2155" s="157">
        <f>IF('1a-Electricity'!$AD$79="no","",ROUND(AD2155,4))</f>
        <v>0.14000000000000001</v>
      </c>
      <c r="BL2155" s="157">
        <f t="shared" si="80"/>
        <v>0.1390000000000001</v>
      </c>
      <c r="BM2155" s="157">
        <f>IF('1b-NaturalGas'!$AD$87="no","",ROUND(BL2155,4))</f>
        <v>0.13900000000000001</v>
      </c>
      <c r="BN2155" s="157">
        <f>IF('1b-NaturalGas'!$AD$88="no","",ROUND(BL2155,4))</f>
        <v>0.13900000000000001</v>
      </c>
      <c r="BO2155" s="157">
        <f>IF('1b-NaturalGas'!$AD$89="no","",ROUND(BL2155,4))</f>
        <v>0.13900000000000001</v>
      </c>
      <c r="BP2155" s="157">
        <f>IF('1b-NaturalGas'!$AD$90="no","not applicable (based on previous answers)",ROUND(BL2155,4))</f>
        <v>0.13900000000000001</v>
      </c>
      <c r="BQ2155" s="157">
        <f>IF('1b-NaturalGas'!$AD$91="no","not applicable (based on previous answers)",ROUND(BL2155,4))</f>
        <v>0.13900000000000001</v>
      </c>
    </row>
    <row r="2156" spans="30:69" x14ac:dyDescent="0.25">
      <c r="AD2156" s="157">
        <f t="shared" si="79"/>
        <v>0.1410000000000001</v>
      </c>
      <c r="AE2156" s="157">
        <f>IF('1a-Electricity'!$AD$77="no","",ROUND(AD2156,4))</f>
        <v>0.14099999999999999</v>
      </c>
      <c r="AF2156" s="157">
        <f>IF('1a-Electricity'!$AD$78="no","",ROUND(AD2156,4))</f>
        <v>0.14099999999999999</v>
      </c>
      <c r="AG2156" s="157">
        <f>IF('1a-Electricity'!$AD$79="no","",ROUND(AD2156,4))</f>
        <v>0.14099999999999999</v>
      </c>
      <c r="BL2156" s="157">
        <f t="shared" si="80"/>
        <v>0.1400000000000001</v>
      </c>
      <c r="BM2156" s="157">
        <f>IF('1b-NaturalGas'!$AD$87="no","",ROUND(BL2156,4))</f>
        <v>0.14000000000000001</v>
      </c>
      <c r="BN2156" s="157">
        <f>IF('1b-NaturalGas'!$AD$88="no","",ROUND(BL2156,4))</f>
        <v>0.14000000000000001</v>
      </c>
      <c r="BO2156" s="157">
        <f>IF('1b-NaturalGas'!$AD$89="no","",ROUND(BL2156,4))</f>
        <v>0.14000000000000001</v>
      </c>
      <c r="BP2156" s="157">
        <f>IF('1b-NaturalGas'!$AD$90="no","not applicable (based on previous answers)",ROUND(BL2156,4))</f>
        <v>0.14000000000000001</v>
      </c>
      <c r="BQ2156" s="157">
        <f>IF('1b-NaturalGas'!$AD$91="no","not applicable (based on previous answers)",ROUND(BL2156,4))</f>
        <v>0.14000000000000001</v>
      </c>
    </row>
    <row r="2157" spans="30:69" x14ac:dyDescent="0.25">
      <c r="AD2157" s="157">
        <f t="shared" si="79"/>
        <v>0.1420000000000001</v>
      </c>
      <c r="AE2157" s="157">
        <f>IF('1a-Electricity'!$AD$77="no","",ROUND(AD2157,4))</f>
        <v>0.14199999999999999</v>
      </c>
      <c r="AF2157" s="157">
        <f>IF('1a-Electricity'!$AD$78="no","",ROUND(AD2157,4))</f>
        <v>0.14199999999999999</v>
      </c>
      <c r="AG2157" s="157">
        <f>IF('1a-Electricity'!$AD$79="no","",ROUND(AD2157,4))</f>
        <v>0.14199999999999999</v>
      </c>
      <c r="BL2157" s="157">
        <f t="shared" si="80"/>
        <v>0.1410000000000001</v>
      </c>
      <c r="BM2157" s="157">
        <f>IF('1b-NaturalGas'!$AD$87="no","",ROUND(BL2157,4))</f>
        <v>0.14099999999999999</v>
      </c>
      <c r="BN2157" s="157">
        <f>IF('1b-NaturalGas'!$AD$88="no","",ROUND(BL2157,4))</f>
        <v>0.14099999999999999</v>
      </c>
      <c r="BO2157" s="157">
        <f>IF('1b-NaturalGas'!$AD$89="no","",ROUND(BL2157,4))</f>
        <v>0.14099999999999999</v>
      </c>
      <c r="BP2157" s="157">
        <f>IF('1b-NaturalGas'!$AD$90="no","not applicable (based on previous answers)",ROUND(BL2157,4))</f>
        <v>0.14099999999999999</v>
      </c>
      <c r="BQ2157" s="157">
        <f>IF('1b-NaturalGas'!$AD$91="no","not applicable (based on previous answers)",ROUND(BL2157,4))</f>
        <v>0.14099999999999999</v>
      </c>
    </row>
    <row r="2158" spans="30:69" x14ac:dyDescent="0.25">
      <c r="AD2158" s="157">
        <f t="shared" si="79"/>
        <v>0.1430000000000001</v>
      </c>
      <c r="AE2158" s="157">
        <f>IF('1a-Electricity'!$AD$77="no","",ROUND(AD2158,4))</f>
        <v>0.14299999999999999</v>
      </c>
      <c r="AF2158" s="157">
        <f>IF('1a-Electricity'!$AD$78="no","",ROUND(AD2158,4))</f>
        <v>0.14299999999999999</v>
      </c>
      <c r="AG2158" s="157">
        <f>IF('1a-Electricity'!$AD$79="no","",ROUND(AD2158,4))</f>
        <v>0.14299999999999999</v>
      </c>
      <c r="BL2158" s="157">
        <f t="shared" si="80"/>
        <v>0.1420000000000001</v>
      </c>
      <c r="BM2158" s="157">
        <f>IF('1b-NaturalGas'!$AD$87="no","",ROUND(BL2158,4))</f>
        <v>0.14199999999999999</v>
      </c>
      <c r="BN2158" s="157">
        <f>IF('1b-NaturalGas'!$AD$88="no","",ROUND(BL2158,4))</f>
        <v>0.14199999999999999</v>
      </c>
      <c r="BO2158" s="157">
        <f>IF('1b-NaturalGas'!$AD$89="no","",ROUND(BL2158,4))</f>
        <v>0.14199999999999999</v>
      </c>
      <c r="BP2158" s="157">
        <f>IF('1b-NaturalGas'!$AD$90="no","not applicable (based on previous answers)",ROUND(BL2158,4))</f>
        <v>0.14199999999999999</v>
      </c>
      <c r="BQ2158" s="157">
        <f>IF('1b-NaturalGas'!$AD$91="no","not applicable (based on previous answers)",ROUND(BL2158,4))</f>
        <v>0.14199999999999999</v>
      </c>
    </row>
    <row r="2159" spans="30:69" x14ac:dyDescent="0.25">
      <c r="AD2159" s="157">
        <f t="shared" si="79"/>
        <v>0.1440000000000001</v>
      </c>
      <c r="AE2159" s="157">
        <f>IF('1a-Electricity'!$AD$77="no","",ROUND(AD2159,4))</f>
        <v>0.14399999999999999</v>
      </c>
      <c r="AF2159" s="157">
        <f>IF('1a-Electricity'!$AD$78="no","",ROUND(AD2159,4))</f>
        <v>0.14399999999999999</v>
      </c>
      <c r="AG2159" s="157">
        <f>IF('1a-Electricity'!$AD$79="no","",ROUND(AD2159,4))</f>
        <v>0.14399999999999999</v>
      </c>
      <c r="BL2159" s="157">
        <f t="shared" si="80"/>
        <v>0.1430000000000001</v>
      </c>
      <c r="BM2159" s="157">
        <f>IF('1b-NaturalGas'!$AD$87="no","",ROUND(BL2159,4))</f>
        <v>0.14299999999999999</v>
      </c>
      <c r="BN2159" s="157">
        <f>IF('1b-NaturalGas'!$AD$88="no","",ROUND(BL2159,4))</f>
        <v>0.14299999999999999</v>
      </c>
      <c r="BO2159" s="157">
        <f>IF('1b-NaturalGas'!$AD$89="no","",ROUND(BL2159,4))</f>
        <v>0.14299999999999999</v>
      </c>
      <c r="BP2159" s="157">
        <f>IF('1b-NaturalGas'!$AD$90="no","not applicable (based on previous answers)",ROUND(BL2159,4))</f>
        <v>0.14299999999999999</v>
      </c>
      <c r="BQ2159" s="157">
        <f>IF('1b-NaturalGas'!$AD$91="no","not applicable (based on previous answers)",ROUND(BL2159,4))</f>
        <v>0.14299999999999999</v>
      </c>
    </row>
    <row r="2160" spans="30:69" x14ac:dyDescent="0.25">
      <c r="AD2160" s="157">
        <f t="shared" si="79"/>
        <v>0.1450000000000001</v>
      </c>
      <c r="AE2160" s="157">
        <f>IF('1a-Electricity'!$AD$77="no","",ROUND(AD2160,4))</f>
        <v>0.14499999999999999</v>
      </c>
      <c r="AF2160" s="157">
        <f>IF('1a-Electricity'!$AD$78="no","",ROUND(AD2160,4))</f>
        <v>0.14499999999999999</v>
      </c>
      <c r="AG2160" s="157">
        <f>IF('1a-Electricity'!$AD$79="no","",ROUND(AD2160,4))</f>
        <v>0.14499999999999999</v>
      </c>
      <c r="BL2160" s="157">
        <f t="shared" si="80"/>
        <v>0.1440000000000001</v>
      </c>
      <c r="BM2160" s="157">
        <f>IF('1b-NaturalGas'!$AD$87="no","",ROUND(BL2160,4))</f>
        <v>0.14399999999999999</v>
      </c>
      <c r="BN2160" s="157">
        <f>IF('1b-NaturalGas'!$AD$88="no","",ROUND(BL2160,4))</f>
        <v>0.14399999999999999</v>
      </c>
      <c r="BO2160" s="157">
        <f>IF('1b-NaturalGas'!$AD$89="no","",ROUND(BL2160,4))</f>
        <v>0.14399999999999999</v>
      </c>
      <c r="BP2160" s="157">
        <f>IF('1b-NaturalGas'!$AD$90="no","not applicable (based on previous answers)",ROUND(BL2160,4))</f>
        <v>0.14399999999999999</v>
      </c>
      <c r="BQ2160" s="157">
        <f>IF('1b-NaturalGas'!$AD$91="no","not applicable (based on previous answers)",ROUND(BL2160,4))</f>
        <v>0.14399999999999999</v>
      </c>
    </row>
    <row r="2161" spans="30:69" x14ac:dyDescent="0.25">
      <c r="AD2161" s="157">
        <f t="shared" si="79"/>
        <v>0.1460000000000001</v>
      </c>
      <c r="AE2161" s="157">
        <f>IF('1a-Electricity'!$AD$77="no","",ROUND(AD2161,4))</f>
        <v>0.14599999999999999</v>
      </c>
      <c r="AF2161" s="157">
        <f>IF('1a-Electricity'!$AD$78="no","",ROUND(AD2161,4))</f>
        <v>0.14599999999999999</v>
      </c>
      <c r="AG2161" s="157">
        <f>IF('1a-Electricity'!$AD$79="no","",ROUND(AD2161,4))</f>
        <v>0.14599999999999999</v>
      </c>
      <c r="BL2161" s="157">
        <f t="shared" si="80"/>
        <v>0.1450000000000001</v>
      </c>
      <c r="BM2161" s="157">
        <f>IF('1b-NaturalGas'!$AD$87="no","",ROUND(BL2161,4))</f>
        <v>0.14499999999999999</v>
      </c>
      <c r="BN2161" s="157">
        <f>IF('1b-NaturalGas'!$AD$88="no","",ROUND(BL2161,4))</f>
        <v>0.14499999999999999</v>
      </c>
      <c r="BO2161" s="157">
        <f>IF('1b-NaturalGas'!$AD$89="no","",ROUND(BL2161,4))</f>
        <v>0.14499999999999999</v>
      </c>
      <c r="BP2161" s="157">
        <f>IF('1b-NaturalGas'!$AD$90="no","not applicable (based on previous answers)",ROUND(BL2161,4))</f>
        <v>0.14499999999999999</v>
      </c>
      <c r="BQ2161" s="157">
        <f>IF('1b-NaturalGas'!$AD$91="no","not applicable (based on previous answers)",ROUND(BL2161,4))</f>
        <v>0.14499999999999999</v>
      </c>
    </row>
    <row r="2162" spans="30:69" x14ac:dyDescent="0.25">
      <c r="AD2162" s="157">
        <f t="shared" si="79"/>
        <v>0.1470000000000001</v>
      </c>
      <c r="AE2162" s="157">
        <f>IF('1a-Electricity'!$AD$77="no","",ROUND(AD2162,4))</f>
        <v>0.14699999999999999</v>
      </c>
      <c r="AF2162" s="157">
        <f>IF('1a-Electricity'!$AD$78="no","",ROUND(AD2162,4))</f>
        <v>0.14699999999999999</v>
      </c>
      <c r="AG2162" s="157">
        <f>IF('1a-Electricity'!$AD$79="no","",ROUND(AD2162,4))</f>
        <v>0.14699999999999999</v>
      </c>
      <c r="BL2162" s="157">
        <f t="shared" si="80"/>
        <v>0.1460000000000001</v>
      </c>
      <c r="BM2162" s="157">
        <f>IF('1b-NaturalGas'!$AD$87="no","",ROUND(BL2162,4))</f>
        <v>0.14599999999999999</v>
      </c>
      <c r="BN2162" s="157">
        <f>IF('1b-NaturalGas'!$AD$88="no","",ROUND(BL2162,4))</f>
        <v>0.14599999999999999</v>
      </c>
      <c r="BO2162" s="157">
        <f>IF('1b-NaturalGas'!$AD$89="no","",ROUND(BL2162,4))</f>
        <v>0.14599999999999999</v>
      </c>
      <c r="BP2162" s="157">
        <f>IF('1b-NaturalGas'!$AD$90="no","not applicable (based on previous answers)",ROUND(BL2162,4))</f>
        <v>0.14599999999999999</v>
      </c>
      <c r="BQ2162" s="157">
        <f>IF('1b-NaturalGas'!$AD$91="no","not applicable (based on previous answers)",ROUND(BL2162,4))</f>
        <v>0.14599999999999999</v>
      </c>
    </row>
    <row r="2163" spans="30:69" x14ac:dyDescent="0.25">
      <c r="AD2163" s="157">
        <f t="shared" si="79"/>
        <v>0.1480000000000001</v>
      </c>
      <c r="AE2163" s="157">
        <f>IF('1a-Electricity'!$AD$77="no","",ROUND(AD2163,4))</f>
        <v>0.14799999999999999</v>
      </c>
      <c r="AF2163" s="157">
        <f>IF('1a-Electricity'!$AD$78="no","",ROUND(AD2163,4))</f>
        <v>0.14799999999999999</v>
      </c>
      <c r="AG2163" s="157">
        <f>IF('1a-Electricity'!$AD$79="no","",ROUND(AD2163,4))</f>
        <v>0.14799999999999999</v>
      </c>
      <c r="BL2163" s="157">
        <f t="shared" si="80"/>
        <v>0.1470000000000001</v>
      </c>
      <c r="BM2163" s="157">
        <f>IF('1b-NaturalGas'!$AD$87="no","",ROUND(BL2163,4))</f>
        <v>0.14699999999999999</v>
      </c>
      <c r="BN2163" s="157">
        <f>IF('1b-NaturalGas'!$AD$88="no","",ROUND(BL2163,4))</f>
        <v>0.14699999999999999</v>
      </c>
      <c r="BO2163" s="157">
        <f>IF('1b-NaturalGas'!$AD$89="no","",ROUND(BL2163,4))</f>
        <v>0.14699999999999999</v>
      </c>
      <c r="BP2163" s="157">
        <f>IF('1b-NaturalGas'!$AD$90="no","not applicable (based on previous answers)",ROUND(BL2163,4))</f>
        <v>0.14699999999999999</v>
      </c>
      <c r="BQ2163" s="157">
        <f>IF('1b-NaturalGas'!$AD$91="no","not applicable (based on previous answers)",ROUND(BL2163,4))</f>
        <v>0.14699999999999999</v>
      </c>
    </row>
    <row r="2164" spans="30:69" x14ac:dyDescent="0.25">
      <c r="AD2164" s="157">
        <f t="shared" si="79"/>
        <v>0.1490000000000001</v>
      </c>
      <c r="AE2164" s="157">
        <f>IF('1a-Electricity'!$AD$77="no","",ROUND(AD2164,4))</f>
        <v>0.14899999999999999</v>
      </c>
      <c r="AF2164" s="157">
        <f>IF('1a-Electricity'!$AD$78="no","",ROUND(AD2164,4))</f>
        <v>0.14899999999999999</v>
      </c>
      <c r="AG2164" s="157">
        <f>IF('1a-Electricity'!$AD$79="no","",ROUND(AD2164,4))</f>
        <v>0.14899999999999999</v>
      </c>
      <c r="BL2164" s="157">
        <f t="shared" si="80"/>
        <v>0.1480000000000001</v>
      </c>
      <c r="BM2164" s="157">
        <f>IF('1b-NaturalGas'!$AD$87="no","",ROUND(BL2164,4))</f>
        <v>0.14799999999999999</v>
      </c>
      <c r="BN2164" s="157">
        <f>IF('1b-NaturalGas'!$AD$88="no","",ROUND(BL2164,4))</f>
        <v>0.14799999999999999</v>
      </c>
      <c r="BO2164" s="157">
        <f>IF('1b-NaturalGas'!$AD$89="no","",ROUND(BL2164,4))</f>
        <v>0.14799999999999999</v>
      </c>
      <c r="BP2164" s="157">
        <f>IF('1b-NaturalGas'!$AD$90="no","not applicable (based on previous answers)",ROUND(BL2164,4))</f>
        <v>0.14799999999999999</v>
      </c>
      <c r="BQ2164" s="157">
        <f>IF('1b-NaturalGas'!$AD$91="no","not applicable (based on previous answers)",ROUND(BL2164,4))</f>
        <v>0.14799999999999999</v>
      </c>
    </row>
    <row r="2165" spans="30:69" x14ac:dyDescent="0.25">
      <c r="AD2165" s="157">
        <f t="shared" si="79"/>
        <v>0.15000000000000011</v>
      </c>
      <c r="AE2165" s="157">
        <f>IF('1a-Electricity'!$AD$77="no","",ROUND(AD2165,4))</f>
        <v>0.15</v>
      </c>
      <c r="AF2165" s="157">
        <f>IF('1a-Electricity'!$AD$78="no","",ROUND(AD2165,4))</f>
        <v>0.15</v>
      </c>
      <c r="AG2165" s="157">
        <f>IF('1a-Electricity'!$AD$79="no","",ROUND(AD2165,4))</f>
        <v>0.15</v>
      </c>
      <c r="BL2165" s="157">
        <f t="shared" si="80"/>
        <v>0.1490000000000001</v>
      </c>
      <c r="BM2165" s="157">
        <f>IF('1b-NaturalGas'!$AD$87="no","",ROUND(BL2165,4))</f>
        <v>0.14899999999999999</v>
      </c>
      <c r="BN2165" s="157">
        <f>IF('1b-NaturalGas'!$AD$88="no","",ROUND(BL2165,4))</f>
        <v>0.14899999999999999</v>
      </c>
      <c r="BO2165" s="157">
        <f>IF('1b-NaturalGas'!$AD$89="no","",ROUND(BL2165,4))</f>
        <v>0.14899999999999999</v>
      </c>
      <c r="BP2165" s="157">
        <f>IF('1b-NaturalGas'!$AD$90="no","not applicable (based on previous answers)",ROUND(BL2165,4))</f>
        <v>0.14899999999999999</v>
      </c>
      <c r="BQ2165" s="157">
        <f>IF('1b-NaturalGas'!$AD$91="no","not applicable (based on previous answers)",ROUND(BL2165,4))</f>
        <v>0.14899999999999999</v>
      </c>
    </row>
    <row r="2166" spans="30:69" x14ac:dyDescent="0.25">
      <c r="AD2166" s="157">
        <f t="shared" si="79"/>
        <v>0.15100000000000011</v>
      </c>
      <c r="AE2166" s="157">
        <f>IF('1a-Electricity'!$AD$77="no","",ROUND(AD2166,4))</f>
        <v>0.151</v>
      </c>
      <c r="AF2166" s="157">
        <f>IF('1a-Electricity'!$AD$78="no","",ROUND(AD2166,4))</f>
        <v>0.151</v>
      </c>
      <c r="AG2166" s="157">
        <f>IF('1a-Electricity'!$AD$79="no","",ROUND(AD2166,4))</f>
        <v>0.151</v>
      </c>
      <c r="BL2166" s="157">
        <f t="shared" si="80"/>
        <v>0.15000000000000011</v>
      </c>
      <c r="BM2166" s="157">
        <f>IF('1b-NaturalGas'!$AD$87="no","",ROUND(BL2166,4))</f>
        <v>0.15</v>
      </c>
      <c r="BN2166" s="157">
        <f>IF('1b-NaturalGas'!$AD$88="no","",ROUND(BL2166,4))</f>
        <v>0.15</v>
      </c>
      <c r="BO2166" s="157">
        <f>IF('1b-NaturalGas'!$AD$89="no","",ROUND(BL2166,4))</f>
        <v>0.15</v>
      </c>
      <c r="BP2166" s="157">
        <f>IF('1b-NaturalGas'!$AD$90="no","not applicable (based on previous answers)",ROUND(BL2166,4))</f>
        <v>0.15</v>
      </c>
      <c r="BQ2166" s="157">
        <f>IF('1b-NaturalGas'!$AD$91="no","not applicable (based on previous answers)",ROUND(BL2166,4))</f>
        <v>0.15</v>
      </c>
    </row>
    <row r="2167" spans="30:69" x14ac:dyDescent="0.25">
      <c r="AD2167" s="157">
        <f t="shared" si="79"/>
        <v>0.15200000000000011</v>
      </c>
      <c r="AE2167" s="157">
        <f>IF('1a-Electricity'!$AD$77="no","",ROUND(AD2167,4))</f>
        <v>0.152</v>
      </c>
      <c r="AF2167" s="157">
        <f>IF('1a-Electricity'!$AD$78="no","",ROUND(AD2167,4))</f>
        <v>0.152</v>
      </c>
      <c r="AG2167" s="157">
        <f>IF('1a-Electricity'!$AD$79="no","",ROUND(AD2167,4))</f>
        <v>0.152</v>
      </c>
      <c r="BL2167" s="157">
        <f t="shared" si="80"/>
        <v>0.15100000000000011</v>
      </c>
      <c r="BM2167" s="157">
        <f>IF('1b-NaturalGas'!$AD$87="no","",ROUND(BL2167,4))</f>
        <v>0.151</v>
      </c>
      <c r="BN2167" s="157">
        <f>IF('1b-NaturalGas'!$AD$88="no","",ROUND(BL2167,4))</f>
        <v>0.151</v>
      </c>
      <c r="BO2167" s="157">
        <f>IF('1b-NaturalGas'!$AD$89="no","",ROUND(BL2167,4))</f>
        <v>0.151</v>
      </c>
      <c r="BP2167" s="157">
        <f>IF('1b-NaturalGas'!$AD$90="no","not applicable (based on previous answers)",ROUND(BL2167,4))</f>
        <v>0.151</v>
      </c>
      <c r="BQ2167" s="157">
        <f>IF('1b-NaturalGas'!$AD$91="no","not applicable (based on previous answers)",ROUND(BL2167,4))</f>
        <v>0.151</v>
      </c>
    </row>
    <row r="2168" spans="30:69" x14ac:dyDescent="0.25">
      <c r="AD2168" s="157">
        <f t="shared" si="79"/>
        <v>0.15300000000000011</v>
      </c>
      <c r="AE2168" s="157">
        <f>IF('1a-Electricity'!$AD$77="no","",ROUND(AD2168,4))</f>
        <v>0.153</v>
      </c>
      <c r="AF2168" s="157">
        <f>IF('1a-Electricity'!$AD$78="no","",ROUND(AD2168,4))</f>
        <v>0.153</v>
      </c>
      <c r="AG2168" s="157">
        <f>IF('1a-Electricity'!$AD$79="no","",ROUND(AD2168,4))</f>
        <v>0.153</v>
      </c>
      <c r="BL2168" s="157">
        <f t="shared" si="80"/>
        <v>0.15200000000000011</v>
      </c>
      <c r="BM2168" s="157">
        <f>IF('1b-NaturalGas'!$AD$87="no","",ROUND(BL2168,4))</f>
        <v>0.152</v>
      </c>
      <c r="BN2168" s="157">
        <f>IF('1b-NaturalGas'!$AD$88="no","",ROUND(BL2168,4))</f>
        <v>0.152</v>
      </c>
      <c r="BO2168" s="157">
        <f>IF('1b-NaturalGas'!$AD$89="no","",ROUND(BL2168,4))</f>
        <v>0.152</v>
      </c>
      <c r="BP2168" s="157">
        <f>IF('1b-NaturalGas'!$AD$90="no","not applicable (based on previous answers)",ROUND(BL2168,4))</f>
        <v>0.152</v>
      </c>
      <c r="BQ2168" s="157">
        <f>IF('1b-NaturalGas'!$AD$91="no","not applicable (based on previous answers)",ROUND(BL2168,4))</f>
        <v>0.152</v>
      </c>
    </row>
    <row r="2169" spans="30:69" x14ac:dyDescent="0.25">
      <c r="AD2169" s="157">
        <f t="shared" si="79"/>
        <v>0.15400000000000011</v>
      </c>
      <c r="AE2169" s="157">
        <f>IF('1a-Electricity'!$AD$77="no","",ROUND(AD2169,4))</f>
        <v>0.154</v>
      </c>
      <c r="AF2169" s="157">
        <f>IF('1a-Electricity'!$AD$78="no","",ROUND(AD2169,4))</f>
        <v>0.154</v>
      </c>
      <c r="AG2169" s="157">
        <f>IF('1a-Electricity'!$AD$79="no","",ROUND(AD2169,4))</f>
        <v>0.154</v>
      </c>
      <c r="BL2169" s="157">
        <f t="shared" si="80"/>
        <v>0.15300000000000011</v>
      </c>
      <c r="BM2169" s="157">
        <f>IF('1b-NaturalGas'!$AD$87="no","",ROUND(BL2169,4))</f>
        <v>0.153</v>
      </c>
      <c r="BN2169" s="157">
        <f>IF('1b-NaturalGas'!$AD$88="no","",ROUND(BL2169,4))</f>
        <v>0.153</v>
      </c>
      <c r="BO2169" s="157">
        <f>IF('1b-NaturalGas'!$AD$89="no","",ROUND(BL2169,4))</f>
        <v>0.153</v>
      </c>
      <c r="BP2169" s="157">
        <f>IF('1b-NaturalGas'!$AD$90="no","not applicable (based on previous answers)",ROUND(BL2169,4))</f>
        <v>0.153</v>
      </c>
      <c r="BQ2169" s="157">
        <f>IF('1b-NaturalGas'!$AD$91="no","not applicable (based on previous answers)",ROUND(BL2169,4))</f>
        <v>0.153</v>
      </c>
    </row>
    <row r="2170" spans="30:69" x14ac:dyDescent="0.25">
      <c r="AD2170" s="157">
        <f t="shared" si="79"/>
        <v>0.15500000000000011</v>
      </c>
      <c r="AE2170" s="157">
        <f>IF('1a-Electricity'!$AD$77="no","",ROUND(AD2170,4))</f>
        <v>0.155</v>
      </c>
      <c r="AF2170" s="157">
        <f>IF('1a-Electricity'!$AD$78="no","",ROUND(AD2170,4))</f>
        <v>0.155</v>
      </c>
      <c r="AG2170" s="157">
        <f>IF('1a-Electricity'!$AD$79="no","",ROUND(AD2170,4))</f>
        <v>0.155</v>
      </c>
      <c r="BL2170" s="157">
        <f t="shared" si="80"/>
        <v>0.15400000000000011</v>
      </c>
      <c r="BM2170" s="157">
        <f>IF('1b-NaturalGas'!$AD$87="no","",ROUND(BL2170,4))</f>
        <v>0.154</v>
      </c>
      <c r="BN2170" s="157">
        <f>IF('1b-NaturalGas'!$AD$88="no","",ROUND(BL2170,4))</f>
        <v>0.154</v>
      </c>
      <c r="BO2170" s="157">
        <f>IF('1b-NaturalGas'!$AD$89="no","",ROUND(BL2170,4))</f>
        <v>0.154</v>
      </c>
      <c r="BP2170" s="157">
        <f>IF('1b-NaturalGas'!$AD$90="no","not applicable (based on previous answers)",ROUND(BL2170,4))</f>
        <v>0.154</v>
      </c>
      <c r="BQ2170" s="157">
        <f>IF('1b-NaturalGas'!$AD$91="no","not applicable (based on previous answers)",ROUND(BL2170,4))</f>
        <v>0.154</v>
      </c>
    </row>
    <row r="2171" spans="30:69" x14ac:dyDescent="0.25">
      <c r="AD2171" s="157">
        <f t="shared" si="79"/>
        <v>0.15600000000000011</v>
      </c>
      <c r="AE2171" s="157">
        <f>IF('1a-Electricity'!$AD$77="no","",ROUND(AD2171,4))</f>
        <v>0.156</v>
      </c>
      <c r="AF2171" s="157">
        <f>IF('1a-Electricity'!$AD$78="no","",ROUND(AD2171,4))</f>
        <v>0.156</v>
      </c>
      <c r="AG2171" s="157">
        <f>IF('1a-Electricity'!$AD$79="no","",ROUND(AD2171,4))</f>
        <v>0.156</v>
      </c>
      <c r="BL2171" s="157">
        <f t="shared" si="80"/>
        <v>0.15500000000000011</v>
      </c>
      <c r="BM2171" s="157">
        <f>IF('1b-NaturalGas'!$AD$87="no","",ROUND(BL2171,4))</f>
        <v>0.155</v>
      </c>
      <c r="BN2171" s="157">
        <f>IF('1b-NaturalGas'!$AD$88="no","",ROUND(BL2171,4))</f>
        <v>0.155</v>
      </c>
      <c r="BO2171" s="157">
        <f>IF('1b-NaturalGas'!$AD$89="no","",ROUND(BL2171,4))</f>
        <v>0.155</v>
      </c>
      <c r="BP2171" s="157">
        <f>IF('1b-NaturalGas'!$AD$90="no","not applicable (based on previous answers)",ROUND(BL2171,4))</f>
        <v>0.155</v>
      </c>
      <c r="BQ2171" s="157">
        <f>IF('1b-NaturalGas'!$AD$91="no","not applicable (based on previous answers)",ROUND(BL2171,4))</f>
        <v>0.155</v>
      </c>
    </row>
    <row r="2172" spans="30:69" x14ac:dyDescent="0.25">
      <c r="AD2172" s="157">
        <f t="shared" si="79"/>
        <v>0.15700000000000011</v>
      </c>
      <c r="AE2172" s="157">
        <f>IF('1a-Electricity'!$AD$77="no","",ROUND(AD2172,4))</f>
        <v>0.157</v>
      </c>
      <c r="AF2172" s="157">
        <f>IF('1a-Electricity'!$AD$78="no","",ROUND(AD2172,4))</f>
        <v>0.157</v>
      </c>
      <c r="AG2172" s="157">
        <f>IF('1a-Electricity'!$AD$79="no","",ROUND(AD2172,4))</f>
        <v>0.157</v>
      </c>
      <c r="BL2172" s="157">
        <f t="shared" si="80"/>
        <v>0.15600000000000011</v>
      </c>
      <c r="BM2172" s="157">
        <f>IF('1b-NaturalGas'!$AD$87="no","",ROUND(BL2172,4))</f>
        <v>0.156</v>
      </c>
      <c r="BN2172" s="157">
        <f>IF('1b-NaturalGas'!$AD$88="no","",ROUND(BL2172,4))</f>
        <v>0.156</v>
      </c>
      <c r="BO2172" s="157">
        <f>IF('1b-NaturalGas'!$AD$89="no","",ROUND(BL2172,4))</f>
        <v>0.156</v>
      </c>
      <c r="BP2172" s="157">
        <f>IF('1b-NaturalGas'!$AD$90="no","not applicable (based on previous answers)",ROUND(BL2172,4))</f>
        <v>0.156</v>
      </c>
      <c r="BQ2172" s="157">
        <f>IF('1b-NaturalGas'!$AD$91="no","not applicable (based on previous answers)",ROUND(BL2172,4))</f>
        <v>0.156</v>
      </c>
    </row>
    <row r="2173" spans="30:69" x14ac:dyDescent="0.25">
      <c r="AD2173" s="157">
        <f t="shared" si="79"/>
        <v>0.15800000000000011</v>
      </c>
      <c r="AE2173" s="157">
        <f>IF('1a-Electricity'!$AD$77="no","",ROUND(AD2173,4))</f>
        <v>0.158</v>
      </c>
      <c r="AF2173" s="157">
        <f>IF('1a-Electricity'!$AD$78="no","",ROUND(AD2173,4))</f>
        <v>0.158</v>
      </c>
      <c r="AG2173" s="157">
        <f>IF('1a-Electricity'!$AD$79="no","",ROUND(AD2173,4))</f>
        <v>0.158</v>
      </c>
      <c r="BL2173" s="157">
        <f t="shared" si="80"/>
        <v>0.15700000000000011</v>
      </c>
      <c r="BM2173" s="157">
        <f>IF('1b-NaturalGas'!$AD$87="no","",ROUND(BL2173,4))</f>
        <v>0.157</v>
      </c>
      <c r="BN2173" s="157">
        <f>IF('1b-NaturalGas'!$AD$88="no","",ROUND(BL2173,4))</f>
        <v>0.157</v>
      </c>
      <c r="BO2173" s="157">
        <f>IF('1b-NaturalGas'!$AD$89="no","",ROUND(BL2173,4))</f>
        <v>0.157</v>
      </c>
      <c r="BP2173" s="157">
        <f>IF('1b-NaturalGas'!$AD$90="no","not applicable (based on previous answers)",ROUND(BL2173,4))</f>
        <v>0.157</v>
      </c>
      <c r="BQ2173" s="157">
        <f>IF('1b-NaturalGas'!$AD$91="no","not applicable (based on previous answers)",ROUND(BL2173,4))</f>
        <v>0.157</v>
      </c>
    </row>
    <row r="2174" spans="30:69" x14ac:dyDescent="0.25">
      <c r="AD2174" s="157">
        <f t="shared" si="79"/>
        <v>0.15900000000000011</v>
      </c>
      <c r="AE2174" s="157">
        <f>IF('1a-Electricity'!$AD$77="no","",ROUND(AD2174,4))</f>
        <v>0.159</v>
      </c>
      <c r="AF2174" s="157">
        <f>IF('1a-Electricity'!$AD$78="no","",ROUND(AD2174,4))</f>
        <v>0.159</v>
      </c>
      <c r="AG2174" s="157">
        <f>IF('1a-Electricity'!$AD$79="no","",ROUND(AD2174,4))</f>
        <v>0.159</v>
      </c>
      <c r="BL2174" s="157">
        <f t="shared" si="80"/>
        <v>0.15800000000000011</v>
      </c>
      <c r="BM2174" s="157">
        <f>IF('1b-NaturalGas'!$AD$87="no","",ROUND(BL2174,4))</f>
        <v>0.158</v>
      </c>
      <c r="BN2174" s="157">
        <f>IF('1b-NaturalGas'!$AD$88="no","",ROUND(BL2174,4))</f>
        <v>0.158</v>
      </c>
      <c r="BO2174" s="157">
        <f>IF('1b-NaturalGas'!$AD$89="no","",ROUND(BL2174,4))</f>
        <v>0.158</v>
      </c>
      <c r="BP2174" s="157">
        <f>IF('1b-NaturalGas'!$AD$90="no","not applicable (based on previous answers)",ROUND(BL2174,4))</f>
        <v>0.158</v>
      </c>
      <c r="BQ2174" s="157">
        <f>IF('1b-NaturalGas'!$AD$91="no","not applicable (based on previous answers)",ROUND(BL2174,4))</f>
        <v>0.158</v>
      </c>
    </row>
    <row r="2175" spans="30:69" x14ac:dyDescent="0.25">
      <c r="AD2175" s="157">
        <f t="shared" si="79"/>
        <v>0.16000000000000011</v>
      </c>
      <c r="AE2175" s="157">
        <f>IF('1a-Electricity'!$AD$77="no","",ROUND(AD2175,4))</f>
        <v>0.16</v>
      </c>
      <c r="AF2175" s="157">
        <f>IF('1a-Electricity'!$AD$78="no","",ROUND(AD2175,4))</f>
        <v>0.16</v>
      </c>
      <c r="AG2175" s="157">
        <f>IF('1a-Electricity'!$AD$79="no","",ROUND(AD2175,4))</f>
        <v>0.16</v>
      </c>
      <c r="BL2175" s="157">
        <f t="shared" si="80"/>
        <v>0.15900000000000011</v>
      </c>
      <c r="BM2175" s="157">
        <f>IF('1b-NaturalGas'!$AD$87="no","",ROUND(BL2175,4))</f>
        <v>0.159</v>
      </c>
      <c r="BN2175" s="157">
        <f>IF('1b-NaturalGas'!$AD$88="no","",ROUND(BL2175,4))</f>
        <v>0.159</v>
      </c>
      <c r="BO2175" s="157">
        <f>IF('1b-NaturalGas'!$AD$89="no","",ROUND(BL2175,4))</f>
        <v>0.159</v>
      </c>
      <c r="BP2175" s="157">
        <f>IF('1b-NaturalGas'!$AD$90="no","not applicable (based on previous answers)",ROUND(BL2175,4))</f>
        <v>0.159</v>
      </c>
      <c r="BQ2175" s="157">
        <f>IF('1b-NaturalGas'!$AD$91="no","not applicable (based on previous answers)",ROUND(BL2175,4))</f>
        <v>0.159</v>
      </c>
    </row>
    <row r="2176" spans="30:69" x14ac:dyDescent="0.25">
      <c r="AD2176" s="157">
        <f t="shared" si="79"/>
        <v>0.16100000000000012</v>
      </c>
      <c r="AE2176" s="157">
        <f>IF('1a-Electricity'!$AD$77="no","",ROUND(AD2176,4))</f>
        <v>0.161</v>
      </c>
      <c r="AF2176" s="157">
        <f>IF('1a-Electricity'!$AD$78="no","",ROUND(AD2176,4))</f>
        <v>0.161</v>
      </c>
      <c r="AG2176" s="157">
        <f>IF('1a-Electricity'!$AD$79="no","",ROUND(AD2176,4))</f>
        <v>0.161</v>
      </c>
      <c r="BL2176" s="157">
        <f t="shared" si="80"/>
        <v>0.16000000000000011</v>
      </c>
      <c r="BM2176" s="157">
        <f>IF('1b-NaturalGas'!$AD$87="no","",ROUND(BL2176,4))</f>
        <v>0.16</v>
      </c>
      <c r="BN2176" s="157">
        <f>IF('1b-NaturalGas'!$AD$88="no","",ROUND(BL2176,4))</f>
        <v>0.16</v>
      </c>
      <c r="BO2176" s="157">
        <f>IF('1b-NaturalGas'!$AD$89="no","",ROUND(BL2176,4))</f>
        <v>0.16</v>
      </c>
      <c r="BP2176" s="157">
        <f>IF('1b-NaturalGas'!$AD$90="no","not applicable (based on previous answers)",ROUND(BL2176,4))</f>
        <v>0.16</v>
      </c>
      <c r="BQ2176" s="157">
        <f>IF('1b-NaturalGas'!$AD$91="no","not applicable (based on previous answers)",ROUND(BL2176,4))</f>
        <v>0.16</v>
      </c>
    </row>
    <row r="2177" spans="30:69" x14ac:dyDescent="0.25">
      <c r="AD2177" s="157">
        <f t="shared" si="79"/>
        <v>0.16200000000000012</v>
      </c>
      <c r="AE2177" s="157">
        <f>IF('1a-Electricity'!$AD$77="no","",ROUND(AD2177,4))</f>
        <v>0.16200000000000001</v>
      </c>
      <c r="AF2177" s="157">
        <f>IF('1a-Electricity'!$AD$78="no","",ROUND(AD2177,4))</f>
        <v>0.16200000000000001</v>
      </c>
      <c r="AG2177" s="157">
        <f>IF('1a-Electricity'!$AD$79="no","",ROUND(AD2177,4))</f>
        <v>0.16200000000000001</v>
      </c>
      <c r="BL2177" s="157">
        <f t="shared" si="80"/>
        <v>0.16100000000000012</v>
      </c>
      <c r="BM2177" s="157">
        <f>IF('1b-NaturalGas'!$AD$87="no","",ROUND(BL2177,4))</f>
        <v>0.161</v>
      </c>
      <c r="BN2177" s="157">
        <f>IF('1b-NaturalGas'!$AD$88="no","",ROUND(BL2177,4))</f>
        <v>0.161</v>
      </c>
      <c r="BO2177" s="157">
        <f>IF('1b-NaturalGas'!$AD$89="no","",ROUND(BL2177,4))</f>
        <v>0.161</v>
      </c>
      <c r="BP2177" s="157">
        <f>IF('1b-NaturalGas'!$AD$90="no","not applicable (based on previous answers)",ROUND(BL2177,4))</f>
        <v>0.161</v>
      </c>
      <c r="BQ2177" s="157">
        <f>IF('1b-NaturalGas'!$AD$91="no","not applicable (based on previous answers)",ROUND(BL2177,4))</f>
        <v>0.161</v>
      </c>
    </row>
    <row r="2178" spans="30:69" x14ac:dyDescent="0.25">
      <c r="AD2178" s="157">
        <f t="shared" si="79"/>
        <v>0.16300000000000012</v>
      </c>
      <c r="AE2178" s="157">
        <f>IF('1a-Electricity'!$AD$77="no","",ROUND(AD2178,4))</f>
        <v>0.16300000000000001</v>
      </c>
      <c r="AF2178" s="157">
        <f>IF('1a-Electricity'!$AD$78="no","",ROUND(AD2178,4))</f>
        <v>0.16300000000000001</v>
      </c>
      <c r="AG2178" s="157">
        <f>IF('1a-Electricity'!$AD$79="no","",ROUND(AD2178,4))</f>
        <v>0.16300000000000001</v>
      </c>
      <c r="BL2178" s="157">
        <f t="shared" si="80"/>
        <v>0.16200000000000012</v>
      </c>
      <c r="BM2178" s="157">
        <f>IF('1b-NaturalGas'!$AD$87="no","",ROUND(BL2178,4))</f>
        <v>0.16200000000000001</v>
      </c>
      <c r="BN2178" s="157">
        <f>IF('1b-NaturalGas'!$AD$88="no","",ROUND(BL2178,4))</f>
        <v>0.16200000000000001</v>
      </c>
      <c r="BO2178" s="157">
        <f>IF('1b-NaturalGas'!$AD$89="no","",ROUND(BL2178,4))</f>
        <v>0.16200000000000001</v>
      </c>
      <c r="BP2178" s="157">
        <f>IF('1b-NaturalGas'!$AD$90="no","not applicable (based on previous answers)",ROUND(BL2178,4))</f>
        <v>0.16200000000000001</v>
      </c>
      <c r="BQ2178" s="157">
        <f>IF('1b-NaturalGas'!$AD$91="no","not applicable (based on previous answers)",ROUND(BL2178,4))</f>
        <v>0.16200000000000001</v>
      </c>
    </row>
    <row r="2179" spans="30:69" x14ac:dyDescent="0.25">
      <c r="AD2179" s="157">
        <f t="shared" si="79"/>
        <v>0.16400000000000012</v>
      </c>
      <c r="AE2179" s="157">
        <f>IF('1a-Electricity'!$AD$77="no","",ROUND(AD2179,4))</f>
        <v>0.16400000000000001</v>
      </c>
      <c r="AF2179" s="157">
        <f>IF('1a-Electricity'!$AD$78="no","",ROUND(AD2179,4))</f>
        <v>0.16400000000000001</v>
      </c>
      <c r="AG2179" s="157">
        <f>IF('1a-Electricity'!$AD$79="no","",ROUND(AD2179,4))</f>
        <v>0.16400000000000001</v>
      </c>
      <c r="BL2179" s="157">
        <f t="shared" si="80"/>
        <v>0.16300000000000012</v>
      </c>
      <c r="BM2179" s="157">
        <f>IF('1b-NaturalGas'!$AD$87="no","",ROUND(BL2179,4))</f>
        <v>0.16300000000000001</v>
      </c>
      <c r="BN2179" s="157">
        <f>IF('1b-NaturalGas'!$AD$88="no","",ROUND(BL2179,4))</f>
        <v>0.16300000000000001</v>
      </c>
      <c r="BO2179" s="157">
        <f>IF('1b-NaturalGas'!$AD$89="no","",ROUND(BL2179,4))</f>
        <v>0.16300000000000001</v>
      </c>
      <c r="BP2179" s="157">
        <f>IF('1b-NaturalGas'!$AD$90="no","not applicable (based on previous answers)",ROUND(BL2179,4))</f>
        <v>0.16300000000000001</v>
      </c>
      <c r="BQ2179" s="157">
        <f>IF('1b-NaturalGas'!$AD$91="no","not applicable (based on previous answers)",ROUND(BL2179,4))</f>
        <v>0.16300000000000001</v>
      </c>
    </row>
    <row r="2180" spans="30:69" x14ac:dyDescent="0.25">
      <c r="AD2180" s="157">
        <f t="shared" si="79"/>
        <v>0.16500000000000012</v>
      </c>
      <c r="AE2180" s="157">
        <f>IF('1a-Electricity'!$AD$77="no","",ROUND(AD2180,4))</f>
        <v>0.16500000000000001</v>
      </c>
      <c r="AF2180" s="157">
        <f>IF('1a-Electricity'!$AD$78="no","",ROUND(AD2180,4))</f>
        <v>0.16500000000000001</v>
      </c>
      <c r="AG2180" s="157">
        <f>IF('1a-Electricity'!$AD$79="no","",ROUND(AD2180,4))</f>
        <v>0.16500000000000001</v>
      </c>
      <c r="BL2180" s="157">
        <f t="shared" si="80"/>
        <v>0.16400000000000012</v>
      </c>
      <c r="BM2180" s="157">
        <f>IF('1b-NaturalGas'!$AD$87="no","",ROUND(BL2180,4))</f>
        <v>0.16400000000000001</v>
      </c>
      <c r="BN2180" s="157">
        <f>IF('1b-NaturalGas'!$AD$88="no","",ROUND(BL2180,4))</f>
        <v>0.16400000000000001</v>
      </c>
      <c r="BO2180" s="157">
        <f>IF('1b-NaturalGas'!$AD$89="no","",ROUND(BL2180,4))</f>
        <v>0.16400000000000001</v>
      </c>
      <c r="BP2180" s="157">
        <f>IF('1b-NaturalGas'!$AD$90="no","not applicable (based on previous answers)",ROUND(BL2180,4))</f>
        <v>0.16400000000000001</v>
      </c>
      <c r="BQ2180" s="157">
        <f>IF('1b-NaturalGas'!$AD$91="no","not applicable (based on previous answers)",ROUND(BL2180,4))</f>
        <v>0.16400000000000001</v>
      </c>
    </row>
    <row r="2181" spans="30:69" x14ac:dyDescent="0.25">
      <c r="AD2181" s="157">
        <f t="shared" si="79"/>
        <v>0.16600000000000012</v>
      </c>
      <c r="AE2181" s="157">
        <f>IF('1a-Electricity'!$AD$77="no","",ROUND(AD2181,4))</f>
        <v>0.16600000000000001</v>
      </c>
      <c r="AF2181" s="157">
        <f>IF('1a-Electricity'!$AD$78="no","",ROUND(AD2181,4))</f>
        <v>0.16600000000000001</v>
      </c>
      <c r="AG2181" s="157">
        <f>IF('1a-Electricity'!$AD$79="no","",ROUND(AD2181,4))</f>
        <v>0.16600000000000001</v>
      </c>
      <c r="BL2181" s="157">
        <f t="shared" si="80"/>
        <v>0.16500000000000012</v>
      </c>
      <c r="BM2181" s="157">
        <f>IF('1b-NaturalGas'!$AD$87="no","",ROUND(BL2181,4))</f>
        <v>0.16500000000000001</v>
      </c>
      <c r="BN2181" s="157">
        <f>IF('1b-NaturalGas'!$AD$88="no","",ROUND(BL2181,4))</f>
        <v>0.16500000000000001</v>
      </c>
      <c r="BO2181" s="157">
        <f>IF('1b-NaturalGas'!$AD$89="no","",ROUND(BL2181,4))</f>
        <v>0.16500000000000001</v>
      </c>
      <c r="BP2181" s="157">
        <f>IF('1b-NaturalGas'!$AD$90="no","not applicable (based on previous answers)",ROUND(BL2181,4))</f>
        <v>0.16500000000000001</v>
      </c>
      <c r="BQ2181" s="157">
        <f>IF('1b-NaturalGas'!$AD$91="no","not applicable (based on previous answers)",ROUND(BL2181,4))</f>
        <v>0.16500000000000001</v>
      </c>
    </row>
    <row r="2182" spans="30:69" x14ac:dyDescent="0.25">
      <c r="AD2182" s="157">
        <f t="shared" si="79"/>
        <v>0.16700000000000012</v>
      </c>
      <c r="AE2182" s="157">
        <f>IF('1a-Electricity'!$AD$77="no","",ROUND(AD2182,4))</f>
        <v>0.16700000000000001</v>
      </c>
      <c r="AF2182" s="157">
        <f>IF('1a-Electricity'!$AD$78="no","",ROUND(AD2182,4))</f>
        <v>0.16700000000000001</v>
      </c>
      <c r="AG2182" s="157">
        <f>IF('1a-Electricity'!$AD$79="no","",ROUND(AD2182,4))</f>
        <v>0.16700000000000001</v>
      </c>
      <c r="BL2182" s="157">
        <f t="shared" si="80"/>
        <v>0.16600000000000012</v>
      </c>
      <c r="BM2182" s="157">
        <f>IF('1b-NaturalGas'!$AD$87="no","",ROUND(BL2182,4))</f>
        <v>0.16600000000000001</v>
      </c>
      <c r="BN2182" s="157">
        <f>IF('1b-NaturalGas'!$AD$88="no","",ROUND(BL2182,4))</f>
        <v>0.16600000000000001</v>
      </c>
      <c r="BO2182" s="157">
        <f>IF('1b-NaturalGas'!$AD$89="no","",ROUND(BL2182,4))</f>
        <v>0.16600000000000001</v>
      </c>
      <c r="BP2182" s="157">
        <f>IF('1b-NaturalGas'!$AD$90="no","not applicable (based on previous answers)",ROUND(BL2182,4))</f>
        <v>0.16600000000000001</v>
      </c>
      <c r="BQ2182" s="157">
        <f>IF('1b-NaturalGas'!$AD$91="no","not applicable (based on previous answers)",ROUND(BL2182,4))</f>
        <v>0.16600000000000001</v>
      </c>
    </row>
    <row r="2183" spans="30:69" x14ac:dyDescent="0.25">
      <c r="AD2183" s="157">
        <f t="shared" si="79"/>
        <v>0.16800000000000012</v>
      </c>
      <c r="AE2183" s="157">
        <f>IF('1a-Electricity'!$AD$77="no","",ROUND(AD2183,4))</f>
        <v>0.16800000000000001</v>
      </c>
      <c r="AF2183" s="157">
        <f>IF('1a-Electricity'!$AD$78="no","",ROUND(AD2183,4))</f>
        <v>0.16800000000000001</v>
      </c>
      <c r="AG2183" s="157">
        <f>IF('1a-Electricity'!$AD$79="no","",ROUND(AD2183,4))</f>
        <v>0.16800000000000001</v>
      </c>
      <c r="BL2183" s="157">
        <f t="shared" si="80"/>
        <v>0.16700000000000012</v>
      </c>
      <c r="BM2183" s="157">
        <f>IF('1b-NaturalGas'!$AD$87="no","",ROUND(BL2183,4))</f>
        <v>0.16700000000000001</v>
      </c>
      <c r="BN2183" s="157">
        <f>IF('1b-NaturalGas'!$AD$88="no","",ROUND(BL2183,4))</f>
        <v>0.16700000000000001</v>
      </c>
      <c r="BO2183" s="157">
        <f>IF('1b-NaturalGas'!$AD$89="no","",ROUND(BL2183,4))</f>
        <v>0.16700000000000001</v>
      </c>
      <c r="BP2183" s="157">
        <f>IF('1b-NaturalGas'!$AD$90="no","not applicable (based on previous answers)",ROUND(BL2183,4))</f>
        <v>0.16700000000000001</v>
      </c>
      <c r="BQ2183" s="157">
        <f>IF('1b-NaturalGas'!$AD$91="no","not applicable (based on previous answers)",ROUND(BL2183,4))</f>
        <v>0.16700000000000001</v>
      </c>
    </row>
    <row r="2184" spans="30:69" x14ac:dyDescent="0.25">
      <c r="AD2184" s="157">
        <f t="shared" si="79"/>
        <v>0.16900000000000012</v>
      </c>
      <c r="AE2184" s="157">
        <f>IF('1a-Electricity'!$AD$77="no","",ROUND(AD2184,4))</f>
        <v>0.16900000000000001</v>
      </c>
      <c r="AF2184" s="157">
        <f>IF('1a-Electricity'!$AD$78="no","",ROUND(AD2184,4))</f>
        <v>0.16900000000000001</v>
      </c>
      <c r="AG2184" s="157">
        <f>IF('1a-Electricity'!$AD$79="no","",ROUND(AD2184,4))</f>
        <v>0.16900000000000001</v>
      </c>
      <c r="BL2184" s="157">
        <f t="shared" si="80"/>
        <v>0.16800000000000012</v>
      </c>
      <c r="BM2184" s="157">
        <f>IF('1b-NaturalGas'!$AD$87="no","",ROUND(BL2184,4))</f>
        <v>0.16800000000000001</v>
      </c>
      <c r="BN2184" s="157">
        <f>IF('1b-NaturalGas'!$AD$88="no","",ROUND(BL2184,4))</f>
        <v>0.16800000000000001</v>
      </c>
      <c r="BO2184" s="157">
        <f>IF('1b-NaturalGas'!$AD$89="no","",ROUND(BL2184,4))</f>
        <v>0.16800000000000001</v>
      </c>
      <c r="BP2184" s="157">
        <f>IF('1b-NaturalGas'!$AD$90="no","not applicable (based on previous answers)",ROUND(BL2184,4))</f>
        <v>0.16800000000000001</v>
      </c>
      <c r="BQ2184" s="157">
        <f>IF('1b-NaturalGas'!$AD$91="no","not applicable (based on previous answers)",ROUND(BL2184,4))</f>
        <v>0.16800000000000001</v>
      </c>
    </row>
    <row r="2185" spans="30:69" x14ac:dyDescent="0.25">
      <c r="AD2185" s="157">
        <f t="shared" si="79"/>
        <v>0.17000000000000012</v>
      </c>
      <c r="AE2185" s="157">
        <f>IF('1a-Electricity'!$AD$77="no","",ROUND(AD2185,4))</f>
        <v>0.17</v>
      </c>
      <c r="AF2185" s="157">
        <f>IF('1a-Electricity'!$AD$78="no","",ROUND(AD2185,4))</f>
        <v>0.17</v>
      </c>
      <c r="AG2185" s="157">
        <f>IF('1a-Electricity'!$AD$79="no","",ROUND(AD2185,4))</f>
        <v>0.17</v>
      </c>
      <c r="BL2185" s="157">
        <f t="shared" si="80"/>
        <v>0.16900000000000012</v>
      </c>
      <c r="BM2185" s="157">
        <f>IF('1b-NaturalGas'!$AD$87="no","",ROUND(BL2185,4))</f>
        <v>0.16900000000000001</v>
      </c>
      <c r="BN2185" s="157">
        <f>IF('1b-NaturalGas'!$AD$88="no","",ROUND(BL2185,4))</f>
        <v>0.16900000000000001</v>
      </c>
      <c r="BO2185" s="157">
        <f>IF('1b-NaturalGas'!$AD$89="no","",ROUND(BL2185,4))</f>
        <v>0.16900000000000001</v>
      </c>
      <c r="BP2185" s="157">
        <f>IF('1b-NaturalGas'!$AD$90="no","not applicable (based on previous answers)",ROUND(BL2185,4))</f>
        <v>0.16900000000000001</v>
      </c>
      <c r="BQ2185" s="157">
        <f>IF('1b-NaturalGas'!$AD$91="no","not applicable (based on previous answers)",ROUND(BL2185,4))</f>
        <v>0.16900000000000001</v>
      </c>
    </row>
    <row r="2186" spans="30:69" x14ac:dyDescent="0.25">
      <c r="AD2186" s="157">
        <f t="shared" si="79"/>
        <v>0.17100000000000012</v>
      </c>
      <c r="AE2186" s="157">
        <f>IF('1a-Electricity'!$AD$77="no","",ROUND(AD2186,4))</f>
        <v>0.17100000000000001</v>
      </c>
      <c r="AF2186" s="157">
        <f>IF('1a-Electricity'!$AD$78="no","",ROUND(AD2186,4))</f>
        <v>0.17100000000000001</v>
      </c>
      <c r="AG2186" s="157">
        <f>IF('1a-Electricity'!$AD$79="no","",ROUND(AD2186,4))</f>
        <v>0.17100000000000001</v>
      </c>
      <c r="BL2186" s="157">
        <f t="shared" si="80"/>
        <v>0.17000000000000012</v>
      </c>
      <c r="BM2186" s="157">
        <f>IF('1b-NaturalGas'!$AD$87="no","",ROUND(BL2186,4))</f>
        <v>0.17</v>
      </c>
      <c r="BN2186" s="157">
        <f>IF('1b-NaturalGas'!$AD$88="no","",ROUND(BL2186,4))</f>
        <v>0.17</v>
      </c>
      <c r="BO2186" s="157">
        <f>IF('1b-NaturalGas'!$AD$89="no","",ROUND(BL2186,4))</f>
        <v>0.17</v>
      </c>
      <c r="BP2186" s="157">
        <f>IF('1b-NaturalGas'!$AD$90="no","not applicable (based on previous answers)",ROUND(BL2186,4))</f>
        <v>0.17</v>
      </c>
      <c r="BQ2186" s="157">
        <f>IF('1b-NaturalGas'!$AD$91="no","not applicable (based on previous answers)",ROUND(BL2186,4))</f>
        <v>0.17</v>
      </c>
    </row>
    <row r="2187" spans="30:69" x14ac:dyDescent="0.25">
      <c r="AD2187" s="157">
        <f t="shared" si="79"/>
        <v>0.17200000000000013</v>
      </c>
      <c r="AE2187" s="157">
        <f>IF('1a-Electricity'!$AD$77="no","",ROUND(AD2187,4))</f>
        <v>0.17199999999999999</v>
      </c>
      <c r="AF2187" s="157">
        <f>IF('1a-Electricity'!$AD$78="no","",ROUND(AD2187,4))</f>
        <v>0.17199999999999999</v>
      </c>
      <c r="AG2187" s="157">
        <f>IF('1a-Electricity'!$AD$79="no","",ROUND(AD2187,4))</f>
        <v>0.17199999999999999</v>
      </c>
      <c r="BL2187" s="157">
        <f t="shared" si="80"/>
        <v>0.17100000000000012</v>
      </c>
      <c r="BM2187" s="157">
        <f>IF('1b-NaturalGas'!$AD$87="no","",ROUND(BL2187,4))</f>
        <v>0.17100000000000001</v>
      </c>
      <c r="BN2187" s="157">
        <f>IF('1b-NaturalGas'!$AD$88="no","",ROUND(BL2187,4))</f>
        <v>0.17100000000000001</v>
      </c>
      <c r="BO2187" s="157">
        <f>IF('1b-NaturalGas'!$AD$89="no","",ROUND(BL2187,4))</f>
        <v>0.17100000000000001</v>
      </c>
      <c r="BP2187" s="157">
        <f>IF('1b-NaturalGas'!$AD$90="no","not applicable (based on previous answers)",ROUND(BL2187,4))</f>
        <v>0.17100000000000001</v>
      </c>
      <c r="BQ2187" s="157">
        <f>IF('1b-NaturalGas'!$AD$91="no","not applicable (based on previous answers)",ROUND(BL2187,4))</f>
        <v>0.17100000000000001</v>
      </c>
    </row>
    <row r="2188" spans="30:69" x14ac:dyDescent="0.25">
      <c r="AD2188" s="157">
        <f t="shared" si="79"/>
        <v>0.17300000000000013</v>
      </c>
      <c r="AE2188" s="157">
        <f>IF('1a-Electricity'!$AD$77="no","",ROUND(AD2188,4))</f>
        <v>0.17299999999999999</v>
      </c>
      <c r="AF2188" s="157">
        <f>IF('1a-Electricity'!$AD$78="no","",ROUND(AD2188,4))</f>
        <v>0.17299999999999999</v>
      </c>
      <c r="AG2188" s="157">
        <f>IF('1a-Electricity'!$AD$79="no","",ROUND(AD2188,4))</f>
        <v>0.17299999999999999</v>
      </c>
      <c r="BL2188" s="157">
        <f t="shared" si="80"/>
        <v>0.17200000000000013</v>
      </c>
      <c r="BM2188" s="157">
        <f>IF('1b-NaturalGas'!$AD$87="no","",ROUND(BL2188,4))</f>
        <v>0.17199999999999999</v>
      </c>
      <c r="BN2188" s="157">
        <f>IF('1b-NaturalGas'!$AD$88="no","",ROUND(BL2188,4))</f>
        <v>0.17199999999999999</v>
      </c>
      <c r="BO2188" s="157">
        <f>IF('1b-NaturalGas'!$AD$89="no","",ROUND(BL2188,4))</f>
        <v>0.17199999999999999</v>
      </c>
      <c r="BP2188" s="157">
        <f>IF('1b-NaturalGas'!$AD$90="no","not applicable (based on previous answers)",ROUND(BL2188,4))</f>
        <v>0.17199999999999999</v>
      </c>
      <c r="BQ2188" s="157">
        <f>IF('1b-NaturalGas'!$AD$91="no","not applicable (based on previous answers)",ROUND(BL2188,4))</f>
        <v>0.17199999999999999</v>
      </c>
    </row>
    <row r="2189" spans="30:69" x14ac:dyDescent="0.25">
      <c r="AD2189" s="157">
        <f t="shared" si="79"/>
        <v>0.17400000000000013</v>
      </c>
      <c r="AE2189" s="157">
        <f>IF('1a-Electricity'!$AD$77="no","",ROUND(AD2189,4))</f>
        <v>0.17399999999999999</v>
      </c>
      <c r="AF2189" s="157">
        <f>IF('1a-Electricity'!$AD$78="no","",ROUND(AD2189,4))</f>
        <v>0.17399999999999999</v>
      </c>
      <c r="AG2189" s="157">
        <f>IF('1a-Electricity'!$AD$79="no","",ROUND(AD2189,4))</f>
        <v>0.17399999999999999</v>
      </c>
      <c r="BL2189" s="157">
        <f t="shared" si="80"/>
        <v>0.17300000000000013</v>
      </c>
      <c r="BM2189" s="157">
        <f>IF('1b-NaturalGas'!$AD$87="no","",ROUND(BL2189,4))</f>
        <v>0.17299999999999999</v>
      </c>
      <c r="BN2189" s="157">
        <f>IF('1b-NaturalGas'!$AD$88="no","",ROUND(BL2189,4))</f>
        <v>0.17299999999999999</v>
      </c>
      <c r="BO2189" s="157">
        <f>IF('1b-NaturalGas'!$AD$89="no","",ROUND(BL2189,4))</f>
        <v>0.17299999999999999</v>
      </c>
      <c r="BP2189" s="157">
        <f>IF('1b-NaturalGas'!$AD$90="no","not applicable (based on previous answers)",ROUND(BL2189,4))</f>
        <v>0.17299999999999999</v>
      </c>
      <c r="BQ2189" s="157">
        <f>IF('1b-NaturalGas'!$AD$91="no","not applicable (based on previous answers)",ROUND(BL2189,4))</f>
        <v>0.17299999999999999</v>
      </c>
    </row>
    <row r="2190" spans="30:69" x14ac:dyDescent="0.25">
      <c r="AD2190" s="157">
        <f t="shared" si="79"/>
        <v>0.17500000000000013</v>
      </c>
      <c r="AE2190" s="157">
        <f>IF('1a-Electricity'!$AD$77="no","",ROUND(AD2190,4))</f>
        <v>0.17499999999999999</v>
      </c>
      <c r="AF2190" s="157">
        <f>IF('1a-Electricity'!$AD$78="no","",ROUND(AD2190,4))</f>
        <v>0.17499999999999999</v>
      </c>
      <c r="AG2190" s="157">
        <f>IF('1a-Electricity'!$AD$79="no","",ROUND(AD2190,4))</f>
        <v>0.17499999999999999</v>
      </c>
      <c r="BL2190" s="157">
        <f t="shared" si="80"/>
        <v>0.17400000000000013</v>
      </c>
      <c r="BM2190" s="157">
        <f>IF('1b-NaturalGas'!$AD$87="no","",ROUND(BL2190,4))</f>
        <v>0.17399999999999999</v>
      </c>
      <c r="BN2190" s="157">
        <f>IF('1b-NaturalGas'!$AD$88="no","",ROUND(BL2190,4))</f>
        <v>0.17399999999999999</v>
      </c>
      <c r="BO2190" s="157">
        <f>IF('1b-NaturalGas'!$AD$89="no","",ROUND(BL2190,4))</f>
        <v>0.17399999999999999</v>
      </c>
      <c r="BP2190" s="157">
        <f>IF('1b-NaturalGas'!$AD$90="no","not applicable (based on previous answers)",ROUND(BL2190,4))</f>
        <v>0.17399999999999999</v>
      </c>
      <c r="BQ2190" s="157">
        <f>IF('1b-NaturalGas'!$AD$91="no","not applicable (based on previous answers)",ROUND(BL2190,4))</f>
        <v>0.17399999999999999</v>
      </c>
    </row>
    <row r="2191" spans="30:69" x14ac:dyDescent="0.25">
      <c r="AD2191" s="157">
        <f t="shared" si="79"/>
        <v>0.17600000000000013</v>
      </c>
      <c r="AE2191" s="157">
        <f>IF('1a-Electricity'!$AD$77="no","",ROUND(AD2191,4))</f>
        <v>0.17599999999999999</v>
      </c>
      <c r="AF2191" s="157">
        <f>IF('1a-Electricity'!$AD$78="no","",ROUND(AD2191,4))</f>
        <v>0.17599999999999999</v>
      </c>
      <c r="AG2191" s="157">
        <f>IF('1a-Electricity'!$AD$79="no","",ROUND(AD2191,4))</f>
        <v>0.17599999999999999</v>
      </c>
      <c r="BL2191" s="157">
        <f t="shared" si="80"/>
        <v>0.17500000000000013</v>
      </c>
      <c r="BM2191" s="157">
        <f>IF('1b-NaturalGas'!$AD$87="no","",ROUND(BL2191,4))</f>
        <v>0.17499999999999999</v>
      </c>
      <c r="BN2191" s="157">
        <f>IF('1b-NaturalGas'!$AD$88="no","",ROUND(BL2191,4))</f>
        <v>0.17499999999999999</v>
      </c>
      <c r="BO2191" s="157">
        <f>IF('1b-NaturalGas'!$AD$89="no","",ROUND(BL2191,4))</f>
        <v>0.17499999999999999</v>
      </c>
      <c r="BP2191" s="157">
        <f>IF('1b-NaturalGas'!$AD$90="no","not applicable (based on previous answers)",ROUND(BL2191,4))</f>
        <v>0.17499999999999999</v>
      </c>
      <c r="BQ2191" s="157">
        <f>IF('1b-NaturalGas'!$AD$91="no","not applicable (based on previous answers)",ROUND(BL2191,4))</f>
        <v>0.17499999999999999</v>
      </c>
    </row>
    <row r="2192" spans="30:69" x14ac:dyDescent="0.25">
      <c r="AD2192" s="157">
        <f t="shared" si="79"/>
        <v>0.17700000000000013</v>
      </c>
      <c r="AE2192" s="157">
        <f>IF('1a-Electricity'!$AD$77="no","",ROUND(AD2192,4))</f>
        <v>0.17699999999999999</v>
      </c>
      <c r="AF2192" s="157">
        <f>IF('1a-Electricity'!$AD$78="no","",ROUND(AD2192,4))</f>
        <v>0.17699999999999999</v>
      </c>
      <c r="AG2192" s="157">
        <f>IF('1a-Electricity'!$AD$79="no","",ROUND(AD2192,4))</f>
        <v>0.17699999999999999</v>
      </c>
      <c r="BL2192" s="157">
        <f t="shared" si="80"/>
        <v>0.17600000000000013</v>
      </c>
      <c r="BM2192" s="157">
        <f>IF('1b-NaturalGas'!$AD$87="no","",ROUND(BL2192,4))</f>
        <v>0.17599999999999999</v>
      </c>
      <c r="BN2192" s="157">
        <f>IF('1b-NaturalGas'!$AD$88="no","",ROUND(BL2192,4))</f>
        <v>0.17599999999999999</v>
      </c>
      <c r="BO2192" s="157">
        <f>IF('1b-NaturalGas'!$AD$89="no","",ROUND(BL2192,4))</f>
        <v>0.17599999999999999</v>
      </c>
      <c r="BP2192" s="157">
        <f>IF('1b-NaturalGas'!$AD$90="no","not applicable (based on previous answers)",ROUND(BL2192,4))</f>
        <v>0.17599999999999999</v>
      </c>
      <c r="BQ2192" s="157">
        <f>IF('1b-NaturalGas'!$AD$91="no","not applicable (based on previous answers)",ROUND(BL2192,4))</f>
        <v>0.17599999999999999</v>
      </c>
    </row>
    <row r="2193" spans="30:69" x14ac:dyDescent="0.25">
      <c r="AD2193" s="157">
        <f t="shared" si="79"/>
        <v>0.17800000000000013</v>
      </c>
      <c r="AE2193" s="157">
        <f>IF('1a-Electricity'!$AD$77="no","",ROUND(AD2193,4))</f>
        <v>0.17799999999999999</v>
      </c>
      <c r="AF2193" s="157">
        <f>IF('1a-Electricity'!$AD$78="no","",ROUND(AD2193,4))</f>
        <v>0.17799999999999999</v>
      </c>
      <c r="AG2193" s="157">
        <f>IF('1a-Electricity'!$AD$79="no","",ROUND(AD2193,4))</f>
        <v>0.17799999999999999</v>
      </c>
      <c r="BL2193" s="157">
        <f t="shared" si="80"/>
        <v>0.17700000000000013</v>
      </c>
      <c r="BM2193" s="157">
        <f>IF('1b-NaturalGas'!$AD$87="no","",ROUND(BL2193,4))</f>
        <v>0.17699999999999999</v>
      </c>
      <c r="BN2193" s="157">
        <f>IF('1b-NaturalGas'!$AD$88="no","",ROUND(BL2193,4))</f>
        <v>0.17699999999999999</v>
      </c>
      <c r="BO2193" s="157">
        <f>IF('1b-NaturalGas'!$AD$89="no","",ROUND(BL2193,4))</f>
        <v>0.17699999999999999</v>
      </c>
      <c r="BP2193" s="157">
        <f>IF('1b-NaturalGas'!$AD$90="no","not applicable (based on previous answers)",ROUND(BL2193,4))</f>
        <v>0.17699999999999999</v>
      </c>
      <c r="BQ2193" s="157">
        <f>IF('1b-NaturalGas'!$AD$91="no","not applicable (based on previous answers)",ROUND(BL2193,4))</f>
        <v>0.17699999999999999</v>
      </c>
    </row>
    <row r="2194" spans="30:69" x14ac:dyDescent="0.25">
      <c r="AD2194" s="157">
        <f t="shared" si="79"/>
        <v>0.17900000000000013</v>
      </c>
      <c r="AE2194" s="157">
        <f>IF('1a-Electricity'!$AD$77="no","",ROUND(AD2194,4))</f>
        <v>0.17899999999999999</v>
      </c>
      <c r="AF2194" s="157">
        <f>IF('1a-Electricity'!$AD$78="no","",ROUND(AD2194,4))</f>
        <v>0.17899999999999999</v>
      </c>
      <c r="AG2194" s="157">
        <f>IF('1a-Electricity'!$AD$79="no","",ROUND(AD2194,4))</f>
        <v>0.17899999999999999</v>
      </c>
      <c r="BL2194" s="157">
        <f t="shared" si="80"/>
        <v>0.17800000000000013</v>
      </c>
      <c r="BM2194" s="157">
        <f>IF('1b-NaturalGas'!$AD$87="no","",ROUND(BL2194,4))</f>
        <v>0.17799999999999999</v>
      </c>
      <c r="BN2194" s="157">
        <f>IF('1b-NaturalGas'!$AD$88="no","",ROUND(BL2194,4))</f>
        <v>0.17799999999999999</v>
      </c>
      <c r="BO2194" s="157">
        <f>IF('1b-NaturalGas'!$AD$89="no","",ROUND(BL2194,4))</f>
        <v>0.17799999999999999</v>
      </c>
      <c r="BP2194" s="157">
        <f>IF('1b-NaturalGas'!$AD$90="no","not applicable (based on previous answers)",ROUND(BL2194,4))</f>
        <v>0.17799999999999999</v>
      </c>
      <c r="BQ2194" s="157">
        <f>IF('1b-NaturalGas'!$AD$91="no","not applicable (based on previous answers)",ROUND(BL2194,4))</f>
        <v>0.17799999999999999</v>
      </c>
    </row>
    <row r="2195" spans="30:69" x14ac:dyDescent="0.25">
      <c r="AD2195" s="157">
        <f t="shared" si="79"/>
        <v>0.18000000000000013</v>
      </c>
      <c r="AE2195" s="157">
        <f>IF('1a-Electricity'!$AD$77="no","",ROUND(AD2195,4))</f>
        <v>0.18</v>
      </c>
      <c r="AF2195" s="157">
        <f>IF('1a-Electricity'!$AD$78="no","",ROUND(AD2195,4))</f>
        <v>0.18</v>
      </c>
      <c r="AG2195" s="157">
        <f>IF('1a-Electricity'!$AD$79="no","",ROUND(AD2195,4))</f>
        <v>0.18</v>
      </c>
      <c r="BL2195" s="157">
        <f t="shared" si="80"/>
        <v>0.17900000000000013</v>
      </c>
      <c r="BM2195" s="157">
        <f>IF('1b-NaturalGas'!$AD$87="no","",ROUND(BL2195,4))</f>
        <v>0.17899999999999999</v>
      </c>
      <c r="BN2195" s="157">
        <f>IF('1b-NaturalGas'!$AD$88="no","",ROUND(BL2195,4))</f>
        <v>0.17899999999999999</v>
      </c>
      <c r="BO2195" s="157">
        <f>IF('1b-NaturalGas'!$AD$89="no","",ROUND(BL2195,4))</f>
        <v>0.17899999999999999</v>
      </c>
      <c r="BP2195" s="157">
        <f>IF('1b-NaturalGas'!$AD$90="no","not applicable (based on previous answers)",ROUND(BL2195,4))</f>
        <v>0.17899999999999999</v>
      </c>
      <c r="BQ2195" s="157">
        <f>IF('1b-NaturalGas'!$AD$91="no","not applicable (based on previous answers)",ROUND(BL2195,4))</f>
        <v>0.17899999999999999</v>
      </c>
    </row>
    <row r="2196" spans="30:69" x14ac:dyDescent="0.25">
      <c r="AD2196" s="157">
        <f t="shared" si="79"/>
        <v>0.18100000000000013</v>
      </c>
      <c r="AE2196" s="157">
        <f>IF('1a-Electricity'!$AD$77="no","",ROUND(AD2196,4))</f>
        <v>0.18099999999999999</v>
      </c>
      <c r="AF2196" s="157">
        <f>IF('1a-Electricity'!$AD$78="no","",ROUND(AD2196,4))</f>
        <v>0.18099999999999999</v>
      </c>
      <c r="AG2196" s="157">
        <f>IF('1a-Electricity'!$AD$79="no","",ROUND(AD2196,4))</f>
        <v>0.18099999999999999</v>
      </c>
      <c r="BL2196" s="157">
        <f t="shared" si="80"/>
        <v>0.18000000000000013</v>
      </c>
      <c r="BM2196" s="157">
        <f>IF('1b-NaturalGas'!$AD$87="no","",ROUND(BL2196,4))</f>
        <v>0.18</v>
      </c>
      <c r="BN2196" s="157">
        <f>IF('1b-NaturalGas'!$AD$88="no","",ROUND(BL2196,4))</f>
        <v>0.18</v>
      </c>
      <c r="BO2196" s="157">
        <f>IF('1b-NaturalGas'!$AD$89="no","",ROUND(BL2196,4))</f>
        <v>0.18</v>
      </c>
      <c r="BP2196" s="157">
        <f>IF('1b-NaturalGas'!$AD$90="no","not applicable (based on previous answers)",ROUND(BL2196,4))</f>
        <v>0.18</v>
      </c>
      <c r="BQ2196" s="157">
        <f>IF('1b-NaturalGas'!$AD$91="no","not applicable (based on previous answers)",ROUND(BL2196,4))</f>
        <v>0.18</v>
      </c>
    </row>
    <row r="2197" spans="30:69" x14ac:dyDescent="0.25">
      <c r="AD2197" s="157">
        <f t="shared" si="79"/>
        <v>0.18200000000000013</v>
      </c>
      <c r="AE2197" s="157">
        <f>IF('1a-Electricity'!$AD$77="no","",ROUND(AD2197,4))</f>
        <v>0.182</v>
      </c>
      <c r="AF2197" s="157">
        <f>IF('1a-Electricity'!$AD$78="no","",ROUND(AD2197,4))</f>
        <v>0.182</v>
      </c>
      <c r="AG2197" s="157">
        <f>IF('1a-Electricity'!$AD$79="no","",ROUND(AD2197,4))</f>
        <v>0.182</v>
      </c>
      <c r="BL2197" s="157">
        <f t="shared" si="80"/>
        <v>0.18100000000000013</v>
      </c>
      <c r="BM2197" s="157">
        <f>IF('1b-NaturalGas'!$AD$87="no","",ROUND(BL2197,4))</f>
        <v>0.18099999999999999</v>
      </c>
      <c r="BN2197" s="157">
        <f>IF('1b-NaturalGas'!$AD$88="no","",ROUND(BL2197,4))</f>
        <v>0.18099999999999999</v>
      </c>
      <c r="BO2197" s="157">
        <f>IF('1b-NaturalGas'!$AD$89="no","",ROUND(BL2197,4))</f>
        <v>0.18099999999999999</v>
      </c>
      <c r="BP2197" s="157">
        <f>IF('1b-NaturalGas'!$AD$90="no","not applicable (based on previous answers)",ROUND(BL2197,4))</f>
        <v>0.18099999999999999</v>
      </c>
      <c r="BQ2197" s="157">
        <f>IF('1b-NaturalGas'!$AD$91="no","not applicable (based on previous answers)",ROUND(BL2197,4))</f>
        <v>0.18099999999999999</v>
      </c>
    </row>
    <row r="2198" spans="30:69" x14ac:dyDescent="0.25">
      <c r="AD2198" s="157">
        <f t="shared" si="79"/>
        <v>0.18300000000000013</v>
      </c>
      <c r="AE2198" s="157">
        <f>IF('1a-Electricity'!$AD$77="no","",ROUND(AD2198,4))</f>
        <v>0.183</v>
      </c>
      <c r="AF2198" s="157">
        <f>IF('1a-Electricity'!$AD$78="no","",ROUND(AD2198,4))</f>
        <v>0.183</v>
      </c>
      <c r="AG2198" s="157">
        <f>IF('1a-Electricity'!$AD$79="no","",ROUND(AD2198,4))</f>
        <v>0.183</v>
      </c>
      <c r="BL2198" s="157">
        <f t="shared" si="80"/>
        <v>0.18200000000000013</v>
      </c>
      <c r="BM2198" s="157">
        <f>IF('1b-NaturalGas'!$AD$87="no","",ROUND(BL2198,4))</f>
        <v>0.182</v>
      </c>
      <c r="BN2198" s="157">
        <f>IF('1b-NaturalGas'!$AD$88="no","",ROUND(BL2198,4))</f>
        <v>0.182</v>
      </c>
      <c r="BO2198" s="157">
        <f>IF('1b-NaturalGas'!$AD$89="no","",ROUND(BL2198,4))</f>
        <v>0.182</v>
      </c>
      <c r="BP2198" s="157">
        <f>IF('1b-NaturalGas'!$AD$90="no","not applicable (based on previous answers)",ROUND(BL2198,4))</f>
        <v>0.182</v>
      </c>
      <c r="BQ2198" s="157">
        <f>IF('1b-NaturalGas'!$AD$91="no","not applicable (based on previous answers)",ROUND(BL2198,4))</f>
        <v>0.182</v>
      </c>
    </row>
    <row r="2199" spans="30:69" x14ac:dyDescent="0.25">
      <c r="AD2199" s="157">
        <f t="shared" si="79"/>
        <v>0.18400000000000014</v>
      </c>
      <c r="AE2199" s="157">
        <f>IF('1a-Electricity'!$AD$77="no","",ROUND(AD2199,4))</f>
        <v>0.184</v>
      </c>
      <c r="AF2199" s="157">
        <f>IF('1a-Electricity'!$AD$78="no","",ROUND(AD2199,4))</f>
        <v>0.184</v>
      </c>
      <c r="AG2199" s="157">
        <f>IF('1a-Electricity'!$AD$79="no","",ROUND(AD2199,4))</f>
        <v>0.184</v>
      </c>
      <c r="BL2199" s="157">
        <f t="shared" si="80"/>
        <v>0.18300000000000013</v>
      </c>
      <c r="BM2199" s="157">
        <f>IF('1b-NaturalGas'!$AD$87="no","",ROUND(BL2199,4))</f>
        <v>0.183</v>
      </c>
      <c r="BN2199" s="157">
        <f>IF('1b-NaturalGas'!$AD$88="no","",ROUND(BL2199,4))</f>
        <v>0.183</v>
      </c>
      <c r="BO2199" s="157">
        <f>IF('1b-NaturalGas'!$AD$89="no","",ROUND(BL2199,4))</f>
        <v>0.183</v>
      </c>
      <c r="BP2199" s="157">
        <f>IF('1b-NaturalGas'!$AD$90="no","not applicable (based on previous answers)",ROUND(BL2199,4))</f>
        <v>0.183</v>
      </c>
      <c r="BQ2199" s="157">
        <f>IF('1b-NaturalGas'!$AD$91="no","not applicable (based on previous answers)",ROUND(BL2199,4))</f>
        <v>0.183</v>
      </c>
    </row>
    <row r="2200" spans="30:69" x14ac:dyDescent="0.25">
      <c r="AD2200" s="157">
        <f t="shared" ref="AD2200:AD2263" si="81">AD2199+0.001</f>
        <v>0.18500000000000014</v>
      </c>
      <c r="AE2200" s="157">
        <f>IF('1a-Electricity'!$AD$77="no","",ROUND(AD2200,4))</f>
        <v>0.185</v>
      </c>
      <c r="AF2200" s="157">
        <f>IF('1a-Electricity'!$AD$78="no","",ROUND(AD2200,4))</f>
        <v>0.185</v>
      </c>
      <c r="AG2200" s="157">
        <f>IF('1a-Electricity'!$AD$79="no","",ROUND(AD2200,4))</f>
        <v>0.185</v>
      </c>
      <c r="BL2200" s="157">
        <f t="shared" si="80"/>
        <v>0.18400000000000014</v>
      </c>
      <c r="BM2200" s="157">
        <f>IF('1b-NaturalGas'!$AD$87="no","",ROUND(BL2200,4))</f>
        <v>0.184</v>
      </c>
      <c r="BN2200" s="157">
        <f>IF('1b-NaturalGas'!$AD$88="no","",ROUND(BL2200,4))</f>
        <v>0.184</v>
      </c>
      <c r="BO2200" s="157">
        <f>IF('1b-NaturalGas'!$AD$89="no","",ROUND(BL2200,4))</f>
        <v>0.184</v>
      </c>
      <c r="BP2200" s="157">
        <f>IF('1b-NaturalGas'!$AD$90="no","not applicable (based on previous answers)",ROUND(BL2200,4))</f>
        <v>0.184</v>
      </c>
      <c r="BQ2200" s="157">
        <f>IF('1b-NaturalGas'!$AD$91="no","not applicable (based on previous answers)",ROUND(BL2200,4))</f>
        <v>0.184</v>
      </c>
    </row>
    <row r="2201" spans="30:69" x14ac:dyDescent="0.25">
      <c r="AD2201" s="157">
        <f t="shared" si="81"/>
        <v>0.18600000000000014</v>
      </c>
      <c r="AE2201" s="157">
        <f>IF('1a-Electricity'!$AD$77="no","",ROUND(AD2201,4))</f>
        <v>0.186</v>
      </c>
      <c r="AF2201" s="157">
        <f>IF('1a-Electricity'!$AD$78="no","",ROUND(AD2201,4))</f>
        <v>0.186</v>
      </c>
      <c r="AG2201" s="157">
        <f>IF('1a-Electricity'!$AD$79="no","",ROUND(AD2201,4))</f>
        <v>0.186</v>
      </c>
      <c r="BL2201" s="157">
        <f t="shared" ref="BL2201:BL2264" si="82">BL2200+0.001</f>
        <v>0.18500000000000014</v>
      </c>
      <c r="BM2201" s="157">
        <f>IF('1b-NaturalGas'!$AD$87="no","",ROUND(BL2201,4))</f>
        <v>0.185</v>
      </c>
      <c r="BN2201" s="157">
        <f>IF('1b-NaturalGas'!$AD$88="no","",ROUND(BL2201,4))</f>
        <v>0.185</v>
      </c>
      <c r="BO2201" s="157">
        <f>IF('1b-NaturalGas'!$AD$89="no","",ROUND(BL2201,4))</f>
        <v>0.185</v>
      </c>
      <c r="BP2201" s="157">
        <f>IF('1b-NaturalGas'!$AD$90="no","not applicable (based on previous answers)",ROUND(BL2201,4))</f>
        <v>0.185</v>
      </c>
      <c r="BQ2201" s="157">
        <f>IF('1b-NaturalGas'!$AD$91="no","not applicable (based on previous answers)",ROUND(BL2201,4))</f>
        <v>0.185</v>
      </c>
    </row>
    <row r="2202" spans="30:69" x14ac:dyDescent="0.25">
      <c r="AD2202" s="157">
        <f t="shared" si="81"/>
        <v>0.18700000000000014</v>
      </c>
      <c r="AE2202" s="157">
        <f>IF('1a-Electricity'!$AD$77="no","",ROUND(AD2202,4))</f>
        <v>0.187</v>
      </c>
      <c r="AF2202" s="157">
        <f>IF('1a-Electricity'!$AD$78="no","",ROUND(AD2202,4))</f>
        <v>0.187</v>
      </c>
      <c r="AG2202" s="157">
        <f>IF('1a-Electricity'!$AD$79="no","",ROUND(AD2202,4))</f>
        <v>0.187</v>
      </c>
      <c r="BL2202" s="157">
        <f t="shared" si="82"/>
        <v>0.18600000000000014</v>
      </c>
      <c r="BM2202" s="157">
        <f>IF('1b-NaturalGas'!$AD$87="no","",ROUND(BL2202,4))</f>
        <v>0.186</v>
      </c>
      <c r="BN2202" s="157">
        <f>IF('1b-NaturalGas'!$AD$88="no","",ROUND(BL2202,4))</f>
        <v>0.186</v>
      </c>
      <c r="BO2202" s="157">
        <f>IF('1b-NaturalGas'!$AD$89="no","",ROUND(BL2202,4))</f>
        <v>0.186</v>
      </c>
      <c r="BP2202" s="157">
        <f>IF('1b-NaturalGas'!$AD$90="no","not applicable (based on previous answers)",ROUND(BL2202,4))</f>
        <v>0.186</v>
      </c>
      <c r="BQ2202" s="157">
        <f>IF('1b-NaturalGas'!$AD$91="no","not applicable (based on previous answers)",ROUND(BL2202,4))</f>
        <v>0.186</v>
      </c>
    </row>
    <row r="2203" spans="30:69" x14ac:dyDescent="0.25">
      <c r="AD2203" s="157">
        <f t="shared" si="81"/>
        <v>0.18800000000000014</v>
      </c>
      <c r="AE2203" s="157">
        <f>IF('1a-Electricity'!$AD$77="no","",ROUND(AD2203,4))</f>
        <v>0.188</v>
      </c>
      <c r="AF2203" s="157">
        <f>IF('1a-Electricity'!$AD$78="no","",ROUND(AD2203,4))</f>
        <v>0.188</v>
      </c>
      <c r="AG2203" s="157">
        <f>IF('1a-Electricity'!$AD$79="no","",ROUND(AD2203,4))</f>
        <v>0.188</v>
      </c>
      <c r="BL2203" s="157">
        <f t="shared" si="82"/>
        <v>0.18700000000000014</v>
      </c>
      <c r="BM2203" s="157">
        <f>IF('1b-NaturalGas'!$AD$87="no","",ROUND(BL2203,4))</f>
        <v>0.187</v>
      </c>
      <c r="BN2203" s="157">
        <f>IF('1b-NaturalGas'!$AD$88="no","",ROUND(BL2203,4))</f>
        <v>0.187</v>
      </c>
      <c r="BO2203" s="157">
        <f>IF('1b-NaturalGas'!$AD$89="no","",ROUND(BL2203,4))</f>
        <v>0.187</v>
      </c>
      <c r="BP2203" s="157">
        <f>IF('1b-NaturalGas'!$AD$90="no","not applicable (based on previous answers)",ROUND(BL2203,4))</f>
        <v>0.187</v>
      </c>
      <c r="BQ2203" s="157">
        <f>IF('1b-NaturalGas'!$AD$91="no","not applicable (based on previous answers)",ROUND(BL2203,4))</f>
        <v>0.187</v>
      </c>
    </row>
    <row r="2204" spans="30:69" x14ac:dyDescent="0.25">
      <c r="AD2204" s="157">
        <f t="shared" si="81"/>
        <v>0.18900000000000014</v>
      </c>
      <c r="AE2204" s="157">
        <f>IF('1a-Electricity'!$AD$77="no","",ROUND(AD2204,4))</f>
        <v>0.189</v>
      </c>
      <c r="AF2204" s="157">
        <f>IF('1a-Electricity'!$AD$78="no","",ROUND(AD2204,4))</f>
        <v>0.189</v>
      </c>
      <c r="AG2204" s="157">
        <f>IF('1a-Electricity'!$AD$79="no","",ROUND(AD2204,4))</f>
        <v>0.189</v>
      </c>
      <c r="BL2204" s="157">
        <f t="shared" si="82"/>
        <v>0.18800000000000014</v>
      </c>
      <c r="BM2204" s="157">
        <f>IF('1b-NaturalGas'!$AD$87="no","",ROUND(BL2204,4))</f>
        <v>0.188</v>
      </c>
      <c r="BN2204" s="157">
        <f>IF('1b-NaturalGas'!$AD$88="no","",ROUND(BL2204,4))</f>
        <v>0.188</v>
      </c>
      <c r="BO2204" s="157">
        <f>IF('1b-NaturalGas'!$AD$89="no","",ROUND(BL2204,4))</f>
        <v>0.188</v>
      </c>
      <c r="BP2204" s="157">
        <f>IF('1b-NaturalGas'!$AD$90="no","not applicable (based on previous answers)",ROUND(BL2204,4))</f>
        <v>0.188</v>
      </c>
      <c r="BQ2204" s="157">
        <f>IF('1b-NaturalGas'!$AD$91="no","not applicable (based on previous answers)",ROUND(BL2204,4))</f>
        <v>0.188</v>
      </c>
    </row>
    <row r="2205" spans="30:69" x14ac:dyDescent="0.25">
      <c r="AD2205" s="157">
        <f t="shared" si="81"/>
        <v>0.19000000000000014</v>
      </c>
      <c r="AE2205" s="157">
        <f>IF('1a-Electricity'!$AD$77="no","",ROUND(AD2205,4))</f>
        <v>0.19</v>
      </c>
      <c r="AF2205" s="157">
        <f>IF('1a-Electricity'!$AD$78="no","",ROUND(AD2205,4))</f>
        <v>0.19</v>
      </c>
      <c r="AG2205" s="157">
        <f>IF('1a-Electricity'!$AD$79="no","",ROUND(AD2205,4))</f>
        <v>0.19</v>
      </c>
      <c r="BL2205" s="157">
        <f t="shared" si="82"/>
        <v>0.18900000000000014</v>
      </c>
      <c r="BM2205" s="157">
        <f>IF('1b-NaturalGas'!$AD$87="no","",ROUND(BL2205,4))</f>
        <v>0.189</v>
      </c>
      <c r="BN2205" s="157">
        <f>IF('1b-NaturalGas'!$AD$88="no","",ROUND(BL2205,4))</f>
        <v>0.189</v>
      </c>
      <c r="BO2205" s="157">
        <f>IF('1b-NaturalGas'!$AD$89="no","",ROUND(BL2205,4))</f>
        <v>0.189</v>
      </c>
      <c r="BP2205" s="157">
        <f>IF('1b-NaturalGas'!$AD$90="no","not applicable (based on previous answers)",ROUND(BL2205,4))</f>
        <v>0.189</v>
      </c>
      <c r="BQ2205" s="157">
        <f>IF('1b-NaturalGas'!$AD$91="no","not applicable (based on previous answers)",ROUND(BL2205,4))</f>
        <v>0.189</v>
      </c>
    </row>
    <row r="2206" spans="30:69" x14ac:dyDescent="0.25">
      <c r="AD2206" s="157">
        <f t="shared" si="81"/>
        <v>0.19100000000000014</v>
      </c>
      <c r="AE2206" s="157">
        <f>IF('1a-Electricity'!$AD$77="no","",ROUND(AD2206,4))</f>
        <v>0.191</v>
      </c>
      <c r="AF2206" s="157">
        <f>IF('1a-Electricity'!$AD$78="no","",ROUND(AD2206,4))</f>
        <v>0.191</v>
      </c>
      <c r="AG2206" s="157">
        <f>IF('1a-Electricity'!$AD$79="no","",ROUND(AD2206,4))</f>
        <v>0.191</v>
      </c>
      <c r="BL2206" s="157">
        <f t="shared" si="82"/>
        <v>0.19000000000000014</v>
      </c>
      <c r="BM2206" s="157">
        <f>IF('1b-NaturalGas'!$AD$87="no","",ROUND(BL2206,4))</f>
        <v>0.19</v>
      </c>
      <c r="BN2206" s="157">
        <f>IF('1b-NaturalGas'!$AD$88="no","",ROUND(BL2206,4))</f>
        <v>0.19</v>
      </c>
      <c r="BO2206" s="157">
        <f>IF('1b-NaturalGas'!$AD$89="no","",ROUND(BL2206,4))</f>
        <v>0.19</v>
      </c>
      <c r="BP2206" s="157">
        <f>IF('1b-NaturalGas'!$AD$90="no","not applicable (based on previous answers)",ROUND(BL2206,4))</f>
        <v>0.19</v>
      </c>
      <c r="BQ2206" s="157">
        <f>IF('1b-NaturalGas'!$AD$91="no","not applicable (based on previous answers)",ROUND(BL2206,4))</f>
        <v>0.19</v>
      </c>
    </row>
    <row r="2207" spans="30:69" x14ac:dyDescent="0.25">
      <c r="AD2207" s="157">
        <f t="shared" si="81"/>
        <v>0.19200000000000014</v>
      </c>
      <c r="AE2207" s="157">
        <f>IF('1a-Electricity'!$AD$77="no","",ROUND(AD2207,4))</f>
        <v>0.192</v>
      </c>
      <c r="AF2207" s="157">
        <f>IF('1a-Electricity'!$AD$78="no","",ROUND(AD2207,4))</f>
        <v>0.192</v>
      </c>
      <c r="AG2207" s="157">
        <f>IF('1a-Electricity'!$AD$79="no","",ROUND(AD2207,4))</f>
        <v>0.192</v>
      </c>
      <c r="BL2207" s="157">
        <f t="shared" si="82"/>
        <v>0.19100000000000014</v>
      </c>
      <c r="BM2207" s="157">
        <f>IF('1b-NaturalGas'!$AD$87="no","",ROUND(BL2207,4))</f>
        <v>0.191</v>
      </c>
      <c r="BN2207" s="157">
        <f>IF('1b-NaturalGas'!$AD$88="no","",ROUND(BL2207,4))</f>
        <v>0.191</v>
      </c>
      <c r="BO2207" s="157">
        <f>IF('1b-NaturalGas'!$AD$89="no","",ROUND(BL2207,4))</f>
        <v>0.191</v>
      </c>
      <c r="BP2207" s="157">
        <f>IF('1b-NaturalGas'!$AD$90="no","not applicable (based on previous answers)",ROUND(BL2207,4))</f>
        <v>0.191</v>
      </c>
      <c r="BQ2207" s="157">
        <f>IF('1b-NaturalGas'!$AD$91="no","not applicable (based on previous answers)",ROUND(BL2207,4))</f>
        <v>0.191</v>
      </c>
    </row>
    <row r="2208" spans="30:69" x14ac:dyDescent="0.25">
      <c r="AD2208" s="157">
        <f t="shared" si="81"/>
        <v>0.19300000000000014</v>
      </c>
      <c r="AE2208" s="157">
        <f>IF('1a-Electricity'!$AD$77="no","",ROUND(AD2208,4))</f>
        <v>0.193</v>
      </c>
      <c r="AF2208" s="157">
        <f>IF('1a-Electricity'!$AD$78="no","",ROUND(AD2208,4))</f>
        <v>0.193</v>
      </c>
      <c r="AG2208" s="157">
        <f>IF('1a-Electricity'!$AD$79="no","",ROUND(AD2208,4))</f>
        <v>0.193</v>
      </c>
      <c r="BL2208" s="157">
        <f t="shared" si="82"/>
        <v>0.19200000000000014</v>
      </c>
      <c r="BM2208" s="157">
        <f>IF('1b-NaturalGas'!$AD$87="no","",ROUND(BL2208,4))</f>
        <v>0.192</v>
      </c>
      <c r="BN2208" s="157">
        <f>IF('1b-NaturalGas'!$AD$88="no","",ROUND(BL2208,4))</f>
        <v>0.192</v>
      </c>
      <c r="BO2208" s="157">
        <f>IF('1b-NaturalGas'!$AD$89="no","",ROUND(BL2208,4))</f>
        <v>0.192</v>
      </c>
      <c r="BP2208" s="157">
        <f>IF('1b-NaturalGas'!$AD$90="no","not applicable (based on previous answers)",ROUND(BL2208,4))</f>
        <v>0.192</v>
      </c>
      <c r="BQ2208" s="157">
        <f>IF('1b-NaturalGas'!$AD$91="no","not applicable (based on previous answers)",ROUND(BL2208,4))</f>
        <v>0.192</v>
      </c>
    </row>
    <row r="2209" spans="30:69" x14ac:dyDescent="0.25">
      <c r="AD2209" s="157">
        <f t="shared" si="81"/>
        <v>0.19400000000000014</v>
      </c>
      <c r="AE2209" s="157">
        <f>IF('1a-Electricity'!$AD$77="no","",ROUND(AD2209,4))</f>
        <v>0.19400000000000001</v>
      </c>
      <c r="AF2209" s="157">
        <f>IF('1a-Electricity'!$AD$78="no","",ROUND(AD2209,4))</f>
        <v>0.19400000000000001</v>
      </c>
      <c r="AG2209" s="157">
        <f>IF('1a-Electricity'!$AD$79="no","",ROUND(AD2209,4))</f>
        <v>0.19400000000000001</v>
      </c>
      <c r="BL2209" s="157">
        <f t="shared" si="82"/>
        <v>0.19300000000000014</v>
      </c>
      <c r="BM2209" s="157">
        <f>IF('1b-NaturalGas'!$AD$87="no","",ROUND(BL2209,4))</f>
        <v>0.193</v>
      </c>
      <c r="BN2209" s="157">
        <f>IF('1b-NaturalGas'!$AD$88="no","",ROUND(BL2209,4))</f>
        <v>0.193</v>
      </c>
      <c r="BO2209" s="157">
        <f>IF('1b-NaturalGas'!$AD$89="no","",ROUND(BL2209,4))</f>
        <v>0.193</v>
      </c>
      <c r="BP2209" s="157">
        <f>IF('1b-NaturalGas'!$AD$90="no","not applicable (based on previous answers)",ROUND(BL2209,4))</f>
        <v>0.193</v>
      </c>
      <c r="BQ2209" s="157">
        <f>IF('1b-NaturalGas'!$AD$91="no","not applicable (based on previous answers)",ROUND(BL2209,4))</f>
        <v>0.193</v>
      </c>
    </row>
    <row r="2210" spans="30:69" x14ac:dyDescent="0.25">
      <c r="AD2210" s="157">
        <f t="shared" si="81"/>
        <v>0.19500000000000015</v>
      </c>
      <c r="AE2210" s="157">
        <f>IF('1a-Electricity'!$AD$77="no","",ROUND(AD2210,4))</f>
        <v>0.19500000000000001</v>
      </c>
      <c r="AF2210" s="157">
        <f>IF('1a-Electricity'!$AD$78="no","",ROUND(AD2210,4))</f>
        <v>0.19500000000000001</v>
      </c>
      <c r="AG2210" s="157">
        <f>IF('1a-Electricity'!$AD$79="no","",ROUND(AD2210,4))</f>
        <v>0.19500000000000001</v>
      </c>
      <c r="BL2210" s="157">
        <f t="shared" si="82"/>
        <v>0.19400000000000014</v>
      </c>
      <c r="BM2210" s="157">
        <f>IF('1b-NaturalGas'!$AD$87="no","",ROUND(BL2210,4))</f>
        <v>0.19400000000000001</v>
      </c>
      <c r="BN2210" s="157">
        <f>IF('1b-NaturalGas'!$AD$88="no","",ROUND(BL2210,4))</f>
        <v>0.19400000000000001</v>
      </c>
      <c r="BO2210" s="157">
        <f>IF('1b-NaturalGas'!$AD$89="no","",ROUND(BL2210,4))</f>
        <v>0.19400000000000001</v>
      </c>
      <c r="BP2210" s="157">
        <f>IF('1b-NaturalGas'!$AD$90="no","not applicable (based on previous answers)",ROUND(BL2210,4))</f>
        <v>0.19400000000000001</v>
      </c>
      <c r="BQ2210" s="157">
        <f>IF('1b-NaturalGas'!$AD$91="no","not applicable (based on previous answers)",ROUND(BL2210,4))</f>
        <v>0.19400000000000001</v>
      </c>
    </row>
    <row r="2211" spans="30:69" x14ac:dyDescent="0.25">
      <c r="AD2211" s="157">
        <f t="shared" si="81"/>
        <v>0.19600000000000015</v>
      </c>
      <c r="AE2211" s="157">
        <f>IF('1a-Electricity'!$AD$77="no","",ROUND(AD2211,4))</f>
        <v>0.19600000000000001</v>
      </c>
      <c r="AF2211" s="157">
        <f>IF('1a-Electricity'!$AD$78="no","",ROUND(AD2211,4))</f>
        <v>0.19600000000000001</v>
      </c>
      <c r="AG2211" s="157">
        <f>IF('1a-Electricity'!$AD$79="no","",ROUND(AD2211,4))</f>
        <v>0.19600000000000001</v>
      </c>
      <c r="BL2211" s="157">
        <f t="shared" si="82"/>
        <v>0.19500000000000015</v>
      </c>
      <c r="BM2211" s="157">
        <f>IF('1b-NaturalGas'!$AD$87="no","",ROUND(BL2211,4))</f>
        <v>0.19500000000000001</v>
      </c>
      <c r="BN2211" s="157">
        <f>IF('1b-NaturalGas'!$AD$88="no","",ROUND(BL2211,4))</f>
        <v>0.19500000000000001</v>
      </c>
      <c r="BO2211" s="157">
        <f>IF('1b-NaturalGas'!$AD$89="no","",ROUND(BL2211,4))</f>
        <v>0.19500000000000001</v>
      </c>
      <c r="BP2211" s="157">
        <f>IF('1b-NaturalGas'!$AD$90="no","not applicable (based on previous answers)",ROUND(BL2211,4))</f>
        <v>0.19500000000000001</v>
      </c>
      <c r="BQ2211" s="157">
        <f>IF('1b-NaturalGas'!$AD$91="no","not applicable (based on previous answers)",ROUND(BL2211,4))</f>
        <v>0.19500000000000001</v>
      </c>
    </row>
    <row r="2212" spans="30:69" x14ac:dyDescent="0.25">
      <c r="AD2212" s="157">
        <f t="shared" si="81"/>
        <v>0.19700000000000015</v>
      </c>
      <c r="AE2212" s="157">
        <f>IF('1a-Electricity'!$AD$77="no","",ROUND(AD2212,4))</f>
        <v>0.19700000000000001</v>
      </c>
      <c r="AF2212" s="157">
        <f>IF('1a-Electricity'!$AD$78="no","",ROUND(AD2212,4))</f>
        <v>0.19700000000000001</v>
      </c>
      <c r="AG2212" s="157">
        <f>IF('1a-Electricity'!$AD$79="no","",ROUND(AD2212,4))</f>
        <v>0.19700000000000001</v>
      </c>
      <c r="BL2212" s="157">
        <f t="shared" si="82"/>
        <v>0.19600000000000015</v>
      </c>
      <c r="BM2212" s="157">
        <f>IF('1b-NaturalGas'!$AD$87="no","",ROUND(BL2212,4))</f>
        <v>0.19600000000000001</v>
      </c>
      <c r="BN2212" s="157">
        <f>IF('1b-NaturalGas'!$AD$88="no","",ROUND(BL2212,4))</f>
        <v>0.19600000000000001</v>
      </c>
      <c r="BO2212" s="157">
        <f>IF('1b-NaturalGas'!$AD$89="no","",ROUND(BL2212,4))</f>
        <v>0.19600000000000001</v>
      </c>
      <c r="BP2212" s="157">
        <f>IF('1b-NaturalGas'!$AD$90="no","not applicable (based on previous answers)",ROUND(BL2212,4))</f>
        <v>0.19600000000000001</v>
      </c>
      <c r="BQ2212" s="157">
        <f>IF('1b-NaturalGas'!$AD$91="no","not applicable (based on previous answers)",ROUND(BL2212,4))</f>
        <v>0.19600000000000001</v>
      </c>
    </row>
    <row r="2213" spans="30:69" x14ac:dyDescent="0.25">
      <c r="AD2213" s="157">
        <f t="shared" si="81"/>
        <v>0.19800000000000015</v>
      </c>
      <c r="AE2213" s="157">
        <f>IF('1a-Electricity'!$AD$77="no","",ROUND(AD2213,4))</f>
        <v>0.19800000000000001</v>
      </c>
      <c r="AF2213" s="157">
        <f>IF('1a-Electricity'!$AD$78="no","",ROUND(AD2213,4))</f>
        <v>0.19800000000000001</v>
      </c>
      <c r="AG2213" s="157">
        <f>IF('1a-Electricity'!$AD$79="no","",ROUND(AD2213,4))</f>
        <v>0.19800000000000001</v>
      </c>
      <c r="BL2213" s="157">
        <f t="shared" si="82"/>
        <v>0.19700000000000015</v>
      </c>
      <c r="BM2213" s="157">
        <f>IF('1b-NaturalGas'!$AD$87="no","",ROUND(BL2213,4))</f>
        <v>0.19700000000000001</v>
      </c>
      <c r="BN2213" s="157">
        <f>IF('1b-NaturalGas'!$AD$88="no","",ROUND(BL2213,4))</f>
        <v>0.19700000000000001</v>
      </c>
      <c r="BO2213" s="157">
        <f>IF('1b-NaturalGas'!$AD$89="no","",ROUND(BL2213,4))</f>
        <v>0.19700000000000001</v>
      </c>
      <c r="BP2213" s="157">
        <f>IF('1b-NaturalGas'!$AD$90="no","not applicable (based on previous answers)",ROUND(BL2213,4))</f>
        <v>0.19700000000000001</v>
      </c>
      <c r="BQ2213" s="157">
        <f>IF('1b-NaturalGas'!$AD$91="no","not applicable (based on previous answers)",ROUND(BL2213,4))</f>
        <v>0.19700000000000001</v>
      </c>
    </row>
    <row r="2214" spans="30:69" x14ac:dyDescent="0.25">
      <c r="AD2214" s="157">
        <f t="shared" si="81"/>
        <v>0.19900000000000015</v>
      </c>
      <c r="AE2214" s="157">
        <f>IF('1a-Electricity'!$AD$77="no","",ROUND(AD2214,4))</f>
        <v>0.19900000000000001</v>
      </c>
      <c r="AF2214" s="157">
        <f>IF('1a-Electricity'!$AD$78="no","",ROUND(AD2214,4))</f>
        <v>0.19900000000000001</v>
      </c>
      <c r="AG2214" s="157">
        <f>IF('1a-Electricity'!$AD$79="no","",ROUND(AD2214,4))</f>
        <v>0.19900000000000001</v>
      </c>
      <c r="BL2214" s="157">
        <f t="shared" si="82"/>
        <v>0.19800000000000015</v>
      </c>
      <c r="BM2214" s="157">
        <f>IF('1b-NaturalGas'!$AD$87="no","",ROUND(BL2214,4))</f>
        <v>0.19800000000000001</v>
      </c>
      <c r="BN2214" s="157">
        <f>IF('1b-NaturalGas'!$AD$88="no","",ROUND(BL2214,4))</f>
        <v>0.19800000000000001</v>
      </c>
      <c r="BO2214" s="157">
        <f>IF('1b-NaturalGas'!$AD$89="no","",ROUND(BL2214,4))</f>
        <v>0.19800000000000001</v>
      </c>
      <c r="BP2214" s="157">
        <f>IF('1b-NaturalGas'!$AD$90="no","not applicable (based on previous answers)",ROUND(BL2214,4))</f>
        <v>0.19800000000000001</v>
      </c>
      <c r="BQ2214" s="157">
        <f>IF('1b-NaturalGas'!$AD$91="no","not applicable (based on previous answers)",ROUND(BL2214,4))</f>
        <v>0.19800000000000001</v>
      </c>
    </row>
    <row r="2215" spans="30:69" x14ac:dyDescent="0.25">
      <c r="AD2215" s="157">
        <f t="shared" si="81"/>
        <v>0.20000000000000015</v>
      </c>
      <c r="AE2215" s="157">
        <f>IF('1a-Electricity'!$AD$77="no","",ROUND(AD2215,4))</f>
        <v>0.2</v>
      </c>
      <c r="AF2215" s="157">
        <f>IF('1a-Electricity'!$AD$78="no","",ROUND(AD2215,4))</f>
        <v>0.2</v>
      </c>
      <c r="AG2215" s="157">
        <f>IF('1a-Electricity'!$AD$79="no","",ROUND(AD2215,4))</f>
        <v>0.2</v>
      </c>
      <c r="BL2215" s="157">
        <f t="shared" si="82"/>
        <v>0.19900000000000015</v>
      </c>
      <c r="BM2215" s="157">
        <f>IF('1b-NaturalGas'!$AD$87="no","",ROUND(BL2215,4))</f>
        <v>0.19900000000000001</v>
      </c>
      <c r="BN2215" s="157">
        <f>IF('1b-NaturalGas'!$AD$88="no","",ROUND(BL2215,4))</f>
        <v>0.19900000000000001</v>
      </c>
      <c r="BO2215" s="157">
        <f>IF('1b-NaturalGas'!$AD$89="no","",ROUND(BL2215,4))</f>
        <v>0.19900000000000001</v>
      </c>
      <c r="BP2215" s="157">
        <f>IF('1b-NaturalGas'!$AD$90="no","not applicable (based on previous answers)",ROUND(BL2215,4))</f>
        <v>0.19900000000000001</v>
      </c>
      <c r="BQ2215" s="157">
        <f>IF('1b-NaturalGas'!$AD$91="no","not applicable (based on previous answers)",ROUND(BL2215,4))</f>
        <v>0.19900000000000001</v>
      </c>
    </row>
    <row r="2216" spans="30:69" x14ac:dyDescent="0.25">
      <c r="AD2216" s="157">
        <f t="shared" si="81"/>
        <v>0.20100000000000015</v>
      </c>
      <c r="AE2216" s="157">
        <f>IF('1a-Electricity'!$AD$77="no","",ROUND(AD2216,4))</f>
        <v>0.20100000000000001</v>
      </c>
      <c r="AF2216" s="157">
        <f>IF('1a-Electricity'!$AD$78="no","",ROUND(AD2216,4))</f>
        <v>0.20100000000000001</v>
      </c>
      <c r="AG2216" s="157">
        <f>IF('1a-Electricity'!$AD$79="no","",ROUND(AD2216,4))</f>
        <v>0.20100000000000001</v>
      </c>
      <c r="BL2216" s="157">
        <f t="shared" si="82"/>
        <v>0.20000000000000015</v>
      </c>
      <c r="BM2216" s="157">
        <f>IF('1b-NaturalGas'!$AD$87="no","",ROUND(BL2216,4))</f>
        <v>0.2</v>
      </c>
      <c r="BN2216" s="157">
        <f>IF('1b-NaturalGas'!$AD$88="no","",ROUND(BL2216,4))</f>
        <v>0.2</v>
      </c>
      <c r="BO2216" s="157">
        <f>IF('1b-NaturalGas'!$AD$89="no","",ROUND(BL2216,4))</f>
        <v>0.2</v>
      </c>
      <c r="BP2216" s="157">
        <f>IF('1b-NaturalGas'!$AD$90="no","not applicable (based on previous answers)",ROUND(BL2216,4))</f>
        <v>0.2</v>
      </c>
      <c r="BQ2216" s="157">
        <f>IF('1b-NaturalGas'!$AD$91="no","not applicable (based on previous answers)",ROUND(BL2216,4))</f>
        <v>0.2</v>
      </c>
    </row>
    <row r="2217" spans="30:69" x14ac:dyDescent="0.25">
      <c r="AD2217" s="157">
        <f t="shared" si="81"/>
        <v>0.20200000000000015</v>
      </c>
      <c r="AE2217" s="157">
        <f>IF('1a-Electricity'!$AD$77="no","",ROUND(AD2217,4))</f>
        <v>0.20200000000000001</v>
      </c>
      <c r="AF2217" s="157">
        <f>IF('1a-Electricity'!$AD$78="no","",ROUND(AD2217,4))</f>
        <v>0.20200000000000001</v>
      </c>
      <c r="AG2217" s="157">
        <f>IF('1a-Electricity'!$AD$79="no","",ROUND(AD2217,4))</f>
        <v>0.20200000000000001</v>
      </c>
      <c r="BL2217" s="157">
        <f t="shared" si="82"/>
        <v>0.20100000000000015</v>
      </c>
      <c r="BM2217" s="157">
        <f>IF('1b-NaturalGas'!$AD$87="no","",ROUND(BL2217,4))</f>
        <v>0.20100000000000001</v>
      </c>
      <c r="BN2217" s="157">
        <f>IF('1b-NaturalGas'!$AD$88="no","",ROUND(BL2217,4))</f>
        <v>0.20100000000000001</v>
      </c>
      <c r="BO2217" s="157">
        <f>IF('1b-NaturalGas'!$AD$89="no","",ROUND(BL2217,4))</f>
        <v>0.20100000000000001</v>
      </c>
      <c r="BP2217" s="157">
        <f>IF('1b-NaturalGas'!$AD$90="no","not applicable (based on previous answers)",ROUND(BL2217,4))</f>
        <v>0.20100000000000001</v>
      </c>
      <c r="BQ2217" s="157">
        <f>IF('1b-NaturalGas'!$AD$91="no","not applicable (based on previous answers)",ROUND(BL2217,4))</f>
        <v>0.20100000000000001</v>
      </c>
    </row>
    <row r="2218" spans="30:69" x14ac:dyDescent="0.25">
      <c r="AD2218" s="157">
        <f t="shared" si="81"/>
        <v>0.20300000000000015</v>
      </c>
      <c r="AE2218" s="157">
        <f>IF('1a-Electricity'!$AD$77="no","",ROUND(AD2218,4))</f>
        <v>0.20300000000000001</v>
      </c>
      <c r="AF2218" s="157">
        <f>IF('1a-Electricity'!$AD$78="no","",ROUND(AD2218,4))</f>
        <v>0.20300000000000001</v>
      </c>
      <c r="AG2218" s="157">
        <f>IF('1a-Electricity'!$AD$79="no","",ROUND(AD2218,4))</f>
        <v>0.20300000000000001</v>
      </c>
      <c r="BL2218" s="157">
        <f t="shared" si="82"/>
        <v>0.20200000000000015</v>
      </c>
      <c r="BM2218" s="157">
        <f>IF('1b-NaturalGas'!$AD$87="no","",ROUND(BL2218,4))</f>
        <v>0.20200000000000001</v>
      </c>
      <c r="BN2218" s="157">
        <f>IF('1b-NaturalGas'!$AD$88="no","",ROUND(BL2218,4))</f>
        <v>0.20200000000000001</v>
      </c>
      <c r="BO2218" s="157">
        <f>IF('1b-NaturalGas'!$AD$89="no","",ROUND(BL2218,4))</f>
        <v>0.20200000000000001</v>
      </c>
      <c r="BP2218" s="157">
        <f>IF('1b-NaturalGas'!$AD$90="no","not applicable (based on previous answers)",ROUND(BL2218,4))</f>
        <v>0.20200000000000001</v>
      </c>
      <c r="BQ2218" s="157">
        <f>IF('1b-NaturalGas'!$AD$91="no","not applicable (based on previous answers)",ROUND(BL2218,4))</f>
        <v>0.20200000000000001</v>
      </c>
    </row>
    <row r="2219" spans="30:69" x14ac:dyDescent="0.25">
      <c r="AD2219" s="157">
        <f t="shared" si="81"/>
        <v>0.20400000000000015</v>
      </c>
      <c r="AE2219" s="157">
        <f>IF('1a-Electricity'!$AD$77="no","",ROUND(AD2219,4))</f>
        <v>0.20399999999999999</v>
      </c>
      <c r="AF2219" s="157">
        <f>IF('1a-Electricity'!$AD$78="no","",ROUND(AD2219,4))</f>
        <v>0.20399999999999999</v>
      </c>
      <c r="AG2219" s="157">
        <f>IF('1a-Electricity'!$AD$79="no","",ROUND(AD2219,4))</f>
        <v>0.20399999999999999</v>
      </c>
      <c r="BL2219" s="157">
        <f t="shared" si="82"/>
        <v>0.20300000000000015</v>
      </c>
      <c r="BM2219" s="157">
        <f>IF('1b-NaturalGas'!$AD$87="no","",ROUND(BL2219,4))</f>
        <v>0.20300000000000001</v>
      </c>
      <c r="BN2219" s="157">
        <f>IF('1b-NaturalGas'!$AD$88="no","",ROUND(BL2219,4))</f>
        <v>0.20300000000000001</v>
      </c>
      <c r="BO2219" s="157">
        <f>IF('1b-NaturalGas'!$AD$89="no","",ROUND(BL2219,4))</f>
        <v>0.20300000000000001</v>
      </c>
      <c r="BP2219" s="157">
        <f>IF('1b-NaturalGas'!$AD$90="no","not applicable (based on previous answers)",ROUND(BL2219,4))</f>
        <v>0.20300000000000001</v>
      </c>
      <c r="BQ2219" s="157">
        <f>IF('1b-NaturalGas'!$AD$91="no","not applicable (based on previous answers)",ROUND(BL2219,4))</f>
        <v>0.20300000000000001</v>
      </c>
    </row>
    <row r="2220" spans="30:69" x14ac:dyDescent="0.25">
      <c r="AD2220" s="157">
        <f t="shared" si="81"/>
        <v>0.20500000000000015</v>
      </c>
      <c r="AE2220" s="157">
        <f>IF('1a-Electricity'!$AD$77="no","",ROUND(AD2220,4))</f>
        <v>0.20499999999999999</v>
      </c>
      <c r="AF2220" s="157">
        <f>IF('1a-Electricity'!$AD$78="no","",ROUND(AD2220,4))</f>
        <v>0.20499999999999999</v>
      </c>
      <c r="AG2220" s="157">
        <f>IF('1a-Electricity'!$AD$79="no","",ROUND(AD2220,4))</f>
        <v>0.20499999999999999</v>
      </c>
      <c r="BL2220" s="157">
        <f t="shared" si="82"/>
        <v>0.20400000000000015</v>
      </c>
      <c r="BM2220" s="157">
        <f>IF('1b-NaturalGas'!$AD$87="no","",ROUND(BL2220,4))</f>
        <v>0.20399999999999999</v>
      </c>
      <c r="BN2220" s="157">
        <f>IF('1b-NaturalGas'!$AD$88="no","",ROUND(BL2220,4))</f>
        <v>0.20399999999999999</v>
      </c>
      <c r="BO2220" s="157">
        <f>IF('1b-NaturalGas'!$AD$89="no","",ROUND(BL2220,4))</f>
        <v>0.20399999999999999</v>
      </c>
      <c r="BP2220" s="157">
        <f>IF('1b-NaturalGas'!$AD$90="no","not applicable (based on previous answers)",ROUND(BL2220,4))</f>
        <v>0.20399999999999999</v>
      </c>
      <c r="BQ2220" s="157">
        <f>IF('1b-NaturalGas'!$AD$91="no","not applicable (based on previous answers)",ROUND(BL2220,4))</f>
        <v>0.20399999999999999</v>
      </c>
    </row>
    <row r="2221" spans="30:69" x14ac:dyDescent="0.25">
      <c r="AD2221" s="157">
        <f t="shared" si="81"/>
        <v>0.20600000000000016</v>
      </c>
      <c r="AE2221" s="157">
        <f>IF('1a-Electricity'!$AD$77="no","",ROUND(AD2221,4))</f>
        <v>0.20599999999999999</v>
      </c>
      <c r="AF2221" s="157">
        <f>IF('1a-Electricity'!$AD$78="no","",ROUND(AD2221,4))</f>
        <v>0.20599999999999999</v>
      </c>
      <c r="AG2221" s="157">
        <f>IF('1a-Electricity'!$AD$79="no","",ROUND(AD2221,4))</f>
        <v>0.20599999999999999</v>
      </c>
      <c r="BL2221" s="157">
        <f t="shared" si="82"/>
        <v>0.20500000000000015</v>
      </c>
      <c r="BM2221" s="157">
        <f>IF('1b-NaturalGas'!$AD$87="no","",ROUND(BL2221,4))</f>
        <v>0.20499999999999999</v>
      </c>
      <c r="BN2221" s="157">
        <f>IF('1b-NaturalGas'!$AD$88="no","",ROUND(BL2221,4))</f>
        <v>0.20499999999999999</v>
      </c>
      <c r="BO2221" s="157">
        <f>IF('1b-NaturalGas'!$AD$89="no","",ROUND(BL2221,4))</f>
        <v>0.20499999999999999</v>
      </c>
      <c r="BP2221" s="157">
        <f>IF('1b-NaturalGas'!$AD$90="no","not applicable (based on previous answers)",ROUND(BL2221,4))</f>
        <v>0.20499999999999999</v>
      </c>
      <c r="BQ2221" s="157">
        <f>IF('1b-NaturalGas'!$AD$91="no","not applicable (based on previous answers)",ROUND(BL2221,4))</f>
        <v>0.20499999999999999</v>
      </c>
    </row>
    <row r="2222" spans="30:69" x14ac:dyDescent="0.25">
      <c r="AD2222" s="157">
        <f t="shared" si="81"/>
        <v>0.20700000000000016</v>
      </c>
      <c r="AE2222" s="157">
        <f>IF('1a-Electricity'!$AD$77="no","",ROUND(AD2222,4))</f>
        <v>0.20699999999999999</v>
      </c>
      <c r="AF2222" s="157">
        <f>IF('1a-Electricity'!$AD$78="no","",ROUND(AD2222,4))</f>
        <v>0.20699999999999999</v>
      </c>
      <c r="AG2222" s="157">
        <f>IF('1a-Electricity'!$AD$79="no","",ROUND(AD2222,4))</f>
        <v>0.20699999999999999</v>
      </c>
      <c r="BL2222" s="157">
        <f t="shared" si="82"/>
        <v>0.20600000000000016</v>
      </c>
      <c r="BM2222" s="157">
        <f>IF('1b-NaturalGas'!$AD$87="no","",ROUND(BL2222,4))</f>
        <v>0.20599999999999999</v>
      </c>
      <c r="BN2222" s="157">
        <f>IF('1b-NaturalGas'!$AD$88="no","",ROUND(BL2222,4))</f>
        <v>0.20599999999999999</v>
      </c>
      <c r="BO2222" s="157">
        <f>IF('1b-NaturalGas'!$AD$89="no","",ROUND(BL2222,4))</f>
        <v>0.20599999999999999</v>
      </c>
      <c r="BP2222" s="157">
        <f>IF('1b-NaturalGas'!$AD$90="no","not applicable (based on previous answers)",ROUND(BL2222,4))</f>
        <v>0.20599999999999999</v>
      </c>
      <c r="BQ2222" s="157">
        <f>IF('1b-NaturalGas'!$AD$91="no","not applicable (based on previous answers)",ROUND(BL2222,4))</f>
        <v>0.20599999999999999</v>
      </c>
    </row>
    <row r="2223" spans="30:69" x14ac:dyDescent="0.25">
      <c r="AD2223" s="157">
        <f t="shared" si="81"/>
        <v>0.20800000000000016</v>
      </c>
      <c r="AE2223" s="157">
        <f>IF('1a-Electricity'!$AD$77="no","",ROUND(AD2223,4))</f>
        <v>0.20799999999999999</v>
      </c>
      <c r="AF2223" s="157">
        <f>IF('1a-Electricity'!$AD$78="no","",ROUND(AD2223,4))</f>
        <v>0.20799999999999999</v>
      </c>
      <c r="AG2223" s="157">
        <f>IF('1a-Electricity'!$AD$79="no","",ROUND(AD2223,4))</f>
        <v>0.20799999999999999</v>
      </c>
      <c r="BL2223" s="157">
        <f t="shared" si="82"/>
        <v>0.20700000000000016</v>
      </c>
      <c r="BM2223" s="157">
        <f>IF('1b-NaturalGas'!$AD$87="no","",ROUND(BL2223,4))</f>
        <v>0.20699999999999999</v>
      </c>
      <c r="BN2223" s="157">
        <f>IF('1b-NaturalGas'!$AD$88="no","",ROUND(BL2223,4))</f>
        <v>0.20699999999999999</v>
      </c>
      <c r="BO2223" s="157">
        <f>IF('1b-NaturalGas'!$AD$89="no","",ROUND(BL2223,4))</f>
        <v>0.20699999999999999</v>
      </c>
      <c r="BP2223" s="157">
        <f>IF('1b-NaturalGas'!$AD$90="no","not applicable (based on previous answers)",ROUND(BL2223,4))</f>
        <v>0.20699999999999999</v>
      </c>
      <c r="BQ2223" s="157">
        <f>IF('1b-NaturalGas'!$AD$91="no","not applicable (based on previous answers)",ROUND(BL2223,4))</f>
        <v>0.20699999999999999</v>
      </c>
    </row>
    <row r="2224" spans="30:69" x14ac:dyDescent="0.25">
      <c r="AD2224" s="157">
        <f t="shared" si="81"/>
        <v>0.20900000000000016</v>
      </c>
      <c r="AE2224" s="157">
        <f>IF('1a-Electricity'!$AD$77="no","",ROUND(AD2224,4))</f>
        <v>0.20899999999999999</v>
      </c>
      <c r="AF2224" s="157">
        <f>IF('1a-Electricity'!$AD$78="no","",ROUND(AD2224,4))</f>
        <v>0.20899999999999999</v>
      </c>
      <c r="AG2224" s="157">
        <f>IF('1a-Electricity'!$AD$79="no","",ROUND(AD2224,4))</f>
        <v>0.20899999999999999</v>
      </c>
      <c r="BL2224" s="157">
        <f t="shared" si="82"/>
        <v>0.20800000000000016</v>
      </c>
      <c r="BM2224" s="157">
        <f>IF('1b-NaturalGas'!$AD$87="no","",ROUND(BL2224,4))</f>
        <v>0.20799999999999999</v>
      </c>
      <c r="BN2224" s="157">
        <f>IF('1b-NaturalGas'!$AD$88="no","",ROUND(BL2224,4))</f>
        <v>0.20799999999999999</v>
      </c>
      <c r="BO2224" s="157">
        <f>IF('1b-NaturalGas'!$AD$89="no","",ROUND(BL2224,4))</f>
        <v>0.20799999999999999</v>
      </c>
      <c r="BP2224" s="157">
        <f>IF('1b-NaturalGas'!$AD$90="no","not applicable (based on previous answers)",ROUND(BL2224,4))</f>
        <v>0.20799999999999999</v>
      </c>
      <c r="BQ2224" s="157">
        <f>IF('1b-NaturalGas'!$AD$91="no","not applicable (based on previous answers)",ROUND(BL2224,4))</f>
        <v>0.20799999999999999</v>
      </c>
    </row>
    <row r="2225" spans="30:69" x14ac:dyDescent="0.25">
      <c r="AD2225" s="157">
        <f t="shared" si="81"/>
        <v>0.21000000000000016</v>
      </c>
      <c r="AE2225" s="157">
        <f>IF('1a-Electricity'!$AD$77="no","",ROUND(AD2225,4))</f>
        <v>0.21</v>
      </c>
      <c r="AF2225" s="157">
        <f>IF('1a-Electricity'!$AD$78="no","",ROUND(AD2225,4))</f>
        <v>0.21</v>
      </c>
      <c r="AG2225" s="157">
        <f>IF('1a-Electricity'!$AD$79="no","",ROUND(AD2225,4))</f>
        <v>0.21</v>
      </c>
      <c r="BL2225" s="157">
        <f t="shared" si="82"/>
        <v>0.20900000000000016</v>
      </c>
      <c r="BM2225" s="157">
        <f>IF('1b-NaturalGas'!$AD$87="no","",ROUND(BL2225,4))</f>
        <v>0.20899999999999999</v>
      </c>
      <c r="BN2225" s="157">
        <f>IF('1b-NaturalGas'!$AD$88="no","",ROUND(BL2225,4))</f>
        <v>0.20899999999999999</v>
      </c>
      <c r="BO2225" s="157">
        <f>IF('1b-NaturalGas'!$AD$89="no","",ROUND(BL2225,4))</f>
        <v>0.20899999999999999</v>
      </c>
      <c r="BP2225" s="157">
        <f>IF('1b-NaturalGas'!$AD$90="no","not applicable (based on previous answers)",ROUND(BL2225,4))</f>
        <v>0.20899999999999999</v>
      </c>
      <c r="BQ2225" s="157">
        <f>IF('1b-NaturalGas'!$AD$91="no","not applicable (based on previous answers)",ROUND(BL2225,4))</f>
        <v>0.20899999999999999</v>
      </c>
    </row>
    <row r="2226" spans="30:69" x14ac:dyDescent="0.25">
      <c r="AD2226" s="157">
        <f t="shared" si="81"/>
        <v>0.21100000000000016</v>
      </c>
      <c r="AE2226" s="157">
        <f>IF('1a-Electricity'!$AD$77="no","",ROUND(AD2226,4))</f>
        <v>0.21099999999999999</v>
      </c>
      <c r="AF2226" s="157">
        <f>IF('1a-Electricity'!$AD$78="no","",ROUND(AD2226,4))</f>
        <v>0.21099999999999999</v>
      </c>
      <c r="AG2226" s="157">
        <f>IF('1a-Electricity'!$AD$79="no","",ROUND(AD2226,4))</f>
        <v>0.21099999999999999</v>
      </c>
      <c r="BL2226" s="157">
        <f t="shared" si="82"/>
        <v>0.21000000000000016</v>
      </c>
      <c r="BM2226" s="157">
        <f>IF('1b-NaturalGas'!$AD$87="no","",ROUND(BL2226,4))</f>
        <v>0.21</v>
      </c>
      <c r="BN2226" s="157">
        <f>IF('1b-NaturalGas'!$AD$88="no","",ROUND(BL2226,4))</f>
        <v>0.21</v>
      </c>
      <c r="BO2226" s="157">
        <f>IF('1b-NaturalGas'!$AD$89="no","",ROUND(BL2226,4))</f>
        <v>0.21</v>
      </c>
      <c r="BP2226" s="157">
        <f>IF('1b-NaturalGas'!$AD$90="no","not applicable (based on previous answers)",ROUND(BL2226,4))</f>
        <v>0.21</v>
      </c>
      <c r="BQ2226" s="157">
        <f>IF('1b-NaturalGas'!$AD$91="no","not applicable (based on previous answers)",ROUND(BL2226,4))</f>
        <v>0.21</v>
      </c>
    </row>
    <row r="2227" spans="30:69" x14ac:dyDescent="0.25">
      <c r="AD2227" s="157">
        <f t="shared" si="81"/>
        <v>0.21200000000000016</v>
      </c>
      <c r="AE2227" s="157">
        <f>IF('1a-Electricity'!$AD$77="no","",ROUND(AD2227,4))</f>
        <v>0.21199999999999999</v>
      </c>
      <c r="AF2227" s="157">
        <f>IF('1a-Electricity'!$AD$78="no","",ROUND(AD2227,4))</f>
        <v>0.21199999999999999</v>
      </c>
      <c r="AG2227" s="157">
        <f>IF('1a-Electricity'!$AD$79="no","",ROUND(AD2227,4))</f>
        <v>0.21199999999999999</v>
      </c>
      <c r="BL2227" s="157">
        <f t="shared" si="82"/>
        <v>0.21100000000000016</v>
      </c>
      <c r="BM2227" s="157">
        <f>IF('1b-NaturalGas'!$AD$87="no","",ROUND(BL2227,4))</f>
        <v>0.21099999999999999</v>
      </c>
      <c r="BN2227" s="157">
        <f>IF('1b-NaturalGas'!$AD$88="no","",ROUND(BL2227,4))</f>
        <v>0.21099999999999999</v>
      </c>
      <c r="BO2227" s="157">
        <f>IF('1b-NaturalGas'!$AD$89="no","",ROUND(BL2227,4))</f>
        <v>0.21099999999999999</v>
      </c>
      <c r="BP2227" s="157">
        <f>IF('1b-NaturalGas'!$AD$90="no","not applicable (based on previous answers)",ROUND(BL2227,4))</f>
        <v>0.21099999999999999</v>
      </c>
      <c r="BQ2227" s="157">
        <f>IF('1b-NaturalGas'!$AD$91="no","not applicable (based on previous answers)",ROUND(BL2227,4))</f>
        <v>0.21099999999999999</v>
      </c>
    </row>
    <row r="2228" spans="30:69" x14ac:dyDescent="0.25">
      <c r="AD2228" s="157">
        <f t="shared" si="81"/>
        <v>0.21300000000000016</v>
      </c>
      <c r="AE2228" s="157">
        <f>IF('1a-Electricity'!$AD$77="no","",ROUND(AD2228,4))</f>
        <v>0.21299999999999999</v>
      </c>
      <c r="AF2228" s="157">
        <f>IF('1a-Electricity'!$AD$78="no","",ROUND(AD2228,4))</f>
        <v>0.21299999999999999</v>
      </c>
      <c r="AG2228" s="157">
        <f>IF('1a-Electricity'!$AD$79="no","",ROUND(AD2228,4))</f>
        <v>0.21299999999999999</v>
      </c>
      <c r="BL2228" s="157">
        <f t="shared" si="82"/>
        <v>0.21200000000000016</v>
      </c>
      <c r="BM2228" s="157">
        <f>IF('1b-NaturalGas'!$AD$87="no","",ROUND(BL2228,4))</f>
        <v>0.21199999999999999</v>
      </c>
      <c r="BN2228" s="157">
        <f>IF('1b-NaturalGas'!$AD$88="no","",ROUND(BL2228,4))</f>
        <v>0.21199999999999999</v>
      </c>
      <c r="BO2228" s="157">
        <f>IF('1b-NaturalGas'!$AD$89="no","",ROUND(BL2228,4))</f>
        <v>0.21199999999999999</v>
      </c>
      <c r="BP2228" s="157">
        <f>IF('1b-NaturalGas'!$AD$90="no","not applicable (based on previous answers)",ROUND(BL2228,4))</f>
        <v>0.21199999999999999</v>
      </c>
      <c r="BQ2228" s="157">
        <f>IF('1b-NaturalGas'!$AD$91="no","not applicable (based on previous answers)",ROUND(BL2228,4))</f>
        <v>0.21199999999999999</v>
      </c>
    </row>
    <row r="2229" spans="30:69" x14ac:dyDescent="0.25">
      <c r="AD2229" s="157">
        <f t="shared" si="81"/>
        <v>0.21400000000000016</v>
      </c>
      <c r="AE2229" s="157">
        <f>IF('1a-Electricity'!$AD$77="no","",ROUND(AD2229,4))</f>
        <v>0.214</v>
      </c>
      <c r="AF2229" s="157">
        <f>IF('1a-Electricity'!$AD$78="no","",ROUND(AD2229,4))</f>
        <v>0.214</v>
      </c>
      <c r="AG2229" s="157">
        <f>IF('1a-Electricity'!$AD$79="no","",ROUND(AD2229,4))</f>
        <v>0.214</v>
      </c>
      <c r="BL2229" s="157">
        <f t="shared" si="82"/>
        <v>0.21300000000000016</v>
      </c>
      <c r="BM2229" s="157">
        <f>IF('1b-NaturalGas'!$AD$87="no","",ROUND(BL2229,4))</f>
        <v>0.21299999999999999</v>
      </c>
      <c r="BN2229" s="157">
        <f>IF('1b-NaturalGas'!$AD$88="no","",ROUND(BL2229,4))</f>
        <v>0.21299999999999999</v>
      </c>
      <c r="BO2229" s="157">
        <f>IF('1b-NaturalGas'!$AD$89="no","",ROUND(BL2229,4))</f>
        <v>0.21299999999999999</v>
      </c>
      <c r="BP2229" s="157">
        <f>IF('1b-NaturalGas'!$AD$90="no","not applicable (based on previous answers)",ROUND(BL2229,4))</f>
        <v>0.21299999999999999</v>
      </c>
      <c r="BQ2229" s="157">
        <f>IF('1b-NaturalGas'!$AD$91="no","not applicable (based on previous answers)",ROUND(BL2229,4))</f>
        <v>0.21299999999999999</v>
      </c>
    </row>
    <row r="2230" spans="30:69" x14ac:dyDescent="0.25">
      <c r="AD2230" s="157">
        <f t="shared" si="81"/>
        <v>0.21500000000000016</v>
      </c>
      <c r="AE2230" s="157">
        <f>IF('1a-Electricity'!$AD$77="no","",ROUND(AD2230,4))</f>
        <v>0.215</v>
      </c>
      <c r="AF2230" s="157">
        <f>IF('1a-Electricity'!$AD$78="no","",ROUND(AD2230,4))</f>
        <v>0.215</v>
      </c>
      <c r="AG2230" s="157">
        <f>IF('1a-Electricity'!$AD$79="no","",ROUND(AD2230,4))</f>
        <v>0.215</v>
      </c>
      <c r="BL2230" s="157">
        <f t="shared" si="82"/>
        <v>0.21400000000000016</v>
      </c>
      <c r="BM2230" s="157">
        <f>IF('1b-NaturalGas'!$AD$87="no","",ROUND(BL2230,4))</f>
        <v>0.214</v>
      </c>
      <c r="BN2230" s="157">
        <f>IF('1b-NaturalGas'!$AD$88="no","",ROUND(BL2230,4))</f>
        <v>0.214</v>
      </c>
      <c r="BO2230" s="157">
        <f>IF('1b-NaturalGas'!$AD$89="no","",ROUND(BL2230,4))</f>
        <v>0.214</v>
      </c>
      <c r="BP2230" s="157">
        <f>IF('1b-NaturalGas'!$AD$90="no","not applicable (based on previous answers)",ROUND(BL2230,4))</f>
        <v>0.214</v>
      </c>
      <c r="BQ2230" s="157">
        <f>IF('1b-NaturalGas'!$AD$91="no","not applicable (based on previous answers)",ROUND(BL2230,4))</f>
        <v>0.214</v>
      </c>
    </row>
    <row r="2231" spans="30:69" x14ac:dyDescent="0.25">
      <c r="AD2231" s="157">
        <f t="shared" si="81"/>
        <v>0.21600000000000016</v>
      </c>
      <c r="AE2231" s="157">
        <f>IF('1a-Electricity'!$AD$77="no","",ROUND(AD2231,4))</f>
        <v>0.216</v>
      </c>
      <c r="AF2231" s="157">
        <f>IF('1a-Electricity'!$AD$78="no","",ROUND(AD2231,4))</f>
        <v>0.216</v>
      </c>
      <c r="AG2231" s="157">
        <f>IF('1a-Electricity'!$AD$79="no","",ROUND(AD2231,4))</f>
        <v>0.216</v>
      </c>
      <c r="BL2231" s="157">
        <f t="shared" si="82"/>
        <v>0.21500000000000016</v>
      </c>
      <c r="BM2231" s="157">
        <f>IF('1b-NaturalGas'!$AD$87="no","",ROUND(BL2231,4))</f>
        <v>0.215</v>
      </c>
      <c r="BN2231" s="157">
        <f>IF('1b-NaturalGas'!$AD$88="no","",ROUND(BL2231,4))</f>
        <v>0.215</v>
      </c>
      <c r="BO2231" s="157">
        <f>IF('1b-NaturalGas'!$AD$89="no","",ROUND(BL2231,4))</f>
        <v>0.215</v>
      </c>
      <c r="BP2231" s="157">
        <f>IF('1b-NaturalGas'!$AD$90="no","not applicable (based on previous answers)",ROUND(BL2231,4))</f>
        <v>0.215</v>
      </c>
      <c r="BQ2231" s="157">
        <f>IF('1b-NaturalGas'!$AD$91="no","not applicable (based on previous answers)",ROUND(BL2231,4))</f>
        <v>0.215</v>
      </c>
    </row>
    <row r="2232" spans="30:69" x14ac:dyDescent="0.25">
      <c r="AD2232" s="157">
        <f t="shared" si="81"/>
        <v>0.21700000000000016</v>
      </c>
      <c r="AE2232" s="157">
        <f>IF('1a-Electricity'!$AD$77="no","",ROUND(AD2232,4))</f>
        <v>0.217</v>
      </c>
      <c r="AF2232" s="157">
        <f>IF('1a-Electricity'!$AD$78="no","",ROUND(AD2232,4))</f>
        <v>0.217</v>
      </c>
      <c r="AG2232" s="157">
        <f>IF('1a-Electricity'!$AD$79="no","",ROUND(AD2232,4))</f>
        <v>0.217</v>
      </c>
      <c r="BL2232" s="157">
        <f t="shared" si="82"/>
        <v>0.21600000000000016</v>
      </c>
      <c r="BM2232" s="157">
        <f>IF('1b-NaturalGas'!$AD$87="no","",ROUND(BL2232,4))</f>
        <v>0.216</v>
      </c>
      <c r="BN2232" s="157">
        <f>IF('1b-NaturalGas'!$AD$88="no","",ROUND(BL2232,4))</f>
        <v>0.216</v>
      </c>
      <c r="BO2232" s="157">
        <f>IF('1b-NaturalGas'!$AD$89="no","",ROUND(BL2232,4))</f>
        <v>0.216</v>
      </c>
      <c r="BP2232" s="157">
        <f>IF('1b-NaturalGas'!$AD$90="no","not applicable (based on previous answers)",ROUND(BL2232,4))</f>
        <v>0.216</v>
      </c>
      <c r="BQ2232" s="157">
        <f>IF('1b-NaturalGas'!$AD$91="no","not applicable (based on previous answers)",ROUND(BL2232,4))</f>
        <v>0.216</v>
      </c>
    </row>
    <row r="2233" spans="30:69" x14ac:dyDescent="0.25">
      <c r="AD2233" s="157">
        <f t="shared" si="81"/>
        <v>0.21800000000000017</v>
      </c>
      <c r="AE2233" s="157">
        <f>IF('1a-Electricity'!$AD$77="no","",ROUND(AD2233,4))</f>
        <v>0.218</v>
      </c>
      <c r="AF2233" s="157">
        <f>IF('1a-Electricity'!$AD$78="no","",ROUND(AD2233,4))</f>
        <v>0.218</v>
      </c>
      <c r="AG2233" s="157">
        <f>IF('1a-Electricity'!$AD$79="no","",ROUND(AD2233,4))</f>
        <v>0.218</v>
      </c>
      <c r="BL2233" s="157">
        <f t="shared" si="82"/>
        <v>0.21700000000000016</v>
      </c>
      <c r="BM2233" s="157">
        <f>IF('1b-NaturalGas'!$AD$87="no","",ROUND(BL2233,4))</f>
        <v>0.217</v>
      </c>
      <c r="BN2233" s="157">
        <f>IF('1b-NaturalGas'!$AD$88="no","",ROUND(BL2233,4))</f>
        <v>0.217</v>
      </c>
      <c r="BO2233" s="157">
        <f>IF('1b-NaturalGas'!$AD$89="no","",ROUND(BL2233,4))</f>
        <v>0.217</v>
      </c>
      <c r="BP2233" s="157">
        <f>IF('1b-NaturalGas'!$AD$90="no","not applicable (based on previous answers)",ROUND(BL2233,4))</f>
        <v>0.217</v>
      </c>
      <c r="BQ2233" s="157">
        <f>IF('1b-NaturalGas'!$AD$91="no","not applicable (based on previous answers)",ROUND(BL2233,4))</f>
        <v>0.217</v>
      </c>
    </row>
    <row r="2234" spans="30:69" x14ac:dyDescent="0.25">
      <c r="AD2234" s="157">
        <f t="shared" si="81"/>
        <v>0.21900000000000017</v>
      </c>
      <c r="AE2234" s="157">
        <f>IF('1a-Electricity'!$AD$77="no","",ROUND(AD2234,4))</f>
        <v>0.219</v>
      </c>
      <c r="AF2234" s="157">
        <f>IF('1a-Electricity'!$AD$78="no","",ROUND(AD2234,4))</f>
        <v>0.219</v>
      </c>
      <c r="AG2234" s="157">
        <f>IF('1a-Electricity'!$AD$79="no","",ROUND(AD2234,4))</f>
        <v>0.219</v>
      </c>
      <c r="BL2234" s="157">
        <f t="shared" si="82"/>
        <v>0.21800000000000017</v>
      </c>
      <c r="BM2234" s="157">
        <f>IF('1b-NaturalGas'!$AD$87="no","",ROUND(BL2234,4))</f>
        <v>0.218</v>
      </c>
      <c r="BN2234" s="157">
        <f>IF('1b-NaturalGas'!$AD$88="no","",ROUND(BL2234,4))</f>
        <v>0.218</v>
      </c>
      <c r="BO2234" s="157">
        <f>IF('1b-NaturalGas'!$AD$89="no","",ROUND(BL2234,4))</f>
        <v>0.218</v>
      </c>
      <c r="BP2234" s="157">
        <f>IF('1b-NaturalGas'!$AD$90="no","not applicable (based on previous answers)",ROUND(BL2234,4))</f>
        <v>0.218</v>
      </c>
      <c r="BQ2234" s="157">
        <f>IF('1b-NaturalGas'!$AD$91="no","not applicable (based on previous answers)",ROUND(BL2234,4))</f>
        <v>0.218</v>
      </c>
    </row>
    <row r="2235" spans="30:69" x14ac:dyDescent="0.25">
      <c r="AD2235" s="157">
        <f t="shared" si="81"/>
        <v>0.22000000000000017</v>
      </c>
      <c r="AE2235" s="157">
        <f>IF('1a-Electricity'!$AD$77="no","",ROUND(AD2235,4))</f>
        <v>0.22</v>
      </c>
      <c r="AF2235" s="157">
        <f>IF('1a-Electricity'!$AD$78="no","",ROUND(AD2235,4))</f>
        <v>0.22</v>
      </c>
      <c r="AG2235" s="157">
        <f>IF('1a-Electricity'!$AD$79="no","",ROUND(AD2235,4))</f>
        <v>0.22</v>
      </c>
      <c r="BL2235" s="157">
        <f t="shared" si="82"/>
        <v>0.21900000000000017</v>
      </c>
      <c r="BM2235" s="157">
        <f>IF('1b-NaturalGas'!$AD$87="no","",ROUND(BL2235,4))</f>
        <v>0.219</v>
      </c>
      <c r="BN2235" s="157">
        <f>IF('1b-NaturalGas'!$AD$88="no","",ROUND(BL2235,4))</f>
        <v>0.219</v>
      </c>
      <c r="BO2235" s="157">
        <f>IF('1b-NaturalGas'!$AD$89="no","",ROUND(BL2235,4))</f>
        <v>0.219</v>
      </c>
      <c r="BP2235" s="157">
        <f>IF('1b-NaturalGas'!$AD$90="no","not applicable (based on previous answers)",ROUND(BL2235,4))</f>
        <v>0.219</v>
      </c>
      <c r="BQ2235" s="157">
        <f>IF('1b-NaturalGas'!$AD$91="no","not applicable (based on previous answers)",ROUND(BL2235,4))</f>
        <v>0.219</v>
      </c>
    </row>
    <row r="2236" spans="30:69" x14ac:dyDescent="0.25">
      <c r="AD2236" s="157">
        <f t="shared" si="81"/>
        <v>0.22100000000000017</v>
      </c>
      <c r="AE2236" s="157">
        <f>IF('1a-Electricity'!$AD$77="no","",ROUND(AD2236,4))</f>
        <v>0.221</v>
      </c>
      <c r="AF2236" s="157">
        <f>IF('1a-Electricity'!$AD$78="no","",ROUND(AD2236,4))</f>
        <v>0.221</v>
      </c>
      <c r="AG2236" s="157">
        <f>IF('1a-Electricity'!$AD$79="no","",ROUND(AD2236,4))</f>
        <v>0.221</v>
      </c>
      <c r="BL2236" s="157">
        <f t="shared" si="82"/>
        <v>0.22000000000000017</v>
      </c>
      <c r="BM2236" s="157">
        <f>IF('1b-NaturalGas'!$AD$87="no","",ROUND(BL2236,4))</f>
        <v>0.22</v>
      </c>
      <c r="BN2236" s="157">
        <f>IF('1b-NaturalGas'!$AD$88="no","",ROUND(BL2236,4))</f>
        <v>0.22</v>
      </c>
      <c r="BO2236" s="157">
        <f>IF('1b-NaturalGas'!$AD$89="no","",ROUND(BL2236,4))</f>
        <v>0.22</v>
      </c>
      <c r="BP2236" s="157">
        <f>IF('1b-NaturalGas'!$AD$90="no","not applicable (based on previous answers)",ROUND(BL2236,4))</f>
        <v>0.22</v>
      </c>
      <c r="BQ2236" s="157">
        <f>IF('1b-NaturalGas'!$AD$91="no","not applicable (based on previous answers)",ROUND(BL2236,4))</f>
        <v>0.22</v>
      </c>
    </row>
    <row r="2237" spans="30:69" x14ac:dyDescent="0.25">
      <c r="AD2237" s="157">
        <f t="shared" si="81"/>
        <v>0.22200000000000017</v>
      </c>
      <c r="AE2237" s="157">
        <f>IF('1a-Electricity'!$AD$77="no","",ROUND(AD2237,4))</f>
        <v>0.222</v>
      </c>
      <c r="AF2237" s="157">
        <f>IF('1a-Electricity'!$AD$78="no","",ROUND(AD2237,4))</f>
        <v>0.222</v>
      </c>
      <c r="AG2237" s="157">
        <f>IF('1a-Electricity'!$AD$79="no","",ROUND(AD2237,4))</f>
        <v>0.222</v>
      </c>
      <c r="BL2237" s="157">
        <f t="shared" si="82"/>
        <v>0.22100000000000017</v>
      </c>
      <c r="BM2237" s="157">
        <f>IF('1b-NaturalGas'!$AD$87="no","",ROUND(BL2237,4))</f>
        <v>0.221</v>
      </c>
      <c r="BN2237" s="157">
        <f>IF('1b-NaturalGas'!$AD$88="no","",ROUND(BL2237,4))</f>
        <v>0.221</v>
      </c>
      <c r="BO2237" s="157">
        <f>IF('1b-NaturalGas'!$AD$89="no","",ROUND(BL2237,4))</f>
        <v>0.221</v>
      </c>
      <c r="BP2237" s="157">
        <f>IF('1b-NaturalGas'!$AD$90="no","not applicable (based on previous answers)",ROUND(BL2237,4))</f>
        <v>0.221</v>
      </c>
      <c r="BQ2237" s="157">
        <f>IF('1b-NaturalGas'!$AD$91="no","not applicable (based on previous answers)",ROUND(BL2237,4))</f>
        <v>0.221</v>
      </c>
    </row>
    <row r="2238" spans="30:69" x14ac:dyDescent="0.25">
      <c r="AD2238" s="157">
        <f t="shared" si="81"/>
        <v>0.22300000000000017</v>
      </c>
      <c r="AE2238" s="157">
        <f>IF('1a-Electricity'!$AD$77="no","",ROUND(AD2238,4))</f>
        <v>0.223</v>
      </c>
      <c r="AF2238" s="157">
        <f>IF('1a-Electricity'!$AD$78="no","",ROUND(AD2238,4))</f>
        <v>0.223</v>
      </c>
      <c r="AG2238" s="157">
        <f>IF('1a-Electricity'!$AD$79="no","",ROUND(AD2238,4))</f>
        <v>0.223</v>
      </c>
      <c r="BL2238" s="157">
        <f t="shared" si="82"/>
        <v>0.22200000000000017</v>
      </c>
      <c r="BM2238" s="157">
        <f>IF('1b-NaturalGas'!$AD$87="no","",ROUND(BL2238,4))</f>
        <v>0.222</v>
      </c>
      <c r="BN2238" s="157">
        <f>IF('1b-NaturalGas'!$AD$88="no","",ROUND(BL2238,4))</f>
        <v>0.222</v>
      </c>
      <c r="BO2238" s="157">
        <f>IF('1b-NaturalGas'!$AD$89="no","",ROUND(BL2238,4))</f>
        <v>0.222</v>
      </c>
      <c r="BP2238" s="157">
        <f>IF('1b-NaturalGas'!$AD$90="no","not applicable (based on previous answers)",ROUND(BL2238,4))</f>
        <v>0.222</v>
      </c>
      <c r="BQ2238" s="157">
        <f>IF('1b-NaturalGas'!$AD$91="no","not applicable (based on previous answers)",ROUND(BL2238,4))</f>
        <v>0.222</v>
      </c>
    </row>
    <row r="2239" spans="30:69" x14ac:dyDescent="0.25">
      <c r="AD2239" s="157">
        <f t="shared" si="81"/>
        <v>0.22400000000000017</v>
      </c>
      <c r="AE2239" s="157">
        <f>IF('1a-Electricity'!$AD$77="no","",ROUND(AD2239,4))</f>
        <v>0.224</v>
      </c>
      <c r="AF2239" s="157">
        <f>IF('1a-Electricity'!$AD$78="no","",ROUND(AD2239,4))</f>
        <v>0.224</v>
      </c>
      <c r="AG2239" s="157">
        <f>IF('1a-Electricity'!$AD$79="no","",ROUND(AD2239,4))</f>
        <v>0.224</v>
      </c>
      <c r="BL2239" s="157">
        <f t="shared" si="82"/>
        <v>0.22300000000000017</v>
      </c>
      <c r="BM2239" s="157">
        <f>IF('1b-NaturalGas'!$AD$87="no","",ROUND(BL2239,4))</f>
        <v>0.223</v>
      </c>
      <c r="BN2239" s="157">
        <f>IF('1b-NaturalGas'!$AD$88="no","",ROUND(BL2239,4))</f>
        <v>0.223</v>
      </c>
      <c r="BO2239" s="157">
        <f>IF('1b-NaturalGas'!$AD$89="no","",ROUND(BL2239,4))</f>
        <v>0.223</v>
      </c>
      <c r="BP2239" s="157">
        <f>IF('1b-NaturalGas'!$AD$90="no","not applicable (based on previous answers)",ROUND(BL2239,4))</f>
        <v>0.223</v>
      </c>
      <c r="BQ2239" s="157">
        <f>IF('1b-NaturalGas'!$AD$91="no","not applicable (based on previous answers)",ROUND(BL2239,4))</f>
        <v>0.223</v>
      </c>
    </row>
    <row r="2240" spans="30:69" x14ac:dyDescent="0.25">
      <c r="AD2240" s="157">
        <f t="shared" si="81"/>
        <v>0.22500000000000017</v>
      </c>
      <c r="AE2240" s="157">
        <f>IF('1a-Electricity'!$AD$77="no","",ROUND(AD2240,4))</f>
        <v>0.22500000000000001</v>
      </c>
      <c r="AF2240" s="157">
        <f>IF('1a-Electricity'!$AD$78="no","",ROUND(AD2240,4))</f>
        <v>0.22500000000000001</v>
      </c>
      <c r="AG2240" s="157">
        <f>IF('1a-Electricity'!$AD$79="no","",ROUND(AD2240,4))</f>
        <v>0.22500000000000001</v>
      </c>
      <c r="BL2240" s="157">
        <f t="shared" si="82"/>
        <v>0.22400000000000017</v>
      </c>
      <c r="BM2240" s="157">
        <f>IF('1b-NaturalGas'!$AD$87="no","",ROUND(BL2240,4))</f>
        <v>0.224</v>
      </c>
      <c r="BN2240" s="157">
        <f>IF('1b-NaturalGas'!$AD$88="no","",ROUND(BL2240,4))</f>
        <v>0.224</v>
      </c>
      <c r="BO2240" s="157">
        <f>IF('1b-NaturalGas'!$AD$89="no","",ROUND(BL2240,4))</f>
        <v>0.224</v>
      </c>
      <c r="BP2240" s="157">
        <f>IF('1b-NaturalGas'!$AD$90="no","not applicable (based on previous answers)",ROUND(BL2240,4))</f>
        <v>0.224</v>
      </c>
      <c r="BQ2240" s="157">
        <f>IF('1b-NaturalGas'!$AD$91="no","not applicable (based on previous answers)",ROUND(BL2240,4))</f>
        <v>0.224</v>
      </c>
    </row>
    <row r="2241" spans="30:69" x14ac:dyDescent="0.25">
      <c r="AD2241" s="157">
        <f t="shared" si="81"/>
        <v>0.22600000000000017</v>
      </c>
      <c r="AE2241" s="157">
        <f>IF('1a-Electricity'!$AD$77="no","",ROUND(AD2241,4))</f>
        <v>0.22600000000000001</v>
      </c>
      <c r="AF2241" s="157">
        <f>IF('1a-Electricity'!$AD$78="no","",ROUND(AD2241,4))</f>
        <v>0.22600000000000001</v>
      </c>
      <c r="AG2241" s="157">
        <f>IF('1a-Electricity'!$AD$79="no","",ROUND(AD2241,4))</f>
        <v>0.22600000000000001</v>
      </c>
      <c r="BL2241" s="157">
        <f t="shared" si="82"/>
        <v>0.22500000000000017</v>
      </c>
      <c r="BM2241" s="157">
        <f>IF('1b-NaturalGas'!$AD$87="no","",ROUND(BL2241,4))</f>
        <v>0.22500000000000001</v>
      </c>
      <c r="BN2241" s="157">
        <f>IF('1b-NaturalGas'!$AD$88="no","",ROUND(BL2241,4))</f>
        <v>0.22500000000000001</v>
      </c>
      <c r="BO2241" s="157">
        <f>IF('1b-NaturalGas'!$AD$89="no","",ROUND(BL2241,4))</f>
        <v>0.22500000000000001</v>
      </c>
      <c r="BP2241" s="157">
        <f>IF('1b-NaturalGas'!$AD$90="no","not applicable (based on previous answers)",ROUND(BL2241,4))</f>
        <v>0.22500000000000001</v>
      </c>
      <c r="BQ2241" s="157">
        <f>IF('1b-NaturalGas'!$AD$91="no","not applicable (based on previous answers)",ROUND(BL2241,4))</f>
        <v>0.22500000000000001</v>
      </c>
    </row>
    <row r="2242" spans="30:69" x14ac:dyDescent="0.25">
      <c r="AD2242" s="157">
        <f t="shared" si="81"/>
        <v>0.22700000000000017</v>
      </c>
      <c r="AE2242" s="157">
        <f>IF('1a-Electricity'!$AD$77="no","",ROUND(AD2242,4))</f>
        <v>0.22700000000000001</v>
      </c>
      <c r="AF2242" s="157">
        <f>IF('1a-Electricity'!$AD$78="no","",ROUND(AD2242,4))</f>
        <v>0.22700000000000001</v>
      </c>
      <c r="AG2242" s="157">
        <f>IF('1a-Electricity'!$AD$79="no","",ROUND(AD2242,4))</f>
        <v>0.22700000000000001</v>
      </c>
      <c r="BL2242" s="157">
        <f t="shared" si="82"/>
        <v>0.22600000000000017</v>
      </c>
      <c r="BM2242" s="157">
        <f>IF('1b-NaturalGas'!$AD$87="no","",ROUND(BL2242,4))</f>
        <v>0.22600000000000001</v>
      </c>
      <c r="BN2242" s="157">
        <f>IF('1b-NaturalGas'!$AD$88="no","",ROUND(BL2242,4))</f>
        <v>0.22600000000000001</v>
      </c>
      <c r="BO2242" s="157">
        <f>IF('1b-NaturalGas'!$AD$89="no","",ROUND(BL2242,4))</f>
        <v>0.22600000000000001</v>
      </c>
      <c r="BP2242" s="157">
        <f>IF('1b-NaturalGas'!$AD$90="no","not applicable (based on previous answers)",ROUND(BL2242,4))</f>
        <v>0.22600000000000001</v>
      </c>
      <c r="BQ2242" s="157">
        <f>IF('1b-NaturalGas'!$AD$91="no","not applicable (based on previous answers)",ROUND(BL2242,4))</f>
        <v>0.22600000000000001</v>
      </c>
    </row>
    <row r="2243" spans="30:69" x14ac:dyDescent="0.25">
      <c r="AD2243" s="157">
        <f t="shared" si="81"/>
        <v>0.22800000000000017</v>
      </c>
      <c r="AE2243" s="157">
        <f>IF('1a-Electricity'!$AD$77="no","",ROUND(AD2243,4))</f>
        <v>0.22800000000000001</v>
      </c>
      <c r="AF2243" s="157">
        <f>IF('1a-Electricity'!$AD$78="no","",ROUND(AD2243,4))</f>
        <v>0.22800000000000001</v>
      </c>
      <c r="AG2243" s="157">
        <f>IF('1a-Electricity'!$AD$79="no","",ROUND(AD2243,4))</f>
        <v>0.22800000000000001</v>
      </c>
      <c r="BL2243" s="157">
        <f t="shared" si="82"/>
        <v>0.22700000000000017</v>
      </c>
      <c r="BM2243" s="157">
        <f>IF('1b-NaturalGas'!$AD$87="no","",ROUND(BL2243,4))</f>
        <v>0.22700000000000001</v>
      </c>
      <c r="BN2243" s="157">
        <f>IF('1b-NaturalGas'!$AD$88="no","",ROUND(BL2243,4))</f>
        <v>0.22700000000000001</v>
      </c>
      <c r="BO2243" s="157">
        <f>IF('1b-NaturalGas'!$AD$89="no","",ROUND(BL2243,4))</f>
        <v>0.22700000000000001</v>
      </c>
      <c r="BP2243" s="157">
        <f>IF('1b-NaturalGas'!$AD$90="no","not applicable (based on previous answers)",ROUND(BL2243,4))</f>
        <v>0.22700000000000001</v>
      </c>
      <c r="BQ2243" s="157">
        <f>IF('1b-NaturalGas'!$AD$91="no","not applicable (based on previous answers)",ROUND(BL2243,4))</f>
        <v>0.22700000000000001</v>
      </c>
    </row>
    <row r="2244" spans="30:69" x14ac:dyDescent="0.25">
      <c r="AD2244" s="157">
        <f t="shared" si="81"/>
        <v>0.22900000000000018</v>
      </c>
      <c r="AE2244" s="157">
        <f>IF('1a-Electricity'!$AD$77="no","",ROUND(AD2244,4))</f>
        <v>0.22900000000000001</v>
      </c>
      <c r="AF2244" s="157">
        <f>IF('1a-Electricity'!$AD$78="no","",ROUND(AD2244,4))</f>
        <v>0.22900000000000001</v>
      </c>
      <c r="AG2244" s="157">
        <f>IF('1a-Electricity'!$AD$79="no","",ROUND(AD2244,4))</f>
        <v>0.22900000000000001</v>
      </c>
      <c r="BL2244" s="157">
        <f t="shared" si="82"/>
        <v>0.22800000000000017</v>
      </c>
      <c r="BM2244" s="157">
        <f>IF('1b-NaturalGas'!$AD$87="no","",ROUND(BL2244,4))</f>
        <v>0.22800000000000001</v>
      </c>
      <c r="BN2244" s="157">
        <f>IF('1b-NaturalGas'!$AD$88="no","",ROUND(BL2244,4))</f>
        <v>0.22800000000000001</v>
      </c>
      <c r="BO2244" s="157">
        <f>IF('1b-NaturalGas'!$AD$89="no","",ROUND(BL2244,4))</f>
        <v>0.22800000000000001</v>
      </c>
      <c r="BP2244" s="157">
        <f>IF('1b-NaturalGas'!$AD$90="no","not applicable (based on previous answers)",ROUND(BL2244,4))</f>
        <v>0.22800000000000001</v>
      </c>
      <c r="BQ2244" s="157">
        <f>IF('1b-NaturalGas'!$AD$91="no","not applicable (based on previous answers)",ROUND(BL2244,4))</f>
        <v>0.22800000000000001</v>
      </c>
    </row>
    <row r="2245" spans="30:69" x14ac:dyDescent="0.25">
      <c r="AD2245" s="157">
        <f t="shared" si="81"/>
        <v>0.23000000000000018</v>
      </c>
      <c r="AE2245" s="157">
        <f>IF('1a-Electricity'!$AD$77="no","",ROUND(AD2245,4))</f>
        <v>0.23</v>
      </c>
      <c r="AF2245" s="157">
        <f>IF('1a-Electricity'!$AD$78="no","",ROUND(AD2245,4))</f>
        <v>0.23</v>
      </c>
      <c r="AG2245" s="157">
        <f>IF('1a-Electricity'!$AD$79="no","",ROUND(AD2245,4))</f>
        <v>0.23</v>
      </c>
      <c r="BL2245" s="157">
        <f t="shared" si="82"/>
        <v>0.22900000000000018</v>
      </c>
      <c r="BM2245" s="157">
        <f>IF('1b-NaturalGas'!$AD$87="no","",ROUND(BL2245,4))</f>
        <v>0.22900000000000001</v>
      </c>
      <c r="BN2245" s="157">
        <f>IF('1b-NaturalGas'!$AD$88="no","",ROUND(BL2245,4))</f>
        <v>0.22900000000000001</v>
      </c>
      <c r="BO2245" s="157">
        <f>IF('1b-NaturalGas'!$AD$89="no","",ROUND(BL2245,4))</f>
        <v>0.22900000000000001</v>
      </c>
      <c r="BP2245" s="157">
        <f>IF('1b-NaturalGas'!$AD$90="no","not applicable (based on previous answers)",ROUND(BL2245,4))</f>
        <v>0.22900000000000001</v>
      </c>
      <c r="BQ2245" s="157">
        <f>IF('1b-NaturalGas'!$AD$91="no","not applicable (based on previous answers)",ROUND(BL2245,4))</f>
        <v>0.22900000000000001</v>
      </c>
    </row>
    <row r="2246" spans="30:69" x14ac:dyDescent="0.25">
      <c r="AD2246" s="157">
        <f t="shared" si="81"/>
        <v>0.23100000000000018</v>
      </c>
      <c r="AE2246" s="157">
        <f>IF('1a-Electricity'!$AD$77="no","",ROUND(AD2246,4))</f>
        <v>0.23100000000000001</v>
      </c>
      <c r="AF2246" s="157">
        <f>IF('1a-Electricity'!$AD$78="no","",ROUND(AD2246,4))</f>
        <v>0.23100000000000001</v>
      </c>
      <c r="AG2246" s="157">
        <f>IF('1a-Electricity'!$AD$79="no","",ROUND(AD2246,4))</f>
        <v>0.23100000000000001</v>
      </c>
      <c r="BL2246" s="157">
        <f t="shared" si="82"/>
        <v>0.23000000000000018</v>
      </c>
      <c r="BM2246" s="157">
        <f>IF('1b-NaturalGas'!$AD$87="no","",ROUND(BL2246,4))</f>
        <v>0.23</v>
      </c>
      <c r="BN2246" s="157">
        <f>IF('1b-NaturalGas'!$AD$88="no","",ROUND(BL2246,4))</f>
        <v>0.23</v>
      </c>
      <c r="BO2246" s="157">
        <f>IF('1b-NaturalGas'!$AD$89="no","",ROUND(BL2246,4))</f>
        <v>0.23</v>
      </c>
      <c r="BP2246" s="157">
        <f>IF('1b-NaturalGas'!$AD$90="no","not applicable (based on previous answers)",ROUND(BL2246,4))</f>
        <v>0.23</v>
      </c>
      <c r="BQ2246" s="157">
        <f>IF('1b-NaturalGas'!$AD$91="no","not applicable (based on previous answers)",ROUND(BL2246,4))</f>
        <v>0.23</v>
      </c>
    </row>
    <row r="2247" spans="30:69" x14ac:dyDescent="0.25">
      <c r="AD2247" s="157">
        <f t="shared" si="81"/>
        <v>0.23200000000000018</v>
      </c>
      <c r="AE2247" s="157">
        <f>IF('1a-Electricity'!$AD$77="no","",ROUND(AD2247,4))</f>
        <v>0.23200000000000001</v>
      </c>
      <c r="AF2247" s="157">
        <f>IF('1a-Electricity'!$AD$78="no","",ROUND(AD2247,4))</f>
        <v>0.23200000000000001</v>
      </c>
      <c r="AG2247" s="157">
        <f>IF('1a-Electricity'!$AD$79="no","",ROUND(AD2247,4))</f>
        <v>0.23200000000000001</v>
      </c>
      <c r="BL2247" s="157">
        <f t="shared" si="82"/>
        <v>0.23100000000000018</v>
      </c>
      <c r="BM2247" s="157">
        <f>IF('1b-NaturalGas'!$AD$87="no","",ROUND(BL2247,4))</f>
        <v>0.23100000000000001</v>
      </c>
      <c r="BN2247" s="157">
        <f>IF('1b-NaturalGas'!$AD$88="no","",ROUND(BL2247,4))</f>
        <v>0.23100000000000001</v>
      </c>
      <c r="BO2247" s="157">
        <f>IF('1b-NaturalGas'!$AD$89="no","",ROUND(BL2247,4))</f>
        <v>0.23100000000000001</v>
      </c>
      <c r="BP2247" s="157">
        <f>IF('1b-NaturalGas'!$AD$90="no","not applicable (based on previous answers)",ROUND(BL2247,4))</f>
        <v>0.23100000000000001</v>
      </c>
      <c r="BQ2247" s="157">
        <f>IF('1b-NaturalGas'!$AD$91="no","not applicable (based on previous answers)",ROUND(BL2247,4))</f>
        <v>0.23100000000000001</v>
      </c>
    </row>
    <row r="2248" spans="30:69" x14ac:dyDescent="0.25">
      <c r="AD2248" s="157">
        <f t="shared" si="81"/>
        <v>0.23300000000000018</v>
      </c>
      <c r="AE2248" s="157">
        <f>IF('1a-Electricity'!$AD$77="no","",ROUND(AD2248,4))</f>
        <v>0.23300000000000001</v>
      </c>
      <c r="AF2248" s="157">
        <f>IF('1a-Electricity'!$AD$78="no","",ROUND(AD2248,4))</f>
        <v>0.23300000000000001</v>
      </c>
      <c r="AG2248" s="157">
        <f>IF('1a-Electricity'!$AD$79="no","",ROUND(AD2248,4))</f>
        <v>0.23300000000000001</v>
      </c>
      <c r="BL2248" s="157">
        <f t="shared" si="82"/>
        <v>0.23200000000000018</v>
      </c>
      <c r="BM2248" s="157">
        <f>IF('1b-NaturalGas'!$AD$87="no","",ROUND(BL2248,4))</f>
        <v>0.23200000000000001</v>
      </c>
      <c r="BN2248" s="157">
        <f>IF('1b-NaturalGas'!$AD$88="no","",ROUND(BL2248,4))</f>
        <v>0.23200000000000001</v>
      </c>
      <c r="BO2248" s="157">
        <f>IF('1b-NaturalGas'!$AD$89="no","",ROUND(BL2248,4))</f>
        <v>0.23200000000000001</v>
      </c>
      <c r="BP2248" s="157">
        <f>IF('1b-NaturalGas'!$AD$90="no","not applicable (based on previous answers)",ROUND(BL2248,4))</f>
        <v>0.23200000000000001</v>
      </c>
      <c r="BQ2248" s="157">
        <f>IF('1b-NaturalGas'!$AD$91="no","not applicable (based on previous answers)",ROUND(BL2248,4))</f>
        <v>0.23200000000000001</v>
      </c>
    </row>
    <row r="2249" spans="30:69" x14ac:dyDescent="0.25">
      <c r="AD2249" s="157">
        <f t="shared" si="81"/>
        <v>0.23400000000000018</v>
      </c>
      <c r="AE2249" s="157">
        <f>IF('1a-Electricity'!$AD$77="no","",ROUND(AD2249,4))</f>
        <v>0.23400000000000001</v>
      </c>
      <c r="AF2249" s="157">
        <f>IF('1a-Electricity'!$AD$78="no","",ROUND(AD2249,4))</f>
        <v>0.23400000000000001</v>
      </c>
      <c r="AG2249" s="157">
        <f>IF('1a-Electricity'!$AD$79="no","",ROUND(AD2249,4))</f>
        <v>0.23400000000000001</v>
      </c>
      <c r="BL2249" s="157">
        <f t="shared" si="82"/>
        <v>0.23300000000000018</v>
      </c>
      <c r="BM2249" s="157">
        <f>IF('1b-NaturalGas'!$AD$87="no","",ROUND(BL2249,4))</f>
        <v>0.23300000000000001</v>
      </c>
      <c r="BN2249" s="157">
        <f>IF('1b-NaturalGas'!$AD$88="no","",ROUND(BL2249,4))</f>
        <v>0.23300000000000001</v>
      </c>
      <c r="BO2249" s="157">
        <f>IF('1b-NaturalGas'!$AD$89="no","",ROUND(BL2249,4))</f>
        <v>0.23300000000000001</v>
      </c>
      <c r="BP2249" s="157">
        <f>IF('1b-NaturalGas'!$AD$90="no","not applicable (based on previous answers)",ROUND(BL2249,4))</f>
        <v>0.23300000000000001</v>
      </c>
      <c r="BQ2249" s="157">
        <f>IF('1b-NaturalGas'!$AD$91="no","not applicable (based on previous answers)",ROUND(BL2249,4))</f>
        <v>0.23300000000000001</v>
      </c>
    </row>
    <row r="2250" spans="30:69" x14ac:dyDescent="0.25">
      <c r="AD2250" s="157">
        <f t="shared" si="81"/>
        <v>0.23500000000000018</v>
      </c>
      <c r="AE2250" s="157">
        <f>IF('1a-Electricity'!$AD$77="no","",ROUND(AD2250,4))</f>
        <v>0.23499999999999999</v>
      </c>
      <c r="AF2250" s="157">
        <f>IF('1a-Electricity'!$AD$78="no","",ROUND(AD2250,4))</f>
        <v>0.23499999999999999</v>
      </c>
      <c r="AG2250" s="157">
        <f>IF('1a-Electricity'!$AD$79="no","",ROUND(AD2250,4))</f>
        <v>0.23499999999999999</v>
      </c>
      <c r="BL2250" s="157">
        <f t="shared" si="82"/>
        <v>0.23400000000000018</v>
      </c>
      <c r="BM2250" s="157">
        <f>IF('1b-NaturalGas'!$AD$87="no","",ROUND(BL2250,4))</f>
        <v>0.23400000000000001</v>
      </c>
      <c r="BN2250" s="157">
        <f>IF('1b-NaturalGas'!$AD$88="no","",ROUND(BL2250,4))</f>
        <v>0.23400000000000001</v>
      </c>
      <c r="BO2250" s="157">
        <f>IF('1b-NaturalGas'!$AD$89="no","",ROUND(BL2250,4))</f>
        <v>0.23400000000000001</v>
      </c>
      <c r="BP2250" s="157">
        <f>IF('1b-NaturalGas'!$AD$90="no","not applicable (based on previous answers)",ROUND(BL2250,4))</f>
        <v>0.23400000000000001</v>
      </c>
      <c r="BQ2250" s="157">
        <f>IF('1b-NaturalGas'!$AD$91="no","not applicable (based on previous answers)",ROUND(BL2250,4))</f>
        <v>0.23400000000000001</v>
      </c>
    </row>
    <row r="2251" spans="30:69" x14ac:dyDescent="0.25">
      <c r="AD2251" s="157">
        <f t="shared" si="81"/>
        <v>0.23600000000000018</v>
      </c>
      <c r="AE2251" s="157">
        <f>IF('1a-Electricity'!$AD$77="no","",ROUND(AD2251,4))</f>
        <v>0.23599999999999999</v>
      </c>
      <c r="AF2251" s="157">
        <f>IF('1a-Electricity'!$AD$78="no","",ROUND(AD2251,4))</f>
        <v>0.23599999999999999</v>
      </c>
      <c r="AG2251" s="157">
        <f>IF('1a-Electricity'!$AD$79="no","",ROUND(AD2251,4))</f>
        <v>0.23599999999999999</v>
      </c>
      <c r="BL2251" s="157">
        <f t="shared" si="82"/>
        <v>0.23500000000000018</v>
      </c>
      <c r="BM2251" s="157">
        <f>IF('1b-NaturalGas'!$AD$87="no","",ROUND(BL2251,4))</f>
        <v>0.23499999999999999</v>
      </c>
      <c r="BN2251" s="157">
        <f>IF('1b-NaturalGas'!$AD$88="no","",ROUND(BL2251,4))</f>
        <v>0.23499999999999999</v>
      </c>
      <c r="BO2251" s="157">
        <f>IF('1b-NaturalGas'!$AD$89="no","",ROUND(BL2251,4))</f>
        <v>0.23499999999999999</v>
      </c>
      <c r="BP2251" s="157">
        <f>IF('1b-NaturalGas'!$AD$90="no","not applicable (based on previous answers)",ROUND(BL2251,4))</f>
        <v>0.23499999999999999</v>
      </c>
      <c r="BQ2251" s="157">
        <f>IF('1b-NaturalGas'!$AD$91="no","not applicable (based on previous answers)",ROUND(BL2251,4))</f>
        <v>0.23499999999999999</v>
      </c>
    </row>
    <row r="2252" spans="30:69" x14ac:dyDescent="0.25">
      <c r="AD2252" s="157">
        <f t="shared" si="81"/>
        <v>0.23700000000000018</v>
      </c>
      <c r="AE2252" s="157">
        <f>IF('1a-Electricity'!$AD$77="no","",ROUND(AD2252,4))</f>
        <v>0.23699999999999999</v>
      </c>
      <c r="AF2252" s="157">
        <f>IF('1a-Electricity'!$AD$78="no","",ROUND(AD2252,4))</f>
        <v>0.23699999999999999</v>
      </c>
      <c r="AG2252" s="157">
        <f>IF('1a-Electricity'!$AD$79="no","",ROUND(AD2252,4))</f>
        <v>0.23699999999999999</v>
      </c>
      <c r="BL2252" s="157">
        <f t="shared" si="82"/>
        <v>0.23600000000000018</v>
      </c>
      <c r="BM2252" s="157">
        <f>IF('1b-NaturalGas'!$AD$87="no","",ROUND(BL2252,4))</f>
        <v>0.23599999999999999</v>
      </c>
      <c r="BN2252" s="157">
        <f>IF('1b-NaturalGas'!$AD$88="no","",ROUND(BL2252,4))</f>
        <v>0.23599999999999999</v>
      </c>
      <c r="BO2252" s="157">
        <f>IF('1b-NaturalGas'!$AD$89="no","",ROUND(BL2252,4))</f>
        <v>0.23599999999999999</v>
      </c>
      <c r="BP2252" s="157">
        <f>IF('1b-NaturalGas'!$AD$90="no","not applicable (based on previous answers)",ROUND(BL2252,4))</f>
        <v>0.23599999999999999</v>
      </c>
      <c r="BQ2252" s="157">
        <f>IF('1b-NaturalGas'!$AD$91="no","not applicable (based on previous answers)",ROUND(BL2252,4))</f>
        <v>0.23599999999999999</v>
      </c>
    </row>
    <row r="2253" spans="30:69" x14ac:dyDescent="0.25">
      <c r="AD2253" s="157">
        <f t="shared" si="81"/>
        <v>0.23800000000000018</v>
      </c>
      <c r="AE2253" s="157">
        <f>IF('1a-Electricity'!$AD$77="no","",ROUND(AD2253,4))</f>
        <v>0.23799999999999999</v>
      </c>
      <c r="AF2253" s="157">
        <f>IF('1a-Electricity'!$AD$78="no","",ROUND(AD2253,4))</f>
        <v>0.23799999999999999</v>
      </c>
      <c r="AG2253" s="157">
        <f>IF('1a-Electricity'!$AD$79="no","",ROUND(AD2253,4))</f>
        <v>0.23799999999999999</v>
      </c>
      <c r="BL2253" s="157">
        <f t="shared" si="82"/>
        <v>0.23700000000000018</v>
      </c>
      <c r="BM2253" s="157">
        <f>IF('1b-NaturalGas'!$AD$87="no","",ROUND(BL2253,4))</f>
        <v>0.23699999999999999</v>
      </c>
      <c r="BN2253" s="157">
        <f>IF('1b-NaturalGas'!$AD$88="no","",ROUND(BL2253,4))</f>
        <v>0.23699999999999999</v>
      </c>
      <c r="BO2253" s="157">
        <f>IF('1b-NaturalGas'!$AD$89="no","",ROUND(BL2253,4))</f>
        <v>0.23699999999999999</v>
      </c>
      <c r="BP2253" s="157">
        <f>IF('1b-NaturalGas'!$AD$90="no","not applicable (based on previous answers)",ROUND(BL2253,4))</f>
        <v>0.23699999999999999</v>
      </c>
      <c r="BQ2253" s="157">
        <f>IF('1b-NaturalGas'!$AD$91="no","not applicable (based on previous answers)",ROUND(BL2253,4))</f>
        <v>0.23699999999999999</v>
      </c>
    </row>
    <row r="2254" spans="30:69" x14ac:dyDescent="0.25">
      <c r="AD2254" s="157">
        <f t="shared" si="81"/>
        <v>0.23900000000000018</v>
      </c>
      <c r="AE2254" s="157">
        <f>IF('1a-Electricity'!$AD$77="no","",ROUND(AD2254,4))</f>
        <v>0.23899999999999999</v>
      </c>
      <c r="AF2254" s="157">
        <f>IF('1a-Electricity'!$AD$78="no","",ROUND(AD2254,4))</f>
        <v>0.23899999999999999</v>
      </c>
      <c r="AG2254" s="157">
        <f>IF('1a-Electricity'!$AD$79="no","",ROUND(AD2254,4))</f>
        <v>0.23899999999999999</v>
      </c>
      <c r="BL2254" s="157">
        <f t="shared" si="82"/>
        <v>0.23800000000000018</v>
      </c>
      <c r="BM2254" s="157">
        <f>IF('1b-NaturalGas'!$AD$87="no","",ROUND(BL2254,4))</f>
        <v>0.23799999999999999</v>
      </c>
      <c r="BN2254" s="157">
        <f>IF('1b-NaturalGas'!$AD$88="no","",ROUND(BL2254,4))</f>
        <v>0.23799999999999999</v>
      </c>
      <c r="BO2254" s="157">
        <f>IF('1b-NaturalGas'!$AD$89="no","",ROUND(BL2254,4))</f>
        <v>0.23799999999999999</v>
      </c>
      <c r="BP2254" s="157">
        <f>IF('1b-NaturalGas'!$AD$90="no","not applicable (based on previous answers)",ROUND(BL2254,4))</f>
        <v>0.23799999999999999</v>
      </c>
      <c r="BQ2254" s="157">
        <f>IF('1b-NaturalGas'!$AD$91="no","not applicable (based on previous answers)",ROUND(BL2254,4))</f>
        <v>0.23799999999999999</v>
      </c>
    </row>
    <row r="2255" spans="30:69" x14ac:dyDescent="0.25">
      <c r="AD2255" s="157">
        <f t="shared" si="81"/>
        <v>0.24000000000000019</v>
      </c>
      <c r="AE2255" s="157">
        <f>IF('1a-Electricity'!$AD$77="no","",ROUND(AD2255,4))</f>
        <v>0.24</v>
      </c>
      <c r="AF2255" s="157">
        <f>IF('1a-Electricity'!$AD$78="no","",ROUND(AD2255,4))</f>
        <v>0.24</v>
      </c>
      <c r="AG2255" s="157">
        <f>IF('1a-Electricity'!$AD$79="no","",ROUND(AD2255,4))</f>
        <v>0.24</v>
      </c>
      <c r="BL2255" s="157">
        <f t="shared" si="82"/>
        <v>0.23900000000000018</v>
      </c>
      <c r="BM2255" s="157">
        <f>IF('1b-NaturalGas'!$AD$87="no","",ROUND(BL2255,4))</f>
        <v>0.23899999999999999</v>
      </c>
      <c r="BN2255" s="157">
        <f>IF('1b-NaturalGas'!$AD$88="no","",ROUND(BL2255,4))</f>
        <v>0.23899999999999999</v>
      </c>
      <c r="BO2255" s="157">
        <f>IF('1b-NaturalGas'!$AD$89="no","",ROUND(BL2255,4))</f>
        <v>0.23899999999999999</v>
      </c>
      <c r="BP2255" s="157">
        <f>IF('1b-NaturalGas'!$AD$90="no","not applicable (based on previous answers)",ROUND(BL2255,4))</f>
        <v>0.23899999999999999</v>
      </c>
      <c r="BQ2255" s="157">
        <f>IF('1b-NaturalGas'!$AD$91="no","not applicable (based on previous answers)",ROUND(BL2255,4))</f>
        <v>0.23899999999999999</v>
      </c>
    </row>
    <row r="2256" spans="30:69" x14ac:dyDescent="0.25">
      <c r="AD2256" s="157">
        <f t="shared" si="81"/>
        <v>0.24100000000000019</v>
      </c>
      <c r="AE2256" s="157">
        <f>IF('1a-Electricity'!$AD$77="no","",ROUND(AD2256,4))</f>
        <v>0.24099999999999999</v>
      </c>
      <c r="AF2256" s="157">
        <f>IF('1a-Electricity'!$AD$78="no","",ROUND(AD2256,4))</f>
        <v>0.24099999999999999</v>
      </c>
      <c r="AG2256" s="157">
        <f>IF('1a-Electricity'!$AD$79="no","",ROUND(AD2256,4))</f>
        <v>0.24099999999999999</v>
      </c>
      <c r="BL2256" s="157">
        <f t="shared" si="82"/>
        <v>0.24000000000000019</v>
      </c>
      <c r="BM2256" s="157">
        <f>IF('1b-NaturalGas'!$AD$87="no","",ROUND(BL2256,4))</f>
        <v>0.24</v>
      </c>
      <c r="BN2256" s="157">
        <f>IF('1b-NaturalGas'!$AD$88="no","",ROUND(BL2256,4))</f>
        <v>0.24</v>
      </c>
      <c r="BO2256" s="157">
        <f>IF('1b-NaturalGas'!$AD$89="no","",ROUND(BL2256,4))</f>
        <v>0.24</v>
      </c>
      <c r="BP2256" s="157">
        <f>IF('1b-NaturalGas'!$AD$90="no","not applicable (based on previous answers)",ROUND(BL2256,4))</f>
        <v>0.24</v>
      </c>
      <c r="BQ2256" s="157">
        <f>IF('1b-NaturalGas'!$AD$91="no","not applicable (based on previous answers)",ROUND(BL2256,4))</f>
        <v>0.24</v>
      </c>
    </row>
    <row r="2257" spans="30:69" x14ac:dyDescent="0.25">
      <c r="AD2257" s="157">
        <f t="shared" si="81"/>
        <v>0.24200000000000019</v>
      </c>
      <c r="AE2257" s="157">
        <f>IF('1a-Electricity'!$AD$77="no","",ROUND(AD2257,4))</f>
        <v>0.24199999999999999</v>
      </c>
      <c r="AF2257" s="157">
        <f>IF('1a-Electricity'!$AD$78="no","",ROUND(AD2257,4))</f>
        <v>0.24199999999999999</v>
      </c>
      <c r="AG2257" s="157">
        <f>IF('1a-Electricity'!$AD$79="no","",ROUND(AD2257,4))</f>
        <v>0.24199999999999999</v>
      </c>
      <c r="BL2257" s="157">
        <f t="shared" si="82"/>
        <v>0.24100000000000019</v>
      </c>
      <c r="BM2257" s="157">
        <f>IF('1b-NaturalGas'!$AD$87="no","",ROUND(BL2257,4))</f>
        <v>0.24099999999999999</v>
      </c>
      <c r="BN2257" s="157">
        <f>IF('1b-NaturalGas'!$AD$88="no","",ROUND(BL2257,4))</f>
        <v>0.24099999999999999</v>
      </c>
      <c r="BO2257" s="157">
        <f>IF('1b-NaturalGas'!$AD$89="no","",ROUND(BL2257,4))</f>
        <v>0.24099999999999999</v>
      </c>
      <c r="BP2257" s="157">
        <f>IF('1b-NaturalGas'!$AD$90="no","not applicable (based on previous answers)",ROUND(BL2257,4))</f>
        <v>0.24099999999999999</v>
      </c>
      <c r="BQ2257" s="157">
        <f>IF('1b-NaturalGas'!$AD$91="no","not applicable (based on previous answers)",ROUND(BL2257,4))</f>
        <v>0.24099999999999999</v>
      </c>
    </row>
    <row r="2258" spans="30:69" x14ac:dyDescent="0.25">
      <c r="AD2258" s="157">
        <f t="shared" si="81"/>
        <v>0.24300000000000019</v>
      </c>
      <c r="AE2258" s="157">
        <f>IF('1a-Electricity'!$AD$77="no","",ROUND(AD2258,4))</f>
        <v>0.24299999999999999</v>
      </c>
      <c r="AF2258" s="157">
        <f>IF('1a-Electricity'!$AD$78="no","",ROUND(AD2258,4))</f>
        <v>0.24299999999999999</v>
      </c>
      <c r="AG2258" s="157">
        <f>IF('1a-Electricity'!$AD$79="no","",ROUND(AD2258,4))</f>
        <v>0.24299999999999999</v>
      </c>
      <c r="BL2258" s="157">
        <f t="shared" si="82"/>
        <v>0.24200000000000019</v>
      </c>
      <c r="BM2258" s="157">
        <f>IF('1b-NaturalGas'!$AD$87="no","",ROUND(BL2258,4))</f>
        <v>0.24199999999999999</v>
      </c>
      <c r="BN2258" s="157">
        <f>IF('1b-NaturalGas'!$AD$88="no","",ROUND(BL2258,4))</f>
        <v>0.24199999999999999</v>
      </c>
      <c r="BO2258" s="157">
        <f>IF('1b-NaturalGas'!$AD$89="no","",ROUND(BL2258,4))</f>
        <v>0.24199999999999999</v>
      </c>
      <c r="BP2258" s="157">
        <f>IF('1b-NaturalGas'!$AD$90="no","not applicable (based on previous answers)",ROUND(BL2258,4))</f>
        <v>0.24199999999999999</v>
      </c>
      <c r="BQ2258" s="157">
        <f>IF('1b-NaturalGas'!$AD$91="no","not applicable (based on previous answers)",ROUND(BL2258,4))</f>
        <v>0.24199999999999999</v>
      </c>
    </row>
    <row r="2259" spans="30:69" x14ac:dyDescent="0.25">
      <c r="AD2259" s="157">
        <f t="shared" si="81"/>
        <v>0.24400000000000019</v>
      </c>
      <c r="AE2259" s="157">
        <f>IF('1a-Electricity'!$AD$77="no","",ROUND(AD2259,4))</f>
        <v>0.24399999999999999</v>
      </c>
      <c r="AF2259" s="157">
        <f>IF('1a-Electricity'!$AD$78="no","",ROUND(AD2259,4))</f>
        <v>0.24399999999999999</v>
      </c>
      <c r="AG2259" s="157">
        <f>IF('1a-Electricity'!$AD$79="no","",ROUND(AD2259,4))</f>
        <v>0.24399999999999999</v>
      </c>
      <c r="BL2259" s="157">
        <f t="shared" si="82"/>
        <v>0.24300000000000019</v>
      </c>
      <c r="BM2259" s="157">
        <f>IF('1b-NaturalGas'!$AD$87="no","",ROUND(BL2259,4))</f>
        <v>0.24299999999999999</v>
      </c>
      <c r="BN2259" s="157">
        <f>IF('1b-NaturalGas'!$AD$88="no","",ROUND(BL2259,4))</f>
        <v>0.24299999999999999</v>
      </c>
      <c r="BO2259" s="157">
        <f>IF('1b-NaturalGas'!$AD$89="no","",ROUND(BL2259,4))</f>
        <v>0.24299999999999999</v>
      </c>
      <c r="BP2259" s="157">
        <f>IF('1b-NaturalGas'!$AD$90="no","not applicable (based on previous answers)",ROUND(BL2259,4))</f>
        <v>0.24299999999999999</v>
      </c>
      <c r="BQ2259" s="157">
        <f>IF('1b-NaturalGas'!$AD$91="no","not applicable (based on previous answers)",ROUND(BL2259,4))</f>
        <v>0.24299999999999999</v>
      </c>
    </row>
    <row r="2260" spans="30:69" x14ac:dyDescent="0.25">
      <c r="AD2260" s="157">
        <f t="shared" si="81"/>
        <v>0.24500000000000019</v>
      </c>
      <c r="AE2260" s="157">
        <f>IF('1a-Electricity'!$AD$77="no","",ROUND(AD2260,4))</f>
        <v>0.245</v>
      </c>
      <c r="AF2260" s="157">
        <f>IF('1a-Electricity'!$AD$78="no","",ROUND(AD2260,4))</f>
        <v>0.245</v>
      </c>
      <c r="AG2260" s="157">
        <f>IF('1a-Electricity'!$AD$79="no","",ROUND(AD2260,4))</f>
        <v>0.245</v>
      </c>
      <c r="BL2260" s="157">
        <f t="shared" si="82"/>
        <v>0.24400000000000019</v>
      </c>
      <c r="BM2260" s="157">
        <f>IF('1b-NaturalGas'!$AD$87="no","",ROUND(BL2260,4))</f>
        <v>0.24399999999999999</v>
      </c>
      <c r="BN2260" s="157">
        <f>IF('1b-NaturalGas'!$AD$88="no","",ROUND(BL2260,4))</f>
        <v>0.24399999999999999</v>
      </c>
      <c r="BO2260" s="157">
        <f>IF('1b-NaturalGas'!$AD$89="no","",ROUND(BL2260,4))</f>
        <v>0.24399999999999999</v>
      </c>
      <c r="BP2260" s="157">
        <f>IF('1b-NaturalGas'!$AD$90="no","not applicable (based on previous answers)",ROUND(BL2260,4))</f>
        <v>0.24399999999999999</v>
      </c>
      <c r="BQ2260" s="157">
        <f>IF('1b-NaturalGas'!$AD$91="no","not applicable (based on previous answers)",ROUND(BL2260,4))</f>
        <v>0.24399999999999999</v>
      </c>
    </row>
    <row r="2261" spans="30:69" x14ac:dyDescent="0.25">
      <c r="AD2261" s="157">
        <f t="shared" si="81"/>
        <v>0.24600000000000019</v>
      </c>
      <c r="AE2261" s="157">
        <f>IF('1a-Electricity'!$AD$77="no","",ROUND(AD2261,4))</f>
        <v>0.246</v>
      </c>
      <c r="AF2261" s="157">
        <f>IF('1a-Electricity'!$AD$78="no","",ROUND(AD2261,4))</f>
        <v>0.246</v>
      </c>
      <c r="AG2261" s="157">
        <f>IF('1a-Electricity'!$AD$79="no","",ROUND(AD2261,4))</f>
        <v>0.246</v>
      </c>
      <c r="BL2261" s="157">
        <f t="shared" si="82"/>
        <v>0.24500000000000019</v>
      </c>
      <c r="BM2261" s="157">
        <f>IF('1b-NaturalGas'!$AD$87="no","",ROUND(BL2261,4))</f>
        <v>0.245</v>
      </c>
      <c r="BN2261" s="157">
        <f>IF('1b-NaturalGas'!$AD$88="no","",ROUND(BL2261,4))</f>
        <v>0.245</v>
      </c>
      <c r="BO2261" s="157">
        <f>IF('1b-NaturalGas'!$AD$89="no","",ROUND(BL2261,4))</f>
        <v>0.245</v>
      </c>
      <c r="BP2261" s="157">
        <f>IF('1b-NaturalGas'!$AD$90="no","not applicable (based on previous answers)",ROUND(BL2261,4))</f>
        <v>0.245</v>
      </c>
      <c r="BQ2261" s="157">
        <f>IF('1b-NaturalGas'!$AD$91="no","not applicable (based on previous answers)",ROUND(BL2261,4))</f>
        <v>0.245</v>
      </c>
    </row>
    <row r="2262" spans="30:69" x14ac:dyDescent="0.25">
      <c r="AD2262" s="157">
        <f t="shared" si="81"/>
        <v>0.24700000000000019</v>
      </c>
      <c r="AE2262" s="157">
        <f>IF('1a-Electricity'!$AD$77="no","",ROUND(AD2262,4))</f>
        <v>0.247</v>
      </c>
      <c r="AF2262" s="157">
        <f>IF('1a-Electricity'!$AD$78="no","",ROUND(AD2262,4))</f>
        <v>0.247</v>
      </c>
      <c r="AG2262" s="157">
        <f>IF('1a-Electricity'!$AD$79="no","",ROUND(AD2262,4))</f>
        <v>0.247</v>
      </c>
      <c r="BL2262" s="157">
        <f t="shared" si="82"/>
        <v>0.24600000000000019</v>
      </c>
      <c r="BM2262" s="157">
        <f>IF('1b-NaturalGas'!$AD$87="no","",ROUND(BL2262,4))</f>
        <v>0.246</v>
      </c>
      <c r="BN2262" s="157">
        <f>IF('1b-NaturalGas'!$AD$88="no","",ROUND(BL2262,4))</f>
        <v>0.246</v>
      </c>
      <c r="BO2262" s="157">
        <f>IF('1b-NaturalGas'!$AD$89="no","",ROUND(BL2262,4))</f>
        <v>0.246</v>
      </c>
      <c r="BP2262" s="157">
        <f>IF('1b-NaturalGas'!$AD$90="no","not applicable (based on previous answers)",ROUND(BL2262,4))</f>
        <v>0.246</v>
      </c>
      <c r="BQ2262" s="157">
        <f>IF('1b-NaturalGas'!$AD$91="no","not applicable (based on previous answers)",ROUND(BL2262,4))</f>
        <v>0.246</v>
      </c>
    </row>
    <row r="2263" spans="30:69" x14ac:dyDescent="0.25">
      <c r="AD2263" s="157">
        <f t="shared" si="81"/>
        <v>0.24800000000000019</v>
      </c>
      <c r="AE2263" s="157">
        <f>IF('1a-Electricity'!$AD$77="no","",ROUND(AD2263,4))</f>
        <v>0.248</v>
      </c>
      <c r="AF2263" s="157">
        <f>IF('1a-Electricity'!$AD$78="no","",ROUND(AD2263,4))</f>
        <v>0.248</v>
      </c>
      <c r="AG2263" s="157">
        <f>IF('1a-Electricity'!$AD$79="no","",ROUND(AD2263,4))</f>
        <v>0.248</v>
      </c>
      <c r="BL2263" s="157">
        <f t="shared" si="82"/>
        <v>0.24700000000000019</v>
      </c>
      <c r="BM2263" s="157">
        <f>IF('1b-NaturalGas'!$AD$87="no","",ROUND(BL2263,4))</f>
        <v>0.247</v>
      </c>
      <c r="BN2263" s="157">
        <f>IF('1b-NaturalGas'!$AD$88="no","",ROUND(BL2263,4))</f>
        <v>0.247</v>
      </c>
      <c r="BO2263" s="157">
        <f>IF('1b-NaturalGas'!$AD$89="no","",ROUND(BL2263,4))</f>
        <v>0.247</v>
      </c>
      <c r="BP2263" s="157">
        <f>IF('1b-NaturalGas'!$AD$90="no","not applicable (based on previous answers)",ROUND(BL2263,4))</f>
        <v>0.247</v>
      </c>
      <c r="BQ2263" s="157">
        <f>IF('1b-NaturalGas'!$AD$91="no","not applicable (based on previous answers)",ROUND(BL2263,4))</f>
        <v>0.247</v>
      </c>
    </row>
    <row r="2264" spans="30:69" x14ac:dyDescent="0.25">
      <c r="AD2264" s="157">
        <f t="shared" ref="AD2264:AD2327" si="83">AD2263+0.001</f>
        <v>0.24900000000000019</v>
      </c>
      <c r="AE2264" s="157">
        <f>IF('1a-Electricity'!$AD$77="no","",ROUND(AD2264,4))</f>
        <v>0.249</v>
      </c>
      <c r="AF2264" s="157">
        <f>IF('1a-Electricity'!$AD$78="no","",ROUND(AD2264,4))</f>
        <v>0.249</v>
      </c>
      <c r="AG2264" s="157">
        <f>IF('1a-Electricity'!$AD$79="no","",ROUND(AD2264,4))</f>
        <v>0.249</v>
      </c>
      <c r="BL2264" s="157">
        <f t="shared" si="82"/>
        <v>0.24800000000000019</v>
      </c>
      <c r="BM2264" s="157">
        <f>IF('1b-NaturalGas'!$AD$87="no","",ROUND(BL2264,4))</f>
        <v>0.248</v>
      </c>
      <c r="BN2264" s="157">
        <f>IF('1b-NaturalGas'!$AD$88="no","",ROUND(BL2264,4))</f>
        <v>0.248</v>
      </c>
      <c r="BO2264" s="157">
        <f>IF('1b-NaturalGas'!$AD$89="no","",ROUND(BL2264,4))</f>
        <v>0.248</v>
      </c>
      <c r="BP2264" s="157">
        <f>IF('1b-NaturalGas'!$AD$90="no","not applicable (based on previous answers)",ROUND(BL2264,4))</f>
        <v>0.248</v>
      </c>
      <c r="BQ2264" s="157">
        <f>IF('1b-NaturalGas'!$AD$91="no","not applicable (based on previous answers)",ROUND(BL2264,4))</f>
        <v>0.248</v>
      </c>
    </row>
    <row r="2265" spans="30:69" x14ac:dyDescent="0.25">
      <c r="AD2265" s="157">
        <f t="shared" si="83"/>
        <v>0.25000000000000017</v>
      </c>
      <c r="AE2265" s="157">
        <f>IF('1a-Electricity'!$AD$77="no","",ROUND(AD2265,4))</f>
        <v>0.25</v>
      </c>
      <c r="AF2265" s="157">
        <f>IF('1a-Electricity'!$AD$78="no","",ROUND(AD2265,4))</f>
        <v>0.25</v>
      </c>
      <c r="AG2265" s="157">
        <f>IF('1a-Electricity'!$AD$79="no","",ROUND(AD2265,4))</f>
        <v>0.25</v>
      </c>
      <c r="BL2265" s="157">
        <f t="shared" ref="BL2265:BL2328" si="84">BL2264+0.001</f>
        <v>0.24900000000000019</v>
      </c>
      <c r="BM2265" s="157">
        <f>IF('1b-NaturalGas'!$AD$87="no","",ROUND(BL2265,4))</f>
        <v>0.249</v>
      </c>
      <c r="BN2265" s="157">
        <f>IF('1b-NaturalGas'!$AD$88="no","",ROUND(BL2265,4))</f>
        <v>0.249</v>
      </c>
      <c r="BO2265" s="157">
        <f>IF('1b-NaturalGas'!$AD$89="no","",ROUND(BL2265,4))</f>
        <v>0.249</v>
      </c>
      <c r="BP2265" s="157">
        <f>IF('1b-NaturalGas'!$AD$90="no","not applicable (based on previous answers)",ROUND(BL2265,4))</f>
        <v>0.249</v>
      </c>
      <c r="BQ2265" s="157">
        <f>IF('1b-NaturalGas'!$AD$91="no","not applicable (based on previous answers)",ROUND(BL2265,4))</f>
        <v>0.249</v>
      </c>
    </row>
    <row r="2266" spans="30:69" x14ac:dyDescent="0.25">
      <c r="AD2266" s="157">
        <f t="shared" si="83"/>
        <v>0.25100000000000017</v>
      </c>
      <c r="AE2266" s="157">
        <f>IF('1a-Electricity'!$AD$77="no","",ROUND(AD2266,4))</f>
        <v>0.251</v>
      </c>
      <c r="AF2266" s="157">
        <f>IF('1a-Electricity'!$AD$78="no","",ROUND(AD2266,4))</f>
        <v>0.251</v>
      </c>
      <c r="AG2266" s="157">
        <f>IF('1a-Electricity'!$AD$79="no","",ROUND(AD2266,4))</f>
        <v>0.251</v>
      </c>
      <c r="BL2266" s="157">
        <f t="shared" si="84"/>
        <v>0.25000000000000017</v>
      </c>
      <c r="BM2266" s="157">
        <f>IF('1b-NaturalGas'!$AD$87="no","",ROUND(BL2266,4))</f>
        <v>0.25</v>
      </c>
      <c r="BN2266" s="157">
        <f>IF('1b-NaturalGas'!$AD$88="no","",ROUND(BL2266,4))</f>
        <v>0.25</v>
      </c>
      <c r="BO2266" s="157">
        <f>IF('1b-NaturalGas'!$AD$89="no","",ROUND(BL2266,4))</f>
        <v>0.25</v>
      </c>
      <c r="BP2266" s="157">
        <f>IF('1b-NaturalGas'!$AD$90="no","not applicable (based on previous answers)",ROUND(BL2266,4))</f>
        <v>0.25</v>
      </c>
      <c r="BQ2266" s="157">
        <f>IF('1b-NaturalGas'!$AD$91="no","not applicable (based on previous answers)",ROUND(BL2266,4))</f>
        <v>0.25</v>
      </c>
    </row>
    <row r="2267" spans="30:69" x14ac:dyDescent="0.25">
      <c r="AD2267" s="157">
        <f t="shared" si="83"/>
        <v>0.25200000000000017</v>
      </c>
      <c r="AE2267" s="157">
        <f>IF('1a-Electricity'!$AD$77="no","",ROUND(AD2267,4))</f>
        <v>0.252</v>
      </c>
      <c r="AF2267" s="157">
        <f>IF('1a-Electricity'!$AD$78="no","",ROUND(AD2267,4))</f>
        <v>0.252</v>
      </c>
      <c r="AG2267" s="157">
        <f>IF('1a-Electricity'!$AD$79="no","",ROUND(AD2267,4))</f>
        <v>0.252</v>
      </c>
      <c r="BL2267" s="157">
        <f t="shared" si="84"/>
        <v>0.25100000000000017</v>
      </c>
      <c r="BM2267" s="157">
        <f>IF('1b-NaturalGas'!$AD$87="no","",ROUND(BL2267,4))</f>
        <v>0.251</v>
      </c>
      <c r="BN2267" s="157">
        <f>IF('1b-NaturalGas'!$AD$88="no","",ROUND(BL2267,4))</f>
        <v>0.251</v>
      </c>
      <c r="BO2267" s="157">
        <f>IF('1b-NaturalGas'!$AD$89="no","",ROUND(BL2267,4))</f>
        <v>0.251</v>
      </c>
      <c r="BP2267" s="157">
        <f>IF('1b-NaturalGas'!$AD$90="no","not applicable (based on previous answers)",ROUND(BL2267,4))</f>
        <v>0.251</v>
      </c>
      <c r="BQ2267" s="157">
        <f>IF('1b-NaturalGas'!$AD$91="no","not applicable (based on previous answers)",ROUND(BL2267,4))</f>
        <v>0.251</v>
      </c>
    </row>
    <row r="2268" spans="30:69" x14ac:dyDescent="0.25">
      <c r="AD2268" s="157">
        <f t="shared" si="83"/>
        <v>0.25300000000000017</v>
      </c>
      <c r="AE2268" s="157">
        <f>IF('1a-Electricity'!$AD$77="no","",ROUND(AD2268,4))</f>
        <v>0.253</v>
      </c>
      <c r="AF2268" s="157">
        <f>IF('1a-Electricity'!$AD$78="no","",ROUND(AD2268,4))</f>
        <v>0.253</v>
      </c>
      <c r="AG2268" s="157">
        <f>IF('1a-Electricity'!$AD$79="no","",ROUND(AD2268,4))</f>
        <v>0.253</v>
      </c>
      <c r="BL2268" s="157">
        <f t="shared" si="84"/>
        <v>0.25200000000000017</v>
      </c>
      <c r="BM2268" s="157">
        <f>IF('1b-NaturalGas'!$AD$87="no","",ROUND(BL2268,4))</f>
        <v>0.252</v>
      </c>
      <c r="BN2268" s="157">
        <f>IF('1b-NaturalGas'!$AD$88="no","",ROUND(BL2268,4))</f>
        <v>0.252</v>
      </c>
      <c r="BO2268" s="157">
        <f>IF('1b-NaturalGas'!$AD$89="no","",ROUND(BL2268,4))</f>
        <v>0.252</v>
      </c>
      <c r="BP2268" s="157">
        <f>IF('1b-NaturalGas'!$AD$90="no","not applicable (based on previous answers)",ROUND(BL2268,4))</f>
        <v>0.252</v>
      </c>
      <c r="BQ2268" s="157">
        <f>IF('1b-NaturalGas'!$AD$91="no","not applicable (based on previous answers)",ROUND(BL2268,4))</f>
        <v>0.252</v>
      </c>
    </row>
    <row r="2269" spans="30:69" x14ac:dyDescent="0.25">
      <c r="AD2269" s="157">
        <f t="shared" si="83"/>
        <v>0.25400000000000017</v>
      </c>
      <c r="AE2269" s="157">
        <f>IF('1a-Electricity'!$AD$77="no","",ROUND(AD2269,4))</f>
        <v>0.254</v>
      </c>
      <c r="AF2269" s="157">
        <f>IF('1a-Electricity'!$AD$78="no","",ROUND(AD2269,4))</f>
        <v>0.254</v>
      </c>
      <c r="AG2269" s="157">
        <f>IF('1a-Electricity'!$AD$79="no","",ROUND(AD2269,4))</f>
        <v>0.254</v>
      </c>
      <c r="BL2269" s="157">
        <f t="shared" si="84"/>
        <v>0.25300000000000017</v>
      </c>
      <c r="BM2269" s="157">
        <f>IF('1b-NaturalGas'!$AD$87="no","",ROUND(BL2269,4))</f>
        <v>0.253</v>
      </c>
      <c r="BN2269" s="157">
        <f>IF('1b-NaturalGas'!$AD$88="no","",ROUND(BL2269,4))</f>
        <v>0.253</v>
      </c>
      <c r="BO2269" s="157">
        <f>IF('1b-NaturalGas'!$AD$89="no","",ROUND(BL2269,4))</f>
        <v>0.253</v>
      </c>
      <c r="BP2269" s="157">
        <f>IF('1b-NaturalGas'!$AD$90="no","not applicable (based on previous answers)",ROUND(BL2269,4))</f>
        <v>0.253</v>
      </c>
      <c r="BQ2269" s="157">
        <f>IF('1b-NaturalGas'!$AD$91="no","not applicable (based on previous answers)",ROUND(BL2269,4))</f>
        <v>0.253</v>
      </c>
    </row>
    <row r="2270" spans="30:69" x14ac:dyDescent="0.25">
      <c r="AD2270" s="157">
        <f t="shared" si="83"/>
        <v>0.25500000000000017</v>
      </c>
      <c r="AE2270" s="157">
        <f>IF('1a-Electricity'!$AD$77="no","",ROUND(AD2270,4))</f>
        <v>0.255</v>
      </c>
      <c r="AF2270" s="157">
        <f>IF('1a-Electricity'!$AD$78="no","",ROUND(AD2270,4))</f>
        <v>0.255</v>
      </c>
      <c r="AG2270" s="157">
        <f>IF('1a-Electricity'!$AD$79="no","",ROUND(AD2270,4))</f>
        <v>0.255</v>
      </c>
      <c r="BL2270" s="157">
        <f t="shared" si="84"/>
        <v>0.25400000000000017</v>
      </c>
      <c r="BM2270" s="157">
        <f>IF('1b-NaturalGas'!$AD$87="no","",ROUND(BL2270,4))</f>
        <v>0.254</v>
      </c>
      <c r="BN2270" s="157">
        <f>IF('1b-NaturalGas'!$AD$88="no","",ROUND(BL2270,4))</f>
        <v>0.254</v>
      </c>
      <c r="BO2270" s="157">
        <f>IF('1b-NaturalGas'!$AD$89="no","",ROUND(BL2270,4))</f>
        <v>0.254</v>
      </c>
      <c r="BP2270" s="157">
        <f>IF('1b-NaturalGas'!$AD$90="no","not applicable (based on previous answers)",ROUND(BL2270,4))</f>
        <v>0.254</v>
      </c>
      <c r="BQ2270" s="157">
        <f>IF('1b-NaturalGas'!$AD$91="no","not applicable (based on previous answers)",ROUND(BL2270,4))</f>
        <v>0.254</v>
      </c>
    </row>
    <row r="2271" spans="30:69" x14ac:dyDescent="0.25">
      <c r="AD2271" s="157">
        <f t="shared" si="83"/>
        <v>0.25600000000000017</v>
      </c>
      <c r="AE2271" s="157">
        <f>IF('1a-Electricity'!$AD$77="no","",ROUND(AD2271,4))</f>
        <v>0.25600000000000001</v>
      </c>
      <c r="AF2271" s="157">
        <f>IF('1a-Electricity'!$AD$78="no","",ROUND(AD2271,4))</f>
        <v>0.25600000000000001</v>
      </c>
      <c r="AG2271" s="157">
        <f>IF('1a-Electricity'!$AD$79="no","",ROUND(AD2271,4))</f>
        <v>0.25600000000000001</v>
      </c>
      <c r="BL2271" s="157">
        <f t="shared" si="84"/>
        <v>0.25500000000000017</v>
      </c>
      <c r="BM2271" s="157">
        <f>IF('1b-NaturalGas'!$AD$87="no","",ROUND(BL2271,4))</f>
        <v>0.255</v>
      </c>
      <c r="BN2271" s="157">
        <f>IF('1b-NaturalGas'!$AD$88="no","",ROUND(BL2271,4))</f>
        <v>0.255</v>
      </c>
      <c r="BO2271" s="157">
        <f>IF('1b-NaturalGas'!$AD$89="no","",ROUND(BL2271,4))</f>
        <v>0.255</v>
      </c>
      <c r="BP2271" s="157">
        <f>IF('1b-NaturalGas'!$AD$90="no","not applicable (based on previous answers)",ROUND(BL2271,4))</f>
        <v>0.255</v>
      </c>
      <c r="BQ2271" s="157">
        <f>IF('1b-NaturalGas'!$AD$91="no","not applicable (based on previous answers)",ROUND(BL2271,4))</f>
        <v>0.255</v>
      </c>
    </row>
    <row r="2272" spans="30:69" x14ac:dyDescent="0.25">
      <c r="AD2272" s="157">
        <f t="shared" si="83"/>
        <v>0.25700000000000017</v>
      </c>
      <c r="AE2272" s="157">
        <f>IF('1a-Electricity'!$AD$77="no","",ROUND(AD2272,4))</f>
        <v>0.25700000000000001</v>
      </c>
      <c r="AF2272" s="157">
        <f>IF('1a-Electricity'!$AD$78="no","",ROUND(AD2272,4))</f>
        <v>0.25700000000000001</v>
      </c>
      <c r="AG2272" s="157">
        <f>IF('1a-Electricity'!$AD$79="no","",ROUND(AD2272,4))</f>
        <v>0.25700000000000001</v>
      </c>
      <c r="BL2272" s="157">
        <f t="shared" si="84"/>
        <v>0.25600000000000017</v>
      </c>
      <c r="BM2272" s="157">
        <f>IF('1b-NaturalGas'!$AD$87="no","",ROUND(BL2272,4))</f>
        <v>0.25600000000000001</v>
      </c>
      <c r="BN2272" s="157">
        <f>IF('1b-NaturalGas'!$AD$88="no","",ROUND(BL2272,4))</f>
        <v>0.25600000000000001</v>
      </c>
      <c r="BO2272" s="157">
        <f>IF('1b-NaturalGas'!$AD$89="no","",ROUND(BL2272,4))</f>
        <v>0.25600000000000001</v>
      </c>
      <c r="BP2272" s="157">
        <f>IF('1b-NaturalGas'!$AD$90="no","not applicable (based on previous answers)",ROUND(BL2272,4))</f>
        <v>0.25600000000000001</v>
      </c>
      <c r="BQ2272" s="157">
        <f>IF('1b-NaturalGas'!$AD$91="no","not applicable (based on previous answers)",ROUND(BL2272,4))</f>
        <v>0.25600000000000001</v>
      </c>
    </row>
    <row r="2273" spans="30:69" x14ac:dyDescent="0.25">
      <c r="AD2273" s="157">
        <f t="shared" si="83"/>
        <v>0.25800000000000017</v>
      </c>
      <c r="AE2273" s="157">
        <f>IF('1a-Electricity'!$AD$77="no","",ROUND(AD2273,4))</f>
        <v>0.25800000000000001</v>
      </c>
      <c r="AF2273" s="157">
        <f>IF('1a-Electricity'!$AD$78="no","",ROUND(AD2273,4))</f>
        <v>0.25800000000000001</v>
      </c>
      <c r="AG2273" s="157">
        <f>IF('1a-Electricity'!$AD$79="no","",ROUND(AD2273,4))</f>
        <v>0.25800000000000001</v>
      </c>
      <c r="BL2273" s="157">
        <f t="shared" si="84"/>
        <v>0.25700000000000017</v>
      </c>
      <c r="BM2273" s="157">
        <f>IF('1b-NaturalGas'!$AD$87="no","",ROUND(BL2273,4))</f>
        <v>0.25700000000000001</v>
      </c>
      <c r="BN2273" s="157">
        <f>IF('1b-NaturalGas'!$AD$88="no","",ROUND(BL2273,4))</f>
        <v>0.25700000000000001</v>
      </c>
      <c r="BO2273" s="157">
        <f>IF('1b-NaturalGas'!$AD$89="no","",ROUND(BL2273,4))</f>
        <v>0.25700000000000001</v>
      </c>
      <c r="BP2273" s="157">
        <f>IF('1b-NaturalGas'!$AD$90="no","not applicable (based on previous answers)",ROUND(BL2273,4))</f>
        <v>0.25700000000000001</v>
      </c>
      <c r="BQ2273" s="157">
        <f>IF('1b-NaturalGas'!$AD$91="no","not applicable (based on previous answers)",ROUND(BL2273,4))</f>
        <v>0.25700000000000001</v>
      </c>
    </row>
    <row r="2274" spans="30:69" x14ac:dyDescent="0.25">
      <c r="AD2274" s="157">
        <f t="shared" si="83"/>
        <v>0.25900000000000017</v>
      </c>
      <c r="AE2274" s="157">
        <f>IF('1a-Electricity'!$AD$77="no","",ROUND(AD2274,4))</f>
        <v>0.25900000000000001</v>
      </c>
      <c r="AF2274" s="157">
        <f>IF('1a-Electricity'!$AD$78="no","",ROUND(AD2274,4))</f>
        <v>0.25900000000000001</v>
      </c>
      <c r="AG2274" s="157">
        <f>IF('1a-Electricity'!$AD$79="no","",ROUND(AD2274,4))</f>
        <v>0.25900000000000001</v>
      </c>
      <c r="BL2274" s="157">
        <f t="shared" si="84"/>
        <v>0.25800000000000017</v>
      </c>
      <c r="BM2274" s="157">
        <f>IF('1b-NaturalGas'!$AD$87="no","",ROUND(BL2274,4))</f>
        <v>0.25800000000000001</v>
      </c>
      <c r="BN2274" s="157">
        <f>IF('1b-NaturalGas'!$AD$88="no","",ROUND(BL2274,4))</f>
        <v>0.25800000000000001</v>
      </c>
      <c r="BO2274" s="157">
        <f>IF('1b-NaturalGas'!$AD$89="no","",ROUND(BL2274,4))</f>
        <v>0.25800000000000001</v>
      </c>
      <c r="BP2274" s="157">
        <f>IF('1b-NaturalGas'!$AD$90="no","not applicable (based on previous answers)",ROUND(BL2274,4))</f>
        <v>0.25800000000000001</v>
      </c>
      <c r="BQ2274" s="157">
        <f>IF('1b-NaturalGas'!$AD$91="no","not applicable (based on previous answers)",ROUND(BL2274,4))</f>
        <v>0.25800000000000001</v>
      </c>
    </row>
    <row r="2275" spans="30:69" x14ac:dyDescent="0.25">
      <c r="AD2275" s="157">
        <f t="shared" si="83"/>
        <v>0.26000000000000018</v>
      </c>
      <c r="AE2275" s="157">
        <f>IF('1a-Electricity'!$AD$77="no","",ROUND(AD2275,4))</f>
        <v>0.26</v>
      </c>
      <c r="AF2275" s="157">
        <f>IF('1a-Electricity'!$AD$78="no","",ROUND(AD2275,4))</f>
        <v>0.26</v>
      </c>
      <c r="AG2275" s="157">
        <f>IF('1a-Electricity'!$AD$79="no","",ROUND(AD2275,4))</f>
        <v>0.26</v>
      </c>
      <c r="BL2275" s="157">
        <f t="shared" si="84"/>
        <v>0.25900000000000017</v>
      </c>
      <c r="BM2275" s="157">
        <f>IF('1b-NaturalGas'!$AD$87="no","",ROUND(BL2275,4))</f>
        <v>0.25900000000000001</v>
      </c>
      <c r="BN2275" s="157">
        <f>IF('1b-NaturalGas'!$AD$88="no","",ROUND(BL2275,4))</f>
        <v>0.25900000000000001</v>
      </c>
      <c r="BO2275" s="157">
        <f>IF('1b-NaturalGas'!$AD$89="no","",ROUND(BL2275,4))</f>
        <v>0.25900000000000001</v>
      </c>
      <c r="BP2275" s="157">
        <f>IF('1b-NaturalGas'!$AD$90="no","not applicable (based on previous answers)",ROUND(BL2275,4))</f>
        <v>0.25900000000000001</v>
      </c>
      <c r="BQ2275" s="157">
        <f>IF('1b-NaturalGas'!$AD$91="no","not applicable (based on previous answers)",ROUND(BL2275,4))</f>
        <v>0.25900000000000001</v>
      </c>
    </row>
    <row r="2276" spans="30:69" x14ac:dyDescent="0.25">
      <c r="AD2276" s="157">
        <f t="shared" si="83"/>
        <v>0.26100000000000018</v>
      </c>
      <c r="AE2276" s="157">
        <f>IF('1a-Electricity'!$AD$77="no","",ROUND(AD2276,4))</f>
        <v>0.26100000000000001</v>
      </c>
      <c r="AF2276" s="157">
        <f>IF('1a-Electricity'!$AD$78="no","",ROUND(AD2276,4))</f>
        <v>0.26100000000000001</v>
      </c>
      <c r="AG2276" s="157">
        <f>IF('1a-Electricity'!$AD$79="no","",ROUND(AD2276,4))</f>
        <v>0.26100000000000001</v>
      </c>
      <c r="BL2276" s="157">
        <f t="shared" si="84"/>
        <v>0.26000000000000018</v>
      </c>
      <c r="BM2276" s="157">
        <f>IF('1b-NaturalGas'!$AD$87="no","",ROUND(BL2276,4))</f>
        <v>0.26</v>
      </c>
      <c r="BN2276" s="157">
        <f>IF('1b-NaturalGas'!$AD$88="no","",ROUND(BL2276,4))</f>
        <v>0.26</v>
      </c>
      <c r="BO2276" s="157">
        <f>IF('1b-NaturalGas'!$AD$89="no","",ROUND(BL2276,4))</f>
        <v>0.26</v>
      </c>
      <c r="BP2276" s="157">
        <f>IF('1b-NaturalGas'!$AD$90="no","not applicable (based on previous answers)",ROUND(BL2276,4))</f>
        <v>0.26</v>
      </c>
      <c r="BQ2276" s="157">
        <f>IF('1b-NaturalGas'!$AD$91="no","not applicable (based on previous answers)",ROUND(BL2276,4))</f>
        <v>0.26</v>
      </c>
    </row>
    <row r="2277" spans="30:69" x14ac:dyDescent="0.25">
      <c r="AD2277" s="157">
        <f t="shared" si="83"/>
        <v>0.26200000000000018</v>
      </c>
      <c r="AE2277" s="157">
        <f>IF('1a-Electricity'!$AD$77="no","",ROUND(AD2277,4))</f>
        <v>0.26200000000000001</v>
      </c>
      <c r="AF2277" s="157">
        <f>IF('1a-Electricity'!$AD$78="no","",ROUND(AD2277,4))</f>
        <v>0.26200000000000001</v>
      </c>
      <c r="AG2277" s="157">
        <f>IF('1a-Electricity'!$AD$79="no","",ROUND(AD2277,4))</f>
        <v>0.26200000000000001</v>
      </c>
      <c r="BL2277" s="157">
        <f t="shared" si="84"/>
        <v>0.26100000000000018</v>
      </c>
      <c r="BM2277" s="157">
        <f>IF('1b-NaturalGas'!$AD$87="no","",ROUND(BL2277,4))</f>
        <v>0.26100000000000001</v>
      </c>
      <c r="BN2277" s="157">
        <f>IF('1b-NaturalGas'!$AD$88="no","",ROUND(BL2277,4))</f>
        <v>0.26100000000000001</v>
      </c>
      <c r="BO2277" s="157">
        <f>IF('1b-NaturalGas'!$AD$89="no","",ROUND(BL2277,4))</f>
        <v>0.26100000000000001</v>
      </c>
      <c r="BP2277" s="157">
        <f>IF('1b-NaturalGas'!$AD$90="no","not applicable (based on previous answers)",ROUND(BL2277,4))</f>
        <v>0.26100000000000001</v>
      </c>
      <c r="BQ2277" s="157">
        <f>IF('1b-NaturalGas'!$AD$91="no","not applicable (based on previous answers)",ROUND(BL2277,4))</f>
        <v>0.26100000000000001</v>
      </c>
    </row>
    <row r="2278" spans="30:69" x14ac:dyDescent="0.25">
      <c r="AD2278" s="157">
        <f t="shared" si="83"/>
        <v>0.26300000000000018</v>
      </c>
      <c r="AE2278" s="157">
        <f>IF('1a-Electricity'!$AD$77="no","",ROUND(AD2278,4))</f>
        <v>0.26300000000000001</v>
      </c>
      <c r="AF2278" s="157">
        <f>IF('1a-Electricity'!$AD$78="no","",ROUND(AD2278,4))</f>
        <v>0.26300000000000001</v>
      </c>
      <c r="AG2278" s="157">
        <f>IF('1a-Electricity'!$AD$79="no","",ROUND(AD2278,4))</f>
        <v>0.26300000000000001</v>
      </c>
      <c r="BL2278" s="157">
        <f t="shared" si="84"/>
        <v>0.26200000000000018</v>
      </c>
      <c r="BM2278" s="157">
        <f>IF('1b-NaturalGas'!$AD$87="no","",ROUND(BL2278,4))</f>
        <v>0.26200000000000001</v>
      </c>
      <c r="BN2278" s="157">
        <f>IF('1b-NaturalGas'!$AD$88="no","",ROUND(BL2278,4))</f>
        <v>0.26200000000000001</v>
      </c>
      <c r="BO2278" s="157">
        <f>IF('1b-NaturalGas'!$AD$89="no","",ROUND(BL2278,4))</f>
        <v>0.26200000000000001</v>
      </c>
      <c r="BP2278" s="157">
        <f>IF('1b-NaturalGas'!$AD$90="no","not applicable (based on previous answers)",ROUND(BL2278,4))</f>
        <v>0.26200000000000001</v>
      </c>
      <c r="BQ2278" s="157">
        <f>IF('1b-NaturalGas'!$AD$91="no","not applicable (based on previous answers)",ROUND(BL2278,4))</f>
        <v>0.26200000000000001</v>
      </c>
    </row>
    <row r="2279" spans="30:69" x14ac:dyDescent="0.25">
      <c r="AD2279" s="157">
        <f t="shared" si="83"/>
        <v>0.26400000000000018</v>
      </c>
      <c r="AE2279" s="157">
        <f>IF('1a-Electricity'!$AD$77="no","",ROUND(AD2279,4))</f>
        <v>0.26400000000000001</v>
      </c>
      <c r="AF2279" s="157">
        <f>IF('1a-Electricity'!$AD$78="no","",ROUND(AD2279,4))</f>
        <v>0.26400000000000001</v>
      </c>
      <c r="AG2279" s="157">
        <f>IF('1a-Electricity'!$AD$79="no","",ROUND(AD2279,4))</f>
        <v>0.26400000000000001</v>
      </c>
      <c r="BL2279" s="157">
        <f t="shared" si="84"/>
        <v>0.26300000000000018</v>
      </c>
      <c r="BM2279" s="157">
        <f>IF('1b-NaturalGas'!$AD$87="no","",ROUND(BL2279,4))</f>
        <v>0.26300000000000001</v>
      </c>
      <c r="BN2279" s="157">
        <f>IF('1b-NaturalGas'!$AD$88="no","",ROUND(BL2279,4))</f>
        <v>0.26300000000000001</v>
      </c>
      <c r="BO2279" s="157">
        <f>IF('1b-NaturalGas'!$AD$89="no","",ROUND(BL2279,4))</f>
        <v>0.26300000000000001</v>
      </c>
      <c r="BP2279" s="157">
        <f>IF('1b-NaturalGas'!$AD$90="no","not applicable (based on previous answers)",ROUND(BL2279,4))</f>
        <v>0.26300000000000001</v>
      </c>
      <c r="BQ2279" s="157">
        <f>IF('1b-NaturalGas'!$AD$91="no","not applicable (based on previous answers)",ROUND(BL2279,4))</f>
        <v>0.26300000000000001</v>
      </c>
    </row>
    <row r="2280" spans="30:69" x14ac:dyDescent="0.25">
      <c r="AD2280" s="157">
        <f t="shared" si="83"/>
        <v>0.26500000000000018</v>
      </c>
      <c r="AE2280" s="157">
        <f>IF('1a-Electricity'!$AD$77="no","",ROUND(AD2280,4))</f>
        <v>0.26500000000000001</v>
      </c>
      <c r="AF2280" s="157">
        <f>IF('1a-Electricity'!$AD$78="no","",ROUND(AD2280,4))</f>
        <v>0.26500000000000001</v>
      </c>
      <c r="AG2280" s="157">
        <f>IF('1a-Electricity'!$AD$79="no","",ROUND(AD2280,4))</f>
        <v>0.26500000000000001</v>
      </c>
      <c r="BL2280" s="157">
        <f t="shared" si="84"/>
        <v>0.26400000000000018</v>
      </c>
      <c r="BM2280" s="157">
        <f>IF('1b-NaturalGas'!$AD$87="no","",ROUND(BL2280,4))</f>
        <v>0.26400000000000001</v>
      </c>
      <c r="BN2280" s="157">
        <f>IF('1b-NaturalGas'!$AD$88="no","",ROUND(BL2280,4))</f>
        <v>0.26400000000000001</v>
      </c>
      <c r="BO2280" s="157">
        <f>IF('1b-NaturalGas'!$AD$89="no","",ROUND(BL2280,4))</f>
        <v>0.26400000000000001</v>
      </c>
      <c r="BP2280" s="157">
        <f>IF('1b-NaturalGas'!$AD$90="no","not applicable (based on previous answers)",ROUND(BL2280,4))</f>
        <v>0.26400000000000001</v>
      </c>
      <c r="BQ2280" s="157">
        <f>IF('1b-NaturalGas'!$AD$91="no","not applicable (based on previous answers)",ROUND(BL2280,4))</f>
        <v>0.26400000000000001</v>
      </c>
    </row>
    <row r="2281" spans="30:69" x14ac:dyDescent="0.25">
      <c r="AD2281" s="157">
        <f t="shared" si="83"/>
        <v>0.26600000000000018</v>
      </c>
      <c r="AE2281" s="157">
        <f>IF('1a-Electricity'!$AD$77="no","",ROUND(AD2281,4))</f>
        <v>0.26600000000000001</v>
      </c>
      <c r="AF2281" s="157">
        <f>IF('1a-Electricity'!$AD$78="no","",ROUND(AD2281,4))</f>
        <v>0.26600000000000001</v>
      </c>
      <c r="AG2281" s="157">
        <f>IF('1a-Electricity'!$AD$79="no","",ROUND(AD2281,4))</f>
        <v>0.26600000000000001</v>
      </c>
      <c r="BL2281" s="157">
        <f t="shared" si="84"/>
        <v>0.26500000000000018</v>
      </c>
      <c r="BM2281" s="157">
        <f>IF('1b-NaturalGas'!$AD$87="no","",ROUND(BL2281,4))</f>
        <v>0.26500000000000001</v>
      </c>
      <c r="BN2281" s="157">
        <f>IF('1b-NaturalGas'!$AD$88="no","",ROUND(BL2281,4))</f>
        <v>0.26500000000000001</v>
      </c>
      <c r="BO2281" s="157">
        <f>IF('1b-NaturalGas'!$AD$89="no","",ROUND(BL2281,4))</f>
        <v>0.26500000000000001</v>
      </c>
      <c r="BP2281" s="157">
        <f>IF('1b-NaturalGas'!$AD$90="no","not applicable (based on previous answers)",ROUND(BL2281,4))</f>
        <v>0.26500000000000001</v>
      </c>
      <c r="BQ2281" s="157">
        <f>IF('1b-NaturalGas'!$AD$91="no","not applicable (based on previous answers)",ROUND(BL2281,4))</f>
        <v>0.26500000000000001</v>
      </c>
    </row>
    <row r="2282" spans="30:69" x14ac:dyDescent="0.25">
      <c r="AD2282" s="157">
        <f t="shared" si="83"/>
        <v>0.26700000000000018</v>
      </c>
      <c r="AE2282" s="157">
        <f>IF('1a-Electricity'!$AD$77="no","",ROUND(AD2282,4))</f>
        <v>0.26700000000000002</v>
      </c>
      <c r="AF2282" s="157">
        <f>IF('1a-Electricity'!$AD$78="no","",ROUND(AD2282,4))</f>
        <v>0.26700000000000002</v>
      </c>
      <c r="AG2282" s="157">
        <f>IF('1a-Electricity'!$AD$79="no","",ROUND(AD2282,4))</f>
        <v>0.26700000000000002</v>
      </c>
      <c r="BL2282" s="157">
        <f t="shared" si="84"/>
        <v>0.26600000000000018</v>
      </c>
      <c r="BM2282" s="157">
        <f>IF('1b-NaturalGas'!$AD$87="no","",ROUND(BL2282,4))</f>
        <v>0.26600000000000001</v>
      </c>
      <c r="BN2282" s="157">
        <f>IF('1b-NaturalGas'!$AD$88="no","",ROUND(BL2282,4))</f>
        <v>0.26600000000000001</v>
      </c>
      <c r="BO2282" s="157">
        <f>IF('1b-NaturalGas'!$AD$89="no","",ROUND(BL2282,4))</f>
        <v>0.26600000000000001</v>
      </c>
      <c r="BP2282" s="157">
        <f>IF('1b-NaturalGas'!$AD$90="no","not applicable (based on previous answers)",ROUND(BL2282,4))</f>
        <v>0.26600000000000001</v>
      </c>
      <c r="BQ2282" s="157">
        <f>IF('1b-NaturalGas'!$AD$91="no","not applicable (based on previous answers)",ROUND(BL2282,4))</f>
        <v>0.26600000000000001</v>
      </c>
    </row>
    <row r="2283" spans="30:69" x14ac:dyDescent="0.25">
      <c r="AD2283" s="157">
        <f t="shared" si="83"/>
        <v>0.26800000000000018</v>
      </c>
      <c r="AE2283" s="157">
        <f>IF('1a-Electricity'!$AD$77="no","",ROUND(AD2283,4))</f>
        <v>0.26800000000000002</v>
      </c>
      <c r="AF2283" s="157">
        <f>IF('1a-Electricity'!$AD$78="no","",ROUND(AD2283,4))</f>
        <v>0.26800000000000002</v>
      </c>
      <c r="AG2283" s="157">
        <f>IF('1a-Electricity'!$AD$79="no","",ROUND(AD2283,4))</f>
        <v>0.26800000000000002</v>
      </c>
      <c r="BL2283" s="157">
        <f t="shared" si="84"/>
        <v>0.26700000000000018</v>
      </c>
      <c r="BM2283" s="157">
        <f>IF('1b-NaturalGas'!$AD$87="no","",ROUND(BL2283,4))</f>
        <v>0.26700000000000002</v>
      </c>
      <c r="BN2283" s="157">
        <f>IF('1b-NaturalGas'!$AD$88="no","",ROUND(BL2283,4))</f>
        <v>0.26700000000000002</v>
      </c>
      <c r="BO2283" s="157">
        <f>IF('1b-NaturalGas'!$AD$89="no","",ROUND(BL2283,4))</f>
        <v>0.26700000000000002</v>
      </c>
      <c r="BP2283" s="157">
        <f>IF('1b-NaturalGas'!$AD$90="no","not applicable (based on previous answers)",ROUND(BL2283,4))</f>
        <v>0.26700000000000002</v>
      </c>
      <c r="BQ2283" s="157">
        <f>IF('1b-NaturalGas'!$AD$91="no","not applicable (based on previous answers)",ROUND(BL2283,4))</f>
        <v>0.26700000000000002</v>
      </c>
    </row>
    <row r="2284" spans="30:69" x14ac:dyDescent="0.25">
      <c r="AD2284" s="157">
        <f t="shared" si="83"/>
        <v>0.26900000000000018</v>
      </c>
      <c r="AE2284" s="157">
        <f>IF('1a-Electricity'!$AD$77="no","",ROUND(AD2284,4))</f>
        <v>0.26900000000000002</v>
      </c>
      <c r="AF2284" s="157">
        <f>IF('1a-Electricity'!$AD$78="no","",ROUND(AD2284,4))</f>
        <v>0.26900000000000002</v>
      </c>
      <c r="AG2284" s="157">
        <f>IF('1a-Electricity'!$AD$79="no","",ROUND(AD2284,4))</f>
        <v>0.26900000000000002</v>
      </c>
      <c r="BL2284" s="157">
        <f t="shared" si="84"/>
        <v>0.26800000000000018</v>
      </c>
      <c r="BM2284" s="157">
        <f>IF('1b-NaturalGas'!$AD$87="no","",ROUND(BL2284,4))</f>
        <v>0.26800000000000002</v>
      </c>
      <c r="BN2284" s="157">
        <f>IF('1b-NaturalGas'!$AD$88="no","",ROUND(BL2284,4))</f>
        <v>0.26800000000000002</v>
      </c>
      <c r="BO2284" s="157">
        <f>IF('1b-NaturalGas'!$AD$89="no","",ROUND(BL2284,4))</f>
        <v>0.26800000000000002</v>
      </c>
      <c r="BP2284" s="157">
        <f>IF('1b-NaturalGas'!$AD$90="no","not applicable (based on previous answers)",ROUND(BL2284,4))</f>
        <v>0.26800000000000002</v>
      </c>
      <c r="BQ2284" s="157">
        <f>IF('1b-NaturalGas'!$AD$91="no","not applicable (based on previous answers)",ROUND(BL2284,4))</f>
        <v>0.26800000000000002</v>
      </c>
    </row>
    <row r="2285" spans="30:69" x14ac:dyDescent="0.25">
      <c r="AD2285" s="157">
        <f t="shared" si="83"/>
        <v>0.27000000000000018</v>
      </c>
      <c r="AE2285" s="157">
        <f>IF('1a-Electricity'!$AD$77="no","",ROUND(AD2285,4))</f>
        <v>0.27</v>
      </c>
      <c r="AF2285" s="157">
        <f>IF('1a-Electricity'!$AD$78="no","",ROUND(AD2285,4))</f>
        <v>0.27</v>
      </c>
      <c r="AG2285" s="157">
        <f>IF('1a-Electricity'!$AD$79="no","",ROUND(AD2285,4))</f>
        <v>0.27</v>
      </c>
      <c r="BL2285" s="157">
        <f t="shared" si="84"/>
        <v>0.26900000000000018</v>
      </c>
      <c r="BM2285" s="157">
        <f>IF('1b-NaturalGas'!$AD$87="no","",ROUND(BL2285,4))</f>
        <v>0.26900000000000002</v>
      </c>
      <c r="BN2285" s="157">
        <f>IF('1b-NaturalGas'!$AD$88="no","",ROUND(BL2285,4))</f>
        <v>0.26900000000000002</v>
      </c>
      <c r="BO2285" s="157">
        <f>IF('1b-NaturalGas'!$AD$89="no","",ROUND(BL2285,4))</f>
        <v>0.26900000000000002</v>
      </c>
      <c r="BP2285" s="157">
        <f>IF('1b-NaturalGas'!$AD$90="no","not applicable (based on previous answers)",ROUND(BL2285,4))</f>
        <v>0.26900000000000002</v>
      </c>
      <c r="BQ2285" s="157">
        <f>IF('1b-NaturalGas'!$AD$91="no","not applicable (based on previous answers)",ROUND(BL2285,4))</f>
        <v>0.26900000000000002</v>
      </c>
    </row>
    <row r="2286" spans="30:69" x14ac:dyDescent="0.25">
      <c r="AD2286" s="157">
        <f t="shared" si="83"/>
        <v>0.27100000000000019</v>
      </c>
      <c r="AE2286" s="157">
        <f>IF('1a-Electricity'!$AD$77="no","",ROUND(AD2286,4))</f>
        <v>0.27100000000000002</v>
      </c>
      <c r="AF2286" s="157">
        <f>IF('1a-Electricity'!$AD$78="no","",ROUND(AD2286,4))</f>
        <v>0.27100000000000002</v>
      </c>
      <c r="AG2286" s="157">
        <f>IF('1a-Electricity'!$AD$79="no","",ROUND(AD2286,4))</f>
        <v>0.27100000000000002</v>
      </c>
      <c r="BL2286" s="157">
        <f t="shared" si="84"/>
        <v>0.27000000000000018</v>
      </c>
      <c r="BM2286" s="157">
        <f>IF('1b-NaturalGas'!$AD$87="no","",ROUND(BL2286,4))</f>
        <v>0.27</v>
      </c>
      <c r="BN2286" s="157">
        <f>IF('1b-NaturalGas'!$AD$88="no","",ROUND(BL2286,4))</f>
        <v>0.27</v>
      </c>
      <c r="BO2286" s="157">
        <f>IF('1b-NaturalGas'!$AD$89="no","",ROUND(BL2286,4))</f>
        <v>0.27</v>
      </c>
      <c r="BP2286" s="157">
        <f>IF('1b-NaturalGas'!$AD$90="no","not applicable (based on previous answers)",ROUND(BL2286,4))</f>
        <v>0.27</v>
      </c>
      <c r="BQ2286" s="157">
        <f>IF('1b-NaturalGas'!$AD$91="no","not applicable (based on previous answers)",ROUND(BL2286,4))</f>
        <v>0.27</v>
      </c>
    </row>
    <row r="2287" spans="30:69" x14ac:dyDescent="0.25">
      <c r="AD2287" s="157">
        <f t="shared" si="83"/>
        <v>0.27200000000000019</v>
      </c>
      <c r="AE2287" s="157">
        <f>IF('1a-Electricity'!$AD$77="no","",ROUND(AD2287,4))</f>
        <v>0.27200000000000002</v>
      </c>
      <c r="AF2287" s="157">
        <f>IF('1a-Electricity'!$AD$78="no","",ROUND(AD2287,4))</f>
        <v>0.27200000000000002</v>
      </c>
      <c r="AG2287" s="157">
        <f>IF('1a-Electricity'!$AD$79="no","",ROUND(AD2287,4))</f>
        <v>0.27200000000000002</v>
      </c>
      <c r="BL2287" s="157">
        <f t="shared" si="84"/>
        <v>0.27100000000000019</v>
      </c>
      <c r="BM2287" s="157">
        <f>IF('1b-NaturalGas'!$AD$87="no","",ROUND(BL2287,4))</f>
        <v>0.27100000000000002</v>
      </c>
      <c r="BN2287" s="157">
        <f>IF('1b-NaturalGas'!$AD$88="no","",ROUND(BL2287,4))</f>
        <v>0.27100000000000002</v>
      </c>
      <c r="BO2287" s="157">
        <f>IF('1b-NaturalGas'!$AD$89="no","",ROUND(BL2287,4))</f>
        <v>0.27100000000000002</v>
      </c>
      <c r="BP2287" s="157">
        <f>IF('1b-NaturalGas'!$AD$90="no","not applicable (based on previous answers)",ROUND(BL2287,4))</f>
        <v>0.27100000000000002</v>
      </c>
      <c r="BQ2287" s="157">
        <f>IF('1b-NaturalGas'!$AD$91="no","not applicable (based on previous answers)",ROUND(BL2287,4))</f>
        <v>0.27100000000000002</v>
      </c>
    </row>
    <row r="2288" spans="30:69" x14ac:dyDescent="0.25">
      <c r="AD2288" s="157">
        <f t="shared" si="83"/>
        <v>0.27300000000000019</v>
      </c>
      <c r="AE2288" s="157">
        <f>IF('1a-Electricity'!$AD$77="no","",ROUND(AD2288,4))</f>
        <v>0.27300000000000002</v>
      </c>
      <c r="AF2288" s="157">
        <f>IF('1a-Electricity'!$AD$78="no","",ROUND(AD2288,4))</f>
        <v>0.27300000000000002</v>
      </c>
      <c r="AG2288" s="157">
        <f>IF('1a-Electricity'!$AD$79="no","",ROUND(AD2288,4))</f>
        <v>0.27300000000000002</v>
      </c>
      <c r="BL2288" s="157">
        <f t="shared" si="84"/>
        <v>0.27200000000000019</v>
      </c>
      <c r="BM2288" s="157">
        <f>IF('1b-NaturalGas'!$AD$87="no","",ROUND(BL2288,4))</f>
        <v>0.27200000000000002</v>
      </c>
      <c r="BN2288" s="157">
        <f>IF('1b-NaturalGas'!$AD$88="no","",ROUND(BL2288,4))</f>
        <v>0.27200000000000002</v>
      </c>
      <c r="BO2288" s="157">
        <f>IF('1b-NaturalGas'!$AD$89="no","",ROUND(BL2288,4))</f>
        <v>0.27200000000000002</v>
      </c>
      <c r="BP2288" s="157">
        <f>IF('1b-NaturalGas'!$AD$90="no","not applicable (based on previous answers)",ROUND(BL2288,4))</f>
        <v>0.27200000000000002</v>
      </c>
      <c r="BQ2288" s="157">
        <f>IF('1b-NaturalGas'!$AD$91="no","not applicable (based on previous answers)",ROUND(BL2288,4))</f>
        <v>0.27200000000000002</v>
      </c>
    </row>
    <row r="2289" spans="30:69" x14ac:dyDescent="0.25">
      <c r="AD2289" s="157">
        <f t="shared" si="83"/>
        <v>0.27400000000000019</v>
      </c>
      <c r="AE2289" s="157">
        <f>IF('1a-Electricity'!$AD$77="no","",ROUND(AD2289,4))</f>
        <v>0.27400000000000002</v>
      </c>
      <c r="AF2289" s="157">
        <f>IF('1a-Electricity'!$AD$78="no","",ROUND(AD2289,4))</f>
        <v>0.27400000000000002</v>
      </c>
      <c r="AG2289" s="157">
        <f>IF('1a-Electricity'!$AD$79="no","",ROUND(AD2289,4))</f>
        <v>0.27400000000000002</v>
      </c>
      <c r="BL2289" s="157">
        <f t="shared" si="84"/>
        <v>0.27300000000000019</v>
      </c>
      <c r="BM2289" s="157">
        <f>IF('1b-NaturalGas'!$AD$87="no","",ROUND(BL2289,4))</f>
        <v>0.27300000000000002</v>
      </c>
      <c r="BN2289" s="157">
        <f>IF('1b-NaturalGas'!$AD$88="no","",ROUND(BL2289,4))</f>
        <v>0.27300000000000002</v>
      </c>
      <c r="BO2289" s="157">
        <f>IF('1b-NaturalGas'!$AD$89="no","",ROUND(BL2289,4))</f>
        <v>0.27300000000000002</v>
      </c>
      <c r="BP2289" s="157">
        <f>IF('1b-NaturalGas'!$AD$90="no","not applicable (based on previous answers)",ROUND(BL2289,4))</f>
        <v>0.27300000000000002</v>
      </c>
      <c r="BQ2289" s="157">
        <f>IF('1b-NaturalGas'!$AD$91="no","not applicable (based on previous answers)",ROUND(BL2289,4))</f>
        <v>0.27300000000000002</v>
      </c>
    </row>
    <row r="2290" spans="30:69" x14ac:dyDescent="0.25">
      <c r="AD2290" s="157">
        <f t="shared" si="83"/>
        <v>0.27500000000000019</v>
      </c>
      <c r="AE2290" s="157">
        <f>IF('1a-Electricity'!$AD$77="no","",ROUND(AD2290,4))</f>
        <v>0.27500000000000002</v>
      </c>
      <c r="AF2290" s="157">
        <f>IF('1a-Electricity'!$AD$78="no","",ROUND(AD2290,4))</f>
        <v>0.27500000000000002</v>
      </c>
      <c r="AG2290" s="157">
        <f>IF('1a-Electricity'!$AD$79="no","",ROUND(AD2290,4))</f>
        <v>0.27500000000000002</v>
      </c>
      <c r="BL2290" s="157">
        <f t="shared" si="84"/>
        <v>0.27400000000000019</v>
      </c>
      <c r="BM2290" s="157">
        <f>IF('1b-NaturalGas'!$AD$87="no","",ROUND(BL2290,4))</f>
        <v>0.27400000000000002</v>
      </c>
      <c r="BN2290" s="157">
        <f>IF('1b-NaturalGas'!$AD$88="no","",ROUND(BL2290,4))</f>
        <v>0.27400000000000002</v>
      </c>
      <c r="BO2290" s="157">
        <f>IF('1b-NaturalGas'!$AD$89="no","",ROUND(BL2290,4))</f>
        <v>0.27400000000000002</v>
      </c>
      <c r="BP2290" s="157">
        <f>IF('1b-NaturalGas'!$AD$90="no","not applicable (based on previous answers)",ROUND(BL2290,4))</f>
        <v>0.27400000000000002</v>
      </c>
      <c r="BQ2290" s="157">
        <f>IF('1b-NaturalGas'!$AD$91="no","not applicable (based on previous answers)",ROUND(BL2290,4))</f>
        <v>0.27400000000000002</v>
      </c>
    </row>
    <row r="2291" spans="30:69" x14ac:dyDescent="0.25">
      <c r="AD2291" s="157">
        <f t="shared" si="83"/>
        <v>0.27600000000000019</v>
      </c>
      <c r="AE2291" s="157">
        <f>IF('1a-Electricity'!$AD$77="no","",ROUND(AD2291,4))</f>
        <v>0.27600000000000002</v>
      </c>
      <c r="AF2291" s="157">
        <f>IF('1a-Electricity'!$AD$78="no","",ROUND(AD2291,4))</f>
        <v>0.27600000000000002</v>
      </c>
      <c r="AG2291" s="157">
        <f>IF('1a-Electricity'!$AD$79="no","",ROUND(AD2291,4))</f>
        <v>0.27600000000000002</v>
      </c>
      <c r="BL2291" s="157">
        <f t="shared" si="84"/>
        <v>0.27500000000000019</v>
      </c>
      <c r="BM2291" s="157">
        <f>IF('1b-NaturalGas'!$AD$87="no","",ROUND(BL2291,4))</f>
        <v>0.27500000000000002</v>
      </c>
      <c r="BN2291" s="157">
        <f>IF('1b-NaturalGas'!$AD$88="no","",ROUND(BL2291,4))</f>
        <v>0.27500000000000002</v>
      </c>
      <c r="BO2291" s="157">
        <f>IF('1b-NaturalGas'!$AD$89="no","",ROUND(BL2291,4))</f>
        <v>0.27500000000000002</v>
      </c>
      <c r="BP2291" s="157">
        <f>IF('1b-NaturalGas'!$AD$90="no","not applicable (based on previous answers)",ROUND(BL2291,4))</f>
        <v>0.27500000000000002</v>
      </c>
      <c r="BQ2291" s="157">
        <f>IF('1b-NaturalGas'!$AD$91="no","not applicable (based on previous answers)",ROUND(BL2291,4))</f>
        <v>0.27500000000000002</v>
      </c>
    </row>
    <row r="2292" spans="30:69" x14ac:dyDescent="0.25">
      <c r="AD2292" s="157">
        <f t="shared" si="83"/>
        <v>0.27700000000000019</v>
      </c>
      <c r="AE2292" s="157">
        <f>IF('1a-Electricity'!$AD$77="no","",ROUND(AD2292,4))</f>
        <v>0.27700000000000002</v>
      </c>
      <c r="AF2292" s="157">
        <f>IF('1a-Electricity'!$AD$78="no","",ROUND(AD2292,4))</f>
        <v>0.27700000000000002</v>
      </c>
      <c r="AG2292" s="157">
        <f>IF('1a-Electricity'!$AD$79="no","",ROUND(AD2292,4))</f>
        <v>0.27700000000000002</v>
      </c>
      <c r="BL2292" s="157">
        <f t="shared" si="84"/>
        <v>0.27600000000000019</v>
      </c>
      <c r="BM2292" s="157">
        <f>IF('1b-NaturalGas'!$AD$87="no","",ROUND(BL2292,4))</f>
        <v>0.27600000000000002</v>
      </c>
      <c r="BN2292" s="157">
        <f>IF('1b-NaturalGas'!$AD$88="no","",ROUND(BL2292,4))</f>
        <v>0.27600000000000002</v>
      </c>
      <c r="BO2292" s="157">
        <f>IF('1b-NaturalGas'!$AD$89="no","",ROUND(BL2292,4))</f>
        <v>0.27600000000000002</v>
      </c>
      <c r="BP2292" s="157">
        <f>IF('1b-NaturalGas'!$AD$90="no","not applicable (based on previous answers)",ROUND(BL2292,4))</f>
        <v>0.27600000000000002</v>
      </c>
      <c r="BQ2292" s="157">
        <f>IF('1b-NaturalGas'!$AD$91="no","not applicable (based on previous answers)",ROUND(BL2292,4))</f>
        <v>0.27600000000000002</v>
      </c>
    </row>
    <row r="2293" spans="30:69" x14ac:dyDescent="0.25">
      <c r="AD2293" s="157">
        <f t="shared" si="83"/>
        <v>0.27800000000000019</v>
      </c>
      <c r="AE2293" s="157">
        <f>IF('1a-Electricity'!$AD$77="no","",ROUND(AD2293,4))</f>
        <v>0.27800000000000002</v>
      </c>
      <c r="AF2293" s="157">
        <f>IF('1a-Electricity'!$AD$78="no","",ROUND(AD2293,4))</f>
        <v>0.27800000000000002</v>
      </c>
      <c r="AG2293" s="157">
        <f>IF('1a-Electricity'!$AD$79="no","",ROUND(AD2293,4))</f>
        <v>0.27800000000000002</v>
      </c>
      <c r="BL2293" s="157">
        <f t="shared" si="84"/>
        <v>0.27700000000000019</v>
      </c>
      <c r="BM2293" s="157">
        <f>IF('1b-NaturalGas'!$AD$87="no","",ROUND(BL2293,4))</f>
        <v>0.27700000000000002</v>
      </c>
      <c r="BN2293" s="157">
        <f>IF('1b-NaturalGas'!$AD$88="no","",ROUND(BL2293,4))</f>
        <v>0.27700000000000002</v>
      </c>
      <c r="BO2293" s="157">
        <f>IF('1b-NaturalGas'!$AD$89="no","",ROUND(BL2293,4))</f>
        <v>0.27700000000000002</v>
      </c>
      <c r="BP2293" s="157">
        <f>IF('1b-NaturalGas'!$AD$90="no","not applicable (based on previous answers)",ROUND(BL2293,4))</f>
        <v>0.27700000000000002</v>
      </c>
      <c r="BQ2293" s="157">
        <f>IF('1b-NaturalGas'!$AD$91="no","not applicable (based on previous answers)",ROUND(BL2293,4))</f>
        <v>0.27700000000000002</v>
      </c>
    </row>
    <row r="2294" spans="30:69" x14ac:dyDescent="0.25">
      <c r="AD2294" s="157">
        <f t="shared" si="83"/>
        <v>0.27900000000000019</v>
      </c>
      <c r="AE2294" s="157">
        <f>IF('1a-Electricity'!$AD$77="no","",ROUND(AD2294,4))</f>
        <v>0.27900000000000003</v>
      </c>
      <c r="AF2294" s="157">
        <f>IF('1a-Electricity'!$AD$78="no","",ROUND(AD2294,4))</f>
        <v>0.27900000000000003</v>
      </c>
      <c r="AG2294" s="157">
        <f>IF('1a-Electricity'!$AD$79="no","",ROUND(AD2294,4))</f>
        <v>0.27900000000000003</v>
      </c>
      <c r="BL2294" s="157">
        <f t="shared" si="84"/>
        <v>0.27800000000000019</v>
      </c>
      <c r="BM2294" s="157">
        <f>IF('1b-NaturalGas'!$AD$87="no","",ROUND(BL2294,4))</f>
        <v>0.27800000000000002</v>
      </c>
      <c r="BN2294" s="157">
        <f>IF('1b-NaturalGas'!$AD$88="no","",ROUND(BL2294,4))</f>
        <v>0.27800000000000002</v>
      </c>
      <c r="BO2294" s="157">
        <f>IF('1b-NaturalGas'!$AD$89="no","",ROUND(BL2294,4))</f>
        <v>0.27800000000000002</v>
      </c>
      <c r="BP2294" s="157">
        <f>IF('1b-NaturalGas'!$AD$90="no","not applicable (based on previous answers)",ROUND(BL2294,4))</f>
        <v>0.27800000000000002</v>
      </c>
      <c r="BQ2294" s="157">
        <f>IF('1b-NaturalGas'!$AD$91="no","not applicable (based on previous answers)",ROUND(BL2294,4))</f>
        <v>0.27800000000000002</v>
      </c>
    </row>
    <row r="2295" spans="30:69" x14ac:dyDescent="0.25">
      <c r="AD2295" s="157">
        <f t="shared" si="83"/>
        <v>0.28000000000000019</v>
      </c>
      <c r="AE2295" s="157">
        <f>IF('1a-Electricity'!$AD$77="no","",ROUND(AD2295,4))</f>
        <v>0.28000000000000003</v>
      </c>
      <c r="AF2295" s="157">
        <f>IF('1a-Electricity'!$AD$78="no","",ROUND(AD2295,4))</f>
        <v>0.28000000000000003</v>
      </c>
      <c r="AG2295" s="157">
        <f>IF('1a-Electricity'!$AD$79="no","",ROUND(AD2295,4))</f>
        <v>0.28000000000000003</v>
      </c>
      <c r="BL2295" s="157">
        <f t="shared" si="84"/>
        <v>0.27900000000000019</v>
      </c>
      <c r="BM2295" s="157">
        <f>IF('1b-NaturalGas'!$AD$87="no","",ROUND(BL2295,4))</f>
        <v>0.27900000000000003</v>
      </c>
      <c r="BN2295" s="157">
        <f>IF('1b-NaturalGas'!$AD$88="no","",ROUND(BL2295,4))</f>
        <v>0.27900000000000003</v>
      </c>
      <c r="BO2295" s="157">
        <f>IF('1b-NaturalGas'!$AD$89="no","",ROUND(BL2295,4))</f>
        <v>0.27900000000000003</v>
      </c>
      <c r="BP2295" s="157">
        <f>IF('1b-NaturalGas'!$AD$90="no","not applicable (based on previous answers)",ROUND(BL2295,4))</f>
        <v>0.27900000000000003</v>
      </c>
      <c r="BQ2295" s="157">
        <f>IF('1b-NaturalGas'!$AD$91="no","not applicable (based on previous answers)",ROUND(BL2295,4))</f>
        <v>0.27900000000000003</v>
      </c>
    </row>
    <row r="2296" spans="30:69" x14ac:dyDescent="0.25">
      <c r="AD2296" s="157">
        <f t="shared" si="83"/>
        <v>0.28100000000000019</v>
      </c>
      <c r="AE2296" s="157">
        <f>IF('1a-Electricity'!$AD$77="no","",ROUND(AD2296,4))</f>
        <v>0.28100000000000003</v>
      </c>
      <c r="AF2296" s="157">
        <f>IF('1a-Electricity'!$AD$78="no","",ROUND(AD2296,4))</f>
        <v>0.28100000000000003</v>
      </c>
      <c r="AG2296" s="157">
        <f>IF('1a-Electricity'!$AD$79="no","",ROUND(AD2296,4))</f>
        <v>0.28100000000000003</v>
      </c>
      <c r="BL2296" s="157">
        <f t="shared" si="84"/>
        <v>0.28000000000000019</v>
      </c>
      <c r="BM2296" s="157">
        <f>IF('1b-NaturalGas'!$AD$87="no","",ROUND(BL2296,4))</f>
        <v>0.28000000000000003</v>
      </c>
      <c r="BN2296" s="157">
        <f>IF('1b-NaturalGas'!$AD$88="no","",ROUND(BL2296,4))</f>
        <v>0.28000000000000003</v>
      </c>
      <c r="BO2296" s="157">
        <f>IF('1b-NaturalGas'!$AD$89="no","",ROUND(BL2296,4))</f>
        <v>0.28000000000000003</v>
      </c>
      <c r="BP2296" s="157">
        <f>IF('1b-NaturalGas'!$AD$90="no","not applicable (based on previous answers)",ROUND(BL2296,4))</f>
        <v>0.28000000000000003</v>
      </c>
      <c r="BQ2296" s="157">
        <f>IF('1b-NaturalGas'!$AD$91="no","not applicable (based on previous answers)",ROUND(BL2296,4))</f>
        <v>0.28000000000000003</v>
      </c>
    </row>
    <row r="2297" spans="30:69" x14ac:dyDescent="0.25">
      <c r="AD2297" s="157">
        <f t="shared" si="83"/>
        <v>0.28200000000000019</v>
      </c>
      <c r="AE2297" s="157">
        <f>IF('1a-Electricity'!$AD$77="no","",ROUND(AD2297,4))</f>
        <v>0.28199999999999997</v>
      </c>
      <c r="AF2297" s="157">
        <f>IF('1a-Electricity'!$AD$78="no","",ROUND(AD2297,4))</f>
        <v>0.28199999999999997</v>
      </c>
      <c r="AG2297" s="157">
        <f>IF('1a-Electricity'!$AD$79="no","",ROUND(AD2297,4))</f>
        <v>0.28199999999999997</v>
      </c>
      <c r="BL2297" s="157">
        <f t="shared" si="84"/>
        <v>0.28100000000000019</v>
      </c>
      <c r="BM2297" s="157">
        <f>IF('1b-NaturalGas'!$AD$87="no","",ROUND(BL2297,4))</f>
        <v>0.28100000000000003</v>
      </c>
      <c r="BN2297" s="157">
        <f>IF('1b-NaturalGas'!$AD$88="no","",ROUND(BL2297,4))</f>
        <v>0.28100000000000003</v>
      </c>
      <c r="BO2297" s="157">
        <f>IF('1b-NaturalGas'!$AD$89="no","",ROUND(BL2297,4))</f>
        <v>0.28100000000000003</v>
      </c>
      <c r="BP2297" s="157">
        <f>IF('1b-NaturalGas'!$AD$90="no","not applicable (based on previous answers)",ROUND(BL2297,4))</f>
        <v>0.28100000000000003</v>
      </c>
      <c r="BQ2297" s="157">
        <f>IF('1b-NaturalGas'!$AD$91="no","not applicable (based on previous answers)",ROUND(BL2297,4))</f>
        <v>0.28100000000000003</v>
      </c>
    </row>
    <row r="2298" spans="30:69" x14ac:dyDescent="0.25">
      <c r="AD2298" s="157">
        <f t="shared" si="83"/>
        <v>0.2830000000000002</v>
      </c>
      <c r="AE2298" s="157">
        <f>IF('1a-Electricity'!$AD$77="no","",ROUND(AD2298,4))</f>
        <v>0.28299999999999997</v>
      </c>
      <c r="AF2298" s="157">
        <f>IF('1a-Electricity'!$AD$78="no","",ROUND(AD2298,4))</f>
        <v>0.28299999999999997</v>
      </c>
      <c r="AG2298" s="157">
        <f>IF('1a-Electricity'!$AD$79="no","",ROUND(AD2298,4))</f>
        <v>0.28299999999999997</v>
      </c>
      <c r="BL2298" s="157">
        <f t="shared" si="84"/>
        <v>0.28200000000000019</v>
      </c>
      <c r="BM2298" s="157">
        <f>IF('1b-NaturalGas'!$AD$87="no","",ROUND(BL2298,4))</f>
        <v>0.28199999999999997</v>
      </c>
      <c r="BN2298" s="157">
        <f>IF('1b-NaturalGas'!$AD$88="no","",ROUND(BL2298,4))</f>
        <v>0.28199999999999997</v>
      </c>
      <c r="BO2298" s="157">
        <f>IF('1b-NaturalGas'!$AD$89="no","",ROUND(BL2298,4))</f>
        <v>0.28199999999999997</v>
      </c>
      <c r="BP2298" s="157">
        <f>IF('1b-NaturalGas'!$AD$90="no","not applicable (based on previous answers)",ROUND(BL2298,4))</f>
        <v>0.28199999999999997</v>
      </c>
      <c r="BQ2298" s="157">
        <f>IF('1b-NaturalGas'!$AD$91="no","not applicable (based on previous answers)",ROUND(BL2298,4))</f>
        <v>0.28199999999999997</v>
      </c>
    </row>
    <row r="2299" spans="30:69" x14ac:dyDescent="0.25">
      <c r="AD2299" s="157">
        <f t="shared" si="83"/>
        <v>0.2840000000000002</v>
      </c>
      <c r="AE2299" s="157">
        <f>IF('1a-Electricity'!$AD$77="no","",ROUND(AD2299,4))</f>
        <v>0.28399999999999997</v>
      </c>
      <c r="AF2299" s="157">
        <f>IF('1a-Electricity'!$AD$78="no","",ROUND(AD2299,4))</f>
        <v>0.28399999999999997</v>
      </c>
      <c r="AG2299" s="157">
        <f>IF('1a-Electricity'!$AD$79="no","",ROUND(AD2299,4))</f>
        <v>0.28399999999999997</v>
      </c>
      <c r="BL2299" s="157">
        <f t="shared" si="84"/>
        <v>0.2830000000000002</v>
      </c>
      <c r="BM2299" s="157">
        <f>IF('1b-NaturalGas'!$AD$87="no","",ROUND(BL2299,4))</f>
        <v>0.28299999999999997</v>
      </c>
      <c r="BN2299" s="157">
        <f>IF('1b-NaturalGas'!$AD$88="no","",ROUND(BL2299,4))</f>
        <v>0.28299999999999997</v>
      </c>
      <c r="BO2299" s="157">
        <f>IF('1b-NaturalGas'!$AD$89="no","",ROUND(BL2299,4))</f>
        <v>0.28299999999999997</v>
      </c>
      <c r="BP2299" s="157">
        <f>IF('1b-NaturalGas'!$AD$90="no","not applicable (based on previous answers)",ROUND(BL2299,4))</f>
        <v>0.28299999999999997</v>
      </c>
      <c r="BQ2299" s="157">
        <f>IF('1b-NaturalGas'!$AD$91="no","not applicable (based on previous answers)",ROUND(BL2299,4))</f>
        <v>0.28299999999999997</v>
      </c>
    </row>
    <row r="2300" spans="30:69" x14ac:dyDescent="0.25">
      <c r="AD2300" s="157">
        <f t="shared" si="83"/>
        <v>0.2850000000000002</v>
      </c>
      <c r="AE2300" s="157">
        <f>IF('1a-Electricity'!$AD$77="no","",ROUND(AD2300,4))</f>
        <v>0.28499999999999998</v>
      </c>
      <c r="AF2300" s="157">
        <f>IF('1a-Electricity'!$AD$78="no","",ROUND(AD2300,4))</f>
        <v>0.28499999999999998</v>
      </c>
      <c r="AG2300" s="157">
        <f>IF('1a-Electricity'!$AD$79="no","",ROUND(AD2300,4))</f>
        <v>0.28499999999999998</v>
      </c>
      <c r="BL2300" s="157">
        <f t="shared" si="84"/>
        <v>0.2840000000000002</v>
      </c>
      <c r="BM2300" s="157">
        <f>IF('1b-NaturalGas'!$AD$87="no","",ROUND(BL2300,4))</f>
        <v>0.28399999999999997</v>
      </c>
      <c r="BN2300" s="157">
        <f>IF('1b-NaturalGas'!$AD$88="no","",ROUND(BL2300,4))</f>
        <v>0.28399999999999997</v>
      </c>
      <c r="BO2300" s="157">
        <f>IF('1b-NaturalGas'!$AD$89="no","",ROUND(BL2300,4))</f>
        <v>0.28399999999999997</v>
      </c>
      <c r="BP2300" s="157">
        <f>IF('1b-NaturalGas'!$AD$90="no","not applicable (based on previous answers)",ROUND(BL2300,4))</f>
        <v>0.28399999999999997</v>
      </c>
      <c r="BQ2300" s="157">
        <f>IF('1b-NaturalGas'!$AD$91="no","not applicable (based on previous answers)",ROUND(BL2300,4))</f>
        <v>0.28399999999999997</v>
      </c>
    </row>
    <row r="2301" spans="30:69" x14ac:dyDescent="0.25">
      <c r="AD2301" s="157">
        <f t="shared" si="83"/>
        <v>0.2860000000000002</v>
      </c>
      <c r="AE2301" s="157">
        <f>IF('1a-Electricity'!$AD$77="no","",ROUND(AD2301,4))</f>
        <v>0.28599999999999998</v>
      </c>
      <c r="AF2301" s="157">
        <f>IF('1a-Electricity'!$AD$78="no","",ROUND(AD2301,4))</f>
        <v>0.28599999999999998</v>
      </c>
      <c r="AG2301" s="157">
        <f>IF('1a-Electricity'!$AD$79="no","",ROUND(AD2301,4))</f>
        <v>0.28599999999999998</v>
      </c>
      <c r="BL2301" s="157">
        <f t="shared" si="84"/>
        <v>0.2850000000000002</v>
      </c>
      <c r="BM2301" s="157">
        <f>IF('1b-NaturalGas'!$AD$87="no","",ROUND(BL2301,4))</f>
        <v>0.28499999999999998</v>
      </c>
      <c r="BN2301" s="157">
        <f>IF('1b-NaturalGas'!$AD$88="no","",ROUND(BL2301,4))</f>
        <v>0.28499999999999998</v>
      </c>
      <c r="BO2301" s="157">
        <f>IF('1b-NaturalGas'!$AD$89="no","",ROUND(BL2301,4))</f>
        <v>0.28499999999999998</v>
      </c>
      <c r="BP2301" s="157">
        <f>IF('1b-NaturalGas'!$AD$90="no","not applicable (based on previous answers)",ROUND(BL2301,4))</f>
        <v>0.28499999999999998</v>
      </c>
      <c r="BQ2301" s="157">
        <f>IF('1b-NaturalGas'!$AD$91="no","not applicable (based on previous answers)",ROUND(BL2301,4))</f>
        <v>0.28499999999999998</v>
      </c>
    </row>
    <row r="2302" spans="30:69" x14ac:dyDescent="0.25">
      <c r="AD2302" s="157">
        <f t="shared" si="83"/>
        <v>0.2870000000000002</v>
      </c>
      <c r="AE2302" s="157">
        <f>IF('1a-Electricity'!$AD$77="no","",ROUND(AD2302,4))</f>
        <v>0.28699999999999998</v>
      </c>
      <c r="AF2302" s="157">
        <f>IF('1a-Electricity'!$AD$78="no","",ROUND(AD2302,4))</f>
        <v>0.28699999999999998</v>
      </c>
      <c r="AG2302" s="157">
        <f>IF('1a-Electricity'!$AD$79="no","",ROUND(AD2302,4))</f>
        <v>0.28699999999999998</v>
      </c>
      <c r="BL2302" s="157">
        <f t="shared" si="84"/>
        <v>0.2860000000000002</v>
      </c>
      <c r="BM2302" s="157">
        <f>IF('1b-NaturalGas'!$AD$87="no","",ROUND(BL2302,4))</f>
        <v>0.28599999999999998</v>
      </c>
      <c r="BN2302" s="157">
        <f>IF('1b-NaturalGas'!$AD$88="no","",ROUND(BL2302,4))</f>
        <v>0.28599999999999998</v>
      </c>
      <c r="BO2302" s="157">
        <f>IF('1b-NaturalGas'!$AD$89="no","",ROUND(BL2302,4))</f>
        <v>0.28599999999999998</v>
      </c>
      <c r="BP2302" s="157">
        <f>IF('1b-NaturalGas'!$AD$90="no","not applicable (based on previous answers)",ROUND(BL2302,4))</f>
        <v>0.28599999999999998</v>
      </c>
      <c r="BQ2302" s="157">
        <f>IF('1b-NaturalGas'!$AD$91="no","not applicable (based on previous answers)",ROUND(BL2302,4))</f>
        <v>0.28599999999999998</v>
      </c>
    </row>
    <row r="2303" spans="30:69" x14ac:dyDescent="0.25">
      <c r="AD2303" s="157">
        <f t="shared" si="83"/>
        <v>0.2880000000000002</v>
      </c>
      <c r="AE2303" s="157">
        <f>IF('1a-Electricity'!$AD$77="no","",ROUND(AD2303,4))</f>
        <v>0.28799999999999998</v>
      </c>
      <c r="AF2303" s="157">
        <f>IF('1a-Electricity'!$AD$78="no","",ROUND(AD2303,4))</f>
        <v>0.28799999999999998</v>
      </c>
      <c r="AG2303" s="157">
        <f>IF('1a-Electricity'!$AD$79="no","",ROUND(AD2303,4))</f>
        <v>0.28799999999999998</v>
      </c>
      <c r="BL2303" s="157">
        <f t="shared" si="84"/>
        <v>0.2870000000000002</v>
      </c>
      <c r="BM2303" s="157">
        <f>IF('1b-NaturalGas'!$AD$87="no","",ROUND(BL2303,4))</f>
        <v>0.28699999999999998</v>
      </c>
      <c r="BN2303" s="157">
        <f>IF('1b-NaturalGas'!$AD$88="no","",ROUND(BL2303,4))</f>
        <v>0.28699999999999998</v>
      </c>
      <c r="BO2303" s="157">
        <f>IF('1b-NaturalGas'!$AD$89="no","",ROUND(BL2303,4))</f>
        <v>0.28699999999999998</v>
      </c>
      <c r="BP2303" s="157">
        <f>IF('1b-NaturalGas'!$AD$90="no","not applicable (based on previous answers)",ROUND(BL2303,4))</f>
        <v>0.28699999999999998</v>
      </c>
      <c r="BQ2303" s="157">
        <f>IF('1b-NaturalGas'!$AD$91="no","not applicable (based on previous answers)",ROUND(BL2303,4))</f>
        <v>0.28699999999999998</v>
      </c>
    </row>
    <row r="2304" spans="30:69" x14ac:dyDescent="0.25">
      <c r="AD2304" s="157">
        <f t="shared" si="83"/>
        <v>0.2890000000000002</v>
      </c>
      <c r="AE2304" s="157">
        <f>IF('1a-Electricity'!$AD$77="no","",ROUND(AD2304,4))</f>
        <v>0.28899999999999998</v>
      </c>
      <c r="AF2304" s="157">
        <f>IF('1a-Electricity'!$AD$78="no","",ROUND(AD2304,4))</f>
        <v>0.28899999999999998</v>
      </c>
      <c r="AG2304" s="157">
        <f>IF('1a-Electricity'!$AD$79="no","",ROUND(AD2304,4))</f>
        <v>0.28899999999999998</v>
      </c>
      <c r="BL2304" s="157">
        <f t="shared" si="84"/>
        <v>0.2880000000000002</v>
      </c>
      <c r="BM2304" s="157">
        <f>IF('1b-NaturalGas'!$AD$87="no","",ROUND(BL2304,4))</f>
        <v>0.28799999999999998</v>
      </c>
      <c r="BN2304" s="157">
        <f>IF('1b-NaturalGas'!$AD$88="no","",ROUND(BL2304,4))</f>
        <v>0.28799999999999998</v>
      </c>
      <c r="BO2304" s="157">
        <f>IF('1b-NaturalGas'!$AD$89="no","",ROUND(BL2304,4))</f>
        <v>0.28799999999999998</v>
      </c>
      <c r="BP2304" s="157">
        <f>IF('1b-NaturalGas'!$AD$90="no","not applicable (based on previous answers)",ROUND(BL2304,4))</f>
        <v>0.28799999999999998</v>
      </c>
      <c r="BQ2304" s="157">
        <f>IF('1b-NaturalGas'!$AD$91="no","not applicable (based on previous answers)",ROUND(BL2304,4))</f>
        <v>0.28799999999999998</v>
      </c>
    </row>
    <row r="2305" spans="30:69" x14ac:dyDescent="0.25">
      <c r="AD2305" s="157">
        <f t="shared" si="83"/>
        <v>0.2900000000000002</v>
      </c>
      <c r="AE2305" s="157">
        <f>IF('1a-Electricity'!$AD$77="no","",ROUND(AD2305,4))</f>
        <v>0.28999999999999998</v>
      </c>
      <c r="AF2305" s="157">
        <f>IF('1a-Electricity'!$AD$78="no","",ROUND(AD2305,4))</f>
        <v>0.28999999999999998</v>
      </c>
      <c r="AG2305" s="157">
        <f>IF('1a-Electricity'!$AD$79="no","",ROUND(AD2305,4))</f>
        <v>0.28999999999999998</v>
      </c>
      <c r="BL2305" s="157">
        <f t="shared" si="84"/>
        <v>0.2890000000000002</v>
      </c>
      <c r="BM2305" s="157">
        <f>IF('1b-NaturalGas'!$AD$87="no","",ROUND(BL2305,4))</f>
        <v>0.28899999999999998</v>
      </c>
      <c r="BN2305" s="157">
        <f>IF('1b-NaturalGas'!$AD$88="no","",ROUND(BL2305,4))</f>
        <v>0.28899999999999998</v>
      </c>
      <c r="BO2305" s="157">
        <f>IF('1b-NaturalGas'!$AD$89="no","",ROUND(BL2305,4))</f>
        <v>0.28899999999999998</v>
      </c>
      <c r="BP2305" s="157">
        <f>IF('1b-NaturalGas'!$AD$90="no","not applicable (based on previous answers)",ROUND(BL2305,4))</f>
        <v>0.28899999999999998</v>
      </c>
      <c r="BQ2305" s="157">
        <f>IF('1b-NaturalGas'!$AD$91="no","not applicable (based on previous answers)",ROUND(BL2305,4))</f>
        <v>0.28899999999999998</v>
      </c>
    </row>
    <row r="2306" spans="30:69" x14ac:dyDescent="0.25">
      <c r="AD2306" s="157">
        <f t="shared" si="83"/>
        <v>0.2910000000000002</v>
      </c>
      <c r="AE2306" s="157">
        <f>IF('1a-Electricity'!$AD$77="no","",ROUND(AD2306,4))</f>
        <v>0.29099999999999998</v>
      </c>
      <c r="AF2306" s="157">
        <f>IF('1a-Electricity'!$AD$78="no","",ROUND(AD2306,4))</f>
        <v>0.29099999999999998</v>
      </c>
      <c r="AG2306" s="157">
        <f>IF('1a-Electricity'!$AD$79="no","",ROUND(AD2306,4))</f>
        <v>0.29099999999999998</v>
      </c>
      <c r="BL2306" s="157">
        <f t="shared" si="84"/>
        <v>0.2900000000000002</v>
      </c>
      <c r="BM2306" s="157">
        <f>IF('1b-NaturalGas'!$AD$87="no","",ROUND(BL2306,4))</f>
        <v>0.28999999999999998</v>
      </c>
      <c r="BN2306" s="157">
        <f>IF('1b-NaturalGas'!$AD$88="no","",ROUND(BL2306,4))</f>
        <v>0.28999999999999998</v>
      </c>
      <c r="BO2306" s="157">
        <f>IF('1b-NaturalGas'!$AD$89="no","",ROUND(BL2306,4))</f>
        <v>0.28999999999999998</v>
      </c>
      <c r="BP2306" s="157">
        <f>IF('1b-NaturalGas'!$AD$90="no","not applicable (based on previous answers)",ROUND(BL2306,4))</f>
        <v>0.28999999999999998</v>
      </c>
      <c r="BQ2306" s="157">
        <f>IF('1b-NaturalGas'!$AD$91="no","not applicable (based on previous answers)",ROUND(BL2306,4))</f>
        <v>0.28999999999999998</v>
      </c>
    </row>
    <row r="2307" spans="30:69" x14ac:dyDescent="0.25">
      <c r="AD2307" s="157">
        <f t="shared" si="83"/>
        <v>0.2920000000000002</v>
      </c>
      <c r="AE2307" s="157">
        <f>IF('1a-Electricity'!$AD$77="no","",ROUND(AD2307,4))</f>
        <v>0.29199999999999998</v>
      </c>
      <c r="AF2307" s="157">
        <f>IF('1a-Electricity'!$AD$78="no","",ROUND(AD2307,4))</f>
        <v>0.29199999999999998</v>
      </c>
      <c r="AG2307" s="157">
        <f>IF('1a-Electricity'!$AD$79="no","",ROUND(AD2307,4))</f>
        <v>0.29199999999999998</v>
      </c>
      <c r="BL2307" s="157">
        <f t="shared" si="84"/>
        <v>0.2910000000000002</v>
      </c>
      <c r="BM2307" s="157">
        <f>IF('1b-NaturalGas'!$AD$87="no","",ROUND(BL2307,4))</f>
        <v>0.29099999999999998</v>
      </c>
      <c r="BN2307" s="157">
        <f>IF('1b-NaturalGas'!$AD$88="no","",ROUND(BL2307,4))</f>
        <v>0.29099999999999998</v>
      </c>
      <c r="BO2307" s="157">
        <f>IF('1b-NaturalGas'!$AD$89="no","",ROUND(BL2307,4))</f>
        <v>0.29099999999999998</v>
      </c>
      <c r="BP2307" s="157">
        <f>IF('1b-NaturalGas'!$AD$90="no","not applicable (based on previous answers)",ROUND(BL2307,4))</f>
        <v>0.29099999999999998</v>
      </c>
      <c r="BQ2307" s="157">
        <f>IF('1b-NaturalGas'!$AD$91="no","not applicable (based on previous answers)",ROUND(BL2307,4))</f>
        <v>0.29099999999999998</v>
      </c>
    </row>
    <row r="2308" spans="30:69" x14ac:dyDescent="0.25">
      <c r="AD2308" s="157">
        <f t="shared" si="83"/>
        <v>0.2930000000000002</v>
      </c>
      <c r="AE2308" s="157">
        <f>IF('1a-Electricity'!$AD$77="no","",ROUND(AD2308,4))</f>
        <v>0.29299999999999998</v>
      </c>
      <c r="AF2308" s="157">
        <f>IF('1a-Electricity'!$AD$78="no","",ROUND(AD2308,4))</f>
        <v>0.29299999999999998</v>
      </c>
      <c r="AG2308" s="157">
        <f>IF('1a-Electricity'!$AD$79="no","",ROUND(AD2308,4))</f>
        <v>0.29299999999999998</v>
      </c>
      <c r="BL2308" s="157">
        <f t="shared" si="84"/>
        <v>0.2920000000000002</v>
      </c>
      <c r="BM2308" s="157">
        <f>IF('1b-NaturalGas'!$AD$87="no","",ROUND(BL2308,4))</f>
        <v>0.29199999999999998</v>
      </c>
      <c r="BN2308" s="157">
        <f>IF('1b-NaturalGas'!$AD$88="no","",ROUND(BL2308,4))</f>
        <v>0.29199999999999998</v>
      </c>
      <c r="BO2308" s="157">
        <f>IF('1b-NaturalGas'!$AD$89="no","",ROUND(BL2308,4))</f>
        <v>0.29199999999999998</v>
      </c>
      <c r="BP2308" s="157">
        <f>IF('1b-NaturalGas'!$AD$90="no","not applicable (based on previous answers)",ROUND(BL2308,4))</f>
        <v>0.29199999999999998</v>
      </c>
      <c r="BQ2308" s="157">
        <f>IF('1b-NaturalGas'!$AD$91="no","not applicable (based on previous answers)",ROUND(BL2308,4))</f>
        <v>0.29199999999999998</v>
      </c>
    </row>
    <row r="2309" spans="30:69" x14ac:dyDescent="0.25">
      <c r="AD2309" s="157">
        <f t="shared" si="83"/>
        <v>0.29400000000000021</v>
      </c>
      <c r="AE2309" s="157">
        <f>IF('1a-Electricity'!$AD$77="no","",ROUND(AD2309,4))</f>
        <v>0.29399999999999998</v>
      </c>
      <c r="AF2309" s="157">
        <f>IF('1a-Electricity'!$AD$78="no","",ROUND(AD2309,4))</f>
        <v>0.29399999999999998</v>
      </c>
      <c r="AG2309" s="157">
        <f>IF('1a-Electricity'!$AD$79="no","",ROUND(AD2309,4))</f>
        <v>0.29399999999999998</v>
      </c>
      <c r="BL2309" s="157">
        <f t="shared" si="84"/>
        <v>0.2930000000000002</v>
      </c>
      <c r="BM2309" s="157">
        <f>IF('1b-NaturalGas'!$AD$87="no","",ROUND(BL2309,4))</f>
        <v>0.29299999999999998</v>
      </c>
      <c r="BN2309" s="157">
        <f>IF('1b-NaturalGas'!$AD$88="no","",ROUND(BL2309,4))</f>
        <v>0.29299999999999998</v>
      </c>
      <c r="BO2309" s="157">
        <f>IF('1b-NaturalGas'!$AD$89="no","",ROUND(BL2309,4))</f>
        <v>0.29299999999999998</v>
      </c>
      <c r="BP2309" s="157">
        <f>IF('1b-NaturalGas'!$AD$90="no","not applicable (based on previous answers)",ROUND(BL2309,4))</f>
        <v>0.29299999999999998</v>
      </c>
      <c r="BQ2309" s="157">
        <f>IF('1b-NaturalGas'!$AD$91="no","not applicable (based on previous answers)",ROUND(BL2309,4))</f>
        <v>0.29299999999999998</v>
      </c>
    </row>
    <row r="2310" spans="30:69" x14ac:dyDescent="0.25">
      <c r="AD2310" s="157">
        <f t="shared" si="83"/>
        <v>0.29500000000000021</v>
      </c>
      <c r="AE2310" s="157">
        <f>IF('1a-Electricity'!$AD$77="no","",ROUND(AD2310,4))</f>
        <v>0.29499999999999998</v>
      </c>
      <c r="AF2310" s="157">
        <f>IF('1a-Electricity'!$AD$78="no","",ROUND(AD2310,4))</f>
        <v>0.29499999999999998</v>
      </c>
      <c r="AG2310" s="157">
        <f>IF('1a-Electricity'!$AD$79="no","",ROUND(AD2310,4))</f>
        <v>0.29499999999999998</v>
      </c>
      <c r="BL2310" s="157">
        <f t="shared" si="84"/>
        <v>0.29400000000000021</v>
      </c>
      <c r="BM2310" s="157">
        <f>IF('1b-NaturalGas'!$AD$87="no","",ROUND(BL2310,4))</f>
        <v>0.29399999999999998</v>
      </c>
      <c r="BN2310" s="157">
        <f>IF('1b-NaturalGas'!$AD$88="no","",ROUND(BL2310,4))</f>
        <v>0.29399999999999998</v>
      </c>
      <c r="BO2310" s="157">
        <f>IF('1b-NaturalGas'!$AD$89="no","",ROUND(BL2310,4))</f>
        <v>0.29399999999999998</v>
      </c>
      <c r="BP2310" s="157">
        <f>IF('1b-NaturalGas'!$AD$90="no","not applicable (based on previous answers)",ROUND(BL2310,4))</f>
        <v>0.29399999999999998</v>
      </c>
      <c r="BQ2310" s="157">
        <f>IF('1b-NaturalGas'!$AD$91="no","not applicable (based on previous answers)",ROUND(BL2310,4))</f>
        <v>0.29399999999999998</v>
      </c>
    </row>
    <row r="2311" spans="30:69" x14ac:dyDescent="0.25">
      <c r="AD2311" s="157">
        <f t="shared" si="83"/>
        <v>0.29600000000000021</v>
      </c>
      <c r="AE2311" s="157">
        <f>IF('1a-Electricity'!$AD$77="no","",ROUND(AD2311,4))</f>
        <v>0.29599999999999999</v>
      </c>
      <c r="AF2311" s="157">
        <f>IF('1a-Electricity'!$AD$78="no","",ROUND(AD2311,4))</f>
        <v>0.29599999999999999</v>
      </c>
      <c r="AG2311" s="157">
        <f>IF('1a-Electricity'!$AD$79="no","",ROUND(AD2311,4))</f>
        <v>0.29599999999999999</v>
      </c>
      <c r="BL2311" s="157">
        <f t="shared" si="84"/>
        <v>0.29500000000000021</v>
      </c>
      <c r="BM2311" s="157">
        <f>IF('1b-NaturalGas'!$AD$87="no","",ROUND(BL2311,4))</f>
        <v>0.29499999999999998</v>
      </c>
      <c r="BN2311" s="157">
        <f>IF('1b-NaturalGas'!$AD$88="no","",ROUND(BL2311,4))</f>
        <v>0.29499999999999998</v>
      </c>
      <c r="BO2311" s="157">
        <f>IF('1b-NaturalGas'!$AD$89="no","",ROUND(BL2311,4))</f>
        <v>0.29499999999999998</v>
      </c>
      <c r="BP2311" s="157">
        <f>IF('1b-NaturalGas'!$AD$90="no","not applicable (based on previous answers)",ROUND(BL2311,4))</f>
        <v>0.29499999999999998</v>
      </c>
      <c r="BQ2311" s="157">
        <f>IF('1b-NaturalGas'!$AD$91="no","not applicable (based on previous answers)",ROUND(BL2311,4))</f>
        <v>0.29499999999999998</v>
      </c>
    </row>
    <row r="2312" spans="30:69" x14ac:dyDescent="0.25">
      <c r="AD2312" s="157">
        <f t="shared" si="83"/>
        <v>0.29700000000000021</v>
      </c>
      <c r="AE2312" s="157">
        <f>IF('1a-Electricity'!$AD$77="no","",ROUND(AD2312,4))</f>
        <v>0.29699999999999999</v>
      </c>
      <c r="AF2312" s="157">
        <f>IF('1a-Electricity'!$AD$78="no","",ROUND(AD2312,4))</f>
        <v>0.29699999999999999</v>
      </c>
      <c r="AG2312" s="157">
        <f>IF('1a-Electricity'!$AD$79="no","",ROUND(AD2312,4))</f>
        <v>0.29699999999999999</v>
      </c>
      <c r="BL2312" s="157">
        <f t="shared" si="84"/>
        <v>0.29600000000000021</v>
      </c>
      <c r="BM2312" s="157">
        <f>IF('1b-NaturalGas'!$AD$87="no","",ROUND(BL2312,4))</f>
        <v>0.29599999999999999</v>
      </c>
      <c r="BN2312" s="157">
        <f>IF('1b-NaturalGas'!$AD$88="no","",ROUND(BL2312,4))</f>
        <v>0.29599999999999999</v>
      </c>
      <c r="BO2312" s="157">
        <f>IF('1b-NaturalGas'!$AD$89="no","",ROUND(BL2312,4))</f>
        <v>0.29599999999999999</v>
      </c>
      <c r="BP2312" s="157">
        <f>IF('1b-NaturalGas'!$AD$90="no","not applicable (based on previous answers)",ROUND(BL2312,4))</f>
        <v>0.29599999999999999</v>
      </c>
      <c r="BQ2312" s="157">
        <f>IF('1b-NaturalGas'!$AD$91="no","not applicable (based on previous answers)",ROUND(BL2312,4))</f>
        <v>0.29599999999999999</v>
      </c>
    </row>
    <row r="2313" spans="30:69" x14ac:dyDescent="0.25">
      <c r="AD2313" s="157">
        <f t="shared" si="83"/>
        <v>0.29800000000000021</v>
      </c>
      <c r="AE2313" s="157">
        <f>IF('1a-Electricity'!$AD$77="no","",ROUND(AD2313,4))</f>
        <v>0.29799999999999999</v>
      </c>
      <c r="AF2313" s="157">
        <f>IF('1a-Electricity'!$AD$78="no","",ROUND(AD2313,4))</f>
        <v>0.29799999999999999</v>
      </c>
      <c r="AG2313" s="157">
        <f>IF('1a-Electricity'!$AD$79="no","",ROUND(AD2313,4))</f>
        <v>0.29799999999999999</v>
      </c>
      <c r="BL2313" s="157">
        <f t="shared" si="84"/>
        <v>0.29700000000000021</v>
      </c>
      <c r="BM2313" s="157">
        <f>IF('1b-NaturalGas'!$AD$87="no","",ROUND(BL2313,4))</f>
        <v>0.29699999999999999</v>
      </c>
      <c r="BN2313" s="157">
        <f>IF('1b-NaturalGas'!$AD$88="no","",ROUND(BL2313,4))</f>
        <v>0.29699999999999999</v>
      </c>
      <c r="BO2313" s="157">
        <f>IF('1b-NaturalGas'!$AD$89="no","",ROUND(BL2313,4))</f>
        <v>0.29699999999999999</v>
      </c>
      <c r="BP2313" s="157">
        <f>IF('1b-NaturalGas'!$AD$90="no","not applicable (based on previous answers)",ROUND(BL2313,4))</f>
        <v>0.29699999999999999</v>
      </c>
      <c r="BQ2313" s="157">
        <f>IF('1b-NaturalGas'!$AD$91="no","not applicable (based on previous answers)",ROUND(BL2313,4))</f>
        <v>0.29699999999999999</v>
      </c>
    </row>
    <row r="2314" spans="30:69" x14ac:dyDescent="0.25">
      <c r="AD2314" s="157">
        <f t="shared" si="83"/>
        <v>0.29900000000000021</v>
      </c>
      <c r="AE2314" s="157">
        <f>IF('1a-Electricity'!$AD$77="no","",ROUND(AD2314,4))</f>
        <v>0.29899999999999999</v>
      </c>
      <c r="AF2314" s="157">
        <f>IF('1a-Electricity'!$AD$78="no","",ROUND(AD2314,4))</f>
        <v>0.29899999999999999</v>
      </c>
      <c r="AG2314" s="157">
        <f>IF('1a-Electricity'!$AD$79="no","",ROUND(AD2314,4))</f>
        <v>0.29899999999999999</v>
      </c>
      <c r="BL2314" s="157">
        <f t="shared" si="84"/>
        <v>0.29800000000000021</v>
      </c>
      <c r="BM2314" s="157">
        <f>IF('1b-NaturalGas'!$AD$87="no","",ROUND(BL2314,4))</f>
        <v>0.29799999999999999</v>
      </c>
      <c r="BN2314" s="157">
        <f>IF('1b-NaturalGas'!$AD$88="no","",ROUND(BL2314,4))</f>
        <v>0.29799999999999999</v>
      </c>
      <c r="BO2314" s="157">
        <f>IF('1b-NaturalGas'!$AD$89="no","",ROUND(BL2314,4))</f>
        <v>0.29799999999999999</v>
      </c>
      <c r="BP2314" s="157">
        <f>IF('1b-NaturalGas'!$AD$90="no","not applicable (based on previous answers)",ROUND(BL2314,4))</f>
        <v>0.29799999999999999</v>
      </c>
      <c r="BQ2314" s="157">
        <f>IF('1b-NaturalGas'!$AD$91="no","not applicable (based on previous answers)",ROUND(BL2314,4))</f>
        <v>0.29799999999999999</v>
      </c>
    </row>
    <row r="2315" spans="30:69" x14ac:dyDescent="0.25">
      <c r="AD2315" s="157">
        <f t="shared" si="83"/>
        <v>0.30000000000000021</v>
      </c>
      <c r="AE2315" s="157">
        <f>IF('1a-Electricity'!$AD$77="no","",ROUND(AD2315,4))</f>
        <v>0.3</v>
      </c>
      <c r="AF2315" s="157">
        <f>IF('1a-Electricity'!$AD$78="no","",ROUND(AD2315,4))</f>
        <v>0.3</v>
      </c>
      <c r="AG2315" s="157">
        <f>IF('1a-Electricity'!$AD$79="no","",ROUND(AD2315,4))</f>
        <v>0.3</v>
      </c>
      <c r="BL2315" s="157">
        <f t="shared" si="84"/>
        <v>0.29900000000000021</v>
      </c>
      <c r="BM2315" s="157">
        <f>IF('1b-NaturalGas'!$AD$87="no","",ROUND(BL2315,4))</f>
        <v>0.29899999999999999</v>
      </c>
      <c r="BN2315" s="157">
        <f>IF('1b-NaturalGas'!$AD$88="no","",ROUND(BL2315,4))</f>
        <v>0.29899999999999999</v>
      </c>
      <c r="BO2315" s="157">
        <f>IF('1b-NaturalGas'!$AD$89="no","",ROUND(BL2315,4))</f>
        <v>0.29899999999999999</v>
      </c>
      <c r="BP2315" s="157">
        <f>IF('1b-NaturalGas'!$AD$90="no","not applicable (based on previous answers)",ROUND(BL2315,4))</f>
        <v>0.29899999999999999</v>
      </c>
      <c r="BQ2315" s="157">
        <f>IF('1b-NaturalGas'!$AD$91="no","not applicable (based on previous answers)",ROUND(BL2315,4))</f>
        <v>0.29899999999999999</v>
      </c>
    </row>
    <row r="2316" spans="30:69" x14ac:dyDescent="0.25">
      <c r="AD2316" s="157">
        <f t="shared" si="83"/>
        <v>0.30100000000000021</v>
      </c>
      <c r="AE2316" s="157">
        <f>IF('1a-Electricity'!$AD$77="no","",ROUND(AD2316,4))</f>
        <v>0.30099999999999999</v>
      </c>
      <c r="AF2316" s="157">
        <f>IF('1a-Electricity'!$AD$78="no","",ROUND(AD2316,4))</f>
        <v>0.30099999999999999</v>
      </c>
      <c r="AG2316" s="157">
        <f>IF('1a-Electricity'!$AD$79="no","",ROUND(AD2316,4))</f>
        <v>0.30099999999999999</v>
      </c>
      <c r="BL2316" s="157">
        <f t="shared" si="84"/>
        <v>0.30000000000000021</v>
      </c>
      <c r="BM2316" s="157">
        <f>IF('1b-NaturalGas'!$AD$87="no","",ROUND(BL2316,4))</f>
        <v>0.3</v>
      </c>
      <c r="BN2316" s="157">
        <f>IF('1b-NaturalGas'!$AD$88="no","",ROUND(BL2316,4))</f>
        <v>0.3</v>
      </c>
      <c r="BO2316" s="157">
        <f>IF('1b-NaturalGas'!$AD$89="no","",ROUND(BL2316,4))</f>
        <v>0.3</v>
      </c>
      <c r="BP2316" s="157">
        <f>IF('1b-NaturalGas'!$AD$90="no","not applicable (based on previous answers)",ROUND(BL2316,4))</f>
        <v>0.3</v>
      </c>
      <c r="BQ2316" s="157">
        <f>IF('1b-NaturalGas'!$AD$91="no","not applicable (based on previous answers)",ROUND(BL2316,4))</f>
        <v>0.3</v>
      </c>
    </row>
    <row r="2317" spans="30:69" x14ac:dyDescent="0.25">
      <c r="AD2317" s="157">
        <f t="shared" si="83"/>
        <v>0.30200000000000021</v>
      </c>
      <c r="AE2317" s="157">
        <f>IF('1a-Electricity'!$AD$77="no","",ROUND(AD2317,4))</f>
        <v>0.30199999999999999</v>
      </c>
      <c r="AF2317" s="157">
        <f>IF('1a-Electricity'!$AD$78="no","",ROUND(AD2317,4))</f>
        <v>0.30199999999999999</v>
      </c>
      <c r="AG2317" s="157">
        <f>IF('1a-Electricity'!$AD$79="no","",ROUND(AD2317,4))</f>
        <v>0.30199999999999999</v>
      </c>
      <c r="BL2317" s="157">
        <f t="shared" si="84"/>
        <v>0.30100000000000021</v>
      </c>
      <c r="BM2317" s="157">
        <f>IF('1b-NaturalGas'!$AD$87="no","",ROUND(BL2317,4))</f>
        <v>0.30099999999999999</v>
      </c>
      <c r="BN2317" s="157">
        <f>IF('1b-NaturalGas'!$AD$88="no","",ROUND(BL2317,4))</f>
        <v>0.30099999999999999</v>
      </c>
      <c r="BO2317" s="157">
        <f>IF('1b-NaturalGas'!$AD$89="no","",ROUND(BL2317,4))</f>
        <v>0.30099999999999999</v>
      </c>
      <c r="BP2317" s="157">
        <f>IF('1b-NaturalGas'!$AD$90="no","not applicable (based on previous answers)",ROUND(BL2317,4))</f>
        <v>0.30099999999999999</v>
      </c>
      <c r="BQ2317" s="157">
        <f>IF('1b-NaturalGas'!$AD$91="no","not applicable (based on previous answers)",ROUND(BL2317,4))</f>
        <v>0.30099999999999999</v>
      </c>
    </row>
    <row r="2318" spans="30:69" x14ac:dyDescent="0.25">
      <c r="AD2318" s="157">
        <f t="shared" si="83"/>
        <v>0.30300000000000021</v>
      </c>
      <c r="AE2318" s="157">
        <f>IF('1a-Electricity'!$AD$77="no","",ROUND(AD2318,4))</f>
        <v>0.30299999999999999</v>
      </c>
      <c r="AF2318" s="157">
        <f>IF('1a-Electricity'!$AD$78="no","",ROUND(AD2318,4))</f>
        <v>0.30299999999999999</v>
      </c>
      <c r="AG2318" s="157">
        <f>IF('1a-Electricity'!$AD$79="no","",ROUND(AD2318,4))</f>
        <v>0.30299999999999999</v>
      </c>
      <c r="BL2318" s="157">
        <f t="shared" si="84"/>
        <v>0.30200000000000021</v>
      </c>
      <c r="BM2318" s="157">
        <f>IF('1b-NaturalGas'!$AD$87="no","",ROUND(BL2318,4))</f>
        <v>0.30199999999999999</v>
      </c>
      <c r="BN2318" s="157">
        <f>IF('1b-NaturalGas'!$AD$88="no","",ROUND(BL2318,4))</f>
        <v>0.30199999999999999</v>
      </c>
      <c r="BO2318" s="157">
        <f>IF('1b-NaturalGas'!$AD$89="no","",ROUND(BL2318,4))</f>
        <v>0.30199999999999999</v>
      </c>
      <c r="BP2318" s="157">
        <f>IF('1b-NaturalGas'!$AD$90="no","not applicable (based on previous answers)",ROUND(BL2318,4))</f>
        <v>0.30199999999999999</v>
      </c>
      <c r="BQ2318" s="157">
        <f>IF('1b-NaturalGas'!$AD$91="no","not applicable (based on previous answers)",ROUND(BL2318,4))</f>
        <v>0.30199999999999999</v>
      </c>
    </row>
    <row r="2319" spans="30:69" x14ac:dyDescent="0.25">
      <c r="AD2319" s="157">
        <f t="shared" si="83"/>
        <v>0.30400000000000021</v>
      </c>
      <c r="AE2319" s="157">
        <f>IF('1a-Electricity'!$AD$77="no","",ROUND(AD2319,4))</f>
        <v>0.30399999999999999</v>
      </c>
      <c r="AF2319" s="157">
        <f>IF('1a-Electricity'!$AD$78="no","",ROUND(AD2319,4))</f>
        <v>0.30399999999999999</v>
      </c>
      <c r="AG2319" s="157">
        <f>IF('1a-Electricity'!$AD$79="no","",ROUND(AD2319,4))</f>
        <v>0.30399999999999999</v>
      </c>
      <c r="BL2319" s="157">
        <f t="shared" si="84"/>
        <v>0.30300000000000021</v>
      </c>
      <c r="BM2319" s="157">
        <f>IF('1b-NaturalGas'!$AD$87="no","",ROUND(BL2319,4))</f>
        <v>0.30299999999999999</v>
      </c>
      <c r="BN2319" s="157">
        <f>IF('1b-NaturalGas'!$AD$88="no","",ROUND(BL2319,4))</f>
        <v>0.30299999999999999</v>
      </c>
      <c r="BO2319" s="157">
        <f>IF('1b-NaturalGas'!$AD$89="no","",ROUND(BL2319,4))</f>
        <v>0.30299999999999999</v>
      </c>
      <c r="BP2319" s="157">
        <f>IF('1b-NaturalGas'!$AD$90="no","not applicable (based on previous answers)",ROUND(BL2319,4))</f>
        <v>0.30299999999999999</v>
      </c>
      <c r="BQ2319" s="157">
        <f>IF('1b-NaturalGas'!$AD$91="no","not applicable (based on previous answers)",ROUND(BL2319,4))</f>
        <v>0.30299999999999999</v>
      </c>
    </row>
    <row r="2320" spans="30:69" x14ac:dyDescent="0.25">
      <c r="AD2320" s="157">
        <f t="shared" si="83"/>
        <v>0.30500000000000022</v>
      </c>
      <c r="AE2320" s="157">
        <f>IF('1a-Electricity'!$AD$77="no","",ROUND(AD2320,4))</f>
        <v>0.30499999999999999</v>
      </c>
      <c r="AF2320" s="157">
        <f>IF('1a-Electricity'!$AD$78="no","",ROUND(AD2320,4))</f>
        <v>0.30499999999999999</v>
      </c>
      <c r="AG2320" s="157">
        <f>IF('1a-Electricity'!$AD$79="no","",ROUND(AD2320,4))</f>
        <v>0.30499999999999999</v>
      </c>
      <c r="BL2320" s="157">
        <f t="shared" si="84"/>
        <v>0.30400000000000021</v>
      </c>
      <c r="BM2320" s="157">
        <f>IF('1b-NaturalGas'!$AD$87="no","",ROUND(BL2320,4))</f>
        <v>0.30399999999999999</v>
      </c>
      <c r="BN2320" s="157">
        <f>IF('1b-NaturalGas'!$AD$88="no","",ROUND(BL2320,4))</f>
        <v>0.30399999999999999</v>
      </c>
      <c r="BO2320" s="157">
        <f>IF('1b-NaturalGas'!$AD$89="no","",ROUND(BL2320,4))</f>
        <v>0.30399999999999999</v>
      </c>
      <c r="BP2320" s="157">
        <f>IF('1b-NaturalGas'!$AD$90="no","not applicable (based on previous answers)",ROUND(BL2320,4))</f>
        <v>0.30399999999999999</v>
      </c>
      <c r="BQ2320" s="157">
        <f>IF('1b-NaturalGas'!$AD$91="no","not applicable (based on previous answers)",ROUND(BL2320,4))</f>
        <v>0.30399999999999999</v>
      </c>
    </row>
    <row r="2321" spans="30:69" x14ac:dyDescent="0.25">
      <c r="AD2321" s="157">
        <f t="shared" si="83"/>
        <v>0.30600000000000022</v>
      </c>
      <c r="AE2321" s="157">
        <f>IF('1a-Electricity'!$AD$77="no","",ROUND(AD2321,4))</f>
        <v>0.30599999999999999</v>
      </c>
      <c r="AF2321" s="157">
        <f>IF('1a-Electricity'!$AD$78="no","",ROUND(AD2321,4))</f>
        <v>0.30599999999999999</v>
      </c>
      <c r="AG2321" s="157">
        <f>IF('1a-Electricity'!$AD$79="no","",ROUND(AD2321,4))</f>
        <v>0.30599999999999999</v>
      </c>
      <c r="BL2321" s="157">
        <f t="shared" si="84"/>
        <v>0.30500000000000022</v>
      </c>
      <c r="BM2321" s="157">
        <f>IF('1b-NaturalGas'!$AD$87="no","",ROUND(BL2321,4))</f>
        <v>0.30499999999999999</v>
      </c>
      <c r="BN2321" s="157">
        <f>IF('1b-NaturalGas'!$AD$88="no","",ROUND(BL2321,4))</f>
        <v>0.30499999999999999</v>
      </c>
      <c r="BO2321" s="157">
        <f>IF('1b-NaturalGas'!$AD$89="no","",ROUND(BL2321,4))</f>
        <v>0.30499999999999999</v>
      </c>
      <c r="BP2321" s="157">
        <f>IF('1b-NaturalGas'!$AD$90="no","not applicable (based on previous answers)",ROUND(BL2321,4))</f>
        <v>0.30499999999999999</v>
      </c>
      <c r="BQ2321" s="157">
        <f>IF('1b-NaturalGas'!$AD$91="no","not applicable (based on previous answers)",ROUND(BL2321,4))</f>
        <v>0.30499999999999999</v>
      </c>
    </row>
    <row r="2322" spans="30:69" x14ac:dyDescent="0.25">
      <c r="AD2322" s="157">
        <f t="shared" si="83"/>
        <v>0.30700000000000022</v>
      </c>
      <c r="AE2322" s="157">
        <f>IF('1a-Electricity'!$AD$77="no","",ROUND(AD2322,4))</f>
        <v>0.307</v>
      </c>
      <c r="AF2322" s="157">
        <f>IF('1a-Electricity'!$AD$78="no","",ROUND(AD2322,4))</f>
        <v>0.307</v>
      </c>
      <c r="AG2322" s="157">
        <f>IF('1a-Electricity'!$AD$79="no","",ROUND(AD2322,4))</f>
        <v>0.307</v>
      </c>
      <c r="BL2322" s="157">
        <f t="shared" si="84"/>
        <v>0.30600000000000022</v>
      </c>
      <c r="BM2322" s="157">
        <f>IF('1b-NaturalGas'!$AD$87="no","",ROUND(BL2322,4))</f>
        <v>0.30599999999999999</v>
      </c>
      <c r="BN2322" s="157">
        <f>IF('1b-NaturalGas'!$AD$88="no","",ROUND(BL2322,4))</f>
        <v>0.30599999999999999</v>
      </c>
      <c r="BO2322" s="157">
        <f>IF('1b-NaturalGas'!$AD$89="no","",ROUND(BL2322,4))</f>
        <v>0.30599999999999999</v>
      </c>
      <c r="BP2322" s="157">
        <f>IF('1b-NaturalGas'!$AD$90="no","not applicable (based on previous answers)",ROUND(BL2322,4))</f>
        <v>0.30599999999999999</v>
      </c>
      <c r="BQ2322" s="157">
        <f>IF('1b-NaturalGas'!$AD$91="no","not applicable (based on previous answers)",ROUND(BL2322,4))</f>
        <v>0.30599999999999999</v>
      </c>
    </row>
    <row r="2323" spans="30:69" x14ac:dyDescent="0.25">
      <c r="AD2323" s="157">
        <f t="shared" si="83"/>
        <v>0.30800000000000022</v>
      </c>
      <c r="AE2323" s="157">
        <f>IF('1a-Electricity'!$AD$77="no","",ROUND(AD2323,4))</f>
        <v>0.308</v>
      </c>
      <c r="AF2323" s="157">
        <f>IF('1a-Electricity'!$AD$78="no","",ROUND(AD2323,4))</f>
        <v>0.308</v>
      </c>
      <c r="AG2323" s="157">
        <f>IF('1a-Electricity'!$AD$79="no","",ROUND(AD2323,4))</f>
        <v>0.308</v>
      </c>
      <c r="BL2323" s="157">
        <f t="shared" si="84"/>
        <v>0.30700000000000022</v>
      </c>
      <c r="BM2323" s="157">
        <f>IF('1b-NaturalGas'!$AD$87="no","",ROUND(BL2323,4))</f>
        <v>0.307</v>
      </c>
      <c r="BN2323" s="157">
        <f>IF('1b-NaturalGas'!$AD$88="no","",ROUND(BL2323,4))</f>
        <v>0.307</v>
      </c>
      <c r="BO2323" s="157">
        <f>IF('1b-NaturalGas'!$AD$89="no","",ROUND(BL2323,4))</f>
        <v>0.307</v>
      </c>
      <c r="BP2323" s="157">
        <f>IF('1b-NaturalGas'!$AD$90="no","not applicable (based on previous answers)",ROUND(BL2323,4))</f>
        <v>0.307</v>
      </c>
      <c r="BQ2323" s="157">
        <f>IF('1b-NaturalGas'!$AD$91="no","not applicable (based on previous answers)",ROUND(BL2323,4))</f>
        <v>0.307</v>
      </c>
    </row>
    <row r="2324" spans="30:69" x14ac:dyDescent="0.25">
      <c r="AD2324" s="157">
        <f t="shared" si="83"/>
        <v>0.30900000000000022</v>
      </c>
      <c r="AE2324" s="157">
        <f>IF('1a-Electricity'!$AD$77="no","",ROUND(AD2324,4))</f>
        <v>0.309</v>
      </c>
      <c r="AF2324" s="157">
        <f>IF('1a-Electricity'!$AD$78="no","",ROUND(AD2324,4))</f>
        <v>0.309</v>
      </c>
      <c r="AG2324" s="157">
        <f>IF('1a-Electricity'!$AD$79="no","",ROUND(AD2324,4))</f>
        <v>0.309</v>
      </c>
      <c r="BL2324" s="157">
        <f t="shared" si="84"/>
        <v>0.30800000000000022</v>
      </c>
      <c r="BM2324" s="157">
        <f>IF('1b-NaturalGas'!$AD$87="no","",ROUND(BL2324,4))</f>
        <v>0.308</v>
      </c>
      <c r="BN2324" s="157">
        <f>IF('1b-NaturalGas'!$AD$88="no","",ROUND(BL2324,4))</f>
        <v>0.308</v>
      </c>
      <c r="BO2324" s="157">
        <f>IF('1b-NaturalGas'!$AD$89="no","",ROUND(BL2324,4))</f>
        <v>0.308</v>
      </c>
      <c r="BP2324" s="157">
        <f>IF('1b-NaturalGas'!$AD$90="no","not applicable (based on previous answers)",ROUND(BL2324,4))</f>
        <v>0.308</v>
      </c>
      <c r="BQ2324" s="157">
        <f>IF('1b-NaturalGas'!$AD$91="no","not applicable (based on previous answers)",ROUND(BL2324,4))</f>
        <v>0.308</v>
      </c>
    </row>
    <row r="2325" spans="30:69" x14ac:dyDescent="0.25">
      <c r="AD2325" s="157">
        <f t="shared" si="83"/>
        <v>0.31000000000000022</v>
      </c>
      <c r="AE2325" s="157">
        <f>IF('1a-Electricity'!$AD$77="no","",ROUND(AD2325,4))</f>
        <v>0.31</v>
      </c>
      <c r="AF2325" s="157">
        <f>IF('1a-Electricity'!$AD$78="no","",ROUND(AD2325,4))</f>
        <v>0.31</v>
      </c>
      <c r="AG2325" s="157">
        <f>IF('1a-Electricity'!$AD$79="no","",ROUND(AD2325,4))</f>
        <v>0.31</v>
      </c>
      <c r="BL2325" s="157">
        <f t="shared" si="84"/>
        <v>0.30900000000000022</v>
      </c>
      <c r="BM2325" s="157">
        <f>IF('1b-NaturalGas'!$AD$87="no","",ROUND(BL2325,4))</f>
        <v>0.309</v>
      </c>
      <c r="BN2325" s="157">
        <f>IF('1b-NaturalGas'!$AD$88="no","",ROUND(BL2325,4))</f>
        <v>0.309</v>
      </c>
      <c r="BO2325" s="157">
        <f>IF('1b-NaturalGas'!$AD$89="no","",ROUND(BL2325,4))</f>
        <v>0.309</v>
      </c>
      <c r="BP2325" s="157">
        <f>IF('1b-NaturalGas'!$AD$90="no","not applicable (based on previous answers)",ROUND(BL2325,4))</f>
        <v>0.309</v>
      </c>
      <c r="BQ2325" s="157">
        <f>IF('1b-NaturalGas'!$AD$91="no","not applicable (based on previous answers)",ROUND(BL2325,4))</f>
        <v>0.309</v>
      </c>
    </row>
    <row r="2326" spans="30:69" x14ac:dyDescent="0.25">
      <c r="AD2326" s="157">
        <f t="shared" si="83"/>
        <v>0.31100000000000022</v>
      </c>
      <c r="AE2326" s="157">
        <f>IF('1a-Electricity'!$AD$77="no","",ROUND(AD2326,4))</f>
        <v>0.311</v>
      </c>
      <c r="AF2326" s="157">
        <f>IF('1a-Electricity'!$AD$78="no","",ROUND(AD2326,4))</f>
        <v>0.311</v>
      </c>
      <c r="AG2326" s="157">
        <f>IF('1a-Electricity'!$AD$79="no","",ROUND(AD2326,4))</f>
        <v>0.311</v>
      </c>
      <c r="BL2326" s="157">
        <f t="shared" si="84"/>
        <v>0.31000000000000022</v>
      </c>
      <c r="BM2326" s="157">
        <f>IF('1b-NaturalGas'!$AD$87="no","",ROUND(BL2326,4))</f>
        <v>0.31</v>
      </c>
      <c r="BN2326" s="157">
        <f>IF('1b-NaturalGas'!$AD$88="no","",ROUND(BL2326,4))</f>
        <v>0.31</v>
      </c>
      <c r="BO2326" s="157">
        <f>IF('1b-NaturalGas'!$AD$89="no","",ROUND(BL2326,4))</f>
        <v>0.31</v>
      </c>
      <c r="BP2326" s="157">
        <f>IF('1b-NaturalGas'!$AD$90="no","not applicable (based on previous answers)",ROUND(BL2326,4))</f>
        <v>0.31</v>
      </c>
      <c r="BQ2326" s="157">
        <f>IF('1b-NaturalGas'!$AD$91="no","not applicable (based on previous answers)",ROUND(BL2326,4))</f>
        <v>0.31</v>
      </c>
    </row>
    <row r="2327" spans="30:69" x14ac:dyDescent="0.25">
      <c r="AD2327" s="157">
        <f t="shared" si="83"/>
        <v>0.31200000000000022</v>
      </c>
      <c r="AE2327" s="157">
        <f>IF('1a-Electricity'!$AD$77="no","",ROUND(AD2327,4))</f>
        <v>0.312</v>
      </c>
      <c r="AF2327" s="157">
        <f>IF('1a-Electricity'!$AD$78="no","",ROUND(AD2327,4))</f>
        <v>0.312</v>
      </c>
      <c r="AG2327" s="157">
        <f>IF('1a-Electricity'!$AD$79="no","",ROUND(AD2327,4))</f>
        <v>0.312</v>
      </c>
      <c r="BL2327" s="157">
        <f t="shared" si="84"/>
        <v>0.31100000000000022</v>
      </c>
      <c r="BM2327" s="157">
        <f>IF('1b-NaturalGas'!$AD$87="no","",ROUND(BL2327,4))</f>
        <v>0.311</v>
      </c>
      <c r="BN2327" s="157">
        <f>IF('1b-NaturalGas'!$AD$88="no","",ROUND(BL2327,4))</f>
        <v>0.311</v>
      </c>
      <c r="BO2327" s="157">
        <f>IF('1b-NaturalGas'!$AD$89="no","",ROUND(BL2327,4))</f>
        <v>0.311</v>
      </c>
      <c r="BP2327" s="157">
        <f>IF('1b-NaturalGas'!$AD$90="no","not applicable (based on previous answers)",ROUND(BL2327,4))</f>
        <v>0.311</v>
      </c>
      <c r="BQ2327" s="157">
        <f>IF('1b-NaturalGas'!$AD$91="no","not applicable (based on previous answers)",ROUND(BL2327,4))</f>
        <v>0.311</v>
      </c>
    </row>
    <row r="2328" spans="30:69" x14ac:dyDescent="0.25">
      <c r="AD2328" s="157">
        <f t="shared" ref="AD2328:AD2391" si="85">AD2327+0.001</f>
        <v>0.31300000000000022</v>
      </c>
      <c r="AE2328" s="157">
        <f>IF('1a-Electricity'!$AD$77="no","",ROUND(AD2328,4))</f>
        <v>0.313</v>
      </c>
      <c r="AF2328" s="157">
        <f>IF('1a-Electricity'!$AD$78="no","",ROUND(AD2328,4))</f>
        <v>0.313</v>
      </c>
      <c r="AG2328" s="157">
        <f>IF('1a-Electricity'!$AD$79="no","",ROUND(AD2328,4))</f>
        <v>0.313</v>
      </c>
      <c r="BL2328" s="157">
        <f t="shared" si="84"/>
        <v>0.31200000000000022</v>
      </c>
      <c r="BM2328" s="157">
        <f>IF('1b-NaturalGas'!$AD$87="no","",ROUND(BL2328,4))</f>
        <v>0.312</v>
      </c>
      <c r="BN2328" s="157">
        <f>IF('1b-NaturalGas'!$AD$88="no","",ROUND(BL2328,4))</f>
        <v>0.312</v>
      </c>
      <c r="BO2328" s="157">
        <f>IF('1b-NaturalGas'!$AD$89="no","",ROUND(BL2328,4))</f>
        <v>0.312</v>
      </c>
      <c r="BP2328" s="157">
        <f>IF('1b-NaturalGas'!$AD$90="no","not applicable (based on previous answers)",ROUND(BL2328,4))</f>
        <v>0.312</v>
      </c>
      <c r="BQ2328" s="157">
        <f>IF('1b-NaturalGas'!$AD$91="no","not applicable (based on previous answers)",ROUND(BL2328,4))</f>
        <v>0.312</v>
      </c>
    </row>
    <row r="2329" spans="30:69" x14ac:dyDescent="0.25">
      <c r="AD2329" s="157">
        <f t="shared" si="85"/>
        <v>0.31400000000000022</v>
      </c>
      <c r="AE2329" s="157">
        <f>IF('1a-Electricity'!$AD$77="no","",ROUND(AD2329,4))</f>
        <v>0.314</v>
      </c>
      <c r="AF2329" s="157">
        <f>IF('1a-Electricity'!$AD$78="no","",ROUND(AD2329,4))</f>
        <v>0.314</v>
      </c>
      <c r="AG2329" s="157">
        <f>IF('1a-Electricity'!$AD$79="no","",ROUND(AD2329,4))</f>
        <v>0.314</v>
      </c>
      <c r="BL2329" s="157">
        <f t="shared" ref="BL2329:BL2392" si="86">BL2328+0.001</f>
        <v>0.31300000000000022</v>
      </c>
      <c r="BM2329" s="157">
        <f>IF('1b-NaturalGas'!$AD$87="no","",ROUND(BL2329,4))</f>
        <v>0.313</v>
      </c>
      <c r="BN2329" s="157">
        <f>IF('1b-NaturalGas'!$AD$88="no","",ROUND(BL2329,4))</f>
        <v>0.313</v>
      </c>
      <c r="BO2329" s="157">
        <f>IF('1b-NaturalGas'!$AD$89="no","",ROUND(BL2329,4))</f>
        <v>0.313</v>
      </c>
      <c r="BP2329" s="157">
        <f>IF('1b-NaturalGas'!$AD$90="no","not applicable (based on previous answers)",ROUND(BL2329,4))</f>
        <v>0.313</v>
      </c>
      <c r="BQ2329" s="157">
        <f>IF('1b-NaturalGas'!$AD$91="no","not applicable (based on previous answers)",ROUND(BL2329,4))</f>
        <v>0.313</v>
      </c>
    </row>
    <row r="2330" spans="30:69" x14ac:dyDescent="0.25">
      <c r="AD2330" s="157">
        <f t="shared" si="85"/>
        <v>0.31500000000000022</v>
      </c>
      <c r="AE2330" s="157">
        <f>IF('1a-Electricity'!$AD$77="no","",ROUND(AD2330,4))</f>
        <v>0.315</v>
      </c>
      <c r="AF2330" s="157">
        <f>IF('1a-Electricity'!$AD$78="no","",ROUND(AD2330,4))</f>
        <v>0.315</v>
      </c>
      <c r="AG2330" s="157">
        <f>IF('1a-Electricity'!$AD$79="no","",ROUND(AD2330,4))</f>
        <v>0.315</v>
      </c>
      <c r="BL2330" s="157">
        <f t="shared" si="86"/>
        <v>0.31400000000000022</v>
      </c>
      <c r="BM2330" s="157">
        <f>IF('1b-NaturalGas'!$AD$87="no","",ROUND(BL2330,4))</f>
        <v>0.314</v>
      </c>
      <c r="BN2330" s="157">
        <f>IF('1b-NaturalGas'!$AD$88="no","",ROUND(BL2330,4))</f>
        <v>0.314</v>
      </c>
      <c r="BO2330" s="157">
        <f>IF('1b-NaturalGas'!$AD$89="no","",ROUND(BL2330,4))</f>
        <v>0.314</v>
      </c>
      <c r="BP2330" s="157">
        <f>IF('1b-NaturalGas'!$AD$90="no","not applicable (based on previous answers)",ROUND(BL2330,4))</f>
        <v>0.314</v>
      </c>
      <c r="BQ2330" s="157">
        <f>IF('1b-NaturalGas'!$AD$91="no","not applicable (based on previous answers)",ROUND(BL2330,4))</f>
        <v>0.314</v>
      </c>
    </row>
    <row r="2331" spans="30:69" x14ac:dyDescent="0.25">
      <c r="AD2331" s="157">
        <f t="shared" si="85"/>
        <v>0.31600000000000023</v>
      </c>
      <c r="AE2331" s="157">
        <f>IF('1a-Electricity'!$AD$77="no","",ROUND(AD2331,4))</f>
        <v>0.316</v>
      </c>
      <c r="AF2331" s="157">
        <f>IF('1a-Electricity'!$AD$78="no","",ROUND(AD2331,4))</f>
        <v>0.316</v>
      </c>
      <c r="AG2331" s="157">
        <f>IF('1a-Electricity'!$AD$79="no","",ROUND(AD2331,4))</f>
        <v>0.316</v>
      </c>
      <c r="BL2331" s="157">
        <f t="shared" si="86"/>
        <v>0.31500000000000022</v>
      </c>
      <c r="BM2331" s="157">
        <f>IF('1b-NaturalGas'!$AD$87="no","",ROUND(BL2331,4))</f>
        <v>0.315</v>
      </c>
      <c r="BN2331" s="157">
        <f>IF('1b-NaturalGas'!$AD$88="no","",ROUND(BL2331,4))</f>
        <v>0.315</v>
      </c>
      <c r="BO2331" s="157">
        <f>IF('1b-NaturalGas'!$AD$89="no","",ROUND(BL2331,4))</f>
        <v>0.315</v>
      </c>
      <c r="BP2331" s="157">
        <f>IF('1b-NaturalGas'!$AD$90="no","not applicable (based on previous answers)",ROUND(BL2331,4))</f>
        <v>0.315</v>
      </c>
      <c r="BQ2331" s="157">
        <f>IF('1b-NaturalGas'!$AD$91="no","not applicable (based on previous answers)",ROUND(BL2331,4))</f>
        <v>0.315</v>
      </c>
    </row>
    <row r="2332" spans="30:69" x14ac:dyDescent="0.25">
      <c r="AD2332" s="157">
        <f t="shared" si="85"/>
        <v>0.31700000000000023</v>
      </c>
      <c r="AE2332" s="157">
        <f>IF('1a-Electricity'!$AD$77="no","",ROUND(AD2332,4))</f>
        <v>0.317</v>
      </c>
      <c r="AF2332" s="157">
        <f>IF('1a-Electricity'!$AD$78="no","",ROUND(AD2332,4))</f>
        <v>0.317</v>
      </c>
      <c r="AG2332" s="157">
        <f>IF('1a-Electricity'!$AD$79="no","",ROUND(AD2332,4))</f>
        <v>0.317</v>
      </c>
      <c r="BL2332" s="157">
        <f t="shared" si="86"/>
        <v>0.31600000000000023</v>
      </c>
      <c r="BM2332" s="157">
        <f>IF('1b-NaturalGas'!$AD$87="no","",ROUND(BL2332,4))</f>
        <v>0.316</v>
      </c>
      <c r="BN2332" s="157">
        <f>IF('1b-NaturalGas'!$AD$88="no","",ROUND(BL2332,4))</f>
        <v>0.316</v>
      </c>
      <c r="BO2332" s="157">
        <f>IF('1b-NaturalGas'!$AD$89="no","",ROUND(BL2332,4))</f>
        <v>0.316</v>
      </c>
      <c r="BP2332" s="157">
        <f>IF('1b-NaturalGas'!$AD$90="no","not applicable (based on previous answers)",ROUND(BL2332,4))</f>
        <v>0.316</v>
      </c>
      <c r="BQ2332" s="157">
        <f>IF('1b-NaturalGas'!$AD$91="no","not applicable (based on previous answers)",ROUND(BL2332,4))</f>
        <v>0.316</v>
      </c>
    </row>
    <row r="2333" spans="30:69" x14ac:dyDescent="0.25">
      <c r="AD2333" s="157">
        <f t="shared" si="85"/>
        <v>0.31800000000000023</v>
      </c>
      <c r="AE2333" s="157">
        <f>IF('1a-Electricity'!$AD$77="no","",ROUND(AD2333,4))</f>
        <v>0.318</v>
      </c>
      <c r="AF2333" s="157">
        <f>IF('1a-Electricity'!$AD$78="no","",ROUND(AD2333,4))</f>
        <v>0.318</v>
      </c>
      <c r="AG2333" s="157">
        <f>IF('1a-Electricity'!$AD$79="no","",ROUND(AD2333,4))</f>
        <v>0.318</v>
      </c>
      <c r="BL2333" s="157">
        <f t="shared" si="86"/>
        <v>0.31700000000000023</v>
      </c>
      <c r="BM2333" s="157">
        <f>IF('1b-NaturalGas'!$AD$87="no","",ROUND(BL2333,4))</f>
        <v>0.317</v>
      </c>
      <c r="BN2333" s="157">
        <f>IF('1b-NaturalGas'!$AD$88="no","",ROUND(BL2333,4))</f>
        <v>0.317</v>
      </c>
      <c r="BO2333" s="157">
        <f>IF('1b-NaturalGas'!$AD$89="no","",ROUND(BL2333,4))</f>
        <v>0.317</v>
      </c>
      <c r="BP2333" s="157">
        <f>IF('1b-NaturalGas'!$AD$90="no","not applicable (based on previous answers)",ROUND(BL2333,4))</f>
        <v>0.317</v>
      </c>
      <c r="BQ2333" s="157">
        <f>IF('1b-NaturalGas'!$AD$91="no","not applicable (based on previous answers)",ROUND(BL2333,4))</f>
        <v>0.317</v>
      </c>
    </row>
    <row r="2334" spans="30:69" x14ac:dyDescent="0.25">
      <c r="AD2334" s="157">
        <f t="shared" si="85"/>
        <v>0.31900000000000023</v>
      </c>
      <c r="AE2334" s="157">
        <f>IF('1a-Electricity'!$AD$77="no","",ROUND(AD2334,4))</f>
        <v>0.31900000000000001</v>
      </c>
      <c r="AF2334" s="157">
        <f>IF('1a-Electricity'!$AD$78="no","",ROUND(AD2334,4))</f>
        <v>0.31900000000000001</v>
      </c>
      <c r="AG2334" s="157">
        <f>IF('1a-Electricity'!$AD$79="no","",ROUND(AD2334,4))</f>
        <v>0.31900000000000001</v>
      </c>
      <c r="BL2334" s="157">
        <f t="shared" si="86"/>
        <v>0.31800000000000023</v>
      </c>
      <c r="BM2334" s="157">
        <f>IF('1b-NaturalGas'!$AD$87="no","",ROUND(BL2334,4))</f>
        <v>0.318</v>
      </c>
      <c r="BN2334" s="157">
        <f>IF('1b-NaturalGas'!$AD$88="no","",ROUND(BL2334,4))</f>
        <v>0.318</v>
      </c>
      <c r="BO2334" s="157">
        <f>IF('1b-NaturalGas'!$AD$89="no","",ROUND(BL2334,4))</f>
        <v>0.318</v>
      </c>
      <c r="BP2334" s="157">
        <f>IF('1b-NaturalGas'!$AD$90="no","not applicable (based on previous answers)",ROUND(BL2334,4))</f>
        <v>0.318</v>
      </c>
      <c r="BQ2334" s="157">
        <f>IF('1b-NaturalGas'!$AD$91="no","not applicable (based on previous answers)",ROUND(BL2334,4))</f>
        <v>0.318</v>
      </c>
    </row>
    <row r="2335" spans="30:69" x14ac:dyDescent="0.25">
      <c r="AD2335" s="157">
        <f t="shared" si="85"/>
        <v>0.32000000000000023</v>
      </c>
      <c r="AE2335" s="157">
        <f>IF('1a-Electricity'!$AD$77="no","",ROUND(AD2335,4))</f>
        <v>0.32</v>
      </c>
      <c r="AF2335" s="157">
        <f>IF('1a-Electricity'!$AD$78="no","",ROUND(AD2335,4))</f>
        <v>0.32</v>
      </c>
      <c r="AG2335" s="157">
        <f>IF('1a-Electricity'!$AD$79="no","",ROUND(AD2335,4))</f>
        <v>0.32</v>
      </c>
      <c r="BL2335" s="157">
        <f t="shared" si="86"/>
        <v>0.31900000000000023</v>
      </c>
      <c r="BM2335" s="157">
        <f>IF('1b-NaturalGas'!$AD$87="no","",ROUND(BL2335,4))</f>
        <v>0.31900000000000001</v>
      </c>
      <c r="BN2335" s="157">
        <f>IF('1b-NaturalGas'!$AD$88="no","",ROUND(BL2335,4))</f>
        <v>0.31900000000000001</v>
      </c>
      <c r="BO2335" s="157">
        <f>IF('1b-NaturalGas'!$AD$89="no","",ROUND(BL2335,4))</f>
        <v>0.31900000000000001</v>
      </c>
      <c r="BP2335" s="157">
        <f>IF('1b-NaturalGas'!$AD$90="no","not applicable (based on previous answers)",ROUND(BL2335,4))</f>
        <v>0.31900000000000001</v>
      </c>
      <c r="BQ2335" s="157">
        <f>IF('1b-NaturalGas'!$AD$91="no","not applicable (based on previous answers)",ROUND(BL2335,4))</f>
        <v>0.31900000000000001</v>
      </c>
    </row>
    <row r="2336" spans="30:69" x14ac:dyDescent="0.25">
      <c r="AD2336" s="157">
        <f t="shared" si="85"/>
        <v>0.32100000000000023</v>
      </c>
      <c r="AE2336" s="157">
        <f>IF('1a-Electricity'!$AD$77="no","",ROUND(AD2336,4))</f>
        <v>0.32100000000000001</v>
      </c>
      <c r="AF2336" s="157">
        <f>IF('1a-Electricity'!$AD$78="no","",ROUND(AD2336,4))</f>
        <v>0.32100000000000001</v>
      </c>
      <c r="AG2336" s="157">
        <f>IF('1a-Electricity'!$AD$79="no","",ROUND(AD2336,4))</f>
        <v>0.32100000000000001</v>
      </c>
      <c r="BL2336" s="157">
        <f t="shared" si="86"/>
        <v>0.32000000000000023</v>
      </c>
      <c r="BM2336" s="157">
        <f>IF('1b-NaturalGas'!$AD$87="no","",ROUND(BL2336,4))</f>
        <v>0.32</v>
      </c>
      <c r="BN2336" s="157">
        <f>IF('1b-NaturalGas'!$AD$88="no","",ROUND(BL2336,4))</f>
        <v>0.32</v>
      </c>
      <c r="BO2336" s="157">
        <f>IF('1b-NaturalGas'!$AD$89="no","",ROUND(BL2336,4))</f>
        <v>0.32</v>
      </c>
      <c r="BP2336" s="157">
        <f>IF('1b-NaturalGas'!$AD$90="no","not applicable (based on previous answers)",ROUND(BL2336,4))</f>
        <v>0.32</v>
      </c>
      <c r="BQ2336" s="157">
        <f>IF('1b-NaturalGas'!$AD$91="no","not applicable (based on previous answers)",ROUND(BL2336,4))</f>
        <v>0.32</v>
      </c>
    </row>
    <row r="2337" spans="30:69" x14ac:dyDescent="0.25">
      <c r="AD2337" s="157">
        <f t="shared" si="85"/>
        <v>0.32200000000000023</v>
      </c>
      <c r="AE2337" s="157">
        <f>IF('1a-Electricity'!$AD$77="no","",ROUND(AD2337,4))</f>
        <v>0.32200000000000001</v>
      </c>
      <c r="AF2337" s="157">
        <f>IF('1a-Electricity'!$AD$78="no","",ROUND(AD2337,4))</f>
        <v>0.32200000000000001</v>
      </c>
      <c r="AG2337" s="157">
        <f>IF('1a-Electricity'!$AD$79="no","",ROUND(AD2337,4))</f>
        <v>0.32200000000000001</v>
      </c>
      <c r="BL2337" s="157">
        <f t="shared" si="86"/>
        <v>0.32100000000000023</v>
      </c>
      <c r="BM2337" s="157">
        <f>IF('1b-NaturalGas'!$AD$87="no","",ROUND(BL2337,4))</f>
        <v>0.32100000000000001</v>
      </c>
      <c r="BN2337" s="157">
        <f>IF('1b-NaturalGas'!$AD$88="no","",ROUND(BL2337,4))</f>
        <v>0.32100000000000001</v>
      </c>
      <c r="BO2337" s="157">
        <f>IF('1b-NaturalGas'!$AD$89="no","",ROUND(BL2337,4))</f>
        <v>0.32100000000000001</v>
      </c>
      <c r="BP2337" s="157">
        <f>IF('1b-NaturalGas'!$AD$90="no","not applicable (based on previous answers)",ROUND(BL2337,4))</f>
        <v>0.32100000000000001</v>
      </c>
      <c r="BQ2337" s="157">
        <f>IF('1b-NaturalGas'!$AD$91="no","not applicable (based on previous answers)",ROUND(BL2337,4))</f>
        <v>0.32100000000000001</v>
      </c>
    </row>
    <row r="2338" spans="30:69" x14ac:dyDescent="0.25">
      <c r="AD2338" s="157">
        <f t="shared" si="85"/>
        <v>0.32300000000000023</v>
      </c>
      <c r="AE2338" s="157">
        <f>IF('1a-Electricity'!$AD$77="no","",ROUND(AD2338,4))</f>
        <v>0.32300000000000001</v>
      </c>
      <c r="AF2338" s="157">
        <f>IF('1a-Electricity'!$AD$78="no","",ROUND(AD2338,4))</f>
        <v>0.32300000000000001</v>
      </c>
      <c r="AG2338" s="157">
        <f>IF('1a-Electricity'!$AD$79="no","",ROUND(AD2338,4))</f>
        <v>0.32300000000000001</v>
      </c>
      <c r="BL2338" s="157">
        <f t="shared" si="86"/>
        <v>0.32200000000000023</v>
      </c>
      <c r="BM2338" s="157">
        <f>IF('1b-NaturalGas'!$AD$87="no","",ROUND(BL2338,4))</f>
        <v>0.32200000000000001</v>
      </c>
      <c r="BN2338" s="157">
        <f>IF('1b-NaturalGas'!$AD$88="no","",ROUND(BL2338,4))</f>
        <v>0.32200000000000001</v>
      </c>
      <c r="BO2338" s="157">
        <f>IF('1b-NaturalGas'!$AD$89="no","",ROUND(BL2338,4))</f>
        <v>0.32200000000000001</v>
      </c>
      <c r="BP2338" s="157">
        <f>IF('1b-NaturalGas'!$AD$90="no","not applicable (based on previous answers)",ROUND(BL2338,4))</f>
        <v>0.32200000000000001</v>
      </c>
      <c r="BQ2338" s="157">
        <f>IF('1b-NaturalGas'!$AD$91="no","not applicable (based on previous answers)",ROUND(BL2338,4))</f>
        <v>0.32200000000000001</v>
      </c>
    </row>
    <row r="2339" spans="30:69" x14ac:dyDescent="0.25">
      <c r="AD2339" s="157">
        <f t="shared" si="85"/>
        <v>0.32400000000000023</v>
      </c>
      <c r="AE2339" s="157">
        <f>IF('1a-Electricity'!$AD$77="no","",ROUND(AD2339,4))</f>
        <v>0.32400000000000001</v>
      </c>
      <c r="AF2339" s="157">
        <f>IF('1a-Electricity'!$AD$78="no","",ROUND(AD2339,4))</f>
        <v>0.32400000000000001</v>
      </c>
      <c r="AG2339" s="157">
        <f>IF('1a-Electricity'!$AD$79="no","",ROUND(AD2339,4))</f>
        <v>0.32400000000000001</v>
      </c>
      <c r="BL2339" s="157">
        <f t="shared" si="86"/>
        <v>0.32300000000000023</v>
      </c>
      <c r="BM2339" s="157">
        <f>IF('1b-NaturalGas'!$AD$87="no","",ROUND(BL2339,4))</f>
        <v>0.32300000000000001</v>
      </c>
      <c r="BN2339" s="157">
        <f>IF('1b-NaturalGas'!$AD$88="no","",ROUND(BL2339,4))</f>
        <v>0.32300000000000001</v>
      </c>
      <c r="BO2339" s="157">
        <f>IF('1b-NaturalGas'!$AD$89="no","",ROUND(BL2339,4))</f>
        <v>0.32300000000000001</v>
      </c>
      <c r="BP2339" s="157">
        <f>IF('1b-NaturalGas'!$AD$90="no","not applicable (based on previous answers)",ROUND(BL2339,4))</f>
        <v>0.32300000000000001</v>
      </c>
      <c r="BQ2339" s="157">
        <f>IF('1b-NaturalGas'!$AD$91="no","not applicable (based on previous answers)",ROUND(BL2339,4))</f>
        <v>0.32300000000000001</v>
      </c>
    </row>
    <row r="2340" spans="30:69" x14ac:dyDescent="0.25">
      <c r="AD2340" s="157">
        <f t="shared" si="85"/>
        <v>0.32500000000000023</v>
      </c>
      <c r="AE2340" s="157">
        <f>IF('1a-Electricity'!$AD$77="no","",ROUND(AD2340,4))</f>
        <v>0.32500000000000001</v>
      </c>
      <c r="AF2340" s="157">
        <f>IF('1a-Electricity'!$AD$78="no","",ROUND(AD2340,4))</f>
        <v>0.32500000000000001</v>
      </c>
      <c r="AG2340" s="157">
        <f>IF('1a-Electricity'!$AD$79="no","",ROUND(AD2340,4))</f>
        <v>0.32500000000000001</v>
      </c>
      <c r="BL2340" s="157">
        <f t="shared" si="86"/>
        <v>0.32400000000000023</v>
      </c>
      <c r="BM2340" s="157">
        <f>IF('1b-NaturalGas'!$AD$87="no","",ROUND(BL2340,4))</f>
        <v>0.32400000000000001</v>
      </c>
      <c r="BN2340" s="157">
        <f>IF('1b-NaturalGas'!$AD$88="no","",ROUND(BL2340,4))</f>
        <v>0.32400000000000001</v>
      </c>
      <c r="BO2340" s="157">
        <f>IF('1b-NaturalGas'!$AD$89="no","",ROUND(BL2340,4))</f>
        <v>0.32400000000000001</v>
      </c>
      <c r="BP2340" s="157">
        <f>IF('1b-NaturalGas'!$AD$90="no","not applicable (based on previous answers)",ROUND(BL2340,4))</f>
        <v>0.32400000000000001</v>
      </c>
      <c r="BQ2340" s="157">
        <f>IF('1b-NaturalGas'!$AD$91="no","not applicable (based on previous answers)",ROUND(BL2340,4))</f>
        <v>0.32400000000000001</v>
      </c>
    </row>
    <row r="2341" spans="30:69" x14ac:dyDescent="0.25">
      <c r="AD2341" s="157">
        <f t="shared" si="85"/>
        <v>0.32600000000000023</v>
      </c>
      <c r="AE2341" s="157">
        <f>IF('1a-Electricity'!$AD$77="no","",ROUND(AD2341,4))</f>
        <v>0.32600000000000001</v>
      </c>
      <c r="AF2341" s="157">
        <f>IF('1a-Electricity'!$AD$78="no","",ROUND(AD2341,4))</f>
        <v>0.32600000000000001</v>
      </c>
      <c r="AG2341" s="157">
        <f>IF('1a-Electricity'!$AD$79="no","",ROUND(AD2341,4))</f>
        <v>0.32600000000000001</v>
      </c>
      <c r="BL2341" s="157">
        <f t="shared" si="86"/>
        <v>0.32500000000000023</v>
      </c>
      <c r="BM2341" s="157">
        <f>IF('1b-NaturalGas'!$AD$87="no","",ROUND(BL2341,4))</f>
        <v>0.32500000000000001</v>
      </c>
      <c r="BN2341" s="157">
        <f>IF('1b-NaturalGas'!$AD$88="no","",ROUND(BL2341,4))</f>
        <v>0.32500000000000001</v>
      </c>
      <c r="BO2341" s="157">
        <f>IF('1b-NaturalGas'!$AD$89="no","",ROUND(BL2341,4))</f>
        <v>0.32500000000000001</v>
      </c>
      <c r="BP2341" s="157">
        <f>IF('1b-NaturalGas'!$AD$90="no","not applicable (based on previous answers)",ROUND(BL2341,4))</f>
        <v>0.32500000000000001</v>
      </c>
      <c r="BQ2341" s="157">
        <f>IF('1b-NaturalGas'!$AD$91="no","not applicable (based on previous answers)",ROUND(BL2341,4))</f>
        <v>0.32500000000000001</v>
      </c>
    </row>
    <row r="2342" spans="30:69" x14ac:dyDescent="0.25">
      <c r="AD2342" s="157">
        <f t="shared" si="85"/>
        <v>0.32700000000000023</v>
      </c>
      <c r="AE2342" s="157">
        <f>IF('1a-Electricity'!$AD$77="no","",ROUND(AD2342,4))</f>
        <v>0.32700000000000001</v>
      </c>
      <c r="AF2342" s="157">
        <f>IF('1a-Electricity'!$AD$78="no","",ROUND(AD2342,4))</f>
        <v>0.32700000000000001</v>
      </c>
      <c r="AG2342" s="157">
        <f>IF('1a-Electricity'!$AD$79="no","",ROUND(AD2342,4))</f>
        <v>0.32700000000000001</v>
      </c>
      <c r="BL2342" s="157">
        <f t="shared" si="86"/>
        <v>0.32600000000000023</v>
      </c>
      <c r="BM2342" s="157">
        <f>IF('1b-NaturalGas'!$AD$87="no","",ROUND(BL2342,4))</f>
        <v>0.32600000000000001</v>
      </c>
      <c r="BN2342" s="157">
        <f>IF('1b-NaturalGas'!$AD$88="no","",ROUND(BL2342,4))</f>
        <v>0.32600000000000001</v>
      </c>
      <c r="BO2342" s="157">
        <f>IF('1b-NaturalGas'!$AD$89="no","",ROUND(BL2342,4))</f>
        <v>0.32600000000000001</v>
      </c>
      <c r="BP2342" s="157">
        <f>IF('1b-NaturalGas'!$AD$90="no","not applicable (based on previous answers)",ROUND(BL2342,4))</f>
        <v>0.32600000000000001</v>
      </c>
      <c r="BQ2342" s="157">
        <f>IF('1b-NaturalGas'!$AD$91="no","not applicable (based on previous answers)",ROUND(BL2342,4))</f>
        <v>0.32600000000000001</v>
      </c>
    </row>
    <row r="2343" spans="30:69" x14ac:dyDescent="0.25">
      <c r="AD2343" s="157">
        <f t="shared" si="85"/>
        <v>0.32800000000000024</v>
      </c>
      <c r="AE2343" s="157">
        <f>IF('1a-Electricity'!$AD$77="no","",ROUND(AD2343,4))</f>
        <v>0.32800000000000001</v>
      </c>
      <c r="AF2343" s="157">
        <f>IF('1a-Electricity'!$AD$78="no","",ROUND(AD2343,4))</f>
        <v>0.32800000000000001</v>
      </c>
      <c r="AG2343" s="157">
        <f>IF('1a-Electricity'!$AD$79="no","",ROUND(AD2343,4))</f>
        <v>0.32800000000000001</v>
      </c>
      <c r="BL2343" s="157">
        <f t="shared" si="86"/>
        <v>0.32700000000000023</v>
      </c>
      <c r="BM2343" s="157">
        <f>IF('1b-NaturalGas'!$AD$87="no","",ROUND(BL2343,4))</f>
        <v>0.32700000000000001</v>
      </c>
      <c r="BN2343" s="157">
        <f>IF('1b-NaturalGas'!$AD$88="no","",ROUND(BL2343,4))</f>
        <v>0.32700000000000001</v>
      </c>
      <c r="BO2343" s="157">
        <f>IF('1b-NaturalGas'!$AD$89="no","",ROUND(BL2343,4))</f>
        <v>0.32700000000000001</v>
      </c>
      <c r="BP2343" s="157">
        <f>IF('1b-NaturalGas'!$AD$90="no","not applicable (based on previous answers)",ROUND(BL2343,4))</f>
        <v>0.32700000000000001</v>
      </c>
      <c r="BQ2343" s="157">
        <f>IF('1b-NaturalGas'!$AD$91="no","not applicable (based on previous answers)",ROUND(BL2343,4))</f>
        <v>0.32700000000000001</v>
      </c>
    </row>
    <row r="2344" spans="30:69" x14ac:dyDescent="0.25">
      <c r="AD2344" s="157">
        <f t="shared" si="85"/>
        <v>0.32900000000000024</v>
      </c>
      <c r="AE2344" s="157">
        <f>IF('1a-Electricity'!$AD$77="no","",ROUND(AD2344,4))</f>
        <v>0.32900000000000001</v>
      </c>
      <c r="AF2344" s="157">
        <f>IF('1a-Electricity'!$AD$78="no","",ROUND(AD2344,4))</f>
        <v>0.32900000000000001</v>
      </c>
      <c r="AG2344" s="157">
        <f>IF('1a-Electricity'!$AD$79="no","",ROUND(AD2344,4))</f>
        <v>0.32900000000000001</v>
      </c>
      <c r="BL2344" s="157">
        <f t="shared" si="86"/>
        <v>0.32800000000000024</v>
      </c>
      <c r="BM2344" s="157">
        <f>IF('1b-NaturalGas'!$AD$87="no","",ROUND(BL2344,4))</f>
        <v>0.32800000000000001</v>
      </c>
      <c r="BN2344" s="157">
        <f>IF('1b-NaturalGas'!$AD$88="no","",ROUND(BL2344,4))</f>
        <v>0.32800000000000001</v>
      </c>
      <c r="BO2344" s="157">
        <f>IF('1b-NaturalGas'!$AD$89="no","",ROUND(BL2344,4))</f>
        <v>0.32800000000000001</v>
      </c>
      <c r="BP2344" s="157">
        <f>IF('1b-NaturalGas'!$AD$90="no","not applicable (based on previous answers)",ROUND(BL2344,4))</f>
        <v>0.32800000000000001</v>
      </c>
      <c r="BQ2344" s="157">
        <f>IF('1b-NaturalGas'!$AD$91="no","not applicable (based on previous answers)",ROUND(BL2344,4))</f>
        <v>0.32800000000000001</v>
      </c>
    </row>
    <row r="2345" spans="30:69" x14ac:dyDescent="0.25">
      <c r="AD2345" s="157">
        <f t="shared" si="85"/>
        <v>0.33000000000000024</v>
      </c>
      <c r="AE2345" s="157">
        <f>IF('1a-Electricity'!$AD$77="no","",ROUND(AD2345,4))</f>
        <v>0.33</v>
      </c>
      <c r="AF2345" s="157">
        <f>IF('1a-Electricity'!$AD$78="no","",ROUND(AD2345,4))</f>
        <v>0.33</v>
      </c>
      <c r="AG2345" s="157">
        <f>IF('1a-Electricity'!$AD$79="no","",ROUND(AD2345,4))</f>
        <v>0.33</v>
      </c>
      <c r="BL2345" s="157">
        <f t="shared" si="86"/>
        <v>0.32900000000000024</v>
      </c>
      <c r="BM2345" s="157">
        <f>IF('1b-NaturalGas'!$AD$87="no","",ROUND(BL2345,4))</f>
        <v>0.32900000000000001</v>
      </c>
      <c r="BN2345" s="157">
        <f>IF('1b-NaturalGas'!$AD$88="no","",ROUND(BL2345,4))</f>
        <v>0.32900000000000001</v>
      </c>
      <c r="BO2345" s="157">
        <f>IF('1b-NaturalGas'!$AD$89="no","",ROUND(BL2345,4))</f>
        <v>0.32900000000000001</v>
      </c>
      <c r="BP2345" s="157">
        <f>IF('1b-NaturalGas'!$AD$90="no","not applicable (based on previous answers)",ROUND(BL2345,4))</f>
        <v>0.32900000000000001</v>
      </c>
      <c r="BQ2345" s="157">
        <f>IF('1b-NaturalGas'!$AD$91="no","not applicable (based on previous answers)",ROUND(BL2345,4))</f>
        <v>0.32900000000000001</v>
      </c>
    </row>
    <row r="2346" spans="30:69" x14ac:dyDescent="0.25">
      <c r="AD2346" s="157">
        <f t="shared" si="85"/>
        <v>0.33100000000000024</v>
      </c>
      <c r="AE2346" s="157">
        <f>IF('1a-Electricity'!$AD$77="no","",ROUND(AD2346,4))</f>
        <v>0.33100000000000002</v>
      </c>
      <c r="AF2346" s="157">
        <f>IF('1a-Electricity'!$AD$78="no","",ROUND(AD2346,4))</f>
        <v>0.33100000000000002</v>
      </c>
      <c r="AG2346" s="157">
        <f>IF('1a-Electricity'!$AD$79="no","",ROUND(AD2346,4))</f>
        <v>0.33100000000000002</v>
      </c>
      <c r="BL2346" s="157">
        <f t="shared" si="86"/>
        <v>0.33000000000000024</v>
      </c>
      <c r="BM2346" s="157">
        <f>IF('1b-NaturalGas'!$AD$87="no","",ROUND(BL2346,4))</f>
        <v>0.33</v>
      </c>
      <c r="BN2346" s="157">
        <f>IF('1b-NaturalGas'!$AD$88="no","",ROUND(BL2346,4))</f>
        <v>0.33</v>
      </c>
      <c r="BO2346" s="157">
        <f>IF('1b-NaturalGas'!$AD$89="no","",ROUND(BL2346,4))</f>
        <v>0.33</v>
      </c>
      <c r="BP2346" s="157">
        <f>IF('1b-NaturalGas'!$AD$90="no","not applicable (based on previous answers)",ROUND(BL2346,4))</f>
        <v>0.33</v>
      </c>
      <c r="BQ2346" s="157">
        <f>IF('1b-NaturalGas'!$AD$91="no","not applicable (based on previous answers)",ROUND(BL2346,4))</f>
        <v>0.33</v>
      </c>
    </row>
    <row r="2347" spans="30:69" x14ac:dyDescent="0.25">
      <c r="AD2347" s="157">
        <f t="shared" si="85"/>
        <v>0.33200000000000024</v>
      </c>
      <c r="AE2347" s="157">
        <f>IF('1a-Electricity'!$AD$77="no","",ROUND(AD2347,4))</f>
        <v>0.33200000000000002</v>
      </c>
      <c r="AF2347" s="157">
        <f>IF('1a-Electricity'!$AD$78="no","",ROUND(AD2347,4))</f>
        <v>0.33200000000000002</v>
      </c>
      <c r="AG2347" s="157">
        <f>IF('1a-Electricity'!$AD$79="no","",ROUND(AD2347,4))</f>
        <v>0.33200000000000002</v>
      </c>
      <c r="BL2347" s="157">
        <f t="shared" si="86"/>
        <v>0.33100000000000024</v>
      </c>
      <c r="BM2347" s="157">
        <f>IF('1b-NaturalGas'!$AD$87="no","",ROUND(BL2347,4))</f>
        <v>0.33100000000000002</v>
      </c>
      <c r="BN2347" s="157">
        <f>IF('1b-NaturalGas'!$AD$88="no","",ROUND(BL2347,4))</f>
        <v>0.33100000000000002</v>
      </c>
      <c r="BO2347" s="157">
        <f>IF('1b-NaturalGas'!$AD$89="no","",ROUND(BL2347,4))</f>
        <v>0.33100000000000002</v>
      </c>
      <c r="BP2347" s="157">
        <f>IF('1b-NaturalGas'!$AD$90="no","not applicable (based on previous answers)",ROUND(BL2347,4))</f>
        <v>0.33100000000000002</v>
      </c>
      <c r="BQ2347" s="157">
        <f>IF('1b-NaturalGas'!$AD$91="no","not applicable (based on previous answers)",ROUND(BL2347,4))</f>
        <v>0.33100000000000002</v>
      </c>
    </row>
    <row r="2348" spans="30:69" x14ac:dyDescent="0.25">
      <c r="AD2348" s="157">
        <f t="shared" si="85"/>
        <v>0.33300000000000024</v>
      </c>
      <c r="AE2348" s="157">
        <f>IF('1a-Electricity'!$AD$77="no","",ROUND(AD2348,4))</f>
        <v>0.33300000000000002</v>
      </c>
      <c r="AF2348" s="157">
        <f>IF('1a-Electricity'!$AD$78="no","",ROUND(AD2348,4))</f>
        <v>0.33300000000000002</v>
      </c>
      <c r="AG2348" s="157">
        <f>IF('1a-Electricity'!$AD$79="no","",ROUND(AD2348,4))</f>
        <v>0.33300000000000002</v>
      </c>
      <c r="BL2348" s="157">
        <f t="shared" si="86"/>
        <v>0.33200000000000024</v>
      </c>
      <c r="BM2348" s="157">
        <f>IF('1b-NaturalGas'!$AD$87="no","",ROUND(BL2348,4))</f>
        <v>0.33200000000000002</v>
      </c>
      <c r="BN2348" s="157">
        <f>IF('1b-NaturalGas'!$AD$88="no","",ROUND(BL2348,4))</f>
        <v>0.33200000000000002</v>
      </c>
      <c r="BO2348" s="157">
        <f>IF('1b-NaturalGas'!$AD$89="no","",ROUND(BL2348,4))</f>
        <v>0.33200000000000002</v>
      </c>
      <c r="BP2348" s="157">
        <f>IF('1b-NaturalGas'!$AD$90="no","not applicable (based on previous answers)",ROUND(BL2348,4))</f>
        <v>0.33200000000000002</v>
      </c>
      <c r="BQ2348" s="157">
        <f>IF('1b-NaturalGas'!$AD$91="no","not applicable (based on previous answers)",ROUND(BL2348,4))</f>
        <v>0.33200000000000002</v>
      </c>
    </row>
    <row r="2349" spans="30:69" x14ac:dyDescent="0.25">
      <c r="AD2349" s="157">
        <f t="shared" si="85"/>
        <v>0.33400000000000024</v>
      </c>
      <c r="AE2349" s="157">
        <f>IF('1a-Electricity'!$AD$77="no","",ROUND(AD2349,4))</f>
        <v>0.33400000000000002</v>
      </c>
      <c r="AF2349" s="157">
        <f>IF('1a-Electricity'!$AD$78="no","",ROUND(AD2349,4))</f>
        <v>0.33400000000000002</v>
      </c>
      <c r="AG2349" s="157">
        <f>IF('1a-Electricity'!$AD$79="no","",ROUND(AD2349,4))</f>
        <v>0.33400000000000002</v>
      </c>
      <c r="BL2349" s="157">
        <f t="shared" si="86"/>
        <v>0.33300000000000024</v>
      </c>
      <c r="BM2349" s="157">
        <f>IF('1b-NaturalGas'!$AD$87="no","",ROUND(BL2349,4))</f>
        <v>0.33300000000000002</v>
      </c>
      <c r="BN2349" s="157">
        <f>IF('1b-NaturalGas'!$AD$88="no","",ROUND(BL2349,4))</f>
        <v>0.33300000000000002</v>
      </c>
      <c r="BO2349" s="157">
        <f>IF('1b-NaturalGas'!$AD$89="no","",ROUND(BL2349,4))</f>
        <v>0.33300000000000002</v>
      </c>
      <c r="BP2349" s="157">
        <f>IF('1b-NaturalGas'!$AD$90="no","not applicable (based on previous answers)",ROUND(BL2349,4))</f>
        <v>0.33300000000000002</v>
      </c>
      <c r="BQ2349" s="157">
        <f>IF('1b-NaturalGas'!$AD$91="no","not applicable (based on previous answers)",ROUND(BL2349,4))</f>
        <v>0.33300000000000002</v>
      </c>
    </row>
    <row r="2350" spans="30:69" x14ac:dyDescent="0.25">
      <c r="AD2350" s="157">
        <f t="shared" si="85"/>
        <v>0.33500000000000024</v>
      </c>
      <c r="AE2350" s="157">
        <f>IF('1a-Electricity'!$AD$77="no","",ROUND(AD2350,4))</f>
        <v>0.33500000000000002</v>
      </c>
      <c r="AF2350" s="157">
        <f>IF('1a-Electricity'!$AD$78="no","",ROUND(AD2350,4))</f>
        <v>0.33500000000000002</v>
      </c>
      <c r="AG2350" s="157">
        <f>IF('1a-Electricity'!$AD$79="no","",ROUND(AD2350,4))</f>
        <v>0.33500000000000002</v>
      </c>
      <c r="BL2350" s="157">
        <f t="shared" si="86"/>
        <v>0.33400000000000024</v>
      </c>
      <c r="BM2350" s="157">
        <f>IF('1b-NaturalGas'!$AD$87="no","",ROUND(BL2350,4))</f>
        <v>0.33400000000000002</v>
      </c>
      <c r="BN2350" s="157">
        <f>IF('1b-NaturalGas'!$AD$88="no","",ROUND(BL2350,4))</f>
        <v>0.33400000000000002</v>
      </c>
      <c r="BO2350" s="157">
        <f>IF('1b-NaturalGas'!$AD$89="no","",ROUND(BL2350,4))</f>
        <v>0.33400000000000002</v>
      </c>
      <c r="BP2350" s="157">
        <f>IF('1b-NaturalGas'!$AD$90="no","not applicable (based on previous answers)",ROUND(BL2350,4))</f>
        <v>0.33400000000000002</v>
      </c>
      <c r="BQ2350" s="157">
        <f>IF('1b-NaturalGas'!$AD$91="no","not applicable (based on previous answers)",ROUND(BL2350,4))</f>
        <v>0.33400000000000002</v>
      </c>
    </row>
    <row r="2351" spans="30:69" x14ac:dyDescent="0.25">
      <c r="AD2351" s="157">
        <f t="shared" si="85"/>
        <v>0.33600000000000024</v>
      </c>
      <c r="AE2351" s="157">
        <f>IF('1a-Electricity'!$AD$77="no","",ROUND(AD2351,4))</f>
        <v>0.33600000000000002</v>
      </c>
      <c r="AF2351" s="157">
        <f>IF('1a-Electricity'!$AD$78="no","",ROUND(AD2351,4))</f>
        <v>0.33600000000000002</v>
      </c>
      <c r="AG2351" s="157">
        <f>IF('1a-Electricity'!$AD$79="no","",ROUND(AD2351,4))</f>
        <v>0.33600000000000002</v>
      </c>
      <c r="BL2351" s="157">
        <f t="shared" si="86"/>
        <v>0.33500000000000024</v>
      </c>
      <c r="BM2351" s="157">
        <f>IF('1b-NaturalGas'!$AD$87="no","",ROUND(BL2351,4))</f>
        <v>0.33500000000000002</v>
      </c>
      <c r="BN2351" s="157">
        <f>IF('1b-NaturalGas'!$AD$88="no","",ROUND(BL2351,4))</f>
        <v>0.33500000000000002</v>
      </c>
      <c r="BO2351" s="157">
        <f>IF('1b-NaturalGas'!$AD$89="no","",ROUND(BL2351,4))</f>
        <v>0.33500000000000002</v>
      </c>
      <c r="BP2351" s="157">
        <f>IF('1b-NaturalGas'!$AD$90="no","not applicable (based on previous answers)",ROUND(BL2351,4))</f>
        <v>0.33500000000000002</v>
      </c>
      <c r="BQ2351" s="157">
        <f>IF('1b-NaturalGas'!$AD$91="no","not applicable (based on previous answers)",ROUND(BL2351,4))</f>
        <v>0.33500000000000002</v>
      </c>
    </row>
    <row r="2352" spans="30:69" x14ac:dyDescent="0.25">
      <c r="AD2352" s="157">
        <f t="shared" si="85"/>
        <v>0.33700000000000024</v>
      </c>
      <c r="AE2352" s="157">
        <f>IF('1a-Electricity'!$AD$77="no","",ROUND(AD2352,4))</f>
        <v>0.33700000000000002</v>
      </c>
      <c r="AF2352" s="157">
        <f>IF('1a-Electricity'!$AD$78="no","",ROUND(AD2352,4))</f>
        <v>0.33700000000000002</v>
      </c>
      <c r="AG2352" s="157">
        <f>IF('1a-Electricity'!$AD$79="no","",ROUND(AD2352,4))</f>
        <v>0.33700000000000002</v>
      </c>
      <c r="BL2352" s="157">
        <f t="shared" si="86"/>
        <v>0.33600000000000024</v>
      </c>
      <c r="BM2352" s="157">
        <f>IF('1b-NaturalGas'!$AD$87="no","",ROUND(BL2352,4))</f>
        <v>0.33600000000000002</v>
      </c>
      <c r="BN2352" s="157">
        <f>IF('1b-NaturalGas'!$AD$88="no","",ROUND(BL2352,4))</f>
        <v>0.33600000000000002</v>
      </c>
      <c r="BO2352" s="157">
        <f>IF('1b-NaturalGas'!$AD$89="no","",ROUND(BL2352,4))</f>
        <v>0.33600000000000002</v>
      </c>
      <c r="BP2352" s="157">
        <f>IF('1b-NaturalGas'!$AD$90="no","not applicable (based on previous answers)",ROUND(BL2352,4))</f>
        <v>0.33600000000000002</v>
      </c>
      <c r="BQ2352" s="157">
        <f>IF('1b-NaturalGas'!$AD$91="no","not applicable (based on previous answers)",ROUND(BL2352,4))</f>
        <v>0.33600000000000002</v>
      </c>
    </row>
    <row r="2353" spans="30:69" x14ac:dyDescent="0.25">
      <c r="AD2353" s="157">
        <f t="shared" si="85"/>
        <v>0.33800000000000024</v>
      </c>
      <c r="AE2353" s="157">
        <f>IF('1a-Electricity'!$AD$77="no","",ROUND(AD2353,4))</f>
        <v>0.33800000000000002</v>
      </c>
      <c r="AF2353" s="157">
        <f>IF('1a-Electricity'!$AD$78="no","",ROUND(AD2353,4))</f>
        <v>0.33800000000000002</v>
      </c>
      <c r="AG2353" s="157">
        <f>IF('1a-Electricity'!$AD$79="no","",ROUND(AD2353,4))</f>
        <v>0.33800000000000002</v>
      </c>
      <c r="BL2353" s="157">
        <f t="shared" si="86"/>
        <v>0.33700000000000024</v>
      </c>
      <c r="BM2353" s="157">
        <f>IF('1b-NaturalGas'!$AD$87="no","",ROUND(BL2353,4))</f>
        <v>0.33700000000000002</v>
      </c>
      <c r="BN2353" s="157">
        <f>IF('1b-NaturalGas'!$AD$88="no","",ROUND(BL2353,4))</f>
        <v>0.33700000000000002</v>
      </c>
      <c r="BO2353" s="157">
        <f>IF('1b-NaturalGas'!$AD$89="no","",ROUND(BL2353,4))</f>
        <v>0.33700000000000002</v>
      </c>
      <c r="BP2353" s="157">
        <f>IF('1b-NaturalGas'!$AD$90="no","not applicable (based on previous answers)",ROUND(BL2353,4))</f>
        <v>0.33700000000000002</v>
      </c>
      <c r="BQ2353" s="157">
        <f>IF('1b-NaturalGas'!$AD$91="no","not applicable (based on previous answers)",ROUND(BL2353,4))</f>
        <v>0.33700000000000002</v>
      </c>
    </row>
    <row r="2354" spans="30:69" x14ac:dyDescent="0.25">
      <c r="AD2354" s="157">
        <f t="shared" si="85"/>
        <v>0.33900000000000025</v>
      </c>
      <c r="AE2354" s="157">
        <f>IF('1a-Electricity'!$AD$77="no","",ROUND(AD2354,4))</f>
        <v>0.33900000000000002</v>
      </c>
      <c r="AF2354" s="157">
        <f>IF('1a-Electricity'!$AD$78="no","",ROUND(AD2354,4))</f>
        <v>0.33900000000000002</v>
      </c>
      <c r="AG2354" s="157">
        <f>IF('1a-Electricity'!$AD$79="no","",ROUND(AD2354,4))</f>
        <v>0.33900000000000002</v>
      </c>
      <c r="BL2354" s="157">
        <f t="shared" si="86"/>
        <v>0.33800000000000024</v>
      </c>
      <c r="BM2354" s="157">
        <f>IF('1b-NaturalGas'!$AD$87="no","",ROUND(BL2354,4))</f>
        <v>0.33800000000000002</v>
      </c>
      <c r="BN2354" s="157">
        <f>IF('1b-NaturalGas'!$AD$88="no","",ROUND(BL2354,4))</f>
        <v>0.33800000000000002</v>
      </c>
      <c r="BO2354" s="157">
        <f>IF('1b-NaturalGas'!$AD$89="no","",ROUND(BL2354,4))</f>
        <v>0.33800000000000002</v>
      </c>
      <c r="BP2354" s="157">
        <f>IF('1b-NaturalGas'!$AD$90="no","not applicable (based on previous answers)",ROUND(BL2354,4))</f>
        <v>0.33800000000000002</v>
      </c>
      <c r="BQ2354" s="157">
        <f>IF('1b-NaturalGas'!$AD$91="no","not applicable (based on previous answers)",ROUND(BL2354,4))</f>
        <v>0.33800000000000002</v>
      </c>
    </row>
    <row r="2355" spans="30:69" x14ac:dyDescent="0.25">
      <c r="AD2355" s="157">
        <f t="shared" si="85"/>
        <v>0.34000000000000025</v>
      </c>
      <c r="AE2355" s="157">
        <f>IF('1a-Electricity'!$AD$77="no","",ROUND(AD2355,4))</f>
        <v>0.34</v>
      </c>
      <c r="AF2355" s="157">
        <f>IF('1a-Electricity'!$AD$78="no","",ROUND(AD2355,4))</f>
        <v>0.34</v>
      </c>
      <c r="AG2355" s="157">
        <f>IF('1a-Electricity'!$AD$79="no","",ROUND(AD2355,4))</f>
        <v>0.34</v>
      </c>
      <c r="BL2355" s="157">
        <f t="shared" si="86"/>
        <v>0.33900000000000025</v>
      </c>
      <c r="BM2355" s="157">
        <f>IF('1b-NaturalGas'!$AD$87="no","",ROUND(BL2355,4))</f>
        <v>0.33900000000000002</v>
      </c>
      <c r="BN2355" s="157">
        <f>IF('1b-NaturalGas'!$AD$88="no","",ROUND(BL2355,4))</f>
        <v>0.33900000000000002</v>
      </c>
      <c r="BO2355" s="157">
        <f>IF('1b-NaturalGas'!$AD$89="no","",ROUND(BL2355,4))</f>
        <v>0.33900000000000002</v>
      </c>
      <c r="BP2355" s="157">
        <f>IF('1b-NaturalGas'!$AD$90="no","not applicable (based on previous answers)",ROUND(BL2355,4))</f>
        <v>0.33900000000000002</v>
      </c>
      <c r="BQ2355" s="157">
        <f>IF('1b-NaturalGas'!$AD$91="no","not applicable (based on previous answers)",ROUND(BL2355,4))</f>
        <v>0.33900000000000002</v>
      </c>
    </row>
    <row r="2356" spans="30:69" x14ac:dyDescent="0.25">
      <c r="AD2356" s="157">
        <f t="shared" si="85"/>
        <v>0.34100000000000025</v>
      </c>
      <c r="AE2356" s="157">
        <f>IF('1a-Electricity'!$AD$77="no","",ROUND(AD2356,4))</f>
        <v>0.34100000000000003</v>
      </c>
      <c r="AF2356" s="157">
        <f>IF('1a-Electricity'!$AD$78="no","",ROUND(AD2356,4))</f>
        <v>0.34100000000000003</v>
      </c>
      <c r="AG2356" s="157">
        <f>IF('1a-Electricity'!$AD$79="no","",ROUND(AD2356,4))</f>
        <v>0.34100000000000003</v>
      </c>
      <c r="BL2356" s="157">
        <f t="shared" si="86"/>
        <v>0.34000000000000025</v>
      </c>
      <c r="BM2356" s="157">
        <f>IF('1b-NaturalGas'!$AD$87="no","",ROUND(BL2356,4))</f>
        <v>0.34</v>
      </c>
      <c r="BN2356" s="157">
        <f>IF('1b-NaturalGas'!$AD$88="no","",ROUND(BL2356,4))</f>
        <v>0.34</v>
      </c>
      <c r="BO2356" s="157">
        <f>IF('1b-NaturalGas'!$AD$89="no","",ROUND(BL2356,4))</f>
        <v>0.34</v>
      </c>
      <c r="BP2356" s="157">
        <f>IF('1b-NaturalGas'!$AD$90="no","not applicable (based on previous answers)",ROUND(BL2356,4))</f>
        <v>0.34</v>
      </c>
      <c r="BQ2356" s="157">
        <f>IF('1b-NaturalGas'!$AD$91="no","not applicable (based on previous answers)",ROUND(BL2356,4))</f>
        <v>0.34</v>
      </c>
    </row>
    <row r="2357" spans="30:69" x14ac:dyDescent="0.25">
      <c r="AD2357" s="157">
        <f t="shared" si="85"/>
        <v>0.34200000000000025</v>
      </c>
      <c r="AE2357" s="157">
        <f>IF('1a-Electricity'!$AD$77="no","",ROUND(AD2357,4))</f>
        <v>0.34200000000000003</v>
      </c>
      <c r="AF2357" s="157">
        <f>IF('1a-Electricity'!$AD$78="no","",ROUND(AD2357,4))</f>
        <v>0.34200000000000003</v>
      </c>
      <c r="AG2357" s="157">
        <f>IF('1a-Electricity'!$AD$79="no","",ROUND(AD2357,4))</f>
        <v>0.34200000000000003</v>
      </c>
      <c r="BL2357" s="157">
        <f t="shared" si="86"/>
        <v>0.34100000000000025</v>
      </c>
      <c r="BM2357" s="157">
        <f>IF('1b-NaturalGas'!$AD$87="no","",ROUND(BL2357,4))</f>
        <v>0.34100000000000003</v>
      </c>
      <c r="BN2357" s="157">
        <f>IF('1b-NaturalGas'!$AD$88="no","",ROUND(BL2357,4))</f>
        <v>0.34100000000000003</v>
      </c>
      <c r="BO2357" s="157">
        <f>IF('1b-NaturalGas'!$AD$89="no","",ROUND(BL2357,4))</f>
        <v>0.34100000000000003</v>
      </c>
      <c r="BP2357" s="157">
        <f>IF('1b-NaturalGas'!$AD$90="no","not applicable (based on previous answers)",ROUND(BL2357,4))</f>
        <v>0.34100000000000003</v>
      </c>
      <c r="BQ2357" s="157">
        <f>IF('1b-NaturalGas'!$AD$91="no","not applicable (based on previous answers)",ROUND(BL2357,4))</f>
        <v>0.34100000000000003</v>
      </c>
    </row>
    <row r="2358" spans="30:69" x14ac:dyDescent="0.25">
      <c r="AD2358" s="157">
        <f t="shared" si="85"/>
        <v>0.34300000000000025</v>
      </c>
      <c r="AE2358" s="157">
        <f>IF('1a-Electricity'!$AD$77="no","",ROUND(AD2358,4))</f>
        <v>0.34300000000000003</v>
      </c>
      <c r="AF2358" s="157">
        <f>IF('1a-Electricity'!$AD$78="no","",ROUND(AD2358,4))</f>
        <v>0.34300000000000003</v>
      </c>
      <c r="AG2358" s="157">
        <f>IF('1a-Electricity'!$AD$79="no","",ROUND(AD2358,4))</f>
        <v>0.34300000000000003</v>
      </c>
      <c r="BL2358" s="157">
        <f t="shared" si="86"/>
        <v>0.34200000000000025</v>
      </c>
      <c r="BM2358" s="157">
        <f>IF('1b-NaturalGas'!$AD$87="no","",ROUND(BL2358,4))</f>
        <v>0.34200000000000003</v>
      </c>
      <c r="BN2358" s="157">
        <f>IF('1b-NaturalGas'!$AD$88="no","",ROUND(BL2358,4))</f>
        <v>0.34200000000000003</v>
      </c>
      <c r="BO2358" s="157">
        <f>IF('1b-NaturalGas'!$AD$89="no","",ROUND(BL2358,4))</f>
        <v>0.34200000000000003</v>
      </c>
      <c r="BP2358" s="157">
        <f>IF('1b-NaturalGas'!$AD$90="no","not applicable (based on previous answers)",ROUND(BL2358,4))</f>
        <v>0.34200000000000003</v>
      </c>
      <c r="BQ2358" s="157">
        <f>IF('1b-NaturalGas'!$AD$91="no","not applicable (based on previous answers)",ROUND(BL2358,4))</f>
        <v>0.34200000000000003</v>
      </c>
    </row>
    <row r="2359" spans="30:69" x14ac:dyDescent="0.25">
      <c r="AD2359" s="157">
        <f t="shared" si="85"/>
        <v>0.34400000000000025</v>
      </c>
      <c r="AE2359" s="157">
        <f>IF('1a-Electricity'!$AD$77="no","",ROUND(AD2359,4))</f>
        <v>0.34399999999999997</v>
      </c>
      <c r="AF2359" s="157">
        <f>IF('1a-Electricity'!$AD$78="no","",ROUND(AD2359,4))</f>
        <v>0.34399999999999997</v>
      </c>
      <c r="AG2359" s="157">
        <f>IF('1a-Electricity'!$AD$79="no","",ROUND(AD2359,4))</f>
        <v>0.34399999999999997</v>
      </c>
      <c r="BL2359" s="157">
        <f t="shared" si="86"/>
        <v>0.34300000000000025</v>
      </c>
      <c r="BM2359" s="157">
        <f>IF('1b-NaturalGas'!$AD$87="no","",ROUND(BL2359,4))</f>
        <v>0.34300000000000003</v>
      </c>
      <c r="BN2359" s="157">
        <f>IF('1b-NaturalGas'!$AD$88="no","",ROUND(BL2359,4))</f>
        <v>0.34300000000000003</v>
      </c>
      <c r="BO2359" s="157">
        <f>IF('1b-NaturalGas'!$AD$89="no","",ROUND(BL2359,4))</f>
        <v>0.34300000000000003</v>
      </c>
      <c r="BP2359" s="157">
        <f>IF('1b-NaturalGas'!$AD$90="no","not applicable (based on previous answers)",ROUND(BL2359,4))</f>
        <v>0.34300000000000003</v>
      </c>
      <c r="BQ2359" s="157">
        <f>IF('1b-NaturalGas'!$AD$91="no","not applicable (based on previous answers)",ROUND(BL2359,4))</f>
        <v>0.34300000000000003</v>
      </c>
    </row>
    <row r="2360" spans="30:69" x14ac:dyDescent="0.25">
      <c r="AD2360" s="157">
        <f t="shared" si="85"/>
        <v>0.34500000000000025</v>
      </c>
      <c r="AE2360" s="157">
        <f>IF('1a-Electricity'!$AD$77="no","",ROUND(AD2360,4))</f>
        <v>0.34499999999999997</v>
      </c>
      <c r="AF2360" s="157">
        <f>IF('1a-Electricity'!$AD$78="no","",ROUND(AD2360,4))</f>
        <v>0.34499999999999997</v>
      </c>
      <c r="AG2360" s="157">
        <f>IF('1a-Electricity'!$AD$79="no","",ROUND(AD2360,4))</f>
        <v>0.34499999999999997</v>
      </c>
      <c r="BL2360" s="157">
        <f t="shared" si="86"/>
        <v>0.34400000000000025</v>
      </c>
      <c r="BM2360" s="157">
        <f>IF('1b-NaturalGas'!$AD$87="no","",ROUND(BL2360,4))</f>
        <v>0.34399999999999997</v>
      </c>
      <c r="BN2360" s="157">
        <f>IF('1b-NaturalGas'!$AD$88="no","",ROUND(BL2360,4))</f>
        <v>0.34399999999999997</v>
      </c>
      <c r="BO2360" s="157">
        <f>IF('1b-NaturalGas'!$AD$89="no","",ROUND(BL2360,4))</f>
        <v>0.34399999999999997</v>
      </c>
      <c r="BP2360" s="157">
        <f>IF('1b-NaturalGas'!$AD$90="no","not applicable (based on previous answers)",ROUND(BL2360,4))</f>
        <v>0.34399999999999997</v>
      </c>
      <c r="BQ2360" s="157">
        <f>IF('1b-NaturalGas'!$AD$91="no","not applicable (based on previous answers)",ROUND(BL2360,4))</f>
        <v>0.34399999999999997</v>
      </c>
    </row>
    <row r="2361" spans="30:69" x14ac:dyDescent="0.25">
      <c r="AD2361" s="157">
        <f t="shared" si="85"/>
        <v>0.34600000000000025</v>
      </c>
      <c r="AE2361" s="157">
        <f>IF('1a-Electricity'!$AD$77="no","",ROUND(AD2361,4))</f>
        <v>0.34599999999999997</v>
      </c>
      <c r="AF2361" s="157">
        <f>IF('1a-Electricity'!$AD$78="no","",ROUND(AD2361,4))</f>
        <v>0.34599999999999997</v>
      </c>
      <c r="AG2361" s="157">
        <f>IF('1a-Electricity'!$AD$79="no","",ROUND(AD2361,4))</f>
        <v>0.34599999999999997</v>
      </c>
      <c r="BL2361" s="157">
        <f t="shared" si="86"/>
        <v>0.34500000000000025</v>
      </c>
      <c r="BM2361" s="157">
        <f>IF('1b-NaturalGas'!$AD$87="no","",ROUND(BL2361,4))</f>
        <v>0.34499999999999997</v>
      </c>
      <c r="BN2361" s="157">
        <f>IF('1b-NaturalGas'!$AD$88="no","",ROUND(BL2361,4))</f>
        <v>0.34499999999999997</v>
      </c>
      <c r="BO2361" s="157">
        <f>IF('1b-NaturalGas'!$AD$89="no","",ROUND(BL2361,4))</f>
        <v>0.34499999999999997</v>
      </c>
      <c r="BP2361" s="157">
        <f>IF('1b-NaturalGas'!$AD$90="no","not applicable (based on previous answers)",ROUND(BL2361,4))</f>
        <v>0.34499999999999997</v>
      </c>
      <c r="BQ2361" s="157">
        <f>IF('1b-NaturalGas'!$AD$91="no","not applicable (based on previous answers)",ROUND(BL2361,4))</f>
        <v>0.34499999999999997</v>
      </c>
    </row>
    <row r="2362" spans="30:69" x14ac:dyDescent="0.25">
      <c r="AD2362" s="157">
        <f t="shared" si="85"/>
        <v>0.34700000000000025</v>
      </c>
      <c r="AE2362" s="157">
        <f>IF('1a-Electricity'!$AD$77="no","",ROUND(AD2362,4))</f>
        <v>0.34699999999999998</v>
      </c>
      <c r="AF2362" s="157">
        <f>IF('1a-Electricity'!$AD$78="no","",ROUND(AD2362,4))</f>
        <v>0.34699999999999998</v>
      </c>
      <c r="AG2362" s="157">
        <f>IF('1a-Electricity'!$AD$79="no","",ROUND(AD2362,4))</f>
        <v>0.34699999999999998</v>
      </c>
      <c r="BL2362" s="157">
        <f t="shared" si="86"/>
        <v>0.34600000000000025</v>
      </c>
      <c r="BM2362" s="157">
        <f>IF('1b-NaturalGas'!$AD$87="no","",ROUND(BL2362,4))</f>
        <v>0.34599999999999997</v>
      </c>
      <c r="BN2362" s="157">
        <f>IF('1b-NaturalGas'!$AD$88="no","",ROUND(BL2362,4))</f>
        <v>0.34599999999999997</v>
      </c>
      <c r="BO2362" s="157">
        <f>IF('1b-NaturalGas'!$AD$89="no","",ROUND(BL2362,4))</f>
        <v>0.34599999999999997</v>
      </c>
      <c r="BP2362" s="157">
        <f>IF('1b-NaturalGas'!$AD$90="no","not applicable (based on previous answers)",ROUND(BL2362,4))</f>
        <v>0.34599999999999997</v>
      </c>
      <c r="BQ2362" s="157">
        <f>IF('1b-NaturalGas'!$AD$91="no","not applicable (based on previous answers)",ROUND(BL2362,4))</f>
        <v>0.34599999999999997</v>
      </c>
    </row>
    <row r="2363" spans="30:69" x14ac:dyDescent="0.25">
      <c r="AD2363" s="157">
        <f t="shared" si="85"/>
        <v>0.34800000000000025</v>
      </c>
      <c r="AE2363" s="157">
        <f>IF('1a-Electricity'!$AD$77="no","",ROUND(AD2363,4))</f>
        <v>0.34799999999999998</v>
      </c>
      <c r="AF2363" s="157">
        <f>IF('1a-Electricity'!$AD$78="no","",ROUND(AD2363,4))</f>
        <v>0.34799999999999998</v>
      </c>
      <c r="AG2363" s="157">
        <f>IF('1a-Electricity'!$AD$79="no","",ROUND(AD2363,4))</f>
        <v>0.34799999999999998</v>
      </c>
      <c r="BL2363" s="157">
        <f t="shared" si="86"/>
        <v>0.34700000000000025</v>
      </c>
      <c r="BM2363" s="157">
        <f>IF('1b-NaturalGas'!$AD$87="no","",ROUND(BL2363,4))</f>
        <v>0.34699999999999998</v>
      </c>
      <c r="BN2363" s="157">
        <f>IF('1b-NaturalGas'!$AD$88="no","",ROUND(BL2363,4))</f>
        <v>0.34699999999999998</v>
      </c>
      <c r="BO2363" s="157">
        <f>IF('1b-NaturalGas'!$AD$89="no","",ROUND(BL2363,4))</f>
        <v>0.34699999999999998</v>
      </c>
      <c r="BP2363" s="157">
        <f>IF('1b-NaturalGas'!$AD$90="no","not applicable (based on previous answers)",ROUND(BL2363,4))</f>
        <v>0.34699999999999998</v>
      </c>
      <c r="BQ2363" s="157">
        <f>IF('1b-NaturalGas'!$AD$91="no","not applicable (based on previous answers)",ROUND(BL2363,4))</f>
        <v>0.34699999999999998</v>
      </c>
    </row>
    <row r="2364" spans="30:69" x14ac:dyDescent="0.25">
      <c r="AD2364" s="157">
        <f t="shared" si="85"/>
        <v>0.34900000000000025</v>
      </c>
      <c r="AE2364" s="157">
        <f>IF('1a-Electricity'!$AD$77="no","",ROUND(AD2364,4))</f>
        <v>0.34899999999999998</v>
      </c>
      <c r="AF2364" s="157">
        <f>IF('1a-Electricity'!$AD$78="no","",ROUND(AD2364,4))</f>
        <v>0.34899999999999998</v>
      </c>
      <c r="AG2364" s="157">
        <f>IF('1a-Electricity'!$AD$79="no","",ROUND(AD2364,4))</f>
        <v>0.34899999999999998</v>
      </c>
      <c r="BL2364" s="157">
        <f t="shared" si="86"/>
        <v>0.34800000000000025</v>
      </c>
      <c r="BM2364" s="157">
        <f>IF('1b-NaturalGas'!$AD$87="no","",ROUND(BL2364,4))</f>
        <v>0.34799999999999998</v>
      </c>
      <c r="BN2364" s="157">
        <f>IF('1b-NaturalGas'!$AD$88="no","",ROUND(BL2364,4))</f>
        <v>0.34799999999999998</v>
      </c>
      <c r="BO2364" s="157">
        <f>IF('1b-NaturalGas'!$AD$89="no","",ROUND(BL2364,4))</f>
        <v>0.34799999999999998</v>
      </c>
      <c r="BP2364" s="157">
        <f>IF('1b-NaturalGas'!$AD$90="no","not applicable (based on previous answers)",ROUND(BL2364,4))</f>
        <v>0.34799999999999998</v>
      </c>
      <c r="BQ2364" s="157">
        <f>IF('1b-NaturalGas'!$AD$91="no","not applicable (based on previous answers)",ROUND(BL2364,4))</f>
        <v>0.34799999999999998</v>
      </c>
    </row>
    <row r="2365" spans="30:69" x14ac:dyDescent="0.25">
      <c r="AD2365" s="157">
        <f t="shared" si="85"/>
        <v>0.35000000000000026</v>
      </c>
      <c r="AE2365" s="157">
        <f>IF('1a-Electricity'!$AD$77="no","",ROUND(AD2365,4))</f>
        <v>0.35</v>
      </c>
      <c r="AF2365" s="157">
        <f>IF('1a-Electricity'!$AD$78="no","",ROUND(AD2365,4))</f>
        <v>0.35</v>
      </c>
      <c r="AG2365" s="157">
        <f>IF('1a-Electricity'!$AD$79="no","",ROUND(AD2365,4))</f>
        <v>0.35</v>
      </c>
      <c r="BL2365" s="157">
        <f t="shared" si="86"/>
        <v>0.34900000000000025</v>
      </c>
      <c r="BM2365" s="157">
        <f>IF('1b-NaturalGas'!$AD$87="no","",ROUND(BL2365,4))</f>
        <v>0.34899999999999998</v>
      </c>
      <c r="BN2365" s="157">
        <f>IF('1b-NaturalGas'!$AD$88="no","",ROUND(BL2365,4))</f>
        <v>0.34899999999999998</v>
      </c>
      <c r="BO2365" s="157">
        <f>IF('1b-NaturalGas'!$AD$89="no","",ROUND(BL2365,4))</f>
        <v>0.34899999999999998</v>
      </c>
      <c r="BP2365" s="157">
        <f>IF('1b-NaturalGas'!$AD$90="no","not applicable (based on previous answers)",ROUND(BL2365,4))</f>
        <v>0.34899999999999998</v>
      </c>
      <c r="BQ2365" s="157">
        <f>IF('1b-NaturalGas'!$AD$91="no","not applicable (based on previous answers)",ROUND(BL2365,4))</f>
        <v>0.34899999999999998</v>
      </c>
    </row>
    <row r="2366" spans="30:69" x14ac:dyDescent="0.25">
      <c r="AD2366" s="157">
        <f t="shared" si="85"/>
        <v>0.35100000000000026</v>
      </c>
      <c r="AE2366" s="157">
        <f>IF('1a-Electricity'!$AD$77="no","",ROUND(AD2366,4))</f>
        <v>0.35099999999999998</v>
      </c>
      <c r="AF2366" s="157">
        <f>IF('1a-Electricity'!$AD$78="no","",ROUND(AD2366,4))</f>
        <v>0.35099999999999998</v>
      </c>
      <c r="AG2366" s="157">
        <f>IF('1a-Electricity'!$AD$79="no","",ROUND(AD2366,4))</f>
        <v>0.35099999999999998</v>
      </c>
      <c r="BL2366" s="157">
        <f t="shared" si="86"/>
        <v>0.35000000000000026</v>
      </c>
      <c r="BM2366" s="157">
        <f>IF('1b-NaturalGas'!$AD$87="no","",ROUND(BL2366,4))</f>
        <v>0.35</v>
      </c>
      <c r="BN2366" s="157">
        <f>IF('1b-NaturalGas'!$AD$88="no","",ROUND(BL2366,4))</f>
        <v>0.35</v>
      </c>
      <c r="BO2366" s="157">
        <f>IF('1b-NaturalGas'!$AD$89="no","",ROUND(BL2366,4))</f>
        <v>0.35</v>
      </c>
      <c r="BP2366" s="157">
        <f>IF('1b-NaturalGas'!$AD$90="no","not applicable (based on previous answers)",ROUND(BL2366,4))</f>
        <v>0.35</v>
      </c>
      <c r="BQ2366" s="157">
        <f>IF('1b-NaturalGas'!$AD$91="no","not applicable (based on previous answers)",ROUND(BL2366,4))</f>
        <v>0.35</v>
      </c>
    </row>
    <row r="2367" spans="30:69" x14ac:dyDescent="0.25">
      <c r="AD2367" s="157">
        <f t="shared" si="85"/>
        <v>0.35200000000000026</v>
      </c>
      <c r="AE2367" s="157">
        <f>IF('1a-Electricity'!$AD$77="no","",ROUND(AD2367,4))</f>
        <v>0.35199999999999998</v>
      </c>
      <c r="AF2367" s="157">
        <f>IF('1a-Electricity'!$AD$78="no","",ROUND(AD2367,4))</f>
        <v>0.35199999999999998</v>
      </c>
      <c r="AG2367" s="157">
        <f>IF('1a-Electricity'!$AD$79="no","",ROUND(AD2367,4))</f>
        <v>0.35199999999999998</v>
      </c>
      <c r="BL2367" s="157">
        <f t="shared" si="86"/>
        <v>0.35100000000000026</v>
      </c>
      <c r="BM2367" s="157">
        <f>IF('1b-NaturalGas'!$AD$87="no","",ROUND(BL2367,4))</f>
        <v>0.35099999999999998</v>
      </c>
      <c r="BN2367" s="157">
        <f>IF('1b-NaturalGas'!$AD$88="no","",ROUND(BL2367,4))</f>
        <v>0.35099999999999998</v>
      </c>
      <c r="BO2367" s="157">
        <f>IF('1b-NaturalGas'!$AD$89="no","",ROUND(BL2367,4))</f>
        <v>0.35099999999999998</v>
      </c>
      <c r="BP2367" s="157">
        <f>IF('1b-NaturalGas'!$AD$90="no","not applicable (based on previous answers)",ROUND(BL2367,4))</f>
        <v>0.35099999999999998</v>
      </c>
      <c r="BQ2367" s="157">
        <f>IF('1b-NaturalGas'!$AD$91="no","not applicable (based on previous answers)",ROUND(BL2367,4))</f>
        <v>0.35099999999999998</v>
      </c>
    </row>
    <row r="2368" spans="30:69" x14ac:dyDescent="0.25">
      <c r="AD2368" s="157">
        <f t="shared" si="85"/>
        <v>0.35300000000000026</v>
      </c>
      <c r="AE2368" s="157">
        <f>IF('1a-Electricity'!$AD$77="no","",ROUND(AD2368,4))</f>
        <v>0.35299999999999998</v>
      </c>
      <c r="AF2368" s="157">
        <f>IF('1a-Electricity'!$AD$78="no","",ROUND(AD2368,4))</f>
        <v>0.35299999999999998</v>
      </c>
      <c r="AG2368" s="157">
        <f>IF('1a-Electricity'!$AD$79="no","",ROUND(AD2368,4))</f>
        <v>0.35299999999999998</v>
      </c>
      <c r="BL2368" s="157">
        <f t="shared" si="86"/>
        <v>0.35200000000000026</v>
      </c>
      <c r="BM2368" s="157">
        <f>IF('1b-NaturalGas'!$AD$87="no","",ROUND(BL2368,4))</f>
        <v>0.35199999999999998</v>
      </c>
      <c r="BN2368" s="157">
        <f>IF('1b-NaturalGas'!$AD$88="no","",ROUND(BL2368,4))</f>
        <v>0.35199999999999998</v>
      </c>
      <c r="BO2368" s="157">
        <f>IF('1b-NaturalGas'!$AD$89="no","",ROUND(BL2368,4))</f>
        <v>0.35199999999999998</v>
      </c>
      <c r="BP2368" s="157">
        <f>IF('1b-NaturalGas'!$AD$90="no","not applicable (based on previous answers)",ROUND(BL2368,4))</f>
        <v>0.35199999999999998</v>
      </c>
      <c r="BQ2368" s="157">
        <f>IF('1b-NaturalGas'!$AD$91="no","not applicable (based on previous answers)",ROUND(BL2368,4))</f>
        <v>0.35199999999999998</v>
      </c>
    </row>
    <row r="2369" spans="30:69" x14ac:dyDescent="0.25">
      <c r="AD2369" s="157">
        <f t="shared" si="85"/>
        <v>0.35400000000000026</v>
      </c>
      <c r="AE2369" s="157">
        <f>IF('1a-Electricity'!$AD$77="no","",ROUND(AD2369,4))</f>
        <v>0.35399999999999998</v>
      </c>
      <c r="AF2369" s="157">
        <f>IF('1a-Electricity'!$AD$78="no","",ROUND(AD2369,4))</f>
        <v>0.35399999999999998</v>
      </c>
      <c r="AG2369" s="157">
        <f>IF('1a-Electricity'!$AD$79="no","",ROUND(AD2369,4))</f>
        <v>0.35399999999999998</v>
      </c>
      <c r="BL2369" s="157">
        <f t="shared" si="86"/>
        <v>0.35300000000000026</v>
      </c>
      <c r="BM2369" s="157">
        <f>IF('1b-NaturalGas'!$AD$87="no","",ROUND(BL2369,4))</f>
        <v>0.35299999999999998</v>
      </c>
      <c r="BN2369" s="157">
        <f>IF('1b-NaturalGas'!$AD$88="no","",ROUND(BL2369,4))</f>
        <v>0.35299999999999998</v>
      </c>
      <c r="BO2369" s="157">
        <f>IF('1b-NaturalGas'!$AD$89="no","",ROUND(BL2369,4))</f>
        <v>0.35299999999999998</v>
      </c>
      <c r="BP2369" s="157">
        <f>IF('1b-NaturalGas'!$AD$90="no","not applicable (based on previous answers)",ROUND(BL2369,4))</f>
        <v>0.35299999999999998</v>
      </c>
      <c r="BQ2369" s="157">
        <f>IF('1b-NaturalGas'!$AD$91="no","not applicable (based on previous answers)",ROUND(BL2369,4))</f>
        <v>0.35299999999999998</v>
      </c>
    </row>
    <row r="2370" spans="30:69" x14ac:dyDescent="0.25">
      <c r="AD2370" s="157">
        <f t="shared" si="85"/>
        <v>0.35500000000000026</v>
      </c>
      <c r="AE2370" s="157">
        <f>IF('1a-Electricity'!$AD$77="no","",ROUND(AD2370,4))</f>
        <v>0.35499999999999998</v>
      </c>
      <c r="AF2370" s="157">
        <f>IF('1a-Electricity'!$AD$78="no","",ROUND(AD2370,4))</f>
        <v>0.35499999999999998</v>
      </c>
      <c r="AG2370" s="157">
        <f>IF('1a-Electricity'!$AD$79="no","",ROUND(AD2370,4))</f>
        <v>0.35499999999999998</v>
      </c>
      <c r="BL2370" s="157">
        <f t="shared" si="86"/>
        <v>0.35400000000000026</v>
      </c>
      <c r="BM2370" s="157">
        <f>IF('1b-NaturalGas'!$AD$87="no","",ROUND(BL2370,4))</f>
        <v>0.35399999999999998</v>
      </c>
      <c r="BN2370" s="157">
        <f>IF('1b-NaturalGas'!$AD$88="no","",ROUND(BL2370,4))</f>
        <v>0.35399999999999998</v>
      </c>
      <c r="BO2370" s="157">
        <f>IF('1b-NaturalGas'!$AD$89="no","",ROUND(BL2370,4))</f>
        <v>0.35399999999999998</v>
      </c>
      <c r="BP2370" s="157">
        <f>IF('1b-NaturalGas'!$AD$90="no","not applicable (based on previous answers)",ROUND(BL2370,4))</f>
        <v>0.35399999999999998</v>
      </c>
      <c r="BQ2370" s="157">
        <f>IF('1b-NaturalGas'!$AD$91="no","not applicable (based on previous answers)",ROUND(BL2370,4))</f>
        <v>0.35399999999999998</v>
      </c>
    </row>
    <row r="2371" spans="30:69" x14ac:dyDescent="0.25">
      <c r="AD2371" s="157">
        <f t="shared" si="85"/>
        <v>0.35600000000000026</v>
      </c>
      <c r="AE2371" s="157">
        <f>IF('1a-Electricity'!$AD$77="no","",ROUND(AD2371,4))</f>
        <v>0.35599999999999998</v>
      </c>
      <c r="AF2371" s="157">
        <f>IF('1a-Electricity'!$AD$78="no","",ROUND(AD2371,4))</f>
        <v>0.35599999999999998</v>
      </c>
      <c r="AG2371" s="157">
        <f>IF('1a-Electricity'!$AD$79="no","",ROUND(AD2371,4))</f>
        <v>0.35599999999999998</v>
      </c>
      <c r="BL2371" s="157">
        <f t="shared" si="86"/>
        <v>0.35500000000000026</v>
      </c>
      <c r="BM2371" s="157">
        <f>IF('1b-NaturalGas'!$AD$87="no","",ROUND(BL2371,4))</f>
        <v>0.35499999999999998</v>
      </c>
      <c r="BN2371" s="157">
        <f>IF('1b-NaturalGas'!$AD$88="no","",ROUND(BL2371,4))</f>
        <v>0.35499999999999998</v>
      </c>
      <c r="BO2371" s="157">
        <f>IF('1b-NaturalGas'!$AD$89="no","",ROUND(BL2371,4))</f>
        <v>0.35499999999999998</v>
      </c>
      <c r="BP2371" s="157">
        <f>IF('1b-NaturalGas'!$AD$90="no","not applicable (based on previous answers)",ROUND(BL2371,4))</f>
        <v>0.35499999999999998</v>
      </c>
      <c r="BQ2371" s="157">
        <f>IF('1b-NaturalGas'!$AD$91="no","not applicable (based on previous answers)",ROUND(BL2371,4))</f>
        <v>0.35499999999999998</v>
      </c>
    </row>
    <row r="2372" spans="30:69" x14ac:dyDescent="0.25">
      <c r="AD2372" s="157">
        <f t="shared" si="85"/>
        <v>0.35700000000000026</v>
      </c>
      <c r="AE2372" s="157">
        <f>IF('1a-Electricity'!$AD$77="no","",ROUND(AD2372,4))</f>
        <v>0.35699999999999998</v>
      </c>
      <c r="AF2372" s="157">
        <f>IF('1a-Electricity'!$AD$78="no","",ROUND(AD2372,4))</f>
        <v>0.35699999999999998</v>
      </c>
      <c r="AG2372" s="157">
        <f>IF('1a-Electricity'!$AD$79="no","",ROUND(AD2372,4))</f>
        <v>0.35699999999999998</v>
      </c>
      <c r="BL2372" s="157">
        <f t="shared" si="86"/>
        <v>0.35600000000000026</v>
      </c>
      <c r="BM2372" s="157">
        <f>IF('1b-NaturalGas'!$AD$87="no","",ROUND(BL2372,4))</f>
        <v>0.35599999999999998</v>
      </c>
      <c r="BN2372" s="157">
        <f>IF('1b-NaturalGas'!$AD$88="no","",ROUND(BL2372,4))</f>
        <v>0.35599999999999998</v>
      </c>
      <c r="BO2372" s="157">
        <f>IF('1b-NaturalGas'!$AD$89="no","",ROUND(BL2372,4))</f>
        <v>0.35599999999999998</v>
      </c>
      <c r="BP2372" s="157">
        <f>IF('1b-NaturalGas'!$AD$90="no","not applicable (based on previous answers)",ROUND(BL2372,4))</f>
        <v>0.35599999999999998</v>
      </c>
      <c r="BQ2372" s="157">
        <f>IF('1b-NaturalGas'!$AD$91="no","not applicable (based on previous answers)",ROUND(BL2372,4))</f>
        <v>0.35599999999999998</v>
      </c>
    </row>
    <row r="2373" spans="30:69" x14ac:dyDescent="0.25">
      <c r="AD2373" s="157">
        <f t="shared" si="85"/>
        <v>0.35800000000000026</v>
      </c>
      <c r="AE2373" s="157">
        <f>IF('1a-Electricity'!$AD$77="no","",ROUND(AD2373,4))</f>
        <v>0.35799999999999998</v>
      </c>
      <c r="AF2373" s="157">
        <f>IF('1a-Electricity'!$AD$78="no","",ROUND(AD2373,4))</f>
        <v>0.35799999999999998</v>
      </c>
      <c r="AG2373" s="157">
        <f>IF('1a-Electricity'!$AD$79="no","",ROUND(AD2373,4))</f>
        <v>0.35799999999999998</v>
      </c>
      <c r="BL2373" s="157">
        <f t="shared" si="86"/>
        <v>0.35700000000000026</v>
      </c>
      <c r="BM2373" s="157">
        <f>IF('1b-NaturalGas'!$AD$87="no","",ROUND(BL2373,4))</f>
        <v>0.35699999999999998</v>
      </c>
      <c r="BN2373" s="157">
        <f>IF('1b-NaturalGas'!$AD$88="no","",ROUND(BL2373,4))</f>
        <v>0.35699999999999998</v>
      </c>
      <c r="BO2373" s="157">
        <f>IF('1b-NaturalGas'!$AD$89="no","",ROUND(BL2373,4))</f>
        <v>0.35699999999999998</v>
      </c>
      <c r="BP2373" s="157">
        <f>IF('1b-NaturalGas'!$AD$90="no","not applicable (based on previous answers)",ROUND(BL2373,4))</f>
        <v>0.35699999999999998</v>
      </c>
      <c r="BQ2373" s="157">
        <f>IF('1b-NaturalGas'!$AD$91="no","not applicable (based on previous answers)",ROUND(BL2373,4))</f>
        <v>0.35699999999999998</v>
      </c>
    </row>
    <row r="2374" spans="30:69" x14ac:dyDescent="0.25">
      <c r="AD2374" s="157">
        <f t="shared" si="85"/>
        <v>0.35900000000000026</v>
      </c>
      <c r="AE2374" s="157">
        <f>IF('1a-Electricity'!$AD$77="no","",ROUND(AD2374,4))</f>
        <v>0.35899999999999999</v>
      </c>
      <c r="AF2374" s="157">
        <f>IF('1a-Electricity'!$AD$78="no","",ROUND(AD2374,4))</f>
        <v>0.35899999999999999</v>
      </c>
      <c r="AG2374" s="157">
        <f>IF('1a-Electricity'!$AD$79="no","",ROUND(AD2374,4))</f>
        <v>0.35899999999999999</v>
      </c>
      <c r="BL2374" s="157">
        <f t="shared" si="86"/>
        <v>0.35800000000000026</v>
      </c>
      <c r="BM2374" s="157">
        <f>IF('1b-NaturalGas'!$AD$87="no","",ROUND(BL2374,4))</f>
        <v>0.35799999999999998</v>
      </c>
      <c r="BN2374" s="157">
        <f>IF('1b-NaturalGas'!$AD$88="no","",ROUND(BL2374,4))</f>
        <v>0.35799999999999998</v>
      </c>
      <c r="BO2374" s="157">
        <f>IF('1b-NaturalGas'!$AD$89="no","",ROUND(BL2374,4))</f>
        <v>0.35799999999999998</v>
      </c>
      <c r="BP2374" s="157">
        <f>IF('1b-NaturalGas'!$AD$90="no","not applicable (based on previous answers)",ROUND(BL2374,4))</f>
        <v>0.35799999999999998</v>
      </c>
      <c r="BQ2374" s="157">
        <f>IF('1b-NaturalGas'!$AD$91="no","not applicable (based on previous answers)",ROUND(BL2374,4))</f>
        <v>0.35799999999999998</v>
      </c>
    </row>
    <row r="2375" spans="30:69" x14ac:dyDescent="0.25">
      <c r="AD2375" s="157">
        <f t="shared" si="85"/>
        <v>0.36000000000000026</v>
      </c>
      <c r="AE2375" s="157">
        <f>IF('1a-Electricity'!$AD$77="no","",ROUND(AD2375,4))</f>
        <v>0.36</v>
      </c>
      <c r="AF2375" s="157">
        <f>IF('1a-Electricity'!$AD$78="no","",ROUND(AD2375,4))</f>
        <v>0.36</v>
      </c>
      <c r="AG2375" s="157">
        <f>IF('1a-Electricity'!$AD$79="no","",ROUND(AD2375,4))</f>
        <v>0.36</v>
      </c>
      <c r="BL2375" s="157">
        <f t="shared" si="86"/>
        <v>0.35900000000000026</v>
      </c>
      <c r="BM2375" s="157">
        <f>IF('1b-NaturalGas'!$AD$87="no","",ROUND(BL2375,4))</f>
        <v>0.35899999999999999</v>
      </c>
      <c r="BN2375" s="157">
        <f>IF('1b-NaturalGas'!$AD$88="no","",ROUND(BL2375,4))</f>
        <v>0.35899999999999999</v>
      </c>
      <c r="BO2375" s="157">
        <f>IF('1b-NaturalGas'!$AD$89="no","",ROUND(BL2375,4))</f>
        <v>0.35899999999999999</v>
      </c>
      <c r="BP2375" s="157">
        <f>IF('1b-NaturalGas'!$AD$90="no","not applicable (based on previous answers)",ROUND(BL2375,4))</f>
        <v>0.35899999999999999</v>
      </c>
      <c r="BQ2375" s="157">
        <f>IF('1b-NaturalGas'!$AD$91="no","not applicable (based on previous answers)",ROUND(BL2375,4))</f>
        <v>0.35899999999999999</v>
      </c>
    </row>
    <row r="2376" spans="30:69" x14ac:dyDescent="0.25">
      <c r="AD2376" s="157">
        <f t="shared" si="85"/>
        <v>0.36100000000000027</v>
      </c>
      <c r="AE2376" s="157">
        <f>IF('1a-Electricity'!$AD$77="no","",ROUND(AD2376,4))</f>
        <v>0.36099999999999999</v>
      </c>
      <c r="AF2376" s="157">
        <f>IF('1a-Electricity'!$AD$78="no","",ROUND(AD2376,4))</f>
        <v>0.36099999999999999</v>
      </c>
      <c r="AG2376" s="157">
        <f>IF('1a-Electricity'!$AD$79="no","",ROUND(AD2376,4))</f>
        <v>0.36099999999999999</v>
      </c>
      <c r="BL2376" s="157">
        <f t="shared" si="86"/>
        <v>0.36000000000000026</v>
      </c>
      <c r="BM2376" s="157">
        <f>IF('1b-NaturalGas'!$AD$87="no","",ROUND(BL2376,4))</f>
        <v>0.36</v>
      </c>
      <c r="BN2376" s="157">
        <f>IF('1b-NaturalGas'!$AD$88="no","",ROUND(BL2376,4))</f>
        <v>0.36</v>
      </c>
      <c r="BO2376" s="157">
        <f>IF('1b-NaturalGas'!$AD$89="no","",ROUND(BL2376,4))</f>
        <v>0.36</v>
      </c>
      <c r="BP2376" s="157">
        <f>IF('1b-NaturalGas'!$AD$90="no","not applicable (based on previous answers)",ROUND(BL2376,4))</f>
        <v>0.36</v>
      </c>
      <c r="BQ2376" s="157">
        <f>IF('1b-NaturalGas'!$AD$91="no","not applicable (based on previous answers)",ROUND(BL2376,4))</f>
        <v>0.36</v>
      </c>
    </row>
    <row r="2377" spans="30:69" x14ac:dyDescent="0.25">
      <c r="AD2377" s="157">
        <f t="shared" si="85"/>
        <v>0.36200000000000027</v>
      </c>
      <c r="AE2377" s="157">
        <f>IF('1a-Electricity'!$AD$77="no","",ROUND(AD2377,4))</f>
        <v>0.36199999999999999</v>
      </c>
      <c r="AF2377" s="157">
        <f>IF('1a-Electricity'!$AD$78="no","",ROUND(AD2377,4))</f>
        <v>0.36199999999999999</v>
      </c>
      <c r="AG2377" s="157">
        <f>IF('1a-Electricity'!$AD$79="no","",ROUND(AD2377,4))</f>
        <v>0.36199999999999999</v>
      </c>
      <c r="BL2377" s="157">
        <f t="shared" si="86"/>
        <v>0.36100000000000027</v>
      </c>
      <c r="BM2377" s="157">
        <f>IF('1b-NaturalGas'!$AD$87="no","",ROUND(BL2377,4))</f>
        <v>0.36099999999999999</v>
      </c>
      <c r="BN2377" s="157">
        <f>IF('1b-NaturalGas'!$AD$88="no","",ROUND(BL2377,4))</f>
        <v>0.36099999999999999</v>
      </c>
      <c r="BO2377" s="157">
        <f>IF('1b-NaturalGas'!$AD$89="no","",ROUND(BL2377,4))</f>
        <v>0.36099999999999999</v>
      </c>
      <c r="BP2377" s="157">
        <f>IF('1b-NaturalGas'!$AD$90="no","not applicable (based on previous answers)",ROUND(BL2377,4))</f>
        <v>0.36099999999999999</v>
      </c>
      <c r="BQ2377" s="157">
        <f>IF('1b-NaturalGas'!$AD$91="no","not applicable (based on previous answers)",ROUND(BL2377,4))</f>
        <v>0.36099999999999999</v>
      </c>
    </row>
    <row r="2378" spans="30:69" x14ac:dyDescent="0.25">
      <c r="AD2378" s="157">
        <f t="shared" si="85"/>
        <v>0.36300000000000027</v>
      </c>
      <c r="AE2378" s="157">
        <f>IF('1a-Electricity'!$AD$77="no","",ROUND(AD2378,4))</f>
        <v>0.36299999999999999</v>
      </c>
      <c r="AF2378" s="157">
        <f>IF('1a-Electricity'!$AD$78="no","",ROUND(AD2378,4))</f>
        <v>0.36299999999999999</v>
      </c>
      <c r="AG2378" s="157">
        <f>IF('1a-Electricity'!$AD$79="no","",ROUND(AD2378,4))</f>
        <v>0.36299999999999999</v>
      </c>
      <c r="BL2378" s="157">
        <f t="shared" si="86"/>
        <v>0.36200000000000027</v>
      </c>
      <c r="BM2378" s="157">
        <f>IF('1b-NaturalGas'!$AD$87="no","",ROUND(BL2378,4))</f>
        <v>0.36199999999999999</v>
      </c>
      <c r="BN2378" s="157">
        <f>IF('1b-NaturalGas'!$AD$88="no","",ROUND(BL2378,4))</f>
        <v>0.36199999999999999</v>
      </c>
      <c r="BO2378" s="157">
        <f>IF('1b-NaturalGas'!$AD$89="no","",ROUND(BL2378,4))</f>
        <v>0.36199999999999999</v>
      </c>
      <c r="BP2378" s="157">
        <f>IF('1b-NaturalGas'!$AD$90="no","not applicable (based on previous answers)",ROUND(BL2378,4))</f>
        <v>0.36199999999999999</v>
      </c>
      <c r="BQ2378" s="157">
        <f>IF('1b-NaturalGas'!$AD$91="no","not applicable (based on previous answers)",ROUND(BL2378,4))</f>
        <v>0.36199999999999999</v>
      </c>
    </row>
    <row r="2379" spans="30:69" x14ac:dyDescent="0.25">
      <c r="AD2379" s="157">
        <f t="shared" si="85"/>
        <v>0.36400000000000027</v>
      </c>
      <c r="AE2379" s="157">
        <f>IF('1a-Electricity'!$AD$77="no","",ROUND(AD2379,4))</f>
        <v>0.36399999999999999</v>
      </c>
      <c r="AF2379" s="157">
        <f>IF('1a-Electricity'!$AD$78="no","",ROUND(AD2379,4))</f>
        <v>0.36399999999999999</v>
      </c>
      <c r="AG2379" s="157">
        <f>IF('1a-Electricity'!$AD$79="no","",ROUND(AD2379,4))</f>
        <v>0.36399999999999999</v>
      </c>
      <c r="BL2379" s="157">
        <f t="shared" si="86"/>
        <v>0.36300000000000027</v>
      </c>
      <c r="BM2379" s="157">
        <f>IF('1b-NaturalGas'!$AD$87="no","",ROUND(BL2379,4))</f>
        <v>0.36299999999999999</v>
      </c>
      <c r="BN2379" s="157">
        <f>IF('1b-NaturalGas'!$AD$88="no","",ROUND(BL2379,4))</f>
        <v>0.36299999999999999</v>
      </c>
      <c r="BO2379" s="157">
        <f>IF('1b-NaturalGas'!$AD$89="no","",ROUND(BL2379,4))</f>
        <v>0.36299999999999999</v>
      </c>
      <c r="BP2379" s="157">
        <f>IF('1b-NaturalGas'!$AD$90="no","not applicable (based on previous answers)",ROUND(BL2379,4))</f>
        <v>0.36299999999999999</v>
      </c>
      <c r="BQ2379" s="157">
        <f>IF('1b-NaturalGas'!$AD$91="no","not applicable (based on previous answers)",ROUND(BL2379,4))</f>
        <v>0.36299999999999999</v>
      </c>
    </row>
    <row r="2380" spans="30:69" x14ac:dyDescent="0.25">
      <c r="AD2380" s="157">
        <f t="shared" si="85"/>
        <v>0.36500000000000027</v>
      </c>
      <c r="AE2380" s="157">
        <f>IF('1a-Electricity'!$AD$77="no","",ROUND(AD2380,4))</f>
        <v>0.36499999999999999</v>
      </c>
      <c r="AF2380" s="157">
        <f>IF('1a-Electricity'!$AD$78="no","",ROUND(AD2380,4))</f>
        <v>0.36499999999999999</v>
      </c>
      <c r="AG2380" s="157">
        <f>IF('1a-Electricity'!$AD$79="no","",ROUND(AD2380,4))</f>
        <v>0.36499999999999999</v>
      </c>
      <c r="BL2380" s="157">
        <f t="shared" si="86"/>
        <v>0.36400000000000027</v>
      </c>
      <c r="BM2380" s="157">
        <f>IF('1b-NaturalGas'!$AD$87="no","",ROUND(BL2380,4))</f>
        <v>0.36399999999999999</v>
      </c>
      <c r="BN2380" s="157">
        <f>IF('1b-NaturalGas'!$AD$88="no","",ROUND(BL2380,4))</f>
        <v>0.36399999999999999</v>
      </c>
      <c r="BO2380" s="157">
        <f>IF('1b-NaturalGas'!$AD$89="no","",ROUND(BL2380,4))</f>
        <v>0.36399999999999999</v>
      </c>
      <c r="BP2380" s="157">
        <f>IF('1b-NaturalGas'!$AD$90="no","not applicable (based on previous answers)",ROUND(BL2380,4))</f>
        <v>0.36399999999999999</v>
      </c>
      <c r="BQ2380" s="157">
        <f>IF('1b-NaturalGas'!$AD$91="no","not applicable (based on previous answers)",ROUND(BL2380,4))</f>
        <v>0.36399999999999999</v>
      </c>
    </row>
    <row r="2381" spans="30:69" x14ac:dyDescent="0.25">
      <c r="AD2381" s="157">
        <f t="shared" si="85"/>
        <v>0.36600000000000027</v>
      </c>
      <c r="AE2381" s="157">
        <f>IF('1a-Electricity'!$AD$77="no","",ROUND(AD2381,4))</f>
        <v>0.36599999999999999</v>
      </c>
      <c r="AF2381" s="157">
        <f>IF('1a-Electricity'!$AD$78="no","",ROUND(AD2381,4))</f>
        <v>0.36599999999999999</v>
      </c>
      <c r="AG2381" s="157">
        <f>IF('1a-Electricity'!$AD$79="no","",ROUND(AD2381,4))</f>
        <v>0.36599999999999999</v>
      </c>
      <c r="BL2381" s="157">
        <f t="shared" si="86"/>
        <v>0.36500000000000027</v>
      </c>
      <c r="BM2381" s="157">
        <f>IF('1b-NaturalGas'!$AD$87="no","",ROUND(BL2381,4))</f>
        <v>0.36499999999999999</v>
      </c>
      <c r="BN2381" s="157">
        <f>IF('1b-NaturalGas'!$AD$88="no","",ROUND(BL2381,4))</f>
        <v>0.36499999999999999</v>
      </c>
      <c r="BO2381" s="157">
        <f>IF('1b-NaturalGas'!$AD$89="no","",ROUND(BL2381,4))</f>
        <v>0.36499999999999999</v>
      </c>
      <c r="BP2381" s="157">
        <f>IF('1b-NaturalGas'!$AD$90="no","not applicable (based on previous answers)",ROUND(BL2381,4))</f>
        <v>0.36499999999999999</v>
      </c>
      <c r="BQ2381" s="157">
        <f>IF('1b-NaturalGas'!$AD$91="no","not applicable (based on previous answers)",ROUND(BL2381,4))</f>
        <v>0.36499999999999999</v>
      </c>
    </row>
    <row r="2382" spans="30:69" x14ac:dyDescent="0.25">
      <c r="AD2382" s="157">
        <f t="shared" si="85"/>
        <v>0.36700000000000027</v>
      </c>
      <c r="AE2382" s="157">
        <f>IF('1a-Electricity'!$AD$77="no","",ROUND(AD2382,4))</f>
        <v>0.36699999999999999</v>
      </c>
      <c r="AF2382" s="157">
        <f>IF('1a-Electricity'!$AD$78="no","",ROUND(AD2382,4))</f>
        <v>0.36699999999999999</v>
      </c>
      <c r="AG2382" s="157">
        <f>IF('1a-Electricity'!$AD$79="no","",ROUND(AD2382,4))</f>
        <v>0.36699999999999999</v>
      </c>
      <c r="BL2382" s="157">
        <f t="shared" si="86"/>
        <v>0.36600000000000027</v>
      </c>
      <c r="BM2382" s="157">
        <f>IF('1b-NaturalGas'!$AD$87="no","",ROUND(BL2382,4))</f>
        <v>0.36599999999999999</v>
      </c>
      <c r="BN2382" s="157">
        <f>IF('1b-NaturalGas'!$AD$88="no","",ROUND(BL2382,4))</f>
        <v>0.36599999999999999</v>
      </c>
      <c r="BO2382" s="157">
        <f>IF('1b-NaturalGas'!$AD$89="no","",ROUND(BL2382,4))</f>
        <v>0.36599999999999999</v>
      </c>
      <c r="BP2382" s="157">
        <f>IF('1b-NaturalGas'!$AD$90="no","not applicable (based on previous answers)",ROUND(BL2382,4))</f>
        <v>0.36599999999999999</v>
      </c>
      <c r="BQ2382" s="157">
        <f>IF('1b-NaturalGas'!$AD$91="no","not applicable (based on previous answers)",ROUND(BL2382,4))</f>
        <v>0.36599999999999999</v>
      </c>
    </row>
    <row r="2383" spans="30:69" x14ac:dyDescent="0.25">
      <c r="AD2383" s="157">
        <f t="shared" si="85"/>
        <v>0.36800000000000027</v>
      </c>
      <c r="AE2383" s="157">
        <f>IF('1a-Electricity'!$AD$77="no","",ROUND(AD2383,4))</f>
        <v>0.36799999999999999</v>
      </c>
      <c r="AF2383" s="157">
        <f>IF('1a-Electricity'!$AD$78="no","",ROUND(AD2383,4))</f>
        <v>0.36799999999999999</v>
      </c>
      <c r="AG2383" s="157">
        <f>IF('1a-Electricity'!$AD$79="no","",ROUND(AD2383,4))</f>
        <v>0.36799999999999999</v>
      </c>
      <c r="BL2383" s="157">
        <f t="shared" si="86"/>
        <v>0.36700000000000027</v>
      </c>
      <c r="BM2383" s="157">
        <f>IF('1b-NaturalGas'!$AD$87="no","",ROUND(BL2383,4))</f>
        <v>0.36699999999999999</v>
      </c>
      <c r="BN2383" s="157">
        <f>IF('1b-NaturalGas'!$AD$88="no","",ROUND(BL2383,4))</f>
        <v>0.36699999999999999</v>
      </c>
      <c r="BO2383" s="157">
        <f>IF('1b-NaturalGas'!$AD$89="no","",ROUND(BL2383,4))</f>
        <v>0.36699999999999999</v>
      </c>
      <c r="BP2383" s="157">
        <f>IF('1b-NaturalGas'!$AD$90="no","not applicable (based on previous answers)",ROUND(BL2383,4))</f>
        <v>0.36699999999999999</v>
      </c>
      <c r="BQ2383" s="157">
        <f>IF('1b-NaturalGas'!$AD$91="no","not applicable (based on previous answers)",ROUND(BL2383,4))</f>
        <v>0.36699999999999999</v>
      </c>
    </row>
    <row r="2384" spans="30:69" x14ac:dyDescent="0.25">
      <c r="AD2384" s="157">
        <f t="shared" si="85"/>
        <v>0.36900000000000027</v>
      </c>
      <c r="AE2384" s="157">
        <f>IF('1a-Electricity'!$AD$77="no","",ROUND(AD2384,4))</f>
        <v>0.36899999999999999</v>
      </c>
      <c r="AF2384" s="157">
        <f>IF('1a-Electricity'!$AD$78="no","",ROUND(AD2384,4))</f>
        <v>0.36899999999999999</v>
      </c>
      <c r="AG2384" s="157">
        <f>IF('1a-Electricity'!$AD$79="no","",ROUND(AD2384,4))</f>
        <v>0.36899999999999999</v>
      </c>
      <c r="BL2384" s="157">
        <f t="shared" si="86"/>
        <v>0.36800000000000027</v>
      </c>
      <c r="BM2384" s="157">
        <f>IF('1b-NaturalGas'!$AD$87="no","",ROUND(BL2384,4))</f>
        <v>0.36799999999999999</v>
      </c>
      <c r="BN2384" s="157">
        <f>IF('1b-NaturalGas'!$AD$88="no","",ROUND(BL2384,4))</f>
        <v>0.36799999999999999</v>
      </c>
      <c r="BO2384" s="157">
        <f>IF('1b-NaturalGas'!$AD$89="no","",ROUND(BL2384,4))</f>
        <v>0.36799999999999999</v>
      </c>
      <c r="BP2384" s="157">
        <f>IF('1b-NaturalGas'!$AD$90="no","not applicable (based on previous answers)",ROUND(BL2384,4))</f>
        <v>0.36799999999999999</v>
      </c>
      <c r="BQ2384" s="157">
        <f>IF('1b-NaturalGas'!$AD$91="no","not applicable (based on previous answers)",ROUND(BL2384,4))</f>
        <v>0.36799999999999999</v>
      </c>
    </row>
    <row r="2385" spans="30:69" x14ac:dyDescent="0.25">
      <c r="AD2385" s="157">
        <f t="shared" si="85"/>
        <v>0.37000000000000027</v>
      </c>
      <c r="AE2385" s="157">
        <f>IF('1a-Electricity'!$AD$77="no","",ROUND(AD2385,4))</f>
        <v>0.37</v>
      </c>
      <c r="AF2385" s="157">
        <f>IF('1a-Electricity'!$AD$78="no","",ROUND(AD2385,4))</f>
        <v>0.37</v>
      </c>
      <c r="AG2385" s="157">
        <f>IF('1a-Electricity'!$AD$79="no","",ROUND(AD2385,4))</f>
        <v>0.37</v>
      </c>
      <c r="BL2385" s="157">
        <f t="shared" si="86"/>
        <v>0.36900000000000027</v>
      </c>
      <c r="BM2385" s="157">
        <f>IF('1b-NaturalGas'!$AD$87="no","",ROUND(BL2385,4))</f>
        <v>0.36899999999999999</v>
      </c>
      <c r="BN2385" s="157">
        <f>IF('1b-NaturalGas'!$AD$88="no","",ROUND(BL2385,4))</f>
        <v>0.36899999999999999</v>
      </c>
      <c r="BO2385" s="157">
        <f>IF('1b-NaturalGas'!$AD$89="no","",ROUND(BL2385,4))</f>
        <v>0.36899999999999999</v>
      </c>
      <c r="BP2385" s="157">
        <f>IF('1b-NaturalGas'!$AD$90="no","not applicable (based on previous answers)",ROUND(BL2385,4))</f>
        <v>0.36899999999999999</v>
      </c>
      <c r="BQ2385" s="157">
        <f>IF('1b-NaturalGas'!$AD$91="no","not applicable (based on previous answers)",ROUND(BL2385,4))</f>
        <v>0.36899999999999999</v>
      </c>
    </row>
    <row r="2386" spans="30:69" x14ac:dyDescent="0.25">
      <c r="AD2386" s="157">
        <f t="shared" si="85"/>
        <v>0.37100000000000027</v>
      </c>
      <c r="AE2386" s="157">
        <f>IF('1a-Electricity'!$AD$77="no","",ROUND(AD2386,4))</f>
        <v>0.371</v>
      </c>
      <c r="AF2386" s="157">
        <f>IF('1a-Electricity'!$AD$78="no","",ROUND(AD2386,4))</f>
        <v>0.371</v>
      </c>
      <c r="AG2386" s="157">
        <f>IF('1a-Electricity'!$AD$79="no","",ROUND(AD2386,4))</f>
        <v>0.371</v>
      </c>
      <c r="BL2386" s="157">
        <f t="shared" si="86"/>
        <v>0.37000000000000027</v>
      </c>
      <c r="BM2386" s="157">
        <f>IF('1b-NaturalGas'!$AD$87="no","",ROUND(BL2386,4))</f>
        <v>0.37</v>
      </c>
      <c r="BN2386" s="157">
        <f>IF('1b-NaturalGas'!$AD$88="no","",ROUND(BL2386,4))</f>
        <v>0.37</v>
      </c>
      <c r="BO2386" s="157">
        <f>IF('1b-NaturalGas'!$AD$89="no","",ROUND(BL2386,4))</f>
        <v>0.37</v>
      </c>
      <c r="BP2386" s="157">
        <f>IF('1b-NaturalGas'!$AD$90="no","not applicable (based on previous answers)",ROUND(BL2386,4))</f>
        <v>0.37</v>
      </c>
      <c r="BQ2386" s="157">
        <f>IF('1b-NaturalGas'!$AD$91="no","not applicable (based on previous answers)",ROUND(BL2386,4))</f>
        <v>0.37</v>
      </c>
    </row>
    <row r="2387" spans="30:69" x14ac:dyDescent="0.25">
      <c r="AD2387" s="157">
        <f t="shared" si="85"/>
        <v>0.37200000000000027</v>
      </c>
      <c r="AE2387" s="157">
        <f>IF('1a-Electricity'!$AD$77="no","",ROUND(AD2387,4))</f>
        <v>0.372</v>
      </c>
      <c r="AF2387" s="157">
        <f>IF('1a-Electricity'!$AD$78="no","",ROUND(AD2387,4))</f>
        <v>0.372</v>
      </c>
      <c r="AG2387" s="157">
        <f>IF('1a-Electricity'!$AD$79="no","",ROUND(AD2387,4))</f>
        <v>0.372</v>
      </c>
      <c r="BL2387" s="157">
        <f t="shared" si="86"/>
        <v>0.37100000000000027</v>
      </c>
      <c r="BM2387" s="157">
        <f>IF('1b-NaturalGas'!$AD$87="no","",ROUND(BL2387,4))</f>
        <v>0.371</v>
      </c>
      <c r="BN2387" s="157">
        <f>IF('1b-NaturalGas'!$AD$88="no","",ROUND(BL2387,4))</f>
        <v>0.371</v>
      </c>
      <c r="BO2387" s="157">
        <f>IF('1b-NaturalGas'!$AD$89="no","",ROUND(BL2387,4))</f>
        <v>0.371</v>
      </c>
      <c r="BP2387" s="157">
        <f>IF('1b-NaturalGas'!$AD$90="no","not applicable (based on previous answers)",ROUND(BL2387,4))</f>
        <v>0.371</v>
      </c>
      <c r="BQ2387" s="157">
        <f>IF('1b-NaturalGas'!$AD$91="no","not applicable (based on previous answers)",ROUND(BL2387,4))</f>
        <v>0.371</v>
      </c>
    </row>
    <row r="2388" spans="30:69" x14ac:dyDescent="0.25">
      <c r="AD2388" s="157">
        <f t="shared" si="85"/>
        <v>0.37300000000000028</v>
      </c>
      <c r="AE2388" s="157">
        <f>IF('1a-Electricity'!$AD$77="no","",ROUND(AD2388,4))</f>
        <v>0.373</v>
      </c>
      <c r="AF2388" s="157">
        <f>IF('1a-Electricity'!$AD$78="no","",ROUND(AD2388,4))</f>
        <v>0.373</v>
      </c>
      <c r="AG2388" s="157">
        <f>IF('1a-Electricity'!$AD$79="no","",ROUND(AD2388,4))</f>
        <v>0.373</v>
      </c>
      <c r="BL2388" s="157">
        <f t="shared" si="86"/>
        <v>0.37200000000000027</v>
      </c>
      <c r="BM2388" s="157">
        <f>IF('1b-NaturalGas'!$AD$87="no","",ROUND(BL2388,4))</f>
        <v>0.372</v>
      </c>
      <c r="BN2388" s="157">
        <f>IF('1b-NaturalGas'!$AD$88="no","",ROUND(BL2388,4))</f>
        <v>0.372</v>
      </c>
      <c r="BO2388" s="157">
        <f>IF('1b-NaturalGas'!$AD$89="no","",ROUND(BL2388,4))</f>
        <v>0.372</v>
      </c>
      <c r="BP2388" s="157">
        <f>IF('1b-NaturalGas'!$AD$90="no","not applicable (based on previous answers)",ROUND(BL2388,4))</f>
        <v>0.372</v>
      </c>
      <c r="BQ2388" s="157">
        <f>IF('1b-NaturalGas'!$AD$91="no","not applicable (based on previous answers)",ROUND(BL2388,4))</f>
        <v>0.372</v>
      </c>
    </row>
    <row r="2389" spans="30:69" x14ac:dyDescent="0.25">
      <c r="AD2389" s="157">
        <f t="shared" si="85"/>
        <v>0.37400000000000028</v>
      </c>
      <c r="AE2389" s="157">
        <f>IF('1a-Electricity'!$AD$77="no","",ROUND(AD2389,4))</f>
        <v>0.374</v>
      </c>
      <c r="AF2389" s="157">
        <f>IF('1a-Electricity'!$AD$78="no","",ROUND(AD2389,4))</f>
        <v>0.374</v>
      </c>
      <c r="AG2389" s="157">
        <f>IF('1a-Electricity'!$AD$79="no","",ROUND(AD2389,4))</f>
        <v>0.374</v>
      </c>
      <c r="BL2389" s="157">
        <f t="shared" si="86"/>
        <v>0.37300000000000028</v>
      </c>
      <c r="BM2389" s="157">
        <f>IF('1b-NaturalGas'!$AD$87="no","",ROUND(BL2389,4))</f>
        <v>0.373</v>
      </c>
      <c r="BN2389" s="157">
        <f>IF('1b-NaturalGas'!$AD$88="no","",ROUND(BL2389,4))</f>
        <v>0.373</v>
      </c>
      <c r="BO2389" s="157">
        <f>IF('1b-NaturalGas'!$AD$89="no","",ROUND(BL2389,4))</f>
        <v>0.373</v>
      </c>
      <c r="BP2389" s="157">
        <f>IF('1b-NaturalGas'!$AD$90="no","not applicable (based on previous answers)",ROUND(BL2389,4))</f>
        <v>0.373</v>
      </c>
      <c r="BQ2389" s="157">
        <f>IF('1b-NaturalGas'!$AD$91="no","not applicable (based on previous answers)",ROUND(BL2389,4))</f>
        <v>0.373</v>
      </c>
    </row>
    <row r="2390" spans="30:69" x14ac:dyDescent="0.25">
      <c r="AD2390" s="157">
        <f t="shared" si="85"/>
        <v>0.37500000000000028</v>
      </c>
      <c r="AE2390" s="157">
        <f>IF('1a-Electricity'!$AD$77="no","",ROUND(AD2390,4))</f>
        <v>0.375</v>
      </c>
      <c r="AF2390" s="157">
        <f>IF('1a-Electricity'!$AD$78="no","",ROUND(AD2390,4))</f>
        <v>0.375</v>
      </c>
      <c r="AG2390" s="157">
        <f>IF('1a-Electricity'!$AD$79="no","",ROUND(AD2390,4))</f>
        <v>0.375</v>
      </c>
      <c r="BL2390" s="157">
        <f t="shared" si="86"/>
        <v>0.37400000000000028</v>
      </c>
      <c r="BM2390" s="157">
        <f>IF('1b-NaturalGas'!$AD$87="no","",ROUND(BL2390,4))</f>
        <v>0.374</v>
      </c>
      <c r="BN2390" s="157">
        <f>IF('1b-NaturalGas'!$AD$88="no","",ROUND(BL2390,4))</f>
        <v>0.374</v>
      </c>
      <c r="BO2390" s="157">
        <f>IF('1b-NaturalGas'!$AD$89="no","",ROUND(BL2390,4))</f>
        <v>0.374</v>
      </c>
      <c r="BP2390" s="157">
        <f>IF('1b-NaturalGas'!$AD$90="no","not applicable (based on previous answers)",ROUND(BL2390,4))</f>
        <v>0.374</v>
      </c>
      <c r="BQ2390" s="157">
        <f>IF('1b-NaturalGas'!$AD$91="no","not applicable (based on previous answers)",ROUND(BL2390,4))</f>
        <v>0.374</v>
      </c>
    </row>
    <row r="2391" spans="30:69" x14ac:dyDescent="0.25">
      <c r="AD2391" s="157">
        <f t="shared" si="85"/>
        <v>0.37600000000000028</v>
      </c>
      <c r="AE2391" s="157">
        <f>IF('1a-Electricity'!$AD$77="no","",ROUND(AD2391,4))</f>
        <v>0.376</v>
      </c>
      <c r="AF2391" s="157">
        <f>IF('1a-Electricity'!$AD$78="no","",ROUND(AD2391,4))</f>
        <v>0.376</v>
      </c>
      <c r="AG2391" s="157">
        <f>IF('1a-Electricity'!$AD$79="no","",ROUND(AD2391,4))</f>
        <v>0.376</v>
      </c>
      <c r="BL2391" s="157">
        <f t="shared" si="86"/>
        <v>0.37500000000000028</v>
      </c>
      <c r="BM2391" s="157">
        <f>IF('1b-NaturalGas'!$AD$87="no","",ROUND(BL2391,4))</f>
        <v>0.375</v>
      </c>
      <c r="BN2391" s="157">
        <f>IF('1b-NaturalGas'!$AD$88="no","",ROUND(BL2391,4))</f>
        <v>0.375</v>
      </c>
      <c r="BO2391" s="157">
        <f>IF('1b-NaturalGas'!$AD$89="no","",ROUND(BL2391,4))</f>
        <v>0.375</v>
      </c>
      <c r="BP2391" s="157">
        <f>IF('1b-NaturalGas'!$AD$90="no","not applicable (based on previous answers)",ROUND(BL2391,4))</f>
        <v>0.375</v>
      </c>
      <c r="BQ2391" s="157">
        <f>IF('1b-NaturalGas'!$AD$91="no","not applicable (based on previous answers)",ROUND(BL2391,4))</f>
        <v>0.375</v>
      </c>
    </row>
    <row r="2392" spans="30:69" x14ac:dyDescent="0.25">
      <c r="AD2392" s="157">
        <f t="shared" ref="AD2392:AD2455" si="87">AD2391+0.001</f>
        <v>0.37700000000000028</v>
      </c>
      <c r="AE2392" s="157">
        <f>IF('1a-Electricity'!$AD$77="no","",ROUND(AD2392,4))</f>
        <v>0.377</v>
      </c>
      <c r="AF2392" s="157">
        <f>IF('1a-Electricity'!$AD$78="no","",ROUND(AD2392,4))</f>
        <v>0.377</v>
      </c>
      <c r="AG2392" s="157">
        <f>IF('1a-Electricity'!$AD$79="no","",ROUND(AD2392,4))</f>
        <v>0.377</v>
      </c>
      <c r="BL2392" s="157">
        <f t="shared" si="86"/>
        <v>0.37600000000000028</v>
      </c>
      <c r="BM2392" s="157">
        <f>IF('1b-NaturalGas'!$AD$87="no","",ROUND(BL2392,4))</f>
        <v>0.376</v>
      </c>
      <c r="BN2392" s="157">
        <f>IF('1b-NaturalGas'!$AD$88="no","",ROUND(BL2392,4))</f>
        <v>0.376</v>
      </c>
      <c r="BO2392" s="157">
        <f>IF('1b-NaturalGas'!$AD$89="no","",ROUND(BL2392,4))</f>
        <v>0.376</v>
      </c>
      <c r="BP2392" s="157">
        <f>IF('1b-NaturalGas'!$AD$90="no","not applicable (based on previous answers)",ROUND(BL2392,4))</f>
        <v>0.376</v>
      </c>
      <c r="BQ2392" s="157">
        <f>IF('1b-NaturalGas'!$AD$91="no","not applicable (based on previous answers)",ROUND(BL2392,4))</f>
        <v>0.376</v>
      </c>
    </row>
    <row r="2393" spans="30:69" x14ac:dyDescent="0.25">
      <c r="AD2393" s="157">
        <f t="shared" si="87"/>
        <v>0.37800000000000028</v>
      </c>
      <c r="AE2393" s="157">
        <f>IF('1a-Electricity'!$AD$77="no","",ROUND(AD2393,4))</f>
        <v>0.378</v>
      </c>
      <c r="AF2393" s="157">
        <f>IF('1a-Electricity'!$AD$78="no","",ROUND(AD2393,4))</f>
        <v>0.378</v>
      </c>
      <c r="AG2393" s="157">
        <f>IF('1a-Electricity'!$AD$79="no","",ROUND(AD2393,4))</f>
        <v>0.378</v>
      </c>
      <c r="BL2393" s="157">
        <f t="shared" ref="BL2393:BL2456" si="88">BL2392+0.001</f>
        <v>0.37700000000000028</v>
      </c>
      <c r="BM2393" s="157">
        <f>IF('1b-NaturalGas'!$AD$87="no","",ROUND(BL2393,4))</f>
        <v>0.377</v>
      </c>
      <c r="BN2393" s="157">
        <f>IF('1b-NaturalGas'!$AD$88="no","",ROUND(BL2393,4))</f>
        <v>0.377</v>
      </c>
      <c r="BO2393" s="157">
        <f>IF('1b-NaturalGas'!$AD$89="no","",ROUND(BL2393,4))</f>
        <v>0.377</v>
      </c>
      <c r="BP2393" s="157">
        <f>IF('1b-NaturalGas'!$AD$90="no","not applicable (based on previous answers)",ROUND(BL2393,4))</f>
        <v>0.377</v>
      </c>
      <c r="BQ2393" s="157">
        <f>IF('1b-NaturalGas'!$AD$91="no","not applicable (based on previous answers)",ROUND(BL2393,4))</f>
        <v>0.377</v>
      </c>
    </row>
    <row r="2394" spans="30:69" x14ac:dyDescent="0.25">
      <c r="AD2394" s="157">
        <f t="shared" si="87"/>
        <v>0.37900000000000028</v>
      </c>
      <c r="AE2394" s="157">
        <f>IF('1a-Electricity'!$AD$77="no","",ROUND(AD2394,4))</f>
        <v>0.379</v>
      </c>
      <c r="AF2394" s="157">
        <f>IF('1a-Electricity'!$AD$78="no","",ROUND(AD2394,4))</f>
        <v>0.379</v>
      </c>
      <c r="AG2394" s="157">
        <f>IF('1a-Electricity'!$AD$79="no","",ROUND(AD2394,4))</f>
        <v>0.379</v>
      </c>
      <c r="BL2394" s="157">
        <f t="shared" si="88"/>
        <v>0.37800000000000028</v>
      </c>
      <c r="BM2394" s="157">
        <f>IF('1b-NaturalGas'!$AD$87="no","",ROUND(BL2394,4))</f>
        <v>0.378</v>
      </c>
      <c r="BN2394" s="157">
        <f>IF('1b-NaturalGas'!$AD$88="no","",ROUND(BL2394,4))</f>
        <v>0.378</v>
      </c>
      <c r="BO2394" s="157">
        <f>IF('1b-NaturalGas'!$AD$89="no","",ROUND(BL2394,4))</f>
        <v>0.378</v>
      </c>
      <c r="BP2394" s="157">
        <f>IF('1b-NaturalGas'!$AD$90="no","not applicable (based on previous answers)",ROUND(BL2394,4))</f>
        <v>0.378</v>
      </c>
      <c r="BQ2394" s="157">
        <f>IF('1b-NaturalGas'!$AD$91="no","not applicable (based on previous answers)",ROUND(BL2394,4))</f>
        <v>0.378</v>
      </c>
    </row>
    <row r="2395" spans="30:69" x14ac:dyDescent="0.25">
      <c r="AD2395" s="157">
        <f t="shared" si="87"/>
        <v>0.38000000000000028</v>
      </c>
      <c r="AE2395" s="157">
        <f>IF('1a-Electricity'!$AD$77="no","",ROUND(AD2395,4))</f>
        <v>0.38</v>
      </c>
      <c r="AF2395" s="157">
        <f>IF('1a-Electricity'!$AD$78="no","",ROUND(AD2395,4))</f>
        <v>0.38</v>
      </c>
      <c r="AG2395" s="157">
        <f>IF('1a-Electricity'!$AD$79="no","",ROUND(AD2395,4))</f>
        <v>0.38</v>
      </c>
      <c r="BL2395" s="157">
        <f t="shared" si="88"/>
        <v>0.37900000000000028</v>
      </c>
      <c r="BM2395" s="157">
        <f>IF('1b-NaturalGas'!$AD$87="no","",ROUND(BL2395,4))</f>
        <v>0.379</v>
      </c>
      <c r="BN2395" s="157">
        <f>IF('1b-NaturalGas'!$AD$88="no","",ROUND(BL2395,4))</f>
        <v>0.379</v>
      </c>
      <c r="BO2395" s="157">
        <f>IF('1b-NaturalGas'!$AD$89="no","",ROUND(BL2395,4))</f>
        <v>0.379</v>
      </c>
      <c r="BP2395" s="157">
        <f>IF('1b-NaturalGas'!$AD$90="no","not applicable (based on previous answers)",ROUND(BL2395,4))</f>
        <v>0.379</v>
      </c>
      <c r="BQ2395" s="157">
        <f>IF('1b-NaturalGas'!$AD$91="no","not applicable (based on previous answers)",ROUND(BL2395,4))</f>
        <v>0.379</v>
      </c>
    </row>
    <row r="2396" spans="30:69" x14ac:dyDescent="0.25">
      <c r="AD2396" s="157">
        <f t="shared" si="87"/>
        <v>0.38100000000000028</v>
      </c>
      <c r="AE2396" s="157">
        <f>IF('1a-Electricity'!$AD$77="no","",ROUND(AD2396,4))</f>
        <v>0.38100000000000001</v>
      </c>
      <c r="AF2396" s="157">
        <f>IF('1a-Electricity'!$AD$78="no","",ROUND(AD2396,4))</f>
        <v>0.38100000000000001</v>
      </c>
      <c r="AG2396" s="157">
        <f>IF('1a-Electricity'!$AD$79="no","",ROUND(AD2396,4))</f>
        <v>0.38100000000000001</v>
      </c>
      <c r="BL2396" s="157">
        <f t="shared" si="88"/>
        <v>0.38000000000000028</v>
      </c>
      <c r="BM2396" s="157">
        <f>IF('1b-NaturalGas'!$AD$87="no","",ROUND(BL2396,4))</f>
        <v>0.38</v>
      </c>
      <c r="BN2396" s="157">
        <f>IF('1b-NaturalGas'!$AD$88="no","",ROUND(BL2396,4))</f>
        <v>0.38</v>
      </c>
      <c r="BO2396" s="157">
        <f>IF('1b-NaturalGas'!$AD$89="no","",ROUND(BL2396,4))</f>
        <v>0.38</v>
      </c>
      <c r="BP2396" s="157">
        <f>IF('1b-NaturalGas'!$AD$90="no","not applicable (based on previous answers)",ROUND(BL2396,4))</f>
        <v>0.38</v>
      </c>
      <c r="BQ2396" s="157">
        <f>IF('1b-NaturalGas'!$AD$91="no","not applicable (based on previous answers)",ROUND(BL2396,4))</f>
        <v>0.38</v>
      </c>
    </row>
    <row r="2397" spans="30:69" x14ac:dyDescent="0.25">
      <c r="AD2397" s="157">
        <f t="shared" si="87"/>
        <v>0.38200000000000028</v>
      </c>
      <c r="AE2397" s="157">
        <f>IF('1a-Electricity'!$AD$77="no","",ROUND(AD2397,4))</f>
        <v>0.38200000000000001</v>
      </c>
      <c r="AF2397" s="157">
        <f>IF('1a-Electricity'!$AD$78="no","",ROUND(AD2397,4))</f>
        <v>0.38200000000000001</v>
      </c>
      <c r="AG2397" s="157">
        <f>IF('1a-Electricity'!$AD$79="no","",ROUND(AD2397,4))</f>
        <v>0.38200000000000001</v>
      </c>
      <c r="BL2397" s="157">
        <f t="shared" si="88"/>
        <v>0.38100000000000028</v>
      </c>
      <c r="BM2397" s="157">
        <f>IF('1b-NaturalGas'!$AD$87="no","",ROUND(BL2397,4))</f>
        <v>0.38100000000000001</v>
      </c>
      <c r="BN2397" s="157">
        <f>IF('1b-NaturalGas'!$AD$88="no","",ROUND(BL2397,4))</f>
        <v>0.38100000000000001</v>
      </c>
      <c r="BO2397" s="157">
        <f>IF('1b-NaturalGas'!$AD$89="no","",ROUND(BL2397,4))</f>
        <v>0.38100000000000001</v>
      </c>
      <c r="BP2397" s="157">
        <f>IF('1b-NaturalGas'!$AD$90="no","not applicable (based on previous answers)",ROUND(BL2397,4))</f>
        <v>0.38100000000000001</v>
      </c>
      <c r="BQ2397" s="157">
        <f>IF('1b-NaturalGas'!$AD$91="no","not applicable (based on previous answers)",ROUND(BL2397,4))</f>
        <v>0.38100000000000001</v>
      </c>
    </row>
    <row r="2398" spans="30:69" x14ac:dyDescent="0.25">
      <c r="AD2398" s="157">
        <f t="shared" si="87"/>
        <v>0.38300000000000028</v>
      </c>
      <c r="AE2398" s="157">
        <f>IF('1a-Electricity'!$AD$77="no","",ROUND(AD2398,4))</f>
        <v>0.38300000000000001</v>
      </c>
      <c r="AF2398" s="157">
        <f>IF('1a-Electricity'!$AD$78="no","",ROUND(AD2398,4))</f>
        <v>0.38300000000000001</v>
      </c>
      <c r="AG2398" s="157">
        <f>IF('1a-Electricity'!$AD$79="no","",ROUND(AD2398,4))</f>
        <v>0.38300000000000001</v>
      </c>
      <c r="BL2398" s="157">
        <f t="shared" si="88"/>
        <v>0.38200000000000028</v>
      </c>
      <c r="BM2398" s="157">
        <f>IF('1b-NaturalGas'!$AD$87="no","",ROUND(BL2398,4))</f>
        <v>0.38200000000000001</v>
      </c>
      <c r="BN2398" s="157">
        <f>IF('1b-NaturalGas'!$AD$88="no","",ROUND(BL2398,4))</f>
        <v>0.38200000000000001</v>
      </c>
      <c r="BO2398" s="157">
        <f>IF('1b-NaturalGas'!$AD$89="no","",ROUND(BL2398,4))</f>
        <v>0.38200000000000001</v>
      </c>
      <c r="BP2398" s="157">
        <f>IF('1b-NaturalGas'!$AD$90="no","not applicable (based on previous answers)",ROUND(BL2398,4))</f>
        <v>0.38200000000000001</v>
      </c>
      <c r="BQ2398" s="157">
        <f>IF('1b-NaturalGas'!$AD$91="no","not applicable (based on previous answers)",ROUND(BL2398,4))</f>
        <v>0.38200000000000001</v>
      </c>
    </row>
    <row r="2399" spans="30:69" x14ac:dyDescent="0.25">
      <c r="AD2399" s="157">
        <f t="shared" si="87"/>
        <v>0.38400000000000029</v>
      </c>
      <c r="AE2399" s="157">
        <f>IF('1a-Electricity'!$AD$77="no","",ROUND(AD2399,4))</f>
        <v>0.38400000000000001</v>
      </c>
      <c r="AF2399" s="157">
        <f>IF('1a-Electricity'!$AD$78="no","",ROUND(AD2399,4))</f>
        <v>0.38400000000000001</v>
      </c>
      <c r="AG2399" s="157">
        <f>IF('1a-Electricity'!$AD$79="no","",ROUND(AD2399,4))</f>
        <v>0.38400000000000001</v>
      </c>
      <c r="BL2399" s="157">
        <f t="shared" si="88"/>
        <v>0.38300000000000028</v>
      </c>
      <c r="BM2399" s="157">
        <f>IF('1b-NaturalGas'!$AD$87="no","",ROUND(BL2399,4))</f>
        <v>0.38300000000000001</v>
      </c>
      <c r="BN2399" s="157">
        <f>IF('1b-NaturalGas'!$AD$88="no","",ROUND(BL2399,4))</f>
        <v>0.38300000000000001</v>
      </c>
      <c r="BO2399" s="157">
        <f>IF('1b-NaturalGas'!$AD$89="no","",ROUND(BL2399,4))</f>
        <v>0.38300000000000001</v>
      </c>
      <c r="BP2399" s="157">
        <f>IF('1b-NaturalGas'!$AD$90="no","not applicable (based on previous answers)",ROUND(BL2399,4))</f>
        <v>0.38300000000000001</v>
      </c>
      <c r="BQ2399" s="157">
        <f>IF('1b-NaturalGas'!$AD$91="no","not applicable (based on previous answers)",ROUND(BL2399,4))</f>
        <v>0.38300000000000001</v>
      </c>
    </row>
    <row r="2400" spans="30:69" x14ac:dyDescent="0.25">
      <c r="AD2400" s="157">
        <f t="shared" si="87"/>
        <v>0.38500000000000029</v>
      </c>
      <c r="AE2400" s="157">
        <f>IF('1a-Electricity'!$AD$77="no","",ROUND(AD2400,4))</f>
        <v>0.38500000000000001</v>
      </c>
      <c r="AF2400" s="157">
        <f>IF('1a-Electricity'!$AD$78="no","",ROUND(AD2400,4))</f>
        <v>0.38500000000000001</v>
      </c>
      <c r="AG2400" s="157">
        <f>IF('1a-Electricity'!$AD$79="no","",ROUND(AD2400,4))</f>
        <v>0.38500000000000001</v>
      </c>
      <c r="BL2400" s="157">
        <f t="shared" si="88"/>
        <v>0.38400000000000029</v>
      </c>
      <c r="BM2400" s="157">
        <f>IF('1b-NaturalGas'!$AD$87="no","",ROUND(BL2400,4))</f>
        <v>0.38400000000000001</v>
      </c>
      <c r="BN2400" s="157">
        <f>IF('1b-NaturalGas'!$AD$88="no","",ROUND(BL2400,4))</f>
        <v>0.38400000000000001</v>
      </c>
      <c r="BO2400" s="157">
        <f>IF('1b-NaturalGas'!$AD$89="no","",ROUND(BL2400,4))</f>
        <v>0.38400000000000001</v>
      </c>
      <c r="BP2400" s="157">
        <f>IF('1b-NaturalGas'!$AD$90="no","not applicable (based on previous answers)",ROUND(BL2400,4))</f>
        <v>0.38400000000000001</v>
      </c>
      <c r="BQ2400" s="157">
        <f>IF('1b-NaturalGas'!$AD$91="no","not applicable (based on previous answers)",ROUND(BL2400,4))</f>
        <v>0.38400000000000001</v>
      </c>
    </row>
    <row r="2401" spans="30:69" x14ac:dyDescent="0.25">
      <c r="AD2401" s="157">
        <f t="shared" si="87"/>
        <v>0.38600000000000029</v>
      </c>
      <c r="AE2401" s="157">
        <f>IF('1a-Electricity'!$AD$77="no","",ROUND(AD2401,4))</f>
        <v>0.38600000000000001</v>
      </c>
      <c r="AF2401" s="157">
        <f>IF('1a-Electricity'!$AD$78="no","",ROUND(AD2401,4))</f>
        <v>0.38600000000000001</v>
      </c>
      <c r="AG2401" s="157">
        <f>IF('1a-Electricity'!$AD$79="no","",ROUND(AD2401,4))</f>
        <v>0.38600000000000001</v>
      </c>
      <c r="BL2401" s="157">
        <f t="shared" si="88"/>
        <v>0.38500000000000029</v>
      </c>
      <c r="BM2401" s="157">
        <f>IF('1b-NaturalGas'!$AD$87="no","",ROUND(BL2401,4))</f>
        <v>0.38500000000000001</v>
      </c>
      <c r="BN2401" s="157">
        <f>IF('1b-NaturalGas'!$AD$88="no","",ROUND(BL2401,4))</f>
        <v>0.38500000000000001</v>
      </c>
      <c r="BO2401" s="157">
        <f>IF('1b-NaturalGas'!$AD$89="no","",ROUND(BL2401,4))</f>
        <v>0.38500000000000001</v>
      </c>
      <c r="BP2401" s="157">
        <f>IF('1b-NaturalGas'!$AD$90="no","not applicable (based on previous answers)",ROUND(BL2401,4))</f>
        <v>0.38500000000000001</v>
      </c>
      <c r="BQ2401" s="157">
        <f>IF('1b-NaturalGas'!$AD$91="no","not applicable (based on previous answers)",ROUND(BL2401,4))</f>
        <v>0.38500000000000001</v>
      </c>
    </row>
    <row r="2402" spans="30:69" x14ac:dyDescent="0.25">
      <c r="AD2402" s="157">
        <f t="shared" si="87"/>
        <v>0.38700000000000029</v>
      </c>
      <c r="AE2402" s="157">
        <f>IF('1a-Electricity'!$AD$77="no","",ROUND(AD2402,4))</f>
        <v>0.38700000000000001</v>
      </c>
      <c r="AF2402" s="157">
        <f>IF('1a-Electricity'!$AD$78="no","",ROUND(AD2402,4))</f>
        <v>0.38700000000000001</v>
      </c>
      <c r="AG2402" s="157">
        <f>IF('1a-Electricity'!$AD$79="no","",ROUND(AD2402,4))</f>
        <v>0.38700000000000001</v>
      </c>
      <c r="BL2402" s="157">
        <f t="shared" si="88"/>
        <v>0.38600000000000029</v>
      </c>
      <c r="BM2402" s="157">
        <f>IF('1b-NaturalGas'!$AD$87="no","",ROUND(BL2402,4))</f>
        <v>0.38600000000000001</v>
      </c>
      <c r="BN2402" s="157">
        <f>IF('1b-NaturalGas'!$AD$88="no","",ROUND(BL2402,4))</f>
        <v>0.38600000000000001</v>
      </c>
      <c r="BO2402" s="157">
        <f>IF('1b-NaturalGas'!$AD$89="no","",ROUND(BL2402,4))</f>
        <v>0.38600000000000001</v>
      </c>
      <c r="BP2402" s="157">
        <f>IF('1b-NaturalGas'!$AD$90="no","not applicable (based on previous answers)",ROUND(BL2402,4))</f>
        <v>0.38600000000000001</v>
      </c>
      <c r="BQ2402" s="157">
        <f>IF('1b-NaturalGas'!$AD$91="no","not applicable (based on previous answers)",ROUND(BL2402,4))</f>
        <v>0.38600000000000001</v>
      </c>
    </row>
    <row r="2403" spans="30:69" x14ac:dyDescent="0.25">
      <c r="AD2403" s="157">
        <f t="shared" si="87"/>
        <v>0.38800000000000029</v>
      </c>
      <c r="AE2403" s="157">
        <f>IF('1a-Electricity'!$AD$77="no","",ROUND(AD2403,4))</f>
        <v>0.38800000000000001</v>
      </c>
      <c r="AF2403" s="157">
        <f>IF('1a-Electricity'!$AD$78="no","",ROUND(AD2403,4))</f>
        <v>0.38800000000000001</v>
      </c>
      <c r="AG2403" s="157">
        <f>IF('1a-Electricity'!$AD$79="no","",ROUND(AD2403,4))</f>
        <v>0.38800000000000001</v>
      </c>
      <c r="BL2403" s="157">
        <f t="shared" si="88"/>
        <v>0.38700000000000029</v>
      </c>
      <c r="BM2403" s="157">
        <f>IF('1b-NaturalGas'!$AD$87="no","",ROUND(BL2403,4))</f>
        <v>0.38700000000000001</v>
      </c>
      <c r="BN2403" s="157">
        <f>IF('1b-NaturalGas'!$AD$88="no","",ROUND(BL2403,4))</f>
        <v>0.38700000000000001</v>
      </c>
      <c r="BO2403" s="157">
        <f>IF('1b-NaturalGas'!$AD$89="no","",ROUND(BL2403,4))</f>
        <v>0.38700000000000001</v>
      </c>
      <c r="BP2403" s="157">
        <f>IF('1b-NaturalGas'!$AD$90="no","not applicable (based on previous answers)",ROUND(BL2403,4))</f>
        <v>0.38700000000000001</v>
      </c>
      <c r="BQ2403" s="157">
        <f>IF('1b-NaturalGas'!$AD$91="no","not applicable (based on previous answers)",ROUND(BL2403,4))</f>
        <v>0.38700000000000001</v>
      </c>
    </row>
    <row r="2404" spans="30:69" x14ac:dyDescent="0.25">
      <c r="AD2404" s="157">
        <f t="shared" si="87"/>
        <v>0.38900000000000029</v>
      </c>
      <c r="AE2404" s="157">
        <f>IF('1a-Electricity'!$AD$77="no","",ROUND(AD2404,4))</f>
        <v>0.38900000000000001</v>
      </c>
      <c r="AF2404" s="157">
        <f>IF('1a-Electricity'!$AD$78="no","",ROUND(AD2404,4))</f>
        <v>0.38900000000000001</v>
      </c>
      <c r="AG2404" s="157">
        <f>IF('1a-Electricity'!$AD$79="no","",ROUND(AD2404,4))</f>
        <v>0.38900000000000001</v>
      </c>
      <c r="BL2404" s="157">
        <f t="shared" si="88"/>
        <v>0.38800000000000029</v>
      </c>
      <c r="BM2404" s="157">
        <f>IF('1b-NaturalGas'!$AD$87="no","",ROUND(BL2404,4))</f>
        <v>0.38800000000000001</v>
      </c>
      <c r="BN2404" s="157">
        <f>IF('1b-NaturalGas'!$AD$88="no","",ROUND(BL2404,4))</f>
        <v>0.38800000000000001</v>
      </c>
      <c r="BO2404" s="157">
        <f>IF('1b-NaturalGas'!$AD$89="no","",ROUND(BL2404,4))</f>
        <v>0.38800000000000001</v>
      </c>
      <c r="BP2404" s="157">
        <f>IF('1b-NaturalGas'!$AD$90="no","not applicable (based on previous answers)",ROUND(BL2404,4))</f>
        <v>0.38800000000000001</v>
      </c>
      <c r="BQ2404" s="157">
        <f>IF('1b-NaturalGas'!$AD$91="no","not applicable (based on previous answers)",ROUND(BL2404,4))</f>
        <v>0.38800000000000001</v>
      </c>
    </row>
    <row r="2405" spans="30:69" x14ac:dyDescent="0.25">
      <c r="AD2405" s="157">
        <f t="shared" si="87"/>
        <v>0.39000000000000029</v>
      </c>
      <c r="AE2405" s="157">
        <f>IF('1a-Electricity'!$AD$77="no","",ROUND(AD2405,4))</f>
        <v>0.39</v>
      </c>
      <c r="AF2405" s="157">
        <f>IF('1a-Electricity'!$AD$78="no","",ROUND(AD2405,4))</f>
        <v>0.39</v>
      </c>
      <c r="AG2405" s="157">
        <f>IF('1a-Electricity'!$AD$79="no","",ROUND(AD2405,4))</f>
        <v>0.39</v>
      </c>
      <c r="BL2405" s="157">
        <f t="shared" si="88"/>
        <v>0.38900000000000029</v>
      </c>
      <c r="BM2405" s="157">
        <f>IF('1b-NaturalGas'!$AD$87="no","",ROUND(BL2405,4))</f>
        <v>0.38900000000000001</v>
      </c>
      <c r="BN2405" s="157">
        <f>IF('1b-NaturalGas'!$AD$88="no","",ROUND(BL2405,4))</f>
        <v>0.38900000000000001</v>
      </c>
      <c r="BO2405" s="157">
        <f>IF('1b-NaturalGas'!$AD$89="no","",ROUND(BL2405,4))</f>
        <v>0.38900000000000001</v>
      </c>
      <c r="BP2405" s="157">
        <f>IF('1b-NaturalGas'!$AD$90="no","not applicable (based on previous answers)",ROUND(BL2405,4))</f>
        <v>0.38900000000000001</v>
      </c>
      <c r="BQ2405" s="157">
        <f>IF('1b-NaturalGas'!$AD$91="no","not applicable (based on previous answers)",ROUND(BL2405,4))</f>
        <v>0.38900000000000001</v>
      </c>
    </row>
    <row r="2406" spans="30:69" x14ac:dyDescent="0.25">
      <c r="AD2406" s="157">
        <f t="shared" si="87"/>
        <v>0.39100000000000029</v>
      </c>
      <c r="AE2406" s="157">
        <f>IF('1a-Electricity'!$AD$77="no","",ROUND(AD2406,4))</f>
        <v>0.39100000000000001</v>
      </c>
      <c r="AF2406" s="157">
        <f>IF('1a-Electricity'!$AD$78="no","",ROUND(AD2406,4))</f>
        <v>0.39100000000000001</v>
      </c>
      <c r="AG2406" s="157">
        <f>IF('1a-Electricity'!$AD$79="no","",ROUND(AD2406,4))</f>
        <v>0.39100000000000001</v>
      </c>
      <c r="BL2406" s="157">
        <f t="shared" si="88"/>
        <v>0.39000000000000029</v>
      </c>
      <c r="BM2406" s="157">
        <f>IF('1b-NaturalGas'!$AD$87="no","",ROUND(BL2406,4))</f>
        <v>0.39</v>
      </c>
      <c r="BN2406" s="157">
        <f>IF('1b-NaturalGas'!$AD$88="no","",ROUND(BL2406,4))</f>
        <v>0.39</v>
      </c>
      <c r="BO2406" s="157">
        <f>IF('1b-NaturalGas'!$AD$89="no","",ROUND(BL2406,4))</f>
        <v>0.39</v>
      </c>
      <c r="BP2406" s="157">
        <f>IF('1b-NaturalGas'!$AD$90="no","not applicable (based on previous answers)",ROUND(BL2406,4))</f>
        <v>0.39</v>
      </c>
      <c r="BQ2406" s="157">
        <f>IF('1b-NaturalGas'!$AD$91="no","not applicable (based on previous answers)",ROUND(BL2406,4))</f>
        <v>0.39</v>
      </c>
    </row>
    <row r="2407" spans="30:69" x14ac:dyDescent="0.25">
      <c r="AD2407" s="157">
        <f t="shared" si="87"/>
        <v>0.39200000000000029</v>
      </c>
      <c r="AE2407" s="157">
        <f>IF('1a-Electricity'!$AD$77="no","",ROUND(AD2407,4))</f>
        <v>0.39200000000000002</v>
      </c>
      <c r="AF2407" s="157">
        <f>IF('1a-Electricity'!$AD$78="no","",ROUND(AD2407,4))</f>
        <v>0.39200000000000002</v>
      </c>
      <c r="AG2407" s="157">
        <f>IF('1a-Electricity'!$AD$79="no","",ROUND(AD2407,4))</f>
        <v>0.39200000000000002</v>
      </c>
      <c r="BL2407" s="157">
        <f t="shared" si="88"/>
        <v>0.39100000000000029</v>
      </c>
      <c r="BM2407" s="157">
        <f>IF('1b-NaturalGas'!$AD$87="no","",ROUND(BL2407,4))</f>
        <v>0.39100000000000001</v>
      </c>
      <c r="BN2407" s="157">
        <f>IF('1b-NaturalGas'!$AD$88="no","",ROUND(BL2407,4))</f>
        <v>0.39100000000000001</v>
      </c>
      <c r="BO2407" s="157">
        <f>IF('1b-NaturalGas'!$AD$89="no","",ROUND(BL2407,4))</f>
        <v>0.39100000000000001</v>
      </c>
      <c r="BP2407" s="157">
        <f>IF('1b-NaturalGas'!$AD$90="no","not applicable (based on previous answers)",ROUND(BL2407,4))</f>
        <v>0.39100000000000001</v>
      </c>
      <c r="BQ2407" s="157">
        <f>IF('1b-NaturalGas'!$AD$91="no","not applicable (based on previous answers)",ROUND(BL2407,4))</f>
        <v>0.39100000000000001</v>
      </c>
    </row>
    <row r="2408" spans="30:69" x14ac:dyDescent="0.25">
      <c r="AD2408" s="157">
        <f t="shared" si="87"/>
        <v>0.39300000000000029</v>
      </c>
      <c r="AE2408" s="157">
        <f>IF('1a-Electricity'!$AD$77="no","",ROUND(AD2408,4))</f>
        <v>0.39300000000000002</v>
      </c>
      <c r="AF2408" s="157">
        <f>IF('1a-Electricity'!$AD$78="no","",ROUND(AD2408,4))</f>
        <v>0.39300000000000002</v>
      </c>
      <c r="AG2408" s="157">
        <f>IF('1a-Electricity'!$AD$79="no","",ROUND(AD2408,4))</f>
        <v>0.39300000000000002</v>
      </c>
      <c r="BL2408" s="157">
        <f t="shared" si="88"/>
        <v>0.39200000000000029</v>
      </c>
      <c r="BM2408" s="157">
        <f>IF('1b-NaturalGas'!$AD$87="no","",ROUND(BL2408,4))</f>
        <v>0.39200000000000002</v>
      </c>
      <c r="BN2408" s="157">
        <f>IF('1b-NaturalGas'!$AD$88="no","",ROUND(BL2408,4))</f>
        <v>0.39200000000000002</v>
      </c>
      <c r="BO2408" s="157">
        <f>IF('1b-NaturalGas'!$AD$89="no","",ROUND(BL2408,4))</f>
        <v>0.39200000000000002</v>
      </c>
      <c r="BP2408" s="157">
        <f>IF('1b-NaturalGas'!$AD$90="no","not applicable (based on previous answers)",ROUND(BL2408,4))</f>
        <v>0.39200000000000002</v>
      </c>
      <c r="BQ2408" s="157">
        <f>IF('1b-NaturalGas'!$AD$91="no","not applicable (based on previous answers)",ROUND(BL2408,4))</f>
        <v>0.39200000000000002</v>
      </c>
    </row>
    <row r="2409" spans="30:69" x14ac:dyDescent="0.25">
      <c r="AD2409" s="157">
        <f t="shared" si="87"/>
        <v>0.39400000000000029</v>
      </c>
      <c r="AE2409" s="157">
        <f>IF('1a-Electricity'!$AD$77="no","",ROUND(AD2409,4))</f>
        <v>0.39400000000000002</v>
      </c>
      <c r="AF2409" s="157">
        <f>IF('1a-Electricity'!$AD$78="no","",ROUND(AD2409,4))</f>
        <v>0.39400000000000002</v>
      </c>
      <c r="AG2409" s="157">
        <f>IF('1a-Electricity'!$AD$79="no","",ROUND(AD2409,4))</f>
        <v>0.39400000000000002</v>
      </c>
      <c r="BL2409" s="157">
        <f t="shared" si="88"/>
        <v>0.39300000000000029</v>
      </c>
      <c r="BM2409" s="157">
        <f>IF('1b-NaturalGas'!$AD$87="no","",ROUND(BL2409,4))</f>
        <v>0.39300000000000002</v>
      </c>
      <c r="BN2409" s="157">
        <f>IF('1b-NaturalGas'!$AD$88="no","",ROUND(BL2409,4))</f>
        <v>0.39300000000000002</v>
      </c>
      <c r="BO2409" s="157">
        <f>IF('1b-NaturalGas'!$AD$89="no","",ROUND(BL2409,4))</f>
        <v>0.39300000000000002</v>
      </c>
      <c r="BP2409" s="157">
        <f>IF('1b-NaturalGas'!$AD$90="no","not applicable (based on previous answers)",ROUND(BL2409,4))</f>
        <v>0.39300000000000002</v>
      </c>
      <c r="BQ2409" s="157">
        <f>IF('1b-NaturalGas'!$AD$91="no","not applicable (based on previous answers)",ROUND(BL2409,4))</f>
        <v>0.39300000000000002</v>
      </c>
    </row>
    <row r="2410" spans="30:69" x14ac:dyDescent="0.25">
      <c r="AD2410" s="157">
        <f t="shared" si="87"/>
        <v>0.3950000000000003</v>
      </c>
      <c r="AE2410" s="157">
        <f>IF('1a-Electricity'!$AD$77="no","",ROUND(AD2410,4))</f>
        <v>0.39500000000000002</v>
      </c>
      <c r="AF2410" s="157">
        <f>IF('1a-Electricity'!$AD$78="no","",ROUND(AD2410,4))</f>
        <v>0.39500000000000002</v>
      </c>
      <c r="AG2410" s="157">
        <f>IF('1a-Electricity'!$AD$79="no","",ROUND(AD2410,4))</f>
        <v>0.39500000000000002</v>
      </c>
      <c r="BL2410" s="157">
        <f t="shared" si="88"/>
        <v>0.39400000000000029</v>
      </c>
      <c r="BM2410" s="157">
        <f>IF('1b-NaturalGas'!$AD$87="no","",ROUND(BL2410,4))</f>
        <v>0.39400000000000002</v>
      </c>
      <c r="BN2410" s="157">
        <f>IF('1b-NaturalGas'!$AD$88="no","",ROUND(BL2410,4))</f>
        <v>0.39400000000000002</v>
      </c>
      <c r="BO2410" s="157">
        <f>IF('1b-NaturalGas'!$AD$89="no","",ROUND(BL2410,4))</f>
        <v>0.39400000000000002</v>
      </c>
      <c r="BP2410" s="157">
        <f>IF('1b-NaturalGas'!$AD$90="no","not applicable (based on previous answers)",ROUND(BL2410,4))</f>
        <v>0.39400000000000002</v>
      </c>
      <c r="BQ2410" s="157">
        <f>IF('1b-NaturalGas'!$AD$91="no","not applicable (based on previous answers)",ROUND(BL2410,4))</f>
        <v>0.39400000000000002</v>
      </c>
    </row>
    <row r="2411" spans="30:69" x14ac:dyDescent="0.25">
      <c r="AD2411" s="157">
        <f t="shared" si="87"/>
        <v>0.3960000000000003</v>
      </c>
      <c r="AE2411" s="157">
        <f>IF('1a-Electricity'!$AD$77="no","",ROUND(AD2411,4))</f>
        <v>0.39600000000000002</v>
      </c>
      <c r="AF2411" s="157">
        <f>IF('1a-Electricity'!$AD$78="no","",ROUND(AD2411,4))</f>
        <v>0.39600000000000002</v>
      </c>
      <c r="AG2411" s="157">
        <f>IF('1a-Electricity'!$AD$79="no","",ROUND(AD2411,4))</f>
        <v>0.39600000000000002</v>
      </c>
      <c r="BL2411" s="157">
        <f t="shared" si="88"/>
        <v>0.3950000000000003</v>
      </c>
      <c r="BM2411" s="157">
        <f>IF('1b-NaturalGas'!$AD$87="no","",ROUND(BL2411,4))</f>
        <v>0.39500000000000002</v>
      </c>
      <c r="BN2411" s="157">
        <f>IF('1b-NaturalGas'!$AD$88="no","",ROUND(BL2411,4))</f>
        <v>0.39500000000000002</v>
      </c>
      <c r="BO2411" s="157">
        <f>IF('1b-NaturalGas'!$AD$89="no","",ROUND(BL2411,4))</f>
        <v>0.39500000000000002</v>
      </c>
      <c r="BP2411" s="157">
        <f>IF('1b-NaturalGas'!$AD$90="no","not applicable (based on previous answers)",ROUND(BL2411,4))</f>
        <v>0.39500000000000002</v>
      </c>
      <c r="BQ2411" s="157">
        <f>IF('1b-NaturalGas'!$AD$91="no","not applicable (based on previous answers)",ROUND(BL2411,4))</f>
        <v>0.39500000000000002</v>
      </c>
    </row>
    <row r="2412" spans="30:69" x14ac:dyDescent="0.25">
      <c r="AD2412" s="157">
        <f t="shared" si="87"/>
        <v>0.3970000000000003</v>
      </c>
      <c r="AE2412" s="157">
        <f>IF('1a-Electricity'!$AD$77="no","",ROUND(AD2412,4))</f>
        <v>0.39700000000000002</v>
      </c>
      <c r="AF2412" s="157">
        <f>IF('1a-Electricity'!$AD$78="no","",ROUND(AD2412,4))</f>
        <v>0.39700000000000002</v>
      </c>
      <c r="AG2412" s="157">
        <f>IF('1a-Electricity'!$AD$79="no","",ROUND(AD2412,4))</f>
        <v>0.39700000000000002</v>
      </c>
      <c r="BL2412" s="157">
        <f t="shared" si="88"/>
        <v>0.3960000000000003</v>
      </c>
      <c r="BM2412" s="157">
        <f>IF('1b-NaturalGas'!$AD$87="no","",ROUND(BL2412,4))</f>
        <v>0.39600000000000002</v>
      </c>
      <c r="BN2412" s="157">
        <f>IF('1b-NaturalGas'!$AD$88="no","",ROUND(BL2412,4))</f>
        <v>0.39600000000000002</v>
      </c>
      <c r="BO2412" s="157">
        <f>IF('1b-NaturalGas'!$AD$89="no","",ROUND(BL2412,4))</f>
        <v>0.39600000000000002</v>
      </c>
      <c r="BP2412" s="157">
        <f>IF('1b-NaturalGas'!$AD$90="no","not applicable (based on previous answers)",ROUND(BL2412,4))</f>
        <v>0.39600000000000002</v>
      </c>
      <c r="BQ2412" s="157">
        <f>IF('1b-NaturalGas'!$AD$91="no","not applicable (based on previous answers)",ROUND(BL2412,4))</f>
        <v>0.39600000000000002</v>
      </c>
    </row>
    <row r="2413" spans="30:69" x14ac:dyDescent="0.25">
      <c r="AD2413" s="157">
        <f t="shared" si="87"/>
        <v>0.3980000000000003</v>
      </c>
      <c r="AE2413" s="157">
        <f>IF('1a-Electricity'!$AD$77="no","",ROUND(AD2413,4))</f>
        <v>0.39800000000000002</v>
      </c>
      <c r="AF2413" s="157">
        <f>IF('1a-Electricity'!$AD$78="no","",ROUND(AD2413,4))</f>
        <v>0.39800000000000002</v>
      </c>
      <c r="AG2413" s="157">
        <f>IF('1a-Electricity'!$AD$79="no","",ROUND(AD2413,4))</f>
        <v>0.39800000000000002</v>
      </c>
      <c r="BL2413" s="157">
        <f t="shared" si="88"/>
        <v>0.3970000000000003</v>
      </c>
      <c r="BM2413" s="157">
        <f>IF('1b-NaturalGas'!$AD$87="no","",ROUND(BL2413,4))</f>
        <v>0.39700000000000002</v>
      </c>
      <c r="BN2413" s="157">
        <f>IF('1b-NaturalGas'!$AD$88="no","",ROUND(BL2413,4))</f>
        <v>0.39700000000000002</v>
      </c>
      <c r="BO2413" s="157">
        <f>IF('1b-NaturalGas'!$AD$89="no","",ROUND(BL2413,4))</f>
        <v>0.39700000000000002</v>
      </c>
      <c r="BP2413" s="157">
        <f>IF('1b-NaturalGas'!$AD$90="no","not applicable (based on previous answers)",ROUND(BL2413,4))</f>
        <v>0.39700000000000002</v>
      </c>
      <c r="BQ2413" s="157">
        <f>IF('1b-NaturalGas'!$AD$91="no","not applicable (based on previous answers)",ROUND(BL2413,4))</f>
        <v>0.39700000000000002</v>
      </c>
    </row>
    <row r="2414" spans="30:69" x14ac:dyDescent="0.25">
      <c r="AD2414" s="157">
        <f t="shared" si="87"/>
        <v>0.3990000000000003</v>
      </c>
      <c r="AE2414" s="157">
        <f>IF('1a-Electricity'!$AD$77="no","",ROUND(AD2414,4))</f>
        <v>0.39900000000000002</v>
      </c>
      <c r="AF2414" s="157">
        <f>IF('1a-Electricity'!$AD$78="no","",ROUND(AD2414,4))</f>
        <v>0.39900000000000002</v>
      </c>
      <c r="AG2414" s="157">
        <f>IF('1a-Electricity'!$AD$79="no","",ROUND(AD2414,4))</f>
        <v>0.39900000000000002</v>
      </c>
      <c r="BL2414" s="157">
        <f t="shared" si="88"/>
        <v>0.3980000000000003</v>
      </c>
      <c r="BM2414" s="157">
        <f>IF('1b-NaturalGas'!$AD$87="no","",ROUND(BL2414,4))</f>
        <v>0.39800000000000002</v>
      </c>
      <c r="BN2414" s="157">
        <f>IF('1b-NaturalGas'!$AD$88="no","",ROUND(BL2414,4))</f>
        <v>0.39800000000000002</v>
      </c>
      <c r="BO2414" s="157">
        <f>IF('1b-NaturalGas'!$AD$89="no","",ROUND(BL2414,4))</f>
        <v>0.39800000000000002</v>
      </c>
      <c r="BP2414" s="157">
        <f>IF('1b-NaturalGas'!$AD$90="no","not applicable (based on previous answers)",ROUND(BL2414,4))</f>
        <v>0.39800000000000002</v>
      </c>
      <c r="BQ2414" s="157">
        <f>IF('1b-NaturalGas'!$AD$91="no","not applicable (based on previous answers)",ROUND(BL2414,4))</f>
        <v>0.39800000000000002</v>
      </c>
    </row>
    <row r="2415" spans="30:69" x14ac:dyDescent="0.25">
      <c r="AD2415" s="157">
        <f t="shared" si="87"/>
        <v>0.4000000000000003</v>
      </c>
      <c r="AE2415" s="157">
        <f>IF('1a-Electricity'!$AD$77="no","",ROUND(AD2415,4))</f>
        <v>0.4</v>
      </c>
      <c r="AF2415" s="157">
        <f>IF('1a-Electricity'!$AD$78="no","",ROUND(AD2415,4))</f>
        <v>0.4</v>
      </c>
      <c r="AG2415" s="157">
        <f>IF('1a-Electricity'!$AD$79="no","",ROUND(AD2415,4))</f>
        <v>0.4</v>
      </c>
      <c r="BL2415" s="157">
        <f t="shared" si="88"/>
        <v>0.3990000000000003</v>
      </c>
      <c r="BM2415" s="157">
        <f>IF('1b-NaturalGas'!$AD$87="no","",ROUND(BL2415,4))</f>
        <v>0.39900000000000002</v>
      </c>
      <c r="BN2415" s="157">
        <f>IF('1b-NaturalGas'!$AD$88="no","",ROUND(BL2415,4))</f>
        <v>0.39900000000000002</v>
      </c>
      <c r="BO2415" s="157">
        <f>IF('1b-NaturalGas'!$AD$89="no","",ROUND(BL2415,4))</f>
        <v>0.39900000000000002</v>
      </c>
      <c r="BP2415" s="157">
        <f>IF('1b-NaturalGas'!$AD$90="no","not applicable (based on previous answers)",ROUND(BL2415,4))</f>
        <v>0.39900000000000002</v>
      </c>
      <c r="BQ2415" s="157">
        <f>IF('1b-NaturalGas'!$AD$91="no","not applicable (based on previous answers)",ROUND(BL2415,4))</f>
        <v>0.39900000000000002</v>
      </c>
    </row>
    <row r="2416" spans="30:69" x14ac:dyDescent="0.25">
      <c r="AD2416" s="157">
        <f t="shared" si="87"/>
        <v>0.4010000000000003</v>
      </c>
      <c r="AE2416" s="157">
        <f>IF('1a-Electricity'!$AD$77="no","",ROUND(AD2416,4))</f>
        <v>0.40100000000000002</v>
      </c>
      <c r="AF2416" s="157">
        <f>IF('1a-Electricity'!$AD$78="no","",ROUND(AD2416,4))</f>
        <v>0.40100000000000002</v>
      </c>
      <c r="AG2416" s="157">
        <f>IF('1a-Electricity'!$AD$79="no","",ROUND(AD2416,4))</f>
        <v>0.40100000000000002</v>
      </c>
      <c r="BL2416" s="157">
        <f t="shared" si="88"/>
        <v>0.4000000000000003</v>
      </c>
      <c r="BM2416" s="157">
        <f>IF('1b-NaturalGas'!$AD$87="no","",ROUND(BL2416,4))</f>
        <v>0.4</v>
      </c>
      <c r="BN2416" s="157">
        <f>IF('1b-NaturalGas'!$AD$88="no","",ROUND(BL2416,4))</f>
        <v>0.4</v>
      </c>
      <c r="BO2416" s="157">
        <f>IF('1b-NaturalGas'!$AD$89="no","",ROUND(BL2416,4))</f>
        <v>0.4</v>
      </c>
      <c r="BP2416" s="157">
        <f>IF('1b-NaturalGas'!$AD$90="no","not applicable (based on previous answers)",ROUND(BL2416,4))</f>
        <v>0.4</v>
      </c>
      <c r="BQ2416" s="157">
        <f>IF('1b-NaturalGas'!$AD$91="no","not applicable (based on previous answers)",ROUND(BL2416,4))</f>
        <v>0.4</v>
      </c>
    </row>
    <row r="2417" spans="30:69" x14ac:dyDescent="0.25">
      <c r="AD2417" s="157">
        <f t="shared" si="87"/>
        <v>0.4020000000000003</v>
      </c>
      <c r="AE2417" s="157">
        <f>IF('1a-Electricity'!$AD$77="no","",ROUND(AD2417,4))</f>
        <v>0.40200000000000002</v>
      </c>
      <c r="AF2417" s="157">
        <f>IF('1a-Electricity'!$AD$78="no","",ROUND(AD2417,4))</f>
        <v>0.40200000000000002</v>
      </c>
      <c r="AG2417" s="157">
        <f>IF('1a-Electricity'!$AD$79="no","",ROUND(AD2417,4))</f>
        <v>0.40200000000000002</v>
      </c>
      <c r="BL2417" s="157">
        <f t="shared" si="88"/>
        <v>0.4010000000000003</v>
      </c>
      <c r="BM2417" s="157">
        <f>IF('1b-NaturalGas'!$AD$87="no","",ROUND(BL2417,4))</f>
        <v>0.40100000000000002</v>
      </c>
      <c r="BN2417" s="157">
        <f>IF('1b-NaturalGas'!$AD$88="no","",ROUND(BL2417,4))</f>
        <v>0.40100000000000002</v>
      </c>
      <c r="BO2417" s="157">
        <f>IF('1b-NaturalGas'!$AD$89="no","",ROUND(BL2417,4))</f>
        <v>0.40100000000000002</v>
      </c>
      <c r="BP2417" s="157">
        <f>IF('1b-NaturalGas'!$AD$90="no","not applicable (based on previous answers)",ROUND(BL2417,4))</f>
        <v>0.40100000000000002</v>
      </c>
      <c r="BQ2417" s="157">
        <f>IF('1b-NaturalGas'!$AD$91="no","not applicable (based on previous answers)",ROUND(BL2417,4))</f>
        <v>0.40100000000000002</v>
      </c>
    </row>
    <row r="2418" spans="30:69" x14ac:dyDescent="0.25">
      <c r="AD2418" s="157">
        <f t="shared" si="87"/>
        <v>0.4030000000000003</v>
      </c>
      <c r="AE2418" s="157">
        <f>IF('1a-Electricity'!$AD$77="no","",ROUND(AD2418,4))</f>
        <v>0.40300000000000002</v>
      </c>
      <c r="AF2418" s="157">
        <f>IF('1a-Electricity'!$AD$78="no","",ROUND(AD2418,4))</f>
        <v>0.40300000000000002</v>
      </c>
      <c r="AG2418" s="157">
        <f>IF('1a-Electricity'!$AD$79="no","",ROUND(AD2418,4))</f>
        <v>0.40300000000000002</v>
      </c>
      <c r="BL2418" s="157">
        <f t="shared" si="88"/>
        <v>0.4020000000000003</v>
      </c>
      <c r="BM2418" s="157">
        <f>IF('1b-NaturalGas'!$AD$87="no","",ROUND(BL2418,4))</f>
        <v>0.40200000000000002</v>
      </c>
      <c r="BN2418" s="157">
        <f>IF('1b-NaturalGas'!$AD$88="no","",ROUND(BL2418,4))</f>
        <v>0.40200000000000002</v>
      </c>
      <c r="BO2418" s="157">
        <f>IF('1b-NaturalGas'!$AD$89="no","",ROUND(BL2418,4))</f>
        <v>0.40200000000000002</v>
      </c>
      <c r="BP2418" s="157">
        <f>IF('1b-NaturalGas'!$AD$90="no","not applicable (based on previous answers)",ROUND(BL2418,4))</f>
        <v>0.40200000000000002</v>
      </c>
      <c r="BQ2418" s="157">
        <f>IF('1b-NaturalGas'!$AD$91="no","not applicable (based on previous answers)",ROUND(BL2418,4))</f>
        <v>0.40200000000000002</v>
      </c>
    </row>
    <row r="2419" spans="30:69" x14ac:dyDescent="0.25">
      <c r="AD2419" s="157">
        <f t="shared" si="87"/>
        <v>0.4040000000000003</v>
      </c>
      <c r="AE2419" s="157">
        <f>IF('1a-Electricity'!$AD$77="no","",ROUND(AD2419,4))</f>
        <v>0.40400000000000003</v>
      </c>
      <c r="AF2419" s="157">
        <f>IF('1a-Electricity'!$AD$78="no","",ROUND(AD2419,4))</f>
        <v>0.40400000000000003</v>
      </c>
      <c r="AG2419" s="157">
        <f>IF('1a-Electricity'!$AD$79="no","",ROUND(AD2419,4))</f>
        <v>0.40400000000000003</v>
      </c>
      <c r="BL2419" s="157">
        <f t="shared" si="88"/>
        <v>0.4030000000000003</v>
      </c>
      <c r="BM2419" s="157">
        <f>IF('1b-NaturalGas'!$AD$87="no","",ROUND(BL2419,4))</f>
        <v>0.40300000000000002</v>
      </c>
      <c r="BN2419" s="157">
        <f>IF('1b-NaturalGas'!$AD$88="no","",ROUND(BL2419,4))</f>
        <v>0.40300000000000002</v>
      </c>
      <c r="BO2419" s="157">
        <f>IF('1b-NaturalGas'!$AD$89="no","",ROUND(BL2419,4))</f>
        <v>0.40300000000000002</v>
      </c>
      <c r="BP2419" s="157">
        <f>IF('1b-NaturalGas'!$AD$90="no","not applicable (based on previous answers)",ROUND(BL2419,4))</f>
        <v>0.40300000000000002</v>
      </c>
      <c r="BQ2419" s="157">
        <f>IF('1b-NaturalGas'!$AD$91="no","not applicable (based on previous answers)",ROUND(BL2419,4))</f>
        <v>0.40300000000000002</v>
      </c>
    </row>
    <row r="2420" spans="30:69" x14ac:dyDescent="0.25">
      <c r="AD2420" s="157">
        <f t="shared" si="87"/>
        <v>0.4050000000000003</v>
      </c>
      <c r="AE2420" s="157">
        <f>IF('1a-Electricity'!$AD$77="no","",ROUND(AD2420,4))</f>
        <v>0.40500000000000003</v>
      </c>
      <c r="AF2420" s="157">
        <f>IF('1a-Electricity'!$AD$78="no","",ROUND(AD2420,4))</f>
        <v>0.40500000000000003</v>
      </c>
      <c r="AG2420" s="157">
        <f>IF('1a-Electricity'!$AD$79="no","",ROUND(AD2420,4))</f>
        <v>0.40500000000000003</v>
      </c>
      <c r="BL2420" s="157">
        <f t="shared" si="88"/>
        <v>0.4040000000000003</v>
      </c>
      <c r="BM2420" s="157">
        <f>IF('1b-NaturalGas'!$AD$87="no","",ROUND(BL2420,4))</f>
        <v>0.40400000000000003</v>
      </c>
      <c r="BN2420" s="157">
        <f>IF('1b-NaturalGas'!$AD$88="no","",ROUND(BL2420,4))</f>
        <v>0.40400000000000003</v>
      </c>
      <c r="BO2420" s="157">
        <f>IF('1b-NaturalGas'!$AD$89="no","",ROUND(BL2420,4))</f>
        <v>0.40400000000000003</v>
      </c>
      <c r="BP2420" s="157">
        <f>IF('1b-NaturalGas'!$AD$90="no","not applicable (based on previous answers)",ROUND(BL2420,4))</f>
        <v>0.40400000000000003</v>
      </c>
      <c r="BQ2420" s="157">
        <f>IF('1b-NaturalGas'!$AD$91="no","not applicable (based on previous answers)",ROUND(BL2420,4))</f>
        <v>0.40400000000000003</v>
      </c>
    </row>
    <row r="2421" spans="30:69" x14ac:dyDescent="0.25">
      <c r="AD2421" s="157">
        <f t="shared" si="87"/>
        <v>0.40600000000000031</v>
      </c>
      <c r="AE2421" s="157">
        <f>IF('1a-Electricity'!$AD$77="no","",ROUND(AD2421,4))</f>
        <v>0.40600000000000003</v>
      </c>
      <c r="AF2421" s="157">
        <f>IF('1a-Electricity'!$AD$78="no","",ROUND(AD2421,4))</f>
        <v>0.40600000000000003</v>
      </c>
      <c r="AG2421" s="157">
        <f>IF('1a-Electricity'!$AD$79="no","",ROUND(AD2421,4))</f>
        <v>0.40600000000000003</v>
      </c>
      <c r="BL2421" s="157">
        <f t="shared" si="88"/>
        <v>0.4050000000000003</v>
      </c>
      <c r="BM2421" s="157">
        <f>IF('1b-NaturalGas'!$AD$87="no","",ROUND(BL2421,4))</f>
        <v>0.40500000000000003</v>
      </c>
      <c r="BN2421" s="157">
        <f>IF('1b-NaturalGas'!$AD$88="no","",ROUND(BL2421,4))</f>
        <v>0.40500000000000003</v>
      </c>
      <c r="BO2421" s="157">
        <f>IF('1b-NaturalGas'!$AD$89="no","",ROUND(BL2421,4))</f>
        <v>0.40500000000000003</v>
      </c>
      <c r="BP2421" s="157">
        <f>IF('1b-NaturalGas'!$AD$90="no","not applicable (based on previous answers)",ROUND(BL2421,4))</f>
        <v>0.40500000000000003</v>
      </c>
      <c r="BQ2421" s="157">
        <f>IF('1b-NaturalGas'!$AD$91="no","not applicable (based on previous answers)",ROUND(BL2421,4))</f>
        <v>0.40500000000000003</v>
      </c>
    </row>
    <row r="2422" spans="30:69" x14ac:dyDescent="0.25">
      <c r="AD2422" s="157">
        <f t="shared" si="87"/>
        <v>0.40700000000000031</v>
      </c>
      <c r="AE2422" s="157">
        <f>IF('1a-Electricity'!$AD$77="no","",ROUND(AD2422,4))</f>
        <v>0.40699999999999997</v>
      </c>
      <c r="AF2422" s="157">
        <f>IF('1a-Electricity'!$AD$78="no","",ROUND(AD2422,4))</f>
        <v>0.40699999999999997</v>
      </c>
      <c r="AG2422" s="157">
        <f>IF('1a-Electricity'!$AD$79="no","",ROUND(AD2422,4))</f>
        <v>0.40699999999999997</v>
      </c>
      <c r="BL2422" s="157">
        <f t="shared" si="88"/>
        <v>0.40600000000000031</v>
      </c>
      <c r="BM2422" s="157">
        <f>IF('1b-NaturalGas'!$AD$87="no","",ROUND(BL2422,4))</f>
        <v>0.40600000000000003</v>
      </c>
      <c r="BN2422" s="157">
        <f>IF('1b-NaturalGas'!$AD$88="no","",ROUND(BL2422,4))</f>
        <v>0.40600000000000003</v>
      </c>
      <c r="BO2422" s="157">
        <f>IF('1b-NaturalGas'!$AD$89="no","",ROUND(BL2422,4))</f>
        <v>0.40600000000000003</v>
      </c>
      <c r="BP2422" s="157">
        <f>IF('1b-NaturalGas'!$AD$90="no","not applicable (based on previous answers)",ROUND(BL2422,4))</f>
        <v>0.40600000000000003</v>
      </c>
      <c r="BQ2422" s="157">
        <f>IF('1b-NaturalGas'!$AD$91="no","not applicable (based on previous answers)",ROUND(BL2422,4))</f>
        <v>0.40600000000000003</v>
      </c>
    </row>
    <row r="2423" spans="30:69" x14ac:dyDescent="0.25">
      <c r="AD2423" s="157">
        <f t="shared" si="87"/>
        <v>0.40800000000000031</v>
      </c>
      <c r="AE2423" s="157">
        <f>IF('1a-Electricity'!$AD$77="no","",ROUND(AD2423,4))</f>
        <v>0.40799999999999997</v>
      </c>
      <c r="AF2423" s="157">
        <f>IF('1a-Electricity'!$AD$78="no","",ROUND(AD2423,4))</f>
        <v>0.40799999999999997</v>
      </c>
      <c r="AG2423" s="157">
        <f>IF('1a-Electricity'!$AD$79="no","",ROUND(AD2423,4))</f>
        <v>0.40799999999999997</v>
      </c>
      <c r="BL2423" s="157">
        <f t="shared" si="88"/>
        <v>0.40700000000000031</v>
      </c>
      <c r="BM2423" s="157">
        <f>IF('1b-NaturalGas'!$AD$87="no","",ROUND(BL2423,4))</f>
        <v>0.40699999999999997</v>
      </c>
      <c r="BN2423" s="157">
        <f>IF('1b-NaturalGas'!$AD$88="no","",ROUND(BL2423,4))</f>
        <v>0.40699999999999997</v>
      </c>
      <c r="BO2423" s="157">
        <f>IF('1b-NaturalGas'!$AD$89="no","",ROUND(BL2423,4))</f>
        <v>0.40699999999999997</v>
      </c>
      <c r="BP2423" s="157">
        <f>IF('1b-NaturalGas'!$AD$90="no","not applicable (based on previous answers)",ROUND(BL2423,4))</f>
        <v>0.40699999999999997</v>
      </c>
      <c r="BQ2423" s="157">
        <f>IF('1b-NaturalGas'!$AD$91="no","not applicable (based on previous answers)",ROUND(BL2423,4))</f>
        <v>0.40699999999999997</v>
      </c>
    </row>
    <row r="2424" spans="30:69" x14ac:dyDescent="0.25">
      <c r="AD2424" s="157">
        <f t="shared" si="87"/>
        <v>0.40900000000000031</v>
      </c>
      <c r="AE2424" s="157">
        <f>IF('1a-Electricity'!$AD$77="no","",ROUND(AD2424,4))</f>
        <v>0.40899999999999997</v>
      </c>
      <c r="AF2424" s="157">
        <f>IF('1a-Electricity'!$AD$78="no","",ROUND(AD2424,4))</f>
        <v>0.40899999999999997</v>
      </c>
      <c r="AG2424" s="157">
        <f>IF('1a-Electricity'!$AD$79="no","",ROUND(AD2424,4))</f>
        <v>0.40899999999999997</v>
      </c>
      <c r="BL2424" s="157">
        <f t="shared" si="88"/>
        <v>0.40800000000000031</v>
      </c>
      <c r="BM2424" s="157">
        <f>IF('1b-NaturalGas'!$AD$87="no","",ROUND(BL2424,4))</f>
        <v>0.40799999999999997</v>
      </c>
      <c r="BN2424" s="157">
        <f>IF('1b-NaturalGas'!$AD$88="no","",ROUND(BL2424,4))</f>
        <v>0.40799999999999997</v>
      </c>
      <c r="BO2424" s="157">
        <f>IF('1b-NaturalGas'!$AD$89="no","",ROUND(BL2424,4))</f>
        <v>0.40799999999999997</v>
      </c>
      <c r="BP2424" s="157">
        <f>IF('1b-NaturalGas'!$AD$90="no","not applicable (based on previous answers)",ROUND(BL2424,4))</f>
        <v>0.40799999999999997</v>
      </c>
      <c r="BQ2424" s="157">
        <f>IF('1b-NaturalGas'!$AD$91="no","not applicable (based on previous answers)",ROUND(BL2424,4))</f>
        <v>0.40799999999999997</v>
      </c>
    </row>
    <row r="2425" spans="30:69" x14ac:dyDescent="0.25">
      <c r="AD2425" s="157">
        <f t="shared" si="87"/>
        <v>0.41000000000000031</v>
      </c>
      <c r="AE2425" s="157">
        <f>IF('1a-Electricity'!$AD$77="no","",ROUND(AD2425,4))</f>
        <v>0.41</v>
      </c>
      <c r="AF2425" s="157">
        <f>IF('1a-Electricity'!$AD$78="no","",ROUND(AD2425,4))</f>
        <v>0.41</v>
      </c>
      <c r="AG2425" s="157">
        <f>IF('1a-Electricity'!$AD$79="no","",ROUND(AD2425,4))</f>
        <v>0.41</v>
      </c>
      <c r="BL2425" s="157">
        <f t="shared" si="88"/>
        <v>0.40900000000000031</v>
      </c>
      <c r="BM2425" s="157">
        <f>IF('1b-NaturalGas'!$AD$87="no","",ROUND(BL2425,4))</f>
        <v>0.40899999999999997</v>
      </c>
      <c r="BN2425" s="157">
        <f>IF('1b-NaturalGas'!$AD$88="no","",ROUND(BL2425,4))</f>
        <v>0.40899999999999997</v>
      </c>
      <c r="BO2425" s="157">
        <f>IF('1b-NaturalGas'!$AD$89="no","",ROUND(BL2425,4))</f>
        <v>0.40899999999999997</v>
      </c>
      <c r="BP2425" s="157">
        <f>IF('1b-NaturalGas'!$AD$90="no","not applicable (based on previous answers)",ROUND(BL2425,4))</f>
        <v>0.40899999999999997</v>
      </c>
      <c r="BQ2425" s="157">
        <f>IF('1b-NaturalGas'!$AD$91="no","not applicable (based on previous answers)",ROUND(BL2425,4))</f>
        <v>0.40899999999999997</v>
      </c>
    </row>
    <row r="2426" spans="30:69" x14ac:dyDescent="0.25">
      <c r="AD2426" s="157">
        <f t="shared" si="87"/>
        <v>0.41100000000000031</v>
      </c>
      <c r="AE2426" s="157">
        <f>IF('1a-Electricity'!$AD$77="no","",ROUND(AD2426,4))</f>
        <v>0.41099999999999998</v>
      </c>
      <c r="AF2426" s="157">
        <f>IF('1a-Electricity'!$AD$78="no","",ROUND(AD2426,4))</f>
        <v>0.41099999999999998</v>
      </c>
      <c r="AG2426" s="157">
        <f>IF('1a-Electricity'!$AD$79="no","",ROUND(AD2426,4))</f>
        <v>0.41099999999999998</v>
      </c>
      <c r="BL2426" s="157">
        <f t="shared" si="88"/>
        <v>0.41000000000000031</v>
      </c>
      <c r="BM2426" s="157">
        <f>IF('1b-NaturalGas'!$AD$87="no","",ROUND(BL2426,4))</f>
        <v>0.41</v>
      </c>
      <c r="BN2426" s="157">
        <f>IF('1b-NaturalGas'!$AD$88="no","",ROUND(BL2426,4))</f>
        <v>0.41</v>
      </c>
      <c r="BO2426" s="157">
        <f>IF('1b-NaturalGas'!$AD$89="no","",ROUND(BL2426,4))</f>
        <v>0.41</v>
      </c>
      <c r="BP2426" s="157">
        <f>IF('1b-NaturalGas'!$AD$90="no","not applicable (based on previous answers)",ROUND(BL2426,4))</f>
        <v>0.41</v>
      </c>
      <c r="BQ2426" s="157">
        <f>IF('1b-NaturalGas'!$AD$91="no","not applicable (based on previous answers)",ROUND(BL2426,4))</f>
        <v>0.41</v>
      </c>
    </row>
    <row r="2427" spans="30:69" x14ac:dyDescent="0.25">
      <c r="AD2427" s="157">
        <f t="shared" si="87"/>
        <v>0.41200000000000031</v>
      </c>
      <c r="AE2427" s="157">
        <f>IF('1a-Electricity'!$AD$77="no","",ROUND(AD2427,4))</f>
        <v>0.41199999999999998</v>
      </c>
      <c r="AF2427" s="157">
        <f>IF('1a-Electricity'!$AD$78="no","",ROUND(AD2427,4))</f>
        <v>0.41199999999999998</v>
      </c>
      <c r="AG2427" s="157">
        <f>IF('1a-Electricity'!$AD$79="no","",ROUND(AD2427,4))</f>
        <v>0.41199999999999998</v>
      </c>
      <c r="BL2427" s="157">
        <f t="shared" si="88"/>
        <v>0.41100000000000031</v>
      </c>
      <c r="BM2427" s="157">
        <f>IF('1b-NaturalGas'!$AD$87="no","",ROUND(BL2427,4))</f>
        <v>0.41099999999999998</v>
      </c>
      <c r="BN2427" s="157">
        <f>IF('1b-NaturalGas'!$AD$88="no","",ROUND(BL2427,4))</f>
        <v>0.41099999999999998</v>
      </c>
      <c r="BO2427" s="157">
        <f>IF('1b-NaturalGas'!$AD$89="no","",ROUND(BL2427,4))</f>
        <v>0.41099999999999998</v>
      </c>
      <c r="BP2427" s="157">
        <f>IF('1b-NaturalGas'!$AD$90="no","not applicable (based on previous answers)",ROUND(BL2427,4))</f>
        <v>0.41099999999999998</v>
      </c>
      <c r="BQ2427" s="157">
        <f>IF('1b-NaturalGas'!$AD$91="no","not applicable (based on previous answers)",ROUND(BL2427,4))</f>
        <v>0.41099999999999998</v>
      </c>
    </row>
    <row r="2428" spans="30:69" x14ac:dyDescent="0.25">
      <c r="AD2428" s="157">
        <f t="shared" si="87"/>
        <v>0.41300000000000031</v>
      </c>
      <c r="AE2428" s="157">
        <f>IF('1a-Electricity'!$AD$77="no","",ROUND(AD2428,4))</f>
        <v>0.41299999999999998</v>
      </c>
      <c r="AF2428" s="157">
        <f>IF('1a-Electricity'!$AD$78="no","",ROUND(AD2428,4))</f>
        <v>0.41299999999999998</v>
      </c>
      <c r="AG2428" s="157">
        <f>IF('1a-Electricity'!$AD$79="no","",ROUND(AD2428,4))</f>
        <v>0.41299999999999998</v>
      </c>
      <c r="BL2428" s="157">
        <f t="shared" si="88"/>
        <v>0.41200000000000031</v>
      </c>
      <c r="BM2428" s="157">
        <f>IF('1b-NaturalGas'!$AD$87="no","",ROUND(BL2428,4))</f>
        <v>0.41199999999999998</v>
      </c>
      <c r="BN2428" s="157">
        <f>IF('1b-NaturalGas'!$AD$88="no","",ROUND(BL2428,4))</f>
        <v>0.41199999999999998</v>
      </c>
      <c r="BO2428" s="157">
        <f>IF('1b-NaturalGas'!$AD$89="no","",ROUND(BL2428,4))</f>
        <v>0.41199999999999998</v>
      </c>
      <c r="BP2428" s="157">
        <f>IF('1b-NaturalGas'!$AD$90="no","not applicable (based on previous answers)",ROUND(BL2428,4))</f>
        <v>0.41199999999999998</v>
      </c>
      <c r="BQ2428" s="157">
        <f>IF('1b-NaturalGas'!$AD$91="no","not applicable (based on previous answers)",ROUND(BL2428,4))</f>
        <v>0.41199999999999998</v>
      </c>
    </row>
    <row r="2429" spans="30:69" x14ac:dyDescent="0.25">
      <c r="AD2429" s="157">
        <f t="shared" si="87"/>
        <v>0.41400000000000031</v>
      </c>
      <c r="AE2429" s="157">
        <f>IF('1a-Electricity'!$AD$77="no","",ROUND(AD2429,4))</f>
        <v>0.41399999999999998</v>
      </c>
      <c r="AF2429" s="157">
        <f>IF('1a-Electricity'!$AD$78="no","",ROUND(AD2429,4))</f>
        <v>0.41399999999999998</v>
      </c>
      <c r="AG2429" s="157">
        <f>IF('1a-Electricity'!$AD$79="no","",ROUND(AD2429,4))</f>
        <v>0.41399999999999998</v>
      </c>
      <c r="BL2429" s="157">
        <f t="shared" si="88"/>
        <v>0.41300000000000031</v>
      </c>
      <c r="BM2429" s="157">
        <f>IF('1b-NaturalGas'!$AD$87="no","",ROUND(BL2429,4))</f>
        <v>0.41299999999999998</v>
      </c>
      <c r="BN2429" s="157">
        <f>IF('1b-NaturalGas'!$AD$88="no","",ROUND(BL2429,4))</f>
        <v>0.41299999999999998</v>
      </c>
      <c r="BO2429" s="157">
        <f>IF('1b-NaturalGas'!$AD$89="no","",ROUND(BL2429,4))</f>
        <v>0.41299999999999998</v>
      </c>
      <c r="BP2429" s="157">
        <f>IF('1b-NaturalGas'!$AD$90="no","not applicable (based on previous answers)",ROUND(BL2429,4))</f>
        <v>0.41299999999999998</v>
      </c>
      <c r="BQ2429" s="157">
        <f>IF('1b-NaturalGas'!$AD$91="no","not applicable (based on previous answers)",ROUND(BL2429,4))</f>
        <v>0.41299999999999998</v>
      </c>
    </row>
    <row r="2430" spans="30:69" x14ac:dyDescent="0.25">
      <c r="AD2430" s="157">
        <f t="shared" si="87"/>
        <v>0.41500000000000031</v>
      </c>
      <c r="AE2430" s="157">
        <f>IF('1a-Electricity'!$AD$77="no","",ROUND(AD2430,4))</f>
        <v>0.41499999999999998</v>
      </c>
      <c r="AF2430" s="157">
        <f>IF('1a-Electricity'!$AD$78="no","",ROUND(AD2430,4))</f>
        <v>0.41499999999999998</v>
      </c>
      <c r="AG2430" s="157">
        <f>IF('1a-Electricity'!$AD$79="no","",ROUND(AD2430,4))</f>
        <v>0.41499999999999998</v>
      </c>
      <c r="BL2430" s="157">
        <f t="shared" si="88"/>
        <v>0.41400000000000031</v>
      </c>
      <c r="BM2430" s="157">
        <f>IF('1b-NaturalGas'!$AD$87="no","",ROUND(BL2430,4))</f>
        <v>0.41399999999999998</v>
      </c>
      <c r="BN2430" s="157">
        <f>IF('1b-NaturalGas'!$AD$88="no","",ROUND(BL2430,4))</f>
        <v>0.41399999999999998</v>
      </c>
      <c r="BO2430" s="157">
        <f>IF('1b-NaturalGas'!$AD$89="no","",ROUND(BL2430,4))</f>
        <v>0.41399999999999998</v>
      </c>
      <c r="BP2430" s="157">
        <f>IF('1b-NaturalGas'!$AD$90="no","not applicable (based on previous answers)",ROUND(BL2430,4))</f>
        <v>0.41399999999999998</v>
      </c>
      <c r="BQ2430" s="157">
        <f>IF('1b-NaturalGas'!$AD$91="no","not applicable (based on previous answers)",ROUND(BL2430,4))</f>
        <v>0.41399999999999998</v>
      </c>
    </row>
    <row r="2431" spans="30:69" x14ac:dyDescent="0.25">
      <c r="AD2431" s="157">
        <f t="shared" si="87"/>
        <v>0.41600000000000031</v>
      </c>
      <c r="AE2431" s="157">
        <f>IF('1a-Electricity'!$AD$77="no","",ROUND(AD2431,4))</f>
        <v>0.41599999999999998</v>
      </c>
      <c r="AF2431" s="157">
        <f>IF('1a-Electricity'!$AD$78="no","",ROUND(AD2431,4))</f>
        <v>0.41599999999999998</v>
      </c>
      <c r="AG2431" s="157">
        <f>IF('1a-Electricity'!$AD$79="no","",ROUND(AD2431,4))</f>
        <v>0.41599999999999998</v>
      </c>
      <c r="BL2431" s="157">
        <f t="shared" si="88"/>
        <v>0.41500000000000031</v>
      </c>
      <c r="BM2431" s="157">
        <f>IF('1b-NaturalGas'!$AD$87="no","",ROUND(BL2431,4))</f>
        <v>0.41499999999999998</v>
      </c>
      <c r="BN2431" s="157">
        <f>IF('1b-NaturalGas'!$AD$88="no","",ROUND(BL2431,4))</f>
        <v>0.41499999999999998</v>
      </c>
      <c r="BO2431" s="157">
        <f>IF('1b-NaturalGas'!$AD$89="no","",ROUND(BL2431,4))</f>
        <v>0.41499999999999998</v>
      </c>
      <c r="BP2431" s="157">
        <f>IF('1b-NaturalGas'!$AD$90="no","not applicable (based on previous answers)",ROUND(BL2431,4))</f>
        <v>0.41499999999999998</v>
      </c>
      <c r="BQ2431" s="157">
        <f>IF('1b-NaturalGas'!$AD$91="no","not applicable (based on previous answers)",ROUND(BL2431,4))</f>
        <v>0.41499999999999998</v>
      </c>
    </row>
    <row r="2432" spans="30:69" x14ac:dyDescent="0.25">
      <c r="AD2432" s="157">
        <f t="shared" si="87"/>
        <v>0.41700000000000031</v>
      </c>
      <c r="AE2432" s="157">
        <f>IF('1a-Electricity'!$AD$77="no","",ROUND(AD2432,4))</f>
        <v>0.41699999999999998</v>
      </c>
      <c r="AF2432" s="157">
        <f>IF('1a-Electricity'!$AD$78="no","",ROUND(AD2432,4))</f>
        <v>0.41699999999999998</v>
      </c>
      <c r="AG2432" s="157">
        <f>IF('1a-Electricity'!$AD$79="no","",ROUND(AD2432,4))</f>
        <v>0.41699999999999998</v>
      </c>
      <c r="BL2432" s="157">
        <f t="shared" si="88"/>
        <v>0.41600000000000031</v>
      </c>
      <c r="BM2432" s="157">
        <f>IF('1b-NaturalGas'!$AD$87="no","",ROUND(BL2432,4))</f>
        <v>0.41599999999999998</v>
      </c>
      <c r="BN2432" s="157">
        <f>IF('1b-NaturalGas'!$AD$88="no","",ROUND(BL2432,4))</f>
        <v>0.41599999999999998</v>
      </c>
      <c r="BO2432" s="157">
        <f>IF('1b-NaturalGas'!$AD$89="no","",ROUND(BL2432,4))</f>
        <v>0.41599999999999998</v>
      </c>
      <c r="BP2432" s="157">
        <f>IF('1b-NaturalGas'!$AD$90="no","not applicable (based on previous answers)",ROUND(BL2432,4))</f>
        <v>0.41599999999999998</v>
      </c>
      <c r="BQ2432" s="157">
        <f>IF('1b-NaturalGas'!$AD$91="no","not applicable (based on previous answers)",ROUND(BL2432,4))</f>
        <v>0.41599999999999998</v>
      </c>
    </row>
    <row r="2433" spans="30:69" x14ac:dyDescent="0.25">
      <c r="AD2433" s="157">
        <f t="shared" si="87"/>
        <v>0.41800000000000032</v>
      </c>
      <c r="AE2433" s="157">
        <f>IF('1a-Electricity'!$AD$77="no","",ROUND(AD2433,4))</f>
        <v>0.41799999999999998</v>
      </c>
      <c r="AF2433" s="157">
        <f>IF('1a-Electricity'!$AD$78="no","",ROUND(AD2433,4))</f>
        <v>0.41799999999999998</v>
      </c>
      <c r="AG2433" s="157">
        <f>IF('1a-Electricity'!$AD$79="no","",ROUND(AD2433,4))</f>
        <v>0.41799999999999998</v>
      </c>
      <c r="BL2433" s="157">
        <f t="shared" si="88"/>
        <v>0.41700000000000031</v>
      </c>
      <c r="BM2433" s="157">
        <f>IF('1b-NaturalGas'!$AD$87="no","",ROUND(BL2433,4))</f>
        <v>0.41699999999999998</v>
      </c>
      <c r="BN2433" s="157">
        <f>IF('1b-NaturalGas'!$AD$88="no","",ROUND(BL2433,4))</f>
        <v>0.41699999999999998</v>
      </c>
      <c r="BO2433" s="157">
        <f>IF('1b-NaturalGas'!$AD$89="no","",ROUND(BL2433,4))</f>
        <v>0.41699999999999998</v>
      </c>
      <c r="BP2433" s="157">
        <f>IF('1b-NaturalGas'!$AD$90="no","not applicable (based on previous answers)",ROUND(BL2433,4))</f>
        <v>0.41699999999999998</v>
      </c>
      <c r="BQ2433" s="157">
        <f>IF('1b-NaturalGas'!$AD$91="no","not applicable (based on previous answers)",ROUND(BL2433,4))</f>
        <v>0.41699999999999998</v>
      </c>
    </row>
    <row r="2434" spans="30:69" x14ac:dyDescent="0.25">
      <c r="AD2434" s="157">
        <f t="shared" si="87"/>
        <v>0.41900000000000032</v>
      </c>
      <c r="AE2434" s="157">
        <f>IF('1a-Electricity'!$AD$77="no","",ROUND(AD2434,4))</f>
        <v>0.41899999999999998</v>
      </c>
      <c r="AF2434" s="157">
        <f>IF('1a-Electricity'!$AD$78="no","",ROUND(AD2434,4))</f>
        <v>0.41899999999999998</v>
      </c>
      <c r="AG2434" s="157">
        <f>IF('1a-Electricity'!$AD$79="no","",ROUND(AD2434,4))</f>
        <v>0.41899999999999998</v>
      </c>
      <c r="BL2434" s="157">
        <f t="shared" si="88"/>
        <v>0.41800000000000032</v>
      </c>
      <c r="BM2434" s="157">
        <f>IF('1b-NaturalGas'!$AD$87="no","",ROUND(BL2434,4))</f>
        <v>0.41799999999999998</v>
      </c>
      <c r="BN2434" s="157">
        <f>IF('1b-NaturalGas'!$AD$88="no","",ROUND(BL2434,4))</f>
        <v>0.41799999999999998</v>
      </c>
      <c r="BO2434" s="157">
        <f>IF('1b-NaturalGas'!$AD$89="no","",ROUND(BL2434,4))</f>
        <v>0.41799999999999998</v>
      </c>
      <c r="BP2434" s="157">
        <f>IF('1b-NaturalGas'!$AD$90="no","not applicable (based on previous answers)",ROUND(BL2434,4))</f>
        <v>0.41799999999999998</v>
      </c>
      <c r="BQ2434" s="157">
        <f>IF('1b-NaturalGas'!$AD$91="no","not applicable (based on previous answers)",ROUND(BL2434,4))</f>
        <v>0.41799999999999998</v>
      </c>
    </row>
    <row r="2435" spans="30:69" x14ac:dyDescent="0.25">
      <c r="AD2435" s="157">
        <f t="shared" si="87"/>
        <v>0.42000000000000032</v>
      </c>
      <c r="AE2435" s="157">
        <f>IF('1a-Electricity'!$AD$77="no","",ROUND(AD2435,4))</f>
        <v>0.42</v>
      </c>
      <c r="AF2435" s="157">
        <f>IF('1a-Electricity'!$AD$78="no","",ROUND(AD2435,4))</f>
        <v>0.42</v>
      </c>
      <c r="AG2435" s="157">
        <f>IF('1a-Electricity'!$AD$79="no","",ROUND(AD2435,4))</f>
        <v>0.42</v>
      </c>
      <c r="BL2435" s="157">
        <f t="shared" si="88"/>
        <v>0.41900000000000032</v>
      </c>
      <c r="BM2435" s="157">
        <f>IF('1b-NaturalGas'!$AD$87="no","",ROUND(BL2435,4))</f>
        <v>0.41899999999999998</v>
      </c>
      <c r="BN2435" s="157">
        <f>IF('1b-NaturalGas'!$AD$88="no","",ROUND(BL2435,4))</f>
        <v>0.41899999999999998</v>
      </c>
      <c r="BO2435" s="157">
        <f>IF('1b-NaturalGas'!$AD$89="no","",ROUND(BL2435,4))</f>
        <v>0.41899999999999998</v>
      </c>
      <c r="BP2435" s="157">
        <f>IF('1b-NaturalGas'!$AD$90="no","not applicable (based on previous answers)",ROUND(BL2435,4))</f>
        <v>0.41899999999999998</v>
      </c>
      <c r="BQ2435" s="157">
        <f>IF('1b-NaturalGas'!$AD$91="no","not applicable (based on previous answers)",ROUND(BL2435,4))</f>
        <v>0.41899999999999998</v>
      </c>
    </row>
    <row r="2436" spans="30:69" x14ac:dyDescent="0.25">
      <c r="AD2436" s="157">
        <f t="shared" si="87"/>
        <v>0.42100000000000032</v>
      </c>
      <c r="AE2436" s="157">
        <f>IF('1a-Electricity'!$AD$77="no","",ROUND(AD2436,4))</f>
        <v>0.42099999999999999</v>
      </c>
      <c r="AF2436" s="157">
        <f>IF('1a-Electricity'!$AD$78="no","",ROUND(AD2436,4))</f>
        <v>0.42099999999999999</v>
      </c>
      <c r="AG2436" s="157">
        <f>IF('1a-Electricity'!$AD$79="no","",ROUND(AD2436,4))</f>
        <v>0.42099999999999999</v>
      </c>
      <c r="BL2436" s="157">
        <f t="shared" si="88"/>
        <v>0.42000000000000032</v>
      </c>
      <c r="BM2436" s="157">
        <f>IF('1b-NaturalGas'!$AD$87="no","",ROUND(BL2436,4))</f>
        <v>0.42</v>
      </c>
      <c r="BN2436" s="157">
        <f>IF('1b-NaturalGas'!$AD$88="no","",ROUND(BL2436,4))</f>
        <v>0.42</v>
      </c>
      <c r="BO2436" s="157">
        <f>IF('1b-NaturalGas'!$AD$89="no","",ROUND(BL2436,4))</f>
        <v>0.42</v>
      </c>
      <c r="BP2436" s="157">
        <f>IF('1b-NaturalGas'!$AD$90="no","not applicable (based on previous answers)",ROUND(BL2436,4))</f>
        <v>0.42</v>
      </c>
      <c r="BQ2436" s="157">
        <f>IF('1b-NaturalGas'!$AD$91="no","not applicable (based on previous answers)",ROUND(BL2436,4))</f>
        <v>0.42</v>
      </c>
    </row>
    <row r="2437" spans="30:69" x14ac:dyDescent="0.25">
      <c r="AD2437" s="157">
        <f t="shared" si="87"/>
        <v>0.42200000000000032</v>
      </c>
      <c r="AE2437" s="157">
        <f>IF('1a-Electricity'!$AD$77="no","",ROUND(AD2437,4))</f>
        <v>0.42199999999999999</v>
      </c>
      <c r="AF2437" s="157">
        <f>IF('1a-Electricity'!$AD$78="no","",ROUND(AD2437,4))</f>
        <v>0.42199999999999999</v>
      </c>
      <c r="AG2437" s="157">
        <f>IF('1a-Electricity'!$AD$79="no","",ROUND(AD2437,4))</f>
        <v>0.42199999999999999</v>
      </c>
      <c r="BL2437" s="157">
        <f t="shared" si="88"/>
        <v>0.42100000000000032</v>
      </c>
      <c r="BM2437" s="157">
        <f>IF('1b-NaturalGas'!$AD$87="no","",ROUND(BL2437,4))</f>
        <v>0.42099999999999999</v>
      </c>
      <c r="BN2437" s="157">
        <f>IF('1b-NaturalGas'!$AD$88="no","",ROUND(BL2437,4))</f>
        <v>0.42099999999999999</v>
      </c>
      <c r="BO2437" s="157">
        <f>IF('1b-NaturalGas'!$AD$89="no","",ROUND(BL2437,4))</f>
        <v>0.42099999999999999</v>
      </c>
      <c r="BP2437" s="157">
        <f>IF('1b-NaturalGas'!$AD$90="no","not applicable (based on previous answers)",ROUND(BL2437,4))</f>
        <v>0.42099999999999999</v>
      </c>
      <c r="BQ2437" s="157">
        <f>IF('1b-NaturalGas'!$AD$91="no","not applicable (based on previous answers)",ROUND(BL2437,4))</f>
        <v>0.42099999999999999</v>
      </c>
    </row>
    <row r="2438" spans="30:69" x14ac:dyDescent="0.25">
      <c r="AD2438" s="157">
        <f t="shared" si="87"/>
        <v>0.42300000000000032</v>
      </c>
      <c r="AE2438" s="157">
        <f>IF('1a-Electricity'!$AD$77="no","",ROUND(AD2438,4))</f>
        <v>0.42299999999999999</v>
      </c>
      <c r="AF2438" s="157">
        <f>IF('1a-Electricity'!$AD$78="no","",ROUND(AD2438,4))</f>
        <v>0.42299999999999999</v>
      </c>
      <c r="AG2438" s="157">
        <f>IF('1a-Electricity'!$AD$79="no","",ROUND(AD2438,4))</f>
        <v>0.42299999999999999</v>
      </c>
      <c r="BL2438" s="157">
        <f t="shared" si="88"/>
        <v>0.42200000000000032</v>
      </c>
      <c r="BM2438" s="157">
        <f>IF('1b-NaturalGas'!$AD$87="no","",ROUND(BL2438,4))</f>
        <v>0.42199999999999999</v>
      </c>
      <c r="BN2438" s="157">
        <f>IF('1b-NaturalGas'!$AD$88="no","",ROUND(BL2438,4))</f>
        <v>0.42199999999999999</v>
      </c>
      <c r="BO2438" s="157">
        <f>IF('1b-NaturalGas'!$AD$89="no","",ROUND(BL2438,4))</f>
        <v>0.42199999999999999</v>
      </c>
      <c r="BP2438" s="157">
        <f>IF('1b-NaturalGas'!$AD$90="no","not applicable (based on previous answers)",ROUND(BL2438,4))</f>
        <v>0.42199999999999999</v>
      </c>
      <c r="BQ2438" s="157">
        <f>IF('1b-NaturalGas'!$AD$91="no","not applicable (based on previous answers)",ROUND(BL2438,4))</f>
        <v>0.42199999999999999</v>
      </c>
    </row>
    <row r="2439" spans="30:69" x14ac:dyDescent="0.25">
      <c r="AD2439" s="157">
        <f t="shared" si="87"/>
        <v>0.42400000000000032</v>
      </c>
      <c r="AE2439" s="157">
        <f>IF('1a-Electricity'!$AD$77="no","",ROUND(AD2439,4))</f>
        <v>0.42399999999999999</v>
      </c>
      <c r="AF2439" s="157">
        <f>IF('1a-Electricity'!$AD$78="no","",ROUND(AD2439,4))</f>
        <v>0.42399999999999999</v>
      </c>
      <c r="AG2439" s="157">
        <f>IF('1a-Electricity'!$AD$79="no","",ROUND(AD2439,4))</f>
        <v>0.42399999999999999</v>
      </c>
      <c r="BL2439" s="157">
        <f t="shared" si="88"/>
        <v>0.42300000000000032</v>
      </c>
      <c r="BM2439" s="157">
        <f>IF('1b-NaturalGas'!$AD$87="no","",ROUND(BL2439,4))</f>
        <v>0.42299999999999999</v>
      </c>
      <c r="BN2439" s="157">
        <f>IF('1b-NaturalGas'!$AD$88="no","",ROUND(BL2439,4))</f>
        <v>0.42299999999999999</v>
      </c>
      <c r="BO2439" s="157">
        <f>IF('1b-NaturalGas'!$AD$89="no","",ROUND(BL2439,4))</f>
        <v>0.42299999999999999</v>
      </c>
      <c r="BP2439" s="157">
        <f>IF('1b-NaturalGas'!$AD$90="no","not applicable (based on previous answers)",ROUND(BL2439,4))</f>
        <v>0.42299999999999999</v>
      </c>
      <c r="BQ2439" s="157">
        <f>IF('1b-NaturalGas'!$AD$91="no","not applicable (based on previous answers)",ROUND(BL2439,4))</f>
        <v>0.42299999999999999</v>
      </c>
    </row>
    <row r="2440" spans="30:69" x14ac:dyDescent="0.25">
      <c r="AD2440" s="157">
        <f t="shared" si="87"/>
        <v>0.42500000000000032</v>
      </c>
      <c r="AE2440" s="157">
        <f>IF('1a-Electricity'!$AD$77="no","",ROUND(AD2440,4))</f>
        <v>0.42499999999999999</v>
      </c>
      <c r="AF2440" s="157">
        <f>IF('1a-Electricity'!$AD$78="no","",ROUND(AD2440,4))</f>
        <v>0.42499999999999999</v>
      </c>
      <c r="AG2440" s="157">
        <f>IF('1a-Electricity'!$AD$79="no","",ROUND(AD2440,4))</f>
        <v>0.42499999999999999</v>
      </c>
      <c r="BL2440" s="157">
        <f t="shared" si="88"/>
        <v>0.42400000000000032</v>
      </c>
      <c r="BM2440" s="157">
        <f>IF('1b-NaturalGas'!$AD$87="no","",ROUND(BL2440,4))</f>
        <v>0.42399999999999999</v>
      </c>
      <c r="BN2440" s="157">
        <f>IF('1b-NaturalGas'!$AD$88="no","",ROUND(BL2440,4))</f>
        <v>0.42399999999999999</v>
      </c>
      <c r="BO2440" s="157">
        <f>IF('1b-NaturalGas'!$AD$89="no","",ROUND(BL2440,4))</f>
        <v>0.42399999999999999</v>
      </c>
      <c r="BP2440" s="157">
        <f>IF('1b-NaturalGas'!$AD$90="no","not applicable (based on previous answers)",ROUND(BL2440,4))</f>
        <v>0.42399999999999999</v>
      </c>
      <c r="BQ2440" s="157">
        <f>IF('1b-NaturalGas'!$AD$91="no","not applicable (based on previous answers)",ROUND(BL2440,4))</f>
        <v>0.42399999999999999</v>
      </c>
    </row>
    <row r="2441" spans="30:69" x14ac:dyDescent="0.25">
      <c r="AD2441" s="157">
        <f t="shared" si="87"/>
        <v>0.42600000000000032</v>
      </c>
      <c r="AE2441" s="157">
        <f>IF('1a-Electricity'!$AD$77="no","",ROUND(AD2441,4))</f>
        <v>0.42599999999999999</v>
      </c>
      <c r="AF2441" s="157">
        <f>IF('1a-Electricity'!$AD$78="no","",ROUND(AD2441,4))</f>
        <v>0.42599999999999999</v>
      </c>
      <c r="AG2441" s="157">
        <f>IF('1a-Electricity'!$AD$79="no","",ROUND(AD2441,4))</f>
        <v>0.42599999999999999</v>
      </c>
      <c r="BL2441" s="157">
        <f t="shared" si="88"/>
        <v>0.42500000000000032</v>
      </c>
      <c r="BM2441" s="157">
        <f>IF('1b-NaturalGas'!$AD$87="no","",ROUND(BL2441,4))</f>
        <v>0.42499999999999999</v>
      </c>
      <c r="BN2441" s="157">
        <f>IF('1b-NaturalGas'!$AD$88="no","",ROUND(BL2441,4))</f>
        <v>0.42499999999999999</v>
      </c>
      <c r="BO2441" s="157">
        <f>IF('1b-NaturalGas'!$AD$89="no","",ROUND(BL2441,4))</f>
        <v>0.42499999999999999</v>
      </c>
      <c r="BP2441" s="157">
        <f>IF('1b-NaturalGas'!$AD$90="no","not applicable (based on previous answers)",ROUND(BL2441,4))</f>
        <v>0.42499999999999999</v>
      </c>
      <c r="BQ2441" s="157">
        <f>IF('1b-NaturalGas'!$AD$91="no","not applicable (based on previous answers)",ROUND(BL2441,4))</f>
        <v>0.42499999999999999</v>
      </c>
    </row>
    <row r="2442" spans="30:69" x14ac:dyDescent="0.25">
      <c r="AD2442" s="157">
        <f t="shared" si="87"/>
        <v>0.42700000000000032</v>
      </c>
      <c r="AE2442" s="157">
        <f>IF('1a-Electricity'!$AD$77="no","",ROUND(AD2442,4))</f>
        <v>0.42699999999999999</v>
      </c>
      <c r="AF2442" s="157">
        <f>IF('1a-Electricity'!$AD$78="no","",ROUND(AD2442,4))</f>
        <v>0.42699999999999999</v>
      </c>
      <c r="AG2442" s="157">
        <f>IF('1a-Electricity'!$AD$79="no","",ROUND(AD2442,4))</f>
        <v>0.42699999999999999</v>
      </c>
      <c r="BL2442" s="157">
        <f t="shared" si="88"/>
        <v>0.42600000000000032</v>
      </c>
      <c r="BM2442" s="157">
        <f>IF('1b-NaturalGas'!$AD$87="no","",ROUND(BL2442,4))</f>
        <v>0.42599999999999999</v>
      </c>
      <c r="BN2442" s="157">
        <f>IF('1b-NaturalGas'!$AD$88="no","",ROUND(BL2442,4))</f>
        <v>0.42599999999999999</v>
      </c>
      <c r="BO2442" s="157">
        <f>IF('1b-NaturalGas'!$AD$89="no","",ROUND(BL2442,4))</f>
        <v>0.42599999999999999</v>
      </c>
      <c r="BP2442" s="157">
        <f>IF('1b-NaturalGas'!$AD$90="no","not applicable (based on previous answers)",ROUND(BL2442,4))</f>
        <v>0.42599999999999999</v>
      </c>
      <c r="BQ2442" s="157">
        <f>IF('1b-NaturalGas'!$AD$91="no","not applicable (based on previous answers)",ROUND(BL2442,4))</f>
        <v>0.42599999999999999</v>
      </c>
    </row>
    <row r="2443" spans="30:69" x14ac:dyDescent="0.25">
      <c r="AD2443" s="157">
        <f t="shared" si="87"/>
        <v>0.42800000000000032</v>
      </c>
      <c r="AE2443" s="157">
        <f>IF('1a-Electricity'!$AD$77="no","",ROUND(AD2443,4))</f>
        <v>0.42799999999999999</v>
      </c>
      <c r="AF2443" s="157">
        <f>IF('1a-Electricity'!$AD$78="no","",ROUND(AD2443,4))</f>
        <v>0.42799999999999999</v>
      </c>
      <c r="AG2443" s="157">
        <f>IF('1a-Electricity'!$AD$79="no","",ROUND(AD2443,4))</f>
        <v>0.42799999999999999</v>
      </c>
      <c r="BL2443" s="157">
        <f t="shared" si="88"/>
        <v>0.42700000000000032</v>
      </c>
      <c r="BM2443" s="157">
        <f>IF('1b-NaturalGas'!$AD$87="no","",ROUND(BL2443,4))</f>
        <v>0.42699999999999999</v>
      </c>
      <c r="BN2443" s="157">
        <f>IF('1b-NaturalGas'!$AD$88="no","",ROUND(BL2443,4))</f>
        <v>0.42699999999999999</v>
      </c>
      <c r="BO2443" s="157">
        <f>IF('1b-NaturalGas'!$AD$89="no","",ROUND(BL2443,4))</f>
        <v>0.42699999999999999</v>
      </c>
      <c r="BP2443" s="157">
        <f>IF('1b-NaturalGas'!$AD$90="no","not applicable (based on previous answers)",ROUND(BL2443,4))</f>
        <v>0.42699999999999999</v>
      </c>
      <c r="BQ2443" s="157">
        <f>IF('1b-NaturalGas'!$AD$91="no","not applicable (based on previous answers)",ROUND(BL2443,4))</f>
        <v>0.42699999999999999</v>
      </c>
    </row>
    <row r="2444" spans="30:69" x14ac:dyDescent="0.25">
      <c r="AD2444" s="157">
        <f t="shared" si="87"/>
        <v>0.42900000000000033</v>
      </c>
      <c r="AE2444" s="157">
        <f>IF('1a-Electricity'!$AD$77="no","",ROUND(AD2444,4))</f>
        <v>0.42899999999999999</v>
      </c>
      <c r="AF2444" s="157">
        <f>IF('1a-Electricity'!$AD$78="no","",ROUND(AD2444,4))</f>
        <v>0.42899999999999999</v>
      </c>
      <c r="AG2444" s="157">
        <f>IF('1a-Electricity'!$AD$79="no","",ROUND(AD2444,4))</f>
        <v>0.42899999999999999</v>
      </c>
      <c r="BL2444" s="157">
        <f t="shared" si="88"/>
        <v>0.42800000000000032</v>
      </c>
      <c r="BM2444" s="157">
        <f>IF('1b-NaturalGas'!$AD$87="no","",ROUND(BL2444,4))</f>
        <v>0.42799999999999999</v>
      </c>
      <c r="BN2444" s="157">
        <f>IF('1b-NaturalGas'!$AD$88="no","",ROUND(BL2444,4))</f>
        <v>0.42799999999999999</v>
      </c>
      <c r="BO2444" s="157">
        <f>IF('1b-NaturalGas'!$AD$89="no","",ROUND(BL2444,4))</f>
        <v>0.42799999999999999</v>
      </c>
      <c r="BP2444" s="157">
        <f>IF('1b-NaturalGas'!$AD$90="no","not applicable (based on previous answers)",ROUND(BL2444,4))</f>
        <v>0.42799999999999999</v>
      </c>
      <c r="BQ2444" s="157">
        <f>IF('1b-NaturalGas'!$AD$91="no","not applicable (based on previous answers)",ROUND(BL2444,4))</f>
        <v>0.42799999999999999</v>
      </c>
    </row>
    <row r="2445" spans="30:69" x14ac:dyDescent="0.25">
      <c r="AD2445" s="157">
        <f t="shared" si="87"/>
        <v>0.43000000000000033</v>
      </c>
      <c r="AE2445" s="157">
        <f>IF('1a-Electricity'!$AD$77="no","",ROUND(AD2445,4))</f>
        <v>0.43</v>
      </c>
      <c r="AF2445" s="157">
        <f>IF('1a-Electricity'!$AD$78="no","",ROUND(AD2445,4))</f>
        <v>0.43</v>
      </c>
      <c r="AG2445" s="157">
        <f>IF('1a-Electricity'!$AD$79="no","",ROUND(AD2445,4))</f>
        <v>0.43</v>
      </c>
      <c r="BL2445" s="157">
        <f t="shared" si="88"/>
        <v>0.42900000000000033</v>
      </c>
      <c r="BM2445" s="157">
        <f>IF('1b-NaturalGas'!$AD$87="no","",ROUND(BL2445,4))</f>
        <v>0.42899999999999999</v>
      </c>
      <c r="BN2445" s="157">
        <f>IF('1b-NaturalGas'!$AD$88="no","",ROUND(BL2445,4))</f>
        <v>0.42899999999999999</v>
      </c>
      <c r="BO2445" s="157">
        <f>IF('1b-NaturalGas'!$AD$89="no","",ROUND(BL2445,4))</f>
        <v>0.42899999999999999</v>
      </c>
      <c r="BP2445" s="157">
        <f>IF('1b-NaturalGas'!$AD$90="no","not applicable (based on previous answers)",ROUND(BL2445,4))</f>
        <v>0.42899999999999999</v>
      </c>
      <c r="BQ2445" s="157">
        <f>IF('1b-NaturalGas'!$AD$91="no","not applicable (based on previous answers)",ROUND(BL2445,4))</f>
        <v>0.42899999999999999</v>
      </c>
    </row>
    <row r="2446" spans="30:69" x14ac:dyDescent="0.25">
      <c r="AD2446" s="157">
        <f t="shared" si="87"/>
        <v>0.43100000000000033</v>
      </c>
      <c r="AE2446" s="157">
        <f>IF('1a-Electricity'!$AD$77="no","",ROUND(AD2446,4))</f>
        <v>0.43099999999999999</v>
      </c>
      <c r="AF2446" s="157">
        <f>IF('1a-Electricity'!$AD$78="no","",ROUND(AD2446,4))</f>
        <v>0.43099999999999999</v>
      </c>
      <c r="AG2446" s="157">
        <f>IF('1a-Electricity'!$AD$79="no","",ROUND(AD2446,4))</f>
        <v>0.43099999999999999</v>
      </c>
      <c r="BL2446" s="157">
        <f t="shared" si="88"/>
        <v>0.43000000000000033</v>
      </c>
      <c r="BM2446" s="157">
        <f>IF('1b-NaturalGas'!$AD$87="no","",ROUND(BL2446,4))</f>
        <v>0.43</v>
      </c>
      <c r="BN2446" s="157">
        <f>IF('1b-NaturalGas'!$AD$88="no","",ROUND(BL2446,4))</f>
        <v>0.43</v>
      </c>
      <c r="BO2446" s="157">
        <f>IF('1b-NaturalGas'!$AD$89="no","",ROUND(BL2446,4))</f>
        <v>0.43</v>
      </c>
      <c r="BP2446" s="157">
        <f>IF('1b-NaturalGas'!$AD$90="no","not applicable (based on previous answers)",ROUND(BL2446,4))</f>
        <v>0.43</v>
      </c>
      <c r="BQ2446" s="157">
        <f>IF('1b-NaturalGas'!$AD$91="no","not applicable (based on previous answers)",ROUND(BL2446,4))</f>
        <v>0.43</v>
      </c>
    </row>
    <row r="2447" spans="30:69" x14ac:dyDescent="0.25">
      <c r="AD2447" s="157">
        <f t="shared" si="87"/>
        <v>0.43200000000000033</v>
      </c>
      <c r="AE2447" s="157">
        <f>IF('1a-Electricity'!$AD$77="no","",ROUND(AD2447,4))</f>
        <v>0.432</v>
      </c>
      <c r="AF2447" s="157">
        <f>IF('1a-Electricity'!$AD$78="no","",ROUND(AD2447,4))</f>
        <v>0.432</v>
      </c>
      <c r="AG2447" s="157">
        <f>IF('1a-Electricity'!$AD$79="no","",ROUND(AD2447,4))</f>
        <v>0.432</v>
      </c>
      <c r="BL2447" s="157">
        <f t="shared" si="88"/>
        <v>0.43100000000000033</v>
      </c>
      <c r="BM2447" s="157">
        <f>IF('1b-NaturalGas'!$AD$87="no","",ROUND(BL2447,4))</f>
        <v>0.43099999999999999</v>
      </c>
      <c r="BN2447" s="157">
        <f>IF('1b-NaturalGas'!$AD$88="no","",ROUND(BL2447,4))</f>
        <v>0.43099999999999999</v>
      </c>
      <c r="BO2447" s="157">
        <f>IF('1b-NaturalGas'!$AD$89="no","",ROUND(BL2447,4))</f>
        <v>0.43099999999999999</v>
      </c>
      <c r="BP2447" s="157">
        <f>IF('1b-NaturalGas'!$AD$90="no","not applicable (based on previous answers)",ROUND(BL2447,4))</f>
        <v>0.43099999999999999</v>
      </c>
      <c r="BQ2447" s="157">
        <f>IF('1b-NaturalGas'!$AD$91="no","not applicable (based on previous answers)",ROUND(BL2447,4))</f>
        <v>0.43099999999999999</v>
      </c>
    </row>
    <row r="2448" spans="30:69" x14ac:dyDescent="0.25">
      <c r="AD2448" s="157">
        <f t="shared" si="87"/>
        <v>0.43300000000000033</v>
      </c>
      <c r="AE2448" s="157">
        <f>IF('1a-Electricity'!$AD$77="no","",ROUND(AD2448,4))</f>
        <v>0.433</v>
      </c>
      <c r="AF2448" s="157">
        <f>IF('1a-Electricity'!$AD$78="no","",ROUND(AD2448,4))</f>
        <v>0.433</v>
      </c>
      <c r="AG2448" s="157">
        <f>IF('1a-Electricity'!$AD$79="no","",ROUND(AD2448,4))</f>
        <v>0.433</v>
      </c>
      <c r="BL2448" s="157">
        <f t="shared" si="88"/>
        <v>0.43200000000000033</v>
      </c>
      <c r="BM2448" s="157">
        <f>IF('1b-NaturalGas'!$AD$87="no","",ROUND(BL2448,4))</f>
        <v>0.432</v>
      </c>
      <c r="BN2448" s="157">
        <f>IF('1b-NaturalGas'!$AD$88="no","",ROUND(BL2448,4))</f>
        <v>0.432</v>
      </c>
      <c r="BO2448" s="157">
        <f>IF('1b-NaturalGas'!$AD$89="no","",ROUND(BL2448,4))</f>
        <v>0.432</v>
      </c>
      <c r="BP2448" s="157">
        <f>IF('1b-NaturalGas'!$AD$90="no","not applicable (based on previous answers)",ROUND(BL2448,4))</f>
        <v>0.432</v>
      </c>
      <c r="BQ2448" s="157">
        <f>IF('1b-NaturalGas'!$AD$91="no","not applicable (based on previous answers)",ROUND(BL2448,4))</f>
        <v>0.432</v>
      </c>
    </row>
    <row r="2449" spans="30:69" x14ac:dyDescent="0.25">
      <c r="AD2449" s="157">
        <f t="shared" si="87"/>
        <v>0.43400000000000033</v>
      </c>
      <c r="AE2449" s="157">
        <f>IF('1a-Electricity'!$AD$77="no","",ROUND(AD2449,4))</f>
        <v>0.434</v>
      </c>
      <c r="AF2449" s="157">
        <f>IF('1a-Electricity'!$AD$78="no","",ROUND(AD2449,4))</f>
        <v>0.434</v>
      </c>
      <c r="AG2449" s="157">
        <f>IF('1a-Electricity'!$AD$79="no","",ROUND(AD2449,4))</f>
        <v>0.434</v>
      </c>
      <c r="BL2449" s="157">
        <f t="shared" si="88"/>
        <v>0.43300000000000033</v>
      </c>
      <c r="BM2449" s="157">
        <f>IF('1b-NaturalGas'!$AD$87="no","",ROUND(BL2449,4))</f>
        <v>0.433</v>
      </c>
      <c r="BN2449" s="157">
        <f>IF('1b-NaturalGas'!$AD$88="no","",ROUND(BL2449,4))</f>
        <v>0.433</v>
      </c>
      <c r="BO2449" s="157">
        <f>IF('1b-NaturalGas'!$AD$89="no","",ROUND(BL2449,4))</f>
        <v>0.433</v>
      </c>
      <c r="BP2449" s="157">
        <f>IF('1b-NaturalGas'!$AD$90="no","not applicable (based on previous answers)",ROUND(BL2449,4))</f>
        <v>0.433</v>
      </c>
      <c r="BQ2449" s="157">
        <f>IF('1b-NaturalGas'!$AD$91="no","not applicable (based on previous answers)",ROUND(BL2449,4))</f>
        <v>0.433</v>
      </c>
    </row>
    <row r="2450" spans="30:69" x14ac:dyDescent="0.25">
      <c r="AD2450" s="157">
        <f t="shared" si="87"/>
        <v>0.43500000000000033</v>
      </c>
      <c r="AE2450" s="157">
        <f>IF('1a-Electricity'!$AD$77="no","",ROUND(AD2450,4))</f>
        <v>0.435</v>
      </c>
      <c r="AF2450" s="157">
        <f>IF('1a-Electricity'!$AD$78="no","",ROUND(AD2450,4))</f>
        <v>0.435</v>
      </c>
      <c r="AG2450" s="157">
        <f>IF('1a-Electricity'!$AD$79="no","",ROUND(AD2450,4))</f>
        <v>0.435</v>
      </c>
      <c r="BL2450" s="157">
        <f t="shared" si="88"/>
        <v>0.43400000000000033</v>
      </c>
      <c r="BM2450" s="157">
        <f>IF('1b-NaturalGas'!$AD$87="no","",ROUND(BL2450,4))</f>
        <v>0.434</v>
      </c>
      <c r="BN2450" s="157">
        <f>IF('1b-NaturalGas'!$AD$88="no","",ROUND(BL2450,4))</f>
        <v>0.434</v>
      </c>
      <c r="BO2450" s="157">
        <f>IF('1b-NaturalGas'!$AD$89="no","",ROUND(BL2450,4))</f>
        <v>0.434</v>
      </c>
      <c r="BP2450" s="157">
        <f>IF('1b-NaturalGas'!$AD$90="no","not applicable (based on previous answers)",ROUND(BL2450,4))</f>
        <v>0.434</v>
      </c>
      <c r="BQ2450" s="157">
        <f>IF('1b-NaturalGas'!$AD$91="no","not applicable (based on previous answers)",ROUND(BL2450,4))</f>
        <v>0.434</v>
      </c>
    </row>
    <row r="2451" spans="30:69" x14ac:dyDescent="0.25">
      <c r="AD2451" s="157">
        <f t="shared" si="87"/>
        <v>0.43600000000000033</v>
      </c>
      <c r="AE2451" s="157">
        <f>IF('1a-Electricity'!$AD$77="no","",ROUND(AD2451,4))</f>
        <v>0.436</v>
      </c>
      <c r="AF2451" s="157">
        <f>IF('1a-Electricity'!$AD$78="no","",ROUND(AD2451,4))</f>
        <v>0.436</v>
      </c>
      <c r="AG2451" s="157">
        <f>IF('1a-Electricity'!$AD$79="no","",ROUND(AD2451,4))</f>
        <v>0.436</v>
      </c>
      <c r="BL2451" s="157">
        <f t="shared" si="88"/>
        <v>0.43500000000000033</v>
      </c>
      <c r="BM2451" s="157">
        <f>IF('1b-NaturalGas'!$AD$87="no","",ROUND(BL2451,4))</f>
        <v>0.435</v>
      </c>
      <c r="BN2451" s="157">
        <f>IF('1b-NaturalGas'!$AD$88="no","",ROUND(BL2451,4))</f>
        <v>0.435</v>
      </c>
      <c r="BO2451" s="157">
        <f>IF('1b-NaturalGas'!$AD$89="no","",ROUND(BL2451,4))</f>
        <v>0.435</v>
      </c>
      <c r="BP2451" s="157">
        <f>IF('1b-NaturalGas'!$AD$90="no","not applicable (based on previous answers)",ROUND(BL2451,4))</f>
        <v>0.435</v>
      </c>
      <c r="BQ2451" s="157">
        <f>IF('1b-NaturalGas'!$AD$91="no","not applicable (based on previous answers)",ROUND(BL2451,4))</f>
        <v>0.435</v>
      </c>
    </row>
    <row r="2452" spans="30:69" x14ac:dyDescent="0.25">
      <c r="AD2452" s="157">
        <f t="shared" si="87"/>
        <v>0.43700000000000033</v>
      </c>
      <c r="AE2452" s="157">
        <f>IF('1a-Electricity'!$AD$77="no","",ROUND(AD2452,4))</f>
        <v>0.437</v>
      </c>
      <c r="AF2452" s="157">
        <f>IF('1a-Electricity'!$AD$78="no","",ROUND(AD2452,4))</f>
        <v>0.437</v>
      </c>
      <c r="AG2452" s="157">
        <f>IF('1a-Electricity'!$AD$79="no","",ROUND(AD2452,4))</f>
        <v>0.437</v>
      </c>
      <c r="BL2452" s="157">
        <f t="shared" si="88"/>
        <v>0.43600000000000033</v>
      </c>
      <c r="BM2452" s="157">
        <f>IF('1b-NaturalGas'!$AD$87="no","",ROUND(BL2452,4))</f>
        <v>0.436</v>
      </c>
      <c r="BN2452" s="157">
        <f>IF('1b-NaturalGas'!$AD$88="no","",ROUND(BL2452,4))</f>
        <v>0.436</v>
      </c>
      <c r="BO2452" s="157">
        <f>IF('1b-NaturalGas'!$AD$89="no","",ROUND(BL2452,4))</f>
        <v>0.436</v>
      </c>
      <c r="BP2452" s="157">
        <f>IF('1b-NaturalGas'!$AD$90="no","not applicable (based on previous answers)",ROUND(BL2452,4))</f>
        <v>0.436</v>
      </c>
      <c r="BQ2452" s="157">
        <f>IF('1b-NaturalGas'!$AD$91="no","not applicable (based on previous answers)",ROUND(BL2452,4))</f>
        <v>0.436</v>
      </c>
    </row>
    <row r="2453" spans="30:69" x14ac:dyDescent="0.25">
      <c r="AD2453" s="157">
        <f t="shared" si="87"/>
        <v>0.43800000000000033</v>
      </c>
      <c r="AE2453" s="157">
        <f>IF('1a-Electricity'!$AD$77="no","",ROUND(AD2453,4))</f>
        <v>0.438</v>
      </c>
      <c r="AF2453" s="157">
        <f>IF('1a-Electricity'!$AD$78="no","",ROUND(AD2453,4))</f>
        <v>0.438</v>
      </c>
      <c r="AG2453" s="157">
        <f>IF('1a-Electricity'!$AD$79="no","",ROUND(AD2453,4))</f>
        <v>0.438</v>
      </c>
      <c r="BL2453" s="157">
        <f t="shared" si="88"/>
        <v>0.43700000000000033</v>
      </c>
      <c r="BM2453" s="157">
        <f>IF('1b-NaturalGas'!$AD$87="no","",ROUND(BL2453,4))</f>
        <v>0.437</v>
      </c>
      <c r="BN2453" s="157">
        <f>IF('1b-NaturalGas'!$AD$88="no","",ROUND(BL2453,4))</f>
        <v>0.437</v>
      </c>
      <c r="BO2453" s="157">
        <f>IF('1b-NaturalGas'!$AD$89="no","",ROUND(BL2453,4))</f>
        <v>0.437</v>
      </c>
      <c r="BP2453" s="157">
        <f>IF('1b-NaturalGas'!$AD$90="no","not applicable (based on previous answers)",ROUND(BL2453,4))</f>
        <v>0.437</v>
      </c>
      <c r="BQ2453" s="157">
        <f>IF('1b-NaturalGas'!$AD$91="no","not applicable (based on previous answers)",ROUND(BL2453,4))</f>
        <v>0.437</v>
      </c>
    </row>
    <row r="2454" spans="30:69" x14ac:dyDescent="0.25">
      <c r="AD2454" s="157">
        <f t="shared" si="87"/>
        <v>0.43900000000000033</v>
      </c>
      <c r="AE2454" s="157">
        <f>IF('1a-Electricity'!$AD$77="no","",ROUND(AD2454,4))</f>
        <v>0.439</v>
      </c>
      <c r="AF2454" s="157">
        <f>IF('1a-Electricity'!$AD$78="no","",ROUND(AD2454,4))</f>
        <v>0.439</v>
      </c>
      <c r="AG2454" s="157">
        <f>IF('1a-Electricity'!$AD$79="no","",ROUND(AD2454,4))</f>
        <v>0.439</v>
      </c>
      <c r="BL2454" s="157">
        <f t="shared" si="88"/>
        <v>0.43800000000000033</v>
      </c>
      <c r="BM2454" s="157">
        <f>IF('1b-NaturalGas'!$AD$87="no","",ROUND(BL2454,4))</f>
        <v>0.438</v>
      </c>
      <c r="BN2454" s="157">
        <f>IF('1b-NaturalGas'!$AD$88="no","",ROUND(BL2454,4))</f>
        <v>0.438</v>
      </c>
      <c r="BO2454" s="157">
        <f>IF('1b-NaturalGas'!$AD$89="no","",ROUND(BL2454,4))</f>
        <v>0.438</v>
      </c>
      <c r="BP2454" s="157">
        <f>IF('1b-NaturalGas'!$AD$90="no","not applicable (based on previous answers)",ROUND(BL2454,4))</f>
        <v>0.438</v>
      </c>
      <c r="BQ2454" s="157">
        <f>IF('1b-NaturalGas'!$AD$91="no","not applicable (based on previous answers)",ROUND(BL2454,4))</f>
        <v>0.438</v>
      </c>
    </row>
    <row r="2455" spans="30:69" x14ac:dyDescent="0.25">
      <c r="AD2455" s="157">
        <f t="shared" si="87"/>
        <v>0.44000000000000034</v>
      </c>
      <c r="AE2455" s="157">
        <f>IF('1a-Electricity'!$AD$77="no","",ROUND(AD2455,4))</f>
        <v>0.44</v>
      </c>
      <c r="AF2455" s="157">
        <f>IF('1a-Electricity'!$AD$78="no","",ROUND(AD2455,4))</f>
        <v>0.44</v>
      </c>
      <c r="AG2455" s="157">
        <f>IF('1a-Electricity'!$AD$79="no","",ROUND(AD2455,4))</f>
        <v>0.44</v>
      </c>
      <c r="BL2455" s="157">
        <f t="shared" si="88"/>
        <v>0.43900000000000033</v>
      </c>
      <c r="BM2455" s="157">
        <f>IF('1b-NaturalGas'!$AD$87="no","",ROUND(BL2455,4))</f>
        <v>0.439</v>
      </c>
      <c r="BN2455" s="157">
        <f>IF('1b-NaturalGas'!$AD$88="no","",ROUND(BL2455,4))</f>
        <v>0.439</v>
      </c>
      <c r="BO2455" s="157">
        <f>IF('1b-NaturalGas'!$AD$89="no","",ROUND(BL2455,4))</f>
        <v>0.439</v>
      </c>
      <c r="BP2455" s="157">
        <f>IF('1b-NaturalGas'!$AD$90="no","not applicable (based on previous answers)",ROUND(BL2455,4))</f>
        <v>0.439</v>
      </c>
      <c r="BQ2455" s="157">
        <f>IF('1b-NaturalGas'!$AD$91="no","not applicable (based on previous answers)",ROUND(BL2455,4))</f>
        <v>0.439</v>
      </c>
    </row>
    <row r="2456" spans="30:69" x14ac:dyDescent="0.25">
      <c r="AD2456" s="157">
        <f t="shared" ref="AD2456:AD2519" si="89">AD2455+0.001</f>
        <v>0.44100000000000034</v>
      </c>
      <c r="AE2456" s="157">
        <f>IF('1a-Electricity'!$AD$77="no","",ROUND(AD2456,4))</f>
        <v>0.441</v>
      </c>
      <c r="AF2456" s="157">
        <f>IF('1a-Electricity'!$AD$78="no","",ROUND(AD2456,4))</f>
        <v>0.441</v>
      </c>
      <c r="AG2456" s="157">
        <f>IF('1a-Electricity'!$AD$79="no","",ROUND(AD2456,4))</f>
        <v>0.441</v>
      </c>
      <c r="BL2456" s="157">
        <f t="shared" si="88"/>
        <v>0.44000000000000034</v>
      </c>
      <c r="BM2456" s="157">
        <f>IF('1b-NaturalGas'!$AD$87="no","",ROUND(BL2456,4))</f>
        <v>0.44</v>
      </c>
      <c r="BN2456" s="157">
        <f>IF('1b-NaturalGas'!$AD$88="no","",ROUND(BL2456,4))</f>
        <v>0.44</v>
      </c>
      <c r="BO2456" s="157">
        <f>IF('1b-NaturalGas'!$AD$89="no","",ROUND(BL2456,4))</f>
        <v>0.44</v>
      </c>
      <c r="BP2456" s="157">
        <f>IF('1b-NaturalGas'!$AD$90="no","not applicable (based on previous answers)",ROUND(BL2456,4))</f>
        <v>0.44</v>
      </c>
      <c r="BQ2456" s="157">
        <f>IF('1b-NaturalGas'!$AD$91="no","not applicable (based on previous answers)",ROUND(BL2456,4))</f>
        <v>0.44</v>
      </c>
    </row>
    <row r="2457" spans="30:69" x14ac:dyDescent="0.25">
      <c r="AD2457" s="157">
        <f t="shared" si="89"/>
        <v>0.44200000000000034</v>
      </c>
      <c r="AE2457" s="157">
        <f>IF('1a-Electricity'!$AD$77="no","",ROUND(AD2457,4))</f>
        <v>0.442</v>
      </c>
      <c r="AF2457" s="157">
        <f>IF('1a-Electricity'!$AD$78="no","",ROUND(AD2457,4))</f>
        <v>0.442</v>
      </c>
      <c r="AG2457" s="157">
        <f>IF('1a-Electricity'!$AD$79="no","",ROUND(AD2457,4))</f>
        <v>0.442</v>
      </c>
      <c r="BL2457" s="157">
        <f t="shared" ref="BL2457:BL2520" si="90">BL2456+0.001</f>
        <v>0.44100000000000034</v>
      </c>
      <c r="BM2457" s="157">
        <f>IF('1b-NaturalGas'!$AD$87="no","",ROUND(BL2457,4))</f>
        <v>0.441</v>
      </c>
      <c r="BN2457" s="157">
        <f>IF('1b-NaturalGas'!$AD$88="no","",ROUND(BL2457,4))</f>
        <v>0.441</v>
      </c>
      <c r="BO2457" s="157">
        <f>IF('1b-NaturalGas'!$AD$89="no","",ROUND(BL2457,4))</f>
        <v>0.441</v>
      </c>
      <c r="BP2457" s="157">
        <f>IF('1b-NaturalGas'!$AD$90="no","not applicable (based on previous answers)",ROUND(BL2457,4))</f>
        <v>0.441</v>
      </c>
      <c r="BQ2457" s="157">
        <f>IF('1b-NaturalGas'!$AD$91="no","not applicable (based on previous answers)",ROUND(BL2457,4))</f>
        <v>0.441</v>
      </c>
    </row>
    <row r="2458" spans="30:69" x14ac:dyDescent="0.25">
      <c r="AD2458" s="157">
        <f t="shared" si="89"/>
        <v>0.44300000000000034</v>
      </c>
      <c r="AE2458" s="157">
        <f>IF('1a-Electricity'!$AD$77="no","",ROUND(AD2458,4))</f>
        <v>0.443</v>
      </c>
      <c r="AF2458" s="157">
        <f>IF('1a-Electricity'!$AD$78="no","",ROUND(AD2458,4))</f>
        <v>0.443</v>
      </c>
      <c r="AG2458" s="157">
        <f>IF('1a-Electricity'!$AD$79="no","",ROUND(AD2458,4))</f>
        <v>0.443</v>
      </c>
      <c r="BL2458" s="157">
        <f t="shared" si="90"/>
        <v>0.44200000000000034</v>
      </c>
      <c r="BM2458" s="157">
        <f>IF('1b-NaturalGas'!$AD$87="no","",ROUND(BL2458,4))</f>
        <v>0.442</v>
      </c>
      <c r="BN2458" s="157">
        <f>IF('1b-NaturalGas'!$AD$88="no","",ROUND(BL2458,4))</f>
        <v>0.442</v>
      </c>
      <c r="BO2458" s="157">
        <f>IF('1b-NaturalGas'!$AD$89="no","",ROUND(BL2458,4))</f>
        <v>0.442</v>
      </c>
      <c r="BP2458" s="157">
        <f>IF('1b-NaturalGas'!$AD$90="no","not applicable (based on previous answers)",ROUND(BL2458,4))</f>
        <v>0.442</v>
      </c>
      <c r="BQ2458" s="157">
        <f>IF('1b-NaturalGas'!$AD$91="no","not applicable (based on previous answers)",ROUND(BL2458,4))</f>
        <v>0.442</v>
      </c>
    </row>
    <row r="2459" spans="30:69" x14ac:dyDescent="0.25">
      <c r="AD2459" s="157">
        <f t="shared" si="89"/>
        <v>0.44400000000000034</v>
      </c>
      <c r="AE2459" s="157">
        <f>IF('1a-Electricity'!$AD$77="no","",ROUND(AD2459,4))</f>
        <v>0.44400000000000001</v>
      </c>
      <c r="AF2459" s="157">
        <f>IF('1a-Electricity'!$AD$78="no","",ROUND(AD2459,4))</f>
        <v>0.44400000000000001</v>
      </c>
      <c r="AG2459" s="157">
        <f>IF('1a-Electricity'!$AD$79="no","",ROUND(AD2459,4))</f>
        <v>0.44400000000000001</v>
      </c>
      <c r="BL2459" s="157">
        <f t="shared" si="90"/>
        <v>0.44300000000000034</v>
      </c>
      <c r="BM2459" s="157">
        <f>IF('1b-NaturalGas'!$AD$87="no","",ROUND(BL2459,4))</f>
        <v>0.443</v>
      </c>
      <c r="BN2459" s="157">
        <f>IF('1b-NaturalGas'!$AD$88="no","",ROUND(BL2459,4))</f>
        <v>0.443</v>
      </c>
      <c r="BO2459" s="157">
        <f>IF('1b-NaturalGas'!$AD$89="no","",ROUND(BL2459,4))</f>
        <v>0.443</v>
      </c>
      <c r="BP2459" s="157">
        <f>IF('1b-NaturalGas'!$AD$90="no","not applicable (based on previous answers)",ROUND(BL2459,4))</f>
        <v>0.443</v>
      </c>
      <c r="BQ2459" s="157">
        <f>IF('1b-NaturalGas'!$AD$91="no","not applicable (based on previous answers)",ROUND(BL2459,4))</f>
        <v>0.443</v>
      </c>
    </row>
    <row r="2460" spans="30:69" x14ac:dyDescent="0.25">
      <c r="AD2460" s="157">
        <f t="shared" si="89"/>
        <v>0.44500000000000034</v>
      </c>
      <c r="AE2460" s="157">
        <f>IF('1a-Electricity'!$AD$77="no","",ROUND(AD2460,4))</f>
        <v>0.44500000000000001</v>
      </c>
      <c r="AF2460" s="157">
        <f>IF('1a-Electricity'!$AD$78="no","",ROUND(AD2460,4))</f>
        <v>0.44500000000000001</v>
      </c>
      <c r="AG2460" s="157">
        <f>IF('1a-Electricity'!$AD$79="no","",ROUND(AD2460,4))</f>
        <v>0.44500000000000001</v>
      </c>
      <c r="BL2460" s="157">
        <f t="shared" si="90"/>
        <v>0.44400000000000034</v>
      </c>
      <c r="BM2460" s="157">
        <f>IF('1b-NaturalGas'!$AD$87="no","",ROUND(BL2460,4))</f>
        <v>0.44400000000000001</v>
      </c>
      <c r="BN2460" s="157">
        <f>IF('1b-NaturalGas'!$AD$88="no","",ROUND(BL2460,4))</f>
        <v>0.44400000000000001</v>
      </c>
      <c r="BO2460" s="157">
        <f>IF('1b-NaturalGas'!$AD$89="no","",ROUND(BL2460,4))</f>
        <v>0.44400000000000001</v>
      </c>
      <c r="BP2460" s="157">
        <f>IF('1b-NaturalGas'!$AD$90="no","not applicable (based on previous answers)",ROUND(BL2460,4))</f>
        <v>0.44400000000000001</v>
      </c>
      <c r="BQ2460" s="157">
        <f>IF('1b-NaturalGas'!$AD$91="no","not applicable (based on previous answers)",ROUND(BL2460,4))</f>
        <v>0.44400000000000001</v>
      </c>
    </row>
    <row r="2461" spans="30:69" x14ac:dyDescent="0.25">
      <c r="AD2461" s="157">
        <f t="shared" si="89"/>
        <v>0.44600000000000034</v>
      </c>
      <c r="AE2461" s="157">
        <f>IF('1a-Electricity'!$AD$77="no","",ROUND(AD2461,4))</f>
        <v>0.44600000000000001</v>
      </c>
      <c r="AF2461" s="157">
        <f>IF('1a-Electricity'!$AD$78="no","",ROUND(AD2461,4))</f>
        <v>0.44600000000000001</v>
      </c>
      <c r="AG2461" s="157">
        <f>IF('1a-Electricity'!$AD$79="no","",ROUND(AD2461,4))</f>
        <v>0.44600000000000001</v>
      </c>
      <c r="BL2461" s="157">
        <f t="shared" si="90"/>
        <v>0.44500000000000034</v>
      </c>
      <c r="BM2461" s="157">
        <f>IF('1b-NaturalGas'!$AD$87="no","",ROUND(BL2461,4))</f>
        <v>0.44500000000000001</v>
      </c>
      <c r="BN2461" s="157">
        <f>IF('1b-NaturalGas'!$AD$88="no","",ROUND(BL2461,4))</f>
        <v>0.44500000000000001</v>
      </c>
      <c r="BO2461" s="157">
        <f>IF('1b-NaturalGas'!$AD$89="no","",ROUND(BL2461,4))</f>
        <v>0.44500000000000001</v>
      </c>
      <c r="BP2461" s="157">
        <f>IF('1b-NaturalGas'!$AD$90="no","not applicable (based on previous answers)",ROUND(BL2461,4))</f>
        <v>0.44500000000000001</v>
      </c>
      <c r="BQ2461" s="157">
        <f>IF('1b-NaturalGas'!$AD$91="no","not applicable (based on previous answers)",ROUND(BL2461,4))</f>
        <v>0.44500000000000001</v>
      </c>
    </row>
    <row r="2462" spans="30:69" x14ac:dyDescent="0.25">
      <c r="AD2462" s="157">
        <f t="shared" si="89"/>
        <v>0.44700000000000034</v>
      </c>
      <c r="AE2462" s="157">
        <f>IF('1a-Electricity'!$AD$77="no","",ROUND(AD2462,4))</f>
        <v>0.44700000000000001</v>
      </c>
      <c r="AF2462" s="157">
        <f>IF('1a-Electricity'!$AD$78="no","",ROUND(AD2462,4))</f>
        <v>0.44700000000000001</v>
      </c>
      <c r="AG2462" s="157">
        <f>IF('1a-Electricity'!$AD$79="no","",ROUND(AD2462,4))</f>
        <v>0.44700000000000001</v>
      </c>
      <c r="BL2462" s="157">
        <f t="shared" si="90"/>
        <v>0.44600000000000034</v>
      </c>
      <c r="BM2462" s="157">
        <f>IF('1b-NaturalGas'!$AD$87="no","",ROUND(BL2462,4))</f>
        <v>0.44600000000000001</v>
      </c>
      <c r="BN2462" s="157">
        <f>IF('1b-NaturalGas'!$AD$88="no","",ROUND(BL2462,4))</f>
        <v>0.44600000000000001</v>
      </c>
      <c r="BO2462" s="157">
        <f>IF('1b-NaturalGas'!$AD$89="no","",ROUND(BL2462,4))</f>
        <v>0.44600000000000001</v>
      </c>
      <c r="BP2462" s="157">
        <f>IF('1b-NaturalGas'!$AD$90="no","not applicable (based on previous answers)",ROUND(BL2462,4))</f>
        <v>0.44600000000000001</v>
      </c>
      <c r="BQ2462" s="157">
        <f>IF('1b-NaturalGas'!$AD$91="no","not applicable (based on previous answers)",ROUND(BL2462,4))</f>
        <v>0.44600000000000001</v>
      </c>
    </row>
    <row r="2463" spans="30:69" x14ac:dyDescent="0.25">
      <c r="AD2463" s="157">
        <f t="shared" si="89"/>
        <v>0.44800000000000034</v>
      </c>
      <c r="AE2463" s="157">
        <f>IF('1a-Electricity'!$AD$77="no","",ROUND(AD2463,4))</f>
        <v>0.44800000000000001</v>
      </c>
      <c r="AF2463" s="157">
        <f>IF('1a-Electricity'!$AD$78="no","",ROUND(AD2463,4))</f>
        <v>0.44800000000000001</v>
      </c>
      <c r="AG2463" s="157">
        <f>IF('1a-Electricity'!$AD$79="no","",ROUND(AD2463,4))</f>
        <v>0.44800000000000001</v>
      </c>
      <c r="BL2463" s="157">
        <f t="shared" si="90"/>
        <v>0.44700000000000034</v>
      </c>
      <c r="BM2463" s="157">
        <f>IF('1b-NaturalGas'!$AD$87="no","",ROUND(BL2463,4))</f>
        <v>0.44700000000000001</v>
      </c>
      <c r="BN2463" s="157">
        <f>IF('1b-NaturalGas'!$AD$88="no","",ROUND(BL2463,4))</f>
        <v>0.44700000000000001</v>
      </c>
      <c r="BO2463" s="157">
        <f>IF('1b-NaturalGas'!$AD$89="no","",ROUND(BL2463,4))</f>
        <v>0.44700000000000001</v>
      </c>
      <c r="BP2463" s="157">
        <f>IF('1b-NaturalGas'!$AD$90="no","not applicable (based on previous answers)",ROUND(BL2463,4))</f>
        <v>0.44700000000000001</v>
      </c>
      <c r="BQ2463" s="157">
        <f>IF('1b-NaturalGas'!$AD$91="no","not applicable (based on previous answers)",ROUND(BL2463,4))</f>
        <v>0.44700000000000001</v>
      </c>
    </row>
    <row r="2464" spans="30:69" x14ac:dyDescent="0.25">
      <c r="AD2464" s="157">
        <f t="shared" si="89"/>
        <v>0.44900000000000034</v>
      </c>
      <c r="AE2464" s="157">
        <f>IF('1a-Electricity'!$AD$77="no","",ROUND(AD2464,4))</f>
        <v>0.44900000000000001</v>
      </c>
      <c r="AF2464" s="157">
        <f>IF('1a-Electricity'!$AD$78="no","",ROUND(AD2464,4))</f>
        <v>0.44900000000000001</v>
      </c>
      <c r="AG2464" s="157">
        <f>IF('1a-Electricity'!$AD$79="no","",ROUND(AD2464,4))</f>
        <v>0.44900000000000001</v>
      </c>
      <c r="BL2464" s="157">
        <f t="shared" si="90"/>
        <v>0.44800000000000034</v>
      </c>
      <c r="BM2464" s="157">
        <f>IF('1b-NaturalGas'!$AD$87="no","",ROUND(BL2464,4))</f>
        <v>0.44800000000000001</v>
      </c>
      <c r="BN2464" s="157">
        <f>IF('1b-NaturalGas'!$AD$88="no","",ROUND(BL2464,4))</f>
        <v>0.44800000000000001</v>
      </c>
      <c r="BO2464" s="157">
        <f>IF('1b-NaturalGas'!$AD$89="no","",ROUND(BL2464,4))</f>
        <v>0.44800000000000001</v>
      </c>
      <c r="BP2464" s="157">
        <f>IF('1b-NaturalGas'!$AD$90="no","not applicable (based on previous answers)",ROUND(BL2464,4))</f>
        <v>0.44800000000000001</v>
      </c>
      <c r="BQ2464" s="157">
        <f>IF('1b-NaturalGas'!$AD$91="no","not applicable (based on previous answers)",ROUND(BL2464,4))</f>
        <v>0.44800000000000001</v>
      </c>
    </row>
    <row r="2465" spans="30:69" x14ac:dyDescent="0.25">
      <c r="AD2465" s="157">
        <f t="shared" si="89"/>
        <v>0.45000000000000034</v>
      </c>
      <c r="AE2465" s="157">
        <f>IF('1a-Electricity'!$AD$77="no","",ROUND(AD2465,4))</f>
        <v>0.45</v>
      </c>
      <c r="AF2465" s="157">
        <f>IF('1a-Electricity'!$AD$78="no","",ROUND(AD2465,4))</f>
        <v>0.45</v>
      </c>
      <c r="AG2465" s="157">
        <f>IF('1a-Electricity'!$AD$79="no","",ROUND(AD2465,4))</f>
        <v>0.45</v>
      </c>
      <c r="BL2465" s="157">
        <f t="shared" si="90"/>
        <v>0.44900000000000034</v>
      </c>
      <c r="BM2465" s="157">
        <f>IF('1b-NaturalGas'!$AD$87="no","",ROUND(BL2465,4))</f>
        <v>0.44900000000000001</v>
      </c>
      <c r="BN2465" s="157">
        <f>IF('1b-NaturalGas'!$AD$88="no","",ROUND(BL2465,4))</f>
        <v>0.44900000000000001</v>
      </c>
      <c r="BO2465" s="157">
        <f>IF('1b-NaturalGas'!$AD$89="no","",ROUND(BL2465,4))</f>
        <v>0.44900000000000001</v>
      </c>
      <c r="BP2465" s="157">
        <f>IF('1b-NaturalGas'!$AD$90="no","not applicable (based on previous answers)",ROUND(BL2465,4))</f>
        <v>0.44900000000000001</v>
      </c>
      <c r="BQ2465" s="157">
        <f>IF('1b-NaturalGas'!$AD$91="no","not applicable (based on previous answers)",ROUND(BL2465,4))</f>
        <v>0.44900000000000001</v>
      </c>
    </row>
    <row r="2466" spans="30:69" x14ac:dyDescent="0.25">
      <c r="AD2466" s="157">
        <f t="shared" si="89"/>
        <v>0.45100000000000035</v>
      </c>
      <c r="AE2466" s="157">
        <f>IF('1a-Electricity'!$AD$77="no","",ROUND(AD2466,4))</f>
        <v>0.45100000000000001</v>
      </c>
      <c r="AF2466" s="157">
        <f>IF('1a-Electricity'!$AD$78="no","",ROUND(AD2466,4))</f>
        <v>0.45100000000000001</v>
      </c>
      <c r="AG2466" s="157">
        <f>IF('1a-Electricity'!$AD$79="no","",ROUND(AD2466,4))</f>
        <v>0.45100000000000001</v>
      </c>
      <c r="BL2466" s="157">
        <f t="shared" si="90"/>
        <v>0.45000000000000034</v>
      </c>
      <c r="BM2466" s="157">
        <f>IF('1b-NaturalGas'!$AD$87="no","",ROUND(BL2466,4))</f>
        <v>0.45</v>
      </c>
      <c r="BN2466" s="157">
        <f>IF('1b-NaturalGas'!$AD$88="no","",ROUND(BL2466,4))</f>
        <v>0.45</v>
      </c>
      <c r="BO2466" s="157">
        <f>IF('1b-NaturalGas'!$AD$89="no","",ROUND(BL2466,4))</f>
        <v>0.45</v>
      </c>
      <c r="BP2466" s="157">
        <f>IF('1b-NaturalGas'!$AD$90="no","not applicable (based on previous answers)",ROUND(BL2466,4))</f>
        <v>0.45</v>
      </c>
      <c r="BQ2466" s="157">
        <f>IF('1b-NaturalGas'!$AD$91="no","not applicable (based on previous answers)",ROUND(BL2466,4))</f>
        <v>0.45</v>
      </c>
    </row>
    <row r="2467" spans="30:69" x14ac:dyDescent="0.25">
      <c r="AD2467" s="157">
        <f t="shared" si="89"/>
        <v>0.45200000000000035</v>
      </c>
      <c r="AE2467" s="157">
        <f>IF('1a-Electricity'!$AD$77="no","",ROUND(AD2467,4))</f>
        <v>0.45200000000000001</v>
      </c>
      <c r="AF2467" s="157">
        <f>IF('1a-Electricity'!$AD$78="no","",ROUND(AD2467,4))</f>
        <v>0.45200000000000001</v>
      </c>
      <c r="AG2467" s="157">
        <f>IF('1a-Electricity'!$AD$79="no","",ROUND(AD2467,4))</f>
        <v>0.45200000000000001</v>
      </c>
      <c r="BL2467" s="157">
        <f t="shared" si="90"/>
        <v>0.45100000000000035</v>
      </c>
      <c r="BM2467" s="157">
        <f>IF('1b-NaturalGas'!$AD$87="no","",ROUND(BL2467,4))</f>
        <v>0.45100000000000001</v>
      </c>
      <c r="BN2467" s="157">
        <f>IF('1b-NaturalGas'!$AD$88="no","",ROUND(BL2467,4))</f>
        <v>0.45100000000000001</v>
      </c>
      <c r="BO2467" s="157">
        <f>IF('1b-NaturalGas'!$AD$89="no","",ROUND(BL2467,4))</f>
        <v>0.45100000000000001</v>
      </c>
      <c r="BP2467" s="157">
        <f>IF('1b-NaturalGas'!$AD$90="no","not applicable (based on previous answers)",ROUND(BL2467,4))</f>
        <v>0.45100000000000001</v>
      </c>
      <c r="BQ2467" s="157">
        <f>IF('1b-NaturalGas'!$AD$91="no","not applicable (based on previous answers)",ROUND(BL2467,4))</f>
        <v>0.45100000000000001</v>
      </c>
    </row>
    <row r="2468" spans="30:69" x14ac:dyDescent="0.25">
      <c r="AD2468" s="157">
        <f t="shared" si="89"/>
        <v>0.45300000000000035</v>
      </c>
      <c r="AE2468" s="157">
        <f>IF('1a-Electricity'!$AD$77="no","",ROUND(AD2468,4))</f>
        <v>0.45300000000000001</v>
      </c>
      <c r="AF2468" s="157">
        <f>IF('1a-Electricity'!$AD$78="no","",ROUND(AD2468,4))</f>
        <v>0.45300000000000001</v>
      </c>
      <c r="AG2468" s="157">
        <f>IF('1a-Electricity'!$AD$79="no","",ROUND(AD2468,4))</f>
        <v>0.45300000000000001</v>
      </c>
      <c r="BL2468" s="157">
        <f t="shared" si="90"/>
        <v>0.45200000000000035</v>
      </c>
      <c r="BM2468" s="157">
        <f>IF('1b-NaturalGas'!$AD$87="no","",ROUND(BL2468,4))</f>
        <v>0.45200000000000001</v>
      </c>
      <c r="BN2468" s="157">
        <f>IF('1b-NaturalGas'!$AD$88="no","",ROUND(BL2468,4))</f>
        <v>0.45200000000000001</v>
      </c>
      <c r="BO2468" s="157">
        <f>IF('1b-NaturalGas'!$AD$89="no","",ROUND(BL2468,4))</f>
        <v>0.45200000000000001</v>
      </c>
      <c r="BP2468" s="157">
        <f>IF('1b-NaturalGas'!$AD$90="no","not applicable (based on previous answers)",ROUND(BL2468,4))</f>
        <v>0.45200000000000001</v>
      </c>
      <c r="BQ2468" s="157">
        <f>IF('1b-NaturalGas'!$AD$91="no","not applicable (based on previous answers)",ROUND(BL2468,4))</f>
        <v>0.45200000000000001</v>
      </c>
    </row>
    <row r="2469" spans="30:69" x14ac:dyDescent="0.25">
      <c r="AD2469" s="157">
        <f t="shared" si="89"/>
        <v>0.45400000000000035</v>
      </c>
      <c r="AE2469" s="157">
        <f>IF('1a-Electricity'!$AD$77="no","",ROUND(AD2469,4))</f>
        <v>0.45400000000000001</v>
      </c>
      <c r="AF2469" s="157">
        <f>IF('1a-Electricity'!$AD$78="no","",ROUND(AD2469,4))</f>
        <v>0.45400000000000001</v>
      </c>
      <c r="AG2469" s="157">
        <f>IF('1a-Electricity'!$AD$79="no","",ROUND(AD2469,4))</f>
        <v>0.45400000000000001</v>
      </c>
      <c r="BL2469" s="157">
        <f t="shared" si="90"/>
        <v>0.45300000000000035</v>
      </c>
      <c r="BM2469" s="157">
        <f>IF('1b-NaturalGas'!$AD$87="no","",ROUND(BL2469,4))</f>
        <v>0.45300000000000001</v>
      </c>
      <c r="BN2469" s="157">
        <f>IF('1b-NaturalGas'!$AD$88="no","",ROUND(BL2469,4))</f>
        <v>0.45300000000000001</v>
      </c>
      <c r="BO2469" s="157">
        <f>IF('1b-NaturalGas'!$AD$89="no","",ROUND(BL2469,4))</f>
        <v>0.45300000000000001</v>
      </c>
      <c r="BP2469" s="157">
        <f>IF('1b-NaturalGas'!$AD$90="no","not applicable (based on previous answers)",ROUND(BL2469,4))</f>
        <v>0.45300000000000001</v>
      </c>
      <c r="BQ2469" s="157">
        <f>IF('1b-NaturalGas'!$AD$91="no","not applicable (based on previous answers)",ROUND(BL2469,4))</f>
        <v>0.45300000000000001</v>
      </c>
    </row>
    <row r="2470" spans="30:69" x14ac:dyDescent="0.25">
      <c r="AD2470" s="157">
        <f t="shared" si="89"/>
        <v>0.45500000000000035</v>
      </c>
      <c r="AE2470" s="157">
        <f>IF('1a-Electricity'!$AD$77="no","",ROUND(AD2470,4))</f>
        <v>0.45500000000000002</v>
      </c>
      <c r="AF2470" s="157">
        <f>IF('1a-Electricity'!$AD$78="no","",ROUND(AD2470,4))</f>
        <v>0.45500000000000002</v>
      </c>
      <c r="AG2470" s="157">
        <f>IF('1a-Electricity'!$AD$79="no","",ROUND(AD2470,4))</f>
        <v>0.45500000000000002</v>
      </c>
      <c r="BL2470" s="157">
        <f t="shared" si="90"/>
        <v>0.45400000000000035</v>
      </c>
      <c r="BM2470" s="157">
        <f>IF('1b-NaturalGas'!$AD$87="no","",ROUND(BL2470,4))</f>
        <v>0.45400000000000001</v>
      </c>
      <c r="BN2470" s="157">
        <f>IF('1b-NaturalGas'!$AD$88="no","",ROUND(BL2470,4))</f>
        <v>0.45400000000000001</v>
      </c>
      <c r="BO2470" s="157">
        <f>IF('1b-NaturalGas'!$AD$89="no","",ROUND(BL2470,4))</f>
        <v>0.45400000000000001</v>
      </c>
      <c r="BP2470" s="157">
        <f>IF('1b-NaturalGas'!$AD$90="no","not applicable (based on previous answers)",ROUND(BL2470,4))</f>
        <v>0.45400000000000001</v>
      </c>
      <c r="BQ2470" s="157">
        <f>IF('1b-NaturalGas'!$AD$91="no","not applicable (based on previous answers)",ROUND(BL2470,4))</f>
        <v>0.45400000000000001</v>
      </c>
    </row>
    <row r="2471" spans="30:69" x14ac:dyDescent="0.25">
      <c r="AD2471" s="157">
        <f t="shared" si="89"/>
        <v>0.45600000000000035</v>
      </c>
      <c r="AE2471" s="157">
        <f>IF('1a-Electricity'!$AD$77="no","",ROUND(AD2471,4))</f>
        <v>0.45600000000000002</v>
      </c>
      <c r="AF2471" s="157">
        <f>IF('1a-Electricity'!$AD$78="no","",ROUND(AD2471,4))</f>
        <v>0.45600000000000002</v>
      </c>
      <c r="AG2471" s="157">
        <f>IF('1a-Electricity'!$AD$79="no","",ROUND(AD2471,4))</f>
        <v>0.45600000000000002</v>
      </c>
      <c r="BL2471" s="157">
        <f t="shared" si="90"/>
        <v>0.45500000000000035</v>
      </c>
      <c r="BM2471" s="157">
        <f>IF('1b-NaturalGas'!$AD$87="no","",ROUND(BL2471,4))</f>
        <v>0.45500000000000002</v>
      </c>
      <c r="BN2471" s="157">
        <f>IF('1b-NaturalGas'!$AD$88="no","",ROUND(BL2471,4))</f>
        <v>0.45500000000000002</v>
      </c>
      <c r="BO2471" s="157">
        <f>IF('1b-NaturalGas'!$AD$89="no","",ROUND(BL2471,4))</f>
        <v>0.45500000000000002</v>
      </c>
      <c r="BP2471" s="157">
        <f>IF('1b-NaturalGas'!$AD$90="no","not applicable (based on previous answers)",ROUND(BL2471,4))</f>
        <v>0.45500000000000002</v>
      </c>
      <c r="BQ2471" s="157">
        <f>IF('1b-NaturalGas'!$AD$91="no","not applicable (based on previous answers)",ROUND(BL2471,4))</f>
        <v>0.45500000000000002</v>
      </c>
    </row>
    <row r="2472" spans="30:69" x14ac:dyDescent="0.25">
      <c r="AD2472" s="157">
        <f t="shared" si="89"/>
        <v>0.45700000000000035</v>
      </c>
      <c r="AE2472" s="157">
        <f>IF('1a-Electricity'!$AD$77="no","",ROUND(AD2472,4))</f>
        <v>0.45700000000000002</v>
      </c>
      <c r="AF2472" s="157">
        <f>IF('1a-Electricity'!$AD$78="no","",ROUND(AD2472,4))</f>
        <v>0.45700000000000002</v>
      </c>
      <c r="AG2472" s="157">
        <f>IF('1a-Electricity'!$AD$79="no","",ROUND(AD2472,4))</f>
        <v>0.45700000000000002</v>
      </c>
      <c r="BL2472" s="157">
        <f t="shared" si="90"/>
        <v>0.45600000000000035</v>
      </c>
      <c r="BM2472" s="157">
        <f>IF('1b-NaturalGas'!$AD$87="no","",ROUND(BL2472,4))</f>
        <v>0.45600000000000002</v>
      </c>
      <c r="BN2472" s="157">
        <f>IF('1b-NaturalGas'!$AD$88="no","",ROUND(BL2472,4))</f>
        <v>0.45600000000000002</v>
      </c>
      <c r="BO2472" s="157">
        <f>IF('1b-NaturalGas'!$AD$89="no","",ROUND(BL2472,4))</f>
        <v>0.45600000000000002</v>
      </c>
      <c r="BP2472" s="157">
        <f>IF('1b-NaturalGas'!$AD$90="no","not applicable (based on previous answers)",ROUND(BL2472,4))</f>
        <v>0.45600000000000002</v>
      </c>
      <c r="BQ2472" s="157">
        <f>IF('1b-NaturalGas'!$AD$91="no","not applicable (based on previous answers)",ROUND(BL2472,4))</f>
        <v>0.45600000000000002</v>
      </c>
    </row>
    <row r="2473" spans="30:69" x14ac:dyDescent="0.25">
      <c r="AD2473" s="157">
        <f t="shared" si="89"/>
        <v>0.45800000000000035</v>
      </c>
      <c r="AE2473" s="157">
        <f>IF('1a-Electricity'!$AD$77="no","",ROUND(AD2473,4))</f>
        <v>0.45800000000000002</v>
      </c>
      <c r="AF2473" s="157">
        <f>IF('1a-Electricity'!$AD$78="no","",ROUND(AD2473,4))</f>
        <v>0.45800000000000002</v>
      </c>
      <c r="AG2473" s="157">
        <f>IF('1a-Electricity'!$AD$79="no","",ROUND(AD2473,4))</f>
        <v>0.45800000000000002</v>
      </c>
      <c r="BL2473" s="157">
        <f t="shared" si="90"/>
        <v>0.45700000000000035</v>
      </c>
      <c r="BM2473" s="157">
        <f>IF('1b-NaturalGas'!$AD$87="no","",ROUND(BL2473,4))</f>
        <v>0.45700000000000002</v>
      </c>
      <c r="BN2473" s="157">
        <f>IF('1b-NaturalGas'!$AD$88="no","",ROUND(BL2473,4))</f>
        <v>0.45700000000000002</v>
      </c>
      <c r="BO2473" s="157">
        <f>IF('1b-NaturalGas'!$AD$89="no","",ROUND(BL2473,4))</f>
        <v>0.45700000000000002</v>
      </c>
      <c r="BP2473" s="157">
        <f>IF('1b-NaturalGas'!$AD$90="no","not applicable (based on previous answers)",ROUND(BL2473,4))</f>
        <v>0.45700000000000002</v>
      </c>
      <c r="BQ2473" s="157">
        <f>IF('1b-NaturalGas'!$AD$91="no","not applicable (based on previous answers)",ROUND(BL2473,4))</f>
        <v>0.45700000000000002</v>
      </c>
    </row>
    <row r="2474" spans="30:69" x14ac:dyDescent="0.25">
      <c r="AD2474" s="157">
        <f t="shared" si="89"/>
        <v>0.45900000000000035</v>
      </c>
      <c r="AE2474" s="157">
        <f>IF('1a-Electricity'!$AD$77="no","",ROUND(AD2474,4))</f>
        <v>0.45900000000000002</v>
      </c>
      <c r="AF2474" s="157">
        <f>IF('1a-Electricity'!$AD$78="no","",ROUND(AD2474,4))</f>
        <v>0.45900000000000002</v>
      </c>
      <c r="AG2474" s="157">
        <f>IF('1a-Electricity'!$AD$79="no","",ROUND(AD2474,4))</f>
        <v>0.45900000000000002</v>
      </c>
      <c r="BL2474" s="157">
        <f t="shared" si="90"/>
        <v>0.45800000000000035</v>
      </c>
      <c r="BM2474" s="157">
        <f>IF('1b-NaturalGas'!$AD$87="no","",ROUND(BL2474,4))</f>
        <v>0.45800000000000002</v>
      </c>
      <c r="BN2474" s="157">
        <f>IF('1b-NaturalGas'!$AD$88="no","",ROUND(BL2474,4))</f>
        <v>0.45800000000000002</v>
      </c>
      <c r="BO2474" s="157">
        <f>IF('1b-NaturalGas'!$AD$89="no","",ROUND(BL2474,4))</f>
        <v>0.45800000000000002</v>
      </c>
      <c r="BP2474" s="157">
        <f>IF('1b-NaturalGas'!$AD$90="no","not applicable (based on previous answers)",ROUND(BL2474,4))</f>
        <v>0.45800000000000002</v>
      </c>
      <c r="BQ2474" s="157">
        <f>IF('1b-NaturalGas'!$AD$91="no","not applicable (based on previous answers)",ROUND(BL2474,4))</f>
        <v>0.45800000000000002</v>
      </c>
    </row>
    <row r="2475" spans="30:69" x14ac:dyDescent="0.25">
      <c r="AD2475" s="157">
        <f t="shared" si="89"/>
        <v>0.46000000000000035</v>
      </c>
      <c r="AE2475" s="157">
        <f>IF('1a-Electricity'!$AD$77="no","",ROUND(AD2475,4))</f>
        <v>0.46</v>
      </c>
      <c r="AF2475" s="157">
        <f>IF('1a-Electricity'!$AD$78="no","",ROUND(AD2475,4))</f>
        <v>0.46</v>
      </c>
      <c r="AG2475" s="157">
        <f>IF('1a-Electricity'!$AD$79="no","",ROUND(AD2475,4))</f>
        <v>0.46</v>
      </c>
      <c r="BL2475" s="157">
        <f t="shared" si="90"/>
        <v>0.45900000000000035</v>
      </c>
      <c r="BM2475" s="157">
        <f>IF('1b-NaturalGas'!$AD$87="no","",ROUND(BL2475,4))</f>
        <v>0.45900000000000002</v>
      </c>
      <c r="BN2475" s="157">
        <f>IF('1b-NaturalGas'!$AD$88="no","",ROUND(BL2475,4))</f>
        <v>0.45900000000000002</v>
      </c>
      <c r="BO2475" s="157">
        <f>IF('1b-NaturalGas'!$AD$89="no","",ROUND(BL2475,4))</f>
        <v>0.45900000000000002</v>
      </c>
      <c r="BP2475" s="157">
        <f>IF('1b-NaturalGas'!$AD$90="no","not applicable (based on previous answers)",ROUND(BL2475,4))</f>
        <v>0.45900000000000002</v>
      </c>
      <c r="BQ2475" s="157">
        <f>IF('1b-NaturalGas'!$AD$91="no","not applicable (based on previous answers)",ROUND(BL2475,4))</f>
        <v>0.45900000000000002</v>
      </c>
    </row>
    <row r="2476" spans="30:69" x14ac:dyDescent="0.25">
      <c r="AD2476" s="157">
        <f t="shared" si="89"/>
        <v>0.46100000000000035</v>
      </c>
      <c r="AE2476" s="157">
        <f>IF('1a-Electricity'!$AD$77="no","",ROUND(AD2476,4))</f>
        <v>0.46100000000000002</v>
      </c>
      <c r="AF2476" s="157">
        <f>IF('1a-Electricity'!$AD$78="no","",ROUND(AD2476,4))</f>
        <v>0.46100000000000002</v>
      </c>
      <c r="AG2476" s="157">
        <f>IF('1a-Electricity'!$AD$79="no","",ROUND(AD2476,4))</f>
        <v>0.46100000000000002</v>
      </c>
      <c r="BL2476" s="157">
        <f t="shared" si="90"/>
        <v>0.46000000000000035</v>
      </c>
      <c r="BM2476" s="157">
        <f>IF('1b-NaturalGas'!$AD$87="no","",ROUND(BL2476,4))</f>
        <v>0.46</v>
      </c>
      <c r="BN2476" s="157">
        <f>IF('1b-NaturalGas'!$AD$88="no","",ROUND(BL2476,4))</f>
        <v>0.46</v>
      </c>
      <c r="BO2476" s="157">
        <f>IF('1b-NaturalGas'!$AD$89="no","",ROUND(BL2476,4))</f>
        <v>0.46</v>
      </c>
      <c r="BP2476" s="157">
        <f>IF('1b-NaturalGas'!$AD$90="no","not applicable (based on previous answers)",ROUND(BL2476,4))</f>
        <v>0.46</v>
      </c>
      <c r="BQ2476" s="157">
        <f>IF('1b-NaturalGas'!$AD$91="no","not applicable (based on previous answers)",ROUND(BL2476,4))</f>
        <v>0.46</v>
      </c>
    </row>
    <row r="2477" spans="30:69" x14ac:dyDescent="0.25">
      <c r="AD2477" s="157">
        <f t="shared" si="89"/>
        <v>0.46200000000000035</v>
      </c>
      <c r="AE2477" s="157">
        <f>IF('1a-Electricity'!$AD$77="no","",ROUND(AD2477,4))</f>
        <v>0.46200000000000002</v>
      </c>
      <c r="AF2477" s="157">
        <f>IF('1a-Electricity'!$AD$78="no","",ROUND(AD2477,4))</f>
        <v>0.46200000000000002</v>
      </c>
      <c r="AG2477" s="157">
        <f>IF('1a-Electricity'!$AD$79="no","",ROUND(AD2477,4))</f>
        <v>0.46200000000000002</v>
      </c>
      <c r="BL2477" s="157">
        <f t="shared" si="90"/>
        <v>0.46100000000000035</v>
      </c>
      <c r="BM2477" s="157">
        <f>IF('1b-NaturalGas'!$AD$87="no","",ROUND(BL2477,4))</f>
        <v>0.46100000000000002</v>
      </c>
      <c r="BN2477" s="157">
        <f>IF('1b-NaturalGas'!$AD$88="no","",ROUND(BL2477,4))</f>
        <v>0.46100000000000002</v>
      </c>
      <c r="BO2477" s="157">
        <f>IF('1b-NaturalGas'!$AD$89="no","",ROUND(BL2477,4))</f>
        <v>0.46100000000000002</v>
      </c>
      <c r="BP2477" s="157">
        <f>IF('1b-NaturalGas'!$AD$90="no","not applicable (based on previous answers)",ROUND(BL2477,4))</f>
        <v>0.46100000000000002</v>
      </c>
      <c r="BQ2477" s="157">
        <f>IF('1b-NaturalGas'!$AD$91="no","not applicable (based on previous answers)",ROUND(BL2477,4))</f>
        <v>0.46100000000000002</v>
      </c>
    </row>
    <row r="2478" spans="30:69" x14ac:dyDescent="0.25">
      <c r="AD2478" s="157">
        <f t="shared" si="89"/>
        <v>0.46300000000000036</v>
      </c>
      <c r="AE2478" s="157">
        <f>IF('1a-Electricity'!$AD$77="no","",ROUND(AD2478,4))</f>
        <v>0.46300000000000002</v>
      </c>
      <c r="AF2478" s="157">
        <f>IF('1a-Electricity'!$AD$78="no","",ROUND(AD2478,4))</f>
        <v>0.46300000000000002</v>
      </c>
      <c r="AG2478" s="157">
        <f>IF('1a-Electricity'!$AD$79="no","",ROUND(AD2478,4))</f>
        <v>0.46300000000000002</v>
      </c>
      <c r="BL2478" s="157">
        <f t="shared" si="90"/>
        <v>0.46200000000000035</v>
      </c>
      <c r="BM2478" s="157">
        <f>IF('1b-NaturalGas'!$AD$87="no","",ROUND(BL2478,4))</f>
        <v>0.46200000000000002</v>
      </c>
      <c r="BN2478" s="157">
        <f>IF('1b-NaturalGas'!$AD$88="no","",ROUND(BL2478,4))</f>
        <v>0.46200000000000002</v>
      </c>
      <c r="BO2478" s="157">
        <f>IF('1b-NaturalGas'!$AD$89="no","",ROUND(BL2478,4))</f>
        <v>0.46200000000000002</v>
      </c>
      <c r="BP2478" s="157">
        <f>IF('1b-NaturalGas'!$AD$90="no","not applicable (based on previous answers)",ROUND(BL2478,4))</f>
        <v>0.46200000000000002</v>
      </c>
      <c r="BQ2478" s="157">
        <f>IF('1b-NaturalGas'!$AD$91="no","not applicable (based on previous answers)",ROUND(BL2478,4))</f>
        <v>0.46200000000000002</v>
      </c>
    </row>
    <row r="2479" spans="30:69" x14ac:dyDescent="0.25">
      <c r="AD2479" s="157">
        <f t="shared" si="89"/>
        <v>0.46400000000000036</v>
      </c>
      <c r="AE2479" s="157">
        <f>IF('1a-Electricity'!$AD$77="no","",ROUND(AD2479,4))</f>
        <v>0.46400000000000002</v>
      </c>
      <c r="AF2479" s="157">
        <f>IF('1a-Electricity'!$AD$78="no","",ROUND(AD2479,4))</f>
        <v>0.46400000000000002</v>
      </c>
      <c r="AG2479" s="157">
        <f>IF('1a-Electricity'!$AD$79="no","",ROUND(AD2479,4))</f>
        <v>0.46400000000000002</v>
      </c>
      <c r="BL2479" s="157">
        <f t="shared" si="90"/>
        <v>0.46300000000000036</v>
      </c>
      <c r="BM2479" s="157">
        <f>IF('1b-NaturalGas'!$AD$87="no","",ROUND(BL2479,4))</f>
        <v>0.46300000000000002</v>
      </c>
      <c r="BN2479" s="157">
        <f>IF('1b-NaturalGas'!$AD$88="no","",ROUND(BL2479,4))</f>
        <v>0.46300000000000002</v>
      </c>
      <c r="BO2479" s="157">
        <f>IF('1b-NaturalGas'!$AD$89="no","",ROUND(BL2479,4))</f>
        <v>0.46300000000000002</v>
      </c>
      <c r="BP2479" s="157">
        <f>IF('1b-NaturalGas'!$AD$90="no","not applicable (based on previous answers)",ROUND(BL2479,4))</f>
        <v>0.46300000000000002</v>
      </c>
      <c r="BQ2479" s="157">
        <f>IF('1b-NaturalGas'!$AD$91="no","not applicable (based on previous answers)",ROUND(BL2479,4))</f>
        <v>0.46300000000000002</v>
      </c>
    </row>
    <row r="2480" spans="30:69" x14ac:dyDescent="0.25">
      <c r="AD2480" s="157">
        <f t="shared" si="89"/>
        <v>0.46500000000000036</v>
      </c>
      <c r="AE2480" s="157">
        <f>IF('1a-Electricity'!$AD$77="no","",ROUND(AD2480,4))</f>
        <v>0.46500000000000002</v>
      </c>
      <c r="AF2480" s="157">
        <f>IF('1a-Electricity'!$AD$78="no","",ROUND(AD2480,4))</f>
        <v>0.46500000000000002</v>
      </c>
      <c r="AG2480" s="157">
        <f>IF('1a-Electricity'!$AD$79="no","",ROUND(AD2480,4))</f>
        <v>0.46500000000000002</v>
      </c>
      <c r="BL2480" s="157">
        <f t="shared" si="90"/>
        <v>0.46400000000000036</v>
      </c>
      <c r="BM2480" s="157">
        <f>IF('1b-NaturalGas'!$AD$87="no","",ROUND(BL2480,4))</f>
        <v>0.46400000000000002</v>
      </c>
      <c r="BN2480" s="157">
        <f>IF('1b-NaturalGas'!$AD$88="no","",ROUND(BL2480,4))</f>
        <v>0.46400000000000002</v>
      </c>
      <c r="BO2480" s="157">
        <f>IF('1b-NaturalGas'!$AD$89="no","",ROUND(BL2480,4))</f>
        <v>0.46400000000000002</v>
      </c>
      <c r="BP2480" s="157">
        <f>IF('1b-NaturalGas'!$AD$90="no","not applicable (based on previous answers)",ROUND(BL2480,4))</f>
        <v>0.46400000000000002</v>
      </c>
      <c r="BQ2480" s="157">
        <f>IF('1b-NaturalGas'!$AD$91="no","not applicable (based on previous answers)",ROUND(BL2480,4))</f>
        <v>0.46400000000000002</v>
      </c>
    </row>
    <row r="2481" spans="30:69" x14ac:dyDescent="0.25">
      <c r="AD2481" s="157">
        <f t="shared" si="89"/>
        <v>0.46600000000000036</v>
      </c>
      <c r="AE2481" s="157">
        <f>IF('1a-Electricity'!$AD$77="no","",ROUND(AD2481,4))</f>
        <v>0.46600000000000003</v>
      </c>
      <c r="AF2481" s="157">
        <f>IF('1a-Electricity'!$AD$78="no","",ROUND(AD2481,4))</f>
        <v>0.46600000000000003</v>
      </c>
      <c r="AG2481" s="157">
        <f>IF('1a-Electricity'!$AD$79="no","",ROUND(AD2481,4))</f>
        <v>0.46600000000000003</v>
      </c>
      <c r="BL2481" s="157">
        <f t="shared" si="90"/>
        <v>0.46500000000000036</v>
      </c>
      <c r="BM2481" s="157">
        <f>IF('1b-NaturalGas'!$AD$87="no","",ROUND(BL2481,4))</f>
        <v>0.46500000000000002</v>
      </c>
      <c r="BN2481" s="157">
        <f>IF('1b-NaturalGas'!$AD$88="no","",ROUND(BL2481,4))</f>
        <v>0.46500000000000002</v>
      </c>
      <c r="BO2481" s="157">
        <f>IF('1b-NaturalGas'!$AD$89="no","",ROUND(BL2481,4))</f>
        <v>0.46500000000000002</v>
      </c>
      <c r="BP2481" s="157">
        <f>IF('1b-NaturalGas'!$AD$90="no","not applicable (based on previous answers)",ROUND(BL2481,4))</f>
        <v>0.46500000000000002</v>
      </c>
      <c r="BQ2481" s="157">
        <f>IF('1b-NaturalGas'!$AD$91="no","not applicable (based on previous answers)",ROUND(BL2481,4))</f>
        <v>0.46500000000000002</v>
      </c>
    </row>
    <row r="2482" spans="30:69" x14ac:dyDescent="0.25">
      <c r="AD2482" s="157">
        <f t="shared" si="89"/>
        <v>0.46700000000000036</v>
      </c>
      <c r="AE2482" s="157">
        <f>IF('1a-Electricity'!$AD$77="no","",ROUND(AD2482,4))</f>
        <v>0.46700000000000003</v>
      </c>
      <c r="AF2482" s="157">
        <f>IF('1a-Electricity'!$AD$78="no","",ROUND(AD2482,4))</f>
        <v>0.46700000000000003</v>
      </c>
      <c r="AG2482" s="157">
        <f>IF('1a-Electricity'!$AD$79="no","",ROUND(AD2482,4))</f>
        <v>0.46700000000000003</v>
      </c>
      <c r="BL2482" s="157">
        <f t="shared" si="90"/>
        <v>0.46600000000000036</v>
      </c>
      <c r="BM2482" s="157">
        <f>IF('1b-NaturalGas'!$AD$87="no","",ROUND(BL2482,4))</f>
        <v>0.46600000000000003</v>
      </c>
      <c r="BN2482" s="157">
        <f>IF('1b-NaturalGas'!$AD$88="no","",ROUND(BL2482,4))</f>
        <v>0.46600000000000003</v>
      </c>
      <c r="BO2482" s="157">
        <f>IF('1b-NaturalGas'!$AD$89="no","",ROUND(BL2482,4))</f>
        <v>0.46600000000000003</v>
      </c>
      <c r="BP2482" s="157">
        <f>IF('1b-NaturalGas'!$AD$90="no","not applicable (based on previous answers)",ROUND(BL2482,4))</f>
        <v>0.46600000000000003</v>
      </c>
      <c r="BQ2482" s="157">
        <f>IF('1b-NaturalGas'!$AD$91="no","not applicable (based on previous answers)",ROUND(BL2482,4))</f>
        <v>0.46600000000000003</v>
      </c>
    </row>
    <row r="2483" spans="30:69" x14ac:dyDescent="0.25">
      <c r="AD2483" s="157">
        <f t="shared" si="89"/>
        <v>0.46800000000000036</v>
      </c>
      <c r="AE2483" s="157">
        <f>IF('1a-Electricity'!$AD$77="no","",ROUND(AD2483,4))</f>
        <v>0.46800000000000003</v>
      </c>
      <c r="AF2483" s="157">
        <f>IF('1a-Electricity'!$AD$78="no","",ROUND(AD2483,4))</f>
        <v>0.46800000000000003</v>
      </c>
      <c r="AG2483" s="157">
        <f>IF('1a-Electricity'!$AD$79="no","",ROUND(AD2483,4))</f>
        <v>0.46800000000000003</v>
      </c>
      <c r="BL2483" s="157">
        <f t="shared" si="90"/>
        <v>0.46700000000000036</v>
      </c>
      <c r="BM2483" s="157">
        <f>IF('1b-NaturalGas'!$AD$87="no","",ROUND(BL2483,4))</f>
        <v>0.46700000000000003</v>
      </c>
      <c r="BN2483" s="157">
        <f>IF('1b-NaturalGas'!$AD$88="no","",ROUND(BL2483,4))</f>
        <v>0.46700000000000003</v>
      </c>
      <c r="BO2483" s="157">
        <f>IF('1b-NaturalGas'!$AD$89="no","",ROUND(BL2483,4))</f>
        <v>0.46700000000000003</v>
      </c>
      <c r="BP2483" s="157">
        <f>IF('1b-NaturalGas'!$AD$90="no","not applicable (based on previous answers)",ROUND(BL2483,4))</f>
        <v>0.46700000000000003</v>
      </c>
      <c r="BQ2483" s="157">
        <f>IF('1b-NaturalGas'!$AD$91="no","not applicable (based on previous answers)",ROUND(BL2483,4))</f>
        <v>0.46700000000000003</v>
      </c>
    </row>
    <row r="2484" spans="30:69" x14ac:dyDescent="0.25">
      <c r="AD2484" s="157">
        <f t="shared" si="89"/>
        <v>0.46900000000000036</v>
      </c>
      <c r="AE2484" s="157">
        <f>IF('1a-Electricity'!$AD$77="no","",ROUND(AD2484,4))</f>
        <v>0.46899999999999997</v>
      </c>
      <c r="AF2484" s="157">
        <f>IF('1a-Electricity'!$AD$78="no","",ROUND(AD2484,4))</f>
        <v>0.46899999999999997</v>
      </c>
      <c r="AG2484" s="157">
        <f>IF('1a-Electricity'!$AD$79="no","",ROUND(AD2484,4))</f>
        <v>0.46899999999999997</v>
      </c>
      <c r="BL2484" s="157">
        <f t="shared" si="90"/>
        <v>0.46800000000000036</v>
      </c>
      <c r="BM2484" s="157">
        <f>IF('1b-NaturalGas'!$AD$87="no","",ROUND(BL2484,4))</f>
        <v>0.46800000000000003</v>
      </c>
      <c r="BN2484" s="157">
        <f>IF('1b-NaturalGas'!$AD$88="no","",ROUND(BL2484,4))</f>
        <v>0.46800000000000003</v>
      </c>
      <c r="BO2484" s="157">
        <f>IF('1b-NaturalGas'!$AD$89="no","",ROUND(BL2484,4))</f>
        <v>0.46800000000000003</v>
      </c>
      <c r="BP2484" s="157">
        <f>IF('1b-NaturalGas'!$AD$90="no","not applicable (based on previous answers)",ROUND(BL2484,4))</f>
        <v>0.46800000000000003</v>
      </c>
      <c r="BQ2484" s="157">
        <f>IF('1b-NaturalGas'!$AD$91="no","not applicable (based on previous answers)",ROUND(BL2484,4))</f>
        <v>0.46800000000000003</v>
      </c>
    </row>
    <row r="2485" spans="30:69" x14ac:dyDescent="0.25">
      <c r="AD2485" s="157">
        <f t="shared" si="89"/>
        <v>0.47000000000000036</v>
      </c>
      <c r="AE2485" s="157">
        <f>IF('1a-Electricity'!$AD$77="no","",ROUND(AD2485,4))</f>
        <v>0.47</v>
      </c>
      <c r="AF2485" s="157">
        <f>IF('1a-Electricity'!$AD$78="no","",ROUND(AD2485,4))</f>
        <v>0.47</v>
      </c>
      <c r="AG2485" s="157">
        <f>IF('1a-Electricity'!$AD$79="no","",ROUND(AD2485,4))</f>
        <v>0.47</v>
      </c>
      <c r="BL2485" s="157">
        <f t="shared" si="90"/>
        <v>0.46900000000000036</v>
      </c>
      <c r="BM2485" s="157">
        <f>IF('1b-NaturalGas'!$AD$87="no","",ROUND(BL2485,4))</f>
        <v>0.46899999999999997</v>
      </c>
      <c r="BN2485" s="157">
        <f>IF('1b-NaturalGas'!$AD$88="no","",ROUND(BL2485,4))</f>
        <v>0.46899999999999997</v>
      </c>
      <c r="BO2485" s="157">
        <f>IF('1b-NaturalGas'!$AD$89="no","",ROUND(BL2485,4))</f>
        <v>0.46899999999999997</v>
      </c>
      <c r="BP2485" s="157">
        <f>IF('1b-NaturalGas'!$AD$90="no","not applicable (based on previous answers)",ROUND(BL2485,4))</f>
        <v>0.46899999999999997</v>
      </c>
      <c r="BQ2485" s="157">
        <f>IF('1b-NaturalGas'!$AD$91="no","not applicable (based on previous answers)",ROUND(BL2485,4))</f>
        <v>0.46899999999999997</v>
      </c>
    </row>
    <row r="2486" spans="30:69" x14ac:dyDescent="0.25">
      <c r="AD2486" s="157">
        <f t="shared" si="89"/>
        <v>0.47100000000000036</v>
      </c>
      <c r="AE2486" s="157">
        <f>IF('1a-Electricity'!$AD$77="no","",ROUND(AD2486,4))</f>
        <v>0.47099999999999997</v>
      </c>
      <c r="AF2486" s="157">
        <f>IF('1a-Electricity'!$AD$78="no","",ROUND(AD2486,4))</f>
        <v>0.47099999999999997</v>
      </c>
      <c r="AG2486" s="157">
        <f>IF('1a-Electricity'!$AD$79="no","",ROUND(AD2486,4))</f>
        <v>0.47099999999999997</v>
      </c>
      <c r="BL2486" s="157">
        <f t="shared" si="90"/>
        <v>0.47000000000000036</v>
      </c>
      <c r="BM2486" s="157">
        <f>IF('1b-NaturalGas'!$AD$87="no","",ROUND(BL2486,4))</f>
        <v>0.47</v>
      </c>
      <c r="BN2486" s="157">
        <f>IF('1b-NaturalGas'!$AD$88="no","",ROUND(BL2486,4))</f>
        <v>0.47</v>
      </c>
      <c r="BO2486" s="157">
        <f>IF('1b-NaturalGas'!$AD$89="no","",ROUND(BL2486,4))</f>
        <v>0.47</v>
      </c>
      <c r="BP2486" s="157">
        <f>IF('1b-NaturalGas'!$AD$90="no","not applicable (based on previous answers)",ROUND(BL2486,4))</f>
        <v>0.47</v>
      </c>
      <c r="BQ2486" s="157">
        <f>IF('1b-NaturalGas'!$AD$91="no","not applicable (based on previous answers)",ROUND(BL2486,4))</f>
        <v>0.47</v>
      </c>
    </row>
    <row r="2487" spans="30:69" x14ac:dyDescent="0.25">
      <c r="AD2487" s="157">
        <f t="shared" si="89"/>
        <v>0.47200000000000036</v>
      </c>
      <c r="AE2487" s="157">
        <f>IF('1a-Electricity'!$AD$77="no","",ROUND(AD2487,4))</f>
        <v>0.47199999999999998</v>
      </c>
      <c r="AF2487" s="157">
        <f>IF('1a-Electricity'!$AD$78="no","",ROUND(AD2487,4))</f>
        <v>0.47199999999999998</v>
      </c>
      <c r="AG2487" s="157">
        <f>IF('1a-Electricity'!$AD$79="no","",ROUND(AD2487,4))</f>
        <v>0.47199999999999998</v>
      </c>
      <c r="BL2487" s="157">
        <f t="shared" si="90"/>
        <v>0.47100000000000036</v>
      </c>
      <c r="BM2487" s="157">
        <f>IF('1b-NaturalGas'!$AD$87="no","",ROUND(BL2487,4))</f>
        <v>0.47099999999999997</v>
      </c>
      <c r="BN2487" s="157">
        <f>IF('1b-NaturalGas'!$AD$88="no","",ROUND(BL2487,4))</f>
        <v>0.47099999999999997</v>
      </c>
      <c r="BO2487" s="157">
        <f>IF('1b-NaturalGas'!$AD$89="no","",ROUND(BL2487,4))</f>
        <v>0.47099999999999997</v>
      </c>
      <c r="BP2487" s="157">
        <f>IF('1b-NaturalGas'!$AD$90="no","not applicable (based on previous answers)",ROUND(BL2487,4))</f>
        <v>0.47099999999999997</v>
      </c>
      <c r="BQ2487" s="157">
        <f>IF('1b-NaturalGas'!$AD$91="no","not applicable (based on previous answers)",ROUND(BL2487,4))</f>
        <v>0.47099999999999997</v>
      </c>
    </row>
    <row r="2488" spans="30:69" x14ac:dyDescent="0.25">
      <c r="AD2488" s="157">
        <f t="shared" si="89"/>
        <v>0.47300000000000036</v>
      </c>
      <c r="AE2488" s="157">
        <f>IF('1a-Electricity'!$AD$77="no","",ROUND(AD2488,4))</f>
        <v>0.47299999999999998</v>
      </c>
      <c r="AF2488" s="157">
        <f>IF('1a-Electricity'!$AD$78="no","",ROUND(AD2488,4))</f>
        <v>0.47299999999999998</v>
      </c>
      <c r="AG2488" s="157">
        <f>IF('1a-Electricity'!$AD$79="no","",ROUND(AD2488,4))</f>
        <v>0.47299999999999998</v>
      </c>
      <c r="BL2488" s="157">
        <f t="shared" si="90"/>
        <v>0.47200000000000036</v>
      </c>
      <c r="BM2488" s="157">
        <f>IF('1b-NaturalGas'!$AD$87="no","",ROUND(BL2488,4))</f>
        <v>0.47199999999999998</v>
      </c>
      <c r="BN2488" s="157">
        <f>IF('1b-NaturalGas'!$AD$88="no","",ROUND(BL2488,4))</f>
        <v>0.47199999999999998</v>
      </c>
      <c r="BO2488" s="157">
        <f>IF('1b-NaturalGas'!$AD$89="no","",ROUND(BL2488,4))</f>
        <v>0.47199999999999998</v>
      </c>
      <c r="BP2488" s="157">
        <f>IF('1b-NaturalGas'!$AD$90="no","not applicable (based on previous answers)",ROUND(BL2488,4))</f>
        <v>0.47199999999999998</v>
      </c>
      <c r="BQ2488" s="157">
        <f>IF('1b-NaturalGas'!$AD$91="no","not applicable (based on previous answers)",ROUND(BL2488,4))</f>
        <v>0.47199999999999998</v>
      </c>
    </row>
    <row r="2489" spans="30:69" x14ac:dyDescent="0.25">
      <c r="AD2489" s="157">
        <f t="shared" si="89"/>
        <v>0.47400000000000037</v>
      </c>
      <c r="AE2489" s="157">
        <f>IF('1a-Electricity'!$AD$77="no","",ROUND(AD2489,4))</f>
        <v>0.47399999999999998</v>
      </c>
      <c r="AF2489" s="157">
        <f>IF('1a-Electricity'!$AD$78="no","",ROUND(AD2489,4))</f>
        <v>0.47399999999999998</v>
      </c>
      <c r="AG2489" s="157">
        <f>IF('1a-Electricity'!$AD$79="no","",ROUND(AD2489,4))</f>
        <v>0.47399999999999998</v>
      </c>
      <c r="BL2489" s="157">
        <f t="shared" si="90"/>
        <v>0.47300000000000036</v>
      </c>
      <c r="BM2489" s="157">
        <f>IF('1b-NaturalGas'!$AD$87="no","",ROUND(BL2489,4))</f>
        <v>0.47299999999999998</v>
      </c>
      <c r="BN2489" s="157">
        <f>IF('1b-NaturalGas'!$AD$88="no","",ROUND(BL2489,4))</f>
        <v>0.47299999999999998</v>
      </c>
      <c r="BO2489" s="157">
        <f>IF('1b-NaturalGas'!$AD$89="no","",ROUND(BL2489,4))</f>
        <v>0.47299999999999998</v>
      </c>
      <c r="BP2489" s="157">
        <f>IF('1b-NaturalGas'!$AD$90="no","not applicable (based on previous answers)",ROUND(BL2489,4))</f>
        <v>0.47299999999999998</v>
      </c>
      <c r="BQ2489" s="157">
        <f>IF('1b-NaturalGas'!$AD$91="no","not applicable (based on previous answers)",ROUND(BL2489,4))</f>
        <v>0.47299999999999998</v>
      </c>
    </row>
    <row r="2490" spans="30:69" x14ac:dyDescent="0.25">
      <c r="AD2490" s="157">
        <f t="shared" si="89"/>
        <v>0.47500000000000037</v>
      </c>
      <c r="AE2490" s="157">
        <f>IF('1a-Electricity'!$AD$77="no","",ROUND(AD2490,4))</f>
        <v>0.47499999999999998</v>
      </c>
      <c r="AF2490" s="157">
        <f>IF('1a-Electricity'!$AD$78="no","",ROUND(AD2490,4))</f>
        <v>0.47499999999999998</v>
      </c>
      <c r="AG2490" s="157">
        <f>IF('1a-Electricity'!$AD$79="no","",ROUND(AD2490,4))</f>
        <v>0.47499999999999998</v>
      </c>
      <c r="BL2490" s="157">
        <f t="shared" si="90"/>
        <v>0.47400000000000037</v>
      </c>
      <c r="BM2490" s="157">
        <f>IF('1b-NaturalGas'!$AD$87="no","",ROUND(BL2490,4))</f>
        <v>0.47399999999999998</v>
      </c>
      <c r="BN2490" s="157">
        <f>IF('1b-NaturalGas'!$AD$88="no","",ROUND(BL2490,4))</f>
        <v>0.47399999999999998</v>
      </c>
      <c r="BO2490" s="157">
        <f>IF('1b-NaturalGas'!$AD$89="no","",ROUND(BL2490,4))</f>
        <v>0.47399999999999998</v>
      </c>
      <c r="BP2490" s="157">
        <f>IF('1b-NaturalGas'!$AD$90="no","not applicable (based on previous answers)",ROUND(BL2490,4))</f>
        <v>0.47399999999999998</v>
      </c>
      <c r="BQ2490" s="157">
        <f>IF('1b-NaturalGas'!$AD$91="no","not applicable (based on previous answers)",ROUND(BL2490,4))</f>
        <v>0.47399999999999998</v>
      </c>
    </row>
    <row r="2491" spans="30:69" x14ac:dyDescent="0.25">
      <c r="AD2491" s="157">
        <f t="shared" si="89"/>
        <v>0.47600000000000037</v>
      </c>
      <c r="AE2491" s="157">
        <f>IF('1a-Electricity'!$AD$77="no","",ROUND(AD2491,4))</f>
        <v>0.47599999999999998</v>
      </c>
      <c r="AF2491" s="157">
        <f>IF('1a-Electricity'!$AD$78="no","",ROUND(AD2491,4))</f>
        <v>0.47599999999999998</v>
      </c>
      <c r="AG2491" s="157">
        <f>IF('1a-Electricity'!$AD$79="no","",ROUND(AD2491,4))</f>
        <v>0.47599999999999998</v>
      </c>
      <c r="BL2491" s="157">
        <f t="shared" si="90"/>
        <v>0.47500000000000037</v>
      </c>
      <c r="BM2491" s="157">
        <f>IF('1b-NaturalGas'!$AD$87="no","",ROUND(BL2491,4))</f>
        <v>0.47499999999999998</v>
      </c>
      <c r="BN2491" s="157">
        <f>IF('1b-NaturalGas'!$AD$88="no","",ROUND(BL2491,4))</f>
        <v>0.47499999999999998</v>
      </c>
      <c r="BO2491" s="157">
        <f>IF('1b-NaturalGas'!$AD$89="no","",ROUND(BL2491,4))</f>
        <v>0.47499999999999998</v>
      </c>
      <c r="BP2491" s="157">
        <f>IF('1b-NaturalGas'!$AD$90="no","not applicable (based on previous answers)",ROUND(BL2491,4))</f>
        <v>0.47499999999999998</v>
      </c>
      <c r="BQ2491" s="157">
        <f>IF('1b-NaturalGas'!$AD$91="no","not applicable (based on previous answers)",ROUND(BL2491,4))</f>
        <v>0.47499999999999998</v>
      </c>
    </row>
    <row r="2492" spans="30:69" x14ac:dyDescent="0.25">
      <c r="AD2492" s="157">
        <f t="shared" si="89"/>
        <v>0.47700000000000037</v>
      </c>
      <c r="AE2492" s="157">
        <f>IF('1a-Electricity'!$AD$77="no","",ROUND(AD2492,4))</f>
        <v>0.47699999999999998</v>
      </c>
      <c r="AF2492" s="157">
        <f>IF('1a-Electricity'!$AD$78="no","",ROUND(AD2492,4))</f>
        <v>0.47699999999999998</v>
      </c>
      <c r="AG2492" s="157">
        <f>IF('1a-Electricity'!$AD$79="no","",ROUND(AD2492,4))</f>
        <v>0.47699999999999998</v>
      </c>
      <c r="BL2492" s="157">
        <f t="shared" si="90"/>
        <v>0.47600000000000037</v>
      </c>
      <c r="BM2492" s="157">
        <f>IF('1b-NaturalGas'!$AD$87="no","",ROUND(BL2492,4))</f>
        <v>0.47599999999999998</v>
      </c>
      <c r="BN2492" s="157">
        <f>IF('1b-NaturalGas'!$AD$88="no","",ROUND(BL2492,4))</f>
        <v>0.47599999999999998</v>
      </c>
      <c r="BO2492" s="157">
        <f>IF('1b-NaturalGas'!$AD$89="no","",ROUND(BL2492,4))</f>
        <v>0.47599999999999998</v>
      </c>
      <c r="BP2492" s="157">
        <f>IF('1b-NaturalGas'!$AD$90="no","not applicable (based on previous answers)",ROUND(BL2492,4))</f>
        <v>0.47599999999999998</v>
      </c>
      <c r="BQ2492" s="157">
        <f>IF('1b-NaturalGas'!$AD$91="no","not applicable (based on previous answers)",ROUND(BL2492,4))</f>
        <v>0.47599999999999998</v>
      </c>
    </row>
    <row r="2493" spans="30:69" x14ac:dyDescent="0.25">
      <c r="AD2493" s="157">
        <f t="shared" si="89"/>
        <v>0.47800000000000037</v>
      </c>
      <c r="AE2493" s="157">
        <f>IF('1a-Electricity'!$AD$77="no","",ROUND(AD2493,4))</f>
        <v>0.47799999999999998</v>
      </c>
      <c r="AF2493" s="157">
        <f>IF('1a-Electricity'!$AD$78="no","",ROUND(AD2493,4))</f>
        <v>0.47799999999999998</v>
      </c>
      <c r="AG2493" s="157">
        <f>IF('1a-Electricity'!$AD$79="no","",ROUND(AD2493,4))</f>
        <v>0.47799999999999998</v>
      </c>
      <c r="BL2493" s="157">
        <f t="shared" si="90"/>
        <v>0.47700000000000037</v>
      </c>
      <c r="BM2493" s="157">
        <f>IF('1b-NaturalGas'!$AD$87="no","",ROUND(BL2493,4))</f>
        <v>0.47699999999999998</v>
      </c>
      <c r="BN2493" s="157">
        <f>IF('1b-NaturalGas'!$AD$88="no","",ROUND(BL2493,4))</f>
        <v>0.47699999999999998</v>
      </c>
      <c r="BO2493" s="157">
        <f>IF('1b-NaturalGas'!$AD$89="no","",ROUND(BL2493,4))</f>
        <v>0.47699999999999998</v>
      </c>
      <c r="BP2493" s="157">
        <f>IF('1b-NaturalGas'!$AD$90="no","not applicable (based on previous answers)",ROUND(BL2493,4))</f>
        <v>0.47699999999999998</v>
      </c>
      <c r="BQ2493" s="157">
        <f>IF('1b-NaturalGas'!$AD$91="no","not applicable (based on previous answers)",ROUND(BL2493,4))</f>
        <v>0.47699999999999998</v>
      </c>
    </row>
    <row r="2494" spans="30:69" x14ac:dyDescent="0.25">
      <c r="AD2494" s="157">
        <f t="shared" si="89"/>
        <v>0.47900000000000037</v>
      </c>
      <c r="AE2494" s="157">
        <f>IF('1a-Electricity'!$AD$77="no","",ROUND(AD2494,4))</f>
        <v>0.47899999999999998</v>
      </c>
      <c r="AF2494" s="157">
        <f>IF('1a-Electricity'!$AD$78="no","",ROUND(AD2494,4))</f>
        <v>0.47899999999999998</v>
      </c>
      <c r="AG2494" s="157">
        <f>IF('1a-Electricity'!$AD$79="no","",ROUND(AD2494,4))</f>
        <v>0.47899999999999998</v>
      </c>
      <c r="BL2494" s="157">
        <f t="shared" si="90"/>
        <v>0.47800000000000037</v>
      </c>
      <c r="BM2494" s="157">
        <f>IF('1b-NaturalGas'!$AD$87="no","",ROUND(BL2494,4))</f>
        <v>0.47799999999999998</v>
      </c>
      <c r="BN2494" s="157">
        <f>IF('1b-NaturalGas'!$AD$88="no","",ROUND(BL2494,4))</f>
        <v>0.47799999999999998</v>
      </c>
      <c r="BO2494" s="157">
        <f>IF('1b-NaturalGas'!$AD$89="no","",ROUND(BL2494,4))</f>
        <v>0.47799999999999998</v>
      </c>
      <c r="BP2494" s="157">
        <f>IF('1b-NaturalGas'!$AD$90="no","not applicable (based on previous answers)",ROUND(BL2494,4))</f>
        <v>0.47799999999999998</v>
      </c>
      <c r="BQ2494" s="157">
        <f>IF('1b-NaturalGas'!$AD$91="no","not applicable (based on previous answers)",ROUND(BL2494,4))</f>
        <v>0.47799999999999998</v>
      </c>
    </row>
    <row r="2495" spans="30:69" x14ac:dyDescent="0.25">
      <c r="AD2495" s="157">
        <f t="shared" si="89"/>
        <v>0.48000000000000037</v>
      </c>
      <c r="AE2495" s="157">
        <f>IF('1a-Electricity'!$AD$77="no","",ROUND(AD2495,4))</f>
        <v>0.48</v>
      </c>
      <c r="AF2495" s="157">
        <f>IF('1a-Electricity'!$AD$78="no","",ROUND(AD2495,4))</f>
        <v>0.48</v>
      </c>
      <c r="AG2495" s="157">
        <f>IF('1a-Electricity'!$AD$79="no","",ROUND(AD2495,4))</f>
        <v>0.48</v>
      </c>
      <c r="BL2495" s="157">
        <f t="shared" si="90"/>
        <v>0.47900000000000037</v>
      </c>
      <c r="BM2495" s="157">
        <f>IF('1b-NaturalGas'!$AD$87="no","",ROUND(BL2495,4))</f>
        <v>0.47899999999999998</v>
      </c>
      <c r="BN2495" s="157">
        <f>IF('1b-NaturalGas'!$AD$88="no","",ROUND(BL2495,4))</f>
        <v>0.47899999999999998</v>
      </c>
      <c r="BO2495" s="157">
        <f>IF('1b-NaturalGas'!$AD$89="no","",ROUND(BL2495,4))</f>
        <v>0.47899999999999998</v>
      </c>
      <c r="BP2495" s="157">
        <f>IF('1b-NaturalGas'!$AD$90="no","not applicable (based on previous answers)",ROUND(BL2495,4))</f>
        <v>0.47899999999999998</v>
      </c>
      <c r="BQ2495" s="157">
        <f>IF('1b-NaturalGas'!$AD$91="no","not applicable (based on previous answers)",ROUND(BL2495,4))</f>
        <v>0.47899999999999998</v>
      </c>
    </row>
    <row r="2496" spans="30:69" x14ac:dyDescent="0.25">
      <c r="AD2496" s="157">
        <f t="shared" si="89"/>
        <v>0.48100000000000037</v>
      </c>
      <c r="AE2496" s="157">
        <f>IF('1a-Electricity'!$AD$77="no","",ROUND(AD2496,4))</f>
        <v>0.48099999999999998</v>
      </c>
      <c r="AF2496" s="157">
        <f>IF('1a-Electricity'!$AD$78="no","",ROUND(AD2496,4))</f>
        <v>0.48099999999999998</v>
      </c>
      <c r="AG2496" s="157">
        <f>IF('1a-Electricity'!$AD$79="no","",ROUND(AD2496,4))</f>
        <v>0.48099999999999998</v>
      </c>
      <c r="BL2496" s="157">
        <f t="shared" si="90"/>
        <v>0.48000000000000037</v>
      </c>
      <c r="BM2496" s="157">
        <f>IF('1b-NaturalGas'!$AD$87="no","",ROUND(BL2496,4))</f>
        <v>0.48</v>
      </c>
      <c r="BN2496" s="157">
        <f>IF('1b-NaturalGas'!$AD$88="no","",ROUND(BL2496,4))</f>
        <v>0.48</v>
      </c>
      <c r="BO2496" s="157">
        <f>IF('1b-NaturalGas'!$AD$89="no","",ROUND(BL2496,4))</f>
        <v>0.48</v>
      </c>
      <c r="BP2496" s="157">
        <f>IF('1b-NaturalGas'!$AD$90="no","not applicable (based on previous answers)",ROUND(BL2496,4))</f>
        <v>0.48</v>
      </c>
      <c r="BQ2496" s="157">
        <f>IF('1b-NaturalGas'!$AD$91="no","not applicable (based on previous answers)",ROUND(BL2496,4))</f>
        <v>0.48</v>
      </c>
    </row>
    <row r="2497" spans="30:69" x14ac:dyDescent="0.25">
      <c r="AD2497" s="157">
        <f t="shared" si="89"/>
        <v>0.48200000000000037</v>
      </c>
      <c r="AE2497" s="157">
        <f>IF('1a-Electricity'!$AD$77="no","",ROUND(AD2497,4))</f>
        <v>0.48199999999999998</v>
      </c>
      <c r="AF2497" s="157">
        <f>IF('1a-Electricity'!$AD$78="no","",ROUND(AD2497,4))</f>
        <v>0.48199999999999998</v>
      </c>
      <c r="AG2497" s="157">
        <f>IF('1a-Electricity'!$AD$79="no","",ROUND(AD2497,4))</f>
        <v>0.48199999999999998</v>
      </c>
      <c r="BL2497" s="157">
        <f t="shared" si="90"/>
        <v>0.48100000000000037</v>
      </c>
      <c r="BM2497" s="157">
        <f>IF('1b-NaturalGas'!$AD$87="no","",ROUND(BL2497,4))</f>
        <v>0.48099999999999998</v>
      </c>
      <c r="BN2497" s="157">
        <f>IF('1b-NaturalGas'!$AD$88="no","",ROUND(BL2497,4))</f>
        <v>0.48099999999999998</v>
      </c>
      <c r="BO2497" s="157">
        <f>IF('1b-NaturalGas'!$AD$89="no","",ROUND(BL2497,4))</f>
        <v>0.48099999999999998</v>
      </c>
      <c r="BP2497" s="157">
        <f>IF('1b-NaturalGas'!$AD$90="no","not applicable (based on previous answers)",ROUND(BL2497,4))</f>
        <v>0.48099999999999998</v>
      </c>
      <c r="BQ2497" s="157">
        <f>IF('1b-NaturalGas'!$AD$91="no","not applicable (based on previous answers)",ROUND(BL2497,4))</f>
        <v>0.48099999999999998</v>
      </c>
    </row>
    <row r="2498" spans="30:69" x14ac:dyDescent="0.25">
      <c r="AD2498" s="157">
        <f t="shared" si="89"/>
        <v>0.48300000000000037</v>
      </c>
      <c r="AE2498" s="157">
        <f>IF('1a-Electricity'!$AD$77="no","",ROUND(AD2498,4))</f>
        <v>0.48299999999999998</v>
      </c>
      <c r="AF2498" s="157">
        <f>IF('1a-Electricity'!$AD$78="no","",ROUND(AD2498,4))</f>
        <v>0.48299999999999998</v>
      </c>
      <c r="AG2498" s="157">
        <f>IF('1a-Electricity'!$AD$79="no","",ROUND(AD2498,4))</f>
        <v>0.48299999999999998</v>
      </c>
      <c r="BL2498" s="157">
        <f t="shared" si="90"/>
        <v>0.48200000000000037</v>
      </c>
      <c r="BM2498" s="157">
        <f>IF('1b-NaturalGas'!$AD$87="no","",ROUND(BL2498,4))</f>
        <v>0.48199999999999998</v>
      </c>
      <c r="BN2498" s="157">
        <f>IF('1b-NaturalGas'!$AD$88="no","",ROUND(BL2498,4))</f>
        <v>0.48199999999999998</v>
      </c>
      <c r="BO2498" s="157">
        <f>IF('1b-NaturalGas'!$AD$89="no","",ROUND(BL2498,4))</f>
        <v>0.48199999999999998</v>
      </c>
      <c r="BP2498" s="157">
        <f>IF('1b-NaturalGas'!$AD$90="no","not applicable (based on previous answers)",ROUND(BL2498,4))</f>
        <v>0.48199999999999998</v>
      </c>
      <c r="BQ2498" s="157">
        <f>IF('1b-NaturalGas'!$AD$91="no","not applicable (based on previous answers)",ROUND(BL2498,4))</f>
        <v>0.48199999999999998</v>
      </c>
    </row>
    <row r="2499" spans="30:69" x14ac:dyDescent="0.25">
      <c r="AD2499" s="157">
        <f t="shared" si="89"/>
        <v>0.48400000000000037</v>
      </c>
      <c r="AE2499" s="157">
        <f>IF('1a-Electricity'!$AD$77="no","",ROUND(AD2499,4))</f>
        <v>0.48399999999999999</v>
      </c>
      <c r="AF2499" s="157">
        <f>IF('1a-Electricity'!$AD$78="no","",ROUND(AD2499,4))</f>
        <v>0.48399999999999999</v>
      </c>
      <c r="AG2499" s="157">
        <f>IF('1a-Electricity'!$AD$79="no","",ROUND(AD2499,4))</f>
        <v>0.48399999999999999</v>
      </c>
      <c r="BL2499" s="157">
        <f t="shared" si="90"/>
        <v>0.48300000000000037</v>
      </c>
      <c r="BM2499" s="157">
        <f>IF('1b-NaturalGas'!$AD$87="no","",ROUND(BL2499,4))</f>
        <v>0.48299999999999998</v>
      </c>
      <c r="BN2499" s="157">
        <f>IF('1b-NaturalGas'!$AD$88="no","",ROUND(BL2499,4))</f>
        <v>0.48299999999999998</v>
      </c>
      <c r="BO2499" s="157">
        <f>IF('1b-NaturalGas'!$AD$89="no","",ROUND(BL2499,4))</f>
        <v>0.48299999999999998</v>
      </c>
      <c r="BP2499" s="157">
        <f>IF('1b-NaturalGas'!$AD$90="no","not applicable (based on previous answers)",ROUND(BL2499,4))</f>
        <v>0.48299999999999998</v>
      </c>
      <c r="BQ2499" s="157">
        <f>IF('1b-NaturalGas'!$AD$91="no","not applicable (based on previous answers)",ROUND(BL2499,4))</f>
        <v>0.48299999999999998</v>
      </c>
    </row>
    <row r="2500" spans="30:69" x14ac:dyDescent="0.25">
      <c r="AD2500" s="157">
        <f t="shared" si="89"/>
        <v>0.48500000000000038</v>
      </c>
      <c r="AE2500" s="157">
        <f>IF('1a-Electricity'!$AD$77="no","",ROUND(AD2500,4))</f>
        <v>0.48499999999999999</v>
      </c>
      <c r="AF2500" s="157">
        <f>IF('1a-Electricity'!$AD$78="no","",ROUND(AD2500,4))</f>
        <v>0.48499999999999999</v>
      </c>
      <c r="AG2500" s="157">
        <f>IF('1a-Electricity'!$AD$79="no","",ROUND(AD2500,4))</f>
        <v>0.48499999999999999</v>
      </c>
      <c r="BL2500" s="157">
        <f t="shared" si="90"/>
        <v>0.48400000000000037</v>
      </c>
      <c r="BM2500" s="157">
        <f>IF('1b-NaturalGas'!$AD$87="no","",ROUND(BL2500,4))</f>
        <v>0.48399999999999999</v>
      </c>
      <c r="BN2500" s="157">
        <f>IF('1b-NaturalGas'!$AD$88="no","",ROUND(BL2500,4))</f>
        <v>0.48399999999999999</v>
      </c>
      <c r="BO2500" s="157">
        <f>IF('1b-NaturalGas'!$AD$89="no","",ROUND(BL2500,4))</f>
        <v>0.48399999999999999</v>
      </c>
      <c r="BP2500" s="157">
        <f>IF('1b-NaturalGas'!$AD$90="no","not applicable (based on previous answers)",ROUND(BL2500,4))</f>
        <v>0.48399999999999999</v>
      </c>
      <c r="BQ2500" s="157">
        <f>IF('1b-NaturalGas'!$AD$91="no","not applicable (based on previous answers)",ROUND(BL2500,4))</f>
        <v>0.48399999999999999</v>
      </c>
    </row>
    <row r="2501" spans="30:69" x14ac:dyDescent="0.25">
      <c r="AD2501" s="157">
        <f t="shared" si="89"/>
        <v>0.48600000000000038</v>
      </c>
      <c r="AE2501" s="157">
        <f>IF('1a-Electricity'!$AD$77="no","",ROUND(AD2501,4))</f>
        <v>0.48599999999999999</v>
      </c>
      <c r="AF2501" s="157">
        <f>IF('1a-Electricity'!$AD$78="no","",ROUND(AD2501,4))</f>
        <v>0.48599999999999999</v>
      </c>
      <c r="AG2501" s="157">
        <f>IF('1a-Electricity'!$AD$79="no","",ROUND(AD2501,4))</f>
        <v>0.48599999999999999</v>
      </c>
      <c r="BL2501" s="157">
        <f t="shared" si="90"/>
        <v>0.48500000000000038</v>
      </c>
      <c r="BM2501" s="157">
        <f>IF('1b-NaturalGas'!$AD$87="no","",ROUND(BL2501,4))</f>
        <v>0.48499999999999999</v>
      </c>
      <c r="BN2501" s="157">
        <f>IF('1b-NaturalGas'!$AD$88="no","",ROUND(BL2501,4))</f>
        <v>0.48499999999999999</v>
      </c>
      <c r="BO2501" s="157">
        <f>IF('1b-NaturalGas'!$AD$89="no","",ROUND(BL2501,4))</f>
        <v>0.48499999999999999</v>
      </c>
      <c r="BP2501" s="157">
        <f>IF('1b-NaturalGas'!$AD$90="no","not applicable (based on previous answers)",ROUND(BL2501,4))</f>
        <v>0.48499999999999999</v>
      </c>
      <c r="BQ2501" s="157">
        <f>IF('1b-NaturalGas'!$AD$91="no","not applicable (based on previous answers)",ROUND(BL2501,4))</f>
        <v>0.48499999999999999</v>
      </c>
    </row>
    <row r="2502" spans="30:69" x14ac:dyDescent="0.25">
      <c r="AD2502" s="157">
        <f t="shared" si="89"/>
        <v>0.48700000000000038</v>
      </c>
      <c r="AE2502" s="157">
        <f>IF('1a-Electricity'!$AD$77="no","",ROUND(AD2502,4))</f>
        <v>0.48699999999999999</v>
      </c>
      <c r="AF2502" s="157">
        <f>IF('1a-Electricity'!$AD$78="no","",ROUND(AD2502,4))</f>
        <v>0.48699999999999999</v>
      </c>
      <c r="AG2502" s="157">
        <f>IF('1a-Electricity'!$AD$79="no","",ROUND(AD2502,4))</f>
        <v>0.48699999999999999</v>
      </c>
      <c r="BL2502" s="157">
        <f t="shared" si="90"/>
        <v>0.48600000000000038</v>
      </c>
      <c r="BM2502" s="157">
        <f>IF('1b-NaturalGas'!$AD$87="no","",ROUND(BL2502,4))</f>
        <v>0.48599999999999999</v>
      </c>
      <c r="BN2502" s="157">
        <f>IF('1b-NaturalGas'!$AD$88="no","",ROUND(BL2502,4))</f>
        <v>0.48599999999999999</v>
      </c>
      <c r="BO2502" s="157">
        <f>IF('1b-NaturalGas'!$AD$89="no","",ROUND(BL2502,4))</f>
        <v>0.48599999999999999</v>
      </c>
      <c r="BP2502" s="157">
        <f>IF('1b-NaturalGas'!$AD$90="no","not applicable (based on previous answers)",ROUND(BL2502,4))</f>
        <v>0.48599999999999999</v>
      </c>
      <c r="BQ2502" s="157">
        <f>IF('1b-NaturalGas'!$AD$91="no","not applicable (based on previous answers)",ROUND(BL2502,4))</f>
        <v>0.48599999999999999</v>
      </c>
    </row>
    <row r="2503" spans="30:69" x14ac:dyDescent="0.25">
      <c r="AD2503" s="157">
        <f t="shared" si="89"/>
        <v>0.48800000000000038</v>
      </c>
      <c r="AE2503" s="157">
        <f>IF('1a-Electricity'!$AD$77="no","",ROUND(AD2503,4))</f>
        <v>0.48799999999999999</v>
      </c>
      <c r="AF2503" s="157">
        <f>IF('1a-Electricity'!$AD$78="no","",ROUND(AD2503,4))</f>
        <v>0.48799999999999999</v>
      </c>
      <c r="AG2503" s="157">
        <f>IF('1a-Electricity'!$AD$79="no","",ROUND(AD2503,4))</f>
        <v>0.48799999999999999</v>
      </c>
      <c r="BL2503" s="157">
        <f t="shared" si="90"/>
        <v>0.48700000000000038</v>
      </c>
      <c r="BM2503" s="157">
        <f>IF('1b-NaturalGas'!$AD$87="no","",ROUND(BL2503,4))</f>
        <v>0.48699999999999999</v>
      </c>
      <c r="BN2503" s="157">
        <f>IF('1b-NaturalGas'!$AD$88="no","",ROUND(BL2503,4))</f>
        <v>0.48699999999999999</v>
      </c>
      <c r="BO2503" s="157">
        <f>IF('1b-NaturalGas'!$AD$89="no","",ROUND(BL2503,4))</f>
        <v>0.48699999999999999</v>
      </c>
      <c r="BP2503" s="157">
        <f>IF('1b-NaturalGas'!$AD$90="no","not applicable (based on previous answers)",ROUND(BL2503,4))</f>
        <v>0.48699999999999999</v>
      </c>
      <c r="BQ2503" s="157">
        <f>IF('1b-NaturalGas'!$AD$91="no","not applicable (based on previous answers)",ROUND(BL2503,4))</f>
        <v>0.48699999999999999</v>
      </c>
    </row>
    <row r="2504" spans="30:69" x14ac:dyDescent="0.25">
      <c r="AD2504" s="157">
        <f t="shared" si="89"/>
        <v>0.48900000000000038</v>
      </c>
      <c r="AE2504" s="157">
        <f>IF('1a-Electricity'!$AD$77="no","",ROUND(AD2504,4))</f>
        <v>0.48899999999999999</v>
      </c>
      <c r="AF2504" s="157">
        <f>IF('1a-Electricity'!$AD$78="no","",ROUND(AD2504,4))</f>
        <v>0.48899999999999999</v>
      </c>
      <c r="AG2504" s="157">
        <f>IF('1a-Electricity'!$AD$79="no","",ROUND(AD2504,4))</f>
        <v>0.48899999999999999</v>
      </c>
      <c r="BL2504" s="157">
        <f t="shared" si="90"/>
        <v>0.48800000000000038</v>
      </c>
      <c r="BM2504" s="157">
        <f>IF('1b-NaturalGas'!$AD$87="no","",ROUND(BL2504,4))</f>
        <v>0.48799999999999999</v>
      </c>
      <c r="BN2504" s="157">
        <f>IF('1b-NaturalGas'!$AD$88="no","",ROUND(BL2504,4))</f>
        <v>0.48799999999999999</v>
      </c>
      <c r="BO2504" s="157">
        <f>IF('1b-NaturalGas'!$AD$89="no","",ROUND(BL2504,4))</f>
        <v>0.48799999999999999</v>
      </c>
      <c r="BP2504" s="157">
        <f>IF('1b-NaturalGas'!$AD$90="no","not applicable (based on previous answers)",ROUND(BL2504,4))</f>
        <v>0.48799999999999999</v>
      </c>
      <c r="BQ2504" s="157">
        <f>IF('1b-NaturalGas'!$AD$91="no","not applicable (based on previous answers)",ROUND(BL2504,4))</f>
        <v>0.48799999999999999</v>
      </c>
    </row>
    <row r="2505" spans="30:69" x14ac:dyDescent="0.25">
      <c r="AD2505" s="157">
        <f t="shared" si="89"/>
        <v>0.49000000000000038</v>
      </c>
      <c r="AE2505" s="157">
        <f>IF('1a-Electricity'!$AD$77="no","",ROUND(AD2505,4))</f>
        <v>0.49</v>
      </c>
      <c r="AF2505" s="157">
        <f>IF('1a-Electricity'!$AD$78="no","",ROUND(AD2505,4))</f>
        <v>0.49</v>
      </c>
      <c r="AG2505" s="157">
        <f>IF('1a-Electricity'!$AD$79="no","",ROUND(AD2505,4))</f>
        <v>0.49</v>
      </c>
      <c r="BL2505" s="157">
        <f t="shared" si="90"/>
        <v>0.48900000000000038</v>
      </c>
      <c r="BM2505" s="157">
        <f>IF('1b-NaturalGas'!$AD$87="no","",ROUND(BL2505,4))</f>
        <v>0.48899999999999999</v>
      </c>
      <c r="BN2505" s="157">
        <f>IF('1b-NaturalGas'!$AD$88="no","",ROUND(BL2505,4))</f>
        <v>0.48899999999999999</v>
      </c>
      <c r="BO2505" s="157">
        <f>IF('1b-NaturalGas'!$AD$89="no","",ROUND(BL2505,4))</f>
        <v>0.48899999999999999</v>
      </c>
      <c r="BP2505" s="157">
        <f>IF('1b-NaturalGas'!$AD$90="no","not applicable (based on previous answers)",ROUND(BL2505,4))</f>
        <v>0.48899999999999999</v>
      </c>
      <c r="BQ2505" s="157">
        <f>IF('1b-NaturalGas'!$AD$91="no","not applicable (based on previous answers)",ROUND(BL2505,4))</f>
        <v>0.48899999999999999</v>
      </c>
    </row>
    <row r="2506" spans="30:69" x14ac:dyDescent="0.25">
      <c r="AD2506" s="157">
        <f t="shared" si="89"/>
        <v>0.49100000000000038</v>
      </c>
      <c r="AE2506" s="157">
        <f>IF('1a-Electricity'!$AD$77="no","",ROUND(AD2506,4))</f>
        <v>0.49099999999999999</v>
      </c>
      <c r="AF2506" s="157">
        <f>IF('1a-Electricity'!$AD$78="no","",ROUND(AD2506,4))</f>
        <v>0.49099999999999999</v>
      </c>
      <c r="AG2506" s="157">
        <f>IF('1a-Electricity'!$AD$79="no","",ROUND(AD2506,4))</f>
        <v>0.49099999999999999</v>
      </c>
      <c r="BL2506" s="157">
        <f t="shared" si="90"/>
        <v>0.49000000000000038</v>
      </c>
      <c r="BM2506" s="157">
        <f>IF('1b-NaturalGas'!$AD$87="no","",ROUND(BL2506,4))</f>
        <v>0.49</v>
      </c>
      <c r="BN2506" s="157">
        <f>IF('1b-NaturalGas'!$AD$88="no","",ROUND(BL2506,4))</f>
        <v>0.49</v>
      </c>
      <c r="BO2506" s="157">
        <f>IF('1b-NaturalGas'!$AD$89="no","",ROUND(BL2506,4))</f>
        <v>0.49</v>
      </c>
      <c r="BP2506" s="157">
        <f>IF('1b-NaturalGas'!$AD$90="no","not applicable (based on previous answers)",ROUND(BL2506,4))</f>
        <v>0.49</v>
      </c>
      <c r="BQ2506" s="157">
        <f>IF('1b-NaturalGas'!$AD$91="no","not applicable (based on previous answers)",ROUND(BL2506,4))</f>
        <v>0.49</v>
      </c>
    </row>
    <row r="2507" spans="30:69" x14ac:dyDescent="0.25">
      <c r="AD2507" s="157">
        <f t="shared" si="89"/>
        <v>0.49200000000000038</v>
      </c>
      <c r="AE2507" s="157">
        <f>IF('1a-Electricity'!$AD$77="no","",ROUND(AD2507,4))</f>
        <v>0.49199999999999999</v>
      </c>
      <c r="AF2507" s="157">
        <f>IF('1a-Electricity'!$AD$78="no","",ROUND(AD2507,4))</f>
        <v>0.49199999999999999</v>
      </c>
      <c r="AG2507" s="157">
        <f>IF('1a-Electricity'!$AD$79="no","",ROUND(AD2507,4))</f>
        <v>0.49199999999999999</v>
      </c>
      <c r="BL2507" s="157">
        <f t="shared" si="90"/>
        <v>0.49100000000000038</v>
      </c>
      <c r="BM2507" s="157">
        <f>IF('1b-NaturalGas'!$AD$87="no","",ROUND(BL2507,4))</f>
        <v>0.49099999999999999</v>
      </c>
      <c r="BN2507" s="157">
        <f>IF('1b-NaturalGas'!$AD$88="no","",ROUND(BL2507,4))</f>
        <v>0.49099999999999999</v>
      </c>
      <c r="BO2507" s="157">
        <f>IF('1b-NaturalGas'!$AD$89="no","",ROUND(BL2507,4))</f>
        <v>0.49099999999999999</v>
      </c>
      <c r="BP2507" s="157">
        <f>IF('1b-NaturalGas'!$AD$90="no","not applicable (based on previous answers)",ROUND(BL2507,4))</f>
        <v>0.49099999999999999</v>
      </c>
      <c r="BQ2507" s="157">
        <f>IF('1b-NaturalGas'!$AD$91="no","not applicable (based on previous answers)",ROUND(BL2507,4))</f>
        <v>0.49099999999999999</v>
      </c>
    </row>
    <row r="2508" spans="30:69" x14ac:dyDescent="0.25">
      <c r="AD2508" s="157">
        <f t="shared" si="89"/>
        <v>0.49300000000000038</v>
      </c>
      <c r="AE2508" s="157">
        <f>IF('1a-Electricity'!$AD$77="no","",ROUND(AD2508,4))</f>
        <v>0.49299999999999999</v>
      </c>
      <c r="AF2508" s="157">
        <f>IF('1a-Electricity'!$AD$78="no","",ROUND(AD2508,4))</f>
        <v>0.49299999999999999</v>
      </c>
      <c r="AG2508" s="157">
        <f>IF('1a-Electricity'!$AD$79="no","",ROUND(AD2508,4))</f>
        <v>0.49299999999999999</v>
      </c>
      <c r="BL2508" s="157">
        <f t="shared" si="90"/>
        <v>0.49200000000000038</v>
      </c>
      <c r="BM2508" s="157">
        <f>IF('1b-NaturalGas'!$AD$87="no","",ROUND(BL2508,4))</f>
        <v>0.49199999999999999</v>
      </c>
      <c r="BN2508" s="157">
        <f>IF('1b-NaturalGas'!$AD$88="no","",ROUND(BL2508,4))</f>
        <v>0.49199999999999999</v>
      </c>
      <c r="BO2508" s="157">
        <f>IF('1b-NaturalGas'!$AD$89="no","",ROUND(BL2508,4))</f>
        <v>0.49199999999999999</v>
      </c>
      <c r="BP2508" s="157">
        <f>IF('1b-NaturalGas'!$AD$90="no","not applicable (based on previous answers)",ROUND(BL2508,4))</f>
        <v>0.49199999999999999</v>
      </c>
      <c r="BQ2508" s="157">
        <f>IF('1b-NaturalGas'!$AD$91="no","not applicable (based on previous answers)",ROUND(BL2508,4))</f>
        <v>0.49199999999999999</v>
      </c>
    </row>
    <row r="2509" spans="30:69" x14ac:dyDescent="0.25">
      <c r="AD2509" s="157">
        <f t="shared" si="89"/>
        <v>0.49400000000000038</v>
      </c>
      <c r="AE2509" s="157">
        <f>IF('1a-Electricity'!$AD$77="no","",ROUND(AD2509,4))</f>
        <v>0.49399999999999999</v>
      </c>
      <c r="AF2509" s="157">
        <f>IF('1a-Electricity'!$AD$78="no","",ROUND(AD2509,4))</f>
        <v>0.49399999999999999</v>
      </c>
      <c r="AG2509" s="157">
        <f>IF('1a-Electricity'!$AD$79="no","",ROUND(AD2509,4))</f>
        <v>0.49399999999999999</v>
      </c>
      <c r="BL2509" s="157">
        <f t="shared" si="90"/>
        <v>0.49300000000000038</v>
      </c>
      <c r="BM2509" s="157">
        <f>IF('1b-NaturalGas'!$AD$87="no","",ROUND(BL2509,4))</f>
        <v>0.49299999999999999</v>
      </c>
      <c r="BN2509" s="157">
        <f>IF('1b-NaturalGas'!$AD$88="no","",ROUND(BL2509,4))</f>
        <v>0.49299999999999999</v>
      </c>
      <c r="BO2509" s="157">
        <f>IF('1b-NaturalGas'!$AD$89="no","",ROUND(BL2509,4))</f>
        <v>0.49299999999999999</v>
      </c>
      <c r="BP2509" s="157">
        <f>IF('1b-NaturalGas'!$AD$90="no","not applicable (based on previous answers)",ROUND(BL2509,4))</f>
        <v>0.49299999999999999</v>
      </c>
      <c r="BQ2509" s="157">
        <f>IF('1b-NaturalGas'!$AD$91="no","not applicable (based on previous answers)",ROUND(BL2509,4))</f>
        <v>0.49299999999999999</v>
      </c>
    </row>
    <row r="2510" spans="30:69" x14ac:dyDescent="0.25">
      <c r="AD2510" s="157">
        <f t="shared" si="89"/>
        <v>0.49500000000000038</v>
      </c>
      <c r="AE2510" s="157">
        <f>IF('1a-Electricity'!$AD$77="no","",ROUND(AD2510,4))</f>
        <v>0.495</v>
      </c>
      <c r="AF2510" s="157">
        <f>IF('1a-Electricity'!$AD$78="no","",ROUND(AD2510,4))</f>
        <v>0.495</v>
      </c>
      <c r="AG2510" s="157">
        <f>IF('1a-Electricity'!$AD$79="no","",ROUND(AD2510,4))</f>
        <v>0.495</v>
      </c>
      <c r="BL2510" s="157">
        <f t="shared" si="90"/>
        <v>0.49400000000000038</v>
      </c>
      <c r="BM2510" s="157">
        <f>IF('1b-NaturalGas'!$AD$87="no","",ROUND(BL2510,4))</f>
        <v>0.49399999999999999</v>
      </c>
      <c r="BN2510" s="157">
        <f>IF('1b-NaturalGas'!$AD$88="no","",ROUND(BL2510,4))</f>
        <v>0.49399999999999999</v>
      </c>
      <c r="BO2510" s="157">
        <f>IF('1b-NaturalGas'!$AD$89="no","",ROUND(BL2510,4))</f>
        <v>0.49399999999999999</v>
      </c>
      <c r="BP2510" s="157">
        <f>IF('1b-NaturalGas'!$AD$90="no","not applicable (based on previous answers)",ROUND(BL2510,4))</f>
        <v>0.49399999999999999</v>
      </c>
      <c r="BQ2510" s="157">
        <f>IF('1b-NaturalGas'!$AD$91="no","not applicable (based on previous answers)",ROUND(BL2510,4))</f>
        <v>0.49399999999999999</v>
      </c>
    </row>
    <row r="2511" spans="30:69" x14ac:dyDescent="0.25">
      <c r="AD2511" s="157">
        <f t="shared" si="89"/>
        <v>0.49600000000000039</v>
      </c>
      <c r="AE2511" s="157">
        <f>IF('1a-Electricity'!$AD$77="no","",ROUND(AD2511,4))</f>
        <v>0.496</v>
      </c>
      <c r="AF2511" s="157">
        <f>IF('1a-Electricity'!$AD$78="no","",ROUND(AD2511,4))</f>
        <v>0.496</v>
      </c>
      <c r="AG2511" s="157">
        <f>IF('1a-Electricity'!$AD$79="no","",ROUND(AD2511,4))</f>
        <v>0.496</v>
      </c>
      <c r="BL2511" s="157">
        <f t="shared" si="90"/>
        <v>0.49500000000000038</v>
      </c>
      <c r="BM2511" s="157">
        <f>IF('1b-NaturalGas'!$AD$87="no","",ROUND(BL2511,4))</f>
        <v>0.495</v>
      </c>
      <c r="BN2511" s="157">
        <f>IF('1b-NaturalGas'!$AD$88="no","",ROUND(BL2511,4))</f>
        <v>0.495</v>
      </c>
      <c r="BO2511" s="157">
        <f>IF('1b-NaturalGas'!$AD$89="no","",ROUND(BL2511,4))</f>
        <v>0.495</v>
      </c>
      <c r="BP2511" s="157">
        <f>IF('1b-NaturalGas'!$AD$90="no","not applicable (based on previous answers)",ROUND(BL2511,4))</f>
        <v>0.495</v>
      </c>
      <c r="BQ2511" s="157">
        <f>IF('1b-NaturalGas'!$AD$91="no","not applicable (based on previous answers)",ROUND(BL2511,4))</f>
        <v>0.495</v>
      </c>
    </row>
    <row r="2512" spans="30:69" x14ac:dyDescent="0.25">
      <c r="AD2512" s="157">
        <f t="shared" si="89"/>
        <v>0.49700000000000039</v>
      </c>
      <c r="AE2512" s="157">
        <f>IF('1a-Electricity'!$AD$77="no","",ROUND(AD2512,4))</f>
        <v>0.497</v>
      </c>
      <c r="AF2512" s="157">
        <f>IF('1a-Electricity'!$AD$78="no","",ROUND(AD2512,4))</f>
        <v>0.497</v>
      </c>
      <c r="AG2512" s="157">
        <f>IF('1a-Electricity'!$AD$79="no","",ROUND(AD2512,4))</f>
        <v>0.497</v>
      </c>
      <c r="BL2512" s="157">
        <f t="shared" si="90"/>
        <v>0.49600000000000039</v>
      </c>
      <c r="BM2512" s="157">
        <f>IF('1b-NaturalGas'!$AD$87="no","",ROUND(BL2512,4))</f>
        <v>0.496</v>
      </c>
      <c r="BN2512" s="157">
        <f>IF('1b-NaturalGas'!$AD$88="no","",ROUND(BL2512,4))</f>
        <v>0.496</v>
      </c>
      <c r="BO2512" s="157">
        <f>IF('1b-NaturalGas'!$AD$89="no","",ROUND(BL2512,4))</f>
        <v>0.496</v>
      </c>
      <c r="BP2512" s="157">
        <f>IF('1b-NaturalGas'!$AD$90="no","not applicable (based on previous answers)",ROUND(BL2512,4))</f>
        <v>0.496</v>
      </c>
      <c r="BQ2512" s="157">
        <f>IF('1b-NaturalGas'!$AD$91="no","not applicable (based on previous answers)",ROUND(BL2512,4))</f>
        <v>0.496</v>
      </c>
    </row>
    <row r="2513" spans="30:69" x14ac:dyDescent="0.25">
      <c r="AD2513" s="157">
        <f t="shared" si="89"/>
        <v>0.49800000000000039</v>
      </c>
      <c r="AE2513" s="157">
        <f>IF('1a-Electricity'!$AD$77="no","",ROUND(AD2513,4))</f>
        <v>0.498</v>
      </c>
      <c r="AF2513" s="157">
        <f>IF('1a-Electricity'!$AD$78="no","",ROUND(AD2513,4))</f>
        <v>0.498</v>
      </c>
      <c r="AG2513" s="157">
        <f>IF('1a-Electricity'!$AD$79="no","",ROUND(AD2513,4))</f>
        <v>0.498</v>
      </c>
      <c r="BL2513" s="157">
        <f t="shared" si="90"/>
        <v>0.49700000000000039</v>
      </c>
      <c r="BM2513" s="157">
        <f>IF('1b-NaturalGas'!$AD$87="no","",ROUND(BL2513,4))</f>
        <v>0.497</v>
      </c>
      <c r="BN2513" s="157">
        <f>IF('1b-NaturalGas'!$AD$88="no","",ROUND(BL2513,4))</f>
        <v>0.497</v>
      </c>
      <c r="BO2513" s="157">
        <f>IF('1b-NaturalGas'!$AD$89="no","",ROUND(BL2513,4))</f>
        <v>0.497</v>
      </c>
      <c r="BP2513" s="157">
        <f>IF('1b-NaturalGas'!$AD$90="no","not applicable (based on previous answers)",ROUND(BL2513,4))</f>
        <v>0.497</v>
      </c>
      <c r="BQ2513" s="157">
        <f>IF('1b-NaturalGas'!$AD$91="no","not applicable (based on previous answers)",ROUND(BL2513,4))</f>
        <v>0.497</v>
      </c>
    </row>
    <row r="2514" spans="30:69" x14ac:dyDescent="0.25">
      <c r="AD2514" s="157">
        <f t="shared" si="89"/>
        <v>0.49900000000000039</v>
      </c>
      <c r="AE2514" s="157">
        <f>IF('1a-Electricity'!$AD$77="no","",ROUND(AD2514,4))</f>
        <v>0.499</v>
      </c>
      <c r="AF2514" s="157">
        <f>IF('1a-Electricity'!$AD$78="no","",ROUND(AD2514,4))</f>
        <v>0.499</v>
      </c>
      <c r="AG2514" s="157">
        <f>IF('1a-Electricity'!$AD$79="no","",ROUND(AD2514,4))</f>
        <v>0.499</v>
      </c>
      <c r="BL2514" s="157">
        <f t="shared" si="90"/>
        <v>0.49800000000000039</v>
      </c>
      <c r="BM2514" s="157">
        <f>IF('1b-NaturalGas'!$AD$87="no","",ROUND(BL2514,4))</f>
        <v>0.498</v>
      </c>
      <c r="BN2514" s="157">
        <f>IF('1b-NaturalGas'!$AD$88="no","",ROUND(BL2514,4))</f>
        <v>0.498</v>
      </c>
      <c r="BO2514" s="157">
        <f>IF('1b-NaturalGas'!$AD$89="no","",ROUND(BL2514,4))</f>
        <v>0.498</v>
      </c>
      <c r="BP2514" s="157">
        <f>IF('1b-NaturalGas'!$AD$90="no","not applicable (based on previous answers)",ROUND(BL2514,4))</f>
        <v>0.498</v>
      </c>
      <c r="BQ2514" s="157">
        <f>IF('1b-NaturalGas'!$AD$91="no","not applicable (based on previous answers)",ROUND(BL2514,4))</f>
        <v>0.498</v>
      </c>
    </row>
    <row r="2515" spans="30:69" x14ac:dyDescent="0.25">
      <c r="AD2515" s="157">
        <f t="shared" si="89"/>
        <v>0.50000000000000033</v>
      </c>
      <c r="AE2515" s="157">
        <f>IF('1a-Electricity'!$AD$77="no","",ROUND(AD2515,4))</f>
        <v>0.5</v>
      </c>
      <c r="AF2515" s="157">
        <f>IF('1a-Electricity'!$AD$78="no","",ROUND(AD2515,4))</f>
        <v>0.5</v>
      </c>
      <c r="AG2515" s="157">
        <f>IF('1a-Electricity'!$AD$79="no","",ROUND(AD2515,4))</f>
        <v>0.5</v>
      </c>
      <c r="BL2515" s="157">
        <f t="shared" si="90"/>
        <v>0.49900000000000039</v>
      </c>
      <c r="BM2515" s="157">
        <f>IF('1b-NaturalGas'!$AD$87="no","",ROUND(BL2515,4))</f>
        <v>0.499</v>
      </c>
      <c r="BN2515" s="157">
        <f>IF('1b-NaturalGas'!$AD$88="no","",ROUND(BL2515,4))</f>
        <v>0.499</v>
      </c>
      <c r="BO2515" s="157">
        <f>IF('1b-NaturalGas'!$AD$89="no","",ROUND(BL2515,4))</f>
        <v>0.499</v>
      </c>
      <c r="BP2515" s="157">
        <f>IF('1b-NaturalGas'!$AD$90="no","not applicable (based on previous answers)",ROUND(BL2515,4))</f>
        <v>0.499</v>
      </c>
      <c r="BQ2515" s="157">
        <f>IF('1b-NaturalGas'!$AD$91="no","not applicable (based on previous answers)",ROUND(BL2515,4))</f>
        <v>0.499</v>
      </c>
    </row>
    <row r="2516" spans="30:69" x14ac:dyDescent="0.25">
      <c r="AD2516" s="157">
        <f t="shared" si="89"/>
        <v>0.50100000000000033</v>
      </c>
      <c r="AE2516" s="157">
        <f>IF('1a-Electricity'!$AD$77="no","",ROUND(AD2516,4))</f>
        <v>0.501</v>
      </c>
      <c r="AF2516" s="157">
        <f>IF('1a-Electricity'!$AD$78="no","",ROUND(AD2516,4))</f>
        <v>0.501</v>
      </c>
      <c r="AG2516" s="157">
        <f>IF('1a-Electricity'!$AD$79="no","",ROUND(AD2516,4))</f>
        <v>0.501</v>
      </c>
      <c r="BL2516" s="157">
        <f t="shared" si="90"/>
        <v>0.50000000000000033</v>
      </c>
      <c r="BM2516" s="157">
        <f>IF('1b-NaturalGas'!$AD$87="no","",ROUND(BL2516,4))</f>
        <v>0.5</v>
      </c>
      <c r="BN2516" s="157">
        <f>IF('1b-NaturalGas'!$AD$88="no","",ROUND(BL2516,4))</f>
        <v>0.5</v>
      </c>
      <c r="BO2516" s="157">
        <f>IF('1b-NaturalGas'!$AD$89="no","",ROUND(BL2516,4))</f>
        <v>0.5</v>
      </c>
      <c r="BP2516" s="157">
        <f>IF('1b-NaturalGas'!$AD$90="no","not applicable (based on previous answers)",ROUND(BL2516,4))</f>
        <v>0.5</v>
      </c>
      <c r="BQ2516" s="157">
        <f>IF('1b-NaturalGas'!$AD$91="no","not applicable (based on previous answers)",ROUND(BL2516,4))</f>
        <v>0.5</v>
      </c>
    </row>
    <row r="2517" spans="30:69" x14ac:dyDescent="0.25">
      <c r="AD2517" s="157">
        <f t="shared" si="89"/>
        <v>0.50200000000000033</v>
      </c>
      <c r="AE2517" s="157">
        <f>IF('1a-Electricity'!$AD$77="no","",ROUND(AD2517,4))</f>
        <v>0.502</v>
      </c>
      <c r="AF2517" s="157">
        <f>IF('1a-Electricity'!$AD$78="no","",ROUND(AD2517,4))</f>
        <v>0.502</v>
      </c>
      <c r="AG2517" s="157">
        <f>IF('1a-Electricity'!$AD$79="no","",ROUND(AD2517,4))</f>
        <v>0.502</v>
      </c>
      <c r="BL2517" s="157">
        <f t="shared" si="90"/>
        <v>0.50100000000000033</v>
      </c>
      <c r="BM2517" s="157">
        <f>IF('1b-NaturalGas'!$AD$87="no","",ROUND(BL2517,4))</f>
        <v>0.501</v>
      </c>
      <c r="BN2517" s="157">
        <f>IF('1b-NaturalGas'!$AD$88="no","",ROUND(BL2517,4))</f>
        <v>0.501</v>
      </c>
      <c r="BO2517" s="157">
        <f>IF('1b-NaturalGas'!$AD$89="no","",ROUND(BL2517,4))</f>
        <v>0.501</v>
      </c>
      <c r="BP2517" s="157">
        <f>IF('1b-NaturalGas'!$AD$90="no","not applicable (based on previous answers)",ROUND(BL2517,4))</f>
        <v>0.501</v>
      </c>
      <c r="BQ2517" s="157">
        <f>IF('1b-NaturalGas'!$AD$91="no","not applicable (based on previous answers)",ROUND(BL2517,4))</f>
        <v>0.501</v>
      </c>
    </row>
    <row r="2518" spans="30:69" x14ac:dyDescent="0.25">
      <c r="AD2518" s="157">
        <f t="shared" si="89"/>
        <v>0.50300000000000034</v>
      </c>
      <c r="AE2518" s="157">
        <f>IF('1a-Electricity'!$AD$77="no","",ROUND(AD2518,4))</f>
        <v>0.503</v>
      </c>
      <c r="AF2518" s="157">
        <f>IF('1a-Electricity'!$AD$78="no","",ROUND(AD2518,4))</f>
        <v>0.503</v>
      </c>
      <c r="AG2518" s="157">
        <f>IF('1a-Electricity'!$AD$79="no","",ROUND(AD2518,4))</f>
        <v>0.503</v>
      </c>
      <c r="BL2518" s="157">
        <f t="shared" si="90"/>
        <v>0.50200000000000033</v>
      </c>
      <c r="BM2518" s="157">
        <f>IF('1b-NaturalGas'!$AD$87="no","",ROUND(BL2518,4))</f>
        <v>0.502</v>
      </c>
      <c r="BN2518" s="157">
        <f>IF('1b-NaturalGas'!$AD$88="no","",ROUND(BL2518,4))</f>
        <v>0.502</v>
      </c>
      <c r="BO2518" s="157">
        <f>IF('1b-NaturalGas'!$AD$89="no","",ROUND(BL2518,4))</f>
        <v>0.502</v>
      </c>
      <c r="BP2518" s="157">
        <f>IF('1b-NaturalGas'!$AD$90="no","not applicable (based on previous answers)",ROUND(BL2518,4))</f>
        <v>0.502</v>
      </c>
      <c r="BQ2518" s="157">
        <f>IF('1b-NaturalGas'!$AD$91="no","not applicable (based on previous answers)",ROUND(BL2518,4))</f>
        <v>0.502</v>
      </c>
    </row>
    <row r="2519" spans="30:69" x14ac:dyDescent="0.25">
      <c r="AD2519" s="157">
        <f t="shared" si="89"/>
        <v>0.50400000000000034</v>
      </c>
      <c r="AE2519" s="157">
        <f>IF('1a-Electricity'!$AD$77="no","",ROUND(AD2519,4))</f>
        <v>0.504</v>
      </c>
      <c r="AF2519" s="157">
        <f>IF('1a-Electricity'!$AD$78="no","",ROUND(AD2519,4))</f>
        <v>0.504</v>
      </c>
      <c r="AG2519" s="157">
        <f>IF('1a-Electricity'!$AD$79="no","",ROUND(AD2519,4))</f>
        <v>0.504</v>
      </c>
      <c r="BL2519" s="157">
        <f t="shared" si="90"/>
        <v>0.50300000000000034</v>
      </c>
      <c r="BM2519" s="157">
        <f>IF('1b-NaturalGas'!$AD$87="no","",ROUND(BL2519,4))</f>
        <v>0.503</v>
      </c>
      <c r="BN2519" s="157">
        <f>IF('1b-NaturalGas'!$AD$88="no","",ROUND(BL2519,4))</f>
        <v>0.503</v>
      </c>
      <c r="BO2519" s="157">
        <f>IF('1b-NaturalGas'!$AD$89="no","",ROUND(BL2519,4))</f>
        <v>0.503</v>
      </c>
      <c r="BP2519" s="157">
        <f>IF('1b-NaturalGas'!$AD$90="no","not applicable (based on previous answers)",ROUND(BL2519,4))</f>
        <v>0.503</v>
      </c>
      <c r="BQ2519" s="157">
        <f>IF('1b-NaturalGas'!$AD$91="no","not applicable (based on previous answers)",ROUND(BL2519,4))</f>
        <v>0.503</v>
      </c>
    </row>
    <row r="2520" spans="30:69" x14ac:dyDescent="0.25">
      <c r="AD2520" s="157">
        <f t="shared" ref="AD2520:AD2583" si="91">AD2519+0.001</f>
        <v>0.50500000000000034</v>
      </c>
      <c r="AE2520" s="157">
        <f>IF('1a-Electricity'!$AD$77="no","",ROUND(AD2520,4))</f>
        <v>0.505</v>
      </c>
      <c r="AF2520" s="157">
        <f>IF('1a-Electricity'!$AD$78="no","",ROUND(AD2520,4))</f>
        <v>0.505</v>
      </c>
      <c r="AG2520" s="157">
        <f>IF('1a-Electricity'!$AD$79="no","",ROUND(AD2520,4))</f>
        <v>0.505</v>
      </c>
      <c r="BL2520" s="157">
        <f t="shared" si="90"/>
        <v>0.50400000000000034</v>
      </c>
      <c r="BM2520" s="157">
        <f>IF('1b-NaturalGas'!$AD$87="no","",ROUND(BL2520,4))</f>
        <v>0.504</v>
      </c>
      <c r="BN2520" s="157">
        <f>IF('1b-NaturalGas'!$AD$88="no","",ROUND(BL2520,4))</f>
        <v>0.504</v>
      </c>
      <c r="BO2520" s="157">
        <f>IF('1b-NaturalGas'!$AD$89="no","",ROUND(BL2520,4))</f>
        <v>0.504</v>
      </c>
      <c r="BP2520" s="157">
        <f>IF('1b-NaturalGas'!$AD$90="no","not applicable (based on previous answers)",ROUND(BL2520,4))</f>
        <v>0.504</v>
      </c>
      <c r="BQ2520" s="157">
        <f>IF('1b-NaturalGas'!$AD$91="no","not applicable (based on previous answers)",ROUND(BL2520,4))</f>
        <v>0.504</v>
      </c>
    </row>
    <row r="2521" spans="30:69" x14ac:dyDescent="0.25">
      <c r="AD2521" s="157">
        <f t="shared" si="91"/>
        <v>0.50600000000000034</v>
      </c>
      <c r="AE2521" s="157">
        <f>IF('1a-Electricity'!$AD$77="no","",ROUND(AD2521,4))</f>
        <v>0.50600000000000001</v>
      </c>
      <c r="AF2521" s="157">
        <f>IF('1a-Electricity'!$AD$78="no","",ROUND(AD2521,4))</f>
        <v>0.50600000000000001</v>
      </c>
      <c r="AG2521" s="157">
        <f>IF('1a-Electricity'!$AD$79="no","",ROUND(AD2521,4))</f>
        <v>0.50600000000000001</v>
      </c>
      <c r="BL2521" s="157">
        <f t="shared" ref="BL2521:BL2584" si="92">BL2520+0.001</f>
        <v>0.50500000000000034</v>
      </c>
      <c r="BM2521" s="157">
        <f>IF('1b-NaturalGas'!$AD$87="no","",ROUND(BL2521,4))</f>
        <v>0.505</v>
      </c>
      <c r="BN2521" s="157">
        <f>IF('1b-NaturalGas'!$AD$88="no","",ROUND(BL2521,4))</f>
        <v>0.505</v>
      </c>
      <c r="BO2521" s="157">
        <f>IF('1b-NaturalGas'!$AD$89="no","",ROUND(BL2521,4))</f>
        <v>0.505</v>
      </c>
      <c r="BP2521" s="157">
        <f>IF('1b-NaturalGas'!$AD$90="no","not applicable (based on previous answers)",ROUND(BL2521,4))</f>
        <v>0.505</v>
      </c>
      <c r="BQ2521" s="157">
        <f>IF('1b-NaturalGas'!$AD$91="no","not applicable (based on previous answers)",ROUND(BL2521,4))</f>
        <v>0.505</v>
      </c>
    </row>
    <row r="2522" spans="30:69" x14ac:dyDescent="0.25">
      <c r="AD2522" s="157">
        <f t="shared" si="91"/>
        <v>0.50700000000000034</v>
      </c>
      <c r="AE2522" s="157">
        <f>IF('1a-Electricity'!$AD$77="no","",ROUND(AD2522,4))</f>
        <v>0.50700000000000001</v>
      </c>
      <c r="AF2522" s="157">
        <f>IF('1a-Electricity'!$AD$78="no","",ROUND(AD2522,4))</f>
        <v>0.50700000000000001</v>
      </c>
      <c r="AG2522" s="157">
        <f>IF('1a-Electricity'!$AD$79="no","",ROUND(AD2522,4))</f>
        <v>0.50700000000000001</v>
      </c>
      <c r="BL2522" s="157">
        <f t="shared" si="92"/>
        <v>0.50600000000000034</v>
      </c>
      <c r="BM2522" s="157">
        <f>IF('1b-NaturalGas'!$AD$87="no","",ROUND(BL2522,4))</f>
        <v>0.50600000000000001</v>
      </c>
      <c r="BN2522" s="157">
        <f>IF('1b-NaturalGas'!$AD$88="no","",ROUND(BL2522,4))</f>
        <v>0.50600000000000001</v>
      </c>
      <c r="BO2522" s="157">
        <f>IF('1b-NaturalGas'!$AD$89="no","",ROUND(BL2522,4))</f>
        <v>0.50600000000000001</v>
      </c>
      <c r="BP2522" s="157">
        <f>IF('1b-NaturalGas'!$AD$90="no","not applicable (based on previous answers)",ROUND(BL2522,4))</f>
        <v>0.50600000000000001</v>
      </c>
      <c r="BQ2522" s="157">
        <f>IF('1b-NaturalGas'!$AD$91="no","not applicable (based on previous answers)",ROUND(BL2522,4))</f>
        <v>0.50600000000000001</v>
      </c>
    </row>
    <row r="2523" spans="30:69" x14ac:dyDescent="0.25">
      <c r="AD2523" s="157">
        <f t="shared" si="91"/>
        <v>0.50800000000000034</v>
      </c>
      <c r="AE2523" s="157">
        <f>IF('1a-Electricity'!$AD$77="no","",ROUND(AD2523,4))</f>
        <v>0.50800000000000001</v>
      </c>
      <c r="AF2523" s="157">
        <f>IF('1a-Electricity'!$AD$78="no","",ROUND(AD2523,4))</f>
        <v>0.50800000000000001</v>
      </c>
      <c r="AG2523" s="157">
        <f>IF('1a-Electricity'!$AD$79="no","",ROUND(AD2523,4))</f>
        <v>0.50800000000000001</v>
      </c>
      <c r="BL2523" s="157">
        <f t="shared" si="92"/>
        <v>0.50700000000000034</v>
      </c>
      <c r="BM2523" s="157">
        <f>IF('1b-NaturalGas'!$AD$87="no","",ROUND(BL2523,4))</f>
        <v>0.50700000000000001</v>
      </c>
      <c r="BN2523" s="157">
        <f>IF('1b-NaturalGas'!$AD$88="no","",ROUND(BL2523,4))</f>
        <v>0.50700000000000001</v>
      </c>
      <c r="BO2523" s="157">
        <f>IF('1b-NaturalGas'!$AD$89="no","",ROUND(BL2523,4))</f>
        <v>0.50700000000000001</v>
      </c>
      <c r="BP2523" s="157">
        <f>IF('1b-NaturalGas'!$AD$90="no","not applicable (based on previous answers)",ROUND(BL2523,4))</f>
        <v>0.50700000000000001</v>
      </c>
      <c r="BQ2523" s="157">
        <f>IF('1b-NaturalGas'!$AD$91="no","not applicable (based on previous answers)",ROUND(BL2523,4))</f>
        <v>0.50700000000000001</v>
      </c>
    </row>
    <row r="2524" spans="30:69" x14ac:dyDescent="0.25">
      <c r="AD2524" s="157">
        <f t="shared" si="91"/>
        <v>0.50900000000000034</v>
      </c>
      <c r="AE2524" s="157">
        <f>IF('1a-Electricity'!$AD$77="no","",ROUND(AD2524,4))</f>
        <v>0.50900000000000001</v>
      </c>
      <c r="AF2524" s="157">
        <f>IF('1a-Electricity'!$AD$78="no","",ROUND(AD2524,4))</f>
        <v>0.50900000000000001</v>
      </c>
      <c r="AG2524" s="157">
        <f>IF('1a-Electricity'!$AD$79="no","",ROUND(AD2524,4))</f>
        <v>0.50900000000000001</v>
      </c>
      <c r="BL2524" s="157">
        <f t="shared" si="92"/>
        <v>0.50800000000000034</v>
      </c>
      <c r="BM2524" s="157">
        <f>IF('1b-NaturalGas'!$AD$87="no","",ROUND(BL2524,4))</f>
        <v>0.50800000000000001</v>
      </c>
      <c r="BN2524" s="157">
        <f>IF('1b-NaturalGas'!$AD$88="no","",ROUND(BL2524,4))</f>
        <v>0.50800000000000001</v>
      </c>
      <c r="BO2524" s="157">
        <f>IF('1b-NaturalGas'!$AD$89="no","",ROUND(BL2524,4))</f>
        <v>0.50800000000000001</v>
      </c>
      <c r="BP2524" s="157">
        <f>IF('1b-NaturalGas'!$AD$90="no","not applicable (based on previous answers)",ROUND(BL2524,4))</f>
        <v>0.50800000000000001</v>
      </c>
      <c r="BQ2524" s="157">
        <f>IF('1b-NaturalGas'!$AD$91="no","not applicable (based on previous answers)",ROUND(BL2524,4))</f>
        <v>0.50800000000000001</v>
      </c>
    </row>
    <row r="2525" spans="30:69" x14ac:dyDescent="0.25">
      <c r="AD2525" s="157">
        <f t="shared" si="91"/>
        <v>0.51000000000000034</v>
      </c>
      <c r="AE2525" s="157">
        <f>IF('1a-Electricity'!$AD$77="no","",ROUND(AD2525,4))</f>
        <v>0.51</v>
      </c>
      <c r="AF2525" s="157">
        <f>IF('1a-Electricity'!$AD$78="no","",ROUND(AD2525,4))</f>
        <v>0.51</v>
      </c>
      <c r="AG2525" s="157">
        <f>IF('1a-Electricity'!$AD$79="no","",ROUND(AD2525,4))</f>
        <v>0.51</v>
      </c>
      <c r="BL2525" s="157">
        <f t="shared" si="92"/>
        <v>0.50900000000000034</v>
      </c>
      <c r="BM2525" s="157">
        <f>IF('1b-NaturalGas'!$AD$87="no","",ROUND(BL2525,4))</f>
        <v>0.50900000000000001</v>
      </c>
      <c r="BN2525" s="157">
        <f>IF('1b-NaturalGas'!$AD$88="no","",ROUND(BL2525,4))</f>
        <v>0.50900000000000001</v>
      </c>
      <c r="BO2525" s="157">
        <f>IF('1b-NaturalGas'!$AD$89="no","",ROUND(BL2525,4))</f>
        <v>0.50900000000000001</v>
      </c>
      <c r="BP2525" s="157">
        <f>IF('1b-NaturalGas'!$AD$90="no","not applicable (based on previous answers)",ROUND(BL2525,4))</f>
        <v>0.50900000000000001</v>
      </c>
      <c r="BQ2525" s="157">
        <f>IF('1b-NaturalGas'!$AD$91="no","not applicable (based on previous answers)",ROUND(BL2525,4))</f>
        <v>0.50900000000000001</v>
      </c>
    </row>
    <row r="2526" spans="30:69" x14ac:dyDescent="0.25">
      <c r="AD2526" s="157">
        <f t="shared" si="91"/>
        <v>0.51100000000000034</v>
      </c>
      <c r="AE2526" s="157">
        <f>IF('1a-Electricity'!$AD$77="no","",ROUND(AD2526,4))</f>
        <v>0.51100000000000001</v>
      </c>
      <c r="AF2526" s="157">
        <f>IF('1a-Electricity'!$AD$78="no","",ROUND(AD2526,4))</f>
        <v>0.51100000000000001</v>
      </c>
      <c r="AG2526" s="157">
        <f>IF('1a-Electricity'!$AD$79="no","",ROUND(AD2526,4))</f>
        <v>0.51100000000000001</v>
      </c>
      <c r="BL2526" s="157">
        <f t="shared" si="92"/>
        <v>0.51000000000000034</v>
      </c>
      <c r="BM2526" s="157">
        <f>IF('1b-NaturalGas'!$AD$87="no","",ROUND(BL2526,4))</f>
        <v>0.51</v>
      </c>
      <c r="BN2526" s="157">
        <f>IF('1b-NaturalGas'!$AD$88="no","",ROUND(BL2526,4))</f>
        <v>0.51</v>
      </c>
      <c r="BO2526" s="157">
        <f>IF('1b-NaturalGas'!$AD$89="no","",ROUND(BL2526,4))</f>
        <v>0.51</v>
      </c>
      <c r="BP2526" s="157">
        <f>IF('1b-NaturalGas'!$AD$90="no","not applicable (based on previous answers)",ROUND(BL2526,4))</f>
        <v>0.51</v>
      </c>
      <c r="BQ2526" s="157">
        <f>IF('1b-NaturalGas'!$AD$91="no","not applicable (based on previous answers)",ROUND(BL2526,4))</f>
        <v>0.51</v>
      </c>
    </row>
    <row r="2527" spans="30:69" x14ac:dyDescent="0.25">
      <c r="AD2527" s="157">
        <f t="shared" si="91"/>
        <v>0.51200000000000034</v>
      </c>
      <c r="AE2527" s="157">
        <f>IF('1a-Electricity'!$AD$77="no","",ROUND(AD2527,4))</f>
        <v>0.51200000000000001</v>
      </c>
      <c r="AF2527" s="157">
        <f>IF('1a-Electricity'!$AD$78="no","",ROUND(AD2527,4))</f>
        <v>0.51200000000000001</v>
      </c>
      <c r="AG2527" s="157">
        <f>IF('1a-Electricity'!$AD$79="no","",ROUND(AD2527,4))</f>
        <v>0.51200000000000001</v>
      </c>
      <c r="BL2527" s="157">
        <f t="shared" si="92"/>
        <v>0.51100000000000034</v>
      </c>
      <c r="BM2527" s="157">
        <f>IF('1b-NaturalGas'!$AD$87="no","",ROUND(BL2527,4))</f>
        <v>0.51100000000000001</v>
      </c>
      <c r="BN2527" s="157">
        <f>IF('1b-NaturalGas'!$AD$88="no","",ROUND(BL2527,4))</f>
        <v>0.51100000000000001</v>
      </c>
      <c r="BO2527" s="157">
        <f>IF('1b-NaturalGas'!$AD$89="no","",ROUND(BL2527,4))</f>
        <v>0.51100000000000001</v>
      </c>
      <c r="BP2527" s="157">
        <f>IF('1b-NaturalGas'!$AD$90="no","not applicable (based on previous answers)",ROUND(BL2527,4))</f>
        <v>0.51100000000000001</v>
      </c>
      <c r="BQ2527" s="157">
        <f>IF('1b-NaturalGas'!$AD$91="no","not applicable (based on previous answers)",ROUND(BL2527,4))</f>
        <v>0.51100000000000001</v>
      </c>
    </row>
    <row r="2528" spans="30:69" x14ac:dyDescent="0.25">
      <c r="AD2528" s="157">
        <f t="shared" si="91"/>
        <v>0.51300000000000034</v>
      </c>
      <c r="AE2528" s="157">
        <f>IF('1a-Electricity'!$AD$77="no","",ROUND(AD2528,4))</f>
        <v>0.51300000000000001</v>
      </c>
      <c r="AF2528" s="157">
        <f>IF('1a-Electricity'!$AD$78="no","",ROUND(AD2528,4))</f>
        <v>0.51300000000000001</v>
      </c>
      <c r="AG2528" s="157">
        <f>IF('1a-Electricity'!$AD$79="no","",ROUND(AD2528,4))</f>
        <v>0.51300000000000001</v>
      </c>
      <c r="BL2528" s="157">
        <f t="shared" si="92"/>
        <v>0.51200000000000034</v>
      </c>
      <c r="BM2528" s="157">
        <f>IF('1b-NaturalGas'!$AD$87="no","",ROUND(BL2528,4))</f>
        <v>0.51200000000000001</v>
      </c>
      <c r="BN2528" s="157">
        <f>IF('1b-NaturalGas'!$AD$88="no","",ROUND(BL2528,4))</f>
        <v>0.51200000000000001</v>
      </c>
      <c r="BO2528" s="157">
        <f>IF('1b-NaturalGas'!$AD$89="no","",ROUND(BL2528,4))</f>
        <v>0.51200000000000001</v>
      </c>
      <c r="BP2528" s="157">
        <f>IF('1b-NaturalGas'!$AD$90="no","not applicable (based on previous answers)",ROUND(BL2528,4))</f>
        <v>0.51200000000000001</v>
      </c>
      <c r="BQ2528" s="157">
        <f>IF('1b-NaturalGas'!$AD$91="no","not applicable (based on previous answers)",ROUND(BL2528,4))</f>
        <v>0.51200000000000001</v>
      </c>
    </row>
    <row r="2529" spans="30:69" x14ac:dyDescent="0.25">
      <c r="AD2529" s="157">
        <f t="shared" si="91"/>
        <v>0.51400000000000035</v>
      </c>
      <c r="AE2529" s="157">
        <f>IF('1a-Electricity'!$AD$77="no","",ROUND(AD2529,4))</f>
        <v>0.51400000000000001</v>
      </c>
      <c r="AF2529" s="157">
        <f>IF('1a-Electricity'!$AD$78="no","",ROUND(AD2529,4))</f>
        <v>0.51400000000000001</v>
      </c>
      <c r="AG2529" s="157">
        <f>IF('1a-Electricity'!$AD$79="no","",ROUND(AD2529,4))</f>
        <v>0.51400000000000001</v>
      </c>
      <c r="BL2529" s="157">
        <f t="shared" si="92"/>
        <v>0.51300000000000034</v>
      </c>
      <c r="BM2529" s="157">
        <f>IF('1b-NaturalGas'!$AD$87="no","",ROUND(BL2529,4))</f>
        <v>0.51300000000000001</v>
      </c>
      <c r="BN2529" s="157">
        <f>IF('1b-NaturalGas'!$AD$88="no","",ROUND(BL2529,4))</f>
        <v>0.51300000000000001</v>
      </c>
      <c r="BO2529" s="157">
        <f>IF('1b-NaturalGas'!$AD$89="no","",ROUND(BL2529,4))</f>
        <v>0.51300000000000001</v>
      </c>
      <c r="BP2529" s="157">
        <f>IF('1b-NaturalGas'!$AD$90="no","not applicable (based on previous answers)",ROUND(BL2529,4))</f>
        <v>0.51300000000000001</v>
      </c>
      <c r="BQ2529" s="157">
        <f>IF('1b-NaturalGas'!$AD$91="no","not applicable (based on previous answers)",ROUND(BL2529,4))</f>
        <v>0.51300000000000001</v>
      </c>
    </row>
    <row r="2530" spans="30:69" x14ac:dyDescent="0.25">
      <c r="AD2530" s="157">
        <f t="shared" si="91"/>
        <v>0.51500000000000035</v>
      </c>
      <c r="AE2530" s="157">
        <f>IF('1a-Electricity'!$AD$77="no","",ROUND(AD2530,4))</f>
        <v>0.51500000000000001</v>
      </c>
      <c r="AF2530" s="157">
        <f>IF('1a-Electricity'!$AD$78="no","",ROUND(AD2530,4))</f>
        <v>0.51500000000000001</v>
      </c>
      <c r="AG2530" s="157">
        <f>IF('1a-Electricity'!$AD$79="no","",ROUND(AD2530,4))</f>
        <v>0.51500000000000001</v>
      </c>
      <c r="BL2530" s="157">
        <f t="shared" si="92"/>
        <v>0.51400000000000035</v>
      </c>
      <c r="BM2530" s="157">
        <f>IF('1b-NaturalGas'!$AD$87="no","",ROUND(BL2530,4))</f>
        <v>0.51400000000000001</v>
      </c>
      <c r="BN2530" s="157">
        <f>IF('1b-NaturalGas'!$AD$88="no","",ROUND(BL2530,4))</f>
        <v>0.51400000000000001</v>
      </c>
      <c r="BO2530" s="157">
        <f>IF('1b-NaturalGas'!$AD$89="no","",ROUND(BL2530,4))</f>
        <v>0.51400000000000001</v>
      </c>
      <c r="BP2530" s="157">
        <f>IF('1b-NaturalGas'!$AD$90="no","not applicable (based on previous answers)",ROUND(BL2530,4))</f>
        <v>0.51400000000000001</v>
      </c>
      <c r="BQ2530" s="157">
        <f>IF('1b-NaturalGas'!$AD$91="no","not applicable (based on previous answers)",ROUND(BL2530,4))</f>
        <v>0.51400000000000001</v>
      </c>
    </row>
    <row r="2531" spans="30:69" x14ac:dyDescent="0.25">
      <c r="AD2531" s="157">
        <f t="shared" si="91"/>
        <v>0.51600000000000035</v>
      </c>
      <c r="AE2531" s="157">
        <f>IF('1a-Electricity'!$AD$77="no","",ROUND(AD2531,4))</f>
        <v>0.51600000000000001</v>
      </c>
      <c r="AF2531" s="157">
        <f>IF('1a-Electricity'!$AD$78="no","",ROUND(AD2531,4))</f>
        <v>0.51600000000000001</v>
      </c>
      <c r="AG2531" s="157">
        <f>IF('1a-Electricity'!$AD$79="no","",ROUND(AD2531,4))</f>
        <v>0.51600000000000001</v>
      </c>
      <c r="BL2531" s="157">
        <f t="shared" si="92"/>
        <v>0.51500000000000035</v>
      </c>
      <c r="BM2531" s="157">
        <f>IF('1b-NaturalGas'!$AD$87="no","",ROUND(BL2531,4))</f>
        <v>0.51500000000000001</v>
      </c>
      <c r="BN2531" s="157">
        <f>IF('1b-NaturalGas'!$AD$88="no","",ROUND(BL2531,4))</f>
        <v>0.51500000000000001</v>
      </c>
      <c r="BO2531" s="157">
        <f>IF('1b-NaturalGas'!$AD$89="no","",ROUND(BL2531,4))</f>
        <v>0.51500000000000001</v>
      </c>
      <c r="BP2531" s="157">
        <f>IF('1b-NaturalGas'!$AD$90="no","not applicable (based on previous answers)",ROUND(BL2531,4))</f>
        <v>0.51500000000000001</v>
      </c>
      <c r="BQ2531" s="157">
        <f>IF('1b-NaturalGas'!$AD$91="no","not applicable (based on previous answers)",ROUND(BL2531,4))</f>
        <v>0.51500000000000001</v>
      </c>
    </row>
    <row r="2532" spans="30:69" x14ac:dyDescent="0.25">
      <c r="AD2532" s="157">
        <f t="shared" si="91"/>
        <v>0.51700000000000035</v>
      </c>
      <c r="AE2532" s="157">
        <f>IF('1a-Electricity'!$AD$77="no","",ROUND(AD2532,4))</f>
        <v>0.51700000000000002</v>
      </c>
      <c r="AF2532" s="157">
        <f>IF('1a-Electricity'!$AD$78="no","",ROUND(AD2532,4))</f>
        <v>0.51700000000000002</v>
      </c>
      <c r="AG2532" s="157">
        <f>IF('1a-Electricity'!$AD$79="no","",ROUND(AD2532,4))</f>
        <v>0.51700000000000002</v>
      </c>
      <c r="BL2532" s="157">
        <f t="shared" si="92"/>
        <v>0.51600000000000035</v>
      </c>
      <c r="BM2532" s="157">
        <f>IF('1b-NaturalGas'!$AD$87="no","",ROUND(BL2532,4))</f>
        <v>0.51600000000000001</v>
      </c>
      <c r="BN2532" s="157">
        <f>IF('1b-NaturalGas'!$AD$88="no","",ROUND(BL2532,4))</f>
        <v>0.51600000000000001</v>
      </c>
      <c r="BO2532" s="157">
        <f>IF('1b-NaturalGas'!$AD$89="no","",ROUND(BL2532,4))</f>
        <v>0.51600000000000001</v>
      </c>
      <c r="BP2532" s="157">
        <f>IF('1b-NaturalGas'!$AD$90="no","not applicable (based on previous answers)",ROUND(BL2532,4))</f>
        <v>0.51600000000000001</v>
      </c>
      <c r="BQ2532" s="157">
        <f>IF('1b-NaturalGas'!$AD$91="no","not applicable (based on previous answers)",ROUND(BL2532,4))</f>
        <v>0.51600000000000001</v>
      </c>
    </row>
    <row r="2533" spans="30:69" x14ac:dyDescent="0.25">
      <c r="AD2533" s="157">
        <f t="shared" si="91"/>
        <v>0.51800000000000035</v>
      </c>
      <c r="AE2533" s="157">
        <f>IF('1a-Electricity'!$AD$77="no","",ROUND(AD2533,4))</f>
        <v>0.51800000000000002</v>
      </c>
      <c r="AF2533" s="157">
        <f>IF('1a-Electricity'!$AD$78="no","",ROUND(AD2533,4))</f>
        <v>0.51800000000000002</v>
      </c>
      <c r="AG2533" s="157">
        <f>IF('1a-Electricity'!$AD$79="no","",ROUND(AD2533,4))</f>
        <v>0.51800000000000002</v>
      </c>
      <c r="BL2533" s="157">
        <f t="shared" si="92"/>
        <v>0.51700000000000035</v>
      </c>
      <c r="BM2533" s="157">
        <f>IF('1b-NaturalGas'!$AD$87="no","",ROUND(BL2533,4))</f>
        <v>0.51700000000000002</v>
      </c>
      <c r="BN2533" s="157">
        <f>IF('1b-NaturalGas'!$AD$88="no","",ROUND(BL2533,4))</f>
        <v>0.51700000000000002</v>
      </c>
      <c r="BO2533" s="157">
        <f>IF('1b-NaturalGas'!$AD$89="no","",ROUND(BL2533,4))</f>
        <v>0.51700000000000002</v>
      </c>
      <c r="BP2533" s="157">
        <f>IF('1b-NaturalGas'!$AD$90="no","not applicable (based on previous answers)",ROUND(BL2533,4))</f>
        <v>0.51700000000000002</v>
      </c>
      <c r="BQ2533" s="157">
        <f>IF('1b-NaturalGas'!$AD$91="no","not applicable (based on previous answers)",ROUND(BL2533,4))</f>
        <v>0.51700000000000002</v>
      </c>
    </row>
    <row r="2534" spans="30:69" x14ac:dyDescent="0.25">
      <c r="AD2534" s="157">
        <f t="shared" si="91"/>
        <v>0.51900000000000035</v>
      </c>
      <c r="AE2534" s="157">
        <f>IF('1a-Electricity'!$AD$77="no","",ROUND(AD2534,4))</f>
        <v>0.51900000000000002</v>
      </c>
      <c r="AF2534" s="157">
        <f>IF('1a-Electricity'!$AD$78="no","",ROUND(AD2534,4))</f>
        <v>0.51900000000000002</v>
      </c>
      <c r="AG2534" s="157">
        <f>IF('1a-Electricity'!$AD$79="no","",ROUND(AD2534,4))</f>
        <v>0.51900000000000002</v>
      </c>
      <c r="BL2534" s="157">
        <f t="shared" si="92"/>
        <v>0.51800000000000035</v>
      </c>
      <c r="BM2534" s="157">
        <f>IF('1b-NaturalGas'!$AD$87="no","",ROUND(BL2534,4))</f>
        <v>0.51800000000000002</v>
      </c>
      <c r="BN2534" s="157">
        <f>IF('1b-NaturalGas'!$AD$88="no","",ROUND(BL2534,4))</f>
        <v>0.51800000000000002</v>
      </c>
      <c r="BO2534" s="157">
        <f>IF('1b-NaturalGas'!$AD$89="no","",ROUND(BL2534,4))</f>
        <v>0.51800000000000002</v>
      </c>
      <c r="BP2534" s="157">
        <f>IF('1b-NaturalGas'!$AD$90="no","not applicable (based on previous answers)",ROUND(BL2534,4))</f>
        <v>0.51800000000000002</v>
      </c>
      <c r="BQ2534" s="157">
        <f>IF('1b-NaturalGas'!$AD$91="no","not applicable (based on previous answers)",ROUND(BL2534,4))</f>
        <v>0.51800000000000002</v>
      </c>
    </row>
    <row r="2535" spans="30:69" x14ac:dyDescent="0.25">
      <c r="AD2535" s="157">
        <f t="shared" si="91"/>
        <v>0.52000000000000035</v>
      </c>
      <c r="AE2535" s="157">
        <f>IF('1a-Electricity'!$AD$77="no","",ROUND(AD2535,4))</f>
        <v>0.52</v>
      </c>
      <c r="AF2535" s="157">
        <f>IF('1a-Electricity'!$AD$78="no","",ROUND(AD2535,4))</f>
        <v>0.52</v>
      </c>
      <c r="AG2535" s="157">
        <f>IF('1a-Electricity'!$AD$79="no","",ROUND(AD2535,4))</f>
        <v>0.52</v>
      </c>
      <c r="BL2535" s="157">
        <f t="shared" si="92"/>
        <v>0.51900000000000035</v>
      </c>
      <c r="BM2535" s="157">
        <f>IF('1b-NaturalGas'!$AD$87="no","",ROUND(BL2535,4))</f>
        <v>0.51900000000000002</v>
      </c>
      <c r="BN2535" s="157">
        <f>IF('1b-NaturalGas'!$AD$88="no","",ROUND(BL2535,4))</f>
        <v>0.51900000000000002</v>
      </c>
      <c r="BO2535" s="157">
        <f>IF('1b-NaturalGas'!$AD$89="no","",ROUND(BL2535,4))</f>
        <v>0.51900000000000002</v>
      </c>
      <c r="BP2535" s="157">
        <f>IF('1b-NaturalGas'!$AD$90="no","not applicable (based on previous answers)",ROUND(BL2535,4))</f>
        <v>0.51900000000000002</v>
      </c>
      <c r="BQ2535" s="157">
        <f>IF('1b-NaturalGas'!$AD$91="no","not applicable (based on previous answers)",ROUND(BL2535,4))</f>
        <v>0.51900000000000002</v>
      </c>
    </row>
    <row r="2536" spans="30:69" x14ac:dyDescent="0.25">
      <c r="AD2536" s="157">
        <f t="shared" si="91"/>
        <v>0.52100000000000035</v>
      </c>
      <c r="AE2536" s="157">
        <f>IF('1a-Electricity'!$AD$77="no","",ROUND(AD2536,4))</f>
        <v>0.52100000000000002</v>
      </c>
      <c r="AF2536" s="157">
        <f>IF('1a-Electricity'!$AD$78="no","",ROUND(AD2536,4))</f>
        <v>0.52100000000000002</v>
      </c>
      <c r="AG2536" s="157">
        <f>IF('1a-Electricity'!$AD$79="no","",ROUND(AD2536,4))</f>
        <v>0.52100000000000002</v>
      </c>
      <c r="BL2536" s="157">
        <f t="shared" si="92"/>
        <v>0.52000000000000035</v>
      </c>
      <c r="BM2536" s="157">
        <f>IF('1b-NaturalGas'!$AD$87="no","",ROUND(BL2536,4))</f>
        <v>0.52</v>
      </c>
      <c r="BN2536" s="157">
        <f>IF('1b-NaturalGas'!$AD$88="no","",ROUND(BL2536,4))</f>
        <v>0.52</v>
      </c>
      <c r="BO2536" s="157">
        <f>IF('1b-NaturalGas'!$AD$89="no","",ROUND(BL2536,4))</f>
        <v>0.52</v>
      </c>
      <c r="BP2536" s="157">
        <f>IF('1b-NaturalGas'!$AD$90="no","not applicable (based on previous answers)",ROUND(BL2536,4))</f>
        <v>0.52</v>
      </c>
      <c r="BQ2536" s="157">
        <f>IF('1b-NaturalGas'!$AD$91="no","not applicable (based on previous answers)",ROUND(BL2536,4))</f>
        <v>0.52</v>
      </c>
    </row>
    <row r="2537" spans="30:69" x14ac:dyDescent="0.25">
      <c r="AD2537" s="157">
        <f t="shared" si="91"/>
        <v>0.52200000000000035</v>
      </c>
      <c r="AE2537" s="157">
        <f>IF('1a-Electricity'!$AD$77="no","",ROUND(AD2537,4))</f>
        <v>0.52200000000000002</v>
      </c>
      <c r="AF2537" s="157">
        <f>IF('1a-Electricity'!$AD$78="no","",ROUND(AD2537,4))</f>
        <v>0.52200000000000002</v>
      </c>
      <c r="AG2537" s="157">
        <f>IF('1a-Electricity'!$AD$79="no","",ROUND(AD2537,4))</f>
        <v>0.52200000000000002</v>
      </c>
      <c r="BL2537" s="157">
        <f t="shared" si="92"/>
        <v>0.52100000000000035</v>
      </c>
      <c r="BM2537" s="157">
        <f>IF('1b-NaturalGas'!$AD$87="no","",ROUND(BL2537,4))</f>
        <v>0.52100000000000002</v>
      </c>
      <c r="BN2537" s="157">
        <f>IF('1b-NaturalGas'!$AD$88="no","",ROUND(BL2537,4))</f>
        <v>0.52100000000000002</v>
      </c>
      <c r="BO2537" s="157">
        <f>IF('1b-NaturalGas'!$AD$89="no","",ROUND(BL2537,4))</f>
        <v>0.52100000000000002</v>
      </c>
      <c r="BP2537" s="157">
        <f>IF('1b-NaturalGas'!$AD$90="no","not applicable (based on previous answers)",ROUND(BL2537,4))</f>
        <v>0.52100000000000002</v>
      </c>
      <c r="BQ2537" s="157">
        <f>IF('1b-NaturalGas'!$AD$91="no","not applicable (based on previous answers)",ROUND(BL2537,4))</f>
        <v>0.52100000000000002</v>
      </c>
    </row>
    <row r="2538" spans="30:69" x14ac:dyDescent="0.25">
      <c r="AD2538" s="157">
        <f t="shared" si="91"/>
        <v>0.52300000000000035</v>
      </c>
      <c r="AE2538" s="157">
        <f>IF('1a-Electricity'!$AD$77="no","",ROUND(AD2538,4))</f>
        <v>0.52300000000000002</v>
      </c>
      <c r="AF2538" s="157">
        <f>IF('1a-Electricity'!$AD$78="no","",ROUND(AD2538,4))</f>
        <v>0.52300000000000002</v>
      </c>
      <c r="AG2538" s="157">
        <f>IF('1a-Electricity'!$AD$79="no","",ROUND(AD2538,4))</f>
        <v>0.52300000000000002</v>
      </c>
      <c r="BL2538" s="157">
        <f t="shared" si="92"/>
        <v>0.52200000000000035</v>
      </c>
      <c r="BM2538" s="157">
        <f>IF('1b-NaturalGas'!$AD$87="no","",ROUND(BL2538,4))</f>
        <v>0.52200000000000002</v>
      </c>
      <c r="BN2538" s="157">
        <f>IF('1b-NaturalGas'!$AD$88="no","",ROUND(BL2538,4))</f>
        <v>0.52200000000000002</v>
      </c>
      <c r="BO2538" s="157">
        <f>IF('1b-NaturalGas'!$AD$89="no","",ROUND(BL2538,4))</f>
        <v>0.52200000000000002</v>
      </c>
      <c r="BP2538" s="157">
        <f>IF('1b-NaturalGas'!$AD$90="no","not applicable (based on previous answers)",ROUND(BL2538,4))</f>
        <v>0.52200000000000002</v>
      </c>
      <c r="BQ2538" s="157">
        <f>IF('1b-NaturalGas'!$AD$91="no","not applicable (based on previous answers)",ROUND(BL2538,4))</f>
        <v>0.52200000000000002</v>
      </c>
    </row>
    <row r="2539" spans="30:69" x14ac:dyDescent="0.25">
      <c r="AD2539" s="157">
        <f t="shared" si="91"/>
        <v>0.52400000000000035</v>
      </c>
      <c r="AE2539" s="157">
        <f>IF('1a-Electricity'!$AD$77="no","",ROUND(AD2539,4))</f>
        <v>0.52400000000000002</v>
      </c>
      <c r="AF2539" s="157">
        <f>IF('1a-Electricity'!$AD$78="no","",ROUND(AD2539,4))</f>
        <v>0.52400000000000002</v>
      </c>
      <c r="AG2539" s="157">
        <f>IF('1a-Electricity'!$AD$79="no","",ROUND(AD2539,4))</f>
        <v>0.52400000000000002</v>
      </c>
      <c r="BL2539" s="157">
        <f t="shared" si="92"/>
        <v>0.52300000000000035</v>
      </c>
      <c r="BM2539" s="157">
        <f>IF('1b-NaturalGas'!$AD$87="no","",ROUND(BL2539,4))</f>
        <v>0.52300000000000002</v>
      </c>
      <c r="BN2539" s="157">
        <f>IF('1b-NaturalGas'!$AD$88="no","",ROUND(BL2539,4))</f>
        <v>0.52300000000000002</v>
      </c>
      <c r="BO2539" s="157">
        <f>IF('1b-NaturalGas'!$AD$89="no","",ROUND(BL2539,4))</f>
        <v>0.52300000000000002</v>
      </c>
      <c r="BP2539" s="157">
        <f>IF('1b-NaturalGas'!$AD$90="no","not applicable (based on previous answers)",ROUND(BL2539,4))</f>
        <v>0.52300000000000002</v>
      </c>
      <c r="BQ2539" s="157">
        <f>IF('1b-NaturalGas'!$AD$91="no","not applicable (based on previous answers)",ROUND(BL2539,4))</f>
        <v>0.52300000000000002</v>
      </c>
    </row>
    <row r="2540" spans="30:69" x14ac:dyDescent="0.25">
      <c r="AD2540" s="157">
        <f t="shared" si="91"/>
        <v>0.52500000000000036</v>
      </c>
      <c r="AE2540" s="157">
        <f>IF('1a-Electricity'!$AD$77="no","",ROUND(AD2540,4))</f>
        <v>0.52500000000000002</v>
      </c>
      <c r="AF2540" s="157">
        <f>IF('1a-Electricity'!$AD$78="no","",ROUND(AD2540,4))</f>
        <v>0.52500000000000002</v>
      </c>
      <c r="AG2540" s="157">
        <f>IF('1a-Electricity'!$AD$79="no","",ROUND(AD2540,4))</f>
        <v>0.52500000000000002</v>
      </c>
      <c r="BL2540" s="157">
        <f t="shared" si="92"/>
        <v>0.52400000000000035</v>
      </c>
      <c r="BM2540" s="157">
        <f>IF('1b-NaturalGas'!$AD$87="no","",ROUND(BL2540,4))</f>
        <v>0.52400000000000002</v>
      </c>
      <c r="BN2540" s="157">
        <f>IF('1b-NaturalGas'!$AD$88="no","",ROUND(BL2540,4))</f>
        <v>0.52400000000000002</v>
      </c>
      <c r="BO2540" s="157">
        <f>IF('1b-NaturalGas'!$AD$89="no","",ROUND(BL2540,4))</f>
        <v>0.52400000000000002</v>
      </c>
      <c r="BP2540" s="157">
        <f>IF('1b-NaturalGas'!$AD$90="no","not applicable (based on previous answers)",ROUND(BL2540,4))</f>
        <v>0.52400000000000002</v>
      </c>
      <c r="BQ2540" s="157">
        <f>IF('1b-NaturalGas'!$AD$91="no","not applicable (based on previous answers)",ROUND(BL2540,4))</f>
        <v>0.52400000000000002</v>
      </c>
    </row>
    <row r="2541" spans="30:69" x14ac:dyDescent="0.25">
      <c r="AD2541" s="157">
        <f t="shared" si="91"/>
        <v>0.52600000000000036</v>
      </c>
      <c r="AE2541" s="157">
        <f>IF('1a-Electricity'!$AD$77="no","",ROUND(AD2541,4))</f>
        <v>0.52600000000000002</v>
      </c>
      <c r="AF2541" s="157">
        <f>IF('1a-Electricity'!$AD$78="no","",ROUND(AD2541,4))</f>
        <v>0.52600000000000002</v>
      </c>
      <c r="AG2541" s="157">
        <f>IF('1a-Electricity'!$AD$79="no","",ROUND(AD2541,4))</f>
        <v>0.52600000000000002</v>
      </c>
      <c r="BL2541" s="157">
        <f t="shared" si="92"/>
        <v>0.52500000000000036</v>
      </c>
      <c r="BM2541" s="157">
        <f>IF('1b-NaturalGas'!$AD$87="no","",ROUND(BL2541,4))</f>
        <v>0.52500000000000002</v>
      </c>
      <c r="BN2541" s="157">
        <f>IF('1b-NaturalGas'!$AD$88="no","",ROUND(BL2541,4))</f>
        <v>0.52500000000000002</v>
      </c>
      <c r="BO2541" s="157">
        <f>IF('1b-NaturalGas'!$AD$89="no","",ROUND(BL2541,4))</f>
        <v>0.52500000000000002</v>
      </c>
      <c r="BP2541" s="157">
        <f>IF('1b-NaturalGas'!$AD$90="no","not applicable (based on previous answers)",ROUND(BL2541,4))</f>
        <v>0.52500000000000002</v>
      </c>
      <c r="BQ2541" s="157">
        <f>IF('1b-NaturalGas'!$AD$91="no","not applicable (based on previous answers)",ROUND(BL2541,4))</f>
        <v>0.52500000000000002</v>
      </c>
    </row>
    <row r="2542" spans="30:69" x14ac:dyDescent="0.25">
      <c r="AD2542" s="157">
        <f t="shared" si="91"/>
        <v>0.52700000000000036</v>
      </c>
      <c r="AE2542" s="157">
        <f>IF('1a-Electricity'!$AD$77="no","",ROUND(AD2542,4))</f>
        <v>0.52700000000000002</v>
      </c>
      <c r="AF2542" s="157">
        <f>IF('1a-Electricity'!$AD$78="no","",ROUND(AD2542,4))</f>
        <v>0.52700000000000002</v>
      </c>
      <c r="AG2542" s="157">
        <f>IF('1a-Electricity'!$AD$79="no","",ROUND(AD2542,4))</f>
        <v>0.52700000000000002</v>
      </c>
      <c r="BL2542" s="157">
        <f t="shared" si="92"/>
        <v>0.52600000000000036</v>
      </c>
      <c r="BM2542" s="157">
        <f>IF('1b-NaturalGas'!$AD$87="no","",ROUND(BL2542,4))</f>
        <v>0.52600000000000002</v>
      </c>
      <c r="BN2542" s="157">
        <f>IF('1b-NaturalGas'!$AD$88="no","",ROUND(BL2542,4))</f>
        <v>0.52600000000000002</v>
      </c>
      <c r="BO2542" s="157">
        <f>IF('1b-NaturalGas'!$AD$89="no","",ROUND(BL2542,4))</f>
        <v>0.52600000000000002</v>
      </c>
      <c r="BP2542" s="157">
        <f>IF('1b-NaturalGas'!$AD$90="no","not applicable (based on previous answers)",ROUND(BL2542,4))</f>
        <v>0.52600000000000002</v>
      </c>
      <c r="BQ2542" s="157">
        <f>IF('1b-NaturalGas'!$AD$91="no","not applicable (based on previous answers)",ROUND(BL2542,4))</f>
        <v>0.52600000000000002</v>
      </c>
    </row>
    <row r="2543" spans="30:69" x14ac:dyDescent="0.25">
      <c r="AD2543" s="157">
        <f t="shared" si="91"/>
        <v>0.52800000000000036</v>
      </c>
      <c r="AE2543" s="157">
        <f>IF('1a-Electricity'!$AD$77="no","",ROUND(AD2543,4))</f>
        <v>0.52800000000000002</v>
      </c>
      <c r="AF2543" s="157">
        <f>IF('1a-Electricity'!$AD$78="no","",ROUND(AD2543,4))</f>
        <v>0.52800000000000002</v>
      </c>
      <c r="AG2543" s="157">
        <f>IF('1a-Electricity'!$AD$79="no","",ROUND(AD2543,4))</f>
        <v>0.52800000000000002</v>
      </c>
      <c r="BL2543" s="157">
        <f t="shared" si="92"/>
        <v>0.52700000000000036</v>
      </c>
      <c r="BM2543" s="157">
        <f>IF('1b-NaturalGas'!$AD$87="no","",ROUND(BL2543,4))</f>
        <v>0.52700000000000002</v>
      </c>
      <c r="BN2543" s="157">
        <f>IF('1b-NaturalGas'!$AD$88="no","",ROUND(BL2543,4))</f>
        <v>0.52700000000000002</v>
      </c>
      <c r="BO2543" s="157">
        <f>IF('1b-NaturalGas'!$AD$89="no","",ROUND(BL2543,4))</f>
        <v>0.52700000000000002</v>
      </c>
      <c r="BP2543" s="157">
        <f>IF('1b-NaturalGas'!$AD$90="no","not applicable (based on previous answers)",ROUND(BL2543,4))</f>
        <v>0.52700000000000002</v>
      </c>
      <c r="BQ2543" s="157">
        <f>IF('1b-NaturalGas'!$AD$91="no","not applicable (based on previous answers)",ROUND(BL2543,4))</f>
        <v>0.52700000000000002</v>
      </c>
    </row>
    <row r="2544" spans="30:69" x14ac:dyDescent="0.25">
      <c r="AD2544" s="157">
        <f t="shared" si="91"/>
        <v>0.52900000000000036</v>
      </c>
      <c r="AE2544" s="157">
        <f>IF('1a-Electricity'!$AD$77="no","",ROUND(AD2544,4))</f>
        <v>0.52900000000000003</v>
      </c>
      <c r="AF2544" s="157">
        <f>IF('1a-Electricity'!$AD$78="no","",ROUND(AD2544,4))</f>
        <v>0.52900000000000003</v>
      </c>
      <c r="AG2544" s="157">
        <f>IF('1a-Electricity'!$AD$79="no","",ROUND(AD2544,4))</f>
        <v>0.52900000000000003</v>
      </c>
      <c r="BL2544" s="157">
        <f t="shared" si="92"/>
        <v>0.52800000000000036</v>
      </c>
      <c r="BM2544" s="157">
        <f>IF('1b-NaturalGas'!$AD$87="no","",ROUND(BL2544,4))</f>
        <v>0.52800000000000002</v>
      </c>
      <c r="BN2544" s="157">
        <f>IF('1b-NaturalGas'!$AD$88="no","",ROUND(BL2544,4))</f>
        <v>0.52800000000000002</v>
      </c>
      <c r="BO2544" s="157">
        <f>IF('1b-NaturalGas'!$AD$89="no","",ROUND(BL2544,4))</f>
        <v>0.52800000000000002</v>
      </c>
      <c r="BP2544" s="157">
        <f>IF('1b-NaturalGas'!$AD$90="no","not applicable (based on previous answers)",ROUND(BL2544,4))</f>
        <v>0.52800000000000002</v>
      </c>
      <c r="BQ2544" s="157">
        <f>IF('1b-NaturalGas'!$AD$91="no","not applicable (based on previous answers)",ROUND(BL2544,4))</f>
        <v>0.52800000000000002</v>
      </c>
    </row>
    <row r="2545" spans="30:69" x14ac:dyDescent="0.25">
      <c r="AD2545" s="157">
        <f t="shared" si="91"/>
        <v>0.53000000000000036</v>
      </c>
      <c r="AE2545" s="157">
        <f>IF('1a-Electricity'!$AD$77="no","",ROUND(AD2545,4))</f>
        <v>0.53</v>
      </c>
      <c r="AF2545" s="157">
        <f>IF('1a-Electricity'!$AD$78="no","",ROUND(AD2545,4))</f>
        <v>0.53</v>
      </c>
      <c r="AG2545" s="157">
        <f>IF('1a-Electricity'!$AD$79="no","",ROUND(AD2545,4))</f>
        <v>0.53</v>
      </c>
      <c r="BL2545" s="157">
        <f t="shared" si="92"/>
        <v>0.52900000000000036</v>
      </c>
      <c r="BM2545" s="157">
        <f>IF('1b-NaturalGas'!$AD$87="no","",ROUND(BL2545,4))</f>
        <v>0.52900000000000003</v>
      </c>
      <c r="BN2545" s="157">
        <f>IF('1b-NaturalGas'!$AD$88="no","",ROUND(BL2545,4))</f>
        <v>0.52900000000000003</v>
      </c>
      <c r="BO2545" s="157">
        <f>IF('1b-NaturalGas'!$AD$89="no","",ROUND(BL2545,4))</f>
        <v>0.52900000000000003</v>
      </c>
      <c r="BP2545" s="157">
        <f>IF('1b-NaturalGas'!$AD$90="no","not applicable (based on previous answers)",ROUND(BL2545,4))</f>
        <v>0.52900000000000003</v>
      </c>
      <c r="BQ2545" s="157">
        <f>IF('1b-NaturalGas'!$AD$91="no","not applicable (based on previous answers)",ROUND(BL2545,4))</f>
        <v>0.52900000000000003</v>
      </c>
    </row>
    <row r="2546" spans="30:69" x14ac:dyDescent="0.25">
      <c r="AD2546" s="157">
        <f t="shared" si="91"/>
        <v>0.53100000000000036</v>
      </c>
      <c r="AE2546" s="157">
        <f>IF('1a-Electricity'!$AD$77="no","",ROUND(AD2546,4))</f>
        <v>0.53100000000000003</v>
      </c>
      <c r="AF2546" s="157">
        <f>IF('1a-Electricity'!$AD$78="no","",ROUND(AD2546,4))</f>
        <v>0.53100000000000003</v>
      </c>
      <c r="AG2546" s="157">
        <f>IF('1a-Electricity'!$AD$79="no","",ROUND(AD2546,4))</f>
        <v>0.53100000000000003</v>
      </c>
      <c r="BL2546" s="157">
        <f t="shared" si="92"/>
        <v>0.53000000000000036</v>
      </c>
      <c r="BM2546" s="157">
        <f>IF('1b-NaturalGas'!$AD$87="no","",ROUND(BL2546,4))</f>
        <v>0.53</v>
      </c>
      <c r="BN2546" s="157">
        <f>IF('1b-NaturalGas'!$AD$88="no","",ROUND(BL2546,4))</f>
        <v>0.53</v>
      </c>
      <c r="BO2546" s="157">
        <f>IF('1b-NaturalGas'!$AD$89="no","",ROUND(BL2546,4))</f>
        <v>0.53</v>
      </c>
      <c r="BP2546" s="157">
        <f>IF('1b-NaturalGas'!$AD$90="no","not applicable (based on previous answers)",ROUND(BL2546,4))</f>
        <v>0.53</v>
      </c>
      <c r="BQ2546" s="157">
        <f>IF('1b-NaturalGas'!$AD$91="no","not applicable (based on previous answers)",ROUND(BL2546,4))</f>
        <v>0.53</v>
      </c>
    </row>
    <row r="2547" spans="30:69" x14ac:dyDescent="0.25">
      <c r="AD2547" s="157">
        <f t="shared" si="91"/>
        <v>0.53200000000000036</v>
      </c>
      <c r="AE2547" s="157">
        <f>IF('1a-Electricity'!$AD$77="no","",ROUND(AD2547,4))</f>
        <v>0.53200000000000003</v>
      </c>
      <c r="AF2547" s="157">
        <f>IF('1a-Electricity'!$AD$78="no","",ROUND(AD2547,4))</f>
        <v>0.53200000000000003</v>
      </c>
      <c r="AG2547" s="157">
        <f>IF('1a-Electricity'!$AD$79="no","",ROUND(AD2547,4))</f>
        <v>0.53200000000000003</v>
      </c>
      <c r="BL2547" s="157">
        <f t="shared" si="92"/>
        <v>0.53100000000000036</v>
      </c>
      <c r="BM2547" s="157">
        <f>IF('1b-NaturalGas'!$AD$87="no","",ROUND(BL2547,4))</f>
        <v>0.53100000000000003</v>
      </c>
      <c r="BN2547" s="157">
        <f>IF('1b-NaturalGas'!$AD$88="no","",ROUND(BL2547,4))</f>
        <v>0.53100000000000003</v>
      </c>
      <c r="BO2547" s="157">
        <f>IF('1b-NaturalGas'!$AD$89="no","",ROUND(BL2547,4))</f>
        <v>0.53100000000000003</v>
      </c>
      <c r="BP2547" s="157">
        <f>IF('1b-NaturalGas'!$AD$90="no","not applicable (based on previous answers)",ROUND(BL2547,4))</f>
        <v>0.53100000000000003</v>
      </c>
      <c r="BQ2547" s="157">
        <f>IF('1b-NaturalGas'!$AD$91="no","not applicable (based on previous answers)",ROUND(BL2547,4))</f>
        <v>0.53100000000000003</v>
      </c>
    </row>
    <row r="2548" spans="30:69" x14ac:dyDescent="0.25">
      <c r="AD2548" s="157">
        <f t="shared" si="91"/>
        <v>0.53300000000000036</v>
      </c>
      <c r="AE2548" s="157">
        <f>IF('1a-Electricity'!$AD$77="no","",ROUND(AD2548,4))</f>
        <v>0.53300000000000003</v>
      </c>
      <c r="AF2548" s="157">
        <f>IF('1a-Electricity'!$AD$78="no","",ROUND(AD2548,4))</f>
        <v>0.53300000000000003</v>
      </c>
      <c r="AG2548" s="157">
        <f>IF('1a-Electricity'!$AD$79="no","",ROUND(AD2548,4))</f>
        <v>0.53300000000000003</v>
      </c>
      <c r="BL2548" s="157">
        <f t="shared" si="92"/>
        <v>0.53200000000000036</v>
      </c>
      <c r="BM2548" s="157">
        <f>IF('1b-NaturalGas'!$AD$87="no","",ROUND(BL2548,4))</f>
        <v>0.53200000000000003</v>
      </c>
      <c r="BN2548" s="157">
        <f>IF('1b-NaturalGas'!$AD$88="no","",ROUND(BL2548,4))</f>
        <v>0.53200000000000003</v>
      </c>
      <c r="BO2548" s="157">
        <f>IF('1b-NaturalGas'!$AD$89="no","",ROUND(BL2548,4))</f>
        <v>0.53200000000000003</v>
      </c>
      <c r="BP2548" s="157">
        <f>IF('1b-NaturalGas'!$AD$90="no","not applicable (based on previous answers)",ROUND(BL2548,4))</f>
        <v>0.53200000000000003</v>
      </c>
      <c r="BQ2548" s="157">
        <f>IF('1b-NaturalGas'!$AD$91="no","not applicable (based on previous answers)",ROUND(BL2548,4))</f>
        <v>0.53200000000000003</v>
      </c>
    </row>
    <row r="2549" spans="30:69" x14ac:dyDescent="0.25">
      <c r="AD2549" s="157">
        <f t="shared" si="91"/>
        <v>0.53400000000000036</v>
      </c>
      <c r="AE2549" s="157">
        <f>IF('1a-Electricity'!$AD$77="no","",ROUND(AD2549,4))</f>
        <v>0.53400000000000003</v>
      </c>
      <c r="AF2549" s="157">
        <f>IF('1a-Electricity'!$AD$78="no","",ROUND(AD2549,4))</f>
        <v>0.53400000000000003</v>
      </c>
      <c r="AG2549" s="157">
        <f>IF('1a-Electricity'!$AD$79="no","",ROUND(AD2549,4))</f>
        <v>0.53400000000000003</v>
      </c>
      <c r="BL2549" s="157">
        <f t="shared" si="92"/>
        <v>0.53300000000000036</v>
      </c>
      <c r="BM2549" s="157">
        <f>IF('1b-NaturalGas'!$AD$87="no","",ROUND(BL2549,4))</f>
        <v>0.53300000000000003</v>
      </c>
      <c r="BN2549" s="157">
        <f>IF('1b-NaturalGas'!$AD$88="no","",ROUND(BL2549,4))</f>
        <v>0.53300000000000003</v>
      </c>
      <c r="BO2549" s="157">
        <f>IF('1b-NaturalGas'!$AD$89="no","",ROUND(BL2549,4))</f>
        <v>0.53300000000000003</v>
      </c>
      <c r="BP2549" s="157">
        <f>IF('1b-NaturalGas'!$AD$90="no","not applicable (based on previous answers)",ROUND(BL2549,4))</f>
        <v>0.53300000000000003</v>
      </c>
      <c r="BQ2549" s="157">
        <f>IF('1b-NaturalGas'!$AD$91="no","not applicable (based on previous answers)",ROUND(BL2549,4))</f>
        <v>0.53300000000000003</v>
      </c>
    </row>
    <row r="2550" spans="30:69" x14ac:dyDescent="0.25">
      <c r="AD2550" s="157">
        <f t="shared" si="91"/>
        <v>0.53500000000000036</v>
      </c>
      <c r="AE2550" s="157">
        <f>IF('1a-Electricity'!$AD$77="no","",ROUND(AD2550,4))</f>
        <v>0.53500000000000003</v>
      </c>
      <c r="AF2550" s="157">
        <f>IF('1a-Electricity'!$AD$78="no","",ROUND(AD2550,4))</f>
        <v>0.53500000000000003</v>
      </c>
      <c r="AG2550" s="157">
        <f>IF('1a-Electricity'!$AD$79="no","",ROUND(AD2550,4))</f>
        <v>0.53500000000000003</v>
      </c>
      <c r="BL2550" s="157">
        <f t="shared" si="92"/>
        <v>0.53400000000000036</v>
      </c>
      <c r="BM2550" s="157">
        <f>IF('1b-NaturalGas'!$AD$87="no","",ROUND(BL2550,4))</f>
        <v>0.53400000000000003</v>
      </c>
      <c r="BN2550" s="157">
        <f>IF('1b-NaturalGas'!$AD$88="no","",ROUND(BL2550,4))</f>
        <v>0.53400000000000003</v>
      </c>
      <c r="BO2550" s="157">
        <f>IF('1b-NaturalGas'!$AD$89="no","",ROUND(BL2550,4))</f>
        <v>0.53400000000000003</v>
      </c>
      <c r="BP2550" s="157">
        <f>IF('1b-NaturalGas'!$AD$90="no","not applicable (based on previous answers)",ROUND(BL2550,4))</f>
        <v>0.53400000000000003</v>
      </c>
      <c r="BQ2550" s="157">
        <f>IF('1b-NaturalGas'!$AD$91="no","not applicable (based on previous answers)",ROUND(BL2550,4))</f>
        <v>0.53400000000000003</v>
      </c>
    </row>
    <row r="2551" spans="30:69" x14ac:dyDescent="0.25">
      <c r="AD2551" s="157">
        <f t="shared" si="91"/>
        <v>0.53600000000000037</v>
      </c>
      <c r="AE2551" s="157">
        <f>IF('1a-Electricity'!$AD$77="no","",ROUND(AD2551,4))</f>
        <v>0.53600000000000003</v>
      </c>
      <c r="AF2551" s="157">
        <f>IF('1a-Electricity'!$AD$78="no","",ROUND(AD2551,4))</f>
        <v>0.53600000000000003</v>
      </c>
      <c r="AG2551" s="157">
        <f>IF('1a-Electricity'!$AD$79="no","",ROUND(AD2551,4))</f>
        <v>0.53600000000000003</v>
      </c>
      <c r="BL2551" s="157">
        <f t="shared" si="92"/>
        <v>0.53500000000000036</v>
      </c>
      <c r="BM2551" s="157">
        <f>IF('1b-NaturalGas'!$AD$87="no","",ROUND(BL2551,4))</f>
        <v>0.53500000000000003</v>
      </c>
      <c r="BN2551" s="157">
        <f>IF('1b-NaturalGas'!$AD$88="no","",ROUND(BL2551,4))</f>
        <v>0.53500000000000003</v>
      </c>
      <c r="BO2551" s="157">
        <f>IF('1b-NaturalGas'!$AD$89="no","",ROUND(BL2551,4))</f>
        <v>0.53500000000000003</v>
      </c>
      <c r="BP2551" s="157">
        <f>IF('1b-NaturalGas'!$AD$90="no","not applicable (based on previous answers)",ROUND(BL2551,4))</f>
        <v>0.53500000000000003</v>
      </c>
      <c r="BQ2551" s="157">
        <f>IF('1b-NaturalGas'!$AD$91="no","not applicable (based on previous answers)",ROUND(BL2551,4))</f>
        <v>0.53500000000000003</v>
      </c>
    </row>
    <row r="2552" spans="30:69" x14ac:dyDescent="0.25">
      <c r="AD2552" s="157">
        <f t="shared" si="91"/>
        <v>0.53700000000000037</v>
      </c>
      <c r="AE2552" s="157">
        <f>IF('1a-Electricity'!$AD$77="no","",ROUND(AD2552,4))</f>
        <v>0.53700000000000003</v>
      </c>
      <c r="AF2552" s="157">
        <f>IF('1a-Electricity'!$AD$78="no","",ROUND(AD2552,4))</f>
        <v>0.53700000000000003</v>
      </c>
      <c r="AG2552" s="157">
        <f>IF('1a-Electricity'!$AD$79="no","",ROUND(AD2552,4))</f>
        <v>0.53700000000000003</v>
      </c>
      <c r="BL2552" s="157">
        <f t="shared" si="92"/>
        <v>0.53600000000000037</v>
      </c>
      <c r="BM2552" s="157">
        <f>IF('1b-NaturalGas'!$AD$87="no","",ROUND(BL2552,4))</f>
        <v>0.53600000000000003</v>
      </c>
      <c r="BN2552" s="157">
        <f>IF('1b-NaturalGas'!$AD$88="no","",ROUND(BL2552,4))</f>
        <v>0.53600000000000003</v>
      </c>
      <c r="BO2552" s="157">
        <f>IF('1b-NaturalGas'!$AD$89="no","",ROUND(BL2552,4))</f>
        <v>0.53600000000000003</v>
      </c>
      <c r="BP2552" s="157">
        <f>IF('1b-NaturalGas'!$AD$90="no","not applicable (based on previous answers)",ROUND(BL2552,4))</f>
        <v>0.53600000000000003</v>
      </c>
      <c r="BQ2552" s="157">
        <f>IF('1b-NaturalGas'!$AD$91="no","not applicable (based on previous answers)",ROUND(BL2552,4))</f>
        <v>0.53600000000000003</v>
      </c>
    </row>
    <row r="2553" spans="30:69" x14ac:dyDescent="0.25">
      <c r="AD2553" s="157">
        <f t="shared" si="91"/>
        <v>0.53800000000000037</v>
      </c>
      <c r="AE2553" s="157">
        <f>IF('1a-Electricity'!$AD$77="no","",ROUND(AD2553,4))</f>
        <v>0.53800000000000003</v>
      </c>
      <c r="AF2553" s="157">
        <f>IF('1a-Electricity'!$AD$78="no","",ROUND(AD2553,4))</f>
        <v>0.53800000000000003</v>
      </c>
      <c r="AG2553" s="157">
        <f>IF('1a-Electricity'!$AD$79="no","",ROUND(AD2553,4))</f>
        <v>0.53800000000000003</v>
      </c>
      <c r="BL2553" s="157">
        <f t="shared" si="92"/>
        <v>0.53700000000000037</v>
      </c>
      <c r="BM2553" s="157">
        <f>IF('1b-NaturalGas'!$AD$87="no","",ROUND(BL2553,4))</f>
        <v>0.53700000000000003</v>
      </c>
      <c r="BN2553" s="157">
        <f>IF('1b-NaturalGas'!$AD$88="no","",ROUND(BL2553,4))</f>
        <v>0.53700000000000003</v>
      </c>
      <c r="BO2553" s="157">
        <f>IF('1b-NaturalGas'!$AD$89="no","",ROUND(BL2553,4))</f>
        <v>0.53700000000000003</v>
      </c>
      <c r="BP2553" s="157">
        <f>IF('1b-NaturalGas'!$AD$90="no","not applicable (based on previous answers)",ROUND(BL2553,4))</f>
        <v>0.53700000000000003</v>
      </c>
      <c r="BQ2553" s="157">
        <f>IF('1b-NaturalGas'!$AD$91="no","not applicable (based on previous answers)",ROUND(BL2553,4))</f>
        <v>0.53700000000000003</v>
      </c>
    </row>
    <row r="2554" spans="30:69" x14ac:dyDescent="0.25">
      <c r="AD2554" s="157">
        <f t="shared" si="91"/>
        <v>0.53900000000000037</v>
      </c>
      <c r="AE2554" s="157">
        <f>IF('1a-Electricity'!$AD$77="no","",ROUND(AD2554,4))</f>
        <v>0.53900000000000003</v>
      </c>
      <c r="AF2554" s="157">
        <f>IF('1a-Electricity'!$AD$78="no","",ROUND(AD2554,4))</f>
        <v>0.53900000000000003</v>
      </c>
      <c r="AG2554" s="157">
        <f>IF('1a-Electricity'!$AD$79="no","",ROUND(AD2554,4))</f>
        <v>0.53900000000000003</v>
      </c>
      <c r="BL2554" s="157">
        <f t="shared" si="92"/>
        <v>0.53800000000000037</v>
      </c>
      <c r="BM2554" s="157">
        <f>IF('1b-NaturalGas'!$AD$87="no","",ROUND(BL2554,4))</f>
        <v>0.53800000000000003</v>
      </c>
      <c r="BN2554" s="157">
        <f>IF('1b-NaturalGas'!$AD$88="no","",ROUND(BL2554,4))</f>
        <v>0.53800000000000003</v>
      </c>
      <c r="BO2554" s="157">
        <f>IF('1b-NaturalGas'!$AD$89="no","",ROUND(BL2554,4))</f>
        <v>0.53800000000000003</v>
      </c>
      <c r="BP2554" s="157">
        <f>IF('1b-NaturalGas'!$AD$90="no","not applicable (based on previous answers)",ROUND(BL2554,4))</f>
        <v>0.53800000000000003</v>
      </c>
      <c r="BQ2554" s="157">
        <f>IF('1b-NaturalGas'!$AD$91="no","not applicable (based on previous answers)",ROUND(BL2554,4))</f>
        <v>0.53800000000000003</v>
      </c>
    </row>
    <row r="2555" spans="30:69" x14ac:dyDescent="0.25">
      <c r="AD2555" s="157">
        <f t="shared" si="91"/>
        <v>0.54000000000000037</v>
      </c>
      <c r="AE2555" s="157">
        <f>IF('1a-Electricity'!$AD$77="no","",ROUND(AD2555,4))</f>
        <v>0.54</v>
      </c>
      <c r="AF2555" s="157">
        <f>IF('1a-Electricity'!$AD$78="no","",ROUND(AD2555,4))</f>
        <v>0.54</v>
      </c>
      <c r="AG2555" s="157">
        <f>IF('1a-Electricity'!$AD$79="no","",ROUND(AD2555,4))</f>
        <v>0.54</v>
      </c>
      <c r="BL2555" s="157">
        <f t="shared" si="92"/>
        <v>0.53900000000000037</v>
      </c>
      <c r="BM2555" s="157">
        <f>IF('1b-NaturalGas'!$AD$87="no","",ROUND(BL2555,4))</f>
        <v>0.53900000000000003</v>
      </c>
      <c r="BN2555" s="157">
        <f>IF('1b-NaturalGas'!$AD$88="no","",ROUND(BL2555,4))</f>
        <v>0.53900000000000003</v>
      </c>
      <c r="BO2555" s="157">
        <f>IF('1b-NaturalGas'!$AD$89="no","",ROUND(BL2555,4))</f>
        <v>0.53900000000000003</v>
      </c>
      <c r="BP2555" s="157">
        <f>IF('1b-NaturalGas'!$AD$90="no","not applicable (based on previous answers)",ROUND(BL2555,4))</f>
        <v>0.53900000000000003</v>
      </c>
      <c r="BQ2555" s="157">
        <f>IF('1b-NaturalGas'!$AD$91="no","not applicable (based on previous answers)",ROUND(BL2555,4))</f>
        <v>0.53900000000000003</v>
      </c>
    </row>
    <row r="2556" spans="30:69" x14ac:dyDescent="0.25">
      <c r="AD2556" s="157">
        <f t="shared" si="91"/>
        <v>0.54100000000000037</v>
      </c>
      <c r="AE2556" s="157">
        <f>IF('1a-Electricity'!$AD$77="no","",ROUND(AD2556,4))</f>
        <v>0.54100000000000004</v>
      </c>
      <c r="AF2556" s="157">
        <f>IF('1a-Electricity'!$AD$78="no","",ROUND(AD2556,4))</f>
        <v>0.54100000000000004</v>
      </c>
      <c r="AG2556" s="157">
        <f>IF('1a-Electricity'!$AD$79="no","",ROUND(AD2556,4))</f>
        <v>0.54100000000000004</v>
      </c>
      <c r="BL2556" s="157">
        <f t="shared" si="92"/>
        <v>0.54000000000000037</v>
      </c>
      <c r="BM2556" s="157">
        <f>IF('1b-NaturalGas'!$AD$87="no","",ROUND(BL2556,4))</f>
        <v>0.54</v>
      </c>
      <c r="BN2556" s="157">
        <f>IF('1b-NaturalGas'!$AD$88="no","",ROUND(BL2556,4))</f>
        <v>0.54</v>
      </c>
      <c r="BO2556" s="157">
        <f>IF('1b-NaturalGas'!$AD$89="no","",ROUND(BL2556,4))</f>
        <v>0.54</v>
      </c>
      <c r="BP2556" s="157">
        <f>IF('1b-NaturalGas'!$AD$90="no","not applicable (based on previous answers)",ROUND(BL2556,4))</f>
        <v>0.54</v>
      </c>
      <c r="BQ2556" s="157">
        <f>IF('1b-NaturalGas'!$AD$91="no","not applicable (based on previous answers)",ROUND(BL2556,4))</f>
        <v>0.54</v>
      </c>
    </row>
    <row r="2557" spans="30:69" x14ac:dyDescent="0.25">
      <c r="AD2557" s="157">
        <f t="shared" si="91"/>
        <v>0.54200000000000037</v>
      </c>
      <c r="AE2557" s="157">
        <f>IF('1a-Electricity'!$AD$77="no","",ROUND(AD2557,4))</f>
        <v>0.54200000000000004</v>
      </c>
      <c r="AF2557" s="157">
        <f>IF('1a-Electricity'!$AD$78="no","",ROUND(AD2557,4))</f>
        <v>0.54200000000000004</v>
      </c>
      <c r="AG2557" s="157">
        <f>IF('1a-Electricity'!$AD$79="no","",ROUND(AD2557,4))</f>
        <v>0.54200000000000004</v>
      </c>
      <c r="BL2557" s="157">
        <f t="shared" si="92"/>
        <v>0.54100000000000037</v>
      </c>
      <c r="BM2557" s="157">
        <f>IF('1b-NaturalGas'!$AD$87="no","",ROUND(BL2557,4))</f>
        <v>0.54100000000000004</v>
      </c>
      <c r="BN2557" s="157">
        <f>IF('1b-NaturalGas'!$AD$88="no","",ROUND(BL2557,4))</f>
        <v>0.54100000000000004</v>
      </c>
      <c r="BO2557" s="157">
        <f>IF('1b-NaturalGas'!$AD$89="no","",ROUND(BL2557,4))</f>
        <v>0.54100000000000004</v>
      </c>
      <c r="BP2557" s="157">
        <f>IF('1b-NaturalGas'!$AD$90="no","not applicable (based on previous answers)",ROUND(BL2557,4))</f>
        <v>0.54100000000000004</v>
      </c>
      <c r="BQ2557" s="157">
        <f>IF('1b-NaturalGas'!$AD$91="no","not applicable (based on previous answers)",ROUND(BL2557,4))</f>
        <v>0.54100000000000004</v>
      </c>
    </row>
    <row r="2558" spans="30:69" x14ac:dyDescent="0.25">
      <c r="AD2558" s="157">
        <f t="shared" si="91"/>
        <v>0.54300000000000037</v>
      </c>
      <c r="AE2558" s="157">
        <f>IF('1a-Electricity'!$AD$77="no","",ROUND(AD2558,4))</f>
        <v>0.54300000000000004</v>
      </c>
      <c r="AF2558" s="157">
        <f>IF('1a-Electricity'!$AD$78="no","",ROUND(AD2558,4))</f>
        <v>0.54300000000000004</v>
      </c>
      <c r="AG2558" s="157">
        <f>IF('1a-Electricity'!$AD$79="no","",ROUND(AD2558,4))</f>
        <v>0.54300000000000004</v>
      </c>
      <c r="BL2558" s="157">
        <f t="shared" si="92"/>
        <v>0.54200000000000037</v>
      </c>
      <c r="BM2558" s="157">
        <f>IF('1b-NaturalGas'!$AD$87="no","",ROUND(BL2558,4))</f>
        <v>0.54200000000000004</v>
      </c>
      <c r="BN2558" s="157">
        <f>IF('1b-NaturalGas'!$AD$88="no","",ROUND(BL2558,4))</f>
        <v>0.54200000000000004</v>
      </c>
      <c r="BO2558" s="157">
        <f>IF('1b-NaturalGas'!$AD$89="no","",ROUND(BL2558,4))</f>
        <v>0.54200000000000004</v>
      </c>
      <c r="BP2558" s="157">
        <f>IF('1b-NaturalGas'!$AD$90="no","not applicable (based on previous answers)",ROUND(BL2558,4))</f>
        <v>0.54200000000000004</v>
      </c>
      <c r="BQ2558" s="157">
        <f>IF('1b-NaturalGas'!$AD$91="no","not applicable (based on previous answers)",ROUND(BL2558,4))</f>
        <v>0.54200000000000004</v>
      </c>
    </row>
    <row r="2559" spans="30:69" x14ac:dyDescent="0.25">
      <c r="AD2559" s="157">
        <f t="shared" si="91"/>
        <v>0.54400000000000037</v>
      </c>
      <c r="AE2559" s="157">
        <f>IF('1a-Electricity'!$AD$77="no","",ROUND(AD2559,4))</f>
        <v>0.54400000000000004</v>
      </c>
      <c r="AF2559" s="157">
        <f>IF('1a-Electricity'!$AD$78="no","",ROUND(AD2559,4))</f>
        <v>0.54400000000000004</v>
      </c>
      <c r="AG2559" s="157">
        <f>IF('1a-Electricity'!$AD$79="no","",ROUND(AD2559,4))</f>
        <v>0.54400000000000004</v>
      </c>
      <c r="BL2559" s="157">
        <f t="shared" si="92"/>
        <v>0.54300000000000037</v>
      </c>
      <c r="BM2559" s="157">
        <f>IF('1b-NaturalGas'!$AD$87="no","",ROUND(BL2559,4))</f>
        <v>0.54300000000000004</v>
      </c>
      <c r="BN2559" s="157">
        <f>IF('1b-NaturalGas'!$AD$88="no","",ROUND(BL2559,4))</f>
        <v>0.54300000000000004</v>
      </c>
      <c r="BO2559" s="157">
        <f>IF('1b-NaturalGas'!$AD$89="no","",ROUND(BL2559,4))</f>
        <v>0.54300000000000004</v>
      </c>
      <c r="BP2559" s="157">
        <f>IF('1b-NaturalGas'!$AD$90="no","not applicable (based on previous answers)",ROUND(BL2559,4))</f>
        <v>0.54300000000000004</v>
      </c>
      <c r="BQ2559" s="157">
        <f>IF('1b-NaturalGas'!$AD$91="no","not applicable (based on previous answers)",ROUND(BL2559,4))</f>
        <v>0.54300000000000004</v>
      </c>
    </row>
    <row r="2560" spans="30:69" x14ac:dyDescent="0.25">
      <c r="AD2560" s="157">
        <f t="shared" si="91"/>
        <v>0.54500000000000037</v>
      </c>
      <c r="AE2560" s="157">
        <f>IF('1a-Electricity'!$AD$77="no","",ROUND(AD2560,4))</f>
        <v>0.54500000000000004</v>
      </c>
      <c r="AF2560" s="157">
        <f>IF('1a-Electricity'!$AD$78="no","",ROUND(AD2560,4))</f>
        <v>0.54500000000000004</v>
      </c>
      <c r="AG2560" s="157">
        <f>IF('1a-Electricity'!$AD$79="no","",ROUND(AD2560,4))</f>
        <v>0.54500000000000004</v>
      </c>
      <c r="BL2560" s="157">
        <f t="shared" si="92"/>
        <v>0.54400000000000037</v>
      </c>
      <c r="BM2560" s="157">
        <f>IF('1b-NaturalGas'!$AD$87="no","",ROUND(BL2560,4))</f>
        <v>0.54400000000000004</v>
      </c>
      <c r="BN2560" s="157">
        <f>IF('1b-NaturalGas'!$AD$88="no","",ROUND(BL2560,4))</f>
        <v>0.54400000000000004</v>
      </c>
      <c r="BO2560" s="157">
        <f>IF('1b-NaturalGas'!$AD$89="no","",ROUND(BL2560,4))</f>
        <v>0.54400000000000004</v>
      </c>
      <c r="BP2560" s="157">
        <f>IF('1b-NaturalGas'!$AD$90="no","not applicable (based on previous answers)",ROUND(BL2560,4))</f>
        <v>0.54400000000000004</v>
      </c>
      <c r="BQ2560" s="157">
        <f>IF('1b-NaturalGas'!$AD$91="no","not applicable (based on previous answers)",ROUND(BL2560,4))</f>
        <v>0.54400000000000004</v>
      </c>
    </row>
    <row r="2561" spans="30:69" x14ac:dyDescent="0.25">
      <c r="AD2561" s="157">
        <f t="shared" si="91"/>
        <v>0.54600000000000037</v>
      </c>
      <c r="AE2561" s="157">
        <f>IF('1a-Electricity'!$AD$77="no","",ROUND(AD2561,4))</f>
        <v>0.54600000000000004</v>
      </c>
      <c r="AF2561" s="157">
        <f>IF('1a-Electricity'!$AD$78="no","",ROUND(AD2561,4))</f>
        <v>0.54600000000000004</v>
      </c>
      <c r="AG2561" s="157">
        <f>IF('1a-Electricity'!$AD$79="no","",ROUND(AD2561,4))</f>
        <v>0.54600000000000004</v>
      </c>
      <c r="BL2561" s="157">
        <f t="shared" si="92"/>
        <v>0.54500000000000037</v>
      </c>
      <c r="BM2561" s="157">
        <f>IF('1b-NaturalGas'!$AD$87="no","",ROUND(BL2561,4))</f>
        <v>0.54500000000000004</v>
      </c>
      <c r="BN2561" s="157">
        <f>IF('1b-NaturalGas'!$AD$88="no","",ROUND(BL2561,4))</f>
        <v>0.54500000000000004</v>
      </c>
      <c r="BO2561" s="157">
        <f>IF('1b-NaturalGas'!$AD$89="no","",ROUND(BL2561,4))</f>
        <v>0.54500000000000004</v>
      </c>
      <c r="BP2561" s="157">
        <f>IF('1b-NaturalGas'!$AD$90="no","not applicable (based on previous answers)",ROUND(BL2561,4))</f>
        <v>0.54500000000000004</v>
      </c>
      <c r="BQ2561" s="157">
        <f>IF('1b-NaturalGas'!$AD$91="no","not applicable (based on previous answers)",ROUND(BL2561,4))</f>
        <v>0.54500000000000004</v>
      </c>
    </row>
    <row r="2562" spans="30:69" x14ac:dyDescent="0.25">
      <c r="AD2562" s="157">
        <f t="shared" si="91"/>
        <v>0.54700000000000037</v>
      </c>
      <c r="AE2562" s="157">
        <f>IF('1a-Electricity'!$AD$77="no","",ROUND(AD2562,4))</f>
        <v>0.54700000000000004</v>
      </c>
      <c r="AF2562" s="157">
        <f>IF('1a-Electricity'!$AD$78="no","",ROUND(AD2562,4))</f>
        <v>0.54700000000000004</v>
      </c>
      <c r="AG2562" s="157">
        <f>IF('1a-Electricity'!$AD$79="no","",ROUND(AD2562,4))</f>
        <v>0.54700000000000004</v>
      </c>
      <c r="BL2562" s="157">
        <f t="shared" si="92"/>
        <v>0.54600000000000037</v>
      </c>
      <c r="BM2562" s="157">
        <f>IF('1b-NaturalGas'!$AD$87="no","",ROUND(BL2562,4))</f>
        <v>0.54600000000000004</v>
      </c>
      <c r="BN2562" s="157">
        <f>IF('1b-NaturalGas'!$AD$88="no","",ROUND(BL2562,4))</f>
        <v>0.54600000000000004</v>
      </c>
      <c r="BO2562" s="157">
        <f>IF('1b-NaturalGas'!$AD$89="no","",ROUND(BL2562,4))</f>
        <v>0.54600000000000004</v>
      </c>
      <c r="BP2562" s="157">
        <f>IF('1b-NaturalGas'!$AD$90="no","not applicable (based on previous answers)",ROUND(BL2562,4))</f>
        <v>0.54600000000000004</v>
      </c>
      <c r="BQ2562" s="157">
        <f>IF('1b-NaturalGas'!$AD$91="no","not applicable (based on previous answers)",ROUND(BL2562,4))</f>
        <v>0.54600000000000004</v>
      </c>
    </row>
    <row r="2563" spans="30:69" x14ac:dyDescent="0.25">
      <c r="AD2563" s="157">
        <f t="shared" si="91"/>
        <v>0.54800000000000038</v>
      </c>
      <c r="AE2563" s="157">
        <f>IF('1a-Electricity'!$AD$77="no","",ROUND(AD2563,4))</f>
        <v>0.54800000000000004</v>
      </c>
      <c r="AF2563" s="157">
        <f>IF('1a-Electricity'!$AD$78="no","",ROUND(AD2563,4))</f>
        <v>0.54800000000000004</v>
      </c>
      <c r="AG2563" s="157">
        <f>IF('1a-Electricity'!$AD$79="no","",ROUND(AD2563,4))</f>
        <v>0.54800000000000004</v>
      </c>
      <c r="BL2563" s="157">
        <f t="shared" si="92"/>
        <v>0.54700000000000037</v>
      </c>
      <c r="BM2563" s="157">
        <f>IF('1b-NaturalGas'!$AD$87="no","",ROUND(BL2563,4))</f>
        <v>0.54700000000000004</v>
      </c>
      <c r="BN2563" s="157">
        <f>IF('1b-NaturalGas'!$AD$88="no","",ROUND(BL2563,4))</f>
        <v>0.54700000000000004</v>
      </c>
      <c r="BO2563" s="157">
        <f>IF('1b-NaturalGas'!$AD$89="no","",ROUND(BL2563,4))</f>
        <v>0.54700000000000004</v>
      </c>
      <c r="BP2563" s="157">
        <f>IF('1b-NaturalGas'!$AD$90="no","not applicable (based on previous answers)",ROUND(BL2563,4))</f>
        <v>0.54700000000000004</v>
      </c>
      <c r="BQ2563" s="157">
        <f>IF('1b-NaturalGas'!$AD$91="no","not applicable (based on previous answers)",ROUND(BL2563,4))</f>
        <v>0.54700000000000004</v>
      </c>
    </row>
    <row r="2564" spans="30:69" x14ac:dyDescent="0.25">
      <c r="AD2564" s="157">
        <f t="shared" si="91"/>
        <v>0.54900000000000038</v>
      </c>
      <c r="AE2564" s="157">
        <f>IF('1a-Electricity'!$AD$77="no","",ROUND(AD2564,4))</f>
        <v>0.54900000000000004</v>
      </c>
      <c r="AF2564" s="157">
        <f>IF('1a-Electricity'!$AD$78="no","",ROUND(AD2564,4))</f>
        <v>0.54900000000000004</v>
      </c>
      <c r="AG2564" s="157">
        <f>IF('1a-Electricity'!$AD$79="no","",ROUND(AD2564,4))</f>
        <v>0.54900000000000004</v>
      </c>
      <c r="BL2564" s="157">
        <f t="shared" si="92"/>
        <v>0.54800000000000038</v>
      </c>
      <c r="BM2564" s="157">
        <f>IF('1b-NaturalGas'!$AD$87="no","",ROUND(BL2564,4))</f>
        <v>0.54800000000000004</v>
      </c>
      <c r="BN2564" s="157">
        <f>IF('1b-NaturalGas'!$AD$88="no","",ROUND(BL2564,4))</f>
        <v>0.54800000000000004</v>
      </c>
      <c r="BO2564" s="157">
        <f>IF('1b-NaturalGas'!$AD$89="no","",ROUND(BL2564,4))</f>
        <v>0.54800000000000004</v>
      </c>
      <c r="BP2564" s="157">
        <f>IF('1b-NaturalGas'!$AD$90="no","not applicable (based on previous answers)",ROUND(BL2564,4))</f>
        <v>0.54800000000000004</v>
      </c>
      <c r="BQ2564" s="157">
        <f>IF('1b-NaturalGas'!$AD$91="no","not applicable (based on previous answers)",ROUND(BL2564,4))</f>
        <v>0.54800000000000004</v>
      </c>
    </row>
    <row r="2565" spans="30:69" x14ac:dyDescent="0.25">
      <c r="AD2565" s="157">
        <f t="shared" si="91"/>
        <v>0.55000000000000038</v>
      </c>
      <c r="AE2565" s="157">
        <f>IF('1a-Electricity'!$AD$77="no","",ROUND(AD2565,4))</f>
        <v>0.55000000000000004</v>
      </c>
      <c r="AF2565" s="157">
        <f>IF('1a-Electricity'!$AD$78="no","",ROUND(AD2565,4))</f>
        <v>0.55000000000000004</v>
      </c>
      <c r="AG2565" s="157">
        <f>IF('1a-Electricity'!$AD$79="no","",ROUND(AD2565,4))</f>
        <v>0.55000000000000004</v>
      </c>
      <c r="BL2565" s="157">
        <f t="shared" si="92"/>
        <v>0.54900000000000038</v>
      </c>
      <c r="BM2565" s="157">
        <f>IF('1b-NaturalGas'!$AD$87="no","",ROUND(BL2565,4))</f>
        <v>0.54900000000000004</v>
      </c>
      <c r="BN2565" s="157">
        <f>IF('1b-NaturalGas'!$AD$88="no","",ROUND(BL2565,4))</f>
        <v>0.54900000000000004</v>
      </c>
      <c r="BO2565" s="157">
        <f>IF('1b-NaturalGas'!$AD$89="no","",ROUND(BL2565,4))</f>
        <v>0.54900000000000004</v>
      </c>
      <c r="BP2565" s="157">
        <f>IF('1b-NaturalGas'!$AD$90="no","not applicable (based on previous answers)",ROUND(BL2565,4))</f>
        <v>0.54900000000000004</v>
      </c>
      <c r="BQ2565" s="157">
        <f>IF('1b-NaturalGas'!$AD$91="no","not applicable (based on previous answers)",ROUND(BL2565,4))</f>
        <v>0.54900000000000004</v>
      </c>
    </row>
    <row r="2566" spans="30:69" x14ac:dyDescent="0.25">
      <c r="AD2566" s="157">
        <f t="shared" si="91"/>
        <v>0.55100000000000038</v>
      </c>
      <c r="AE2566" s="157">
        <f>IF('1a-Electricity'!$AD$77="no","",ROUND(AD2566,4))</f>
        <v>0.55100000000000005</v>
      </c>
      <c r="AF2566" s="157">
        <f>IF('1a-Electricity'!$AD$78="no","",ROUND(AD2566,4))</f>
        <v>0.55100000000000005</v>
      </c>
      <c r="AG2566" s="157">
        <f>IF('1a-Electricity'!$AD$79="no","",ROUND(AD2566,4))</f>
        <v>0.55100000000000005</v>
      </c>
      <c r="BL2566" s="157">
        <f t="shared" si="92"/>
        <v>0.55000000000000038</v>
      </c>
      <c r="BM2566" s="157">
        <f>IF('1b-NaturalGas'!$AD$87="no","",ROUND(BL2566,4))</f>
        <v>0.55000000000000004</v>
      </c>
      <c r="BN2566" s="157">
        <f>IF('1b-NaturalGas'!$AD$88="no","",ROUND(BL2566,4))</f>
        <v>0.55000000000000004</v>
      </c>
      <c r="BO2566" s="157">
        <f>IF('1b-NaturalGas'!$AD$89="no","",ROUND(BL2566,4))</f>
        <v>0.55000000000000004</v>
      </c>
      <c r="BP2566" s="157">
        <f>IF('1b-NaturalGas'!$AD$90="no","not applicable (based on previous answers)",ROUND(BL2566,4))</f>
        <v>0.55000000000000004</v>
      </c>
      <c r="BQ2566" s="157">
        <f>IF('1b-NaturalGas'!$AD$91="no","not applicable (based on previous answers)",ROUND(BL2566,4))</f>
        <v>0.55000000000000004</v>
      </c>
    </row>
    <row r="2567" spans="30:69" x14ac:dyDescent="0.25">
      <c r="AD2567" s="157">
        <f t="shared" si="91"/>
        <v>0.55200000000000038</v>
      </c>
      <c r="AE2567" s="157">
        <f>IF('1a-Electricity'!$AD$77="no","",ROUND(AD2567,4))</f>
        <v>0.55200000000000005</v>
      </c>
      <c r="AF2567" s="157">
        <f>IF('1a-Electricity'!$AD$78="no","",ROUND(AD2567,4))</f>
        <v>0.55200000000000005</v>
      </c>
      <c r="AG2567" s="157">
        <f>IF('1a-Electricity'!$AD$79="no","",ROUND(AD2567,4))</f>
        <v>0.55200000000000005</v>
      </c>
      <c r="BL2567" s="157">
        <f t="shared" si="92"/>
        <v>0.55100000000000038</v>
      </c>
      <c r="BM2567" s="157">
        <f>IF('1b-NaturalGas'!$AD$87="no","",ROUND(BL2567,4))</f>
        <v>0.55100000000000005</v>
      </c>
      <c r="BN2567" s="157">
        <f>IF('1b-NaturalGas'!$AD$88="no","",ROUND(BL2567,4))</f>
        <v>0.55100000000000005</v>
      </c>
      <c r="BO2567" s="157">
        <f>IF('1b-NaturalGas'!$AD$89="no","",ROUND(BL2567,4))</f>
        <v>0.55100000000000005</v>
      </c>
      <c r="BP2567" s="157">
        <f>IF('1b-NaturalGas'!$AD$90="no","not applicable (based on previous answers)",ROUND(BL2567,4))</f>
        <v>0.55100000000000005</v>
      </c>
      <c r="BQ2567" s="157">
        <f>IF('1b-NaturalGas'!$AD$91="no","not applicable (based on previous answers)",ROUND(BL2567,4))</f>
        <v>0.55100000000000005</v>
      </c>
    </row>
    <row r="2568" spans="30:69" x14ac:dyDescent="0.25">
      <c r="AD2568" s="157">
        <f t="shared" si="91"/>
        <v>0.55300000000000038</v>
      </c>
      <c r="AE2568" s="157">
        <f>IF('1a-Electricity'!$AD$77="no","",ROUND(AD2568,4))</f>
        <v>0.55300000000000005</v>
      </c>
      <c r="AF2568" s="157">
        <f>IF('1a-Electricity'!$AD$78="no","",ROUND(AD2568,4))</f>
        <v>0.55300000000000005</v>
      </c>
      <c r="AG2568" s="157">
        <f>IF('1a-Electricity'!$AD$79="no","",ROUND(AD2568,4))</f>
        <v>0.55300000000000005</v>
      </c>
      <c r="BL2568" s="157">
        <f t="shared" si="92"/>
        <v>0.55200000000000038</v>
      </c>
      <c r="BM2568" s="157">
        <f>IF('1b-NaturalGas'!$AD$87="no","",ROUND(BL2568,4))</f>
        <v>0.55200000000000005</v>
      </c>
      <c r="BN2568" s="157">
        <f>IF('1b-NaturalGas'!$AD$88="no","",ROUND(BL2568,4))</f>
        <v>0.55200000000000005</v>
      </c>
      <c r="BO2568" s="157">
        <f>IF('1b-NaturalGas'!$AD$89="no","",ROUND(BL2568,4))</f>
        <v>0.55200000000000005</v>
      </c>
      <c r="BP2568" s="157">
        <f>IF('1b-NaturalGas'!$AD$90="no","not applicable (based on previous answers)",ROUND(BL2568,4))</f>
        <v>0.55200000000000005</v>
      </c>
      <c r="BQ2568" s="157">
        <f>IF('1b-NaturalGas'!$AD$91="no","not applicable (based on previous answers)",ROUND(BL2568,4))</f>
        <v>0.55200000000000005</v>
      </c>
    </row>
    <row r="2569" spans="30:69" x14ac:dyDescent="0.25">
      <c r="AD2569" s="157">
        <f t="shared" si="91"/>
        <v>0.55400000000000038</v>
      </c>
      <c r="AE2569" s="157">
        <f>IF('1a-Electricity'!$AD$77="no","",ROUND(AD2569,4))</f>
        <v>0.55400000000000005</v>
      </c>
      <c r="AF2569" s="157">
        <f>IF('1a-Electricity'!$AD$78="no","",ROUND(AD2569,4))</f>
        <v>0.55400000000000005</v>
      </c>
      <c r="AG2569" s="157">
        <f>IF('1a-Electricity'!$AD$79="no","",ROUND(AD2569,4))</f>
        <v>0.55400000000000005</v>
      </c>
      <c r="BL2569" s="157">
        <f t="shared" si="92"/>
        <v>0.55300000000000038</v>
      </c>
      <c r="BM2569" s="157">
        <f>IF('1b-NaturalGas'!$AD$87="no","",ROUND(BL2569,4))</f>
        <v>0.55300000000000005</v>
      </c>
      <c r="BN2569" s="157">
        <f>IF('1b-NaturalGas'!$AD$88="no","",ROUND(BL2569,4))</f>
        <v>0.55300000000000005</v>
      </c>
      <c r="BO2569" s="157">
        <f>IF('1b-NaturalGas'!$AD$89="no","",ROUND(BL2569,4))</f>
        <v>0.55300000000000005</v>
      </c>
      <c r="BP2569" s="157">
        <f>IF('1b-NaturalGas'!$AD$90="no","not applicable (based on previous answers)",ROUND(BL2569,4))</f>
        <v>0.55300000000000005</v>
      </c>
      <c r="BQ2569" s="157">
        <f>IF('1b-NaturalGas'!$AD$91="no","not applicable (based on previous answers)",ROUND(BL2569,4))</f>
        <v>0.55300000000000005</v>
      </c>
    </row>
    <row r="2570" spans="30:69" x14ac:dyDescent="0.25">
      <c r="AD2570" s="157">
        <f t="shared" si="91"/>
        <v>0.55500000000000038</v>
      </c>
      <c r="AE2570" s="157">
        <f>IF('1a-Electricity'!$AD$77="no","",ROUND(AD2570,4))</f>
        <v>0.55500000000000005</v>
      </c>
      <c r="AF2570" s="157">
        <f>IF('1a-Electricity'!$AD$78="no","",ROUND(AD2570,4))</f>
        <v>0.55500000000000005</v>
      </c>
      <c r="AG2570" s="157">
        <f>IF('1a-Electricity'!$AD$79="no","",ROUND(AD2570,4))</f>
        <v>0.55500000000000005</v>
      </c>
      <c r="BL2570" s="157">
        <f t="shared" si="92"/>
        <v>0.55400000000000038</v>
      </c>
      <c r="BM2570" s="157">
        <f>IF('1b-NaturalGas'!$AD$87="no","",ROUND(BL2570,4))</f>
        <v>0.55400000000000005</v>
      </c>
      <c r="BN2570" s="157">
        <f>IF('1b-NaturalGas'!$AD$88="no","",ROUND(BL2570,4))</f>
        <v>0.55400000000000005</v>
      </c>
      <c r="BO2570" s="157">
        <f>IF('1b-NaturalGas'!$AD$89="no","",ROUND(BL2570,4))</f>
        <v>0.55400000000000005</v>
      </c>
      <c r="BP2570" s="157">
        <f>IF('1b-NaturalGas'!$AD$90="no","not applicable (based on previous answers)",ROUND(BL2570,4))</f>
        <v>0.55400000000000005</v>
      </c>
      <c r="BQ2570" s="157">
        <f>IF('1b-NaturalGas'!$AD$91="no","not applicable (based on previous answers)",ROUND(BL2570,4))</f>
        <v>0.55400000000000005</v>
      </c>
    </row>
    <row r="2571" spans="30:69" x14ac:dyDescent="0.25">
      <c r="AD2571" s="157">
        <f t="shared" si="91"/>
        <v>0.55600000000000038</v>
      </c>
      <c r="AE2571" s="157">
        <f>IF('1a-Electricity'!$AD$77="no","",ROUND(AD2571,4))</f>
        <v>0.55600000000000005</v>
      </c>
      <c r="AF2571" s="157">
        <f>IF('1a-Electricity'!$AD$78="no","",ROUND(AD2571,4))</f>
        <v>0.55600000000000005</v>
      </c>
      <c r="AG2571" s="157">
        <f>IF('1a-Electricity'!$AD$79="no","",ROUND(AD2571,4))</f>
        <v>0.55600000000000005</v>
      </c>
      <c r="BL2571" s="157">
        <f t="shared" si="92"/>
        <v>0.55500000000000038</v>
      </c>
      <c r="BM2571" s="157">
        <f>IF('1b-NaturalGas'!$AD$87="no","",ROUND(BL2571,4))</f>
        <v>0.55500000000000005</v>
      </c>
      <c r="BN2571" s="157">
        <f>IF('1b-NaturalGas'!$AD$88="no","",ROUND(BL2571,4))</f>
        <v>0.55500000000000005</v>
      </c>
      <c r="BO2571" s="157">
        <f>IF('1b-NaturalGas'!$AD$89="no","",ROUND(BL2571,4))</f>
        <v>0.55500000000000005</v>
      </c>
      <c r="BP2571" s="157">
        <f>IF('1b-NaturalGas'!$AD$90="no","not applicable (based on previous answers)",ROUND(BL2571,4))</f>
        <v>0.55500000000000005</v>
      </c>
      <c r="BQ2571" s="157">
        <f>IF('1b-NaturalGas'!$AD$91="no","not applicable (based on previous answers)",ROUND(BL2571,4))</f>
        <v>0.55500000000000005</v>
      </c>
    </row>
    <row r="2572" spans="30:69" x14ac:dyDescent="0.25">
      <c r="AD2572" s="157">
        <f t="shared" si="91"/>
        <v>0.55700000000000038</v>
      </c>
      <c r="AE2572" s="157">
        <f>IF('1a-Electricity'!$AD$77="no","",ROUND(AD2572,4))</f>
        <v>0.55700000000000005</v>
      </c>
      <c r="AF2572" s="157">
        <f>IF('1a-Electricity'!$AD$78="no","",ROUND(AD2572,4))</f>
        <v>0.55700000000000005</v>
      </c>
      <c r="AG2572" s="157">
        <f>IF('1a-Electricity'!$AD$79="no","",ROUND(AD2572,4))</f>
        <v>0.55700000000000005</v>
      </c>
      <c r="BL2572" s="157">
        <f t="shared" si="92"/>
        <v>0.55600000000000038</v>
      </c>
      <c r="BM2572" s="157">
        <f>IF('1b-NaturalGas'!$AD$87="no","",ROUND(BL2572,4))</f>
        <v>0.55600000000000005</v>
      </c>
      <c r="BN2572" s="157">
        <f>IF('1b-NaturalGas'!$AD$88="no","",ROUND(BL2572,4))</f>
        <v>0.55600000000000005</v>
      </c>
      <c r="BO2572" s="157">
        <f>IF('1b-NaturalGas'!$AD$89="no","",ROUND(BL2572,4))</f>
        <v>0.55600000000000005</v>
      </c>
      <c r="BP2572" s="157">
        <f>IF('1b-NaturalGas'!$AD$90="no","not applicable (based on previous answers)",ROUND(BL2572,4))</f>
        <v>0.55600000000000005</v>
      </c>
      <c r="BQ2572" s="157">
        <f>IF('1b-NaturalGas'!$AD$91="no","not applicable (based on previous answers)",ROUND(BL2572,4))</f>
        <v>0.55600000000000005</v>
      </c>
    </row>
    <row r="2573" spans="30:69" x14ac:dyDescent="0.25">
      <c r="AD2573" s="157">
        <f t="shared" si="91"/>
        <v>0.55800000000000038</v>
      </c>
      <c r="AE2573" s="157">
        <f>IF('1a-Electricity'!$AD$77="no","",ROUND(AD2573,4))</f>
        <v>0.55800000000000005</v>
      </c>
      <c r="AF2573" s="157">
        <f>IF('1a-Electricity'!$AD$78="no","",ROUND(AD2573,4))</f>
        <v>0.55800000000000005</v>
      </c>
      <c r="AG2573" s="157">
        <f>IF('1a-Electricity'!$AD$79="no","",ROUND(AD2573,4))</f>
        <v>0.55800000000000005</v>
      </c>
      <c r="BL2573" s="157">
        <f t="shared" si="92"/>
        <v>0.55700000000000038</v>
      </c>
      <c r="BM2573" s="157">
        <f>IF('1b-NaturalGas'!$AD$87="no","",ROUND(BL2573,4))</f>
        <v>0.55700000000000005</v>
      </c>
      <c r="BN2573" s="157">
        <f>IF('1b-NaturalGas'!$AD$88="no","",ROUND(BL2573,4))</f>
        <v>0.55700000000000005</v>
      </c>
      <c r="BO2573" s="157">
        <f>IF('1b-NaturalGas'!$AD$89="no","",ROUND(BL2573,4))</f>
        <v>0.55700000000000005</v>
      </c>
      <c r="BP2573" s="157">
        <f>IF('1b-NaturalGas'!$AD$90="no","not applicable (based on previous answers)",ROUND(BL2573,4))</f>
        <v>0.55700000000000005</v>
      </c>
      <c r="BQ2573" s="157">
        <f>IF('1b-NaturalGas'!$AD$91="no","not applicable (based on previous answers)",ROUND(BL2573,4))</f>
        <v>0.55700000000000005</v>
      </c>
    </row>
    <row r="2574" spans="30:69" x14ac:dyDescent="0.25">
      <c r="AD2574" s="157">
        <f t="shared" si="91"/>
        <v>0.55900000000000039</v>
      </c>
      <c r="AE2574" s="157">
        <f>IF('1a-Electricity'!$AD$77="no","",ROUND(AD2574,4))</f>
        <v>0.55900000000000005</v>
      </c>
      <c r="AF2574" s="157">
        <f>IF('1a-Electricity'!$AD$78="no","",ROUND(AD2574,4))</f>
        <v>0.55900000000000005</v>
      </c>
      <c r="AG2574" s="157">
        <f>IF('1a-Electricity'!$AD$79="no","",ROUND(AD2574,4))</f>
        <v>0.55900000000000005</v>
      </c>
      <c r="BL2574" s="157">
        <f t="shared" si="92"/>
        <v>0.55800000000000038</v>
      </c>
      <c r="BM2574" s="157">
        <f>IF('1b-NaturalGas'!$AD$87="no","",ROUND(BL2574,4))</f>
        <v>0.55800000000000005</v>
      </c>
      <c r="BN2574" s="157">
        <f>IF('1b-NaturalGas'!$AD$88="no","",ROUND(BL2574,4))</f>
        <v>0.55800000000000005</v>
      </c>
      <c r="BO2574" s="157">
        <f>IF('1b-NaturalGas'!$AD$89="no","",ROUND(BL2574,4))</f>
        <v>0.55800000000000005</v>
      </c>
      <c r="BP2574" s="157">
        <f>IF('1b-NaturalGas'!$AD$90="no","not applicable (based on previous answers)",ROUND(BL2574,4))</f>
        <v>0.55800000000000005</v>
      </c>
      <c r="BQ2574" s="157">
        <f>IF('1b-NaturalGas'!$AD$91="no","not applicable (based on previous answers)",ROUND(BL2574,4))</f>
        <v>0.55800000000000005</v>
      </c>
    </row>
    <row r="2575" spans="30:69" x14ac:dyDescent="0.25">
      <c r="AD2575" s="157">
        <f t="shared" si="91"/>
        <v>0.56000000000000039</v>
      </c>
      <c r="AE2575" s="157">
        <f>IF('1a-Electricity'!$AD$77="no","",ROUND(AD2575,4))</f>
        <v>0.56000000000000005</v>
      </c>
      <c r="AF2575" s="157">
        <f>IF('1a-Electricity'!$AD$78="no","",ROUND(AD2575,4))</f>
        <v>0.56000000000000005</v>
      </c>
      <c r="AG2575" s="157">
        <f>IF('1a-Electricity'!$AD$79="no","",ROUND(AD2575,4))</f>
        <v>0.56000000000000005</v>
      </c>
      <c r="BL2575" s="157">
        <f t="shared" si="92"/>
        <v>0.55900000000000039</v>
      </c>
      <c r="BM2575" s="157">
        <f>IF('1b-NaturalGas'!$AD$87="no","",ROUND(BL2575,4))</f>
        <v>0.55900000000000005</v>
      </c>
      <c r="BN2575" s="157">
        <f>IF('1b-NaturalGas'!$AD$88="no","",ROUND(BL2575,4))</f>
        <v>0.55900000000000005</v>
      </c>
      <c r="BO2575" s="157">
        <f>IF('1b-NaturalGas'!$AD$89="no","",ROUND(BL2575,4))</f>
        <v>0.55900000000000005</v>
      </c>
      <c r="BP2575" s="157">
        <f>IF('1b-NaturalGas'!$AD$90="no","not applicable (based on previous answers)",ROUND(BL2575,4))</f>
        <v>0.55900000000000005</v>
      </c>
      <c r="BQ2575" s="157">
        <f>IF('1b-NaturalGas'!$AD$91="no","not applicable (based on previous answers)",ROUND(BL2575,4))</f>
        <v>0.55900000000000005</v>
      </c>
    </row>
    <row r="2576" spans="30:69" x14ac:dyDescent="0.25">
      <c r="AD2576" s="157">
        <f t="shared" si="91"/>
        <v>0.56100000000000039</v>
      </c>
      <c r="AE2576" s="157">
        <f>IF('1a-Electricity'!$AD$77="no","",ROUND(AD2576,4))</f>
        <v>0.56100000000000005</v>
      </c>
      <c r="AF2576" s="157">
        <f>IF('1a-Electricity'!$AD$78="no","",ROUND(AD2576,4))</f>
        <v>0.56100000000000005</v>
      </c>
      <c r="AG2576" s="157">
        <f>IF('1a-Electricity'!$AD$79="no","",ROUND(AD2576,4))</f>
        <v>0.56100000000000005</v>
      </c>
      <c r="BL2576" s="157">
        <f t="shared" si="92"/>
        <v>0.56000000000000039</v>
      </c>
      <c r="BM2576" s="157">
        <f>IF('1b-NaturalGas'!$AD$87="no","",ROUND(BL2576,4))</f>
        <v>0.56000000000000005</v>
      </c>
      <c r="BN2576" s="157">
        <f>IF('1b-NaturalGas'!$AD$88="no","",ROUND(BL2576,4))</f>
        <v>0.56000000000000005</v>
      </c>
      <c r="BO2576" s="157">
        <f>IF('1b-NaturalGas'!$AD$89="no","",ROUND(BL2576,4))</f>
        <v>0.56000000000000005</v>
      </c>
      <c r="BP2576" s="157">
        <f>IF('1b-NaturalGas'!$AD$90="no","not applicable (based on previous answers)",ROUND(BL2576,4))</f>
        <v>0.56000000000000005</v>
      </c>
      <c r="BQ2576" s="157">
        <f>IF('1b-NaturalGas'!$AD$91="no","not applicable (based on previous answers)",ROUND(BL2576,4))</f>
        <v>0.56000000000000005</v>
      </c>
    </row>
    <row r="2577" spans="30:69" x14ac:dyDescent="0.25">
      <c r="AD2577" s="157">
        <f t="shared" si="91"/>
        <v>0.56200000000000039</v>
      </c>
      <c r="AE2577" s="157">
        <f>IF('1a-Electricity'!$AD$77="no","",ROUND(AD2577,4))</f>
        <v>0.56200000000000006</v>
      </c>
      <c r="AF2577" s="157">
        <f>IF('1a-Electricity'!$AD$78="no","",ROUND(AD2577,4))</f>
        <v>0.56200000000000006</v>
      </c>
      <c r="AG2577" s="157">
        <f>IF('1a-Electricity'!$AD$79="no","",ROUND(AD2577,4))</f>
        <v>0.56200000000000006</v>
      </c>
      <c r="BL2577" s="157">
        <f t="shared" si="92"/>
        <v>0.56100000000000039</v>
      </c>
      <c r="BM2577" s="157">
        <f>IF('1b-NaturalGas'!$AD$87="no","",ROUND(BL2577,4))</f>
        <v>0.56100000000000005</v>
      </c>
      <c r="BN2577" s="157">
        <f>IF('1b-NaturalGas'!$AD$88="no","",ROUND(BL2577,4))</f>
        <v>0.56100000000000005</v>
      </c>
      <c r="BO2577" s="157">
        <f>IF('1b-NaturalGas'!$AD$89="no","",ROUND(BL2577,4))</f>
        <v>0.56100000000000005</v>
      </c>
      <c r="BP2577" s="157">
        <f>IF('1b-NaturalGas'!$AD$90="no","not applicable (based on previous answers)",ROUND(BL2577,4))</f>
        <v>0.56100000000000005</v>
      </c>
      <c r="BQ2577" s="157">
        <f>IF('1b-NaturalGas'!$AD$91="no","not applicable (based on previous answers)",ROUND(BL2577,4))</f>
        <v>0.56100000000000005</v>
      </c>
    </row>
    <row r="2578" spans="30:69" x14ac:dyDescent="0.25">
      <c r="AD2578" s="157">
        <f t="shared" si="91"/>
        <v>0.56300000000000039</v>
      </c>
      <c r="AE2578" s="157">
        <f>IF('1a-Electricity'!$AD$77="no","",ROUND(AD2578,4))</f>
        <v>0.56299999999999994</v>
      </c>
      <c r="AF2578" s="157">
        <f>IF('1a-Electricity'!$AD$78="no","",ROUND(AD2578,4))</f>
        <v>0.56299999999999994</v>
      </c>
      <c r="AG2578" s="157">
        <f>IF('1a-Electricity'!$AD$79="no","",ROUND(AD2578,4))</f>
        <v>0.56299999999999994</v>
      </c>
      <c r="BL2578" s="157">
        <f t="shared" si="92"/>
        <v>0.56200000000000039</v>
      </c>
      <c r="BM2578" s="157">
        <f>IF('1b-NaturalGas'!$AD$87="no","",ROUND(BL2578,4))</f>
        <v>0.56200000000000006</v>
      </c>
      <c r="BN2578" s="157">
        <f>IF('1b-NaturalGas'!$AD$88="no","",ROUND(BL2578,4))</f>
        <v>0.56200000000000006</v>
      </c>
      <c r="BO2578" s="157">
        <f>IF('1b-NaturalGas'!$AD$89="no","",ROUND(BL2578,4))</f>
        <v>0.56200000000000006</v>
      </c>
      <c r="BP2578" s="157">
        <f>IF('1b-NaturalGas'!$AD$90="no","not applicable (based on previous answers)",ROUND(BL2578,4))</f>
        <v>0.56200000000000006</v>
      </c>
      <c r="BQ2578" s="157">
        <f>IF('1b-NaturalGas'!$AD$91="no","not applicable (based on previous answers)",ROUND(BL2578,4))</f>
        <v>0.56200000000000006</v>
      </c>
    </row>
    <row r="2579" spans="30:69" x14ac:dyDescent="0.25">
      <c r="AD2579" s="157">
        <f t="shared" si="91"/>
        <v>0.56400000000000039</v>
      </c>
      <c r="AE2579" s="157">
        <f>IF('1a-Electricity'!$AD$77="no","",ROUND(AD2579,4))</f>
        <v>0.56399999999999995</v>
      </c>
      <c r="AF2579" s="157">
        <f>IF('1a-Electricity'!$AD$78="no","",ROUND(AD2579,4))</f>
        <v>0.56399999999999995</v>
      </c>
      <c r="AG2579" s="157">
        <f>IF('1a-Electricity'!$AD$79="no","",ROUND(AD2579,4))</f>
        <v>0.56399999999999995</v>
      </c>
      <c r="BL2579" s="157">
        <f t="shared" si="92"/>
        <v>0.56300000000000039</v>
      </c>
      <c r="BM2579" s="157">
        <f>IF('1b-NaturalGas'!$AD$87="no","",ROUND(BL2579,4))</f>
        <v>0.56299999999999994</v>
      </c>
      <c r="BN2579" s="157">
        <f>IF('1b-NaturalGas'!$AD$88="no","",ROUND(BL2579,4))</f>
        <v>0.56299999999999994</v>
      </c>
      <c r="BO2579" s="157">
        <f>IF('1b-NaturalGas'!$AD$89="no","",ROUND(BL2579,4))</f>
        <v>0.56299999999999994</v>
      </c>
      <c r="BP2579" s="157">
        <f>IF('1b-NaturalGas'!$AD$90="no","not applicable (based on previous answers)",ROUND(BL2579,4))</f>
        <v>0.56299999999999994</v>
      </c>
      <c r="BQ2579" s="157">
        <f>IF('1b-NaturalGas'!$AD$91="no","not applicable (based on previous answers)",ROUND(BL2579,4))</f>
        <v>0.56299999999999994</v>
      </c>
    </row>
    <row r="2580" spans="30:69" x14ac:dyDescent="0.25">
      <c r="AD2580" s="157">
        <f t="shared" si="91"/>
        <v>0.56500000000000039</v>
      </c>
      <c r="AE2580" s="157">
        <f>IF('1a-Electricity'!$AD$77="no","",ROUND(AD2580,4))</f>
        <v>0.56499999999999995</v>
      </c>
      <c r="AF2580" s="157">
        <f>IF('1a-Electricity'!$AD$78="no","",ROUND(AD2580,4))</f>
        <v>0.56499999999999995</v>
      </c>
      <c r="AG2580" s="157">
        <f>IF('1a-Electricity'!$AD$79="no","",ROUND(AD2580,4))</f>
        <v>0.56499999999999995</v>
      </c>
      <c r="BL2580" s="157">
        <f t="shared" si="92"/>
        <v>0.56400000000000039</v>
      </c>
      <c r="BM2580" s="157">
        <f>IF('1b-NaturalGas'!$AD$87="no","",ROUND(BL2580,4))</f>
        <v>0.56399999999999995</v>
      </c>
      <c r="BN2580" s="157">
        <f>IF('1b-NaturalGas'!$AD$88="no","",ROUND(BL2580,4))</f>
        <v>0.56399999999999995</v>
      </c>
      <c r="BO2580" s="157">
        <f>IF('1b-NaturalGas'!$AD$89="no","",ROUND(BL2580,4))</f>
        <v>0.56399999999999995</v>
      </c>
      <c r="BP2580" s="157">
        <f>IF('1b-NaturalGas'!$AD$90="no","not applicable (based on previous answers)",ROUND(BL2580,4))</f>
        <v>0.56399999999999995</v>
      </c>
      <c r="BQ2580" s="157">
        <f>IF('1b-NaturalGas'!$AD$91="no","not applicable (based on previous answers)",ROUND(BL2580,4))</f>
        <v>0.56399999999999995</v>
      </c>
    </row>
    <row r="2581" spans="30:69" x14ac:dyDescent="0.25">
      <c r="AD2581" s="157">
        <f t="shared" si="91"/>
        <v>0.56600000000000039</v>
      </c>
      <c r="AE2581" s="157">
        <f>IF('1a-Electricity'!$AD$77="no","",ROUND(AD2581,4))</f>
        <v>0.56599999999999995</v>
      </c>
      <c r="AF2581" s="157">
        <f>IF('1a-Electricity'!$AD$78="no","",ROUND(AD2581,4))</f>
        <v>0.56599999999999995</v>
      </c>
      <c r="AG2581" s="157">
        <f>IF('1a-Electricity'!$AD$79="no","",ROUND(AD2581,4))</f>
        <v>0.56599999999999995</v>
      </c>
      <c r="BL2581" s="157">
        <f t="shared" si="92"/>
        <v>0.56500000000000039</v>
      </c>
      <c r="BM2581" s="157">
        <f>IF('1b-NaturalGas'!$AD$87="no","",ROUND(BL2581,4))</f>
        <v>0.56499999999999995</v>
      </c>
      <c r="BN2581" s="157">
        <f>IF('1b-NaturalGas'!$AD$88="no","",ROUND(BL2581,4))</f>
        <v>0.56499999999999995</v>
      </c>
      <c r="BO2581" s="157">
        <f>IF('1b-NaturalGas'!$AD$89="no","",ROUND(BL2581,4))</f>
        <v>0.56499999999999995</v>
      </c>
      <c r="BP2581" s="157">
        <f>IF('1b-NaturalGas'!$AD$90="no","not applicable (based on previous answers)",ROUND(BL2581,4))</f>
        <v>0.56499999999999995</v>
      </c>
      <c r="BQ2581" s="157">
        <f>IF('1b-NaturalGas'!$AD$91="no","not applicable (based on previous answers)",ROUND(BL2581,4))</f>
        <v>0.56499999999999995</v>
      </c>
    </row>
    <row r="2582" spans="30:69" x14ac:dyDescent="0.25">
      <c r="AD2582" s="157">
        <f t="shared" si="91"/>
        <v>0.56700000000000039</v>
      </c>
      <c r="AE2582" s="157">
        <f>IF('1a-Electricity'!$AD$77="no","",ROUND(AD2582,4))</f>
        <v>0.56699999999999995</v>
      </c>
      <c r="AF2582" s="157">
        <f>IF('1a-Electricity'!$AD$78="no","",ROUND(AD2582,4))</f>
        <v>0.56699999999999995</v>
      </c>
      <c r="AG2582" s="157">
        <f>IF('1a-Electricity'!$AD$79="no","",ROUND(AD2582,4))</f>
        <v>0.56699999999999995</v>
      </c>
      <c r="BL2582" s="157">
        <f t="shared" si="92"/>
        <v>0.56600000000000039</v>
      </c>
      <c r="BM2582" s="157">
        <f>IF('1b-NaturalGas'!$AD$87="no","",ROUND(BL2582,4))</f>
        <v>0.56599999999999995</v>
      </c>
      <c r="BN2582" s="157">
        <f>IF('1b-NaturalGas'!$AD$88="no","",ROUND(BL2582,4))</f>
        <v>0.56599999999999995</v>
      </c>
      <c r="BO2582" s="157">
        <f>IF('1b-NaturalGas'!$AD$89="no","",ROUND(BL2582,4))</f>
        <v>0.56599999999999995</v>
      </c>
      <c r="BP2582" s="157">
        <f>IF('1b-NaturalGas'!$AD$90="no","not applicable (based on previous answers)",ROUND(BL2582,4))</f>
        <v>0.56599999999999995</v>
      </c>
      <c r="BQ2582" s="157">
        <f>IF('1b-NaturalGas'!$AD$91="no","not applicable (based on previous answers)",ROUND(BL2582,4))</f>
        <v>0.56599999999999995</v>
      </c>
    </row>
    <row r="2583" spans="30:69" x14ac:dyDescent="0.25">
      <c r="AD2583" s="157">
        <f t="shared" si="91"/>
        <v>0.56800000000000039</v>
      </c>
      <c r="AE2583" s="157">
        <f>IF('1a-Electricity'!$AD$77="no","",ROUND(AD2583,4))</f>
        <v>0.56799999999999995</v>
      </c>
      <c r="AF2583" s="157">
        <f>IF('1a-Electricity'!$AD$78="no","",ROUND(AD2583,4))</f>
        <v>0.56799999999999995</v>
      </c>
      <c r="AG2583" s="157">
        <f>IF('1a-Electricity'!$AD$79="no","",ROUND(AD2583,4))</f>
        <v>0.56799999999999995</v>
      </c>
      <c r="BL2583" s="157">
        <f t="shared" si="92"/>
        <v>0.56700000000000039</v>
      </c>
      <c r="BM2583" s="157">
        <f>IF('1b-NaturalGas'!$AD$87="no","",ROUND(BL2583,4))</f>
        <v>0.56699999999999995</v>
      </c>
      <c r="BN2583" s="157">
        <f>IF('1b-NaturalGas'!$AD$88="no","",ROUND(BL2583,4))</f>
        <v>0.56699999999999995</v>
      </c>
      <c r="BO2583" s="157">
        <f>IF('1b-NaturalGas'!$AD$89="no","",ROUND(BL2583,4))</f>
        <v>0.56699999999999995</v>
      </c>
      <c r="BP2583" s="157">
        <f>IF('1b-NaturalGas'!$AD$90="no","not applicable (based on previous answers)",ROUND(BL2583,4))</f>
        <v>0.56699999999999995</v>
      </c>
      <c r="BQ2583" s="157">
        <f>IF('1b-NaturalGas'!$AD$91="no","not applicable (based on previous answers)",ROUND(BL2583,4))</f>
        <v>0.56699999999999995</v>
      </c>
    </row>
    <row r="2584" spans="30:69" x14ac:dyDescent="0.25">
      <c r="AD2584" s="157">
        <f t="shared" ref="AD2584:AD2647" si="93">AD2583+0.001</f>
        <v>0.56900000000000039</v>
      </c>
      <c r="AE2584" s="157">
        <f>IF('1a-Electricity'!$AD$77="no","",ROUND(AD2584,4))</f>
        <v>0.56899999999999995</v>
      </c>
      <c r="AF2584" s="157">
        <f>IF('1a-Electricity'!$AD$78="no","",ROUND(AD2584,4))</f>
        <v>0.56899999999999995</v>
      </c>
      <c r="AG2584" s="157">
        <f>IF('1a-Electricity'!$AD$79="no","",ROUND(AD2584,4))</f>
        <v>0.56899999999999995</v>
      </c>
      <c r="BL2584" s="157">
        <f t="shared" si="92"/>
        <v>0.56800000000000039</v>
      </c>
      <c r="BM2584" s="157">
        <f>IF('1b-NaturalGas'!$AD$87="no","",ROUND(BL2584,4))</f>
        <v>0.56799999999999995</v>
      </c>
      <c r="BN2584" s="157">
        <f>IF('1b-NaturalGas'!$AD$88="no","",ROUND(BL2584,4))</f>
        <v>0.56799999999999995</v>
      </c>
      <c r="BO2584" s="157">
        <f>IF('1b-NaturalGas'!$AD$89="no","",ROUND(BL2584,4))</f>
        <v>0.56799999999999995</v>
      </c>
      <c r="BP2584" s="157">
        <f>IF('1b-NaturalGas'!$AD$90="no","not applicable (based on previous answers)",ROUND(BL2584,4))</f>
        <v>0.56799999999999995</v>
      </c>
      <c r="BQ2584" s="157">
        <f>IF('1b-NaturalGas'!$AD$91="no","not applicable (based on previous answers)",ROUND(BL2584,4))</f>
        <v>0.56799999999999995</v>
      </c>
    </row>
    <row r="2585" spans="30:69" x14ac:dyDescent="0.25">
      <c r="AD2585" s="157">
        <f t="shared" si="93"/>
        <v>0.5700000000000004</v>
      </c>
      <c r="AE2585" s="157">
        <f>IF('1a-Electricity'!$AD$77="no","",ROUND(AD2585,4))</f>
        <v>0.56999999999999995</v>
      </c>
      <c r="AF2585" s="157">
        <f>IF('1a-Electricity'!$AD$78="no","",ROUND(AD2585,4))</f>
        <v>0.56999999999999995</v>
      </c>
      <c r="AG2585" s="157">
        <f>IF('1a-Electricity'!$AD$79="no","",ROUND(AD2585,4))</f>
        <v>0.56999999999999995</v>
      </c>
      <c r="BL2585" s="157">
        <f t="shared" ref="BL2585:BL2648" si="94">BL2584+0.001</f>
        <v>0.56900000000000039</v>
      </c>
      <c r="BM2585" s="157">
        <f>IF('1b-NaturalGas'!$AD$87="no","",ROUND(BL2585,4))</f>
        <v>0.56899999999999995</v>
      </c>
      <c r="BN2585" s="157">
        <f>IF('1b-NaturalGas'!$AD$88="no","",ROUND(BL2585,4))</f>
        <v>0.56899999999999995</v>
      </c>
      <c r="BO2585" s="157">
        <f>IF('1b-NaturalGas'!$AD$89="no","",ROUND(BL2585,4))</f>
        <v>0.56899999999999995</v>
      </c>
      <c r="BP2585" s="157">
        <f>IF('1b-NaturalGas'!$AD$90="no","not applicable (based on previous answers)",ROUND(BL2585,4))</f>
        <v>0.56899999999999995</v>
      </c>
      <c r="BQ2585" s="157">
        <f>IF('1b-NaturalGas'!$AD$91="no","not applicable (based on previous answers)",ROUND(BL2585,4))</f>
        <v>0.56899999999999995</v>
      </c>
    </row>
    <row r="2586" spans="30:69" x14ac:dyDescent="0.25">
      <c r="AD2586" s="157">
        <f t="shared" si="93"/>
        <v>0.5710000000000004</v>
      </c>
      <c r="AE2586" s="157">
        <f>IF('1a-Electricity'!$AD$77="no","",ROUND(AD2586,4))</f>
        <v>0.57099999999999995</v>
      </c>
      <c r="AF2586" s="157">
        <f>IF('1a-Electricity'!$AD$78="no","",ROUND(AD2586,4))</f>
        <v>0.57099999999999995</v>
      </c>
      <c r="AG2586" s="157">
        <f>IF('1a-Electricity'!$AD$79="no","",ROUND(AD2586,4))</f>
        <v>0.57099999999999995</v>
      </c>
      <c r="BL2586" s="157">
        <f t="shared" si="94"/>
        <v>0.5700000000000004</v>
      </c>
      <c r="BM2586" s="157">
        <f>IF('1b-NaturalGas'!$AD$87="no","",ROUND(BL2586,4))</f>
        <v>0.56999999999999995</v>
      </c>
      <c r="BN2586" s="157">
        <f>IF('1b-NaturalGas'!$AD$88="no","",ROUND(BL2586,4))</f>
        <v>0.56999999999999995</v>
      </c>
      <c r="BO2586" s="157">
        <f>IF('1b-NaturalGas'!$AD$89="no","",ROUND(BL2586,4))</f>
        <v>0.56999999999999995</v>
      </c>
      <c r="BP2586" s="157">
        <f>IF('1b-NaturalGas'!$AD$90="no","not applicable (based on previous answers)",ROUND(BL2586,4))</f>
        <v>0.56999999999999995</v>
      </c>
      <c r="BQ2586" s="157">
        <f>IF('1b-NaturalGas'!$AD$91="no","not applicable (based on previous answers)",ROUND(BL2586,4))</f>
        <v>0.56999999999999995</v>
      </c>
    </row>
    <row r="2587" spans="30:69" x14ac:dyDescent="0.25">
      <c r="AD2587" s="157">
        <f t="shared" si="93"/>
        <v>0.5720000000000004</v>
      </c>
      <c r="AE2587" s="157">
        <f>IF('1a-Electricity'!$AD$77="no","",ROUND(AD2587,4))</f>
        <v>0.57199999999999995</v>
      </c>
      <c r="AF2587" s="157">
        <f>IF('1a-Electricity'!$AD$78="no","",ROUND(AD2587,4))</f>
        <v>0.57199999999999995</v>
      </c>
      <c r="AG2587" s="157">
        <f>IF('1a-Electricity'!$AD$79="no","",ROUND(AD2587,4))</f>
        <v>0.57199999999999995</v>
      </c>
      <c r="BL2587" s="157">
        <f t="shared" si="94"/>
        <v>0.5710000000000004</v>
      </c>
      <c r="BM2587" s="157">
        <f>IF('1b-NaturalGas'!$AD$87="no","",ROUND(BL2587,4))</f>
        <v>0.57099999999999995</v>
      </c>
      <c r="BN2587" s="157">
        <f>IF('1b-NaturalGas'!$AD$88="no","",ROUND(BL2587,4))</f>
        <v>0.57099999999999995</v>
      </c>
      <c r="BO2587" s="157">
        <f>IF('1b-NaturalGas'!$AD$89="no","",ROUND(BL2587,4))</f>
        <v>0.57099999999999995</v>
      </c>
      <c r="BP2587" s="157">
        <f>IF('1b-NaturalGas'!$AD$90="no","not applicable (based on previous answers)",ROUND(BL2587,4))</f>
        <v>0.57099999999999995</v>
      </c>
      <c r="BQ2587" s="157">
        <f>IF('1b-NaturalGas'!$AD$91="no","not applicable (based on previous answers)",ROUND(BL2587,4))</f>
        <v>0.57099999999999995</v>
      </c>
    </row>
    <row r="2588" spans="30:69" x14ac:dyDescent="0.25">
      <c r="AD2588" s="157">
        <f t="shared" si="93"/>
        <v>0.5730000000000004</v>
      </c>
      <c r="AE2588" s="157">
        <f>IF('1a-Electricity'!$AD$77="no","",ROUND(AD2588,4))</f>
        <v>0.57299999999999995</v>
      </c>
      <c r="AF2588" s="157">
        <f>IF('1a-Electricity'!$AD$78="no","",ROUND(AD2588,4))</f>
        <v>0.57299999999999995</v>
      </c>
      <c r="AG2588" s="157">
        <f>IF('1a-Electricity'!$AD$79="no","",ROUND(AD2588,4))</f>
        <v>0.57299999999999995</v>
      </c>
      <c r="BL2588" s="157">
        <f t="shared" si="94"/>
        <v>0.5720000000000004</v>
      </c>
      <c r="BM2588" s="157">
        <f>IF('1b-NaturalGas'!$AD$87="no","",ROUND(BL2588,4))</f>
        <v>0.57199999999999995</v>
      </c>
      <c r="BN2588" s="157">
        <f>IF('1b-NaturalGas'!$AD$88="no","",ROUND(BL2588,4))</f>
        <v>0.57199999999999995</v>
      </c>
      <c r="BO2588" s="157">
        <f>IF('1b-NaturalGas'!$AD$89="no","",ROUND(BL2588,4))</f>
        <v>0.57199999999999995</v>
      </c>
      <c r="BP2588" s="157">
        <f>IF('1b-NaturalGas'!$AD$90="no","not applicable (based on previous answers)",ROUND(BL2588,4))</f>
        <v>0.57199999999999995</v>
      </c>
      <c r="BQ2588" s="157">
        <f>IF('1b-NaturalGas'!$AD$91="no","not applicable (based on previous answers)",ROUND(BL2588,4))</f>
        <v>0.57199999999999995</v>
      </c>
    </row>
    <row r="2589" spans="30:69" x14ac:dyDescent="0.25">
      <c r="AD2589" s="157">
        <f t="shared" si="93"/>
        <v>0.5740000000000004</v>
      </c>
      <c r="AE2589" s="157">
        <f>IF('1a-Electricity'!$AD$77="no","",ROUND(AD2589,4))</f>
        <v>0.57399999999999995</v>
      </c>
      <c r="AF2589" s="157">
        <f>IF('1a-Electricity'!$AD$78="no","",ROUND(AD2589,4))</f>
        <v>0.57399999999999995</v>
      </c>
      <c r="AG2589" s="157">
        <f>IF('1a-Electricity'!$AD$79="no","",ROUND(AD2589,4))</f>
        <v>0.57399999999999995</v>
      </c>
      <c r="BL2589" s="157">
        <f t="shared" si="94"/>
        <v>0.5730000000000004</v>
      </c>
      <c r="BM2589" s="157">
        <f>IF('1b-NaturalGas'!$AD$87="no","",ROUND(BL2589,4))</f>
        <v>0.57299999999999995</v>
      </c>
      <c r="BN2589" s="157">
        <f>IF('1b-NaturalGas'!$AD$88="no","",ROUND(BL2589,4))</f>
        <v>0.57299999999999995</v>
      </c>
      <c r="BO2589" s="157">
        <f>IF('1b-NaturalGas'!$AD$89="no","",ROUND(BL2589,4))</f>
        <v>0.57299999999999995</v>
      </c>
      <c r="BP2589" s="157">
        <f>IF('1b-NaturalGas'!$AD$90="no","not applicable (based on previous answers)",ROUND(BL2589,4))</f>
        <v>0.57299999999999995</v>
      </c>
      <c r="BQ2589" s="157">
        <f>IF('1b-NaturalGas'!$AD$91="no","not applicable (based on previous answers)",ROUND(BL2589,4))</f>
        <v>0.57299999999999995</v>
      </c>
    </row>
    <row r="2590" spans="30:69" x14ac:dyDescent="0.25">
      <c r="AD2590" s="157">
        <f t="shared" si="93"/>
        <v>0.5750000000000004</v>
      </c>
      <c r="AE2590" s="157">
        <f>IF('1a-Electricity'!$AD$77="no","",ROUND(AD2590,4))</f>
        <v>0.57499999999999996</v>
      </c>
      <c r="AF2590" s="157">
        <f>IF('1a-Electricity'!$AD$78="no","",ROUND(AD2590,4))</f>
        <v>0.57499999999999996</v>
      </c>
      <c r="AG2590" s="157">
        <f>IF('1a-Electricity'!$AD$79="no","",ROUND(AD2590,4))</f>
        <v>0.57499999999999996</v>
      </c>
      <c r="BL2590" s="157">
        <f t="shared" si="94"/>
        <v>0.5740000000000004</v>
      </c>
      <c r="BM2590" s="157">
        <f>IF('1b-NaturalGas'!$AD$87="no","",ROUND(BL2590,4))</f>
        <v>0.57399999999999995</v>
      </c>
      <c r="BN2590" s="157">
        <f>IF('1b-NaturalGas'!$AD$88="no","",ROUND(BL2590,4))</f>
        <v>0.57399999999999995</v>
      </c>
      <c r="BO2590" s="157">
        <f>IF('1b-NaturalGas'!$AD$89="no","",ROUND(BL2590,4))</f>
        <v>0.57399999999999995</v>
      </c>
      <c r="BP2590" s="157">
        <f>IF('1b-NaturalGas'!$AD$90="no","not applicable (based on previous answers)",ROUND(BL2590,4))</f>
        <v>0.57399999999999995</v>
      </c>
      <c r="BQ2590" s="157">
        <f>IF('1b-NaturalGas'!$AD$91="no","not applicable (based on previous answers)",ROUND(BL2590,4))</f>
        <v>0.57399999999999995</v>
      </c>
    </row>
    <row r="2591" spans="30:69" x14ac:dyDescent="0.25">
      <c r="AD2591" s="157">
        <f t="shared" si="93"/>
        <v>0.5760000000000004</v>
      </c>
      <c r="AE2591" s="157">
        <f>IF('1a-Electricity'!$AD$77="no","",ROUND(AD2591,4))</f>
        <v>0.57599999999999996</v>
      </c>
      <c r="AF2591" s="157">
        <f>IF('1a-Electricity'!$AD$78="no","",ROUND(AD2591,4))</f>
        <v>0.57599999999999996</v>
      </c>
      <c r="AG2591" s="157">
        <f>IF('1a-Electricity'!$AD$79="no","",ROUND(AD2591,4))</f>
        <v>0.57599999999999996</v>
      </c>
      <c r="BL2591" s="157">
        <f t="shared" si="94"/>
        <v>0.5750000000000004</v>
      </c>
      <c r="BM2591" s="157">
        <f>IF('1b-NaturalGas'!$AD$87="no","",ROUND(BL2591,4))</f>
        <v>0.57499999999999996</v>
      </c>
      <c r="BN2591" s="157">
        <f>IF('1b-NaturalGas'!$AD$88="no","",ROUND(BL2591,4))</f>
        <v>0.57499999999999996</v>
      </c>
      <c r="BO2591" s="157">
        <f>IF('1b-NaturalGas'!$AD$89="no","",ROUND(BL2591,4))</f>
        <v>0.57499999999999996</v>
      </c>
      <c r="BP2591" s="157">
        <f>IF('1b-NaturalGas'!$AD$90="no","not applicable (based on previous answers)",ROUND(BL2591,4))</f>
        <v>0.57499999999999996</v>
      </c>
      <c r="BQ2591" s="157">
        <f>IF('1b-NaturalGas'!$AD$91="no","not applicable (based on previous answers)",ROUND(BL2591,4))</f>
        <v>0.57499999999999996</v>
      </c>
    </row>
    <row r="2592" spans="30:69" x14ac:dyDescent="0.25">
      <c r="AD2592" s="157">
        <f t="shared" si="93"/>
        <v>0.5770000000000004</v>
      </c>
      <c r="AE2592" s="157">
        <f>IF('1a-Electricity'!$AD$77="no","",ROUND(AD2592,4))</f>
        <v>0.57699999999999996</v>
      </c>
      <c r="AF2592" s="157">
        <f>IF('1a-Electricity'!$AD$78="no","",ROUND(AD2592,4))</f>
        <v>0.57699999999999996</v>
      </c>
      <c r="AG2592" s="157">
        <f>IF('1a-Electricity'!$AD$79="no","",ROUND(AD2592,4))</f>
        <v>0.57699999999999996</v>
      </c>
      <c r="BL2592" s="157">
        <f t="shared" si="94"/>
        <v>0.5760000000000004</v>
      </c>
      <c r="BM2592" s="157">
        <f>IF('1b-NaturalGas'!$AD$87="no","",ROUND(BL2592,4))</f>
        <v>0.57599999999999996</v>
      </c>
      <c r="BN2592" s="157">
        <f>IF('1b-NaturalGas'!$AD$88="no","",ROUND(BL2592,4))</f>
        <v>0.57599999999999996</v>
      </c>
      <c r="BO2592" s="157">
        <f>IF('1b-NaturalGas'!$AD$89="no","",ROUND(BL2592,4))</f>
        <v>0.57599999999999996</v>
      </c>
      <c r="BP2592" s="157">
        <f>IF('1b-NaturalGas'!$AD$90="no","not applicable (based on previous answers)",ROUND(BL2592,4))</f>
        <v>0.57599999999999996</v>
      </c>
      <c r="BQ2592" s="157">
        <f>IF('1b-NaturalGas'!$AD$91="no","not applicable (based on previous answers)",ROUND(BL2592,4))</f>
        <v>0.57599999999999996</v>
      </c>
    </row>
    <row r="2593" spans="30:69" x14ac:dyDescent="0.25">
      <c r="AD2593" s="157">
        <f t="shared" si="93"/>
        <v>0.5780000000000004</v>
      </c>
      <c r="AE2593" s="157">
        <f>IF('1a-Electricity'!$AD$77="no","",ROUND(AD2593,4))</f>
        <v>0.57799999999999996</v>
      </c>
      <c r="AF2593" s="157">
        <f>IF('1a-Electricity'!$AD$78="no","",ROUND(AD2593,4))</f>
        <v>0.57799999999999996</v>
      </c>
      <c r="AG2593" s="157">
        <f>IF('1a-Electricity'!$AD$79="no","",ROUND(AD2593,4))</f>
        <v>0.57799999999999996</v>
      </c>
      <c r="BL2593" s="157">
        <f t="shared" si="94"/>
        <v>0.5770000000000004</v>
      </c>
      <c r="BM2593" s="157">
        <f>IF('1b-NaturalGas'!$AD$87="no","",ROUND(BL2593,4))</f>
        <v>0.57699999999999996</v>
      </c>
      <c r="BN2593" s="157">
        <f>IF('1b-NaturalGas'!$AD$88="no","",ROUND(BL2593,4))</f>
        <v>0.57699999999999996</v>
      </c>
      <c r="BO2593" s="157">
        <f>IF('1b-NaturalGas'!$AD$89="no","",ROUND(BL2593,4))</f>
        <v>0.57699999999999996</v>
      </c>
      <c r="BP2593" s="157">
        <f>IF('1b-NaturalGas'!$AD$90="no","not applicable (based on previous answers)",ROUND(BL2593,4))</f>
        <v>0.57699999999999996</v>
      </c>
      <c r="BQ2593" s="157">
        <f>IF('1b-NaturalGas'!$AD$91="no","not applicable (based on previous answers)",ROUND(BL2593,4))</f>
        <v>0.57699999999999996</v>
      </c>
    </row>
    <row r="2594" spans="30:69" x14ac:dyDescent="0.25">
      <c r="AD2594" s="157">
        <f t="shared" si="93"/>
        <v>0.5790000000000004</v>
      </c>
      <c r="AE2594" s="157">
        <f>IF('1a-Electricity'!$AD$77="no","",ROUND(AD2594,4))</f>
        <v>0.57899999999999996</v>
      </c>
      <c r="AF2594" s="157">
        <f>IF('1a-Electricity'!$AD$78="no","",ROUND(AD2594,4))</f>
        <v>0.57899999999999996</v>
      </c>
      <c r="AG2594" s="157">
        <f>IF('1a-Electricity'!$AD$79="no","",ROUND(AD2594,4))</f>
        <v>0.57899999999999996</v>
      </c>
      <c r="BL2594" s="157">
        <f t="shared" si="94"/>
        <v>0.5780000000000004</v>
      </c>
      <c r="BM2594" s="157">
        <f>IF('1b-NaturalGas'!$AD$87="no","",ROUND(BL2594,4))</f>
        <v>0.57799999999999996</v>
      </c>
      <c r="BN2594" s="157">
        <f>IF('1b-NaturalGas'!$AD$88="no","",ROUND(BL2594,4))</f>
        <v>0.57799999999999996</v>
      </c>
      <c r="BO2594" s="157">
        <f>IF('1b-NaturalGas'!$AD$89="no","",ROUND(BL2594,4))</f>
        <v>0.57799999999999996</v>
      </c>
      <c r="BP2594" s="157">
        <f>IF('1b-NaturalGas'!$AD$90="no","not applicable (based on previous answers)",ROUND(BL2594,4))</f>
        <v>0.57799999999999996</v>
      </c>
      <c r="BQ2594" s="157">
        <f>IF('1b-NaturalGas'!$AD$91="no","not applicable (based on previous answers)",ROUND(BL2594,4))</f>
        <v>0.57799999999999996</v>
      </c>
    </row>
    <row r="2595" spans="30:69" x14ac:dyDescent="0.25">
      <c r="AD2595" s="157">
        <f t="shared" si="93"/>
        <v>0.5800000000000004</v>
      </c>
      <c r="AE2595" s="157">
        <f>IF('1a-Electricity'!$AD$77="no","",ROUND(AD2595,4))</f>
        <v>0.57999999999999996</v>
      </c>
      <c r="AF2595" s="157">
        <f>IF('1a-Electricity'!$AD$78="no","",ROUND(AD2595,4))</f>
        <v>0.57999999999999996</v>
      </c>
      <c r="AG2595" s="157">
        <f>IF('1a-Electricity'!$AD$79="no","",ROUND(AD2595,4))</f>
        <v>0.57999999999999996</v>
      </c>
      <c r="BL2595" s="157">
        <f t="shared" si="94"/>
        <v>0.5790000000000004</v>
      </c>
      <c r="BM2595" s="157">
        <f>IF('1b-NaturalGas'!$AD$87="no","",ROUND(BL2595,4))</f>
        <v>0.57899999999999996</v>
      </c>
      <c r="BN2595" s="157">
        <f>IF('1b-NaturalGas'!$AD$88="no","",ROUND(BL2595,4))</f>
        <v>0.57899999999999996</v>
      </c>
      <c r="BO2595" s="157">
        <f>IF('1b-NaturalGas'!$AD$89="no","",ROUND(BL2595,4))</f>
        <v>0.57899999999999996</v>
      </c>
      <c r="BP2595" s="157">
        <f>IF('1b-NaturalGas'!$AD$90="no","not applicable (based on previous answers)",ROUND(BL2595,4))</f>
        <v>0.57899999999999996</v>
      </c>
      <c r="BQ2595" s="157">
        <f>IF('1b-NaturalGas'!$AD$91="no","not applicable (based on previous answers)",ROUND(BL2595,4))</f>
        <v>0.57899999999999996</v>
      </c>
    </row>
    <row r="2596" spans="30:69" x14ac:dyDescent="0.25">
      <c r="AD2596" s="157">
        <f t="shared" si="93"/>
        <v>0.58100000000000041</v>
      </c>
      <c r="AE2596" s="157">
        <f>IF('1a-Electricity'!$AD$77="no","",ROUND(AD2596,4))</f>
        <v>0.58099999999999996</v>
      </c>
      <c r="AF2596" s="157">
        <f>IF('1a-Electricity'!$AD$78="no","",ROUND(AD2596,4))</f>
        <v>0.58099999999999996</v>
      </c>
      <c r="AG2596" s="157">
        <f>IF('1a-Electricity'!$AD$79="no","",ROUND(AD2596,4))</f>
        <v>0.58099999999999996</v>
      </c>
      <c r="BL2596" s="157">
        <f t="shared" si="94"/>
        <v>0.5800000000000004</v>
      </c>
      <c r="BM2596" s="157">
        <f>IF('1b-NaturalGas'!$AD$87="no","",ROUND(BL2596,4))</f>
        <v>0.57999999999999996</v>
      </c>
      <c r="BN2596" s="157">
        <f>IF('1b-NaturalGas'!$AD$88="no","",ROUND(BL2596,4))</f>
        <v>0.57999999999999996</v>
      </c>
      <c r="BO2596" s="157">
        <f>IF('1b-NaturalGas'!$AD$89="no","",ROUND(BL2596,4))</f>
        <v>0.57999999999999996</v>
      </c>
      <c r="BP2596" s="157">
        <f>IF('1b-NaturalGas'!$AD$90="no","not applicable (based on previous answers)",ROUND(BL2596,4))</f>
        <v>0.57999999999999996</v>
      </c>
      <c r="BQ2596" s="157">
        <f>IF('1b-NaturalGas'!$AD$91="no","not applicable (based on previous answers)",ROUND(BL2596,4))</f>
        <v>0.57999999999999996</v>
      </c>
    </row>
    <row r="2597" spans="30:69" x14ac:dyDescent="0.25">
      <c r="AD2597" s="157">
        <f t="shared" si="93"/>
        <v>0.58200000000000041</v>
      </c>
      <c r="AE2597" s="157">
        <f>IF('1a-Electricity'!$AD$77="no","",ROUND(AD2597,4))</f>
        <v>0.58199999999999996</v>
      </c>
      <c r="AF2597" s="157">
        <f>IF('1a-Electricity'!$AD$78="no","",ROUND(AD2597,4))</f>
        <v>0.58199999999999996</v>
      </c>
      <c r="AG2597" s="157">
        <f>IF('1a-Electricity'!$AD$79="no","",ROUND(AD2597,4))</f>
        <v>0.58199999999999996</v>
      </c>
      <c r="BL2597" s="157">
        <f t="shared" si="94"/>
        <v>0.58100000000000041</v>
      </c>
      <c r="BM2597" s="157">
        <f>IF('1b-NaturalGas'!$AD$87="no","",ROUND(BL2597,4))</f>
        <v>0.58099999999999996</v>
      </c>
      <c r="BN2597" s="157">
        <f>IF('1b-NaturalGas'!$AD$88="no","",ROUND(BL2597,4))</f>
        <v>0.58099999999999996</v>
      </c>
      <c r="BO2597" s="157">
        <f>IF('1b-NaturalGas'!$AD$89="no","",ROUND(BL2597,4))</f>
        <v>0.58099999999999996</v>
      </c>
      <c r="BP2597" s="157">
        <f>IF('1b-NaturalGas'!$AD$90="no","not applicable (based on previous answers)",ROUND(BL2597,4))</f>
        <v>0.58099999999999996</v>
      </c>
      <c r="BQ2597" s="157">
        <f>IF('1b-NaturalGas'!$AD$91="no","not applicable (based on previous answers)",ROUND(BL2597,4))</f>
        <v>0.58099999999999996</v>
      </c>
    </row>
    <row r="2598" spans="30:69" x14ac:dyDescent="0.25">
      <c r="AD2598" s="157">
        <f t="shared" si="93"/>
        <v>0.58300000000000041</v>
      </c>
      <c r="AE2598" s="157">
        <f>IF('1a-Electricity'!$AD$77="no","",ROUND(AD2598,4))</f>
        <v>0.58299999999999996</v>
      </c>
      <c r="AF2598" s="157">
        <f>IF('1a-Electricity'!$AD$78="no","",ROUND(AD2598,4))</f>
        <v>0.58299999999999996</v>
      </c>
      <c r="AG2598" s="157">
        <f>IF('1a-Electricity'!$AD$79="no","",ROUND(AD2598,4))</f>
        <v>0.58299999999999996</v>
      </c>
      <c r="BL2598" s="157">
        <f t="shared" si="94"/>
        <v>0.58200000000000041</v>
      </c>
      <c r="BM2598" s="157">
        <f>IF('1b-NaturalGas'!$AD$87="no","",ROUND(BL2598,4))</f>
        <v>0.58199999999999996</v>
      </c>
      <c r="BN2598" s="157">
        <f>IF('1b-NaturalGas'!$AD$88="no","",ROUND(BL2598,4))</f>
        <v>0.58199999999999996</v>
      </c>
      <c r="BO2598" s="157">
        <f>IF('1b-NaturalGas'!$AD$89="no","",ROUND(BL2598,4))</f>
        <v>0.58199999999999996</v>
      </c>
      <c r="BP2598" s="157">
        <f>IF('1b-NaturalGas'!$AD$90="no","not applicable (based on previous answers)",ROUND(BL2598,4))</f>
        <v>0.58199999999999996</v>
      </c>
      <c r="BQ2598" s="157">
        <f>IF('1b-NaturalGas'!$AD$91="no","not applicable (based on previous answers)",ROUND(BL2598,4))</f>
        <v>0.58199999999999996</v>
      </c>
    </row>
    <row r="2599" spans="30:69" x14ac:dyDescent="0.25">
      <c r="AD2599" s="157">
        <f t="shared" si="93"/>
        <v>0.58400000000000041</v>
      </c>
      <c r="AE2599" s="157">
        <f>IF('1a-Electricity'!$AD$77="no","",ROUND(AD2599,4))</f>
        <v>0.58399999999999996</v>
      </c>
      <c r="AF2599" s="157">
        <f>IF('1a-Electricity'!$AD$78="no","",ROUND(AD2599,4))</f>
        <v>0.58399999999999996</v>
      </c>
      <c r="AG2599" s="157">
        <f>IF('1a-Electricity'!$AD$79="no","",ROUND(AD2599,4))</f>
        <v>0.58399999999999996</v>
      </c>
      <c r="BL2599" s="157">
        <f t="shared" si="94"/>
        <v>0.58300000000000041</v>
      </c>
      <c r="BM2599" s="157">
        <f>IF('1b-NaturalGas'!$AD$87="no","",ROUND(BL2599,4))</f>
        <v>0.58299999999999996</v>
      </c>
      <c r="BN2599" s="157">
        <f>IF('1b-NaturalGas'!$AD$88="no","",ROUND(BL2599,4))</f>
        <v>0.58299999999999996</v>
      </c>
      <c r="BO2599" s="157">
        <f>IF('1b-NaturalGas'!$AD$89="no","",ROUND(BL2599,4))</f>
        <v>0.58299999999999996</v>
      </c>
      <c r="BP2599" s="157">
        <f>IF('1b-NaturalGas'!$AD$90="no","not applicable (based on previous answers)",ROUND(BL2599,4))</f>
        <v>0.58299999999999996</v>
      </c>
      <c r="BQ2599" s="157">
        <f>IF('1b-NaturalGas'!$AD$91="no","not applicable (based on previous answers)",ROUND(BL2599,4))</f>
        <v>0.58299999999999996</v>
      </c>
    </row>
    <row r="2600" spans="30:69" x14ac:dyDescent="0.25">
      <c r="AD2600" s="157">
        <f t="shared" si="93"/>
        <v>0.58500000000000041</v>
      </c>
      <c r="AE2600" s="157">
        <f>IF('1a-Electricity'!$AD$77="no","",ROUND(AD2600,4))</f>
        <v>0.58499999999999996</v>
      </c>
      <c r="AF2600" s="157">
        <f>IF('1a-Electricity'!$AD$78="no","",ROUND(AD2600,4))</f>
        <v>0.58499999999999996</v>
      </c>
      <c r="AG2600" s="157">
        <f>IF('1a-Electricity'!$AD$79="no","",ROUND(AD2600,4))</f>
        <v>0.58499999999999996</v>
      </c>
      <c r="BL2600" s="157">
        <f t="shared" si="94"/>
        <v>0.58400000000000041</v>
      </c>
      <c r="BM2600" s="157">
        <f>IF('1b-NaturalGas'!$AD$87="no","",ROUND(BL2600,4))</f>
        <v>0.58399999999999996</v>
      </c>
      <c r="BN2600" s="157">
        <f>IF('1b-NaturalGas'!$AD$88="no","",ROUND(BL2600,4))</f>
        <v>0.58399999999999996</v>
      </c>
      <c r="BO2600" s="157">
        <f>IF('1b-NaturalGas'!$AD$89="no","",ROUND(BL2600,4))</f>
        <v>0.58399999999999996</v>
      </c>
      <c r="BP2600" s="157">
        <f>IF('1b-NaturalGas'!$AD$90="no","not applicable (based on previous answers)",ROUND(BL2600,4))</f>
        <v>0.58399999999999996</v>
      </c>
      <c r="BQ2600" s="157">
        <f>IF('1b-NaturalGas'!$AD$91="no","not applicable (based on previous answers)",ROUND(BL2600,4))</f>
        <v>0.58399999999999996</v>
      </c>
    </row>
    <row r="2601" spans="30:69" x14ac:dyDescent="0.25">
      <c r="AD2601" s="157">
        <f t="shared" si="93"/>
        <v>0.58600000000000041</v>
      </c>
      <c r="AE2601" s="157">
        <f>IF('1a-Electricity'!$AD$77="no","",ROUND(AD2601,4))</f>
        <v>0.58599999999999997</v>
      </c>
      <c r="AF2601" s="157">
        <f>IF('1a-Electricity'!$AD$78="no","",ROUND(AD2601,4))</f>
        <v>0.58599999999999997</v>
      </c>
      <c r="AG2601" s="157">
        <f>IF('1a-Electricity'!$AD$79="no","",ROUND(AD2601,4))</f>
        <v>0.58599999999999997</v>
      </c>
      <c r="BL2601" s="157">
        <f t="shared" si="94"/>
        <v>0.58500000000000041</v>
      </c>
      <c r="BM2601" s="157">
        <f>IF('1b-NaturalGas'!$AD$87="no","",ROUND(BL2601,4))</f>
        <v>0.58499999999999996</v>
      </c>
      <c r="BN2601" s="157">
        <f>IF('1b-NaturalGas'!$AD$88="no","",ROUND(BL2601,4))</f>
        <v>0.58499999999999996</v>
      </c>
      <c r="BO2601" s="157">
        <f>IF('1b-NaturalGas'!$AD$89="no","",ROUND(BL2601,4))</f>
        <v>0.58499999999999996</v>
      </c>
      <c r="BP2601" s="157">
        <f>IF('1b-NaturalGas'!$AD$90="no","not applicable (based on previous answers)",ROUND(BL2601,4))</f>
        <v>0.58499999999999996</v>
      </c>
      <c r="BQ2601" s="157">
        <f>IF('1b-NaturalGas'!$AD$91="no","not applicable (based on previous answers)",ROUND(BL2601,4))</f>
        <v>0.58499999999999996</v>
      </c>
    </row>
    <row r="2602" spans="30:69" x14ac:dyDescent="0.25">
      <c r="AD2602" s="157">
        <f t="shared" si="93"/>
        <v>0.58700000000000041</v>
      </c>
      <c r="AE2602" s="157">
        <f>IF('1a-Electricity'!$AD$77="no","",ROUND(AD2602,4))</f>
        <v>0.58699999999999997</v>
      </c>
      <c r="AF2602" s="157">
        <f>IF('1a-Electricity'!$AD$78="no","",ROUND(AD2602,4))</f>
        <v>0.58699999999999997</v>
      </c>
      <c r="AG2602" s="157">
        <f>IF('1a-Electricity'!$AD$79="no","",ROUND(AD2602,4))</f>
        <v>0.58699999999999997</v>
      </c>
      <c r="BL2602" s="157">
        <f t="shared" si="94"/>
        <v>0.58600000000000041</v>
      </c>
      <c r="BM2602" s="157">
        <f>IF('1b-NaturalGas'!$AD$87="no","",ROUND(BL2602,4))</f>
        <v>0.58599999999999997</v>
      </c>
      <c r="BN2602" s="157">
        <f>IF('1b-NaturalGas'!$AD$88="no","",ROUND(BL2602,4))</f>
        <v>0.58599999999999997</v>
      </c>
      <c r="BO2602" s="157">
        <f>IF('1b-NaturalGas'!$AD$89="no","",ROUND(BL2602,4))</f>
        <v>0.58599999999999997</v>
      </c>
      <c r="BP2602" s="157">
        <f>IF('1b-NaturalGas'!$AD$90="no","not applicable (based on previous answers)",ROUND(BL2602,4))</f>
        <v>0.58599999999999997</v>
      </c>
      <c r="BQ2602" s="157">
        <f>IF('1b-NaturalGas'!$AD$91="no","not applicable (based on previous answers)",ROUND(BL2602,4))</f>
        <v>0.58599999999999997</v>
      </c>
    </row>
    <row r="2603" spans="30:69" x14ac:dyDescent="0.25">
      <c r="AD2603" s="157">
        <f t="shared" si="93"/>
        <v>0.58800000000000041</v>
      </c>
      <c r="AE2603" s="157">
        <f>IF('1a-Electricity'!$AD$77="no","",ROUND(AD2603,4))</f>
        <v>0.58799999999999997</v>
      </c>
      <c r="AF2603" s="157">
        <f>IF('1a-Electricity'!$AD$78="no","",ROUND(AD2603,4))</f>
        <v>0.58799999999999997</v>
      </c>
      <c r="AG2603" s="157">
        <f>IF('1a-Electricity'!$AD$79="no","",ROUND(AD2603,4))</f>
        <v>0.58799999999999997</v>
      </c>
      <c r="BL2603" s="157">
        <f t="shared" si="94"/>
        <v>0.58700000000000041</v>
      </c>
      <c r="BM2603" s="157">
        <f>IF('1b-NaturalGas'!$AD$87="no","",ROUND(BL2603,4))</f>
        <v>0.58699999999999997</v>
      </c>
      <c r="BN2603" s="157">
        <f>IF('1b-NaturalGas'!$AD$88="no","",ROUND(BL2603,4))</f>
        <v>0.58699999999999997</v>
      </c>
      <c r="BO2603" s="157">
        <f>IF('1b-NaturalGas'!$AD$89="no","",ROUND(BL2603,4))</f>
        <v>0.58699999999999997</v>
      </c>
      <c r="BP2603" s="157">
        <f>IF('1b-NaturalGas'!$AD$90="no","not applicable (based on previous answers)",ROUND(BL2603,4))</f>
        <v>0.58699999999999997</v>
      </c>
      <c r="BQ2603" s="157">
        <f>IF('1b-NaturalGas'!$AD$91="no","not applicable (based on previous answers)",ROUND(BL2603,4))</f>
        <v>0.58699999999999997</v>
      </c>
    </row>
    <row r="2604" spans="30:69" x14ac:dyDescent="0.25">
      <c r="AD2604" s="157">
        <f t="shared" si="93"/>
        <v>0.58900000000000041</v>
      </c>
      <c r="AE2604" s="157">
        <f>IF('1a-Electricity'!$AD$77="no","",ROUND(AD2604,4))</f>
        <v>0.58899999999999997</v>
      </c>
      <c r="AF2604" s="157">
        <f>IF('1a-Electricity'!$AD$78="no","",ROUND(AD2604,4))</f>
        <v>0.58899999999999997</v>
      </c>
      <c r="AG2604" s="157">
        <f>IF('1a-Electricity'!$AD$79="no","",ROUND(AD2604,4))</f>
        <v>0.58899999999999997</v>
      </c>
      <c r="BL2604" s="157">
        <f t="shared" si="94"/>
        <v>0.58800000000000041</v>
      </c>
      <c r="BM2604" s="157">
        <f>IF('1b-NaturalGas'!$AD$87="no","",ROUND(BL2604,4))</f>
        <v>0.58799999999999997</v>
      </c>
      <c r="BN2604" s="157">
        <f>IF('1b-NaturalGas'!$AD$88="no","",ROUND(BL2604,4))</f>
        <v>0.58799999999999997</v>
      </c>
      <c r="BO2604" s="157">
        <f>IF('1b-NaturalGas'!$AD$89="no","",ROUND(BL2604,4))</f>
        <v>0.58799999999999997</v>
      </c>
      <c r="BP2604" s="157">
        <f>IF('1b-NaturalGas'!$AD$90="no","not applicable (based on previous answers)",ROUND(BL2604,4))</f>
        <v>0.58799999999999997</v>
      </c>
      <c r="BQ2604" s="157">
        <f>IF('1b-NaturalGas'!$AD$91="no","not applicable (based on previous answers)",ROUND(BL2604,4))</f>
        <v>0.58799999999999997</v>
      </c>
    </row>
    <row r="2605" spans="30:69" x14ac:dyDescent="0.25">
      <c r="AD2605" s="157">
        <f t="shared" si="93"/>
        <v>0.59000000000000041</v>
      </c>
      <c r="AE2605" s="157">
        <f>IF('1a-Electricity'!$AD$77="no","",ROUND(AD2605,4))</f>
        <v>0.59</v>
      </c>
      <c r="AF2605" s="157">
        <f>IF('1a-Electricity'!$AD$78="no","",ROUND(AD2605,4))</f>
        <v>0.59</v>
      </c>
      <c r="AG2605" s="157">
        <f>IF('1a-Electricity'!$AD$79="no","",ROUND(AD2605,4))</f>
        <v>0.59</v>
      </c>
      <c r="BL2605" s="157">
        <f t="shared" si="94"/>
        <v>0.58900000000000041</v>
      </c>
      <c r="BM2605" s="157">
        <f>IF('1b-NaturalGas'!$AD$87="no","",ROUND(BL2605,4))</f>
        <v>0.58899999999999997</v>
      </c>
      <c r="BN2605" s="157">
        <f>IF('1b-NaturalGas'!$AD$88="no","",ROUND(BL2605,4))</f>
        <v>0.58899999999999997</v>
      </c>
      <c r="BO2605" s="157">
        <f>IF('1b-NaturalGas'!$AD$89="no","",ROUND(BL2605,4))</f>
        <v>0.58899999999999997</v>
      </c>
      <c r="BP2605" s="157">
        <f>IF('1b-NaturalGas'!$AD$90="no","not applicable (based on previous answers)",ROUND(BL2605,4))</f>
        <v>0.58899999999999997</v>
      </c>
      <c r="BQ2605" s="157">
        <f>IF('1b-NaturalGas'!$AD$91="no","not applicable (based on previous answers)",ROUND(BL2605,4))</f>
        <v>0.58899999999999997</v>
      </c>
    </row>
    <row r="2606" spans="30:69" x14ac:dyDescent="0.25">
      <c r="AD2606" s="157">
        <f t="shared" si="93"/>
        <v>0.59100000000000041</v>
      </c>
      <c r="AE2606" s="157">
        <f>IF('1a-Electricity'!$AD$77="no","",ROUND(AD2606,4))</f>
        <v>0.59099999999999997</v>
      </c>
      <c r="AF2606" s="157">
        <f>IF('1a-Electricity'!$AD$78="no","",ROUND(AD2606,4))</f>
        <v>0.59099999999999997</v>
      </c>
      <c r="AG2606" s="157">
        <f>IF('1a-Electricity'!$AD$79="no","",ROUND(AD2606,4))</f>
        <v>0.59099999999999997</v>
      </c>
      <c r="BL2606" s="157">
        <f t="shared" si="94"/>
        <v>0.59000000000000041</v>
      </c>
      <c r="BM2606" s="157">
        <f>IF('1b-NaturalGas'!$AD$87="no","",ROUND(BL2606,4))</f>
        <v>0.59</v>
      </c>
      <c r="BN2606" s="157">
        <f>IF('1b-NaturalGas'!$AD$88="no","",ROUND(BL2606,4))</f>
        <v>0.59</v>
      </c>
      <c r="BO2606" s="157">
        <f>IF('1b-NaturalGas'!$AD$89="no","",ROUND(BL2606,4))</f>
        <v>0.59</v>
      </c>
      <c r="BP2606" s="157">
        <f>IF('1b-NaturalGas'!$AD$90="no","not applicable (based on previous answers)",ROUND(BL2606,4))</f>
        <v>0.59</v>
      </c>
      <c r="BQ2606" s="157">
        <f>IF('1b-NaturalGas'!$AD$91="no","not applicable (based on previous answers)",ROUND(BL2606,4))</f>
        <v>0.59</v>
      </c>
    </row>
    <row r="2607" spans="30:69" x14ac:dyDescent="0.25">
      <c r="AD2607" s="157">
        <f t="shared" si="93"/>
        <v>0.59200000000000041</v>
      </c>
      <c r="AE2607" s="157">
        <f>IF('1a-Electricity'!$AD$77="no","",ROUND(AD2607,4))</f>
        <v>0.59199999999999997</v>
      </c>
      <c r="AF2607" s="157">
        <f>IF('1a-Electricity'!$AD$78="no","",ROUND(AD2607,4))</f>
        <v>0.59199999999999997</v>
      </c>
      <c r="AG2607" s="157">
        <f>IF('1a-Electricity'!$AD$79="no","",ROUND(AD2607,4))</f>
        <v>0.59199999999999997</v>
      </c>
      <c r="BL2607" s="157">
        <f t="shared" si="94"/>
        <v>0.59100000000000041</v>
      </c>
      <c r="BM2607" s="157">
        <f>IF('1b-NaturalGas'!$AD$87="no","",ROUND(BL2607,4))</f>
        <v>0.59099999999999997</v>
      </c>
      <c r="BN2607" s="157">
        <f>IF('1b-NaturalGas'!$AD$88="no","",ROUND(BL2607,4))</f>
        <v>0.59099999999999997</v>
      </c>
      <c r="BO2607" s="157">
        <f>IF('1b-NaturalGas'!$AD$89="no","",ROUND(BL2607,4))</f>
        <v>0.59099999999999997</v>
      </c>
      <c r="BP2607" s="157">
        <f>IF('1b-NaturalGas'!$AD$90="no","not applicable (based on previous answers)",ROUND(BL2607,4))</f>
        <v>0.59099999999999997</v>
      </c>
      <c r="BQ2607" s="157">
        <f>IF('1b-NaturalGas'!$AD$91="no","not applicable (based on previous answers)",ROUND(BL2607,4))</f>
        <v>0.59099999999999997</v>
      </c>
    </row>
    <row r="2608" spans="30:69" x14ac:dyDescent="0.25">
      <c r="AD2608" s="157">
        <f t="shared" si="93"/>
        <v>0.59300000000000042</v>
      </c>
      <c r="AE2608" s="157">
        <f>IF('1a-Electricity'!$AD$77="no","",ROUND(AD2608,4))</f>
        <v>0.59299999999999997</v>
      </c>
      <c r="AF2608" s="157">
        <f>IF('1a-Electricity'!$AD$78="no","",ROUND(AD2608,4))</f>
        <v>0.59299999999999997</v>
      </c>
      <c r="AG2608" s="157">
        <f>IF('1a-Electricity'!$AD$79="no","",ROUND(AD2608,4))</f>
        <v>0.59299999999999997</v>
      </c>
      <c r="BL2608" s="157">
        <f t="shared" si="94"/>
        <v>0.59200000000000041</v>
      </c>
      <c r="BM2608" s="157">
        <f>IF('1b-NaturalGas'!$AD$87="no","",ROUND(BL2608,4))</f>
        <v>0.59199999999999997</v>
      </c>
      <c r="BN2608" s="157">
        <f>IF('1b-NaturalGas'!$AD$88="no","",ROUND(BL2608,4))</f>
        <v>0.59199999999999997</v>
      </c>
      <c r="BO2608" s="157">
        <f>IF('1b-NaturalGas'!$AD$89="no","",ROUND(BL2608,4))</f>
        <v>0.59199999999999997</v>
      </c>
      <c r="BP2608" s="157">
        <f>IF('1b-NaturalGas'!$AD$90="no","not applicable (based on previous answers)",ROUND(BL2608,4))</f>
        <v>0.59199999999999997</v>
      </c>
      <c r="BQ2608" s="157">
        <f>IF('1b-NaturalGas'!$AD$91="no","not applicable (based on previous answers)",ROUND(BL2608,4))</f>
        <v>0.59199999999999997</v>
      </c>
    </row>
    <row r="2609" spans="30:69" x14ac:dyDescent="0.25">
      <c r="AD2609" s="157">
        <f t="shared" si="93"/>
        <v>0.59400000000000042</v>
      </c>
      <c r="AE2609" s="157">
        <f>IF('1a-Electricity'!$AD$77="no","",ROUND(AD2609,4))</f>
        <v>0.59399999999999997</v>
      </c>
      <c r="AF2609" s="157">
        <f>IF('1a-Electricity'!$AD$78="no","",ROUND(AD2609,4))</f>
        <v>0.59399999999999997</v>
      </c>
      <c r="AG2609" s="157">
        <f>IF('1a-Electricity'!$AD$79="no","",ROUND(AD2609,4))</f>
        <v>0.59399999999999997</v>
      </c>
      <c r="BL2609" s="157">
        <f t="shared" si="94"/>
        <v>0.59300000000000042</v>
      </c>
      <c r="BM2609" s="157">
        <f>IF('1b-NaturalGas'!$AD$87="no","",ROUND(BL2609,4))</f>
        <v>0.59299999999999997</v>
      </c>
      <c r="BN2609" s="157">
        <f>IF('1b-NaturalGas'!$AD$88="no","",ROUND(BL2609,4))</f>
        <v>0.59299999999999997</v>
      </c>
      <c r="BO2609" s="157">
        <f>IF('1b-NaturalGas'!$AD$89="no","",ROUND(BL2609,4))</f>
        <v>0.59299999999999997</v>
      </c>
      <c r="BP2609" s="157">
        <f>IF('1b-NaturalGas'!$AD$90="no","not applicable (based on previous answers)",ROUND(BL2609,4))</f>
        <v>0.59299999999999997</v>
      </c>
      <c r="BQ2609" s="157">
        <f>IF('1b-NaturalGas'!$AD$91="no","not applicable (based on previous answers)",ROUND(BL2609,4))</f>
        <v>0.59299999999999997</v>
      </c>
    </row>
    <row r="2610" spans="30:69" x14ac:dyDescent="0.25">
      <c r="AD2610" s="157">
        <f t="shared" si="93"/>
        <v>0.59500000000000042</v>
      </c>
      <c r="AE2610" s="157">
        <f>IF('1a-Electricity'!$AD$77="no","",ROUND(AD2610,4))</f>
        <v>0.59499999999999997</v>
      </c>
      <c r="AF2610" s="157">
        <f>IF('1a-Electricity'!$AD$78="no","",ROUND(AD2610,4))</f>
        <v>0.59499999999999997</v>
      </c>
      <c r="AG2610" s="157">
        <f>IF('1a-Electricity'!$AD$79="no","",ROUND(AD2610,4))</f>
        <v>0.59499999999999997</v>
      </c>
      <c r="BL2610" s="157">
        <f t="shared" si="94"/>
        <v>0.59400000000000042</v>
      </c>
      <c r="BM2610" s="157">
        <f>IF('1b-NaturalGas'!$AD$87="no","",ROUND(BL2610,4))</f>
        <v>0.59399999999999997</v>
      </c>
      <c r="BN2610" s="157">
        <f>IF('1b-NaturalGas'!$AD$88="no","",ROUND(BL2610,4))</f>
        <v>0.59399999999999997</v>
      </c>
      <c r="BO2610" s="157">
        <f>IF('1b-NaturalGas'!$AD$89="no","",ROUND(BL2610,4))</f>
        <v>0.59399999999999997</v>
      </c>
      <c r="BP2610" s="157">
        <f>IF('1b-NaturalGas'!$AD$90="no","not applicable (based on previous answers)",ROUND(BL2610,4))</f>
        <v>0.59399999999999997</v>
      </c>
      <c r="BQ2610" s="157">
        <f>IF('1b-NaturalGas'!$AD$91="no","not applicable (based on previous answers)",ROUND(BL2610,4))</f>
        <v>0.59399999999999997</v>
      </c>
    </row>
    <row r="2611" spans="30:69" x14ac:dyDescent="0.25">
      <c r="AD2611" s="157">
        <f t="shared" si="93"/>
        <v>0.59600000000000042</v>
      </c>
      <c r="AE2611" s="157">
        <f>IF('1a-Electricity'!$AD$77="no","",ROUND(AD2611,4))</f>
        <v>0.59599999999999997</v>
      </c>
      <c r="AF2611" s="157">
        <f>IF('1a-Electricity'!$AD$78="no","",ROUND(AD2611,4))</f>
        <v>0.59599999999999997</v>
      </c>
      <c r="AG2611" s="157">
        <f>IF('1a-Electricity'!$AD$79="no","",ROUND(AD2611,4))</f>
        <v>0.59599999999999997</v>
      </c>
      <c r="BL2611" s="157">
        <f t="shared" si="94"/>
        <v>0.59500000000000042</v>
      </c>
      <c r="BM2611" s="157">
        <f>IF('1b-NaturalGas'!$AD$87="no","",ROUND(BL2611,4))</f>
        <v>0.59499999999999997</v>
      </c>
      <c r="BN2611" s="157">
        <f>IF('1b-NaturalGas'!$AD$88="no","",ROUND(BL2611,4))</f>
        <v>0.59499999999999997</v>
      </c>
      <c r="BO2611" s="157">
        <f>IF('1b-NaturalGas'!$AD$89="no","",ROUND(BL2611,4))</f>
        <v>0.59499999999999997</v>
      </c>
      <c r="BP2611" s="157">
        <f>IF('1b-NaturalGas'!$AD$90="no","not applicable (based on previous answers)",ROUND(BL2611,4))</f>
        <v>0.59499999999999997</v>
      </c>
      <c r="BQ2611" s="157">
        <f>IF('1b-NaturalGas'!$AD$91="no","not applicable (based on previous answers)",ROUND(BL2611,4))</f>
        <v>0.59499999999999997</v>
      </c>
    </row>
    <row r="2612" spans="30:69" x14ac:dyDescent="0.25">
      <c r="AD2612" s="157">
        <f t="shared" si="93"/>
        <v>0.59700000000000042</v>
      </c>
      <c r="AE2612" s="157">
        <f>IF('1a-Electricity'!$AD$77="no","",ROUND(AD2612,4))</f>
        <v>0.59699999999999998</v>
      </c>
      <c r="AF2612" s="157">
        <f>IF('1a-Electricity'!$AD$78="no","",ROUND(AD2612,4))</f>
        <v>0.59699999999999998</v>
      </c>
      <c r="AG2612" s="157">
        <f>IF('1a-Electricity'!$AD$79="no","",ROUND(AD2612,4))</f>
        <v>0.59699999999999998</v>
      </c>
      <c r="BL2612" s="157">
        <f t="shared" si="94"/>
        <v>0.59600000000000042</v>
      </c>
      <c r="BM2612" s="157">
        <f>IF('1b-NaturalGas'!$AD$87="no","",ROUND(BL2612,4))</f>
        <v>0.59599999999999997</v>
      </c>
      <c r="BN2612" s="157">
        <f>IF('1b-NaturalGas'!$AD$88="no","",ROUND(BL2612,4))</f>
        <v>0.59599999999999997</v>
      </c>
      <c r="BO2612" s="157">
        <f>IF('1b-NaturalGas'!$AD$89="no","",ROUND(BL2612,4))</f>
        <v>0.59599999999999997</v>
      </c>
      <c r="BP2612" s="157">
        <f>IF('1b-NaturalGas'!$AD$90="no","not applicable (based on previous answers)",ROUND(BL2612,4))</f>
        <v>0.59599999999999997</v>
      </c>
      <c r="BQ2612" s="157">
        <f>IF('1b-NaturalGas'!$AD$91="no","not applicable (based on previous answers)",ROUND(BL2612,4))</f>
        <v>0.59599999999999997</v>
      </c>
    </row>
    <row r="2613" spans="30:69" x14ac:dyDescent="0.25">
      <c r="AD2613" s="157">
        <f t="shared" si="93"/>
        <v>0.59800000000000042</v>
      </c>
      <c r="AE2613" s="157">
        <f>IF('1a-Electricity'!$AD$77="no","",ROUND(AD2613,4))</f>
        <v>0.59799999999999998</v>
      </c>
      <c r="AF2613" s="157">
        <f>IF('1a-Electricity'!$AD$78="no","",ROUND(AD2613,4))</f>
        <v>0.59799999999999998</v>
      </c>
      <c r="AG2613" s="157">
        <f>IF('1a-Electricity'!$AD$79="no","",ROUND(AD2613,4))</f>
        <v>0.59799999999999998</v>
      </c>
      <c r="BL2613" s="157">
        <f t="shared" si="94"/>
        <v>0.59700000000000042</v>
      </c>
      <c r="BM2613" s="157">
        <f>IF('1b-NaturalGas'!$AD$87="no","",ROUND(BL2613,4))</f>
        <v>0.59699999999999998</v>
      </c>
      <c r="BN2613" s="157">
        <f>IF('1b-NaturalGas'!$AD$88="no","",ROUND(BL2613,4))</f>
        <v>0.59699999999999998</v>
      </c>
      <c r="BO2613" s="157">
        <f>IF('1b-NaturalGas'!$AD$89="no","",ROUND(BL2613,4))</f>
        <v>0.59699999999999998</v>
      </c>
      <c r="BP2613" s="157">
        <f>IF('1b-NaturalGas'!$AD$90="no","not applicable (based on previous answers)",ROUND(BL2613,4))</f>
        <v>0.59699999999999998</v>
      </c>
      <c r="BQ2613" s="157">
        <f>IF('1b-NaturalGas'!$AD$91="no","not applicable (based on previous answers)",ROUND(BL2613,4))</f>
        <v>0.59699999999999998</v>
      </c>
    </row>
    <row r="2614" spans="30:69" x14ac:dyDescent="0.25">
      <c r="AD2614" s="157">
        <f t="shared" si="93"/>
        <v>0.59900000000000042</v>
      </c>
      <c r="AE2614" s="157">
        <f>IF('1a-Electricity'!$AD$77="no","",ROUND(AD2614,4))</f>
        <v>0.59899999999999998</v>
      </c>
      <c r="AF2614" s="157">
        <f>IF('1a-Electricity'!$AD$78="no","",ROUND(AD2614,4))</f>
        <v>0.59899999999999998</v>
      </c>
      <c r="AG2614" s="157">
        <f>IF('1a-Electricity'!$AD$79="no","",ROUND(AD2614,4))</f>
        <v>0.59899999999999998</v>
      </c>
      <c r="BL2614" s="157">
        <f t="shared" si="94"/>
        <v>0.59800000000000042</v>
      </c>
      <c r="BM2614" s="157">
        <f>IF('1b-NaturalGas'!$AD$87="no","",ROUND(BL2614,4))</f>
        <v>0.59799999999999998</v>
      </c>
      <c r="BN2614" s="157">
        <f>IF('1b-NaturalGas'!$AD$88="no","",ROUND(BL2614,4))</f>
        <v>0.59799999999999998</v>
      </c>
      <c r="BO2614" s="157">
        <f>IF('1b-NaturalGas'!$AD$89="no","",ROUND(BL2614,4))</f>
        <v>0.59799999999999998</v>
      </c>
      <c r="BP2614" s="157">
        <f>IF('1b-NaturalGas'!$AD$90="no","not applicable (based on previous answers)",ROUND(BL2614,4))</f>
        <v>0.59799999999999998</v>
      </c>
      <c r="BQ2614" s="157">
        <f>IF('1b-NaturalGas'!$AD$91="no","not applicable (based on previous answers)",ROUND(BL2614,4))</f>
        <v>0.59799999999999998</v>
      </c>
    </row>
    <row r="2615" spans="30:69" x14ac:dyDescent="0.25">
      <c r="AD2615" s="157">
        <f t="shared" si="93"/>
        <v>0.60000000000000042</v>
      </c>
      <c r="AE2615" s="157">
        <f>IF('1a-Electricity'!$AD$77="no","",ROUND(AD2615,4))</f>
        <v>0.6</v>
      </c>
      <c r="AF2615" s="157">
        <f>IF('1a-Electricity'!$AD$78="no","",ROUND(AD2615,4))</f>
        <v>0.6</v>
      </c>
      <c r="AG2615" s="157">
        <f>IF('1a-Electricity'!$AD$79="no","",ROUND(AD2615,4))</f>
        <v>0.6</v>
      </c>
      <c r="BL2615" s="157">
        <f t="shared" si="94"/>
        <v>0.59900000000000042</v>
      </c>
      <c r="BM2615" s="157">
        <f>IF('1b-NaturalGas'!$AD$87="no","",ROUND(BL2615,4))</f>
        <v>0.59899999999999998</v>
      </c>
      <c r="BN2615" s="157">
        <f>IF('1b-NaturalGas'!$AD$88="no","",ROUND(BL2615,4))</f>
        <v>0.59899999999999998</v>
      </c>
      <c r="BO2615" s="157">
        <f>IF('1b-NaturalGas'!$AD$89="no","",ROUND(BL2615,4))</f>
        <v>0.59899999999999998</v>
      </c>
      <c r="BP2615" s="157">
        <f>IF('1b-NaturalGas'!$AD$90="no","not applicable (based on previous answers)",ROUND(BL2615,4))</f>
        <v>0.59899999999999998</v>
      </c>
      <c r="BQ2615" s="157">
        <f>IF('1b-NaturalGas'!$AD$91="no","not applicable (based on previous answers)",ROUND(BL2615,4))</f>
        <v>0.59899999999999998</v>
      </c>
    </row>
    <row r="2616" spans="30:69" x14ac:dyDescent="0.25">
      <c r="AD2616" s="157">
        <f t="shared" si="93"/>
        <v>0.60100000000000042</v>
      </c>
      <c r="AE2616" s="157">
        <f>IF('1a-Electricity'!$AD$77="no","",ROUND(AD2616,4))</f>
        <v>0.60099999999999998</v>
      </c>
      <c r="AF2616" s="157">
        <f>IF('1a-Electricity'!$AD$78="no","",ROUND(AD2616,4))</f>
        <v>0.60099999999999998</v>
      </c>
      <c r="AG2616" s="157">
        <f>IF('1a-Electricity'!$AD$79="no","",ROUND(AD2616,4))</f>
        <v>0.60099999999999998</v>
      </c>
      <c r="BL2616" s="157">
        <f t="shared" si="94"/>
        <v>0.60000000000000042</v>
      </c>
      <c r="BM2616" s="157">
        <f>IF('1b-NaturalGas'!$AD$87="no","",ROUND(BL2616,4))</f>
        <v>0.6</v>
      </c>
      <c r="BN2616" s="157">
        <f>IF('1b-NaturalGas'!$AD$88="no","",ROUND(BL2616,4))</f>
        <v>0.6</v>
      </c>
      <c r="BO2616" s="157">
        <f>IF('1b-NaturalGas'!$AD$89="no","",ROUND(BL2616,4))</f>
        <v>0.6</v>
      </c>
      <c r="BP2616" s="157">
        <f>IF('1b-NaturalGas'!$AD$90="no","not applicable (based on previous answers)",ROUND(BL2616,4))</f>
        <v>0.6</v>
      </c>
      <c r="BQ2616" s="157">
        <f>IF('1b-NaturalGas'!$AD$91="no","not applicable (based on previous answers)",ROUND(BL2616,4))</f>
        <v>0.6</v>
      </c>
    </row>
    <row r="2617" spans="30:69" x14ac:dyDescent="0.25">
      <c r="AD2617" s="157">
        <f t="shared" si="93"/>
        <v>0.60200000000000042</v>
      </c>
      <c r="AE2617" s="157">
        <f>IF('1a-Electricity'!$AD$77="no","",ROUND(AD2617,4))</f>
        <v>0.60199999999999998</v>
      </c>
      <c r="AF2617" s="157">
        <f>IF('1a-Electricity'!$AD$78="no","",ROUND(AD2617,4))</f>
        <v>0.60199999999999998</v>
      </c>
      <c r="AG2617" s="157">
        <f>IF('1a-Electricity'!$AD$79="no","",ROUND(AD2617,4))</f>
        <v>0.60199999999999998</v>
      </c>
      <c r="BL2617" s="157">
        <f t="shared" si="94"/>
        <v>0.60100000000000042</v>
      </c>
      <c r="BM2617" s="157">
        <f>IF('1b-NaturalGas'!$AD$87="no","",ROUND(BL2617,4))</f>
        <v>0.60099999999999998</v>
      </c>
      <c r="BN2617" s="157">
        <f>IF('1b-NaturalGas'!$AD$88="no","",ROUND(BL2617,4))</f>
        <v>0.60099999999999998</v>
      </c>
      <c r="BO2617" s="157">
        <f>IF('1b-NaturalGas'!$AD$89="no","",ROUND(BL2617,4))</f>
        <v>0.60099999999999998</v>
      </c>
      <c r="BP2617" s="157">
        <f>IF('1b-NaturalGas'!$AD$90="no","not applicable (based on previous answers)",ROUND(BL2617,4))</f>
        <v>0.60099999999999998</v>
      </c>
      <c r="BQ2617" s="157">
        <f>IF('1b-NaturalGas'!$AD$91="no","not applicable (based on previous answers)",ROUND(BL2617,4))</f>
        <v>0.60099999999999998</v>
      </c>
    </row>
    <row r="2618" spans="30:69" x14ac:dyDescent="0.25">
      <c r="AD2618" s="157">
        <f t="shared" si="93"/>
        <v>0.60300000000000042</v>
      </c>
      <c r="AE2618" s="157">
        <f>IF('1a-Electricity'!$AD$77="no","",ROUND(AD2618,4))</f>
        <v>0.60299999999999998</v>
      </c>
      <c r="AF2618" s="157">
        <f>IF('1a-Electricity'!$AD$78="no","",ROUND(AD2618,4))</f>
        <v>0.60299999999999998</v>
      </c>
      <c r="AG2618" s="157">
        <f>IF('1a-Electricity'!$AD$79="no","",ROUND(AD2618,4))</f>
        <v>0.60299999999999998</v>
      </c>
      <c r="BL2618" s="157">
        <f t="shared" si="94"/>
        <v>0.60200000000000042</v>
      </c>
      <c r="BM2618" s="157">
        <f>IF('1b-NaturalGas'!$AD$87="no","",ROUND(BL2618,4))</f>
        <v>0.60199999999999998</v>
      </c>
      <c r="BN2618" s="157">
        <f>IF('1b-NaturalGas'!$AD$88="no","",ROUND(BL2618,4))</f>
        <v>0.60199999999999998</v>
      </c>
      <c r="BO2618" s="157">
        <f>IF('1b-NaturalGas'!$AD$89="no","",ROUND(BL2618,4))</f>
        <v>0.60199999999999998</v>
      </c>
      <c r="BP2618" s="157">
        <f>IF('1b-NaturalGas'!$AD$90="no","not applicable (based on previous answers)",ROUND(BL2618,4))</f>
        <v>0.60199999999999998</v>
      </c>
      <c r="BQ2618" s="157">
        <f>IF('1b-NaturalGas'!$AD$91="no","not applicable (based on previous answers)",ROUND(BL2618,4))</f>
        <v>0.60199999999999998</v>
      </c>
    </row>
    <row r="2619" spans="30:69" x14ac:dyDescent="0.25">
      <c r="AD2619" s="157">
        <f t="shared" si="93"/>
        <v>0.60400000000000043</v>
      </c>
      <c r="AE2619" s="157">
        <f>IF('1a-Electricity'!$AD$77="no","",ROUND(AD2619,4))</f>
        <v>0.60399999999999998</v>
      </c>
      <c r="AF2619" s="157">
        <f>IF('1a-Electricity'!$AD$78="no","",ROUND(AD2619,4))</f>
        <v>0.60399999999999998</v>
      </c>
      <c r="AG2619" s="157">
        <f>IF('1a-Electricity'!$AD$79="no","",ROUND(AD2619,4))</f>
        <v>0.60399999999999998</v>
      </c>
      <c r="BL2619" s="157">
        <f t="shared" si="94"/>
        <v>0.60300000000000042</v>
      </c>
      <c r="BM2619" s="157">
        <f>IF('1b-NaturalGas'!$AD$87="no","",ROUND(BL2619,4))</f>
        <v>0.60299999999999998</v>
      </c>
      <c r="BN2619" s="157">
        <f>IF('1b-NaturalGas'!$AD$88="no","",ROUND(BL2619,4))</f>
        <v>0.60299999999999998</v>
      </c>
      <c r="BO2619" s="157">
        <f>IF('1b-NaturalGas'!$AD$89="no","",ROUND(BL2619,4))</f>
        <v>0.60299999999999998</v>
      </c>
      <c r="BP2619" s="157">
        <f>IF('1b-NaturalGas'!$AD$90="no","not applicable (based on previous answers)",ROUND(BL2619,4))</f>
        <v>0.60299999999999998</v>
      </c>
      <c r="BQ2619" s="157">
        <f>IF('1b-NaturalGas'!$AD$91="no","not applicable (based on previous answers)",ROUND(BL2619,4))</f>
        <v>0.60299999999999998</v>
      </c>
    </row>
    <row r="2620" spans="30:69" x14ac:dyDescent="0.25">
      <c r="AD2620" s="157">
        <f t="shared" si="93"/>
        <v>0.60500000000000043</v>
      </c>
      <c r="AE2620" s="157">
        <f>IF('1a-Electricity'!$AD$77="no","",ROUND(AD2620,4))</f>
        <v>0.60499999999999998</v>
      </c>
      <c r="AF2620" s="157">
        <f>IF('1a-Electricity'!$AD$78="no","",ROUND(AD2620,4))</f>
        <v>0.60499999999999998</v>
      </c>
      <c r="AG2620" s="157">
        <f>IF('1a-Electricity'!$AD$79="no","",ROUND(AD2620,4))</f>
        <v>0.60499999999999998</v>
      </c>
      <c r="BL2620" s="157">
        <f t="shared" si="94"/>
        <v>0.60400000000000043</v>
      </c>
      <c r="BM2620" s="157">
        <f>IF('1b-NaturalGas'!$AD$87="no","",ROUND(BL2620,4))</f>
        <v>0.60399999999999998</v>
      </c>
      <c r="BN2620" s="157">
        <f>IF('1b-NaturalGas'!$AD$88="no","",ROUND(BL2620,4))</f>
        <v>0.60399999999999998</v>
      </c>
      <c r="BO2620" s="157">
        <f>IF('1b-NaturalGas'!$AD$89="no","",ROUND(BL2620,4))</f>
        <v>0.60399999999999998</v>
      </c>
      <c r="BP2620" s="157">
        <f>IF('1b-NaturalGas'!$AD$90="no","not applicable (based on previous answers)",ROUND(BL2620,4))</f>
        <v>0.60399999999999998</v>
      </c>
      <c r="BQ2620" s="157">
        <f>IF('1b-NaturalGas'!$AD$91="no","not applicable (based on previous answers)",ROUND(BL2620,4))</f>
        <v>0.60399999999999998</v>
      </c>
    </row>
    <row r="2621" spans="30:69" x14ac:dyDescent="0.25">
      <c r="AD2621" s="157">
        <f t="shared" si="93"/>
        <v>0.60600000000000043</v>
      </c>
      <c r="AE2621" s="157">
        <f>IF('1a-Electricity'!$AD$77="no","",ROUND(AD2621,4))</f>
        <v>0.60599999999999998</v>
      </c>
      <c r="AF2621" s="157">
        <f>IF('1a-Electricity'!$AD$78="no","",ROUND(AD2621,4))</f>
        <v>0.60599999999999998</v>
      </c>
      <c r="AG2621" s="157">
        <f>IF('1a-Electricity'!$AD$79="no","",ROUND(AD2621,4))</f>
        <v>0.60599999999999998</v>
      </c>
      <c r="BL2621" s="157">
        <f t="shared" si="94"/>
        <v>0.60500000000000043</v>
      </c>
      <c r="BM2621" s="157">
        <f>IF('1b-NaturalGas'!$AD$87="no","",ROUND(BL2621,4))</f>
        <v>0.60499999999999998</v>
      </c>
      <c r="BN2621" s="157">
        <f>IF('1b-NaturalGas'!$AD$88="no","",ROUND(BL2621,4))</f>
        <v>0.60499999999999998</v>
      </c>
      <c r="BO2621" s="157">
        <f>IF('1b-NaturalGas'!$AD$89="no","",ROUND(BL2621,4))</f>
        <v>0.60499999999999998</v>
      </c>
      <c r="BP2621" s="157">
        <f>IF('1b-NaturalGas'!$AD$90="no","not applicable (based on previous answers)",ROUND(BL2621,4))</f>
        <v>0.60499999999999998</v>
      </c>
      <c r="BQ2621" s="157">
        <f>IF('1b-NaturalGas'!$AD$91="no","not applicable (based on previous answers)",ROUND(BL2621,4))</f>
        <v>0.60499999999999998</v>
      </c>
    </row>
    <row r="2622" spans="30:69" x14ac:dyDescent="0.25">
      <c r="AD2622" s="157">
        <f t="shared" si="93"/>
        <v>0.60700000000000043</v>
      </c>
      <c r="AE2622" s="157">
        <f>IF('1a-Electricity'!$AD$77="no","",ROUND(AD2622,4))</f>
        <v>0.60699999999999998</v>
      </c>
      <c r="AF2622" s="157">
        <f>IF('1a-Electricity'!$AD$78="no","",ROUND(AD2622,4))</f>
        <v>0.60699999999999998</v>
      </c>
      <c r="AG2622" s="157">
        <f>IF('1a-Electricity'!$AD$79="no","",ROUND(AD2622,4))</f>
        <v>0.60699999999999998</v>
      </c>
      <c r="BL2622" s="157">
        <f t="shared" si="94"/>
        <v>0.60600000000000043</v>
      </c>
      <c r="BM2622" s="157">
        <f>IF('1b-NaturalGas'!$AD$87="no","",ROUND(BL2622,4))</f>
        <v>0.60599999999999998</v>
      </c>
      <c r="BN2622" s="157">
        <f>IF('1b-NaturalGas'!$AD$88="no","",ROUND(BL2622,4))</f>
        <v>0.60599999999999998</v>
      </c>
      <c r="BO2622" s="157">
        <f>IF('1b-NaturalGas'!$AD$89="no","",ROUND(BL2622,4))</f>
        <v>0.60599999999999998</v>
      </c>
      <c r="BP2622" s="157">
        <f>IF('1b-NaturalGas'!$AD$90="no","not applicable (based on previous answers)",ROUND(BL2622,4))</f>
        <v>0.60599999999999998</v>
      </c>
      <c r="BQ2622" s="157">
        <f>IF('1b-NaturalGas'!$AD$91="no","not applicable (based on previous answers)",ROUND(BL2622,4))</f>
        <v>0.60599999999999998</v>
      </c>
    </row>
    <row r="2623" spans="30:69" x14ac:dyDescent="0.25">
      <c r="AD2623" s="157">
        <f t="shared" si="93"/>
        <v>0.60800000000000043</v>
      </c>
      <c r="AE2623" s="157">
        <f>IF('1a-Electricity'!$AD$77="no","",ROUND(AD2623,4))</f>
        <v>0.60799999999999998</v>
      </c>
      <c r="AF2623" s="157">
        <f>IF('1a-Electricity'!$AD$78="no","",ROUND(AD2623,4))</f>
        <v>0.60799999999999998</v>
      </c>
      <c r="AG2623" s="157">
        <f>IF('1a-Electricity'!$AD$79="no","",ROUND(AD2623,4))</f>
        <v>0.60799999999999998</v>
      </c>
      <c r="BL2623" s="157">
        <f t="shared" si="94"/>
        <v>0.60700000000000043</v>
      </c>
      <c r="BM2623" s="157">
        <f>IF('1b-NaturalGas'!$AD$87="no","",ROUND(BL2623,4))</f>
        <v>0.60699999999999998</v>
      </c>
      <c r="BN2623" s="157">
        <f>IF('1b-NaturalGas'!$AD$88="no","",ROUND(BL2623,4))</f>
        <v>0.60699999999999998</v>
      </c>
      <c r="BO2623" s="157">
        <f>IF('1b-NaturalGas'!$AD$89="no","",ROUND(BL2623,4))</f>
        <v>0.60699999999999998</v>
      </c>
      <c r="BP2623" s="157">
        <f>IF('1b-NaturalGas'!$AD$90="no","not applicable (based on previous answers)",ROUND(BL2623,4))</f>
        <v>0.60699999999999998</v>
      </c>
      <c r="BQ2623" s="157">
        <f>IF('1b-NaturalGas'!$AD$91="no","not applicable (based on previous answers)",ROUND(BL2623,4))</f>
        <v>0.60699999999999998</v>
      </c>
    </row>
    <row r="2624" spans="30:69" x14ac:dyDescent="0.25">
      <c r="AD2624" s="157">
        <f t="shared" si="93"/>
        <v>0.60900000000000043</v>
      </c>
      <c r="AE2624" s="157">
        <f>IF('1a-Electricity'!$AD$77="no","",ROUND(AD2624,4))</f>
        <v>0.60899999999999999</v>
      </c>
      <c r="AF2624" s="157">
        <f>IF('1a-Electricity'!$AD$78="no","",ROUND(AD2624,4))</f>
        <v>0.60899999999999999</v>
      </c>
      <c r="AG2624" s="157">
        <f>IF('1a-Electricity'!$AD$79="no","",ROUND(AD2624,4))</f>
        <v>0.60899999999999999</v>
      </c>
      <c r="BL2624" s="157">
        <f t="shared" si="94"/>
        <v>0.60800000000000043</v>
      </c>
      <c r="BM2624" s="157">
        <f>IF('1b-NaturalGas'!$AD$87="no","",ROUND(BL2624,4))</f>
        <v>0.60799999999999998</v>
      </c>
      <c r="BN2624" s="157">
        <f>IF('1b-NaturalGas'!$AD$88="no","",ROUND(BL2624,4))</f>
        <v>0.60799999999999998</v>
      </c>
      <c r="BO2624" s="157">
        <f>IF('1b-NaturalGas'!$AD$89="no","",ROUND(BL2624,4))</f>
        <v>0.60799999999999998</v>
      </c>
      <c r="BP2624" s="157">
        <f>IF('1b-NaturalGas'!$AD$90="no","not applicable (based on previous answers)",ROUND(BL2624,4))</f>
        <v>0.60799999999999998</v>
      </c>
      <c r="BQ2624" s="157">
        <f>IF('1b-NaturalGas'!$AD$91="no","not applicable (based on previous answers)",ROUND(BL2624,4))</f>
        <v>0.60799999999999998</v>
      </c>
    </row>
    <row r="2625" spans="30:69" x14ac:dyDescent="0.25">
      <c r="AD2625" s="157">
        <f t="shared" si="93"/>
        <v>0.61000000000000043</v>
      </c>
      <c r="AE2625" s="157">
        <f>IF('1a-Electricity'!$AD$77="no","",ROUND(AD2625,4))</f>
        <v>0.61</v>
      </c>
      <c r="AF2625" s="157">
        <f>IF('1a-Electricity'!$AD$78="no","",ROUND(AD2625,4))</f>
        <v>0.61</v>
      </c>
      <c r="AG2625" s="157">
        <f>IF('1a-Electricity'!$AD$79="no","",ROUND(AD2625,4))</f>
        <v>0.61</v>
      </c>
      <c r="BL2625" s="157">
        <f t="shared" si="94"/>
        <v>0.60900000000000043</v>
      </c>
      <c r="BM2625" s="157">
        <f>IF('1b-NaturalGas'!$AD$87="no","",ROUND(BL2625,4))</f>
        <v>0.60899999999999999</v>
      </c>
      <c r="BN2625" s="157">
        <f>IF('1b-NaturalGas'!$AD$88="no","",ROUND(BL2625,4))</f>
        <v>0.60899999999999999</v>
      </c>
      <c r="BO2625" s="157">
        <f>IF('1b-NaturalGas'!$AD$89="no","",ROUND(BL2625,4))</f>
        <v>0.60899999999999999</v>
      </c>
      <c r="BP2625" s="157">
        <f>IF('1b-NaturalGas'!$AD$90="no","not applicable (based on previous answers)",ROUND(BL2625,4))</f>
        <v>0.60899999999999999</v>
      </c>
      <c r="BQ2625" s="157">
        <f>IF('1b-NaturalGas'!$AD$91="no","not applicable (based on previous answers)",ROUND(BL2625,4))</f>
        <v>0.60899999999999999</v>
      </c>
    </row>
    <row r="2626" spans="30:69" x14ac:dyDescent="0.25">
      <c r="AD2626" s="157">
        <f t="shared" si="93"/>
        <v>0.61100000000000043</v>
      </c>
      <c r="AE2626" s="157">
        <f>IF('1a-Electricity'!$AD$77="no","",ROUND(AD2626,4))</f>
        <v>0.61099999999999999</v>
      </c>
      <c r="AF2626" s="157">
        <f>IF('1a-Electricity'!$AD$78="no","",ROUND(AD2626,4))</f>
        <v>0.61099999999999999</v>
      </c>
      <c r="AG2626" s="157">
        <f>IF('1a-Electricity'!$AD$79="no","",ROUND(AD2626,4))</f>
        <v>0.61099999999999999</v>
      </c>
      <c r="BL2626" s="157">
        <f t="shared" si="94"/>
        <v>0.61000000000000043</v>
      </c>
      <c r="BM2626" s="157">
        <f>IF('1b-NaturalGas'!$AD$87="no","",ROUND(BL2626,4))</f>
        <v>0.61</v>
      </c>
      <c r="BN2626" s="157">
        <f>IF('1b-NaturalGas'!$AD$88="no","",ROUND(BL2626,4))</f>
        <v>0.61</v>
      </c>
      <c r="BO2626" s="157">
        <f>IF('1b-NaturalGas'!$AD$89="no","",ROUND(BL2626,4))</f>
        <v>0.61</v>
      </c>
      <c r="BP2626" s="157">
        <f>IF('1b-NaturalGas'!$AD$90="no","not applicable (based on previous answers)",ROUND(BL2626,4))</f>
        <v>0.61</v>
      </c>
      <c r="BQ2626" s="157">
        <f>IF('1b-NaturalGas'!$AD$91="no","not applicable (based on previous answers)",ROUND(BL2626,4))</f>
        <v>0.61</v>
      </c>
    </row>
    <row r="2627" spans="30:69" x14ac:dyDescent="0.25">
      <c r="AD2627" s="157">
        <f t="shared" si="93"/>
        <v>0.61200000000000043</v>
      </c>
      <c r="AE2627" s="157">
        <f>IF('1a-Electricity'!$AD$77="no","",ROUND(AD2627,4))</f>
        <v>0.61199999999999999</v>
      </c>
      <c r="AF2627" s="157">
        <f>IF('1a-Electricity'!$AD$78="no","",ROUND(AD2627,4))</f>
        <v>0.61199999999999999</v>
      </c>
      <c r="AG2627" s="157">
        <f>IF('1a-Electricity'!$AD$79="no","",ROUND(AD2627,4))</f>
        <v>0.61199999999999999</v>
      </c>
      <c r="BL2627" s="157">
        <f t="shared" si="94"/>
        <v>0.61100000000000043</v>
      </c>
      <c r="BM2627" s="157">
        <f>IF('1b-NaturalGas'!$AD$87="no","",ROUND(BL2627,4))</f>
        <v>0.61099999999999999</v>
      </c>
      <c r="BN2627" s="157">
        <f>IF('1b-NaturalGas'!$AD$88="no","",ROUND(BL2627,4))</f>
        <v>0.61099999999999999</v>
      </c>
      <c r="BO2627" s="157">
        <f>IF('1b-NaturalGas'!$AD$89="no","",ROUND(BL2627,4))</f>
        <v>0.61099999999999999</v>
      </c>
      <c r="BP2627" s="157">
        <f>IF('1b-NaturalGas'!$AD$90="no","not applicable (based on previous answers)",ROUND(BL2627,4))</f>
        <v>0.61099999999999999</v>
      </c>
      <c r="BQ2627" s="157">
        <f>IF('1b-NaturalGas'!$AD$91="no","not applicable (based on previous answers)",ROUND(BL2627,4))</f>
        <v>0.61099999999999999</v>
      </c>
    </row>
    <row r="2628" spans="30:69" x14ac:dyDescent="0.25">
      <c r="AD2628" s="157">
        <f t="shared" si="93"/>
        <v>0.61300000000000043</v>
      </c>
      <c r="AE2628" s="157">
        <f>IF('1a-Electricity'!$AD$77="no","",ROUND(AD2628,4))</f>
        <v>0.61299999999999999</v>
      </c>
      <c r="AF2628" s="157">
        <f>IF('1a-Electricity'!$AD$78="no","",ROUND(AD2628,4))</f>
        <v>0.61299999999999999</v>
      </c>
      <c r="AG2628" s="157">
        <f>IF('1a-Electricity'!$AD$79="no","",ROUND(AD2628,4))</f>
        <v>0.61299999999999999</v>
      </c>
      <c r="BL2628" s="157">
        <f t="shared" si="94"/>
        <v>0.61200000000000043</v>
      </c>
      <c r="BM2628" s="157">
        <f>IF('1b-NaturalGas'!$AD$87="no","",ROUND(BL2628,4))</f>
        <v>0.61199999999999999</v>
      </c>
      <c r="BN2628" s="157">
        <f>IF('1b-NaturalGas'!$AD$88="no","",ROUND(BL2628,4))</f>
        <v>0.61199999999999999</v>
      </c>
      <c r="BO2628" s="157">
        <f>IF('1b-NaturalGas'!$AD$89="no","",ROUND(BL2628,4))</f>
        <v>0.61199999999999999</v>
      </c>
      <c r="BP2628" s="157">
        <f>IF('1b-NaturalGas'!$AD$90="no","not applicable (based on previous answers)",ROUND(BL2628,4))</f>
        <v>0.61199999999999999</v>
      </c>
      <c r="BQ2628" s="157">
        <f>IF('1b-NaturalGas'!$AD$91="no","not applicable (based on previous answers)",ROUND(BL2628,4))</f>
        <v>0.61199999999999999</v>
      </c>
    </row>
    <row r="2629" spans="30:69" x14ac:dyDescent="0.25">
      <c r="AD2629" s="157">
        <f t="shared" si="93"/>
        <v>0.61400000000000043</v>
      </c>
      <c r="AE2629" s="157">
        <f>IF('1a-Electricity'!$AD$77="no","",ROUND(AD2629,4))</f>
        <v>0.61399999999999999</v>
      </c>
      <c r="AF2629" s="157">
        <f>IF('1a-Electricity'!$AD$78="no","",ROUND(AD2629,4))</f>
        <v>0.61399999999999999</v>
      </c>
      <c r="AG2629" s="157">
        <f>IF('1a-Electricity'!$AD$79="no","",ROUND(AD2629,4))</f>
        <v>0.61399999999999999</v>
      </c>
      <c r="BL2629" s="157">
        <f t="shared" si="94"/>
        <v>0.61300000000000043</v>
      </c>
      <c r="BM2629" s="157">
        <f>IF('1b-NaturalGas'!$AD$87="no","",ROUND(BL2629,4))</f>
        <v>0.61299999999999999</v>
      </c>
      <c r="BN2629" s="157">
        <f>IF('1b-NaturalGas'!$AD$88="no","",ROUND(BL2629,4))</f>
        <v>0.61299999999999999</v>
      </c>
      <c r="BO2629" s="157">
        <f>IF('1b-NaturalGas'!$AD$89="no","",ROUND(BL2629,4))</f>
        <v>0.61299999999999999</v>
      </c>
      <c r="BP2629" s="157">
        <f>IF('1b-NaturalGas'!$AD$90="no","not applicable (based on previous answers)",ROUND(BL2629,4))</f>
        <v>0.61299999999999999</v>
      </c>
      <c r="BQ2629" s="157">
        <f>IF('1b-NaturalGas'!$AD$91="no","not applicable (based on previous answers)",ROUND(BL2629,4))</f>
        <v>0.61299999999999999</v>
      </c>
    </row>
    <row r="2630" spans="30:69" x14ac:dyDescent="0.25">
      <c r="AD2630" s="157">
        <f t="shared" si="93"/>
        <v>0.61500000000000044</v>
      </c>
      <c r="AE2630" s="157">
        <f>IF('1a-Electricity'!$AD$77="no","",ROUND(AD2630,4))</f>
        <v>0.61499999999999999</v>
      </c>
      <c r="AF2630" s="157">
        <f>IF('1a-Electricity'!$AD$78="no","",ROUND(AD2630,4))</f>
        <v>0.61499999999999999</v>
      </c>
      <c r="AG2630" s="157">
        <f>IF('1a-Electricity'!$AD$79="no","",ROUND(AD2630,4))</f>
        <v>0.61499999999999999</v>
      </c>
      <c r="BL2630" s="157">
        <f t="shared" si="94"/>
        <v>0.61400000000000043</v>
      </c>
      <c r="BM2630" s="157">
        <f>IF('1b-NaturalGas'!$AD$87="no","",ROUND(BL2630,4))</f>
        <v>0.61399999999999999</v>
      </c>
      <c r="BN2630" s="157">
        <f>IF('1b-NaturalGas'!$AD$88="no","",ROUND(BL2630,4))</f>
        <v>0.61399999999999999</v>
      </c>
      <c r="BO2630" s="157">
        <f>IF('1b-NaturalGas'!$AD$89="no","",ROUND(BL2630,4))</f>
        <v>0.61399999999999999</v>
      </c>
      <c r="BP2630" s="157">
        <f>IF('1b-NaturalGas'!$AD$90="no","not applicable (based on previous answers)",ROUND(BL2630,4))</f>
        <v>0.61399999999999999</v>
      </c>
      <c r="BQ2630" s="157">
        <f>IF('1b-NaturalGas'!$AD$91="no","not applicable (based on previous answers)",ROUND(BL2630,4))</f>
        <v>0.61399999999999999</v>
      </c>
    </row>
    <row r="2631" spans="30:69" x14ac:dyDescent="0.25">
      <c r="AD2631" s="157">
        <f t="shared" si="93"/>
        <v>0.61600000000000044</v>
      </c>
      <c r="AE2631" s="157">
        <f>IF('1a-Electricity'!$AD$77="no","",ROUND(AD2631,4))</f>
        <v>0.61599999999999999</v>
      </c>
      <c r="AF2631" s="157">
        <f>IF('1a-Electricity'!$AD$78="no","",ROUND(AD2631,4))</f>
        <v>0.61599999999999999</v>
      </c>
      <c r="AG2631" s="157">
        <f>IF('1a-Electricity'!$AD$79="no","",ROUND(AD2631,4))</f>
        <v>0.61599999999999999</v>
      </c>
      <c r="BL2631" s="157">
        <f t="shared" si="94"/>
        <v>0.61500000000000044</v>
      </c>
      <c r="BM2631" s="157">
        <f>IF('1b-NaturalGas'!$AD$87="no","",ROUND(BL2631,4))</f>
        <v>0.61499999999999999</v>
      </c>
      <c r="BN2631" s="157">
        <f>IF('1b-NaturalGas'!$AD$88="no","",ROUND(BL2631,4))</f>
        <v>0.61499999999999999</v>
      </c>
      <c r="BO2631" s="157">
        <f>IF('1b-NaturalGas'!$AD$89="no","",ROUND(BL2631,4))</f>
        <v>0.61499999999999999</v>
      </c>
      <c r="BP2631" s="157">
        <f>IF('1b-NaturalGas'!$AD$90="no","not applicable (based on previous answers)",ROUND(BL2631,4))</f>
        <v>0.61499999999999999</v>
      </c>
      <c r="BQ2631" s="157">
        <f>IF('1b-NaturalGas'!$AD$91="no","not applicable (based on previous answers)",ROUND(BL2631,4))</f>
        <v>0.61499999999999999</v>
      </c>
    </row>
    <row r="2632" spans="30:69" x14ac:dyDescent="0.25">
      <c r="AD2632" s="157">
        <f t="shared" si="93"/>
        <v>0.61700000000000044</v>
      </c>
      <c r="AE2632" s="157">
        <f>IF('1a-Electricity'!$AD$77="no","",ROUND(AD2632,4))</f>
        <v>0.61699999999999999</v>
      </c>
      <c r="AF2632" s="157">
        <f>IF('1a-Electricity'!$AD$78="no","",ROUND(AD2632,4))</f>
        <v>0.61699999999999999</v>
      </c>
      <c r="AG2632" s="157">
        <f>IF('1a-Electricity'!$AD$79="no","",ROUND(AD2632,4))</f>
        <v>0.61699999999999999</v>
      </c>
      <c r="BL2632" s="157">
        <f t="shared" si="94"/>
        <v>0.61600000000000044</v>
      </c>
      <c r="BM2632" s="157">
        <f>IF('1b-NaturalGas'!$AD$87="no","",ROUND(BL2632,4))</f>
        <v>0.61599999999999999</v>
      </c>
      <c r="BN2632" s="157">
        <f>IF('1b-NaturalGas'!$AD$88="no","",ROUND(BL2632,4))</f>
        <v>0.61599999999999999</v>
      </c>
      <c r="BO2632" s="157">
        <f>IF('1b-NaturalGas'!$AD$89="no","",ROUND(BL2632,4))</f>
        <v>0.61599999999999999</v>
      </c>
      <c r="BP2632" s="157">
        <f>IF('1b-NaturalGas'!$AD$90="no","not applicable (based on previous answers)",ROUND(BL2632,4))</f>
        <v>0.61599999999999999</v>
      </c>
      <c r="BQ2632" s="157">
        <f>IF('1b-NaturalGas'!$AD$91="no","not applicable (based on previous answers)",ROUND(BL2632,4))</f>
        <v>0.61599999999999999</v>
      </c>
    </row>
    <row r="2633" spans="30:69" x14ac:dyDescent="0.25">
      <c r="AD2633" s="157">
        <f t="shared" si="93"/>
        <v>0.61800000000000044</v>
      </c>
      <c r="AE2633" s="157">
        <f>IF('1a-Electricity'!$AD$77="no","",ROUND(AD2633,4))</f>
        <v>0.61799999999999999</v>
      </c>
      <c r="AF2633" s="157">
        <f>IF('1a-Electricity'!$AD$78="no","",ROUND(AD2633,4))</f>
        <v>0.61799999999999999</v>
      </c>
      <c r="AG2633" s="157">
        <f>IF('1a-Electricity'!$AD$79="no","",ROUND(AD2633,4))</f>
        <v>0.61799999999999999</v>
      </c>
      <c r="BL2633" s="157">
        <f t="shared" si="94"/>
        <v>0.61700000000000044</v>
      </c>
      <c r="BM2633" s="157">
        <f>IF('1b-NaturalGas'!$AD$87="no","",ROUND(BL2633,4))</f>
        <v>0.61699999999999999</v>
      </c>
      <c r="BN2633" s="157">
        <f>IF('1b-NaturalGas'!$AD$88="no","",ROUND(BL2633,4))</f>
        <v>0.61699999999999999</v>
      </c>
      <c r="BO2633" s="157">
        <f>IF('1b-NaturalGas'!$AD$89="no","",ROUND(BL2633,4))</f>
        <v>0.61699999999999999</v>
      </c>
      <c r="BP2633" s="157">
        <f>IF('1b-NaturalGas'!$AD$90="no","not applicable (based on previous answers)",ROUND(BL2633,4))</f>
        <v>0.61699999999999999</v>
      </c>
      <c r="BQ2633" s="157">
        <f>IF('1b-NaturalGas'!$AD$91="no","not applicable (based on previous answers)",ROUND(BL2633,4))</f>
        <v>0.61699999999999999</v>
      </c>
    </row>
    <row r="2634" spans="30:69" x14ac:dyDescent="0.25">
      <c r="AD2634" s="157">
        <f t="shared" si="93"/>
        <v>0.61900000000000044</v>
      </c>
      <c r="AE2634" s="157">
        <f>IF('1a-Electricity'!$AD$77="no","",ROUND(AD2634,4))</f>
        <v>0.61899999999999999</v>
      </c>
      <c r="AF2634" s="157">
        <f>IF('1a-Electricity'!$AD$78="no","",ROUND(AD2634,4))</f>
        <v>0.61899999999999999</v>
      </c>
      <c r="AG2634" s="157">
        <f>IF('1a-Electricity'!$AD$79="no","",ROUND(AD2634,4))</f>
        <v>0.61899999999999999</v>
      </c>
      <c r="BL2634" s="157">
        <f t="shared" si="94"/>
        <v>0.61800000000000044</v>
      </c>
      <c r="BM2634" s="157">
        <f>IF('1b-NaturalGas'!$AD$87="no","",ROUND(BL2634,4))</f>
        <v>0.61799999999999999</v>
      </c>
      <c r="BN2634" s="157">
        <f>IF('1b-NaturalGas'!$AD$88="no","",ROUND(BL2634,4))</f>
        <v>0.61799999999999999</v>
      </c>
      <c r="BO2634" s="157">
        <f>IF('1b-NaturalGas'!$AD$89="no","",ROUND(BL2634,4))</f>
        <v>0.61799999999999999</v>
      </c>
      <c r="BP2634" s="157">
        <f>IF('1b-NaturalGas'!$AD$90="no","not applicable (based on previous answers)",ROUND(BL2634,4))</f>
        <v>0.61799999999999999</v>
      </c>
      <c r="BQ2634" s="157">
        <f>IF('1b-NaturalGas'!$AD$91="no","not applicable (based on previous answers)",ROUND(BL2634,4))</f>
        <v>0.61799999999999999</v>
      </c>
    </row>
    <row r="2635" spans="30:69" x14ac:dyDescent="0.25">
      <c r="AD2635" s="157">
        <f t="shared" si="93"/>
        <v>0.62000000000000044</v>
      </c>
      <c r="AE2635" s="157">
        <f>IF('1a-Electricity'!$AD$77="no","",ROUND(AD2635,4))</f>
        <v>0.62</v>
      </c>
      <c r="AF2635" s="157">
        <f>IF('1a-Electricity'!$AD$78="no","",ROUND(AD2635,4))</f>
        <v>0.62</v>
      </c>
      <c r="AG2635" s="157">
        <f>IF('1a-Electricity'!$AD$79="no","",ROUND(AD2635,4))</f>
        <v>0.62</v>
      </c>
      <c r="BL2635" s="157">
        <f t="shared" si="94"/>
        <v>0.61900000000000044</v>
      </c>
      <c r="BM2635" s="157">
        <f>IF('1b-NaturalGas'!$AD$87="no","",ROUND(BL2635,4))</f>
        <v>0.61899999999999999</v>
      </c>
      <c r="BN2635" s="157">
        <f>IF('1b-NaturalGas'!$AD$88="no","",ROUND(BL2635,4))</f>
        <v>0.61899999999999999</v>
      </c>
      <c r="BO2635" s="157">
        <f>IF('1b-NaturalGas'!$AD$89="no","",ROUND(BL2635,4))</f>
        <v>0.61899999999999999</v>
      </c>
      <c r="BP2635" s="157">
        <f>IF('1b-NaturalGas'!$AD$90="no","not applicable (based on previous answers)",ROUND(BL2635,4))</f>
        <v>0.61899999999999999</v>
      </c>
      <c r="BQ2635" s="157">
        <f>IF('1b-NaturalGas'!$AD$91="no","not applicable (based on previous answers)",ROUND(BL2635,4))</f>
        <v>0.61899999999999999</v>
      </c>
    </row>
    <row r="2636" spans="30:69" x14ac:dyDescent="0.25">
      <c r="AD2636" s="157">
        <f t="shared" si="93"/>
        <v>0.62100000000000044</v>
      </c>
      <c r="AE2636" s="157">
        <f>IF('1a-Electricity'!$AD$77="no","",ROUND(AD2636,4))</f>
        <v>0.621</v>
      </c>
      <c r="AF2636" s="157">
        <f>IF('1a-Electricity'!$AD$78="no","",ROUND(AD2636,4))</f>
        <v>0.621</v>
      </c>
      <c r="AG2636" s="157">
        <f>IF('1a-Electricity'!$AD$79="no","",ROUND(AD2636,4))</f>
        <v>0.621</v>
      </c>
      <c r="BL2636" s="157">
        <f t="shared" si="94"/>
        <v>0.62000000000000044</v>
      </c>
      <c r="BM2636" s="157">
        <f>IF('1b-NaturalGas'!$AD$87="no","",ROUND(BL2636,4))</f>
        <v>0.62</v>
      </c>
      <c r="BN2636" s="157">
        <f>IF('1b-NaturalGas'!$AD$88="no","",ROUND(BL2636,4))</f>
        <v>0.62</v>
      </c>
      <c r="BO2636" s="157">
        <f>IF('1b-NaturalGas'!$AD$89="no","",ROUND(BL2636,4))</f>
        <v>0.62</v>
      </c>
      <c r="BP2636" s="157">
        <f>IF('1b-NaturalGas'!$AD$90="no","not applicable (based on previous answers)",ROUND(BL2636,4))</f>
        <v>0.62</v>
      </c>
      <c r="BQ2636" s="157">
        <f>IF('1b-NaturalGas'!$AD$91="no","not applicable (based on previous answers)",ROUND(BL2636,4))</f>
        <v>0.62</v>
      </c>
    </row>
    <row r="2637" spans="30:69" x14ac:dyDescent="0.25">
      <c r="AD2637" s="157">
        <f t="shared" si="93"/>
        <v>0.62200000000000044</v>
      </c>
      <c r="AE2637" s="157">
        <f>IF('1a-Electricity'!$AD$77="no","",ROUND(AD2637,4))</f>
        <v>0.622</v>
      </c>
      <c r="AF2637" s="157">
        <f>IF('1a-Electricity'!$AD$78="no","",ROUND(AD2637,4))</f>
        <v>0.622</v>
      </c>
      <c r="AG2637" s="157">
        <f>IF('1a-Electricity'!$AD$79="no","",ROUND(AD2637,4))</f>
        <v>0.622</v>
      </c>
      <c r="BL2637" s="157">
        <f t="shared" si="94"/>
        <v>0.62100000000000044</v>
      </c>
      <c r="BM2637" s="157">
        <f>IF('1b-NaturalGas'!$AD$87="no","",ROUND(BL2637,4))</f>
        <v>0.621</v>
      </c>
      <c r="BN2637" s="157">
        <f>IF('1b-NaturalGas'!$AD$88="no","",ROUND(BL2637,4))</f>
        <v>0.621</v>
      </c>
      <c r="BO2637" s="157">
        <f>IF('1b-NaturalGas'!$AD$89="no","",ROUND(BL2637,4))</f>
        <v>0.621</v>
      </c>
      <c r="BP2637" s="157">
        <f>IF('1b-NaturalGas'!$AD$90="no","not applicable (based on previous answers)",ROUND(BL2637,4))</f>
        <v>0.621</v>
      </c>
      <c r="BQ2637" s="157">
        <f>IF('1b-NaturalGas'!$AD$91="no","not applicable (based on previous answers)",ROUND(BL2637,4))</f>
        <v>0.621</v>
      </c>
    </row>
    <row r="2638" spans="30:69" x14ac:dyDescent="0.25">
      <c r="AD2638" s="157">
        <f t="shared" si="93"/>
        <v>0.62300000000000044</v>
      </c>
      <c r="AE2638" s="157">
        <f>IF('1a-Electricity'!$AD$77="no","",ROUND(AD2638,4))</f>
        <v>0.623</v>
      </c>
      <c r="AF2638" s="157">
        <f>IF('1a-Electricity'!$AD$78="no","",ROUND(AD2638,4))</f>
        <v>0.623</v>
      </c>
      <c r="AG2638" s="157">
        <f>IF('1a-Electricity'!$AD$79="no","",ROUND(AD2638,4))</f>
        <v>0.623</v>
      </c>
      <c r="BL2638" s="157">
        <f t="shared" si="94"/>
        <v>0.62200000000000044</v>
      </c>
      <c r="BM2638" s="157">
        <f>IF('1b-NaturalGas'!$AD$87="no","",ROUND(BL2638,4))</f>
        <v>0.622</v>
      </c>
      <c r="BN2638" s="157">
        <f>IF('1b-NaturalGas'!$AD$88="no","",ROUND(BL2638,4))</f>
        <v>0.622</v>
      </c>
      <c r="BO2638" s="157">
        <f>IF('1b-NaturalGas'!$AD$89="no","",ROUND(BL2638,4))</f>
        <v>0.622</v>
      </c>
      <c r="BP2638" s="157">
        <f>IF('1b-NaturalGas'!$AD$90="no","not applicable (based on previous answers)",ROUND(BL2638,4))</f>
        <v>0.622</v>
      </c>
      <c r="BQ2638" s="157">
        <f>IF('1b-NaturalGas'!$AD$91="no","not applicable (based on previous answers)",ROUND(BL2638,4))</f>
        <v>0.622</v>
      </c>
    </row>
    <row r="2639" spans="30:69" x14ac:dyDescent="0.25">
      <c r="AD2639" s="157">
        <f t="shared" si="93"/>
        <v>0.62400000000000044</v>
      </c>
      <c r="AE2639" s="157">
        <f>IF('1a-Electricity'!$AD$77="no","",ROUND(AD2639,4))</f>
        <v>0.624</v>
      </c>
      <c r="AF2639" s="157">
        <f>IF('1a-Electricity'!$AD$78="no","",ROUND(AD2639,4))</f>
        <v>0.624</v>
      </c>
      <c r="AG2639" s="157">
        <f>IF('1a-Electricity'!$AD$79="no","",ROUND(AD2639,4))</f>
        <v>0.624</v>
      </c>
      <c r="BL2639" s="157">
        <f t="shared" si="94"/>
        <v>0.62300000000000044</v>
      </c>
      <c r="BM2639" s="157">
        <f>IF('1b-NaturalGas'!$AD$87="no","",ROUND(BL2639,4))</f>
        <v>0.623</v>
      </c>
      <c r="BN2639" s="157">
        <f>IF('1b-NaturalGas'!$AD$88="no","",ROUND(BL2639,4))</f>
        <v>0.623</v>
      </c>
      <c r="BO2639" s="157">
        <f>IF('1b-NaturalGas'!$AD$89="no","",ROUND(BL2639,4))</f>
        <v>0.623</v>
      </c>
      <c r="BP2639" s="157">
        <f>IF('1b-NaturalGas'!$AD$90="no","not applicable (based on previous answers)",ROUND(BL2639,4))</f>
        <v>0.623</v>
      </c>
      <c r="BQ2639" s="157">
        <f>IF('1b-NaturalGas'!$AD$91="no","not applicable (based on previous answers)",ROUND(BL2639,4))</f>
        <v>0.623</v>
      </c>
    </row>
    <row r="2640" spans="30:69" x14ac:dyDescent="0.25">
      <c r="AD2640" s="157">
        <f t="shared" si="93"/>
        <v>0.62500000000000044</v>
      </c>
      <c r="AE2640" s="157">
        <f>IF('1a-Electricity'!$AD$77="no","",ROUND(AD2640,4))</f>
        <v>0.625</v>
      </c>
      <c r="AF2640" s="157">
        <f>IF('1a-Electricity'!$AD$78="no","",ROUND(AD2640,4))</f>
        <v>0.625</v>
      </c>
      <c r="AG2640" s="157">
        <f>IF('1a-Electricity'!$AD$79="no","",ROUND(AD2640,4))</f>
        <v>0.625</v>
      </c>
      <c r="BL2640" s="157">
        <f t="shared" si="94"/>
        <v>0.62400000000000044</v>
      </c>
      <c r="BM2640" s="157">
        <f>IF('1b-NaturalGas'!$AD$87="no","",ROUND(BL2640,4))</f>
        <v>0.624</v>
      </c>
      <c r="BN2640" s="157">
        <f>IF('1b-NaturalGas'!$AD$88="no","",ROUND(BL2640,4))</f>
        <v>0.624</v>
      </c>
      <c r="BO2640" s="157">
        <f>IF('1b-NaturalGas'!$AD$89="no","",ROUND(BL2640,4))</f>
        <v>0.624</v>
      </c>
      <c r="BP2640" s="157">
        <f>IF('1b-NaturalGas'!$AD$90="no","not applicable (based on previous answers)",ROUND(BL2640,4))</f>
        <v>0.624</v>
      </c>
      <c r="BQ2640" s="157">
        <f>IF('1b-NaturalGas'!$AD$91="no","not applicable (based on previous answers)",ROUND(BL2640,4))</f>
        <v>0.624</v>
      </c>
    </row>
    <row r="2641" spans="30:69" x14ac:dyDescent="0.25">
      <c r="AD2641" s="157">
        <f t="shared" si="93"/>
        <v>0.62600000000000044</v>
      </c>
      <c r="AE2641" s="157">
        <f>IF('1a-Electricity'!$AD$77="no","",ROUND(AD2641,4))</f>
        <v>0.626</v>
      </c>
      <c r="AF2641" s="157">
        <f>IF('1a-Electricity'!$AD$78="no","",ROUND(AD2641,4))</f>
        <v>0.626</v>
      </c>
      <c r="AG2641" s="157">
        <f>IF('1a-Electricity'!$AD$79="no","",ROUND(AD2641,4))</f>
        <v>0.626</v>
      </c>
      <c r="BL2641" s="157">
        <f t="shared" si="94"/>
        <v>0.62500000000000044</v>
      </c>
      <c r="BM2641" s="157">
        <f>IF('1b-NaturalGas'!$AD$87="no","",ROUND(BL2641,4))</f>
        <v>0.625</v>
      </c>
      <c r="BN2641" s="157">
        <f>IF('1b-NaturalGas'!$AD$88="no","",ROUND(BL2641,4))</f>
        <v>0.625</v>
      </c>
      <c r="BO2641" s="157">
        <f>IF('1b-NaturalGas'!$AD$89="no","",ROUND(BL2641,4))</f>
        <v>0.625</v>
      </c>
      <c r="BP2641" s="157">
        <f>IF('1b-NaturalGas'!$AD$90="no","not applicable (based on previous answers)",ROUND(BL2641,4))</f>
        <v>0.625</v>
      </c>
      <c r="BQ2641" s="157">
        <f>IF('1b-NaturalGas'!$AD$91="no","not applicable (based on previous answers)",ROUND(BL2641,4))</f>
        <v>0.625</v>
      </c>
    </row>
    <row r="2642" spans="30:69" x14ac:dyDescent="0.25">
      <c r="AD2642" s="157">
        <f t="shared" si="93"/>
        <v>0.62700000000000045</v>
      </c>
      <c r="AE2642" s="157">
        <f>IF('1a-Electricity'!$AD$77="no","",ROUND(AD2642,4))</f>
        <v>0.627</v>
      </c>
      <c r="AF2642" s="157">
        <f>IF('1a-Electricity'!$AD$78="no","",ROUND(AD2642,4))</f>
        <v>0.627</v>
      </c>
      <c r="AG2642" s="157">
        <f>IF('1a-Electricity'!$AD$79="no","",ROUND(AD2642,4))</f>
        <v>0.627</v>
      </c>
      <c r="BL2642" s="157">
        <f t="shared" si="94"/>
        <v>0.62600000000000044</v>
      </c>
      <c r="BM2642" s="157">
        <f>IF('1b-NaturalGas'!$AD$87="no","",ROUND(BL2642,4))</f>
        <v>0.626</v>
      </c>
      <c r="BN2642" s="157">
        <f>IF('1b-NaturalGas'!$AD$88="no","",ROUND(BL2642,4))</f>
        <v>0.626</v>
      </c>
      <c r="BO2642" s="157">
        <f>IF('1b-NaturalGas'!$AD$89="no","",ROUND(BL2642,4))</f>
        <v>0.626</v>
      </c>
      <c r="BP2642" s="157">
        <f>IF('1b-NaturalGas'!$AD$90="no","not applicable (based on previous answers)",ROUND(BL2642,4))</f>
        <v>0.626</v>
      </c>
      <c r="BQ2642" s="157">
        <f>IF('1b-NaturalGas'!$AD$91="no","not applicable (based on previous answers)",ROUND(BL2642,4))</f>
        <v>0.626</v>
      </c>
    </row>
    <row r="2643" spans="30:69" x14ac:dyDescent="0.25">
      <c r="AD2643" s="157">
        <f t="shared" si="93"/>
        <v>0.62800000000000045</v>
      </c>
      <c r="AE2643" s="157">
        <f>IF('1a-Electricity'!$AD$77="no","",ROUND(AD2643,4))</f>
        <v>0.628</v>
      </c>
      <c r="AF2643" s="157">
        <f>IF('1a-Electricity'!$AD$78="no","",ROUND(AD2643,4))</f>
        <v>0.628</v>
      </c>
      <c r="AG2643" s="157">
        <f>IF('1a-Electricity'!$AD$79="no","",ROUND(AD2643,4))</f>
        <v>0.628</v>
      </c>
      <c r="BL2643" s="157">
        <f t="shared" si="94"/>
        <v>0.62700000000000045</v>
      </c>
      <c r="BM2643" s="157">
        <f>IF('1b-NaturalGas'!$AD$87="no","",ROUND(BL2643,4))</f>
        <v>0.627</v>
      </c>
      <c r="BN2643" s="157">
        <f>IF('1b-NaturalGas'!$AD$88="no","",ROUND(BL2643,4))</f>
        <v>0.627</v>
      </c>
      <c r="BO2643" s="157">
        <f>IF('1b-NaturalGas'!$AD$89="no","",ROUND(BL2643,4))</f>
        <v>0.627</v>
      </c>
      <c r="BP2643" s="157">
        <f>IF('1b-NaturalGas'!$AD$90="no","not applicable (based on previous answers)",ROUND(BL2643,4))</f>
        <v>0.627</v>
      </c>
      <c r="BQ2643" s="157">
        <f>IF('1b-NaturalGas'!$AD$91="no","not applicable (based on previous answers)",ROUND(BL2643,4))</f>
        <v>0.627</v>
      </c>
    </row>
    <row r="2644" spans="30:69" x14ac:dyDescent="0.25">
      <c r="AD2644" s="157">
        <f t="shared" si="93"/>
        <v>0.62900000000000045</v>
      </c>
      <c r="AE2644" s="157">
        <f>IF('1a-Electricity'!$AD$77="no","",ROUND(AD2644,4))</f>
        <v>0.629</v>
      </c>
      <c r="AF2644" s="157">
        <f>IF('1a-Electricity'!$AD$78="no","",ROUND(AD2644,4))</f>
        <v>0.629</v>
      </c>
      <c r="AG2644" s="157">
        <f>IF('1a-Electricity'!$AD$79="no","",ROUND(AD2644,4))</f>
        <v>0.629</v>
      </c>
      <c r="BL2644" s="157">
        <f t="shared" si="94"/>
        <v>0.62800000000000045</v>
      </c>
      <c r="BM2644" s="157">
        <f>IF('1b-NaturalGas'!$AD$87="no","",ROUND(BL2644,4))</f>
        <v>0.628</v>
      </c>
      <c r="BN2644" s="157">
        <f>IF('1b-NaturalGas'!$AD$88="no","",ROUND(BL2644,4))</f>
        <v>0.628</v>
      </c>
      <c r="BO2644" s="157">
        <f>IF('1b-NaturalGas'!$AD$89="no","",ROUND(BL2644,4))</f>
        <v>0.628</v>
      </c>
      <c r="BP2644" s="157">
        <f>IF('1b-NaturalGas'!$AD$90="no","not applicable (based on previous answers)",ROUND(BL2644,4))</f>
        <v>0.628</v>
      </c>
      <c r="BQ2644" s="157">
        <f>IF('1b-NaturalGas'!$AD$91="no","not applicable (based on previous answers)",ROUND(BL2644,4))</f>
        <v>0.628</v>
      </c>
    </row>
    <row r="2645" spans="30:69" x14ac:dyDescent="0.25">
      <c r="AD2645" s="157">
        <f t="shared" si="93"/>
        <v>0.63000000000000045</v>
      </c>
      <c r="AE2645" s="157">
        <f>IF('1a-Electricity'!$AD$77="no","",ROUND(AD2645,4))</f>
        <v>0.63</v>
      </c>
      <c r="AF2645" s="157">
        <f>IF('1a-Electricity'!$AD$78="no","",ROUND(AD2645,4))</f>
        <v>0.63</v>
      </c>
      <c r="AG2645" s="157">
        <f>IF('1a-Electricity'!$AD$79="no","",ROUND(AD2645,4))</f>
        <v>0.63</v>
      </c>
      <c r="BL2645" s="157">
        <f t="shared" si="94"/>
        <v>0.62900000000000045</v>
      </c>
      <c r="BM2645" s="157">
        <f>IF('1b-NaturalGas'!$AD$87="no","",ROUND(BL2645,4))</f>
        <v>0.629</v>
      </c>
      <c r="BN2645" s="157">
        <f>IF('1b-NaturalGas'!$AD$88="no","",ROUND(BL2645,4))</f>
        <v>0.629</v>
      </c>
      <c r="BO2645" s="157">
        <f>IF('1b-NaturalGas'!$AD$89="no","",ROUND(BL2645,4))</f>
        <v>0.629</v>
      </c>
      <c r="BP2645" s="157">
        <f>IF('1b-NaturalGas'!$AD$90="no","not applicable (based on previous answers)",ROUND(BL2645,4))</f>
        <v>0.629</v>
      </c>
      <c r="BQ2645" s="157">
        <f>IF('1b-NaturalGas'!$AD$91="no","not applicable (based on previous answers)",ROUND(BL2645,4))</f>
        <v>0.629</v>
      </c>
    </row>
    <row r="2646" spans="30:69" x14ac:dyDescent="0.25">
      <c r="AD2646" s="157">
        <f t="shared" si="93"/>
        <v>0.63100000000000045</v>
      </c>
      <c r="AE2646" s="157">
        <f>IF('1a-Electricity'!$AD$77="no","",ROUND(AD2646,4))</f>
        <v>0.63100000000000001</v>
      </c>
      <c r="AF2646" s="157">
        <f>IF('1a-Electricity'!$AD$78="no","",ROUND(AD2646,4))</f>
        <v>0.63100000000000001</v>
      </c>
      <c r="AG2646" s="157">
        <f>IF('1a-Electricity'!$AD$79="no","",ROUND(AD2646,4))</f>
        <v>0.63100000000000001</v>
      </c>
      <c r="BL2646" s="157">
        <f t="shared" si="94"/>
        <v>0.63000000000000045</v>
      </c>
      <c r="BM2646" s="157">
        <f>IF('1b-NaturalGas'!$AD$87="no","",ROUND(BL2646,4))</f>
        <v>0.63</v>
      </c>
      <c r="BN2646" s="157">
        <f>IF('1b-NaturalGas'!$AD$88="no","",ROUND(BL2646,4))</f>
        <v>0.63</v>
      </c>
      <c r="BO2646" s="157">
        <f>IF('1b-NaturalGas'!$AD$89="no","",ROUND(BL2646,4))</f>
        <v>0.63</v>
      </c>
      <c r="BP2646" s="157">
        <f>IF('1b-NaturalGas'!$AD$90="no","not applicable (based on previous answers)",ROUND(BL2646,4))</f>
        <v>0.63</v>
      </c>
      <c r="BQ2646" s="157">
        <f>IF('1b-NaturalGas'!$AD$91="no","not applicable (based on previous answers)",ROUND(BL2646,4))</f>
        <v>0.63</v>
      </c>
    </row>
    <row r="2647" spans="30:69" x14ac:dyDescent="0.25">
      <c r="AD2647" s="157">
        <f t="shared" si="93"/>
        <v>0.63200000000000045</v>
      </c>
      <c r="AE2647" s="157">
        <f>IF('1a-Electricity'!$AD$77="no","",ROUND(AD2647,4))</f>
        <v>0.63200000000000001</v>
      </c>
      <c r="AF2647" s="157">
        <f>IF('1a-Electricity'!$AD$78="no","",ROUND(AD2647,4))</f>
        <v>0.63200000000000001</v>
      </c>
      <c r="AG2647" s="157">
        <f>IF('1a-Electricity'!$AD$79="no","",ROUND(AD2647,4))</f>
        <v>0.63200000000000001</v>
      </c>
      <c r="BL2647" s="157">
        <f t="shared" si="94"/>
        <v>0.63100000000000045</v>
      </c>
      <c r="BM2647" s="157">
        <f>IF('1b-NaturalGas'!$AD$87="no","",ROUND(BL2647,4))</f>
        <v>0.63100000000000001</v>
      </c>
      <c r="BN2647" s="157">
        <f>IF('1b-NaturalGas'!$AD$88="no","",ROUND(BL2647,4))</f>
        <v>0.63100000000000001</v>
      </c>
      <c r="BO2647" s="157">
        <f>IF('1b-NaturalGas'!$AD$89="no","",ROUND(BL2647,4))</f>
        <v>0.63100000000000001</v>
      </c>
      <c r="BP2647" s="157">
        <f>IF('1b-NaturalGas'!$AD$90="no","not applicable (based on previous answers)",ROUND(BL2647,4))</f>
        <v>0.63100000000000001</v>
      </c>
      <c r="BQ2647" s="157">
        <f>IF('1b-NaturalGas'!$AD$91="no","not applicable (based on previous answers)",ROUND(BL2647,4))</f>
        <v>0.63100000000000001</v>
      </c>
    </row>
    <row r="2648" spans="30:69" x14ac:dyDescent="0.25">
      <c r="AD2648" s="157">
        <f t="shared" ref="AD2648:AD2711" si="95">AD2647+0.001</f>
        <v>0.63300000000000045</v>
      </c>
      <c r="AE2648" s="157">
        <f>IF('1a-Electricity'!$AD$77="no","",ROUND(AD2648,4))</f>
        <v>0.63300000000000001</v>
      </c>
      <c r="AF2648" s="157">
        <f>IF('1a-Electricity'!$AD$78="no","",ROUND(AD2648,4))</f>
        <v>0.63300000000000001</v>
      </c>
      <c r="AG2648" s="157">
        <f>IF('1a-Electricity'!$AD$79="no","",ROUND(AD2648,4))</f>
        <v>0.63300000000000001</v>
      </c>
      <c r="BL2648" s="157">
        <f t="shared" si="94"/>
        <v>0.63200000000000045</v>
      </c>
      <c r="BM2648" s="157">
        <f>IF('1b-NaturalGas'!$AD$87="no","",ROUND(BL2648,4))</f>
        <v>0.63200000000000001</v>
      </c>
      <c r="BN2648" s="157">
        <f>IF('1b-NaturalGas'!$AD$88="no","",ROUND(BL2648,4))</f>
        <v>0.63200000000000001</v>
      </c>
      <c r="BO2648" s="157">
        <f>IF('1b-NaturalGas'!$AD$89="no","",ROUND(BL2648,4))</f>
        <v>0.63200000000000001</v>
      </c>
      <c r="BP2648" s="157">
        <f>IF('1b-NaturalGas'!$AD$90="no","not applicable (based on previous answers)",ROUND(BL2648,4))</f>
        <v>0.63200000000000001</v>
      </c>
      <c r="BQ2648" s="157">
        <f>IF('1b-NaturalGas'!$AD$91="no","not applicable (based on previous answers)",ROUND(BL2648,4))</f>
        <v>0.63200000000000001</v>
      </c>
    </row>
    <row r="2649" spans="30:69" x14ac:dyDescent="0.25">
      <c r="AD2649" s="157">
        <f t="shared" si="95"/>
        <v>0.63400000000000045</v>
      </c>
      <c r="AE2649" s="157">
        <f>IF('1a-Electricity'!$AD$77="no","",ROUND(AD2649,4))</f>
        <v>0.63400000000000001</v>
      </c>
      <c r="AF2649" s="157">
        <f>IF('1a-Electricity'!$AD$78="no","",ROUND(AD2649,4))</f>
        <v>0.63400000000000001</v>
      </c>
      <c r="AG2649" s="157">
        <f>IF('1a-Electricity'!$AD$79="no","",ROUND(AD2649,4))</f>
        <v>0.63400000000000001</v>
      </c>
      <c r="BL2649" s="157">
        <f t="shared" ref="BL2649:BL2712" si="96">BL2648+0.001</f>
        <v>0.63300000000000045</v>
      </c>
      <c r="BM2649" s="157">
        <f>IF('1b-NaturalGas'!$AD$87="no","",ROUND(BL2649,4))</f>
        <v>0.63300000000000001</v>
      </c>
      <c r="BN2649" s="157">
        <f>IF('1b-NaturalGas'!$AD$88="no","",ROUND(BL2649,4))</f>
        <v>0.63300000000000001</v>
      </c>
      <c r="BO2649" s="157">
        <f>IF('1b-NaturalGas'!$AD$89="no","",ROUND(BL2649,4))</f>
        <v>0.63300000000000001</v>
      </c>
      <c r="BP2649" s="157">
        <f>IF('1b-NaturalGas'!$AD$90="no","not applicable (based on previous answers)",ROUND(BL2649,4))</f>
        <v>0.63300000000000001</v>
      </c>
      <c r="BQ2649" s="157">
        <f>IF('1b-NaturalGas'!$AD$91="no","not applicable (based on previous answers)",ROUND(BL2649,4))</f>
        <v>0.63300000000000001</v>
      </c>
    </row>
    <row r="2650" spans="30:69" x14ac:dyDescent="0.25">
      <c r="AD2650" s="157">
        <f t="shared" si="95"/>
        <v>0.63500000000000045</v>
      </c>
      <c r="AE2650" s="157">
        <f>IF('1a-Electricity'!$AD$77="no","",ROUND(AD2650,4))</f>
        <v>0.63500000000000001</v>
      </c>
      <c r="AF2650" s="157">
        <f>IF('1a-Electricity'!$AD$78="no","",ROUND(AD2650,4))</f>
        <v>0.63500000000000001</v>
      </c>
      <c r="AG2650" s="157">
        <f>IF('1a-Electricity'!$AD$79="no","",ROUND(AD2650,4))</f>
        <v>0.63500000000000001</v>
      </c>
      <c r="BL2650" s="157">
        <f t="shared" si="96"/>
        <v>0.63400000000000045</v>
      </c>
      <c r="BM2650" s="157">
        <f>IF('1b-NaturalGas'!$AD$87="no","",ROUND(BL2650,4))</f>
        <v>0.63400000000000001</v>
      </c>
      <c r="BN2650" s="157">
        <f>IF('1b-NaturalGas'!$AD$88="no","",ROUND(BL2650,4))</f>
        <v>0.63400000000000001</v>
      </c>
      <c r="BO2650" s="157">
        <f>IF('1b-NaturalGas'!$AD$89="no","",ROUND(BL2650,4))</f>
        <v>0.63400000000000001</v>
      </c>
      <c r="BP2650" s="157">
        <f>IF('1b-NaturalGas'!$AD$90="no","not applicable (based on previous answers)",ROUND(BL2650,4))</f>
        <v>0.63400000000000001</v>
      </c>
      <c r="BQ2650" s="157">
        <f>IF('1b-NaturalGas'!$AD$91="no","not applicable (based on previous answers)",ROUND(BL2650,4))</f>
        <v>0.63400000000000001</v>
      </c>
    </row>
    <row r="2651" spans="30:69" x14ac:dyDescent="0.25">
      <c r="AD2651" s="157">
        <f t="shared" si="95"/>
        <v>0.63600000000000045</v>
      </c>
      <c r="AE2651" s="157">
        <f>IF('1a-Electricity'!$AD$77="no","",ROUND(AD2651,4))</f>
        <v>0.63600000000000001</v>
      </c>
      <c r="AF2651" s="157">
        <f>IF('1a-Electricity'!$AD$78="no","",ROUND(AD2651,4))</f>
        <v>0.63600000000000001</v>
      </c>
      <c r="AG2651" s="157">
        <f>IF('1a-Electricity'!$AD$79="no","",ROUND(AD2651,4))</f>
        <v>0.63600000000000001</v>
      </c>
      <c r="BL2651" s="157">
        <f t="shared" si="96"/>
        <v>0.63500000000000045</v>
      </c>
      <c r="BM2651" s="157">
        <f>IF('1b-NaturalGas'!$AD$87="no","",ROUND(BL2651,4))</f>
        <v>0.63500000000000001</v>
      </c>
      <c r="BN2651" s="157">
        <f>IF('1b-NaturalGas'!$AD$88="no","",ROUND(BL2651,4))</f>
        <v>0.63500000000000001</v>
      </c>
      <c r="BO2651" s="157">
        <f>IF('1b-NaturalGas'!$AD$89="no","",ROUND(BL2651,4))</f>
        <v>0.63500000000000001</v>
      </c>
      <c r="BP2651" s="157">
        <f>IF('1b-NaturalGas'!$AD$90="no","not applicable (based on previous answers)",ROUND(BL2651,4))</f>
        <v>0.63500000000000001</v>
      </c>
      <c r="BQ2651" s="157">
        <f>IF('1b-NaturalGas'!$AD$91="no","not applicable (based on previous answers)",ROUND(BL2651,4))</f>
        <v>0.63500000000000001</v>
      </c>
    </row>
    <row r="2652" spans="30:69" x14ac:dyDescent="0.25">
      <c r="AD2652" s="157">
        <f t="shared" si="95"/>
        <v>0.63700000000000045</v>
      </c>
      <c r="AE2652" s="157">
        <f>IF('1a-Electricity'!$AD$77="no","",ROUND(AD2652,4))</f>
        <v>0.63700000000000001</v>
      </c>
      <c r="AF2652" s="157">
        <f>IF('1a-Electricity'!$AD$78="no","",ROUND(AD2652,4))</f>
        <v>0.63700000000000001</v>
      </c>
      <c r="AG2652" s="157">
        <f>IF('1a-Electricity'!$AD$79="no","",ROUND(AD2652,4))</f>
        <v>0.63700000000000001</v>
      </c>
      <c r="BL2652" s="157">
        <f t="shared" si="96"/>
        <v>0.63600000000000045</v>
      </c>
      <c r="BM2652" s="157">
        <f>IF('1b-NaturalGas'!$AD$87="no","",ROUND(BL2652,4))</f>
        <v>0.63600000000000001</v>
      </c>
      <c r="BN2652" s="157">
        <f>IF('1b-NaturalGas'!$AD$88="no","",ROUND(BL2652,4))</f>
        <v>0.63600000000000001</v>
      </c>
      <c r="BO2652" s="157">
        <f>IF('1b-NaturalGas'!$AD$89="no","",ROUND(BL2652,4))</f>
        <v>0.63600000000000001</v>
      </c>
      <c r="BP2652" s="157">
        <f>IF('1b-NaturalGas'!$AD$90="no","not applicable (based on previous answers)",ROUND(BL2652,4))</f>
        <v>0.63600000000000001</v>
      </c>
      <c r="BQ2652" s="157">
        <f>IF('1b-NaturalGas'!$AD$91="no","not applicable (based on previous answers)",ROUND(BL2652,4))</f>
        <v>0.63600000000000001</v>
      </c>
    </row>
    <row r="2653" spans="30:69" x14ac:dyDescent="0.25">
      <c r="AD2653" s="157">
        <f t="shared" si="95"/>
        <v>0.63800000000000046</v>
      </c>
      <c r="AE2653" s="157">
        <f>IF('1a-Electricity'!$AD$77="no","",ROUND(AD2653,4))</f>
        <v>0.63800000000000001</v>
      </c>
      <c r="AF2653" s="157">
        <f>IF('1a-Electricity'!$AD$78="no","",ROUND(AD2653,4))</f>
        <v>0.63800000000000001</v>
      </c>
      <c r="AG2653" s="157">
        <f>IF('1a-Electricity'!$AD$79="no","",ROUND(AD2653,4))</f>
        <v>0.63800000000000001</v>
      </c>
      <c r="BL2653" s="157">
        <f t="shared" si="96"/>
        <v>0.63700000000000045</v>
      </c>
      <c r="BM2653" s="157">
        <f>IF('1b-NaturalGas'!$AD$87="no","",ROUND(BL2653,4))</f>
        <v>0.63700000000000001</v>
      </c>
      <c r="BN2653" s="157">
        <f>IF('1b-NaturalGas'!$AD$88="no","",ROUND(BL2653,4))</f>
        <v>0.63700000000000001</v>
      </c>
      <c r="BO2653" s="157">
        <f>IF('1b-NaturalGas'!$AD$89="no","",ROUND(BL2653,4))</f>
        <v>0.63700000000000001</v>
      </c>
      <c r="BP2653" s="157">
        <f>IF('1b-NaturalGas'!$AD$90="no","not applicable (based on previous answers)",ROUND(BL2653,4))</f>
        <v>0.63700000000000001</v>
      </c>
      <c r="BQ2653" s="157">
        <f>IF('1b-NaturalGas'!$AD$91="no","not applicable (based on previous answers)",ROUND(BL2653,4))</f>
        <v>0.63700000000000001</v>
      </c>
    </row>
    <row r="2654" spans="30:69" x14ac:dyDescent="0.25">
      <c r="AD2654" s="157">
        <f t="shared" si="95"/>
        <v>0.63900000000000046</v>
      </c>
      <c r="AE2654" s="157">
        <f>IF('1a-Electricity'!$AD$77="no","",ROUND(AD2654,4))</f>
        <v>0.63900000000000001</v>
      </c>
      <c r="AF2654" s="157">
        <f>IF('1a-Electricity'!$AD$78="no","",ROUND(AD2654,4))</f>
        <v>0.63900000000000001</v>
      </c>
      <c r="AG2654" s="157">
        <f>IF('1a-Electricity'!$AD$79="no","",ROUND(AD2654,4))</f>
        <v>0.63900000000000001</v>
      </c>
      <c r="BL2654" s="157">
        <f t="shared" si="96"/>
        <v>0.63800000000000046</v>
      </c>
      <c r="BM2654" s="157">
        <f>IF('1b-NaturalGas'!$AD$87="no","",ROUND(BL2654,4))</f>
        <v>0.63800000000000001</v>
      </c>
      <c r="BN2654" s="157">
        <f>IF('1b-NaturalGas'!$AD$88="no","",ROUND(BL2654,4))</f>
        <v>0.63800000000000001</v>
      </c>
      <c r="BO2654" s="157">
        <f>IF('1b-NaturalGas'!$AD$89="no","",ROUND(BL2654,4))</f>
        <v>0.63800000000000001</v>
      </c>
      <c r="BP2654" s="157">
        <f>IF('1b-NaturalGas'!$AD$90="no","not applicable (based on previous answers)",ROUND(BL2654,4))</f>
        <v>0.63800000000000001</v>
      </c>
      <c r="BQ2654" s="157">
        <f>IF('1b-NaturalGas'!$AD$91="no","not applicable (based on previous answers)",ROUND(BL2654,4))</f>
        <v>0.63800000000000001</v>
      </c>
    </row>
    <row r="2655" spans="30:69" x14ac:dyDescent="0.25">
      <c r="AD2655" s="157">
        <f t="shared" si="95"/>
        <v>0.64000000000000046</v>
      </c>
      <c r="AE2655" s="157">
        <f>IF('1a-Electricity'!$AD$77="no","",ROUND(AD2655,4))</f>
        <v>0.64</v>
      </c>
      <c r="AF2655" s="157">
        <f>IF('1a-Electricity'!$AD$78="no","",ROUND(AD2655,4))</f>
        <v>0.64</v>
      </c>
      <c r="AG2655" s="157">
        <f>IF('1a-Electricity'!$AD$79="no","",ROUND(AD2655,4))</f>
        <v>0.64</v>
      </c>
      <c r="BL2655" s="157">
        <f t="shared" si="96"/>
        <v>0.63900000000000046</v>
      </c>
      <c r="BM2655" s="157">
        <f>IF('1b-NaturalGas'!$AD$87="no","",ROUND(BL2655,4))</f>
        <v>0.63900000000000001</v>
      </c>
      <c r="BN2655" s="157">
        <f>IF('1b-NaturalGas'!$AD$88="no","",ROUND(BL2655,4))</f>
        <v>0.63900000000000001</v>
      </c>
      <c r="BO2655" s="157">
        <f>IF('1b-NaturalGas'!$AD$89="no","",ROUND(BL2655,4))</f>
        <v>0.63900000000000001</v>
      </c>
      <c r="BP2655" s="157">
        <f>IF('1b-NaturalGas'!$AD$90="no","not applicable (based on previous answers)",ROUND(BL2655,4))</f>
        <v>0.63900000000000001</v>
      </c>
      <c r="BQ2655" s="157">
        <f>IF('1b-NaturalGas'!$AD$91="no","not applicable (based on previous answers)",ROUND(BL2655,4))</f>
        <v>0.63900000000000001</v>
      </c>
    </row>
    <row r="2656" spans="30:69" x14ac:dyDescent="0.25">
      <c r="AD2656" s="157">
        <f t="shared" si="95"/>
        <v>0.64100000000000046</v>
      </c>
      <c r="AE2656" s="157">
        <f>IF('1a-Electricity'!$AD$77="no","",ROUND(AD2656,4))</f>
        <v>0.64100000000000001</v>
      </c>
      <c r="AF2656" s="157">
        <f>IF('1a-Electricity'!$AD$78="no","",ROUND(AD2656,4))</f>
        <v>0.64100000000000001</v>
      </c>
      <c r="AG2656" s="157">
        <f>IF('1a-Electricity'!$AD$79="no","",ROUND(AD2656,4))</f>
        <v>0.64100000000000001</v>
      </c>
      <c r="BL2656" s="157">
        <f t="shared" si="96"/>
        <v>0.64000000000000046</v>
      </c>
      <c r="BM2656" s="157">
        <f>IF('1b-NaturalGas'!$AD$87="no","",ROUND(BL2656,4))</f>
        <v>0.64</v>
      </c>
      <c r="BN2656" s="157">
        <f>IF('1b-NaturalGas'!$AD$88="no","",ROUND(BL2656,4))</f>
        <v>0.64</v>
      </c>
      <c r="BO2656" s="157">
        <f>IF('1b-NaturalGas'!$AD$89="no","",ROUND(BL2656,4))</f>
        <v>0.64</v>
      </c>
      <c r="BP2656" s="157">
        <f>IF('1b-NaturalGas'!$AD$90="no","not applicable (based on previous answers)",ROUND(BL2656,4))</f>
        <v>0.64</v>
      </c>
      <c r="BQ2656" s="157">
        <f>IF('1b-NaturalGas'!$AD$91="no","not applicable (based on previous answers)",ROUND(BL2656,4))</f>
        <v>0.64</v>
      </c>
    </row>
    <row r="2657" spans="30:69" x14ac:dyDescent="0.25">
      <c r="AD2657" s="157">
        <f t="shared" si="95"/>
        <v>0.64200000000000046</v>
      </c>
      <c r="AE2657" s="157">
        <f>IF('1a-Electricity'!$AD$77="no","",ROUND(AD2657,4))</f>
        <v>0.64200000000000002</v>
      </c>
      <c r="AF2657" s="157">
        <f>IF('1a-Electricity'!$AD$78="no","",ROUND(AD2657,4))</f>
        <v>0.64200000000000002</v>
      </c>
      <c r="AG2657" s="157">
        <f>IF('1a-Electricity'!$AD$79="no","",ROUND(AD2657,4))</f>
        <v>0.64200000000000002</v>
      </c>
      <c r="BL2657" s="157">
        <f t="shared" si="96"/>
        <v>0.64100000000000046</v>
      </c>
      <c r="BM2657" s="157">
        <f>IF('1b-NaturalGas'!$AD$87="no","",ROUND(BL2657,4))</f>
        <v>0.64100000000000001</v>
      </c>
      <c r="BN2657" s="157">
        <f>IF('1b-NaturalGas'!$AD$88="no","",ROUND(BL2657,4))</f>
        <v>0.64100000000000001</v>
      </c>
      <c r="BO2657" s="157">
        <f>IF('1b-NaturalGas'!$AD$89="no","",ROUND(BL2657,4))</f>
        <v>0.64100000000000001</v>
      </c>
      <c r="BP2657" s="157">
        <f>IF('1b-NaturalGas'!$AD$90="no","not applicable (based on previous answers)",ROUND(BL2657,4))</f>
        <v>0.64100000000000001</v>
      </c>
      <c r="BQ2657" s="157">
        <f>IF('1b-NaturalGas'!$AD$91="no","not applicable (based on previous answers)",ROUND(BL2657,4))</f>
        <v>0.64100000000000001</v>
      </c>
    </row>
    <row r="2658" spans="30:69" x14ac:dyDescent="0.25">
      <c r="AD2658" s="157">
        <f t="shared" si="95"/>
        <v>0.64300000000000046</v>
      </c>
      <c r="AE2658" s="157">
        <f>IF('1a-Electricity'!$AD$77="no","",ROUND(AD2658,4))</f>
        <v>0.64300000000000002</v>
      </c>
      <c r="AF2658" s="157">
        <f>IF('1a-Electricity'!$AD$78="no","",ROUND(AD2658,4))</f>
        <v>0.64300000000000002</v>
      </c>
      <c r="AG2658" s="157">
        <f>IF('1a-Electricity'!$AD$79="no","",ROUND(AD2658,4))</f>
        <v>0.64300000000000002</v>
      </c>
      <c r="BL2658" s="157">
        <f t="shared" si="96"/>
        <v>0.64200000000000046</v>
      </c>
      <c r="BM2658" s="157">
        <f>IF('1b-NaturalGas'!$AD$87="no","",ROUND(BL2658,4))</f>
        <v>0.64200000000000002</v>
      </c>
      <c r="BN2658" s="157">
        <f>IF('1b-NaturalGas'!$AD$88="no","",ROUND(BL2658,4))</f>
        <v>0.64200000000000002</v>
      </c>
      <c r="BO2658" s="157">
        <f>IF('1b-NaturalGas'!$AD$89="no","",ROUND(BL2658,4))</f>
        <v>0.64200000000000002</v>
      </c>
      <c r="BP2658" s="157">
        <f>IF('1b-NaturalGas'!$AD$90="no","not applicable (based on previous answers)",ROUND(BL2658,4))</f>
        <v>0.64200000000000002</v>
      </c>
      <c r="BQ2658" s="157">
        <f>IF('1b-NaturalGas'!$AD$91="no","not applicable (based on previous answers)",ROUND(BL2658,4))</f>
        <v>0.64200000000000002</v>
      </c>
    </row>
    <row r="2659" spans="30:69" x14ac:dyDescent="0.25">
      <c r="AD2659" s="157">
        <f t="shared" si="95"/>
        <v>0.64400000000000046</v>
      </c>
      <c r="AE2659" s="157">
        <f>IF('1a-Electricity'!$AD$77="no","",ROUND(AD2659,4))</f>
        <v>0.64400000000000002</v>
      </c>
      <c r="AF2659" s="157">
        <f>IF('1a-Electricity'!$AD$78="no","",ROUND(AD2659,4))</f>
        <v>0.64400000000000002</v>
      </c>
      <c r="AG2659" s="157">
        <f>IF('1a-Electricity'!$AD$79="no","",ROUND(AD2659,4))</f>
        <v>0.64400000000000002</v>
      </c>
      <c r="BL2659" s="157">
        <f t="shared" si="96"/>
        <v>0.64300000000000046</v>
      </c>
      <c r="BM2659" s="157">
        <f>IF('1b-NaturalGas'!$AD$87="no","",ROUND(BL2659,4))</f>
        <v>0.64300000000000002</v>
      </c>
      <c r="BN2659" s="157">
        <f>IF('1b-NaturalGas'!$AD$88="no","",ROUND(BL2659,4))</f>
        <v>0.64300000000000002</v>
      </c>
      <c r="BO2659" s="157">
        <f>IF('1b-NaturalGas'!$AD$89="no","",ROUND(BL2659,4))</f>
        <v>0.64300000000000002</v>
      </c>
      <c r="BP2659" s="157">
        <f>IF('1b-NaturalGas'!$AD$90="no","not applicable (based on previous answers)",ROUND(BL2659,4))</f>
        <v>0.64300000000000002</v>
      </c>
      <c r="BQ2659" s="157">
        <f>IF('1b-NaturalGas'!$AD$91="no","not applicable (based on previous answers)",ROUND(BL2659,4))</f>
        <v>0.64300000000000002</v>
      </c>
    </row>
    <row r="2660" spans="30:69" x14ac:dyDescent="0.25">
      <c r="AD2660" s="157">
        <f t="shared" si="95"/>
        <v>0.64500000000000046</v>
      </c>
      <c r="AE2660" s="157">
        <f>IF('1a-Electricity'!$AD$77="no","",ROUND(AD2660,4))</f>
        <v>0.64500000000000002</v>
      </c>
      <c r="AF2660" s="157">
        <f>IF('1a-Electricity'!$AD$78="no","",ROUND(AD2660,4))</f>
        <v>0.64500000000000002</v>
      </c>
      <c r="AG2660" s="157">
        <f>IF('1a-Electricity'!$AD$79="no","",ROUND(AD2660,4))</f>
        <v>0.64500000000000002</v>
      </c>
      <c r="BL2660" s="157">
        <f t="shared" si="96"/>
        <v>0.64400000000000046</v>
      </c>
      <c r="BM2660" s="157">
        <f>IF('1b-NaturalGas'!$AD$87="no","",ROUND(BL2660,4))</f>
        <v>0.64400000000000002</v>
      </c>
      <c r="BN2660" s="157">
        <f>IF('1b-NaturalGas'!$AD$88="no","",ROUND(BL2660,4))</f>
        <v>0.64400000000000002</v>
      </c>
      <c r="BO2660" s="157">
        <f>IF('1b-NaturalGas'!$AD$89="no","",ROUND(BL2660,4))</f>
        <v>0.64400000000000002</v>
      </c>
      <c r="BP2660" s="157">
        <f>IF('1b-NaturalGas'!$AD$90="no","not applicable (based on previous answers)",ROUND(BL2660,4))</f>
        <v>0.64400000000000002</v>
      </c>
      <c r="BQ2660" s="157">
        <f>IF('1b-NaturalGas'!$AD$91="no","not applicable (based on previous answers)",ROUND(BL2660,4))</f>
        <v>0.64400000000000002</v>
      </c>
    </row>
    <row r="2661" spans="30:69" x14ac:dyDescent="0.25">
      <c r="AD2661" s="157">
        <f t="shared" si="95"/>
        <v>0.64600000000000046</v>
      </c>
      <c r="AE2661" s="157">
        <f>IF('1a-Electricity'!$AD$77="no","",ROUND(AD2661,4))</f>
        <v>0.64600000000000002</v>
      </c>
      <c r="AF2661" s="157">
        <f>IF('1a-Electricity'!$AD$78="no","",ROUND(AD2661,4))</f>
        <v>0.64600000000000002</v>
      </c>
      <c r="AG2661" s="157">
        <f>IF('1a-Electricity'!$AD$79="no","",ROUND(AD2661,4))</f>
        <v>0.64600000000000002</v>
      </c>
      <c r="BL2661" s="157">
        <f t="shared" si="96"/>
        <v>0.64500000000000046</v>
      </c>
      <c r="BM2661" s="157">
        <f>IF('1b-NaturalGas'!$AD$87="no","",ROUND(BL2661,4))</f>
        <v>0.64500000000000002</v>
      </c>
      <c r="BN2661" s="157">
        <f>IF('1b-NaturalGas'!$AD$88="no","",ROUND(BL2661,4))</f>
        <v>0.64500000000000002</v>
      </c>
      <c r="BO2661" s="157">
        <f>IF('1b-NaturalGas'!$AD$89="no","",ROUND(BL2661,4))</f>
        <v>0.64500000000000002</v>
      </c>
      <c r="BP2661" s="157">
        <f>IF('1b-NaturalGas'!$AD$90="no","not applicable (based on previous answers)",ROUND(BL2661,4))</f>
        <v>0.64500000000000002</v>
      </c>
      <c r="BQ2661" s="157">
        <f>IF('1b-NaturalGas'!$AD$91="no","not applicable (based on previous answers)",ROUND(BL2661,4))</f>
        <v>0.64500000000000002</v>
      </c>
    </row>
    <row r="2662" spans="30:69" x14ac:dyDescent="0.25">
      <c r="AD2662" s="157">
        <f t="shared" si="95"/>
        <v>0.64700000000000046</v>
      </c>
      <c r="AE2662" s="157">
        <f>IF('1a-Electricity'!$AD$77="no","",ROUND(AD2662,4))</f>
        <v>0.64700000000000002</v>
      </c>
      <c r="AF2662" s="157">
        <f>IF('1a-Electricity'!$AD$78="no","",ROUND(AD2662,4))</f>
        <v>0.64700000000000002</v>
      </c>
      <c r="AG2662" s="157">
        <f>IF('1a-Electricity'!$AD$79="no","",ROUND(AD2662,4))</f>
        <v>0.64700000000000002</v>
      </c>
      <c r="BL2662" s="157">
        <f t="shared" si="96"/>
        <v>0.64600000000000046</v>
      </c>
      <c r="BM2662" s="157">
        <f>IF('1b-NaturalGas'!$AD$87="no","",ROUND(BL2662,4))</f>
        <v>0.64600000000000002</v>
      </c>
      <c r="BN2662" s="157">
        <f>IF('1b-NaturalGas'!$AD$88="no","",ROUND(BL2662,4))</f>
        <v>0.64600000000000002</v>
      </c>
      <c r="BO2662" s="157">
        <f>IF('1b-NaturalGas'!$AD$89="no","",ROUND(BL2662,4))</f>
        <v>0.64600000000000002</v>
      </c>
      <c r="BP2662" s="157">
        <f>IF('1b-NaturalGas'!$AD$90="no","not applicable (based on previous answers)",ROUND(BL2662,4))</f>
        <v>0.64600000000000002</v>
      </c>
      <c r="BQ2662" s="157">
        <f>IF('1b-NaturalGas'!$AD$91="no","not applicable (based on previous answers)",ROUND(BL2662,4))</f>
        <v>0.64600000000000002</v>
      </c>
    </row>
    <row r="2663" spans="30:69" x14ac:dyDescent="0.25">
      <c r="AD2663" s="157">
        <f t="shared" si="95"/>
        <v>0.64800000000000046</v>
      </c>
      <c r="AE2663" s="157">
        <f>IF('1a-Electricity'!$AD$77="no","",ROUND(AD2663,4))</f>
        <v>0.64800000000000002</v>
      </c>
      <c r="AF2663" s="157">
        <f>IF('1a-Electricity'!$AD$78="no","",ROUND(AD2663,4))</f>
        <v>0.64800000000000002</v>
      </c>
      <c r="AG2663" s="157">
        <f>IF('1a-Electricity'!$AD$79="no","",ROUND(AD2663,4))</f>
        <v>0.64800000000000002</v>
      </c>
      <c r="BL2663" s="157">
        <f t="shared" si="96"/>
        <v>0.64700000000000046</v>
      </c>
      <c r="BM2663" s="157">
        <f>IF('1b-NaturalGas'!$AD$87="no","",ROUND(BL2663,4))</f>
        <v>0.64700000000000002</v>
      </c>
      <c r="BN2663" s="157">
        <f>IF('1b-NaturalGas'!$AD$88="no","",ROUND(BL2663,4))</f>
        <v>0.64700000000000002</v>
      </c>
      <c r="BO2663" s="157">
        <f>IF('1b-NaturalGas'!$AD$89="no","",ROUND(BL2663,4))</f>
        <v>0.64700000000000002</v>
      </c>
      <c r="BP2663" s="157">
        <f>IF('1b-NaturalGas'!$AD$90="no","not applicable (based on previous answers)",ROUND(BL2663,4))</f>
        <v>0.64700000000000002</v>
      </c>
      <c r="BQ2663" s="157">
        <f>IF('1b-NaturalGas'!$AD$91="no","not applicable (based on previous answers)",ROUND(BL2663,4))</f>
        <v>0.64700000000000002</v>
      </c>
    </row>
    <row r="2664" spans="30:69" x14ac:dyDescent="0.25">
      <c r="AD2664" s="157">
        <f t="shared" si="95"/>
        <v>0.64900000000000047</v>
      </c>
      <c r="AE2664" s="157">
        <f>IF('1a-Electricity'!$AD$77="no","",ROUND(AD2664,4))</f>
        <v>0.64900000000000002</v>
      </c>
      <c r="AF2664" s="157">
        <f>IF('1a-Electricity'!$AD$78="no","",ROUND(AD2664,4))</f>
        <v>0.64900000000000002</v>
      </c>
      <c r="AG2664" s="157">
        <f>IF('1a-Electricity'!$AD$79="no","",ROUND(AD2664,4))</f>
        <v>0.64900000000000002</v>
      </c>
      <c r="BL2664" s="157">
        <f t="shared" si="96"/>
        <v>0.64800000000000046</v>
      </c>
      <c r="BM2664" s="157">
        <f>IF('1b-NaturalGas'!$AD$87="no","",ROUND(BL2664,4))</f>
        <v>0.64800000000000002</v>
      </c>
      <c r="BN2664" s="157">
        <f>IF('1b-NaturalGas'!$AD$88="no","",ROUND(BL2664,4))</f>
        <v>0.64800000000000002</v>
      </c>
      <c r="BO2664" s="157">
        <f>IF('1b-NaturalGas'!$AD$89="no","",ROUND(BL2664,4))</f>
        <v>0.64800000000000002</v>
      </c>
      <c r="BP2664" s="157">
        <f>IF('1b-NaturalGas'!$AD$90="no","not applicable (based on previous answers)",ROUND(BL2664,4))</f>
        <v>0.64800000000000002</v>
      </c>
      <c r="BQ2664" s="157">
        <f>IF('1b-NaturalGas'!$AD$91="no","not applicable (based on previous answers)",ROUND(BL2664,4))</f>
        <v>0.64800000000000002</v>
      </c>
    </row>
    <row r="2665" spans="30:69" x14ac:dyDescent="0.25">
      <c r="AD2665" s="157">
        <f t="shared" si="95"/>
        <v>0.65000000000000047</v>
      </c>
      <c r="AE2665" s="157">
        <f>IF('1a-Electricity'!$AD$77="no","",ROUND(AD2665,4))</f>
        <v>0.65</v>
      </c>
      <c r="AF2665" s="157">
        <f>IF('1a-Electricity'!$AD$78="no","",ROUND(AD2665,4))</f>
        <v>0.65</v>
      </c>
      <c r="AG2665" s="157">
        <f>IF('1a-Electricity'!$AD$79="no","",ROUND(AD2665,4))</f>
        <v>0.65</v>
      </c>
      <c r="BL2665" s="157">
        <f t="shared" si="96"/>
        <v>0.64900000000000047</v>
      </c>
      <c r="BM2665" s="157">
        <f>IF('1b-NaturalGas'!$AD$87="no","",ROUND(BL2665,4))</f>
        <v>0.64900000000000002</v>
      </c>
      <c r="BN2665" s="157">
        <f>IF('1b-NaturalGas'!$AD$88="no","",ROUND(BL2665,4))</f>
        <v>0.64900000000000002</v>
      </c>
      <c r="BO2665" s="157">
        <f>IF('1b-NaturalGas'!$AD$89="no","",ROUND(BL2665,4))</f>
        <v>0.64900000000000002</v>
      </c>
      <c r="BP2665" s="157">
        <f>IF('1b-NaturalGas'!$AD$90="no","not applicable (based on previous answers)",ROUND(BL2665,4))</f>
        <v>0.64900000000000002</v>
      </c>
      <c r="BQ2665" s="157">
        <f>IF('1b-NaturalGas'!$AD$91="no","not applicable (based on previous answers)",ROUND(BL2665,4))</f>
        <v>0.64900000000000002</v>
      </c>
    </row>
    <row r="2666" spans="30:69" x14ac:dyDescent="0.25">
      <c r="AD2666" s="157">
        <f t="shared" si="95"/>
        <v>0.65100000000000047</v>
      </c>
      <c r="AE2666" s="157">
        <f>IF('1a-Electricity'!$AD$77="no","",ROUND(AD2666,4))</f>
        <v>0.65100000000000002</v>
      </c>
      <c r="AF2666" s="157">
        <f>IF('1a-Electricity'!$AD$78="no","",ROUND(AD2666,4))</f>
        <v>0.65100000000000002</v>
      </c>
      <c r="AG2666" s="157">
        <f>IF('1a-Electricity'!$AD$79="no","",ROUND(AD2666,4))</f>
        <v>0.65100000000000002</v>
      </c>
      <c r="BL2666" s="157">
        <f t="shared" si="96"/>
        <v>0.65000000000000047</v>
      </c>
      <c r="BM2666" s="157">
        <f>IF('1b-NaturalGas'!$AD$87="no","",ROUND(BL2666,4))</f>
        <v>0.65</v>
      </c>
      <c r="BN2666" s="157">
        <f>IF('1b-NaturalGas'!$AD$88="no","",ROUND(BL2666,4))</f>
        <v>0.65</v>
      </c>
      <c r="BO2666" s="157">
        <f>IF('1b-NaturalGas'!$AD$89="no","",ROUND(BL2666,4))</f>
        <v>0.65</v>
      </c>
      <c r="BP2666" s="157">
        <f>IF('1b-NaturalGas'!$AD$90="no","not applicable (based on previous answers)",ROUND(BL2666,4))</f>
        <v>0.65</v>
      </c>
      <c r="BQ2666" s="157">
        <f>IF('1b-NaturalGas'!$AD$91="no","not applicable (based on previous answers)",ROUND(BL2666,4))</f>
        <v>0.65</v>
      </c>
    </row>
    <row r="2667" spans="30:69" x14ac:dyDescent="0.25">
      <c r="AD2667" s="157">
        <f t="shared" si="95"/>
        <v>0.65200000000000047</v>
      </c>
      <c r="AE2667" s="157">
        <f>IF('1a-Electricity'!$AD$77="no","",ROUND(AD2667,4))</f>
        <v>0.65200000000000002</v>
      </c>
      <c r="AF2667" s="157">
        <f>IF('1a-Electricity'!$AD$78="no","",ROUND(AD2667,4))</f>
        <v>0.65200000000000002</v>
      </c>
      <c r="AG2667" s="157">
        <f>IF('1a-Electricity'!$AD$79="no","",ROUND(AD2667,4))</f>
        <v>0.65200000000000002</v>
      </c>
      <c r="BL2667" s="157">
        <f t="shared" si="96"/>
        <v>0.65100000000000047</v>
      </c>
      <c r="BM2667" s="157">
        <f>IF('1b-NaturalGas'!$AD$87="no","",ROUND(BL2667,4))</f>
        <v>0.65100000000000002</v>
      </c>
      <c r="BN2667" s="157">
        <f>IF('1b-NaturalGas'!$AD$88="no","",ROUND(BL2667,4))</f>
        <v>0.65100000000000002</v>
      </c>
      <c r="BO2667" s="157">
        <f>IF('1b-NaturalGas'!$AD$89="no","",ROUND(BL2667,4))</f>
        <v>0.65100000000000002</v>
      </c>
      <c r="BP2667" s="157">
        <f>IF('1b-NaturalGas'!$AD$90="no","not applicable (based on previous answers)",ROUND(BL2667,4))</f>
        <v>0.65100000000000002</v>
      </c>
      <c r="BQ2667" s="157">
        <f>IF('1b-NaturalGas'!$AD$91="no","not applicable (based on previous answers)",ROUND(BL2667,4))</f>
        <v>0.65100000000000002</v>
      </c>
    </row>
    <row r="2668" spans="30:69" x14ac:dyDescent="0.25">
      <c r="AD2668" s="157">
        <f t="shared" si="95"/>
        <v>0.65300000000000047</v>
      </c>
      <c r="AE2668" s="157">
        <f>IF('1a-Electricity'!$AD$77="no","",ROUND(AD2668,4))</f>
        <v>0.65300000000000002</v>
      </c>
      <c r="AF2668" s="157">
        <f>IF('1a-Electricity'!$AD$78="no","",ROUND(AD2668,4))</f>
        <v>0.65300000000000002</v>
      </c>
      <c r="AG2668" s="157">
        <f>IF('1a-Electricity'!$AD$79="no","",ROUND(AD2668,4))</f>
        <v>0.65300000000000002</v>
      </c>
      <c r="BL2668" s="157">
        <f t="shared" si="96"/>
        <v>0.65200000000000047</v>
      </c>
      <c r="BM2668" s="157">
        <f>IF('1b-NaturalGas'!$AD$87="no","",ROUND(BL2668,4))</f>
        <v>0.65200000000000002</v>
      </c>
      <c r="BN2668" s="157">
        <f>IF('1b-NaturalGas'!$AD$88="no","",ROUND(BL2668,4))</f>
        <v>0.65200000000000002</v>
      </c>
      <c r="BO2668" s="157">
        <f>IF('1b-NaturalGas'!$AD$89="no","",ROUND(BL2668,4))</f>
        <v>0.65200000000000002</v>
      </c>
      <c r="BP2668" s="157">
        <f>IF('1b-NaturalGas'!$AD$90="no","not applicable (based on previous answers)",ROUND(BL2668,4))</f>
        <v>0.65200000000000002</v>
      </c>
      <c r="BQ2668" s="157">
        <f>IF('1b-NaturalGas'!$AD$91="no","not applicable (based on previous answers)",ROUND(BL2668,4))</f>
        <v>0.65200000000000002</v>
      </c>
    </row>
    <row r="2669" spans="30:69" x14ac:dyDescent="0.25">
      <c r="AD2669" s="157">
        <f t="shared" si="95"/>
        <v>0.65400000000000047</v>
      </c>
      <c r="AE2669" s="157">
        <f>IF('1a-Electricity'!$AD$77="no","",ROUND(AD2669,4))</f>
        <v>0.65400000000000003</v>
      </c>
      <c r="AF2669" s="157">
        <f>IF('1a-Electricity'!$AD$78="no","",ROUND(AD2669,4))</f>
        <v>0.65400000000000003</v>
      </c>
      <c r="AG2669" s="157">
        <f>IF('1a-Electricity'!$AD$79="no","",ROUND(AD2669,4))</f>
        <v>0.65400000000000003</v>
      </c>
      <c r="BL2669" s="157">
        <f t="shared" si="96"/>
        <v>0.65300000000000047</v>
      </c>
      <c r="BM2669" s="157">
        <f>IF('1b-NaturalGas'!$AD$87="no","",ROUND(BL2669,4))</f>
        <v>0.65300000000000002</v>
      </c>
      <c r="BN2669" s="157">
        <f>IF('1b-NaturalGas'!$AD$88="no","",ROUND(BL2669,4))</f>
        <v>0.65300000000000002</v>
      </c>
      <c r="BO2669" s="157">
        <f>IF('1b-NaturalGas'!$AD$89="no","",ROUND(BL2669,4))</f>
        <v>0.65300000000000002</v>
      </c>
      <c r="BP2669" s="157">
        <f>IF('1b-NaturalGas'!$AD$90="no","not applicable (based on previous answers)",ROUND(BL2669,4))</f>
        <v>0.65300000000000002</v>
      </c>
      <c r="BQ2669" s="157">
        <f>IF('1b-NaturalGas'!$AD$91="no","not applicable (based on previous answers)",ROUND(BL2669,4))</f>
        <v>0.65300000000000002</v>
      </c>
    </row>
    <row r="2670" spans="30:69" x14ac:dyDescent="0.25">
      <c r="AD2670" s="157">
        <f t="shared" si="95"/>
        <v>0.65500000000000047</v>
      </c>
      <c r="AE2670" s="157">
        <f>IF('1a-Electricity'!$AD$77="no","",ROUND(AD2670,4))</f>
        <v>0.65500000000000003</v>
      </c>
      <c r="AF2670" s="157">
        <f>IF('1a-Electricity'!$AD$78="no","",ROUND(AD2670,4))</f>
        <v>0.65500000000000003</v>
      </c>
      <c r="AG2670" s="157">
        <f>IF('1a-Electricity'!$AD$79="no","",ROUND(AD2670,4))</f>
        <v>0.65500000000000003</v>
      </c>
      <c r="BL2670" s="157">
        <f t="shared" si="96"/>
        <v>0.65400000000000047</v>
      </c>
      <c r="BM2670" s="157">
        <f>IF('1b-NaturalGas'!$AD$87="no","",ROUND(BL2670,4))</f>
        <v>0.65400000000000003</v>
      </c>
      <c r="BN2670" s="157">
        <f>IF('1b-NaturalGas'!$AD$88="no","",ROUND(BL2670,4))</f>
        <v>0.65400000000000003</v>
      </c>
      <c r="BO2670" s="157">
        <f>IF('1b-NaturalGas'!$AD$89="no","",ROUND(BL2670,4))</f>
        <v>0.65400000000000003</v>
      </c>
      <c r="BP2670" s="157">
        <f>IF('1b-NaturalGas'!$AD$90="no","not applicable (based on previous answers)",ROUND(BL2670,4))</f>
        <v>0.65400000000000003</v>
      </c>
      <c r="BQ2670" s="157">
        <f>IF('1b-NaturalGas'!$AD$91="no","not applicable (based on previous answers)",ROUND(BL2670,4))</f>
        <v>0.65400000000000003</v>
      </c>
    </row>
    <row r="2671" spans="30:69" x14ac:dyDescent="0.25">
      <c r="AD2671" s="157">
        <f t="shared" si="95"/>
        <v>0.65600000000000047</v>
      </c>
      <c r="AE2671" s="157">
        <f>IF('1a-Electricity'!$AD$77="no","",ROUND(AD2671,4))</f>
        <v>0.65600000000000003</v>
      </c>
      <c r="AF2671" s="157">
        <f>IF('1a-Electricity'!$AD$78="no","",ROUND(AD2671,4))</f>
        <v>0.65600000000000003</v>
      </c>
      <c r="AG2671" s="157">
        <f>IF('1a-Electricity'!$AD$79="no","",ROUND(AD2671,4))</f>
        <v>0.65600000000000003</v>
      </c>
      <c r="BL2671" s="157">
        <f t="shared" si="96"/>
        <v>0.65500000000000047</v>
      </c>
      <c r="BM2671" s="157">
        <f>IF('1b-NaturalGas'!$AD$87="no","",ROUND(BL2671,4))</f>
        <v>0.65500000000000003</v>
      </c>
      <c r="BN2671" s="157">
        <f>IF('1b-NaturalGas'!$AD$88="no","",ROUND(BL2671,4))</f>
        <v>0.65500000000000003</v>
      </c>
      <c r="BO2671" s="157">
        <f>IF('1b-NaturalGas'!$AD$89="no","",ROUND(BL2671,4))</f>
        <v>0.65500000000000003</v>
      </c>
      <c r="BP2671" s="157">
        <f>IF('1b-NaturalGas'!$AD$90="no","not applicable (based on previous answers)",ROUND(BL2671,4))</f>
        <v>0.65500000000000003</v>
      </c>
      <c r="BQ2671" s="157">
        <f>IF('1b-NaturalGas'!$AD$91="no","not applicable (based on previous answers)",ROUND(BL2671,4))</f>
        <v>0.65500000000000003</v>
      </c>
    </row>
    <row r="2672" spans="30:69" x14ac:dyDescent="0.25">
      <c r="AD2672" s="157">
        <f t="shared" si="95"/>
        <v>0.65700000000000047</v>
      </c>
      <c r="AE2672" s="157">
        <f>IF('1a-Electricity'!$AD$77="no","",ROUND(AD2672,4))</f>
        <v>0.65700000000000003</v>
      </c>
      <c r="AF2672" s="157">
        <f>IF('1a-Electricity'!$AD$78="no","",ROUND(AD2672,4))</f>
        <v>0.65700000000000003</v>
      </c>
      <c r="AG2672" s="157">
        <f>IF('1a-Electricity'!$AD$79="no","",ROUND(AD2672,4))</f>
        <v>0.65700000000000003</v>
      </c>
      <c r="BL2672" s="157">
        <f t="shared" si="96"/>
        <v>0.65600000000000047</v>
      </c>
      <c r="BM2672" s="157">
        <f>IF('1b-NaturalGas'!$AD$87="no","",ROUND(BL2672,4))</f>
        <v>0.65600000000000003</v>
      </c>
      <c r="BN2672" s="157">
        <f>IF('1b-NaturalGas'!$AD$88="no","",ROUND(BL2672,4))</f>
        <v>0.65600000000000003</v>
      </c>
      <c r="BO2672" s="157">
        <f>IF('1b-NaturalGas'!$AD$89="no","",ROUND(BL2672,4))</f>
        <v>0.65600000000000003</v>
      </c>
      <c r="BP2672" s="157">
        <f>IF('1b-NaturalGas'!$AD$90="no","not applicable (based on previous answers)",ROUND(BL2672,4))</f>
        <v>0.65600000000000003</v>
      </c>
      <c r="BQ2672" s="157">
        <f>IF('1b-NaturalGas'!$AD$91="no","not applicable (based on previous answers)",ROUND(BL2672,4))</f>
        <v>0.65600000000000003</v>
      </c>
    </row>
    <row r="2673" spans="30:69" x14ac:dyDescent="0.25">
      <c r="AD2673" s="157">
        <f t="shared" si="95"/>
        <v>0.65800000000000047</v>
      </c>
      <c r="AE2673" s="157">
        <f>IF('1a-Electricity'!$AD$77="no","",ROUND(AD2673,4))</f>
        <v>0.65800000000000003</v>
      </c>
      <c r="AF2673" s="157">
        <f>IF('1a-Electricity'!$AD$78="no","",ROUND(AD2673,4))</f>
        <v>0.65800000000000003</v>
      </c>
      <c r="AG2673" s="157">
        <f>IF('1a-Electricity'!$AD$79="no","",ROUND(AD2673,4))</f>
        <v>0.65800000000000003</v>
      </c>
      <c r="BL2673" s="157">
        <f t="shared" si="96"/>
        <v>0.65700000000000047</v>
      </c>
      <c r="BM2673" s="157">
        <f>IF('1b-NaturalGas'!$AD$87="no","",ROUND(BL2673,4))</f>
        <v>0.65700000000000003</v>
      </c>
      <c r="BN2673" s="157">
        <f>IF('1b-NaturalGas'!$AD$88="no","",ROUND(BL2673,4))</f>
        <v>0.65700000000000003</v>
      </c>
      <c r="BO2673" s="157">
        <f>IF('1b-NaturalGas'!$AD$89="no","",ROUND(BL2673,4))</f>
        <v>0.65700000000000003</v>
      </c>
      <c r="BP2673" s="157">
        <f>IF('1b-NaturalGas'!$AD$90="no","not applicable (based on previous answers)",ROUND(BL2673,4))</f>
        <v>0.65700000000000003</v>
      </c>
      <c r="BQ2673" s="157">
        <f>IF('1b-NaturalGas'!$AD$91="no","not applicable (based on previous answers)",ROUND(BL2673,4))</f>
        <v>0.65700000000000003</v>
      </c>
    </row>
    <row r="2674" spans="30:69" x14ac:dyDescent="0.25">
      <c r="AD2674" s="157">
        <f t="shared" si="95"/>
        <v>0.65900000000000047</v>
      </c>
      <c r="AE2674" s="157">
        <f>IF('1a-Electricity'!$AD$77="no","",ROUND(AD2674,4))</f>
        <v>0.65900000000000003</v>
      </c>
      <c r="AF2674" s="157">
        <f>IF('1a-Electricity'!$AD$78="no","",ROUND(AD2674,4))</f>
        <v>0.65900000000000003</v>
      </c>
      <c r="AG2674" s="157">
        <f>IF('1a-Electricity'!$AD$79="no","",ROUND(AD2674,4))</f>
        <v>0.65900000000000003</v>
      </c>
      <c r="BL2674" s="157">
        <f t="shared" si="96"/>
        <v>0.65800000000000047</v>
      </c>
      <c r="BM2674" s="157">
        <f>IF('1b-NaturalGas'!$AD$87="no","",ROUND(BL2674,4))</f>
        <v>0.65800000000000003</v>
      </c>
      <c r="BN2674" s="157">
        <f>IF('1b-NaturalGas'!$AD$88="no","",ROUND(BL2674,4))</f>
        <v>0.65800000000000003</v>
      </c>
      <c r="BO2674" s="157">
        <f>IF('1b-NaturalGas'!$AD$89="no","",ROUND(BL2674,4))</f>
        <v>0.65800000000000003</v>
      </c>
      <c r="BP2674" s="157">
        <f>IF('1b-NaturalGas'!$AD$90="no","not applicable (based on previous answers)",ROUND(BL2674,4))</f>
        <v>0.65800000000000003</v>
      </c>
      <c r="BQ2674" s="157">
        <f>IF('1b-NaturalGas'!$AD$91="no","not applicable (based on previous answers)",ROUND(BL2674,4))</f>
        <v>0.65800000000000003</v>
      </c>
    </row>
    <row r="2675" spans="30:69" x14ac:dyDescent="0.25">
      <c r="AD2675" s="157">
        <f t="shared" si="95"/>
        <v>0.66000000000000048</v>
      </c>
      <c r="AE2675" s="157">
        <f>IF('1a-Electricity'!$AD$77="no","",ROUND(AD2675,4))</f>
        <v>0.66</v>
      </c>
      <c r="AF2675" s="157">
        <f>IF('1a-Electricity'!$AD$78="no","",ROUND(AD2675,4))</f>
        <v>0.66</v>
      </c>
      <c r="AG2675" s="157">
        <f>IF('1a-Electricity'!$AD$79="no","",ROUND(AD2675,4))</f>
        <v>0.66</v>
      </c>
      <c r="BL2675" s="157">
        <f t="shared" si="96"/>
        <v>0.65900000000000047</v>
      </c>
      <c r="BM2675" s="157">
        <f>IF('1b-NaturalGas'!$AD$87="no","",ROUND(BL2675,4))</f>
        <v>0.65900000000000003</v>
      </c>
      <c r="BN2675" s="157">
        <f>IF('1b-NaturalGas'!$AD$88="no","",ROUND(BL2675,4))</f>
        <v>0.65900000000000003</v>
      </c>
      <c r="BO2675" s="157">
        <f>IF('1b-NaturalGas'!$AD$89="no","",ROUND(BL2675,4))</f>
        <v>0.65900000000000003</v>
      </c>
      <c r="BP2675" s="157">
        <f>IF('1b-NaturalGas'!$AD$90="no","not applicable (based on previous answers)",ROUND(BL2675,4))</f>
        <v>0.65900000000000003</v>
      </c>
      <c r="BQ2675" s="157">
        <f>IF('1b-NaturalGas'!$AD$91="no","not applicable (based on previous answers)",ROUND(BL2675,4))</f>
        <v>0.65900000000000003</v>
      </c>
    </row>
    <row r="2676" spans="30:69" x14ac:dyDescent="0.25">
      <c r="AD2676" s="157">
        <f t="shared" si="95"/>
        <v>0.66100000000000048</v>
      </c>
      <c r="AE2676" s="157">
        <f>IF('1a-Electricity'!$AD$77="no","",ROUND(AD2676,4))</f>
        <v>0.66100000000000003</v>
      </c>
      <c r="AF2676" s="157">
        <f>IF('1a-Electricity'!$AD$78="no","",ROUND(AD2676,4))</f>
        <v>0.66100000000000003</v>
      </c>
      <c r="AG2676" s="157">
        <f>IF('1a-Electricity'!$AD$79="no","",ROUND(AD2676,4))</f>
        <v>0.66100000000000003</v>
      </c>
      <c r="BL2676" s="157">
        <f t="shared" si="96"/>
        <v>0.66000000000000048</v>
      </c>
      <c r="BM2676" s="157">
        <f>IF('1b-NaturalGas'!$AD$87="no","",ROUND(BL2676,4))</f>
        <v>0.66</v>
      </c>
      <c r="BN2676" s="157">
        <f>IF('1b-NaturalGas'!$AD$88="no","",ROUND(BL2676,4))</f>
        <v>0.66</v>
      </c>
      <c r="BO2676" s="157">
        <f>IF('1b-NaturalGas'!$AD$89="no","",ROUND(BL2676,4))</f>
        <v>0.66</v>
      </c>
      <c r="BP2676" s="157">
        <f>IF('1b-NaturalGas'!$AD$90="no","not applicable (based on previous answers)",ROUND(BL2676,4))</f>
        <v>0.66</v>
      </c>
      <c r="BQ2676" s="157">
        <f>IF('1b-NaturalGas'!$AD$91="no","not applicable (based on previous answers)",ROUND(BL2676,4))</f>
        <v>0.66</v>
      </c>
    </row>
    <row r="2677" spans="30:69" x14ac:dyDescent="0.25">
      <c r="AD2677" s="157">
        <f t="shared" si="95"/>
        <v>0.66200000000000048</v>
      </c>
      <c r="AE2677" s="157">
        <f>IF('1a-Electricity'!$AD$77="no","",ROUND(AD2677,4))</f>
        <v>0.66200000000000003</v>
      </c>
      <c r="AF2677" s="157">
        <f>IF('1a-Electricity'!$AD$78="no","",ROUND(AD2677,4))</f>
        <v>0.66200000000000003</v>
      </c>
      <c r="AG2677" s="157">
        <f>IF('1a-Electricity'!$AD$79="no","",ROUND(AD2677,4))</f>
        <v>0.66200000000000003</v>
      </c>
      <c r="BL2677" s="157">
        <f t="shared" si="96"/>
        <v>0.66100000000000048</v>
      </c>
      <c r="BM2677" s="157">
        <f>IF('1b-NaturalGas'!$AD$87="no","",ROUND(BL2677,4))</f>
        <v>0.66100000000000003</v>
      </c>
      <c r="BN2677" s="157">
        <f>IF('1b-NaturalGas'!$AD$88="no","",ROUND(BL2677,4))</f>
        <v>0.66100000000000003</v>
      </c>
      <c r="BO2677" s="157">
        <f>IF('1b-NaturalGas'!$AD$89="no","",ROUND(BL2677,4))</f>
        <v>0.66100000000000003</v>
      </c>
      <c r="BP2677" s="157">
        <f>IF('1b-NaturalGas'!$AD$90="no","not applicable (based on previous answers)",ROUND(BL2677,4))</f>
        <v>0.66100000000000003</v>
      </c>
      <c r="BQ2677" s="157">
        <f>IF('1b-NaturalGas'!$AD$91="no","not applicable (based on previous answers)",ROUND(BL2677,4))</f>
        <v>0.66100000000000003</v>
      </c>
    </row>
    <row r="2678" spans="30:69" x14ac:dyDescent="0.25">
      <c r="AD2678" s="157">
        <f t="shared" si="95"/>
        <v>0.66300000000000048</v>
      </c>
      <c r="AE2678" s="157">
        <f>IF('1a-Electricity'!$AD$77="no","",ROUND(AD2678,4))</f>
        <v>0.66300000000000003</v>
      </c>
      <c r="AF2678" s="157">
        <f>IF('1a-Electricity'!$AD$78="no","",ROUND(AD2678,4))</f>
        <v>0.66300000000000003</v>
      </c>
      <c r="AG2678" s="157">
        <f>IF('1a-Electricity'!$AD$79="no","",ROUND(AD2678,4))</f>
        <v>0.66300000000000003</v>
      </c>
      <c r="BL2678" s="157">
        <f t="shared" si="96"/>
        <v>0.66200000000000048</v>
      </c>
      <c r="BM2678" s="157">
        <f>IF('1b-NaturalGas'!$AD$87="no","",ROUND(BL2678,4))</f>
        <v>0.66200000000000003</v>
      </c>
      <c r="BN2678" s="157">
        <f>IF('1b-NaturalGas'!$AD$88="no","",ROUND(BL2678,4))</f>
        <v>0.66200000000000003</v>
      </c>
      <c r="BO2678" s="157">
        <f>IF('1b-NaturalGas'!$AD$89="no","",ROUND(BL2678,4))</f>
        <v>0.66200000000000003</v>
      </c>
      <c r="BP2678" s="157">
        <f>IF('1b-NaturalGas'!$AD$90="no","not applicable (based on previous answers)",ROUND(BL2678,4))</f>
        <v>0.66200000000000003</v>
      </c>
      <c r="BQ2678" s="157">
        <f>IF('1b-NaturalGas'!$AD$91="no","not applicable (based on previous answers)",ROUND(BL2678,4))</f>
        <v>0.66200000000000003</v>
      </c>
    </row>
    <row r="2679" spans="30:69" x14ac:dyDescent="0.25">
      <c r="AD2679" s="157">
        <f t="shared" si="95"/>
        <v>0.66400000000000048</v>
      </c>
      <c r="AE2679" s="157">
        <f>IF('1a-Electricity'!$AD$77="no","",ROUND(AD2679,4))</f>
        <v>0.66400000000000003</v>
      </c>
      <c r="AF2679" s="157">
        <f>IF('1a-Electricity'!$AD$78="no","",ROUND(AD2679,4))</f>
        <v>0.66400000000000003</v>
      </c>
      <c r="AG2679" s="157">
        <f>IF('1a-Electricity'!$AD$79="no","",ROUND(AD2679,4))</f>
        <v>0.66400000000000003</v>
      </c>
      <c r="BL2679" s="157">
        <f t="shared" si="96"/>
        <v>0.66300000000000048</v>
      </c>
      <c r="BM2679" s="157">
        <f>IF('1b-NaturalGas'!$AD$87="no","",ROUND(BL2679,4))</f>
        <v>0.66300000000000003</v>
      </c>
      <c r="BN2679" s="157">
        <f>IF('1b-NaturalGas'!$AD$88="no","",ROUND(BL2679,4))</f>
        <v>0.66300000000000003</v>
      </c>
      <c r="BO2679" s="157">
        <f>IF('1b-NaturalGas'!$AD$89="no","",ROUND(BL2679,4))</f>
        <v>0.66300000000000003</v>
      </c>
      <c r="BP2679" s="157">
        <f>IF('1b-NaturalGas'!$AD$90="no","not applicable (based on previous answers)",ROUND(BL2679,4))</f>
        <v>0.66300000000000003</v>
      </c>
      <c r="BQ2679" s="157">
        <f>IF('1b-NaturalGas'!$AD$91="no","not applicable (based on previous answers)",ROUND(BL2679,4))</f>
        <v>0.66300000000000003</v>
      </c>
    </row>
    <row r="2680" spans="30:69" x14ac:dyDescent="0.25">
      <c r="AD2680" s="157">
        <f t="shared" si="95"/>
        <v>0.66500000000000048</v>
      </c>
      <c r="AE2680" s="157">
        <f>IF('1a-Electricity'!$AD$77="no","",ROUND(AD2680,4))</f>
        <v>0.66500000000000004</v>
      </c>
      <c r="AF2680" s="157">
        <f>IF('1a-Electricity'!$AD$78="no","",ROUND(AD2680,4))</f>
        <v>0.66500000000000004</v>
      </c>
      <c r="AG2680" s="157">
        <f>IF('1a-Electricity'!$AD$79="no","",ROUND(AD2680,4))</f>
        <v>0.66500000000000004</v>
      </c>
      <c r="BL2680" s="157">
        <f t="shared" si="96"/>
        <v>0.66400000000000048</v>
      </c>
      <c r="BM2680" s="157">
        <f>IF('1b-NaturalGas'!$AD$87="no","",ROUND(BL2680,4))</f>
        <v>0.66400000000000003</v>
      </c>
      <c r="BN2680" s="157">
        <f>IF('1b-NaturalGas'!$AD$88="no","",ROUND(BL2680,4))</f>
        <v>0.66400000000000003</v>
      </c>
      <c r="BO2680" s="157">
        <f>IF('1b-NaturalGas'!$AD$89="no","",ROUND(BL2680,4))</f>
        <v>0.66400000000000003</v>
      </c>
      <c r="BP2680" s="157">
        <f>IF('1b-NaturalGas'!$AD$90="no","not applicable (based on previous answers)",ROUND(BL2680,4))</f>
        <v>0.66400000000000003</v>
      </c>
      <c r="BQ2680" s="157">
        <f>IF('1b-NaturalGas'!$AD$91="no","not applicable (based on previous answers)",ROUND(BL2680,4))</f>
        <v>0.66400000000000003</v>
      </c>
    </row>
    <row r="2681" spans="30:69" x14ac:dyDescent="0.25">
      <c r="AD2681" s="157">
        <f t="shared" si="95"/>
        <v>0.66600000000000048</v>
      </c>
      <c r="AE2681" s="157">
        <f>IF('1a-Electricity'!$AD$77="no","",ROUND(AD2681,4))</f>
        <v>0.66600000000000004</v>
      </c>
      <c r="AF2681" s="157">
        <f>IF('1a-Electricity'!$AD$78="no","",ROUND(AD2681,4))</f>
        <v>0.66600000000000004</v>
      </c>
      <c r="AG2681" s="157">
        <f>IF('1a-Electricity'!$AD$79="no","",ROUND(AD2681,4))</f>
        <v>0.66600000000000004</v>
      </c>
      <c r="BL2681" s="157">
        <f t="shared" si="96"/>
        <v>0.66500000000000048</v>
      </c>
      <c r="BM2681" s="157">
        <f>IF('1b-NaturalGas'!$AD$87="no","",ROUND(BL2681,4))</f>
        <v>0.66500000000000004</v>
      </c>
      <c r="BN2681" s="157">
        <f>IF('1b-NaturalGas'!$AD$88="no","",ROUND(BL2681,4))</f>
        <v>0.66500000000000004</v>
      </c>
      <c r="BO2681" s="157">
        <f>IF('1b-NaturalGas'!$AD$89="no","",ROUND(BL2681,4))</f>
        <v>0.66500000000000004</v>
      </c>
      <c r="BP2681" s="157">
        <f>IF('1b-NaturalGas'!$AD$90="no","not applicable (based on previous answers)",ROUND(BL2681,4))</f>
        <v>0.66500000000000004</v>
      </c>
      <c r="BQ2681" s="157">
        <f>IF('1b-NaturalGas'!$AD$91="no","not applicable (based on previous answers)",ROUND(BL2681,4))</f>
        <v>0.66500000000000004</v>
      </c>
    </row>
    <row r="2682" spans="30:69" x14ac:dyDescent="0.25">
      <c r="AD2682" s="157">
        <f t="shared" si="95"/>
        <v>0.66700000000000048</v>
      </c>
      <c r="AE2682" s="157">
        <f>IF('1a-Electricity'!$AD$77="no","",ROUND(AD2682,4))</f>
        <v>0.66700000000000004</v>
      </c>
      <c r="AF2682" s="157">
        <f>IF('1a-Electricity'!$AD$78="no","",ROUND(AD2682,4))</f>
        <v>0.66700000000000004</v>
      </c>
      <c r="AG2682" s="157">
        <f>IF('1a-Electricity'!$AD$79="no","",ROUND(AD2682,4))</f>
        <v>0.66700000000000004</v>
      </c>
      <c r="BL2682" s="157">
        <f t="shared" si="96"/>
        <v>0.66600000000000048</v>
      </c>
      <c r="BM2682" s="157">
        <f>IF('1b-NaturalGas'!$AD$87="no","",ROUND(BL2682,4))</f>
        <v>0.66600000000000004</v>
      </c>
      <c r="BN2682" s="157">
        <f>IF('1b-NaturalGas'!$AD$88="no","",ROUND(BL2682,4))</f>
        <v>0.66600000000000004</v>
      </c>
      <c r="BO2682" s="157">
        <f>IF('1b-NaturalGas'!$AD$89="no","",ROUND(BL2682,4))</f>
        <v>0.66600000000000004</v>
      </c>
      <c r="BP2682" s="157">
        <f>IF('1b-NaturalGas'!$AD$90="no","not applicable (based on previous answers)",ROUND(BL2682,4))</f>
        <v>0.66600000000000004</v>
      </c>
      <c r="BQ2682" s="157">
        <f>IF('1b-NaturalGas'!$AD$91="no","not applicable (based on previous answers)",ROUND(BL2682,4))</f>
        <v>0.66600000000000004</v>
      </c>
    </row>
    <row r="2683" spans="30:69" x14ac:dyDescent="0.25">
      <c r="AD2683" s="157">
        <f t="shared" si="95"/>
        <v>0.66800000000000048</v>
      </c>
      <c r="AE2683" s="157">
        <f>IF('1a-Electricity'!$AD$77="no","",ROUND(AD2683,4))</f>
        <v>0.66800000000000004</v>
      </c>
      <c r="AF2683" s="157">
        <f>IF('1a-Electricity'!$AD$78="no","",ROUND(AD2683,4))</f>
        <v>0.66800000000000004</v>
      </c>
      <c r="AG2683" s="157">
        <f>IF('1a-Electricity'!$AD$79="no","",ROUND(AD2683,4))</f>
        <v>0.66800000000000004</v>
      </c>
      <c r="BL2683" s="157">
        <f t="shared" si="96"/>
        <v>0.66700000000000048</v>
      </c>
      <c r="BM2683" s="157">
        <f>IF('1b-NaturalGas'!$AD$87="no","",ROUND(BL2683,4))</f>
        <v>0.66700000000000004</v>
      </c>
      <c r="BN2683" s="157">
        <f>IF('1b-NaturalGas'!$AD$88="no","",ROUND(BL2683,4))</f>
        <v>0.66700000000000004</v>
      </c>
      <c r="BO2683" s="157">
        <f>IF('1b-NaturalGas'!$AD$89="no","",ROUND(BL2683,4))</f>
        <v>0.66700000000000004</v>
      </c>
      <c r="BP2683" s="157">
        <f>IF('1b-NaturalGas'!$AD$90="no","not applicable (based on previous answers)",ROUND(BL2683,4))</f>
        <v>0.66700000000000004</v>
      </c>
      <c r="BQ2683" s="157">
        <f>IF('1b-NaturalGas'!$AD$91="no","not applicable (based on previous answers)",ROUND(BL2683,4))</f>
        <v>0.66700000000000004</v>
      </c>
    </row>
    <row r="2684" spans="30:69" x14ac:dyDescent="0.25">
      <c r="AD2684" s="157">
        <f t="shared" si="95"/>
        <v>0.66900000000000048</v>
      </c>
      <c r="AE2684" s="157">
        <f>IF('1a-Electricity'!$AD$77="no","",ROUND(AD2684,4))</f>
        <v>0.66900000000000004</v>
      </c>
      <c r="AF2684" s="157">
        <f>IF('1a-Electricity'!$AD$78="no","",ROUND(AD2684,4))</f>
        <v>0.66900000000000004</v>
      </c>
      <c r="AG2684" s="157">
        <f>IF('1a-Electricity'!$AD$79="no","",ROUND(AD2684,4))</f>
        <v>0.66900000000000004</v>
      </c>
      <c r="BL2684" s="157">
        <f t="shared" si="96"/>
        <v>0.66800000000000048</v>
      </c>
      <c r="BM2684" s="157">
        <f>IF('1b-NaturalGas'!$AD$87="no","",ROUND(BL2684,4))</f>
        <v>0.66800000000000004</v>
      </c>
      <c r="BN2684" s="157">
        <f>IF('1b-NaturalGas'!$AD$88="no","",ROUND(BL2684,4))</f>
        <v>0.66800000000000004</v>
      </c>
      <c r="BO2684" s="157">
        <f>IF('1b-NaturalGas'!$AD$89="no","",ROUND(BL2684,4))</f>
        <v>0.66800000000000004</v>
      </c>
      <c r="BP2684" s="157">
        <f>IF('1b-NaturalGas'!$AD$90="no","not applicable (based on previous answers)",ROUND(BL2684,4))</f>
        <v>0.66800000000000004</v>
      </c>
      <c r="BQ2684" s="157">
        <f>IF('1b-NaturalGas'!$AD$91="no","not applicable (based on previous answers)",ROUND(BL2684,4))</f>
        <v>0.66800000000000004</v>
      </c>
    </row>
    <row r="2685" spans="30:69" x14ac:dyDescent="0.25">
      <c r="AD2685" s="157">
        <f t="shared" si="95"/>
        <v>0.67000000000000048</v>
      </c>
      <c r="AE2685" s="157">
        <f>IF('1a-Electricity'!$AD$77="no","",ROUND(AD2685,4))</f>
        <v>0.67</v>
      </c>
      <c r="AF2685" s="157">
        <f>IF('1a-Electricity'!$AD$78="no","",ROUND(AD2685,4))</f>
        <v>0.67</v>
      </c>
      <c r="AG2685" s="157">
        <f>IF('1a-Electricity'!$AD$79="no","",ROUND(AD2685,4))</f>
        <v>0.67</v>
      </c>
      <c r="BL2685" s="157">
        <f t="shared" si="96"/>
        <v>0.66900000000000048</v>
      </c>
      <c r="BM2685" s="157">
        <f>IF('1b-NaturalGas'!$AD$87="no","",ROUND(BL2685,4))</f>
        <v>0.66900000000000004</v>
      </c>
      <c r="BN2685" s="157">
        <f>IF('1b-NaturalGas'!$AD$88="no","",ROUND(BL2685,4))</f>
        <v>0.66900000000000004</v>
      </c>
      <c r="BO2685" s="157">
        <f>IF('1b-NaturalGas'!$AD$89="no","",ROUND(BL2685,4))</f>
        <v>0.66900000000000004</v>
      </c>
      <c r="BP2685" s="157">
        <f>IF('1b-NaturalGas'!$AD$90="no","not applicable (based on previous answers)",ROUND(BL2685,4))</f>
        <v>0.66900000000000004</v>
      </c>
      <c r="BQ2685" s="157">
        <f>IF('1b-NaturalGas'!$AD$91="no","not applicable (based on previous answers)",ROUND(BL2685,4))</f>
        <v>0.66900000000000004</v>
      </c>
    </row>
    <row r="2686" spans="30:69" x14ac:dyDescent="0.25">
      <c r="AD2686" s="157">
        <f t="shared" si="95"/>
        <v>0.67100000000000048</v>
      </c>
      <c r="AE2686" s="157">
        <f>IF('1a-Electricity'!$AD$77="no","",ROUND(AD2686,4))</f>
        <v>0.67100000000000004</v>
      </c>
      <c r="AF2686" s="157">
        <f>IF('1a-Electricity'!$AD$78="no","",ROUND(AD2686,4))</f>
        <v>0.67100000000000004</v>
      </c>
      <c r="AG2686" s="157">
        <f>IF('1a-Electricity'!$AD$79="no","",ROUND(AD2686,4))</f>
        <v>0.67100000000000004</v>
      </c>
      <c r="BL2686" s="157">
        <f t="shared" si="96"/>
        <v>0.67000000000000048</v>
      </c>
      <c r="BM2686" s="157">
        <f>IF('1b-NaturalGas'!$AD$87="no","",ROUND(BL2686,4))</f>
        <v>0.67</v>
      </c>
      <c r="BN2686" s="157">
        <f>IF('1b-NaturalGas'!$AD$88="no","",ROUND(BL2686,4))</f>
        <v>0.67</v>
      </c>
      <c r="BO2686" s="157">
        <f>IF('1b-NaturalGas'!$AD$89="no","",ROUND(BL2686,4))</f>
        <v>0.67</v>
      </c>
      <c r="BP2686" s="157">
        <f>IF('1b-NaturalGas'!$AD$90="no","not applicable (based on previous answers)",ROUND(BL2686,4))</f>
        <v>0.67</v>
      </c>
      <c r="BQ2686" s="157">
        <f>IF('1b-NaturalGas'!$AD$91="no","not applicable (based on previous answers)",ROUND(BL2686,4))</f>
        <v>0.67</v>
      </c>
    </row>
    <row r="2687" spans="30:69" x14ac:dyDescent="0.25">
      <c r="AD2687" s="157">
        <f t="shared" si="95"/>
        <v>0.67200000000000049</v>
      </c>
      <c r="AE2687" s="157">
        <f>IF('1a-Electricity'!$AD$77="no","",ROUND(AD2687,4))</f>
        <v>0.67200000000000004</v>
      </c>
      <c r="AF2687" s="157">
        <f>IF('1a-Electricity'!$AD$78="no","",ROUND(AD2687,4))</f>
        <v>0.67200000000000004</v>
      </c>
      <c r="AG2687" s="157">
        <f>IF('1a-Electricity'!$AD$79="no","",ROUND(AD2687,4))</f>
        <v>0.67200000000000004</v>
      </c>
      <c r="BL2687" s="157">
        <f t="shared" si="96"/>
        <v>0.67100000000000048</v>
      </c>
      <c r="BM2687" s="157">
        <f>IF('1b-NaturalGas'!$AD$87="no","",ROUND(BL2687,4))</f>
        <v>0.67100000000000004</v>
      </c>
      <c r="BN2687" s="157">
        <f>IF('1b-NaturalGas'!$AD$88="no","",ROUND(BL2687,4))</f>
        <v>0.67100000000000004</v>
      </c>
      <c r="BO2687" s="157">
        <f>IF('1b-NaturalGas'!$AD$89="no","",ROUND(BL2687,4))</f>
        <v>0.67100000000000004</v>
      </c>
      <c r="BP2687" s="157">
        <f>IF('1b-NaturalGas'!$AD$90="no","not applicable (based on previous answers)",ROUND(BL2687,4))</f>
        <v>0.67100000000000004</v>
      </c>
      <c r="BQ2687" s="157">
        <f>IF('1b-NaturalGas'!$AD$91="no","not applicable (based on previous answers)",ROUND(BL2687,4))</f>
        <v>0.67100000000000004</v>
      </c>
    </row>
    <row r="2688" spans="30:69" x14ac:dyDescent="0.25">
      <c r="AD2688" s="157">
        <f t="shared" si="95"/>
        <v>0.67300000000000049</v>
      </c>
      <c r="AE2688" s="157">
        <f>IF('1a-Electricity'!$AD$77="no","",ROUND(AD2688,4))</f>
        <v>0.67300000000000004</v>
      </c>
      <c r="AF2688" s="157">
        <f>IF('1a-Electricity'!$AD$78="no","",ROUND(AD2688,4))</f>
        <v>0.67300000000000004</v>
      </c>
      <c r="AG2688" s="157">
        <f>IF('1a-Electricity'!$AD$79="no","",ROUND(AD2688,4))</f>
        <v>0.67300000000000004</v>
      </c>
      <c r="BL2688" s="157">
        <f t="shared" si="96"/>
        <v>0.67200000000000049</v>
      </c>
      <c r="BM2688" s="157">
        <f>IF('1b-NaturalGas'!$AD$87="no","",ROUND(BL2688,4))</f>
        <v>0.67200000000000004</v>
      </c>
      <c r="BN2688" s="157">
        <f>IF('1b-NaturalGas'!$AD$88="no","",ROUND(BL2688,4))</f>
        <v>0.67200000000000004</v>
      </c>
      <c r="BO2688" s="157">
        <f>IF('1b-NaturalGas'!$AD$89="no","",ROUND(BL2688,4))</f>
        <v>0.67200000000000004</v>
      </c>
      <c r="BP2688" s="157">
        <f>IF('1b-NaturalGas'!$AD$90="no","not applicable (based on previous answers)",ROUND(BL2688,4))</f>
        <v>0.67200000000000004</v>
      </c>
      <c r="BQ2688" s="157">
        <f>IF('1b-NaturalGas'!$AD$91="no","not applicable (based on previous answers)",ROUND(BL2688,4))</f>
        <v>0.67200000000000004</v>
      </c>
    </row>
    <row r="2689" spans="30:69" x14ac:dyDescent="0.25">
      <c r="AD2689" s="157">
        <f t="shared" si="95"/>
        <v>0.67400000000000049</v>
      </c>
      <c r="AE2689" s="157">
        <f>IF('1a-Electricity'!$AD$77="no","",ROUND(AD2689,4))</f>
        <v>0.67400000000000004</v>
      </c>
      <c r="AF2689" s="157">
        <f>IF('1a-Electricity'!$AD$78="no","",ROUND(AD2689,4))</f>
        <v>0.67400000000000004</v>
      </c>
      <c r="AG2689" s="157">
        <f>IF('1a-Electricity'!$AD$79="no","",ROUND(AD2689,4))</f>
        <v>0.67400000000000004</v>
      </c>
      <c r="BL2689" s="157">
        <f t="shared" si="96"/>
        <v>0.67300000000000049</v>
      </c>
      <c r="BM2689" s="157">
        <f>IF('1b-NaturalGas'!$AD$87="no","",ROUND(BL2689,4))</f>
        <v>0.67300000000000004</v>
      </c>
      <c r="BN2689" s="157">
        <f>IF('1b-NaturalGas'!$AD$88="no","",ROUND(BL2689,4))</f>
        <v>0.67300000000000004</v>
      </c>
      <c r="BO2689" s="157">
        <f>IF('1b-NaturalGas'!$AD$89="no","",ROUND(BL2689,4))</f>
        <v>0.67300000000000004</v>
      </c>
      <c r="BP2689" s="157">
        <f>IF('1b-NaturalGas'!$AD$90="no","not applicable (based on previous answers)",ROUND(BL2689,4))</f>
        <v>0.67300000000000004</v>
      </c>
      <c r="BQ2689" s="157">
        <f>IF('1b-NaturalGas'!$AD$91="no","not applicable (based on previous answers)",ROUND(BL2689,4))</f>
        <v>0.67300000000000004</v>
      </c>
    </row>
    <row r="2690" spans="30:69" x14ac:dyDescent="0.25">
      <c r="AD2690" s="157">
        <f t="shared" si="95"/>
        <v>0.67500000000000049</v>
      </c>
      <c r="AE2690" s="157">
        <f>IF('1a-Electricity'!$AD$77="no","",ROUND(AD2690,4))</f>
        <v>0.67500000000000004</v>
      </c>
      <c r="AF2690" s="157">
        <f>IF('1a-Electricity'!$AD$78="no","",ROUND(AD2690,4))</f>
        <v>0.67500000000000004</v>
      </c>
      <c r="AG2690" s="157">
        <f>IF('1a-Electricity'!$AD$79="no","",ROUND(AD2690,4))</f>
        <v>0.67500000000000004</v>
      </c>
      <c r="BL2690" s="157">
        <f t="shared" si="96"/>
        <v>0.67400000000000049</v>
      </c>
      <c r="BM2690" s="157">
        <f>IF('1b-NaturalGas'!$AD$87="no","",ROUND(BL2690,4))</f>
        <v>0.67400000000000004</v>
      </c>
      <c r="BN2690" s="157">
        <f>IF('1b-NaturalGas'!$AD$88="no","",ROUND(BL2690,4))</f>
        <v>0.67400000000000004</v>
      </c>
      <c r="BO2690" s="157">
        <f>IF('1b-NaturalGas'!$AD$89="no","",ROUND(BL2690,4))</f>
        <v>0.67400000000000004</v>
      </c>
      <c r="BP2690" s="157">
        <f>IF('1b-NaturalGas'!$AD$90="no","not applicable (based on previous answers)",ROUND(BL2690,4))</f>
        <v>0.67400000000000004</v>
      </c>
      <c r="BQ2690" s="157">
        <f>IF('1b-NaturalGas'!$AD$91="no","not applicable (based on previous answers)",ROUND(BL2690,4))</f>
        <v>0.67400000000000004</v>
      </c>
    </row>
    <row r="2691" spans="30:69" x14ac:dyDescent="0.25">
      <c r="AD2691" s="157">
        <f t="shared" si="95"/>
        <v>0.67600000000000049</v>
      </c>
      <c r="AE2691" s="157">
        <f>IF('1a-Electricity'!$AD$77="no","",ROUND(AD2691,4))</f>
        <v>0.67600000000000005</v>
      </c>
      <c r="AF2691" s="157">
        <f>IF('1a-Electricity'!$AD$78="no","",ROUND(AD2691,4))</f>
        <v>0.67600000000000005</v>
      </c>
      <c r="AG2691" s="157">
        <f>IF('1a-Electricity'!$AD$79="no","",ROUND(AD2691,4))</f>
        <v>0.67600000000000005</v>
      </c>
      <c r="BL2691" s="157">
        <f t="shared" si="96"/>
        <v>0.67500000000000049</v>
      </c>
      <c r="BM2691" s="157">
        <f>IF('1b-NaturalGas'!$AD$87="no","",ROUND(BL2691,4))</f>
        <v>0.67500000000000004</v>
      </c>
      <c r="BN2691" s="157">
        <f>IF('1b-NaturalGas'!$AD$88="no","",ROUND(BL2691,4))</f>
        <v>0.67500000000000004</v>
      </c>
      <c r="BO2691" s="157">
        <f>IF('1b-NaturalGas'!$AD$89="no","",ROUND(BL2691,4))</f>
        <v>0.67500000000000004</v>
      </c>
      <c r="BP2691" s="157">
        <f>IF('1b-NaturalGas'!$AD$90="no","not applicable (based on previous answers)",ROUND(BL2691,4))</f>
        <v>0.67500000000000004</v>
      </c>
      <c r="BQ2691" s="157">
        <f>IF('1b-NaturalGas'!$AD$91="no","not applicable (based on previous answers)",ROUND(BL2691,4))</f>
        <v>0.67500000000000004</v>
      </c>
    </row>
    <row r="2692" spans="30:69" x14ac:dyDescent="0.25">
      <c r="AD2692" s="157">
        <f t="shared" si="95"/>
        <v>0.67700000000000049</v>
      </c>
      <c r="AE2692" s="157">
        <f>IF('1a-Electricity'!$AD$77="no","",ROUND(AD2692,4))</f>
        <v>0.67700000000000005</v>
      </c>
      <c r="AF2692" s="157">
        <f>IF('1a-Electricity'!$AD$78="no","",ROUND(AD2692,4))</f>
        <v>0.67700000000000005</v>
      </c>
      <c r="AG2692" s="157">
        <f>IF('1a-Electricity'!$AD$79="no","",ROUND(AD2692,4))</f>
        <v>0.67700000000000005</v>
      </c>
      <c r="BL2692" s="157">
        <f t="shared" si="96"/>
        <v>0.67600000000000049</v>
      </c>
      <c r="BM2692" s="157">
        <f>IF('1b-NaturalGas'!$AD$87="no","",ROUND(BL2692,4))</f>
        <v>0.67600000000000005</v>
      </c>
      <c r="BN2692" s="157">
        <f>IF('1b-NaturalGas'!$AD$88="no","",ROUND(BL2692,4))</f>
        <v>0.67600000000000005</v>
      </c>
      <c r="BO2692" s="157">
        <f>IF('1b-NaturalGas'!$AD$89="no","",ROUND(BL2692,4))</f>
        <v>0.67600000000000005</v>
      </c>
      <c r="BP2692" s="157">
        <f>IF('1b-NaturalGas'!$AD$90="no","not applicable (based on previous answers)",ROUND(BL2692,4))</f>
        <v>0.67600000000000005</v>
      </c>
      <c r="BQ2692" s="157">
        <f>IF('1b-NaturalGas'!$AD$91="no","not applicable (based on previous answers)",ROUND(BL2692,4))</f>
        <v>0.67600000000000005</v>
      </c>
    </row>
    <row r="2693" spans="30:69" x14ac:dyDescent="0.25">
      <c r="AD2693" s="157">
        <f t="shared" si="95"/>
        <v>0.67800000000000049</v>
      </c>
      <c r="AE2693" s="157">
        <f>IF('1a-Electricity'!$AD$77="no","",ROUND(AD2693,4))</f>
        <v>0.67800000000000005</v>
      </c>
      <c r="AF2693" s="157">
        <f>IF('1a-Electricity'!$AD$78="no","",ROUND(AD2693,4))</f>
        <v>0.67800000000000005</v>
      </c>
      <c r="AG2693" s="157">
        <f>IF('1a-Electricity'!$AD$79="no","",ROUND(AD2693,4))</f>
        <v>0.67800000000000005</v>
      </c>
      <c r="BL2693" s="157">
        <f t="shared" si="96"/>
        <v>0.67700000000000049</v>
      </c>
      <c r="BM2693" s="157">
        <f>IF('1b-NaturalGas'!$AD$87="no","",ROUND(BL2693,4))</f>
        <v>0.67700000000000005</v>
      </c>
      <c r="BN2693" s="157">
        <f>IF('1b-NaturalGas'!$AD$88="no","",ROUND(BL2693,4))</f>
        <v>0.67700000000000005</v>
      </c>
      <c r="BO2693" s="157">
        <f>IF('1b-NaturalGas'!$AD$89="no","",ROUND(BL2693,4))</f>
        <v>0.67700000000000005</v>
      </c>
      <c r="BP2693" s="157">
        <f>IF('1b-NaturalGas'!$AD$90="no","not applicable (based on previous answers)",ROUND(BL2693,4))</f>
        <v>0.67700000000000005</v>
      </c>
      <c r="BQ2693" s="157">
        <f>IF('1b-NaturalGas'!$AD$91="no","not applicable (based on previous answers)",ROUND(BL2693,4))</f>
        <v>0.67700000000000005</v>
      </c>
    </row>
    <row r="2694" spans="30:69" x14ac:dyDescent="0.25">
      <c r="AD2694" s="157">
        <f t="shared" si="95"/>
        <v>0.67900000000000049</v>
      </c>
      <c r="AE2694" s="157">
        <f>IF('1a-Electricity'!$AD$77="no","",ROUND(AD2694,4))</f>
        <v>0.67900000000000005</v>
      </c>
      <c r="AF2694" s="157">
        <f>IF('1a-Electricity'!$AD$78="no","",ROUND(AD2694,4))</f>
        <v>0.67900000000000005</v>
      </c>
      <c r="AG2694" s="157">
        <f>IF('1a-Electricity'!$AD$79="no","",ROUND(AD2694,4))</f>
        <v>0.67900000000000005</v>
      </c>
      <c r="BL2694" s="157">
        <f t="shared" si="96"/>
        <v>0.67800000000000049</v>
      </c>
      <c r="BM2694" s="157">
        <f>IF('1b-NaturalGas'!$AD$87="no","",ROUND(BL2694,4))</f>
        <v>0.67800000000000005</v>
      </c>
      <c r="BN2694" s="157">
        <f>IF('1b-NaturalGas'!$AD$88="no","",ROUND(BL2694,4))</f>
        <v>0.67800000000000005</v>
      </c>
      <c r="BO2694" s="157">
        <f>IF('1b-NaturalGas'!$AD$89="no","",ROUND(BL2694,4))</f>
        <v>0.67800000000000005</v>
      </c>
      <c r="BP2694" s="157">
        <f>IF('1b-NaturalGas'!$AD$90="no","not applicable (based on previous answers)",ROUND(BL2694,4))</f>
        <v>0.67800000000000005</v>
      </c>
      <c r="BQ2694" s="157">
        <f>IF('1b-NaturalGas'!$AD$91="no","not applicable (based on previous answers)",ROUND(BL2694,4))</f>
        <v>0.67800000000000005</v>
      </c>
    </row>
    <row r="2695" spans="30:69" x14ac:dyDescent="0.25">
      <c r="AD2695" s="157">
        <f t="shared" si="95"/>
        <v>0.68000000000000049</v>
      </c>
      <c r="AE2695" s="157">
        <f>IF('1a-Electricity'!$AD$77="no","",ROUND(AD2695,4))</f>
        <v>0.68</v>
      </c>
      <c r="AF2695" s="157">
        <f>IF('1a-Electricity'!$AD$78="no","",ROUND(AD2695,4))</f>
        <v>0.68</v>
      </c>
      <c r="AG2695" s="157">
        <f>IF('1a-Electricity'!$AD$79="no","",ROUND(AD2695,4))</f>
        <v>0.68</v>
      </c>
      <c r="BL2695" s="157">
        <f t="shared" si="96"/>
        <v>0.67900000000000049</v>
      </c>
      <c r="BM2695" s="157">
        <f>IF('1b-NaturalGas'!$AD$87="no","",ROUND(BL2695,4))</f>
        <v>0.67900000000000005</v>
      </c>
      <c r="BN2695" s="157">
        <f>IF('1b-NaturalGas'!$AD$88="no","",ROUND(BL2695,4))</f>
        <v>0.67900000000000005</v>
      </c>
      <c r="BO2695" s="157">
        <f>IF('1b-NaturalGas'!$AD$89="no","",ROUND(BL2695,4))</f>
        <v>0.67900000000000005</v>
      </c>
      <c r="BP2695" s="157">
        <f>IF('1b-NaturalGas'!$AD$90="no","not applicable (based on previous answers)",ROUND(BL2695,4))</f>
        <v>0.67900000000000005</v>
      </c>
      <c r="BQ2695" s="157">
        <f>IF('1b-NaturalGas'!$AD$91="no","not applicable (based on previous answers)",ROUND(BL2695,4))</f>
        <v>0.67900000000000005</v>
      </c>
    </row>
    <row r="2696" spans="30:69" x14ac:dyDescent="0.25">
      <c r="AD2696" s="157">
        <f t="shared" si="95"/>
        <v>0.68100000000000049</v>
      </c>
      <c r="AE2696" s="157">
        <f>IF('1a-Electricity'!$AD$77="no","",ROUND(AD2696,4))</f>
        <v>0.68100000000000005</v>
      </c>
      <c r="AF2696" s="157">
        <f>IF('1a-Electricity'!$AD$78="no","",ROUND(AD2696,4))</f>
        <v>0.68100000000000005</v>
      </c>
      <c r="AG2696" s="157">
        <f>IF('1a-Electricity'!$AD$79="no","",ROUND(AD2696,4))</f>
        <v>0.68100000000000005</v>
      </c>
      <c r="BL2696" s="157">
        <f t="shared" si="96"/>
        <v>0.68000000000000049</v>
      </c>
      <c r="BM2696" s="157">
        <f>IF('1b-NaturalGas'!$AD$87="no","",ROUND(BL2696,4))</f>
        <v>0.68</v>
      </c>
      <c r="BN2696" s="157">
        <f>IF('1b-NaturalGas'!$AD$88="no","",ROUND(BL2696,4))</f>
        <v>0.68</v>
      </c>
      <c r="BO2696" s="157">
        <f>IF('1b-NaturalGas'!$AD$89="no","",ROUND(BL2696,4))</f>
        <v>0.68</v>
      </c>
      <c r="BP2696" s="157">
        <f>IF('1b-NaturalGas'!$AD$90="no","not applicable (based on previous answers)",ROUND(BL2696,4))</f>
        <v>0.68</v>
      </c>
      <c r="BQ2696" s="157">
        <f>IF('1b-NaturalGas'!$AD$91="no","not applicable (based on previous answers)",ROUND(BL2696,4))</f>
        <v>0.68</v>
      </c>
    </row>
    <row r="2697" spans="30:69" x14ac:dyDescent="0.25">
      <c r="AD2697" s="157">
        <f t="shared" si="95"/>
        <v>0.68200000000000049</v>
      </c>
      <c r="AE2697" s="157">
        <f>IF('1a-Electricity'!$AD$77="no","",ROUND(AD2697,4))</f>
        <v>0.68200000000000005</v>
      </c>
      <c r="AF2697" s="157">
        <f>IF('1a-Electricity'!$AD$78="no","",ROUND(AD2697,4))</f>
        <v>0.68200000000000005</v>
      </c>
      <c r="AG2697" s="157">
        <f>IF('1a-Electricity'!$AD$79="no","",ROUND(AD2697,4))</f>
        <v>0.68200000000000005</v>
      </c>
      <c r="BL2697" s="157">
        <f t="shared" si="96"/>
        <v>0.68100000000000049</v>
      </c>
      <c r="BM2697" s="157">
        <f>IF('1b-NaturalGas'!$AD$87="no","",ROUND(BL2697,4))</f>
        <v>0.68100000000000005</v>
      </c>
      <c r="BN2697" s="157">
        <f>IF('1b-NaturalGas'!$AD$88="no","",ROUND(BL2697,4))</f>
        <v>0.68100000000000005</v>
      </c>
      <c r="BO2697" s="157">
        <f>IF('1b-NaturalGas'!$AD$89="no","",ROUND(BL2697,4))</f>
        <v>0.68100000000000005</v>
      </c>
      <c r="BP2697" s="157">
        <f>IF('1b-NaturalGas'!$AD$90="no","not applicable (based on previous answers)",ROUND(BL2697,4))</f>
        <v>0.68100000000000005</v>
      </c>
      <c r="BQ2697" s="157">
        <f>IF('1b-NaturalGas'!$AD$91="no","not applicable (based on previous answers)",ROUND(BL2697,4))</f>
        <v>0.68100000000000005</v>
      </c>
    </row>
    <row r="2698" spans="30:69" x14ac:dyDescent="0.25">
      <c r="AD2698" s="157">
        <f t="shared" si="95"/>
        <v>0.6830000000000005</v>
      </c>
      <c r="AE2698" s="157">
        <f>IF('1a-Electricity'!$AD$77="no","",ROUND(AD2698,4))</f>
        <v>0.68300000000000005</v>
      </c>
      <c r="AF2698" s="157">
        <f>IF('1a-Electricity'!$AD$78="no","",ROUND(AD2698,4))</f>
        <v>0.68300000000000005</v>
      </c>
      <c r="AG2698" s="157">
        <f>IF('1a-Electricity'!$AD$79="no","",ROUND(AD2698,4))</f>
        <v>0.68300000000000005</v>
      </c>
      <c r="BL2698" s="157">
        <f t="shared" si="96"/>
        <v>0.68200000000000049</v>
      </c>
      <c r="BM2698" s="157">
        <f>IF('1b-NaturalGas'!$AD$87="no","",ROUND(BL2698,4))</f>
        <v>0.68200000000000005</v>
      </c>
      <c r="BN2698" s="157">
        <f>IF('1b-NaturalGas'!$AD$88="no","",ROUND(BL2698,4))</f>
        <v>0.68200000000000005</v>
      </c>
      <c r="BO2698" s="157">
        <f>IF('1b-NaturalGas'!$AD$89="no","",ROUND(BL2698,4))</f>
        <v>0.68200000000000005</v>
      </c>
      <c r="BP2698" s="157">
        <f>IF('1b-NaturalGas'!$AD$90="no","not applicable (based on previous answers)",ROUND(BL2698,4))</f>
        <v>0.68200000000000005</v>
      </c>
      <c r="BQ2698" s="157">
        <f>IF('1b-NaturalGas'!$AD$91="no","not applicable (based on previous answers)",ROUND(BL2698,4))</f>
        <v>0.68200000000000005</v>
      </c>
    </row>
    <row r="2699" spans="30:69" x14ac:dyDescent="0.25">
      <c r="AD2699" s="157">
        <f t="shared" si="95"/>
        <v>0.6840000000000005</v>
      </c>
      <c r="AE2699" s="157">
        <f>IF('1a-Electricity'!$AD$77="no","",ROUND(AD2699,4))</f>
        <v>0.68400000000000005</v>
      </c>
      <c r="AF2699" s="157">
        <f>IF('1a-Electricity'!$AD$78="no","",ROUND(AD2699,4))</f>
        <v>0.68400000000000005</v>
      </c>
      <c r="AG2699" s="157">
        <f>IF('1a-Electricity'!$AD$79="no","",ROUND(AD2699,4))</f>
        <v>0.68400000000000005</v>
      </c>
      <c r="BL2699" s="157">
        <f t="shared" si="96"/>
        <v>0.6830000000000005</v>
      </c>
      <c r="BM2699" s="157">
        <f>IF('1b-NaturalGas'!$AD$87="no","",ROUND(BL2699,4))</f>
        <v>0.68300000000000005</v>
      </c>
      <c r="BN2699" s="157">
        <f>IF('1b-NaturalGas'!$AD$88="no","",ROUND(BL2699,4))</f>
        <v>0.68300000000000005</v>
      </c>
      <c r="BO2699" s="157">
        <f>IF('1b-NaturalGas'!$AD$89="no","",ROUND(BL2699,4))</f>
        <v>0.68300000000000005</v>
      </c>
      <c r="BP2699" s="157">
        <f>IF('1b-NaturalGas'!$AD$90="no","not applicable (based on previous answers)",ROUND(BL2699,4))</f>
        <v>0.68300000000000005</v>
      </c>
      <c r="BQ2699" s="157">
        <f>IF('1b-NaturalGas'!$AD$91="no","not applicable (based on previous answers)",ROUND(BL2699,4))</f>
        <v>0.68300000000000005</v>
      </c>
    </row>
    <row r="2700" spans="30:69" x14ac:dyDescent="0.25">
      <c r="AD2700" s="157">
        <f t="shared" si="95"/>
        <v>0.6850000000000005</v>
      </c>
      <c r="AE2700" s="157">
        <f>IF('1a-Electricity'!$AD$77="no","",ROUND(AD2700,4))</f>
        <v>0.68500000000000005</v>
      </c>
      <c r="AF2700" s="157">
        <f>IF('1a-Electricity'!$AD$78="no","",ROUND(AD2700,4))</f>
        <v>0.68500000000000005</v>
      </c>
      <c r="AG2700" s="157">
        <f>IF('1a-Electricity'!$AD$79="no","",ROUND(AD2700,4))</f>
        <v>0.68500000000000005</v>
      </c>
      <c r="BL2700" s="157">
        <f t="shared" si="96"/>
        <v>0.6840000000000005</v>
      </c>
      <c r="BM2700" s="157">
        <f>IF('1b-NaturalGas'!$AD$87="no","",ROUND(BL2700,4))</f>
        <v>0.68400000000000005</v>
      </c>
      <c r="BN2700" s="157">
        <f>IF('1b-NaturalGas'!$AD$88="no","",ROUND(BL2700,4))</f>
        <v>0.68400000000000005</v>
      </c>
      <c r="BO2700" s="157">
        <f>IF('1b-NaturalGas'!$AD$89="no","",ROUND(BL2700,4))</f>
        <v>0.68400000000000005</v>
      </c>
      <c r="BP2700" s="157">
        <f>IF('1b-NaturalGas'!$AD$90="no","not applicable (based on previous answers)",ROUND(BL2700,4))</f>
        <v>0.68400000000000005</v>
      </c>
      <c r="BQ2700" s="157">
        <f>IF('1b-NaturalGas'!$AD$91="no","not applicable (based on previous answers)",ROUND(BL2700,4))</f>
        <v>0.68400000000000005</v>
      </c>
    </row>
    <row r="2701" spans="30:69" x14ac:dyDescent="0.25">
      <c r="AD2701" s="157">
        <f t="shared" si="95"/>
        <v>0.6860000000000005</v>
      </c>
      <c r="AE2701" s="157">
        <f>IF('1a-Electricity'!$AD$77="no","",ROUND(AD2701,4))</f>
        <v>0.68600000000000005</v>
      </c>
      <c r="AF2701" s="157">
        <f>IF('1a-Electricity'!$AD$78="no","",ROUND(AD2701,4))</f>
        <v>0.68600000000000005</v>
      </c>
      <c r="AG2701" s="157">
        <f>IF('1a-Electricity'!$AD$79="no","",ROUND(AD2701,4))</f>
        <v>0.68600000000000005</v>
      </c>
      <c r="BL2701" s="157">
        <f t="shared" si="96"/>
        <v>0.6850000000000005</v>
      </c>
      <c r="BM2701" s="157">
        <f>IF('1b-NaturalGas'!$AD$87="no","",ROUND(BL2701,4))</f>
        <v>0.68500000000000005</v>
      </c>
      <c r="BN2701" s="157">
        <f>IF('1b-NaturalGas'!$AD$88="no","",ROUND(BL2701,4))</f>
        <v>0.68500000000000005</v>
      </c>
      <c r="BO2701" s="157">
        <f>IF('1b-NaturalGas'!$AD$89="no","",ROUND(BL2701,4))</f>
        <v>0.68500000000000005</v>
      </c>
      <c r="BP2701" s="157">
        <f>IF('1b-NaturalGas'!$AD$90="no","not applicable (based on previous answers)",ROUND(BL2701,4))</f>
        <v>0.68500000000000005</v>
      </c>
      <c r="BQ2701" s="157">
        <f>IF('1b-NaturalGas'!$AD$91="no","not applicable (based on previous answers)",ROUND(BL2701,4))</f>
        <v>0.68500000000000005</v>
      </c>
    </row>
    <row r="2702" spans="30:69" x14ac:dyDescent="0.25">
      <c r="AD2702" s="157">
        <f t="shared" si="95"/>
        <v>0.6870000000000005</v>
      </c>
      <c r="AE2702" s="157">
        <f>IF('1a-Electricity'!$AD$77="no","",ROUND(AD2702,4))</f>
        <v>0.68700000000000006</v>
      </c>
      <c r="AF2702" s="157">
        <f>IF('1a-Electricity'!$AD$78="no","",ROUND(AD2702,4))</f>
        <v>0.68700000000000006</v>
      </c>
      <c r="AG2702" s="157">
        <f>IF('1a-Electricity'!$AD$79="no","",ROUND(AD2702,4))</f>
        <v>0.68700000000000006</v>
      </c>
      <c r="BL2702" s="157">
        <f t="shared" si="96"/>
        <v>0.6860000000000005</v>
      </c>
      <c r="BM2702" s="157">
        <f>IF('1b-NaturalGas'!$AD$87="no","",ROUND(BL2702,4))</f>
        <v>0.68600000000000005</v>
      </c>
      <c r="BN2702" s="157">
        <f>IF('1b-NaturalGas'!$AD$88="no","",ROUND(BL2702,4))</f>
        <v>0.68600000000000005</v>
      </c>
      <c r="BO2702" s="157">
        <f>IF('1b-NaturalGas'!$AD$89="no","",ROUND(BL2702,4))</f>
        <v>0.68600000000000005</v>
      </c>
      <c r="BP2702" s="157">
        <f>IF('1b-NaturalGas'!$AD$90="no","not applicable (based on previous answers)",ROUND(BL2702,4))</f>
        <v>0.68600000000000005</v>
      </c>
      <c r="BQ2702" s="157">
        <f>IF('1b-NaturalGas'!$AD$91="no","not applicable (based on previous answers)",ROUND(BL2702,4))</f>
        <v>0.68600000000000005</v>
      </c>
    </row>
    <row r="2703" spans="30:69" x14ac:dyDescent="0.25">
      <c r="AD2703" s="157">
        <f t="shared" si="95"/>
        <v>0.6880000000000005</v>
      </c>
      <c r="AE2703" s="157">
        <f>IF('1a-Electricity'!$AD$77="no","",ROUND(AD2703,4))</f>
        <v>0.68799999999999994</v>
      </c>
      <c r="AF2703" s="157">
        <f>IF('1a-Electricity'!$AD$78="no","",ROUND(AD2703,4))</f>
        <v>0.68799999999999994</v>
      </c>
      <c r="AG2703" s="157">
        <f>IF('1a-Electricity'!$AD$79="no","",ROUND(AD2703,4))</f>
        <v>0.68799999999999994</v>
      </c>
      <c r="BL2703" s="157">
        <f t="shared" si="96"/>
        <v>0.6870000000000005</v>
      </c>
      <c r="BM2703" s="157">
        <f>IF('1b-NaturalGas'!$AD$87="no","",ROUND(BL2703,4))</f>
        <v>0.68700000000000006</v>
      </c>
      <c r="BN2703" s="157">
        <f>IF('1b-NaturalGas'!$AD$88="no","",ROUND(BL2703,4))</f>
        <v>0.68700000000000006</v>
      </c>
      <c r="BO2703" s="157">
        <f>IF('1b-NaturalGas'!$AD$89="no","",ROUND(BL2703,4))</f>
        <v>0.68700000000000006</v>
      </c>
      <c r="BP2703" s="157">
        <f>IF('1b-NaturalGas'!$AD$90="no","not applicable (based on previous answers)",ROUND(BL2703,4))</f>
        <v>0.68700000000000006</v>
      </c>
      <c r="BQ2703" s="157">
        <f>IF('1b-NaturalGas'!$AD$91="no","not applicable (based on previous answers)",ROUND(BL2703,4))</f>
        <v>0.68700000000000006</v>
      </c>
    </row>
    <row r="2704" spans="30:69" x14ac:dyDescent="0.25">
      <c r="AD2704" s="157">
        <f t="shared" si="95"/>
        <v>0.6890000000000005</v>
      </c>
      <c r="AE2704" s="157">
        <f>IF('1a-Electricity'!$AD$77="no","",ROUND(AD2704,4))</f>
        <v>0.68899999999999995</v>
      </c>
      <c r="AF2704" s="157">
        <f>IF('1a-Electricity'!$AD$78="no","",ROUND(AD2704,4))</f>
        <v>0.68899999999999995</v>
      </c>
      <c r="AG2704" s="157">
        <f>IF('1a-Electricity'!$AD$79="no","",ROUND(AD2704,4))</f>
        <v>0.68899999999999995</v>
      </c>
      <c r="BL2704" s="157">
        <f t="shared" si="96"/>
        <v>0.6880000000000005</v>
      </c>
      <c r="BM2704" s="157">
        <f>IF('1b-NaturalGas'!$AD$87="no","",ROUND(BL2704,4))</f>
        <v>0.68799999999999994</v>
      </c>
      <c r="BN2704" s="157">
        <f>IF('1b-NaturalGas'!$AD$88="no","",ROUND(BL2704,4))</f>
        <v>0.68799999999999994</v>
      </c>
      <c r="BO2704" s="157">
        <f>IF('1b-NaturalGas'!$AD$89="no","",ROUND(BL2704,4))</f>
        <v>0.68799999999999994</v>
      </c>
      <c r="BP2704" s="157">
        <f>IF('1b-NaturalGas'!$AD$90="no","not applicable (based on previous answers)",ROUND(BL2704,4))</f>
        <v>0.68799999999999994</v>
      </c>
      <c r="BQ2704" s="157">
        <f>IF('1b-NaturalGas'!$AD$91="no","not applicable (based on previous answers)",ROUND(BL2704,4))</f>
        <v>0.68799999999999994</v>
      </c>
    </row>
    <row r="2705" spans="30:69" x14ac:dyDescent="0.25">
      <c r="AD2705" s="157">
        <f t="shared" si="95"/>
        <v>0.6900000000000005</v>
      </c>
      <c r="AE2705" s="157">
        <f>IF('1a-Electricity'!$AD$77="no","",ROUND(AD2705,4))</f>
        <v>0.69</v>
      </c>
      <c r="AF2705" s="157">
        <f>IF('1a-Electricity'!$AD$78="no","",ROUND(AD2705,4))</f>
        <v>0.69</v>
      </c>
      <c r="AG2705" s="157">
        <f>IF('1a-Electricity'!$AD$79="no","",ROUND(AD2705,4))</f>
        <v>0.69</v>
      </c>
      <c r="BL2705" s="157">
        <f t="shared" si="96"/>
        <v>0.6890000000000005</v>
      </c>
      <c r="BM2705" s="157">
        <f>IF('1b-NaturalGas'!$AD$87="no","",ROUND(BL2705,4))</f>
        <v>0.68899999999999995</v>
      </c>
      <c r="BN2705" s="157">
        <f>IF('1b-NaturalGas'!$AD$88="no","",ROUND(BL2705,4))</f>
        <v>0.68899999999999995</v>
      </c>
      <c r="BO2705" s="157">
        <f>IF('1b-NaturalGas'!$AD$89="no","",ROUND(BL2705,4))</f>
        <v>0.68899999999999995</v>
      </c>
      <c r="BP2705" s="157">
        <f>IF('1b-NaturalGas'!$AD$90="no","not applicable (based on previous answers)",ROUND(BL2705,4))</f>
        <v>0.68899999999999995</v>
      </c>
      <c r="BQ2705" s="157">
        <f>IF('1b-NaturalGas'!$AD$91="no","not applicable (based on previous answers)",ROUND(BL2705,4))</f>
        <v>0.68899999999999995</v>
      </c>
    </row>
    <row r="2706" spans="30:69" x14ac:dyDescent="0.25">
      <c r="AD2706" s="157">
        <f t="shared" si="95"/>
        <v>0.6910000000000005</v>
      </c>
      <c r="AE2706" s="157">
        <f>IF('1a-Electricity'!$AD$77="no","",ROUND(AD2706,4))</f>
        <v>0.69099999999999995</v>
      </c>
      <c r="AF2706" s="157">
        <f>IF('1a-Electricity'!$AD$78="no","",ROUND(AD2706,4))</f>
        <v>0.69099999999999995</v>
      </c>
      <c r="AG2706" s="157">
        <f>IF('1a-Electricity'!$AD$79="no","",ROUND(AD2706,4))</f>
        <v>0.69099999999999995</v>
      </c>
      <c r="BL2706" s="157">
        <f t="shared" si="96"/>
        <v>0.6900000000000005</v>
      </c>
      <c r="BM2706" s="157">
        <f>IF('1b-NaturalGas'!$AD$87="no","",ROUND(BL2706,4))</f>
        <v>0.69</v>
      </c>
      <c r="BN2706" s="157">
        <f>IF('1b-NaturalGas'!$AD$88="no","",ROUND(BL2706,4))</f>
        <v>0.69</v>
      </c>
      <c r="BO2706" s="157">
        <f>IF('1b-NaturalGas'!$AD$89="no","",ROUND(BL2706,4))</f>
        <v>0.69</v>
      </c>
      <c r="BP2706" s="157">
        <f>IF('1b-NaturalGas'!$AD$90="no","not applicable (based on previous answers)",ROUND(BL2706,4))</f>
        <v>0.69</v>
      </c>
      <c r="BQ2706" s="157">
        <f>IF('1b-NaturalGas'!$AD$91="no","not applicable (based on previous answers)",ROUND(BL2706,4))</f>
        <v>0.69</v>
      </c>
    </row>
    <row r="2707" spans="30:69" x14ac:dyDescent="0.25">
      <c r="AD2707" s="157">
        <f t="shared" si="95"/>
        <v>0.6920000000000005</v>
      </c>
      <c r="AE2707" s="157">
        <f>IF('1a-Electricity'!$AD$77="no","",ROUND(AD2707,4))</f>
        <v>0.69199999999999995</v>
      </c>
      <c r="AF2707" s="157">
        <f>IF('1a-Electricity'!$AD$78="no","",ROUND(AD2707,4))</f>
        <v>0.69199999999999995</v>
      </c>
      <c r="AG2707" s="157">
        <f>IF('1a-Electricity'!$AD$79="no","",ROUND(AD2707,4))</f>
        <v>0.69199999999999995</v>
      </c>
      <c r="BL2707" s="157">
        <f t="shared" si="96"/>
        <v>0.6910000000000005</v>
      </c>
      <c r="BM2707" s="157">
        <f>IF('1b-NaturalGas'!$AD$87="no","",ROUND(BL2707,4))</f>
        <v>0.69099999999999995</v>
      </c>
      <c r="BN2707" s="157">
        <f>IF('1b-NaturalGas'!$AD$88="no","",ROUND(BL2707,4))</f>
        <v>0.69099999999999995</v>
      </c>
      <c r="BO2707" s="157">
        <f>IF('1b-NaturalGas'!$AD$89="no","",ROUND(BL2707,4))</f>
        <v>0.69099999999999995</v>
      </c>
      <c r="BP2707" s="157">
        <f>IF('1b-NaturalGas'!$AD$90="no","not applicable (based on previous answers)",ROUND(BL2707,4))</f>
        <v>0.69099999999999995</v>
      </c>
      <c r="BQ2707" s="157">
        <f>IF('1b-NaturalGas'!$AD$91="no","not applicable (based on previous answers)",ROUND(BL2707,4))</f>
        <v>0.69099999999999995</v>
      </c>
    </row>
    <row r="2708" spans="30:69" x14ac:dyDescent="0.25">
      <c r="AD2708" s="157">
        <f t="shared" si="95"/>
        <v>0.6930000000000005</v>
      </c>
      <c r="AE2708" s="157">
        <f>IF('1a-Electricity'!$AD$77="no","",ROUND(AD2708,4))</f>
        <v>0.69299999999999995</v>
      </c>
      <c r="AF2708" s="157">
        <f>IF('1a-Electricity'!$AD$78="no","",ROUND(AD2708,4))</f>
        <v>0.69299999999999995</v>
      </c>
      <c r="AG2708" s="157">
        <f>IF('1a-Electricity'!$AD$79="no","",ROUND(AD2708,4))</f>
        <v>0.69299999999999995</v>
      </c>
      <c r="BL2708" s="157">
        <f t="shared" si="96"/>
        <v>0.6920000000000005</v>
      </c>
      <c r="BM2708" s="157">
        <f>IF('1b-NaturalGas'!$AD$87="no","",ROUND(BL2708,4))</f>
        <v>0.69199999999999995</v>
      </c>
      <c r="BN2708" s="157">
        <f>IF('1b-NaturalGas'!$AD$88="no","",ROUND(BL2708,4))</f>
        <v>0.69199999999999995</v>
      </c>
      <c r="BO2708" s="157">
        <f>IF('1b-NaturalGas'!$AD$89="no","",ROUND(BL2708,4))</f>
        <v>0.69199999999999995</v>
      </c>
      <c r="BP2708" s="157">
        <f>IF('1b-NaturalGas'!$AD$90="no","not applicable (based on previous answers)",ROUND(BL2708,4))</f>
        <v>0.69199999999999995</v>
      </c>
      <c r="BQ2708" s="157">
        <f>IF('1b-NaturalGas'!$AD$91="no","not applicable (based on previous answers)",ROUND(BL2708,4))</f>
        <v>0.69199999999999995</v>
      </c>
    </row>
    <row r="2709" spans="30:69" x14ac:dyDescent="0.25">
      <c r="AD2709" s="157">
        <f t="shared" si="95"/>
        <v>0.69400000000000051</v>
      </c>
      <c r="AE2709" s="157">
        <f>IF('1a-Electricity'!$AD$77="no","",ROUND(AD2709,4))</f>
        <v>0.69399999999999995</v>
      </c>
      <c r="AF2709" s="157">
        <f>IF('1a-Electricity'!$AD$78="no","",ROUND(AD2709,4))</f>
        <v>0.69399999999999995</v>
      </c>
      <c r="AG2709" s="157">
        <f>IF('1a-Electricity'!$AD$79="no","",ROUND(AD2709,4))</f>
        <v>0.69399999999999995</v>
      </c>
      <c r="BL2709" s="157">
        <f t="shared" si="96"/>
        <v>0.6930000000000005</v>
      </c>
      <c r="BM2709" s="157">
        <f>IF('1b-NaturalGas'!$AD$87="no","",ROUND(BL2709,4))</f>
        <v>0.69299999999999995</v>
      </c>
      <c r="BN2709" s="157">
        <f>IF('1b-NaturalGas'!$AD$88="no","",ROUND(BL2709,4))</f>
        <v>0.69299999999999995</v>
      </c>
      <c r="BO2709" s="157">
        <f>IF('1b-NaturalGas'!$AD$89="no","",ROUND(BL2709,4))</f>
        <v>0.69299999999999995</v>
      </c>
      <c r="BP2709" s="157">
        <f>IF('1b-NaturalGas'!$AD$90="no","not applicable (based on previous answers)",ROUND(BL2709,4))</f>
        <v>0.69299999999999995</v>
      </c>
      <c r="BQ2709" s="157">
        <f>IF('1b-NaturalGas'!$AD$91="no","not applicable (based on previous answers)",ROUND(BL2709,4))</f>
        <v>0.69299999999999995</v>
      </c>
    </row>
    <row r="2710" spans="30:69" x14ac:dyDescent="0.25">
      <c r="AD2710" s="157">
        <f t="shared" si="95"/>
        <v>0.69500000000000051</v>
      </c>
      <c r="AE2710" s="157">
        <f>IF('1a-Electricity'!$AD$77="no","",ROUND(AD2710,4))</f>
        <v>0.69499999999999995</v>
      </c>
      <c r="AF2710" s="157">
        <f>IF('1a-Electricity'!$AD$78="no","",ROUND(AD2710,4))</f>
        <v>0.69499999999999995</v>
      </c>
      <c r="AG2710" s="157">
        <f>IF('1a-Electricity'!$AD$79="no","",ROUND(AD2710,4))</f>
        <v>0.69499999999999995</v>
      </c>
      <c r="BL2710" s="157">
        <f t="shared" si="96"/>
        <v>0.69400000000000051</v>
      </c>
      <c r="BM2710" s="157">
        <f>IF('1b-NaturalGas'!$AD$87="no","",ROUND(BL2710,4))</f>
        <v>0.69399999999999995</v>
      </c>
      <c r="BN2710" s="157">
        <f>IF('1b-NaturalGas'!$AD$88="no","",ROUND(BL2710,4))</f>
        <v>0.69399999999999995</v>
      </c>
      <c r="BO2710" s="157">
        <f>IF('1b-NaturalGas'!$AD$89="no","",ROUND(BL2710,4))</f>
        <v>0.69399999999999995</v>
      </c>
      <c r="BP2710" s="157">
        <f>IF('1b-NaturalGas'!$AD$90="no","not applicable (based on previous answers)",ROUND(BL2710,4))</f>
        <v>0.69399999999999995</v>
      </c>
      <c r="BQ2710" s="157">
        <f>IF('1b-NaturalGas'!$AD$91="no","not applicable (based on previous answers)",ROUND(BL2710,4))</f>
        <v>0.69399999999999995</v>
      </c>
    </row>
    <row r="2711" spans="30:69" x14ac:dyDescent="0.25">
      <c r="AD2711" s="157">
        <f t="shared" si="95"/>
        <v>0.69600000000000051</v>
      </c>
      <c r="AE2711" s="157">
        <f>IF('1a-Electricity'!$AD$77="no","",ROUND(AD2711,4))</f>
        <v>0.69599999999999995</v>
      </c>
      <c r="AF2711" s="157">
        <f>IF('1a-Electricity'!$AD$78="no","",ROUND(AD2711,4))</f>
        <v>0.69599999999999995</v>
      </c>
      <c r="AG2711" s="157">
        <f>IF('1a-Electricity'!$AD$79="no","",ROUND(AD2711,4))</f>
        <v>0.69599999999999995</v>
      </c>
      <c r="BL2711" s="157">
        <f t="shared" si="96"/>
        <v>0.69500000000000051</v>
      </c>
      <c r="BM2711" s="157">
        <f>IF('1b-NaturalGas'!$AD$87="no","",ROUND(BL2711,4))</f>
        <v>0.69499999999999995</v>
      </c>
      <c r="BN2711" s="157">
        <f>IF('1b-NaturalGas'!$AD$88="no","",ROUND(BL2711,4))</f>
        <v>0.69499999999999995</v>
      </c>
      <c r="BO2711" s="157">
        <f>IF('1b-NaturalGas'!$AD$89="no","",ROUND(BL2711,4))</f>
        <v>0.69499999999999995</v>
      </c>
      <c r="BP2711" s="157">
        <f>IF('1b-NaturalGas'!$AD$90="no","not applicable (based on previous answers)",ROUND(BL2711,4))</f>
        <v>0.69499999999999995</v>
      </c>
      <c r="BQ2711" s="157">
        <f>IF('1b-NaturalGas'!$AD$91="no","not applicable (based on previous answers)",ROUND(BL2711,4))</f>
        <v>0.69499999999999995</v>
      </c>
    </row>
    <row r="2712" spans="30:69" x14ac:dyDescent="0.25">
      <c r="AD2712" s="157">
        <f t="shared" ref="AD2712:AD2775" si="97">AD2711+0.001</f>
        <v>0.69700000000000051</v>
      </c>
      <c r="AE2712" s="157">
        <f>IF('1a-Electricity'!$AD$77="no","",ROUND(AD2712,4))</f>
        <v>0.69699999999999995</v>
      </c>
      <c r="AF2712" s="157">
        <f>IF('1a-Electricity'!$AD$78="no","",ROUND(AD2712,4))</f>
        <v>0.69699999999999995</v>
      </c>
      <c r="AG2712" s="157">
        <f>IF('1a-Electricity'!$AD$79="no","",ROUND(AD2712,4))</f>
        <v>0.69699999999999995</v>
      </c>
      <c r="BL2712" s="157">
        <f t="shared" si="96"/>
        <v>0.69600000000000051</v>
      </c>
      <c r="BM2712" s="157">
        <f>IF('1b-NaturalGas'!$AD$87="no","",ROUND(BL2712,4))</f>
        <v>0.69599999999999995</v>
      </c>
      <c r="BN2712" s="157">
        <f>IF('1b-NaturalGas'!$AD$88="no","",ROUND(BL2712,4))</f>
        <v>0.69599999999999995</v>
      </c>
      <c r="BO2712" s="157">
        <f>IF('1b-NaturalGas'!$AD$89="no","",ROUND(BL2712,4))</f>
        <v>0.69599999999999995</v>
      </c>
      <c r="BP2712" s="157">
        <f>IF('1b-NaturalGas'!$AD$90="no","not applicable (based on previous answers)",ROUND(BL2712,4))</f>
        <v>0.69599999999999995</v>
      </c>
      <c r="BQ2712" s="157">
        <f>IF('1b-NaturalGas'!$AD$91="no","not applicable (based on previous answers)",ROUND(BL2712,4))</f>
        <v>0.69599999999999995</v>
      </c>
    </row>
    <row r="2713" spans="30:69" x14ac:dyDescent="0.25">
      <c r="AD2713" s="157">
        <f t="shared" si="97"/>
        <v>0.69800000000000051</v>
      </c>
      <c r="AE2713" s="157">
        <f>IF('1a-Electricity'!$AD$77="no","",ROUND(AD2713,4))</f>
        <v>0.69799999999999995</v>
      </c>
      <c r="AF2713" s="157">
        <f>IF('1a-Electricity'!$AD$78="no","",ROUND(AD2713,4))</f>
        <v>0.69799999999999995</v>
      </c>
      <c r="AG2713" s="157">
        <f>IF('1a-Electricity'!$AD$79="no","",ROUND(AD2713,4))</f>
        <v>0.69799999999999995</v>
      </c>
      <c r="BL2713" s="157">
        <f t="shared" ref="BL2713:BL2776" si="98">BL2712+0.001</f>
        <v>0.69700000000000051</v>
      </c>
      <c r="BM2713" s="157">
        <f>IF('1b-NaturalGas'!$AD$87="no","",ROUND(BL2713,4))</f>
        <v>0.69699999999999995</v>
      </c>
      <c r="BN2713" s="157">
        <f>IF('1b-NaturalGas'!$AD$88="no","",ROUND(BL2713,4))</f>
        <v>0.69699999999999995</v>
      </c>
      <c r="BO2713" s="157">
        <f>IF('1b-NaturalGas'!$AD$89="no","",ROUND(BL2713,4))</f>
        <v>0.69699999999999995</v>
      </c>
      <c r="BP2713" s="157">
        <f>IF('1b-NaturalGas'!$AD$90="no","not applicable (based on previous answers)",ROUND(BL2713,4))</f>
        <v>0.69699999999999995</v>
      </c>
      <c r="BQ2713" s="157">
        <f>IF('1b-NaturalGas'!$AD$91="no","not applicable (based on previous answers)",ROUND(BL2713,4))</f>
        <v>0.69699999999999995</v>
      </c>
    </row>
    <row r="2714" spans="30:69" x14ac:dyDescent="0.25">
      <c r="AD2714" s="157">
        <f t="shared" si="97"/>
        <v>0.69900000000000051</v>
      </c>
      <c r="AE2714" s="157">
        <f>IF('1a-Electricity'!$AD$77="no","",ROUND(AD2714,4))</f>
        <v>0.69899999999999995</v>
      </c>
      <c r="AF2714" s="157">
        <f>IF('1a-Electricity'!$AD$78="no","",ROUND(AD2714,4))</f>
        <v>0.69899999999999995</v>
      </c>
      <c r="AG2714" s="157">
        <f>IF('1a-Electricity'!$AD$79="no","",ROUND(AD2714,4))</f>
        <v>0.69899999999999995</v>
      </c>
      <c r="BL2714" s="157">
        <f t="shared" si="98"/>
        <v>0.69800000000000051</v>
      </c>
      <c r="BM2714" s="157">
        <f>IF('1b-NaturalGas'!$AD$87="no","",ROUND(BL2714,4))</f>
        <v>0.69799999999999995</v>
      </c>
      <c r="BN2714" s="157">
        <f>IF('1b-NaturalGas'!$AD$88="no","",ROUND(BL2714,4))</f>
        <v>0.69799999999999995</v>
      </c>
      <c r="BO2714" s="157">
        <f>IF('1b-NaturalGas'!$AD$89="no","",ROUND(BL2714,4))</f>
        <v>0.69799999999999995</v>
      </c>
      <c r="BP2714" s="157">
        <f>IF('1b-NaturalGas'!$AD$90="no","not applicable (based on previous answers)",ROUND(BL2714,4))</f>
        <v>0.69799999999999995</v>
      </c>
      <c r="BQ2714" s="157">
        <f>IF('1b-NaturalGas'!$AD$91="no","not applicable (based on previous answers)",ROUND(BL2714,4))</f>
        <v>0.69799999999999995</v>
      </c>
    </row>
    <row r="2715" spans="30:69" x14ac:dyDescent="0.25">
      <c r="AD2715" s="157">
        <f t="shared" si="97"/>
        <v>0.70000000000000051</v>
      </c>
      <c r="AE2715" s="157">
        <f>IF('1a-Electricity'!$AD$77="no","",ROUND(AD2715,4))</f>
        <v>0.7</v>
      </c>
      <c r="AF2715" s="157">
        <f>IF('1a-Electricity'!$AD$78="no","",ROUND(AD2715,4))</f>
        <v>0.7</v>
      </c>
      <c r="AG2715" s="157">
        <f>IF('1a-Electricity'!$AD$79="no","",ROUND(AD2715,4))</f>
        <v>0.7</v>
      </c>
      <c r="BL2715" s="157">
        <f t="shared" si="98"/>
        <v>0.69900000000000051</v>
      </c>
      <c r="BM2715" s="157">
        <f>IF('1b-NaturalGas'!$AD$87="no","",ROUND(BL2715,4))</f>
        <v>0.69899999999999995</v>
      </c>
      <c r="BN2715" s="157">
        <f>IF('1b-NaturalGas'!$AD$88="no","",ROUND(BL2715,4))</f>
        <v>0.69899999999999995</v>
      </c>
      <c r="BO2715" s="157">
        <f>IF('1b-NaturalGas'!$AD$89="no","",ROUND(BL2715,4))</f>
        <v>0.69899999999999995</v>
      </c>
      <c r="BP2715" s="157">
        <f>IF('1b-NaturalGas'!$AD$90="no","not applicable (based on previous answers)",ROUND(BL2715,4))</f>
        <v>0.69899999999999995</v>
      </c>
      <c r="BQ2715" s="157">
        <f>IF('1b-NaturalGas'!$AD$91="no","not applicable (based on previous answers)",ROUND(BL2715,4))</f>
        <v>0.69899999999999995</v>
      </c>
    </row>
    <row r="2716" spans="30:69" x14ac:dyDescent="0.25">
      <c r="AD2716" s="157">
        <f t="shared" si="97"/>
        <v>0.70100000000000051</v>
      </c>
      <c r="AE2716" s="157">
        <f>IF('1a-Electricity'!$AD$77="no","",ROUND(AD2716,4))</f>
        <v>0.70099999999999996</v>
      </c>
      <c r="AF2716" s="157">
        <f>IF('1a-Electricity'!$AD$78="no","",ROUND(AD2716,4))</f>
        <v>0.70099999999999996</v>
      </c>
      <c r="AG2716" s="157">
        <f>IF('1a-Electricity'!$AD$79="no","",ROUND(AD2716,4))</f>
        <v>0.70099999999999996</v>
      </c>
      <c r="BL2716" s="157">
        <f t="shared" si="98"/>
        <v>0.70000000000000051</v>
      </c>
      <c r="BM2716" s="157">
        <f>IF('1b-NaturalGas'!$AD$87="no","",ROUND(BL2716,4))</f>
        <v>0.7</v>
      </c>
      <c r="BN2716" s="157">
        <f>IF('1b-NaturalGas'!$AD$88="no","",ROUND(BL2716,4))</f>
        <v>0.7</v>
      </c>
      <c r="BO2716" s="157">
        <f>IF('1b-NaturalGas'!$AD$89="no","",ROUND(BL2716,4))</f>
        <v>0.7</v>
      </c>
      <c r="BP2716" s="157">
        <f>IF('1b-NaturalGas'!$AD$90="no","not applicable (based on previous answers)",ROUND(BL2716,4))</f>
        <v>0.7</v>
      </c>
      <c r="BQ2716" s="157">
        <f>IF('1b-NaturalGas'!$AD$91="no","not applicable (based on previous answers)",ROUND(BL2716,4))</f>
        <v>0.7</v>
      </c>
    </row>
    <row r="2717" spans="30:69" x14ac:dyDescent="0.25">
      <c r="AD2717" s="157">
        <f t="shared" si="97"/>
        <v>0.70200000000000051</v>
      </c>
      <c r="AE2717" s="157">
        <f>IF('1a-Electricity'!$AD$77="no","",ROUND(AD2717,4))</f>
        <v>0.70199999999999996</v>
      </c>
      <c r="AF2717" s="157">
        <f>IF('1a-Electricity'!$AD$78="no","",ROUND(AD2717,4))</f>
        <v>0.70199999999999996</v>
      </c>
      <c r="AG2717" s="157">
        <f>IF('1a-Electricity'!$AD$79="no","",ROUND(AD2717,4))</f>
        <v>0.70199999999999996</v>
      </c>
      <c r="BL2717" s="157">
        <f t="shared" si="98"/>
        <v>0.70100000000000051</v>
      </c>
      <c r="BM2717" s="157">
        <f>IF('1b-NaturalGas'!$AD$87="no","",ROUND(BL2717,4))</f>
        <v>0.70099999999999996</v>
      </c>
      <c r="BN2717" s="157">
        <f>IF('1b-NaturalGas'!$AD$88="no","",ROUND(BL2717,4))</f>
        <v>0.70099999999999996</v>
      </c>
      <c r="BO2717" s="157">
        <f>IF('1b-NaturalGas'!$AD$89="no","",ROUND(BL2717,4))</f>
        <v>0.70099999999999996</v>
      </c>
      <c r="BP2717" s="157">
        <f>IF('1b-NaturalGas'!$AD$90="no","not applicable (based on previous answers)",ROUND(BL2717,4))</f>
        <v>0.70099999999999996</v>
      </c>
      <c r="BQ2717" s="157">
        <f>IF('1b-NaturalGas'!$AD$91="no","not applicable (based on previous answers)",ROUND(BL2717,4))</f>
        <v>0.70099999999999996</v>
      </c>
    </row>
    <row r="2718" spans="30:69" x14ac:dyDescent="0.25">
      <c r="AD2718" s="157">
        <f t="shared" si="97"/>
        <v>0.70300000000000051</v>
      </c>
      <c r="AE2718" s="157">
        <f>IF('1a-Electricity'!$AD$77="no","",ROUND(AD2718,4))</f>
        <v>0.70299999999999996</v>
      </c>
      <c r="AF2718" s="157">
        <f>IF('1a-Electricity'!$AD$78="no","",ROUND(AD2718,4))</f>
        <v>0.70299999999999996</v>
      </c>
      <c r="AG2718" s="157">
        <f>IF('1a-Electricity'!$AD$79="no","",ROUND(AD2718,4))</f>
        <v>0.70299999999999996</v>
      </c>
      <c r="BL2718" s="157">
        <f t="shared" si="98"/>
        <v>0.70200000000000051</v>
      </c>
      <c r="BM2718" s="157">
        <f>IF('1b-NaturalGas'!$AD$87="no","",ROUND(BL2718,4))</f>
        <v>0.70199999999999996</v>
      </c>
      <c r="BN2718" s="157">
        <f>IF('1b-NaturalGas'!$AD$88="no","",ROUND(BL2718,4))</f>
        <v>0.70199999999999996</v>
      </c>
      <c r="BO2718" s="157">
        <f>IF('1b-NaturalGas'!$AD$89="no","",ROUND(BL2718,4))</f>
        <v>0.70199999999999996</v>
      </c>
      <c r="BP2718" s="157">
        <f>IF('1b-NaturalGas'!$AD$90="no","not applicable (based on previous answers)",ROUND(BL2718,4))</f>
        <v>0.70199999999999996</v>
      </c>
      <c r="BQ2718" s="157">
        <f>IF('1b-NaturalGas'!$AD$91="no","not applicable (based on previous answers)",ROUND(BL2718,4))</f>
        <v>0.70199999999999996</v>
      </c>
    </row>
    <row r="2719" spans="30:69" x14ac:dyDescent="0.25">
      <c r="AD2719" s="157">
        <f t="shared" si="97"/>
        <v>0.70400000000000051</v>
      </c>
      <c r="AE2719" s="157">
        <f>IF('1a-Electricity'!$AD$77="no","",ROUND(AD2719,4))</f>
        <v>0.70399999999999996</v>
      </c>
      <c r="AF2719" s="157">
        <f>IF('1a-Electricity'!$AD$78="no","",ROUND(AD2719,4))</f>
        <v>0.70399999999999996</v>
      </c>
      <c r="AG2719" s="157">
        <f>IF('1a-Electricity'!$AD$79="no","",ROUND(AD2719,4))</f>
        <v>0.70399999999999996</v>
      </c>
      <c r="BL2719" s="157">
        <f t="shared" si="98"/>
        <v>0.70300000000000051</v>
      </c>
      <c r="BM2719" s="157">
        <f>IF('1b-NaturalGas'!$AD$87="no","",ROUND(BL2719,4))</f>
        <v>0.70299999999999996</v>
      </c>
      <c r="BN2719" s="157">
        <f>IF('1b-NaturalGas'!$AD$88="no","",ROUND(BL2719,4))</f>
        <v>0.70299999999999996</v>
      </c>
      <c r="BO2719" s="157">
        <f>IF('1b-NaturalGas'!$AD$89="no","",ROUND(BL2719,4))</f>
        <v>0.70299999999999996</v>
      </c>
      <c r="BP2719" s="157">
        <f>IF('1b-NaturalGas'!$AD$90="no","not applicable (based on previous answers)",ROUND(BL2719,4))</f>
        <v>0.70299999999999996</v>
      </c>
      <c r="BQ2719" s="157">
        <f>IF('1b-NaturalGas'!$AD$91="no","not applicable (based on previous answers)",ROUND(BL2719,4))</f>
        <v>0.70299999999999996</v>
      </c>
    </row>
    <row r="2720" spans="30:69" x14ac:dyDescent="0.25">
      <c r="AD2720" s="157">
        <f t="shared" si="97"/>
        <v>0.70500000000000052</v>
      </c>
      <c r="AE2720" s="157">
        <f>IF('1a-Electricity'!$AD$77="no","",ROUND(AD2720,4))</f>
        <v>0.70499999999999996</v>
      </c>
      <c r="AF2720" s="157">
        <f>IF('1a-Electricity'!$AD$78="no","",ROUND(AD2720,4))</f>
        <v>0.70499999999999996</v>
      </c>
      <c r="AG2720" s="157">
        <f>IF('1a-Electricity'!$AD$79="no","",ROUND(AD2720,4))</f>
        <v>0.70499999999999996</v>
      </c>
      <c r="BL2720" s="157">
        <f t="shared" si="98"/>
        <v>0.70400000000000051</v>
      </c>
      <c r="BM2720" s="157">
        <f>IF('1b-NaturalGas'!$AD$87="no","",ROUND(BL2720,4))</f>
        <v>0.70399999999999996</v>
      </c>
      <c r="BN2720" s="157">
        <f>IF('1b-NaturalGas'!$AD$88="no","",ROUND(BL2720,4))</f>
        <v>0.70399999999999996</v>
      </c>
      <c r="BO2720" s="157">
        <f>IF('1b-NaturalGas'!$AD$89="no","",ROUND(BL2720,4))</f>
        <v>0.70399999999999996</v>
      </c>
      <c r="BP2720" s="157">
        <f>IF('1b-NaturalGas'!$AD$90="no","not applicable (based on previous answers)",ROUND(BL2720,4))</f>
        <v>0.70399999999999996</v>
      </c>
      <c r="BQ2720" s="157">
        <f>IF('1b-NaturalGas'!$AD$91="no","not applicable (based on previous answers)",ROUND(BL2720,4))</f>
        <v>0.70399999999999996</v>
      </c>
    </row>
    <row r="2721" spans="30:69" x14ac:dyDescent="0.25">
      <c r="AD2721" s="157">
        <f t="shared" si="97"/>
        <v>0.70600000000000052</v>
      </c>
      <c r="AE2721" s="157">
        <f>IF('1a-Electricity'!$AD$77="no","",ROUND(AD2721,4))</f>
        <v>0.70599999999999996</v>
      </c>
      <c r="AF2721" s="157">
        <f>IF('1a-Electricity'!$AD$78="no","",ROUND(AD2721,4))</f>
        <v>0.70599999999999996</v>
      </c>
      <c r="AG2721" s="157">
        <f>IF('1a-Electricity'!$AD$79="no","",ROUND(AD2721,4))</f>
        <v>0.70599999999999996</v>
      </c>
      <c r="BL2721" s="157">
        <f t="shared" si="98"/>
        <v>0.70500000000000052</v>
      </c>
      <c r="BM2721" s="157">
        <f>IF('1b-NaturalGas'!$AD$87="no","",ROUND(BL2721,4))</f>
        <v>0.70499999999999996</v>
      </c>
      <c r="BN2721" s="157">
        <f>IF('1b-NaturalGas'!$AD$88="no","",ROUND(BL2721,4))</f>
        <v>0.70499999999999996</v>
      </c>
      <c r="BO2721" s="157">
        <f>IF('1b-NaturalGas'!$AD$89="no","",ROUND(BL2721,4))</f>
        <v>0.70499999999999996</v>
      </c>
      <c r="BP2721" s="157">
        <f>IF('1b-NaturalGas'!$AD$90="no","not applicable (based on previous answers)",ROUND(BL2721,4))</f>
        <v>0.70499999999999996</v>
      </c>
      <c r="BQ2721" s="157">
        <f>IF('1b-NaturalGas'!$AD$91="no","not applicable (based on previous answers)",ROUND(BL2721,4))</f>
        <v>0.70499999999999996</v>
      </c>
    </row>
    <row r="2722" spans="30:69" x14ac:dyDescent="0.25">
      <c r="AD2722" s="157">
        <f t="shared" si="97"/>
        <v>0.70700000000000052</v>
      </c>
      <c r="AE2722" s="157">
        <f>IF('1a-Electricity'!$AD$77="no","",ROUND(AD2722,4))</f>
        <v>0.70699999999999996</v>
      </c>
      <c r="AF2722" s="157">
        <f>IF('1a-Electricity'!$AD$78="no","",ROUND(AD2722,4))</f>
        <v>0.70699999999999996</v>
      </c>
      <c r="AG2722" s="157">
        <f>IF('1a-Electricity'!$AD$79="no","",ROUND(AD2722,4))</f>
        <v>0.70699999999999996</v>
      </c>
      <c r="BL2722" s="157">
        <f t="shared" si="98"/>
        <v>0.70600000000000052</v>
      </c>
      <c r="BM2722" s="157">
        <f>IF('1b-NaturalGas'!$AD$87="no","",ROUND(BL2722,4))</f>
        <v>0.70599999999999996</v>
      </c>
      <c r="BN2722" s="157">
        <f>IF('1b-NaturalGas'!$AD$88="no","",ROUND(BL2722,4))</f>
        <v>0.70599999999999996</v>
      </c>
      <c r="BO2722" s="157">
        <f>IF('1b-NaturalGas'!$AD$89="no","",ROUND(BL2722,4))</f>
        <v>0.70599999999999996</v>
      </c>
      <c r="BP2722" s="157">
        <f>IF('1b-NaturalGas'!$AD$90="no","not applicable (based on previous answers)",ROUND(BL2722,4))</f>
        <v>0.70599999999999996</v>
      </c>
      <c r="BQ2722" s="157">
        <f>IF('1b-NaturalGas'!$AD$91="no","not applicable (based on previous answers)",ROUND(BL2722,4))</f>
        <v>0.70599999999999996</v>
      </c>
    </row>
    <row r="2723" spans="30:69" x14ac:dyDescent="0.25">
      <c r="AD2723" s="157">
        <f t="shared" si="97"/>
        <v>0.70800000000000052</v>
      </c>
      <c r="AE2723" s="157">
        <f>IF('1a-Electricity'!$AD$77="no","",ROUND(AD2723,4))</f>
        <v>0.70799999999999996</v>
      </c>
      <c r="AF2723" s="157">
        <f>IF('1a-Electricity'!$AD$78="no","",ROUND(AD2723,4))</f>
        <v>0.70799999999999996</v>
      </c>
      <c r="AG2723" s="157">
        <f>IF('1a-Electricity'!$AD$79="no","",ROUND(AD2723,4))</f>
        <v>0.70799999999999996</v>
      </c>
      <c r="BL2723" s="157">
        <f t="shared" si="98"/>
        <v>0.70700000000000052</v>
      </c>
      <c r="BM2723" s="157">
        <f>IF('1b-NaturalGas'!$AD$87="no","",ROUND(BL2723,4))</f>
        <v>0.70699999999999996</v>
      </c>
      <c r="BN2723" s="157">
        <f>IF('1b-NaturalGas'!$AD$88="no","",ROUND(BL2723,4))</f>
        <v>0.70699999999999996</v>
      </c>
      <c r="BO2723" s="157">
        <f>IF('1b-NaturalGas'!$AD$89="no","",ROUND(BL2723,4))</f>
        <v>0.70699999999999996</v>
      </c>
      <c r="BP2723" s="157">
        <f>IF('1b-NaturalGas'!$AD$90="no","not applicable (based on previous answers)",ROUND(BL2723,4))</f>
        <v>0.70699999999999996</v>
      </c>
      <c r="BQ2723" s="157">
        <f>IF('1b-NaturalGas'!$AD$91="no","not applicable (based on previous answers)",ROUND(BL2723,4))</f>
        <v>0.70699999999999996</v>
      </c>
    </row>
    <row r="2724" spans="30:69" x14ac:dyDescent="0.25">
      <c r="AD2724" s="157">
        <f t="shared" si="97"/>
        <v>0.70900000000000052</v>
      </c>
      <c r="AE2724" s="157">
        <f>IF('1a-Electricity'!$AD$77="no","",ROUND(AD2724,4))</f>
        <v>0.70899999999999996</v>
      </c>
      <c r="AF2724" s="157">
        <f>IF('1a-Electricity'!$AD$78="no","",ROUND(AD2724,4))</f>
        <v>0.70899999999999996</v>
      </c>
      <c r="AG2724" s="157">
        <f>IF('1a-Electricity'!$AD$79="no","",ROUND(AD2724,4))</f>
        <v>0.70899999999999996</v>
      </c>
      <c r="BL2724" s="157">
        <f t="shared" si="98"/>
        <v>0.70800000000000052</v>
      </c>
      <c r="BM2724" s="157">
        <f>IF('1b-NaturalGas'!$AD$87="no","",ROUND(BL2724,4))</f>
        <v>0.70799999999999996</v>
      </c>
      <c r="BN2724" s="157">
        <f>IF('1b-NaturalGas'!$AD$88="no","",ROUND(BL2724,4))</f>
        <v>0.70799999999999996</v>
      </c>
      <c r="BO2724" s="157">
        <f>IF('1b-NaturalGas'!$AD$89="no","",ROUND(BL2724,4))</f>
        <v>0.70799999999999996</v>
      </c>
      <c r="BP2724" s="157">
        <f>IF('1b-NaturalGas'!$AD$90="no","not applicable (based on previous answers)",ROUND(BL2724,4))</f>
        <v>0.70799999999999996</v>
      </c>
      <c r="BQ2724" s="157">
        <f>IF('1b-NaturalGas'!$AD$91="no","not applicable (based on previous answers)",ROUND(BL2724,4))</f>
        <v>0.70799999999999996</v>
      </c>
    </row>
    <row r="2725" spans="30:69" x14ac:dyDescent="0.25">
      <c r="AD2725" s="157">
        <f t="shared" si="97"/>
        <v>0.71000000000000052</v>
      </c>
      <c r="AE2725" s="157">
        <f>IF('1a-Electricity'!$AD$77="no","",ROUND(AD2725,4))</f>
        <v>0.71</v>
      </c>
      <c r="AF2725" s="157">
        <f>IF('1a-Electricity'!$AD$78="no","",ROUND(AD2725,4))</f>
        <v>0.71</v>
      </c>
      <c r="AG2725" s="157">
        <f>IF('1a-Electricity'!$AD$79="no","",ROUND(AD2725,4))</f>
        <v>0.71</v>
      </c>
      <c r="BL2725" s="157">
        <f t="shared" si="98"/>
        <v>0.70900000000000052</v>
      </c>
      <c r="BM2725" s="157">
        <f>IF('1b-NaturalGas'!$AD$87="no","",ROUND(BL2725,4))</f>
        <v>0.70899999999999996</v>
      </c>
      <c r="BN2725" s="157">
        <f>IF('1b-NaturalGas'!$AD$88="no","",ROUND(BL2725,4))</f>
        <v>0.70899999999999996</v>
      </c>
      <c r="BO2725" s="157">
        <f>IF('1b-NaturalGas'!$AD$89="no","",ROUND(BL2725,4))</f>
        <v>0.70899999999999996</v>
      </c>
      <c r="BP2725" s="157">
        <f>IF('1b-NaturalGas'!$AD$90="no","not applicable (based on previous answers)",ROUND(BL2725,4))</f>
        <v>0.70899999999999996</v>
      </c>
      <c r="BQ2725" s="157">
        <f>IF('1b-NaturalGas'!$AD$91="no","not applicable (based on previous answers)",ROUND(BL2725,4))</f>
        <v>0.70899999999999996</v>
      </c>
    </row>
    <row r="2726" spans="30:69" x14ac:dyDescent="0.25">
      <c r="AD2726" s="157">
        <f t="shared" si="97"/>
        <v>0.71100000000000052</v>
      </c>
      <c r="AE2726" s="157">
        <f>IF('1a-Electricity'!$AD$77="no","",ROUND(AD2726,4))</f>
        <v>0.71099999999999997</v>
      </c>
      <c r="AF2726" s="157">
        <f>IF('1a-Electricity'!$AD$78="no","",ROUND(AD2726,4))</f>
        <v>0.71099999999999997</v>
      </c>
      <c r="AG2726" s="157">
        <f>IF('1a-Electricity'!$AD$79="no","",ROUND(AD2726,4))</f>
        <v>0.71099999999999997</v>
      </c>
      <c r="BL2726" s="157">
        <f t="shared" si="98"/>
        <v>0.71000000000000052</v>
      </c>
      <c r="BM2726" s="157">
        <f>IF('1b-NaturalGas'!$AD$87="no","",ROUND(BL2726,4))</f>
        <v>0.71</v>
      </c>
      <c r="BN2726" s="157">
        <f>IF('1b-NaturalGas'!$AD$88="no","",ROUND(BL2726,4))</f>
        <v>0.71</v>
      </c>
      <c r="BO2726" s="157">
        <f>IF('1b-NaturalGas'!$AD$89="no","",ROUND(BL2726,4))</f>
        <v>0.71</v>
      </c>
      <c r="BP2726" s="157">
        <f>IF('1b-NaturalGas'!$AD$90="no","not applicable (based on previous answers)",ROUND(BL2726,4))</f>
        <v>0.71</v>
      </c>
      <c r="BQ2726" s="157">
        <f>IF('1b-NaturalGas'!$AD$91="no","not applicable (based on previous answers)",ROUND(BL2726,4))</f>
        <v>0.71</v>
      </c>
    </row>
    <row r="2727" spans="30:69" x14ac:dyDescent="0.25">
      <c r="AD2727" s="157">
        <f t="shared" si="97"/>
        <v>0.71200000000000052</v>
      </c>
      <c r="AE2727" s="157">
        <f>IF('1a-Electricity'!$AD$77="no","",ROUND(AD2727,4))</f>
        <v>0.71199999999999997</v>
      </c>
      <c r="AF2727" s="157">
        <f>IF('1a-Electricity'!$AD$78="no","",ROUND(AD2727,4))</f>
        <v>0.71199999999999997</v>
      </c>
      <c r="AG2727" s="157">
        <f>IF('1a-Electricity'!$AD$79="no","",ROUND(AD2727,4))</f>
        <v>0.71199999999999997</v>
      </c>
      <c r="BL2727" s="157">
        <f t="shared" si="98"/>
        <v>0.71100000000000052</v>
      </c>
      <c r="BM2727" s="157">
        <f>IF('1b-NaturalGas'!$AD$87="no","",ROUND(BL2727,4))</f>
        <v>0.71099999999999997</v>
      </c>
      <c r="BN2727" s="157">
        <f>IF('1b-NaturalGas'!$AD$88="no","",ROUND(BL2727,4))</f>
        <v>0.71099999999999997</v>
      </c>
      <c r="BO2727" s="157">
        <f>IF('1b-NaturalGas'!$AD$89="no","",ROUND(BL2727,4))</f>
        <v>0.71099999999999997</v>
      </c>
      <c r="BP2727" s="157">
        <f>IF('1b-NaturalGas'!$AD$90="no","not applicable (based on previous answers)",ROUND(BL2727,4))</f>
        <v>0.71099999999999997</v>
      </c>
      <c r="BQ2727" s="157">
        <f>IF('1b-NaturalGas'!$AD$91="no","not applicable (based on previous answers)",ROUND(BL2727,4))</f>
        <v>0.71099999999999997</v>
      </c>
    </row>
    <row r="2728" spans="30:69" x14ac:dyDescent="0.25">
      <c r="AD2728" s="157">
        <f t="shared" si="97"/>
        <v>0.71300000000000052</v>
      </c>
      <c r="AE2728" s="157">
        <f>IF('1a-Electricity'!$AD$77="no","",ROUND(AD2728,4))</f>
        <v>0.71299999999999997</v>
      </c>
      <c r="AF2728" s="157">
        <f>IF('1a-Electricity'!$AD$78="no","",ROUND(AD2728,4))</f>
        <v>0.71299999999999997</v>
      </c>
      <c r="AG2728" s="157">
        <f>IF('1a-Electricity'!$AD$79="no","",ROUND(AD2728,4))</f>
        <v>0.71299999999999997</v>
      </c>
      <c r="BL2728" s="157">
        <f t="shared" si="98"/>
        <v>0.71200000000000052</v>
      </c>
      <c r="BM2728" s="157">
        <f>IF('1b-NaturalGas'!$AD$87="no","",ROUND(BL2728,4))</f>
        <v>0.71199999999999997</v>
      </c>
      <c r="BN2728" s="157">
        <f>IF('1b-NaturalGas'!$AD$88="no","",ROUND(BL2728,4))</f>
        <v>0.71199999999999997</v>
      </c>
      <c r="BO2728" s="157">
        <f>IF('1b-NaturalGas'!$AD$89="no","",ROUND(BL2728,4))</f>
        <v>0.71199999999999997</v>
      </c>
      <c r="BP2728" s="157">
        <f>IF('1b-NaturalGas'!$AD$90="no","not applicable (based on previous answers)",ROUND(BL2728,4))</f>
        <v>0.71199999999999997</v>
      </c>
      <c r="BQ2728" s="157">
        <f>IF('1b-NaturalGas'!$AD$91="no","not applicable (based on previous answers)",ROUND(BL2728,4))</f>
        <v>0.71199999999999997</v>
      </c>
    </row>
    <row r="2729" spans="30:69" x14ac:dyDescent="0.25">
      <c r="AD2729" s="157">
        <f t="shared" si="97"/>
        <v>0.71400000000000052</v>
      </c>
      <c r="AE2729" s="157">
        <f>IF('1a-Electricity'!$AD$77="no","",ROUND(AD2729,4))</f>
        <v>0.71399999999999997</v>
      </c>
      <c r="AF2729" s="157">
        <f>IF('1a-Electricity'!$AD$78="no","",ROUND(AD2729,4))</f>
        <v>0.71399999999999997</v>
      </c>
      <c r="AG2729" s="157">
        <f>IF('1a-Electricity'!$AD$79="no","",ROUND(AD2729,4))</f>
        <v>0.71399999999999997</v>
      </c>
      <c r="BL2729" s="157">
        <f t="shared" si="98"/>
        <v>0.71300000000000052</v>
      </c>
      <c r="BM2729" s="157">
        <f>IF('1b-NaturalGas'!$AD$87="no","",ROUND(BL2729,4))</f>
        <v>0.71299999999999997</v>
      </c>
      <c r="BN2729" s="157">
        <f>IF('1b-NaturalGas'!$AD$88="no","",ROUND(BL2729,4))</f>
        <v>0.71299999999999997</v>
      </c>
      <c r="BO2729" s="157">
        <f>IF('1b-NaturalGas'!$AD$89="no","",ROUND(BL2729,4))</f>
        <v>0.71299999999999997</v>
      </c>
      <c r="BP2729" s="157">
        <f>IF('1b-NaturalGas'!$AD$90="no","not applicable (based on previous answers)",ROUND(BL2729,4))</f>
        <v>0.71299999999999997</v>
      </c>
      <c r="BQ2729" s="157">
        <f>IF('1b-NaturalGas'!$AD$91="no","not applicable (based on previous answers)",ROUND(BL2729,4))</f>
        <v>0.71299999999999997</v>
      </c>
    </row>
    <row r="2730" spans="30:69" x14ac:dyDescent="0.25">
      <c r="AD2730" s="157">
        <f t="shared" si="97"/>
        <v>0.71500000000000052</v>
      </c>
      <c r="AE2730" s="157">
        <f>IF('1a-Electricity'!$AD$77="no","",ROUND(AD2730,4))</f>
        <v>0.71499999999999997</v>
      </c>
      <c r="AF2730" s="157">
        <f>IF('1a-Electricity'!$AD$78="no","",ROUND(AD2730,4))</f>
        <v>0.71499999999999997</v>
      </c>
      <c r="AG2730" s="157">
        <f>IF('1a-Electricity'!$AD$79="no","",ROUND(AD2730,4))</f>
        <v>0.71499999999999997</v>
      </c>
      <c r="BL2730" s="157">
        <f t="shared" si="98"/>
        <v>0.71400000000000052</v>
      </c>
      <c r="BM2730" s="157">
        <f>IF('1b-NaturalGas'!$AD$87="no","",ROUND(BL2730,4))</f>
        <v>0.71399999999999997</v>
      </c>
      <c r="BN2730" s="157">
        <f>IF('1b-NaturalGas'!$AD$88="no","",ROUND(BL2730,4))</f>
        <v>0.71399999999999997</v>
      </c>
      <c r="BO2730" s="157">
        <f>IF('1b-NaturalGas'!$AD$89="no","",ROUND(BL2730,4))</f>
        <v>0.71399999999999997</v>
      </c>
      <c r="BP2730" s="157">
        <f>IF('1b-NaturalGas'!$AD$90="no","not applicable (based on previous answers)",ROUND(BL2730,4))</f>
        <v>0.71399999999999997</v>
      </c>
      <c r="BQ2730" s="157">
        <f>IF('1b-NaturalGas'!$AD$91="no","not applicable (based on previous answers)",ROUND(BL2730,4))</f>
        <v>0.71399999999999997</v>
      </c>
    </row>
    <row r="2731" spans="30:69" x14ac:dyDescent="0.25">
      <c r="AD2731" s="157">
        <f t="shared" si="97"/>
        <v>0.71600000000000052</v>
      </c>
      <c r="AE2731" s="157">
        <f>IF('1a-Electricity'!$AD$77="no","",ROUND(AD2731,4))</f>
        <v>0.71599999999999997</v>
      </c>
      <c r="AF2731" s="157">
        <f>IF('1a-Electricity'!$AD$78="no","",ROUND(AD2731,4))</f>
        <v>0.71599999999999997</v>
      </c>
      <c r="AG2731" s="157">
        <f>IF('1a-Electricity'!$AD$79="no","",ROUND(AD2731,4))</f>
        <v>0.71599999999999997</v>
      </c>
      <c r="BL2731" s="157">
        <f t="shared" si="98"/>
        <v>0.71500000000000052</v>
      </c>
      <c r="BM2731" s="157">
        <f>IF('1b-NaturalGas'!$AD$87="no","",ROUND(BL2731,4))</f>
        <v>0.71499999999999997</v>
      </c>
      <c r="BN2731" s="157">
        <f>IF('1b-NaturalGas'!$AD$88="no","",ROUND(BL2731,4))</f>
        <v>0.71499999999999997</v>
      </c>
      <c r="BO2731" s="157">
        <f>IF('1b-NaturalGas'!$AD$89="no","",ROUND(BL2731,4))</f>
        <v>0.71499999999999997</v>
      </c>
      <c r="BP2731" s="157">
        <f>IF('1b-NaturalGas'!$AD$90="no","not applicable (based on previous answers)",ROUND(BL2731,4))</f>
        <v>0.71499999999999997</v>
      </c>
      <c r="BQ2731" s="157">
        <f>IF('1b-NaturalGas'!$AD$91="no","not applicable (based on previous answers)",ROUND(BL2731,4))</f>
        <v>0.71499999999999997</v>
      </c>
    </row>
    <row r="2732" spans="30:69" x14ac:dyDescent="0.25">
      <c r="AD2732" s="157">
        <f t="shared" si="97"/>
        <v>0.71700000000000053</v>
      </c>
      <c r="AE2732" s="157">
        <f>IF('1a-Electricity'!$AD$77="no","",ROUND(AD2732,4))</f>
        <v>0.71699999999999997</v>
      </c>
      <c r="AF2732" s="157">
        <f>IF('1a-Electricity'!$AD$78="no","",ROUND(AD2732,4))</f>
        <v>0.71699999999999997</v>
      </c>
      <c r="AG2732" s="157">
        <f>IF('1a-Electricity'!$AD$79="no","",ROUND(AD2732,4))</f>
        <v>0.71699999999999997</v>
      </c>
      <c r="BL2732" s="157">
        <f t="shared" si="98"/>
        <v>0.71600000000000052</v>
      </c>
      <c r="BM2732" s="157">
        <f>IF('1b-NaturalGas'!$AD$87="no","",ROUND(BL2732,4))</f>
        <v>0.71599999999999997</v>
      </c>
      <c r="BN2732" s="157">
        <f>IF('1b-NaturalGas'!$AD$88="no","",ROUND(BL2732,4))</f>
        <v>0.71599999999999997</v>
      </c>
      <c r="BO2732" s="157">
        <f>IF('1b-NaturalGas'!$AD$89="no","",ROUND(BL2732,4))</f>
        <v>0.71599999999999997</v>
      </c>
      <c r="BP2732" s="157">
        <f>IF('1b-NaturalGas'!$AD$90="no","not applicable (based on previous answers)",ROUND(BL2732,4))</f>
        <v>0.71599999999999997</v>
      </c>
      <c r="BQ2732" s="157">
        <f>IF('1b-NaturalGas'!$AD$91="no","not applicable (based on previous answers)",ROUND(BL2732,4))</f>
        <v>0.71599999999999997</v>
      </c>
    </row>
    <row r="2733" spans="30:69" x14ac:dyDescent="0.25">
      <c r="AD2733" s="157">
        <f t="shared" si="97"/>
        <v>0.71800000000000053</v>
      </c>
      <c r="AE2733" s="157">
        <f>IF('1a-Electricity'!$AD$77="no","",ROUND(AD2733,4))</f>
        <v>0.71799999999999997</v>
      </c>
      <c r="AF2733" s="157">
        <f>IF('1a-Electricity'!$AD$78="no","",ROUND(AD2733,4))</f>
        <v>0.71799999999999997</v>
      </c>
      <c r="AG2733" s="157">
        <f>IF('1a-Electricity'!$AD$79="no","",ROUND(AD2733,4))</f>
        <v>0.71799999999999997</v>
      </c>
      <c r="BL2733" s="157">
        <f t="shared" si="98"/>
        <v>0.71700000000000053</v>
      </c>
      <c r="BM2733" s="157">
        <f>IF('1b-NaturalGas'!$AD$87="no","",ROUND(BL2733,4))</f>
        <v>0.71699999999999997</v>
      </c>
      <c r="BN2733" s="157">
        <f>IF('1b-NaturalGas'!$AD$88="no","",ROUND(BL2733,4))</f>
        <v>0.71699999999999997</v>
      </c>
      <c r="BO2733" s="157">
        <f>IF('1b-NaturalGas'!$AD$89="no","",ROUND(BL2733,4))</f>
        <v>0.71699999999999997</v>
      </c>
      <c r="BP2733" s="157">
        <f>IF('1b-NaturalGas'!$AD$90="no","not applicable (based on previous answers)",ROUND(BL2733,4))</f>
        <v>0.71699999999999997</v>
      </c>
      <c r="BQ2733" s="157">
        <f>IF('1b-NaturalGas'!$AD$91="no","not applicable (based on previous answers)",ROUND(BL2733,4))</f>
        <v>0.71699999999999997</v>
      </c>
    </row>
    <row r="2734" spans="30:69" x14ac:dyDescent="0.25">
      <c r="AD2734" s="157">
        <f t="shared" si="97"/>
        <v>0.71900000000000053</v>
      </c>
      <c r="AE2734" s="157">
        <f>IF('1a-Electricity'!$AD$77="no","",ROUND(AD2734,4))</f>
        <v>0.71899999999999997</v>
      </c>
      <c r="AF2734" s="157">
        <f>IF('1a-Electricity'!$AD$78="no","",ROUND(AD2734,4))</f>
        <v>0.71899999999999997</v>
      </c>
      <c r="AG2734" s="157">
        <f>IF('1a-Electricity'!$AD$79="no","",ROUND(AD2734,4))</f>
        <v>0.71899999999999997</v>
      </c>
      <c r="BL2734" s="157">
        <f t="shared" si="98"/>
        <v>0.71800000000000053</v>
      </c>
      <c r="BM2734" s="157">
        <f>IF('1b-NaturalGas'!$AD$87="no","",ROUND(BL2734,4))</f>
        <v>0.71799999999999997</v>
      </c>
      <c r="BN2734" s="157">
        <f>IF('1b-NaturalGas'!$AD$88="no","",ROUND(BL2734,4))</f>
        <v>0.71799999999999997</v>
      </c>
      <c r="BO2734" s="157">
        <f>IF('1b-NaturalGas'!$AD$89="no","",ROUND(BL2734,4))</f>
        <v>0.71799999999999997</v>
      </c>
      <c r="BP2734" s="157">
        <f>IF('1b-NaturalGas'!$AD$90="no","not applicable (based on previous answers)",ROUND(BL2734,4))</f>
        <v>0.71799999999999997</v>
      </c>
      <c r="BQ2734" s="157">
        <f>IF('1b-NaturalGas'!$AD$91="no","not applicable (based on previous answers)",ROUND(BL2734,4))</f>
        <v>0.71799999999999997</v>
      </c>
    </row>
    <row r="2735" spans="30:69" x14ac:dyDescent="0.25">
      <c r="AD2735" s="157">
        <f t="shared" si="97"/>
        <v>0.72000000000000053</v>
      </c>
      <c r="AE2735" s="157">
        <f>IF('1a-Electricity'!$AD$77="no","",ROUND(AD2735,4))</f>
        <v>0.72</v>
      </c>
      <c r="AF2735" s="157">
        <f>IF('1a-Electricity'!$AD$78="no","",ROUND(AD2735,4))</f>
        <v>0.72</v>
      </c>
      <c r="AG2735" s="157">
        <f>IF('1a-Electricity'!$AD$79="no","",ROUND(AD2735,4))</f>
        <v>0.72</v>
      </c>
      <c r="BL2735" s="157">
        <f t="shared" si="98"/>
        <v>0.71900000000000053</v>
      </c>
      <c r="BM2735" s="157">
        <f>IF('1b-NaturalGas'!$AD$87="no","",ROUND(BL2735,4))</f>
        <v>0.71899999999999997</v>
      </c>
      <c r="BN2735" s="157">
        <f>IF('1b-NaturalGas'!$AD$88="no","",ROUND(BL2735,4))</f>
        <v>0.71899999999999997</v>
      </c>
      <c r="BO2735" s="157">
        <f>IF('1b-NaturalGas'!$AD$89="no","",ROUND(BL2735,4))</f>
        <v>0.71899999999999997</v>
      </c>
      <c r="BP2735" s="157">
        <f>IF('1b-NaturalGas'!$AD$90="no","not applicable (based on previous answers)",ROUND(BL2735,4))</f>
        <v>0.71899999999999997</v>
      </c>
      <c r="BQ2735" s="157">
        <f>IF('1b-NaturalGas'!$AD$91="no","not applicable (based on previous answers)",ROUND(BL2735,4))</f>
        <v>0.71899999999999997</v>
      </c>
    </row>
    <row r="2736" spans="30:69" x14ac:dyDescent="0.25">
      <c r="AD2736" s="157">
        <f t="shared" si="97"/>
        <v>0.72100000000000053</v>
      </c>
      <c r="AE2736" s="157">
        <f>IF('1a-Electricity'!$AD$77="no","",ROUND(AD2736,4))</f>
        <v>0.72099999999999997</v>
      </c>
      <c r="AF2736" s="157">
        <f>IF('1a-Electricity'!$AD$78="no","",ROUND(AD2736,4))</f>
        <v>0.72099999999999997</v>
      </c>
      <c r="AG2736" s="157">
        <f>IF('1a-Electricity'!$AD$79="no","",ROUND(AD2736,4))</f>
        <v>0.72099999999999997</v>
      </c>
      <c r="BL2736" s="157">
        <f t="shared" si="98"/>
        <v>0.72000000000000053</v>
      </c>
      <c r="BM2736" s="157">
        <f>IF('1b-NaturalGas'!$AD$87="no","",ROUND(BL2736,4))</f>
        <v>0.72</v>
      </c>
      <c r="BN2736" s="157">
        <f>IF('1b-NaturalGas'!$AD$88="no","",ROUND(BL2736,4))</f>
        <v>0.72</v>
      </c>
      <c r="BO2736" s="157">
        <f>IF('1b-NaturalGas'!$AD$89="no","",ROUND(BL2736,4))</f>
        <v>0.72</v>
      </c>
      <c r="BP2736" s="157">
        <f>IF('1b-NaturalGas'!$AD$90="no","not applicable (based on previous answers)",ROUND(BL2736,4))</f>
        <v>0.72</v>
      </c>
      <c r="BQ2736" s="157">
        <f>IF('1b-NaturalGas'!$AD$91="no","not applicable (based on previous answers)",ROUND(BL2736,4))</f>
        <v>0.72</v>
      </c>
    </row>
    <row r="2737" spans="30:69" x14ac:dyDescent="0.25">
      <c r="AD2737" s="157">
        <f t="shared" si="97"/>
        <v>0.72200000000000053</v>
      </c>
      <c r="AE2737" s="157">
        <f>IF('1a-Electricity'!$AD$77="no","",ROUND(AD2737,4))</f>
        <v>0.72199999999999998</v>
      </c>
      <c r="AF2737" s="157">
        <f>IF('1a-Electricity'!$AD$78="no","",ROUND(AD2737,4))</f>
        <v>0.72199999999999998</v>
      </c>
      <c r="AG2737" s="157">
        <f>IF('1a-Electricity'!$AD$79="no","",ROUND(AD2737,4))</f>
        <v>0.72199999999999998</v>
      </c>
      <c r="BL2737" s="157">
        <f t="shared" si="98"/>
        <v>0.72100000000000053</v>
      </c>
      <c r="BM2737" s="157">
        <f>IF('1b-NaturalGas'!$AD$87="no","",ROUND(BL2737,4))</f>
        <v>0.72099999999999997</v>
      </c>
      <c r="BN2737" s="157">
        <f>IF('1b-NaturalGas'!$AD$88="no","",ROUND(BL2737,4))</f>
        <v>0.72099999999999997</v>
      </c>
      <c r="BO2737" s="157">
        <f>IF('1b-NaturalGas'!$AD$89="no","",ROUND(BL2737,4))</f>
        <v>0.72099999999999997</v>
      </c>
      <c r="BP2737" s="157">
        <f>IF('1b-NaturalGas'!$AD$90="no","not applicable (based on previous answers)",ROUND(BL2737,4))</f>
        <v>0.72099999999999997</v>
      </c>
      <c r="BQ2737" s="157">
        <f>IF('1b-NaturalGas'!$AD$91="no","not applicable (based on previous answers)",ROUND(BL2737,4))</f>
        <v>0.72099999999999997</v>
      </c>
    </row>
    <row r="2738" spans="30:69" x14ac:dyDescent="0.25">
      <c r="AD2738" s="157">
        <f t="shared" si="97"/>
        <v>0.72300000000000053</v>
      </c>
      <c r="AE2738" s="157">
        <f>IF('1a-Electricity'!$AD$77="no","",ROUND(AD2738,4))</f>
        <v>0.72299999999999998</v>
      </c>
      <c r="AF2738" s="157">
        <f>IF('1a-Electricity'!$AD$78="no","",ROUND(AD2738,4))</f>
        <v>0.72299999999999998</v>
      </c>
      <c r="AG2738" s="157">
        <f>IF('1a-Electricity'!$AD$79="no","",ROUND(AD2738,4))</f>
        <v>0.72299999999999998</v>
      </c>
      <c r="BL2738" s="157">
        <f t="shared" si="98"/>
        <v>0.72200000000000053</v>
      </c>
      <c r="BM2738" s="157">
        <f>IF('1b-NaturalGas'!$AD$87="no","",ROUND(BL2738,4))</f>
        <v>0.72199999999999998</v>
      </c>
      <c r="BN2738" s="157">
        <f>IF('1b-NaturalGas'!$AD$88="no","",ROUND(BL2738,4))</f>
        <v>0.72199999999999998</v>
      </c>
      <c r="BO2738" s="157">
        <f>IF('1b-NaturalGas'!$AD$89="no","",ROUND(BL2738,4))</f>
        <v>0.72199999999999998</v>
      </c>
      <c r="BP2738" s="157">
        <f>IF('1b-NaturalGas'!$AD$90="no","not applicable (based on previous answers)",ROUND(BL2738,4))</f>
        <v>0.72199999999999998</v>
      </c>
      <c r="BQ2738" s="157">
        <f>IF('1b-NaturalGas'!$AD$91="no","not applicable (based on previous answers)",ROUND(BL2738,4))</f>
        <v>0.72199999999999998</v>
      </c>
    </row>
    <row r="2739" spans="30:69" x14ac:dyDescent="0.25">
      <c r="AD2739" s="157">
        <f t="shared" si="97"/>
        <v>0.72400000000000053</v>
      </c>
      <c r="AE2739" s="157">
        <f>IF('1a-Electricity'!$AD$77="no","",ROUND(AD2739,4))</f>
        <v>0.72399999999999998</v>
      </c>
      <c r="AF2739" s="157">
        <f>IF('1a-Electricity'!$AD$78="no","",ROUND(AD2739,4))</f>
        <v>0.72399999999999998</v>
      </c>
      <c r="AG2739" s="157">
        <f>IF('1a-Electricity'!$AD$79="no","",ROUND(AD2739,4))</f>
        <v>0.72399999999999998</v>
      </c>
      <c r="BL2739" s="157">
        <f t="shared" si="98"/>
        <v>0.72300000000000053</v>
      </c>
      <c r="BM2739" s="157">
        <f>IF('1b-NaturalGas'!$AD$87="no","",ROUND(BL2739,4))</f>
        <v>0.72299999999999998</v>
      </c>
      <c r="BN2739" s="157">
        <f>IF('1b-NaturalGas'!$AD$88="no","",ROUND(BL2739,4))</f>
        <v>0.72299999999999998</v>
      </c>
      <c r="BO2739" s="157">
        <f>IF('1b-NaturalGas'!$AD$89="no","",ROUND(BL2739,4))</f>
        <v>0.72299999999999998</v>
      </c>
      <c r="BP2739" s="157">
        <f>IF('1b-NaturalGas'!$AD$90="no","not applicable (based on previous answers)",ROUND(BL2739,4))</f>
        <v>0.72299999999999998</v>
      </c>
      <c r="BQ2739" s="157">
        <f>IF('1b-NaturalGas'!$AD$91="no","not applicable (based on previous answers)",ROUND(BL2739,4))</f>
        <v>0.72299999999999998</v>
      </c>
    </row>
    <row r="2740" spans="30:69" x14ac:dyDescent="0.25">
      <c r="AD2740" s="157">
        <f t="shared" si="97"/>
        <v>0.72500000000000053</v>
      </c>
      <c r="AE2740" s="157">
        <f>IF('1a-Electricity'!$AD$77="no","",ROUND(AD2740,4))</f>
        <v>0.72499999999999998</v>
      </c>
      <c r="AF2740" s="157">
        <f>IF('1a-Electricity'!$AD$78="no","",ROUND(AD2740,4))</f>
        <v>0.72499999999999998</v>
      </c>
      <c r="AG2740" s="157">
        <f>IF('1a-Electricity'!$AD$79="no","",ROUND(AD2740,4))</f>
        <v>0.72499999999999998</v>
      </c>
      <c r="BL2740" s="157">
        <f t="shared" si="98"/>
        <v>0.72400000000000053</v>
      </c>
      <c r="BM2740" s="157">
        <f>IF('1b-NaturalGas'!$AD$87="no","",ROUND(BL2740,4))</f>
        <v>0.72399999999999998</v>
      </c>
      <c r="BN2740" s="157">
        <f>IF('1b-NaturalGas'!$AD$88="no","",ROUND(BL2740,4))</f>
        <v>0.72399999999999998</v>
      </c>
      <c r="BO2740" s="157">
        <f>IF('1b-NaturalGas'!$AD$89="no","",ROUND(BL2740,4))</f>
        <v>0.72399999999999998</v>
      </c>
      <c r="BP2740" s="157">
        <f>IF('1b-NaturalGas'!$AD$90="no","not applicable (based on previous answers)",ROUND(BL2740,4))</f>
        <v>0.72399999999999998</v>
      </c>
      <c r="BQ2740" s="157">
        <f>IF('1b-NaturalGas'!$AD$91="no","not applicable (based on previous answers)",ROUND(BL2740,4))</f>
        <v>0.72399999999999998</v>
      </c>
    </row>
    <row r="2741" spans="30:69" x14ac:dyDescent="0.25">
      <c r="AD2741" s="157">
        <f t="shared" si="97"/>
        <v>0.72600000000000053</v>
      </c>
      <c r="AE2741" s="157">
        <f>IF('1a-Electricity'!$AD$77="no","",ROUND(AD2741,4))</f>
        <v>0.72599999999999998</v>
      </c>
      <c r="AF2741" s="157">
        <f>IF('1a-Electricity'!$AD$78="no","",ROUND(AD2741,4))</f>
        <v>0.72599999999999998</v>
      </c>
      <c r="AG2741" s="157">
        <f>IF('1a-Electricity'!$AD$79="no","",ROUND(AD2741,4))</f>
        <v>0.72599999999999998</v>
      </c>
      <c r="BL2741" s="157">
        <f t="shared" si="98"/>
        <v>0.72500000000000053</v>
      </c>
      <c r="BM2741" s="157">
        <f>IF('1b-NaturalGas'!$AD$87="no","",ROUND(BL2741,4))</f>
        <v>0.72499999999999998</v>
      </c>
      <c r="BN2741" s="157">
        <f>IF('1b-NaturalGas'!$AD$88="no","",ROUND(BL2741,4))</f>
        <v>0.72499999999999998</v>
      </c>
      <c r="BO2741" s="157">
        <f>IF('1b-NaturalGas'!$AD$89="no","",ROUND(BL2741,4))</f>
        <v>0.72499999999999998</v>
      </c>
      <c r="BP2741" s="157">
        <f>IF('1b-NaturalGas'!$AD$90="no","not applicable (based on previous answers)",ROUND(BL2741,4))</f>
        <v>0.72499999999999998</v>
      </c>
      <c r="BQ2741" s="157">
        <f>IF('1b-NaturalGas'!$AD$91="no","not applicable (based on previous answers)",ROUND(BL2741,4))</f>
        <v>0.72499999999999998</v>
      </c>
    </row>
    <row r="2742" spans="30:69" x14ac:dyDescent="0.25">
      <c r="AD2742" s="157">
        <f t="shared" si="97"/>
        <v>0.72700000000000053</v>
      </c>
      <c r="AE2742" s="157">
        <f>IF('1a-Electricity'!$AD$77="no","",ROUND(AD2742,4))</f>
        <v>0.72699999999999998</v>
      </c>
      <c r="AF2742" s="157">
        <f>IF('1a-Electricity'!$AD$78="no","",ROUND(AD2742,4))</f>
        <v>0.72699999999999998</v>
      </c>
      <c r="AG2742" s="157">
        <f>IF('1a-Electricity'!$AD$79="no","",ROUND(AD2742,4))</f>
        <v>0.72699999999999998</v>
      </c>
      <c r="BL2742" s="157">
        <f t="shared" si="98"/>
        <v>0.72600000000000053</v>
      </c>
      <c r="BM2742" s="157">
        <f>IF('1b-NaturalGas'!$AD$87="no","",ROUND(BL2742,4))</f>
        <v>0.72599999999999998</v>
      </c>
      <c r="BN2742" s="157">
        <f>IF('1b-NaturalGas'!$AD$88="no","",ROUND(BL2742,4))</f>
        <v>0.72599999999999998</v>
      </c>
      <c r="BO2742" s="157">
        <f>IF('1b-NaturalGas'!$AD$89="no","",ROUND(BL2742,4))</f>
        <v>0.72599999999999998</v>
      </c>
      <c r="BP2742" s="157">
        <f>IF('1b-NaturalGas'!$AD$90="no","not applicable (based on previous answers)",ROUND(BL2742,4))</f>
        <v>0.72599999999999998</v>
      </c>
      <c r="BQ2742" s="157">
        <f>IF('1b-NaturalGas'!$AD$91="no","not applicable (based on previous answers)",ROUND(BL2742,4))</f>
        <v>0.72599999999999998</v>
      </c>
    </row>
    <row r="2743" spans="30:69" x14ac:dyDescent="0.25">
      <c r="AD2743" s="157">
        <f t="shared" si="97"/>
        <v>0.72800000000000054</v>
      </c>
      <c r="AE2743" s="157">
        <f>IF('1a-Electricity'!$AD$77="no","",ROUND(AD2743,4))</f>
        <v>0.72799999999999998</v>
      </c>
      <c r="AF2743" s="157">
        <f>IF('1a-Electricity'!$AD$78="no","",ROUND(AD2743,4))</f>
        <v>0.72799999999999998</v>
      </c>
      <c r="AG2743" s="157">
        <f>IF('1a-Electricity'!$AD$79="no","",ROUND(AD2743,4))</f>
        <v>0.72799999999999998</v>
      </c>
      <c r="BL2743" s="157">
        <f t="shared" si="98"/>
        <v>0.72700000000000053</v>
      </c>
      <c r="BM2743" s="157">
        <f>IF('1b-NaturalGas'!$AD$87="no","",ROUND(BL2743,4))</f>
        <v>0.72699999999999998</v>
      </c>
      <c r="BN2743" s="157">
        <f>IF('1b-NaturalGas'!$AD$88="no","",ROUND(BL2743,4))</f>
        <v>0.72699999999999998</v>
      </c>
      <c r="BO2743" s="157">
        <f>IF('1b-NaturalGas'!$AD$89="no","",ROUND(BL2743,4))</f>
        <v>0.72699999999999998</v>
      </c>
      <c r="BP2743" s="157">
        <f>IF('1b-NaturalGas'!$AD$90="no","not applicable (based on previous answers)",ROUND(BL2743,4))</f>
        <v>0.72699999999999998</v>
      </c>
      <c r="BQ2743" s="157">
        <f>IF('1b-NaturalGas'!$AD$91="no","not applicable (based on previous answers)",ROUND(BL2743,4))</f>
        <v>0.72699999999999998</v>
      </c>
    </row>
    <row r="2744" spans="30:69" x14ac:dyDescent="0.25">
      <c r="AD2744" s="157">
        <f t="shared" si="97"/>
        <v>0.72900000000000054</v>
      </c>
      <c r="AE2744" s="157">
        <f>IF('1a-Electricity'!$AD$77="no","",ROUND(AD2744,4))</f>
        <v>0.72899999999999998</v>
      </c>
      <c r="AF2744" s="157">
        <f>IF('1a-Electricity'!$AD$78="no","",ROUND(AD2744,4))</f>
        <v>0.72899999999999998</v>
      </c>
      <c r="AG2744" s="157">
        <f>IF('1a-Electricity'!$AD$79="no","",ROUND(AD2744,4))</f>
        <v>0.72899999999999998</v>
      </c>
      <c r="BL2744" s="157">
        <f t="shared" si="98"/>
        <v>0.72800000000000054</v>
      </c>
      <c r="BM2744" s="157">
        <f>IF('1b-NaturalGas'!$AD$87="no","",ROUND(BL2744,4))</f>
        <v>0.72799999999999998</v>
      </c>
      <c r="BN2744" s="157">
        <f>IF('1b-NaturalGas'!$AD$88="no","",ROUND(BL2744,4))</f>
        <v>0.72799999999999998</v>
      </c>
      <c r="BO2744" s="157">
        <f>IF('1b-NaturalGas'!$AD$89="no","",ROUND(BL2744,4))</f>
        <v>0.72799999999999998</v>
      </c>
      <c r="BP2744" s="157">
        <f>IF('1b-NaturalGas'!$AD$90="no","not applicable (based on previous answers)",ROUND(BL2744,4))</f>
        <v>0.72799999999999998</v>
      </c>
      <c r="BQ2744" s="157">
        <f>IF('1b-NaturalGas'!$AD$91="no","not applicable (based on previous answers)",ROUND(BL2744,4))</f>
        <v>0.72799999999999998</v>
      </c>
    </row>
    <row r="2745" spans="30:69" x14ac:dyDescent="0.25">
      <c r="AD2745" s="157">
        <f t="shared" si="97"/>
        <v>0.73000000000000054</v>
      </c>
      <c r="AE2745" s="157">
        <f>IF('1a-Electricity'!$AD$77="no","",ROUND(AD2745,4))</f>
        <v>0.73</v>
      </c>
      <c r="AF2745" s="157">
        <f>IF('1a-Electricity'!$AD$78="no","",ROUND(AD2745,4))</f>
        <v>0.73</v>
      </c>
      <c r="AG2745" s="157">
        <f>IF('1a-Electricity'!$AD$79="no","",ROUND(AD2745,4))</f>
        <v>0.73</v>
      </c>
      <c r="BL2745" s="157">
        <f t="shared" si="98"/>
        <v>0.72900000000000054</v>
      </c>
      <c r="BM2745" s="157">
        <f>IF('1b-NaturalGas'!$AD$87="no","",ROUND(BL2745,4))</f>
        <v>0.72899999999999998</v>
      </c>
      <c r="BN2745" s="157">
        <f>IF('1b-NaturalGas'!$AD$88="no","",ROUND(BL2745,4))</f>
        <v>0.72899999999999998</v>
      </c>
      <c r="BO2745" s="157">
        <f>IF('1b-NaturalGas'!$AD$89="no","",ROUND(BL2745,4))</f>
        <v>0.72899999999999998</v>
      </c>
      <c r="BP2745" s="157">
        <f>IF('1b-NaturalGas'!$AD$90="no","not applicable (based on previous answers)",ROUND(BL2745,4))</f>
        <v>0.72899999999999998</v>
      </c>
      <c r="BQ2745" s="157">
        <f>IF('1b-NaturalGas'!$AD$91="no","not applicable (based on previous answers)",ROUND(BL2745,4))</f>
        <v>0.72899999999999998</v>
      </c>
    </row>
    <row r="2746" spans="30:69" x14ac:dyDescent="0.25">
      <c r="AD2746" s="157">
        <f t="shared" si="97"/>
        <v>0.73100000000000054</v>
      </c>
      <c r="AE2746" s="157">
        <f>IF('1a-Electricity'!$AD$77="no","",ROUND(AD2746,4))</f>
        <v>0.73099999999999998</v>
      </c>
      <c r="AF2746" s="157">
        <f>IF('1a-Electricity'!$AD$78="no","",ROUND(AD2746,4))</f>
        <v>0.73099999999999998</v>
      </c>
      <c r="AG2746" s="157">
        <f>IF('1a-Electricity'!$AD$79="no","",ROUND(AD2746,4))</f>
        <v>0.73099999999999998</v>
      </c>
      <c r="BL2746" s="157">
        <f t="shared" si="98"/>
        <v>0.73000000000000054</v>
      </c>
      <c r="BM2746" s="157">
        <f>IF('1b-NaturalGas'!$AD$87="no","",ROUND(BL2746,4))</f>
        <v>0.73</v>
      </c>
      <c r="BN2746" s="157">
        <f>IF('1b-NaturalGas'!$AD$88="no","",ROUND(BL2746,4))</f>
        <v>0.73</v>
      </c>
      <c r="BO2746" s="157">
        <f>IF('1b-NaturalGas'!$AD$89="no","",ROUND(BL2746,4))</f>
        <v>0.73</v>
      </c>
      <c r="BP2746" s="157">
        <f>IF('1b-NaturalGas'!$AD$90="no","not applicable (based on previous answers)",ROUND(BL2746,4))</f>
        <v>0.73</v>
      </c>
      <c r="BQ2746" s="157">
        <f>IF('1b-NaturalGas'!$AD$91="no","not applicable (based on previous answers)",ROUND(BL2746,4))</f>
        <v>0.73</v>
      </c>
    </row>
    <row r="2747" spans="30:69" x14ac:dyDescent="0.25">
      <c r="AD2747" s="157">
        <f t="shared" si="97"/>
        <v>0.73200000000000054</v>
      </c>
      <c r="AE2747" s="157">
        <f>IF('1a-Electricity'!$AD$77="no","",ROUND(AD2747,4))</f>
        <v>0.73199999999999998</v>
      </c>
      <c r="AF2747" s="157">
        <f>IF('1a-Electricity'!$AD$78="no","",ROUND(AD2747,4))</f>
        <v>0.73199999999999998</v>
      </c>
      <c r="AG2747" s="157">
        <f>IF('1a-Electricity'!$AD$79="no","",ROUND(AD2747,4))</f>
        <v>0.73199999999999998</v>
      </c>
      <c r="BL2747" s="157">
        <f t="shared" si="98"/>
        <v>0.73100000000000054</v>
      </c>
      <c r="BM2747" s="157">
        <f>IF('1b-NaturalGas'!$AD$87="no","",ROUND(BL2747,4))</f>
        <v>0.73099999999999998</v>
      </c>
      <c r="BN2747" s="157">
        <f>IF('1b-NaturalGas'!$AD$88="no","",ROUND(BL2747,4))</f>
        <v>0.73099999999999998</v>
      </c>
      <c r="BO2747" s="157">
        <f>IF('1b-NaturalGas'!$AD$89="no","",ROUND(BL2747,4))</f>
        <v>0.73099999999999998</v>
      </c>
      <c r="BP2747" s="157">
        <f>IF('1b-NaturalGas'!$AD$90="no","not applicable (based on previous answers)",ROUND(BL2747,4))</f>
        <v>0.73099999999999998</v>
      </c>
      <c r="BQ2747" s="157">
        <f>IF('1b-NaturalGas'!$AD$91="no","not applicable (based on previous answers)",ROUND(BL2747,4))</f>
        <v>0.73099999999999998</v>
      </c>
    </row>
    <row r="2748" spans="30:69" x14ac:dyDescent="0.25">
      <c r="AD2748" s="157">
        <f t="shared" si="97"/>
        <v>0.73300000000000054</v>
      </c>
      <c r="AE2748" s="157">
        <f>IF('1a-Electricity'!$AD$77="no","",ROUND(AD2748,4))</f>
        <v>0.73299999999999998</v>
      </c>
      <c r="AF2748" s="157">
        <f>IF('1a-Electricity'!$AD$78="no","",ROUND(AD2748,4))</f>
        <v>0.73299999999999998</v>
      </c>
      <c r="AG2748" s="157">
        <f>IF('1a-Electricity'!$AD$79="no","",ROUND(AD2748,4))</f>
        <v>0.73299999999999998</v>
      </c>
      <c r="BL2748" s="157">
        <f t="shared" si="98"/>
        <v>0.73200000000000054</v>
      </c>
      <c r="BM2748" s="157">
        <f>IF('1b-NaturalGas'!$AD$87="no","",ROUND(BL2748,4))</f>
        <v>0.73199999999999998</v>
      </c>
      <c r="BN2748" s="157">
        <f>IF('1b-NaturalGas'!$AD$88="no","",ROUND(BL2748,4))</f>
        <v>0.73199999999999998</v>
      </c>
      <c r="BO2748" s="157">
        <f>IF('1b-NaturalGas'!$AD$89="no","",ROUND(BL2748,4))</f>
        <v>0.73199999999999998</v>
      </c>
      <c r="BP2748" s="157">
        <f>IF('1b-NaturalGas'!$AD$90="no","not applicable (based on previous answers)",ROUND(BL2748,4))</f>
        <v>0.73199999999999998</v>
      </c>
      <c r="BQ2748" s="157">
        <f>IF('1b-NaturalGas'!$AD$91="no","not applicable (based on previous answers)",ROUND(BL2748,4))</f>
        <v>0.73199999999999998</v>
      </c>
    </row>
    <row r="2749" spans="30:69" x14ac:dyDescent="0.25">
      <c r="AD2749" s="157">
        <f t="shared" si="97"/>
        <v>0.73400000000000054</v>
      </c>
      <c r="AE2749" s="157">
        <f>IF('1a-Electricity'!$AD$77="no","",ROUND(AD2749,4))</f>
        <v>0.73399999999999999</v>
      </c>
      <c r="AF2749" s="157">
        <f>IF('1a-Electricity'!$AD$78="no","",ROUND(AD2749,4))</f>
        <v>0.73399999999999999</v>
      </c>
      <c r="AG2749" s="157">
        <f>IF('1a-Electricity'!$AD$79="no","",ROUND(AD2749,4))</f>
        <v>0.73399999999999999</v>
      </c>
      <c r="BL2749" s="157">
        <f t="shared" si="98"/>
        <v>0.73300000000000054</v>
      </c>
      <c r="BM2749" s="157">
        <f>IF('1b-NaturalGas'!$AD$87="no","",ROUND(BL2749,4))</f>
        <v>0.73299999999999998</v>
      </c>
      <c r="BN2749" s="157">
        <f>IF('1b-NaturalGas'!$AD$88="no","",ROUND(BL2749,4))</f>
        <v>0.73299999999999998</v>
      </c>
      <c r="BO2749" s="157">
        <f>IF('1b-NaturalGas'!$AD$89="no","",ROUND(BL2749,4))</f>
        <v>0.73299999999999998</v>
      </c>
      <c r="BP2749" s="157">
        <f>IF('1b-NaturalGas'!$AD$90="no","not applicable (based on previous answers)",ROUND(BL2749,4))</f>
        <v>0.73299999999999998</v>
      </c>
      <c r="BQ2749" s="157">
        <f>IF('1b-NaturalGas'!$AD$91="no","not applicable (based on previous answers)",ROUND(BL2749,4))</f>
        <v>0.73299999999999998</v>
      </c>
    </row>
    <row r="2750" spans="30:69" x14ac:dyDescent="0.25">
      <c r="AD2750" s="157">
        <f t="shared" si="97"/>
        <v>0.73500000000000054</v>
      </c>
      <c r="AE2750" s="157">
        <f>IF('1a-Electricity'!$AD$77="no","",ROUND(AD2750,4))</f>
        <v>0.73499999999999999</v>
      </c>
      <c r="AF2750" s="157">
        <f>IF('1a-Electricity'!$AD$78="no","",ROUND(AD2750,4))</f>
        <v>0.73499999999999999</v>
      </c>
      <c r="AG2750" s="157">
        <f>IF('1a-Electricity'!$AD$79="no","",ROUND(AD2750,4))</f>
        <v>0.73499999999999999</v>
      </c>
      <c r="BL2750" s="157">
        <f t="shared" si="98"/>
        <v>0.73400000000000054</v>
      </c>
      <c r="BM2750" s="157">
        <f>IF('1b-NaturalGas'!$AD$87="no","",ROUND(BL2750,4))</f>
        <v>0.73399999999999999</v>
      </c>
      <c r="BN2750" s="157">
        <f>IF('1b-NaturalGas'!$AD$88="no","",ROUND(BL2750,4))</f>
        <v>0.73399999999999999</v>
      </c>
      <c r="BO2750" s="157">
        <f>IF('1b-NaturalGas'!$AD$89="no","",ROUND(BL2750,4))</f>
        <v>0.73399999999999999</v>
      </c>
      <c r="BP2750" s="157">
        <f>IF('1b-NaturalGas'!$AD$90="no","not applicable (based on previous answers)",ROUND(BL2750,4))</f>
        <v>0.73399999999999999</v>
      </c>
      <c r="BQ2750" s="157">
        <f>IF('1b-NaturalGas'!$AD$91="no","not applicable (based on previous answers)",ROUND(BL2750,4))</f>
        <v>0.73399999999999999</v>
      </c>
    </row>
    <row r="2751" spans="30:69" x14ac:dyDescent="0.25">
      <c r="AD2751" s="157">
        <f t="shared" si="97"/>
        <v>0.73600000000000054</v>
      </c>
      <c r="AE2751" s="157">
        <f>IF('1a-Electricity'!$AD$77="no","",ROUND(AD2751,4))</f>
        <v>0.73599999999999999</v>
      </c>
      <c r="AF2751" s="157">
        <f>IF('1a-Electricity'!$AD$78="no","",ROUND(AD2751,4))</f>
        <v>0.73599999999999999</v>
      </c>
      <c r="AG2751" s="157">
        <f>IF('1a-Electricity'!$AD$79="no","",ROUND(AD2751,4))</f>
        <v>0.73599999999999999</v>
      </c>
      <c r="BL2751" s="157">
        <f t="shared" si="98"/>
        <v>0.73500000000000054</v>
      </c>
      <c r="BM2751" s="157">
        <f>IF('1b-NaturalGas'!$AD$87="no","",ROUND(BL2751,4))</f>
        <v>0.73499999999999999</v>
      </c>
      <c r="BN2751" s="157">
        <f>IF('1b-NaturalGas'!$AD$88="no","",ROUND(BL2751,4))</f>
        <v>0.73499999999999999</v>
      </c>
      <c r="BO2751" s="157">
        <f>IF('1b-NaturalGas'!$AD$89="no","",ROUND(BL2751,4))</f>
        <v>0.73499999999999999</v>
      </c>
      <c r="BP2751" s="157">
        <f>IF('1b-NaturalGas'!$AD$90="no","not applicable (based on previous answers)",ROUND(BL2751,4))</f>
        <v>0.73499999999999999</v>
      </c>
      <c r="BQ2751" s="157">
        <f>IF('1b-NaturalGas'!$AD$91="no","not applicable (based on previous answers)",ROUND(BL2751,4))</f>
        <v>0.73499999999999999</v>
      </c>
    </row>
    <row r="2752" spans="30:69" x14ac:dyDescent="0.25">
      <c r="AD2752" s="157">
        <f t="shared" si="97"/>
        <v>0.73700000000000054</v>
      </c>
      <c r="AE2752" s="157">
        <f>IF('1a-Electricity'!$AD$77="no","",ROUND(AD2752,4))</f>
        <v>0.73699999999999999</v>
      </c>
      <c r="AF2752" s="157">
        <f>IF('1a-Electricity'!$AD$78="no","",ROUND(AD2752,4))</f>
        <v>0.73699999999999999</v>
      </c>
      <c r="AG2752" s="157">
        <f>IF('1a-Electricity'!$AD$79="no","",ROUND(AD2752,4))</f>
        <v>0.73699999999999999</v>
      </c>
      <c r="BL2752" s="157">
        <f t="shared" si="98"/>
        <v>0.73600000000000054</v>
      </c>
      <c r="BM2752" s="157">
        <f>IF('1b-NaturalGas'!$AD$87="no","",ROUND(BL2752,4))</f>
        <v>0.73599999999999999</v>
      </c>
      <c r="BN2752" s="157">
        <f>IF('1b-NaturalGas'!$AD$88="no","",ROUND(BL2752,4))</f>
        <v>0.73599999999999999</v>
      </c>
      <c r="BO2752" s="157">
        <f>IF('1b-NaturalGas'!$AD$89="no","",ROUND(BL2752,4))</f>
        <v>0.73599999999999999</v>
      </c>
      <c r="BP2752" s="157">
        <f>IF('1b-NaturalGas'!$AD$90="no","not applicable (based on previous answers)",ROUND(BL2752,4))</f>
        <v>0.73599999999999999</v>
      </c>
      <c r="BQ2752" s="157">
        <f>IF('1b-NaturalGas'!$AD$91="no","not applicable (based on previous answers)",ROUND(BL2752,4))</f>
        <v>0.73599999999999999</v>
      </c>
    </row>
    <row r="2753" spans="30:69" x14ac:dyDescent="0.25">
      <c r="AD2753" s="157">
        <f t="shared" si="97"/>
        <v>0.73800000000000054</v>
      </c>
      <c r="AE2753" s="157">
        <f>IF('1a-Electricity'!$AD$77="no","",ROUND(AD2753,4))</f>
        <v>0.73799999999999999</v>
      </c>
      <c r="AF2753" s="157">
        <f>IF('1a-Electricity'!$AD$78="no","",ROUND(AD2753,4))</f>
        <v>0.73799999999999999</v>
      </c>
      <c r="AG2753" s="157">
        <f>IF('1a-Electricity'!$AD$79="no","",ROUND(AD2753,4))</f>
        <v>0.73799999999999999</v>
      </c>
      <c r="BL2753" s="157">
        <f t="shared" si="98"/>
        <v>0.73700000000000054</v>
      </c>
      <c r="BM2753" s="157">
        <f>IF('1b-NaturalGas'!$AD$87="no","",ROUND(BL2753,4))</f>
        <v>0.73699999999999999</v>
      </c>
      <c r="BN2753" s="157">
        <f>IF('1b-NaturalGas'!$AD$88="no","",ROUND(BL2753,4))</f>
        <v>0.73699999999999999</v>
      </c>
      <c r="BO2753" s="157">
        <f>IF('1b-NaturalGas'!$AD$89="no","",ROUND(BL2753,4))</f>
        <v>0.73699999999999999</v>
      </c>
      <c r="BP2753" s="157">
        <f>IF('1b-NaturalGas'!$AD$90="no","not applicable (based on previous answers)",ROUND(BL2753,4))</f>
        <v>0.73699999999999999</v>
      </c>
      <c r="BQ2753" s="157">
        <f>IF('1b-NaturalGas'!$AD$91="no","not applicable (based on previous answers)",ROUND(BL2753,4))</f>
        <v>0.73699999999999999</v>
      </c>
    </row>
    <row r="2754" spans="30:69" x14ac:dyDescent="0.25">
      <c r="AD2754" s="157">
        <f t="shared" si="97"/>
        <v>0.73900000000000055</v>
      </c>
      <c r="AE2754" s="157">
        <f>IF('1a-Electricity'!$AD$77="no","",ROUND(AD2754,4))</f>
        <v>0.73899999999999999</v>
      </c>
      <c r="AF2754" s="157">
        <f>IF('1a-Electricity'!$AD$78="no","",ROUND(AD2754,4))</f>
        <v>0.73899999999999999</v>
      </c>
      <c r="AG2754" s="157">
        <f>IF('1a-Electricity'!$AD$79="no","",ROUND(AD2754,4))</f>
        <v>0.73899999999999999</v>
      </c>
      <c r="BL2754" s="157">
        <f t="shared" si="98"/>
        <v>0.73800000000000054</v>
      </c>
      <c r="BM2754" s="157">
        <f>IF('1b-NaturalGas'!$AD$87="no","",ROUND(BL2754,4))</f>
        <v>0.73799999999999999</v>
      </c>
      <c r="BN2754" s="157">
        <f>IF('1b-NaturalGas'!$AD$88="no","",ROUND(BL2754,4))</f>
        <v>0.73799999999999999</v>
      </c>
      <c r="BO2754" s="157">
        <f>IF('1b-NaturalGas'!$AD$89="no","",ROUND(BL2754,4))</f>
        <v>0.73799999999999999</v>
      </c>
      <c r="BP2754" s="157">
        <f>IF('1b-NaturalGas'!$AD$90="no","not applicable (based on previous answers)",ROUND(BL2754,4))</f>
        <v>0.73799999999999999</v>
      </c>
      <c r="BQ2754" s="157">
        <f>IF('1b-NaturalGas'!$AD$91="no","not applicable (based on previous answers)",ROUND(BL2754,4))</f>
        <v>0.73799999999999999</v>
      </c>
    </row>
    <row r="2755" spans="30:69" x14ac:dyDescent="0.25">
      <c r="AD2755" s="157">
        <f t="shared" si="97"/>
        <v>0.74000000000000055</v>
      </c>
      <c r="AE2755" s="157">
        <f>IF('1a-Electricity'!$AD$77="no","",ROUND(AD2755,4))</f>
        <v>0.74</v>
      </c>
      <c r="AF2755" s="157">
        <f>IF('1a-Electricity'!$AD$78="no","",ROUND(AD2755,4))</f>
        <v>0.74</v>
      </c>
      <c r="AG2755" s="157">
        <f>IF('1a-Electricity'!$AD$79="no","",ROUND(AD2755,4))</f>
        <v>0.74</v>
      </c>
      <c r="BL2755" s="157">
        <f t="shared" si="98"/>
        <v>0.73900000000000055</v>
      </c>
      <c r="BM2755" s="157">
        <f>IF('1b-NaturalGas'!$AD$87="no","",ROUND(BL2755,4))</f>
        <v>0.73899999999999999</v>
      </c>
      <c r="BN2755" s="157">
        <f>IF('1b-NaturalGas'!$AD$88="no","",ROUND(BL2755,4))</f>
        <v>0.73899999999999999</v>
      </c>
      <c r="BO2755" s="157">
        <f>IF('1b-NaturalGas'!$AD$89="no","",ROUND(BL2755,4))</f>
        <v>0.73899999999999999</v>
      </c>
      <c r="BP2755" s="157">
        <f>IF('1b-NaturalGas'!$AD$90="no","not applicable (based on previous answers)",ROUND(BL2755,4))</f>
        <v>0.73899999999999999</v>
      </c>
      <c r="BQ2755" s="157">
        <f>IF('1b-NaturalGas'!$AD$91="no","not applicable (based on previous answers)",ROUND(BL2755,4))</f>
        <v>0.73899999999999999</v>
      </c>
    </row>
    <row r="2756" spans="30:69" x14ac:dyDescent="0.25">
      <c r="AD2756" s="157">
        <f t="shared" si="97"/>
        <v>0.74100000000000055</v>
      </c>
      <c r="AE2756" s="157">
        <f>IF('1a-Electricity'!$AD$77="no","",ROUND(AD2756,4))</f>
        <v>0.74099999999999999</v>
      </c>
      <c r="AF2756" s="157">
        <f>IF('1a-Electricity'!$AD$78="no","",ROUND(AD2756,4))</f>
        <v>0.74099999999999999</v>
      </c>
      <c r="AG2756" s="157">
        <f>IF('1a-Electricity'!$AD$79="no","",ROUND(AD2756,4))</f>
        <v>0.74099999999999999</v>
      </c>
      <c r="BL2756" s="157">
        <f t="shared" si="98"/>
        <v>0.74000000000000055</v>
      </c>
      <c r="BM2756" s="157">
        <f>IF('1b-NaturalGas'!$AD$87="no","",ROUND(BL2756,4))</f>
        <v>0.74</v>
      </c>
      <c r="BN2756" s="157">
        <f>IF('1b-NaturalGas'!$AD$88="no","",ROUND(BL2756,4))</f>
        <v>0.74</v>
      </c>
      <c r="BO2756" s="157">
        <f>IF('1b-NaturalGas'!$AD$89="no","",ROUND(BL2756,4))</f>
        <v>0.74</v>
      </c>
      <c r="BP2756" s="157">
        <f>IF('1b-NaturalGas'!$AD$90="no","not applicable (based on previous answers)",ROUND(BL2756,4))</f>
        <v>0.74</v>
      </c>
      <c r="BQ2756" s="157">
        <f>IF('1b-NaturalGas'!$AD$91="no","not applicable (based on previous answers)",ROUND(BL2756,4))</f>
        <v>0.74</v>
      </c>
    </row>
    <row r="2757" spans="30:69" x14ac:dyDescent="0.25">
      <c r="AD2757" s="157">
        <f t="shared" si="97"/>
        <v>0.74200000000000055</v>
      </c>
      <c r="AE2757" s="157">
        <f>IF('1a-Electricity'!$AD$77="no","",ROUND(AD2757,4))</f>
        <v>0.74199999999999999</v>
      </c>
      <c r="AF2757" s="157">
        <f>IF('1a-Electricity'!$AD$78="no","",ROUND(AD2757,4))</f>
        <v>0.74199999999999999</v>
      </c>
      <c r="AG2757" s="157">
        <f>IF('1a-Electricity'!$AD$79="no","",ROUND(AD2757,4))</f>
        <v>0.74199999999999999</v>
      </c>
      <c r="BL2757" s="157">
        <f t="shared" si="98"/>
        <v>0.74100000000000055</v>
      </c>
      <c r="BM2757" s="157">
        <f>IF('1b-NaturalGas'!$AD$87="no","",ROUND(BL2757,4))</f>
        <v>0.74099999999999999</v>
      </c>
      <c r="BN2757" s="157">
        <f>IF('1b-NaturalGas'!$AD$88="no","",ROUND(BL2757,4))</f>
        <v>0.74099999999999999</v>
      </c>
      <c r="BO2757" s="157">
        <f>IF('1b-NaturalGas'!$AD$89="no","",ROUND(BL2757,4))</f>
        <v>0.74099999999999999</v>
      </c>
      <c r="BP2757" s="157">
        <f>IF('1b-NaturalGas'!$AD$90="no","not applicable (based on previous answers)",ROUND(BL2757,4))</f>
        <v>0.74099999999999999</v>
      </c>
      <c r="BQ2757" s="157">
        <f>IF('1b-NaturalGas'!$AD$91="no","not applicable (based on previous answers)",ROUND(BL2757,4))</f>
        <v>0.74099999999999999</v>
      </c>
    </row>
    <row r="2758" spans="30:69" x14ac:dyDescent="0.25">
      <c r="AD2758" s="157">
        <f t="shared" si="97"/>
        <v>0.74300000000000055</v>
      </c>
      <c r="AE2758" s="157">
        <f>IF('1a-Electricity'!$AD$77="no","",ROUND(AD2758,4))</f>
        <v>0.74299999999999999</v>
      </c>
      <c r="AF2758" s="157">
        <f>IF('1a-Electricity'!$AD$78="no","",ROUND(AD2758,4))</f>
        <v>0.74299999999999999</v>
      </c>
      <c r="AG2758" s="157">
        <f>IF('1a-Electricity'!$AD$79="no","",ROUND(AD2758,4))</f>
        <v>0.74299999999999999</v>
      </c>
      <c r="BL2758" s="157">
        <f t="shared" si="98"/>
        <v>0.74200000000000055</v>
      </c>
      <c r="BM2758" s="157">
        <f>IF('1b-NaturalGas'!$AD$87="no","",ROUND(BL2758,4))</f>
        <v>0.74199999999999999</v>
      </c>
      <c r="BN2758" s="157">
        <f>IF('1b-NaturalGas'!$AD$88="no","",ROUND(BL2758,4))</f>
        <v>0.74199999999999999</v>
      </c>
      <c r="BO2758" s="157">
        <f>IF('1b-NaturalGas'!$AD$89="no","",ROUND(BL2758,4))</f>
        <v>0.74199999999999999</v>
      </c>
      <c r="BP2758" s="157">
        <f>IF('1b-NaturalGas'!$AD$90="no","not applicable (based on previous answers)",ROUND(BL2758,4))</f>
        <v>0.74199999999999999</v>
      </c>
      <c r="BQ2758" s="157">
        <f>IF('1b-NaturalGas'!$AD$91="no","not applicable (based on previous answers)",ROUND(BL2758,4))</f>
        <v>0.74199999999999999</v>
      </c>
    </row>
    <row r="2759" spans="30:69" x14ac:dyDescent="0.25">
      <c r="AD2759" s="157">
        <f t="shared" si="97"/>
        <v>0.74400000000000055</v>
      </c>
      <c r="AE2759" s="157">
        <f>IF('1a-Electricity'!$AD$77="no","",ROUND(AD2759,4))</f>
        <v>0.74399999999999999</v>
      </c>
      <c r="AF2759" s="157">
        <f>IF('1a-Electricity'!$AD$78="no","",ROUND(AD2759,4))</f>
        <v>0.74399999999999999</v>
      </c>
      <c r="AG2759" s="157">
        <f>IF('1a-Electricity'!$AD$79="no","",ROUND(AD2759,4))</f>
        <v>0.74399999999999999</v>
      </c>
      <c r="BL2759" s="157">
        <f t="shared" si="98"/>
        <v>0.74300000000000055</v>
      </c>
      <c r="BM2759" s="157">
        <f>IF('1b-NaturalGas'!$AD$87="no","",ROUND(BL2759,4))</f>
        <v>0.74299999999999999</v>
      </c>
      <c r="BN2759" s="157">
        <f>IF('1b-NaturalGas'!$AD$88="no","",ROUND(BL2759,4))</f>
        <v>0.74299999999999999</v>
      </c>
      <c r="BO2759" s="157">
        <f>IF('1b-NaturalGas'!$AD$89="no","",ROUND(BL2759,4))</f>
        <v>0.74299999999999999</v>
      </c>
      <c r="BP2759" s="157">
        <f>IF('1b-NaturalGas'!$AD$90="no","not applicable (based on previous answers)",ROUND(BL2759,4))</f>
        <v>0.74299999999999999</v>
      </c>
      <c r="BQ2759" s="157">
        <f>IF('1b-NaturalGas'!$AD$91="no","not applicable (based on previous answers)",ROUND(BL2759,4))</f>
        <v>0.74299999999999999</v>
      </c>
    </row>
    <row r="2760" spans="30:69" x14ac:dyDescent="0.25">
      <c r="AD2760" s="157">
        <f t="shared" si="97"/>
        <v>0.74500000000000055</v>
      </c>
      <c r="AE2760" s="157">
        <f>IF('1a-Electricity'!$AD$77="no","",ROUND(AD2760,4))</f>
        <v>0.745</v>
      </c>
      <c r="AF2760" s="157">
        <f>IF('1a-Electricity'!$AD$78="no","",ROUND(AD2760,4))</f>
        <v>0.745</v>
      </c>
      <c r="AG2760" s="157">
        <f>IF('1a-Electricity'!$AD$79="no","",ROUND(AD2760,4))</f>
        <v>0.745</v>
      </c>
      <c r="BL2760" s="157">
        <f t="shared" si="98"/>
        <v>0.74400000000000055</v>
      </c>
      <c r="BM2760" s="157">
        <f>IF('1b-NaturalGas'!$AD$87="no","",ROUND(BL2760,4))</f>
        <v>0.74399999999999999</v>
      </c>
      <c r="BN2760" s="157">
        <f>IF('1b-NaturalGas'!$AD$88="no","",ROUND(BL2760,4))</f>
        <v>0.74399999999999999</v>
      </c>
      <c r="BO2760" s="157">
        <f>IF('1b-NaturalGas'!$AD$89="no","",ROUND(BL2760,4))</f>
        <v>0.74399999999999999</v>
      </c>
      <c r="BP2760" s="157">
        <f>IF('1b-NaturalGas'!$AD$90="no","not applicable (based on previous answers)",ROUND(BL2760,4))</f>
        <v>0.74399999999999999</v>
      </c>
      <c r="BQ2760" s="157">
        <f>IF('1b-NaturalGas'!$AD$91="no","not applicable (based on previous answers)",ROUND(BL2760,4))</f>
        <v>0.74399999999999999</v>
      </c>
    </row>
    <row r="2761" spans="30:69" x14ac:dyDescent="0.25">
      <c r="AD2761" s="157">
        <f t="shared" si="97"/>
        <v>0.74600000000000055</v>
      </c>
      <c r="AE2761" s="157">
        <f>IF('1a-Electricity'!$AD$77="no","",ROUND(AD2761,4))</f>
        <v>0.746</v>
      </c>
      <c r="AF2761" s="157">
        <f>IF('1a-Electricity'!$AD$78="no","",ROUND(AD2761,4))</f>
        <v>0.746</v>
      </c>
      <c r="AG2761" s="157">
        <f>IF('1a-Electricity'!$AD$79="no","",ROUND(AD2761,4))</f>
        <v>0.746</v>
      </c>
      <c r="BL2761" s="157">
        <f t="shared" si="98"/>
        <v>0.74500000000000055</v>
      </c>
      <c r="BM2761" s="157">
        <f>IF('1b-NaturalGas'!$AD$87="no","",ROUND(BL2761,4))</f>
        <v>0.745</v>
      </c>
      <c r="BN2761" s="157">
        <f>IF('1b-NaturalGas'!$AD$88="no","",ROUND(BL2761,4))</f>
        <v>0.745</v>
      </c>
      <c r="BO2761" s="157">
        <f>IF('1b-NaturalGas'!$AD$89="no","",ROUND(BL2761,4))</f>
        <v>0.745</v>
      </c>
      <c r="BP2761" s="157">
        <f>IF('1b-NaturalGas'!$AD$90="no","not applicable (based on previous answers)",ROUND(BL2761,4))</f>
        <v>0.745</v>
      </c>
      <c r="BQ2761" s="157">
        <f>IF('1b-NaturalGas'!$AD$91="no","not applicable (based on previous answers)",ROUND(BL2761,4))</f>
        <v>0.745</v>
      </c>
    </row>
    <row r="2762" spans="30:69" x14ac:dyDescent="0.25">
      <c r="AD2762" s="157">
        <f t="shared" si="97"/>
        <v>0.74700000000000055</v>
      </c>
      <c r="AE2762" s="157">
        <f>IF('1a-Electricity'!$AD$77="no","",ROUND(AD2762,4))</f>
        <v>0.747</v>
      </c>
      <c r="AF2762" s="157">
        <f>IF('1a-Electricity'!$AD$78="no","",ROUND(AD2762,4))</f>
        <v>0.747</v>
      </c>
      <c r="AG2762" s="157">
        <f>IF('1a-Electricity'!$AD$79="no","",ROUND(AD2762,4))</f>
        <v>0.747</v>
      </c>
      <c r="BL2762" s="157">
        <f t="shared" si="98"/>
        <v>0.74600000000000055</v>
      </c>
      <c r="BM2762" s="157">
        <f>IF('1b-NaturalGas'!$AD$87="no","",ROUND(BL2762,4))</f>
        <v>0.746</v>
      </c>
      <c r="BN2762" s="157">
        <f>IF('1b-NaturalGas'!$AD$88="no","",ROUND(BL2762,4))</f>
        <v>0.746</v>
      </c>
      <c r="BO2762" s="157">
        <f>IF('1b-NaturalGas'!$AD$89="no","",ROUND(BL2762,4))</f>
        <v>0.746</v>
      </c>
      <c r="BP2762" s="157">
        <f>IF('1b-NaturalGas'!$AD$90="no","not applicable (based on previous answers)",ROUND(BL2762,4))</f>
        <v>0.746</v>
      </c>
      <c r="BQ2762" s="157">
        <f>IF('1b-NaturalGas'!$AD$91="no","not applicable (based on previous answers)",ROUND(BL2762,4))</f>
        <v>0.746</v>
      </c>
    </row>
    <row r="2763" spans="30:69" x14ac:dyDescent="0.25">
      <c r="AD2763" s="157">
        <f t="shared" si="97"/>
        <v>0.74800000000000055</v>
      </c>
      <c r="AE2763" s="157">
        <f>IF('1a-Electricity'!$AD$77="no","",ROUND(AD2763,4))</f>
        <v>0.748</v>
      </c>
      <c r="AF2763" s="157">
        <f>IF('1a-Electricity'!$AD$78="no","",ROUND(AD2763,4))</f>
        <v>0.748</v>
      </c>
      <c r="AG2763" s="157">
        <f>IF('1a-Electricity'!$AD$79="no","",ROUND(AD2763,4))</f>
        <v>0.748</v>
      </c>
      <c r="BL2763" s="157">
        <f t="shared" si="98"/>
        <v>0.74700000000000055</v>
      </c>
      <c r="BM2763" s="157">
        <f>IF('1b-NaturalGas'!$AD$87="no","",ROUND(BL2763,4))</f>
        <v>0.747</v>
      </c>
      <c r="BN2763" s="157">
        <f>IF('1b-NaturalGas'!$AD$88="no","",ROUND(BL2763,4))</f>
        <v>0.747</v>
      </c>
      <c r="BO2763" s="157">
        <f>IF('1b-NaturalGas'!$AD$89="no","",ROUND(BL2763,4))</f>
        <v>0.747</v>
      </c>
      <c r="BP2763" s="157">
        <f>IF('1b-NaturalGas'!$AD$90="no","not applicable (based on previous answers)",ROUND(BL2763,4))</f>
        <v>0.747</v>
      </c>
      <c r="BQ2763" s="157">
        <f>IF('1b-NaturalGas'!$AD$91="no","not applicable (based on previous answers)",ROUND(BL2763,4))</f>
        <v>0.747</v>
      </c>
    </row>
    <row r="2764" spans="30:69" x14ac:dyDescent="0.25">
      <c r="AD2764" s="157">
        <f t="shared" si="97"/>
        <v>0.74900000000000055</v>
      </c>
      <c r="AE2764" s="157">
        <f>IF('1a-Electricity'!$AD$77="no","",ROUND(AD2764,4))</f>
        <v>0.749</v>
      </c>
      <c r="AF2764" s="157">
        <f>IF('1a-Electricity'!$AD$78="no","",ROUND(AD2764,4))</f>
        <v>0.749</v>
      </c>
      <c r="AG2764" s="157">
        <f>IF('1a-Electricity'!$AD$79="no","",ROUND(AD2764,4))</f>
        <v>0.749</v>
      </c>
      <c r="BL2764" s="157">
        <f t="shared" si="98"/>
        <v>0.74800000000000055</v>
      </c>
      <c r="BM2764" s="157">
        <f>IF('1b-NaturalGas'!$AD$87="no","",ROUND(BL2764,4))</f>
        <v>0.748</v>
      </c>
      <c r="BN2764" s="157">
        <f>IF('1b-NaturalGas'!$AD$88="no","",ROUND(BL2764,4))</f>
        <v>0.748</v>
      </c>
      <c r="BO2764" s="157">
        <f>IF('1b-NaturalGas'!$AD$89="no","",ROUND(BL2764,4))</f>
        <v>0.748</v>
      </c>
      <c r="BP2764" s="157">
        <f>IF('1b-NaturalGas'!$AD$90="no","not applicable (based on previous answers)",ROUND(BL2764,4))</f>
        <v>0.748</v>
      </c>
      <c r="BQ2764" s="157">
        <f>IF('1b-NaturalGas'!$AD$91="no","not applicable (based on previous answers)",ROUND(BL2764,4))</f>
        <v>0.748</v>
      </c>
    </row>
    <row r="2765" spans="30:69" x14ac:dyDescent="0.25">
      <c r="AD2765" s="157">
        <f t="shared" si="97"/>
        <v>0.75000000000000056</v>
      </c>
      <c r="AE2765" s="157">
        <f>IF('1a-Electricity'!$AD$77="no","",ROUND(AD2765,4))</f>
        <v>0.75</v>
      </c>
      <c r="AF2765" s="157">
        <f>IF('1a-Electricity'!$AD$78="no","",ROUND(AD2765,4))</f>
        <v>0.75</v>
      </c>
      <c r="AG2765" s="157">
        <f>IF('1a-Electricity'!$AD$79="no","",ROUND(AD2765,4))</f>
        <v>0.75</v>
      </c>
      <c r="BL2765" s="157">
        <f t="shared" si="98"/>
        <v>0.74900000000000055</v>
      </c>
      <c r="BM2765" s="157">
        <f>IF('1b-NaturalGas'!$AD$87="no","",ROUND(BL2765,4))</f>
        <v>0.749</v>
      </c>
      <c r="BN2765" s="157">
        <f>IF('1b-NaturalGas'!$AD$88="no","",ROUND(BL2765,4))</f>
        <v>0.749</v>
      </c>
      <c r="BO2765" s="157">
        <f>IF('1b-NaturalGas'!$AD$89="no","",ROUND(BL2765,4))</f>
        <v>0.749</v>
      </c>
      <c r="BP2765" s="157">
        <f>IF('1b-NaturalGas'!$AD$90="no","not applicable (based on previous answers)",ROUND(BL2765,4))</f>
        <v>0.749</v>
      </c>
      <c r="BQ2765" s="157">
        <f>IF('1b-NaturalGas'!$AD$91="no","not applicable (based on previous answers)",ROUND(BL2765,4))</f>
        <v>0.749</v>
      </c>
    </row>
    <row r="2766" spans="30:69" x14ac:dyDescent="0.25">
      <c r="AD2766" s="157">
        <f t="shared" si="97"/>
        <v>0.75100000000000056</v>
      </c>
      <c r="AE2766" s="157">
        <f>IF('1a-Electricity'!$AD$77="no","",ROUND(AD2766,4))</f>
        <v>0.751</v>
      </c>
      <c r="AF2766" s="157">
        <f>IF('1a-Electricity'!$AD$78="no","",ROUND(AD2766,4))</f>
        <v>0.751</v>
      </c>
      <c r="AG2766" s="157">
        <f>IF('1a-Electricity'!$AD$79="no","",ROUND(AD2766,4))</f>
        <v>0.751</v>
      </c>
      <c r="BL2766" s="157">
        <f t="shared" si="98"/>
        <v>0.75000000000000056</v>
      </c>
      <c r="BM2766" s="157">
        <f>IF('1b-NaturalGas'!$AD$87="no","",ROUND(BL2766,4))</f>
        <v>0.75</v>
      </c>
      <c r="BN2766" s="157">
        <f>IF('1b-NaturalGas'!$AD$88="no","",ROUND(BL2766,4))</f>
        <v>0.75</v>
      </c>
      <c r="BO2766" s="157">
        <f>IF('1b-NaturalGas'!$AD$89="no","",ROUND(BL2766,4))</f>
        <v>0.75</v>
      </c>
      <c r="BP2766" s="157">
        <f>IF('1b-NaturalGas'!$AD$90="no","not applicable (based on previous answers)",ROUND(BL2766,4))</f>
        <v>0.75</v>
      </c>
      <c r="BQ2766" s="157">
        <f>IF('1b-NaturalGas'!$AD$91="no","not applicable (based on previous answers)",ROUND(BL2766,4))</f>
        <v>0.75</v>
      </c>
    </row>
    <row r="2767" spans="30:69" x14ac:dyDescent="0.25">
      <c r="AD2767" s="157">
        <f t="shared" si="97"/>
        <v>0.75200000000000056</v>
      </c>
      <c r="AE2767" s="157">
        <f>IF('1a-Electricity'!$AD$77="no","",ROUND(AD2767,4))</f>
        <v>0.752</v>
      </c>
      <c r="AF2767" s="157">
        <f>IF('1a-Electricity'!$AD$78="no","",ROUND(AD2767,4))</f>
        <v>0.752</v>
      </c>
      <c r="AG2767" s="157">
        <f>IF('1a-Electricity'!$AD$79="no","",ROUND(AD2767,4))</f>
        <v>0.752</v>
      </c>
      <c r="BL2767" s="157">
        <f t="shared" si="98"/>
        <v>0.75100000000000056</v>
      </c>
      <c r="BM2767" s="157">
        <f>IF('1b-NaturalGas'!$AD$87="no","",ROUND(BL2767,4))</f>
        <v>0.751</v>
      </c>
      <c r="BN2767" s="157">
        <f>IF('1b-NaturalGas'!$AD$88="no","",ROUND(BL2767,4))</f>
        <v>0.751</v>
      </c>
      <c r="BO2767" s="157">
        <f>IF('1b-NaturalGas'!$AD$89="no","",ROUND(BL2767,4))</f>
        <v>0.751</v>
      </c>
      <c r="BP2767" s="157">
        <f>IF('1b-NaturalGas'!$AD$90="no","not applicable (based on previous answers)",ROUND(BL2767,4))</f>
        <v>0.751</v>
      </c>
      <c r="BQ2767" s="157">
        <f>IF('1b-NaturalGas'!$AD$91="no","not applicable (based on previous answers)",ROUND(BL2767,4))</f>
        <v>0.751</v>
      </c>
    </row>
    <row r="2768" spans="30:69" x14ac:dyDescent="0.25">
      <c r="AD2768" s="157">
        <f t="shared" si="97"/>
        <v>0.75300000000000056</v>
      </c>
      <c r="AE2768" s="157">
        <f>IF('1a-Electricity'!$AD$77="no","",ROUND(AD2768,4))</f>
        <v>0.753</v>
      </c>
      <c r="AF2768" s="157">
        <f>IF('1a-Electricity'!$AD$78="no","",ROUND(AD2768,4))</f>
        <v>0.753</v>
      </c>
      <c r="AG2768" s="157">
        <f>IF('1a-Electricity'!$AD$79="no","",ROUND(AD2768,4))</f>
        <v>0.753</v>
      </c>
      <c r="BL2768" s="157">
        <f t="shared" si="98"/>
        <v>0.75200000000000056</v>
      </c>
      <c r="BM2768" s="157">
        <f>IF('1b-NaturalGas'!$AD$87="no","",ROUND(BL2768,4))</f>
        <v>0.752</v>
      </c>
      <c r="BN2768" s="157">
        <f>IF('1b-NaturalGas'!$AD$88="no","",ROUND(BL2768,4))</f>
        <v>0.752</v>
      </c>
      <c r="BO2768" s="157">
        <f>IF('1b-NaturalGas'!$AD$89="no","",ROUND(BL2768,4))</f>
        <v>0.752</v>
      </c>
      <c r="BP2768" s="157">
        <f>IF('1b-NaturalGas'!$AD$90="no","not applicable (based on previous answers)",ROUND(BL2768,4))</f>
        <v>0.752</v>
      </c>
      <c r="BQ2768" s="157">
        <f>IF('1b-NaturalGas'!$AD$91="no","not applicable (based on previous answers)",ROUND(BL2768,4))</f>
        <v>0.752</v>
      </c>
    </row>
    <row r="2769" spans="30:69" x14ac:dyDescent="0.25">
      <c r="AD2769" s="157">
        <f t="shared" si="97"/>
        <v>0.75400000000000056</v>
      </c>
      <c r="AE2769" s="157">
        <f>IF('1a-Electricity'!$AD$77="no","",ROUND(AD2769,4))</f>
        <v>0.754</v>
      </c>
      <c r="AF2769" s="157">
        <f>IF('1a-Electricity'!$AD$78="no","",ROUND(AD2769,4))</f>
        <v>0.754</v>
      </c>
      <c r="AG2769" s="157">
        <f>IF('1a-Electricity'!$AD$79="no","",ROUND(AD2769,4))</f>
        <v>0.754</v>
      </c>
      <c r="BL2769" s="157">
        <f t="shared" si="98"/>
        <v>0.75300000000000056</v>
      </c>
      <c r="BM2769" s="157">
        <f>IF('1b-NaturalGas'!$AD$87="no","",ROUND(BL2769,4))</f>
        <v>0.753</v>
      </c>
      <c r="BN2769" s="157">
        <f>IF('1b-NaturalGas'!$AD$88="no","",ROUND(BL2769,4))</f>
        <v>0.753</v>
      </c>
      <c r="BO2769" s="157">
        <f>IF('1b-NaturalGas'!$AD$89="no","",ROUND(BL2769,4))</f>
        <v>0.753</v>
      </c>
      <c r="BP2769" s="157">
        <f>IF('1b-NaturalGas'!$AD$90="no","not applicable (based on previous answers)",ROUND(BL2769,4))</f>
        <v>0.753</v>
      </c>
      <c r="BQ2769" s="157">
        <f>IF('1b-NaturalGas'!$AD$91="no","not applicable (based on previous answers)",ROUND(BL2769,4))</f>
        <v>0.753</v>
      </c>
    </row>
    <row r="2770" spans="30:69" x14ac:dyDescent="0.25">
      <c r="AD2770" s="157">
        <f t="shared" si="97"/>
        <v>0.75500000000000056</v>
      </c>
      <c r="AE2770" s="157">
        <f>IF('1a-Electricity'!$AD$77="no","",ROUND(AD2770,4))</f>
        <v>0.755</v>
      </c>
      <c r="AF2770" s="157">
        <f>IF('1a-Electricity'!$AD$78="no","",ROUND(AD2770,4))</f>
        <v>0.755</v>
      </c>
      <c r="AG2770" s="157">
        <f>IF('1a-Electricity'!$AD$79="no","",ROUND(AD2770,4))</f>
        <v>0.755</v>
      </c>
      <c r="BL2770" s="157">
        <f t="shared" si="98"/>
        <v>0.75400000000000056</v>
      </c>
      <c r="BM2770" s="157">
        <f>IF('1b-NaturalGas'!$AD$87="no","",ROUND(BL2770,4))</f>
        <v>0.754</v>
      </c>
      <c r="BN2770" s="157">
        <f>IF('1b-NaturalGas'!$AD$88="no","",ROUND(BL2770,4))</f>
        <v>0.754</v>
      </c>
      <c r="BO2770" s="157">
        <f>IF('1b-NaturalGas'!$AD$89="no","",ROUND(BL2770,4))</f>
        <v>0.754</v>
      </c>
      <c r="BP2770" s="157">
        <f>IF('1b-NaturalGas'!$AD$90="no","not applicable (based on previous answers)",ROUND(BL2770,4))</f>
        <v>0.754</v>
      </c>
      <c r="BQ2770" s="157">
        <f>IF('1b-NaturalGas'!$AD$91="no","not applicable (based on previous answers)",ROUND(BL2770,4))</f>
        <v>0.754</v>
      </c>
    </row>
    <row r="2771" spans="30:69" x14ac:dyDescent="0.25">
      <c r="AD2771" s="157">
        <f t="shared" si="97"/>
        <v>0.75600000000000056</v>
      </c>
      <c r="AE2771" s="157">
        <f>IF('1a-Electricity'!$AD$77="no","",ROUND(AD2771,4))</f>
        <v>0.75600000000000001</v>
      </c>
      <c r="AF2771" s="157">
        <f>IF('1a-Electricity'!$AD$78="no","",ROUND(AD2771,4))</f>
        <v>0.75600000000000001</v>
      </c>
      <c r="AG2771" s="157">
        <f>IF('1a-Electricity'!$AD$79="no","",ROUND(AD2771,4))</f>
        <v>0.75600000000000001</v>
      </c>
      <c r="BL2771" s="157">
        <f t="shared" si="98"/>
        <v>0.75500000000000056</v>
      </c>
      <c r="BM2771" s="157">
        <f>IF('1b-NaturalGas'!$AD$87="no","",ROUND(BL2771,4))</f>
        <v>0.755</v>
      </c>
      <c r="BN2771" s="157">
        <f>IF('1b-NaturalGas'!$AD$88="no","",ROUND(BL2771,4))</f>
        <v>0.755</v>
      </c>
      <c r="BO2771" s="157">
        <f>IF('1b-NaturalGas'!$AD$89="no","",ROUND(BL2771,4))</f>
        <v>0.755</v>
      </c>
      <c r="BP2771" s="157">
        <f>IF('1b-NaturalGas'!$AD$90="no","not applicable (based on previous answers)",ROUND(BL2771,4))</f>
        <v>0.755</v>
      </c>
      <c r="BQ2771" s="157">
        <f>IF('1b-NaturalGas'!$AD$91="no","not applicable (based on previous answers)",ROUND(BL2771,4))</f>
        <v>0.755</v>
      </c>
    </row>
    <row r="2772" spans="30:69" x14ac:dyDescent="0.25">
      <c r="AD2772" s="157">
        <f t="shared" si="97"/>
        <v>0.75700000000000056</v>
      </c>
      <c r="AE2772" s="157">
        <f>IF('1a-Electricity'!$AD$77="no","",ROUND(AD2772,4))</f>
        <v>0.75700000000000001</v>
      </c>
      <c r="AF2772" s="157">
        <f>IF('1a-Electricity'!$AD$78="no","",ROUND(AD2772,4))</f>
        <v>0.75700000000000001</v>
      </c>
      <c r="AG2772" s="157">
        <f>IF('1a-Electricity'!$AD$79="no","",ROUND(AD2772,4))</f>
        <v>0.75700000000000001</v>
      </c>
      <c r="BL2772" s="157">
        <f t="shared" si="98"/>
        <v>0.75600000000000056</v>
      </c>
      <c r="BM2772" s="157">
        <f>IF('1b-NaturalGas'!$AD$87="no","",ROUND(BL2772,4))</f>
        <v>0.75600000000000001</v>
      </c>
      <c r="BN2772" s="157">
        <f>IF('1b-NaturalGas'!$AD$88="no","",ROUND(BL2772,4))</f>
        <v>0.75600000000000001</v>
      </c>
      <c r="BO2772" s="157">
        <f>IF('1b-NaturalGas'!$AD$89="no","",ROUND(BL2772,4))</f>
        <v>0.75600000000000001</v>
      </c>
      <c r="BP2772" s="157">
        <f>IF('1b-NaturalGas'!$AD$90="no","not applicable (based on previous answers)",ROUND(BL2772,4))</f>
        <v>0.75600000000000001</v>
      </c>
      <c r="BQ2772" s="157">
        <f>IF('1b-NaturalGas'!$AD$91="no","not applicable (based on previous answers)",ROUND(BL2772,4))</f>
        <v>0.75600000000000001</v>
      </c>
    </row>
    <row r="2773" spans="30:69" x14ac:dyDescent="0.25">
      <c r="AD2773" s="157">
        <f t="shared" si="97"/>
        <v>0.75800000000000056</v>
      </c>
      <c r="AE2773" s="157">
        <f>IF('1a-Electricity'!$AD$77="no","",ROUND(AD2773,4))</f>
        <v>0.75800000000000001</v>
      </c>
      <c r="AF2773" s="157">
        <f>IF('1a-Electricity'!$AD$78="no","",ROUND(AD2773,4))</f>
        <v>0.75800000000000001</v>
      </c>
      <c r="AG2773" s="157">
        <f>IF('1a-Electricity'!$AD$79="no","",ROUND(AD2773,4))</f>
        <v>0.75800000000000001</v>
      </c>
      <c r="BL2773" s="157">
        <f t="shared" si="98"/>
        <v>0.75700000000000056</v>
      </c>
      <c r="BM2773" s="157">
        <f>IF('1b-NaturalGas'!$AD$87="no","",ROUND(BL2773,4))</f>
        <v>0.75700000000000001</v>
      </c>
      <c r="BN2773" s="157">
        <f>IF('1b-NaturalGas'!$AD$88="no","",ROUND(BL2773,4))</f>
        <v>0.75700000000000001</v>
      </c>
      <c r="BO2773" s="157">
        <f>IF('1b-NaturalGas'!$AD$89="no","",ROUND(BL2773,4))</f>
        <v>0.75700000000000001</v>
      </c>
      <c r="BP2773" s="157">
        <f>IF('1b-NaturalGas'!$AD$90="no","not applicable (based on previous answers)",ROUND(BL2773,4))</f>
        <v>0.75700000000000001</v>
      </c>
      <c r="BQ2773" s="157">
        <f>IF('1b-NaturalGas'!$AD$91="no","not applicable (based on previous answers)",ROUND(BL2773,4))</f>
        <v>0.75700000000000001</v>
      </c>
    </row>
    <row r="2774" spans="30:69" x14ac:dyDescent="0.25">
      <c r="AD2774" s="157">
        <f t="shared" si="97"/>
        <v>0.75900000000000056</v>
      </c>
      <c r="AE2774" s="157">
        <f>IF('1a-Electricity'!$AD$77="no","",ROUND(AD2774,4))</f>
        <v>0.75900000000000001</v>
      </c>
      <c r="AF2774" s="157">
        <f>IF('1a-Electricity'!$AD$78="no","",ROUND(AD2774,4))</f>
        <v>0.75900000000000001</v>
      </c>
      <c r="AG2774" s="157">
        <f>IF('1a-Electricity'!$AD$79="no","",ROUND(AD2774,4))</f>
        <v>0.75900000000000001</v>
      </c>
      <c r="BL2774" s="157">
        <f t="shared" si="98"/>
        <v>0.75800000000000056</v>
      </c>
      <c r="BM2774" s="157">
        <f>IF('1b-NaturalGas'!$AD$87="no","",ROUND(BL2774,4))</f>
        <v>0.75800000000000001</v>
      </c>
      <c r="BN2774" s="157">
        <f>IF('1b-NaturalGas'!$AD$88="no","",ROUND(BL2774,4))</f>
        <v>0.75800000000000001</v>
      </c>
      <c r="BO2774" s="157">
        <f>IF('1b-NaturalGas'!$AD$89="no","",ROUND(BL2774,4))</f>
        <v>0.75800000000000001</v>
      </c>
      <c r="BP2774" s="157">
        <f>IF('1b-NaturalGas'!$AD$90="no","not applicable (based on previous answers)",ROUND(BL2774,4))</f>
        <v>0.75800000000000001</v>
      </c>
      <c r="BQ2774" s="157">
        <f>IF('1b-NaturalGas'!$AD$91="no","not applicable (based on previous answers)",ROUND(BL2774,4))</f>
        <v>0.75800000000000001</v>
      </c>
    </row>
    <row r="2775" spans="30:69" x14ac:dyDescent="0.25">
      <c r="AD2775" s="157">
        <f t="shared" si="97"/>
        <v>0.76000000000000056</v>
      </c>
      <c r="AE2775" s="157">
        <f>IF('1a-Electricity'!$AD$77="no","",ROUND(AD2775,4))</f>
        <v>0.76</v>
      </c>
      <c r="AF2775" s="157">
        <f>IF('1a-Electricity'!$AD$78="no","",ROUND(AD2775,4))</f>
        <v>0.76</v>
      </c>
      <c r="AG2775" s="157">
        <f>IF('1a-Electricity'!$AD$79="no","",ROUND(AD2775,4))</f>
        <v>0.76</v>
      </c>
      <c r="BL2775" s="157">
        <f t="shared" si="98"/>
        <v>0.75900000000000056</v>
      </c>
      <c r="BM2775" s="157">
        <f>IF('1b-NaturalGas'!$AD$87="no","",ROUND(BL2775,4))</f>
        <v>0.75900000000000001</v>
      </c>
      <c r="BN2775" s="157">
        <f>IF('1b-NaturalGas'!$AD$88="no","",ROUND(BL2775,4))</f>
        <v>0.75900000000000001</v>
      </c>
      <c r="BO2775" s="157">
        <f>IF('1b-NaturalGas'!$AD$89="no","",ROUND(BL2775,4))</f>
        <v>0.75900000000000001</v>
      </c>
      <c r="BP2775" s="157">
        <f>IF('1b-NaturalGas'!$AD$90="no","not applicable (based on previous answers)",ROUND(BL2775,4))</f>
        <v>0.75900000000000001</v>
      </c>
      <c r="BQ2775" s="157">
        <f>IF('1b-NaturalGas'!$AD$91="no","not applicable (based on previous answers)",ROUND(BL2775,4))</f>
        <v>0.75900000000000001</v>
      </c>
    </row>
    <row r="2776" spans="30:69" x14ac:dyDescent="0.25">
      <c r="AD2776" s="157">
        <f t="shared" ref="AD2776:AD2839" si="99">AD2775+0.001</f>
        <v>0.76100000000000056</v>
      </c>
      <c r="AE2776" s="157">
        <f>IF('1a-Electricity'!$AD$77="no","",ROUND(AD2776,4))</f>
        <v>0.76100000000000001</v>
      </c>
      <c r="AF2776" s="157">
        <f>IF('1a-Electricity'!$AD$78="no","",ROUND(AD2776,4))</f>
        <v>0.76100000000000001</v>
      </c>
      <c r="AG2776" s="157">
        <f>IF('1a-Electricity'!$AD$79="no","",ROUND(AD2776,4))</f>
        <v>0.76100000000000001</v>
      </c>
      <c r="BL2776" s="157">
        <f t="shared" si="98"/>
        <v>0.76000000000000056</v>
      </c>
      <c r="BM2776" s="157">
        <f>IF('1b-NaturalGas'!$AD$87="no","",ROUND(BL2776,4))</f>
        <v>0.76</v>
      </c>
      <c r="BN2776" s="157">
        <f>IF('1b-NaturalGas'!$AD$88="no","",ROUND(BL2776,4))</f>
        <v>0.76</v>
      </c>
      <c r="BO2776" s="157">
        <f>IF('1b-NaturalGas'!$AD$89="no","",ROUND(BL2776,4))</f>
        <v>0.76</v>
      </c>
      <c r="BP2776" s="157">
        <f>IF('1b-NaturalGas'!$AD$90="no","not applicable (based on previous answers)",ROUND(BL2776,4))</f>
        <v>0.76</v>
      </c>
      <c r="BQ2776" s="157">
        <f>IF('1b-NaturalGas'!$AD$91="no","not applicable (based on previous answers)",ROUND(BL2776,4))</f>
        <v>0.76</v>
      </c>
    </row>
    <row r="2777" spans="30:69" x14ac:dyDescent="0.25">
      <c r="AD2777" s="157">
        <f t="shared" si="99"/>
        <v>0.76200000000000057</v>
      </c>
      <c r="AE2777" s="157">
        <f>IF('1a-Electricity'!$AD$77="no","",ROUND(AD2777,4))</f>
        <v>0.76200000000000001</v>
      </c>
      <c r="AF2777" s="157">
        <f>IF('1a-Electricity'!$AD$78="no","",ROUND(AD2777,4))</f>
        <v>0.76200000000000001</v>
      </c>
      <c r="AG2777" s="157">
        <f>IF('1a-Electricity'!$AD$79="no","",ROUND(AD2777,4))</f>
        <v>0.76200000000000001</v>
      </c>
      <c r="BL2777" s="157">
        <f t="shared" ref="BL2777:BL2840" si="100">BL2776+0.001</f>
        <v>0.76100000000000056</v>
      </c>
      <c r="BM2777" s="157">
        <f>IF('1b-NaturalGas'!$AD$87="no","",ROUND(BL2777,4))</f>
        <v>0.76100000000000001</v>
      </c>
      <c r="BN2777" s="157">
        <f>IF('1b-NaturalGas'!$AD$88="no","",ROUND(BL2777,4))</f>
        <v>0.76100000000000001</v>
      </c>
      <c r="BO2777" s="157">
        <f>IF('1b-NaturalGas'!$AD$89="no","",ROUND(BL2777,4))</f>
        <v>0.76100000000000001</v>
      </c>
      <c r="BP2777" s="157">
        <f>IF('1b-NaturalGas'!$AD$90="no","not applicable (based on previous answers)",ROUND(BL2777,4))</f>
        <v>0.76100000000000001</v>
      </c>
      <c r="BQ2777" s="157">
        <f>IF('1b-NaturalGas'!$AD$91="no","not applicable (based on previous answers)",ROUND(BL2777,4))</f>
        <v>0.76100000000000001</v>
      </c>
    </row>
    <row r="2778" spans="30:69" x14ac:dyDescent="0.25">
      <c r="AD2778" s="157">
        <f t="shared" si="99"/>
        <v>0.76300000000000057</v>
      </c>
      <c r="AE2778" s="157">
        <f>IF('1a-Electricity'!$AD$77="no","",ROUND(AD2778,4))</f>
        <v>0.76300000000000001</v>
      </c>
      <c r="AF2778" s="157">
        <f>IF('1a-Electricity'!$AD$78="no","",ROUND(AD2778,4))</f>
        <v>0.76300000000000001</v>
      </c>
      <c r="AG2778" s="157">
        <f>IF('1a-Electricity'!$AD$79="no","",ROUND(AD2778,4))</f>
        <v>0.76300000000000001</v>
      </c>
      <c r="BL2778" s="157">
        <f t="shared" si="100"/>
        <v>0.76200000000000057</v>
      </c>
      <c r="BM2778" s="157">
        <f>IF('1b-NaturalGas'!$AD$87="no","",ROUND(BL2778,4))</f>
        <v>0.76200000000000001</v>
      </c>
      <c r="BN2778" s="157">
        <f>IF('1b-NaturalGas'!$AD$88="no","",ROUND(BL2778,4))</f>
        <v>0.76200000000000001</v>
      </c>
      <c r="BO2778" s="157">
        <f>IF('1b-NaturalGas'!$AD$89="no","",ROUND(BL2778,4))</f>
        <v>0.76200000000000001</v>
      </c>
      <c r="BP2778" s="157">
        <f>IF('1b-NaturalGas'!$AD$90="no","not applicable (based on previous answers)",ROUND(BL2778,4))</f>
        <v>0.76200000000000001</v>
      </c>
      <c r="BQ2778" s="157">
        <f>IF('1b-NaturalGas'!$AD$91="no","not applicable (based on previous answers)",ROUND(BL2778,4))</f>
        <v>0.76200000000000001</v>
      </c>
    </row>
    <row r="2779" spans="30:69" x14ac:dyDescent="0.25">
      <c r="AD2779" s="157">
        <f t="shared" si="99"/>
        <v>0.76400000000000057</v>
      </c>
      <c r="AE2779" s="157">
        <f>IF('1a-Electricity'!$AD$77="no","",ROUND(AD2779,4))</f>
        <v>0.76400000000000001</v>
      </c>
      <c r="AF2779" s="157">
        <f>IF('1a-Electricity'!$AD$78="no","",ROUND(AD2779,4))</f>
        <v>0.76400000000000001</v>
      </c>
      <c r="AG2779" s="157">
        <f>IF('1a-Electricity'!$AD$79="no","",ROUND(AD2779,4))</f>
        <v>0.76400000000000001</v>
      </c>
      <c r="BL2779" s="157">
        <f t="shared" si="100"/>
        <v>0.76300000000000057</v>
      </c>
      <c r="BM2779" s="157">
        <f>IF('1b-NaturalGas'!$AD$87="no","",ROUND(BL2779,4))</f>
        <v>0.76300000000000001</v>
      </c>
      <c r="BN2779" s="157">
        <f>IF('1b-NaturalGas'!$AD$88="no","",ROUND(BL2779,4))</f>
        <v>0.76300000000000001</v>
      </c>
      <c r="BO2779" s="157">
        <f>IF('1b-NaturalGas'!$AD$89="no","",ROUND(BL2779,4))</f>
        <v>0.76300000000000001</v>
      </c>
      <c r="BP2779" s="157">
        <f>IF('1b-NaturalGas'!$AD$90="no","not applicable (based on previous answers)",ROUND(BL2779,4))</f>
        <v>0.76300000000000001</v>
      </c>
      <c r="BQ2779" s="157">
        <f>IF('1b-NaturalGas'!$AD$91="no","not applicable (based on previous answers)",ROUND(BL2779,4))</f>
        <v>0.76300000000000001</v>
      </c>
    </row>
    <row r="2780" spans="30:69" x14ac:dyDescent="0.25">
      <c r="AD2780" s="157">
        <f t="shared" si="99"/>
        <v>0.76500000000000057</v>
      </c>
      <c r="AE2780" s="157">
        <f>IF('1a-Electricity'!$AD$77="no","",ROUND(AD2780,4))</f>
        <v>0.76500000000000001</v>
      </c>
      <c r="AF2780" s="157">
        <f>IF('1a-Electricity'!$AD$78="no","",ROUND(AD2780,4))</f>
        <v>0.76500000000000001</v>
      </c>
      <c r="AG2780" s="157">
        <f>IF('1a-Electricity'!$AD$79="no","",ROUND(AD2780,4))</f>
        <v>0.76500000000000001</v>
      </c>
      <c r="BL2780" s="157">
        <f t="shared" si="100"/>
        <v>0.76400000000000057</v>
      </c>
      <c r="BM2780" s="157">
        <f>IF('1b-NaturalGas'!$AD$87="no","",ROUND(BL2780,4))</f>
        <v>0.76400000000000001</v>
      </c>
      <c r="BN2780" s="157">
        <f>IF('1b-NaturalGas'!$AD$88="no","",ROUND(BL2780,4))</f>
        <v>0.76400000000000001</v>
      </c>
      <c r="BO2780" s="157">
        <f>IF('1b-NaturalGas'!$AD$89="no","",ROUND(BL2780,4))</f>
        <v>0.76400000000000001</v>
      </c>
      <c r="BP2780" s="157">
        <f>IF('1b-NaturalGas'!$AD$90="no","not applicable (based on previous answers)",ROUND(BL2780,4))</f>
        <v>0.76400000000000001</v>
      </c>
      <c r="BQ2780" s="157">
        <f>IF('1b-NaturalGas'!$AD$91="no","not applicable (based on previous answers)",ROUND(BL2780,4))</f>
        <v>0.76400000000000001</v>
      </c>
    </row>
    <row r="2781" spans="30:69" x14ac:dyDescent="0.25">
      <c r="AD2781" s="157">
        <f t="shared" si="99"/>
        <v>0.76600000000000057</v>
      </c>
      <c r="AE2781" s="157">
        <f>IF('1a-Electricity'!$AD$77="no","",ROUND(AD2781,4))</f>
        <v>0.76600000000000001</v>
      </c>
      <c r="AF2781" s="157">
        <f>IF('1a-Electricity'!$AD$78="no","",ROUND(AD2781,4))</f>
        <v>0.76600000000000001</v>
      </c>
      <c r="AG2781" s="157">
        <f>IF('1a-Electricity'!$AD$79="no","",ROUND(AD2781,4))</f>
        <v>0.76600000000000001</v>
      </c>
      <c r="BL2781" s="157">
        <f t="shared" si="100"/>
        <v>0.76500000000000057</v>
      </c>
      <c r="BM2781" s="157">
        <f>IF('1b-NaturalGas'!$AD$87="no","",ROUND(BL2781,4))</f>
        <v>0.76500000000000001</v>
      </c>
      <c r="BN2781" s="157">
        <f>IF('1b-NaturalGas'!$AD$88="no","",ROUND(BL2781,4))</f>
        <v>0.76500000000000001</v>
      </c>
      <c r="BO2781" s="157">
        <f>IF('1b-NaturalGas'!$AD$89="no","",ROUND(BL2781,4))</f>
        <v>0.76500000000000001</v>
      </c>
      <c r="BP2781" s="157">
        <f>IF('1b-NaturalGas'!$AD$90="no","not applicable (based on previous answers)",ROUND(BL2781,4))</f>
        <v>0.76500000000000001</v>
      </c>
      <c r="BQ2781" s="157">
        <f>IF('1b-NaturalGas'!$AD$91="no","not applicable (based on previous answers)",ROUND(BL2781,4))</f>
        <v>0.76500000000000001</v>
      </c>
    </row>
    <row r="2782" spans="30:69" x14ac:dyDescent="0.25">
      <c r="AD2782" s="157">
        <f t="shared" si="99"/>
        <v>0.76700000000000057</v>
      </c>
      <c r="AE2782" s="157">
        <f>IF('1a-Electricity'!$AD$77="no","",ROUND(AD2782,4))</f>
        <v>0.76700000000000002</v>
      </c>
      <c r="AF2782" s="157">
        <f>IF('1a-Electricity'!$AD$78="no","",ROUND(AD2782,4))</f>
        <v>0.76700000000000002</v>
      </c>
      <c r="AG2782" s="157">
        <f>IF('1a-Electricity'!$AD$79="no","",ROUND(AD2782,4))</f>
        <v>0.76700000000000002</v>
      </c>
      <c r="BL2782" s="157">
        <f t="shared" si="100"/>
        <v>0.76600000000000057</v>
      </c>
      <c r="BM2782" s="157">
        <f>IF('1b-NaturalGas'!$AD$87="no","",ROUND(BL2782,4))</f>
        <v>0.76600000000000001</v>
      </c>
      <c r="BN2782" s="157">
        <f>IF('1b-NaturalGas'!$AD$88="no","",ROUND(BL2782,4))</f>
        <v>0.76600000000000001</v>
      </c>
      <c r="BO2782" s="157">
        <f>IF('1b-NaturalGas'!$AD$89="no","",ROUND(BL2782,4))</f>
        <v>0.76600000000000001</v>
      </c>
      <c r="BP2782" s="157">
        <f>IF('1b-NaturalGas'!$AD$90="no","not applicable (based on previous answers)",ROUND(BL2782,4))</f>
        <v>0.76600000000000001</v>
      </c>
      <c r="BQ2782" s="157">
        <f>IF('1b-NaturalGas'!$AD$91="no","not applicable (based on previous answers)",ROUND(BL2782,4))</f>
        <v>0.76600000000000001</v>
      </c>
    </row>
    <row r="2783" spans="30:69" x14ac:dyDescent="0.25">
      <c r="AD2783" s="157">
        <f t="shared" si="99"/>
        <v>0.76800000000000057</v>
      </c>
      <c r="AE2783" s="157">
        <f>IF('1a-Electricity'!$AD$77="no","",ROUND(AD2783,4))</f>
        <v>0.76800000000000002</v>
      </c>
      <c r="AF2783" s="157">
        <f>IF('1a-Electricity'!$AD$78="no","",ROUND(AD2783,4))</f>
        <v>0.76800000000000002</v>
      </c>
      <c r="AG2783" s="157">
        <f>IF('1a-Electricity'!$AD$79="no","",ROUND(AD2783,4))</f>
        <v>0.76800000000000002</v>
      </c>
      <c r="BL2783" s="157">
        <f t="shared" si="100"/>
        <v>0.76700000000000057</v>
      </c>
      <c r="BM2783" s="157">
        <f>IF('1b-NaturalGas'!$AD$87="no","",ROUND(BL2783,4))</f>
        <v>0.76700000000000002</v>
      </c>
      <c r="BN2783" s="157">
        <f>IF('1b-NaturalGas'!$AD$88="no","",ROUND(BL2783,4))</f>
        <v>0.76700000000000002</v>
      </c>
      <c r="BO2783" s="157">
        <f>IF('1b-NaturalGas'!$AD$89="no","",ROUND(BL2783,4))</f>
        <v>0.76700000000000002</v>
      </c>
      <c r="BP2783" s="157">
        <f>IF('1b-NaturalGas'!$AD$90="no","not applicable (based on previous answers)",ROUND(BL2783,4))</f>
        <v>0.76700000000000002</v>
      </c>
      <c r="BQ2783" s="157">
        <f>IF('1b-NaturalGas'!$AD$91="no","not applicable (based on previous answers)",ROUND(BL2783,4))</f>
        <v>0.76700000000000002</v>
      </c>
    </row>
    <row r="2784" spans="30:69" x14ac:dyDescent="0.25">
      <c r="AD2784" s="157">
        <f t="shared" si="99"/>
        <v>0.76900000000000057</v>
      </c>
      <c r="AE2784" s="157">
        <f>IF('1a-Electricity'!$AD$77="no","",ROUND(AD2784,4))</f>
        <v>0.76900000000000002</v>
      </c>
      <c r="AF2784" s="157">
        <f>IF('1a-Electricity'!$AD$78="no","",ROUND(AD2784,4))</f>
        <v>0.76900000000000002</v>
      </c>
      <c r="AG2784" s="157">
        <f>IF('1a-Electricity'!$AD$79="no","",ROUND(AD2784,4))</f>
        <v>0.76900000000000002</v>
      </c>
      <c r="BL2784" s="157">
        <f t="shared" si="100"/>
        <v>0.76800000000000057</v>
      </c>
      <c r="BM2784" s="157">
        <f>IF('1b-NaturalGas'!$AD$87="no","",ROUND(BL2784,4))</f>
        <v>0.76800000000000002</v>
      </c>
      <c r="BN2784" s="157">
        <f>IF('1b-NaturalGas'!$AD$88="no","",ROUND(BL2784,4))</f>
        <v>0.76800000000000002</v>
      </c>
      <c r="BO2784" s="157">
        <f>IF('1b-NaturalGas'!$AD$89="no","",ROUND(BL2784,4))</f>
        <v>0.76800000000000002</v>
      </c>
      <c r="BP2784" s="157">
        <f>IF('1b-NaturalGas'!$AD$90="no","not applicable (based on previous answers)",ROUND(BL2784,4))</f>
        <v>0.76800000000000002</v>
      </c>
      <c r="BQ2784" s="157">
        <f>IF('1b-NaturalGas'!$AD$91="no","not applicable (based on previous answers)",ROUND(BL2784,4))</f>
        <v>0.76800000000000002</v>
      </c>
    </row>
    <row r="2785" spans="30:69" x14ac:dyDescent="0.25">
      <c r="AD2785" s="157">
        <f t="shared" si="99"/>
        <v>0.77000000000000057</v>
      </c>
      <c r="AE2785" s="157">
        <f>IF('1a-Electricity'!$AD$77="no","",ROUND(AD2785,4))</f>
        <v>0.77</v>
      </c>
      <c r="AF2785" s="157">
        <f>IF('1a-Electricity'!$AD$78="no","",ROUND(AD2785,4))</f>
        <v>0.77</v>
      </c>
      <c r="AG2785" s="157">
        <f>IF('1a-Electricity'!$AD$79="no","",ROUND(AD2785,4))</f>
        <v>0.77</v>
      </c>
      <c r="BL2785" s="157">
        <f t="shared" si="100"/>
        <v>0.76900000000000057</v>
      </c>
      <c r="BM2785" s="157">
        <f>IF('1b-NaturalGas'!$AD$87="no","",ROUND(BL2785,4))</f>
        <v>0.76900000000000002</v>
      </c>
      <c r="BN2785" s="157">
        <f>IF('1b-NaturalGas'!$AD$88="no","",ROUND(BL2785,4))</f>
        <v>0.76900000000000002</v>
      </c>
      <c r="BO2785" s="157">
        <f>IF('1b-NaturalGas'!$AD$89="no","",ROUND(BL2785,4))</f>
        <v>0.76900000000000002</v>
      </c>
      <c r="BP2785" s="157">
        <f>IF('1b-NaturalGas'!$AD$90="no","not applicable (based on previous answers)",ROUND(BL2785,4))</f>
        <v>0.76900000000000002</v>
      </c>
      <c r="BQ2785" s="157">
        <f>IF('1b-NaturalGas'!$AD$91="no","not applicable (based on previous answers)",ROUND(BL2785,4))</f>
        <v>0.76900000000000002</v>
      </c>
    </row>
    <row r="2786" spans="30:69" x14ac:dyDescent="0.25">
      <c r="AD2786" s="157">
        <f t="shared" si="99"/>
        <v>0.77100000000000057</v>
      </c>
      <c r="AE2786" s="157">
        <f>IF('1a-Electricity'!$AD$77="no","",ROUND(AD2786,4))</f>
        <v>0.77100000000000002</v>
      </c>
      <c r="AF2786" s="157">
        <f>IF('1a-Electricity'!$AD$78="no","",ROUND(AD2786,4))</f>
        <v>0.77100000000000002</v>
      </c>
      <c r="AG2786" s="157">
        <f>IF('1a-Electricity'!$AD$79="no","",ROUND(AD2786,4))</f>
        <v>0.77100000000000002</v>
      </c>
      <c r="BL2786" s="157">
        <f t="shared" si="100"/>
        <v>0.77000000000000057</v>
      </c>
      <c r="BM2786" s="157">
        <f>IF('1b-NaturalGas'!$AD$87="no","",ROUND(BL2786,4))</f>
        <v>0.77</v>
      </c>
      <c r="BN2786" s="157">
        <f>IF('1b-NaturalGas'!$AD$88="no","",ROUND(BL2786,4))</f>
        <v>0.77</v>
      </c>
      <c r="BO2786" s="157">
        <f>IF('1b-NaturalGas'!$AD$89="no","",ROUND(BL2786,4))</f>
        <v>0.77</v>
      </c>
      <c r="BP2786" s="157">
        <f>IF('1b-NaturalGas'!$AD$90="no","not applicable (based on previous answers)",ROUND(BL2786,4))</f>
        <v>0.77</v>
      </c>
      <c r="BQ2786" s="157">
        <f>IF('1b-NaturalGas'!$AD$91="no","not applicable (based on previous answers)",ROUND(BL2786,4))</f>
        <v>0.77</v>
      </c>
    </row>
    <row r="2787" spans="30:69" x14ac:dyDescent="0.25">
      <c r="AD2787" s="157">
        <f t="shared" si="99"/>
        <v>0.77200000000000057</v>
      </c>
      <c r="AE2787" s="157">
        <f>IF('1a-Electricity'!$AD$77="no","",ROUND(AD2787,4))</f>
        <v>0.77200000000000002</v>
      </c>
      <c r="AF2787" s="157">
        <f>IF('1a-Electricity'!$AD$78="no","",ROUND(AD2787,4))</f>
        <v>0.77200000000000002</v>
      </c>
      <c r="AG2787" s="157">
        <f>IF('1a-Electricity'!$AD$79="no","",ROUND(AD2787,4))</f>
        <v>0.77200000000000002</v>
      </c>
      <c r="BL2787" s="157">
        <f t="shared" si="100"/>
        <v>0.77100000000000057</v>
      </c>
      <c r="BM2787" s="157">
        <f>IF('1b-NaturalGas'!$AD$87="no","",ROUND(BL2787,4))</f>
        <v>0.77100000000000002</v>
      </c>
      <c r="BN2787" s="157">
        <f>IF('1b-NaturalGas'!$AD$88="no","",ROUND(BL2787,4))</f>
        <v>0.77100000000000002</v>
      </c>
      <c r="BO2787" s="157">
        <f>IF('1b-NaturalGas'!$AD$89="no","",ROUND(BL2787,4))</f>
        <v>0.77100000000000002</v>
      </c>
      <c r="BP2787" s="157">
        <f>IF('1b-NaturalGas'!$AD$90="no","not applicable (based on previous answers)",ROUND(BL2787,4))</f>
        <v>0.77100000000000002</v>
      </c>
      <c r="BQ2787" s="157">
        <f>IF('1b-NaturalGas'!$AD$91="no","not applicable (based on previous answers)",ROUND(BL2787,4))</f>
        <v>0.77100000000000002</v>
      </c>
    </row>
    <row r="2788" spans="30:69" x14ac:dyDescent="0.25">
      <c r="AD2788" s="157">
        <f t="shared" si="99"/>
        <v>0.77300000000000058</v>
      </c>
      <c r="AE2788" s="157">
        <f>IF('1a-Electricity'!$AD$77="no","",ROUND(AD2788,4))</f>
        <v>0.77300000000000002</v>
      </c>
      <c r="AF2788" s="157">
        <f>IF('1a-Electricity'!$AD$78="no","",ROUND(AD2788,4))</f>
        <v>0.77300000000000002</v>
      </c>
      <c r="AG2788" s="157">
        <f>IF('1a-Electricity'!$AD$79="no","",ROUND(AD2788,4))</f>
        <v>0.77300000000000002</v>
      </c>
      <c r="BL2788" s="157">
        <f t="shared" si="100"/>
        <v>0.77200000000000057</v>
      </c>
      <c r="BM2788" s="157">
        <f>IF('1b-NaturalGas'!$AD$87="no","",ROUND(BL2788,4))</f>
        <v>0.77200000000000002</v>
      </c>
      <c r="BN2788" s="157">
        <f>IF('1b-NaturalGas'!$AD$88="no","",ROUND(BL2788,4))</f>
        <v>0.77200000000000002</v>
      </c>
      <c r="BO2788" s="157">
        <f>IF('1b-NaturalGas'!$AD$89="no","",ROUND(BL2788,4))</f>
        <v>0.77200000000000002</v>
      </c>
      <c r="BP2788" s="157">
        <f>IF('1b-NaturalGas'!$AD$90="no","not applicable (based on previous answers)",ROUND(BL2788,4))</f>
        <v>0.77200000000000002</v>
      </c>
      <c r="BQ2788" s="157">
        <f>IF('1b-NaturalGas'!$AD$91="no","not applicable (based on previous answers)",ROUND(BL2788,4))</f>
        <v>0.77200000000000002</v>
      </c>
    </row>
    <row r="2789" spans="30:69" x14ac:dyDescent="0.25">
      <c r="AD2789" s="157">
        <f t="shared" si="99"/>
        <v>0.77400000000000058</v>
      </c>
      <c r="AE2789" s="157">
        <f>IF('1a-Electricity'!$AD$77="no","",ROUND(AD2789,4))</f>
        <v>0.77400000000000002</v>
      </c>
      <c r="AF2789" s="157">
        <f>IF('1a-Electricity'!$AD$78="no","",ROUND(AD2789,4))</f>
        <v>0.77400000000000002</v>
      </c>
      <c r="AG2789" s="157">
        <f>IF('1a-Electricity'!$AD$79="no","",ROUND(AD2789,4))</f>
        <v>0.77400000000000002</v>
      </c>
      <c r="BL2789" s="157">
        <f t="shared" si="100"/>
        <v>0.77300000000000058</v>
      </c>
      <c r="BM2789" s="157">
        <f>IF('1b-NaturalGas'!$AD$87="no","",ROUND(BL2789,4))</f>
        <v>0.77300000000000002</v>
      </c>
      <c r="BN2789" s="157">
        <f>IF('1b-NaturalGas'!$AD$88="no","",ROUND(BL2789,4))</f>
        <v>0.77300000000000002</v>
      </c>
      <c r="BO2789" s="157">
        <f>IF('1b-NaturalGas'!$AD$89="no","",ROUND(BL2789,4))</f>
        <v>0.77300000000000002</v>
      </c>
      <c r="BP2789" s="157">
        <f>IF('1b-NaturalGas'!$AD$90="no","not applicable (based on previous answers)",ROUND(BL2789,4))</f>
        <v>0.77300000000000002</v>
      </c>
      <c r="BQ2789" s="157">
        <f>IF('1b-NaturalGas'!$AD$91="no","not applicable (based on previous answers)",ROUND(BL2789,4))</f>
        <v>0.77300000000000002</v>
      </c>
    </row>
    <row r="2790" spans="30:69" x14ac:dyDescent="0.25">
      <c r="AD2790" s="157">
        <f t="shared" si="99"/>
        <v>0.77500000000000058</v>
      </c>
      <c r="AE2790" s="157">
        <f>IF('1a-Electricity'!$AD$77="no","",ROUND(AD2790,4))</f>
        <v>0.77500000000000002</v>
      </c>
      <c r="AF2790" s="157">
        <f>IF('1a-Electricity'!$AD$78="no","",ROUND(AD2790,4))</f>
        <v>0.77500000000000002</v>
      </c>
      <c r="AG2790" s="157">
        <f>IF('1a-Electricity'!$AD$79="no","",ROUND(AD2790,4))</f>
        <v>0.77500000000000002</v>
      </c>
      <c r="BL2790" s="157">
        <f t="shared" si="100"/>
        <v>0.77400000000000058</v>
      </c>
      <c r="BM2790" s="157">
        <f>IF('1b-NaturalGas'!$AD$87="no","",ROUND(BL2790,4))</f>
        <v>0.77400000000000002</v>
      </c>
      <c r="BN2790" s="157">
        <f>IF('1b-NaturalGas'!$AD$88="no","",ROUND(BL2790,4))</f>
        <v>0.77400000000000002</v>
      </c>
      <c r="BO2790" s="157">
        <f>IF('1b-NaturalGas'!$AD$89="no","",ROUND(BL2790,4))</f>
        <v>0.77400000000000002</v>
      </c>
      <c r="BP2790" s="157">
        <f>IF('1b-NaturalGas'!$AD$90="no","not applicable (based on previous answers)",ROUND(BL2790,4))</f>
        <v>0.77400000000000002</v>
      </c>
      <c r="BQ2790" s="157">
        <f>IF('1b-NaturalGas'!$AD$91="no","not applicable (based on previous answers)",ROUND(BL2790,4))</f>
        <v>0.77400000000000002</v>
      </c>
    </row>
    <row r="2791" spans="30:69" x14ac:dyDescent="0.25">
      <c r="AD2791" s="157">
        <f t="shared" si="99"/>
        <v>0.77600000000000058</v>
      </c>
      <c r="AE2791" s="157">
        <f>IF('1a-Electricity'!$AD$77="no","",ROUND(AD2791,4))</f>
        <v>0.77600000000000002</v>
      </c>
      <c r="AF2791" s="157">
        <f>IF('1a-Electricity'!$AD$78="no","",ROUND(AD2791,4))</f>
        <v>0.77600000000000002</v>
      </c>
      <c r="AG2791" s="157">
        <f>IF('1a-Electricity'!$AD$79="no","",ROUND(AD2791,4))</f>
        <v>0.77600000000000002</v>
      </c>
      <c r="BL2791" s="157">
        <f t="shared" si="100"/>
        <v>0.77500000000000058</v>
      </c>
      <c r="BM2791" s="157">
        <f>IF('1b-NaturalGas'!$AD$87="no","",ROUND(BL2791,4))</f>
        <v>0.77500000000000002</v>
      </c>
      <c r="BN2791" s="157">
        <f>IF('1b-NaturalGas'!$AD$88="no","",ROUND(BL2791,4))</f>
        <v>0.77500000000000002</v>
      </c>
      <c r="BO2791" s="157">
        <f>IF('1b-NaturalGas'!$AD$89="no","",ROUND(BL2791,4))</f>
        <v>0.77500000000000002</v>
      </c>
      <c r="BP2791" s="157">
        <f>IF('1b-NaturalGas'!$AD$90="no","not applicable (based on previous answers)",ROUND(BL2791,4))</f>
        <v>0.77500000000000002</v>
      </c>
      <c r="BQ2791" s="157">
        <f>IF('1b-NaturalGas'!$AD$91="no","not applicable (based on previous answers)",ROUND(BL2791,4))</f>
        <v>0.77500000000000002</v>
      </c>
    </row>
    <row r="2792" spans="30:69" x14ac:dyDescent="0.25">
      <c r="AD2792" s="157">
        <f t="shared" si="99"/>
        <v>0.77700000000000058</v>
      </c>
      <c r="AE2792" s="157">
        <f>IF('1a-Electricity'!$AD$77="no","",ROUND(AD2792,4))</f>
        <v>0.77700000000000002</v>
      </c>
      <c r="AF2792" s="157">
        <f>IF('1a-Electricity'!$AD$78="no","",ROUND(AD2792,4))</f>
        <v>0.77700000000000002</v>
      </c>
      <c r="AG2792" s="157">
        <f>IF('1a-Electricity'!$AD$79="no","",ROUND(AD2792,4))</f>
        <v>0.77700000000000002</v>
      </c>
      <c r="BL2792" s="157">
        <f t="shared" si="100"/>
        <v>0.77600000000000058</v>
      </c>
      <c r="BM2792" s="157">
        <f>IF('1b-NaturalGas'!$AD$87="no","",ROUND(BL2792,4))</f>
        <v>0.77600000000000002</v>
      </c>
      <c r="BN2792" s="157">
        <f>IF('1b-NaturalGas'!$AD$88="no","",ROUND(BL2792,4))</f>
        <v>0.77600000000000002</v>
      </c>
      <c r="BO2792" s="157">
        <f>IF('1b-NaturalGas'!$AD$89="no","",ROUND(BL2792,4))</f>
        <v>0.77600000000000002</v>
      </c>
      <c r="BP2792" s="157">
        <f>IF('1b-NaturalGas'!$AD$90="no","not applicable (based on previous answers)",ROUND(BL2792,4))</f>
        <v>0.77600000000000002</v>
      </c>
      <c r="BQ2792" s="157">
        <f>IF('1b-NaturalGas'!$AD$91="no","not applicable (based on previous answers)",ROUND(BL2792,4))</f>
        <v>0.77600000000000002</v>
      </c>
    </row>
    <row r="2793" spans="30:69" x14ac:dyDescent="0.25">
      <c r="AD2793" s="157">
        <f t="shared" si="99"/>
        <v>0.77800000000000058</v>
      </c>
      <c r="AE2793" s="157">
        <f>IF('1a-Electricity'!$AD$77="no","",ROUND(AD2793,4))</f>
        <v>0.77800000000000002</v>
      </c>
      <c r="AF2793" s="157">
        <f>IF('1a-Electricity'!$AD$78="no","",ROUND(AD2793,4))</f>
        <v>0.77800000000000002</v>
      </c>
      <c r="AG2793" s="157">
        <f>IF('1a-Electricity'!$AD$79="no","",ROUND(AD2793,4))</f>
        <v>0.77800000000000002</v>
      </c>
      <c r="BL2793" s="157">
        <f t="shared" si="100"/>
        <v>0.77700000000000058</v>
      </c>
      <c r="BM2793" s="157">
        <f>IF('1b-NaturalGas'!$AD$87="no","",ROUND(BL2793,4))</f>
        <v>0.77700000000000002</v>
      </c>
      <c r="BN2793" s="157">
        <f>IF('1b-NaturalGas'!$AD$88="no","",ROUND(BL2793,4))</f>
        <v>0.77700000000000002</v>
      </c>
      <c r="BO2793" s="157">
        <f>IF('1b-NaturalGas'!$AD$89="no","",ROUND(BL2793,4))</f>
        <v>0.77700000000000002</v>
      </c>
      <c r="BP2793" s="157">
        <f>IF('1b-NaturalGas'!$AD$90="no","not applicable (based on previous answers)",ROUND(BL2793,4))</f>
        <v>0.77700000000000002</v>
      </c>
      <c r="BQ2793" s="157">
        <f>IF('1b-NaturalGas'!$AD$91="no","not applicable (based on previous answers)",ROUND(BL2793,4))</f>
        <v>0.77700000000000002</v>
      </c>
    </row>
    <row r="2794" spans="30:69" x14ac:dyDescent="0.25">
      <c r="AD2794" s="157">
        <f t="shared" si="99"/>
        <v>0.77900000000000058</v>
      </c>
      <c r="AE2794" s="157">
        <f>IF('1a-Electricity'!$AD$77="no","",ROUND(AD2794,4))</f>
        <v>0.77900000000000003</v>
      </c>
      <c r="AF2794" s="157">
        <f>IF('1a-Electricity'!$AD$78="no","",ROUND(AD2794,4))</f>
        <v>0.77900000000000003</v>
      </c>
      <c r="AG2794" s="157">
        <f>IF('1a-Electricity'!$AD$79="no","",ROUND(AD2794,4))</f>
        <v>0.77900000000000003</v>
      </c>
      <c r="BL2794" s="157">
        <f t="shared" si="100"/>
        <v>0.77800000000000058</v>
      </c>
      <c r="BM2794" s="157">
        <f>IF('1b-NaturalGas'!$AD$87="no","",ROUND(BL2794,4))</f>
        <v>0.77800000000000002</v>
      </c>
      <c r="BN2794" s="157">
        <f>IF('1b-NaturalGas'!$AD$88="no","",ROUND(BL2794,4))</f>
        <v>0.77800000000000002</v>
      </c>
      <c r="BO2794" s="157">
        <f>IF('1b-NaturalGas'!$AD$89="no","",ROUND(BL2794,4))</f>
        <v>0.77800000000000002</v>
      </c>
      <c r="BP2794" s="157">
        <f>IF('1b-NaturalGas'!$AD$90="no","not applicable (based on previous answers)",ROUND(BL2794,4))</f>
        <v>0.77800000000000002</v>
      </c>
      <c r="BQ2794" s="157">
        <f>IF('1b-NaturalGas'!$AD$91="no","not applicable (based on previous answers)",ROUND(BL2794,4))</f>
        <v>0.77800000000000002</v>
      </c>
    </row>
    <row r="2795" spans="30:69" x14ac:dyDescent="0.25">
      <c r="AD2795" s="157">
        <f t="shared" si="99"/>
        <v>0.78000000000000058</v>
      </c>
      <c r="AE2795" s="157">
        <f>IF('1a-Electricity'!$AD$77="no","",ROUND(AD2795,4))</f>
        <v>0.78</v>
      </c>
      <c r="AF2795" s="157">
        <f>IF('1a-Electricity'!$AD$78="no","",ROUND(AD2795,4))</f>
        <v>0.78</v>
      </c>
      <c r="AG2795" s="157">
        <f>IF('1a-Electricity'!$AD$79="no","",ROUND(AD2795,4))</f>
        <v>0.78</v>
      </c>
      <c r="BL2795" s="157">
        <f t="shared" si="100"/>
        <v>0.77900000000000058</v>
      </c>
      <c r="BM2795" s="157">
        <f>IF('1b-NaturalGas'!$AD$87="no","",ROUND(BL2795,4))</f>
        <v>0.77900000000000003</v>
      </c>
      <c r="BN2795" s="157">
        <f>IF('1b-NaturalGas'!$AD$88="no","",ROUND(BL2795,4))</f>
        <v>0.77900000000000003</v>
      </c>
      <c r="BO2795" s="157">
        <f>IF('1b-NaturalGas'!$AD$89="no","",ROUND(BL2795,4))</f>
        <v>0.77900000000000003</v>
      </c>
      <c r="BP2795" s="157">
        <f>IF('1b-NaturalGas'!$AD$90="no","not applicable (based on previous answers)",ROUND(BL2795,4))</f>
        <v>0.77900000000000003</v>
      </c>
      <c r="BQ2795" s="157">
        <f>IF('1b-NaturalGas'!$AD$91="no","not applicable (based on previous answers)",ROUND(BL2795,4))</f>
        <v>0.77900000000000003</v>
      </c>
    </row>
    <row r="2796" spans="30:69" x14ac:dyDescent="0.25">
      <c r="AD2796" s="157">
        <f t="shared" si="99"/>
        <v>0.78100000000000058</v>
      </c>
      <c r="AE2796" s="157">
        <f>IF('1a-Electricity'!$AD$77="no","",ROUND(AD2796,4))</f>
        <v>0.78100000000000003</v>
      </c>
      <c r="AF2796" s="157">
        <f>IF('1a-Electricity'!$AD$78="no","",ROUND(AD2796,4))</f>
        <v>0.78100000000000003</v>
      </c>
      <c r="AG2796" s="157">
        <f>IF('1a-Electricity'!$AD$79="no","",ROUND(AD2796,4))</f>
        <v>0.78100000000000003</v>
      </c>
      <c r="BL2796" s="157">
        <f t="shared" si="100"/>
        <v>0.78000000000000058</v>
      </c>
      <c r="BM2796" s="157">
        <f>IF('1b-NaturalGas'!$AD$87="no","",ROUND(BL2796,4))</f>
        <v>0.78</v>
      </c>
      <c r="BN2796" s="157">
        <f>IF('1b-NaturalGas'!$AD$88="no","",ROUND(BL2796,4))</f>
        <v>0.78</v>
      </c>
      <c r="BO2796" s="157">
        <f>IF('1b-NaturalGas'!$AD$89="no","",ROUND(BL2796,4))</f>
        <v>0.78</v>
      </c>
      <c r="BP2796" s="157">
        <f>IF('1b-NaturalGas'!$AD$90="no","not applicable (based on previous answers)",ROUND(BL2796,4))</f>
        <v>0.78</v>
      </c>
      <c r="BQ2796" s="157">
        <f>IF('1b-NaturalGas'!$AD$91="no","not applicable (based on previous answers)",ROUND(BL2796,4))</f>
        <v>0.78</v>
      </c>
    </row>
    <row r="2797" spans="30:69" x14ac:dyDescent="0.25">
      <c r="AD2797" s="157">
        <f t="shared" si="99"/>
        <v>0.78200000000000058</v>
      </c>
      <c r="AE2797" s="157">
        <f>IF('1a-Electricity'!$AD$77="no","",ROUND(AD2797,4))</f>
        <v>0.78200000000000003</v>
      </c>
      <c r="AF2797" s="157">
        <f>IF('1a-Electricity'!$AD$78="no","",ROUND(AD2797,4))</f>
        <v>0.78200000000000003</v>
      </c>
      <c r="AG2797" s="157">
        <f>IF('1a-Electricity'!$AD$79="no","",ROUND(AD2797,4))</f>
        <v>0.78200000000000003</v>
      </c>
      <c r="BL2797" s="157">
        <f t="shared" si="100"/>
        <v>0.78100000000000058</v>
      </c>
      <c r="BM2797" s="157">
        <f>IF('1b-NaturalGas'!$AD$87="no","",ROUND(BL2797,4))</f>
        <v>0.78100000000000003</v>
      </c>
      <c r="BN2797" s="157">
        <f>IF('1b-NaturalGas'!$AD$88="no","",ROUND(BL2797,4))</f>
        <v>0.78100000000000003</v>
      </c>
      <c r="BO2797" s="157">
        <f>IF('1b-NaturalGas'!$AD$89="no","",ROUND(BL2797,4))</f>
        <v>0.78100000000000003</v>
      </c>
      <c r="BP2797" s="157">
        <f>IF('1b-NaturalGas'!$AD$90="no","not applicable (based on previous answers)",ROUND(BL2797,4))</f>
        <v>0.78100000000000003</v>
      </c>
      <c r="BQ2797" s="157">
        <f>IF('1b-NaturalGas'!$AD$91="no","not applicable (based on previous answers)",ROUND(BL2797,4))</f>
        <v>0.78100000000000003</v>
      </c>
    </row>
    <row r="2798" spans="30:69" x14ac:dyDescent="0.25">
      <c r="AD2798" s="157">
        <f t="shared" si="99"/>
        <v>0.78300000000000058</v>
      </c>
      <c r="AE2798" s="157">
        <f>IF('1a-Electricity'!$AD$77="no","",ROUND(AD2798,4))</f>
        <v>0.78300000000000003</v>
      </c>
      <c r="AF2798" s="157">
        <f>IF('1a-Electricity'!$AD$78="no","",ROUND(AD2798,4))</f>
        <v>0.78300000000000003</v>
      </c>
      <c r="AG2798" s="157">
        <f>IF('1a-Electricity'!$AD$79="no","",ROUND(AD2798,4))</f>
        <v>0.78300000000000003</v>
      </c>
      <c r="BL2798" s="157">
        <f t="shared" si="100"/>
        <v>0.78200000000000058</v>
      </c>
      <c r="BM2798" s="157">
        <f>IF('1b-NaturalGas'!$AD$87="no","",ROUND(BL2798,4))</f>
        <v>0.78200000000000003</v>
      </c>
      <c r="BN2798" s="157">
        <f>IF('1b-NaturalGas'!$AD$88="no","",ROUND(BL2798,4))</f>
        <v>0.78200000000000003</v>
      </c>
      <c r="BO2798" s="157">
        <f>IF('1b-NaturalGas'!$AD$89="no","",ROUND(BL2798,4))</f>
        <v>0.78200000000000003</v>
      </c>
      <c r="BP2798" s="157">
        <f>IF('1b-NaturalGas'!$AD$90="no","not applicable (based on previous answers)",ROUND(BL2798,4))</f>
        <v>0.78200000000000003</v>
      </c>
      <c r="BQ2798" s="157">
        <f>IF('1b-NaturalGas'!$AD$91="no","not applicable (based on previous answers)",ROUND(BL2798,4))</f>
        <v>0.78200000000000003</v>
      </c>
    </row>
    <row r="2799" spans="30:69" x14ac:dyDescent="0.25">
      <c r="AD2799" s="157">
        <f t="shared" si="99"/>
        <v>0.78400000000000059</v>
      </c>
      <c r="AE2799" s="157">
        <f>IF('1a-Electricity'!$AD$77="no","",ROUND(AD2799,4))</f>
        <v>0.78400000000000003</v>
      </c>
      <c r="AF2799" s="157">
        <f>IF('1a-Electricity'!$AD$78="no","",ROUND(AD2799,4))</f>
        <v>0.78400000000000003</v>
      </c>
      <c r="AG2799" s="157">
        <f>IF('1a-Electricity'!$AD$79="no","",ROUND(AD2799,4))</f>
        <v>0.78400000000000003</v>
      </c>
      <c r="BL2799" s="157">
        <f t="shared" si="100"/>
        <v>0.78300000000000058</v>
      </c>
      <c r="BM2799" s="157">
        <f>IF('1b-NaturalGas'!$AD$87="no","",ROUND(BL2799,4))</f>
        <v>0.78300000000000003</v>
      </c>
      <c r="BN2799" s="157">
        <f>IF('1b-NaturalGas'!$AD$88="no","",ROUND(BL2799,4))</f>
        <v>0.78300000000000003</v>
      </c>
      <c r="BO2799" s="157">
        <f>IF('1b-NaturalGas'!$AD$89="no","",ROUND(BL2799,4))</f>
        <v>0.78300000000000003</v>
      </c>
      <c r="BP2799" s="157">
        <f>IF('1b-NaturalGas'!$AD$90="no","not applicable (based on previous answers)",ROUND(BL2799,4))</f>
        <v>0.78300000000000003</v>
      </c>
      <c r="BQ2799" s="157">
        <f>IF('1b-NaturalGas'!$AD$91="no","not applicable (based on previous answers)",ROUND(BL2799,4))</f>
        <v>0.78300000000000003</v>
      </c>
    </row>
    <row r="2800" spans="30:69" x14ac:dyDescent="0.25">
      <c r="AD2800" s="157">
        <f t="shared" si="99"/>
        <v>0.78500000000000059</v>
      </c>
      <c r="AE2800" s="157">
        <f>IF('1a-Electricity'!$AD$77="no","",ROUND(AD2800,4))</f>
        <v>0.78500000000000003</v>
      </c>
      <c r="AF2800" s="157">
        <f>IF('1a-Electricity'!$AD$78="no","",ROUND(AD2800,4))</f>
        <v>0.78500000000000003</v>
      </c>
      <c r="AG2800" s="157">
        <f>IF('1a-Electricity'!$AD$79="no","",ROUND(AD2800,4))</f>
        <v>0.78500000000000003</v>
      </c>
      <c r="BL2800" s="157">
        <f t="shared" si="100"/>
        <v>0.78400000000000059</v>
      </c>
      <c r="BM2800" s="157">
        <f>IF('1b-NaturalGas'!$AD$87="no","",ROUND(BL2800,4))</f>
        <v>0.78400000000000003</v>
      </c>
      <c r="BN2800" s="157">
        <f>IF('1b-NaturalGas'!$AD$88="no","",ROUND(BL2800,4))</f>
        <v>0.78400000000000003</v>
      </c>
      <c r="BO2800" s="157">
        <f>IF('1b-NaturalGas'!$AD$89="no","",ROUND(BL2800,4))</f>
        <v>0.78400000000000003</v>
      </c>
      <c r="BP2800" s="157">
        <f>IF('1b-NaturalGas'!$AD$90="no","not applicable (based on previous answers)",ROUND(BL2800,4))</f>
        <v>0.78400000000000003</v>
      </c>
      <c r="BQ2800" s="157">
        <f>IF('1b-NaturalGas'!$AD$91="no","not applicable (based on previous answers)",ROUND(BL2800,4))</f>
        <v>0.78400000000000003</v>
      </c>
    </row>
    <row r="2801" spans="30:69" x14ac:dyDescent="0.25">
      <c r="AD2801" s="157">
        <f t="shared" si="99"/>
        <v>0.78600000000000059</v>
      </c>
      <c r="AE2801" s="157">
        <f>IF('1a-Electricity'!$AD$77="no","",ROUND(AD2801,4))</f>
        <v>0.78600000000000003</v>
      </c>
      <c r="AF2801" s="157">
        <f>IF('1a-Electricity'!$AD$78="no","",ROUND(AD2801,4))</f>
        <v>0.78600000000000003</v>
      </c>
      <c r="AG2801" s="157">
        <f>IF('1a-Electricity'!$AD$79="no","",ROUND(AD2801,4))</f>
        <v>0.78600000000000003</v>
      </c>
      <c r="BL2801" s="157">
        <f t="shared" si="100"/>
        <v>0.78500000000000059</v>
      </c>
      <c r="BM2801" s="157">
        <f>IF('1b-NaturalGas'!$AD$87="no","",ROUND(BL2801,4))</f>
        <v>0.78500000000000003</v>
      </c>
      <c r="BN2801" s="157">
        <f>IF('1b-NaturalGas'!$AD$88="no","",ROUND(BL2801,4))</f>
        <v>0.78500000000000003</v>
      </c>
      <c r="BO2801" s="157">
        <f>IF('1b-NaturalGas'!$AD$89="no","",ROUND(BL2801,4))</f>
        <v>0.78500000000000003</v>
      </c>
      <c r="BP2801" s="157">
        <f>IF('1b-NaturalGas'!$AD$90="no","not applicable (based on previous answers)",ROUND(BL2801,4))</f>
        <v>0.78500000000000003</v>
      </c>
      <c r="BQ2801" s="157">
        <f>IF('1b-NaturalGas'!$AD$91="no","not applicable (based on previous answers)",ROUND(BL2801,4))</f>
        <v>0.78500000000000003</v>
      </c>
    </row>
    <row r="2802" spans="30:69" x14ac:dyDescent="0.25">
      <c r="AD2802" s="157">
        <f t="shared" si="99"/>
        <v>0.78700000000000059</v>
      </c>
      <c r="AE2802" s="157">
        <f>IF('1a-Electricity'!$AD$77="no","",ROUND(AD2802,4))</f>
        <v>0.78700000000000003</v>
      </c>
      <c r="AF2802" s="157">
        <f>IF('1a-Electricity'!$AD$78="no","",ROUND(AD2802,4))</f>
        <v>0.78700000000000003</v>
      </c>
      <c r="AG2802" s="157">
        <f>IF('1a-Electricity'!$AD$79="no","",ROUND(AD2802,4))</f>
        <v>0.78700000000000003</v>
      </c>
      <c r="BL2802" s="157">
        <f t="shared" si="100"/>
        <v>0.78600000000000059</v>
      </c>
      <c r="BM2802" s="157">
        <f>IF('1b-NaturalGas'!$AD$87="no","",ROUND(BL2802,4))</f>
        <v>0.78600000000000003</v>
      </c>
      <c r="BN2802" s="157">
        <f>IF('1b-NaturalGas'!$AD$88="no","",ROUND(BL2802,4))</f>
        <v>0.78600000000000003</v>
      </c>
      <c r="BO2802" s="157">
        <f>IF('1b-NaturalGas'!$AD$89="no","",ROUND(BL2802,4))</f>
        <v>0.78600000000000003</v>
      </c>
      <c r="BP2802" s="157">
        <f>IF('1b-NaturalGas'!$AD$90="no","not applicable (based on previous answers)",ROUND(BL2802,4))</f>
        <v>0.78600000000000003</v>
      </c>
      <c r="BQ2802" s="157">
        <f>IF('1b-NaturalGas'!$AD$91="no","not applicable (based on previous answers)",ROUND(BL2802,4))</f>
        <v>0.78600000000000003</v>
      </c>
    </row>
    <row r="2803" spans="30:69" x14ac:dyDescent="0.25">
      <c r="AD2803" s="157">
        <f t="shared" si="99"/>
        <v>0.78800000000000059</v>
      </c>
      <c r="AE2803" s="157">
        <f>IF('1a-Electricity'!$AD$77="no","",ROUND(AD2803,4))</f>
        <v>0.78800000000000003</v>
      </c>
      <c r="AF2803" s="157">
        <f>IF('1a-Electricity'!$AD$78="no","",ROUND(AD2803,4))</f>
        <v>0.78800000000000003</v>
      </c>
      <c r="AG2803" s="157">
        <f>IF('1a-Electricity'!$AD$79="no","",ROUND(AD2803,4))</f>
        <v>0.78800000000000003</v>
      </c>
      <c r="BL2803" s="157">
        <f t="shared" si="100"/>
        <v>0.78700000000000059</v>
      </c>
      <c r="BM2803" s="157">
        <f>IF('1b-NaturalGas'!$AD$87="no","",ROUND(BL2803,4))</f>
        <v>0.78700000000000003</v>
      </c>
      <c r="BN2803" s="157">
        <f>IF('1b-NaturalGas'!$AD$88="no","",ROUND(BL2803,4))</f>
        <v>0.78700000000000003</v>
      </c>
      <c r="BO2803" s="157">
        <f>IF('1b-NaturalGas'!$AD$89="no","",ROUND(BL2803,4))</f>
        <v>0.78700000000000003</v>
      </c>
      <c r="BP2803" s="157">
        <f>IF('1b-NaturalGas'!$AD$90="no","not applicable (based on previous answers)",ROUND(BL2803,4))</f>
        <v>0.78700000000000003</v>
      </c>
      <c r="BQ2803" s="157">
        <f>IF('1b-NaturalGas'!$AD$91="no","not applicable (based on previous answers)",ROUND(BL2803,4))</f>
        <v>0.78700000000000003</v>
      </c>
    </row>
    <row r="2804" spans="30:69" x14ac:dyDescent="0.25">
      <c r="AD2804" s="157">
        <f t="shared" si="99"/>
        <v>0.78900000000000059</v>
      </c>
      <c r="AE2804" s="157">
        <f>IF('1a-Electricity'!$AD$77="no","",ROUND(AD2804,4))</f>
        <v>0.78900000000000003</v>
      </c>
      <c r="AF2804" s="157">
        <f>IF('1a-Electricity'!$AD$78="no","",ROUND(AD2804,4))</f>
        <v>0.78900000000000003</v>
      </c>
      <c r="AG2804" s="157">
        <f>IF('1a-Electricity'!$AD$79="no","",ROUND(AD2804,4))</f>
        <v>0.78900000000000003</v>
      </c>
      <c r="BL2804" s="157">
        <f t="shared" si="100"/>
        <v>0.78800000000000059</v>
      </c>
      <c r="BM2804" s="157">
        <f>IF('1b-NaturalGas'!$AD$87="no","",ROUND(BL2804,4))</f>
        <v>0.78800000000000003</v>
      </c>
      <c r="BN2804" s="157">
        <f>IF('1b-NaturalGas'!$AD$88="no","",ROUND(BL2804,4))</f>
        <v>0.78800000000000003</v>
      </c>
      <c r="BO2804" s="157">
        <f>IF('1b-NaturalGas'!$AD$89="no","",ROUND(BL2804,4))</f>
        <v>0.78800000000000003</v>
      </c>
      <c r="BP2804" s="157">
        <f>IF('1b-NaturalGas'!$AD$90="no","not applicable (based on previous answers)",ROUND(BL2804,4))</f>
        <v>0.78800000000000003</v>
      </c>
      <c r="BQ2804" s="157">
        <f>IF('1b-NaturalGas'!$AD$91="no","not applicable (based on previous answers)",ROUND(BL2804,4))</f>
        <v>0.78800000000000003</v>
      </c>
    </row>
    <row r="2805" spans="30:69" x14ac:dyDescent="0.25">
      <c r="AD2805" s="157">
        <f t="shared" si="99"/>
        <v>0.79000000000000059</v>
      </c>
      <c r="AE2805" s="157">
        <f>IF('1a-Electricity'!$AD$77="no","",ROUND(AD2805,4))</f>
        <v>0.79</v>
      </c>
      <c r="AF2805" s="157">
        <f>IF('1a-Electricity'!$AD$78="no","",ROUND(AD2805,4))</f>
        <v>0.79</v>
      </c>
      <c r="AG2805" s="157">
        <f>IF('1a-Electricity'!$AD$79="no","",ROUND(AD2805,4))</f>
        <v>0.79</v>
      </c>
      <c r="BL2805" s="157">
        <f t="shared" si="100"/>
        <v>0.78900000000000059</v>
      </c>
      <c r="BM2805" s="157">
        <f>IF('1b-NaturalGas'!$AD$87="no","",ROUND(BL2805,4))</f>
        <v>0.78900000000000003</v>
      </c>
      <c r="BN2805" s="157">
        <f>IF('1b-NaturalGas'!$AD$88="no","",ROUND(BL2805,4))</f>
        <v>0.78900000000000003</v>
      </c>
      <c r="BO2805" s="157">
        <f>IF('1b-NaturalGas'!$AD$89="no","",ROUND(BL2805,4))</f>
        <v>0.78900000000000003</v>
      </c>
      <c r="BP2805" s="157">
        <f>IF('1b-NaturalGas'!$AD$90="no","not applicable (based on previous answers)",ROUND(BL2805,4))</f>
        <v>0.78900000000000003</v>
      </c>
      <c r="BQ2805" s="157">
        <f>IF('1b-NaturalGas'!$AD$91="no","not applicable (based on previous answers)",ROUND(BL2805,4))</f>
        <v>0.78900000000000003</v>
      </c>
    </row>
    <row r="2806" spans="30:69" x14ac:dyDescent="0.25">
      <c r="AD2806" s="157">
        <f t="shared" si="99"/>
        <v>0.79100000000000059</v>
      </c>
      <c r="AE2806" s="157">
        <f>IF('1a-Electricity'!$AD$77="no","",ROUND(AD2806,4))</f>
        <v>0.79100000000000004</v>
      </c>
      <c r="AF2806" s="157">
        <f>IF('1a-Electricity'!$AD$78="no","",ROUND(AD2806,4))</f>
        <v>0.79100000000000004</v>
      </c>
      <c r="AG2806" s="157">
        <f>IF('1a-Electricity'!$AD$79="no","",ROUND(AD2806,4))</f>
        <v>0.79100000000000004</v>
      </c>
      <c r="BL2806" s="157">
        <f t="shared" si="100"/>
        <v>0.79000000000000059</v>
      </c>
      <c r="BM2806" s="157">
        <f>IF('1b-NaturalGas'!$AD$87="no","",ROUND(BL2806,4))</f>
        <v>0.79</v>
      </c>
      <c r="BN2806" s="157">
        <f>IF('1b-NaturalGas'!$AD$88="no","",ROUND(BL2806,4))</f>
        <v>0.79</v>
      </c>
      <c r="BO2806" s="157">
        <f>IF('1b-NaturalGas'!$AD$89="no","",ROUND(BL2806,4))</f>
        <v>0.79</v>
      </c>
      <c r="BP2806" s="157">
        <f>IF('1b-NaturalGas'!$AD$90="no","not applicable (based on previous answers)",ROUND(BL2806,4))</f>
        <v>0.79</v>
      </c>
      <c r="BQ2806" s="157">
        <f>IF('1b-NaturalGas'!$AD$91="no","not applicable (based on previous answers)",ROUND(BL2806,4))</f>
        <v>0.79</v>
      </c>
    </row>
    <row r="2807" spans="30:69" x14ac:dyDescent="0.25">
      <c r="AD2807" s="157">
        <f t="shared" si="99"/>
        <v>0.79200000000000059</v>
      </c>
      <c r="AE2807" s="157">
        <f>IF('1a-Electricity'!$AD$77="no","",ROUND(AD2807,4))</f>
        <v>0.79200000000000004</v>
      </c>
      <c r="AF2807" s="157">
        <f>IF('1a-Electricity'!$AD$78="no","",ROUND(AD2807,4))</f>
        <v>0.79200000000000004</v>
      </c>
      <c r="AG2807" s="157">
        <f>IF('1a-Electricity'!$AD$79="no","",ROUND(AD2807,4))</f>
        <v>0.79200000000000004</v>
      </c>
      <c r="BL2807" s="157">
        <f t="shared" si="100"/>
        <v>0.79100000000000059</v>
      </c>
      <c r="BM2807" s="157">
        <f>IF('1b-NaturalGas'!$AD$87="no","",ROUND(BL2807,4))</f>
        <v>0.79100000000000004</v>
      </c>
      <c r="BN2807" s="157">
        <f>IF('1b-NaturalGas'!$AD$88="no","",ROUND(BL2807,4))</f>
        <v>0.79100000000000004</v>
      </c>
      <c r="BO2807" s="157">
        <f>IF('1b-NaturalGas'!$AD$89="no","",ROUND(BL2807,4))</f>
        <v>0.79100000000000004</v>
      </c>
      <c r="BP2807" s="157">
        <f>IF('1b-NaturalGas'!$AD$90="no","not applicable (based on previous answers)",ROUND(BL2807,4))</f>
        <v>0.79100000000000004</v>
      </c>
      <c r="BQ2807" s="157">
        <f>IF('1b-NaturalGas'!$AD$91="no","not applicable (based on previous answers)",ROUND(BL2807,4))</f>
        <v>0.79100000000000004</v>
      </c>
    </row>
    <row r="2808" spans="30:69" x14ac:dyDescent="0.25">
      <c r="AD2808" s="157">
        <f t="shared" si="99"/>
        <v>0.79300000000000059</v>
      </c>
      <c r="AE2808" s="157">
        <f>IF('1a-Electricity'!$AD$77="no","",ROUND(AD2808,4))</f>
        <v>0.79300000000000004</v>
      </c>
      <c r="AF2808" s="157">
        <f>IF('1a-Electricity'!$AD$78="no","",ROUND(AD2808,4))</f>
        <v>0.79300000000000004</v>
      </c>
      <c r="AG2808" s="157">
        <f>IF('1a-Electricity'!$AD$79="no","",ROUND(AD2808,4))</f>
        <v>0.79300000000000004</v>
      </c>
      <c r="BL2808" s="157">
        <f t="shared" si="100"/>
        <v>0.79200000000000059</v>
      </c>
      <c r="BM2808" s="157">
        <f>IF('1b-NaturalGas'!$AD$87="no","",ROUND(BL2808,4))</f>
        <v>0.79200000000000004</v>
      </c>
      <c r="BN2808" s="157">
        <f>IF('1b-NaturalGas'!$AD$88="no","",ROUND(BL2808,4))</f>
        <v>0.79200000000000004</v>
      </c>
      <c r="BO2808" s="157">
        <f>IF('1b-NaturalGas'!$AD$89="no","",ROUND(BL2808,4))</f>
        <v>0.79200000000000004</v>
      </c>
      <c r="BP2808" s="157">
        <f>IF('1b-NaturalGas'!$AD$90="no","not applicable (based on previous answers)",ROUND(BL2808,4))</f>
        <v>0.79200000000000004</v>
      </c>
      <c r="BQ2808" s="157">
        <f>IF('1b-NaturalGas'!$AD$91="no","not applicable (based on previous answers)",ROUND(BL2808,4))</f>
        <v>0.79200000000000004</v>
      </c>
    </row>
    <row r="2809" spans="30:69" x14ac:dyDescent="0.25">
      <c r="AD2809" s="157">
        <f t="shared" si="99"/>
        <v>0.79400000000000059</v>
      </c>
      <c r="AE2809" s="157">
        <f>IF('1a-Electricity'!$AD$77="no","",ROUND(AD2809,4))</f>
        <v>0.79400000000000004</v>
      </c>
      <c r="AF2809" s="157">
        <f>IF('1a-Electricity'!$AD$78="no","",ROUND(AD2809,4))</f>
        <v>0.79400000000000004</v>
      </c>
      <c r="AG2809" s="157">
        <f>IF('1a-Electricity'!$AD$79="no","",ROUND(AD2809,4))</f>
        <v>0.79400000000000004</v>
      </c>
      <c r="BL2809" s="157">
        <f t="shared" si="100"/>
        <v>0.79300000000000059</v>
      </c>
      <c r="BM2809" s="157">
        <f>IF('1b-NaturalGas'!$AD$87="no","",ROUND(BL2809,4))</f>
        <v>0.79300000000000004</v>
      </c>
      <c r="BN2809" s="157">
        <f>IF('1b-NaturalGas'!$AD$88="no","",ROUND(BL2809,4))</f>
        <v>0.79300000000000004</v>
      </c>
      <c r="BO2809" s="157">
        <f>IF('1b-NaturalGas'!$AD$89="no","",ROUND(BL2809,4))</f>
        <v>0.79300000000000004</v>
      </c>
      <c r="BP2809" s="157">
        <f>IF('1b-NaturalGas'!$AD$90="no","not applicable (based on previous answers)",ROUND(BL2809,4))</f>
        <v>0.79300000000000004</v>
      </c>
      <c r="BQ2809" s="157">
        <f>IF('1b-NaturalGas'!$AD$91="no","not applicable (based on previous answers)",ROUND(BL2809,4))</f>
        <v>0.79300000000000004</v>
      </c>
    </row>
    <row r="2810" spans="30:69" x14ac:dyDescent="0.25">
      <c r="AD2810" s="157">
        <f t="shared" si="99"/>
        <v>0.7950000000000006</v>
      </c>
      <c r="AE2810" s="157">
        <f>IF('1a-Electricity'!$AD$77="no","",ROUND(AD2810,4))</f>
        <v>0.79500000000000004</v>
      </c>
      <c r="AF2810" s="157">
        <f>IF('1a-Electricity'!$AD$78="no","",ROUND(AD2810,4))</f>
        <v>0.79500000000000004</v>
      </c>
      <c r="AG2810" s="157">
        <f>IF('1a-Electricity'!$AD$79="no","",ROUND(AD2810,4))</f>
        <v>0.79500000000000004</v>
      </c>
      <c r="BL2810" s="157">
        <f t="shared" si="100"/>
        <v>0.79400000000000059</v>
      </c>
      <c r="BM2810" s="157">
        <f>IF('1b-NaturalGas'!$AD$87="no","",ROUND(BL2810,4))</f>
        <v>0.79400000000000004</v>
      </c>
      <c r="BN2810" s="157">
        <f>IF('1b-NaturalGas'!$AD$88="no","",ROUND(BL2810,4))</f>
        <v>0.79400000000000004</v>
      </c>
      <c r="BO2810" s="157">
        <f>IF('1b-NaturalGas'!$AD$89="no","",ROUND(BL2810,4))</f>
        <v>0.79400000000000004</v>
      </c>
      <c r="BP2810" s="157">
        <f>IF('1b-NaturalGas'!$AD$90="no","not applicable (based on previous answers)",ROUND(BL2810,4))</f>
        <v>0.79400000000000004</v>
      </c>
      <c r="BQ2810" s="157">
        <f>IF('1b-NaturalGas'!$AD$91="no","not applicable (based on previous answers)",ROUND(BL2810,4))</f>
        <v>0.79400000000000004</v>
      </c>
    </row>
    <row r="2811" spans="30:69" x14ac:dyDescent="0.25">
      <c r="AD2811" s="157">
        <f t="shared" si="99"/>
        <v>0.7960000000000006</v>
      </c>
      <c r="AE2811" s="157">
        <f>IF('1a-Electricity'!$AD$77="no","",ROUND(AD2811,4))</f>
        <v>0.79600000000000004</v>
      </c>
      <c r="AF2811" s="157">
        <f>IF('1a-Electricity'!$AD$78="no","",ROUND(AD2811,4))</f>
        <v>0.79600000000000004</v>
      </c>
      <c r="AG2811" s="157">
        <f>IF('1a-Electricity'!$AD$79="no","",ROUND(AD2811,4))</f>
        <v>0.79600000000000004</v>
      </c>
      <c r="BL2811" s="157">
        <f t="shared" si="100"/>
        <v>0.7950000000000006</v>
      </c>
      <c r="BM2811" s="157">
        <f>IF('1b-NaturalGas'!$AD$87="no","",ROUND(BL2811,4))</f>
        <v>0.79500000000000004</v>
      </c>
      <c r="BN2811" s="157">
        <f>IF('1b-NaturalGas'!$AD$88="no","",ROUND(BL2811,4))</f>
        <v>0.79500000000000004</v>
      </c>
      <c r="BO2811" s="157">
        <f>IF('1b-NaturalGas'!$AD$89="no","",ROUND(BL2811,4))</f>
        <v>0.79500000000000004</v>
      </c>
      <c r="BP2811" s="157">
        <f>IF('1b-NaturalGas'!$AD$90="no","not applicable (based on previous answers)",ROUND(BL2811,4))</f>
        <v>0.79500000000000004</v>
      </c>
      <c r="BQ2811" s="157">
        <f>IF('1b-NaturalGas'!$AD$91="no","not applicable (based on previous answers)",ROUND(BL2811,4))</f>
        <v>0.79500000000000004</v>
      </c>
    </row>
    <row r="2812" spans="30:69" x14ac:dyDescent="0.25">
      <c r="AD2812" s="157">
        <f t="shared" si="99"/>
        <v>0.7970000000000006</v>
      </c>
      <c r="AE2812" s="157">
        <f>IF('1a-Electricity'!$AD$77="no","",ROUND(AD2812,4))</f>
        <v>0.79700000000000004</v>
      </c>
      <c r="AF2812" s="157">
        <f>IF('1a-Electricity'!$AD$78="no","",ROUND(AD2812,4))</f>
        <v>0.79700000000000004</v>
      </c>
      <c r="AG2812" s="157">
        <f>IF('1a-Electricity'!$AD$79="no","",ROUND(AD2812,4))</f>
        <v>0.79700000000000004</v>
      </c>
      <c r="BL2812" s="157">
        <f t="shared" si="100"/>
        <v>0.7960000000000006</v>
      </c>
      <c r="BM2812" s="157">
        <f>IF('1b-NaturalGas'!$AD$87="no","",ROUND(BL2812,4))</f>
        <v>0.79600000000000004</v>
      </c>
      <c r="BN2812" s="157">
        <f>IF('1b-NaturalGas'!$AD$88="no","",ROUND(BL2812,4))</f>
        <v>0.79600000000000004</v>
      </c>
      <c r="BO2812" s="157">
        <f>IF('1b-NaturalGas'!$AD$89="no","",ROUND(BL2812,4))</f>
        <v>0.79600000000000004</v>
      </c>
      <c r="BP2812" s="157">
        <f>IF('1b-NaturalGas'!$AD$90="no","not applicable (based on previous answers)",ROUND(BL2812,4))</f>
        <v>0.79600000000000004</v>
      </c>
      <c r="BQ2812" s="157">
        <f>IF('1b-NaturalGas'!$AD$91="no","not applicable (based on previous answers)",ROUND(BL2812,4))</f>
        <v>0.79600000000000004</v>
      </c>
    </row>
    <row r="2813" spans="30:69" x14ac:dyDescent="0.25">
      <c r="AD2813" s="157">
        <f t="shared" si="99"/>
        <v>0.7980000000000006</v>
      </c>
      <c r="AE2813" s="157">
        <f>IF('1a-Electricity'!$AD$77="no","",ROUND(AD2813,4))</f>
        <v>0.79800000000000004</v>
      </c>
      <c r="AF2813" s="157">
        <f>IF('1a-Electricity'!$AD$78="no","",ROUND(AD2813,4))</f>
        <v>0.79800000000000004</v>
      </c>
      <c r="AG2813" s="157">
        <f>IF('1a-Electricity'!$AD$79="no","",ROUND(AD2813,4))</f>
        <v>0.79800000000000004</v>
      </c>
      <c r="BL2813" s="157">
        <f t="shared" si="100"/>
        <v>0.7970000000000006</v>
      </c>
      <c r="BM2813" s="157">
        <f>IF('1b-NaturalGas'!$AD$87="no","",ROUND(BL2813,4))</f>
        <v>0.79700000000000004</v>
      </c>
      <c r="BN2813" s="157">
        <f>IF('1b-NaturalGas'!$AD$88="no","",ROUND(BL2813,4))</f>
        <v>0.79700000000000004</v>
      </c>
      <c r="BO2813" s="157">
        <f>IF('1b-NaturalGas'!$AD$89="no","",ROUND(BL2813,4))</f>
        <v>0.79700000000000004</v>
      </c>
      <c r="BP2813" s="157">
        <f>IF('1b-NaturalGas'!$AD$90="no","not applicable (based on previous answers)",ROUND(BL2813,4))</f>
        <v>0.79700000000000004</v>
      </c>
      <c r="BQ2813" s="157">
        <f>IF('1b-NaturalGas'!$AD$91="no","not applicable (based on previous answers)",ROUND(BL2813,4))</f>
        <v>0.79700000000000004</v>
      </c>
    </row>
    <row r="2814" spans="30:69" x14ac:dyDescent="0.25">
      <c r="AD2814" s="157">
        <f t="shared" si="99"/>
        <v>0.7990000000000006</v>
      </c>
      <c r="AE2814" s="157">
        <f>IF('1a-Electricity'!$AD$77="no","",ROUND(AD2814,4))</f>
        <v>0.79900000000000004</v>
      </c>
      <c r="AF2814" s="157">
        <f>IF('1a-Electricity'!$AD$78="no","",ROUND(AD2814,4))</f>
        <v>0.79900000000000004</v>
      </c>
      <c r="AG2814" s="157">
        <f>IF('1a-Electricity'!$AD$79="no","",ROUND(AD2814,4))</f>
        <v>0.79900000000000004</v>
      </c>
      <c r="BL2814" s="157">
        <f t="shared" si="100"/>
        <v>0.7980000000000006</v>
      </c>
      <c r="BM2814" s="157">
        <f>IF('1b-NaturalGas'!$AD$87="no","",ROUND(BL2814,4))</f>
        <v>0.79800000000000004</v>
      </c>
      <c r="BN2814" s="157">
        <f>IF('1b-NaturalGas'!$AD$88="no","",ROUND(BL2814,4))</f>
        <v>0.79800000000000004</v>
      </c>
      <c r="BO2814" s="157">
        <f>IF('1b-NaturalGas'!$AD$89="no","",ROUND(BL2814,4))</f>
        <v>0.79800000000000004</v>
      </c>
      <c r="BP2814" s="157">
        <f>IF('1b-NaturalGas'!$AD$90="no","not applicable (based on previous answers)",ROUND(BL2814,4))</f>
        <v>0.79800000000000004</v>
      </c>
      <c r="BQ2814" s="157">
        <f>IF('1b-NaturalGas'!$AD$91="no","not applicable (based on previous answers)",ROUND(BL2814,4))</f>
        <v>0.79800000000000004</v>
      </c>
    </row>
    <row r="2815" spans="30:69" x14ac:dyDescent="0.25">
      <c r="AD2815" s="157">
        <f t="shared" si="99"/>
        <v>0.8000000000000006</v>
      </c>
      <c r="AE2815" s="157">
        <f>IF('1a-Electricity'!$AD$77="no","",ROUND(AD2815,4))</f>
        <v>0.8</v>
      </c>
      <c r="AF2815" s="157">
        <f>IF('1a-Electricity'!$AD$78="no","",ROUND(AD2815,4))</f>
        <v>0.8</v>
      </c>
      <c r="AG2815" s="157">
        <f>IF('1a-Electricity'!$AD$79="no","",ROUND(AD2815,4))</f>
        <v>0.8</v>
      </c>
      <c r="BL2815" s="157">
        <f t="shared" si="100"/>
        <v>0.7990000000000006</v>
      </c>
      <c r="BM2815" s="157">
        <f>IF('1b-NaturalGas'!$AD$87="no","",ROUND(BL2815,4))</f>
        <v>0.79900000000000004</v>
      </c>
      <c r="BN2815" s="157">
        <f>IF('1b-NaturalGas'!$AD$88="no","",ROUND(BL2815,4))</f>
        <v>0.79900000000000004</v>
      </c>
      <c r="BO2815" s="157">
        <f>IF('1b-NaturalGas'!$AD$89="no","",ROUND(BL2815,4))</f>
        <v>0.79900000000000004</v>
      </c>
      <c r="BP2815" s="157">
        <f>IF('1b-NaturalGas'!$AD$90="no","not applicable (based on previous answers)",ROUND(BL2815,4))</f>
        <v>0.79900000000000004</v>
      </c>
      <c r="BQ2815" s="157">
        <f>IF('1b-NaturalGas'!$AD$91="no","not applicable (based on previous answers)",ROUND(BL2815,4))</f>
        <v>0.79900000000000004</v>
      </c>
    </row>
    <row r="2816" spans="30:69" x14ac:dyDescent="0.25">
      <c r="AD2816" s="157">
        <f t="shared" si="99"/>
        <v>0.8010000000000006</v>
      </c>
      <c r="AE2816" s="157">
        <f>IF('1a-Electricity'!$AD$77="no","",ROUND(AD2816,4))</f>
        <v>0.80100000000000005</v>
      </c>
      <c r="AF2816" s="157">
        <f>IF('1a-Electricity'!$AD$78="no","",ROUND(AD2816,4))</f>
        <v>0.80100000000000005</v>
      </c>
      <c r="AG2816" s="157">
        <f>IF('1a-Electricity'!$AD$79="no","",ROUND(AD2816,4))</f>
        <v>0.80100000000000005</v>
      </c>
      <c r="BL2816" s="157">
        <f t="shared" si="100"/>
        <v>0.8000000000000006</v>
      </c>
      <c r="BM2816" s="157">
        <f>IF('1b-NaturalGas'!$AD$87="no","",ROUND(BL2816,4))</f>
        <v>0.8</v>
      </c>
      <c r="BN2816" s="157">
        <f>IF('1b-NaturalGas'!$AD$88="no","",ROUND(BL2816,4))</f>
        <v>0.8</v>
      </c>
      <c r="BO2816" s="157">
        <f>IF('1b-NaturalGas'!$AD$89="no","",ROUND(BL2816,4))</f>
        <v>0.8</v>
      </c>
      <c r="BP2816" s="157">
        <f>IF('1b-NaturalGas'!$AD$90="no","not applicable (based on previous answers)",ROUND(BL2816,4))</f>
        <v>0.8</v>
      </c>
      <c r="BQ2816" s="157">
        <f>IF('1b-NaturalGas'!$AD$91="no","not applicable (based on previous answers)",ROUND(BL2816,4))</f>
        <v>0.8</v>
      </c>
    </row>
    <row r="2817" spans="30:69" x14ac:dyDescent="0.25">
      <c r="AD2817" s="157">
        <f t="shared" si="99"/>
        <v>0.8020000000000006</v>
      </c>
      <c r="AE2817" s="157">
        <f>IF('1a-Electricity'!$AD$77="no","",ROUND(AD2817,4))</f>
        <v>0.80200000000000005</v>
      </c>
      <c r="AF2817" s="157">
        <f>IF('1a-Electricity'!$AD$78="no","",ROUND(AD2817,4))</f>
        <v>0.80200000000000005</v>
      </c>
      <c r="AG2817" s="157">
        <f>IF('1a-Electricity'!$AD$79="no","",ROUND(AD2817,4))</f>
        <v>0.80200000000000005</v>
      </c>
      <c r="BL2817" s="157">
        <f t="shared" si="100"/>
        <v>0.8010000000000006</v>
      </c>
      <c r="BM2817" s="157">
        <f>IF('1b-NaturalGas'!$AD$87="no","",ROUND(BL2817,4))</f>
        <v>0.80100000000000005</v>
      </c>
      <c r="BN2817" s="157">
        <f>IF('1b-NaturalGas'!$AD$88="no","",ROUND(BL2817,4))</f>
        <v>0.80100000000000005</v>
      </c>
      <c r="BO2817" s="157">
        <f>IF('1b-NaturalGas'!$AD$89="no","",ROUND(BL2817,4))</f>
        <v>0.80100000000000005</v>
      </c>
      <c r="BP2817" s="157">
        <f>IF('1b-NaturalGas'!$AD$90="no","not applicable (based on previous answers)",ROUND(BL2817,4))</f>
        <v>0.80100000000000005</v>
      </c>
      <c r="BQ2817" s="157">
        <f>IF('1b-NaturalGas'!$AD$91="no","not applicable (based on previous answers)",ROUND(BL2817,4))</f>
        <v>0.80100000000000005</v>
      </c>
    </row>
    <row r="2818" spans="30:69" x14ac:dyDescent="0.25">
      <c r="AD2818" s="157">
        <f t="shared" si="99"/>
        <v>0.8030000000000006</v>
      </c>
      <c r="AE2818" s="157">
        <f>IF('1a-Electricity'!$AD$77="no","",ROUND(AD2818,4))</f>
        <v>0.80300000000000005</v>
      </c>
      <c r="AF2818" s="157">
        <f>IF('1a-Electricity'!$AD$78="no","",ROUND(AD2818,4))</f>
        <v>0.80300000000000005</v>
      </c>
      <c r="AG2818" s="157">
        <f>IF('1a-Electricity'!$AD$79="no","",ROUND(AD2818,4))</f>
        <v>0.80300000000000005</v>
      </c>
      <c r="BL2818" s="157">
        <f t="shared" si="100"/>
        <v>0.8020000000000006</v>
      </c>
      <c r="BM2818" s="157">
        <f>IF('1b-NaturalGas'!$AD$87="no","",ROUND(BL2818,4))</f>
        <v>0.80200000000000005</v>
      </c>
      <c r="BN2818" s="157">
        <f>IF('1b-NaturalGas'!$AD$88="no","",ROUND(BL2818,4))</f>
        <v>0.80200000000000005</v>
      </c>
      <c r="BO2818" s="157">
        <f>IF('1b-NaturalGas'!$AD$89="no","",ROUND(BL2818,4))</f>
        <v>0.80200000000000005</v>
      </c>
      <c r="BP2818" s="157">
        <f>IF('1b-NaturalGas'!$AD$90="no","not applicable (based on previous answers)",ROUND(BL2818,4))</f>
        <v>0.80200000000000005</v>
      </c>
      <c r="BQ2818" s="157">
        <f>IF('1b-NaturalGas'!$AD$91="no","not applicable (based on previous answers)",ROUND(BL2818,4))</f>
        <v>0.80200000000000005</v>
      </c>
    </row>
    <row r="2819" spans="30:69" x14ac:dyDescent="0.25">
      <c r="AD2819" s="157">
        <f t="shared" si="99"/>
        <v>0.8040000000000006</v>
      </c>
      <c r="AE2819" s="157">
        <f>IF('1a-Electricity'!$AD$77="no","",ROUND(AD2819,4))</f>
        <v>0.80400000000000005</v>
      </c>
      <c r="AF2819" s="157">
        <f>IF('1a-Electricity'!$AD$78="no","",ROUND(AD2819,4))</f>
        <v>0.80400000000000005</v>
      </c>
      <c r="AG2819" s="157">
        <f>IF('1a-Electricity'!$AD$79="no","",ROUND(AD2819,4))</f>
        <v>0.80400000000000005</v>
      </c>
      <c r="BL2819" s="157">
        <f t="shared" si="100"/>
        <v>0.8030000000000006</v>
      </c>
      <c r="BM2819" s="157">
        <f>IF('1b-NaturalGas'!$AD$87="no","",ROUND(BL2819,4))</f>
        <v>0.80300000000000005</v>
      </c>
      <c r="BN2819" s="157">
        <f>IF('1b-NaturalGas'!$AD$88="no","",ROUND(BL2819,4))</f>
        <v>0.80300000000000005</v>
      </c>
      <c r="BO2819" s="157">
        <f>IF('1b-NaturalGas'!$AD$89="no","",ROUND(BL2819,4))</f>
        <v>0.80300000000000005</v>
      </c>
      <c r="BP2819" s="157">
        <f>IF('1b-NaturalGas'!$AD$90="no","not applicable (based on previous answers)",ROUND(BL2819,4))</f>
        <v>0.80300000000000005</v>
      </c>
      <c r="BQ2819" s="157">
        <f>IF('1b-NaturalGas'!$AD$91="no","not applicable (based on previous answers)",ROUND(BL2819,4))</f>
        <v>0.80300000000000005</v>
      </c>
    </row>
    <row r="2820" spans="30:69" x14ac:dyDescent="0.25">
      <c r="AD2820" s="157">
        <f t="shared" si="99"/>
        <v>0.8050000000000006</v>
      </c>
      <c r="AE2820" s="157">
        <f>IF('1a-Electricity'!$AD$77="no","",ROUND(AD2820,4))</f>
        <v>0.80500000000000005</v>
      </c>
      <c r="AF2820" s="157">
        <f>IF('1a-Electricity'!$AD$78="no","",ROUND(AD2820,4))</f>
        <v>0.80500000000000005</v>
      </c>
      <c r="AG2820" s="157">
        <f>IF('1a-Electricity'!$AD$79="no","",ROUND(AD2820,4))</f>
        <v>0.80500000000000005</v>
      </c>
      <c r="BL2820" s="157">
        <f t="shared" si="100"/>
        <v>0.8040000000000006</v>
      </c>
      <c r="BM2820" s="157">
        <f>IF('1b-NaturalGas'!$AD$87="no","",ROUND(BL2820,4))</f>
        <v>0.80400000000000005</v>
      </c>
      <c r="BN2820" s="157">
        <f>IF('1b-NaturalGas'!$AD$88="no","",ROUND(BL2820,4))</f>
        <v>0.80400000000000005</v>
      </c>
      <c r="BO2820" s="157">
        <f>IF('1b-NaturalGas'!$AD$89="no","",ROUND(BL2820,4))</f>
        <v>0.80400000000000005</v>
      </c>
      <c r="BP2820" s="157">
        <f>IF('1b-NaturalGas'!$AD$90="no","not applicable (based on previous answers)",ROUND(BL2820,4))</f>
        <v>0.80400000000000005</v>
      </c>
      <c r="BQ2820" s="157">
        <f>IF('1b-NaturalGas'!$AD$91="no","not applicable (based on previous answers)",ROUND(BL2820,4))</f>
        <v>0.80400000000000005</v>
      </c>
    </row>
    <row r="2821" spans="30:69" x14ac:dyDescent="0.25">
      <c r="AD2821" s="157">
        <f t="shared" si="99"/>
        <v>0.8060000000000006</v>
      </c>
      <c r="AE2821" s="157">
        <f>IF('1a-Electricity'!$AD$77="no","",ROUND(AD2821,4))</f>
        <v>0.80600000000000005</v>
      </c>
      <c r="AF2821" s="157">
        <f>IF('1a-Electricity'!$AD$78="no","",ROUND(AD2821,4))</f>
        <v>0.80600000000000005</v>
      </c>
      <c r="AG2821" s="157">
        <f>IF('1a-Electricity'!$AD$79="no","",ROUND(AD2821,4))</f>
        <v>0.80600000000000005</v>
      </c>
      <c r="BL2821" s="157">
        <f t="shared" si="100"/>
        <v>0.8050000000000006</v>
      </c>
      <c r="BM2821" s="157">
        <f>IF('1b-NaturalGas'!$AD$87="no","",ROUND(BL2821,4))</f>
        <v>0.80500000000000005</v>
      </c>
      <c r="BN2821" s="157">
        <f>IF('1b-NaturalGas'!$AD$88="no","",ROUND(BL2821,4))</f>
        <v>0.80500000000000005</v>
      </c>
      <c r="BO2821" s="157">
        <f>IF('1b-NaturalGas'!$AD$89="no","",ROUND(BL2821,4))</f>
        <v>0.80500000000000005</v>
      </c>
      <c r="BP2821" s="157">
        <f>IF('1b-NaturalGas'!$AD$90="no","not applicable (based on previous answers)",ROUND(BL2821,4))</f>
        <v>0.80500000000000005</v>
      </c>
      <c r="BQ2821" s="157">
        <f>IF('1b-NaturalGas'!$AD$91="no","not applicable (based on previous answers)",ROUND(BL2821,4))</f>
        <v>0.80500000000000005</v>
      </c>
    </row>
    <row r="2822" spans="30:69" x14ac:dyDescent="0.25">
      <c r="AD2822" s="157">
        <f t="shared" si="99"/>
        <v>0.80700000000000061</v>
      </c>
      <c r="AE2822" s="157">
        <f>IF('1a-Electricity'!$AD$77="no","",ROUND(AD2822,4))</f>
        <v>0.80700000000000005</v>
      </c>
      <c r="AF2822" s="157">
        <f>IF('1a-Electricity'!$AD$78="no","",ROUND(AD2822,4))</f>
        <v>0.80700000000000005</v>
      </c>
      <c r="AG2822" s="157">
        <f>IF('1a-Electricity'!$AD$79="no","",ROUND(AD2822,4))</f>
        <v>0.80700000000000005</v>
      </c>
      <c r="BL2822" s="157">
        <f t="shared" si="100"/>
        <v>0.8060000000000006</v>
      </c>
      <c r="BM2822" s="157">
        <f>IF('1b-NaturalGas'!$AD$87="no","",ROUND(BL2822,4))</f>
        <v>0.80600000000000005</v>
      </c>
      <c r="BN2822" s="157">
        <f>IF('1b-NaturalGas'!$AD$88="no","",ROUND(BL2822,4))</f>
        <v>0.80600000000000005</v>
      </c>
      <c r="BO2822" s="157">
        <f>IF('1b-NaturalGas'!$AD$89="no","",ROUND(BL2822,4))</f>
        <v>0.80600000000000005</v>
      </c>
      <c r="BP2822" s="157">
        <f>IF('1b-NaturalGas'!$AD$90="no","not applicable (based on previous answers)",ROUND(BL2822,4))</f>
        <v>0.80600000000000005</v>
      </c>
      <c r="BQ2822" s="157">
        <f>IF('1b-NaturalGas'!$AD$91="no","not applicable (based on previous answers)",ROUND(BL2822,4))</f>
        <v>0.80600000000000005</v>
      </c>
    </row>
    <row r="2823" spans="30:69" x14ac:dyDescent="0.25">
      <c r="AD2823" s="157">
        <f t="shared" si="99"/>
        <v>0.80800000000000061</v>
      </c>
      <c r="AE2823" s="157">
        <f>IF('1a-Electricity'!$AD$77="no","",ROUND(AD2823,4))</f>
        <v>0.80800000000000005</v>
      </c>
      <c r="AF2823" s="157">
        <f>IF('1a-Electricity'!$AD$78="no","",ROUND(AD2823,4))</f>
        <v>0.80800000000000005</v>
      </c>
      <c r="AG2823" s="157">
        <f>IF('1a-Electricity'!$AD$79="no","",ROUND(AD2823,4))</f>
        <v>0.80800000000000005</v>
      </c>
      <c r="BL2823" s="157">
        <f t="shared" si="100"/>
        <v>0.80700000000000061</v>
      </c>
      <c r="BM2823" s="157">
        <f>IF('1b-NaturalGas'!$AD$87="no","",ROUND(BL2823,4))</f>
        <v>0.80700000000000005</v>
      </c>
      <c r="BN2823" s="157">
        <f>IF('1b-NaturalGas'!$AD$88="no","",ROUND(BL2823,4))</f>
        <v>0.80700000000000005</v>
      </c>
      <c r="BO2823" s="157">
        <f>IF('1b-NaturalGas'!$AD$89="no","",ROUND(BL2823,4))</f>
        <v>0.80700000000000005</v>
      </c>
      <c r="BP2823" s="157">
        <f>IF('1b-NaturalGas'!$AD$90="no","not applicable (based on previous answers)",ROUND(BL2823,4))</f>
        <v>0.80700000000000005</v>
      </c>
      <c r="BQ2823" s="157">
        <f>IF('1b-NaturalGas'!$AD$91="no","not applicable (based on previous answers)",ROUND(BL2823,4))</f>
        <v>0.80700000000000005</v>
      </c>
    </row>
    <row r="2824" spans="30:69" x14ac:dyDescent="0.25">
      <c r="AD2824" s="157">
        <f t="shared" si="99"/>
        <v>0.80900000000000061</v>
      </c>
      <c r="AE2824" s="157">
        <f>IF('1a-Electricity'!$AD$77="no","",ROUND(AD2824,4))</f>
        <v>0.80900000000000005</v>
      </c>
      <c r="AF2824" s="157">
        <f>IF('1a-Electricity'!$AD$78="no","",ROUND(AD2824,4))</f>
        <v>0.80900000000000005</v>
      </c>
      <c r="AG2824" s="157">
        <f>IF('1a-Electricity'!$AD$79="no","",ROUND(AD2824,4))</f>
        <v>0.80900000000000005</v>
      </c>
      <c r="BL2824" s="157">
        <f t="shared" si="100"/>
        <v>0.80800000000000061</v>
      </c>
      <c r="BM2824" s="157">
        <f>IF('1b-NaturalGas'!$AD$87="no","",ROUND(BL2824,4))</f>
        <v>0.80800000000000005</v>
      </c>
      <c r="BN2824" s="157">
        <f>IF('1b-NaturalGas'!$AD$88="no","",ROUND(BL2824,4))</f>
        <v>0.80800000000000005</v>
      </c>
      <c r="BO2824" s="157">
        <f>IF('1b-NaturalGas'!$AD$89="no","",ROUND(BL2824,4))</f>
        <v>0.80800000000000005</v>
      </c>
      <c r="BP2824" s="157">
        <f>IF('1b-NaturalGas'!$AD$90="no","not applicable (based on previous answers)",ROUND(BL2824,4))</f>
        <v>0.80800000000000005</v>
      </c>
      <c r="BQ2824" s="157">
        <f>IF('1b-NaturalGas'!$AD$91="no","not applicable (based on previous answers)",ROUND(BL2824,4))</f>
        <v>0.80800000000000005</v>
      </c>
    </row>
    <row r="2825" spans="30:69" x14ac:dyDescent="0.25">
      <c r="AD2825" s="157">
        <f t="shared" si="99"/>
        <v>0.81000000000000061</v>
      </c>
      <c r="AE2825" s="157">
        <f>IF('1a-Electricity'!$AD$77="no","",ROUND(AD2825,4))</f>
        <v>0.81</v>
      </c>
      <c r="AF2825" s="157">
        <f>IF('1a-Electricity'!$AD$78="no","",ROUND(AD2825,4))</f>
        <v>0.81</v>
      </c>
      <c r="AG2825" s="157">
        <f>IF('1a-Electricity'!$AD$79="no","",ROUND(AD2825,4))</f>
        <v>0.81</v>
      </c>
      <c r="BL2825" s="157">
        <f t="shared" si="100"/>
        <v>0.80900000000000061</v>
      </c>
      <c r="BM2825" s="157">
        <f>IF('1b-NaturalGas'!$AD$87="no","",ROUND(BL2825,4))</f>
        <v>0.80900000000000005</v>
      </c>
      <c r="BN2825" s="157">
        <f>IF('1b-NaturalGas'!$AD$88="no","",ROUND(BL2825,4))</f>
        <v>0.80900000000000005</v>
      </c>
      <c r="BO2825" s="157">
        <f>IF('1b-NaturalGas'!$AD$89="no","",ROUND(BL2825,4))</f>
        <v>0.80900000000000005</v>
      </c>
      <c r="BP2825" s="157">
        <f>IF('1b-NaturalGas'!$AD$90="no","not applicable (based on previous answers)",ROUND(BL2825,4))</f>
        <v>0.80900000000000005</v>
      </c>
      <c r="BQ2825" s="157">
        <f>IF('1b-NaturalGas'!$AD$91="no","not applicable (based on previous answers)",ROUND(BL2825,4))</f>
        <v>0.80900000000000005</v>
      </c>
    </row>
    <row r="2826" spans="30:69" x14ac:dyDescent="0.25">
      <c r="AD2826" s="157">
        <f t="shared" si="99"/>
        <v>0.81100000000000061</v>
      </c>
      <c r="AE2826" s="157">
        <f>IF('1a-Electricity'!$AD$77="no","",ROUND(AD2826,4))</f>
        <v>0.81100000000000005</v>
      </c>
      <c r="AF2826" s="157">
        <f>IF('1a-Electricity'!$AD$78="no","",ROUND(AD2826,4))</f>
        <v>0.81100000000000005</v>
      </c>
      <c r="AG2826" s="157">
        <f>IF('1a-Electricity'!$AD$79="no","",ROUND(AD2826,4))</f>
        <v>0.81100000000000005</v>
      </c>
      <c r="BL2826" s="157">
        <f t="shared" si="100"/>
        <v>0.81000000000000061</v>
      </c>
      <c r="BM2826" s="157">
        <f>IF('1b-NaturalGas'!$AD$87="no","",ROUND(BL2826,4))</f>
        <v>0.81</v>
      </c>
      <c r="BN2826" s="157">
        <f>IF('1b-NaturalGas'!$AD$88="no","",ROUND(BL2826,4))</f>
        <v>0.81</v>
      </c>
      <c r="BO2826" s="157">
        <f>IF('1b-NaturalGas'!$AD$89="no","",ROUND(BL2826,4))</f>
        <v>0.81</v>
      </c>
      <c r="BP2826" s="157">
        <f>IF('1b-NaturalGas'!$AD$90="no","not applicable (based on previous answers)",ROUND(BL2826,4))</f>
        <v>0.81</v>
      </c>
      <c r="BQ2826" s="157">
        <f>IF('1b-NaturalGas'!$AD$91="no","not applicable (based on previous answers)",ROUND(BL2826,4))</f>
        <v>0.81</v>
      </c>
    </row>
    <row r="2827" spans="30:69" x14ac:dyDescent="0.25">
      <c r="AD2827" s="157">
        <f t="shared" si="99"/>
        <v>0.81200000000000061</v>
      </c>
      <c r="AE2827" s="157">
        <f>IF('1a-Electricity'!$AD$77="no","",ROUND(AD2827,4))</f>
        <v>0.81200000000000006</v>
      </c>
      <c r="AF2827" s="157">
        <f>IF('1a-Electricity'!$AD$78="no","",ROUND(AD2827,4))</f>
        <v>0.81200000000000006</v>
      </c>
      <c r="AG2827" s="157">
        <f>IF('1a-Electricity'!$AD$79="no","",ROUND(AD2827,4))</f>
        <v>0.81200000000000006</v>
      </c>
      <c r="BL2827" s="157">
        <f t="shared" si="100"/>
        <v>0.81100000000000061</v>
      </c>
      <c r="BM2827" s="157">
        <f>IF('1b-NaturalGas'!$AD$87="no","",ROUND(BL2827,4))</f>
        <v>0.81100000000000005</v>
      </c>
      <c r="BN2827" s="157">
        <f>IF('1b-NaturalGas'!$AD$88="no","",ROUND(BL2827,4))</f>
        <v>0.81100000000000005</v>
      </c>
      <c r="BO2827" s="157">
        <f>IF('1b-NaturalGas'!$AD$89="no","",ROUND(BL2827,4))</f>
        <v>0.81100000000000005</v>
      </c>
      <c r="BP2827" s="157">
        <f>IF('1b-NaturalGas'!$AD$90="no","not applicable (based on previous answers)",ROUND(BL2827,4))</f>
        <v>0.81100000000000005</v>
      </c>
      <c r="BQ2827" s="157">
        <f>IF('1b-NaturalGas'!$AD$91="no","not applicable (based on previous answers)",ROUND(BL2827,4))</f>
        <v>0.81100000000000005</v>
      </c>
    </row>
    <row r="2828" spans="30:69" x14ac:dyDescent="0.25">
      <c r="AD2828" s="157">
        <f t="shared" si="99"/>
        <v>0.81300000000000061</v>
      </c>
      <c r="AE2828" s="157">
        <f>IF('1a-Electricity'!$AD$77="no","",ROUND(AD2828,4))</f>
        <v>0.81299999999999994</v>
      </c>
      <c r="AF2828" s="157">
        <f>IF('1a-Electricity'!$AD$78="no","",ROUND(AD2828,4))</f>
        <v>0.81299999999999994</v>
      </c>
      <c r="AG2828" s="157">
        <f>IF('1a-Electricity'!$AD$79="no","",ROUND(AD2828,4))</f>
        <v>0.81299999999999994</v>
      </c>
      <c r="BL2828" s="157">
        <f t="shared" si="100"/>
        <v>0.81200000000000061</v>
      </c>
      <c r="BM2828" s="157">
        <f>IF('1b-NaturalGas'!$AD$87="no","",ROUND(BL2828,4))</f>
        <v>0.81200000000000006</v>
      </c>
      <c r="BN2828" s="157">
        <f>IF('1b-NaturalGas'!$AD$88="no","",ROUND(BL2828,4))</f>
        <v>0.81200000000000006</v>
      </c>
      <c r="BO2828" s="157">
        <f>IF('1b-NaturalGas'!$AD$89="no","",ROUND(BL2828,4))</f>
        <v>0.81200000000000006</v>
      </c>
      <c r="BP2828" s="157">
        <f>IF('1b-NaturalGas'!$AD$90="no","not applicable (based on previous answers)",ROUND(BL2828,4))</f>
        <v>0.81200000000000006</v>
      </c>
      <c r="BQ2828" s="157">
        <f>IF('1b-NaturalGas'!$AD$91="no","not applicable (based on previous answers)",ROUND(BL2828,4))</f>
        <v>0.81200000000000006</v>
      </c>
    </row>
    <row r="2829" spans="30:69" x14ac:dyDescent="0.25">
      <c r="AD2829" s="157">
        <f t="shared" si="99"/>
        <v>0.81400000000000061</v>
      </c>
      <c r="AE2829" s="157">
        <f>IF('1a-Electricity'!$AD$77="no","",ROUND(AD2829,4))</f>
        <v>0.81399999999999995</v>
      </c>
      <c r="AF2829" s="157">
        <f>IF('1a-Electricity'!$AD$78="no","",ROUND(AD2829,4))</f>
        <v>0.81399999999999995</v>
      </c>
      <c r="AG2829" s="157">
        <f>IF('1a-Electricity'!$AD$79="no","",ROUND(AD2829,4))</f>
        <v>0.81399999999999995</v>
      </c>
      <c r="BL2829" s="157">
        <f t="shared" si="100"/>
        <v>0.81300000000000061</v>
      </c>
      <c r="BM2829" s="157">
        <f>IF('1b-NaturalGas'!$AD$87="no","",ROUND(BL2829,4))</f>
        <v>0.81299999999999994</v>
      </c>
      <c r="BN2829" s="157">
        <f>IF('1b-NaturalGas'!$AD$88="no","",ROUND(BL2829,4))</f>
        <v>0.81299999999999994</v>
      </c>
      <c r="BO2829" s="157">
        <f>IF('1b-NaturalGas'!$AD$89="no","",ROUND(BL2829,4))</f>
        <v>0.81299999999999994</v>
      </c>
      <c r="BP2829" s="157">
        <f>IF('1b-NaturalGas'!$AD$90="no","not applicable (based on previous answers)",ROUND(BL2829,4))</f>
        <v>0.81299999999999994</v>
      </c>
      <c r="BQ2829" s="157">
        <f>IF('1b-NaturalGas'!$AD$91="no","not applicable (based on previous answers)",ROUND(BL2829,4))</f>
        <v>0.81299999999999994</v>
      </c>
    </row>
    <row r="2830" spans="30:69" x14ac:dyDescent="0.25">
      <c r="AD2830" s="157">
        <f t="shared" si="99"/>
        <v>0.81500000000000061</v>
      </c>
      <c r="AE2830" s="157">
        <f>IF('1a-Electricity'!$AD$77="no","",ROUND(AD2830,4))</f>
        <v>0.81499999999999995</v>
      </c>
      <c r="AF2830" s="157">
        <f>IF('1a-Electricity'!$AD$78="no","",ROUND(AD2830,4))</f>
        <v>0.81499999999999995</v>
      </c>
      <c r="AG2830" s="157">
        <f>IF('1a-Electricity'!$AD$79="no","",ROUND(AD2830,4))</f>
        <v>0.81499999999999995</v>
      </c>
      <c r="BL2830" s="157">
        <f t="shared" si="100"/>
        <v>0.81400000000000061</v>
      </c>
      <c r="BM2830" s="157">
        <f>IF('1b-NaturalGas'!$AD$87="no","",ROUND(BL2830,4))</f>
        <v>0.81399999999999995</v>
      </c>
      <c r="BN2830" s="157">
        <f>IF('1b-NaturalGas'!$AD$88="no","",ROUND(BL2830,4))</f>
        <v>0.81399999999999995</v>
      </c>
      <c r="BO2830" s="157">
        <f>IF('1b-NaturalGas'!$AD$89="no","",ROUND(BL2830,4))</f>
        <v>0.81399999999999995</v>
      </c>
      <c r="BP2830" s="157">
        <f>IF('1b-NaturalGas'!$AD$90="no","not applicable (based on previous answers)",ROUND(BL2830,4))</f>
        <v>0.81399999999999995</v>
      </c>
      <c r="BQ2830" s="157">
        <f>IF('1b-NaturalGas'!$AD$91="no","not applicable (based on previous answers)",ROUND(BL2830,4))</f>
        <v>0.81399999999999995</v>
      </c>
    </row>
    <row r="2831" spans="30:69" x14ac:dyDescent="0.25">
      <c r="AD2831" s="157">
        <f t="shared" si="99"/>
        <v>0.81600000000000061</v>
      </c>
      <c r="AE2831" s="157">
        <f>IF('1a-Electricity'!$AD$77="no","",ROUND(AD2831,4))</f>
        <v>0.81599999999999995</v>
      </c>
      <c r="AF2831" s="157">
        <f>IF('1a-Electricity'!$AD$78="no","",ROUND(AD2831,4))</f>
        <v>0.81599999999999995</v>
      </c>
      <c r="AG2831" s="157">
        <f>IF('1a-Electricity'!$AD$79="no","",ROUND(AD2831,4))</f>
        <v>0.81599999999999995</v>
      </c>
      <c r="BL2831" s="157">
        <f t="shared" si="100"/>
        <v>0.81500000000000061</v>
      </c>
      <c r="BM2831" s="157">
        <f>IF('1b-NaturalGas'!$AD$87="no","",ROUND(BL2831,4))</f>
        <v>0.81499999999999995</v>
      </c>
      <c r="BN2831" s="157">
        <f>IF('1b-NaturalGas'!$AD$88="no","",ROUND(BL2831,4))</f>
        <v>0.81499999999999995</v>
      </c>
      <c r="BO2831" s="157">
        <f>IF('1b-NaturalGas'!$AD$89="no","",ROUND(BL2831,4))</f>
        <v>0.81499999999999995</v>
      </c>
      <c r="BP2831" s="157">
        <f>IF('1b-NaturalGas'!$AD$90="no","not applicable (based on previous answers)",ROUND(BL2831,4))</f>
        <v>0.81499999999999995</v>
      </c>
      <c r="BQ2831" s="157">
        <f>IF('1b-NaturalGas'!$AD$91="no","not applicable (based on previous answers)",ROUND(BL2831,4))</f>
        <v>0.81499999999999995</v>
      </c>
    </row>
    <row r="2832" spans="30:69" x14ac:dyDescent="0.25">
      <c r="AD2832" s="157">
        <f t="shared" si="99"/>
        <v>0.81700000000000061</v>
      </c>
      <c r="AE2832" s="157">
        <f>IF('1a-Electricity'!$AD$77="no","",ROUND(AD2832,4))</f>
        <v>0.81699999999999995</v>
      </c>
      <c r="AF2832" s="157">
        <f>IF('1a-Electricity'!$AD$78="no","",ROUND(AD2832,4))</f>
        <v>0.81699999999999995</v>
      </c>
      <c r="AG2832" s="157">
        <f>IF('1a-Electricity'!$AD$79="no","",ROUND(AD2832,4))</f>
        <v>0.81699999999999995</v>
      </c>
      <c r="BL2832" s="157">
        <f t="shared" si="100"/>
        <v>0.81600000000000061</v>
      </c>
      <c r="BM2832" s="157">
        <f>IF('1b-NaturalGas'!$AD$87="no","",ROUND(BL2832,4))</f>
        <v>0.81599999999999995</v>
      </c>
      <c r="BN2832" s="157">
        <f>IF('1b-NaturalGas'!$AD$88="no","",ROUND(BL2832,4))</f>
        <v>0.81599999999999995</v>
      </c>
      <c r="BO2832" s="157">
        <f>IF('1b-NaturalGas'!$AD$89="no","",ROUND(BL2832,4))</f>
        <v>0.81599999999999995</v>
      </c>
      <c r="BP2832" s="157">
        <f>IF('1b-NaturalGas'!$AD$90="no","not applicable (based on previous answers)",ROUND(BL2832,4))</f>
        <v>0.81599999999999995</v>
      </c>
      <c r="BQ2832" s="157">
        <f>IF('1b-NaturalGas'!$AD$91="no","not applicable (based on previous answers)",ROUND(BL2832,4))</f>
        <v>0.81599999999999995</v>
      </c>
    </row>
    <row r="2833" spans="30:69" x14ac:dyDescent="0.25">
      <c r="AD2833" s="157">
        <f t="shared" si="99"/>
        <v>0.81800000000000062</v>
      </c>
      <c r="AE2833" s="157">
        <f>IF('1a-Electricity'!$AD$77="no","",ROUND(AD2833,4))</f>
        <v>0.81799999999999995</v>
      </c>
      <c r="AF2833" s="157">
        <f>IF('1a-Electricity'!$AD$78="no","",ROUND(AD2833,4))</f>
        <v>0.81799999999999995</v>
      </c>
      <c r="AG2833" s="157">
        <f>IF('1a-Electricity'!$AD$79="no","",ROUND(AD2833,4))</f>
        <v>0.81799999999999995</v>
      </c>
      <c r="BL2833" s="157">
        <f t="shared" si="100"/>
        <v>0.81700000000000061</v>
      </c>
      <c r="BM2833" s="157">
        <f>IF('1b-NaturalGas'!$AD$87="no","",ROUND(BL2833,4))</f>
        <v>0.81699999999999995</v>
      </c>
      <c r="BN2833" s="157">
        <f>IF('1b-NaturalGas'!$AD$88="no","",ROUND(BL2833,4))</f>
        <v>0.81699999999999995</v>
      </c>
      <c r="BO2833" s="157">
        <f>IF('1b-NaturalGas'!$AD$89="no","",ROUND(BL2833,4))</f>
        <v>0.81699999999999995</v>
      </c>
      <c r="BP2833" s="157">
        <f>IF('1b-NaturalGas'!$AD$90="no","not applicable (based on previous answers)",ROUND(BL2833,4))</f>
        <v>0.81699999999999995</v>
      </c>
      <c r="BQ2833" s="157">
        <f>IF('1b-NaturalGas'!$AD$91="no","not applicable (based on previous answers)",ROUND(BL2833,4))</f>
        <v>0.81699999999999995</v>
      </c>
    </row>
    <row r="2834" spans="30:69" x14ac:dyDescent="0.25">
      <c r="AD2834" s="157">
        <f t="shared" si="99"/>
        <v>0.81900000000000062</v>
      </c>
      <c r="AE2834" s="157">
        <f>IF('1a-Electricity'!$AD$77="no","",ROUND(AD2834,4))</f>
        <v>0.81899999999999995</v>
      </c>
      <c r="AF2834" s="157">
        <f>IF('1a-Electricity'!$AD$78="no","",ROUND(AD2834,4))</f>
        <v>0.81899999999999995</v>
      </c>
      <c r="AG2834" s="157">
        <f>IF('1a-Electricity'!$AD$79="no","",ROUND(AD2834,4))</f>
        <v>0.81899999999999995</v>
      </c>
      <c r="BL2834" s="157">
        <f t="shared" si="100"/>
        <v>0.81800000000000062</v>
      </c>
      <c r="BM2834" s="157">
        <f>IF('1b-NaturalGas'!$AD$87="no","",ROUND(BL2834,4))</f>
        <v>0.81799999999999995</v>
      </c>
      <c r="BN2834" s="157">
        <f>IF('1b-NaturalGas'!$AD$88="no","",ROUND(BL2834,4))</f>
        <v>0.81799999999999995</v>
      </c>
      <c r="BO2834" s="157">
        <f>IF('1b-NaturalGas'!$AD$89="no","",ROUND(BL2834,4))</f>
        <v>0.81799999999999995</v>
      </c>
      <c r="BP2834" s="157">
        <f>IF('1b-NaturalGas'!$AD$90="no","not applicable (based on previous answers)",ROUND(BL2834,4))</f>
        <v>0.81799999999999995</v>
      </c>
      <c r="BQ2834" s="157">
        <f>IF('1b-NaturalGas'!$AD$91="no","not applicable (based on previous answers)",ROUND(BL2834,4))</f>
        <v>0.81799999999999995</v>
      </c>
    </row>
    <row r="2835" spans="30:69" x14ac:dyDescent="0.25">
      <c r="AD2835" s="157">
        <f t="shared" si="99"/>
        <v>0.82000000000000062</v>
      </c>
      <c r="AE2835" s="157">
        <f>IF('1a-Electricity'!$AD$77="no","",ROUND(AD2835,4))</f>
        <v>0.82</v>
      </c>
      <c r="AF2835" s="157">
        <f>IF('1a-Electricity'!$AD$78="no","",ROUND(AD2835,4))</f>
        <v>0.82</v>
      </c>
      <c r="AG2835" s="157">
        <f>IF('1a-Electricity'!$AD$79="no","",ROUND(AD2835,4))</f>
        <v>0.82</v>
      </c>
      <c r="BL2835" s="157">
        <f t="shared" si="100"/>
        <v>0.81900000000000062</v>
      </c>
      <c r="BM2835" s="157">
        <f>IF('1b-NaturalGas'!$AD$87="no","",ROUND(BL2835,4))</f>
        <v>0.81899999999999995</v>
      </c>
      <c r="BN2835" s="157">
        <f>IF('1b-NaturalGas'!$AD$88="no","",ROUND(BL2835,4))</f>
        <v>0.81899999999999995</v>
      </c>
      <c r="BO2835" s="157">
        <f>IF('1b-NaturalGas'!$AD$89="no","",ROUND(BL2835,4))</f>
        <v>0.81899999999999995</v>
      </c>
      <c r="BP2835" s="157">
        <f>IF('1b-NaturalGas'!$AD$90="no","not applicable (based on previous answers)",ROUND(BL2835,4))</f>
        <v>0.81899999999999995</v>
      </c>
      <c r="BQ2835" s="157">
        <f>IF('1b-NaturalGas'!$AD$91="no","not applicable (based on previous answers)",ROUND(BL2835,4))</f>
        <v>0.81899999999999995</v>
      </c>
    </row>
    <row r="2836" spans="30:69" x14ac:dyDescent="0.25">
      <c r="AD2836" s="157">
        <f t="shared" si="99"/>
        <v>0.82100000000000062</v>
      </c>
      <c r="AE2836" s="157">
        <f>IF('1a-Electricity'!$AD$77="no","",ROUND(AD2836,4))</f>
        <v>0.82099999999999995</v>
      </c>
      <c r="AF2836" s="157">
        <f>IF('1a-Electricity'!$AD$78="no","",ROUND(AD2836,4))</f>
        <v>0.82099999999999995</v>
      </c>
      <c r="AG2836" s="157">
        <f>IF('1a-Electricity'!$AD$79="no","",ROUND(AD2836,4))</f>
        <v>0.82099999999999995</v>
      </c>
      <c r="BL2836" s="157">
        <f t="shared" si="100"/>
        <v>0.82000000000000062</v>
      </c>
      <c r="BM2836" s="157">
        <f>IF('1b-NaturalGas'!$AD$87="no","",ROUND(BL2836,4))</f>
        <v>0.82</v>
      </c>
      <c r="BN2836" s="157">
        <f>IF('1b-NaturalGas'!$AD$88="no","",ROUND(BL2836,4))</f>
        <v>0.82</v>
      </c>
      <c r="BO2836" s="157">
        <f>IF('1b-NaturalGas'!$AD$89="no","",ROUND(BL2836,4))</f>
        <v>0.82</v>
      </c>
      <c r="BP2836" s="157">
        <f>IF('1b-NaturalGas'!$AD$90="no","not applicable (based on previous answers)",ROUND(BL2836,4))</f>
        <v>0.82</v>
      </c>
      <c r="BQ2836" s="157">
        <f>IF('1b-NaturalGas'!$AD$91="no","not applicable (based on previous answers)",ROUND(BL2836,4))</f>
        <v>0.82</v>
      </c>
    </row>
    <row r="2837" spans="30:69" x14ac:dyDescent="0.25">
      <c r="AD2837" s="157">
        <f t="shared" si="99"/>
        <v>0.82200000000000062</v>
      </c>
      <c r="AE2837" s="157">
        <f>IF('1a-Electricity'!$AD$77="no","",ROUND(AD2837,4))</f>
        <v>0.82199999999999995</v>
      </c>
      <c r="AF2837" s="157">
        <f>IF('1a-Electricity'!$AD$78="no","",ROUND(AD2837,4))</f>
        <v>0.82199999999999995</v>
      </c>
      <c r="AG2837" s="157">
        <f>IF('1a-Electricity'!$AD$79="no","",ROUND(AD2837,4))</f>
        <v>0.82199999999999995</v>
      </c>
      <c r="BL2837" s="157">
        <f t="shared" si="100"/>
        <v>0.82100000000000062</v>
      </c>
      <c r="BM2837" s="157">
        <f>IF('1b-NaturalGas'!$AD$87="no","",ROUND(BL2837,4))</f>
        <v>0.82099999999999995</v>
      </c>
      <c r="BN2837" s="157">
        <f>IF('1b-NaturalGas'!$AD$88="no","",ROUND(BL2837,4))</f>
        <v>0.82099999999999995</v>
      </c>
      <c r="BO2837" s="157">
        <f>IF('1b-NaturalGas'!$AD$89="no","",ROUND(BL2837,4))</f>
        <v>0.82099999999999995</v>
      </c>
      <c r="BP2837" s="157">
        <f>IF('1b-NaturalGas'!$AD$90="no","not applicable (based on previous answers)",ROUND(BL2837,4))</f>
        <v>0.82099999999999995</v>
      </c>
      <c r="BQ2837" s="157">
        <f>IF('1b-NaturalGas'!$AD$91="no","not applicable (based on previous answers)",ROUND(BL2837,4))</f>
        <v>0.82099999999999995</v>
      </c>
    </row>
    <row r="2838" spans="30:69" x14ac:dyDescent="0.25">
      <c r="AD2838" s="157">
        <f t="shared" si="99"/>
        <v>0.82300000000000062</v>
      </c>
      <c r="AE2838" s="157">
        <f>IF('1a-Electricity'!$AD$77="no","",ROUND(AD2838,4))</f>
        <v>0.82299999999999995</v>
      </c>
      <c r="AF2838" s="157">
        <f>IF('1a-Electricity'!$AD$78="no","",ROUND(AD2838,4))</f>
        <v>0.82299999999999995</v>
      </c>
      <c r="AG2838" s="157">
        <f>IF('1a-Electricity'!$AD$79="no","",ROUND(AD2838,4))</f>
        <v>0.82299999999999995</v>
      </c>
      <c r="BL2838" s="157">
        <f t="shared" si="100"/>
        <v>0.82200000000000062</v>
      </c>
      <c r="BM2838" s="157">
        <f>IF('1b-NaturalGas'!$AD$87="no","",ROUND(BL2838,4))</f>
        <v>0.82199999999999995</v>
      </c>
      <c r="BN2838" s="157">
        <f>IF('1b-NaturalGas'!$AD$88="no","",ROUND(BL2838,4))</f>
        <v>0.82199999999999995</v>
      </c>
      <c r="BO2838" s="157">
        <f>IF('1b-NaturalGas'!$AD$89="no","",ROUND(BL2838,4))</f>
        <v>0.82199999999999995</v>
      </c>
      <c r="BP2838" s="157">
        <f>IF('1b-NaturalGas'!$AD$90="no","not applicable (based on previous answers)",ROUND(BL2838,4))</f>
        <v>0.82199999999999995</v>
      </c>
      <c r="BQ2838" s="157">
        <f>IF('1b-NaturalGas'!$AD$91="no","not applicable (based on previous answers)",ROUND(BL2838,4))</f>
        <v>0.82199999999999995</v>
      </c>
    </row>
    <row r="2839" spans="30:69" x14ac:dyDescent="0.25">
      <c r="AD2839" s="157">
        <f t="shared" si="99"/>
        <v>0.82400000000000062</v>
      </c>
      <c r="AE2839" s="157">
        <f>IF('1a-Electricity'!$AD$77="no","",ROUND(AD2839,4))</f>
        <v>0.82399999999999995</v>
      </c>
      <c r="AF2839" s="157">
        <f>IF('1a-Electricity'!$AD$78="no","",ROUND(AD2839,4))</f>
        <v>0.82399999999999995</v>
      </c>
      <c r="AG2839" s="157">
        <f>IF('1a-Electricity'!$AD$79="no","",ROUND(AD2839,4))</f>
        <v>0.82399999999999995</v>
      </c>
      <c r="BL2839" s="157">
        <f t="shared" si="100"/>
        <v>0.82300000000000062</v>
      </c>
      <c r="BM2839" s="157">
        <f>IF('1b-NaturalGas'!$AD$87="no","",ROUND(BL2839,4))</f>
        <v>0.82299999999999995</v>
      </c>
      <c r="BN2839" s="157">
        <f>IF('1b-NaturalGas'!$AD$88="no","",ROUND(BL2839,4))</f>
        <v>0.82299999999999995</v>
      </c>
      <c r="BO2839" s="157">
        <f>IF('1b-NaturalGas'!$AD$89="no","",ROUND(BL2839,4))</f>
        <v>0.82299999999999995</v>
      </c>
      <c r="BP2839" s="157">
        <f>IF('1b-NaturalGas'!$AD$90="no","not applicable (based on previous answers)",ROUND(BL2839,4))</f>
        <v>0.82299999999999995</v>
      </c>
      <c r="BQ2839" s="157">
        <f>IF('1b-NaturalGas'!$AD$91="no","not applicable (based on previous answers)",ROUND(BL2839,4))</f>
        <v>0.82299999999999995</v>
      </c>
    </row>
    <row r="2840" spans="30:69" x14ac:dyDescent="0.25">
      <c r="AD2840" s="157">
        <f t="shared" ref="AD2840:AD2903" si="101">AD2839+0.001</f>
        <v>0.82500000000000062</v>
      </c>
      <c r="AE2840" s="157">
        <f>IF('1a-Electricity'!$AD$77="no","",ROUND(AD2840,4))</f>
        <v>0.82499999999999996</v>
      </c>
      <c r="AF2840" s="157">
        <f>IF('1a-Electricity'!$AD$78="no","",ROUND(AD2840,4))</f>
        <v>0.82499999999999996</v>
      </c>
      <c r="AG2840" s="157">
        <f>IF('1a-Electricity'!$AD$79="no","",ROUND(AD2840,4))</f>
        <v>0.82499999999999996</v>
      </c>
      <c r="BL2840" s="157">
        <f t="shared" si="100"/>
        <v>0.82400000000000062</v>
      </c>
      <c r="BM2840" s="157">
        <f>IF('1b-NaturalGas'!$AD$87="no","",ROUND(BL2840,4))</f>
        <v>0.82399999999999995</v>
      </c>
      <c r="BN2840" s="157">
        <f>IF('1b-NaturalGas'!$AD$88="no","",ROUND(BL2840,4))</f>
        <v>0.82399999999999995</v>
      </c>
      <c r="BO2840" s="157">
        <f>IF('1b-NaturalGas'!$AD$89="no","",ROUND(BL2840,4))</f>
        <v>0.82399999999999995</v>
      </c>
      <c r="BP2840" s="157">
        <f>IF('1b-NaturalGas'!$AD$90="no","not applicable (based on previous answers)",ROUND(BL2840,4))</f>
        <v>0.82399999999999995</v>
      </c>
      <c r="BQ2840" s="157">
        <f>IF('1b-NaturalGas'!$AD$91="no","not applicable (based on previous answers)",ROUND(BL2840,4))</f>
        <v>0.82399999999999995</v>
      </c>
    </row>
    <row r="2841" spans="30:69" x14ac:dyDescent="0.25">
      <c r="AD2841" s="157">
        <f t="shared" si="101"/>
        <v>0.82600000000000062</v>
      </c>
      <c r="AE2841" s="157">
        <f>IF('1a-Electricity'!$AD$77="no","",ROUND(AD2841,4))</f>
        <v>0.82599999999999996</v>
      </c>
      <c r="AF2841" s="157">
        <f>IF('1a-Electricity'!$AD$78="no","",ROUND(AD2841,4))</f>
        <v>0.82599999999999996</v>
      </c>
      <c r="AG2841" s="157">
        <f>IF('1a-Electricity'!$AD$79="no","",ROUND(AD2841,4))</f>
        <v>0.82599999999999996</v>
      </c>
      <c r="BL2841" s="157">
        <f t="shared" ref="BL2841:BL2904" si="102">BL2840+0.001</f>
        <v>0.82500000000000062</v>
      </c>
      <c r="BM2841" s="157">
        <f>IF('1b-NaturalGas'!$AD$87="no","",ROUND(BL2841,4))</f>
        <v>0.82499999999999996</v>
      </c>
      <c r="BN2841" s="157">
        <f>IF('1b-NaturalGas'!$AD$88="no","",ROUND(BL2841,4))</f>
        <v>0.82499999999999996</v>
      </c>
      <c r="BO2841" s="157">
        <f>IF('1b-NaturalGas'!$AD$89="no","",ROUND(BL2841,4))</f>
        <v>0.82499999999999996</v>
      </c>
      <c r="BP2841" s="157">
        <f>IF('1b-NaturalGas'!$AD$90="no","not applicable (based on previous answers)",ROUND(BL2841,4))</f>
        <v>0.82499999999999996</v>
      </c>
      <c r="BQ2841" s="157">
        <f>IF('1b-NaturalGas'!$AD$91="no","not applicable (based on previous answers)",ROUND(BL2841,4))</f>
        <v>0.82499999999999996</v>
      </c>
    </row>
    <row r="2842" spans="30:69" x14ac:dyDescent="0.25">
      <c r="AD2842" s="157">
        <f t="shared" si="101"/>
        <v>0.82700000000000062</v>
      </c>
      <c r="AE2842" s="157">
        <f>IF('1a-Electricity'!$AD$77="no","",ROUND(AD2842,4))</f>
        <v>0.82699999999999996</v>
      </c>
      <c r="AF2842" s="157">
        <f>IF('1a-Electricity'!$AD$78="no","",ROUND(AD2842,4))</f>
        <v>0.82699999999999996</v>
      </c>
      <c r="AG2842" s="157">
        <f>IF('1a-Electricity'!$AD$79="no","",ROUND(AD2842,4))</f>
        <v>0.82699999999999996</v>
      </c>
      <c r="BL2842" s="157">
        <f t="shared" si="102"/>
        <v>0.82600000000000062</v>
      </c>
      <c r="BM2842" s="157">
        <f>IF('1b-NaturalGas'!$AD$87="no","",ROUND(BL2842,4))</f>
        <v>0.82599999999999996</v>
      </c>
      <c r="BN2842" s="157">
        <f>IF('1b-NaturalGas'!$AD$88="no","",ROUND(BL2842,4))</f>
        <v>0.82599999999999996</v>
      </c>
      <c r="BO2842" s="157">
        <f>IF('1b-NaturalGas'!$AD$89="no","",ROUND(BL2842,4))</f>
        <v>0.82599999999999996</v>
      </c>
      <c r="BP2842" s="157">
        <f>IF('1b-NaturalGas'!$AD$90="no","not applicable (based on previous answers)",ROUND(BL2842,4))</f>
        <v>0.82599999999999996</v>
      </c>
      <c r="BQ2842" s="157">
        <f>IF('1b-NaturalGas'!$AD$91="no","not applicable (based on previous answers)",ROUND(BL2842,4))</f>
        <v>0.82599999999999996</v>
      </c>
    </row>
    <row r="2843" spans="30:69" x14ac:dyDescent="0.25">
      <c r="AD2843" s="157">
        <f t="shared" si="101"/>
        <v>0.82800000000000062</v>
      </c>
      <c r="AE2843" s="157">
        <f>IF('1a-Electricity'!$AD$77="no","",ROUND(AD2843,4))</f>
        <v>0.82799999999999996</v>
      </c>
      <c r="AF2843" s="157">
        <f>IF('1a-Electricity'!$AD$78="no","",ROUND(AD2843,4))</f>
        <v>0.82799999999999996</v>
      </c>
      <c r="AG2843" s="157">
        <f>IF('1a-Electricity'!$AD$79="no","",ROUND(AD2843,4))</f>
        <v>0.82799999999999996</v>
      </c>
      <c r="BL2843" s="157">
        <f t="shared" si="102"/>
        <v>0.82700000000000062</v>
      </c>
      <c r="BM2843" s="157">
        <f>IF('1b-NaturalGas'!$AD$87="no","",ROUND(BL2843,4))</f>
        <v>0.82699999999999996</v>
      </c>
      <c r="BN2843" s="157">
        <f>IF('1b-NaturalGas'!$AD$88="no","",ROUND(BL2843,4))</f>
        <v>0.82699999999999996</v>
      </c>
      <c r="BO2843" s="157">
        <f>IF('1b-NaturalGas'!$AD$89="no","",ROUND(BL2843,4))</f>
        <v>0.82699999999999996</v>
      </c>
      <c r="BP2843" s="157">
        <f>IF('1b-NaturalGas'!$AD$90="no","not applicable (based on previous answers)",ROUND(BL2843,4))</f>
        <v>0.82699999999999996</v>
      </c>
      <c r="BQ2843" s="157">
        <f>IF('1b-NaturalGas'!$AD$91="no","not applicable (based on previous answers)",ROUND(BL2843,4))</f>
        <v>0.82699999999999996</v>
      </c>
    </row>
    <row r="2844" spans="30:69" x14ac:dyDescent="0.25">
      <c r="AD2844" s="157">
        <f t="shared" si="101"/>
        <v>0.82900000000000063</v>
      </c>
      <c r="AE2844" s="157">
        <f>IF('1a-Electricity'!$AD$77="no","",ROUND(AD2844,4))</f>
        <v>0.82899999999999996</v>
      </c>
      <c r="AF2844" s="157">
        <f>IF('1a-Electricity'!$AD$78="no","",ROUND(AD2844,4))</f>
        <v>0.82899999999999996</v>
      </c>
      <c r="AG2844" s="157">
        <f>IF('1a-Electricity'!$AD$79="no","",ROUND(AD2844,4))</f>
        <v>0.82899999999999996</v>
      </c>
      <c r="BL2844" s="157">
        <f t="shared" si="102"/>
        <v>0.82800000000000062</v>
      </c>
      <c r="BM2844" s="157">
        <f>IF('1b-NaturalGas'!$AD$87="no","",ROUND(BL2844,4))</f>
        <v>0.82799999999999996</v>
      </c>
      <c r="BN2844" s="157">
        <f>IF('1b-NaturalGas'!$AD$88="no","",ROUND(BL2844,4))</f>
        <v>0.82799999999999996</v>
      </c>
      <c r="BO2844" s="157">
        <f>IF('1b-NaturalGas'!$AD$89="no","",ROUND(BL2844,4))</f>
        <v>0.82799999999999996</v>
      </c>
      <c r="BP2844" s="157">
        <f>IF('1b-NaturalGas'!$AD$90="no","not applicable (based on previous answers)",ROUND(BL2844,4))</f>
        <v>0.82799999999999996</v>
      </c>
      <c r="BQ2844" s="157">
        <f>IF('1b-NaturalGas'!$AD$91="no","not applicable (based on previous answers)",ROUND(BL2844,4))</f>
        <v>0.82799999999999996</v>
      </c>
    </row>
    <row r="2845" spans="30:69" x14ac:dyDescent="0.25">
      <c r="AD2845" s="157">
        <f t="shared" si="101"/>
        <v>0.83000000000000063</v>
      </c>
      <c r="AE2845" s="157">
        <f>IF('1a-Electricity'!$AD$77="no","",ROUND(AD2845,4))</f>
        <v>0.83</v>
      </c>
      <c r="AF2845" s="157">
        <f>IF('1a-Electricity'!$AD$78="no","",ROUND(AD2845,4))</f>
        <v>0.83</v>
      </c>
      <c r="AG2845" s="157">
        <f>IF('1a-Electricity'!$AD$79="no","",ROUND(AD2845,4))</f>
        <v>0.83</v>
      </c>
      <c r="BL2845" s="157">
        <f t="shared" si="102"/>
        <v>0.82900000000000063</v>
      </c>
      <c r="BM2845" s="157">
        <f>IF('1b-NaturalGas'!$AD$87="no","",ROUND(BL2845,4))</f>
        <v>0.82899999999999996</v>
      </c>
      <c r="BN2845" s="157">
        <f>IF('1b-NaturalGas'!$AD$88="no","",ROUND(BL2845,4))</f>
        <v>0.82899999999999996</v>
      </c>
      <c r="BO2845" s="157">
        <f>IF('1b-NaturalGas'!$AD$89="no","",ROUND(BL2845,4))</f>
        <v>0.82899999999999996</v>
      </c>
      <c r="BP2845" s="157">
        <f>IF('1b-NaturalGas'!$AD$90="no","not applicable (based on previous answers)",ROUND(BL2845,4))</f>
        <v>0.82899999999999996</v>
      </c>
      <c r="BQ2845" s="157">
        <f>IF('1b-NaturalGas'!$AD$91="no","not applicable (based on previous answers)",ROUND(BL2845,4))</f>
        <v>0.82899999999999996</v>
      </c>
    </row>
    <row r="2846" spans="30:69" x14ac:dyDescent="0.25">
      <c r="AD2846" s="157">
        <f t="shared" si="101"/>
        <v>0.83100000000000063</v>
      </c>
      <c r="AE2846" s="157">
        <f>IF('1a-Electricity'!$AD$77="no","",ROUND(AD2846,4))</f>
        <v>0.83099999999999996</v>
      </c>
      <c r="AF2846" s="157">
        <f>IF('1a-Electricity'!$AD$78="no","",ROUND(AD2846,4))</f>
        <v>0.83099999999999996</v>
      </c>
      <c r="AG2846" s="157">
        <f>IF('1a-Electricity'!$AD$79="no","",ROUND(AD2846,4))</f>
        <v>0.83099999999999996</v>
      </c>
      <c r="BL2846" s="157">
        <f t="shared" si="102"/>
        <v>0.83000000000000063</v>
      </c>
      <c r="BM2846" s="157">
        <f>IF('1b-NaturalGas'!$AD$87="no","",ROUND(BL2846,4))</f>
        <v>0.83</v>
      </c>
      <c r="BN2846" s="157">
        <f>IF('1b-NaturalGas'!$AD$88="no","",ROUND(BL2846,4))</f>
        <v>0.83</v>
      </c>
      <c r="BO2846" s="157">
        <f>IF('1b-NaturalGas'!$AD$89="no","",ROUND(BL2846,4))</f>
        <v>0.83</v>
      </c>
      <c r="BP2846" s="157">
        <f>IF('1b-NaturalGas'!$AD$90="no","not applicable (based on previous answers)",ROUND(BL2846,4))</f>
        <v>0.83</v>
      </c>
      <c r="BQ2846" s="157">
        <f>IF('1b-NaturalGas'!$AD$91="no","not applicable (based on previous answers)",ROUND(BL2846,4))</f>
        <v>0.83</v>
      </c>
    </row>
    <row r="2847" spans="30:69" x14ac:dyDescent="0.25">
      <c r="AD2847" s="157">
        <f t="shared" si="101"/>
        <v>0.83200000000000063</v>
      </c>
      <c r="AE2847" s="157">
        <f>IF('1a-Electricity'!$AD$77="no","",ROUND(AD2847,4))</f>
        <v>0.83199999999999996</v>
      </c>
      <c r="AF2847" s="157">
        <f>IF('1a-Electricity'!$AD$78="no","",ROUND(AD2847,4))</f>
        <v>0.83199999999999996</v>
      </c>
      <c r="AG2847" s="157">
        <f>IF('1a-Electricity'!$AD$79="no","",ROUND(AD2847,4))</f>
        <v>0.83199999999999996</v>
      </c>
      <c r="BL2847" s="157">
        <f t="shared" si="102"/>
        <v>0.83100000000000063</v>
      </c>
      <c r="BM2847" s="157">
        <f>IF('1b-NaturalGas'!$AD$87="no","",ROUND(BL2847,4))</f>
        <v>0.83099999999999996</v>
      </c>
      <c r="BN2847" s="157">
        <f>IF('1b-NaturalGas'!$AD$88="no","",ROUND(BL2847,4))</f>
        <v>0.83099999999999996</v>
      </c>
      <c r="BO2847" s="157">
        <f>IF('1b-NaturalGas'!$AD$89="no","",ROUND(BL2847,4))</f>
        <v>0.83099999999999996</v>
      </c>
      <c r="BP2847" s="157">
        <f>IF('1b-NaturalGas'!$AD$90="no","not applicable (based on previous answers)",ROUND(BL2847,4))</f>
        <v>0.83099999999999996</v>
      </c>
      <c r="BQ2847" s="157">
        <f>IF('1b-NaturalGas'!$AD$91="no","not applicable (based on previous answers)",ROUND(BL2847,4))</f>
        <v>0.83099999999999996</v>
      </c>
    </row>
    <row r="2848" spans="30:69" x14ac:dyDescent="0.25">
      <c r="AD2848" s="157">
        <f t="shared" si="101"/>
        <v>0.83300000000000063</v>
      </c>
      <c r="AE2848" s="157">
        <f>IF('1a-Electricity'!$AD$77="no","",ROUND(AD2848,4))</f>
        <v>0.83299999999999996</v>
      </c>
      <c r="AF2848" s="157">
        <f>IF('1a-Electricity'!$AD$78="no","",ROUND(AD2848,4))</f>
        <v>0.83299999999999996</v>
      </c>
      <c r="AG2848" s="157">
        <f>IF('1a-Electricity'!$AD$79="no","",ROUND(AD2848,4))</f>
        <v>0.83299999999999996</v>
      </c>
      <c r="BL2848" s="157">
        <f t="shared" si="102"/>
        <v>0.83200000000000063</v>
      </c>
      <c r="BM2848" s="157">
        <f>IF('1b-NaturalGas'!$AD$87="no","",ROUND(BL2848,4))</f>
        <v>0.83199999999999996</v>
      </c>
      <c r="BN2848" s="157">
        <f>IF('1b-NaturalGas'!$AD$88="no","",ROUND(BL2848,4))</f>
        <v>0.83199999999999996</v>
      </c>
      <c r="BO2848" s="157">
        <f>IF('1b-NaturalGas'!$AD$89="no","",ROUND(BL2848,4))</f>
        <v>0.83199999999999996</v>
      </c>
      <c r="BP2848" s="157">
        <f>IF('1b-NaturalGas'!$AD$90="no","not applicable (based on previous answers)",ROUND(BL2848,4))</f>
        <v>0.83199999999999996</v>
      </c>
      <c r="BQ2848" s="157">
        <f>IF('1b-NaturalGas'!$AD$91="no","not applicable (based on previous answers)",ROUND(BL2848,4))</f>
        <v>0.83199999999999996</v>
      </c>
    </row>
    <row r="2849" spans="30:69" x14ac:dyDescent="0.25">
      <c r="AD2849" s="157">
        <f t="shared" si="101"/>
        <v>0.83400000000000063</v>
      </c>
      <c r="AE2849" s="157">
        <f>IF('1a-Electricity'!$AD$77="no","",ROUND(AD2849,4))</f>
        <v>0.83399999999999996</v>
      </c>
      <c r="AF2849" s="157">
        <f>IF('1a-Electricity'!$AD$78="no","",ROUND(AD2849,4))</f>
        <v>0.83399999999999996</v>
      </c>
      <c r="AG2849" s="157">
        <f>IF('1a-Electricity'!$AD$79="no","",ROUND(AD2849,4))</f>
        <v>0.83399999999999996</v>
      </c>
      <c r="BL2849" s="157">
        <f t="shared" si="102"/>
        <v>0.83300000000000063</v>
      </c>
      <c r="BM2849" s="157">
        <f>IF('1b-NaturalGas'!$AD$87="no","",ROUND(BL2849,4))</f>
        <v>0.83299999999999996</v>
      </c>
      <c r="BN2849" s="157">
        <f>IF('1b-NaturalGas'!$AD$88="no","",ROUND(BL2849,4))</f>
        <v>0.83299999999999996</v>
      </c>
      <c r="BO2849" s="157">
        <f>IF('1b-NaturalGas'!$AD$89="no","",ROUND(BL2849,4))</f>
        <v>0.83299999999999996</v>
      </c>
      <c r="BP2849" s="157">
        <f>IF('1b-NaturalGas'!$AD$90="no","not applicable (based on previous answers)",ROUND(BL2849,4))</f>
        <v>0.83299999999999996</v>
      </c>
      <c r="BQ2849" s="157">
        <f>IF('1b-NaturalGas'!$AD$91="no","not applicable (based on previous answers)",ROUND(BL2849,4))</f>
        <v>0.83299999999999996</v>
      </c>
    </row>
    <row r="2850" spans="30:69" x14ac:dyDescent="0.25">
      <c r="AD2850" s="157">
        <f t="shared" si="101"/>
        <v>0.83500000000000063</v>
      </c>
      <c r="AE2850" s="157">
        <f>IF('1a-Electricity'!$AD$77="no","",ROUND(AD2850,4))</f>
        <v>0.83499999999999996</v>
      </c>
      <c r="AF2850" s="157">
        <f>IF('1a-Electricity'!$AD$78="no","",ROUND(AD2850,4))</f>
        <v>0.83499999999999996</v>
      </c>
      <c r="AG2850" s="157">
        <f>IF('1a-Electricity'!$AD$79="no","",ROUND(AD2850,4))</f>
        <v>0.83499999999999996</v>
      </c>
      <c r="BL2850" s="157">
        <f t="shared" si="102"/>
        <v>0.83400000000000063</v>
      </c>
      <c r="BM2850" s="157">
        <f>IF('1b-NaturalGas'!$AD$87="no","",ROUND(BL2850,4))</f>
        <v>0.83399999999999996</v>
      </c>
      <c r="BN2850" s="157">
        <f>IF('1b-NaturalGas'!$AD$88="no","",ROUND(BL2850,4))</f>
        <v>0.83399999999999996</v>
      </c>
      <c r="BO2850" s="157">
        <f>IF('1b-NaturalGas'!$AD$89="no","",ROUND(BL2850,4))</f>
        <v>0.83399999999999996</v>
      </c>
      <c r="BP2850" s="157">
        <f>IF('1b-NaturalGas'!$AD$90="no","not applicable (based on previous answers)",ROUND(BL2850,4))</f>
        <v>0.83399999999999996</v>
      </c>
      <c r="BQ2850" s="157">
        <f>IF('1b-NaturalGas'!$AD$91="no","not applicable (based on previous answers)",ROUND(BL2850,4))</f>
        <v>0.83399999999999996</v>
      </c>
    </row>
    <row r="2851" spans="30:69" x14ac:dyDescent="0.25">
      <c r="AD2851" s="157">
        <f t="shared" si="101"/>
        <v>0.83600000000000063</v>
      </c>
      <c r="AE2851" s="157">
        <f>IF('1a-Electricity'!$AD$77="no","",ROUND(AD2851,4))</f>
        <v>0.83599999999999997</v>
      </c>
      <c r="AF2851" s="157">
        <f>IF('1a-Electricity'!$AD$78="no","",ROUND(AD2851,4))</f>
        <v>0.83599999999999997</v>
      </c>
      <c r="AG2851" s="157">
        <f>IF('1a-Electricity'!$AD$79="no","",ROUND(AD2851,4))</f>
        <v>0.83599999999999997</v>
      </c>
      <c r="BL2851" s="157">
        <f t="shared" si="102"/>
        <v>0.83500000000000063</v>
      </c>
      <c r="BM2851" s="157">
        <f>IF('1b-NaturalGas'!$AD$87="no","",ROUND(BL2851,4))</f>
        <v>0.83499999999999996</v>
      </c>
      <c r="BN2851" s="157">
        <f>IF('1b-NaturalGas'!$AD$88="no","",ROUND(BL2851,4))</f>
        <v>0.83499999999999996</v>
      </c>
      <c r="BO2851" s="157">
        <f>IF('1b-NaturalGas'!$AD$89="no","",ROUND(BL2851,4))</f>
        <v>0.83499999999999996</v>
      </c>
      <c r="BP2851" s="157">
        <f>IF('1b-NaturalGas'!$AD$90="no","not applicable (based on previous answers)",ROUND(BL2851,4))</f>
        <v>0.83499999999999996</v>
      </c>
      <c r="BQ2851" s="157">
        <f>IF('1b-NaturalGas'!$AD$91="no","not applicable (based on previous answers)",ROUND(BL2851,4))</f>
        <v>0.83499999999999996</v>
      </c>
    </row>
    <row r="2852" spans="30:69" x14ac:dyDescent="0.25">
      <c r="AD2852" s="157">
        <f t="shared" si="101"/>
        <v>0.83700000000000063</v>
      </c>
      <c r="AE2852" s="157">
        <f>IF('1a-Electricity'!$AD$77="no","",ROUND(AD2852,4))</f>
        <v>0.83699999999999997</v>
      </c>
      <c r="AF2852" s="157">
        <f>IF('1a-Electricity'!$AD$78="no","",ROUND(AD2852,4))</f>
        <v>0.83699999999999997</v>
      </c>
      <c r="AG2852" s="157">
        <f>IF('1a-Electricity'!$AD$79="no","",ROUND(AD2852,4))</f>
        <v>0.83699999999999997</v>
      </c>
      <c r="BL2852" s="157">
        <f t="shared" si="102"/>
        <v>0.83600000000000063</v>
      </c>
      <c r="BM2852" s="157">
        <f>IF('1b-NaturalGas'!$AD$87="no","",ROUND(BL2852,4))</f>
        <v>0.83599999999999997</v>
      </c>
      <c r="BN2852" s="157">
        <f>IF('1b-NaturalGas'!$AD$88="no","",ROUND(BL2852,4))</f>
        <v>0.83599999999999997</v>
      </c>
      <c r="BO2852" s="157">
        <f>IF('1b-NaturalGas'!$AD$89="no","",ROUND(BL2852,4))</f>
        <v>0.83599999999999997</v>
      </c>
      <c r="BP2852" s="157">
        <f>IF('1b-NaturalGas'!$AD$90="no","not applicable (based on previous answers)",ROUND(BL2852,4))</f>
        <v>0.83599999999999997</v>
      </c>
      <c r="BQ2852" s="157">
        <f>IF('1b-NaturalGas'!$AD$91="no","not applicable (based on previous answers)",ROUND(BL2852,4))</f>
        <v>0.83599999999999997</v>
      </c>
    </row>
    <row r="2853" spans="30:69" x14ac:dyDescent="0.25">
      <c r="AD2853" s="157">
        <f t="shared" si="101"/>
        <v>0.83800000000000063</v>
      </c>
      <c r="AE2853" s="157">
        <f>IF('1a-Electricity'!$AD$77="no","",ROUND(AD2853,4))</f>
        <v>0.83799999999999997</v>
      </c>
      <c r="AF2853" s="157">
        <f>IF('1a-Electricity'!$AD$78="no","",ROUND(AD2853,4))</f>
        <v>0.83799999999999997</v>
      </c>
      <c r="AG2853" s="157">
        <f>IF('1a-Electricity'!$AD$79="no","",ROUND(AD2853,4))</f>
        <v>0.83799999999999997</v>
      </c>
      <c r="BL2853" s="157">
        <f t="shared" si="102"/>
        <v>0.83700000000000063</v>
      </c>
      <c r="BM2853" s="157">
        <f>IF('1b-NaturalGas'!$AD$87="no","",ROUND(BL2853,4))</f>
        <v>0.83699999999999997</v>
      </c>
      <c r="BN2853" s="157">
        <f>IF('1b-NaturalGas'!$AD$88="no","",ROUND(BL2853,4))</f>
        <v>0.83699999999999997</v>
      </c>
      <c r="BO2853" s="157">
        <f>IF('1b-NaturalGas'!$AD$89="no","",ROUND(BL2853,4))</f>
        <v>0.83699999999999997</v>
      </c>
      <c r="BP2853" s="157">
        <f>IF('1b-NaturalGas'!$AD$90="no","not applicable (based on previous answers)",ROUND(BL2853,4))</f>
        <v>0.83699999999999997</v>
      </c>
      <c r="BQ2853" s="157">
        <f>IF('1b-NaturalGas'!$AD$91="no","not applicable (based on previous answers)",ROUND(BL2853,4))</f>
        <v>0.83699999999999997</v>
      </c>
    </row>
    <row r="2854" spans="30:69" x14ac:dyDescent="0.25">
      <c r="AD2854" s="157">
        <f t="shared" si="101"/>
        <v>0.83900000000000063</v>
      </c>
      <c r="AE2854" s="157">
        <f>IF('1a-Electricity'!$AD$77="no","",ROUND(AD2854,4))</f>
        <v>0.83899999999999997</v>
      </c>
      <c r="AF2854" s="157">
        <f>IF('1a-Electricity'!$AD$78="no","",ROUND(AD2854,4))</f>
        <v>0.83899999999999997</v>
      </c>
      <c r="AG2854" s="157">
        <f>IF('1a-Electricity'!$AD$79="no","",ROUND(AD2854,4))</f>
        <v>0.83899999999999997</v>
      </c>
      <c r="BL2854" s="157">
        <f t="shared" si="102"/>
        <v>0.83800000000000063</v>
      </c>
      <c r="BM2854" s="157">
        <f>IF('1b-NaturalGas'!$AD$87="no","",ROUND(BL2854,4))</f>
        <v>0.83799999999999997</v>
      </c>
      <c r="BN2854" s="157">
        <f>IF('1b-NaturalGas'!$AD$88="no","",ROUND(BL2854,4))</f>
        <v>0.83799999999999997</v>
      </c>
      <c r="BO2854" s="157">
        <f>IF('1b-NaturalGas'!$AD$89="no","",ROUND(BL2854,4))</f>
        <v>0.83799999999999997</v>
      </c>
      <c r="BP2854" s="157">
        <f>IF('1b-NaturalGas'!$AD$90="no","not applicable (based on previous answers)",ROUND(BL2854,4))</f>
        <v>0.83799999999999997</v>
      </c>
      <c r="BQ2854" s="157">
        <f>IF('1b-NaturalGas'!$AD$91="no","not applicable (based on previous answers)",ROUND(BL2854,4))</f>
        <v>0.83799999999999997</v>
      </c>
    </row>
    <row r="2855" spans="30:69" x14ac:dyDescent="0.25">
      <c r="AD2855" s="157">
        <f t="shared" si="101"/>
        <v>0.84000000000000064</v>
      </c>
      <c r="AE2855" s="157">
        <f>IF('1a-Electricity'!$AD$77="no","",ROUND(AD2855,4))</f>
        <v>0.84</v>
      </c>
      <c r="AF2855" s="157">
        <f>IF('1a-Electricity'!$AD$78="no","",ROUND(AD2855,4))</f>
        <v>0.84</v>
      </c>
      <c r="AG2855" s="157">
        <f>IF('1a-Electricity'!$AD$79="no","",ROUND(AD2855,4))</f>
        <v>0.84</v>
      </c>
      <c r="BL2855" s="157">
        <f t="shared" si="102"/>
        <v>0.83900000000000063</v>
      </c>
      <c r="BM2855" s="157">
        <f>IF('1b-NaturalGas'!$AD$87="no","",ROUND(BL2855,4))</f>
        <v>0.83899999999999997</v>
      </c>
      <c r="BN2855" s="157">
        <f>IF('1b-NaturalGas'!$AD$88="no","",ROUND(BL2855,4))</f>
        <v>0.83899999999999997</v>
      </c>
      <c r="BO2855" s="157">
        <f>IF('1b-NaturalGas'!$AD$89="no","",ROUND(BL2855,4))</f>
        <v>0.83899999999999997</v>
      </c>
      <c r="BP2855" s="157">
        <f>IF('1b-NaturalGas'!$AD$90="no","not applicable (based on previous answers)",ROUND(BL2855,4))</f>
        <v>0.83899999999999997</v>
      </c>
      <c r="BQ2855" s="157">
        <f>IF('1b-NaturalGas'!$AD$91="no","not applicable (based on previous answers)",ROUND(BL2855,4))</f>
        <v>0.83899999999999997</v>
      </c>
    </row>
    <row r="2856" spans="30:69" x14ac:dyDescent="0.25">
      <c r="AD2856" s="157">
        <f t="shared" si="101"/>
        <v>0.84100000000000064</v>
      </c>
      <c r="AE2856" s="157">
        <f>IF('1a-Electricity'!$AD$77="no","",ROUND(AD2856,4))</f>
        <v>0.84099999999999997</v>
      </c>
      <c r="AF2856" s="157">
        <f>IF('1a-Electricity'!$AD$78="no","",ROUND(AD2856,4))</f>
        <v>0.84099999999999997</v>
      </c>
      <c r="AG2856" s="157">
        <f>IF('1a-Electricity'!$AD$79="no","",ROUND(AD2856,4))</f>
        <v>0.84099999999999997</v>
      </c>
      <c r="BL2856" s="157">
        <f t="shared" si="102"/>
        <v>0.84000000000000064</v>
      </c>
      <c r="BM2856" s="157">
        <f>IF('1b-NaturalGas'!$AD$87="no","",ROUND(BL2856,4))</f>
        <v>0.84</v>
      </c>
      <c r="BN2856" s="157">
        <f>IF('1b-NaturalGas'!$AD$88="no","",ROUND(BL2856,4))</f>
        <v>0.84</v>
      </c>
      <c r="BO2856" s="157">
        <f>IF('1b-NaturalGas'!$AD$89="no","",ROUND(BL2856,4))</f>
        <v>0.84</v>
      </c>
      <c r="BP2856" s="157">
        <f>IF('1b-NaturalGas'!$AD$90="no","not applicable (based on previous answers)",ROUND(BL2856,4))</f>
        <v>0.84</v>
      </c>
      <c r="BQ2856" s="157">
        <f>IF('1b-NaturalGas'!$AD$91="no","not applicable (based on previous answers)",ROUND(BL2856,4))</f>
        <v>0.84</v>
      </c>
    </row>
    <row r="2857" spans="30:69" x14ac:dyDescent="0.25">
      <c r="AD2857" s="157">
        <f t="shared" si="101"/>
        <v>0.84200000000000064</v>
      </c>
      <c r="AE2857" s="157">
        <f>IF('1a-Electricity'!$AD$77="no","",ROUND(AD2857,4))</f>
        <v>0.84199999999999997</v>
      </c>
      <c r="AF2857" s="157">
        <f>IF('1a-Electricity'!$AD$78="no","",ROUND(AD2857,4))</f>
        <v>0.84199999999999997</v>
      </c>
      <c r="AG2857" s="157">
        <f>IF('1a-Electricity'!$AD$79="no","",ROUND(AD2857,4))</f>
        <v>0.84199999999999997</v>
      </c>
      <c r="BL2857" s="157">
        <f t="shared" si="102"/>
        <v>0.84100000000000064</v>
      </c>
      <c r="BM2857" s="157">
        <f>IF('1b-NaturalGas'!$AD$87="no","",ROUND(BL2857,4))</f>
        <v>0.84099999999999997</v>
      </c>
      <c r="BN2857" s="157">
        <f>IF('1b-NaturalGas'!$AD$88="no","",ROUND(BL2857,4))</f>
        <v>0.84099999999999997</v>
      </c>
      <c r="BO2857" s="157">
        <f>IF('1b-NaturalGas'!$AD$89="no","",ROUND(BL2857,4))</f>
        <v>0.84099999999999997</v>
      </c>
      <c r="BP2857" s="157">
        <f>IF('1b-NaturalGas'!$AD$90="no","not applicable (based on previous answers)",ROUND(BL2857,4))</f>
        <v>0.84099999999999997</v>
      </c>
      <c r="BQ2857" s="157">
        <f>IF('1b-NaturalGas'!$AD$91="no","not applicable (based on previous answers)",ROUND(BL2857,4))</f>
        <v>0.84099999999999997</v>
      </c>
    </row>
    <row r="2858" spans="30:69" x14ac:dyDescent="0.25">
      <c r="AD2858" s="157">
        <f t="shared" si="101"/>
        <v>0.84300000000000064</v>
      </c>
      <c r="AE2858" s="157">
        <f>IF('1a-Electricity'!$AD$77="no","",ROUND(AD2858,4))</f>
        <v>0.84299999999999997</v>
      </c>
      <c r="AF2858" s="157">
        <f>IF('1a-Electricity'!$AD$78="no","",ROUND(AD2858,4))</f>
        <v>0.84299999999999997</v>
      </c>
      <c r="AG2858" s="157">
        <f>IF('1a-Electricity'!$AD$79="no","",ROUND(AD2858,4))</f>
        <v>0.84299999999999997</v>
      </c>
      <c r="BL2858" s="157">
        <f t="shared" si="102"/>
        <v>0.84200000000000064</v>
      </c>
      <c r="BM2858" s="157">
        <f>IF('1b-NaturalGas'!$AD$87="no","",ROUND(BL2858,4))</f>
        <v>0.84199999999999997</v>
      </c>
      <c r="BN2858" s="157">
        <f>IF('1b-NaturalGas'!$AD$88="no","",ROUND(BL2858,4))</f>
        <v>0.84199999999999997</v>
      </c>
      <c r="BO2858" s="157">
        <f>IF('1b-NaturalGas'!$AD$89="no","",ROUND(BL2858,4))</f>
        <v>0.84199999999999997</v>
      </c>
      <c r="BP2858" s="157">
        <f>IF('1b-NaturalGas'!$AD$90="no","not applicable (based on previous answers)",ROUND(BL2858,4))</f>
        <v>0.84199999999999997</v>
      </c>
      <c r="BQ2858" s="157">
        <f>IF('1b-NaturalGas'!$AD$91="no","not applicable (based on previous answers)",ROUND(BL2858,4))</f>
        <v>0.84199999999999997</v>
      </c>
    </row>
    <row r="2859" spans="30:69" x14ac:dyDescent="0.25">
      <c r="AD2859" s="157">
        <f t="shared" si="101"/>
        <v>0.84400000000000064</v>
      </c>
      <c r="AE2859" s="157">
        <f>IF('1a-Electricity'!$AD$77="no","",ROUND(AD2859,4))</f>
        <v>0.84399999999999997</v>
      </c>
      <c r="AF2859" s="157">
        <f>IF('1a-Electricity'!$AD$78="no","",ROUND(AD2859,4))</f>
        <v>0.84399999999999997</v>
      </c>
      <c r="AG2859" s="157">
        <f>IF('1a-Electricity'!$AD$79="no","",ROUND(AD2859,4))</f>
        <v>0.84399999999999997</v>
      </c>
      <c r="BL2859" s="157">
        <f t="shared" si="102"/>
        <v>0.84300000000000064</v>
      </c>
      <c r="BM2859" s="157">
        <f>IF('1b-NaturalGas'!$AD$87="no","",ROUND(BL2859,4))</f>
        <v>0.84299999999999997</v>
      </c>
      <c r="BN2859" s="157">
        <f>IF('1b-NaturalGas'!$AD$88="no","",ROUND(BL2859,4))</f>
        <v>0.84299999999999997</v>
      </c>
      <c r="BO2859" s="157">
        <f>IF('1b-NaturalGas'!$AD$89="no","",ROUND(BL2859,4))</f>
        <v>0.84299999999999997</v>
      </c>
      <c r="BP2859" s="157">
        <f>IF('1b-NaturalGas'!$AD$90="no","not applicable (based on previous answers)",ROUND(BL2859,4))</f>
        <v>0.84299999999999997</v>
      </c>
      <c r="BQ2859" s="157">
        <f>IF('1b-NaturalGas'!$AD$91="no","not applicable (based on previous answers)",ROUND(BL2859,4))</f>
        <v>0.84299999999999997</v>
      </c>
    </row>
    <row r="2860" spans="30:69" x14ac:dyDescent="0.25">
      <c r="AD2860" s="157">
        <f t="shared" si="101"/>
        <v>0.84500000000000064</v>
      </c>
      <c r="AE2860" s="157">
        <f>IF('1a-Electricity'!$AD$77="no","",ROUND(AD2860,4))</f>
        <v>0.84499999999999997</v>
      </c>
      <c r="AF2860" s="157">
        <f>IF('1a-Electricity'!$AD$78="no","",ROUND(AD2860,4))</f>
        <v>0.84499999999999997</v>
      </c>
      <c r="AG2860" s="157">
        <f>IF('1a-Electricity'!$AD$79="no","",ROUND(AD2860,4))</f>
        <v>0.84499999999999997</v>
      </c>
      <c r="BL2860" s="157">
        <f t="shared" si="102"/>
        <v>0.84400000000000064</v>
      </c>
      <c r="BM2860" s="157">
        <f>IF('1b-NaturalGas'!$AD$87="no","",ROUND(BL2860,4))</f>
        <v>0.84399999999999997</v>
      </c>
      <c r="BN2860" s="157">
        <f>IF('1b-NaturalGas'!$AD$88="no","",ROUND(BL2860,4))</f>
        <v>0.84399999999999997</v>
      </c>
      <c r="BO2860" s="157">
        <f>IF('1b-NaturalGas'!$AD$89="no","",ROUND(BL2860,4))</f>
        <v>0.84399999999999997</v>
      </c>
      <c r="BP2860" s="157">
        <f>IF('1b-NaturalGas'!$AD$90="no","not applicable (based on previous answers)",ROUND(BL2860,4))</f>
        <v>0.84399999999999997</v>
      </c>
      <c r="BQ2860" s="157">
        <f>IF('1b-NaturalGas'!$AD$91="no","not applicable (based on previous answers)",ROUND(BL2860,4))</f>
        <v>0.84399999999999997</v>
      </c>
    </row>
    <row r="2861" spans="30:69" x14ac:dyDescent="0.25">
      <c r="AD2861" s="157">
        <f t="shared" si="101"/>
        <v>0.84600000000000064</v>
      </c>
      <c r="AE2861" s="157">
        <f>IF('1a-Electricity'!$AD$77="no","",ROUND(AD2861,4))</f>
        <v>0.84599999999999997</v>
      </c>
      <c r="AF2861" s="157">
        <f>IF('1a-Electricity'!$AD$78="no","",ROUND(AD2861,4))</f>
        <v>0.84599999999999997</v>
      </c>
      <c r="AG2861" s="157">
        <f>IF('1a-Electricity'!$AD$79="no","",ROUND(AD2861,4))</f>
        <v>0.84599999999999997</v>
      </c>
      <c r="BL2861" s="157">
        <f t="shared" si="102"/>
        <v>0.84500000000000064</v>
      </c>
      <c r="BM2861" s="157">
        <f>IF('1b-NaturalGas'!$AD$87="no","",ROUND(BL2861,4))</f>
        <v>0.84499999999999997</v>
      </c>
      <c r="BN2861" s="157">
        <f>IF('1b-NaturalGas'!$AD$88="no","",ROUND(BL2861,4))</f>
        <v>0.84499999999999997</v>
      </c>
      <c r="BO2861" s="157">
        <f>IF('1b-NaturalGas'!$AD$89="no","",ROUND(BL2861,4))</f>
        <v>0.84499999999999997</v>
      </c>
      <c r="BP2861" s="157">
        <f>IF('1b-NaturalGas'!$AD$90="no","not applicable (based on previous answers)",ROUND(BL2861,4))</f>
        <v>0.84499999999999997</v>
      </c>
      <c r="BQ2861" s="157">
        <f>IF('1b-NaturalGas'!$AD$91="no","not applicable (based on previous answers)",ROUND(BL2861,4))</f>
        <v>0.84499999999999997</v>
      </c>
    </row>
    <row r="2862" spans="30:69" x14ac:dyDescent="0.25">
      <c r="AD2862" s="157">
        <f t="shared" si="101"/>
        <v>0.84700000000000064</v>
      </c>
      <c r="AE2862" s="157">
        <f>IF('1a-Electricity'!$AD$77="no","",ROUND(AD2862,4))</f>
        <v>0.84699999999999998</v>
      </c>
      <c r="AF2862" s="157">
        <f>IF('1a-Electricity'!$AD$78="no","",ROUND(AD2862,4))</f>
        <v>0.84699999999999998</v>
      </c>
      <c r="AG2862" s="157">
        <f>IF('1a-Electricity'!$AD$79="no","",ROUND(AD2862,4))</f>
        <v>0.84699999999999998</v>
      </c>
      <c r="BL2862" s="157">
        <f t="shared" si="102"/>
        <v>0.84600000000000064</v>
      </c>
      <c r="BM2862" s="157">
        <f>IF('1b-NaturalGas'!$AD$87="no","",ROUND(BL2862,4))</f>
        <v>0.84599999999999997</v>
      </c>
      <c r="BN2862" s="157">
        <f>IF('1b-NaturalGas'!$AD$88="no","",ROUND(BL2862,4))</f>
        <v>0.84599999999999997</v>
      </c>
      <c r="BO2862" s="157">
        <f>IF('1b-NaturalGas'!$AD$89="no","",ROUND(BL2862,4))</f>
        <v>0.84599999999999997</v>
      </c>
      <c r="BP2862" s="157">
        <f>IF('1b-NaturalGas'!$AD$90="no","not applicable (based on previous answers)",ROUND(BL2862,4))</f>
        <v>0.84599999999999997</v>
      </c>
      <c r="BQ2862" s="157">
        <f>IF('1b-NaturalGas'!$AD$91="no","not applicable (based on previous answers)",ROUND(BL2862,4))</f>
        <v>0.84599999999999997</v>
      </c>
    </row>
    <row r="2863" spans="30:69" x14ac:dyDescent="0.25">
      <c r="AD2863" s="157">
        <f t="shared" si="101"/>
        <v>0.84800000000000064</v>
      </c>
      <c r="AE2863" s="157">
        <f>IF('1a-Electricity'!$AD$77="no","",ROUND(AD2863,4))</f>
        <v>0.84799999999999998</v>
      </c>
      <c r="AF2863" s="157">
        <f>IF('1a-Electricity'!$AD$78="no","",ROUND(AD2863,4))</f>
        <v>0.84799999999999998</v>
      </c>
      <c r="AG2863" s="157">
        <f>IF('1a-Electricity'!$AD$79="no","",ROUND(AD2863,4))</f>
        <v>0.84799999999999998</v>
      </c>
      <c r="BL2863" s="157">
        <f t="shared" si="102"/>
        <v>0.84700000000000064</v>
      </c>
      <c r="BM2863" s="157">
        <f>IF('1b-NaturalGas'!$AD$87="no","",ROUND(BL2863,4))</f>
        <v>0.84699999999999998</v>
      </c>
      <c r="BN2863" s="157">
        <f>IF('1b-NaturalGas'!$AD$88="no","",ROUND(BL2863,4))</f>
        <v>0.84699999999999998</v>
      </c>
      <c r="BO2863" s="157">
        <f>IF('1b-NaturalGas'!$AD$89="no","",ROUND(BL2863,4))</f>
        <v>0.84699999999999998</v>
      </c>
      <c r="BP2863" s="157">
        <f>IF('1b-NaturalGas'!$AD$90="no","not applicable (based on previous answers)",ROUND(BL2863,4))</f>
        <v>0.84699999999999998</v>
      </c>
      <c r="BQ2863" s="157">
        <f>IF('1b-NaturalGas'!$AD$91="no","not applicable (based on previous answers)",ROUND(BL2863,4))</f>
        <v>0.84699999999999998</v>
      </c>
    </row>
    <row r="2864" spans="30:69" x14ac:dyDescent="0.25">
      <c r="AD2864" s="157">
        <f t="shared" si="101"/>
        <v>0.84900000000000064</v>
      </c>
      <c r="AE2864" s="157">
        <f>IF('1a-Electricity'!$AD$77="no","",ROUND(AD2864,4))</f>
        <v>0.84899999999999998</v>
      </c>
      <c r="AF2864" s="157">
        <f>IF('1a-Electricity'!$AD$78="no","",ROUND(AD2864,4))</f>
        <v>0.84899999999999998</v>
      </c>
      <c r="AG2864" s="157">
        <f>IF('1a-Electricity'!$AD$79="no","",ROUND(AD2864,4))</f>
        <v>0.84899999999999998</v>
      </c>
      <c r="BL2864" s="157">
        <f t="shared" si="102"/>
        <v>0.84800000000000064</v>
      </c>
      <c r="BM2864" s="157">
        <f>IF('1b-NaturalGas'!$AD$87="no","",ROUND(BL2864,4))</f>
        <v>0.84799999999999998</v>
      </c>
      <c r="BN2864" s="157">
        <f>IF('1b-NaturalGas'!$AD$88="no","",ROUND(BL2864,4))</f>
        <v>0.84799999999999998</v>
      </c>
      <c r="BO2864" s="157">
        <f>IF('1b-NaturalGas'!$AD$89="no","",ROUND(BL2864,4))</f>
        <v>0.84799999999999998</v>
      </c>
      <c r="BP2864" s="157">
        <f>IF('1b-NaturalGas'!$AD$90="no","not applicable (based on previous answers)",ROUND(BL2864,4))</f>
        <v>0.84799999999999998</v>
      </c>
      <c r="BQ2864" s="157">
        <f>IF('1b-NaturalGas'!$AD$91="no","not applicable (based on previous answers)",ROUND(BL2864,4))</f>
        <v>0.84799999999999998</v>
      </c>
    </row>
    <row r="2865" spans="30:69" x14ac:dyDescent="0.25">
      <c r="AD2865" s="157">
        <f t="shared" si="101"/>
        <v>0.85000000000000064</v>
      </c>
      <c r="AE2865" s="157">
        <f>IF('1a-Electricity'!$AD$77="no","",ROUND(AD2865,4))</f>
        <v>0.85</v>
      </c>
      <c r="AF2865" s="157">
        <f>IF('1a-Electricity'!$AD$78="no","",ROUND(AD2865,4))</f>
        <v>0.85</v>
      </c>
      <c r="AG2865" s="157">
        <f>IF('1a-Electricity'!$AD$79="no","",ROUND(AD2865,4))</f>
        <v>0.85</v>
      </c>
      <c r="BL2865" s="157">
        <f t="shared" si="102"/>
        <v>0.84900000000000064</v>
      </c>
      <c r="BM2865" s="157">
        <f>IF('1b-NaturalGas'!$AD$87="no","",ROUND(BL2865,4))</f>
        <v>0.84899999999999998</v>
      </c>
      <c r="BN2865" s="157">
        <f>IF('1b-NaturalGas'!$AD$88="no","",ROUND(BL2865,4))</f>
        <v>0.84899999999999998</v>
      </c>
      <c r="BO2865" s="157">
        <f>IF('1b-NaturalGas'!$AD$89="no","",ROUND(BL2865,4))</f>
        <v>0.84899999999999998</v>
      </c>
      <c r="BP2865" s="157">
        <f>IF('1b-NaturalGas'!$AD$90="no","not applicable (based on previous answers)",ROUND(BL2865,4))</f>
        <v>0.84899999999999998</v>
      </c>
      <c r="BQ2865" s="157">
        <f>IF('1b-NaturalGas'!$AD$91="no","not applicable (based on previous answers)",ROUND(BL2865,4))</f>
        <v>0.84899999999999998</v>
      </c>
    </row>
    <row r="2866" spans="30:69" x14ac:dyDescent="0.25">
      <c r="AD2866" s="157">
        <f t="shared" si="101"/>
        <v>0.85100000000000064</v>
      </c>
      <c r="AE2866" s="157">
        <f>IF('1a-Electricity'!$AD$77="no","",ROUND(AD2866,4))</f>
        <v>0.85099999999999998</v>
      </c>
      <c r="AF2866" s="157">
        <f>IF('1a-Electricity'!$AD$78="no","",ROUND(AD2866,4))</f>
        <v>0.85099999999999998</v>
      </c>
      <c r="AG2866" s="157">
        <f>IF('1a-Electricity'!$AD$79="no","",ROUND(AD2866,4))</f>
        <v>0.85099999999999998</v>
      </c>
      <c r="BL2866" s="157">
        <f t="shared" si="102"/>
        <v>0.85000000000000064</v>
      </c>
      <c r="BM2866" s="157">
        <f>IF('1b-NaturalGas'!$AD$87="no","",ROUND(BL2866,4))</f>
        <v>0.85</v>
      </c>
      <c r="BN2866" s="157">
        <f>IF('1b-NaturalGas'!$AD$88="no","",ROUND(BL2866,4))</f>
        <v>0.85</v>
      </c>
      <c r="BO2866" s="157">
        <f>IF('1b-NaturalGas'!$AD$89="no","",ROUND(BL2866,4))</f>
        <v>0.85</v>
      </c>
      <c r="BP2866" s="157">
        <f>IF('1b-NaturalGas'!$AD$90="no","not applicable (based on previous answers)",ROUND(BL2866,4))</f>
        <v>0.85</v>
      </c>
      <c r="BQ2866" s="157">
        <f>IF('1b-NaturalGas'!$AD$91="no","not applicable (based on previous answers)",ROUND(BL2866,4))</f>
        <v>0.85</v>
      </c>
    </row>
    <row r="2867" spans="30:69" x14ac:dyDescent="0.25">
      <c r="AD2867" s="157">
        <f t="shared" si="101"/>
        <v>0.85200000000000065</v>
      </c>
      <c r="AE2867" s="157">
        <f>IF('1a-Electricity'!$AD$77="no","",ROUND(AD2867,4))</f>
        <v>0.85199999999999998</v>
      </c>
      <c r="AF2867" s="157">
        <f>IF('1a-Electricity'!$AD$78="no","",ROUND(AD2867,4))</f>
        <v>0.85199999999999998</v>
      </c>
      <c r="AG2867" s="157">
        <f>IF('1a-Electricity'!$AD$79="no","",ROUND(AD2867,4))</f>
        <v>0.85199999999999998</v>
      </c>
      <c r="BL2867" s="157">
        <f t="shared" si="102"/>
        <v>0.85100000000000064</v>
      </c>
      <c r="BM2867" s="157">
        <f>IF('1b-NaturalGas'!$AD$87="no","",ROUND(BL2867,4))</f>
        <v>0.85099999999999998</v>
      </c>
      <c r="BN2867" s="157">
        <f>IF('1b-NaturalGas'!$AD$88="no","",ROUND(BL2867,4))</f>
        <v>0.85099999999999998</v>
      </c>
      <c r="BO2867" s="157">
        <f>IF('1b-NaturalGas'!$AD$89="no","",ROUND(BL2867,4))</f>
        <v>0.85099999999999998</v>
      </c>
      <c r="BP2867" s="157">
        <f>IF('1b-NaturalGas'!$AD$90="no","not applicable (based on previous answers)",ROUND(BL2867,4))</f>
        <v>0.85099999999999998</v>
      </c>
      <c r="BQ2867" s="157">
        <f>IF('1b-NaturalGas'!$AD$91="no","not applicable (based on previous answers)",ROUND(BL2867,4))</f>
        <v>0.85099999999999998</v>
      </c>
    </row>
    <row r="2868" spans="30:69" x14ac:dyDescent="0.25">
      <c r="AD2868" s="157">
        <f t="shared" si="101"/>
        <v>0.85300000000000065</v>
      </c>
      <c r="AE2868" s="157">
        <f>IF('1a-Electricity'!$AD$77="no","",ROUND(AD2868,4))</f>
        <v>0.85299999999999998</v>
      </c>
      <c r="AF2868" s="157">
        <f>IF('1a-Electricity'!$AD$78="no","",ROUND(AD2868,4))</f>
        <v>0.85299999999999998</v>
      </c>
      <c r="AG2868" s="157">
        <f>IF('1a-Electricity'!$AD$79="no","",ROUND(AD2868,4))</f>
        <v>0.85299999999999998</v>
      </c>
      <c r="BL2868" s="157">
        <f t="shared" si="102"/>
        <v>0.85200000000000065</v>
      </c>
      <c r="BM2868" s="157">
        <f>IF('1b-NaturalGas'!$AD$87="no","",ROUND(BL2868,4))</f>
        <v>0.85199999999999998</v>
      </c>
      <c r="BN2868" s="157">
        <f>IF('1b-NaturalGas'!$AD$88="no","",ROUND(BL2868,4))</f>
        <v>0.85199999999999998</v>
      </c>
      <c r="BO2868" s="157">
        <f>IF('1b-NaturalGas'!$AD$89="no","",ROUND(BL2868,4))</f>
        <v>0.85199999999999998</v>
      </c>
      <c r="BP2868" s="157">
        <f>IF('1b-NaturalGas'!$AD$90="no","not applicable (based on previous answers)",ROUND(BL2868,4))</f>
        <v>0.85199999999999998</v>
      </c>
      <c r="BQ2868" s="157">
        <f>IF('1b-NaturalGas'!$AD$91="no","not applicable (based on previous answers)",ROUND(BL2868,4))</f>
        <v>0.85199999999999998</v>
      </c>
    </row>
    <row r="2869" spans="30:69" x14ac:dyDescent="0.25">
      <c r="AD2869" s="157">
        <f t="shared" si="101"/>
        <v>0.85400000000000065</v>
      </c>
      <c r="AE2869" s="157">
        <f>IF('1a-Electricity'!$AD$77="no","",ROUND(AD2869,4))</f>
        <v>0.85399999999999998</v>
      </c>
      <c r="AF2869" s="157">
        <f>IF('1a-Electricity'!$AD$78="no","",ROUND(AD2869,4))</f>
        <v>0.85399999999999998</v>
      </c>
      <c r="AG2869" s="157">
        <f>IF('1a-Electricity'!$AD$79="no","",ROUND(AD2869,4))</f>
        <v>0.85399999999999998</v>
      </c>
      <c r="BL2869" s="157">
        <f t="shared" si="102"/>
        <v>0.85300000000000065</v>
      </c>
      <c r="BM2869" s="157">
        <f>IF('1b-NaturalGas'!$AD$87="no","",ROUND(BL2869,4))</f>
        <v>0.85299999999999998</v>
      </c>
      <c r="BN2869" s="157">
        <f>IF('1b-NaturalGas'!$AD$88="no","",ROUND(BL2869,4))</f>
        <v>0.85299999999999998</v>
      </c>
      <c r="BO2869" s="157">
        <f>IF('1b-NaturalGas'!$AD$89="no","",ROUND(BL2869,4))</f>
        <v>0.85299999999999998</v>
      </c>
      <c r="BP2869" s="157">
        <f>IF('1b-NaturalGas'!$AD$90="no","not applicable (based on previous answers)",ROUND(BL2869,4))</f>
        <v>0.85299999999999998</v>
      </c>
      <c r="BQ2869" s="157">
        <f>IF('1b-NaturalGas'!$AD$91="no","not applicable (based on previous answers)",ROUND(BL2869,4))</f>
        <v>0.85299999999999998</v>
      </c>
    </row>
    <row r="2870" spans="30:69" x14ac:dyDescent="0.25">
      <c r="AD2870" s="157">
        <f t="shared" si="101"/>
        <v>0.85500000000000065</v>
      </c>
      <c r="AE2870" s="157">
        <f>IF('1a-Electricity'!$AD$77="no","",ROUND(AD2870,4))</f>
        <v>0.85499999999999998</v>
      </c>
      <c r="AF2870" s="157">
        <f>IF('1a-Electricity'!$AD$78="no","",ROUND(AD2870,4))</f>
        <v>0.85499999999999998</v>
      </c>
      <c r="AG2870" s="157">
        <f>IF('1a-Electricity'!$AD$79="no","",ROUND(AD2870,4))</f>
        <v>0.85499999999999998</v>
      </c>
      <c r="BL2870" s="157">
        <f t="shared" si="102"/>
        <v>0.85400000000000065</v>
      </c>
      <c r="BM2870" s="157">
        <f>IF('1b-NaturalGas'!$AD$87="no","",ROUND(BL2870,4))</f>
        <v>0.85399999999999998</v>
      </c>
      <c r="BN2870" s="157">
        <f>IF('1b-NaturalGas'!$AD$88="no","",ROUND(BL2870,4))</f>
        <v>0.85399999999999998</v>
      </c>
      <c r="BO2870" s="157">
        <f>IF('1b-NaturalGas'!$AD$89="no","",ROUND(BL2870,4))</f>
        <v>0.85399999999999998</v>
      </c>
      <c r="BP2870" s="157">
        <f>IF('1b-NaturalGas'!$AD$90="no","not applicable (based on previous answers)",ROUND(BL2870,4))</f>
        <v>0.85399999999999998</v>
      </c>
      <c r="BQ2870" s="157">
        <f>IF('1b-NaturalGas'!$AD$91="no","not applicable (based on previous answers)",ROUND(BL2870,4))</f>
        <v>0.85399999999999998</v>
      </c>
    </row>
    <row r="2871" spans="30:69" x14ac:dyDescent="0.25">
      <c r="AD2871" s="157">
        <f t="shared" si="101"/>
        <v>0.85600000000000065</v>
      </c>
      <c r="AE2871" s="157">
        <f>IF('1a-Electricity'!$AD$77="no","",ROUND(AD2871,4))</f>
        <v>0.85599999999999998</v>
      </c>
      <c r="AF2871" s="157">
        <f>IF('1a-Electricity'!$AD$78="no","",ROUND(AD2871,4))</f>
        <v>0.85599999999999998</v>
      </c>
      <c r="AG2871" s="157">
        <f>IF('1a-Electricity'!$AD$79="no","",ROUND(AD2871,4))</f>
        <v>0.85599999999999998</v>
      </c>
      <c r="BL2871" s="157">
        <f t="shared" si="102"/>
        <v>0.85500000000000065</v>
      </c>
      <c r="BM2871" s="157">
        <f>IF('1b-NaturalGas'!$AD$87="no","",ROUND(BL2871,4))</f>
        <v>0.85499999999999998</v>
      </c>
      <c r="BN2871" s="157">
        <f>IF('1b-NaturalGas'!$AD$88="no","",ROUND(BL2871,4))</f>
        <v>0.85499999999999998</v>
      </c>
      <c r="BO2871" s="157">
        <f>IF('1b-NaturalGas'!$AD$89="no","",ROUND(BL2871,4))</f>
        <v>0.85499999999999998</v>
      </c>
      <c r="BP2871" s="157">
        <f>IF('1b-NaturalGas'!$AD$90="no","not applicable (based on previous answers)",ROUND(BL2871,4))</f>
        <v>0.85499999999999998</v>
      </c>
      <c r="BQ2871" s="157">
        <f>IF('1b-NaturalGas'!$AD$91="no","not applicable (based on previous answers)",ROUND(BL2871,4))</f>
        <v>0.85499999999999998</v>
      </c>
    </row>
    <row r="2872" spans="30:69" x14ac:dyDescent="0.25">
      <c r="AD2872" s="157">
        <f t="shared" si="101"/>
        <v>0.85700000000000065</v>
      </c>
      <c r="AE2872" s="157">
        <f>IF('1a-Electricity'!$AD$77="no","",ROUND(AD2872,4))</f>
        <v>0.85699999999999998</v>
      </c>
      <c r="AF2872" s="157">
        <f>IF('1a-Electricity'!$AD$78="no","",ROUND(AD2872,4))</f>
        <v>0.85699999999999998</v>
      </c>
      <c r="AG2872" s="157">
        <f>IF('1a-Electricity'!$AD$79="no","",ROUND(AD2872,4))</f>
        <v>0.85699999999999998</v>
      </c>
      <c r="BL2872" s="157">
        <f t="shared" si="102"/>
        <v>0.85600000000000065</v>
      </c>
      <c r="BM2872" s="157">
        <f>IF('1b-NaturalGas'!$AD$87="no","",ROUND(BL2872,4))</f>
        <v>0.85599999999999998</v>
      </c>
      <c r="BN2872" s="157">
        <f>IF('1b-NaturalGas'!$AD$88="no","",ROUND(BL2872,4))</f>
        <v>0.85599999999999998</v>
      </c>
      <c r="BO2872" s="157">
        <f>IF('1b-NaturalGas'!$AD$89="no","",ROUND(BL2872,4))</f>
        <v>0.85599999999999998</v>
      </c>
      <c r="BP2872" s="157">
        <f>IF('1b-NaturalGas'!$AD$90="no","not applicable (based on previous answers)",ROUND(BL2872,4))</f>
        <v>0.85599999999999998</v>
      </c>
      <c r="BQ2872" s="157">
        <f>IF('1b-NaturalGas'!$AD$91="no","not applicable (based on previous answers)",ROUND(BL2872,4))</f>
        <v>0.85599999999999998</v>
      </c>
    </row>
    <row r="2873" spans="30:69" x14ac:dyDescent="0.25">
      <c r="AD2873" s="157">
        <f t="shared" si="101"/>
        <v>0.85800000000000065</v>
      </c>
      <c r="AE2873" s="157">
        <f>IF('1a-Electricity'!$AD$77="no","",ROUND(AD2873,4))</f>
        <v>0.85799999999999998</v>
      </c>
      <c r="AF2873" s="157">
        <f>IF('1a-Electricity'!$AD$78="no","",ROUND(AD2873,4))</f>
        <v>0.85799999999999998</v>
      </c>
      <c r="AG2873" s="157">
        <f>IF('1a-Electricity'!$AD$79="no","",ROUND(AD2873,4))</f>
        <v>0.85799999999999998</v>
      </c>
      <c r="BL2873" s="157">
        <f t="shared" si="102"/>
        <v>0.85700000000000065</v>
      </c>
      <c r="BM2873" s="157">
        <f>IF('1b-NaturalGas'!$AD$87="no","",ROUND(BL2873,4))</f>
        <v>0.85699999999999998</v>
      </c>
      <c r="BN2873" s="157">
        <f>IF('1b-NaturalGas'!$AD$88="no","",ROUND(BL2873,4))</f>
        <v>0.85699999999999998</v>
      </c>
      <c r="BO2873" s="157">
        <f>IF('1b-NaturalGas'!$AD$89="no","",ROUND(BL2873,4))</f>
        <v>0.85699999999999998</v>
      </c>
      <c r="BP2873" s="157">
        <f>IF('1b-NaturalGas'!$AD$90="no","not applicable (based on previous answers)",ROUND(BL2873,4))</f>
        <v>0.85699999999999998</v>
      </c>
      <c r="BQ2873" s="157">
        <f>IF('1b-NaturalGas'!$AD$91="no","not applicable (based on previous answers)",ROUND(BL2873,4))</f>
        <v>0.85699999999999998</v>
      </c>
    </row>
    <row r="2874" spans="30:69" x14ac:dyDescent="0.25">
      <c r="AD2874" s="157">
        <f t="shared" si="101"/>
        <v>0.85900000000000065</v>
      </c>
      <c r="AE2874" s="157">
        <f>IF('1a-Electricity'!$AD$77="no","",ROUND(AD2874,4))</f>
        <v>0.85899999999999999</v>
      </c>
      <c r="AF2874" s="157">
        <f>IF('1a-Electricity'!$AD$78="no","",ROUND(AD2874,4))</f>
        <v>0.85899999999999999</v>
      </c>
      <c r="AG2874" s="157">
        <f>IF('1a-Electricity'!$AD$79="no","",ROUND(AD2874,4))</f>
        <v>0.85899999999999999</v>
      </c>
      <c r="BL2874" s="157">
        <f t="shared" si="102"/>
        <v>0.85800000000000065</v>
      </c>
      <c r="BM2874" s="157">
        <f>IF('1b-NaturalGas'!$AD$87="no","",ROUND(BL2874,4))</f>
        <v>0.85799999999999998</v>
      </c>
      <c r="BN2874" s="157">
        <f>IF('1b-NaturalGas'!$AD$88="no","",ROUND(BL2874,4))</f>
        <v>0.85799999999999998</v>
      </c>
      <c r="BO2874" s="157">
        <f>IF('1b-NaturalGas'!$AD$89="no","",ROUND(BL2874,4))</f>
        <v>0.85799999999999998</v>
      </c>
      <c r="BP2874" s="157">
        <f>IF('1b-NaturalGas'!$AD$90="no","not applicable (based on previous answers)",ROUND(BL2874,4))</f>
        <v>0.85799999999999998</v>
      </c>
      <c r="BQ2874" s="157">
        <f>IF('1b-NaturalGas'!$AD$91="no","not applicable (based on previous answers)",ROUND(BL2874,4))</f>
        <v>0.85799999999999998</v>
      </c>
    </row>
    <row r="2875" spans="30:69" x14ac:dyDescent="0.25">
      <c r="AD2875" s="157">
        <f t="shared" si="101"/>
        <v>0.86000000000000065</v>
      </c>
      <c r="AE2875" s="157">
        <f>IF('1a-Electricity'!$AD$77="no","",ROUND(AD2875,4))</f>
        <v>0.86</v>
      </c>
      <c r="AF2875" s="157">
        <f>IF('1a-Electricity'!$AD$78="no","",ROUND(AD2875,4))</f>
        <v>0.86</v>
      </c>
      <c r="AG2875" s="157">
        <f>IF('1a-Electricity'!$AD$79="no","",ROUND(AD2875,4))</f>
        <v>0.86</v>
      </c>
      <c r="BL2875" s="157">
        <f t="shared" si="102"/>
        <v>0.85900000000000065</v>
      </c>
      <c r="BM2875" s="157">
        <f>IF('1b-NaturalGas'!$AD$87="no","",ROUND(BL2875,4))</f>
        <v>0.85899999999999999</v>
      </c>
      <c r="BN2875" s="157">
        <f>IF('1b-NaturalGas'!$AD$88="no","",ROUND(BL2875,4))</f>
        <v>0.85899999999999999</v>
      </c>
      <c r="BO2875" s="157">
        <f>IF('1b-NaturalGas'!$AD$89="no","",ROUND(BL2875,4))</f>
        <v>0.85899999999999999</v>
      </c>
      <c r="BP2875" s="157">
        <f>IF('1b-NaturalGas'!$AD$90="no","not applicable (based on previous answers)",ROUND(BL2875,4))</f>
        <v>0.85899999999999999</v>
      </c>
      <c r="BQ2875" s="157">
        <f>IF('1b-NaturalGas'!$AD$91="no","not applicable (based on previous answers)",ROUND(BL2875,4))</f>
        <v>0.85899999999999999</v>
      </c>
    </row>
    <row r="2876" spans="30:69" x14ac:dyDescent="0.25">
      <c r="AD2876" s="157">
        <f t="shared" si="101"/>
        <v>0.86100000000000065</v>
      </c>
      <c r="AE2876" s="157">
        <f>IF('1a-Electricity'!$AD$77="no","",ROUND(AD2876,4))</f>
        <v>0.86099999999999999</v>
      </c>
      <c r="AF2876" s="157">
        <f>IF('1a-Electricity'!$AD$78="no","",ROUND(AD2876,4))</f>
        <v>0.86099999999999999</v>
      </c>
      <c r="AG2876" s="157">
        <f>IF('1a-Electricity'!$AD$79="no","",ROUND(AD2876,4))</f>
        <v>0.86099999999999999</v>
      </c>
      <c r="BL2876" s="157">
        <f t="shared" si="102"/>
        <v>0.86000000000000065</v>
      </c>
      <c r="BM2876" s="157">
        <f>IF('1b-NaturalGas'!$AD$87="no","",ROUND(BL2876,4))</f>
        <v>0.86</v>
      </c>
      <c r="BN2876" s="157">
        <f>IF('1b-NaturalGas'!$AD$88="no","",ROUND(BL2876,4))</f>
        <v>0.86</v>
      </c>
      <c r="BO2876" s="157">
        <f>IF('1b-NaturalGas'!$AD$89="no","",ROUND(BL2876,4))</f>
        <v>0.86</v>
      </c>
      <c r="BP2876" s="157">
        <f>IF('1b-NaturalGas'!$AD$90="no","not applicable (based on previous answers)",ROUND(BL2876,4))</f>
        <v>0.86</v>
      </c>
      <c r="BQ2876" s="157">
        <f>IF('1b-NaturalGas'!$AD$91="no","not applicable (based on previous answers)",ROUND(BL2876,4))</f>
        <v>0.86</v>
      </c>
    </row>
    <row r="2877" spans="30:69" x14ac:dyDescent="0.25">
      <c r="AD2877" s="157">
        <f t="shared" si="101"/>
        <v>0.86200000000000065</v>
      </c>
      <c r="AE2877" s="157">
        <f>IF('1a-Electricity'!$AD$77="no","",ROUND(AD2877,4))</f>
        <v>0.86199999999999999</v>
      </c>
      <c r="AF2877" s="157">
        <f>IF('1a-Electricity'!$AD$78="no","",ROUND(AD2877,4))</f>
        <v>0.86199999999999999</v>
      </c>
      <c r="AG2877" s="157">
        <f>IF('1a-Electricity'!$AD$79="no","",ROUND(AD2877,4))</f>
        <v>0.86199999999999999</v>
      </c>
      <c r="BL2877" s="157">
        <f t="shared" si="102"/>
        <v>0.86100000000000065</v>
      </c>
      <c r="BM2877" s="157">
        <f>IF('1b-NaturalGas'!$AD$87="no","",ROUND(BL2877,4))</f>
        <v>0.86099999999999999</v>
      </c>
      <c r="BN2877" s="157">
        <f>IF('1b-NaturalGas'!$AD$88="no","",ROUND(BL2877,4))</f>
        <v>0.86099999999999999</v>
      </c>
      <c r="BO2877" s="157">
        <f>IF('1b-NaturalGas'!$AD$89="no","",ROUND(BL2877,4))</f>
        <v>0.86099999999999999</v>
      </c>
      <c r="BP2877" s="157">
        <f>IF('1b-NaturalGas'!$AD$90="no","not applicable (based on previous answers)",ROUND(BL2877,4))</f>
        <v>0.86099999999999999</v>
      </c>
      <c r="BQ2877" s="157">
        <f>IF('1b-NaturalGas'!$AD$91="no","not applicable (based on previous answers)",ROUND(BL2877,4))</f>
        <v>0.86099999999999999</v>
      </c>
    </row>
    <row r="2878" spans="30:69" x14ac:dyDescent="0.25">
      <c r="AD2878" s="157">
        <f t="shared" si="101"/>
        <v>0.86300000000000066</v>
      </c>
      <c r="AE2878" s="157">
        <f>IF('1a-Electricity'!$AD$77="no","",ROUND(AD2878,4))</f>
        <v>0.86299999999999999</v>
      </c>
      <c r="AF2878" s="157">
        <f>IF('1a-Electricity'!$AD$78="no","",ROUND(AD2878,4))</f>
        <v>0.86299999999999999</v>
      </c>
      <c r="AG2878" s="157">
        <f>IF('1a-Electricity'!$AD$79="no","",ROUND(AD2878,4))</f>
        <v>0.86299999999999999</v>
      </c>
      <c r="BL2878" s="157">
        <f t="shared" si="102"/>
        <v>0.86200000000000065</v>
      </c>
      <c r="BM2878" s="157">
        <f>IF('1b-NaturalGas'!$AD$87="no","",ROUND(BL2878,4))</f>
        <v>0.86199999999999999</v>
      </c>
      <c r="BN2878" s="157">
        <f>IF('1b-NaturalGas'!$AD$88="no","",ROUND(BL2878,4))</f>
        <v>0.86199999999999999</v>
      </c>
      <c r="BO2878" s="157">
        <f>IF('1b-NaturalGas'!$AD$89="no","",ROUND(BL2878,4))</f>
        <v>0.86199999999999999</v>
      </c>
      <c r="BP2878" s="157">
        <f>IF('1b-NaturalGas'!$AD$90="no","not applicable (based on previous answers)",ROUND(BL2878,4))</f>
        <v>0.86199999999999999</v>
      </c>
      <c r="BQ2878" s="157">
        <f>IF('1b-NaturalGas'!$AD$91="no","not applicable (based on previous answers)",ROUND(BL2878,4))</f>
        <v>0.86199999999999999</v>
      </c>
    </row>
    <row r="2879" spans="30:69" x14ac:dyDescent="0.25">
      <c r="AD2879" s="157">
        <f t="shared" si="101"/>
        <v>0.86400000000000066</v>
      </c>
      <c r="AE2879" s="157">
        <f>IF('1a-Electricity'!$AD$77="no","",ROUND(AD2879,4))</f>
        <v>0.86399999999999999</v>
      </c>
      <c r="AF2879" s="157">
        <f>IF('1a-Electricity'!$AD$78="no","",ROUND(AD2879,4))</f>
        <v>0.86399999999999999</v>
      </c>
      <c r="AG2879" s="157">
        <f>IF('1a-Electricity'!$AD$79="no","",ROUND(AD2879,4))</f>
        <v>0.86399999999999999</v>
      </c>
      <c r="BL2879" s="157">
        <f t="shared" si="102"/>
        <v>0.86300000000000066</v>
      </c>
      <c r="BM2879" s="157">
        <f>IF('1b-NaturalGas'!$AD$87="no","",ROUND(BL2879,4))</f>
        <v>0.86299999999999999</v>
      </c>
      <c r="BN2879" s="157">
        <f>IF('1b-NaturalGas'!$AD$88="no","",ROUND(BL2879,4))</f>
        <v>0.86299999999999999</v>
      </c>
      <c r="BO2879" s="157">
        <f>IF('1b-NaturalGas'!$AD$89="no","",ROUND(BL2879,4))</f>
        <v>0.86299999999999999</v>
      </c>
      <c r="BP2879" s="157">
        <f>IF('1b-NaturalGas'!$AD$90="no","not applicable (based on previous answers)",ROUND(BL2879,4))</f>
        <v>0.86299999999999999</v>
      </c>
      <c r="BQ2879" s="157">
        <f>IF('1b-NaturalGas'!$AD$91="no","not applicable (based on previous answers)",ROUND(BL2879,4))</f>
        <v>0.86299999999999999</v>
      </c>
    </row>
    <row r="2880" spans="30:69" x14ac:dyDescent="0.25">
      <c r="AD2880" s="157">
        <f t="shared" si="101"/>
        <v>0.86500000000000066</v>
      </c>
      <c r="AE2880" s="157">
        <f>IF('1a-Electricity'!$AD$77="no","",ROUND(AD2880,4))</f>
        <v>0.86499999999999999</v>
      </c>
      <c r="AF2880" s="157">
        <f>IF('1a-Electricity'!$AD$78="no","",ROUND(AD2880,4))</f>
        <v>0.86499999999999999</v>
      </c>
      <c r="AG2880" s="157">
        <f>IF('1a-Electricity'!$AD$79="no","",ROUND(AD2880,4))</f>
        <v>0.86499999999999999</v>
      </c>
      <c r="BL2880" s="157">
        <f t="shared" si="102"/>
        <v>0.86400000000000066</v>
      </c>
      <c r="BM2880" s="157">
        <f>IF('1b-NaturalGas'!$AD$87="no","",ROUND(BL2880,4))</f>
        <v>0.86399999999999999</v>
      </c>
      <c r="BN2880" s="157">
        <f>IF('1b-NaturalGas'!$AD$88="no","",ROUND(BL2880,4))</f>
        <v>0.86399999999999999</v>
      </c>
      <c r="BO2880" s="157">
        <f>IF('1b-NaturalGas'!$AD$89="no","",ROUND(BL2880,4))</f>
        <v>0.86399999999999999</v>
      </c>
      <c r="BP2880" s="157">
        <f>IF('1b-NaturalGas'!$AD$90="no","not applicable (based on previous answers)",ROUND(BL2880,4))</f>
        <v>0.86399999999999999</v>
      </c>
      <c r="BQ2880" s="157">
        <f>IF('1b-NaturalGas'!$AD$91="no","not applicable (based on previous answers)",ROUND(BL2880,4))</f>
        <v>0.86399999999999999</v>
      </c>
    </row>
    <row r="2881" spans="30:69" x14ac:dyDescent="0.25">
      <c r="AD2881" s="157">
        <f t="shared" si="101"/>
        <v>0.86600000000000066</v>
      </c>
      <c r="AE2881" s="157">
        <f>IF('1a-Electricity'!$AD$77="no","",ROUND(AD2881,4))</f>
        <v>0.86599999999999999</v>
      </c>
      <c r="AF2881" s="157">
        <f>IF('1a-Electricity'!$AD$78="no","",ROUND(AD2881,4))</f>
        <v>0.86599999999999999</v>
      </c>
      <c r="AG2881" s="157">
        <f>IF('1a-Electricity'!$AD$79="no","",ROUND(AD2881,4))</f>
        <v>0.86599999999999999</v>
      </c>
      <c r="BL2881" s="157">
        <f t="shared" si="102"/>
        <v>0.86500000000000066</v>
      </c>
      <c r="BM2881" s="157">
        <f>IF('1b-NaturalGas'!$AD$87="no","",ROUND(BL2881,4))</f>
        <v>0.86499999999999999</v>
      </c>
      <c r="BN2881" s="157">
        <f>IF('1b-NaturalGas'!$AD$88="no","",ROUND(BL2881,4))</f>
        <v>0.86499999999999999</v>
      </c>
      <c r="BO2881" s="157">
        <f>IF('1b-NaturalGas'!$AD$89="no","",ROUND(BL2881,4))</f>
        <v>0.86499999999999999</v>
      </c>
      <c r="BP2881" s="157">
        <f>IF('1b-NaturalGas'!$AD$90="no","not applicable (based on previous answers)",ROUND(BL2881,4))</f>
        <v>0.86499999999999999</v>
      </c>
      <c r="BQ2881" s="157">
        <f>IF('1b-NaturalGas'!$AD$91="no","not applicable (based on previous answers)",ROUND(BL2881,4))</f>
        <v>0.86499999999999999</v>
      </c>
    </row>
    <row r="2882" spans="30:69" x14ac:dyDescent="0.25">
      <c r="AD2882" s="157">
        <f t="shared" si="101"/>
        <v>0.86700000000000066</v>
      </c>
      <c r="AE2882" s="157">
        <f>IF('1a-Electricity'!$AD$77="no","",ROUND(AD2882,4))</f>
        <v>0.86699999999999999</v>
      </c>
      <c r="AF2882" s="157">
        <f>IF('1a-Electricity'!$AD$78="no","",ROUND(AD2882,4))</f>
        <v>0.86699999999999999</v>
      </c>
      <c r="AG2882" s="157">
        <f>IF('1a-Electricity'!$AD$79="no","",ROUND(AD2882,4))</f>
        <v>0.86699999999999999</v>
      </c>
      <c r="BL2882" s="157">
        <f t="shared" si="102"/>
        <v>0.86600000000000066</v>
      </c>
      <c r="BM2882" s="157">
        <f>IF('1b-NaturalGas'!$AD$87="no","",ROUND(BL2882,4))</f>
        <v>0.86599999999999999</v>
      </c>
      <c r="BN2882" s="157">
        <f>IF('1b-NaturalGas'!$AD$88="no","",ROUND(BL2882,4))</f>
        <v>0.86599999999999999</v>
      </c>
      <c r="BO2882" s="157">
        <f>IF('1b-NaturalGas'!$AD$89="no","",ROUND(BL2882,4))</f>
        <v>0.86599999999999999</v>
      </c>
      <c r="BP2882" s="157">
        <f>IF('1b-NaturalGas'!$AD$90="no","not applicable (based on previous answers)",ROUND(BL2882,4))</f>
        <v>0.86599999999999999</v>
      </c>
      <c r="BQ2882" s="157">
        <f>IF('1b-NaturalGas'!$AD$91="no","not applicable (based on previous answers)",ROUND(BL2882,4))</f>
        <v>0.86599999999999999</v>
      </c>
    </row>
    <row r="2883" spans="30:69" x14ac:dyDescent="0.25">
      <c r="AD2883" s="157">
        <f t="shared" si="101"/>
        <v>0.86800000000000066</v>
      </c>
      <c r="AE2883" s="157">
        <f>IF('1a-Electricity'!$AD$77="no","",ROUND(AD2883,4))</f>
        <v>0.86799999999999999</v>
      </c>
      <c r="AF2883" s="157">
        <f>IF('1a-Electricity'!$AD$78="no","",ROUND(AD2883,4))</f>
        <v>0.86799999999999999</v>
      </c>
      <c r="AG2883" s="157">
        <f>IF('1a-Electricity'!$AD$79="no","",ROUND(AD2883,4))</f>
        <v>0.86799999999999999</v>
      </c>
      <c r="BL2883" s="157">
        <f t="shared" si="102"/>
        <v>0.86700000000000066</v>
      </c>
      <c r="BM2883" s="157">
        <f>IF('1b-NaturalGas'!$AD$87="no","",ROUND(BL2883,4))</f>
        <v>0.86699999999999999</v>
      </c>
      <c r="BN2883" s="157">
        <f>IF('1b-NaturalGas'!$AD$88="no","",ROUND(BL2883,4))</f>
        <v>0.86699999999999999</v>
      </c>
      <c r="BO2883" s="157">
        <f>IF('1b-NaturalGas'!$AD$89="no","",ROUND(BL2883,4))</f>
        <v>0.86699999999999999</v>
      </c>
      <c r="BP2883" s="157">
        <f>IF('1b-NaturalGas'!$AD$90="no","not applicable (based on previous answers)",ROUND(BL2883,4))</f>
        <v>0.86699999999999999</v>
      </c>
      <c r="BQ2883" s="157">
        <f>IF('1b-NaturalGas'!$AD$91="no","not applicable (based on previous answers)",ROUND(BL2883,4))</f>
        <v>0.86699999999999999</v>
      </c>
    </row>
    <row r="2884" spans="30:69" x14ac:dyDescent="0.25">
      <c r="AD2884" s="157">
        <f t="shared" si="101"/>
        <v>0.86900000000000066</v>
      </c>
      <c r="AE2884" s="157">
        <f>IF('1a-Electricity'!$AD$77="no","",ROUND(AD2884,4))</f>
        <v>0.86899999999999999</v>
      </c>
      <c r="AF2884" s="157">
        <f>IF('1a-Electricity'!$AD$78="no","",ROUND(AD2884,4))</f>
        <v>0.86899999999999999</v>
      </c>
      <c r="AG2884" s="157">
        <f>IF('1a-Electricity'!$AD$79="no","",ROUND(AD2884,4))</f>
        <v>0.86899999999999999</v>
      </c>
      <c r="BL2884" s="157">
        <f t="shared" si="102"/>
        <v>0.86800000000000066</v>
      </c>
      <c r="BM2884" s="157">
        <f>IF('1b-NaturalGas'!$AD$87="no","",ROUND(BL2884,4))</f>
        <v>0.86799999999999999</v>
      </c>
      <c r="BN2884" s="157">
        <f>IF('1b-NaturalGas'!$AD$88="no","",ROUND(BL2884,4))</f>
        <v>0.86799999999999999</v>
      </c>
      <c r="BO2884" s="157">
        <f>IF('1b-NaturalGas'!$AD$89="no","",ROUND(BL2884,4))</f>
        <v>0.86799999999999999</v>
      </c>
      <c r="BP2884" s="157">
        <f>IF('1b-NaturalGas'!$AD$90="no","not applicable (based on previous answers)",ROUND(BL2884,4))</f>
        <v>0.86799999999999999</v>
      </c>
      <c r="BQ2884" s="157">
        <f>IF('1b-NaturalGas'!$AD$91="no","not applicable (based on previous answers)",ROUND(BL2884,4))</f>
        <v>0.86799999999999999</v>
      </c>
    </row>
    <row r="2885" spans="30:69" x14ac:dyDescent="0.25">
      <c r="AD2885" s="157">
        <f t="shared" si="101"/>
        <v>0.87000000000000066</v>
      </c>
      <c r="AE2885" s="157">
        <f>IF('1a-Electricity'!$AD$77="no","",ROUND(AD2885,4))</f>
        <v>0.87</v>
      </c>
      <c r="AF2885" s="157">
        <f>IF('1a-Electricity'!$AD$78="no","",ROUND(AD2885,4))</f>
        <v>0.87</v>
      </c>
      <c r="AG2885" s="157">
        <f>IF('1a-Electricity'!$AD$79="no","",ROUND(AD2885,4))</f>
        <v>0.87</v>
      </c>
      <c r="BL2885" s="157">
        <f t="shared" si="102"/>
        <v>0.86900000000000066</v>
      </c>
      <c r="BM2885" s="157">
        <f>IF('1b-NaturalGas'!$AD$87="no","",ROUND(BL2885,4))</f>
        <v>0.86899999999999999</v>
      </c>
      <c r="BN2885" s="157">
        <f>IF('1b-NaturalGas'!$AD$88="no","",ROUND(BL2885,4))</f>
        <v>0.86899999999999999</v>
      </c>
      <c r="BO2885" s="157">
        <f>IF('1b-NaturalGas'!$AD$89="no","",ROUND(BL2885,4))</f>
        <v>0.86899999999999999</v>
      </c>
      <c r="BP2885" s="157">
        <f>IF('1b-NaturalGas'!$AD$90="no","not applicable (based on previous answers)",ROUND(BL2885,4))</f>
        <v>0.86899999999999999</v>
      </c>
      <c r="BQ2885" s="157">
        <f>IF('1b-NaturalGas'!$AD$91="no","not applicable (based on previous answers)",ROUND(BL2885,4))</f>
        <v>0.86899999999999999</v>
      </c>
    </row>
    <row r="2886" spans="30:69" x14ac:dyDescent="0.25">
      <c r="AD2886" s="157">
        <f t="shared" si="101"/>
        <v>0.87100000000000066</v>
      </c>
      <c r="AE2886" s="157">
        <f>IF('1a-Electricity'!$AD$77="no","",ROUND(AD2886,4))</f>
        <v>0.871</v>
      </c>
      <c r="AF2886" s="157">
        <f>IF('1a-Electricity'!$AD$78="no","",ROUND(AD2886,4))</f>
        <v>0.871</v>
      </c>
      <c r="AG2886" s="157">
        <f>IF('1a-Electricity'!$AD$79="no","",ROUND(AD2886,4))</f>
        <v>0.871</v>
      </c>
      <c r="BL2886" s="157">
        <f t="shared" si="102"/>
        <v>0.87000000000000066</v>
      </c>
      <c r="BM2886" s="157">
        <f>IF('1b-NaturalGas'!$AD$87="no","",ROUND(BL2886,4))</f>
        <v>0.87</v>
      </c>
      <c r="BN2886" s="157">
        <f>IF('1b-NaturalGas'!$AD$88="no","",ROUND(BL2886,4))</f>
        <v>0.87</v>
      </c>
      <c r="BO2886" s="157">
        <f>IF('1b-NaturalGas'!$AD$89="no","",ROUND(BL2886,4))</f>
        <v>0.87</v>
      </c>
      <c r="BP2886" s="157">
        <f>IF('1b-NaturalGas'!$AD$90="no","not applicable (based on previous answers)",ROUND(BL2886,4))</f>
        <v>0.87</v>
      </c>
      <c r="BQ2886" s="157">
        <f>IF('1b-NaturalGas'!$AD$91="no","not applicable (based on previous answers)",ROUND(BL2886,4))</f>
        <v>0.87</v>
      </c>
    </row>
    <row r="2887" spans="30:69" x14ac:dyDescent="0.25">
      <c r="AD2887" s="157">
        <f t="shared" si="101"/>
        <v>0.87200000000000066</v>
      </c>
      <c r="AE2887" s="157">
        <f>IF('1a-Electricity'!$AD$77="no","",ROUND(AD2887,4))</f>
        <v>0.872</v>
      </c>
      <c r="AF2887" s="157">
        <f>IF('1a-Electricity'!$AD$78="no","",ROUND(AD2887,4))</f>
        <v>0.872</v>
      </c>
      <c r="AG2887" s="157">
        <f>IF('1a-Electricity'!$AD$79="no","",ROUND(AD2887,4))</f>
        <v>0.872</v>
      </c>
      <c r="BL2887" s="157">
        <f t="shared" si="102"/>
        <v>0.87100000000000066</v>
      </c>
      <c r="BM2887" s="157">
        <f>IF('1b-NaturalGas'!$AD$87="no","",ROUND(BL2887,4))</f>
        <v>0.871</v>
      </c>
      <c r="BN2887" s="157">
        <f>IF('1b-NaturalGas'!$AD$88="no","",ROUND(BL2887,4))</f>
        <v>0.871</v>
      </c>
      <c r="BO2887" s="157">
        <f>IF('1b-NaturalGas'!$AD$89="no","",ROUND(BL2887,4))</f>
        <v>0.871</v>
      </c>
      <c r="BP2887" s="157">
        <f>IF('1b-NaturalGas'!$AD$90="no","not applicable (based on previous answers)",ROUND(BL2887,4))</f>
        <v>0.871</v>
      </c>
      <c r="BQ2887" s="157">
        <f>IF('1b-NaturalGas'!$AD$91="no","not applicable (based on previous answers)",ROUND(BL2887,4))</f>
        <v>0.871</v>
      </c>
    </row>
    <row r="2888" spans="30:69" x14ac:dyDescent="0.25">
      <c r="AD2888" s="157">
        <f t="shared" si="101"/>
        <v>0.87300000000000066</v>
      </c>
      <c r="AE2888" s="157">
        <f>IF('1a-Electricity'!$AD$77="no","",ROUND(AD2888,4))</f>
        <v>0.873</v>
      </c>
      <c r="AF2888" s="157">
        <f>IF('1a-Electricity'!$AD$78="no","",ROUND(AD2888,4))</f>
        <v>0.873</v>
      </c>
      <c r="AG2888" s="157">
        <f>IF('1a-Electricity'!$AD$79="no","",ROUND(AD2888,4))</f>
        <v>0.873</v>
      </c>
      <c r="BL2888" s="157">
        <f t="shared" si="102"/>
        <v>0.87200000000000066</v>
      </c>
      <c r="BM2888" s="157">
        <f>IF('1b-NaturalGas'!$AD$87="no","",ROUND(BL2888,4))</f>
        <v>0.872</v>
      </c>
      <c r="BN2888" s="157">
        <f>IF('1b-NaturalGas'!$AD$88="no","",ROUND(BL2888,4))</f>
        <v>0.872</v>
      </c>
      <c r="BO2888" s="157">
        <f>IF('1b-NaturalGas'!$AD$89="no","",ROUND(BL2888,4))</f>
        <v>0.872</v>
      </c>
      <c r="BP2888" s="157">
        <f>IF('1b-NaturalGas'!$AD$90="no","not applicable (based on previous answers)",ROUND(BL2888,4))</f>
        <v>0.872</v>
      </c>
      <c r="BQ2888" s="157">
        <f>IF('1b-NaturalGas'!$AD$91="no","not applicable (based on previous answers)",ROUND(BL2888,4))</f>
        <v>0.872</v>
      </c>
    </row>
    <row r="2889" spans="30:69" x14ac:dyDescent="0.25">
      <c r="AD2889" s="157">
        <f t="shared" si="101"/>
        <v>0.87400000000000067</v>
      </c>
      <c r="AE2889" s="157">
        <f>IF('1a-Electricity'!$AD$77="no","",ROUND(AD2889,4))</f>
        <v>0.874</v>
      </c>
      <c r="AF2889" s="157">
        <f>IF('1a-Electricity'!$AD$78="no","",ROUND(AD2889,4))</f>
        <v>0.874</v>
      </c>
      <c r="AG2889" s="157">
        <f>IF('1a-Electricity'!$AD$79="no","",ROUND(AD2889,4))</f>
        <v>0.874</v>
      </c>
      <c r="BL2889" s="157">
        <f t="shared" si="102"/>
        <v>0.87300000000000066</v>
      </c>
      <c r="BM2889" s="157">
        <f>IF('1b-NaturalGas'!$AD$87="no","",ROUND(BL2889,4))</f>
        <v>0.873</v>
      </c>
      <c r="BN2889" s="157">
        <f>IF('1b-NaturalGas'!$AD$88="no","",ROUND(BL2889,4))</f>
        <v>0.873</v>
      </c>
      <c r="BO2889" s="157">
        <f>IF('1b-NaturalGas'!$AD$89="no","",ROUND(BL2889,4))</f>
        <v>0.873</v>
      </c>
      <c r="BP2889" s="157">
        <f>IF('1b-NaturalGas'!$AD$90="no","not applicable (based on previous answers)",ROUND(BL2889,4))</f>
        <v>0.873</v>
      </c>
      <c r="BQ2889" s="157">
        <f>IF('1b-NaturalGas'!$AD$91="no","not applicable (based on previous answers)",ROUND(BL2889,4))</f>
        <v>0.873</v>
      </c>
    </row>
    <row r="2890" spans="30:69" x14ac:dyDescent="0.25">
      <c r="AD2890" s="157">
        <f t="shared" si="101"/>
        <v>0.87500000000000067</v>
      </c>
      <c r="AE2890" s="157">
        <f>IF('1a-Electricity'!$AD$77="no","",ROUND(AD2890,4))</f>
        <v>0.875</v>
      </c>
      <c r="AF2890" s="157">
        <f>IF('1a-Electricity'!$AD$78="no","",ROUND(AD2890,4))</f>
        <v>0.875</v>
      </c>
      <c r="AG2890" s="157">
        <f>IF('1a-Electricity'!$AD$79="no","",ROUND(AD2890,4))</f>
        <v>0.875</v>
      </c>
      <c r="BL2890" s="157">
        <f t="shared" si="102"/>
        <v>0.87400000000000067</v>
      </c>
      <c r="BM2890" s="157">
        <f>IF('1b-NaturalGas'!$AD$87="no","",ROUND(BL2890,4))</f>
        <v>0.874</v>
      </c>
      <c r="BN2890" s="157">
        <f>IF('1b-NaturalGas'!$AD$88="no","",ROUND(BL2890,4))</f>
        <v>0.874</v>
      </c>
      <c r="BO2890" s="157">
        <f>IF('1b-NaturalGas'!$AD$89="no","",ROUND(BL2890,4))</f>
        <v>0.874</v>
      </c>
      <c r="BP2890" s="157">
        <f>IF('1b-NaturalGas'!$AD$90="no","not applicable (based on previous answers)",ROUND(BL2890,4))</f>
        <v>0.874</v>
      </c>
      <c r="BQ2890" s="157">
        <f>IF('1b-NaturalGas'!$AD$91="no","not applicable (based on previous answers)",ROUND(BL2890,4))</f>
        <v>0.874</v>
      </c>
    </row>
    <row r="2891" spans="30:69" x14ac:dyDescent="0.25">
      <c r="AD2891" s="157">
        <f t="shared" si="101"/>
        <v>0.87600000000000067</v>
      </c>
      <c r="AE2891" s="157">
        <f>IF('1a-Electricity'!$AD$77="no","",ROUND(AD2891,4))</f>
        <v>0.876</v>
      </c>
      <c r="AF2891" s="157">
        <f>IF('1a-Electricity'!$AD$78="no","",ROUND(AD2891,4))</f>
        <v>0.876</v>
      </c>
      <c r="AG2891" s="157">
        <f>IF('1a-Electricity'!$AD$79="no","",ROUND(AD2891,4))</f>
        <v>0.876</v>
      </c>
      <c r="BL2891" s="157">
        <f t="shared" si="102"/>
        <v>0.87500000000000067</v>
      </c>
      <c r="BM2891" s="157">
        <f>IF('1b-NaturalGas'!$AD$87="no","",ROUND(BL2891,4))</f>
        <v>0.875</v>
      </c>
      <c r="BN2891" s="157">
        <f>IF('1b-NaturalGas'!$AD$88="no","",ROUND(BL2891,4))</f>
        <v>0.875</v>
      </c>
      <c r="BO2891" s="157">
        <f>IF('1b-NaturalGas'!$AD$89="no","",ROUND(BL2891,4))</f>
        <v>0.875</v>
      </c>
      <c r="BP2891" s="157">
        <f>IF('1b-NaturalGas'!$AD$90="no","not applicable (based on previous answers)",ROUND(BL2891,4))</f>
        <v>0.875</v>
      </c>
      <c r="BQ2891" s="157">
        <f>IF('1b-NaturalGas'!$AD$91="no","not applicable (based on previous answers)",ROUND(BL2891,4))</f>
        <v>0.875</v>
      </c>
    </row>
    <row r="2892" spans="30:69" x14ac:dyDescent="0.25">
      <c r="AD2892" s="157">
        <f t="shared" si="101"/>
        <v>0.87700000000000067</v>
      </c>
      <c r="AE2892" s="157">
        <f>IF('1a-Electricity'!$AD$77="no","",ROUND(AD2892,4))</f>
        <v>0.877</v>
      </c>
      <c r="AF2892" s="157">
        <f>IF('1a-Electricity'!$AD$78="no","",ROUND(AD2892,4))</f>
        <v>0.877</v>
      </c>
      <c r="AG2892" s="157">
        <f>IF('1a-Electricity'!$AD$79="no","",ROUND(AD2892,4))</f>
        <v>0.877</v>
      </c>
      <c r="BL2892" s="157">
        <f t="shared" si="102"/>
        <v>0.87600000000000067</v>
      </c>
      <c r="BM2892" s="157">
        <f>IF('1b-NaturalGas'!$AD$87="no","",ROUND(BL2892,4))</f>
        <v>0.876</v>
      </c>
      <c r="BN2892" s="157">
        <f>IF('1b-NaturalGas'!$AD$88="no","",ROUND(BL2892,4))</f>
        <v>0.876</v>
      </c>
      <c r="BO2892" s="157">
        <f>IF('1b-NaturalGas'!$AD$89="no","",ROUND(BL2892,4))</f>
        <v>0.876</v>
      </c>
      <c r="BP2892" s="157">
        <f>IF('1b-NaturalGas'!$AD$90="no","not applicable (based on previous answers)",ROUND(BL2892,4))</f>
        <v>0.876</v>
      </c>
      <c r="BQ2892" s="157">
        <f>IF('1b-NaturalGas'!$AD$91="no","not applicable (based on previous answers)",ROUND(BL2892,4))</f>
        <v>0.876</v>
      </c>
    </row>
    <row r="2893" spans="30:69" x14ac:dyDescent="0.25">
      <c r="AD2893" s="157">
        <f t="shared" si="101"/>
        <v>0.87800000000000067</v>
      </c>
      <c r="AE2893" s="157">
        <f>IF('1a-Electricity'!$AD$77="no","",ROUND(AD2893,4))</f>
        <v>0.878</v>
      </c>
      <c r="AF2893" s="157">
        <f>IF('1a-Electricity'!$AD$78="no","",ROUND(AD2893,4))</f>
        <v>0.878</v>
      </c>
      <c r="AG2893" s="157">
        <f>IF('1a-Electricity'!$AD$79="no","",ROUND(AD2893,4))</f>
        <v>0.878</v>
      </c>
      <c r="BL2893" s="157">
        <f t="shared" si="102"/>
        <v>0.87700000000000067</v>
      </c>
      <c r="BM2893" s="157">
        <f>IF('1b-NaturalGas'!$AD$87="no","",ROUND(BL2893,4))</f>
        <v>0.877</v>
      </c>
      <c r="BN2893" s="157">
        <f>IF('1b-NaturalGas'!$AD$88="no","",ROUND(BL2893,4))</f>
        <v>0.877</v>
      </c>
      <c r="BO2893" s="157">
        <f>IF('1b-NaturalGas'!$AD$89="no","",ROUND(BL2893,4))</f>
        <v>0.877</v>
      </c>
      <c r="BP2893" s="157">
        <f>IF('1b-NaturalGas'!$AD$90="no","not applicable (based on previous answers)",ROUND(BL2893,4))</f>
        <v>0.877</v>
      </c>
      <c r="BQ2893" s="157">
        <f>IF('1b-NaturalGas'!$AD$91="no","not applicable (based on previous answers)",ROUND(BL2893,4))</f>
        <v>0.877</v>
      </c>
    </row>
    <row r="2894" spans="30:69" x14ac:dyDescent="0.25">
      <c r="AD2894" s="157">
        <f t="shared" si="101"/>
        <v>0.87900000000000067</v>
      </c>
      <c r="AE2894" s="157">
        <f>IF('1a-Electricity'!$AD$77="no","",ROUND(AD2894,4))</f>
        <v>0.879</v>
      </c>
      <c r="AF2894" s="157">
        <f>IF('1a-Electricity'!$AD$78="no","",ROUND(AD2894,4))</f>
        <v>0.879</v>
      </c>
      <c r="AG2894" s="157">
        <f>IF('1a-Electricity'!$AD$79="no","",ROUND(AD2894,4))</f>
        <v>0.879</v>
      </c>
      <c r="BL2894" s="157">
        <f t="shared" si="102"/>
        <v>0.87800000000000067</v>
      </c>
      <c r="BM2894" s="157">
        <f>IF('1b-NaturalGas'!$AD$87="no","",ROUND(BL2894,4))</f>
        <v>0.878</v>
      </c>
      <c r="BN2894" s="157">
        <f>IF('1b-NaturalGas'!$AD$88="no","",ROUND(BL2894,4))</f>
        <v>0.878</v>
      </c>
      <c r="BO2894" s="157">
        <f>IF('1b-NaturalGas'!$AD$89="no","",ROUND(BL2894,4))</f>
        <v>0.878</v>
      </c>
      <c r="BP2894" s="157">
        <f>IF('1b-NaturalGas'!$AD$90="no","not applicable (based on previous answers)",ROUND(BL2894,4))</f>
        <v>0.878</v>
      </c>
      <c r="BQ2894" s="157">
        <f>IF('1b-NaturalGas'!$AD$91="no","not applicable (based on previous answers)",ROUND(BL2894,4))</f>
        <v>0.878</v>
      </c>
    </row>
    <row r="2895" spans="30:69" x14ac:dyDescent="0.25">
      <c r="AD2895" s="157">
        <f t="shared" si="101"/>
        <v>0.88000000000000067</v>
      </c>
      <c r="AE2895" s="157">
        <f>IF('1a-Electricity'!$AD$77="no","",ROUND(AD2895,4))</f>
        <v>0.88</v>
      </c>
      <c r="AF2895" s="157">
        <f>IF('1a-Electricity'!$AD$78="no","",ROUND(AD2895,4))</f>
        <v>0.88</v>
      </c>
      <c r="AG2895" s="157">
        <f>IF('1a-Electricity'!$AD$79="no","",ROUND(AD2895,4))</f>
        <v>0.88</v>
      </c>
      <c r="BL2895" s="157">
        <f t="shared" si="102"/>
        <v>0.87900000000000067</v>
      </c>
      <c r="BM2895" s="157">
        <f>IF('1b-NaturalGas'!$AD$87="no","",ROUND(BL2895,4))</f>
        <v>0.879</v>
      </c>
      <c r="BN2895" s="157">
        <f>IF('1b-NaturalGas'!$AD$88="no","",ROUND(BL2895,4))</f>
        <v>0.879</v>
      </c>
      <c r="BO2895" s="157">
        <f>IF('1b-NaturalGas'!$AD$89="no","",ROUND(BL2895,4))</f>
        <v>0.879</v>
      </c>
      <c r="BP2895" s="157">
        <f>IF('1b-NaturalGas'!$AD$90="no","not applicable (based on previous answers)",ROUND(BL2895,4))</f>
        <v>0.879</v>
      </c>
      <c r="BQ2895" s="157">
        <f>IF('1b-NaturalGas'!$AD$91="no","not applicable (based on previous answers)",ROUND(BL2895,4))</f>
        <v>0.879</v>
      </c>
    </row>
    <row r="2896" spans="30:69" x14ac:dyDescent="0.25">
      <c r="AD2896" s="157">
        <f t="shared" si="101"/>
        <v>0.88100000000000067</v>
      </c>
      <c r="AE2896" s="157">
        <f>IF('1a-Electricity'!$AD$77="no","",ROUND(AD2896,4))</f>
        <v>0.88100000000000001</v>
      </c>
      <c r="AF2896" s="157">
        <f>IF('1a-Electricity'!$AD$78="no","",ROUND(AD2896,4))</f>
        <v>0.88100000000000001</v>
      </c>
      <c r="AG2896" s="157">
        <f>IF('1a-Electricity'!$AD$79="no","",ROUND(AD2896,4))</f>
        <v>0.88100000000000001</v>
      </c>
      <c r="BL2896" s="157">
        <f t="shared" si="102"/>
        <v>0.88000000000000067</v>
      </c>
      <c r="BM2896" s="157">
        <f>IF('1b-NaturalGas'!$AD$87="no","",ROUND(BL2896,4))</f>
        <v>0.88</v>
      </c>
      <c r="BN2896" s="157">
        <f>IF('1b-NaturalGas'!$AD$88="no","",ROUND(BL2896,4))</f>
        <v>0.88</v>
      </c>
      <c r="BO2896" s="157">
        <f>IF('1b-NaturalGas'!$AD$89="no","",ROUND(BL2896,4))</f>
        <v>0.88</v>
      </c>
      <c r="BP2896" s="157">
        <f>IF('1b-NaturalGas'!$AD$90="no","not applicable (based on previous answers)",ROUND(BL2896,4))</f>
        <v>0.88</v>
      </c>
      <c r="BQ2896" s="157">
        <f>IF('1b-NaturalGas'!$AD$91="no","not applicable (based on previous answers)",ROUND(BL2896,4))</f>
        <v>0.88</v>
      </c>
    </row>
    <row r="2897" spans="30:69" x14ac:dyDescent="0.25">
      <c r="AD2897" s="157">
        <f t="shared" si="101"/>
        <v>0.88200000000000067</v>
      </c>
      <c r="AE2897" s="157">
        <f>IF('1a-Electricity'!$AD$77="no","",ROUND(AD2897,4))</f>
        <v>0.88200000000000001</v>
      </c>
      <c r="AF2897" s="157">
        <f>IF('1a-Electricity'!$AD$78="no","",ROUND(AD2897,4))</f>
        <v>0.88200000000000001</v>
      </c>
      <c r="AG2897" s="157">
        <f>IF('1a-Electricity'!$AD$79="no","",ROUND(AD2897,4))</f>
        <v>0.88200000000000001</v>
      </c>
      <c r="BL2897" s="157">
        <f t="shared" si="102"/>
        <v>0.88100000000000067</v>
      </c>
      <c r="BM2897" s="157">
        <f>IF('1b-NaturalGas'!$AD$87="no","",ROUND(BL2897,4))</f>
        <v>0.88100000000000001</v>
      </c>
      <c r="BN2897" s="157">
        <f>IF('1b-NaturalGas'!$AD$88="no","",ROUND(BL2897,4))</f>
        <v>0.88100000000000001</v>
      </c>
      <c r="BO2897" s="157">
        <f>IF('1b-NaturalGas'!$AD$89="no","",ROUND(BL2897,4))</f>
        <v>0.88100000000000001</v>
      </c>
      <c r="BP2897" s="157">
        <f>IF('1b-NaturalGas'!$AD$90="no","not applicable (based on previous answers)",ROUND(BL2897,4))</f>
        <v>0.88100000000000001</v>
      </c>
      <c r="BQ2897" s="157">
        <f>IF('1b-NaturalGas'!$AD$91="no","not applicable (based on previous answers)",ROUND(BL2897,4))</f>
        <v>0.88100000000000001</v>
      </c>
    </row>
    <row r="2898" spans="30:69" x14ac:dyDescent="0.25">
      <c r="AD2898" s="157">
        <f t="shared" si="101"/>
        <v>0.88300000000000067</v>
      </c>
      <c r="AE2898" s="157">
        <f>IF('1a-Electricity'!$AD$77="no","",ROUND(AD2898,4))</f>
        <v>0.88300000000000001</v>
      </c>
      <c r="AF2898" s="157">
        <f>IF('1a-Electricity'!$AD$78="no","",ROUND(AD2898,4))</f>
        <v>0.88300000000000001</v>
      </c>
      <c r="AG2898" s="157">
        <f>IF('1a-Electricity'!$AD$79="no","",ROUND(AD2898,4))</f>
        <v>0.88300000000000001</v>
      </c>
      <c r="BL2898" s="157">
        <f t="shared" si="102"/>
        <v>0.88200000000000067</v>
      </c>
      <c r="BM2898" s="157">
        <f>IF('1b-NaturalGas'!$AD$87="no","",ROUND(BL2898,4))</f>
        <v>0.88200000000000001</v>
      </c>
      <c r="BN2898" s="157">
        <f>IF('1b-NaturalGas'!$AD$88="no","",ROUND(BL2898,4))</f>
        <v>0.88200000000000001</v>
      </c>
      <c r="BO2898" s="157">
        <f>IF('1b-NaturalGas'!$AD$89="no","",ROUND(BL2898,4))</f>
        <v>0.88200000000000001</v>
      </c>
      <c r="BP2898" s="157">
        <f>IF('1b-NaturalGas'!$AD$90="no","not applicable (based on previous answers)",ROUND(BL2898,4))</f>
        <v>0.88200000000000001</v>
      </c>
      <c r="BQ2898" s="157">
        <f>IF('1b-NaturalGas'!$AD$91="no","not applicable (based on previous answers)",ROUND(BL2898,4))</f>
        <v>0.88200000000000001</v>
      </c>
    </row>
    <row r="2899" spans="30:69" x14ac:dyDescent="0.25">
      <c r="AD2899" s="157">
        <f t="shared" si="101"/>
        <v>0.88400000000000067</v>
      </c>
      <c r="AE2899" s="157">
        <f>IF('1a-Electricity'!$AD$77="no","",ROUND(AD2899,4))</f>
        <v>0.88400000000000001</v>
      </c>
      <c r="AF2899" s="157">
        <f>IF('1a-Electricity'!$AD$78="no","",ROUND(AD2899,4))</f>
        <v>0.88400000000000001</v>
      </c>
      <c r="AG2899" s="157">
        <f>IF('1a-Electricity'!$AD$79="no","",ROUND(AD2899,4))</f>
        <v>0.88400000000000001</v>
      </c>
      <c r="BL2899" s="157">
        <f t="shared" si="102"/>
        <v>0.88300000000000067</v>
      </c>
      <c r="BM2899" s="157">
        <f>IF('1b-NaturalGas'!$AD$87="no","",ROUND(BL2899,4))</f>
        <v>0.88300000000000001</v>
      </c>
      <c r="BN2899" s="157">
        <f>IF('1b-NaturalGas'!$AD$88="no","",ROUND(BL2899,4))</f>
        <v>0.88300000000000001</v>
      </c>
      <c r="BO2899" s="157">
        <f>IF('1b-NaturalGas'!$AD$89="no","",ROUND(BL2899,4))</f>
        <v>0.88300000000000001</v>
      </c>
      <c r="BP2899" s="157">
        <f>IF('1b-NaturalGas'!$AD$90="no","not applicable (based on previous answers)",ROUND(BL2899,4))</f>
        <v>0.88300000000000001</v>
      </c>
      <c r="BQ2899" s="157">
        <f>IF('1b-NaturalGas'!$AD$91="no","not applicable (based on previous answers)",ROUND(BL2899,4))</f>
        <v>0.88300000000000001</v>
      </c>
    </row>
    <row r="2900" spans="30:69" x14ac:dyDescent="0.25">
      <c r="AD2900" s="157">
        <f t="shared" si="101"/>
        <v>0.88500000000000068</v>
      </c>
      <c r="AE2900" s="157">
        <f>IF('1a-Electricity'!$AD$77="no","",ROUND(AD2900,4))</f>
        <v>0.88500000000000001</v>
      </c>
      <c r="AF2900" s="157">
        <f>IF('1a-Electricity'!$AD$78="no","",ROUND(AD2900,4))</f>
        <v>0.88500000000000001</v>
      </c>
      <c r="AG2900" s="157">
        <f>IF('1a-Electricity'!$AD$79="no","",ROUND(AD2900,4))</f>
        <v>0.88500000000000001</v>
      </c>
      <c r="BL2900" s="157">
        <f t="shared" si="102"/>
        <v>0.88400000000000067</v>
      </c>
      <c r="BM2900" s="157">
        <f>IF('1b-NaturalGas'!$AD$87="no","",ROUND(BL2900,4))</f>
        <v>0.88400000000000001</v>
      </c>
      <c r="BN2900" s="157">
        <f>IF('1b-NaturalGas'!$AD$88="no","",ROUND(BL2900,4))</f>
        <v>0.88400000000000001</v>
      </c>
      <c r="BO2900" s="157">
        <f>IF('1b-NaturalGas'!$AD$89="no","",ROUND(BL2900,4))</f>
        <v>0.88400000000000001</v>
      </c>
      <c r="BP2900" s="157">
        <f>IF('1b-NaturalGas'!$AD$90="no","not applicable (based on previous answers)",ROUND(BL2900,4))</f>
        <v>0.88400000000000001</v>
      </c>
      <c r="BQ2900" s="157">
        <f>IF('1b-NaturalGas'!$AD$91="no","not applicable (based on previous answers)",ROUND(BL2900,4))</f>
        <v>0.88400000000000001</v>
      </c>
    </row>
    <row r="2901" spans="30:69" x14ac:dyDescent="0.25">
      <c r="AD2901" s="157">
        <f t="shared" si="101"/>
        <v>0.88600000000000068</v>
      </c>
      <c r="AE2901" s="157">
        <f>IF('1a-Electricity'!$AD$77="no","",ROUND(AD2901,4))</f>
        <v>0.88600000000000001</v>
      </c>
      <c r="AF2901" s="157">
        <f>IF('1a-Electricity'!$AD$78="no","",ROUND(AD2901,4))</f>
        <v>0.88600000000000001</v>
      </c>
      <c r="AG2901" s="157">
        <f>IF('1a-Electricity'!$AD$79="no","",ROUND(AD2901,4))</f>
        <v>0.88600000000000001</v>
      </c>
      <c r="BL2901" s="157">
        <f t="shared" si="102"/>
        <v>0.88500000000000068</v>
      </c>
      <c r="BM2901" s="157">
        <f>IF('1b-NaturalGas'!$AD$87="no","",ROUND(BL2901,4))</f>
        <v>0.88500000000000001</v>
      </c>
      <c r="BN2901" s="157">
        <f>IF('1b-NaturalGas'!$AD$88="no","",ROUND(BL2901,4))</f>
        <v>0.88500000000000001</v>
      </c>
      <c r="BO2901" s="157">
        <f>IF('1b-NaturalGas'!$AD$89="no","",ROUND(BL2901,4))</f>
        <v>0.88500000000000001</v>
      </c>
      <c r="BP2901" s="157">
        <f>IF('1b-NaturalGas'!$AD$90="no","not applicable (based on previous answers)",ROUND(BL2901,4))</f>
        <v>0.88500000000000001</v>
      </c>
      <c r="BQ2901" s="157">
        <f>IF('1b-NaturalGas'!$AD$91="no","not applicable (based on previous answers)",ROUND(BL2901,4))</f>
        <v>0.88500000000000001</v>
      </c>
    </row>
    <row r="2902" spans="30:69" x14ac:dyDescent="0.25">
      <c r="AD2902" s="157">
        <f t="shared" si="101"/>
        <v>0.88700000000000068</v>
      </c>
      <c r="AE2902" s="157">
        <f>IF('1a-Electricity'!$AD$77="no","",ROUND(AD2902,4))</f>
        <v>0.88700000000000001</v>
      </c>
      <c r="AF2902" s="157">
        <f>IF('1a-Electricity'!$AD$78="no","",ROUND(AD2902,4))</f>
        <v>0.88700000000000001</v>
      </c>
      <c r="AG2902" s="157">
        <f>IF('1a-Electricity'!$AD$79="no","",ROUND(AD2902,4))</f>
        <v>0.88700000000000001</v>
      </c>
      <c r="BL2902" s="157">
        <f t="shared" si="102"/>
        <v>0.88600000000000068</v>
      </c>
      <c r="BM2902" s="157">
        <f>IF('1b-NaturalGas'!$AD$87="no","",ROUND(BL2902,4))</f>
        <v>0.88600000000000001</v>
      </c>
      <c r="BN2902" s="157">
        <f>IF('1b-NaturalGas'!$AD$88="no","",ROUND(BL2902,4))</f>
        <v>0.88600000000000001</v>
      </c>
      <c r="BO2902" s="157">
        <f>IF('1b-NaturalGas'!$AD$89="no","",ROUND(BL2902,4))</f>
        <v>0.88600000000000001</v>
      </c>
      <c r="BP2902" s="157">
        <f>IF('1b-NaturalGas'!$AD$90="no","not applicable (based on previous answers)",ROUND(BL2902,4))</f>
        <v>0.88600000000000001</v>
      </c>
      <c r="BQ2902" s="157">
        <f>IF('1b-NaturalGas'!$AD$91="no","not applicable (based on previous answers)",ROUND(BL2902,4))</f>
        <v>0.88600000000000001</v>
      </c>
    </row>
    <row r="2903" spans="30:69" x14ac:dyDescent="0.25">
      <c r="AD2903" s="157">
        <f t="shared" si="101"/>
        <v>0.88800000000000068</v>
      </c>
      <c r="AE2903" s="157">
        <f>IF('1a-Electricity'!$AD$77="no","",ROUND(AD2903,4))</f>
        <v>0.88800000000000001</v>
      </c>
      <c r="AF2903" s="157">
        <f>IF('1a-Electricity'!$AD$78="no","",ROUND(AD2903,4))</f>
        <v>0.88800000000000001</v>
      </c>
      <c r="AG2903" s="157">
        <f>IF('1a-Electricity'!$AD$79="no","",ROUND(AD2903,4))</f>
        <v>0.88800000000000001</v>
      </c>
      <c r="BL2903" s="157">
        <f t="shared" si="102"/>
        <v>0.88700000000000068</v>
      </c>
      <c r="BM2903" s="157">
        <f>IF('1b-NaturalGas'!$AD$87="no","",ROUND(BL2903,4))</f>
        <v>0.88700000000000001</v>
      </c>
      <c r="BN2903" s="157">
        <f>IF('1b-NaturalGas'!$AD$88="no","",ROUND(BL2903,4))</f>
        <v>0.88700000000000001</v>
      </c>
      <c r="BO2903" s="157">
        <f>IF('1b-NaturalGas'!$AD$89="no","",ROUND(BL2903,4))</f>
        <v>0.88700000000000001</v>
      </c>
      <c r="BP2903" s="157">
        <f>IF('1b-NaturalGas'!$AD$90="no","not applicable (based on previous answers)",ROUND(BL2903,4))</f>
        <v>0.88700000000000001</v>
      </c>
      <c r="BQ2903" s="157">
        <f>IF('1b-NaturalGas'!$AD$91="no","not applicable (based on previous answers)",ROUND(BL2903,4))</f>
        <v>0.88700000000000001</v>
      </c>
    </row>
    <row r="2904" spans="30:69" x14ac:dyDescent="0.25">
      <c r="AD2904" s="157">
        <f t="shared" ref="AD2904:AD2967" si="103">AD2903+0.001</f>
        <v>0.88900000000000068</v>
      </c>
      <c r="AE2904" s="157">
        <f>IF('1a-Electricity'!$AD$77="no","",ROUND(AD2904,4))</f>
        <v>0.88900000000000001</v>
      </c>
      <c r="AF2904" s="157">
        <f>IF('1a-Electricity'!$AD$78="no","",ROUND(AD2904,4))</f>
        <v>0.88900000000000001</v>
      </c>
      <c r="AG2904" s="157">
        <f>IF('1a-Electricity'!$AD$79="no","",ROUND(AD2904,4))</f>
        <v>0.88900000000000001</v>
      </c>
      <c r="BL2904" s="157">
        <f t="shared" si="102"/>
        <v>0.88800000000000068</v>
      </c>
      <c r="BM2904" s="157">
        <f>IF('1b-NaturalGas'!$AD$87="no","",ROUND(BL2904,4))</f>
        <v>0.88800000000000001</v>
      </c>
      <c r="BN2904" s="157">
        <f>IF('1b-NaturalGas'!$AD$88="no","",ROUND(BL2904,4))</f>
        <v>0.88800000000000001</v>
      </c>
      <c r="BO2904" s="157">
        <f>IF('1b-NaturalGas'!$AD$89="no","",ROUND(BL2904,4))</f>
        <v>0.88800000000000001</v>
      </c>
      <c r="BP2904" s="157">
        <f>IF('1b-NaturalGas'!$AD$90="no","not applicable (based on previous answers)",ROUND(BL2904,4))</f>
        <v>0.88800000000000001</v>
      </c>
      <c r="BQ2904" s="157">
        <f>IF('1b-NaturalGas'!$AD$91="no","not applicable (based on previous answers)",ROUND(BL2904,4))</f>
        <v>0.88800000000000001</v>
      </c>
    </row>
    <row r="2905" spans="30:69" x14ac:dyDescent="0.25">
      <c r="AD2905" s="157">
        <f t="shared" si="103"/>
        <v>0.89000000000000068</v>
      </c>
      <c r="AE2905" s="157">
        <f>IF('1a-Electricity'!$AD$77="no","",ROUND(AD2905,4))</f>
        <v>0.89</v>
      </c>
      <c r="AF2905" s="157">
        <f>IF('1a-Electricity'!$AD$78="no","",ROUND(AD2905,4))</f>
        <v>0.89</v>
      </c>
      <c r="AG2905" s="157">
        <f>IF('1a-Electricity'!$AD$79="no","",ROUND(AD2905,4))</f>
        <v>0.89</v>
      </c>
      <c r="BL2905" s="157">
        <f t="shared" ref="BL2905:BL2968" si="104">BL2904+0.001</f>
        <v>0.88900000000000068</v>
      </c>
      <c r="BM2905" s="157">
        <f>IF('1b-NaturalGas'!$AD$87="no","",ROUND(BL2905,4))</f>
        <v>0.88900000000000001</v>
      </c>
      <c r="BN2905" s="157">
        <f>IF('1b-NaturalGas'!$AD$88="no","",ROUND(BL2905,4))</f>
        <v>0.88900000000000001</v>
      </c>
      <c r="BO2905" s="157">
        <f>IF('1b-NaturalGas'!$AD$89="no","",ROUND(BL2905,4))</f>
        <v>0.88900000000000001</v>
      </c>
      <c r="BP2905" s="157">
        <f>IF('1b-NaturalGas'!$AD$90="no","not applicable (based on previous answers)",ROUND(BL2905,4))</f>
        <v>0.88900000000000001</v>
      </c>
      <c r="BQ2905" s="157">
        <f>IF('1b-NaturalGas'!$AD$91="no","not applicable (based on previous answers)",ROUND(BL2905,4))</f>
        <v>0.88900000000000001</v>
      </c>
    </row>
    <row r="2906" spans="30:69" x14ac:dyDescent="0.25">
      <c r="AD2906" s="157">
        <f t="shared" si="103"/>
        <v>0.89100000000000068</v>
      </c>
      <c r="AE2906" s="157">
        <f>IF('1a-Electricity'!$AD$77="no","",ROUND(AD2906,4))</f>
        <v>0.89100000000000001</v>
      </c>
      <c r="AF2906" s="157">
        <f>IF('1a-Electricity'!$AD$78="no","",ROUND(AD2906,4))</f>
        <v>0.89100000000000001</v>
      </c>
      <c r="AG2906" s="157">
        <f>IF('1a-Electricity'!$AD$79="no","",ROUND(AD2906,4))</f>
        <v>0.89100000000000001</v>
      </c>
      <c r="BL2906" s="157">
        <f t="shared" si="104"/>
        <v>0.89000000000000068</v>
      </c>
      <c r="BM2906" s="157">
        <f>IF('1b-NaturalGas'!$AD$87="no","",ROUND(BL2906,4))</f>
        <v>0.89</v>
      </c>
      <c r="BN2906" s="157">
        <f>IF('1b-NaturalGas'!$AD$88="no","",ROUND(BL2906,4))</f>
        <v>0.89</v>
      </c>
      <c r="BO2906" s="157">
        <f>IF('1b-NaturalGas'!$AD$89="no","",ROUND(BL2906,4))</f>
        <v>0.89</v>
      </c>
      <c r="BP2906" s="157">
        <f>IF('1b-NaturalGas'!$AD$90="no","not applicable (based on previous answers)",ROUND(BL2906,4))</f>
        <v>0.89</v>
      </c>
      <c r="BQ2906" s="157">
        <f>IF('1b-NaturalGas'!$AD$91="no","not applicable (based on previous answers)",ROUND(BL2906,4))</f>
        <v>0.89</v>
      </c>
    </row>
    <row r="2907" spans="30:69" x14ac:dyDescent="0.25">
      <c r="AD2907" s="157">
        <f t="shared" si="103"/>
        <v>0.89200000000000068</v>
      </c>
      <c r="AE2907" s="157">
        <f>IF('1a-Electricity'!$AD$77="no","",ROUND(AD2907,4))</f>
        <v>0.89200000000000002</v>
      </c>
      <c r="AF2907" s="157">
        <f>IF('1a-Electricity'!$AD$78="no","",ROUND(AD2907,4))</f>
        <v>0.89200000000000002</v>
      </c>
      <c r="AG2907" s="157">
        <f>IF('1a-Electricity'!$AD$79="no","",ROUND(AD2907,4))</f>
        <v>0.89200000000000002</v>
      </c>
      <c r="BL2907" s="157">
        <f t="shared" si="104"/>
        <v>0.89100000000000068</v>
      </c>
      <c r="BM2907" s="157">
        <f>IF('1b-NaturalGas'!$AD$87="no","",ROUND(BL2907,4))</f>
        <v>0.89100000000000001</v>
      </c>
      <c r="BN2907" s="157">
        <f>IF('1b-NaturalGas'!$AD$88="no","",ROUND(BL2907,4))</f>
        <v>0.89100000000000001</v>
      </c>
      <c r="BO2907" s="157">
        <f>IF('1b-NaturalGas'!$AD$89="no","",ROUND(BL2907,4))</f>
        <v>0.89100000000000001</v>
      </c>
      <c r="BP2907" s="157">
        <f>IF('1b-NaturalGas'!$AD$90="no","not applicable (based on previous answers)",ROUND(BL2907,4))</f>
        <v>0.89100000000000001</v>
      </c>
      <c r="BQ2907" s="157">
        <f>IF('1b-NaturalGas'!$AD$91="no","not applicable (based on previous answers)",ROUND(BL2907,4))</f>
        <v>0.89100000000000001</v>
      </c>
    </row>
    <row r="2908" spans="30:69" x14ac:dyDescent="0.25">
      <c r="AD2908" s="157">
        <f t="shared" si="103"/>
        <v>0.89300000000000068</v>
      </c>
      <c r="AE2908" s="157">
        <f>IF('1a-Electricity'!$AD$77="no","",ROUND(AD2908,4))</f>
        <v>0.89300000000000002</v>
      </c>
      <c r="AF2908" s="157">
        <f>IF('1a-Electricity'!$AD$78="no","",ROUND(AD2908,4))</f>
        <v>0.89300000000000002</v>
      </c>
      <c r="AG2908" s="157">
        <f>IF('1a-Electricity'!$AD$79="no","",ROUND(AD2908,4))</f>
        <v>0.89300000000000002</v>
      </c>
      <c r="BL2908" s="157">
        <f t="shared" si="104"/>
        <v>0.89200000000000068</v>
      </c>
      <c r="BM2908" s="157">
        <f>IF('1b-NaturalGas'!$AD$87="no","",ROUND(BL2908,4))</f>
        <v>0.89200000000000002</v>
      </c>
      <c r="BN2908" s="157">
        <f>IF('1b-NaturalGas'!$AD$88="no","",ROUND(BL2908,4))</f>
        <v>0.89200000000000002</v>
      </c>
      <c r="BO2908" s="157">
        <f>IF('1b-NaturalGas'!$AD$89="no","",ROUND(BL2908,4))</f>
        <v>0.89200000000000002</v>
      </c>
      <c r="BP2908" s="157">
        <f>IF('1b-NaturalGas'!$AD$90="no","not applicable (based on previous answers)",ROUND(BL2908,4))</f>
        <v>0.89200000000000002</v>
      </c>
      <c r="BQ2908" s="157">
        <f>IF('1b-NaturalGas'!$AD$91="no","not applicable (based on previous answers)",ROUND(BL2908,4))</f>
        <v>0.89200000000000002</v>
      </c>
    </row>
    <row r="2909" spans="30:69" x14ac:dyDescent="0.25">
      <c r="AD2909" s="157">
        <f t="shared" si="103"/>
        <v>0.89400000000000068</v>
      </c>
      <c r="AE2909" s="157">
        <f>IF('1a-Electricity'!$AD$77="no","",ROUND(AD2909,4))</f>
        <v>0.89400000000000002</v>
      </c>
      <c r="AF2909" s="157">
        <f>IF('1a-Electricity'!$AD$78="no","",ROUND(AD2909,4))</f>
        <v>0.89400000000000002</v>
      </c>
      <c r="AG2909" s="157">
        <f>IF('1a-Electricity'!$AD$79="no","",ROUND(AD2909,4))</f>
        <v>0.89400000000000002</v>
      </c>
      <c r="BL2909" s="157">
        <f t="shared" si="104"/>
        <v>0.89300000000000068</v>
      </c>
      <c r="BM2909" s="157">
        <f>IF('1b-NaturalGas'!$AD$87="no","",ROUND(BL2909,4))</f>
        <v>0.89300000000000002</v>
      </c>
      <c r="BN2909" s="157">
        <f>IF('1b-NaturalGas'!$AD$88="no","",ROUND(BL2909,4))</f>
        <v>0.89300000000000002</v>
      </c>
      <c r="BO2909" s="157">
        <f>IF('1b-NaturalGas'!$AD$89="no","",ROUND(BL2909,4))</f>
        <v>0.89300000000000002</v>
      </c>
      <c r="BP2909" s="157">
        <f>IF('1b-NaturalGas'!$AD$90="no","not applicable (based on previous answers)",ROUND(BL2909,4))</f>
        <v>0.89300000000000002</v>
      </c>
      <c r="BQ2909" s="157">
        <f>IF('1b-NaturalGas'!$AD$91="no","not applicable (based on previous answers)",ROUND(BL2909,4))</f>
        <v>0.89300000000000002</v>
      </c>
    </row>
    <row r="2910" spans="30:69" x14ac:dyDescent="0.25">
      <c r="AD2910" s="157">
        <f t="shared" si="103"/>
        <v>0.89500000000000068</v>
      </c>
      <c r="AE2910" s="157">
        <f>IF('1a-Electricity'!$AD$77="no","",ROUND(AD2910,4))</f>
        <v>0.89500000000000002</v>
      </c>
      <c r="AF2910" s="157">
        <f>IF('1a-Electricity'!$AD$78="no","",ROUND(AD2910,4))</f>
        <v>0.89500000000000002</v>
      </c>
      <c r="AG2910" s="157">
        <f>IF('1a-Electricity'!$AD$79="no","",ROUND(AD2910,4))</f>
        <v>0.89500000000000002</v>
      </c>
      <c r="BL2910" s="157">
        <f t="shared" si="104"/>
        <v>0.89400000000000068</v>
      </c>
      <c r="BM2910" s="157">
        <f>IF('1b-NaturalGas'!$AD$87="no","",ROUND(BL2910,4))</f>
        <v>0.89400000000000002</v>
      </c>
      <c r="BN2910" s="157">
        <f>IF('1b-NaturalGas'!$AD$88="no","",ROUND(BL2910,4))</f>
        <v>0.89400000000000002</v>
      </c>
      <c r="BO2910" s="157">
        <f>IF('1b-NaturalGas'!$AD$89="no","",ROUND(BL2910,4))</f>
        <v>0.89400000000000002</v>
      </c>
      <c r="BP2910" s="157">
        <f>IF('1b-NaturalGas'!$AD$90="no","not applicable (based on previous answers)",ROUND(BL2910,4))</f>
        <v>0.89400000000000002</v>
      </c>
      <c r="BQ2910" s="157">
        <f>IF('1b-NaturalGas'!$AD$91="no","not applicable (based on previous answers)",ROUND(BL2910,4))</f>
        <v>0.89400000000000002</v>
      </c>
    </row>
    <row r="2911" spans="30:69" x14ac:dyDescent="0.25">
      <c r="AD2911" s="157">
        <f t="shared" si="103"/>
        <v>0.89600000000000068</v>
      </c>
      <c r="AE2911" s="157">
        <f>IF('1a-Electricity'!$AD$77="no","",ROUND(AD2911,4))</f>
        <v>0.89600000000000002</v>
      </c>
      <c r="AF2911" s="157">
        <f>IF('1a-Electricity'!$AD$78="no","",ROUND(AD2911,4))</f>
        <v>0.89600000000000002</v>
      </c>
      <c r="AG2911" s="157">
        <f>IF('1a-Electricity'!$AD$79="no","",ROUND(AD2911,4))</f>
        <v>0.89600000000000002</v>
      </c>
      <c r="BL2911" s="157">
        <f t="shared" si="104"/>
        <v>0.89500000000000068</v>
      </c>
      <c r="BM2911" s="157">
        <f>IF('1b-NaturalGas'!$AD$87="no","",ROUND(BL2911,4))</f>
        <v>0.89500000000000002</v>
      </c>
      <c r="BN2911" s="157">
        <f>IF('1b-NaturalGas'!$AD$88="no","",ROUND(BL2911,4))</f>
        <v>0.89500000000000002</v>
      </c>
      <c r="BO2911" s="157">
        <f>IF('1b-NaturalGas'!$AD$89="no","",ROUND(BL2911,4))</f>
        <v>0.89500000000000002</v>
      </c>
      <c r="BP2911" s="157">
        <f>IF('1b-NaturalGas'!$AD$90="no","not applicable (based on previous answers)",ROUND(BL2911,4))</f>
        <v>0.89500000000000002</v>
      </c>
      <c r="BQ2911" s="157">
        <f>IF('1b-NaturalGas'!$AD$91="no","not applicable (based on previous answers)",ROUND(BL2911,4))</f>
        <v>0.89500000000000002</v>
      </c>
    </row>
    <row r="2912" spans="30:69" x14ac:dyDescent="0.25">
      <c r="AD2912" s="157">
        <f t="shared" si="103"/>
        <v>0.89700000000000069</v>
      </c>
      <c r="AE2912" s="157">
        <f>IF('1a-Electricity'!$AD$77="no","",ROUND(AD2912,4))</f>
        <v>0.89700000000000002</v>
      </c>
      <c r="AF2912" s="157">
        <f>IF('1a-Electricity'!$AD$78="no","",ROUND(AD2912,4))</f>
        <v>0.89700000000000002</v>
      </c>
      <c r="AG2912" s="157">
        <f>IF('1a-Electricity'!$AD$79="no","",ROUND(AD2912,4))</f>
        <v>0.89700000000000002</v>
      </c>
      <c r="BL2912" s="157">
        <f t="shared" si="104"/>
        <v>0.89600000000000068</v>
      </c>
      <c r="BM2912" s="157">
        <f>IF('1b-NaturalGas'!$AD$87="no","",ROUND(BL2912,4))</f>
        <v>0.89600000000000002</v>
      </c>
      <c r="BN2912" s="157">
        <f>IF('1b-NaturalGas'!$AD$88="no","",ROUND(BL2912,4))</f>
        <v>0.89600000000000002</v>
      </c>
      <c r="BO2912" s="157">
        <f>IF('1b-NaturalGas'!$AD$89="no","",ROUND(BL2912,4))</f>
        <v>0.89600000000000002</v>
      </c>
      <c r="BP2912" s="157">
        <f>IF('1b-NaturalGas'!$AD$90="no","not applicable (based on previous answers)",ROUND(BL2912,4))</f>
        <v>0.89600000000000002</v>
      </c>
      <c r="BQ2912" s="157">
        <f>IF('1b-NaturalGas'!$AD$91="no","not applicable (based on previous answers)",ROUND(BL2912,4))</f>
        <v>0.89600000000000002</v>
      </c>
    </row>
    <row r="2913" spans="30:69" x14ac:dyDescent="0.25">
      <c r="AD2913" s="157">
        <f t="shared" si="103"/>
        <v>0.89800000000000069</v>
      </c>
      <c r="AE2913" s="157">
        <f>IF('1a-Electricity'!$AD$77="no","",ROUND(AD2913,4))</f>
        <v>0.89800000000000002</v>
      </c>
      <c r="AF2913" s="157">
        <f>IF('1a-Electricity'!$AD$78="no","",ROUND(AD2913,4))</f>
        <v>0.89800000000000002</v>
      </c>
      <c r="AG2913" s="157">
        <f>IF('1a-Electricity'!$AD$79="no","",ROUND(AD2913,4))</f>
        <v>0.89800000000000002</v>
      </c>
      <c r="BL2913" s="157">
        <f t="shared" si="104"/>
        <v>0.89700000000000069</v>
      </c>
      <c r="BM2913" s="157">
        <f>IF('1b-NaturalGas'!$AD$87="no","",ROUND(BL2913,4))</f>
        <v>0.89700000000000002</v>
      </c>
      <c r="BN2913" s="157">
        <f>IF('1b-NaturalGas'!$AD$88="no","",ROUND(BL2913,4))</f>
        <v>0.89700000000000002</v>
      </c>
      <c r="BO2913" s="157">
        <f>IF('1b-NaturalGas'!$AD$89="no","",ROUND(BL2913,4))</f>
        <v>0.89700000000000002</v>
      </c>
      <c r="BP2913" s="157">
        <f>IF('1b-NaturalGas'!$AD$90="no","not applicable (based on previous answers)",ROUND(BL2913,4))</f>
        <v>0.89700000000000002</v>
      </c>
      <c r="BQ2913" s="157">
        <f>IF('1b-NaturalGas'!$AD$91="no","not applicable (based on previous answers)",ROUND(BL2913,4))</f>
        <v>0.89700000000000002</v>
      </c>
    </row>
    <row r="2914" spans="30:69" x14ac:dyDescent="0.25">
      <c r="AD2914" s="157">
        <f t="shared" si="103"/>
        <v>0.89900000000000069</v>
      </c>
      <c r="AE2914" s="157">
        <f>IF('1a-Electricity'!$AD$77="no","",ROUND(AD2914,4))</f>
        <v>0.89900000000000002</v>
      </c>
      <c r="AF2914" s="157">
        <f>IF('1a-Electricity'!$AD$78="no","",ROUND(AD2914,4))</f>
        <v>0.89900000000000002</v>
      </c>
      <c r="AG2914" s="157">
        <f>IF('1a-Electricity'!$AD$79="no","",ROUND(AD2914,4))</f>
        <v>0.89900000000000002</v>
      </c>
      <c r="BL2914" s="157">
        <f t="shared" si="104"/>
        <v>0.89800000000000069</v>
      </c>
      <c r="BM2914" s="157">
        <f>IF('1b-NaturalGas'!$AD$87="no","",ROUND(BL2914,4))</f>
        <v>0.89800000000000002</v>
      </c>
      <c r="BN2914" s="157">
        <f>IF('1b-NaturalGas'!$AD$88="no","",ROUND(BL2914,4))</f>
        <v>0.89800000000000002</v>
      </c>
      <c r="BO2914" s="157">
        <f>IF('1b-NaturalGas'!$AD$89="no","",ROUND(BL2914,4))</f>
        <v>0.89800000000000002</v>
      </c>
      <c r="BP2914" s="157">
        <f>IF('1b-NaturalGas'!$AD$90="no","not applicable (based on previous answers)",ROUND(BL2914,4))</f>
        <v>0.89800000000000002</v>
      </c>
      <c r="BQ2914" s="157">
        <f>IF('1b-NaturalGas'!$AD$91="no","not applicable (based on previous answers)",ROUND(BL2914,4))</f>
        <v>0.89800000000000002</v>
      </c>
    </row>
    <row r="2915" spans="30:69" x14ac:dyDescent="0.25">
      <c r="AD2915" s="157">
        <f t="shared" si="103"/>
        <v>0.90000000000000069</v>
      </c>
      <c r="AE2915" s="157">
        <f>IF('1a-Electricity'!$AD$77="no","",ROUND(AD2915,4))</f>
        <v>0.9</v>
      </c>
      <c r="AF2915" s="157">
        <f>IF('1a-Electricity'!$AD$78="no","",ROUND(AD2915,4))</f>
        <v>0.9</v>
      </c>
      <c r="AG2915" s="157">
        <f>IF('1a-Electricity'!$AD$79="no","",ROUND(AD2915,4))</f>
        <v>0.9</v>
      </c>
      <c r="BL2915" s="157">
        <f t="shared" si="104"/>
        <v>0.89900000000000069</v>
      </c>
      <c r="BM2915" s="157">
        <f>IF('1b-NaturalGas'!$AD$87="no","",ROUND(BL2915,4))</f>
        <v>0.89900000000000002</v>
      </c>
      <c r="BN2915" s="157">
        <f>IF('1b-NaturalGas'!$AD$88="no","",ROUND(BL2915,4))</f>
        <v>0.89900000000000002</v>
      </c>
      <c r="BO2915" s="157">
        <f>IF('1b-NaturalGas'!$AD$89="no","",ROUND(BL2915,4))</f>
        <v>0.89900000000000002</v>
      </c>
      <c r="BP2915" s="157">
        <f>IF('1b-NaturalGas'!$AD$90="no","not applicable (based on previous answers)",ROUND(BL2915,4))</f>
        <v>0.89900000000000002</v>
      </c>
      <c r="BQ2915" s="157">
        <f>IF('1b-NaturalGas'!$AD$91="no","not applicable (based on previous answers)",ROUND(BL2915,4))</f>
        <v>0.89900000000000002</v>
      </c>
    </row>
    <row r="2916" spans="30:69" x14ac:dyDescent="0.25">
      <c r="AD2916" s="157">
        <f t="shared" si="103"/>
        <v>0.90100000000000069</v>
      </c>
      <c r="AE2916" s="157">
        <f>IF('1a-Electricity'!$AD$77="no","",ROUND(AD2916,4))</f>
        <v>0.90100000000000002</v>
      </c>
      <c r="AF2916" s="157">
        <f>IF('1a-Electricity'!$AD$78="no","",ROUND(AD2916,4))</f>
        <v>0.90100000000000002</v>
      </c>
      <c r="AG2916" s="157">
        <f>IF('1a-Electricity'!$AD$79="no","",ROUND(AD2916,4))</f>
        <v>0.90100000000000002</v>
      </c>
      <c r="BL2916" s="157">
        <f t="shared" si="104"/>
        <v>0.90000000000000069</v>
      </c>
      <c r="BM2916" s="157">
        <f>IF('1b-NaturalGas'!$AD$87="no","",ROUND(BL2916,4))</f>
        <v>0.9</v>
      </c>
      <c r="BN2916" s="157">
        <f>IF('1b-NaturalGas'!$AD$88="no","",ROUND(BL2916,4))</f>
        <v>0.9</v>
      </c>
      <c r="BO2916" s="157">
        <f>IF('1b-NaturalGas'!$AD$89="no","",ROUND(BL2916,4))</f>
        <v>0.9</v>
      </c>
      <c r="BP2916" s="157">
        <f>IF('1b-NaturalGas'!$AD$90="no","not applicable (based on previous answers)",ROUND(BL2916,4))</f>
        <v>0.9</v>
      </c>
      <c r="BQ2916" s="157">
        <f>IF('1b-NaturalGas'!$AD$91="no","not applicable (based on previous answers)",ROUND(BL2916,4))</f>
        <v>0.9</v>
      </c>
    </row>
    <row r="2917" spans="30:69" x14ac:dyDescent="0.25">
      <c r="AD2917" s="157">
        <f t="shared" si="103"/>
        <v>0.90200000000000069</v>
      </c>
      <c r="AE2917" s="157">
        <f>IF('1a-Electricity'!$AD$77="no","",ROUND(AD2917,4))</f>
        <v>0.90200000000000002</v>
      </c>
      <c r="AF2917" s="157">
        <f>IF('1a-Electricity'!$AD$78="no","",ROUND(AD2917,4))</f>
        <v>0.90200000000000002</v>
      </c>
      <c r="AG2917" s="157">
        <f>IF('1a-Electricity'!$AD$79="no","",ROUND(AD2917,4))</f>
        <v>0.90200000000000002</v>
      </c>
      <c r="BL2917" s="157">
        <f t="shared" si="104"/>
        <v>0.90100000000000069</v>
      </c>
      <c r="BM2917" s="157">
        <f>IF('1b-NaturalGas'!$AD$87="no","",ROUND(BL2917,4))</f>
        <v>0.90100000000000002</v>
      </c>
      <c r="BN2917" s="157">
        <f>IF('1b-NaturalGas'!$AD$88="no","",ROUND(BL2917,4))</f>
        <v>0.90100000000000002</v>
      </c>
      <c r="BO2917" s="157">
        <f>IF('1b-NaturalGas'!$AD$89="no","",ROUND(BL2917,4))</f>
        <v>0.90100000000000002</v>
      </c>
      <c r="BP2917" s="157">
        <f>IF('1b-NaturalGas'!$AD$90="no","not applicable (based on previous answers)",ROUND(BL2917,4))</f>
        <v>0.90100000000000002</v>
      </c>
      <c r="BQ2917" s="157">
        <f>IF('1b-NaturalGas'!$AD$91="no","not applicable (based on previous answers)",ROUND(BL2917,4))</f>
        <v>0.90100000000000002</v>
      </c>
    </row>
    <row r="2918" spans="30:69" x14ac:dyDescent="0.25">
      <c r="AD2918" s="157">
        <f t="shared" si="103"/>
        <v>0.90300000000000069</v>
      </c>
      <c r="AE2918" s="157">
        <f>IF('1a-Electricity'!$AD$77="no","",ROUND(AD2918,4))</f>
        <v>0.90300000000000002</v>
      </c>
      <c r="AF2918" s="157">
        <f>IF('1a-Electricity'!$AD$78="no","",ROUND(AD2918,4))</f>
        <v>0.90300000000000002</v>
      </c>
      <c r="AG2918" s="157">
        <f>IF('1a-Electricity'!$AD$79="no","",ROUND(AD2918,4))</f>
        <v>0.90300000000000002</v>
      </c>
      <c r="BL2918" s="157">
        <f t="shared" si="104"/>
        <v>0.90200000000000069</v>
      </c>
      <c r="BM2918" s="157">
        <f>IF('1b-NaturalGas'!$AD$87="no","",ROUND(BL2918,4))</f>
        <v>0.90200000000000002</v>
      </c>
      <c r="BN2918" s="157">
        <f>IF('1b-NaturalGas'!$AD$88="no","",ROUND(BL2918,4))</f>
        <v>0.90200000000000002</v>
      </c>
      <c r="BO2918" s="157">
        <f>IF('1b-NaturalGas'!$AD$89="no","",ROUND(BL2918,4))</f>
        <v>0.90200000000000002</v>
      </c>
      <c r="BP2918" s="157">
        <f>IF('1b-NaturalGas'!$AD$90="no","not applicable (based on previous answers)",ROUND(BL2918,4))</f>
        <v>0.90200000000000002</v>
      </c>
      <c r="BQ2918" s="157">
        <f>IF('1b-NaturalGas'!$AD$91="no","not applicable (based on previous answers)",ROUND(BL2918,4))</f>
        <v>0.90200000000000002</v>
      </c>
    </row>
    <row r="2919" spans="30:69" x14ac:dyDescent="0.25">
      <c r="AD2919" s="157">
        <f t="shared" si="103"/>
        <v>0.90400000000000069</v>
      </c>
      <c r="AE2919" s="157">
        <f>IF('1a-Electricity'!$AD$77="no","",ROUND(AD2919,4))</f>
        <v>0.90400000000000003</v>
      </c>
      <c r="AF2919" s="157">
        <f>IF('1a-Electricity'!$AD$78="no","",ROUND(AD2919,4))</f>
        <v>0.90400000000000003</v>
      </c>
      <c r="AG2919" s="157">
        <f>IF('1a-Electricity'!$AD$79="no","",ROUND(AD2919,4))</f>
        <v>0.90400000000000003</v>
      </c>
      <c r="BL2919" s="157">
        <f t="shared" si="104"/>
        <v>0.90300000000000069</v>
      </c>
      <c r="BM2919" s="157">
        <f>IF('1b-NaturalGas'!$AD$87="no","",ROUND(BL2919,4))</f>
        <v>0.90300000000000002</v>
      </c>
      <c r="BN2919" s="157">
        <f>IF('1b-NaturalGas'!$AD$88="no","",ROUND(BL2919,4))</f>
        <v>0.90300000000000002</v>
      </c>
      <c r="BO2919" s="157">
        <f>IF('1b-NaturalGas'!$AD$89="no","",ROUND(BL2919,4))</f>
        <v>0.90300000000000002</v>
      </c>
      <c r="BP2919" s="157">
        <f>IF('1b-NaturalGas'!$AD$90="no","not applicable (based on previous answers)",ROUND(BL2919,4))</f>
        <v>0.90300000000000002</v>
      </c>
      <c r="BQ2919" s="157">
        <f>IF('1b-NaturalGas'!$AD$91="no","not applicable (based on previous answers)",ROUND(BL2919,4))</f>
        <v>0.90300000000000002</v>
      </c>
    </row>
    <row r="2920" spans="30:69" x14ac:dyDescent="0.25">
      <c r="AD2920" s="157">
        <f t="shared" si="103"/>
        <v>0.90500000000000069</v>
      </c>
      <c r="AE2920" s="157">
        <f>IF('1a-Electricity'!$AD$77="no","",ROUND(AD2920,4))</f>
        <v>0.90500000000000003</v>
      </c>
      <c r="AF2920" s="157">
        <f>IF('1a-Electricity'!$AD$78="no","",ROUND(AD2920,4))</f>
        <v>0.90500000000000003</v>
      </c>
      <c r="AG2920" s="157">
        <f>IF('1a-Electricity'!$AD$79="no","",ROUND(AD2920,4))</f>
        <v>0.90500000000000003</v>
      </c>
      <c r="BL2920" s="157">
        <f t="shared" si="104"/>
        <v>0.90400000000000069</v>
      </c>
      <c r="BM2920" s="157">
        <f>IF('1b-NaturalGas'!$AD$87="no","",ROUND(BL2920,4))</f>
        <v>0.90400000000000003</v>
      </c>
      <c r="BN2920" s="157">
        <f>IF('1b-NaturalGas'!$AD$88="no","",ROUND(BL2920,4))</f>
        <v>0.90400000000000003</v>
      </c>
      <c r="BO2920" s="157">
        <f>IF('1b-NaturalGas'!$AD$89="no","",ROUND(BL2920,4))</f>
        <v>0.90400000000000003</v>
      </c>
      <c r="BP2920" s="157">
        <f>IF('1b-NaturalGas'!$AD$90="no","not applicable (based on previous answers)",ROUND(BL2920,4))</f>
        <v>0.90400000000000003</v>
      </c>
      <c r="BQ2920" s="157">
        <f>IF('1b-NaturalGas'!$AD$91="no","not applicable (based on previous answers)",ROUND(BL2920,4))</f>
        <v>0.90400000000000003</v>
      </c>
    </row>
    <row r="2921" spans="30:69" x14ac:dyDescent="0.25">
      <c r="AD2921" s="157">
        <f t="shared" si="103"/>
        <v>0.90600000000000069</v>
      </c>
      <c r="AE2921" s="157">
        <f>IF('1a-Electricity'!$AD$77="no","",ROUND(AD2921,4))</f>
        <v>0.90600000000000003</v>
      </c>
      <c r="AF2921" s="157">
        <f>IF('1a-Electricity'!$AD$78="no","",ROUND(AD2921,4))</f>
        <v>0.90600000000000003</v>
      </c>
      <c r="AG2921" s="157">
        <f>IF('1a-Electricity'!$AD$79="no","",ROUND(AD2921,4))</f>
        <v>0.90600000000000003</v>
      </c>
      <c r="BL2921" s="157">
        <f t="shared" si="104"/>
        <v>0.90500000000000069</v>
      </c>
      <c r="BM2921" s="157">
        <f>IF('1b-NaturalGas'!$AD$87="no","",ROUND(BL2921,4))</f>
        <v>0.90500000000000003</v>
      </c>
      <c r="BN2921" s="157">
        <f>IF('1b-NaturalGas'!$AD$88="no","",ROUND(BL2921,4))</f>
        <v>0.90500000000000003</v>
      </c>
      <c r="BO2921" s="157">
        <f>IF('1b-NaturalGas'!$AD$89="no","",ROUND(BL2921,4))</f>
        <v>0.90500000000000003</v>
      </c>
      <c r="BP2921" s="157">
        <f>IF('1b-NaturalGas'!$AD$90="no","not applicable (based on previous answers)",ROUND(BL2921,4))</f>
        <v>0.90500000000000003</v>
      </c>
      <c r="BQ2921" s="157">
        <f>IF('1b-NaturalGas'!$AD$91="no","not applicable (based on previous answers)",ROUND(BL2921,4))</f>
        <v>0.90500000000000003</v>
      </c>
    </row>
    <row r="2922" spans="30:69" x14ac:dyDescent="0.25">
      <c r="AD2922" s="157">
        <f t="shared" si="103"/>
        <v>0.90700000000000069</v>
      </c>
      <c r="AE2922" s="157">
        <f>IF('1a-Electricity'!$AD$77="no","",ROUND(AD2922,4))</f>
        <v>0.90700000000000003</v>
      </c>
      <c r="AF2922" s="157">
        <f>IF('1a-Electricity'!$AD$78="no","",ROUND(AD2922,4))</f>
        <v>0.90700000000000003</v>
      </c>
      <c r="AG2922" s="157">
        <f>IF('1a-Electricity'!$AD$79="no","",ROUND(AD2922,4))</f>
        <v>0.90700000000000003</v>
      </c>
      <c r="BL2922" s="157">
        <f t="shared" si="104"/>
        <v>0.90600000000000069</v>
      </c>
      <c r="BM2922" s="157">
        <f>IF('1b-NaturalGas'!$AD$87="no","",ROUND(BL2922,4))</f>
        <v>0.90600000000000003</v>
      </c>
      <c r="BN2922" s="157">
        <f>IF('1b-NaturalGas'!$AD$88="no","",ROUND(BL2922,4))</f>
        <v>0.90600000000000003</v>
      </c>
      <c r="BO2922" s="157">
        <f>IF('1b-NaturalGas'!$AD$89="no","",ROUND(BL2922,4))</f>
        <v>0.90600000000000003</v>
      </c>
      <c r="BP2922" s="157">
        <f>IF('1b-NaturalGas'!$AD$90="no","not applicable (based on previous answers)",ROUND(BL2922,4))</f>
        <v>0.90600000000000003</v>
      </c>
      <c r="BQ2922" s="157">
        <f>IF('1b-NaturalGas'!$AD$91="no","not applicable (based on previous answers)",ROUND(BL2922,4))</f>
        <v>0.90600000000000003</v>
      </c>
    </row>
    <row r="2923" spans="30:69" x14ac:dyDescent="0.25">
      <c r="AD2923" s="157">
        <f t="shared" si="103"/>
        <v>0.9080000000000007</v>
      </c>
      <c r="AE2923" s="157">
        <f>IF('1a-Electricity'!$AD$77="no","",ROUND(AD2923,4))</f>
        <v>0.90800000000000003</v>
      </c>
      <c r="AF2923" s="157">
        <f>IF('1a-Electricity'!$AD$78="no","",ROUND(AD2923,4))</f>
        <v>0.90800000000000003</v>
      </c>
      <c r="AG2923" s="157">
        <f>IF('1a-Electricity'!$AD$79="no","",ROUND(AD2923,4))</f>
        <v>0.90800000000000003</v>
      </c>
      <c r="BL2923" s="157">
        <f t="shared" si="104"/>
        <v>0.90700000000000069</v>
      </c>
      <c r="BM2923" s="157">
        <f>IF('1b-NaturalGas'!$AD$87="no","",ROUND(BL2923,4))</f>
        <v>0.90700000000000003</v>
      </c>
      <c r="BN2923" s="157">
        <f>IF('1b-NaturalGas'!$AD$88="no","",ROUND(BL2923,4))</f>
        <v>0.90700000000000003</v>
      </c>
      <c r="BO2923" s="157">
        <f>IF('1b-NaturalGas'!$AD$89="no","",ROUND(BL2923,4))</f>
        <v>0.90700000000000003</v>
      </c>
      <c r="BP2923" s="157">
        <f>IF('1b-NaturalGas'!$AD$90="no","not applicable (based on previous answers)",ROUND(BL2923,4))</f>
        <v>0.90700000000000003</v>
      </c>
      <c r="BQ2923" s="157">
        <f>IF('1b-NaturalGas'!$AD$91="no","not applicable (based on previous answers)",ROUND(BL2923,4))</f>
        <v>0.90700000000000003</v>
      </c>
    </row>
    <row r="2924" spans="30:69" x14ac:dyDescent="0.25">
      <c r="AD2924" s="157">
        <f t="shared" si="103"/>
        <v>0.9090000000000007</v>
      </c>
      <c r="AE2924" s="157">
        <f>IF('1a-Electricity'!$AD$77="no","",ROUND(AD2924,4))</f>
        <v>0.90900000000000003</v>
      </c>
      <c r="AF2924" s="157">
        <f>IF('1a-Electricity'!$AD$78="no","",ROUND(AD2924,4))</f>
        <v>0.90900000000000003</v>
      </c>
      <c r="AG2924" s="157">
        <f>IF('1a-Electricity'!$AD$79="no","",ROUND(AD2924,4))</f>
        <v>0.90900000000000003</v>
      </c>
      <c r="BL2924" s="157">
        <f t="shared" si="104"/>
        <v>0.9080000000000007</v>
      </c>
      <c r="BM2924" s="157">
        <f>IF('1b-NaturalGas'!$AD$87="no","",ROUND(BL2924,4))</f>
        <v>0.90800000000000003</v>
      </c>
      <c r="BN2924" s="157">
        <f>IF('1b-NaturalGas'!$AD$88="no","",ROUND(BL2924,4))</f>
        <v>0.90800000000000003</v>
      </c>
      <c r="BO2924" s="157">
        <f>IF('1b-NaturalGas'!$AD$89="no","",ROUND(BL2924,4))</f>
        <v>0.90800000000000003</v>
      </c>
      <c r="BP2924" s="157">
        <f>IF('1b-NaturalGas'!$AD$90="no","not applicable (based on previous answers)",ROUND(BL2924,4))</f>
        <v>0.90800000000000003</v>
      </c>
      <c r="BQ2924" s="157">
        <f>IF('1b-NaturalGas'!$AD$91="no","not applicable (based on previous answers)",ROUND(BL2924,4))</f>
        <v>0.90800000000000003</v>
      </c>
    </row>
    <row r="2925" spans="30:69" x14ac:dyDescent="0.25">
      <c r="AD2925" s="157">
        <f t="shared" si="103"/>
        <v>0.9100000000000007</v>
      </c>
      <c r="AE2925" s="157">
        <f>IF('1a-Electricity'!$AD$77="no","",ROUND(AD2925,4))</f>
        <v>0.91</v>
      </c>
      <c r="AF2925" s="157">
        <f>IF('1a-Electricity'!$AD$78="no","",ROUND(AD2925,4))</f>
        <v>0.91</v>
      </c>
      <c r="AG2925" s="157">
        <f>IF('1a-Electricity'!$AD$79="no","",ROUND(AD2925,4))</f>
        <v>0.91</v>
      </c>
      <c r="BL2925" s="157">
        <f t="shared" si="104"/>
        <v>0.9090000000000007</v>
      </c>
      <c r="BM2925" s="157">
        <f>IF('1b-NaturalGas'!$AD$87="no","",ROUND(BL2925,4))</f>
        <v>0.90900000000000003</v>
      </c>
      <c r="BN2925" s="157">
        <f>IF('1b-NaturalGas'!$AD$88="no","",ROUND(BL2925,4))</f>
        <v>0.90900000000000003</v>
      </c>
      <c r="BO2925" s="157">
        <f>IF('1b-NaturalGas'!$AD$89="no","",ROUND(BL2925,4))</f>
        <v>0.90900000000000003</v>
      </c>
      <c r="BP2925" s="157">
        <f>IF('1b-NaturalGas'!$AD$90="no","not applicable (based on previous answers)",ROUND(BL2925,4))</f>
        <v>0.90900000000000003</v>
      </c>
      <c r="BQ2925" s="157">
        <f>IF('1b-NaturalGas'!$AD$91="no","not applicable (based on previous answers)",ROUND(BL2925,4))</f>
        <v>0.90900000000000003</v>
      </c>
    </row>
    <row r="2926" spans="30:69" x14ac:dyDescent="0.25">
      <c r="AD2926" s="157">
        <f t="shared" si="103"/>
        <v>0.9110000000000007</v>
      </c>
      <c r="AE2926" s="157">
        <f>IF('1a-Electricity'!$AD$77="no","",ROUND(AD2926,4))</f>
        <v>0.91100000000000003</v>
      </c>
      <c r="AF2926" s="157">
        <f>IF('1a-Electricity'!$AD$78="no","",ROUND(AD2926,4))</f>
        <v>0.91100000000000003</v>
      </c>
      <c r="AG2926" s="157">
        <f>IF('1a-Electricity'!$AD$79="no","",ROUND(AD2926,4))</f>
        <v>0.91100000000000003</v>
      </c>
      <c r="BL2926" s="157">
        <f t="shared" si="104"/>
        <v>0.9100000000000007</v>
      </c>
      <c r="BM2926" s="157">
        <f>IF('1b-NaturalGas'!$AD$87="no","",ROUND(BL2926,4))</f>
        <v>0.91</v>
      </c>
      <c r="BN2926" s="157">
        <f>IF('1b-NaturalGas'!$AD$88="no","",ROUND(BL2926,4))</f>
        <v>0.91</v>
      </c>
      <c r="BO2926" s="157">
        <f>IF('1b-NaturalGas'!$AD$89="no","",ROUND(BL2926,4))</f>
        <v>0.91</v>
      </c>
      <c r="BP2926" s="157">
        <f>IF('1b-NaturalGas'!$AD$90="no","not applicable (based on previous answers)",ROUND(BL2926,4))</f>
        <v>0.91</v>
      </c>
      <c r="BQ2926" s="157">
        <f>IF('1b-NaturalGas'!$AD$91="no","not applicable (based on previous answers)",ROUND(BL2926,4))</f>
        <v>0.91</v>
      </c>
    </row>
    <row r="2927" spans="30:69" x14ac:dyDescent="0.25">
      <c r="AD2927" s="157">
        <f t="shared" si="103"/>
        <v>0.9120000000000007</v>
      </c>
      <c r="AE2927" s="157">
        <f>IF('1a-Electricity'!$AD$77="no","",ROUND(AD2927,4))</f>
        <v>0.91200000000000003</v>
      </c>
      <c r="AF2927" s="157">
        <f>IF('1a-Electricity'!$AD$78="no","",ROUND(AD2927,4))</f>
        <v>0.91200000000000003</v>
      </c>
      <c r="AG2927" s="157">
        <f>IF('1a-Electricity'!$AD$79="no","",ROUND(AD2927,4))</f>
        <v>0.91200000000000003</v>
      </c>
      <c r="BL2927" s="157">
        <f t="shared" si="104"/>
        <v>0.9110000000000007</v>
      </c>
      <c r="BM2927" s="157">
        <f>IF('1b-NaturalGas'!$AD$87="no","",ROUND(BL2927,4))</f>
        <v>0.91100000000000003</v>
      </c>
      <c r="BN2927" s="157">
        <f>IF('1b-NaturalGas'!$AD$88="no","",ROUND(BL2927,4))</f>
        <v>0.91100000000000003</v>
      </c>
      <c r="BO2927" s="157">
        <f>IF('1b-NaturalGas'!$AD$89="no","",ROUND(BL2927,4))</f>
        <v>0.91100000000000003</v>
      </c>
      <c r="BP2927" s="157">
        <f>IF('1b-NaturalGas'!$AD$90="no","not applicable (based on previous answers)",ROUND(BL2927,4))</f>
        <v>0.91100000000000003</v>
      </c>
      <c r="BQ2927" s="157">
        <f>IF('1b-NaturalGas'!$AD$91="no","not applicable (based on previous answers)",ROUND(BL2927,4))</f>
        <v>0.91100000000000003</v>
      </c>
    </row>
    <row r="2928" spans="30:69" x14ac:dyDescent="0.25">
      <c r="AD2928" s="157">
        <f t="shared" si="103"/>
        <v>0.9130000000000007</v>
      </c>
      <c r="AE2928" s="157">
        <f>IF('1a-Electricity'!$AD$77="no","",ROUND(AD2928,4))</f>
        <v>0.91300000000000003</v>
      </c>
      <c r="AF2928" s="157">
        <f>IF('1a-Electricity'!$AD$78="no","",ROUND(AD2928,4))</f>
        <v>0.91300000000000003</v>
      </c>
      <c r="AG2928" s="157">
        <f>IF('1a-Electricity'!$AD$79="no","",ROUND(AD2928,4))</f>
        <v>0.91300000000000003</v>
      </c>
      <c r="BL2928" s="157">
        <f t="shared" si="104"/>
        <v>0.9120000000000007</v>
      </c>
      <c r="BM2928" s="157">
        <f>IF('1b-NaturalGas'!$AD$87="no","",ROUND(BL2928,4))</f>
        <v>0.91200000000000003</v>
      </c>
      <c r="BN2928" s="157">
        <f>IF('1b-NaturalGas'!$AD$88="no","",ROUND(BL2928,4))</f>
        <v>0.91200000000000003</v>
      </c>
      <c r="BO2928" s="157">
        <f>IF('1b-NaturalGas'!$AD$89="no","",ROUND(BL2928,4))</f>
        <v>0.91200000000000003</v>
      </c>
      <c r="BP2928" s="157">
        <f>IF('1b-NaturalGas'!$AD$90="no","not applicable (based on previous answers)",ROUND(BL2928,4))</f>
        <v>0.91200000000000003</v>
      </c>
      <c r="BQ2928" s="157">
        <f>IF('1b-NaturalGas'!$AD$91="no","not applicable (based on previous answers)",ROUND(BL2928,4))</f>
        <v>0.91200000000000003</v>
      </c>
    </row>
    <row r="2929" spans="30:69" x14ac:dyDescent="0.25">
      <c r="AD2929" s="157">
        <f t="shared" si="103"/>
        <v>0.9140000000000007</v>
      </c>
      <c r="AE2929" s="157">
        <f>IF('1a-Electricity'!$AD$77="no","",ROUND(AD2929,4))</f>
        <v>0.91400000000000003</v>
      </c>
      <c r="AF2929" s="157">
        <f>IF('1a-Electricity'!$AD$78="no","",ROUND(AD2929,4))</f>
        <v>0.91400000000000003</v>
      </c>
      <c r="AG2929" s="157">
        <f>IF('1a-Electricity'!$AD$79="no","",ROUND(AD2929,4))</f>
        <v>0.91400000000000003</v>
      </c>
      <c r="BL2929" s="157">
        <f t="shared" si="104"/>
        <v>0.9130000000000007</v>
      </c>
      <c r="BM2929" s="157">
        <f>IF('1b-NaturalGas'!$AD$87="no","",ROUND(BL2929,4))</f>
        <v>0.91300000000000003</v>
      </c>
      <c r="BN2929" s="157">
        <f>IF('1b-NaturalGas'!$AD$88="no","",ROUND(BL2929,4))</f>
        <v>0.91300000000000003</v>
      </c>
      <c r="BO2929" s="157">
        <f>IF('1b-NaturalGas'!$AD$89="no","",ROUND(BL2929,4))</f>
        <v>0.91300000000000003</v>
      </c>
      <c r="BP2929" s="157">
        <f>IF('1b-NaturalGas'!$AD$90="no","not applicable (based on previous answers)",ROUND(BL2929,4))</f>
        <v>0.91300000000000003</v>
      </c>
      <c r="BQ2929" s="157">
        <f>IF('1b-NaturalGas'!$AD$91="no","not applicable (based on previous answers)",ROUND(BL2929,4))</f>
        <v>0.91300000000000003</v>
      </c>
    </row>
    <row r="2930" spans="30:69" x14ac:dyDescent="0.25">
      <c r="AD2930" s="157">
        <f t="shared" si="103"/>
        <v>0.9150000000000007</v>
      </c>
      <c r="AE2930" s="157">
        <f>IF('1a-Electricity'!$AD$77="no","",ROUND(AD2930,4))</f>
        <v>0.91500000000000004</v>
      </c>
      <c r="AF2930" s="157">
        <f>IF('1a-Electricity'!$AD$78="no","",ROUND(AD2930,4))</f>
        <v>0.91500000000000004</v>
      </c>
      <c r="AG2930" s="157">
        <f>IF('1a-Electricity'!$AD$79="no","",ROUND(AD2930,4))</f>
        <v>0.91500000000000004</v>
      </c>
      <c r="BL2930" s="157">
        <f t="shared" si="104"/>
        <v>0.9140000000000007</v>
      </c>
      <c r="BM2930" s="157">
        <f>IF('1b-NaturalGas'!$AD$87="no","",ROUND(BL2930,4))</f>
        <v>0.91400000000000003</v>
      </c>
      <c r="BN2930" s="157">
        <f>IF('1b-NaturalGas'!$AD$88="no","",ROUND(BL2930,4))</f>
        <v>0.91400000000000003</v>
      </c>
      <c r="BO2930" s="157">
        <f>IF('1b-NaturalGas'!$AD$89="no","",ROUND(BL2930,4))</f>
        <v>0.91400000000000003</v>
      </c>
      <c r="BP2930" s="157">
        <f>IF('1b-NaturalGas'!$AD$90="no","not applicable (based on previous answers)",ROUND(BL2930,4))</f>
        <v>0.91400000000000003</v>
      </c>
      <c r="BQ2930" s="157">
        <f>IF('1b-NaturalGas'!$AD$91="no","not applicable (based on previous answers)",ROUND(BL2930,4))</f>
        <v>0.91400000000000003</v>
      </c>
    </row>
    <row r="2931" spans="30:69" x14ac:dyDescent="0.25">
      <c r="AD2931" s="157">
        <f t="shared" si="103"/>
        <v>0.9160000000000007</v>
      </c>
      <c r="AE2931" s="157">
        <f>IF('1a-Electricity'!$AD$77="no","",ROUND(AD2931,4))</f>
        <v>0.91600000000000004</v>
      </c>
      <c r="AF2931" s="157">
        <f>IF('1a-Electricity'!$AD$78="no","",ROUND(AD2931,4))</f>
        <v>0.91600000000000004</v>
      </c>
      <c r="AG2931" s="157">
        <f>IF('1a-Electricity'!$AD$79="no","",ROUND(AD2931,4))</f>
        <v>0.91600000000000004</v>
      </c>
      <c r="BL2931" s="157">
        <f t="shared" si="104"/>
        <v>0.9150000000000007</v>
      </c>
      <c r="BM2931" s="157">
        <f>IF('1b-NaturalGas'!$AD$87="no","",ROUND(BL2931,4))</f>
        <v>0.91500000000000004</v>
      </c>
      <c r="BN2931" s="157">
        <f>IF('1b-NaturalGas'!$AD$88="no","",ROUND(BL2931,4))</f>
        <v>0.91500000000000004</v>
      </c>
      <c r="BO2931" s="157">
        <f>IF('1b-NaturalGas'!$AD$89="no","",ROUND(BL2931,4))</f>
        <v>0.91500000000000004</v>
      </c>
      <c r="BP2931" s="157">
        <f>IF('1b-NaturalGas'!$AD$90="no","not applicable (based on previous answers)",ROUND(BL2931,4))</f>
        <v>0.91500000000000004</v>
      </c>
      <c r="BQ2931" s="157">
        <f>IF('1b-NaturalGas'!$AD$91="no","not applicable (based on previous answers)",ROUND(BL2931,4))</f>
        <v>0.91500000000000004</v>
      </c>
    </row>
    <row r="2932" spans="30:69" x14ac:dyDescent="0.25">
      <c r="AD2932" s="157">
        <f t="shared" si="103"/>
        <v>0.9170000000000007</v>
      </c>
      <c r="AE2932" s="157">
        <f>IF('1a-Electricity'!$AD$77="no","",ROUND(AD2932,4))</f>
        <v>0.91700000000000004</v>
      </c>
      <c r="AF2932" s="157">
        <f>IF('1a-Electricity'!$AD$78="no","",ROUND(AD2932,4))</f>
        <v>0.91700000000000004</v>
      </c>
      <c r="AG2932" s="157">
        <f>IF('1a-Electricity'!$AD$79="no","",ROUND(AD2932,4))</f>
        <v>0.91700000000000004</v>
      </c>
      <c r="BL2932" s="157">
        <f t="shared" si="104"/>
        <v>0.9160000000000007</v>
      </c>
      <c r="BM2932" s="157">
        <f>IF('1b-NaturalGas'!$AD$87="no","",ROUND(BL2932,4))</f>
        <v>0.91600000000000004</v>
      </c>
      <c r="BN2932" s="157">
        <f>IF('1b-NaturalGas'!$AD$88="no","",ROUND(BL2932,4))</f>
        <v>0.91600000000000004</v>
      </c>
      <c r="BO2932" s="157">
        <f>IF('1b-NaturalGas'!$AD$89="no","",ROUND(BL2932,4))</f>
        <v>0.91600000000000004</v>
      </c>
      <c r="BP2932" s="157">
        <f>IF('1b-NaturalGas'!$AD$90="no","not applicable (based on previous answers)",ROUND(BL2932,4))</f>
        <v>0.91600000000000004</v>
      </c>
      <c r="BQ2932" s="157">
        <f>IF('1b-NaturalGas'!$AD$91="no","not applicable (based on previous answers)",ROUND(BL2932,4))</f>
        <v>0.91600000000000004</v>
      </c>
    </row>
    <row r="2933" spans="30:69" x14ac:dyDescent="0.25">
      <c r="AD2933" s="157">
        <f t="shared" si="103"/>
        <v>0.9180000000000007</v>
      </c>
      <c r="AE2933" s="157">
        <f>IF('1a-Electricity'!$AD$77="no","",ROUND(AD2933,4))</f>
        <v>0.91800000000000004</v>
      </c>
      <c r="AF2933" s="157">
        <f>IF('1a-Electricity'!$AD$78="no","",ROUND(AD2933,4))</f>
        <v>0.91800000000000004</v>
      </c>
      <c r="AG2933" s="157">
        <f>IF('1a-Electricity'!$AD$79="no","",ROUND(AD2933,4))</f>
        <v>0.91800000000000004</v>
      </c>
      <c r="BL2933" s="157">
        <f t="shared" si="104"/>
        <v>0.9170000000000007</v>
      </c>
      <c r="BM2933" s="157">
        <f>IF('1b-NaturalGas'!$AD$87="no","",ROUND(BL2933,4))</f>
        <v>0.91700000000000004</v>
      </c>
      <c r="BN2933" s="157">
        <f>IF('1b-NaturalGas'!$AD$88="no","",ROUND(BL2933,4))</f>
        <v>0.91700000000000004</v>
      </c>
      <c r="BO2933" s="157">
        <f>IF('1b-NaturalGas'!$AD$89="no","",ROUND(BL2933,4))</f>
        <v>0.91700000000000004</v>
      </c>
      <c r="BP2933" s="157">
        <f>IF('1b-NaturalGas'!$AD$90="no","not applicable (based on previous answers)",ROUND(BL2933,4))</f>
        <v>0.91700000000000004</v>
      </c>
      <c r="BQ2933" s="157">
        <f>IF('1b-NaturalGas'!$AD$91="no","not applicable (based on previous answers)",ROUND(BL2933,4))</f>
        <v>0.91700000000000004</v>
      </c>
    </row>
    <row r="2934" spans="30:69" x14ac:dyDescent="0.25">
      <c r="AD2934" s="157">
        <f t="shared" si="103"/>
        <v>0.91900000000000071</v>
      </c>
      <c r="AE2934" s="157">
        <f>IF('1a-Electricity'!$AD$77="no","",ROUND(AD2934,4))</f>
        <v>0.91900000000000004</v>
      </c>
      <c r="AF2934" s="157">
        <f>IF('1a-Electricity'!$AD$78="no","",ROUND(AD2934,4))</f>
        <v>0.91900000000000004</v>
      </c>
      <c r="AG2934" s="157">
        <f>IF('1a-Electricity'!$AD$79="no","",ROUND(AD2934,4))</f>
        <v>0.91900000000000004</v>
      </c>
      <c r="BL2934" s="157">
        <f t="shared" si="104"/>
        <v>0.9180000000000007</v>
      </c>
      <c r="BM2934" s="157">
        <f>IF('1b-NaturalGas'!$AD$87="no","",ROUND(BL2934,4))</f>
        <v>0.91800000000000004</v>
      </c>
      <c r="BN2934" s="157">
        <f>IF('1b-NaturalGas'!$AD$88="no","",ROUND(BL2934,4))</f>
        <v>0.91800000000000004</v>
      </c>
      <c r="BO2934" s="157">
        <f>IF('1b-NaturalGas'!$AD$89="no","",ROUND(BL2934,4))</f>
        <v>0.91800000000000004</v>
      </c>
      <c r="BP2934" s="157">
        <f>IF('1b-NaturalGas'!$AD$90="no","not applicable (based on previous answers)",ROUND(BL2934,4))</f>
        <v>0.91800000000000004</v>
      </c>
      <c r="BQ2934" s="157">
        <f>IF('1b-NaturalGas'!$AD$91="no","not applicable (based on previous answers)",ROUND(BL2934,4))</f>
        <v>0.91800000000000004</v>
      </c>
    </row>
    <row r="2935" spans="30:69" x14ac:dyDescent="0.25">
      <c r="AD2935" s="157">
        <f t="shared" si="103"/>
        <v>0.92000000000000071</v>
      </c>
      <c r="AE2935" s="157">
        <f>IF('1a-Electricity'!$AD$77="no","",ROUND(AD2935,4))</f>
        <v>0.92</v>
      </c>
      <c r="AF2935" s="157">
        <f>IF('1a-Electricity'!$AD$78="no","",ROUND(AD2935,4))</f>
        <v>0.92</v>
      </c>
      <c r="AG2935" s="157">
        <f>IF('1a-Electricity'!$AD$79="no","",ROUND(AD2935,4))</f>
        <v>0.92</v>
      </c>
      <c r="BL2935" s="157">
        <f t="shared" si="104"/>
        <v>0.91900000000000071</v>
      </c>
      <c r="BM2935" s="157">
        <f>IF('1b-NaturalGas'!$AD$87="no","",ROUND(BL2935,4))</f>
        <v>0.91900000000000004</v>
      </c>
      <c r="BN2935" s="157">
        <f>IF('1b-NaturalGas'!$AD$88="no","",ROUND(BL2935,4))</f>
        <v>0.91900000000000004</v>
      </c>
      <c r="BO2935" s="157">
        <f>IF('1b-NaturalGas'!$AD$89="no","",ROUND(BL2935,4))</f>
        <v>0.91900000000000004</v>
      </c>
      <c r="BP2935" s="157">
        <f>IF('1b-NaturalGas'!$AD$90="no","not applicable (based on previous answers)",ROUND(BL2935,4))</f>
        <v>0.91900000000000004</v>
      </c>
      <c r="BQ2935" s="157">
        <f>IF('1b-NaturalGas'!$AD$91="no","not applicable (based on previous answers)",ROUND(BL2935,4))</f>
        <v>0.91900000000000004</v>
      </c>
    </row>
    <row r="2936" spans="30:69" x14ac:dyDescent="0.25">
      <c r="AD2936" s="157">
        <f t="shared" si="103"/>
        <v>0.92100000000000071</v>
      </c>
      <c r="AE2936" s="157">
        <f>IF('1a-Electricity'!$AD$77="no","",ROUND(AD2936,4))</f>
        <v>0.92100000000000004</v>
      </c>
      <c r="AF2936" s="157">
        <f>IF('1a-Electricity'!$AD$78="no","",ROUND(AD2936,4))</f>
        <v>0.92100000000000004</v>
      </c>
      <c r="AG2936" s="157">
        <f>IF('1a-Electricity'!$AD$79="no","",ROUND(AD2936,4))</f>
        <v>0.92100000000000004</v>
      </c>
      <c r="BL2936" s="157">
        <f t="shared" si="104"/>
        <v>0.92000000000000071</v>
      </c>
      <c r="BM2936" s="157">
        <f>IF('1b-NaturalGas'!$AD$87="no","",ROUND(BL2936,4))</f>
        <v>0.92</v>
      </c>
      <c r="BN2936" s="157">
        <f>IF('1b-NaturalGas'!$AD$88="no","",ROUND(BL2936,4))</f>
        <v>0.92</v>
      </c>
      <c r="BO2936" s="157">
        <f>IF('1b-NaturalGas'!$AD$89="no","",ROUND(BL2936,4))</f>
        <v>0.92</v>
      </c>
      <c r="BP2936" s="157">
        <f>IF('1b-NaturalGas'!$AD$90="no","not applicable (based on previous answers)",ROUND(BL2936,4))</f>
        <v>0.92</v>
      </c>
      <c r="BQ2936" s="157">
        <f>IF('1b-NaturalGas'!$AD$91="no","not applicable (based on previous answers)",ROUND(BL2936,4))</f>
        <v>0.92</v>
      </c>
    </row>
    <row r="2937" spans="30:69" x14ac:dyDescent="0.25">
      <c r="AD2937" s="157">
        <f t="shared" si="103"/>
        <v>0.92200000000000071</v>
      </c>
      <c r="AE2937" s="157">
        <f>IF('1a-Electricity'!$AD$77="no","",ROUND(AD2937,4))</f>
        <v>0.92200000000000004</v>
      </c>
      <c r="AF2937" s="157">
        <f>IF('1a-Electricity'!$AD$78="no","",ROUND(AD2937,4))</f>
        <v>0.92200000000000004</v>
      </c>
      <c r="AG2937" s="157">
        <f>IF('1a-Electricity'!$AD$79="no","",ROUND(AD2937,4))</f>
        <v>0.92200000000000004</v>
      </c>
      <c r="BL2937" s="157">
        <f t="shared" si="104"/>
        <v>0.92100000000000071</v>
      </c>
      <c r="BM2937" s="157">
        <f>IF('1b-NaturalGas'!$AD$87="no","",ROUND(BL2937,4))</f>
        <v>0.92100000000000004</v>
      </c>
      <c r="BN2937" s="157">
        <f>IF('1b-NaturalGas'!$AD$88="no","",ROUND(BL2937,4))</f>
        <v>0.92100000000000004</v>
      </c>
      <c r="BO2937" s="157">
        <f>IF('1b-NaturalGas'!$AD$89="no","",ROUND(BL2937,4))</f>
        <v>0.92100000000000004</v>
      </c>
      <c r="BP2937" s="157">
        <f>IF('1b-NaturalGas'!$AD$90="no","not applicable (based on previous answers)",ROUND(BL2937,4))</f>
        <v>0.92100000000000004</v>
      </c>
      <c r="BQ2937" s="157">
        <f>IF('1b-NaturalGas'!$AD$91="no","not applicable (based on previous answers)",ROUND(BL2937,4))</f>
        <v>0.92100000000000004</v>
      </c>
    </row>
    <row r="2938" spans="30:69" x14ac:dyDescent="0.25">
      <c r="AD2938" s="157">
        <f t="shared" si="103"/>
        <v>0.92300000000000071</v>
      </c>
      <c r="AE2938" s="157">
        <f>IF('1a-Electricity'!$AD$77="no","",ROUND(AD2938,4))</f>
        <v>0.92300000000000004</v>
      </c>
      <c r="AF2938" s="157">
        <f>IF('1a-Electricity'!$AD$78="no","",ROUND(AD2938,4))</f>
        <v>0.92300000000000004</v>
      </c>
      <c r="AG2938" s="157">
        <f>IF('1a-Electricity'!$AD$79="no","",ROUND(AD2938,4))</f>
        <v>0.92300000000000004</v>
      </c>
      <c r="BL2938" s="157">
        <f t="shared" si="104"/>
        <v>0.92200000000000071</v>
      </c>
      <c r="BM2938" s="157">
        <f>IF('1b-NaturalGas'!$AD$87="no","",ROUND(BL2938,4))</f>
        <v>0.92200000000000004</v>
      </c>
      <c r="BN2938" s="157">
        <f>IF('1b-NaturalGas'!$AD$88="no","",ROUND(BL2938,4))</f>
        <v>0.92200000000000004</v>
      </c>
      <c r="BO2938" s="157">
        <f>IF('1b-NaturalGas'!$AD$89="no","",ROUND(BL2938,4))</f>
        <v>0.92200000000000004</v>
      </c>
      <c r="BP2938" s="157">
        <f>IF('1b-NaturalGas'!$AD$90="no","not applicable (based on previous answers)",ROUND(BL2938,4))</f>
        <v>0.92200000000000004</v>
      </c>
      <c r="BQ2938" s="157">
        <f>IF('1b-NaturalGas'!$AD$91="no","not applicable (based on previous answers)",ROUND(BL2938,4))</f>
        <v>0.92200000000000004</v>
      </c>
    </row>
    <row r="2939" spans="30:69" x14ac:dyDescent="0.25">
      <c r="AD2939" s="157">
        <f t="shared" si="103"/>
        <v>0.92400000000000071</v>
      </c>
      <c r="AE2939" s="157">
        <f>IF('1a-Electricity'!$AD$77="no","",ROUND(AD2939,4))</f>
        <v>0.92400000000000004</v>
      </c>
      <c r="AF2939" s="157">
        <f>IF('1a-Electricity'!$AD$78="no","",ROUND(AD2939,4))</f>
        <v>0.92400000000000004</v>
      </c>
      <c r="AG2939" s="157">
        <f>IF('1a-Electricity'!$AD$79="no","",ROUND(AD2939,4))</f>
        <v>0.92400000000000004</v>
      </c>
      <c r="BL2939" s="157">
        <f t="shared" si="104"/>
        <v>0.92300000000000071</v>
      </c>
      <c r="BM2939" s="157">
        <f>IF('1b-NaturalGas'!$AD$87="no","",ROUND(BL2939,4))</f>
        <v>0.92300000000000004</v>
      </c>
      <c r="BN2939" s="157">
        <f>IF('1b-NaturalGas'!$AD$88="no","",ROUND(BL2939,4))</f>
        <v>0.92300000000000004</v>
      </c>
      <c r="BO2939" s="157">
        <f>IF('1b-NaturalGas'!$AD$89="no","",ROUND(BL2939,4))</f>
        <v>0.92300000000000004</v>
      </c>
      <c r="BP2939" s="157">
        <f>IF('1b-NaturalGas'!$AD$90="no","not applicable (based on previous answers)",ROUND(BL2939,4))</f>
        <v>0.92300000000000004</v>
      </c>
      <c r="BQ2939" s="157">
        <f>IF('1b-NaturalGas'!$AD$91="no","not applicable (based on previous answers)",ROUND(BL2939,4))</f>
        <v>0.92300000000000004</v>
      </c>
    </row>
    <row r="2940" spans="30:69" x14ac:dyDescent="0.25">
      <c r="AD2940" s="157">
        <f t="shared" si="103"/>
        <v>0.92500000000000071</v>
      </c>
      <c r="AE2940" s="157">
        <f>IF('1a-Electricity'!$AD$77="no","",ROUND(AD2940,4))</f>
        <v>0.92500000000000004</v>
      </c>
      <c r="AF2940" s="157">
        <f>IF('1a-Electricity'!$AD$78="no","",ROUND(AD2940,4))</f>
        <v>0.92500000000000004</v>
      </c>
      <c r="AG2940" s="157">
        <f>IF('1a-Electricity'!$AD$79="no","",ROUND(AD2940,4))</f>
        <v>0.92500000000000004</v>
      </c>
      <c r="BL2940" s="157">
        <f t="shared" si="104"/>
        <v>0.92400000000000071</v>
      </c>
      <c r="BM2940" s="157">
        <f>IF('1b-NaturalGas'!$AD$87="no","",ROUND(BL2940,4))</f>
        <v>0.92400000000000004</v>
      </c>
      <c r="BN2940" s="157">
        <f>IF('1b-NaturalGas'!$AD$88="no","",ROUND(BL2940,4))</f>
        <v>0.92400000000000004</v>
      </c>
      <c r="BO2940" s="157">
        <f>IF('1b-NaturalGas'!$AD$89="no","",ROUND(BL2940,4))</f>
        <v>0.92400000000000004</v>
      </c>
      <c r="BP2940" s="157">
        <f>IF('1b-NaturalGas'!$AD$90="no","not applicable (based on previous answers)",ROUND(BL2940,4))</f>
        <v>0.92400000000000004</v>
      </c>
      <c r="BQ2940" s="157">
        <f>IF('1b-NaturalGas'!$AD$91="no","not applicable (based on previous answers)",ROUND(BL2940,4))</f>
        <v>0.92400000000000004</v>
      </c>
    </row>
    <row r="2941" spans="30:69" x14ac:dyDescent="0.25">
      <c r="AD2941" s="157">
        <f t="shared" si="103"/>
        <v>0.92600000000000071</v>
      </c>
      <c r="AE2941" s="157">
        <f>IF('1a-Electricity'!$AD$77="no","",ROUND(AD2941,4))</f>
        <v>0.92600000000000005</v>
      </c>
      <c r="AF2941" s="157">
        <f>IF('1a-Electricity'!$AD$78="no","",ROUND(AD2941,4))</f>
        <v>0.92600000000000005</v>
      </c>
      <c r="AG2941" s="157">
        <f>IF('1a-Electricity'!$AD$79="no","",ROUND(AD2941,4))</f>
        <v>0.92600000000000005</v>
      </c>
      <c r="BL2941" s="157">
        <f t="shared" si="104"/>
        <v>0.92500000000000071</v>
      </c>
      <c r="BM2941" s="157">
        <f>IF('1b-NaturalGas'!$AD$87="no","",ROUND(BL2941,4))</f>
        <v>0.92500000000000004</v>
      </c>
      <c r="BN2941" s="157">
        <f>IF('1b-NaturalGas'!$AD$88="no","",ROUND(BL2941,4))</f>
        <v>0.92500000000000004</v>
      </c>
      <c r="BO2941" s="157">
        <f>IF('1b-NaturalGas'!$AD$89="no","",ROUND(BL2941,4))</f>
        <v>0.92500000000000004</v>
      </c>
      <c r="BP2941" s="157">
        <f>IF('1b-NaturalGas'!$AD$90="no","not applicable (based on previous answers)",ROUND(BL2941,4))</f>
        <v>0.92500000000000004</v>
      </c>
      <c r="BQ2941" s="157">
        <f>IF('1b-NaturalGas'!$AD$91="no","not applicable (based on previous answers)",ROUND(BL2941,4))</f>
        <v>0.92500000000000004</v>
      </c>
    </row>
    <row r="2942" spans="30:69" x14ac:dyDescent="0.25">
      <c r="AD2942" s="157">
        <f t="shared" si="103"/>
        <v>0.92700000000000071</v>
      </c>
      <c r="AE2942" s="157">
        <f>IF('1a-Electricity'!$AD$77="no","",ROUND(AD2942,4))</f>
        <v>0.92700000000000005</v>
      </c>
      <c r="AF2942" s="157">
        <f>IF('1a-Electricity'!$AD$78="no","",ROUND(AD2942,4))</f>
        <v>0.92700000000000005</v>
      </c>
      <c r="AG2942" s="157">
        <f>IF('1a-Electricity'!$AD$79="no","",ROUND(AD2942,4))</f>
        <v>0.92700000000000005</v>
      </c>
      <c r="BL2942" s="157">
        <f t="shared" si="104"/>
        <v>0.92600000000000071</v>
      </c>
      <c r="BM2942" s="157">
        <f>IF('1b-NaturalGas'!$AD$87="no","",ROUND(BL2942,4))</f>
        <v>0.92600000000000005</v>
      </c>
      <c r="BN2942" s="157">
        <f>IF('1b-NaturalGas'!$AD$88="no","",ROUND(BL2942,4))</f>
        <v>0.92600000000000005</v>
      </c>
      <c r="BO2942" s="157">
        <f>IF('1b-NaturalGas'!$AD$89="no","",ROUND(BL2942,4))</f>
        <v>0.92600000000000005</v>
      </c>
      <c r="BP2942" s="157">
        <f>IF('1b-NaturalGas'!$AD$90="no","not applicable (based on previous answers)",ROUND(BL2942,4))</f>
        <v>0.92600000000000005</v>
      </c>
      <c r="BQ2942" s="157">
        <f>IF('1b-NaturalGas'!$AD$91="no","not applicable (based on previous answers)",ROUND(BL2942,4))</f>
        <v>0.92600000000000005</v>
      </c>
    </row>
    <row r="2943" spans="30:69" x14ac:dyDescent="0.25">
      <c r="AD2943" s="157">
        <f t="shared" si="103"/>
        <v>0.92800000000000071</v>
      </c>
      <c r="AE2943" s="157">
        <f>IF('1a-Electricity'!$AD$77="no","",ROUND(AD2943,4))</f>
        <v>0.92800000000000005</v>
      </c>
      <c r="AF2943" s="157">
        <f>IF('1a-Electricity'!$AD$78="no","",ROUND(AD2943,4))</f>
        <v>0.92800000000000005</v>
      </c>
      <c r="AG2943" s="157">
        <f>IF('1a-Electricity'!$AD$79="no","",ROUND(AD2943,4))</f>
        <v>0.92800000000000005</v>
      </c>
      <c r="BL2943" s="157">
        <f t="shared" si="104"/>
        <v>0.92700000000000071</v>
      </c>
      <c r="BM2943" s="157">
        <f>IF('1b-NaturalGas'!$AD$87="no","",ROUND(BL2943,4))</f>
        <v>0.92700000000000005</v>
      </c>
      <c r="BN2943" s="157">
        <f>IF('1b-NaturalGas'!$AD$88="no","",ROUND(BL2943,4))</f>
        <v>0.92700000000000005</v>
      </c>
      <c r="BO2943" s="157">
        <f>IF('1b-NaturalGas'!$AD$89="no","",ROUND(BL2943,4))</f>
        <v>0.92700000000000005</v>
      </c>
      <c r="BP2943" s="157">
        <f>IF('1b-NaturalGas'!$AD$90="no","not applicable (based on previous answers)",ROUND(BL2943,4))</f>
        <v>0.92700000000000005</v>
      </c>
      <c r="BQ2943" s="157">
        <f>IF('1b-NaturalGas'!$AD$91="no","not applicable (based on previous answers)",ROUND(BL2943,4))</f>
        <v>0.92700000000000005</v>
      </c>
    </row>
    <row r="2944" spans="30:69" x14ac:dyDescent="0.25">
      <c r="AD2944" s="157">
        <f t="shared" si="103"/>
        <v>0.92900000000000071</v>
      </c>
      <c r="AE2944" s="157">
        <f>IF('1a-Electricity'!$AD$77="no","",ROUND(AD2944,4))</f>
        <v>0.92900000000000005</v>
      </c>
      <c r="AF2944" s="157">
        <f>IF('1a-Electricity'!$AD$78="no","",ROUND(AD2944,4))</f>
        <v>0.92900000000000005</v>
      </c>
      <c r="AG2944" s="157">
        <f>IF('1a-Electricity'!$AD$79="no","",ROUND(AD2944,4))</f>
        <v>0.92900000000000005</v>
      </c>
      <c r="BL2944" s="157">
        <f t="shared" si="104"/>
        <v>0.92800000000000071</v>
      </c>
      <c r="BM2944" s="157">
        <f>IF('1b-NaturalGas'!$AD$87="no","",ROUND(BL2944,4))</f>
        <v>0.92800000000000005</v>
      </c>
      <c r="BN2944" s="157">
        <f>IF('1b-NaturalGas'!$AD$88="no","",ROUND(BL2944,4))</f>
        <v>0.92800000000000005</v>
      </c>
      <c r="BO2944" s="157">
        <f>IF('1b-NaturalGas'!$AD$89="no","",ROUND(BL2944,4))</f>
        <v>0.92800000000000005</v>
      </c>
      <c r="BP2944" s="157">
        <f>IF('1b-NaturalGas'!$AD$90="no","not applicable (based on previous answers)",ROUND(BL2944,4))</f>
        <v>0.92800000000000005</v>
      </c>
      <c r="BQ2944" s="157">
        <f>IF('1b-NaturalGas'!$AD$91="no","not applicable (based on previous answers)",ROUND(BL2944,4))</f>
        <v>0.92800000000000005</v>
      </c>
    </row>
    <row r="2945" spans="30:69" x14ac:dyDescent="0.25">
      <c r="AD2945" s="157">
        <f t="shared" si="103"/>
        <v>0.93000000000000071</v>
      </c>
      <c r="AE2945" s="157">
        <f>IF('1a-Electricity'!$AD$77="no","",ROUND(AD2945,4))</f>
        <v>0.93</v>
      </c>
      <c r="AF2945" s="157">
        <f>IF('1a-Electricity'!$AD$78="no","",ROUND(AD2945,4))</f>
        <v>0.93</v>
      </c>
      <c r="AG2945" s="157">
        <f>IF('1a-Electricity'!$AD$79="no","",ROUND(AD2945,4))</f>
        <v>0.93</v>
      </c>
      <c r="BL2945" s="157">
        <f t="shared" si="104"/>
        <v>0.92900000000000071</v>
      </c>
      <c r="BM2945" s="157">
        <f>IF('1b-NaturalGas'!$AD$87="no","",ROUND(BL2945,4))</f>
        <v>0.92900000000000005</v>
      </c>
      <c r="BN2945" s="157">
        <f>IF('1b-NaturalGas'!$AD$88="no","",ROUND(BL2945,4))</f>
        <v>0.92900000000000005</v>
      </c>
      <c r="BO2945" s="157">
        <f>IF('1b-NaturalGas'!$AD$89="no","",ROUND(BL2945,4))</f>
        <v>0.92900000000000005</v>
      </c>
      <c r="BP2945" s="157">
        <f>IF('1b-NaturalGas'!$AD$90="no","not applicable (based on previous answers)",ROUND(BL2945,4))</f>
        <v>0.92900000000000005</v>
      </c>
      <c r="BQ2945" s="157">
        <f>IF('1b-NaturalGas'!$AD$91="no","not applicable (based on previous answers)",ROUND(BL2945,4))</f>
        <v>0.92900000000000005</v>
      </c>
    </row>
    <row r="2946" spans="30:69" x14ac:dyDescent="0.25">
      <c r="AD2946" s="157">
        <f t="shared" si="103"/>
        <v>0.93100000000000072</v>
      </c>
      <c r="AE2946" s="157">
        <f>IF('1a-Electricity'!$AD$77="no","",ROUND(AD2946,4))</f>
        <v>0.93100000000000005</v>
      </c>
      <c r="AF2946" s="157">
        <f>IF('1a-Electricity'!$AD$78="no","",ROUND(AD2946,4))</f>
        <v>0.93100000000000005</v>
      </c>
      <c r="AG2946" s="157">
        <f>IF('1a-Electricity'!$AD$79="no","",ROUND(AD2946,4))</f>
        <v>0.93100000000000005</v>
      </c>
      <c r="BL2946" s="157">
        <f t="shared" si="104"/>
        <v>0.93000000000000071</v>
      </c>
      <c r="BM2946" s="157">
        <f>IF('1b-NaturalGas'!$AD$87="no","",ROUND(BL2946,4))</f>
        <v>0.93</v>
      </c>
      <c r="BN2946" s="157">
        <f>IF('1b-NaturalGas'!$AD$88="no","",ROUND(BL2946,4))</f>
        <v>0.93</v>
      </c>
      <c r="BO2946" s="157">
        <f>IF('1b-NaturalGas'!$AD$89="no","",ROUND(BL2946,4))</f>
        <v>0.93</v>
      </c>
      <c r="BP2946" s="157">
        <f>IF('1b-NaturalGas'!$AD$90="no","not applicable (based on previous answers)",ROUND(BL2946,4))</f>
        <v>0.93</v>
      </c>
      <c r="BQ2946" s="157">
        <f>IF('1b-NaturalGas'!$AD$91="no","not applicable (based on previous answers)",ROUND(BL2946,4))</f>
        <v>0.93</v>
      </c>
    </row>
    <row r="2947" spans="30:69" x14ac:dyDescent="0.25">
      <c r="AD2947" s="157">
        <f t="shared" si="103"/>
        <v>0.93200000000000072</v>
      </c>
      <c r="AE2947" s="157">
        <f>IF('1a-Electricity'!$AD$77="no","",ROUND(AD2947,4))</f>
        <v>0.93200000000000005</v>
      </c>
      <c r="AF2947" s="157">
        <f>IF('1a-Electricity'!$AD$78="no","",ROUND(AD2947,4))</f>
        <v>0.93200000000000005</v>
      </c>
      <c r="AG2947" s="157">
        <f>IF('1a-Electricity'!$AD$79="no","",ROUND(AD2947,4))</f>
        <v>0.93200000000000005</v>
      </c>
      <c r="BL2947" s="157">
        <f t="shared" si="104"/>
        <v>0.93100000000000072</v>
      </c>
      <c r="BM2947" s="157">
        <f>IF('1b-NaturalGas'!$AD$87="no","",ROUND(BL2947,4))</f>
        <v>0.93100000000000005</v>
      </c>
      <c r="BN2947" s="157">
        <f>IF('1b-NaturalGas'!$AD$88="no","",ROUND(BL2947,4))</f>
        <v>0.93100000000000005</v>
      </c>
      <c r="BO2947" s="157">
        <f>IF('1b-NaturalGas'!$AD$89="no","",ROUND(BL2947,4))</f>
        <v>0.93100000000000005</v>
      </c>
      <c r="BP2947" s="157">
        <f>IF('1b-NaturalGas'!$AD$90="no","not applicable (based on previous answers)",ROUND(BL2947,4))</f>
        <v>0.93100000000000005</v>
      </c>
      <c r="BQ2947" s="157">
        <f>IF('1b-NaturalGas'!$AD$91="no","not applicable (based on previous answers)",ROUND(BL2947,4))</f>
        <v>0.93100000000000005</v>
      </c>
    </row>
    <row r="2948" spans="30:69" x14ac:dyDescent="0.25">
      <c r="AD2948" s="157">
        <f t="shared" si="103"/>
        <v>0.93300000000000072</v>
      </c>
      <c r="AE2948" s="157">
        <f>IF('1a-Electricity'!$AD$77="no","",ROUND(AD2948,4))</f>
        <v>0.93300000000000005</v>
      </c>
      <c r="AF2948" s="157">
        <f>IF('1a-Electricity'!$AD$78="no","",ROUND(AD2948,4))</f>
        <v>0.93300000000000005</v>
      </c>
      <c r="AG2948" s="157">
        <f>IF('1a-Electricity'!$AD$79="no","",ROUND(AD2948,4))</f>
        <v>0.93300000000000005</v>
      </c>
      <c r="BL2948" s="157">
        <f t="shared" si="104"/>
        <v>0.93200000000000072</v>
      </c>
      <c r="BM2948" s="157">
        <f>IF('1b-NaturalGas'!$AD$87="no","",ROUND(BL2948,4))</f>
        <v>0.93200000000000005</v>
      </c>
      <c r="BN2948" s="157">
        <f>IF('1b-NaturalGas'!$AD$88="no","",ROUND(BL2948,4))</f>
        <v>0.93200000000000005</v>
      </c>
      <c r="BO2948" s="157">
        <f>IF('1b-NaturalGas'!$AD$89="no","",ROUND(BL2948,4))</f>
        <v>0.93200000000000005</v>
      </c>
      <c r="BP2948" s="157">
        <f>IF('1b-NaturalGas'!$AD$90="no","not applicable (based on previous answers)",ROUND(BL2948,4))</f>
        <v>0.93200000000000005</v>
      </c>
      <c r="BQ2948" s="157">
        <f>IF('1b-NaturalGas'!$AD$91="no","not applicable (based on previous answers)",ROUND(BL2948,4))</f>
        <v>0.93200000000000005</v>
      </c>
    </row>
    <row r="2949" spans="30:69" x14ac:dyDescent="0.25">
      <c r="AD2949" s="157">
        <f t="shared" si="103"/>
        <v>0.93400000000000072</v>
      </c>
      <c r="AE2949" s="157">
        <f>IF('1a-Electricity'!$AD$77="no","",ROUND(AD2949,4))</f>
        <v>0.93400000000000005</v>
      </c>
      <c r="AF2949" s="157">
        <f>IF('1a-Electricity'!$AD$78="no","",ROUND(AD2949,4))</f>
        <v>0.93400000000000005</v>
      </c>
      <c r="AG2949" s="157">
        <f>IF('1a-Electricity'!$AD$79="no","",ROUND(AD2949,4))</f>
        <v>0.93400000000000005</v>
      </c>
      <c r="BL2949" s="157">
        <f t="shared" si="104"/>
        <v>0.93300000000000072</v>
      </c>
      <c r="BM2949" s="157">
        <f>IF('1b-NaturalGas'!$AD$87="no","",ROUND(BL2949,4))</f>
        <v>0.93300000000000005</v>
      </c>
      <c r="BN2949" s="157">
        <f>IF('1b-NaturalGas'!$AD$88="no","",ROUND(BL2949,4))</f>
        <v>0.93300000000000005</v>
      </c>
      <c r="BO2949" s="157">
        <f>IF('1b-NaturalGas'!$AD$89="no","",ROUND(BL2949,4))</f>
        <v>0.93300000000000005</v>
      </c>
      <c r="BP2949" s="157">
        <f>IF('1b-NaturalGas'!$AD$90="no","not applicable (based on previous answers)",ROUND(BL2949,4))</f>
        <v>0.93300000000000005</v>
      </c>
      <c r="BQ2949" s="157">
        <f>IF('1b-NaturalGas'!$AD$91="no","not applicable (based on previous answers)",ROUND(BL2949,4))</f>
        <v>0.93300000000000005</v>
      </c>
    </row>
    <row r="2950" spans="30:69" x14ac:dyDescent="0.25">
      <c r="AD2950" s="157">
        <f t="shared" si="103"/>
        <v>0.93500000000000072</v>
      </c>
      <c r="AE2950" s="157">
        <f>IF('1a-Electricity'!$AD$77="no","",ROUND(AD2950,4))</f>
        <v>0.93500000000000005</v>
      </c>
      <c r="AF2950" s="157">
        <f>IF('1a-Electricity'!$AD$78="no","",ROUND(AD2950,4))</f>
        <v>0.93500000000000005</v>
      </c>
      <c r="AG2950" s="157">
        <f>IF('1a-Electricity'!$AD$79="no","",ROUND(AD2950,4))</f>
        <v>0.93500000000000005</v>
      </c>
      <c r="BL2950" s="157">
        <f t="shared" si="104"/>
        <v>0.93400000000000072</v>
      </c>
      <c r="BM2950" s="157">
        <f>IF('1b-NaturalGas'!$AD$87="no","",ROUND(BL2950,4))</f>
        <v>0.93400000000000005</v>
      </c>
      <c r="BN2950" s="157">
        <f>IF('1b-NaturalGas'!$AD$88="no","",ROUND(BL2950,4))</f>
        <v>0.93400000000000005</v>
      </c>
      <c r="BO2950" s="157">
        <f>IF('1b-NaturalGas'!$AD$89="no","",ROUND(BL2950,4))</f>
        <v>0.93400000000000005</v>
      </c>
      <c r="BP2950" s="157">
        <f>IF('1b-NaturalGas'!$AD$90="no","not applicable (based on previous answers)",ROUND(BL2950,4))</f>
        <v>0.93400000000000005</v>
      </c>
      <c r="BQ2950" s="157">
        <f>IF('1b-NaturalGas'!$AD$91="no","not applicable (based on previous answers)",ROUND(BL2950,4))</f>
        <v>0.93400000000000005</v>
      </c>
    </row>
    <row r="2951" spans="30:69" x14ac:dyDescent="0.25">
      <c r="AD2951" s="157">
        <f t="shared" si="103"/>
        <v>0.93600000000000072</v>
      </c>
      <c r="AE2951" s="157">
        <f>IF('1a-Electricity'!$AD$77="no","",ROUND(AD2951,4))</f>
        <v>0.93600000000000005</v>
      </c>
      <c r="AF2951" s="157">
        <f>IF('1a-Electricity'!$AD$78="no","",ROUND(AD2951,4))</f>
        <v>0.93600000000000005</v>
      </c>
      <c r="AG2951" s="157">
        <f>IF('1a-Electricity'!$AD$79="no","",ROUND(AD2951,4))</f>
        <v>0.93600000000000005</v>
      </c>
      <c r="BL2951" s="157">
        <f t="shared" si="104"/>
        <v>0.93500000000000072</v>
      </c>
      <c r="BM2951" s="157">
        <f>IF('1b-NaturalGas'!$AD$87="no","",ROUND(BL2951,4))</f>
        <v>0.93500000000000005</v>
      </c>
      <c r="BN2951" s="157">
        <f>IF('1b-NaturalGas'!$AD$88="no","",ROUND(BL2951,4))</f>
        <v>0.93500000000000005</v>
      </c>
      <c r="BO2951" s="157">
        <f>IF('1b-NaturalGas'!$AD$89="no","",ROUND(BL2951,4))</f>
        <v>0.93500000000000005</v>
      </c>
      <c r="BP2951" s="157">
        <f>IF('1b-NaturalGas'!$AD$90="no","not applicable (based on previous answers)",ROUND(BL2951,4))</f>
        <v>0.93500000000000005</v>
      </c>
      <c r="BQ2951" s="157">
        <f>IF('1b-NaturalGas'!$AD$91="no","not applicable (based on previous answers)",ROUND(BL2951,4))</f>
        <v>0.93500000000000005</v>
      </c>
    </row>
    <row r="2952" spans="30:69" x14ac:dyDescent="0.25">
      <c r="AD2952" s="157">
        <f t="shared" si="103"/>
        <v>0.93700000000000072</v>
      </c>
      <c r="AE2952" s="157">
        <f>IF('1a-Electricity'!$AD$77="no","",ROUND(AD2952,4))</f>
        <v>0.93700000000000006</v>
      </c>
      <c r="AF2952" s="157">
        <f>IF('1a-Electricity'!$AD$78="no","",ROUND(AD2952,4))</f>
        <v>0.93700000000000006</v>
      </c>
      <c r="AG2952" s="157">
        <f>IF('1a-Electricity'!$AD$79="no","",ROUND(AD2952,4))</f>
        <v>0.93700000000000006</v>
      </c>
      <c r="BL2952" s="157">
        <f t="shared" si="104"/>
        <v>0.93600000000000072</v>
      </c>
      <c r="BM2952" s="157">
        <f>IF('1b-NaturalGas'!$AD$87="no","",ROUND(BL2952,4))</f>
        <v>0.93600000000000005</v>
      </c>
      <c r="BN2952" s="157">
        <f>IF('1b-NaturalGas'!$AD$88="no","",ROUND(BL2952,4))</f>
        <v>0.93600000000000005</v>
      </c>
      <c r="BO2952" s="157">
        <f>IF('1b-NaturalGas'!$AD$89="no","",ROUND(BL2952,4))</f>
        <v>0.93600000000000005</v>
      </c>
      <c r="BP2952" s="157">
        <f>IF('1b-NaturalGas'!$AD$90="no","not applicable (based on previous answers)",ROUND(BL2952,4))</f>
        <v>0.93600000000000005</v>
      </c>
      <c r="BQ2952" s="157">
        <f>IF('1b-NaturalGas'!$AD$91="no","not applicable (based on previous answers)",ROUND(BL2952,4))</f>
        <v>0.93600000000000005</v>
      </c>
    </row>
    <row r="2953" spans="30:69" x14ac:dyDescent="0.25">
      <c r="AD2953" s="157">
        <f t="shared" si="103"/>
        <v>0.93800000000000072</v>
      </c>
      <c r="AE2953" s="157">
        <f>IF('1a-Electricity'!$AD$77="no","",ROUND(AD2953,4))</f>
        <v>0.93799999999999994</v>
      </c>
      <c r="AF2953" s="157">
        <f>IF('1a-Electricity'!$AD$78="no","",ROUND(AD2953,4))</f>
        <v>0.93799999999999994</v>
      </c>
      <c r="AG2953" s="157">
        <f>IF('1a-Electricity'!$AD$79="no","",ROUND(AD2953,4))</f>
        <v>0.93799999999999994</v>
      </c>
      <c r="BL2953" s="157">
        <f t="shared" si="104"/>
        <v>0.93700000000000072</v>
      </c>
      <c r="BM2953" s="157">
        <f>IF('1b-NaturalGas'!$AD$87="no","",ROUND(BL2953,4))</f>
        <v>0.93700000000000006</v>
      </c>
      <c r="BN2953" s="157">
        <f>IF('1b-NaturalGas'!$AD$88="no","",ROUND(BL2953,4))</f>
        <v>0.93700000000000006</v>
      </c>
      <c r="BO2953" s="157">
        <f>IF('1b-NaturalGas'!$AD$89="no","",ROUND(BL2953,4))</f>
        <v>0.93700000000000006</v>
      </c>
      <c r="BP2953" s="157">
        <f>IF('1b-NaturalGas'!$AD$90="no","not applicable (based on previous answers)",ROUND(BL2953,4))</f>
        <v>0.93700000000000006</v>
      </c>
      <c r="BQ2953" s="157">
        <f>IF('1b-NaturalGas'!$AD$91="no","not applicable (based on previous answers)",ROUND(BL2953,4))</f>
        <v>0.93700000000000006</v>
      </c>
    </row>
    <row r="2954" spans="30:69" x14ac:dyDescent="0.25">
      <c r="AD2954" s="157">
        <f t="shared" si="103"/>
        <v>0.93900000000000072</v>
      </c>
      <c r="AE2954" s="157">
        <f>IF('1a-Electricity'!$AD$77="no","",ROUND(AD2954,4))</f>
        <v>0.93899999999999995</v>
      </c>
      <c r="AF2954" s="157">
        <f>IF('1a-Electricity'!$AD$78="no","",ROUND(AD2954,4))</f>
        <v>0.93899999999999995</v>
      </c>
      <c r="AG2954" s="157">
        <f>IF('1a-Electricity'!$AD$79="no","",ROUND(AD2954,4))</f>
        <v>0.93899999999999995</v>
      </c>
      <c r="BL2954" s="157">
        <f t="shared" si="104"/>
        <v>0.93800000000000072</v>
      </c>
      <c r="BM2954" s="157">
        <f>IF('1b-NaturalGas'!$AD$87="no","",ROUND(BL2954,4))</f>
        <v>0.93799999999999994</v>
      </c>
      <c r="BN2954" s="157">
        <f>IF('1b-NaturalGas'!$AD$88="no","",ROUND(BL2954,4))</f>
        <v>0.93799999999999994</v>
      </c>
      <c r="BO2954" s="157">
        <f>IF('1b-NaturalGas'!$AD$89="no","",ROUND(BL2954,4))</f>
        <v>0.93799999999999994</v>
      </c>
      <c r="BP2954" s="157">
        <f>IF('1b-NaturalGas'!$AD$90="no","not applicable (based on previous answers)",ROUND(BL2954,4))</f>
        <v>0.93799999999999994</v>
      </c>
      <c r="BQ2954" s="157">
        <f>IF('1b-NaturalGas'!$AD$91="no","not applicable (based on previous answers)",ROUND(BL2954,4))</f>
        <v>0.93799999999999994</v>
      </c>
    </row>
    <row r="2955" spans="30:69" x14ac:dyDescent="0.25">
      <c r="AD2955" s="157">
        <f t="shared" si="103"/>
        <v>0.94000000000000072</v>
      </c>
      <c r="AE2955" s="157">
        <f>IF('1a-Electricity'!$AD$77="no","",ROUND(AD2955,4))</f>
        <v>0.94</v>
      </c>
      <c r="AF2955" s="157">
        <f>IF('1a-Electricity'!$AD$78="no","",ROUND(AD2955,4))</f>
        <v>0.94</v>
      </c>
      <c r="AG2955" s="157">
        <f>IF('1a-Electricity'!$AD$79="no","",ROUND(AD2955,4))</f>
        <v>0.94</v>
      </c>
      <c r="BL2955" s="157">
        <f t="shared" si="104"/>
        <v>0.93900000000000072</v>
      </c>
      <c r="BM2955" s="157">
        <f>IF('1b-NaturalGas'!$AD$87="no","",ROUND(BL2955,4))</f>
        <v>0.93899999999999995</v>
      </c>
      <c r="BN2955" s="157">
        <f>IF('1b-NaturalGas'!$AD$88="no","",ROUND(BL2955,4))</f>
        <v>0.93899999999999995</v>
      </c>
      <c r="BO2955" s="157">
        <f>IF('1b-NaturalGas'!$AD$89="no","",ROUND(BL2955,4))</f>
        <v>0.93899999999999995</v>
      </c>
      <c r="BP2955" s="157">
        <f>IF('1b-NaturalGas'!$AD$90="no","not applicable (based on previous answers)",ROUND(BL2955,4))</f>
        <v>0.93899999999999995</v>
      </c>
      <c r="BQ2955" s="157">
        <f>IF('1b-NaturalGas'!$AD$91="no","not applicable (based on previous answers)",ROUND(BL2955,4))</f>
        <v>0.93899999999999995</v>
      </c>
    </row>
    <row r="2956" spans="30:69" x14ac:dyDescent="0.25">
      <c r="AD2956" s="157">
        <f t="shared" si="103"/>
        <v>0.94100000000000072</v>
      </c>
      <c r="AE2956" s="157">
        <f>IF('1a-Electricity'!$AD$77="no","",ROUND(AD2956,4))</f>
        <v>0.94099999999999995</v>
      </c>
      <c r="AF2956" s="157">
        <f>IF('1a-Electricity'!$AD$78="no","",ROUND(AD2956,4))</f>
        <v>0.94099999999999995</v>
      </c>
      <c r="AG2956" s="157">
        <f>IF('1a-Electricity'!$AD$79="no","",ROUND(AD2956,4))</f>
        <v>0.94099999999999995</v>
      </c>
      <c r="BL2956" s="157">
        <f t="shared" si="104"/>
        <v>0.94000000000000072</v>
      </c>
      <c r="BM2956" s="157">
        <f>IF('1b-NaturalGas'!$AD$87="no","",ROUND(BL2956,4))</f>
        <v>0.94</v>
      </c>
      <c r="BN2956" s="157">
        <f>IF('1b-NaturalGas'!$AD$88="no","",ROUND(BL2956,4))</f>
        <v>0.94</v>
      </c>
      <c r="BO2956" s="157">
        <f>IF('1b-NaturalGas'!$AD$89="no","",ROUND(BL2956,4))</f>
        <v>0.94</v>
      </c>
      <c r="BP2956" s="157">
        <f>IF('1b-NaturalGas'!$AD$90="no","not applicable (based on previous answers)",ROUND(BL2956,4))</f>
        <v>0.94</v>
      </c>
      <c r="BQ2956" s="157">
        <f>IF('1b-NaturalGas'!$AD$91="no","not applicable (based on previous answers)",ROUND(BL2956,4))</f>
        <v>0.94</v>
      </c>
    </row>
    <row r="2957" spans="30:69" x14ac:dyDescent="0.25">
      <c r="AD2957" s="157">
        <f t="shared" si="103"/>
        <v>0.94200000000000073</v>
      </c>
      <c r="AE2957" s="157">
        <f>IF('1a-Electricity'!$AD$77="no","",ROUND(AD2957,4))</f>
        <v>0.94199999999999995</v>
      </c>
      <c r="AF2957" s="157">
        <f>IF('1a-Electricity'!$AD$78="no","",ROUND(AD2957,4))</f>
        <v>0.94199999999999995</v>
      </c>
      <c r="AG2957" s="157">
        <f>IF('1a-Electricity'!$AD$79="no","",ROUND(AD2957,4))</f>
        <v>0.94199999999999995</v>
      </c>
      <c r="BL2957" s="157">
        <f t="shared" si="104"/>
        <v>0.94100000000000072</v>
      </c>
      <c r="BM2957" s="157">
        <f>IF('1b-NaturalGas'!$AD$87="no","",ROUND(BL2957,4))</f>
        <v>0.94099999999999995</v>
      </c>
      <c r="BN2957" s="157">
        <f>IF('1b-NaturalGas'!$AD$88="no","",ROUND(BL2957,4))</f>
        <v>0.94099999999999995</v>
      </c>
      <c r="BO2957" s="157">
        <f>IF('1b-NaturalGas'!$AD$89="no","",ROUND(BL2957,4))</f>
        <v>0.94099999999999995</v>
      </c>
      <c r="BP2957" s="157">
        <f>IF('1b-NaturalGas'!$AD$90="no","not applicable (based on previous answers)",ROUND(BL2957,4))</f>
        <v>0.94099999999999995</v>
      </c>
      <c r="BQ2957" s="157">
        <f>IF('1b-NaturalGas'!$AD$91="no","not applicable (based on previous answers)",ROUND(BL2957,4))</f>
        <v>0.94099999999999995</v>
      </c>
    </row>
    <row r="2958" spans="30:69" x14ac:dyDescent="0.25">
      <c r="AD2958" s="157">
        <f t="shared" si="103"/>
        <v>0.94300000000000073</v>
      </c>
      <c r="AE2958" s="157">
        <f>IF('1a-Electricity'!$AD$77="no","",ROUND(AD2958,4))</f>
        <v>0.94299999999999995</v>
      </c>
      <c r="AF2958" s="157">
        <f>IF('1a-Electricity'!$AD$78="no","",ROUND(AD2958,4))</f>
        <v>0.94299999999999995</v>
      </c>
      <c r="AG2958" s="157">
        <f>IF('1a-Electricity'!$AD$79="no","",ROUND(AD2958,4))</f>
        <v>0.94299999999999995</v>
      </c>
      <c r="BL2958" s="157">
        <f t="shared" si="104"/>
        <v>0.94200000000000073</v>
      </c>
      <c r="BM2958" s="157">
        <f>IF('1b-NaturalGas'!$AD$87="no","",ROUND(BL2958,4))</f>
        <v>0.94199999999999995</v>
      </c>
      <c r="BN2958" s="157">
        <f>IF('1b-NaturalGas'!$AD$88="no","",ROUND(BL2958,4))</f>
        <v>0.94199999999999995</v>
      </c>
      <c r="BO2958" s="157">
        <f>IF('1b-NaturalGas'!$AD$89="no","",ROUND(BL2958,4))</f>
        <v>0.94199999999999995</v>
      </c>
      <c r="BP2958" s="157">
        <f>IF('1b-NaturalGas'!$AD$90="no","not applicable (based on previous answers)",ROUND(BL2958,4))</f>
        <v>0.94199999999999995</v>
      </c>
      <c r="BQ2958" s="157">
        <f>IF('1b-NaturalGas'!$AD$91="no","not applicable (based on previous answers)",ROUND(BL2958,4))</f>
        <v>0.94199999999999995</v>
      </c>
    </row>
    <row r="2959" spans="30:69" x14ac:dyDescent="0.25">
      <c r="AD2959" s="157">
        <f t="shared" si="103"/>
        <v>0.94400000000000073</v>
      </c>
      <c r="AE2959" s="157">
        <f>IF('1a-Electricity'!$AD$77="no","",ROUND(AD2959,4))</f>
        <v>0.94399999999999995</v>
      </c>
      <c r="AF2959" s="157">
        <f>IF('1a-Electricity'!$AD$78="no","",ROUND(AD2959,4))</f>
        <v>0.94399999999999995</v>
      </c>
      <c r="AG2959" s="157">
        <f>IF('1a-Electricity'!$AD$79="no","",ROUND(AD2959,4))</f>
        <v>0.94399999999999995</v>
      </c>
      <c r="BL2959" s="157">
        <f t="shared" si="104"/>
        <v>0.94300000000000073</v>
      </c>
      <c r="BM2959" s="157">
        <f>IF('1b-NaturalGas'!$AD$87="no","",ROUND(BL2959,4))</f>
        <v>0.94299999999999995</v>
      </c>
      <c r="BN2959" s="157">
        <f>IF('1b-NaturalGas'!$AD$88="no","",ROUND(BL2959,4))</f>
        <v>0.94299999999999995</v>
      </c>
      <c r="BO2959" s="157">
        <f>IF('1b-NaturalGas'!$AD$89="no","",ROUND(BL2959,4))</f>
        <v>0.94299999999999995</v>
      </c>
      <c r="BP2959" s="157">
        <f>IF('1b-NaturalGas'!$AD$90="no","not applicable (based on previous answers)",ROUND(BL2959,4))</f>
        <v>0.94299999999999995</v>
      </c>
      <c r="BQ2959" s="157">
        <f>IF('1b-NaturalGas'!$AD$91="no","not applicable (based on previous answers)",ROUND(BL2959,4))</f>
        <v>0.94299999999999995</v>
      </c>
    </row>
    <row r="2960" spans="30:69" x14ac:dyDescent="0.25">
      <c r="AD2960" s="157">
        <f t="shared" si="103"/>
        <v>0.94500000000000073</v>
      </c>
      <c r="AE2960" s="157">
        <f>IF('1a-Electricity'!$AD$77="no","",ROUND(AD2960,4))</f>
        <v>0.94499999999999995</v>
      </c>
      <c r="AF2960" s="157">
        <f>IF('1a-Electricity'!$AD$78="no","",ROUND(AD2960,4))</f>
        <v>0.94499999999999995</v>
      </c>
      <c r="AG2960" s="157">
        <f>IF('1a-Electricity'!$AD$79="no","",ROUND(AD2960,4))</f>
        <v>0.94499999999999995</v>
      </c>
      <c r="BL2960" s="157">
        <f t="shared" si="104"/>
        <v>0.94400000000000073</v>
      </c>
      <c r="BM2960" s="157">
        <f>IF('1b-NaturalGas'!$AD$87="no","",ROUND(BL2960,4))</f>
        <v>0.94399999999999995</v>
      </c>
      <c r="BN2960" s="157">
        <f>IF('1b-NaturalGas'!$AD$88="no","",ROUND(BL2960,4))</f>
        <v>0.94399999999999995</v>
      </c>
      <c r="BO2960" s="157">
        <f>IF('1b-NaturalGas'!$AD$89="no","",ROUND(BL2960,4))</f>
        <v>0.94399999999999995</v>
      </c>
      <c r="BP2960" s="157">
        <f>IF('1b-NaturalGas'!$AD$90="no","not applicable (based on previous answers)",ROUND(BL2960,4))</f>
        <v>0.94399999999999995</v>
      </c>
      <c r="BQ2960" s="157">
        <f>IF('1b-NaturalGas'!$AD$91="no","not applicable (based on previous answers)",ROUND(BL2960,4))</f>
        <v>0.94399999999999995</v>
      </c>
    </row>
    <row r="2961" spans="30:69" x14ac:dyDescent="0.25">
      <c r="AD2961" s="157">
        <f t="shared" si="103"/>
        <v>0.94600000000000073</v>
      </c>
      <c r="AE2961" s="157">
        <f>IF('1a-Electricity'!$AD$77="no","",ROUND(AD2961,4))</f>
        <v>0.94599999999999995</v>
      </c>
      <c r="AF2961" s="157">
        <f>IF('1a-Electricity'!$AD$78="no","",ROUND(AD2961,4))</f>
        <v>0.94599999999999995</v>
      </c>
      <c r="AG2961" s="157">
        <f>IF('1a-Electricity'!$AD$79="no","",ROUND(AD2961,4))</f>
        <v>0.94599999999999995</v>
      </c>
      <c r="BL2961" s="157">
        <f t="shared" si="104"/>
        <v>0.94500000000000073</v>
      </c>
      <c r="BM2961" s="157">
        <f>IF('1b-NaturalGas'!$AD$87="no","",ROUND(BL2961,4))</f>
        <v>0.94499999999999995</v>
      </c>
      <c r="BN2961" s="157">
        <f>IF('1b-NaturalGas'!$AD$88="no","",ROUND(BL2961,4))</f>
        <v>0.94499999999999995</v>
      </c>
      <c r="BO2961" s="157">
        <f>IF('1b-NaturalGas'!$AD$89="no","",ROUND(BL2961,4))</f>
        <v>0.94499999999999995</v>
      </c>
      <c r="BP2961" s="157">
        <f>IF('1b-NaturalGas'!$AD$90="no","not applicable (based on previous answers)",ROUND(BL2961,4))</f>
        <v>0.94499999999999995</v>
      </c>
      <c r="BQ2961" s="157">
        <f>IF('1b-NaturalGas'!$AD$91="no","not applicable (based on previous answers)",ROUND(BL2961,4))</f>
        <v>0.94499999999999995</v>
      </c>
    </row>
    <row r="2962" spans="30:69" x14ac:dyDescent="0.25">
      <c r="AD2962" s="157">
        <f t="shared" si="103"/>
        <v>0.94700000000000073</v>
      </c>
      <c r="AE2962" s="157">
        <f>IF('1a-Electricity'!$AD$77="no","",ROUND(AD2962,4))</f>
        <v>0.94699999999999995</v>
      </c>
      <c r="AF2962" s="157">
        <f>IF('1a-Electricity'!$AD$78="no","",ROUND(AD2962,4))</f>
        <v>0.94699999999999995</v>
      </c>
      <c r="AG2962" s="157">
        <f>IF('1a-Electricity'!$AD$79="no","",ROUND(AD2962,4))</f>
        <v>0.94699999999999995</v>
      </c>
      <c r="BL2962" s="157">
        <f t="shared" si="104"/>
        <v>0.94600000000000073</v>
      </c>
      <c r="BM2962" s="157">
        <f>IF('1b-NaturalGas'!$AD$87="no","",ROUND(BL2962,4))</f>
        <v>0.94599999999999995</v>
      </c>
      <c r="BN2962" s="157">
        <f>IF('1b-NaturalGas'!$AD$88="no","",ROUND(BL2962,4))</f>
        <v>0.94599999999999995</v>
      </c>
      <c r="BO2962" s="157">
        <f>IF('1b-NaturalGas'!$AD$89="no","",ROUND(BL2962,4))</f>
        <v>0.94599999999999995</v>
      </c>
      <c r="BP2962" s="157">
        <f>IF('1b-NaturalGas'!$AD$90="no","not applicable (based on previous answers)",ROUND(BL2962,4))</f>
        <v>0.94599999999999995</v>
      </c>
      <c r="BQ2962" s="157">
        <f>IF('1b-NaturalGas'!$AD$91="no","not applicable (based on previous answers)",ROUND(BL2962,4))</f>
        <v>0.94599999999999995</v>
      </c>
    </row>
    <row r="2963" spans="30:69" x14ac:dyDescent="0.25">
      <c r="AD2963" s="157">
        <f t="shared" si="103"/>
        <v>0.94800000000000073</v>
      </c>
      <c r="AE2963" s="157">
        <f>IF('1a-Electricity'!$AD$77="no","",ROUND(AD2963,4))</f>
        <v>0.94799999999999995</v>
      </c>
      <c r="AF2963" s="157">
        <f>IF('1a-Electricity'!$AD$78="no","",ROUND(AD2963,4))</f>
        <v>0.94799999999999995</v>
      </c>
      <c r="AG2963" s="157">
        <f>IF('1a-Electricity'!$AD$79="no","",ROUND(AD2963,4))</f>
        <v>0.94799999999999995</v>
      </c>
      <c r="BL2963" s="157">
        <f t="shared" si="104"/>
        <v>0.94700000000000073</v>
      </c>
      <c r="BM2963" s="157">
        <f>IF('1b-NaturalGas'!$AD$87="no","",ROUND(BL2963,4))</f>
        <v>0.94699999999999995</v>
      </c>
      <c r="BN2963" s="157">
        <f>IF('1b-NaturalGas'!$AD$88="no","",ROUND(BL2963,4))</f>
        <v>0.94699999999999995</v>
      </c>
      <c r="BO2963" s="157">
        <f>IF('1b-NaturalGas'!$AD$89="no","",ROUND(BL2963,4))</f>
        <v>0.94699999999999995</v>
      </c>
      <c r="BP2963" s="157">
        <f>IF('1b-NaturalGas'!$AD$90="no","not applicable (based on previous answers)",ROUND(BL2963,4))</f>
        <v>0.94699999999999995</v>
      </c>
      <c r="BQ2963" s="157">
        <f>IF('1b-NaturalGas'!$AD$91="no","not applicable (based on previous answers)",ROUND(BL2963,4))</f>
        <v>0.94699999999999995</v>
      </c>
    </row>
    <row r="2964" spans="30:69" x14ac:dyDescent="0.25">
      <c r="AD2964" s="157">
        <f t="shared" si="103"/>
        <v>0.94900000000000073</v>
      </c>
      <c r="AE2964" s="157">
        <f>IF('1a-Electricity'!$AD$77="no","",ROUND(AD2964,4))</f>
        <v>0.94899999999999995</v>
      </c>
      <c r="AF2964" s="157">
        <f>IF('1a-Electricity'!$AD$78="no","",ROUND(AD2964,4))</f>
        <v>0.94899999999999995</v>
      </c>
      <c r="AG2964" s="157">
        <f>IF('1a-Electricity'!$AD$79="no","",ROUND(AD2964,4))</f>
        <v>0.94899999999999995</v>
      </c>
      <c r="BL2964" s="157">
        <f t="shared" si="104"/>
        <v>0.94800000000000073</v>
      </c>
      <c r="BM2964" s="157">
        <f>IF('1b-NaturalGas'!$AD$87="no","",ROUND(BL2964,4))</f>
        <v>0.94799999999999995</v>
      </c>
      <c r="BN2964" s="157">
        <f>IF('1b-NaturalGas'!$AD$88="no","",ROUND(BL2964,4))</f>
        <v>0.94799999999999995</v>
      </c>
      <c r="BO2964" s="157">
        <f>IF('1b-NaturalGas'!$AD$89="no","",ROUND(BL2964,4))</f>
        <v>0.94799999999999995</v>
      </c>
      <c r="BP2964" s="157">
        <f>IF('1b-NaturalGas'!$AD$90="no","not applicable (based on previous answers)",ROUND(BL2964,4))</f>
        <v>0.94799999999999995</v>
      </c>
      <c r="BQ2964" s="157">
        <f>IF('1b-NaturalGas'!$AD$91="no","not applicable (based on previous answers)",ROUND(BL2964,4))</f>
        <v>0.94799999999999995</v>
      </c>
    </row>
    <row r="2965" spans="30:69" x14ac:dyDescent="0.25">
      <c r="AD2965" s="157">
        <f t="shared" si="103"/>
        <v>0.95000000000000073</v>
      </c>
      <c r="AE2965" s="157">
        <f>IF('1a-Electricity'!$AD$77="no","",ROUND(AD2965,4))</f>
        <v>0.95</v>
      </c>
      <c r="AF2965" s="157">
        <f>IF('1a-Electricity'!$AD$78="no","",ROUND(AD2965,4))</f>
        <v>0.95</v>
      </c>
      <c r="AG2965" s="157">
        <f>IF('1a-Electricity'!$AD$79="no","",ROUND(AD2965,4))</f>
        <v>0.95</v>
      </c>
      <c r="BL2965" s="157">
        <f t="shared" si="104"/>
        <v>0.94900000000000073</v>
      </c>
      <c r="BM2965" s="157">
        <f>IF('1b-NaturalGas'!$AD$87="no","",ROUND(BL2965,4))</f>
        <v>0.94899999999999995</v>
      </c>
      <c r="BN2965" s="157">
        <f>IF('1b-NaturalGas'!$AD$88="no","",ROUND(BL2965,4))</f>
        <v>0.94899999999999995</v>
      </c>
      <c r="BO2965" s="157">
        <f>IF('1b-NaturalGas'!$AD$89="no","",ROUND(BL2965,4))</f>
        <v>0.94899999999999995</v>
      </c>
      <c r="BP2965" s="157">
        <f>IF('1b-NaturalGas'!$AD$90="no","not applicable (based on previous answers)",ROUND(BL2965,4))</f>
        <v>0.94899999999999995</v>
      </c>
      <c r="BQ2965" s="157">
        <f>IF('1b-NaturalGas'!$AD$91="no","not applicable (based on previous answers)",ROUND(BL2965,4))</f>
        <v>0.94899999999999995</v>
      </c>
    </row>
    <row r="2966" spans="30:69" x14ac:dyDescent="0.25">
      <c r="AD2966" s="157">
        <f t="shared" si="103"/>
        <v>0.95100000000000073</v>
      </c>
      <c r="AE2966" s="157">
        <f>IF('1a-Electricity'!$AD$77="no","",ROUND(AD2966,4))</f>
        <v>0.95099999999999996</v>
      </c>
      <c r="AF2966" s="157">
        <f>IF('1a-Electricity'!$AD$78="no","",ROUND(AD2966,4))</f>
        <v>0.95099999999999996</v>
      </c>
      <c r="AG2966" s="157">
        <f>IF('1a-Electricity'!$AD$79="no","",ROUND(AD2966,4))</f>
        <v>0.95099999999999996</v>
      </c>
      <c r="BL2966" s="157">
        <f t="shared" si="104"/>
        <v>0.95000000000000073</v>
      </c>
      <c r="BM2966" s="157">
        <f>IF('1b-NaturalGas'!$AD$87="no","",ROUND(BL2966,4))</f>
        <v>0.95</v>
      </c>
      <c r="BN2966" s="157">
        <f>IF('1b-NaturalGas'!$AD$88="no","",ROUND(BL2966,4))</f>
        <v>0.95</v>
      </c>
      <c r="BO2966" s="157">
        <f>IF('1b-NaturalGas'!$AD$89="no","",ROUND(BL2966,4))</f>
        <v>0.95</v>
      </c>
      <c r="BP2966" s="157">
        <f>IF('1b-NaturalGas'!$AD$90="no","not applicable (based on previous answers)",ROUND(BL2966,4))</f>
        <v>0.95</v>
      </c>
      <c r="BQ2966" s="157">
        <f>IF('1b-NaturalGas'!$AD$91="no","not applicable (based on previous answers)",ROUND(BL2966,4))</f>
        <v>0.95</v>
      </c>
    </row>
    <row r="2967" spans="30:69" x14ac:dyDescent="0.25">
      <c r="AD2967" s="157">
        <f t="shared" si="103"/>
        <v>0.95200000000000073</v>
      </c>
      <c r="AE2967" s="157">
        <f>IF('1a-Electricity'!$AD$77="no","",ROUND(AD2967,4))</f>
        <v>0.95199999999999996</v>
      </c>
      <c r="AF2967" s="157">
        <f>IF('1a-Electricity'!$AD$78="no","",ROUND(AD2967,4))</f>
        <v>0.95199999999999996</v>
      </c>
      <c r="AG2967" s="157">
        <f>IF('1a-Electricity'!$AD$79="no","",ROUND(AD2967,4))</f>
        <v>0.95199999999999996</v>
      </c>
      <c r="BL2967" s="157">
        <f t="shared" si="104"/>
        <v>0.95100000000000073</v>
      </c>
      <c r="BM2967" s="157">
        <f>IF('1b-NaturalGas'!$AD$87="no","",ROUND(BL2967,4))</f>
        <v>0.95099999999999996</v>
      </c>
      <c r="BN2967" s="157">
        <f>IF('1b-NaturalGas'!$AD$88="no","",ROUND(BL2967,4))</f>
        <v>0.95099999999999996</v>
      </c>
      <c r="BO2967" s="157">
        <f>IF('1b-NaturalGas'!$AD$89="no","",ROUND(BL2967,4))</f>
        <v>0.95099999999999996</v>
      </c>
      <c r="BP2967" s="157">
        <f>IF('1b-NaturalGas'!$AD$90="no","not applicable (based on previous answers)",ROUND(BL2967,4))</f>
        <v>0.95099999999999996</v>
      </c>
      <c r="BQ2967" s="157">
        <f>IF('1b-NaturalGas'!$AD$91="no","not applicable (based on previous answers)",ROUND(BL2967,4))</f>
        <v>0.95099999999999996</v>
      </c>
    </row>
    <row r="2968" spans="30:69" x14ac:dyDescent="0.25">
      <c r="AD2968" s="157">
        <f t="shared" ref="AD2968:AD3015" si="105">AD2967+0.001</f>
        <v>0.95300000000000074</v>
      </c>
      <c r="AE2968" s="157">
        <f>IF('1a-Electricity'!$AD$77="no","",ROUND(AD2968,4))</f>
        <v>0.95299999999999996</v>
      </c>
      <c r="AF2968" s="157">
        <f>IF('1a-Electricity'!$AD$78="no","",ROUND(AD2968,4))</f>
        <v>0.95299999999999996</v>
      </c>
      <c r="AG2968" s="157">
        <f>IF('1a-Electricity'!$AD$79="no","",ROUND(AD2968,4))</f>
        <v>0.95299999999999996</v>
      </c>
      <c r="BL2968" s="157">
        <f t="shared" si="104"/>
        <v>0.95200000000000073</v>
      </c>
      <c r="BM2968" s="157">
        <f>IF('1b-NaturalGas'!$AD$87="no","",ROUND(BL2968,4))</f>
        <v>0.95199999999999996</v>
      </c>
      <c r="BN2968" s="157">
        <f>IF('1b-NaturalGas'!$AD$88="no","",ROUND(BL2968,4))</f>
        <v>0.95199999999999996</v>
      </c>
      <c r="BO2968" s="157">
        <f>IF('1b-NaturalGas'!$AD$89="no","",ROUND(BL2968,4))</f>
        <v>0.95199999999999996</v>
      </c>
      <c r="BP2968" s="157">
        <f>IF('1b-NaturalGas'!$AD$90="no","not applicable (based on previous answers)",ROUND(BL2968,4))</f>
        <v>0.95199999999999996</v>
      </c>
      <c r="BQ2968" s="157">
        <f>IF('1b-NaturalGas'!$AD$91="no","not applicable (based on previous answers)",ROUND(BL2968,4))</f>
        <v>0.95199999999999996</v>
      </c>
    </row>
    <row r="2969" spans="30:69" x14ac:dyDescent="0.25">
      <c r="AD2969" s="157">
        <f t="shared" si="105"/>
        <v>0.95400000000000074</v>
      </c>
      <c r="AE2969" s="157">
        <f>IF('1a-Electricity'!$AD$77="no","",ROUND(AD2969,4))</f>
        <v>0.95399999999999996</v>
      </c>
      <c r="AF2969" s="157">
        <f>IF('1a-Electricity'!$AD$78="no","",ROUND(AD2969,4))</f>
        <v>0.95399999999999996</v>
      </c>
      <c r="AG2969" s="157">
        <f>IF('1a-Electricity'!$AD$79="no","",ROUND(AD2969,4))</f>
        <v>0.95399999999999996</v>
      </c>
      <c r="BL2969" s="157">
        <f t="shared" ref="BL2969:BL3016" si="106">BL2968+0.001</f>
        <v>0.95300000000000074</v>
      </c>
      <c r="BM2969" s="157">
        <f>IF('1b-NaturalGas'!$AD$87="no","",ROUND(BL2969,4))</f>
        <v>0.95299999999999996</v>
      </c>
      <c r="BN2969" s="157">
        <f>IF('1b-NaturalGas'!$AD$88="no","",ROUND(BL2969,4))</f>
        <v>0.95299999999999996</v>
      </c>
      <c r="BO2969" s="157">
        <f>IF('1b-NaturalGas'!$AD$89="no","",ROUND(BL2969,4))</f>
        <v>0.95299999999999996</v>
      </c>
      <c r="BP2969" s="157">
        <f>IF('1b-NaturalGas'!$AD$90="no","not applicable (based on previous answers)",ROUND(BL2969,4))</f>
        <v>0.95299999999999996</v>
      </c>
      <c r="BQ2969" s="157">
        <f>IF('1b-NaturalGas'!$AD$91="no","not applicable (based on previous answers)",ROUND(BL2969,4))</f>
        <v>0.95299999999999996</v>
      </c>
    </row>
    <row r="2970" spans="30:69" x14ac:dyDescent="0.25">
      <c r="AD2970" s="157">
        <f t="shared" si="105"/>
        <v>0.95500000000000074</v>
      </c>
      <c r="AE2970" s="157">
        <f>IF('1a-Electricity'!$AD$77="no","",ROUND(AD2970,4))</f>
        <v>0.95499999999999996</v>
      </c>
      <c r="AF2970" s="157">
        <f>IF('1a-Electricity'!$AD$78="no","",ROUND(AD2970,4))</f>
        <v>0.95499999999999996</v>
      </c>
      <c r="AG2970" s="157">
        <f>IF('1a-Electricity'!$AD$79="no","",ROUND(AD2970,4))</f>
        <v>0.95499999999999996</v>
      </c>
      <c r="BL2970" s="157">
        <f t="shared" si="106"/>
        <v>0.95400000000000074</v>
      </c>
      <c r="BM2970" s="157">
        <f>IF('1b-NaturalGas'!$AD$87="no","",ROUND(BL2970,4))</f>
        <v>0.95399999999999996</v>
      </c>
      <c r="BN2970" s="157">
        <f>IF('1b-NaturalGas'!$AD$88="no","",ROUND(BL2970,4))</f>
        <v>0.95399999999999996</v>
      </c>
      <c r="BO2970" s="157">
        <f>IF('1b-NaturalGas'!$AD$89="no","",ROUND(BL2970,4))</f>
        <v>0.95399999999999996</v>
      </c>
      <c r="BP2970" s="157">
        <f>IF('1b-NaturalGas'!$AD$90="no","not applicable (based on previous answers)",ROUND(BL2970,4))</f>
        <v>0.95399999999999996</v>
      </c>
      <c r="BQ2970" s="157">
        <f>IF('1b-NaturalGas'!$AD$91="no","not applicable (based on previous answers)",ROUND(BL2970,4))</f>
        <v>0.95399999999999996</v>
      </c>
    </row>
    <row r="2971" spans="30:69" x14ac:dyDescent="0.25">
      <c r="AD2971" s="157">
        <f t="shared" si="105"/>
        <v>0.95600000000000074</v>
      </c>
      <c r="AE2971" s="157">
        <f>IF('1a-Electricity'!$AD$77="no","",ROUND(AD2971,4))</f>
        <v>0.95599999999999996</v>
      </c>
      <c r="AF2971" s="157">
        <f>IF('1a-Electricity'!$AD$78="no","",ROUND(AD2971,4))</f>
        <v>0.95599999999999996</v>
      </c>
      <c r="AG2971" s="157">
        <f>IF('1a-Electricity'!$AD$79="no","",ROUND(AD2971,4))</f>
        <v>0.95599999999999996</v>
      </c>
      <c r="BL2971" s="157">
        <f t="shared" si="106"/>
        <v>0.95500000000000074</v>
      </c>
      <c r="BM2971" s="157">
        <f>IF('1b-NaturalGas'!$AD$87="no","",ROUND(BL2971,4))</f>
        <v>0.95499999999999996</v>
      </c>
      <c r="BN2971" s="157">
        <f>IF('1b-NaturalGas'!$AD$88="no","",ROUND(BL2971,4))</f>
        <v>0.95499999999999996</v>
      </c>
      <c r="BO2971" s="157">
        <f>IF('1b-NaturalGas'!$AD$89="no","",ROUND(BL2971,4))</f>
        <v>0.95499999999999996</v>
      </c>
      <c r="BP2971" s="157">
        <f>IF('1b-NaturalGas'!$AD$90="no","not applicable (based on previous answers)",ROUND(BL2971,4))</f>
        <v>0.95499999999999996</v>
      </c>
      <c r="BQ2971" s="157">
        <f>IF('1b-NaturalGas'!$AD$91="no","not applicable (based on previous answers)",ROUND(BL2971,4))</f>
        <v>0.95499999999999996</v>
      </c>
    </row>
    <row r="2972" spans="30:69" x14ac:dyDescent="0.25">
      <c r="AD2972" s="157">
        <f t="shared" si="105"/>
        <v>0.95700000000000074</v>
      </c>
      <c r="AE2972" s="157">
        <f>IF('1a-Electricity'!$AD$77="no","",ROUND(AD2972,4))</f>
        <v>0.95699999999999996</v>
      </c>
      <c r="AF2972" s="157">
        <f>IF('1a-Electricity'!$AD$78="no","",ROUND(AD2972,4))</f>
        <v>0.95699999999999996</v>
      </c>
      <c r="AG2972" s="157">
        <f>IF('1a-Electricity'!$AD$79="no","",ROUND(AD2972,4))</f>
        <v>0.95699999999999996</v>
      </c>
      <c r="BL2972" s="157">
        <f t="shared" si="106"/>
        <v>0.95600000000000074</v>
      </c>
      <c r="BM2972" s="157">
        <f>IF('1b-NaturalGas'!$AD$87="no","",ROUND(BL2972,4))</f>
        <v>0.95599999999999996</v>
      </c>
      <c r="BN2972" s="157">
        <f>IF('1b-NaturalGas'!$AD$88="no","",ROUND(BL2972,4))</f>
        <v>0.95599999999999996</v>
      </c>
      <c r="BO2972" s="157">
        <f>IF('1b-NaturalGas'!$AD$89="no","",ROUND(BL2972,4))</f>
        <v>0.95599999999999996</v>
      </c>
      <c r="BP2972" s="157">
        <f>IF('1b-NaturalGas'!$AD$90="no","not applicable (based on previous answers)",ROUND(BL2972,4))</f>
        <v>0.95599999999999996</v>
      </c>
      <c r="BQ2972" s="157">
        <f>IF('1b-NaturalGas'!$AD$91="no","not applicable (based on previous answers)",ROUND(BL2972,4))</f>
        <v>0.95599999999999996</v>
      </c>
    </row>
    <row r="2973" spans="30:69" x14ac:dyDescent="0.25">
      <c r="AD2973" s="157">
        <f t="shared" si="105"/>
        <v>0.95800000000000074</v>
      </c>
      <c r="AE2973" s="157">
        <f>IF('1a-Electricity'!$AD$77="no","",ROUND(AD2973,4))</f>
        <v>0.95799999999999996</v>
      </c>
      <c r="AF2973" s="157">
        <f>IF('1a-Electricity'!$AD$78="no","",ROUND(AD2973,4))</f>
        <v>0.95799999999999996</v>
      </c>
      <c r="AG2973" s="157">
        <f>IF('1a-Electricity'!$AD$79="no","",ROUND(AD2973,4))</f>
        <v>0.95799999999999996</v>
      </c>
      <c r="BL2973" s="157">
        <f t="shared" si="106"/>
        <v>0.95700000000000074</v>
      </c>
      <c r="BM2973" s="157">
        <f>IF('1b-NaturalGas'!$AD$87="no","",ROUND(BL2973,4))</f>
        <v>0.95699999999999996</v>
      </c>
      <c r="BN2973" s="157">
        <f>IF('1b-NaturalGas'!$AD$88="no","",ROUND(BL2973,4))</f>
        <v>0.95699999999999996</v>
      </c>
      <c r="BO2973" s="157">
        <f>IF('1b-NaturalGas'!$AD$89="no","",ROUND(BL2973,4))</f>
        <v>0.95699999999999996</v>
      </c>
      <c r="BP2973" s="157">
        <f>IF('1b-NaturalGas'!$AD$90="no","not applicable (based on previous answers)",ROUND(BL2973,4))</f>
        <v>0.95699999999999996</v>
      </c>
      <c r="BQ2973" s="157">
        <f>IF('1b-NaturalGas'!$AD$91="no","not applicable (based on previous answers)",ROUND(BL2973,4))</f>
        <v>0.95699999999999996</v>
      </c>
    </row>
    <row r="2974" spans="30:69" x14ac:dyDescent="0.25">
      <c r="AD2974" s="157">
        <f t="shared" si="105"/>
        <v>0.95900000000000074</v>
      </c>
      <c r="AE2974" s="157">
        <f>IF('1a-Electricity'!$AD$77="no","",ROUND(AD2974,4))</f>
        <v>0.95899999999999996</v>
      </c>
      <c r="AF2974" s="157">
        <f>IF('1a-Electricity'!$AD$78="no","",ROUND(AD2974,4))</f>
        <v>0.95899999999999996</v>
      </c>
      <c r="AG2974" s="157">
        <f>IF('1a-Electricity'!$AD$79="no","",ROUND(AD2974,4))</f>
        <v>0.95899999999999996</v>
      </c>
      <c r="BL2974" s="157">
        <f t="shared" si="106"/>
        <v>0.95800000000000074</v>
      </c>
      <c r="BM2974" s="157">
        <f>IF('1b-NaturalGas'!$AD$87="no","",ROUND(BL2974,4))</f>
        <v>0.95799999999999996</v>
      </c>
      <c r="BN2974" s="157">
        <f>IF('1b-NaturalGas'!$AD$88="no","",ROUND(BL2974,4))</f>
        <v>0.95799999999999996</v>
      </c>
      <c r="BO2974" s="157">
        <f>IF('1b-NaturalGas'!$AD$89="no","",ROUND(BL2974,4))</f>
        <v>0.95799999999999996</v>
      </c>
      <c r="BP2974" s="157">
        <f>IF('1b-NaturalGas'!$AD$90="no","not applicable (based on previous answers)",ROUND(BL2974,4))</f>
        <v>0.95799999999999996</v>
      </c>
      <c r="BQ2974" s="157">
        <f>IF('1b-NaturalGas'!$AD$91="no","not applicable (based on previous answers)",ROUND(BL2974,4))</f>
        <v>0.95799999999999996</v>
      </c>
    </row>
    <row r="2975" spans="30:69" x14ac:dyDescent="0.25">
      <c r="AD2975" s="157">
        <f t="shared" si="105"/>
        <v>0.96000000000000074</v>
      </c>
      <c r="AE2975" s="157">
        <f>IF('1a-Electricity'!$AD$77="no","",ROUND(AD2975,4))</f>
        <v>0.96</v>
      </c>
      <c r="AF2975" s="157">
        <f>IF('1a-Electricity'!$AD$78="no","",ROUND(AD2975,4))</f>
        <v>0.96</v>
      </c>
      <c r="AG2975" s="157">
        <f>IF('1a-Electricity'!$AD$79="no","",ROUND(AD2975,4))</f>
        <v>0.96</v>
      </c>
      <c r="BL2975" s="157">
        <f t="shared" si="106"/>
        <v>0.95900000000000074</v>
      </c>
      <c r="BM2975" s="157">
        <f>IF('1b-NaturalGas'!$AD$87="no","",ROUND(BL2975,4))</f>
        <v>0.95899999999999996</v>
      </c>
      <c r="BN2975" s="157">
        <f>IF('1b-NaturalGas'!$AD$88="no","",ROUND(BL2975,4))</f>
        <v>0.95899999999999996</v>
      </c>
      <c r="BO2975" s="157">
        <f>IF('1b-NaturalGas'!$AD$89="no","",ROUND(BL2975,4))</f>
        <v>0.95899999999999996</v>
      </c>
      <c r="BP2975" s="157">
        <f>IF('1b-NaturalGas'!$AD$90="no","not applicable (based on previous answers)",ROUND(BL2975,4))</f>
        <v>0.95899999999999996</v>
      </c>
      <c r="BQ2975" s="157">
        <f>IF('1b-NaturalGas'!$AD$91="no","not applicable (based on previous answers)",ROUND(BL2975,4))</f>
        <v>0.95899999999999996</v>
      </c>
    </row>
    <row r="2976" spans="30:69" x14ac:dyDescent="0.25">
      <c r="AD2976" s="157">
        <f t="shared" si="105"/>
        <v>0.96100000000000074</v>
      </c>
      <c r="AE2976" s="157">
        <f>IF('1a-Electricity'!$AD$77="no","",ROUND(AD2976,4))</f>
        <v>0.96099999999999997</v>
      </c>
      <c r="AF2976" s="157">
        <f>IF('1a-Electricity'!$AD$78="no","",ROUND(AD2976,4))</f>
        <v>0.96099999999999997</v>
      </c>
      <c r="AG2976" s="157">
        <f>IF('1a-Electricity'!$AD$79="no","",ROUND(AD2976,4))</f>
        <v>0.96099999999999997</v>
      </c>
      <c r="BL2976" s="157">
        <f t="shared" si="106"/>
        <v>0.96000000000000074</v>
      </c>
      <c r="BM2976" s="157">
        <f>IF('1b-NaturalGas'!$AD$87="no","",ROUND(BL2976,4))</f>
        <v>0.96</v>
      </c>
      <c r="BN2976" s="157">
        <f>IF('1b-NaturalGas'!$AD$88="no","",ROUND(BL2976,4))</f>
        <v>0.96</v>
      </c>
      <c r="BO2976" s="157">
        <f>IF('1b-NaturalGas'!$AD$89="no","",ROUND(BL2976,4))</f>
        <v>0.96</v>
      </c>
      <c r="BP2976" s="157">
        <f>IF('1b-NaturalGas'!$AD$90="no","not applicable (based on previous answers)",ROUND(BL2976,4))</f>
        <v>0.96</v>
      </c>
      <c r="BQ2976" s="157">
        <f>IF('1b-NaturalGas'!$AD$91="no","not applicable (based on previous answers)",ROUND(BL2976,4))</f>
        <v>0.96</v>
      </c>
    </row>
    <row r="2977" spans="30:69" x14ac:dyDescent="0.25">
      <c r="AD2977" s="157">
        <f t="shared" si="105"/>
        <v>0.96200000000000074</v>
      </c>
      <c r="AE2977" s="157">
        <f>IF('1a-Electricity'!$AD$77="no","",ROUND(AD2977,4))</f>
        <v>0.96199999999999997</v>
      </c>
      <c r="AF2977" s="157">
        <f>IF('1a-Electricity'!$AD$78="no","",ROUND(AD2977,4))</f>
        <v>0.96199999999999997</v>
      </c>
      <c r="AG2977" s="157">
        <f>IF('1a-Electricity'!$AD$79="no","",ROUND(AD2977,4))</f>
        <v>0.96199999999999997</v>
      </c>
      <c r="BL2977" s="157">
        <f t="shared" si="106"/>
        <v>0.96100000000000074</v>
      </c>
      <c r="BM2977" s="157">
        <f>IF('1b-NaturalGas'!$AD$87="no","",ROUND(BL2977,4))</f>
        <v>0.96099999999999997</v>
      </c>
      <c r="BN2977" s="157">
        <f>IF('1b-NaturalGas'!$AD$88="no","",ROUND(BL2977,4))</f>
        <v>0.96099999999999997</v>
      </c>
      <c r="BO2977" s="157">
        <f>IF('1b-NaturalGas'!$AD$89="no","",ROUND(BL2977,4))</f>
        <v>0.96099999999999997</v>
      </c>
      <c r="BP2977" s="157">
        <f>IF('1b-NaturalGas'!$AD$90="no","not applicable (based on previous answers)",ROUND(BL2977,4))</f>
        <v>0.96099999999999997</v>
      </c>
      <c r="BQ2977" s="157">
        <f>IF('1b-NaturalGas'!$AD$91="no","not applicable (based on previous answers)",ROUND(BL2977,4))</f>
        <v>0.96099999999999997</v>
      </c>
    </row>
    <row r="2978" spans="30:69" x14ac:dyDescent="0.25">
      <c r="AD2978" s="157">
        <f t="shared" si="105"/>
        <v>0.96300000000000074</v>
      </c>
      <c r="AE2978" s="157">
        <f>IF('1a-Electricity'!$AD$77="no","",ROUND(AD2978,4))</f>
        <v>0.96299999999999997</v>
      </c>
      <c r="AF2978" s="157">
        <f>IF('1a-Electricity'!$AD$78="no","",ROUND(AD2978,4))</f>
        <v>0.96299999999999997</v>
      </c>
      <c r="AG2978" s="157">
        <f>IF('1a-Electricity'!$AD$79="no","",ROUND(AD2978,4))</f>
        <v>0.96299999999999997</v>
      </c>
      <c r="BL2978" s="157">
        <f t="shared" si="106"/>
        <v>0.96200000000000074</v>
      </c>
      <c r="BM2978" s="157">
        <f>IF('1b-NaturalGas'!$AD$87="no","",ROUND(BL2978,4))</f>
        <v>0.96199999999999997</v>
      </c>
      <c r="BN2978" s="157">
        <f>IF('1b-NaturalGas'!$AD$88="no","",ROUND(BL2978,4))</f>
        <v>0.96199999999999997</v>
      </c>
      <c r="BO2978" s="157">
        <f>IF('1b-NaturalGas'!$AD$89="no","",ROUND(BL2978,4))</f>
        <v>0.96199999999999997</v>
      </c>
      <c r="BP2978" s="157">
        <f>IF('1b-NaturalGas'!$AD$90="no","not applicable (based on previous answers)",ROUND(BL2978,4))</f>
        <v>0.96199999999999997</v>
      </c>
      <c r="BQ2978" s="157">
        <f>IF('1b-NaturalGas'!$AD$91="no","not applicable (based on previous answers)",ROUND(BL2978,4))</f>
        <v>0.96199999999999997</v>
      </c>
    </row>
    <row r="2979" spans="30:69" x14ac:dyDescent="0.25">
      <c r="AD2979" s="157">
        <f t="shared" si="105"/>
        <v>0.96400000000000075</v>
      </c>
      <c r="AE2979" s="157">
        <f>IF('1a-Electricity'!$AD$77="no","",ROUND(AD2979,4))</f>
        <v>0.96399999999999997</v>
      </c>
      <c r="AF2979" s="157">
        <f>IF('1a-Electricity'!$AD$78="no","",ROUND(AD2979,4))</f>
        <v>0.96399999999999997</v>
      </c>
      <c r="AG2979" s="157">
        <f>IF('1a-Electricity'!$AD$79="no","",ROUND(AD2979,4))</f>
        <v>0.96399999999999997</v>
      </c>
      <c r="BL2979" s="157">
        <f t="shared" si="106"/>
        <v>0.96300000000000074</v>
      </c>
      <c r="BM2979" s="157">
        <f>IF('1b-NaturalGas'!$AD$87="no","",ROUND(BL2979,4))</f>
        <v>0.96299999999999997</v>
      </c>
      <c r="BN2979" s="157">
        <f>IF('1b-NaturalGas'!$AD$88="no","",ROUND(BL2979,4))</f>
        <v>0.96299999999999997</v>
      </c>
      <c r="BO2979" s="157">
        <f>IF('1b-NaturalGas'!$AD$89="no","",ROUND(BL2979,4))</f>
        <v>0.96299999999999997</v>
      </c>
      <c r="BP2979" s="157">
        <f>IF('1b-NaturalGas'!$AD$90="no","not applicable (based on previous answers)",ROUND(BL2979,4))</f>
        <v>0.96299999999999997</v>
      </c>
      <c r="BQ2979" s="157">
        <f>IF('1b-NaturalGas'!$AD$91="no","not applicable (based on previous answers)",ROUND(BL2979,4))</f>
        <v>0.96299999999999997</v>
      </c>
    </row>
    <row r="2980" spans="30:69" x14ac:dyDescent="0.25">
      <c r="AD2980" s="157">
        <f t="shared" si="105"/>
        <v>0.96500000000000075</v>
      </c>
      <c r="AE2980" s="157">
        <f>IF('1a-Electricity'!$AD$77="no","",ROUND(AD2980,4))</f>
        <v>0.96499999999999997</v>
      </c>
      <c r="AF2980" s="157">
        <f>IF('1a-Electricity'!$AD$78="no","",ROUND(AD2980,4))</f>
        <v>0.96499999999999997</v>
      </c>
      <c r="AG2980" s="157">
        <f>IF('1a-Electricity'!$AD$79="no","",ROUND(AD2980,4))</f>
        <v>0.96499999999999997</v>
      </c>
      <c r="BL2980" s="157">
        <f t="shared" si="106"/>
        <v>0.96400000000000075</v>
      </c>
      <c r="BM2980" s="157">
        <f>IF('1b-NaturalGas'!$AD$87="no","",ROUND(BL2980,4))</f>
        <v>0.96399999999999997</v>
      </c>
      <c r="BN2980" s="157">
        <f>IF('1b-NaturalGas'!$AD$88="no","",ROUND(BL2980,4))</f>
        <v>0.96399999999999997</v>
      </c>
      <c r="BO2980" s="157">
        <f>IF('1b-NaturalGas'!$AD$89="no","",ROUND(BL2980,4))</f>
        <v>0.96399999999999997</v>
      </c>
      <c r="BP2980" s="157">
        <f>IF('1b-NaturalGas'!$AD$90="no","not applicable (based on previous answers)",ROUND(BL2980,4))</f>
        <v>0.96399999999999997</v>
      </c>
      <c r="BQ2980" s="157">
        <f>IF('1b-NaturalGas'!$AD$91="no","not applicable (based on previous answers)",ROUND(BL2980,4))</f>
        <v>0.96399999999999997</v>
      </c>
    </row>
    <row r="2981" spans="30:69" x14ac:dyDescent="0.25">
      <c r="AD2981" s="157">
        <f t="shared" si="105"/>
        <v>0.96600000000000075</v>
      </c>
      <c r="AE2981" s="157">
        <f>IF('1a-Electricity'!$AD$77="no","",ROUND(AD2981,4))</f>
        <v>0.96599999999999997</v>
      </c>
      <c r="AF2981" s="157">
        <f>IF('1a-Electricity'!$AD$78="no","",ROUND(AD2981,4))</f>
        <v>0.96599999999999997</v>
      </c>
      <c r="AG2981" s="157">
        <f>IF('1a-Electricity'!$AD$79="no","",ROUND(AD2981,4))</f>
        <v>0.96599999999999997</v>
      </c>
      <c r="BL2981" s="157">
        <f t="shared" si="106"/>
        <v>0.96500000000000075</v>
      </c>
      <c r="BM2981" s="157">
        <f>IF('1b-NaturalGas'!$AD$87="no","",ROUND(BL2981,4))</f>
        <v>0.96499999999999997</v>
      </c>
      <c r="BN2981" s="157">
        <f>IF('1b-NaturalGas'!$AD$88="no","",ROUND(BL2981,4))</f>
        <v>0.96499999999999997</v>
      </c>
      <c r="BO2981" s="157">
        <f>IF('1b-NaturalGas'!$AD$89="no","",ROUND(BL2981,4))</f>
        <v>0.96499999999999997</v>
      </c>
      <c r="BP2981" s="157">
        <f>IF('1b-NaturalGas'!$AD$90="no","not applicable (based on previous answers)",ROUND(BL2981,4))</f>
        <v>0.96499999999999997</v>
      </c>
      <c r="BQ2981" s="157">
        <f>IF('1b-NaturalGas'!$AD$91="no","not applicable (based on previous answers)",ROUND(BL2981,4))</f>
        <v>0.96499999999999997</v>
      </c>
    </row>
    <row r="2982" spans="30:69" x14ac:dyDescent="0.25">
      <c r="AD2982" s="157">
        <f t="shared" si="105"/>
        <v>0.96700000000000075</v>
      </c>
      <c r="AE2982" s="157">
        <f>IF('1a-Electricity'!$AD$77="no","",ROUND(AD2982,4))</f>
        <v>0.96699999999999997</v>
      </c>
      <c r="AF2982" s="157">
        <f>IF('1a-Electricity'!$AD$78="no","",ROUND(AD2982,4))</f>
        <v>0.96699999999999997</v>
      </c>
      <c r="AG2982" s="157">
        <f>IF('1a-Electricity'!$AD$79="no","",ROUND(AD2982,4))</f>
        <v>0.96699999999999997</v>
      </c>
      <c r="BL2982" s="157">
        <f t="shared" si="106"/>
        <v>0.96600000000000075</v>
      </c>
      <c r="BM2982" s="157">
        <f>IF('1b-NaturalGas'!$AD$87="no","",ROUND(BL2982,4))</f>
        <v>0.96599999999999997</v>
      </c>
      <c r="BN2982" s="157">
        <f>IF('1b-NaturalGas'!$AD$88="no","",ROUND(BL2982,4))</f>
        <v>0.96599999999999997</v>
      </c>
      <c r="BO2982" s="157">
        <f>IF('1b-NaturalGas'!$AD$89="no","",ROUND(BL2982,4))</f>
        <v>0.96599999999999997</v>
      </c>
      <c r="BP2982" s="157">
        <f>IF('1b-NaturalGas'!$AD$90="no","not applicable (based on previous answers)",ROUND(BL2982,4))</f>
        <v>0.96599999999999997</v>
      </c>
      <c r="BQ2982" s="157">
        <f>IF('1b-NaturalGas'!$AD$91="no","not applicable (based on previous answers)",ROUND(BL2982,4))</f>
        <v>0.96599999999999997</v>
      </c>
    </row>
    <row r="2983" spans="30:69" x14ac:dyDescent="0.25">
      <c r="AD2983" s="157">
        <f t="shared" si="105"/>
        <v>0.96800000000000075</v>
      </c>
      <c r="AE2983" s="157">
        <f>IF('1a-Electricity'!$AD$77="no","",ROUND(AD2983,4))</f>
        <v>0.96799999999999997</v>
      </c>
      <c r="AF2983" s="157">
        <f>IF('1a-Electricity'!$AD$78="no","",ROUND(AD2983,4))</f>
        <v>0.96799999999999997</v>
      </c>
      <c r="AG2983" s="157">
        <f>IF('1a-Electricity'!$AD$79="no","",ROUND(AD2983,4))</f>
        <v>0.96799999999999997</v>
      </c>
      <c r="BL2983" s="157">
        <f t="shared" si="106"/>
        <v>0.96700000000000075</v>
      </c>
      <c r="BM2983" s="157">
        <f>IF('1b-NaturalGas'!$AD$87="no","",ROUND(BL2983,4))</f>
        <v>0.96699999999999997</v>
      </c>
      <c r="BN2983" s="157">
        <f>IF('1b-NaturalGas'!$AD$88="no","",ROUND(BL2983,4))</f>
        <v>0.96699999999999997</v>
      </c>
      <c r="BO2983" s="157">
        <f>IF('1b-NaturalGas'!$AD$89="no","",ROUND(BL2983,4))</f>
        <v>0.96699999999999997</v>
      </c>
      <c r="BP2983" s="157">
        <f>IF('1b-NaturalGas'!$AD$90="no","not applicable (based on previous answers)",ROUND(BL2983,4))</f>
        <v>0.96699999999999997</v>
      </c>
      <c r="BQ2983" s="157">
        <f>IF('1b-NaturalGas'!$AD$91="no","not applicable (based on previous answers)",ROUND(BL2983,4))</f>
        <v>0.96699999999999997</v>
      </c>
    </row>
    <row r="2984" spans="30:69" x14ac:dyDescent="0.25">
      <c r="AD2984" s="157">
        <f t="shared" si="105"/>
        <v>0.96900000000000075</v>
      </c>
      <c r="AE2984" s="157">
        <f>IF('1a-Electricity'!$AD$77="no","",ROUND(AD2984,4))</f>
        <v>0.96899999999999997</v>
      </c>
      <c r="AF2984" s="157">
        <f>IF('1a-Electricity'!$AD$78="no","",ROUND(AD2984,4))</f>
        <v>0.96899999999999997</v>
      </c>
      <c r="AG2984" s="157">
        <f>IF('1a-Electricity'!$AD$79="no","",ROUND(AD2984,4))</f>
        <v>0.96899999999999997</v>
      </c>
      <c r="BL2984" s="157">
        <f t="shared" si="106"/>
        <v>0.96800000000000075</v>
      </c>
      <c r="BM2984" s="157">
        <f>IF('1b-NaturalGas'!$AD$87="no","",ROUND(BL2984,4))</f>
        <v>0.96799999999999997</v>
      </c>
      <c r="BN2984" s="157">
        <f>IF('1b-NaturalGas'!$AD$88="no","",ROUND(BL2984,4))</f>
        <v>0.96799999999999997</v>
      </c>
      <c r="BO2984" s="157">
        <f>IF('1b-NaturalGas'!$AD$89="no","",ROUND(BL2984,4))</f>
        <v>0.96799999999999997</v>
      </c>
      <c r="BP2984" s="157">
        <f>IF('1b-NaturalGas'!$AD$90="no","not applicable (based on previous answers)",ROUND(BL2984,4))</f>
        <v>0.96799999999999997</v>
      </c>
      <c r="BQ2984" s="157">
        <f>IF('1b-NaturalGas'!$AD$91="no","not applicable (based on previous answers)",ROUND(BL2984,4))</f>
        <v>0.96799999999999997</v>
      </c>
    </row>
    <row r="2985" spans="30:69" x14ac:dyDescent="0.25">
      <c r="AD2985" s="157">
        <f t="shared" si="105"/>
        <v>0.97000000000000075</v>
      </c>
      <c r="AE2985" s="157">
        <f>IF('1a-Electricity'!$AD$77="no","",ROUND(AD2985,4))</f>
        <v>0.97</v>
      </c>
      <c r="AF2985" s="157">
        <f>IF('1a-Electricity'!$AD$78="no","",ROUND(AD2985,4))</f>
        <v>0.97</v>
      </c>
      <c r="AG2985" s="157">
        <f>IF('1a-Electricity'!$AD$79="no","",ROUND(AD2985,4))</f>
        <v>0.97</v>
      </c>
      <c r="BL2985" s="157">
        <f t="shared" si="106"/>
        <v>0.96900000000000075</v>
      </c>
      <c r="BM2985" s="157">
        <f>IF('1b-NaturalGas'!$AD$87="no","",ROUND(BL2985,4))</f>
        <v>0.96899999999999997</v>
      </c>
      <c r="BN2985" s="157">
        <f>IF('1b-NaturalGas'!$AD$88="no","",ROUND(BL2985,4))</f>
        <v>0.96899999999999997</v>
      </c>
      <c r="BO2985" s="157">
        <f>IF('1b-NaturalGas'!$AD$89="no","",ROUND(BL2985,4))</f>
        <v>0.96899999999999997</v>
      </c>
      <c r="BP2985" s="157">
        <f>IF('1b-NaturalGas'!$AD$90="no","not applicable (based on previous answers)",ROUND(BL2985,4))</f>
        <v>0.96899999999999997</v>
      </c>
      <c r="BQ2985" s="157">
        <f>IF('1b-NaturalGas'!$AD$91="no","not applicable (based on previous answers)",ROUND(BL2985,4))</f>
        <v>0.96899999999999997</v>
      </c>
    </row>
    <row r="2986" spans="30:69" x14ac:dyDescent="0.25">
      <c r="AD2986" s="157">
        <f t="shared" si="105"/>
        <v>0.97100000000000075</v>
      </c>
      <c r="AE2986" s="157">
        <f>IF('1a-Electricity'!$AD$77="no","",ROUND(AD2986,4))</f>
        <v>0.97099999999999997</v>
      </c>
      <c r="AF2986" s="157">
        <f>IF('1a-Electricity'!$AD$78="no","",ROUND(AD2986,4))</f>
        <v>0.97099999999999997</v>
      </c>
      <c r="AG2986" s="157">
        <f>IF('1a-Electricity'!$AD$79="no","",ROUND(AD2986,4))</f>
        <v>0.97099999999999997</v>
      </c>
      <c r="BL2986" s="157">
        <f t="shared" si="106"/>
        <v>0.97000000000000075</v>
      </c>
      <c r="BM2986" s="157">
        <f>IF('1b-NaturalGas'!$AD$87="no","",ROUND(BL2986,4))</f>
        <v>0.97</v>
      </c>
      <c r="BN2986" s="157">
        <f>IF('1b-NaturalGas'!$AD$88="no","",ROUND(BL2986,4))</f>
        <v>0.97</v>
      </c>
      <c r="BO2986" s="157">
        <f>IF('1b-NaturalGas'!$AD$89="no","",ROUND(BL2986,4))</f>
        <v>0.97</v>
      </c>
      <c r="BP2986" s="157">
        <f>IF('1b-NaturalGas'!$AD$90="no","not applicable (based on previous answers)",ROUND(BL2986,4))</f>
        <v>0.97</v>
      </c>
      <c r="BQ2986" s="157">
        <f>IF('1b-NaturalGas'!$AD$91="no","not applicable (based on previous answers)",ROUND(BL2986,4))</f>
        <v>0.97</v>
      </c>
    </row>
    <row r="2987" spans="30:69" x14ac:dyDescent="0.25">
      <c r="AD2987" s="157">
        <f t="shared" si="105"/>
        <v>0.97200000000000075</v>
      </c>
      <c r="AE2987" s="157">
        <f>IF('1a-Electricity'!$AD$77="no","",ROUND(AD2987,4))</f>
        <v>0.97199999999999998</v>
      </c>
      <c r="AF2987" s="157">
        <f>IF('1a-Electricity'!$AD$78="no","",ROUND(AD2987,4))</f>
        <v>0.97199999999999998</v>
      </c>
      <c r="AG2987" s="157">
        <f>IF('1a-Electricity'!$AD$79="no","",ROUND(AD2987,4))</f>
        <v>0.97199999999999998</v>
      </c>
      <c r="BL2987" s="157">
        <f t="shared" si="106"/>
        <v>0.97100000000000075</v>
      </c>
      <c r="BM2987" s="157">
        <f>IF('1b-NaturalGas'!$AD$87="no","",ROUND(BL2987,4))</f>
        <v>0.97099999999999997</v>
      </c>
      <c r="BN2987" s="157">
        <f>IF('1b-NaturalGas'!$AD$88="no","",ROUND(BL2987,4))</f>
        <v>0.97099999999999997</v>
      </c>
      <c r="BO2987" s="157">
        <f>IF('1b-NaturalGas'!$AD$89="no","",ROUND(BL2987,4))</f>
        <v>0.97099999999999997</v>
      </c>
      <c r="BP2987" s="157">
        <f>IF('1b-NaturalGas'!$AD$90="no","not applicable (based on previous answers)",ROUND(BL2987,4))</f>
        <v>0.97099999999999997</v>
      </c>
      <c r="BQ2987" s="157">
        <f>IF('1b-NaturalGas'!$AD$91="no","not applicable (based on previous answers)",ROUND(BL2987,4))</f>
        <v>0.97099999999999997</v>
      </c>
    </row>
    <row r="2988" spans="30:69" x14ac:dyDescent="0.25">
      <c r="AD2988" s="157">
        <f t="shared" si="105"/>
        <v>0.97300000000000075</v>
      </c>
      <c r="AE2988" s="157">
        <f>IF('1a-Electricity'!$AD$77="no","",ROUND(AD2988,4))</f>
        <v>0.97299999999999998</v>
      </c>
      <c r="AF2988" s="157">
        <f>IF('1a-Electricity'!$AD$78="no","",ROUND(AD2988,4))</f>
        <v>0.97299999999999998</v>
      </c>
      <c r="AG2988" s="157">
        <f>IF('1a-Electricity'!$AD$79="no","",ROUND(AD2988,4))</f>
        <v>0.97299999999999998</v>
      </c>
      <c r="BL2988" s="157">
        <f t="shared" si="106"/>
        <v>0.97200000000000075</v>
      </c>
      <c r="BM2988" s="157">
        <f>IF('1b-NaturalGas'!$AD$87="no","",ROUND(BL2988,4))</f>
        <v>0.97199999999999998</v>
      </c>
      <c r="BN2988" s="157">
        <f>IF('1b-NaturalGas'!$AD$88="no","",ROUND(BL2988,4))</f>
        <v>0.97199999999999998</v>
      </c>
      <c r="BO2988" s="157">
        <f>IF('1b-NaturalGas'!$AD$89="no","",ROUND(BL2988,4))</f>
        <v>0.97199999999999998</v>
      </c>
      <c r="BP2988" s="157">
        <f>IF('1b-NaturalGas'!$AD$90="no","not applicable (based on previous answers)",ROUND(BL2988,4))</f>
        <v>0.97199999999999998</v>
      </c>
      <c r="BQ2988" s="157">
        <f>IF('1b-NaturalGas'!$AD$91="no","not applicable (based on previous answers)",ROUND(BL2988,4))</f>
        <v>0.97199999999999998</v>
      </c>
    </row>
    <row r="2989" spans="30:69" x14ac:dyDescent="0.25">
      <c r="AD2989" s="157">
        <f t="shared" si="105"/>
        <v>0.97400000000000075</v>
      </c>
      <c r="AE2989" s="157">
        <f>IF('1a-Electricity'!$AD$77="no","",ROUND(AD2989,4))</f>
        <v>0.97399999999999998</v>
      </c>
      <c r="AF2989" s="157">
        <f>IF('1a-Electricity'!$AD$78="no","",ROUND(AD2989,4))</f>
        <v>0.97399999999999998</v>
      </c>
      <c r="AG2989" s="157">
        <f>IF('1a-Electricity'!$AD$79="no","",ROUND(AD2989,4))</f>
        <v>0.97399999999999998</v>
      </c>
      <c r="BL2989" s="157">
        <f t="shared" si="106"/>
        <v>0.97300000000000075</v>
      </c>
      <c r="BM2989" s="157">
        <f>IF('1b-NaturalGas'!$AD$87="no","",ROUND(BL2989,4))</f>
        <v>0.97299999999999998</v>
      </c>
      <c r="BN2989" s="157">
        <f>IF('1b-NaturalGas'!$AD$88="no","",ROUND(BL2989,4))</f>
        <v>0.97299999999999998</v>
      </c>
      <c r="BO2989" s="157">
        <f>IF('1b-NaturalGas'!$AD$89="no","",ROUND(BL2989,4))</f>
        <v>0.97299999999999998</v>
      </c>
      <c r="BP2989" s="157">
        <f>IF('1b-NaturalGas'!$AD$90="no","not applicable (based on previous answers)",ROUND(BL2989,4))</f>
        <v>0.97299999999999998</v>
      </c>
      <c r="BQ2989" s="157">
        <f>IF('1b-NaturalGas'!$AD$91="no","not applicable (based on previous answers)",ROUND(BL2989,4))</f>
        <v>0.97299999999999998</v>
      </c>
    </row>
    <row r="2990" spans="30:69" x14ac:dyDescent="0.25">
      <c r="AD2990" s="157">
        <f t="shared" si="105"/>
        <v>0.97500000000000075</v>
      </c>
      <c r="AE2990" s="157">
        <f>IF('1a-Electricity'!$AD$77="no","",ROUND(AD2990,4))</f>
        <v>0.97499999999999998</v>
      </c>
      <c r="AF2990" s="157">
        <f>IF('1a-Electricity'!$AD$78="no","",ROUND(AD2990,4))</f>
        <v>0.97499999999999998</v>
      </c>
      <c r="AG2990" s="157">
        <f>IF('1a-Electricity'!$AD$79="no","",ROUND(AD2990,4))</f>
        <v>0.97499999999999998</v>
      </c>
      <c r="BL2990" s="157">
        <f t="shared" si="106"/>
        <v>0.97400000000000075</v>
      </c>
      <c r="BM2990" s="157">
        <f>IF('1b-NaturalGas'!$AD$87="no","",ROUND(BL2990,4))</f>
        <v>0.97399999999999998</v>
      </c>
      <c r="BN2990" s="157">
        <f>IF('1b-NaturalGas'!$AD$88="no","",ROUND(BL2990,4))</f>
        <v>0.97399999999999998</v>
      </c>
      <c r="BO2990" s="157">
        <f>IF('1b-NaturalGas'!$AD$89="no","",ROUND(BL2990,4))</f>
        <v>0.97399999999999998</v>
      </c>
      <c r="BP2990" s="157">
        <f>IF('1b-NaturalGas'!$AD$90="no","not applicable (based on previous answers)",ROUND(BL2990,4))</f>
        <v>0.97399999999999998</v>
      </c>
      <c r="BQ2990" s="157">
        <f>IF('1b-NaturalGas'!$AD$91="no","not applicable (based on previous answers)",ROUND(BL2990,4))</f>
        <v>0.97399999999999998</v>
      </c>
    </row>
    <row r="2991" spans="30:69" x14ac:dyDescent="0.25">
      <c r="AD2991" s="157">
        <f t="shared" si="105"/>
        <v>0.97600000000000076</v>
      </c>
      <c r="AE2991" s="157">
        <f>IF('1a-Electricity'!$AD$77="no","",ROUND(AD2991,4))</f>
        <v>0.97599999999999998</v>
      </c>
      <c r="AF2991" s="157">
        <f>IF('1a-Electricity'!$AD$78="no","",ROUND(AD2991,4))</f>
        <v>0.97599999999999998</v>
      </c>
      <c r="AG2991" s="157">
        <f>IF('1a-Electricity'!$AD$79="no","",ROUND(AD2991,4))</f>
        <v>0.97599999999999998</v>
      </c>
      <c r="BL2991" s="157">
        <f t="shared" si="106"/>
        <v>0.97500000000000075</v>
      </c>
      <c r="BM2991" s="157">
        <f>IF('1b-NaturalGas'!$AD$87="no","",ROUND(BL2991,4))</f>
        <v>0.97499999999999998</v>
      </c>
      <c r="BN2991" s="157">
        <f>IF('1b-NaturalGas'!$AD$88="no","",ROUND(BL2991,4))</f>
        <v>0.97499999999999998</v>
      </c>
      <c r="BO2991" s="157">
        <f>IF('1b-NaturalGas'!$AD$89="no","",ROUND(BL2991,4))</f>
        <v>0.97499999999999998</v>
      </c>
      <c r="BP2991" s="157">
        <f>IF('1b-NaturalGas'!$AD$90="no","not applicable (based on previous answers)",ROUND(BL2991,4))</f>
        <v>0.97499999999999998</v>
      </c>
      <c r="BQ2991" s="157">
        <f>IF('1b-NaturalGas'!$AD$91="no","not applicable (based on previous answers)",ROUND(BL2991,4))</f>
        <v>0.97499999999999998</v>
      </c>
    </row>
    <row r="2992" spans="30:69" x14ac:dyDescent="0.25">
      <c r="AD2992" s="157">
        <f t="shared" si="105"/>
        <v>0.97700000000000076</v>
      </c>
      <c r="AE2992" s="157">
        <f>IF('1a-Electricity'!$AD$77="no","",ROUND(AD2992,4))</f>
        <v>0.97699999999999998</v>
      </c>
      <c r="AF2992" s="157">
        <f>IF('1a-Electricity'!$AD$78="no","",ROUND(AD2992,4))</f>
        <v>0.97699999999999998</v>
      </c>
      <c r="AG2992" s="157">
        <f>IF('1a-Electricity'!$AD$79="no","",ROUND(AD2992,4))</f>
        <v>0.97699999999999998</v>
      </c>
      <c r="BL2992" s="157">
        <f t="shared" si="106"/>
        <v>0.97600000000000076</v>
      </c>
      <c r="BM2992" s="157">
        <f>IF('1b-NaturalGas'!$AD$87="no","",ROUND(BL2992,4))</f>
        <v>0.97599999999999998</v>
      </c>
      <c r="BN2992" s="157">
        <f>IF('1b-NaturalGas'!$AD$88="no","",ROUND(BL2992,4))</f>
        <v>0.97599999999999998</v>
      </c>
      <c r="BO2992" s="157">
        <f>IF('1b-NaturalGas'!$AD$89="no","",ROUND(BL2992,4))</f>
        <v>0.97599999999999998</v>
      </c>
      <c r="BP2992" s="157">
        <f>IF('1b-NaturalGas'!$AD$90="no","not applicable (based on previous answers)",ROUND(BL2992,4))</f>
        <v>0.97599999999999998</v>
      </c>
      <c r="BQ2992" s="157">
        <f>IF('1b-NaturalGas'!$AD$91="no","not applicable (based on previous answers)",ROUND(BL2992,4))</f>
        <v>0.97599999999999998</v>
      </c>
    </row>
    <row r="2993" spans="30:69" x14ac:dyDescent="0.25">
      <c r="AD2993" s="157">
        <f t="shared" si="105"/>
        <v>0.97800000000000076</v>
      </c>
      <c r="AE2993" s="157">
        <f>IF('1a-Electricity'!$AD$77="no","",ROUND(AD2993,4))</f>
        <v>0.97799999999999998</v>
      </c>
      <c r="AF2993" s="157">
        <f>IF('1a-Electricity'!$AD$78="no","",ROUND(AD2993,4))</f>
        <v>0.97799999999999998</v>
      </c>
      <c r="AG2993" s="157">
        <f>IF('1a-Electricity'!$AD$79="no","",ROUND(AD2993,4))</f>
        <v>0.97799999999999998</v>
      </c>
      <c r="BL2993" s="157">
        <f t="shared" si="106"/>
        <v>0.97700000000000076</v>
      </c>
      <c r="BM2993" s="157">
        <f>IF('1b-NaturalGas'!$AD$87="no","",ROUND(BL2993,4))</f>
        <v>0.97699999999999998</v>
      </c>
      <c r="BN2993" s="157">
        <f>IF('1b-NaturalGas'!$AD$88="no","",ROUND(BL2993,4))</f>
        <v>0.97699999999999998</v>
      </c>
      <c r="BO2993" s="157">
        <f>IF('1b-NaturalGas'!$AD$89="no","",ROUND(BL2993,4))</f>
        <v>0.97699999999999998</v>
      </c>
      <c r="BP2993" s="157">
        <f>IF('1b-NaturalGas'!$AD$90="no","not applicable (based on previous answers)",ROUND(BL2993,4))</f>
        <v>0.97699999999999998</v>
      </c>
      <c r="BQ2993" s="157">
        <f>IF('1b-NaturalGas'!$AD$91="no","not applicable (based on previous answers)",ROUND(BL2993,4))</f>
        <v>0.97699999999999998</v>
      </c>
    </row>
    <row r="2994" spans="30:69" x14ac:dyDescent="0.25">
      <c r="AD2994" s="157">
        <f t="shared" si="105"/>
        <v>0.97900000000000076</v>
      </c>
      <c r="AE2994" s="157">
        <f>IF('1a-Electricity'!$AD$77="no","",ROUND(AD2994,4))</f>
        <v>0.97899999999999998</v>
      </c>
      <c r="AF2994" s="157">
        <f>IF('1a-Electricity'!$AD$78="no","",ROUND(AD2994,4))</f>
        <v>0.97899999999999998</v>
      </c>
      <c r="AG2994" s="157">
        <f>IF('1a-Electricity'!$AD$79="no","",ROUND(AD2994,4))</f>
        <v>0.97899999999999998</v>
      </c>
      <c r="BL2994" s="157">
        <f t="shared" si="106"/>
        <v>0.97800000000000076</v>
      </c>
      <c r="BM2994" s="157">
        <f>IF('1b-NaturalGas'!$AD$87="no","",ROUND(BL2994,4))</f>
        <v>0.97799999999999998</v>
      </c>
      <c r="BN2994" s="157">
        <f>IF('1b-NaturalGas'!$AD$88="no","",ROUND(BL2994,4))</f>
        <v>0.97799999999999998</v>
      </c>
      <c r="BO2994" s="157">
        <f>IF('1b-NaturalGas'!$AD$89="no","",ROUND(BL2994,4))</f>
        <v>0.97799999999999998</v>
      </c>
      <c r="BP2994" s="157">
        <f>IF('1b-NaturalGas'!$AD$90="no","not applicable (based on previous answers)",ROUND(BL2994,4))</f>
        <v>0.97799999999999998</v>
      </c>
      <c r="BQ2994" s="157">
        <f>IF('1b-NaturalGas'!$AD$91="no","not applicable (based on previous answers)",ROUND(BL2994,4))</f>
        <v>0.97799999999999998</v>
      </c>
    </row>
    <row r="2995" spans="30:69" x14ac:dyDescent="0.25">
      <c r="AD2995" s="157">
        <f t="shared" si="105"/>
        <v>0.98000000000000076</v>
      </c>
      <c r="AE2995" s="157">
        <f>IF('1a-Electricity'!$AD$77="no","",ROUND(AD2995,4))</f>
        <v>0.98</v>
      </c>
      <c r="AF2995" s="157">
        <f>IF('1a-Electricity'!$AD$78="no","",ROUND(AD2995,4))</f>
        <v>0.98</v>
      </c>
      <c r="AG2995" s="157">
        <f>IF('1a-Electricity'!$AD$79="no","",ROUND(AD2995,4))</f>
        <v>0.98</v>
      </c>
      <c r="BL2995" s="157">
        <f t="shared" si="106"/>
        <v>0.97900000000000076</v>
      </c>
      <c r="BM2995" s="157">
        <f>IF('1b-NaturalGas'!$AD$87="no","",ROUND(BL2995,4))</f>
        <v>0.97899999999999998</v>
      </c>
      <c r="BN2995" s="157">
        <f>IF('1b-NaturalGas'!$AD$88="no","",ROUND(BL2995,4))</f>
        <v>0.97899999999999998</v>
      </c>
      <c r="BO2995" s="157">
        <f>IF('1b-NaturalGas'!$AD$89="no","",ROUND(BL2995,4))</f>
        <v>0.97899999999999998</v>
      </c>
      <c r="BP2995" s="157">
        <f>IF('1b-NaturalGas'!$AD$90="no","not applicable (based on previous answers)",ROUND(BL2995,4))</f>
        <v>0.97899999999999998</v>
      </c>
      <c r="BQ2995" s="157">
        <f>IF('1b-NaturalGas'!$AD$91="no","not applicable (based on previous answers)",ROUND(BL2995,4))</f>
        <v>0.97899999999999998</v>
      </c>
    </row>
    <row r="2996" spans="30:69" x14ac:dyDescent="0.25">
      <c r="AD2996" s="157">
        <f t="shared" si="105"/>
        <v>0.98100000000000076</v>
      </c>
      <c r="AE2996" s="157">
        <f>IF('1a-Electricity'!$AD$77="no","",ROUND(AD2996,4))</f>
        <v>0.98099999999999998</v>
      </c>
      <c r="AF2996" s="157">
        <f>IF('1a-Electricity'!$AD$78="no","",ROUND(AD2996,4))</f>
        <v>0.98099999999999998</v>
      </c>
      <c r="AG2996" s="157">
        <f>IF('1a-Electricity'!$AD$79="no","",ROUND(AD2996,4))</f>
        <v>0.98099999999999998</v>
      </c>
      <c r="BL2996" s="157">
        <f t="shared" si="106"/>
        <v>0.98000000000000076</v>
      </c>
      <c r="BM2996" s="157">
        <f>IF('1b-NaturalGas'!$AD$87="no","",ROUND(BL2996,4))</f>
        <v>0.98</v>
      </c>
      <c r="BN2996" s="157">
        <f>IF('1b-NaturalGas'!$AD$88="no","",ROUND(BL2996,4))</f>
        <v>0.98</v>
      </c>
      <c r="BO2996" s="157">
        <f>IF('1b-NaturalGas'!$AD$89="no","",ROUND(BL2996,4))</f>
        <v>0.98</v>
      </c>
      <c r="BP2996" s="157">
        <f>IF('1b-NaturalGas'!$AD$90="no","not applicable (based on previous answers)",ROUND(BL2996,4))</f>
        <v>0.98</v>
      </c>
      <c r="BQ2996" s="157">
        <f>IF('1b-NaturalGas'!$AD$91="no","not applicable (based on previous answers)",ROUND(BL2996,4))</f>
        <v>0.98</v>
      </c>
    </row>
    <row r="2997" spans="30:69" x14ac:dyDescent="0.25">
      <c r="AD2997" s="157">
        <f t="shared" si="105"/>
        <v>0.98200000000000076</v>
      </c>
      <c r="AE2997" s="157">
        <f>IF('1a-Electricity'!$AD$77="no","",ROUND(AD2997,4))</f>
        <v>0.98199999999999998</v>
      </c>
      <c r="AF2997" s="157">
        <f>IF('1a-Electricity'!$AD$78="no","",ROUND(AD2997,4))</f>
        <v>0.98199999999999998</v>
      </c>
      <c r="AG2997" s="157">
        <f>IF('1a-Electricity'!$AD$79="no","",ROUND(AD2997,4))</f>
        <v>0.98199999999999998</v>
      </c>
      <c r="BL2997" s="157">
        <f t="shared" si="106"/>
        <v>0.98100000000000076</v>
      </c>
      <c r="BM2997" s="157">
        <f>IF('1b-NaturalGas'!$AD$87="no","",ROUND(BL2997,4))</f>
        <v>0.98099999999999998</v>
      </c>
      <c r="BN2997" s="157">
        <f>IF('1b-NaturalGas'!$AD$88="no","",ROUND(BL2997,4))</f>
        <v>0.98099999999999998</v>
      </c>
      <c r="BO2997" s="157">
        <f>IF('1b-NaturalGas'!$AD$89="no","",ROUND(BL2997,4))</f>
        <v>0.98099999999999998</v>
      </c>
      <c r="BP2997" s="157">
        <f>IF('1b-NaturalGas'!$AD$90="no","not applicable (based on previous answers)",ROUND(BL2997,4))</f>
        <v>0.98099999999999998</v>
      </c>
      <c r="BQ2997" s="157">
        <f>IF('1b-NaturalGas'!$AD$91="no","not applicable (based on previous answers)",ROUND(BL2997,4))</f>
        <v>0.98099999999999998</v>
      </c>
    </row>
    <row r="2998" spans="30:69" x14ac:dyDescent="0.25">
      <c r="AD2998" s="157">
        <f t="shared" si="105"/>
        <v>0.98300000000000076</v>
      </c>
      <c r="AE2998" s="157">
        <f>IF('1a-Electricity'!$AD$77="no","",ROUND(AD2998,4))</f>
        <v>0.98299999999999998</v>
      </c>
      <c r="AF2998" s="157">
        <f>IF('1a-Electricity'!$AD$78="no","",ROUND(AD2998,4))</f>
        <v>0.98299999999999998</v>
      </c>
      <c r="AG2998" s="157">
        <f>IF('1a-Electricity'!$AD$79="no","",ROUND(AD2998,4))</f>
        <v>0.98299999999999998</v>
      </c>
      <c r="BL2998" s="157">
        <f t="shared" si="106"/>
        <v>0.98200000000000076</v>
      </c>
      <c r="BM2998" s="157">
        <f>IF('1b-NaturalGas'!$AD$87="no","",ROUND(BL2998,4))</f>
        <v>0.98199999999999998</v>
      </c>
      <c r="BN2998" s="157">
        <f>IF('1b-NaturalGas'!$AD$88="no","",ROUND(BL2998,4))</f>
        <v>0.98199999999999998</v>
      </c>
      <c r="BO2998" s="157">
        <f>IF('1b-NaturalGas'!$AD$89="no","",ROUND(BL2998,4))</f>
        <v>0.98199999999999998</v>
      </c>
      <c r="BP2998" s="157">
        <f>IF('1b-NaturalGas'!$AD$90="no","not applicable (based on previous answers)",ROUND(BL2998,4))</f>
        <v>0.98199999999999998</v>
      </c>
      <c r="BQ2998" s="157">
        <f>IF('1b-NaturalGas'!$AD$91="no","not applicable (based on previous answers)",ROUND(BL2998,4))</f>
        <v>0.98199999999999998</v>
      </c>
    </row>
    <row r="2999" spans="30:69" x14ac:dyDescent="0.25">
      <c r="AD2999" s="157">
        <f t="shared" si="105"/>
        <v>0.98400000000000076</v>
      </c>
      <c r="AE2999" s="157">
        <f>IF('1a-Electricity'!$AD$77="no","",ROUND(AD2999,4))</f>
        <v>0.98399999999999999</v>
      </c>
      <c r="AF2999" s="157">
        <f>IF('1a-Electricity'!$AD$78="no","",ROUND(AD2999,4))</f>
        <v>0.98399999999999999</v>
      </c>
      <c r="AG2999" s="157">
        <f>IF('1a-Electricity'!$AD$79="no","",ROUND(AD2999,4))</f>
        <v>0.98399999999999999</v>
      </c>
      <c r="BL2999" s="157">
        <f t="shared" si="106"/>
        <v>0.98300000000000076</v>
      </c>
      <c r="BM2999" s="157">
        <f>IF('1b-NaturalGas'!$AD$87="no","",ROUND(BL2999,4))</f>
        <v>0.98299999999999998</v>
      </c>
      <c r="BN2999" s="157">
        <f>IF('1b-NaturalGas'!$AD$88="no","",ROUND(BL2999,4))</f>
        <v>0.98299999999999998</v>
      </c>
      <c r="BO2999" s="157">
        <f>IF('1b-NaturalGas'!$AD$89="no","",ROUND(BL2999,4))</f>
        <v>0.98299999999999998</v>
      </c>
      <c r="BP2999" s="157">
        <f>IF('1b-NaturalGas'!$AD$90="no","not applicable (based on previous answers)",ROUND(BL2999,4))</f>
        <v>0.98299999999999998</v>
      </c>
      <c r="BQ2999" s="157">
        <f>IF('1b-NaturalGas'!$AD$91="no","not applicable (based on previous answers)",ROUND(BL2999,4))</f>
        <v>0.98299999999999998</v>
      </c>
    </row>
    <row r="3000" spans="30:69" x14ac:dyDescent="0.25">
      <c r="AD3000" s="157">
        <f t="shared" si="105"/>
        <v>0.98500000000000076</v>
      </c>
      <c r="AE3000" s="157">
        <f>IF('1a-Electricity'!$AD$77="no","",ROUND(AD3000,4))</f>
        <v>0.98499999999999999</v>
      </c>
      <c r="AF3000" s="157">
        <f>IF('1a-Electricity'!$AD$78="no","",ROUND(AD3000,4))</f>
        <v>0.98499999999999999</v>
      </c>
      <c r="AG3000" s="157">
        <f>IF('1a-Electricity'!$AD$79="no","",ROUND(AD3000,4))</f>
        <v>0.98499999999999999</v>
      </c>
      <c r="BL3000" s="157">
        <f t="shared" si="106"/>
        <v>0.98400000000000076</v>
      </c>
      <c r="BM3000" s="157">
        <f>IF('1b-NaturalGas'!$AD$87="no","",ROUND(BL3000,4))</f>
        <v>0.98399999999999999</v>
      </c>
      <c r="BN3000" s="157">
        <f>IF('1b-NaturalGas'!$AD$88="no","",ROUND(BL3000,4))</f>
        <v>0.98399999999999999</v>
      </c>
      <c r="BO3000" s="157">
        <f>IF('1b-NaturalGas'!$AD$89="no","",ROUND(BL3000,4))</f>
        <v>0.98399999999999999</v>
      </c>
      <c r="BP3000" s="157">
        <f>IF('1b-NaturalGas'!$AD$90="no","not applicable (based on previous answers)",ROUND(BL3000,4))</f>
        <v>0.98399999999999999</v>
      </c>
      <c r="BQ3000" s="157">
        <f>IF('1b-NaturalGas'!$AD$91="no","not applicable (based on previous answers)",ROUND(BL3000,4))</f>
        <v>0.98399999999999999</v>
      </c>
    </row>
    <row r="3001" spans="30:69" x14ac:dyDescent="0.25">
      <c r="AD3001" s="157">
        <f t="shared" si="105"/>
        <v>0.98600000000000076</v>
      </c>
      <c r="AE3001" s="157">
        <f>IF('1a-Electricity'!$AD$77="no","",ROUND(AD3001,4))</f>
        <v>0.98599999999999999</v>
      </c>
      <c r="AF3001" s="157">
        <f>IF('1a-Electricity'!$AD$78="no","",ROUND(AD3001,4))</f>
        <v>0.98599999999999999</v>
      </c>
      <c r="AG3001" s="157">
        <f>IF('1a-Electricity'!$AD$79="no","",ROUND(AD3001,4))</f>
        <v>0.98599999999999999</v>
      </c>
      <c r="BL3001" s="157">
        <f t="shared" si="106"/>
        <v>0.98500000000000076</v>
      </c>
      <c r="BM3001" s="157">
        <f>IF('1b-NaturalGas'!$AD$87="no","",ROUND(BL3001,4))</f>
        <v>0.98499999999999999</v>
      </c>
      <c r="BN3001" s="157">
        <f>IF('1b-NaturalGas'!$AD$88="no","",ROUND(BL3001,4))</f>
        <v>0.98499999999999999</v>
      </c>
      <c r="BO3001" s="157">
        <f>IF('1b-NaturalGas'!$AD$89="no","",ROUND(BL3001,4))</f>
        <v>0.98499999999999999</v>
      </c>
      <c r="BP3001" s="157">
        <f>IF('1b-NaturalGas'!$AD$90="no","not applicable (based on previous answers)",ROUND(BL3001,4))</f>
        <v>0.98499999999999999</v>
      </c>
      <c r="BQ3001" s="157">
        <f>IF('1b-NaturalGas'!$AD$91="no","not applicable (based on previous answers)",ROUND(BL3001,4))</f>
        <v>0.98499999999999999</v>
      </c>
    </row>
    <row r="3002" spans="30:69" x14ac:dyDescent="0.25">
      <c r="AD3002" s="157">
        <f t="shared" si="105"/>
        <v>0.98700000000000077</v>
      </c>
      <c r="AE3002" s="157">
        <f>IF('1a-Electricity'!$AD$77="no","",ROUND(AD3002,4))</f>
        <v>0.98699999999999999</v>
      </c>
      <c r="AF3002" s="157">
        <f>IF('1a-Electricity'!$AD$78="no","",ROUND(AD3002,4))</f>
        <v>0.98699999999999999</v>
      </c>
      <c r="AG3002" s="157">
        <f>IF('1a-Electricity'!$AD$79="no","",ROUND(AD3002,4))</f>
        <v>0.98699999999999999</v>
      </c>
      <c r="BL3002" s="157">
        <f t="shared" si="106"/>
        <v>0.98600000000000076</v>
      </c>
      <c r="BM3002" s="157">
        <f>IF('1b-NaturalGas'!$AD$87="no","",ROUND(BL3002,4))</f>
        <v>0.98599999999999999</v>
      </c>
      <c r="BN3002" s="157">
        <f>IF('1b-NaturalGas'!$AD$88="no","",ROUND(BL3002,4))</f>
        <v>0.98599999999999999</v>
      </c>
      <c r="BO3002" s="157">
        <f>IF('1b-NaturalGas'!$AD$89="no","",ROUND(BL3002,4))</f>
        <v>0.98599999999999999</v>
      </c>
      <c r="BP3002" s="157">
        <f>IF('1b-NaturalGas'!$AD$90="no","not applicable (based on previous answers)",ROUND(BL3002,4))</f>
        <v>0.98599999999999999</v>
      </c>
      <c r="BQ3002" s="157">
        <f>IF('1b-NaturalGas'!$AD$91="no","not applicable (based on previous answers)",ROUND(BL3002,4))</f>
        <v>0.98599999999999999</v>
      </c>
    </row>
    <row r="3003" spans="30:69" x14ac:dyDescent="0.25">
      <c r="AD3003" s="157">
        <f t="shared" si="105"/>
        <v>0.98800000000000077</v>
      </c>
      <c r="AE3003" s="157">
        <f>IF('1a-Electricity'!$AD$77="no","",ROUND(AD3003,4))</f>
        <v>0.98799999999999999</v>
      </c>
      <c r="AF3003" s="157">
        <f>IF('1a-Electricity'!$AD$78="no","",ROUND(AD3003,4))</f>
        <v>0.98799999999999999</v>
      </c>
      <c r="AG3003" s="157">
        <f>IF('1a-Electricity'!$AD$79="no","",ROUND(AD3003,4))</f>
        <v>0.98799999999999999</v>
      </c>
      <c r="BL3003" s="157">
        <f t="shared" si="106"/>
        <v>0.98700000000000077</v>
      </c>
      <c r="BM3003" s="157">
        <f>IF('1b-NaturalGas'!$AD$87="no","",ROUND(BL3003,4))</f>
        <v>0.98699999999999999</v>
      </c>
      <c r="BN3003" s="157">
        <f>IF('1b-NaturalGas'!$AD$88="no","",ROUND(BL3003,4))</f>
        <v>0.98699999999999999</v>
      </c>
      <c r="BO3003" s="157">
        <f>IF('1b-NaturalGas'!$AD$89="no","",ROUND(BL3003,4))</f>
        <v>0.98699999999999999</v>
      </c>
      <c r="BP3003" s="157">
        <f>IF('1b-NaturalGas'!$AD$90="no","not applicable (based on previous answers)",ROUND(BL3003,4))</f>
        <v>0.98699999999999999</v>
      </c>
      <c r="BQ3003" s="157">
        <f>IF('1b-NaturalGas'!$AD$91="no","not applicable (based on previous answers)",ROUND(BL3003,4))</f>
        <v>0.98699999999999999</v>
      </c>
    </row>
    <row r="3004" spans="30:69" x14ac:dyDescent="0.25">
      <c r="AD3004" s="157">
        <f t="shared" si="105"/>
        <v>0.98900000000000077</v>
      </c>
      <c r="AE3004" s="157">
        <f>IF('1a-Electricity'!$AD$77="no","",ROUND(AD3004,4))</f>
        <v>0.98899999999999999</v>
      </c>
      <c r="AF3004" s="157">
        <f>IF('1a-Electricity'!$AD$78="no","",ROUND(AD3004,4))</f>
        <v>0.98899999999999999</v>
      </c>
      <c r="AG3004" s="157">
        <f>IF('1a-Electricity'!$AD$79="no","",ROUND(AD3004,4))</f>
        <v>0.98899999999999999</v>
      </c>
      <c r="BL3004" s="157">
        <f t="shared" si="106"/>
        <v>0.98800000000000077</v>
      </c>
      <c r="BM3004" s="157">
        <f>IF('1b-NaturalGas'!$AD$87="no","",ROUND(BL3004,4))</f>
        <v>0.98799999999999999</v>
      </c>
      <c r="BN3004" s="157">
        <f>IF('1b-NaturalGas'!$AD$88="no","",ROUND(BL3004,4))</f>
        <v>0.98799999999999999</v>
      </c>
      <c r="BO3004" s="157">
        <f>IF('1b-NaturalGas'!$AD$89="no","",ROUND(BL3004,4))</f>
        <v>0.98799999999999999</v>
      </c>
      <c r="BP3004" s="157">
        <f>IF('1b-NaturalGas'!$AD$90="no","not applicable (based on previous answers)",ROUND(BL3004,4))</f>
        <v>0.98799999999999999</v>
      </c>
      <c r="BQ3004" s="157">
        <f>IF('1b-NaturalGas'!$AD$91="no","not applicable (based on previous answers)",ROUND(BL3004,4))</f>
        <v>0.98799999999999999</v>
      </c>
    </row>
    <row r="3005" spans="30:69" x14ac:dyDescent="0.25">
      <c r="AD3005" s="157">
        <f t="shared" si="105"/>
        <v>0.99000000000000077</v>
      </c>
      <c r="AE3005" s="157">
        <f>IF('1a-Electricity'!$AD$77="no","",ROUND(AD3005,4))</f>
        <v>0.99</v>
      </c>
      <c r="AF3005" s="157">
        <f>IF('1a-Electricity'!$AD$78="no","",ROUND(AD3005,4))</f>
        <v>0.99</v>
      </c>
      <c r="AG3005" s="157">
        <f>IF('1a-Electricity'!$AD$79="no","",ROUND(AD3005,4))</f>
        <v>0.99</v>
      </c>
      <c r="BL3005" s="157">
        <f t="shared" si="106"/>
        <v>0.98900000000000077</v>
      </c>
      <c r="BM3005" s="157">
        <f>IF('1b-NaturalGas'!$AD$87="no","",ROUND(BL3005,4))</f>
        <v>0.98899999999999999</v>
      </c>
      <c r="BN3005" s="157">
        <f>IF('1b-NaturalGas'!$AD$88="no","",ROUND(BL3005,4))</f>
        <v>0.98899999999999999</v>
      </c>
      <c r="BO3005" s="157">
        <f>IF('1b-NaturalGas'!$AD$89="no","",ROUND(BL3005,4))</f>
        <v>0.98899999999999999</v>
      </c>
      <c r="BP3005" s="157">
        <f>IF('1b-NaturalGas'!$AD$90="no","not applicable (based on previous answers)",ROUND(BL3005,4))</f>
        <v>0.98899999999999999</v>
      </c>
      <c r="BQ3005" s="157">
        <f>IF('1b-NaturalGas'!$AD$91="no","not applicable (based on previous answers)",ROUND(BL3005,4))</f>
        <v>0.98899999999999999</v>
      </c>
    </row>
    <row r="3006" spans="30:69" x14ac:dyDescent="0.25">
      <c r="AD3006" s="157">
        <f t="shared" si="105"/>
        <v>0.99100000000000077</v>
      </c>
      <c r="AE3006" s="157">
        <f>IF('1a-Electricity'!$AD$77="no","",ROUND(AD3006,4))</f>
        <v>0.99099999999999999</v>
      </c>
      <c r="AF3006" s="157">
        <f>IF('1a-Electricity'!$AD$78="no","",ROUND(AD3006,4))</f>
        <v>0.99099999999999999</v>
      </c>
      <c r="AG3006" s="157">
        <f>IF('1a-Electricity'!$AD$79="no","",ROUND(AD3006,4))</f>
        <v>0.99099999999999999</v>
      </c>
      <c r="BL3006" s="157">
        <f t="shared" si="106"/>
        <v>0.99000000000000077</v>
      </c>
      <c r="BM3006" s="157">
        <f>IF('1b-NaturalGas'!$AD$87="no","",ROUND(BL3006,4))</f>
        <v>0.99</v>
      </c>
      <c r="BN3006" s="157">
        <f>IF('1b-NaturalGas'!$AD$88="no","",ROUND(BL3006,4))</f>
        <v>0.99</v>
      </c>
      <c r="BO3006" s="157">
        <f>IF('1b-NaturalGas'!$AD$89="no","",ROUND(BL3006,4))</f>
        <v>0.99</v>
      </c>
      <c r="BP3006" s="157">
        <f>IF('1b-NaturalGas'!$AD$90="no","not applicable (based on previous answers)",ROUND(BL3006,4))</f>
        <v>0.99</v>
      </c>
      <c r="BQ3006" s="157">
        <f>IF('1b-NaturalGas'!$AD$91="no","not applicable (based on previous answers)",ROUND(BL3006,4))</f>
        <v>0.99</v>
      </c>
    </row>
    <row r="3007" spans="30:69" x14ac:dyDescent="0.25">
      <c r="AD3007" s="157">
        <f t="shared" si="105"/>
        <v>0.99200000000000077</v>
      </c>
      <c r="AE3007" s="157">
        <f>IF('1a-Electricity'!$AD$77="no","",ROUND(AD3007,4))</f>
        <v>0.99199999999999999</v>
      </c>
      <c r="AF3007" s="157">
        <f>IF('1a-Electricity'!$AD$78="no","",ROUND(AD3007,4))</f>
        <v>0.99199999999999999</v>
      </c>
      <c r="AG3007" s="157">
        <f>IF('1a-Electricity'!$AD$79="no","",ROUND(AD3007,4))</f>
        <v>0.99199999999999999</v>
      </c>
      <c r="BL3007" s="157">
        <f t="shared" si="106"/>
        <v>0.99100000000000077</v>
      </c>
      <c r="BM3007" s="157">
        <f>IF('1b-NaturalGas'!$AD$87="no","",ROUND(BL3007,4))</f>
        <v>0.99099999999999999</v>
      </c>
      <c r="BN3007" s="157">
        <f>IF('1b-NaturalGas'!$AD$88="no","",ROUND(BL3007,4))</f>
        <v>0.99099999999999999</v>
      </c>
      <c r="BO3007" s="157">
        <f>IF('1b-NaturalGas'!$AD$89="no","",ROUND(BL3007,4))</f>
        <v>0.99099999999999999</v>
      </c>
      <c r="BP3007" s="157">
        <f>IF('1b-NaturalGas'!$AD$90="no","not applicable (based on previous answers)",ROUND(BL3007,4))</f>
        <v>0.99099999999999999</v>
      </c>
      <c r="BQ3007" s="157">
        <f>IF('1b-NaturalGas'!$AD$91="no","not applicable (based on previous answers)",ROUND(BL3007,4))</f>
        <v>0.99099999999999999</v>
      </c>
    </row>
    <row r="3008" spans="30:69" x14ac:dyDescent="0.25">
      <c r="AD3008" s="157">
        <f t="shared" si="105"/>
        <v>0.99300000000000077</v>
      </c>
      <c r="AE3008" s="157">
        <f>IF('1a-Electricity'!$AD$77="no","",ROUND(AD3008,4))</f>
        <v>0.99299999999999999</v>
      </c>
      <c r="AF3008" s="157">
        <f>IF('1a-Electricity'!$AD$78="no","",ROUND(AD3008,4))</f>
        <v>0.99299999999999999</v>
      </c>
      <c r="AG3008" s="157">
        <f>IF('1a-Electricity'!$AD$79="no","",ROUND(AD3008,4))</f>
        <v>0.99299999999999999</v>
      </c>
      <c r="BL3008" s="157">
        <f t="shared" si="106"/>
        <v>0.99200000000000077</v>
      </c>
      <c r="BM3008" s="157">
        <f>IF('1b-NaturalGas'!$AD$87="no","",ROUND(BL3008,4))</f>
        <v>0.99199999999999999</v>
      </c>
      <c r="BN3008" s="157">
        <f>IF('1b-NaturalGas'!$AD$88="no","",ROUND(BL3008,4))</f>
        <v>0.99199999999999999</v>
      </c>
      <c r="BO3008" s="157">
        <f>IF('1b-NaturalGas'!$AD$89="no","",ROUND(BL3008,4))</f>
        <v>0.99199999999999999</v>
      </c>
      <c r="BP3008" s="157">
        <f>IF('1b-NaturalGas'!$AD$90="no","not applicable (based on previous answers)",ROUND(BL3008,4))</f>
        <v>0.99199999999999999</v>
      </c>
      <c r="BQ3008" s="157">
        <f>IF('1b-NaturalGas'!$AD$91="no","not applicable (based on previous answers)",ROUND(BL3008,4))</f>
        <v>0.99199999999999999</v>
      </c>
    </row>
    <row r="3009" spans="30:69" x14ac:dyDescent="0.25">
      <c r="AD3009" s="157">
        <f t="shared" si="105"/>
        <v>0.99400000000000077</v>
      </c>
      <c r="AE3009" s="157">
        <f>IF('1a-Electricity'!$AD$77="no","",ROUND(AD3009,4))</f>
        <v>0.99399999999999999</v>
      </c>
      <c r="AF3009" s="157">
        <f>IF('1a-Electricity'!$AD$78="no","",ROUND(AD3009,4))</f>
        <v>0.99399999999999999</v>
      </c>
      <c r="AG3009" s="157">
        <f>IF('1a-Electricity'!$AD$79="no","",ROUND(AD3009,4))</f>
        <v>0.99399999999999999</v>
      </c>
      <c r="BL3009" s="157">
        <f t="shared" si="106"/>
        <v>0.99300000000000077</v>
      </c>
      <c r="BM3009" s="157">
        <f>IF('1b-NaturalGas'!$AD$87="no","",ROUND(BL3009,4))</f>
        <v>0.99299999999999999</v>
      </c>
      <c r="BN3009" s="157">
        <f>IF('1b-NaturalGas'!$AD$88="no","",ROUND(BL3009,4))</f>
        <v>0.99299999999999999</v>
      </c>
      <c r="BO3009" s="157">
        <f>IF('1b-NaturalGas'!$AD$89="no","",ROUND(BL3009,4))</f>
        <v>0.99299999999999999</v>
      </c>
      <c r="BP3009" s="157">
        <f>IF('1b-NaturalGas'!$AD$90="no","not applicable (based on previous answers)",ROUND(BL3009,4))</f>
        <v>0.99299999999999999</v>
      </c>
      <c r="BQ3009" s="157">
        <f>IF('1b-NaturalGas'!$AD$91="no","not applicable (based on previous answers)",ROUND(BL3009,4))</f>
        <v>0.99299999999999999</v>
      </c>
    </row>
    <row r="3010" spans="30:69" x14ac:dyDescent="0.25">
      <c r="AD3010" s="157">
        <f t="shared" si="105"/>
        <v>0.99500000000000077</v>
      </c>
      <c r="AE3010" s="157">
        <f>IF('1a-Electricity'!$AD$77="no","",ROUND(AD3010,4))</f>
        <v>0.995</v>
      </c>
      <c r="AF3010" s="157">
        <f>IF('1a-Electricity'!$AD$78="no","",ROUND(AD3010,4))</f>
        <v>0.995</v>
      </c>
      <c r="AG3010" s="157">
        <f>IF('1a-Electricity'!$AD$79="no","",ROUND(AD3010,4))</f>
        <v>0.995</v>
      </c>
      <c r="BL3010" s="157">
        <f t="shared" si="106"/>
        <v>0.99400000000000077</v>
      </c>
      <c r="BM3010" s="157">
        <f>IF('1b-NaturalGas'!$AD$87="no","",ROUND(BL3010,4))</f>
        <v>0.99399999999999999</v>
      </c>
      <c r="BN3010" s="157">
        <f>IF('1b-NaturalGas'!$AD$88="no","",ROUND(BL3010,4))</f>
        <v>0.99399999999999999</v>
      </c>
      <c r="BO3010" s="157">
        <f>IF('1b-NaturalGas'!$AD$89="no","",ROUND(BL3010,4))</f>
        <v>0.99399999999999999</v>
      </c>
      <c r="BP3010" s="157">
        <f>IF('1b-NaturalGas'!$AD$90="no","not applicable (based on previous answers)",ROUND(BL3010,4))</f>
        <v>0.99399999999999999</v>
      </c>
      <c r="BQ3010" s="157">
        <f>IF('1b-NaturalGas'!$AD$91="no","not applicable (based on previous answers)",ROUND(BL3010,4))</f>
        <v>0.99399999999999999</v>
      </c>
    </row>
    <row r="3011" spans="30:69" x14ac:dyDescent="0.25">
      <c r="AD3011" s="157">
        <f t="shared" si="105"/>
        <v>0.99600000000000077</v>
      </c>
      <c r="AE3011" s="157">
        <f>IF('1a-Electricity'!$AD$77="no","",ROUND(AD3011,4))</f>
        <v>0.996</v>
      </c>
      <c r="AF3011" s="157">
        <f>IF('1a-Electricity'!$AD$78="no","",ROUND(AD3011,4))</f>
        <v>0.996</v>
      </c>
      <c r="AG3011" s="157">
        <f>IF('1a-Electricity'!$AD$79="no","",ROUND(AD3011,4))</f>
        <v>0.996</v>
      </c>
      <c r="BL3011" s="157">
        <f t="shared" si="106"/>
        <v>0.99500000000000077</v>
      </c>
      <c r="BM3011" s="157">
        <f>IF('1b-NaturalGas'!$AD$87="no","",ROUND(BL3011,4))</f>
        <v>0.995</v>
      </c>
      <c r="BN3011" s="157">
        <f>IF('1b-NaturalGas'!$AD$88="no","",ROUND(BL3011,4))</f>
        <v>0.995</v>
      </c>
      <c r="BO3011" s="157">
        <f>IF('1b-NaturalGas'!$AD$89="no","",ROUND(BL3011,4))</f>
        <v>0.995</v>
      </c>
      <c r="BP3011" s="157">
        <f>IF('1b-NaturalGas'!$AD$90="no","not applicable (based on previous answers)",ROUND(BL3011,4))</f>
        <v>0.995</v>
      </c>
      <c r="BQ3011" s="157">
        <f>IF('1b-NaturalGas'!$AD$91="no","not applicable (based on previous answers)",ROUND(BL3011,4))</f>
        <v>0.995</v>
      </c>
    </row>
    <row r="3012" spans="30:69" x14ac:dyDescent="0.25">
      <c r="AD3012" s="157">
        <f t="shared" si="105"/>
        <v>0.99700000000000077</v>
      </c>
      <c r="AE3012" s="157">
        <f>IF('1a-Electricity'!$AD$77="no","",ROUND(AD3012,4))</f>
        <v>0.997</v>
      </c>
      <c r="AF3012" s="157">
        <f>IF('1a-Electricity'!$AD$78="no","",ROUND(AD3012,4))</f>
        <v>0.997</v>
      </c>
      <c r="AG3012" s="157">
        <f>IF('1a-Electricity'!$AD$79="no","",ROUND(AD3012,4))</f>
        <v>0.997</v>
      </c>
      <c r="BL3012" s="157">
        <f t="shared" si="106"/>
        <v>0.99600000000000077</v>
      </c>
      <c r="BM3012" s="157">
        <f>IF('1b-NaturalGas'!$AD$87="no","",ROUND(BL3012,4))</f>
        <v>0.996</v>
      </c>
      <c r="BN3012" s="157">
        <f>IF('1b-NaturalGas'!$AD$88="no","",ROUND(BL3012,4))</f>
        <v>0.996</v>
      </c>
      <c r="BO3012" s="157">
        <f>IF('1b-NaturalGas'!$AD$89="no","",ROUND(BL3012,4))</f>
        <v>0.996</v>
      </c>
      <c r="BP3012" s="157">
        <f>IF('1b-NaturalGas'!$AD$90="no","not applicable (based on previous answers)",ROUND(BL3012,4))</f>
        <v>0.996</v>
      </c>
      <c r="BQ3012" s="157">
        <f>IF('1b-NaturalGas'!$AD$91="no","not applicable (based on previous answers)",ROUND(BL3012,4))</f>
        <v>0.996</v>
      </c>
    </row>
    <row r="3013" spans="30:69" x14ac:dyDescent="0.25">
      <c r="AD3013" s="157">
        <f t="shared" si="105"/>
        <v>0.99800000000000078</v>
      </c>
      <c r="AE3013" s="157">
        <f>IF('1a-Electricity'!$AD$77="no","",ROUND(AD3013,4))</f>
        <v>0.998</v>
      </c>
      <c r="AF3013" s="157">
        <f>IF('1a-Electricity'!$AD$78="no","",ROUND(AD3013,4))</f>
        <v>0.998</v>
      </c>
      <c r="AG3013" s="157">
        <f>IF('1a-Electricity'!$AD$79="no","",ROUND(AD3013,4))</f>
        <v>0.998</v>
      </c>
      <c r="BL3013" s="157">
        <f t="shared" si="106"/>
        <v>0.99700000000000077</v>
      </c>
      <c r="BM3013" s="157">
        <f>IF('1b-NaturalGas'!$AD$87="no","",ROUND(BL3013,4))</f>
        <v>0.997</v>
      </c>
      <c r="BN3013" s="157">
        <f>IF('1b-NaturalGas'!$AD$88="no","",ROUND(BL3013,4))</f>
        <v>0.997</v>
      </c>
      <c r="BO3013" s="157">
        <f>IF('1b-NaturalGas'!$AD$89="no","",ROUND(BL3013,4))</f>
        <v>0.997</v>
      </c>
      <c r="BP3013" s="157">
        <f>IF('1b-NaturalGas'!$AD$90="no","not applicable (based on previous answers)",ROUND(BL3013,4))</f>
        <v>0.997</v>
      </c>
      <c r="BQ3013" s="157">
        <f>IF('1b-NaturalGas'!$AD$91="no","not applicable (based on previous answers)",ROUND(BL3013,4))</f>
        <v>0.997</v>
      </c>
    </row>
    <row r="3014" spans="30:69" x14ac:dyDescent="0.25">
      <c r="AD3014" s="157">
        <f t="shared" si="105"/>
        <v>0.99900000000000078</v>
      </c>
      <c r="AE3014" s="157">
        <f>IF('1a-Electricity'!$AD$77="no","",ROUND(AD3014,4))</f>
        <v>0.999</v>
      </c>
      <c r="AF3014" s="157">
        <f>IF('1a-Electricity'!$AD$78="no","",ROUND(AD3014,4))</f>
        <v>0.999</v>
      </c>
      <c r="AG3014" s="157">
        <f>IF('1a-Electricity'!$AD$79="no","",ROUND(AD3014,4))</f>
        <v>0.999</v>
      </c>
      <c r="BL3014" s="157">
        <f t="shared" si="106"/>
        <v>0.99800000000000078</v>
      </c>
      <c r="BM3014" s="157">
        <f>IF('1b-NaturalGas'!$AD$87="no","",ROUND(BL3014,4))</f>
        <v>0.998</v>
      </c>
      <c r="BN3014" s="157">
        <f>IF('1b-NaturalGas'!$AD$88="no","",ROUND(BL3014,4))</f>
        <v>0.998</v>
      </c>
      <c r="BO3014" s="157">
        <f>IF('1b-NaturalGas'!$AD$89="no","",ROUND(BL3014,4))</f>
        <v>0.998</v>
      </c>
      <c r="BP3014" s="157">
        <f>IF('1b-NaturalGas'!$AD$90="no","not applicable (based on previous answers)",ROUND(BL3014,4))</f>
        <v>0.998</v>
      </c>
      <c r="BQ3014" s="157">
        <f>IF('1b-NaturalGas'!$AD$91="no","not applicable (based on previous answers)",ROUND(BL3014,4))</f>
        <v>0.998</v>
      </c>
    </row>
    <row r="3015" spans="30:69" x14ac:dyDescent="0.25">
      <c r="AD3015" s="157">
        <f t="shared" si="105"/>
        <v>1.0000000000000007</v>
      </c>
      <c r="AE3015" s="157">
        <f>IF('1a-Electricity'!$AD$77="no","",ROUND(AD3015,4))</f>
        <v>1</v>
      </c>
      <c r="AF3015" s="157">
        <f>IF('1a-Electricity'!$AD$78="no","",ROUND(AD3015,4))</f>
        <v>1</v>
      </c>
      <c r="AG3015" s="157">
        <f>IF('1a-Electricity'!$AD$79="no","",ROUND(AD3015,4))</f>
        <v>1</v>
      </c>
      <c r="BL3015" s="157">
        <f t="shared" si="106"/>
        <v>0.99900000000000078</v>
      </c>
      <c r="BM3015" s="157">
        <f>IF('1b-NaturalGas'!$AD$87="no","",ROUND(BL3015,4))</f>
        <v>0.999</v>
      </c>
      <c r="BN3015" s="157">
        <f>IF('1b-NaturalGas'!$AD$88="no","",ROUND(BL3015,4))</f>
        <v>0.999</v>
      </c>
      <c r="BO3015" s="157">
        <f>IF('1b-NaturalGas'!$AD$89="no","",ROUND(BL3015,4))</f>
        <v>0.999</v>
      </c>
      <c r="BP3015" s="157">
        <f>IF('1b-NaturalGas'!$AD$90="no","not applicable (based on previous answers)",ROUND(BL3015,4))</f>
        <v>0.999</v>
      </c>
      <c r="BQ3015" s="157">
        <f>IF('1b-NaturalGas'!$AD$91="no","not applicable (based on previous answers)",ROUND(BL3015,4))</f>
        <v>0.999</v>
      </c>
    </row>
    <row r="3016" spans="30:69" x14ac:dyDescent="0.25">
      <c r="BL3016" s="157">
        <f t="shared" si="106"/>
        <v>1.0000000000000007</v>
      </c>
      <c r="BM3016" s="157">
        <f>IF('1b-NaturalGas'!$AD$87="no","",ROUND(BL3016,4))</f>
        <v>1</v>
      </c>
      <c r="BN3016" s="157">
        <f>IF('1b-NaturalGas'!$AD$88="no","",ROUND(BL3016,4))</f>
        <v>1</v>
      </c>
      <c r="BO3016" s="157">
        <f>IF('1b-NaturalGas'!$AD$89="no","",ROUND(BL3016,4))</f>
        <v>1</v>
      </c>
      <c r="BP3016" s="157">
        <f>IF('1b-NaturalGas'!$AD$90="no","not applicable (based on previous answers)",ROUND(BL3016,4))</f>
        <v>1</v>
      </c>
      <c r="BQ3016" s="157">
        <f>IF('1b-NaturalGas'!$AD$91="no","not applicable (based on previous answers)",ROUND(BL3016,4))</f>
        <v>1</v>
      </c>
    </row>
    <row r="3019" spans="30:69" x14ac:dyDescent="0.25">
      <c r="AE3019" s="1">
        <f>IF(LEFT(AE3021,14)="not applicable",1,COUNT(AE3021:AE4021))</f>
        <v>1001</v>
      </c>
      <c r="AF3019" s="1">
        <f>IF(LEFT(AF3021,14)="not applicable",1,COUNT(AF3021:AF4021))</f>
        <v>1001</v>
      </c>
      <c r="AG3019" s="1">
        <f>IF(LEFT(AG3021,14)="not applicable",1,COUNT(AG3021:AG4021))</f>
        <v>1001</v>
      </c>
    </row>
    <row r="3020" spans="30:69" x14ac:dyDescent="0.25">
      <c r="AD3020" s="1" t="s">
        <v>390</v>
      </c>
      <c r="AE3020" s="133" t="s">
        <v>388</v>
      </c>
      <c r="AF3020" s="137" t="s">
        <v>389</v>
      </c>
      <c r="AG3020" s="137" t="s">
        <v>419</v>
      </c>
      <c r="BM3020" s="1">
        <f>IF(LEFT(BM3022,14)="not applicable",1,COUNT(BM3022:BM4022))</f>
        <v>1001</v>
      </c>
      <c r="BN3020" s="1">
        <f>IF(LEFT(BN3022,14)="not applicable",1,COUNT(BN3022:BN4022))</f>
        <v>1001</v>
      </c>
      <c r="BO3020" s="1">
        <f>IF(LEFT(BO3022,14)="not applicable",1,COUNT(BO3022:BO4022))</f>
        <v>1001</v>
      </c>
      <c r="BP3020" s="1">
        <f>IF(LEFT(BP3022,14)="not applicable",1,COUNT(BP3022:BP4022))</f>
        <v>1001</v>
      </c>
      <c r="BQ3020" s="1">
        <f>IF(LEFT(BQ3022,14)="not applicable",1,COUNT(BQ3022:BQ4022))</f>
        <v>1001</v>
      </c>
    </row>
    <row r="3021" spans="30:69" x14ac:dyDescent="0.25">
      <c r="AD3021" s="157">
        <v>0</v>
      </c>
      <c r="AE3021" s="157">
        <f>IF('1a-Electricity'!$AG$77="no","not applicable (based on previous answers)",ROUND(AD3021,4))</f>
        <v>0</v>
      </c>
      <c r="AF3021" s="157">
        <f>IF('1a-Electricity'!$AG$78="no","not applicable (based on previous answers)",ROUND(AD3021,4))</f>
        <v>0</v>
      </c>
      <c r="AG3021" s="157">
        <f>IF('1a-Electricity'!$AG$79="no","not applicable (based on previous answers)",ROUND(AD3021,4))</f>
        <v>0</v>
      </c>
      <c r="BL3021" s="1" t="s">
        <v>506</v>
      </c>
      <c r="BM3021" s="133" t="s">
        <v>507</v>
      </c>
      <c r="BN3021" s="137" t="s">
        <v>508</v>
      </c>
      <c r="BO3021" s="137" t="s">
        <v>510</v>
      </c>
      <c r="BP3021" s="137" t="s">
        <v>511</v>
      </c>
      <c r="BQ3021" s="137" t="s">
        <v>509</v>
      </c>
    </row>
    <row r="3022" spans="30:69" x14ac:dyDescent="0.25">
      <c r="AD3022" s="157">
        <f>AD3021+0.001</f>
        <v>1E-3</v>
      </c>
      <c r="AE3022" s="157">
        <f>IF('1a-Electricity'!$AG$77="no","",ROUND(AD3022,4))</f>
        <v>1E-3</v>
      </c>
      <c r="AF3022" s="157">
        <f>IF('1a-Electricity'!$AG$78="no","",ROUND(AD3022,4))</f>
        <v>1E-3</v>
      </c>
      <c r="AG3022" s="157">
        <f>IF('1a-Electricity'!$AG$79="no","",ROUND(AD3022,4))</f>
        <v>1E-3</v>
      </c>
      <c r="BL3022" s="157">
        <v>0</v>
      </c>
      <c r="BM3022" s="157">
        <f>IF('1b-NaturalGas'!$AG$87="no","not applicable (based on previous answers)",ROUND(BL3022,4))</f>
        <v>0</v>
      </c>
      <c r="BN3022" s="157">
        <f>IF('1b-NaturalGas'!$AG$88="no","not applicable (based on previous answers)",ROUND(BL3022,4))</f>
        <v>0</v>
      </c>
      <c r="BO3022" s="157">
        <f>IF('1b-NaturalGas'!$AG$89="no","not applicable (based on previous answers)",ROUND(BL3022,4))</f>
        <v>0</v>
      </c>
      <c r="BP3022" s="157">
        <f>IF('1b-NaturalGas'!$AG$90="no","not applicable (based on previous answers)",ROUND(BL3022,4))</f>
        <v>0</v>
      </c>
      <c r="BQ3022" s="157">
        <f>IF('1b-NaturalGas'!$AG$91="no","not applicable (based on previous answers)",ROUND(BL3022,4))</f>
        <v>0</v>
      </c>
    </row>
    <row r="3023" spans="30:69" x14ac:dyDescent="0.25">
      <c r="AD3023" s="157">
        <f t="shared" ref="AD3023:AD3076" si="107">AD3022+0.001</f>
        <v>2E-3</v>
      </c>
      <c r="AE3023" s="157">
        <f>IF('1a-Electricity'!$AG$77="no","",ROUND(AD3023,4))</f>
        <v>2E-3</v>
      </c>
      <c r="AF3023" s="157">
        <f>IF('1a-Electricity'!$AG$78="no","",ROUND(AD3023,4))</f>
        <v>2E-3</v>
      </c>
      <c r="AG3023" s="157">
        <f>IF('1a-Electricity'!$AG$79="no","",ROUND(AD3023,4))</f>
        <v>2E-3</v>
      </c>
      <c r="BL3023" s="157">
        <f>BL3022+0.001</f>
        <v>1E-3</v>
      </c>
      <c r="BM3023" s="157">
        <f>IF('1b-NaturalGas'!$AG$87="no","",ROUND(BL3023,4))</f>
        <v>1E-3</v>
      </c>
      <c r="BN3023" s="157">
        <f>IF('1b-NaturalGas'!$AG$88="no","",ROUND(BL3023,4))</f>
        <v>1E-3</v>
      </c>
      <c r="BO3023" s="157">
        <f>IF('1b-NaturalGas'!$AG$89="no","",ROUND(BL3023,4))</f>
        <v>1E-3</v>
      </c>
      <c r="BP3023" s="157">
        <f>IF('1b-NaturalGas'!$AG$90="no","not applicable (based on previous answers)",ROUND(BL3023,4))</f>
        <v>1E-3</v>
      </c>
      <c r="BQ3023" s="157">
        <f>IF('1b-NaturalGas'!$AG$91="no","",ROUND(BL3023,4))</f>
        <v>1E-3</v>
      </c>
    </row>
    <row r="3024" spans="30:69" x14ac:dyDescent="0.25">
      <c r="AD3024" s="157">
        <f>AD3023+0.001</f>
        <v>3.0000000000000001E-3</v>
      </c>
      <c r="AE3024" s="157">
        <f>IF('1a-Electricity'!$AG$77="no","",ROUND(AD3024,4))</f>
        <v>3.0000000000000001E-3</v>
      </c>
      <c r="AF3024" s="157">
        <f>IF('1a-Electricity'!$AG$78="no","",ROUND(AD3024,4))</f>
        <v>3.0000000000000001E-3</v>
      </c>
      <c r="AG3024" s="157">
        <f>IF('1a-Electricity'!$AG$79="no","",ROUND(AD3024,4))</f>
        <v>3.0000000000000001E-3</v>
      </c>
      <c r="BL3024" s="157">
        <f t="shared" ref="BL3024:BL3077" si="108">BL3023+0.001</f>
        <v>2E-3</v>
      </c>
      <c r="BM3024" s="157">
        <f>IF('1b-NaturalGas'!$AG$87="no","",ROUND(BL3024,4))</f>
        <v>2E-3</v>
      </c>
      <c r="BN3024" s="157">
        <f>IF('1b-NaturalGas'!$AG$88="no","",ROUND(BL3024,4))</f>
        <v>2E-3</v>
      </c>
      <c r="BO3024" s="157">
        <f>IF('1b-NaturalGas'!$AG$89="no","",ROUND(BL3024,4))</f>
        <v>2E-3</v>
      </c>
      <c r="BP3024" s="157">
        <f>IF('1b-NaturalGas'!$AG$90="no","not applicable (based on previous answers)",ROUND(BL3024,4))</f>
        <v>2E-3</v>
      </c>
      <c r="BQ3024" s="157">
        <f>IF('1b-NaturalGas'!$AG$91="no","",ROUND(BL3024,4))</f>
        <v>2E-3</v>
      </c>
    </row>
    <row r="3025" spans="30:69" x14ac:dyDescent="0.25">
      <c r="AD3025" s="157">
        <f>AD3024+0.001</f>
        <v>4.0000000000000001E-3</v>
      </c>
      <c r="AE3025" s="157">
        <f>IF('1a-Electricity'!$AG$77="no","",ROUND(AD3025,4))</f>
        <v>4.0000000000000001E-3</v>
      </c>
      <c r="AF3025" s="157">
        <f>IF('1a-Electricity'!$AG$78="no","",ROUND(AD3025,4))</f>
        <v>4.0000000000000001E-3</v>
      </c>
      <c r="AG3025" s="157">
        <f>IF('1a-Electricity'!$AG$79="no","",ROUND(AD3025,4))</f>
        <v>4.0000000000000001E-3</v>
      </c>
      <c r="BL3025" s="157">
        <f>BL3024+0.001</f>
        <v>3.0000000000000001E-3</v>
      </c>
      <c r="BM3025" s="157">
        <f>IF('1b-NaturalGas'!$AG$87="no","",ROUND(BL3025,4))</f>
        <v>3.0000000000000001E-3</v>
      </c>
      <c r="BN3025" s="157">
        <f>IF('1b-NaturalGas'!$AG$88="no","",ROUND(BL3025,4))</f>
        <v>3.0000000000000001E-3</v>
      </c>
      <c r="BO3025" s="157">
        <f>IF('1b-NaturalGas'!$AG$89="no","",ROUND(BL3025,4))</f>
        <v>3.0000000000000001E-3</v>
      </c>
      <c r="BP3025" s="157">
        <f>IF('1b-NaturalGas'!$AG$90="no","not applicable (based on previous answers)",ROUND(BL3025,4))</f>
        <v>3.0000000000000001E-3</v>
      </c>
      <c r="BQ3025" s="157">
        <f>IF('1b-NaturalGas'!$AG$91="no","",ROUND(BL3025,4))</f>
        <v>3.0000000000000001E-3</v>
      </c>
    </row>
    <row r="3026" spans="30:69" x14ac:dyDescent="0.25">
      <c r="AD3026" s="157">
        <f>AD3025+0.001</f>
        <v>5.0000000000000001E-3</v>
      </c>
      <c r="AE3026" s="157">
        <f>IF('1a-Electricity'!$AG$77="no","",ROUND(AD3026,4))</f>
        <v>5.0000000000000001E-3</v>
      </c>
      <c r="AF3026" s="157">
        <f>IF('1a-Electricity'!$AG$78="no","",ROUND(AD3026,4))</f>
        <v>5.0000000000000001E-3</v>
      </c>
      <c r="AG3026" s="157">
        <f>IF('1a-Electricity'!$AG$79="no","",ROUND(AD3026,4))</f>
        <v>5.0000000000000001E-3</v>
      </c>
      <c r="BL3026" s="157">
        <f>BL3025+0.001</f>
        <v>4.0000000000000001E-3</v>
      </c>
      <c r="BM3026" s="157">
        <f>IF('1b-NaturalGas'!$AG$87="no","",ROUND(BL3026,4))</f>
        <v>4.0000000000000001E-3</v>
      </c>
      <c r="BN3026" s="157">
        <f>IF('1b-NaturalGas'!$AG$88="no","",ROUND(BL3026,4))</f>
        <v>4.0000000000000001E-3</v>
      </c>
      <c r="BO3026" s="157">
        <f>IF('1b-NaturalGas'!$AG$89="no","",ROUND(BL3026,4))</f>
        <v>4.0000000000000001E-3</v>
      </c>
      <c r="BP3026" s="157">
        <f>IF('1b-NaturalGas'!$AG$90="no","not applicable (based on previous answers)",ROUND(BL3026,4))</f>
        <v>4.0000000000000001E-3</v>
      </c>
      <c r="BQ3026" s="157">
        <f>IF('1b-NaturalGas'!$AG$91="no","",ROUND(BL3026,4))</f>
        <v>4.0000000000000001E-3</v>
      </c>
    </row>
    <row r="3027" spans="30:69" x14ac:dyDescent="0.25">
      <c r="AD3027" s="157">
        <f t="shared" si="107"/>
        <v>6.0000000000000001E-3</v>
      </c>
      <c r="AE3027" s="157">
        <f>IF('1a-Electricity'!$AG$77="no","",ROUND(AD3027,4))</f>
        <v>6.0000000000000001E-3</v>
      </c>
      <c r="AF3027" s="157">
        <f>IF('1a-Electricity'!$AG$78="no","",ROUND(AD3027,4))</f>
        <v>6.0000000000000001E-3</v>
      </c>
      <c r="AG3027" s="157">
        <f>IF('1a-Electricity'!$AG$79="no","",ROUND(AD3027,4))</f>
        <v>6.0000000000000001E-3</v>
      </c>
      <c r="BL3027" s="157">
        <f>BL3026+0.001</f>
        <v>5.0000000000000001E-3</v>
      </c>
      <c r="BM3027" s="157">
        <f>IF('1b-NaturalGas'!$AG$87="no","",ROUND(BL3027,4))</f>
        <v>5.0000000000000001E-3</v>
      </c>
      <c r="BN3027" s="157">
        <f>IF('1b-NaturalGas'!$AG$88="no","",ROUND(BL3027,4))</f>
        <v>5.0000000000000001E-3</v>
      </c>
      <c r="BO3027" s="157">
        <f>IF('1b-NaturalGas'!$AG$89="no","",ROUND(BL3027,4))</f>
        <v>5.0000000000000001E-3</v>
      </c>
      <c r="BP3027" s="157">
        <f>IF('1b-NaturalGas'!$AG$90="no","not applicable (based on previous answers)",ROUND(BL3027,4))</f>
        <v>5.0000000000000001E-3</v>
      </c>
      <c r="BQ3027" s="157">
        <f>IF('1b-NaturalGas'!$AG$91="no","",ROUND(BL3027,4))</f>
        <v>5.0000000000000001E-3</v>
      </c>
    </row>
    <row r="3028" spans="30:69" x14ac:dyDescent="0.25">
      <c r="AD3028" s="157">
        <f t="shared" si="107"/>
        <v>7.0000000000000001E-3</v>
      </c>
      <c r="AE3028" s="157">
        <f>IF('1a-Electricity'!$AG$77="no","",ROUND(AD3028,4))</f>
        <v>7.0000000000000001E-3</v>
      </c>
      <c r="AF3028" s="157">
        <f>IF('1a-Electricity'!$AG$78="no","",ROUND(AD3028,4))</f>
        <v>7.0000000000000001E-3</v>
      </c>
      <c r="AG3028" s="157">
        <f>IF('1a-Electricity'!$AG$79="no","",ROUND(AD3028,4))</f>
        <v>7.0000000000000001E-3</v>
      </c>
      <c r="BL3028" s="157">
        <f t="shared" si="108"/>
        <v>6.0000000000000001E-3</v>
      </c>
      <c r="BM3028" s="157">
        <f>IF('1b-NaturalGas'!$AG$87="no","",ROUND(BL3028,4))</f>
        <v>6.0000000000000001E-3</v>
      </c>
      <c r="BN3028" s="157">
        <f>IF('1b-NaturalGas'!$AG$88="no","",ROUND(BL3028,4))</f>
        <v>6.0000000000000001E-3</v>
      </c>
      <c r="BO3028" s="157">
        <f>IF('1b-NaturalGas'!$AG$89="no","",ROUND(BL3028,4))</f>
        <v>6.0000000000000001E-3</v>
      </c>
      <c r="BP3028" s="157">
        <f>IF('1b-NaturalGas'!$AG$90="no","not applicable (based on previous answers)",ROUND(BL3028,4))</f>
        <v>6.0000000000000001E-3</v>
      </c>
      <c r="BQ3028" s="157">
        <f>IF('1b-NaturalGas'!$AG$91="no","",ROUND(BL3028,4))</f>
        <v>6.0000000000000001E-3</v>
      </c>
    </row>
    <row r="3029" spans="30:69" x14ac:dyDescent="0.25">
      <c r="AD3029" s="157">
        <f t="shared" si="107"/>
        <v>8.0000000000000002E-3</v>
      </c>
      <c r="AE3029" s="157">
        <f>IF('1a-Electricity'!$AG$77="no","",ROUND(AD3029,4))</f>
        <v>8.0000000000000002E-3</v>
      </c>
      <c r="AF3029" s="157">
        <f>IF('1a-Electricity'!$AG$78="no","",ROUND(AD3029,4))</f>
        <v>8.0000000000000002E-3</v>
      </c>
      <c r="AG3029" s="157">
        <f>IF('1a-Electricity'!$AG$79="no","",ROUND(AD3029,4))</f>
        <v>8.0000000000000002E-3</v>
      </c>
      <c r="BL3029" s="157">
        <f t="shared" si="108"/>
        <v>7.0000000000000001E-3</v>
      </c>
      <c r="BM3029" s="157">
        <f>IF('1b-NaturalGas'!$AG$87="no","",ROUND(BL3029,4))</f>
        <v>7.0000000000000001E-3</v>
      </c>
      <c r="BN3029" s="157">
        <f>IF('1b-NaturalGas'!$AG$88="no","",ROUND(BL3029,4))</f>
        <v>7.0000000000000001E-3</v>
      </c>
      <c r="BO3029" s="157">
        <f>IF('1b-NaturalGas'!$AG$89="no","",ROUND(BL3029,4))</f>
        <v>7.0000000000000001E-3</v>
      </c>
      <c r="BP3029" s="157">
        <f>IF('1b-NaturalGas'!$AG$90="no","not applicable (based on previous answers)",ROUND(BL3029,4))</f>
        <v>7.0000000000000001E-3</v>
      </c>
      <c r="BQ3029" s="157">
        <f>IF('1b-NaturalGas'!$AG$91="no","",ROUND(BL3029,4))</f>
        <v>7.0000000000000001E-3</v>
      </c>
    </row>
    <row r="3030" spans="30:69" x14ac:dyDescent="0.25">
      <c r="AD3030" s="157">
        <f t="shared" si="107"/>
        <v>9.0000000000000011E-3</v>
      </c>
      <c r="AE3030" s="157">
        <f>IF('1a-Electricity'!$AG$77="no","",ROUND(AD3030,4))</f>
        <v>8.9999999999999993E-3</v>
      </c>
      <c r="AF3030" s="157">
        <f>IF('1a-Electricity'!$AG$78="no","",ROUND(AD3030,4))</f>
        <v>8.9999999999999993E-3</v>
      </c>
      <c r="AG3030" s="157">
        <f>IF('1a-Electricity'!$AG$79="no","",ROUND(AD3030,4))</f>
        <v>8.9999999999999993E-3</v>
      </c>
      <c r="BL3030" s="157">
        <f t="shared" si="108"/>
        <v>8.0000000000000002E-3</v>
      </c>
      <c r="BM3030" s="157">
        <f>IF('1b-NaturalGas'!$AG$87="no","",ROUND(BL3030,4))</f>
        <v>8.0000000000000002E-3</v>
      </c>
      <c r="BN3030" s="157">
        <f>IF('1b-NaturalGas'!$AG$88="no","",ROUND(BL3030,4))</f>
        <v>8.0000000000000002E-3</v>
      </c>
      <c r="BO3030" s="157">
        <f>IF('1b-NaturalGas'!$AG$89="no","",ROUND(BL3030,4))</f>
        <v>8.0000000000000002E-3</v>
      </c>
      <c r="BP3030" s="157">
        <f>IF('1b-NaturalGas'!$AG$90="no","not applicable (based on previous answers)",ROUND(BL3030,4))</f>
        <v>8.0000000000000002E-3</v>
      </c>
      <c r="BQ3030" s="157">
        <f>IF('1b-NaturalGas'!$AG$91="no","",ROUND(BL3030,4))</f>
        <v>8.0000000000000002E-3</v>
      </c>
    </row>
    <row r="3031" spans="30:69" x14ac:dyDescent="0.25">
      <c r="AD3031" s="157">
        <f t="shared" si="107"/>
        <v>1.0000000000000002E-2</v>
      </c>
      <c r="AE3031" s="157">
        <f>IF('1a-Electricity'!$AG$77="no","",ROUND(AD3031,4))</f>
        <v>0.01</v>
      </c>
      <c r="AF3031" s="157">
        <f>IF('1a-Electricity'!$AG$78="no","",ROUND(AD3031,4))</f>
        <v>0.01</v>
      </c>
      <c r="AG3031" s="157">
        <f>IF('1a-Electricity'!$AG$79="no","",ROUND(AD3031,4))</f>
        <v>0.01</v>
      </c>
      <c r="BL3031" s="157">
        <f t="shared" si="108"/>
        <v>9.0000000000000011E-3</v>
      </c>
      <c r="BM3031" s="157">
        <f>IF('1b-NaturalGas'!$AG$87="no","",ROUND(BL3031,4))</f>
        <v>8.9999999999999993E-3</v>
      </c>
      <c r="BN3031" s="157">
        <f>IF('1b-NaturalGas'!$AG$88="no","",ROUND(BL3031,4))</f>
        <v>8.9999999999999993E-3</v>
      </c>
      <c r="BO3031" s="157">
        <f>IF('1b-NaturalGas'!$AG$89="no","",ROUND(BL3031,4))</f>
        <v>8.9999999999999993E-3</v>
      </c>
      <c r="BP3031" s="157">
        <f>IF('1b-NaturalGas'!$AG$90="no","not applicable (based on previous answers)",ROUND(BL3031,4))</f>
        <v>8.9999999999999993E-3</v>
      </c>
      <c r="BQ3031" s="157">
        <f>IF('1b-NaturalGas'!$AG$91="no","",ROUND(BL3031,4))</f>
        <v>8.9999999999999993E-3</v>
      </c>
    </row>
    <row r="3032" spans="30:69" x14ac:dyDescent="0.25">
      <c r="AD3032" s="157">
        <f t="shared" si="107"/>
        <v>1.1000000000000003E-2</v>
      </c>
      <c r="AE3032" s="157">
        <f>IF('1a-Electricity'!$AG$77="no","",ROUND(AD3032,4))</f>
        <v>1.0999999999999999E-2</v>
      </c>
      <c r="AF3032" s="157">
        <f>IF('1a-Electricity'!$AG$78="no","",ROUND(AD3032,4))</f>
        <v>1.0999999999999999E-2</v>
      </c>
      <c r="AG3032" s="157">
        <f>IF('1a-Electricity'!$AG$79="no","",ROUND(AD3032,4))</f>
        <v>1.0999999999999999E-2</v>
      </c>
      <c r="BL3032" s="157">
        <f t="shared" si="108"/>
        <v>1.0000000000000002E-2</v>
      </c>
      <c r="BM3032" s="157">
        <f>IF('1b-NaturalGas'!$AG$87="no","",ROUND(BL3032,4))</f>
        <v>0.01</v>
      </c>
      <c r="BN3032" s="157">
        <f>IF('1b-NaturalGas'!$AG$88="no","",ROUND(BL3032,4))</f>
        <v>0.01</v>
      </c>
      <c r="BO3032" s="157">
        <f>IF('1b-NaturalGas'!$AG$89="no","",ROUND(BL3032,4))</f>
        <v>0.01</v>
      </c>
      <c r="BP3032" s="157">
        <f>IF('1b-NaturalGas'!$AG$90="no","not applicable (based on previous answers)",ROUND(BL3032,4))</f>
        <v>0.01</v>
      </c>
      <c r="BQ3032" s="157">
        <f>IF('1b-NaturalGas'!$AG$91="no","",ROUND(BL3032,4))</f>
        <v>0.01</v>
      </c>
    </row>
    <row r="3033" spans="30:69" x14ac:dyDescent="0.25">
      <c r="AD3033" s="157">
        <f t="shared" si="107"/>
        <v>1.2000000000000004E-2</v>
      </c>
      <c r="AE3033" s="157">
        <f>IF('1a-Electricity'!$AG$77="no","",ROUND(AD3033,4))</f>
        <v>1.2E-2</v>
      </c>
      <c r="AF3033" s="157">
        <f>IF('1a-Electricity'!$AG$78="no","",ROUND(AD3033,4))</f>
        <v>1.2E-2</v>
      </c>
      <c r="AG3033" s="157">
        <f>IF('1a-Electricity'!$AG$79="no","",ROUND(AD3033,4))</f>
        <v>1.2E-2</v>
      </c>
      <c r="BL3033" s="157">
        <f t="shared" si="108"/>
        <v>1.1000000000000003E-2</v>
      </c>
      <c r="BM3033" s="157">
        <f>IF('1b-NaturalGas'!$AG$87="no","",ROUND(BL3033,4))</f>
        <v>1.0999999999999999E-2</v>
      </c>
      <c r="BN3033" s="157">
        <f>IF('1b-NaturalGas'!$AG$88="no","",ROUND(BL3033,4))</f>
        <v>1.0999999999999999E-2</v>
      </c>
      <c r="BO3033" s="157">
        <f>IF('1b-NaturalGas'!$AG$89="no","",ROUND(BL3033,4))</f>
        <v>1.0999999999999999E-2</v>
      </c>
      <c r="BP3033" s="157">
        <f>IF('1b-NaturalGas'!$AG$90="no","not applicable (based on previous answers)",ROUND(BL3033,4))</f>
        <v>1.0999999999999999E-2</v>
      </c>
      <c r="BQ3033" s="157">
        <f>IF('1b-NaturalGas'!$AG$91="no","",ROUND(BL3033,4))</f>
        <v>1.0999999999999999E-2</v>
      </c>
    </row>
    <row r="3034" spans="30:69" x14ac:dyDescent="0.25">
      <c r="AD3034" s="157">
        <f t="shared" si="107"/>
        <v>1.3000000000000005E-2</v>
      </c>
      <c r="AE3034" s="157">
        <f>IF('1a-Electricity'!$AG$77="no","",ROUND(AD3034,4))</f>
        <v>1.2999999999999999E-2</v>
      </c>
      <c r="AF3034" s="157">
        <f>IF('1a-Electricity'!$AG$78="no","",ROUND(AD3034,4))</f>
        <v>1.2999999999999999E-2</v>
      </c>
      <c r="AG3034" s="157">
        <f>IF('1a-Electricity'!$AG$79="no","",ROUND(AD3034,4))</f>
        <v>1.2999999999999999E-2</v>
      </c>
      <c r="BL3034" s="157">
        <f t="shared" si="108"/>
        <v>1.2000000000000004E-2</v>
      </c>
      <c r="BM3034" s="157">
        <f>IF('1b-NaturalGas'!$AG$87="no","",ROUND(BL3034,4))</f>
        <v>1.2E-2</v>
      </c>
      <c r="BN3034" s="157">
        <f>IF('1b-NaturalGas'!$AG$88="no","",ROUND(BL3034,4))</f>
        <v>1.2E-2</v>
      </c>
      <c r="BO3034" s="157">
        <f>IF('1b-NaturalGas'!$AG$89="no","",ROUND(BL3034,4))</f>
        <v>1.2E-2</v>
      </c>
      <c r="BP3034" s="157">
        <f>IF('1b-NaturalGas'!$AG$90="no","not applicable (based on previous answers)",ROUND(BL3034,4))</f>
        <v>1.2E-2</v>
      </c>
      <c r="BQ3034" s="157">
        <f>IF('1b-NaturalGas'!$AG$91="no","",ROUND(BL3034,4))</f>
        <v>1.2E-2</v>
      </c>
    </row>
    <row r="3035" spans="30:69" x14ac:dyDescent="0.25">
      <c r="AD3035" s="157">
        <f t="shared" si="107"/>
        <v>1.4000000000000005E-2</v>
      </c>
      <c r="AE3035" s="157">
        <f>IF('1a-Electricity'!$AG$77="no","",ROUND(AD3035,4))</f>
        <v>1.4E-2</v>
      </c>
      <c r="AF3035" s="157">
        <f>IF('1a-Electricity'!$AG$78="no","",ROUND(AD3035,4))</f>
        <v>1.4E-2</v>
      </c>
      <c r="AG3035" s="157">
        <f>IF('1a-Electricity'!$AG$79="no","",ROUND(AD3035,4))</f>
        <v>1.4E-2</v>
      </c>
      <c r="BL3035" s="157">
        <f t="shared" si="108"/>
        <v>1.3000000000000005E-2</v>
      </c>
      <c r="BM3035" s="157">
        <f>IF('1b-NaturalGas'!$AG$87="no","",ROUND(BL3035,4))</f>
        <v>1.2999999999999999E-2</v>
      </c>
      <c r="BN3035" s="157">
        <f>IF('1b-NaturalGas'!$AG$88="no","",ROUND(BL3035,4))</f>
        <v>1.2999999999999999E-2</v>
      </c>
      <c r="BO3035" s="157">
        <f>IF('1b-NaturalGas'!$AG$89="no","",ROUND(BL3035,4))</f>
        <v>1.2999999999999999E-2</v>
      </c>
      <c r="BP3035" s="157">
        <f>IF('1b-NaturalGas'!$AG$90="no","not applicable (based on previous answers)",ROUND(BL3035,4))</f>
        <v>1.2999999999999999E-2</v>
      </c>
      <c r="BQ3035" s="157">
        <f>IF('1b-NaturalGas'!$AG$91="no","",ROUND(BL3035,4))</f>
        <v>1.2999999999999999E-2</v>
      </c>
    </row>
    <row r="3036" spans="30:69" x14ac:dyDescent="0.25">
      <c r="AD3036" s="157">
        <f>AD3035+0.001</f>
        <v>1.5000000000000006E-2</v>
      </c>
      <c r="AE3036" s="157">
        <f>IF('1a-Electricity'!$AG$77="no","",ROUND(AD3036,4))</f>
        <v>1.4999999999999999E-2</v>
      </c>
      <c r="AF3036" s="157">
        <f>IF('1a-Electricity'!$AG$78="no","",ROUND(AD3036,4))</f>
        <v>1.4999999999999999E-2</v>
      </c>
      <c r="AG3036" s="157">
        <f>IF('1a-Electricity'!$AG$79="no","",ROUND(AD3036,4))</f>
        <v>1.4999999999999999E-2</v>
      </c>
      <c r="BL3036" s="157">
        <f t="shared" si="108"/>
        <v>1.4000000000000005E-2</v>
      </c>
      <c r="BM3036" s="157">
        <f>IF('1b-NaturalGas'!$AG$87="no","",ROUND(BL3036,4))</f>
        <v>1.4E-2</v>
      </c>
      <c r="BN3036" s="157">
        <f>IF('1b-NaturalGas'!$AG$88="no","",ROUND(BL3036,4))</f>
        <v>1.4E-2</v>
      </c>
      <c r="BO3036" s="157">
        <f>IF('1b-NaturalGas'!$AG$89="no","",ROUND(BL3036,4))</f>
        <v>1.4E-2</v>
      </c>
      <c r="BP3036" s="157">
        <f>IF('1b-NaturalGas'!$AG$90="no","not applicable (based on previous answers)",ROUND(BL3036,4))</f>
        <v>1.4E-2</v>
      </c>
      <c r="BQ3036" s="157">
        <f>IF('1b-NaturalGas'!$AG$91="no","",ROUND(BL3036,4))</f>
        <v>1.4E-2</v>
      </c>
    </row>
    <row r="3037" spans="30:69" x14ac:dyDescent="0.25">
      <c r="AD3037" s="157">
        <f t="shared" si="107"/>
        <v>1.6000000000000007E-2</v>
      </c>
      <c r="AE3037" s="157">
        <f>IF('1a-Electricity'!$AG$77="no","",ROUND(AD3037,4))</f>
        <v>1.6E-2</v>
      </c>
      <c r="AF3037" s="157">
        <f>IF('1a-Electricity'!$AG$78="no","",ROUND(AD3037,4))</f>
        <v>1.6E-2</v>
      </c>
      <c r="AG3037" s="157">
        <f>IF('1a-Electricity'!$AG$79="no","",ROUND(AD3037,4))</f>
        <v>1.6E-2</v>
      </c>
      <c r="BL3037" s="157">
        <f>BL3036+0.001</f>
        <v>1.5000000000000006E-2</v>
      </c>
      <c r="BM3037" s="157">
        <f>IF('1b-NaturalGas'!$AG$87="no","",ROUND(BL3037,4))</f>
        <v>1.4999999999999999E-2</v>
      </c>
      <c r="BN3037" s="157">
        <f>IF('1b-NaturalGas'!$AG$88="no","",ROUND(BL3037,4))</f>
        <v>1.4999999999999999E-2</v>
      </c>
      <c r="BO3037" s="157">
        <f>IF('1b-NaturalGas'!$AG$89="no","",ROUND(BL3037,4))</f>
        <v>1.4999999999999999E-2</v>
      </c>
      <c r="BP3037" s="157">
        <f>IF('1b-NaturalGas'!$AG$90="no","not applicable (based on previous answers)",ROUND(BL3037,4))</f>
        <v>1.4999999999999999E-2</v>
      </c>
      <c r="BQ3037" s="157">
        <f>IF('1b-NaturalGas'!$AG$91="no","",ROUND(BL3037,4))</f>
        <v>1.4999999999999999E-2</v>
      </c>
    </row>
    <row r="3038" spans="30:69" x14ac:dyDescent="0.25">
      <c r="AD3038" s="157">
        <f t="shared" si="107"/>
        <v>1.7000000000000008E-2</v>
      </c>
      <c r="AE3038" s="157">
        <f>IF('1a-Electricity'!$AG$77="no","",ROUND(AD3038,4))</f>
        <v>1.7000000000000001E-2</v>
      </c>
      <c r="AF3038" s="157">
        <f>IF('1a-Electricity'!$AG$78="no","",ROUND(AD3038,4))</f>
        <v>1.7000000000000001E-2</v>
      </c>
      <c r="AG3038" s="157">
        <f>IF('1a-Electricity'!$AG$79="no","",ROUND(AD3038,4))</f>
        <v>1.7000000000000001E-2</v>
      </c>
      <c r="BL3038" s="157">
        <f t="shared" si="108"/>
        <v>1.6000000000000007E-2</v>
      </c>
      <c r="BM3038" s="157">
        <f>IF('1b-NaturalGas'!$AG$87="no","",ROUND(BL3038,4))</f>
        <v>1.6E-2</v>
      </c>
      <c r="BN3038" s="157">
        <f>IF('1b-NaturalGas'!$AG$88="no","",ROUND(BL3038,4))</f>
        <v>1.6E-2</v>
      </c>
      <c r="BO3038" s="157">
        <f>IF('1b-NaturalGas'!$AG$89="no","",ROUND(BL3038,4))</f>
        <v>1.6E-2</v>
      </c>
      <c r="BP3038" s="157">
        <f>IF('1b-NaturalGas'!$AG$90="no","not applicable (based on previous answers)",ROUND(BL3038,4))</f>
        <v>1.6E-2</v>
      </c>
      <c r="BQ3038" s="157">
        <f>IF('1b-NaturalGas'!$AG$91="no","",ROUND(BL3038,4))</f>
        <v>1.6E-2</v>
      </c>
    </row>
    <row r="3039" spans="30:69" x14ac:dyDescent="0.25">
      <c r="AD3039" s="157">
        <f t="shared" si="107"/>
        <v>1.8000000000000009E-2</v>
      </c>
      <c r="AE3039" s="157">
        <f>IF('1a-Electricity'!$AG$77="no","",ROUND(AD3039,4))</f>
        <v>1.7999999999999999E-2</v>
      </c>
      <c r="AF3039" s="157">
        <f>IF('1a-Electricity'!$AG$78="no","",ROUND(AD3039,4))</f>
        <v>1.7999999999999999E-2</v>
      </c>
      <c r="AG3039" s="157">
        <f>IF('1a-Electricity'!$AG$79="no","",ROUND(AD3039,4))</f>
        <v>1.7999999999999999E-2</v>
      </c>
      <c r="BL3039" s="157">
        <f t="shared" si="108"/>
        <v>1.7000000000000008E-2</v>
      </c>
      <c r="BM3039" s="157">
        <f>IF('1b-NaturalGas'!$AG$87="no","",ROUND(BL3039,4))</f>
        <v>1.7000000000000001E-2</v>
      </c>
      <c r="BN3039" s="157">
        <f>IF('1b-NaturalGas'!$AG$88="no","",ROUND(BL3039,4))</f>
        <v>1.7000000000000001E-2</v>
      </c>
      <c r="BO3039" s="157">
        <f>IF('1b-NaturalGas'!$AG$89="no","",ROUND(BL3039,4))</f>
        <v>1.7000000000000001E-2</v>
      </c>
      <c r="BP3039" s="157">
        <f>IF('1b-NaturalGas'!$AG$90="no","not applicable (based on previous answers)",ROUND(BL3039,4))</f>
        <v>1.7000000000000001E-2</v>
      </c>
      <c r="BQ3039" s="157">
        <f>IF('1b-NaturalGas'!$AG$91="no","",ROUND(BL3039,4))</f>
        <v>1.7000000000000001E-2</v>
      </c>
    </row>
    <row r="3040" spans="30:69" x14ac:dyDescent="0.25">
      <c r="AD3040" s="157">
        <f t="shared" si="107"/>
        <v>1.900000000000001E-2</v>
      </c>
      <c r="AE3040" s="157">
        <f>IF('1a-Electricity'!$AG$77="no","",ROUND(AD3040,4))</f>
        <v>1.9E-2</v>
      </c>
      <c r="AF3040" s="157">
        <f>IF('1a-Electricity'!$AG$78="no","",ROUND(AD3040,4))</f>
        <v>1.9E-2</v>
      </c>
      <c r="AG3040" s="157">
        <f>IF('1a-Electricity'!$AG$79="no","",ROUND(AD3040,4))</f>
        <v>1.9E-2</v>
      </c>
      <c r="BL3040" s="157">
        <f t="shared" si="108"/>
        <v>1.8000000000000009E-2</v>
      </c>
      <c r="BM3040" s="157">
        <f>IF('1b-NaturalGas'!$AG$87="no","",ROUND(BL3040,4))</f>
        <v>1.7999999999999999E-2</v>
      </c>
      <c r="BN3040" s="157">
        <f>IF('1b-NaturalGas'!$AG$88="no","",ROUND(BL3040,4))</f>
        <v>1.7999999999999999E-2</v>
      </c>
      <c r="BO3040" s="157">
        <f>IF('1b-NaturalGas'!$AG$89="no","",ROUND(BL3040,4))</f>
        <v>1.7999999999999999E-2</v>
      </c>
      <c r="BP3040" s="157">
        <f>IF('1b-NaturalGas'!$AG$90="no","not applicable (based on previous answers)",ROUND(BL3040,4))</f>
        <v>1.7999999999999999E-2</v>
      </c>
      <c r="BQ3040" s="157">
        <f>IF('1b-NaturalGas'!$AG$91="no","",ROUND(BL3040,4))</f>
        <v>1.7999999999999999E-2</v>
      </c>
    </row>
    <row r="3041" spans="30:69" x14ac:dyDescent="0.25">
      <c r="AD3041" s="157">
        <f t="shared" si="107"/>
        <v>2.0000000000000011E-2</v>
      </c>
      <c r="AE3041" s="157">
        <f>IF('1a-Electricity'!$AG$77="no","",ROUND(AD3041,4))</f>
        <v>0.02</v>
      </c>
      <c r="AF3041" s="157">
        <f>IF('1a-Electricity'!$AG$78="no","",ROUND(AD3041,4))</f>
        <v>0.02</v>
      </c>
      <c r="AG3041" s="157">
        <f>IF('1a-Electricity'!$AG$79="no","",ROUND(AD3041,4))</f>
        <v>0.02</v>
      </c>
      <c r="BL3041" s="157">
        <f t="shared" si="108"/>
        <v>1.900000000000001E-2</v>
      </c>
      <c r="BM3041" s="157">
        <f>IF('1b-NaturalGas'!$AG$87="no","",ROUND(BL3041,4))</f>
        <v>1.9E-2</v>
      </c>
      <c r="BN3041" s="157">
        <f>IF('1b-NaturalGas'!$AG$88="no","",ROUND(BL3041,4))</f>
        <v>1.9E-2</v>
      </c>
      <c r="BO3041" s="157">
        <f>IF('1b-NaturalGas'!$AG$89="no","",ROUND(BL3041,4))</f>
        <v>1.9E-2</v>
      </c>
      <c r="BP3041" s="157">
        <f>IF('1b-NaturalGas'!$AG$90="no","not applicable (based on previous answers)",ROUND(BL3041,4))</f>
        <v>1.9E-2</v>
      </c>
      <c r="BQ3041" s="157">
        <f>IF('1b-NaturalGas'!$AG$91="no","",ROUND(BL3041,4))</f>
        <v>1.9E-2</v>
      </c>
    </row>
    <row r="3042" spans="30:69" x14ac:dyDescent="0.25">
      <c r="AD3042" s="157">
        <f t="shared" si="107"/>
        <v>2.1000000000000012E-2</v>
      </c>
      <c r="AE3042" s="157">
        <f>IF('1a-Electricity'!$AG$77="no","",ROUND(AD3042,4))</f>
        <v>2.1000000000000001E-2</v>
      </c>
      <c r="AF3042" s="157">
        <f>IF('1a-Electricity'!$AG$78="no","",ROUND(AD3042,4))</f>
        <v>2.1000000000000001E-2</v>
      </c>
      <c r="AG3042" s="157">
        <f>IF('1a-Electricity'!$AG$79="no","",ROUND(AD3042,4))</f>
        <v>2.1000000000000001E-2</v>
      </c>
      <c r="BL3042" s="157">
        <f t="shared" si="108"/>
        <v>2.0000000000000011E-2</v>
      </c>
      <c r="BM3042" s="157">
        <f>IF('1b-NaturalGas'!$AG$87="no","",ROUND(BL3042,4))</f>
        <v>0.02</v>
      </c>
      <c r="BN3042" s="157">
        <f>IF('1b-NaturalGas'!$AG$88="no","",ROUND(BL3042,4))</f>
        <v>0.02</v>
      </c>
      <c r="BO3042" s="157">
        <f>IF('1b-NaturalGas'!$AG$89="no","",ROUND(BL3042,4))</f>
        <v>0.02</v>
      </c>
      <c r="BP3042" s="157">
        <f>IF('1b-NaturalGas'!$AG$90="no","not applicable (based on previous answers)",ROUND(BL3042,4))</f>
        <v>0.02</v>
      </c>
      <c r="BQ3042" s="157">
        <f>IF('1b-NaturalGas'!$AG$91="no","",ROUND(BL3042,4))</f>
        <v>0.02</v>
      </c>
    </row>
    <row r="3043" spans="30:69" x14ac:dyDescent="0.25">
      <c r="AD3043" s="157">
        <f t="shared" si="107"/>
        <v>2.2000000000000013E-2</v>
      </c>
      <c r="AE3043" s="157">
        <f>IF('1a-Electricity'!$AG$77="no","",ROUND(AD3043,4))</f>
        <v>2.1999999999999999E-2</v>
      </c>
      <c r="AF3043" s="157">
        <f>IF('1a-Electricity'!$AG$78="no","",ROUND(AD3043,4))</f>
        <v>2.1999999999999999E-2</v>
      </c>
      <c r="AG3043" s="157">
        <f>IF('1a-Electricity'!$AG$79="no","",ROUND(AD3043,4))</f>
        <v>2.1999999999999999E-2</v>
      </c>
      <c r="BL3043" s="157">
        <f t="shared" si="108"/>
        <v>2.1000000000000012E-2</v>
      </c>
      <c r="BM3043" s="157">
        <f>IF('1b-NaturalGas'!$AG$87="no","",ROUND(BL3043,4))</f>
        <v>2.1000000000000001E-2</v>
      </c>
      <c r="BN3043" s="157">
        <f>IF('1b-NaturalGas'!$AG$88="no","",ROUND(BL3043,4))</f>
        <v>2.1000000000000001E-2</v>
      </c>
      <c r="BO3043" s="157">
        <f>IF('1b-NaturalGas'!$AG$89="no","",ROUND(BL3043,4))</f>
        <v>2.1000000000000001E-2</v>
      </c>
      <c r="BP3043" s="157">
        <f>IF('1b-NaturalGas'!$AG$90="no","not applicable (based on previous answers)",ROUND(BL3043,4))</f>
        <v>2.1000000000000001E-2</v>
      </c>
      <c r="BQ3043" s="157">
        <f>IF('1b-NaturalGas'!$AG$91="no","",ROUND(BL3043,4))</f>
        <v>2.1000000000000001E-2</v>
      </c>
    </row>
    <row r="3044" spans="30:69" x14ac:dyDescent="0.25">
      <c r="AD3044" s="157">
        <f t="shared" si="107"/>
        <v>2.3000000000000013E-2</v>
      </c>
      <c r="AE3044" s="157">
        <f>IF('1a-Electricity'!$AG$77="no","",ROUND(AD3044,4))</f>
        <v>2.3E-2</v>
      </c>
      <c r="AF3044" s="157">
        <f>IF('1a-Electricity'!$AG$78="no","",ROUND(AD3044,4))</f>
        <v>2.3E-2</v>
      </c>
      <c r="AG3044" s="157">
        <f>IF('1a-Electricity'!$AG$79="no","",ROUND(AD3044,4))</f>
        <v>2.3E-2</v>
      </c>
      <c r="BL3044" s="157">
        <f t="shared" si="108"/>
        <v>2.2000000000000013E-2</v>
      </c>
      <c r="BM3044" s="157">
        <f>IF('1b-NaturalGas'!$AG$87="no","",ROUND(BL3044,4))</f>
        <v>2.1999999999999999E-2</v>
      </c>
      <c r="BN3044" s="157">
        <f>IF('1b-NaturalGas'!$AG$88="no","",ROUND(BL3044,4))</f>
        <v>2.1999999999999999E-2</v>
      </c>
      <c r="BO3044" s="157">
        <f>IF('1b-NaturalGas'!$AG$89="no","",ROUND(BL3044,4))</f>
        <v>2.1999999999999999E-2</v>
      </c>
      <c r="BP3044" s="157">
        <f>IF('1b-NaturalGas'!$AG$90="no","not applicable (based on previous answers)",ROUND(BL3044,4))</f>
        <v>2.1999999999999999E-2</v>
      </c>
      <c r="BQ3044" s="157">
        <f>IF('1b-NaturalGas'!$AG$91="no","",ROUND(BL3044,4))</f>
        <v>2.1999999999999999E-2</v>
      </c>
    </row>
    <row r="3045" spans="30:69" x14ac:dyDescent="0.25">
      <c r="AD3045" s="157">
        <f t="shared" si="107"/>
        <v>2.4000000000000014E-2</v>
      </c>
      <c r="AE3045" s="157">
        <f>IF('1a-Electricity'!$AG$77="no","",ROUND(AD3045,4))</f>
        <v>2.4E-2</v>
      </c>
      <c r="AF3045" s="157">
        <f>IF('1a-Electricity'!$AG$78="no","",ROUND(AD3045,4))</f>
        <v>2.4E-2</v>
      </c>
      <c r="AG3045" s="157">
        <f>IF('1a-Electricity'!$AG$79="no","",ROUND(AD3045,4))</f>
        <v>2.4E-2</v>
      </c>
      <c r="BL3045" s="157">
        <f t="shared" si="108"/>
        <v>2.3000000000000013E-2</v>
      </c>
      <c r="BM3045" s="157">
        <f>IF('1b-NaturalGas'!$AG$87="no","",ROUND(BL3045,4))</f>
        <v>2.3E-2</v>
      </c>
      <c r="BN3045" s="157">
        <f>IF('1b-NaturalGas'!$AG$88="no","",ROUND(BL3045,4))</f>
        <v>2.3E-2</v>
      </c>
      <c r="BO3045" s="157">
        <f>IF('1b-NaturalGas'!$AG$89="no","",ROUND(BL3045,4))</f>
        <v>2.3E-2</v>
      </c>
      <c r="BP3045" s="157">
        <f>IF('1b-NaturalGas'!$AG$90="no","not applicable (based on previous answers)",ROUND(BL3045,4))</f>
        <v>2.3E-2</v>
      </c>
      <c r="BQ3045" s="157">
        <f>IF('1b-NaturalGas'!$AG$91="no","",ROUND(BL3045,4))</f>
        <v>2.3E-2</v>
      </c>
    </row>
    <row r="3046" spans="30:69" x14ac:dyDescent="0.25">
      <c r="AD3046" s="157">
        <f t="shared" si="107"/>
        <v>2.5000000000000015E-2</v>
      </c>
      <c r="AE3046" s="157">
        <f>IF('1a-Electricity'!$AG$77="no","",ROUND(AD3046,4))</f>
        <v>2.5000000000000001E-2</v>
      </c>
      <c r="AF3046" s="157">
        <f>IF('1a-Electricity'!$AG$78="no","",ROUND(AD3046,4))</f>
        <v>2.5000000000000001E-2</v>
      </c>
      <c r="AG3046" s="157">
        <f>IF('1a-Electricity'!$AG$79="no","",ROUND(AD3046,4))</f>
        <v>2.5000000000000001E-2</v>
      </c>
      <c r="BL3046" s="157">
        <f t="shared" si="108"/>
        <v>2.4000000000000014E-2</v>
      </c>
      <c r="BM3046" s="157">
        <f>IF('1b-NaturalGas'!$AG$87="no","",ROUND(BL3046,4))</f>
        <v>2.4E-2</v>
      </c>
      <c r="BN3046" s="157">
        <f>IF('1b-NaturalGas'!$AG$88="no","",ROUND(BL3046,4))</f>
        <v>2.4E-2</v>
      </c>
      <c r="BO3046" s="157">
        <f>IF('1b-NaturalGas'!$AG$89="no","",ROUND(BL3046,4))</f>
        <v>2.4E-2</v>
      </c>
      <c r="BP3046" s="157">
        <f>IF('1b-NaturalGas'!$AG$90="no","not applicable (based on previous answers)",ROUND(BL3046,4))</f>
        <v>2.4E-2</v>
      </c>
      <c r="BQ3046" s="157">
        <f>IF('1b-NaturalGas'!$AG$91="no","",ROUND(BL3046,4))</f>
        <v>2.4E-2</v>
      </c>
    </row>
    <row r="3047" spans="30:69" x14ac:dyDescent="0.25">
      <c r="AD3047" s="157">
        <f>AD3046+0.001</f>
        <v>2.6000000000000016E-2</v>
      </c>
      <c r="AE3047" s="157">
        <f>IF('1a-Electricity'!$AG$77="no","",ROUND(AD3047,4))</f>
        <v>2.5999999999999999E-2</v>
      </c>
      <c r="AF3047" s="157">
        <f>IF('1a-Electricity'!$AG$78="no","",ROUND(AD3047,4))</f>
        <v>2.5999999999999999E-2</v>
      </c>
      <c r="AG3047" s="157">
        <f>IF('1a-Electricity'!$AG$79="no","",ROUND(AD3047,4))</f>
        <v>2.5999999999999999E-2</v>
      </c>
      <c r="BL3047" s="157">
        <f t="shared" si="108"/>
        <v>2.5000000000000015E-2</v>
      </c>
      <c r="BM3047" s="157">
        <f>IF('1b-NaturalGas'!$AG$87="no","",ROUND(BL3047,4))</f>
        <v>2.5000000000000001E-2</v>
      </c>
      <c r="BN3047" s="157">
        <f>IF('1b-NaturalGas'!$AG$88="no","",ROUND(BL3047,4))</f>
        <v>2.5000000000000001E-2</v>
      </c>
      <c r="BO3047" s="157">
        <f>IF('1b-NaturalGas'!$AG$89="no","",ROUND(BL3047,4))</f>
        <v>2.5000000000000001E-2</v>
      </c>
      <c r="BP3047" s="157">
        <f>IF('1b-NaturalGas'!$AG$90="no","not applicable (based on previous answers)",ROUND(BL3047,4))</f>
        <v>2.5000000000000001E-2</v>
      </c>
      <c r="BQ3047" s="157">
        <f>IF('1b-NaturalGas'!$AG$91="no","",ROUND(BL3047,4))</f>
        <v>2.5000000000000001E-2</v>
      </c>
    </row>
    <row r="3048" spans="30:69" x14ac:dyDescent="0.25">
      <c r="AD3048" s="157">
        <f t="shared" si="107"/>
        <v>2.7000000000000017E-2</v>
      </c>
      <c r="AE3048" s="157">
        <f>IF('1a-Electricity'!$AG$77="no","",ROUND(AD3048,4))</f>
        <v>2.7E-2</v>
      </c>
      <c r="AF3048" s="157">
        <f>IF('1a-Electricity'!$AG$78="no","",ROUND(AD3048,4))</f>
        <v>2.7E-2</v>
      </c>
      <c r="AG3048" s="157">
        <f>IF('1a-Electricity'!$AG$79="no","",ROUND(AD3048,4))</f>
        <v>2.7E-2</v>
      </c>
      <c r="BL3048" s="157">
        <f>BL3047+0.001</f>
        <v>2.6000000000000016E-2</v>
      </c>
      <c r="BM3048" s="157">
        <f>IF('1b-NaturalGas'!$AG$87="no","",ROUND(BL3048,4))</f>
        <v>2.5999999999999999E-2</v>
      </c>
      <c r="BN3048" s="157">
        <f>IF('1b-NaturalGas'!$AG$88="no","",ROUND(BL3048,4))</f>
        <v>2.5999999999999999E-2</v>
      </c>
      <c r="BO3048" s="157">
        <f>IF('1b-NaturalGas'!$AG$89="no","",ROUND(BL3048,4))</f>
        <v>2.5999999999999999E-2</v>
      </c>
      <c r="BP3048" s="157">
        <f>IF('1b-NaturalGas'!$AG$90="no","not applicable (based on previous answers)",ROUND(BL3048,4))</f>
        <v>2.5999999999999999E-2</v>
      </c>
      <c r="BQ3048" s="157">
        <f>IF('1b-NaturalGas'!$AG$91="no","",ROUND(BL3048,4))</f>
        <v>2.5999999999999999E-2</v>
      </c>
    </row>
    <row r="3049" spans="30:69" x14ac:dyDescent="0.25">
      <c r="AD3049" s="157">
        <f t="shared" si="107"/>
        <v>2.8000000000000018E-2</v>
      </c>
      <c r="AE3049" s="157">
        <f>IF('1a-Electricity'!$AG$77="no","",ROUND(AD3049,4))</f>
        <v>2.8000000000000001E-2</v>
      </c>
      <c r="AF3049" s="157">
        <f>IF('1a-Electricity'!$AG$78="no","",ROUND(AD3049,4))</f>
        <v>2.8000000000000001E-2</v>
      </c>
      <c r="AG3049" s="157">
        <f>IF('1a-Electricity'!$AG$79="no","",ROUND(AD3049,4))</f>
        <v>2.8000000000000001E-2</v>
      </c>
      <c r="BL3049" s="157">
        <f t="shared" si="108"/>
        <v>2.7000000000000017E-2</v>
      </c>
      <c r="BM3049" s="157">
        <f>IF('1b-NaturalGas'!$AG$87="no","",ROUND(BL3049,4))</f>
        <v>2.7E-2</v>
      </c>
      <c r="BN3049" s="157">
        <f>IF('1b-NaturalGas'!$AG$88="no","",ROUND(BL3049,4))</f>
        <v>2.7E-2</v>
      </c>
      <c r="BO3049" s="157">
        <f>IF('1b-NaturalGas'!$AG$89="no","",ROUND(BL3049,4))</f>
        <v>2.7E-2</v>
      </c>
      <c r="BP3049" s="157">
        <f>IF('1b-NaturalGas'!$AG$90="no","not applicable (based on previous answers)",ROUND(BL3049,4))</f>
        <v>2.7E-2</v>
      </c>
      <c r="BQ3049" s="157">
        <f>IF('1b-NaturalGas'!$AG$91="no","",ROUND(BL3049,4))</f>
        <v>2.7E-2</v>
      </c>
    </row>
    <row r="3050" spans="30:69" x14ac:dyDescent="0.25">
      <c r="AD3050" s="157">
        <f t="shared" si="107"/>
        <v>2.9000000000000019E-2</v>
      </c>
      <c r="AE3050" s="157">
        <f>IF('1a-Electricity'!$AG$77="no","",ROUND(AD3050,4))</f>
        <v>2.9000000000000001E-2</v>
      </c>
      <c r="AF3050" s="157">
        <f>IF('1a-Electricity'!$AG$78="no","",ROUND(AD3050,4))</f>
        <v>2.9000000000000001E-2</v>
      </c>
      <c r="AG3050" s="157">
        <f>IF('1a-Electricity'!$AG$79="no","",ROUND(AD3050,4))</f>
        <v>2.9000000000000001E-2</v>
      </c>
      <c r="BL3050" s="157">
        <f t="shared" si="108"/>
        <v>2.8000000000000018E-2</v>
      </c>
      <c r="BM3050" s="157">
        <f>IF('1b-NaturalGas'!$AG$87="no","",ROUND(BL3050,4))</f>
        <v>2.8000000000000001E-2</v>
      </c>
      <c r="BN3050" s="157">
        <f>IF('1b-NaturalGas'!$AG$88="no","",ROUND(BL3050,4))</f>
        <v>2.8000000000000001E-2</v>
      </c>
      <c r="BO3050" s="157">
        <f>IF('1b-NaturalGas'!$AG$89="no","",ROUND(BL3050,4))</f>
        <v>2.8000000000000001E-2</v>
      </c>
      <c r="BP3050" s="157">
        <f>IF('1b-NaturalGas'!$AG$90="no","not applicable (based on previous answers)",ROUND(BL3050,4))</f>
        <v>2.8000000000000001E-2</v>
      </c>
      <c r="BQ3050" s="157">
        <f>IF('1b-NaturalGas'!$AG$91="no","",ROUND(BL3050,4))</f>
        <v>2.8000000000000001E-2</v>
      </c>
    </row>
    <row r="3051" spans="30:69" x14ac:dyDescent="0.25">
      <c r="AD3051" s="157">
        <f t="shared" si="107"/>
        <v>3.000000000000002E-2</v>
      </c>
      <c r="AE3051" s="157">
        <f>IF('1a-Electricity'!$AG$77="no","",ROUND(AD3051,4))</f>
        <v>0.03</v>
      </c>
      <c r="AF3051" s="157">
        <f>IF('1a-Electricity'!$AG$78="no","",ROUND(AD3051,4))</f>
        <v>0.03</v>
      </c>
      <c r="AG3051" s="157">
        <f>IF('1a-Electricity'!$AG$79="no","",ROUND(AD3051,4))</f>
        <v>0.03</v>
      </c>
      <c r="BL3051" s="157">
        <f t="shared" si="108"/>
        <v>2.9000000000000019E-2</v>
      </c>
      <c r="BM3051" s="157">
        <f>IF('1b-NaturalGas'!$AG$87="no","",ROUND(BL3051,4))</f>
        <v>2.9000000000000001E-2</v>
      </c>
      <c r="BN3051" s="157">
        <f>IF('1b-NaturalGas'!$AG$88="no","",ROUND(BL3051,4))</f>
        <v>2.9000000000000001E-2</v>
      </c>
      <c r="BO3051" s="157">
        <f>IF('1b-NaturalGas'!$AG$89="no","",ROUND(BL3051,4))</f>
        <v>2.9000000000000001E-2</v>
      </c>
      <c r="BP3051" s="157">
        <f>IF('1b-NaturalGas'!$AG$90="no","not applicable (based on previous answers)",ROUND(BL3051,4))</f>
        <v>2.9000000000000001E-2</v>
      </c>
      <c r="BQ3051" s="157">
        <f>IF('1b-NaturalGas'!$AG$91="no","",ROUND(BL3051,4))</f>
        <v>2.9000000000000001E-2</v>
      </c>
    </row>
    <row r="3052" spans="30:69" x14ac:dyDescent="0.25">
      <c r="AD3052" s="157">
        <f t="shared" si="107"/>
        <v>3.1000000000000021E-2</v>
      </c>
      <c r="AE3052" s="157">
        <f>IF('1a-Electricity'!$AG$77="no","",ROUND(AD3052,4))</f>
        <v>3.1E-2</v>
      </c>
      <c r="AF3052" s="157">
        <f>IF('1a-Electricity'!$AG$78="no","",ROUND(AD3052,4))</f>
        <v>3.1E-2</v>
      </c>
      <c r="AG3052" s="157">
        <f>IF('1a-Electricity'!$AG$79="no","",ROUND(AD3052,4))</f>
        <v>3.1E-2</v>
      </c>
      <c r="BL3052" s="157">
        <f t="shared" si="108"/>
        <v>3.000000000000002E-2</v>
      </c>
      <c r="BM3052" s="157">
        <f>IF('1b-NaturalGas'!$AG$87="no","",ROUND(BL3052,4))</f>
        <v>0.03</v>
      </c>
      <c r="BN3052" s="157">
        <f>IF('1b-NaturalGas'!$AG$88="no","",ROUND(BL3052,4))</f>
        <v>0.03</v>
      </c>
      <c r="BO3052" s="157">
        <f>IF('1b-NaturalGas'!$AG$89="no","",ROUND(BL3052,4))</f>
        <v>0.03</v>
      </c>
      <c r="BP3052" s="157">
        <f>IF('1b-NaturalGas'!$AG$90="no","not applicable (based on previous answers)",ROUND(BL3052,4))</f>
        <v>0.03</v>
      </c>
      <c r="BQ3052" s="157">
        <f>IF('1b-NaturalGas'!$AG$91="no","",ROUND(BL3052,4))</f>
        <v>0.03</v>
      </c>
    </row>
    <row r="3053" spans="30:69" x14ac:dyDescent="0.25">
      <c r="AD3053" s="157">
        <f t="shared" si="107"/>
        <v>3.2000000000000021E-2</v>
      </c>
      <c r="AE3053" s="157">
        <f>IF('1a-Electricity'!$AG$77="no","",ROUND(AD3053,4))</f>
        <v>3.2000000000000001E-2</v>
      </c>
      <c r="AF3053" s="157">
        <f>IF('1a-Electricity'!$AG$78="no","",ROUND(AD3053,4))</f>
        <v>3.2000000000000001E-2</v>
      </c>
      <c r="AG3053" s="157">
        <f>IF('1a-Electricity'!$AG$79="no","",ROUND(AD3053,4))</f>
        <v>3.2000000000000001E-2</v>
      </c>
      <c r="BL3053" s="157">
        <f t="shared" si="108"/>
        <v>3.1000000000000021E-2</v>
      </c>
      <c r="BM3053" s="157">
        <f>IF('1b-NaturalGas'!$AG$87="no","",ROUND(BL3053,4))</f>
        <v>3.1E-2</v>
      </c>
      <c r="BN3053" s="157">
        <f>IF('1b-NaturalGas'!$AG$88="no","",ROUND(BL3053,4))</f>
        <v>3.1E-2</v>
      </c>
      <c r="BO3053" s="157">
        <f>IF('1b-NaturalGas'!$AG$89="no","",ROUND(BL3053,4))</f>
        <v>3.1E-2</v>
      </c>
      <c r="BP3053" s="157">
        <f>IF('1b-NaturalGas'!$AG$90="no","not applicable (based on previous answers)",ROUND(BL3053,4))</f>
        <v>3.1E-2</v>
      </c>
      <c r="BQ3053" s="157">
        <f>IF('1b-NaturalGas'!$AG$91="no","",ROUND(BL3053,4))</f>
        <v>3.1E-2</v>
      </c>
    </row>
    <row r="3054" spans="30:69" x14ac:dyDescent="0.25">
      <c r="AD3054" s="157">
        <f t="shared" si="107"/>
        <v>3.3000000000000022E-2</v>
      </c>
      <c r="AE3054" s="157">
        <f>IF('1a-Electricity'!$AG$77="no","",ROUND(AD3054,4))</f>
        <v>3.3000000000000002E-2</v>
      </c>
      <c r="AF3054" s="157">
        <f>IF('1a-Electricity'!$AG$78="no","",ROUND(AD3054,4))</f>
        <v>3.3000000000000002E-2</v>
      </c>
      <c r="AG3054" s="157">
        <f>IF('1a-Electricity'!$AG$79="no","",ROUND(AD3054,4))</f>
        <v>3.3000000000000002E-2</v>
      </c>
      <c r="BL3054" s="157">
        <f t="shared" si="108"/>
        <v>3.2000000000000021E-2</v>
      </c>
      <c r="BM3054" s="157">
        <f>IF('1b-NaturalGas'!$AG$87="no","",ROUND(BL3054,4))</f>
        <v>3.2000000000000001E-2</v>
      </c>
      <c r="BN3054" s="157">
        <f>IF('1b-NaturalGas'!$AG$88="no","",ROUND(BL3054,4))</f>
        <v>3.2000000000000001E-2</v>
      </c>
      <c r="BO3054" s="157">
        <f>IF('1b-NaturalGas'!$AG$89="no","",ROUND(BL3054,4))</f>
        <v>3.2000000000000001E-2</v>
      </c>
      <c r="BP3054" s="157">
        <f>IF('1b-NaturalGas'!$AG$90="no","not applicable (based on previous answers)",ROUND(BL3054,4))</f>
        <v>3.2000000000000001E-2</v>
      </c>
      <c r="BQ3054" s="157">
        <f>IF('1b-NaturalGas'!$AG$91="no","",ROUND(BL3054,4))</f>
        <v>3.2000000000000001E-2</v>
      </c>
    </row>
    <row r="3055" spans="30:69" x14ac:dyDescent="0.25">
      <c r="AD3055" s="157">
        <f t="shared" si="107"/>
        <v>3.4000000000000023E-2</v>
      </c>
      <c r="AE3055" s="157">
        <f>IF('1a-Electricity'!$AG$77="no","",ROUND(AD3055,4))</f>
        <v>3.4000000000000002E-2</v>
      </c>
      <c r="AF3055" s="157">
        <f>IF('1a-Electricity'!$AG$78="no","",ROUND(AD3055,4))</f>
        <v>3.4000000000000002E-2</v>
      </c>
      <c r="AG3055" s="157">
        <f>IF('1a-Electricity'!$AG$79="no","",ROUND(AD3055,4))</f>
        <v>3.4000000000000002E-2</v>
      </c>
      <c r="BL3055" s="157">
        <f t="shared" si="108"/>
        <v>3.3000000000000022E-2</v>
      </c>
      <c r="BM3055" s="157">
        <f>IF('1b-NaturalGas'!$AG$87="no","",ROUND(BL3055,4))</f>
        <v>3.3000000000000002E-2</v>
      </c>
      <c r="BN3055" s="157">
        <f>IF('1b-NaturalGas'!$AG$88="no","",ROUND(BL3055,4))</f>
        <v>3.3000000000000002E-2</v>
      </c>
      <c r="BO3055" s="157">
        <f>IF('1b-NaturalGas'!$AG$89="no","",ROUND(BL3055,4))</f>
        <v>3.3000000000000002E-2</v>
      </c>
      <c r="BP3055" s="157">
        <f>IF('1b-NaturalGas'!$AG$90="no","not applicable (based on previous answers)",ROUND(BL3055,4))</f>
        <v>3.3000000000000002E-2</v>
      </c>
      <c r="BQ3055" s="157">
        <f>IF('1b-NaturalGas'!$AG$91="no","",ROUND(BL3055,4))</f>
        <v>3.3000000000000002E-2</v>
      </c>
    </row>
    <row r="3056" spans="30:69" x14ac:dyDescent="0.25">
      <c r="AD3056" s="157">
        <f t="shared" si="107"/>
        <v>3.5000000000000024E-2</v>
      </c>
      <c r="AE3056" s="157">
        <f>IF('1a-Electricity'!$AG$77="no","",ROUND(AD3056,4))</f>
        <v>3.5000000000000003E-2</v>
      </c>
      <c r="AF3056" s="157">
        <f>IF('1a-Electricity'!$AG$78="no","",ROUND(AD3056,4))</f>
        <v>3.5000000000000003E-2</v>
      </c>
      <c r="AG3056" s="157">
        <f>IF('1a-Electricity'!$AG$79="no","",ROUND(AD3056,4))</f>
        <v>3.5000000000000003E-2</v>
      </c>
      <c r="BL3056" s="157">
        <f t="shared" si="108"/>
        <v>3.4000000000000023E-2</v>
      </c>
      <c r="BM3056" s="157">
        <f>IF('1b-NaturalGas'!$AG$87="no","",ROUND(BL3056,4))</f>
        <v>3.4000000000000002E-2</v>
      </c>
      <c r="BN3056" s="157">
        <f>IF('1b-NaturalGas'!$AG$88="no","",ROUND(BL3056,4))</f>
        <v>3.4000000000000002E-2</v>
      </c>
      <c r="BO3056" s="157">
        <f>IF('1b-NaturalGas'!$AG$89="no","",ROUND(BL3056,4))</f>
        <v>3.4000000000000002E-2</v>
      </c>
      <c r="BP3056" s="157">
        <f>IF('1b-NaturalGas'!$AG$90="no","not applicable (based on previous answers)",ROUND(BL3056,4))</f>
        <v>3.4000000000000002E-2</v>
      </c>
      <c r="BQ3056" s="157">
        <f>IF('1b-NaturalGas'!$AG$91="no","",ROUND(BL3056,4))</f>
        <v>3.4000000000000002E-2</v>
      </c>
    </row>
    <row r="3057" spans="30:69" x14ac:dyDescent="0.25">
      <c r="AD3057" s="157">
        <f>AD3056+0.001</f>
        <v>3.6000000000000025E-2</v>
      </c>
      <c r="AE3057" s="157">
        <f>IF('1a-Electricity'!$AG$77="no","",ROUND(AD3057,4))</f>
        <v>3.5999999999999997E-2</v>
      </c>
      <c r="AF3057" s="157">
        <f>IF('1a-Electricity'!$AG$78="no","",ROUND(AD3057,4))</f>
        <v>3.5999999999999997E-2</v>
      </c>
      <c r="AG3057" s="157">
        <f>IF('1a-Electricity'!$AG$79="no","",ROUND(AD3057,4))</f>
        <v>3.5999999999999997E-2</v>
      </c>
      <c r="BL3057" s="157">
        <f t="shared" si="108"/>
        <v>3.5000000000000024E-2</v>
      </c>
      <c r="BM3057" s="157">
        <f>IF('1b-NaturalGas'!$AG$87="no","",ROUND(BL3057,4))</f>
        <v>3.5000000000000003E-2</v>
      </c>
      <c r="BN3057" s="157">
        <f>IF('1b-NaturalGas'!$AG$88="no","",ROUND(BL3057,4))</f>
        <v>3.5000000000000003E-2</v>
      </c>
      <c r="BO3057" s="157">
        <f>IF('1b-NaturalGas'!$AG$89="no","",ROUND(BL3057,4))</f>
        <v>3.5000000000000003E-2</v>
      </c>
      <c r="BP3057" s="157">
        <f>IF('1b-NaturalGas'!$AG$90="no","not applicable (based on previous answers)",ROUND(BL3057,4))</f>
        <v>3.5000000000000003E-2</v>
      </c>
      <c r="BQ3057" s="157">
        <f>IF('1b-NaturalGas'!$AG$91="no","",ROUND(BL3057,4))</f>
        <v>3.5000000000000003E-2</v>
      </c>
    </row>
    <row r="3058" spans="30:69" x14ac:dyDescent="0.25">
      <c r="AD3058" s="157">
        <f t="shared" si="107"/>
        <v>3.7000000000000026E-2</v>
      </c>
      <c r="AE3058" s="157">
        <f>IF('1a-Electricity'!$AG$77="no","",ROUND(AD3058,4))</f>
        <v>3.6999999999999998E-2</v>
      </c>
      <c r="AF3058" s="157">
        <f>IF('1a-Electricity'!$AG$78="no","",ROUND(AD3058,4))</f>
        <v>3.6999999999999998E-2</v>
      </c>
      <c r="AG3058" s="157">
        <f>IF('1a-Electricity'!$AG$79="no","",ROUND(AD3058,4))</f>
        <v>3.6999999999999998E-2</v>
      </c>
      <c r="BL3058" s="157">
        <f>BL3057+0.001</f>
        <v>3.6000000000000025E-2</v>
      </c>
      <c r="BM3058" s="157">
        <f>IF('1b-NaturalGas'!$AG$87="no","",ROUND(BL3058,4))</f>
        <v>3.5999999999999997E-2</v>
      </c>
      <c r="BN3058" s="157">
        <f>IF('1b-NaturalGas'!$AG$88="no","",ROUND(BL3058,4))</f>
        <v>3.5999999999999997E-2</v>
      </c>
      <c r="BO3058" s="157">
        <f>IF('1b-NaturalGas'!$AG$89="no","",ROUND(BL3058,4))</f>
        <v>3.5999999999999997E-2</v>
      </c>
      <c r="BP3058" s="157">
        <f>IF('1b-NaturalGas'!$AG$90="no","not applicable (based on previous answers)",ROUND(BL3058,4))</f>
        <v>3.5999999999999997E-2</v>
      </c>
      <c r="BQ3058" s="157">
        <f>IF('1b-NaturalGas'!$AG$91="no","",ROUND(BL3058,4))</f>
        <v>3.5999999999999997E-2</v>
      </c>
    </row>
    <row r="3059" spans="30:69" x14ac:dyDescent="0.25">
      <c r="AD3059" s="157">
        <f t="shared" si="107"/>
        <v>3.8000000000000027E-2</v>
      </c>
      <c r="AE3059" s="157">
        <f>IF('1a-Electricity'!$AG$77="no","",ROUND(AD3059,4))</f>
        <v>3.7999999999999999E-2</v>
      </c>
      <c r="AF3059" s="157">
        <f>IF('1a-Electricity'!$AG$78="no","",ROUND(AD3059,4))</f>
        <v>3.7999999999999999E-2</v>
      </c>
      <c r="AG3059" s="157">
        <f>IF('1a-Electricity'!$AG$79="no","",ROUND(AD3059,4))</f>
        <v>3.7999999999999999E-2</v>
      </c>
      <c r="BL3059" s="157">
        <f t="shared" si="108"/>
        <v>3.7000000000000026E-2</v>
      </c>
      <c r="BM3059" s="157">
        <f>IF('1b-NaturalGas'!$AG$87="no","",ROUND(BL3059,4))</f>
        <v>3.6999999999999998E-2</v>
      </c>
      <c r="BN3059" s="157">
        <f>IF('1b-NaturalGas'!$AG$88="no","",ROUND(BL3059,4))</f>
        <v>3.6999999999999998E-2</v>
      </c>
      <c r="BO3059" s="157">
        <f>IF('1b-NaturalGas'!$AG$89="no","",ROUND(BL3059,4))</f>
        <v>3.6999999999999998E-2</v>
      </c>
      <c r="BP3059" s="157">
        <f>IF('1b-NaturalGas'!$AG$90="no","not applicable (based on previous answers)",ROUND(BL3059,4))</f>
        <v>3.6999999999999998E-2</v>
      </c>
      <c r="BQ3059" s="157">
        <f>IF('1b-NaturalGas'!$AG$91="no","",ROUND(BL3059,4))</f>
        <v>3.6999999999999998E-2</v>
      </c>
    </row>
    <row r="3060" spans="30:69" x14ac:dyDescent="0.25">
      <c r="AD3060" s="157">
        <f t="shared" si="107"/>
        <v>3.9000000000000028E-2</v>
      </c>
      <c r="AE3060" s="157">
        <f>IF('1a-Electricity'!$AG$77="no","",ROUND(AD3060,4))</f>
        <v>3.9E-2</v>
      </c>
      <c r="AF3060" s="157">
        <f>IF('1a-Electricity'!$AG$78="no","",ROUND(AD3060,4))</f>
        <v>3.9E-2</v>
      </c>
      <c r="AG3060" s="157">
        <f>IF('1a-Electricity'!$AG$79="no","",ROUND(AD3060,4))</f>
        <v>3.9E-2</v>
      </c>
      <c r="BL3060" s="157">
        <f t="shared" si="108"/>
        <v>3.8000000000000027E-2</v>
      </c>
      <c r="BM3060" s="157">
        <f>IF('1b-NaturalGas'!$AG$87="no","",ROUND(BL3060,4))</f>
        <v>3.7999999999999999E-2</v>
      </c>
      <c r="BN3060" s="157">
        <f>IF('1b-NaturalGas'!$AG$88="no","",ROUND(BL3060,4))</f>
        <v>3.7999999999999999E-2</v>
      </c>
      <c r="BO3060" s="157">
        <f>IF('1b-NaturalGas'!$AG$89="no","",ROUND(BL3060,4))</f>
        <v>3.7999999999999999E-2</v>
      </c>
      <c r="BP3060" s="157">
        <f>IF('1b-NaturalGas'!$AG$90="no","not applicable (based on previous answers)",ROUND(BL3060,4))</f>
        <v>3.7999999999999999E-2</v>
      </c>
      <c r="BQ3060" s="157">
        <f>IF('1b-NaturalGas'!$AG$91="no","",ROUND(BL3060,4))</f>
        <v>3.7999999999999999E-2</v>
      </c>
    </row>
    <row r="3061" spans="30:69" x14ac:dyDescent="0.25">
      <c r="AD3061" s="157">
        <f t="shared" si="107"/>
        <v>4.0000000000000029E-2</v>
      </c>
      <c r="AE3061" s="157">
        <f>IF('1a-Electricity'!$AG$77="no","",ROUND(AD3061,4))</f>
        <v>0.04</v>
      </c>
      <c r="AF3061" s="157">
        <f>IF('1a-Electricity'!$AG$78="no","",ROUND(AD3061,4))</f>
        <v>0.04</v>
      </c>
      <c r="AG3061" s="157">
        <f>IF('1a-Electricity'!$AG$79="no","",ROUND(AD3061,4))</f>
        <v>0.04</v>
      </c>
      <c r="BL3061" s="157">
        <f t="shared" si="108"/>
        <v>3.9000000000000028E-2</v>
      </c>
      <c r="BM3061" s="157">
        <f>IF('1b-NaturalGas'!$AG$87="no","",ROUND(BL3061,4))</f>
        <v>3.9E-2</v>
      </c>
      <c r="BN3061" s="157">
        <f>IF('1b-NaturalGas'!$AG$88="no","",ROUND(BL3061,4))</f>
        <v>3.9E-2</v>
      </c>
      <c r="BO3061" s="157">
        <f>IF('1b-NaturalGas'!$AG$89="no","",ROUND(BL3061,4))</f>
        <v>3.9E-2</v>
      </c>
      <c r="BP3061" s="157">
        <f>IF('1b-NaturalGas'!$AG$90="no","not applicable (based on previous answers)",ROUND(BL3061,4))</f>
        <v>3.9E-2</v>
      </c>
      <c r="BQ3061" s="157">
        <f>IF('1b-NaturalGas'!$AG$91="no","",ROUND(BL3061,4))</f>
        <v>3.9E-2</v>
      </c>
    </row>
    <row r="3062" spans="30:69" x14ac:dyDescent="0.25">
      <c r="AD3062" s="157">
        <f t="shared" si="107"/>
        <v>4.1000000000000029E-2</v>
      </c>
      <c r="AE3062" s="157">
        <f>IF('1a-Electricity'!$AG$77="no","",ROUND(AD3062,4))</f>
        <v>4.1000000000000002E-2</v>
      </c>
      <c r="AF3062" s="157">
        <f>IF('1a-Electricity'!$AG$78="no","",ROUND(AD3062,4))</f>
        <v>4.1000000000000002E-2</v>
      </c>
      <c r="AG3062" s="157">
        <f>IF('1a-Electricity'!$AG$79="no","",ROUND(AD3062,4))</f>
        <v>4.1000000000000002E-2</v>
      </c>
      <c r="BL3062" s="157">
        <f t="shared" si="108"/>
        <v>4.0000000000000029E-2</v>
      </c>
      <c r="BM3062" s="157">
        <f>IF('1b-NaturalGas'!$AG$87="no","",ROUND(BL3062,4))</f>
        <v>0.04</v>
      </c>
      <c r="BN3062" s="157">
        <f>IF('1b-NaturalGas'!$AG$88="no","",ROUND(BL3062,4))</f>
        <v>0.04</v>
      </c>
      <c r="BO3062" s="157">
        <f>IF('1b-NaturalGas'!$AG$89="no","",ROUND(BL3062,4))</f>
        <v>0.04</v>
      </c>
      <c r="BP3062" s="157">
        <f>IF('1b-NaturalGas'!$AG$90="no","not applicable (based on previous answers)",ROUND(BL3062,4))</f>
        <v>0.04</v>
      </c>
      <c r="BQ3062" s="157">
        <f>IF('1b-NaturalGas'!$AG$91="no","",ROUND(BL3062,4))</f>
        <v>0.04</v>
      </c>
    </row>
    <row r="3063" spans="30:69" x14ac:dyDescent="0.25">
      <c r="AD3063" s="157">
        <f t="shared" si="107"/>
        <v>4.200000000000003E-2</v>
      </c>
      <c r="AE3063" s="157">
        <f>IF('1a-Electricity'!$AG$77="no","",ROUND(AD3063,4))</f>
        <v>4.2000000000000003E-2</v>
      </c>
      <c r="AF3063" s="157">
        <f>IF('1a-Electricity'!$AG$78="no","",ROUND(AD3063,4))</f>
        <v>4.2000000000000003E-2</v>
      </c>
      <c r="AG3063" s="157">
        <f>IF('1a-Electricity'!$AG$79="no","",ROUND(AD3063,4))</f>
        <v>4.2000000000000003E-2</v>
      </c>
      <c r="BL3063" s="157">
        <f t="shared" si="108"/>
        <v>4.1000000000000029E-2</v>
      </c>
      <c r="BM3063" s="157">
        <f>IF('1b-NaturalGas'!$AG$87="no","",ROUND(BL3063,4))</f>
        <v>4.1000000000000002E-2</v>
      </c>
      <c r="BN3063" s="157">
        <f>IF('1b-NaturalGas'!$AG$88="no","",ROUND(BL3063,4))</f>
        <v>4.1000000000000002E-2</v>
      </c>
      <c r="BO3063" s="157">
        <f>IF('1b-NaturalGas'!$AG$89="no","",ROUND(BL3063,4))</f>
        <v>4.1000000000000002E-2</v>
      </c>
      <c r="BP3063" s="157">
        <f>IF('1b-NaturalGas'!$AG$90="no","not applicable (based on previous answers)",ROUND(BL3063,4))</f>
        <v>4.1000000000000002E-2</v>
      </c>
      <c r="BQ3063" s="157">
        <f>IF('1b-NaturalGas'!$AG$91="no","",ROUND(BL3063,4))</f>
        <v>4.1000000000000002E-2</v>
      </c>
    </row>
    <row r="3064" spans="30:69" x14ac:dyDescent="0.25">
      <c r="AD3064" s="157">
        <f t="shared" si="107"/>
        <v>4.3000000000000031E-2</v>
      </c>
      <c r="AE3064" s="157">
        <f>IF('1a-Electricity'!$AG$77="no","",ROUND(AD3064,4))</f>
        <v>4.2999999999999997E-2</v>
      </c>
      <c r="AF3064" s="157">
        <f>IF('1a-Electricity'!$AG$78="no","",ROUND(AD3064,4))</f>
        <v>4.2999999999999997E-2</v>
      </c>
      <c r="AG3064" s="157">
        <f>IF('1a-Electricity'!$AG$79="no","",ROUND(AD3064,4))</f>
        <v>4.2999999999999997E-2</v>
      </c>
      <c r="BL3064" s="157">
        <f t="shared" si="108"/>
        <v>4.200000000000003E-2</v>
      </c>
      <c r="BM3064" s="157">
        <f>IF('1b-NaturalGas'!$AG$87="no","",ROUND(BL3064,4))</f>
        <v>4.2000000000000003E-2</v>
      </c>
      <c r="BN3064" s="157">
        <f>IF('1b-NaturalGas'!$AG$88="no","",ROUND(BL3064,4))</f>
        <v>4.2000000000000003E-2</v>
      </c>
      <c r="BO3064" s="157">
        <f>IF('1b-NaturalGas'!$AG$89="no","",ROUND(BL3064,4))</f>
        <v>4.2000000000000003E-2</v>
      </c>
      <c r="BP3064" s="157">
        <f>IF('1b-NaturalGas'!$AG$90="no","not applicable (based on previous answers)",ROUND(BL3064,4))</f>
        <v>4.2000000000000003E-2</v>
      </c>
      <c r="BQ3064" s="157">
        <f>IF('1b-NaturalGas'!$AG$91="no","",ROUND(BL3064,4))</f>
        <v>4.2000000000000003E-2</v>
      </c>
    </row>
    <row r="3065" spans="30:69" x14ac:dyDescent="0.25">
      <c r="AD3065" s="157">
        <f t="shared" si="107"/>
        <v>4.4000000000000032E-2</v>
      </c>
      <c r="AE3065" s="157">
        <f>IF('1a-Electricity'!$AG$77="no","",ROUND(AD3065,4))</f>
        <v>4.3999999999999997E-2</v>
      </c>
      <c r="AF3065" s="157">
        <f>IF('1a-Electricity'!$AG$78="no","",ROUND(AD3065,4))</f>
        <v>4.3999999999999997E-2</v>
      </c>
      <c r="AG3065" s="157">
        <f>IF('1a-Electricity'!$AG$79="no","",ROUND(AD3065,4))</f>
        <v>4.3999999999999997E-2</v>
      </c>
      <c r="BL3065" s="157">
        <f t="shared" si="108"/>
        <v>4.3000000000000031E-2</v>
      </c>
      <c r="BM3065" s="157">
        <f>IF('1b-NaturalGas'!$AG$87="no","",ROUND(BL3065,4))</f>
        <v>4.2999999999999997E-2</v>
      </c>
      <c r="BN3065" s="157">
        <f>IF('1b-NaturalGas'!$AG$88="no","",ROUND(BL3065,4))</f>
        <v>4.2999999999999997E-2</v>
      </c>
      <c r="BO3065" s="157">
        <f>IF('1b-NaturalGas'!$AG$89="no","",ROUND(BL3065,4))</f>
        <v>4.2999999999999997E-2</v>
      </c>
      <c r="BP3065" s="157">
        <f>IF('1b-NaturalGas'!$AG$90="no","not applicable (based on previous answers)",ROUND(BL3065,4))</f>
        <v>4.2999999999999997E-2</v>
      </c>
      <c r="BQ3065" s="157">
        <f>IF('1b-NaturalGas'!$AG$91="no","",ROUND(BL3065,4))</f>
        <v>4.2999999999999997E-2</v>
      </c>
    </row>
    <row r="3066" spans="30:69" x14ac:dyDescent="0.25">
      <c r="AD3066" s="157">
        <f t="shared" si="107"/>
        <v>4.5000000000000033E-2</v>
      </c>
      <c r="AE3066" s="157">
        <f>IF('1a-Electricity'!$AG$77="no","",ROUND(AD3066,4))</f>
        <v>4.4999999999999998E-2</v>
      </c>
      <c r="AF3066" s="157">
        <f>IF('1a-Electricity'!$AG$78="no","",ROUND(AD3066,4))</f>
        <v>4.4999999999999998E-2</v>
      </c>
      <c r="AG3066" s="157">
        <f>IF('1a-Electricity'!$AG$79="no","",ROUND(AD3066,4))</f>
        <v>4.4999999999999998E-2</v>
      </c>
      <c r="BL3066" s="157">
        <f t="shared" si="108"/>
        <v>4.4000000000000032E-2</v>
      </c>
      <c r="BM3066" s="157">
        <f>IF('1b-NaturalGas'!$AG$87="no","",ROUND(BL3066,4))</f>
        <v>4.3999999999999997E-2</v>
      </c>
      <c r="BN3066" s="157">
        <f>IF('1b-NaturalGas'!$AG$88="no","",ROUND(BL3066,4))</f>
        <v>4.3999999999999997E-2</v>
      </c>
      <c r="BO3066" s="157">
        <f>IF('1b-NaturalGas'!$AG$89="no","",ROUND(BL3066,4))</f>
        <v>4.3999999999999997E-2</v>
      </c>
      <c r="BP3066" s="157">
        <f>IF('1b-NaturalGas'!$AG$90="no","not applicable (based on previous answers)",ROUND(BL3066,4))</f>
        <v>4.3999999999999997E-2</v>
      </c>
      <c r="BQ3066" s="157">
        <f>IF('1b-NaturalGas'!$AG$91="no","",ROUND(BL3066,4))</f>
        <v>4.3999999999999997E-2</v>
      </c>
    </row>
    <row r="3067" spans="30:69" x14ac:dyDescent="0.25">
      <c r="AD3067" s="157">
        <f>AD3066+0.001</f>
        <v>4.6000000000000034E-2</v>
      </c>
      <c r="AE3067" s="157">
        <f>IF('1a-Electricity'!$AG$77="no","",ROUND(AD3067,4))</f>
        <v>4.5999999999999999E-2</v>
      </c>
      <c r="AF3067" s="157">
        <f>IF('1a-Electricity'!$AG$78="no","",ROUND(AD3067,4))</f>
        <v>4.5999999999999999E-2</v>
      </c>
      <c r="AG3067" s="157">
        <f>IF('1a-Electricity'!$AG$79="no","",ROUND(AD3067,4))</f>
        <v>4.5999999999999999E-2</v>
      </c>
      <c r="BL3067" s="157">
        <f t="shared" si="108"/>
        <v>4.5000000000000033E-2</v>
      </c>
      <c r="BM3067" s="157">
        <f>IF('1b-NaturalGas'!$AG$87="no","",ROUND(BL3067,4))</f>
        <v>4.4999999999999998E-2</v>
      </c>
      <c r="BN3067" s="157">
        <f>IF('1b-NaturalGas'!$AG$88="no","",ROUND(BL3067,4))</f>
        <v>4.4999999999999998E-2</v>
      </c>
      <c r="BO3067" s="157">
        <f>IF('1b-NaturalGas'!$AG$89="no","",ROUND(BL3067,4))</f>
        <v>4.4999999999999998E-2</v>
      </c>
      <c r="BP3067" s="157">
        <f>IF('1b-NaturalGas'!$AG$90="no","not applicable (based on previous answers)",ROUND(BL3067,4))</f>
        <v>4.4999999999999998E-2</v>
      </c>
      <c r="BQ3067" s="157">
        <f>IF('1b-NaturalGas'!$AG$91="no","",ROUND(BL3067,4))</f>
        <v>4.4999999999999998E-2</v>
      </c>
    </row>
    <row r="3068" spans="30:69" x14ac:dyDescent="0.25">
      <c r="AD3068" s="157">
        <f t="shared" si="107"/>
        <v>4.7000000000000035E-2</v>
      </c>
      <c r="AE3068" s="157">
        <f>IF('1a-Electricity'!$AG$77="no","",ROUND(AD3068,4))</f>
        <v>4.7E-2</v>
      </c>
      <c r="AF3068" s="157">
        <f>IF('1a-Electricity'!$AG$78="no","",ROUND(AD3068,4))</f>
        <v>4.7E-2</v>
      </c>
      <c r="AG3068" s="157">
        <f>IF('1a-Electricity'!$AG$79="no","",ROUND(AD3068,4))</f>
        <v>4.7E-2</v>
      </c>
      <c r="BL3068" s="157">
        <f>BL3067+0.001</f>
        <v>4.6000000000000034E-2</v>
      </c>
      <c r="BM3068" s="157">
        <f>IF('1b-NaturalGas'!$AG$87="no","",ROUND(BL3068,4))</f>
        <v>4.5999999999999999E-2</v>
      </c>
      <c r="BN3068" s="157">
        <f>IF('1b-NaturalGas'!$AG$88="no","",ROUND(BL3068,4))</f>
        <v>4.5999999999999999E-2</v>
      </c>
      <c r="BO3068" s="157">
        <f>IF('1b-NaturalGas'!$AG$89="no","",ROUND(BL3068,4))</f>
        <v>4.5999999999999999E-2</v>
      </c>
      <c r="BP3068" s="157">
        <f>IF('1b-NaturalGas'!$AG$90="no","not applicable (based on previous answers)",ROUND(BL3068,4))</f>
        <v>4.5999999999999999E-2</v>
      </c>
      <c r="BQ3068" s="157">
        <f>IF('1b-NaturalGas'!$AG$91="no","",ROUND(BL3068,4))</f>
        <v>4.5999999999999999E-2</v>
      </c>
    </row>
    <row r="3069" spans="30:69" x14ac:dyDescent="0.25">
      <c r="AD3069" s="157">
        <f t="shared" si="107"/>
        <v>4.8000000000000036E-2</v>
      </c>
      <c r="AE3069" s="157">
        <f>IF('1a-Electricity'!$AG$77="no","",ROUND(AD3069,4))</f>
        <v>4.8000000000000001E-2</v>
      </c>
      <c r="AF3069" s="157">
        <f>IF('1a-Electricity'!$AG$78="no","",ROUND(AD3069,4))</f>
        <v>4.8000000000000001E-2</v>
      </c>
      <c r="AG3069" s="157">
        <f>IF('1a-Electricity'!$AG$79="no","",ROUND(AD3069,4))</f>
        <v>4.8000000000000001E-2</v>
      </c>
      <c r="BL3069" s="157">
        <f t="shared" si="108"/>
        <v>4.7000000000000035E-2</v>
      </c>
      <c r="BM3069" s="157">
        <f>IF('1b-NaturalGas'!$AG$87="no","",ROUND(BL3069,4))</f>
        <v>4.7E-2</v>
      </c>
      <c r="BN3069" s="157">
        <f>IF('1b-NaturalGas'!$AG$88="no","",ROUND(BL3069,4))</f>
        <v>4.7E-2</v>
      </c>
      <c r="BO3069" s="157">
        <f>IF('1b-NaturalGas'!$AG$89="no","",ROUND(BL3069,4))</f>
        <v>4.7E-2</v>
      </c>
      <c r="BP3069" s="157">
        <f>IF('1b-NaturalGas'!$AG$90="no","not applicable (based on previous answers)",ROUND(BL3069,4))</f>
        <v>4.7E-2</v>
      </c>
      <c r="BQ3069" s="157">
        <f>IF('1b-NaturalGas'!$AG$91="no","",ROUND(BL3069,4))</f>
        <v>4.7E-2</v>
      </c>
    </row>
    <row r="3070" spans="30:69" x14ac:dyDescent="0.25">
      <c r="AD3070" s="157">
        <f t="shared" si="107"/>
        <v>4.9000000000000037E-2</v>
      </c>
      <c r="AE3070" s="157">
        <f>IF('1a-Electricity'!$AG$77="no","",ROUND(AD3070,4))</f>
        <v>4.9000000000000002E-2</v>
      </c>
      <c r="AF3070" s="157">
        <f>IF('1a-Electricity'!$AG$78="no","",ROUND(AD3070,4))</f>
        <v>4.9000000000000002E-2</v>
      </c>
      <c r="AG3070" s="157">
        <f>IF('1a-Electricity'!$AG$79="no","",ROUND(AD3070,4))</f>
        <v>4.9000000000000002E-2</v>
      </c>
      <c r="BL3070" s="157">
        <f t="shared" si="108"/>
        <v>4.8000000000000036E-2</v>
      </c>
      <c r="BM3070" s="157">
        <f>IF('1b-NaturalGas'!$AG$87="no","",ROUND(BL3070,4))</f>
        <v>4.8000000000000001E-2</v>
      </c>
      <c r="BN3070" s="157">
        <f>IF('1b-NaturalGas'!$AG$88="no","",ROUND(BL3070,4))</f>
        <v>4.8000000000000001E-2</v>
      </c>
      <c r="BO3070" s="157">
        <f>IF('1b-NaturalGas'!$AG$89="no","",ROUND(BL3070,4))</f>
        <v>4.8000000000000001E-2</v>
      </c>
      <c r="BP3070" s="157">
        <f>IF('1b-NaturalGas'!$AG$90="no","not applicable (based on previous answers)",ROUND(BL3070,4))</f>
        <v>4.8000000000000001E-2</v>
      </c>
      <c r="BQ3070" s="157">
        <f>IF('1b-NaturalGas'!$AG$91="no","",ROUND(BL3070,4))</f>
        <v>4.8000000000000001E-2</v>
      </c>
    </row>
    <row r="3071" spans="30:69" x14ac:dyDescent="0.25">
      <c r="AD3071" s="157">
        <f t="shared" si="107"/>
        <v>5.0000000000000037E-2</v>
      </c>
      <c r="AE3071" s="157">
        <f>IF('1a-Electricity'!$AG$77="no","",ROUND(AD3071,4))</f>
        <v>0.05</v>
      </c>
      <c r="AF3071" s="157">
        <f>IF('1a-Electricity'!$AG$78="no","",ROUND(AD3071,4))</f>
        <v>0.05</v>
      </c>
      <c r="AG3071" s="157">
        <f>IF('1a-Electricity'!$AG$79="no","",ROUND(AD3071,4))</f>
        <v>0.05</v>
      </c>
      <c r="BL3071" s="157">
        <f t="shared" si="108"/>
        <v>4.9000000000000037E-2</v>
      </c>
      <c r="BM3071" s="157">
        <f>IF('1b-NaturalGas'!$AG$87="no","",ROUND(BL3071,4))</f>
        <v>4.9000000000000002E-2</v>
      </c>
      <c r="BN3071" s="157">
        <f>IF('1b-NaturalGas'!$AG$88="no","",ROUND(BL3071,4))</f>
        <v>4.9000000000000002E-2</v>
      </c>
      <c r="BO3071" s="157">
        <f>IF('1b-NaturalGas'!$AG$89="no","",ROUND(BL3071,4))</f>
        <v>4.9000000000000002E-2</v>
      </c>
      <c r="BP3071" s="157">
        <f>IF('1b-NaturalGas'!$AG$90="no","not applicable (based on previous answers)",ROUND(BL3071,4))</f>
        <v>4.9000000000000002E-2</v>
      </c>
      <c r="BQ3071" s="157">
        <f>IF('1b-NaturalGas'!$AG$91="no","",ROUND(BL3071,4))</f>
        <v>4.9000000000000002E-2</v>
      </c>
    </row>
    <row r="3072" spans="30:69" x14ac:dyDescent="0.25">
      <c r="AD3072" s="157">
        <f t="shared" si="107"/>
        <v>5.1000000000000038E-2</v>
      </c>
      <c r="AE3072" s="157">
        <f>IF('1a-Electricity'!$AG$77="no","",ROUND(AD3072,4))</f>
        <v>5.0999999999999997E-2</v>
      </c>
      <c r="AF3072" s="157">
        <f>IF('1a-Electricity'!$AG$78="no","",ROUND(AD3072,4))</f>
        <v>5.0999999999999997E-2</v>
      </c>
      <c r="AG3072" s="157">
        <f>IF('1a-Electricity'!$AG$79="no","",ROUND(AD3072,4))</f>
        <v>5.0999999999999997E-2</v>
      </c>
      <c r="BL3072" s="157">
        <f t="shared" si="108"/>
        <v>5.0000000000000037E-2</v>
      </c>
      <c r="BM3072" s="157">
        <f>IF('1b-NaturalGas'!$AG$87="no","",ROUND(BL3072,4))</f>
        <v>0.05</v>
      </c>
      <c r="BN3072" s="157">
        <f>IF('1b-NaturalGas'!$AG$88="no","",ROUND(BL3072,4))</f>
        <v>0.05</v>
      </c>
      <c r="BO3072" s="157">
        <f>IF('1b-NaturalGas'!$AG$89="no","",ROUND(BL3072,4))</f>
        <v>0.05</v>
      </c>
      <c r="BP3072" s="157">
        <f>IF('1b-NaturalGas'!$AG$90="no","not applicable (based on previous answers)",ROUND(BL3072,4))</f>
        <v>0.05</v>
      </c>
      <c r="BQ3072" s="157">
        <f>IF('1b-NaturalGas'!$AG$91="no","",ROUND(BL3072,4))</f>
        <v>0.05</v>
      </c>
    </row>
    <row r="3073" spans="30:69" x14ac:dyDescent="0.25">
      <c r="AD3073" s="157">
        <f t="shared" si="107"/>
        <v>5.2000000000000039E-2</v>
      </c>
      <c r="AE3073" s="157">
        <f>IF('1a-Electricity'!$AG$77="no","",ROUND(AD3073,4))</f>
        <v>5.1999999999999998E-2</v>
      </c>
      <c r="AF3073" s="157">
        <f>IF('1a-Electricity'!$AG$78="no","",ROUND(AD3073,4))</f>
        <v>5.1999999999999998E-2</v>
      </c>
      <c r="AG3073" s="157">
        <f>IF('1a-Electricity'!$AG$79="no","",ROUND(AD3073,4))</f>
        <v>5.1999999999999998E-2</v>
      </c>
      <c r="BL3073" s="157">
        <f t="shared" si="108"/>
        <v>5.1000000000000038E-2</v>
      </c>
      <c r="BM3073" s="157">
        <f>IF('1b-NaturalGas'!$AG$87="no","",ROUND(BL3073,4))</f>
        <v>5.0999999999999997E-2</v>
      </c>
      <c r="BN3073" s="157">
        <f>IF('1b-NaturalGas'!$AG$88="no","",ROUND(BL3073,4))</f>
        <v>5.0999999999999997E-2</v>
      </c>
      <c r="BO3073" s="157">
        <f>IF('1b-NaturalGas'!$AG$89="no","",ROUND(BL3073,4))</f>
        <v>5.0999999999999997E-2</v>
      </c>
      <c r="BP3073" s="157">
        <f>IF('1b-NaturalGas'!$AG$90="no","not applicable (based on previous answers)",ROUND(BL3073,4))</f>
        <v>5.0999999999999997E-2</v>
      </c>
      <c r="BQ3073" s="157">
        <f>IF('1b-NaturalGas'!$AG$91="no","",ROUND(BL3073,4))</f>
        <v>5.0999999999999997E-2</v>
      </c>
    </row>
    <row r="3074" spans="30:69" x14ac:dyDescent="0.25">
      <c r="AD3074" s="157">
        <f t="shared" si="107"/>
        <v>5.300000000000004E-2</v>
      </c>
      <c r="AE3074" s="157">
        <f>IF('1a-Electricity'!$AG$77="no","",ROUND(AD3074,4))</f>
        <v>5.2999999999999999E-2</v>
      </c>
      <c r="AF3074" s="157">
        <f>IF('1a-Electricity'!$AG$78="no","",ROUND(AD3074,4))</f>
        <v>5.2999999999999999E-2</v>
      </c>
      <c r="AG3074" s="157">
        <f>IF('1a-Electricity'!$AG$79="no","",ROUND(AD3074,4))</f>
        <v>5.2999999999999999E-2</v>
      </c>
      <c r="BL3074" s="157">
        <f t="shared" si="108"/>
        <v>5.2000000000000039E-2</v>
      </c>
      <c r="BM3074" s="157">
        <f>IF('1b-NaturalGas'!$AG$87="no","",ROUND(BL3074,4))</f>
        <v>5.1999999999999998E-2</v>
      </c>
      <c r="BN3074" s="157">
        <f>IF('1b-NaturalGas'!$AG$88="no","",ROUND(BL3074,4))</f>
        <v>5.1999999999999998E-2</v>
      </c>
      <c r="BO3074" s="157">
        <f>IF('1b-NaturalGas'!$AG$89="no","",ROUND(BL3074,4))</f>
        <v>5.1999999999999998E-2</v>
      </c>
      <c r="BP3074" s="157">
        <f>IF('1b-NaturalGas'!$AG$90="no","not applicable (based on previous answers)",ROUND(BL3074,4))</f>
        <v>5.1999999999999998E-2</v>
      </c>
      <c r="BQ3074" s="157">
        <f>IF('1b-NaturalGas'!$AG$91="no","",ROUND(BL3074,4))</f>
        <v>5.1999999999999998E-2</v>
      </c>
    </row>
    <row r="3075" spans="30:69" x14ac:dyDescent="0.25">
      <c r="AD3075" s="157">
        <f t="shared" si="107"/>
        <v>5.4000000000000041E-2</v>
      </c>
      <c r="AE3075" s="157">
        <f>IF('1a-Electricity'!$AG$77="no","",ROUND(AD3075,4))</f>
        <v>5.3999999999999999E-2</v>
      </c>
      <c r="AF3075" s="157">
        <f>IF('1a-Electricity'!$AG$78="no","",ROUND(AD3075,4))</f>
        <v>5.3999999999999999E-2</v>
      </c>
      <c r="AG3075" s="157">
        <f>IF('1a-Electricity'!$AG$79="no","",ROUND(AD3075,4))</f>
        <v>5.3999999999999999E-2</v>
      </c>
      <c r="BL3075" s="157">
        <f t="shared" si="108"/>
        <v>5.300000000000004E-2</v>
      </c>
      <c r="BM3075" s="157">
        <f>IF('1b-NaturalGas'!$AG$87="no","",ROUND(BL3075,4))</f>
        <v>5.2999999999999999E-2</v>
      </c>
      <c r="BN3075" s="157">
        <f>IF('1b-NaturalGas'!$AG$88="no","",ROUND(BL3075,4))</f>
        <v>5.2999999999999999E-2</v>
      </c>
      <c r="BO3075" s="157">
        <f>IF('1b-NaturalGas'!$AG$89="no","",ROUND(BL3075,4))</f>
        <v>5.2999999999999999E-2</v>
      </c>
      <c r="BP3075" s="157">
        <f>IF('1b-NaturalGas'!$AG$90="no","not applicable (based on previous answers)",ROUND(BL3075,4))</f>
        <v>5.2999999999999999E-2</v>
      </c>
      <c r="BQ3075" s="157">
        <f>IF('1b-NaturalGas'!$AG$91="no","",ROUND(BL3075,4))</f>
        <v>5.2999999999999999E-2</v>
      </c>
    </row>
    <row r="3076" spans="30:69" x14ac:dyDescent="0.25">
      <c r="AD3076" s="157">
        <f t="shared" si="107"/>
        <v>5.5000000000000042E-2</v>
      </c>
      <c r="AE3076" s="157">
        <f>IF('1a-Electricity'!$AG$77="no","",ROUND(AD3076,4))</f>
        <v>5.5E-2</v>
      </c>
      <c r="AF3076" s="157">
        <f>IF('1a-Electricity'!$AG$78="no","",ROUND(AD3076,4))</f>
        <v>5.5E-2</v>
      </c>
      <c r="AG3076" s="157">
        <f>IF('1a-Electricity'!$AG$79="no","",ROUND(AD3076,4))</f>
        <v>5.5E-2</v>
      </c>
      <c r="BL3076" s="157">
        <f t="shared" si="108"/>
        <v>5.4000000000000041E-2</v>
      </c>
      <c r="BM3076" s="157">
        <f>IF('1b-NaturalGas'!$AG$87="no","",ROUND(BL3076,4))</f>
        <v>5.3999999999999999E-2</v>
      </c>
      <c r="BN3076" s="157">
        <f>IF('1b-NaturalGas'!$AG$88="no","",ROUND(BL3076,4))</f>
        <v>5.3999999999999999E-2</v>
      </c>
      <c r="BO3076" s="157">
        <f>IF('1b-NaturalGas'!$AG$89="no","",ROUND(BL3076,4))</f>
        <v>5.3999999999999999E-2</v>
      </c>
      <c r="BP3076" s="157">
        <f>IF('1b-NaturalGas'!$AG$90="no","not applicable (based on previous answers)",ROUND(BL3076,4))</f>
        <v>5.3999999999999999E-2</v>
      </c>
      <c r="BQ3076" s="157">
        <f>IF('1b-NaturalGas'!$AG$91="no","",ROUND(BL3076,4))</f>
        <v>5.3999999999999999E-2</v>
      </c>
    </row>
    <row r="3077" spans="30:69" x14ac:dyDescent="0.25">
      <c r="AD3077" s="157">
        <f>AD3076+0.001</f>
        <v>5.6000000000000043E-2</v>
      </c>
      <c r="AE3077" s="157">
        <f>IF('1a-Electricity'!$AG$77="no","",ROUND(AD3077,4))</f>
        <v>5.6000000000000001E-2</v>
      </c>
      <c r="AF3077" s="157">
        <f>IF('1a-Electricity'!$AG$78="no","",ROUND(AD3077,4))</f>
        <v>5.6000000000000001E-2</v>
      </c>
      <c r="AG3077" s="157">
        <f>IF('1a-Electricity'!$AG$79="no","",ROUND(AD3077,4))</f>
        <v>5.6000000000000001E-2</v>
      </c>
      <c r="BL3077" s="157">
        <f t="shared" si="108"/>
        <v>5.5000000000000042E-2</v>
      </c>
      <c r="BM3077" s="157">
        <f>IF('1b-NaturalGas'!$AG$87="no","",ROUND(BL3077,4))</f>
        <v>5.5E-2</v>
      </c>
      <c r="BN3077" s="157">
        <f>IF('1b-NaturalGas'!$AG$88="no","",ROUND(BL3077,4))</f>
        <v>5.5E-2</v>
      </c>
      <c r="BO3077" s="157">
        <f>IF('1b-NaturalGas'!$AG$89="no","",ROUND(BL3077,4))</f>
        <v>5.5E-2</v>
      </c>
      <c r="BP3077" s="157">
        <f>IF('1b-NaturalGas'!$AG$90="no","not applicable (based on previous answers)",ROUND(BL3077,4))</f>
        <v>5.5E-2</v>
      </c>
      <c r="BQ3077" s="157">
        <f>IF('1b-NaturalGas'!$AG$91="no","",ROUND(BL3077,4))</f>
        <v>5.5E-2</v>
      </c>
    </row>
    <row r="3078" spans="30:69" x14ac:dyDescent="0.25">
      <c r="AD3078" s="157">
        <f t="shared" ref="AD3078:AD3141" si="109">AD3077+0.001</f>
        <v>5.7000000000000044E-2</v>
      </c>
      <c r="AE3078" s="157">
        <f>IF('1a-Electricity'!$AG$77="no","",ROUND(AD3078,4))</f>
        <v>5.7000000000000002E-2</v>
      </c>
      <c r="AF3078" s="157">
        <f>IF('1a-Electricity'!$AG$78="no","",ROUND(AD3078,4))</f>
        <v>5.7000000000000002E-2</v>
      </c>
      <c r="AG3078" s="157">
        <f>IF('1a-Electricity'!$AG$79="no","",ROUND(AD3078,4))</f>
        <v>5.7000000000000002E-2</v>
      </c>
      <c r="BL3078" s="157">
        <f>BL3077+0.001</f>
        <v>5.6000000000000043E-2</v>
      </c>
      <c r="BM3078" s="157">
        <f>IF('1b-NaturalGas'!$AG$87="no","",ROUND(BL3078,4))</f>
        <v>5.6000000000000001E-2</v>
      </c>
      <c r="BN3078" s="157">
        <f>IF('1b-NaturalGas'!$AG$88="no","",ROUND(BL3078,4))</f>
        <v>5.6000000000000001E-2</v>
      </c>
      <c r="BO3078" s="157">
        <f>IF('1b-NaturalGas'!$AG$89="no","",ROUND(BL3078,4))</f>
        <v>5.6000000000000001E-2</v>
      </c>
      <c r="BP3078" s="157">
        <f>IF('1b-NaturalGas'!$AG$90="no","not applicable (based on previous answers)",ROUND(BL3078,4))</f>
        <v>5.6000000000000001E-2</v>
      </c>
      <c r="BQ3078" s="157">
        <f>IF('1b-NaturalGas'!$AG$91="no","",ROUND(BL3078,4))</f>
        <v>5.6000000000000001E-2</v>
      </c>
    </row>
    <row r="3079" spans="30:69" x14ac:dyDescent="0.25">
      <c r="AD3079" s="157">
        <f t="shared" si="109"/>
        <v>5.8000000000000045E-2</v>
      </c>
      <c r="AE3079" s="157">
        <f>IF('1a-Electricity'!$AG$77="no","",ROUND(AD3079,4))</f>
        <v>5.8000000000000003E-2</v>
      </c>
      <c r="AF3079" s="157">
        <f>IF('1a-Electricity'!$AG$78="no","",ROUND(AD3079,4))</f>
        <v>5.8000000000000003E-2</v>
      </c>
      <c r="AG3079" s="157">
        <f>IF('1a-Electricity'!$AG$79="no","",ROUND(AD3079,4))</f>
        <v>5.8000000000000003E-2</v>
      </c>
      <c r="BL3079" s="157">
        <f t="shared" ref="BL3079:BL3142" si="110">BL3078+0.001</f>
        <v>5.7000000000000044E-2</v>
      </c>
      <c r="BM3079" s="157">
        <f>IF('1b-NaturalGas'!$AG$87="no","",ROUND(BL3079,4))</f>
        <v>5.7000000000000002E-2</v>
      </c>
      <c r="BN3079" s="157">
        <f>IF('1b-NaturalGas'!$AG$88="no","",ROUND(BL3079,4))</f>
        <v>5.7000000000000002E-2</v>
      </c>
      <c r="BO3079" s="157">
        <f>IF('1b-NaturalGas'!$AG$89="no","",ROUND(BL3079,4))</f>
        <v>5.7000000000000002E-2</v>
      </c>
      <c r="BP3079" s="157">
        <f>IF('1b-NaturalGas'!$AG$90="no","not applicable (based on previous answers)",ROUND(BL3079,4))</f>
        <v>5.7000000000000002E-2</v>
      </c>
      <c r="BQ3079" s="157">
        <f>IF('1b-NaturalGas'!$AG$91="no","",ROUND(BL3079,4))</f>
        <v>5.7000000000000002E-2</v>
      </c>
    </row>
    <row r="3080" spans="30:69" x14ac:dyDescent="0.25">
      <c r="AD3080" s="157">
        <f t="shared" si="109"/>
        <v>5.9000000000000045E-2</v>
      </c>
      <c r="AE3080" s="157">
        <f>IF('1a-Electricity'!$AG$77="no","",ROUND(AD3080,4))</f>
        <v>5.8999999999999997E-2</v>
      </c>
      <c r="AF3080" s="157">
        <f>IF('1a-Electricity'!$AG$78="no","",ROUND(AD3080,4))</f>
        <v>5.8999999999999997E-2</v>
      </c>
      <c r="AG3080" s="157">
        <f>IF('1a-Electricity'!$AG$79="no","",ROUND(AD3080,4))</f>
        <v>5.8999999999999997E-2</v>
      </c>
      <c r="BL3080" s="157">
        <f t="shared" si="110"/>
        <v>5.8000000000000045E-2</v>
      </c>
      <c r="BM3080" s="157">
        <f>IF('1b-NaturalGas'!$AG$87="no","",ROUND(BL3080,4))</f>
        <v>5.8000000000000003E-2</v>
      </c>
      <c r="BN3080" s="157">
        <f>IF('1b-NaturalGas'!$AG$88="no","",ROUND(BL3080,4))</f>
        <v>5.8000000000000003E-2</v>
      </c>
      <c r="BO3080" s="157">
        <f>IF('1b-NaturalGas'!$AG$89="no","",ROUND(BL3080,4))</f>
        <v>5.8000000000000003E-2</v>
      </c>
      <c r="BP3080" s="157">
        <f>IF('1b-NaturalGas'!$AG$90="no","not applicable (based on previous answers)",ROUND(BL3080,4))</f>
        <v>5.8000000000000003E-2</v>
      </c>
      <c r="BQ3080" s="157">
        <f>IF('1b-NaturalGas'!$AG$91="no","",ROUND(BL3080,4))</f>
        <v>5.8000000000000003E-2</v>
      </c>
    </row>
    <row r="3081" spans="30:69" x14ac:dyDescent="0.25">
      <c r="AD3081" s="157">
        <f t="shared" si="109"/>
        <v>6.0000000000000046E-2</v>
      </c>
      <c r="AE3081" s="157">
        <f>IF('1a-Electricity'!$AG$77="no","",ROUND(AD3081,4))</f>
        <v>0.06</v>
      </c>
      <c r="AF3081" s="157">
        <f>IF('1a-Electricity'!$AG$78="no","",ROUND(AD3081,4))</f>
        <v>0.06</v>
      </c>
      <c r="AG3081" s="157">
        <f>IF('1a-Electricity'!$AG$79="no","",ROUND(AD3081,4))</f>
        <v>0.06</v>
      </c>
      <c r="BL3081" s="157">
        <f t="shared" si="110"/>
        <v>5.9000000000000045E-2</v>
      </c>
      <c r="BM3081" s="157">
        <f>IF('1b-NaturalGas'!$AG$87="no","",ROUND(BL3081,4))</f>
        <v>5.8999999999999997E-2</v>
      </c>
      <c r="BN3081" s="157">
        <f>IF('1b-NaturalGas'!$AG$88="no","",ROUND(BL3081,4))</f>
        <v>5.8999999999999997E-2</v>
      </c>
      <c r="BO3081" s="157">
        <f>IF('1b-NaturalGas'!$AG$89="no","",ROUND(BL3081,4))</f>
        <v>5.8999999999999997E-2</v>
      </c>
      <c r="BP3081" s="157">
        <f>IF('1b-NaturalGas'!$AG$90="no","not applicable (based on previous answers)",ROUND(BL3081,4))</f>
        <v>5.8999999999999997E-2</v>
      </c>
      <c r="BQ3081" s="157">
        <f>IF('1b-NaturalGas'!$AG$91="no","",ROUND(BL3081,4))</f>
        <v>5.8999999999999997E-2</v>
      </c>
    </row>
    <row r="3082" spans="30:69" x14ac:dyDescent="0.25">
      <c r="AD3082" s="157">
        <f t="shared" si="109"/>
        <v>6.1000000000000047E-2</v>
      </c>
      <c r="AE3082" s="157">
        <f>IF('1a-Electricity'!$AG$77="no","",ROUND(AD3082,4))</f>
        <v>6.0999999999999999E-2</v>
      </c>
      <c r="AF3082" s="157">
        <f>IF('1a-Electricity'!$AG$78="no","",ROUND(AD3082,4))</f>
        <v>6.0999999999999999E-2</v>
      </c>
      <c r="AG3082" s="157">
        <f>IF('1a-Electricity'!$AG$79="no","",ROUND(AD3082,4))</f>
        <v>6.0999999999999999E-2</v>
      </c>
      <c r="BL3082" s="157">
        <f t="shared" si="110"/>
        <v>6.0000000000000046E-2</v>
      </c>
      <c r="BM3082" s="157">
        <f>IF('1b-NaturalGas'!$AG$87="no","",ROUND(BL3082,4))</f>
        <v>0.06</v>
      </c>
      <c r="BN3082" s="157">
        <f>IF('1b-NaturalGas'!$AG$88="no","",ROUND(BL3082,4))</f>
        <v>0.06</v>
      </c>
      <c r="BO3082" s="157">
        <f>IF('1b-NaturalGas'!$AG$89="no","",ROUND(BL3082,4))</f>
        <v>0.06</v>
      </c>
      <c r="BP3082" s="157">
        <f>IF('1b-NaturalGas'!$AG$90="no","not applicable (based on previous answers)",ROUND(BL3082,4))</f>
        <v>0.06</v>
      </c>
      <c r="BQ3082" s="157">
        <f>IF('1b-NaturalGas'!$AG$91="no","",ROUND(BL3082,4))</f>
        <v>0.06</v>
      </c>
    </row>
    <row r="3083" spans="30:69" x14ac:dyDescent="0.25">
      <c r="AD3083" s="157">
        <f t="shared" si="109"/>
        <v>6.2000000000000048E-2</v>
      </c>
      <c r="AE3083" s="157">
        <f>IF('1a-Electricity'!$AG$77="no","",ROUND(AD3083,4))</f>
        <v>6.2E-2</v>
      </c>
      <c r="AF3083" s="157">
        <f>IF('1a-Electricity'!$AG$78="no","",ROUND(AD3083,4))</f>
        <v>6.2E-2</v>
      </c>
      <c r="AG3083" s="157">
        <f>IF('1a-Electricity'!$AG$79="no","",ROUND(AD3083,4))</f>
        <v>6.2E-2</v>
      </c>
      <c r="BL3083" s="157">
        <f t="shared" si="110"/>
        <v>6.1000000000000047E-2</v>
      </c>
      <c r="BM3083" s="157">
        <f>IF('1b-NaturalGas'!$AG$87="no","",ROUND(BL3083,4))</f>
        <v>6.0999999999999999E-2</v>
      </c>
      <c r="BN3083" s="157">
        <f>IF('1b-NaturalGas'!$AG$88="no","",ROUND(BL3083,4))</f>
        <v>6.0999999999999999E-2</v>
      </c>
      <c r="BO3083" s="157">
        <f>IF('1b-NaturalGas'!$AG$89="no","",ROUND(BL3083,4))</f>
        <v>6.0999999999999999E-2</v>
      </c>
      <c r="BP3083" s="157">
        <f>IF('1b-NaturalGas'!$AG$90="no","not applicable (based on previous answers)",ROUND(BL3083,4))</f>
        <v>6.0999999999999999E-2</v>
      </c>
      <c r="BQ3083" s="157">
        <f>IF('1b-NaturalGas'!$AG$91="no","",ROUND(BL3083,4))</f>
        <v>6.0999999999999999E-2</v>
      </c>
    </row>
    <row r="3084" spans="30:69" x14ac:dyDescent="0.25">
      <c r="AD3084" s="157">
        <f t="shared" si="109"/>
        <v>6.3000000000000042E-2</v>
      </c>
      <c r="AE3084" s="157">
        <f>IF('1a-Electricity'!$AG$77="no","",ROUND(AD3084,4))</f>
        <v>6.3E-2</v>
      </c>
      <c r="AF3084" s="157">
        <f>IF('1a-Electricity'!$AG$78="no","",ROUND(AD3084,4))</f>
        <v>6.3E-2</v>
      </c>
      <c r="AG3084" s="157">
        <f>IF('1a-Electricity'!$AG$79="no","",ROUND(AD3084,4))</f>
        <v>6.3E-2</v>
      </c>
      <c r="BL3084" s="157">
        <f t="shared" si="110"/>
        <v>6.2000000000000048E-2</v>
      </c>
      <c r="BM3084" s="157">
        <f>IF('1b-NaturalGas'!$AG$87="no","",ROUND(BL3084,4))</f>
        <v>6.2E-2</v>
      </c>
      <c r="BN3084" s="157">
        <f>IF('1b-NaturalGas'!$AG$88="no","",ROUND(BL3084,4))</f>
        <v>6.2E-2</v>
      </c>
      <c r="BO3084" s="157">
        <f>IF('1b-NaturalGas'!$AG$89="no","",ROUND(BL3084,4))</f>
        <v>6.2E-2</v>
      </c>
      <c r="BP3084" s="157">
        <f>IF('1b-NaturalGas'!$AG$90="no","not applicable (based on previous answers)",ROUND(BL3084,4))</f>
        <v>6.2E-2</v>
      </c>
      <c r="BQ3084" s="157">
        <f>IF('1b-NaturalGas'!$AG$91="no","",ROUND(BL3084,4))</f>
        <v>6.2E-2</v>
      </c>
    </row>
    <row r="3085" spans="30:69" x14ac:dyDescent="0.25">
      <c r="AD3085" s="157">
        <f t="shared" si="109"/>
        <v>6.4000000000000043E-2</v>
      </c>
      <c r="AE3085" s="157">
        <f>IF('1a-Electricity'!$AG$77="no","",ROUND(AD3085,4))</f>
        <v>6.4000000000000001E-2</v>
      </c>
      <c r="AF3085" s="157">
        <f>IF('1a-Electricity'!$AG$78="no","",ROUND(AD3085,4))</f>
        <v>6.4000000000000001E-2</v>
      </c>
      <c r="AG3085" s="157">
        <f>IF('1a-Electricity'!$AG$79="no","",ROUND(AD3085,4))</f>
        <v>6.4000000000000001E-2</v>
      </c>
      <c r="BL3085" s="157">
        <f t="shared" si="110"/>
        <v>6.3000000000000042E-2</v>
      </c>
      <c r="BM3085" s="157">
        <f>IF('1b-NaturalGas'!$AG$87="no","",ROUND(BL3085,4))</f>
        <v>6.3E-2</v>
      </c>
      <c r="BN3085" s="157">
        <f>IF('1b-NaturalGas'!$AG$88="no","",ROUND(BL3085,4))</f>
        <v>6.3E-2</v>
      </c>
      <c r="BO3085" s="157">
        <f>IF('1b-NaturalGas'!$AG$89="no","",ROUND(BL3085,4))</f>
        <v>6.3E-2</v>
      </c>
      <c r="BP3085" s="157">
        <f>IF('1b-NaturalGas'!$AG$90="no","not applicable (based on previous answers)",ROUND(BL3085,4))</f>
        <v>6.3E-2</v>
      </c>
      <c r="BQ3085" s="157">
        <f>IF('1b-NaturalGas'!$AG$91="no","",ROUND(BL3085,4))</f>
        <v>6.3E-2</v>
      </c>
    </row>
    <row r="3086" spans="30:69" x14ac:dyDescent="0.25">
      <c r="AD3086" s="157">
        <f t="shared" si="109"/>
        <v>6.5000000000000044E-2</v>
      </c>
      <c r="AE3086" s="157">
        <f>IF('1a-Electricity'!$AG$77="no","",ROUND(AD3086,4))</f>
        <v>6.5000000000000002E-2</v>
      </c>
      <c r="AF3086" s="157">
        <f>IF('1a-Electricity'!$AG$78="no","",ROUND(AD3086,4))</f>
        <v>6.5000000000000002E-2</v>
      </c>
      <c r="AG3086" s="157">
        <f>IF('1a-Electricity'!$AG$79="no","",ROUND(AD3086,4))</f>
        <v>6.5000000000000002E-2</v>
      </c>
      <c r="BL3086" s="157">
        <f t="shared" si="110"/>
        <v>6.4000000000000043E-2</v>
      </c>
      <c r="BM3086" s="157">
        <f>IF('1b-NaturalGas'!$AG$87="no","",ROUND(BL3086,4))</f>
        <v>6.4000000000000001E-2</v>
      </c>
      <c r="BN3086" s="157">
        <f>IF('1b-NaturalGas'!$AG$88="no","",ROUND(BL3086,4))</f>
        <v>6.4000000000000001E-2</v>
      </c>
      <c r="BO3086" s="157">
        <f>IF('1b-NaturalGas'!$AG$89="no","",ROUND(BL3086,4))</f>
        <v>6.4000000000000001E-2</v>
      </c>
      <c r="BP3086" s="157">
        <f>IF('1b-NaturalGas'!$AG$90="no","not applicable (based on previous answers)",ROUND(BL3086,4))</f>
        <v>6.4000000000000001E-2</v>
      </c>
      <c r="BQ3086" s="157">
        <f>IF('1b-NaturalGas'!$AG$91="no","",ROUND(BL3086,4))</f>
        <v>6.4000000000000001E-2</v>
      </c>
    </row>
    <row r="3087" spans="30:69" x14ac:dyDescent="0.25">
      <c r="AD3087" s="157">
        <f t="shared" si="109"/>
        <v>6.6000000000000045E-2</v>
      </c>
      <c r="AE3087" s="157">
        <f>IF('1a-Electricity'!$AG$77="no","",ROUND(AD3087,4))</f>
        <v>6.6000000000000003E-2</v>
      </c>
      <c r="AF3087" s="157">
        <f>IF('1a-Electricity'!$AG$78="no","",ROUND(AD3087,4))</f>
        <v>6.6000000000000003E-2</v>
      </c>
      <c r="AG3087" s="157">
        <f>IF('1a-Electricity'!$AG$79="no","",ROUND(AD3087,4))</f>
        <v>6.6000000000000003E-2</v>
      </c>
      <c r="BL3087" s="157">
        <f t="shared" si="110"/>
        <v>6.5000000000000044E-2</v>
      </c>
      <c r="BM3087" s="157">
        <f>IF('1b-NaturalGas'!$AG$87="no","",ROUND(BL3087,4))</f>
        <v>6.5000000000000002E-2</v>
      </c>
      <c r="BN3087" s="157">
        <f>IF('1b-NaturalGas'!$AG$88="no","",ROUND(BL3087,4))</f>
        <v>6.5000000000000002E-2</v>
      </c>
      <c r="BO3087" s="157">
        <f>IF('1b-NaturalGas'!$AG$89="no","",ROUND(BL3087,4))</f>
        <v>6.5000000000000002E-2</v>
      </c>
      <c r="BP3087" s="157">
        <f>IF('1b-NaturalGas'!$AG$90="no","not applicable (based on previous answers)",ROUND(BL3087,4))</f>
        <v>6.5000000000000002E-2</v>
      </c>
      <c r="BQ3087" s="157">
        <f>IF('1b-NaturalGas'!$AG$91="no","",ROUND(BL3087,4))</f>
        <v>6.5000000000000002E-2</v>
      </c>
    </row>
    <row r="3088" spans="30:69" x14ac:dyDescent="0.25">
      <c r="AD3088" s="157">
        <f t="shared" si="109"/>
        <v>6.7000000000000046E-2</v>
      </c>
      <c r="AE3088" s="157">
        <f>IF('1a-Electricity'!$AG$77="no","",ROUND(AD3088,4))</f>
        <v>6.7000000000000004E-2</v>
      </c>
      <c r="AF3088" s="157">
        <f>IF('1a-Electricity'!$AG$78="no","",ROUND(AD3088,4))</f>
        <v>6.7000000000000004E-2</v>
      </c>
      <c r="AG3088" s="157">
        <f>IF('1a-Electricity'!$AG$79="no","",ROUND(AD3088,4))</f>
        <v>6.7000000000000004E-2</v>
      </c>
      <c r="BL3088" s="157">
        <f t="shared" si="110"/>
        <v>6.6000000000000045E-2</v>
      </c>
      <c r="BM3088" s="157">
        <f>IF('1b-NaturalGas'!$AG$87="no","",ROUND(BL3088,4))</f>
        <v>6.6000000000000003E-2</v>
      </c>
      <c r="BN3088" s="157">
        <f>IF('1b-NaturalGas'!$AG$88="no","",ROUND(BL3088,4))</f>
        <v>6.6000000000000003E-2</v>
      </c>
      <c r="BO3088" s="157">
        <f>IF('1b-NaturalGas'!$AG$89="no","",ROUND(BL3088,4))</f>
        <v>6.6000000000000003E-2</v>
      </c>
      <c r="BP3088" s="157">
        <f>IF('1b-NaturalGas'!$AG$90="no","not applicable (based on previous answers)",ROUND(BL3088,4))</f>
        <v>6.6000000000000003E-2</v>
      </c>
      <c r="BQ3088" s="157">
        <f>IF('1b-NaturalGas'!$AG$91="no","",ROUND(BL3088,4))</f>
        <v>6.6000000000000003E-2</v>
      </c>
    </row>
    <row r="3089" spans="30:69" x14ac:dyDescent="0.25">
      <c r="AD3089" s="157">
        <f t="shared" si="109"/>
        <v>6.8000000000000047E-2</v>
      </c>
      <c r="AE3089" s="157">
        <f>IF('1a-Electricity'!$AG$77="no","",ROUND(AD3089,4))</f>
        <v>6.8000000000000005E-2</v>
      </c>
      <c r="AF3089" s="157">
        <f>IF('1a-Electricity'!$AG$78="no","",ROUND(AD3089,4))</f>
        <v>6.8000000000000005E-2</v>
      </c>
      <c r="AG3089" s="157">
        <f>IF('1a-Electricity'!$AG$79="no","",ROUND(AD3089,4))</f>
        <v>6.8000000000000005E-2</v>
      </c>
      <c r="BL3089" s="157">
        <f t="shared" si="110"/>
        <v>6.7000000000000046E-2</v>
      </c>
      <c r="BM3089" s="157">
        <f>IF('1b-NaturalGas'!$AG$87="no","",ROUND(BL3089,4))</f>
        <v>6.7000000000000004E-2</v>
      </c>
      <c r="BN3089" s="157">
        <f>IF('1b-NaturalGas'!$AG$88="no","",ROUND(BL3089,4))</f>
        <v>6.7000000000000004E-2</v>
      </c>
      <c r="BO3089" s="157">
        <f>IF('1b-NaturalGas'!$AG$89="no","",ROUND(BL3089,4))</f>
        <v>6.7000000000000004E-2</v>
      </c>
      <c r="BP3089" s="157">
        <f>IF('1b-NaturalGas'!$AG$90="no","not applicable (based on previous answers)",ROUND(BL3089,4))</f>
        <v>6.7000000000000004E-2</v>
      </c>
      <c r="BQ3089" s="157">
        <f>IF('1b-NaturalGas'!$AG$91="no","",ROUND(BL3089,4))</f>
        <v>6.7000000000000004E-2</v>
      </c>
    </row>
    <row r="3090" spans="30:69" x14ac:dyDescent="0.25">
      <c r="AD3090" s="157">
        <f t="shared" si="109"/>
        <v>6.9000000000000047E-2</v>
      </c>
      <c r="AE3090" s="157">
        <f>IF('1a-Electricity'!$AG$77="no","",ROUND(AD3090,4))</f>
        <v>6.9000000000000006E-2</v>
      </c>
      <c r="AF3090" s="157">
        <f>IF('1a-Electricity'!$AG$78="no","",ROUND(AD3090,4))</f>
        <v>6.9000000000000006E-2</v>
      </c>
      <c r="AG3090" s="157">
        <f>IF('1a-Electricity'!$AG$79="no","",ROUND(AD3090,4))</f>
        <v>6.9000000000000006E-2</v>
      </c>
      <c r="BL3090" s="157">
        <f t="shared" si="110"/>
        <v>6.8000000000000047E-2</v>
      </c>
      <c r="BM3090" s="157">
        <f>IF('1b-NaturalGas'!$AG$87="no","",ROUND(BL3090,4))</f>
        <v>6.8000000000000005E-2</v>
      </c>
      <c r="BN3090" s="157">
        <f>IF('1b-NaturalGas'!$AG$88="no","",ROUND(BL3090,4))</f>
        <v>6.8000000000000005E-2</v>
      </c>
      <c r="BO3090" s="157">
        <f>IF('1b-NaturalGas'!$AG$89="no","",ROUND(BL3090,4))</f>
        <v>6.8000000000000005E-2</v>
      </c>
      <c r="BP3090" s="157">
        <f>IF('1b-NaturalGas'!$AG$90="no","not applicable (based on previous answers)",ROUND(BL3090,4))</f>
        <v>6.8000000000000005E-2</v>
      </c>
      <c r="BQ3090" s="157">
        <f>IF('1b-NaturalGas'!$AG$91="no","",ROUND(BL3090,4))</f>
        <v>6.8000000000000005E-2</v>
      </c>
    </row>
    <row r="3091" spans="30:69" x14ac:dyDescent="0.25">
      <c r="AD3091" s="157">
        <f t="shared" si="109"/>
        <v>7.0000000000000048E-2</v>
      </c>
      <c r="AE3091" s="157">
        <f>IF('1a-Electricity'!$AG$77="no","",ROUND(AD3091,4))</f>
        <v>7.0000000000000007E-2</v>
      </c>
      <c r="AF3091" s="157">
        <f>IF('1a-Electricity'!$AG$78="no","",ROUND(AD3091,4))</f>
        <v>7.0000000000000007E-2</v>
      </c>
      <c r="AG3091" s="157">
        <f>IF('1a-Electricity'!$AG$79="no","",ROUND(AD3091,4))</f>
        <v>7.0000000000000007E-2</v>
      </c>
      <c r="BL3091" s="157">
        <f t="shared" si="110"/>
        <v>6.9000000000000047E-2</v>
      </c>
      <c r="BM3091" s="157">
        <f>IF('1b-NaturalGas'!$AG$87="no","",ROUND(BL3091,4))</f>
        <v>6.9000000000000006E-2</v>
      </c>
      <c r="BN3091" s="157">
        <f>IF('1b-NaturalGas'!$AG$88="no","",ROUND(BL3091,4))</f>
        <v>6.9000000000000006E-2</v>
      </c>
      <c r="BO3091" s="157">
        <f>IF('1b-NaturalGas'!$AG$89="no","",ROUND(BL3091,4))</f>
        <v>6.9000000000000006E-2</v>
      </c>
      <c r="BP3091" s="157">
        <f>IF('1b-NaturalGas'!$AG$90="no","not applicable (based on previous answers)",ROUND(BL3091,4))</f>
        <v>6.9000000000000006E-2</v>
      </c>
      <c r="BQ3091" s="157">
        <f>IF('1b-NaturalGas'!$AG$91="no","",ROUND(BL3091,4))</f>
        <v>6.9000000000000006E-2</v>
      </c>
    </row>
    <row r="3092" spans="30:69" x14ac:dyDescent="0.25">
      <c r="AD3092" s="157">
        <f t="shared" si="109"/>
        <v>7.1000000000000049E-2</v>
      </c>
      <c r="AE3092" s="157">
        <f>IF('1a-Electricity'!$AG$77="no","",ROUND(AD3092,4))</f>
        <v>7.0999999999999994E-2</v>
      </c>
      <c r="AF3092" s="157">
        <f>IF('1a-Electricity'!$AG$78="no","",ROUND(AD3092,4))</f>
        <v>7.0999999999999994E-2</v>
      </c>
      <c r="AG3092" s="157">
        <f>IF('1a-Electricity'!$AG$79="no","",ROUND(AD3092,4))</f>
        <v>7.0999999999999994E-2</v>
      </c>
      <c r="BL3092" s="157">
        <f t="shared" si="110"/>
        <v>7.0000000000000048E-2</v>
      </c>
      <c r="BM3092" s="157">
        <f>IF('1b-NaturalGas'!$AG$87="no","",ROUND(BL3092,4))</f>
        <v>7.0000000000000007E-2</v>
      </c>
      <c r="BN3092" s="157">
        <f>IF('1b-NaturalGas'!$AG$88="no","",ROUND(BL3092,4))</f>
        <v>7.0000000000000007E-2</v>
      </c>
      <c r="BO3092" s="157">
        <f>IF('1b-NaturalGas'!$AG$89="no","",ROUND(BL3092,4))</f>
        <v>7.0000000000000007E-2</v>
      </c>
      <c r="BP3092" s="157">
        <f>IF('1b-NaturalGas'!$AG$90="no","not applicable (based on previous answers)",ROUND(BL3092,4))</f>
        <v>7.0000000000000007E-2</v>
      </c>
      <c r="BQ3092" s="157">
        <f>IF('1b-NaturalGas'!$AG$91="no","",ROUND(BL3092,4))</f>
        <v>7.0000000000000007E-2</v>
      </c>
    </row>
    <row r="3093" spans="30:69" x14ac:dyDescent="0.25">
      <c r="AD3093" s="157">
        <f t="shared" si="109"/>
        <v>7.200000000000005E-2</v>
      </c>
      <c r="AE3093" s="157">
        <f>IF('1a-Electricity'!$AG$77="no","",ROUND(AD3093,4))</f>
        <v>7.1999999999999995E-2</v>
      </c>
      <c r="AF3093" s="157">
        <f>IF('1a-Electricity'!$AG$78="no","",ROUND(AD3093,4))</f>
        <v>7.1999999999999995E-2</v>
      </c>
      <c r="AG3093" s="157">
        <f>IF('1a-Electricity'!$AG$79="no","",ROUND(AD3093,4))</f>
        <v>7.1999999999999995E-2</v>
      </c>
      <c r="BL3093" s="157">
        <f t="shared" si="110"/>
        <v>7.1000000000000049E-2</v>
      </c>
      <c r="BM3093" s="157">
        <f>IF('1b-NaturalGas'!$AG$87="no","",ROUND(BL3093,4))</f>
        <v>7.0999999999999994E-2</v>
      </c>
      <c r="BN3093" s="157">
        <f>IF('1b-NaturalGas'!$AG$88="no","",ROUND(BL3093,4))</f>
        <v>7.0999999999999994E-2</v>
      </c>
      <c r="BO3093" s="157">
        <f>IF('1b-NaturalGas'!$AG$89="no","",ROUND(BL3093,4))</f>
        <v>7.0999999999999994E-2</v>
      </c>
      <c r="BP3093" s="157">
        <f>IF('1b-NaturalGas'!$AG$90="no","not applicable (based on previous answers)",ROUND(BL3093,4))</f>
        <v>7.0999999999999994E-2</v>
      </c>
      <c r="BQ3093" s="157">
        <f>IF('1b-NaturalGas'!$AG$91="no","",ROUND(BL3093,4))</f>
        <v>7.0999999999999994E-2</v>
      </c>
    </row>
    <row r="3094" spans="30:69" x14ac:dyDescent="0.25">
      <c r="AD3094" s="157">
        <f t="shared" si="109"/>
        <v>7.3000000000000051E-2</v>
      </c>
      <c r="AE3094" s="157">
        <f>IF('1a-Electricity'!$AG$77="no","",ROUND(AD3094,4))</f>
        <v>7.2999999999999995E-2</v>
      </c>
      <c r="AF3094" s="157">
        <f>IF('1a-Electricity'!$AG$78="no","",ROUND(AD3094,4))</f>
        <v>7.2999999999999995E-2</v>
      </c>
      <c r="AG3094" s="157">
        <f>IF('1a-Electricity'!$AG$79="no","",ROUND(AD3094,4))</f>
        <v>7.2999999999999995E-2</v>
      </c>
      <c r="BL3094" s="157">
        <f t="shared" si="110"/>
        <v>7.200000000000005E-2</v>
      </c>
      <c r="BM3094" s="157">
        <f>IF('1b-NaturalGas'!$AG$87="no","",ROUND(BL3094,4))</f>
        <v>7.1999999999999995E-2</v>
      </c>
      <c r="BN3094" s="157">
        <f>IF('1b-NaturalGas'!$AG$88="no","",ROUND(BL3094,4))</f>
        <v>7.1999999999999995E-2</v>
      </c>
      <c r="BO3094" s="157">
        <f>IF('1b-NaturalGas'!$AG$89="no","",ROUND(BL3094,4))</f>
        <v>7.1999999999999995E-2</v>
      </c>
      <c r="BP3094" s="157">
        <f>IF('1b-NaturalGas'!$AG$90="no","not applicable (based on previous answers)",ROUND(BL3094,4))</f>
        <v>7.1999999999999995E-2</v>
      </c>
      <c r="BQ3094" s="157">
        <f>IF('1b-NaturalGas'!$AG$91="no","",ROUND(BL3094,4))</f>
        <v>7.1999999999999995E-2</v>
      </c>
    </row>
    <row r="3095" spans="30:69" x14ac:dyDescent="0.25">
      <c r="AD3095" s="157">
        <f t="shared" si="109"/>
        <v>7.4000000000000052E-2</v>
      </c>
      <c r="AE3095" s="157">
        <f>IF('1a-Electricity'!$AG$77="no","",ROUND(AD3095,4))</f>
        <v>7.3999999999999996E-2</v>
      </c>
      <c r="AF3095" s="157">
        <f>IF('1a-Electricity'!$AG$78="no","",ROUND(AD3095,4))</f>
        <v>7.3999999999999996E-2</v>
      </c>
      <c r="AG3095" s="157">
        <f>IF('1a-Electricity'!$AG$79="no","",ROUND(AD3095,4))</f>
        <v>7.3999999999999996E-2</v>
      </c>
      <c r="BL3095" s="157">
        <f t="shared" si="110"/>
        <v>7.3000000000000051E-2</v>
      </c>
      <c r="BM3095" s="157">
        <f>IF('1b-NaturalGas'!$AG$87="no","",ROUND(BL3095,4))</f>
        <v>7.2999999999999995E-2</v>
      </c>
      <c r="BN3095" s="157">
        <f>IF('1b-NaturalGas'!$AG$88="no","",ROUND(BL3095,4))</f>
        <v>7.2999999999999995E-2</v>
      </c>
      <c r="BO3095" s="157">
        <f>IF('1b-NaturalGas'!$AG$89="no","",ROUND(BL3095,4))</f>
        <v>7.2999999999999995E-2</v>
      </c>
      <c r="BP3095" s="157">
        <f>IF('1b-NaturalGas'!$AG$90="no","not applicable (based on previous answers)",ROUND(BL3095,4))</f>
        <v>7.2999999999999995E-2</v>
      </c>
      <c r="BQ3095" s="157">
        <f>IF('1b-NaturalGas'!$AG$91="no","",ROUND(BL3095,4))</f>
        <v>7.2999999999999995E-2</v>
      </c>
    </row>
    <row r="3096" spans="30:69" x14ac:dyDescent="0.25">
      <c r="AD3096" s="157">
        <f t="shared" si="109"/>
        <v>7.5000000000000053E-2</v>
      </c>
      <c r="AE3096" s="157">
        <f>IF('1a-Electricity'!$AG$77="no","",ROUND(AD3096,4))</f>
        <v>7.4999999999999997E-2</v>
      </c>
      <c r="AF3096" s="157">
        <f>IF('1a-Electricity'!$AG$78="no","",ROUND(AD3096,4))</f>
        <v>7.4999999999999997E-2</v>
      </c>
      <c r="AG3096" s="157">
        <f>IF('1a-Electricity'!$AG$79="no","",ROUND(AD3096,4))</f>
        <v>7.4999999999999997E-2</v>
      </c>
      <c r="BL3096" s="157">
        <f t="shared" si="110"/>
        <v>7.4000000000000052E-2</v>
      </c>
      <c r="BM3096" s="157">
        <f>IF('1b-NaturalGas'!$AG$87="no","",ROUND(BL3096,4))</f>
        <v>7.3999999999999996E-2</v>
      </c>
      <c r="BN3096" s="157">
        <f>IF('1b-NaturalGas'!$AG$88="no","",ROUND(BL3096,4))</f>
        <v>7.3999999999999996E-2</v>
      </c>
      <c r="BO3096" s="157">
        <f>IF('1b-NaturalGas'!$AG$89="no","",ROUND(BL3096,4))</f>
        <v>7.3999999999999996E-2</v>
      </c>
      <c r="BP3096" s="157">
        <f>IF('1b-NaturalGas'!$AG$90="no","not applicable (based on previous answers)",ROUND(BL3096,4))</f>
        <v>7.3999999999999996E-2</v>
      </c>
      <c r="BQ3096" s="157">
        <f>IF('1b-NaturalGas'!$AG$91="no","",ROUND(BL3096,4))</f>
        <v>7.3999999999999996E-2</v>
      </c>
    </row>
    <row r="3097" spans="30:69" x14ac:dyDescent="0.25">
      <c r="AD3097" s="157">
        <f t="shared" si="109"/>
        <v>7.6000000000000054E-2</v>
      </c>
      <c r="AE3097" s="157">
        <f>IF('1a-Electricity'!$AG$77="no","",ROUND(AD3097,4))</f>
        <v>7.5999999999999998E-2</v>
      </c>
      <c r="AF3097" s="157">
        <f>IF('1a-Electricity'!$AG$78="no","",ROUND(AD3097,4))</f>
        <v>7.5999999999999998E-2</v>
      </c>
      <c r="AG3097" s="157">
        <f>IF('1a-Electricity'!$AG$79="no","",ROUND(AD3097,4))</f>
        <v>7.5999999999999998E-2</v>
      </c>
      <c r="BL3097" s="157">
        <f t="shared" si="110"/>
        <v>7.5000000000000053E-2</v>
      </c>
      <c r="BM3097" s="157">
        <f>IF('1b-NaturalGas'!$AG$87="no","",ROUND(BL3097,4))</f>
        <v>7.4999999999999997E-2</v>
      </c>
      <c r="BN3097" s="157">
        <f>IF('1b-NaturalGas'!$AG$88="no","",ROUND(BL3097,4))</f>
        <v>7.4999999999999997E-2</v>
      </c>
      <c r="BO3097" s="157">
        <f>IF('1b-NaturalGas'!$AG$89="no","",ROUND(BL3097,4))</f>
        <v>7.4999999999999997E-2</v>
      </c>
      <c r="BP3097" s="157">
        <f>IF('1b-NaturalGas'!$AG$90="no","not applicable (based on previous answers)",ROUND(BL3097,4))</f>
        <v>7.4999999999999997E-2</v>
      </c>
      <c r="BQ3097" s="157">
        <f>IF('1b-NaturalGas'!$AG$91="no","",ROUND(BL3097,4))</f>
        <v>7.4999999999999997E-2</v>
      </c>
    </row>
    <row r="3098" spans="30:69" x14ac:dyDescent="0.25">
      <c r="AD3098" s="157">
        <f t="shared" si="109"/>
        <v>7.7000000000000055E-2</v>
      </c>
      <c r="AE3098" s="157">
        <f>IF('1a-Electricity'!$AG$77="no","",ROUND(AD3098,4))</f>
        <v>7.6999999999999999E-2</v>
      </c>
      <c r="AF3098" s="157">
        <f>IF('1a-Electricity'!$AG$78="no","",ROUND(AD3098,4))</f>
        <v>7.6999999999999999E-2</v>
      </c>
      <c r="AG3098" s="157">
        <f>IF('1a-Electricity'!$AG$79="no","",ROUND(AD3098,4))</f>
        <v>7.6999999999999999E-2</v>
      </c>
      <c r="BL3098" s="157">
        <f t="shared" si="110"/>
        <v>7.6000000000000054E-2</v>
      </c>
      <c r="BM3098" s="157">
        <f>IF('1b-NaturalGas'!$AG$87="no","",ROUND(BL3098,4))</f>
        <v>7.5999999999999998E-2</v>
      </c>
      <c r="BN3098" s="157">
        <f>IF('1b-NaturalGas'!$AG$88="no","",ROUND(BL3098,4))</f>
        <v>7.5999999999999998E-2</v>
      </c>
      <c r="BO3098" s="157">
        <f>IF('1b-NaturalGas'!$AG$89="no","",ROUND(BL3098,4))</f>
        <v>7.5999999999999998E-2</v>
      </c>
      <c r="BP3098" s="157">
        <f>IF('1b-NaturalGas'!$AG$90="no","not applicable (based on previous answers)",ROUND(BL3098,4))</f>
        <v>7.5999999999999998E-2</v>
      </c>
      <c r="BQ3098" s="157">
        <f>IF('1b-NaturalGas'!$AG$91="no","",ROUND(BL3098,4))</f>
        <v>7.5999999999999998E-2</v>
      </c>
    </row>
    <row r="3099" spans="30:69" x14ac:dyDescent="0.25">
      <c r="AD3099" s="157">
        <f t="shared" si="109"/>
        <v>7.8000000000000055E-2</v>
      </c>
      <c r="AE3099" s="157">
        <f>IF('1a-Electricity'!$AG$77="no","",ROUND(AD3099,4))</f>
        <v>7.8E-2</v>
      </c>
      <c r="AF3099" s="157">
        <f>IF('1a-Electricity'!$AG$78="no","",ROUND(AD3099,4))</f>
        <v>7.8E-2</v>
      </c>
      <c r="AG3099" s="157">
        <f>IF('1a-Electricity'!$AG$79="no","",ROUND(AD3099,4))</f>
        <v>7.8E-2</v>
      </c>
      <c r="BL3099" s="157">
        <f t="shared" si="110"/>
        <v>7.7000000000000055E-2</v>
      </c>
      <c r="BM3099" s="157">
        <f>IF('1b-NaturalGas'!$AG$87="no","",ROUND(BL3099,4))</f>
        <v>7.6999999999999999E-2</v>
      </c>
      <c r="BN3099" s="157">
        <f>IF('1b-NaturalGas'!$AG$88="no","",ROUND(BL3099,4))</f>
        <v>7.6999999999999999E-2</v>
      </c>
      <c r="BO3099" s="157">
        <f>IF('1b-NaturalGas'!$AG$89="no","",ROUND(BL3099,4))</f>
        <v>7.6999999999999999E-2</v>
      </c>
      <c r="BP3099" s="157">
        <f>IF('1b-NaturalGas'!$AG$90="no","not applicable (based on previous answers)",ROUND(BL3099,4))</f>
        <v>7.6999999999999999E-2</v>
      </c>
      <c r="BQ3099" s="157">
        <f>IF('1b-NaturalGas'!$AG$91="no","",ROUND(BL3099,4))</f>
        <v>7.6999999999999999E-2</v>
      </c>
    </row>
    <row r="3100" spans="30:69" x14ac:dyDescent="0.25">
      <c r="AD3100" s="157">
        <f t="shared" si="109"/>
        <v>7.9000000000000056E-2</v>
      </c>
      <c r="AE3100" s="157">
        <f>IF('1a-Electricity'!$AG$77="no","",ROUND(AD3100,4))</f>
        <v>7.9000000000000001E-2</v>
      </c>
      <c r="AF3100" s="157">
        <f>IF('1a-Electricity'!$AG$78="no","",ROUND(AD3100,4))</f>
        <v>7.9000000000000001E-2</v>
      </c>
      <c r="AG3100" s="157">
        <f>IF('1a-Electricity'!$AG$79="no","",ROUND(AD3100,4))</f>
        <v>7.9000000000000001E-2</v>
      </c>
      <c r="BL3100" s="157">
        <f t="shared" si="110"/>
        <v>7.8000000000000055E-2</v>
      </c>
      <c r="BM3100" s="157">
        <f>IF('1b-NaturalGas'!$AG$87="no","",ROUND(BL3100,4))</f>
        <v>7.8E-2</v>
      </c>
      <c r="BN3100" s="157">
        <f>IF('1b-NaturalGas'!$AG$88="no","",ROUND(BL3100,4))</f>
        <v>7.8E-2</v>
      </c>
      <c r="BO3100" s="157">
        <f>IF('1b-NaturalGas'!$AG$89="no","",ROUND(BL3100,4))</f>
        <v>7.8E-2</v>
      </c>
      <c r="BP3100" s="157">
        <f>IF('1b-NaturalGas'!$AG$90="no","not applicable (based on previous answers)",ROUND(BL3100,4))</f>
        <v>7.8E-2</v>
      </c>
      <c r="BQ3100" s="157">
        <f>IF('1b-NaturalGas'!$AG$91="no","",ROUND(BL3100,4))</f>
        <v>7.8E-2</v>
      </c>
    </row>
    <row r="3101" spans="30:69" x14ac:dyDescent="0.25">
      <c r="AD3101" s="157">
        <f t="shared" si="109"/>
        <v>8.0000000000000057E-2</v>
      </c>
      <c r="AE3101" s="157">
        <f>IF('1a-Electricity'!$AG$77="no","",ROUND(AD3101,4))</f>
        <v>0.08</v>
      </c>
      <c r="AF3101" s="157">
        <f>IF('1a-Electricity'!$AG$78="no","",ROUND(AD3101,4))</f>
        <v>0.08</v>
      </c>
      <c r="AG3101" s="157">
        <f>IF('1a-Electricity'!$AG$79="no","",ROUND(AD3101,4))</f>
        <v>0.08</v>
      </c>
      <c r="BL3101" s="157">
        <f t="shared" si="110"/>
        <v>7.9000000000000056E-2</v>
      </c>
      <c r="BM3101" s="157">
        <f>IF('1b-NaturalGas'!$AG$87="no","",ROUND(BL3101,4))</f>
        <v>7.9000000000000001E-2</v>
      </c>
      <c r="BN3101" s="157">
        <f>IF('1b-NaturalGas'!$AG$88="no","",ROUND(BL3101,4))</f>
        <v>7.9000000000000001E-2</v>
      </c>
      <c r="BO3101" s="157">
        <f>IF('1b-NaturalGas'!$AG$89="no","",ROUND(BL3101,4))</f>
        <v>7.9000000000000001E-2</v>
      </c>
      <c r="BP3101" s="157">
        <f>IF('1b-NaturalGas'!$AG$90="no","not applicable (based on previous answers)",ROUND(BL3101,4))</f>
        <v>7.9000000000000001E-2</v>
      </c>
      <c r="BQ3101" s="157">
        <f>IF('1b-NaturalGas'!$AG$91="no","",ROUND(BL3101,4))</f>
        <v>7.9000000000000001E-2</v>
      </c>
    </row>
    <row r="3102" spans="30:69" x14ac:dyDescent="0.25">
      <c r="AD3102" s="157">
        <f t="shared" si="109"/>
        <v>8.1000000000000058E-2</v>
      </c>
      <c r="AE3102" s="157">
        <f>IF('1a-Electricity'!$AG$77="no","",ROUND(AD3102,4))</f>
        <v>8.1000000000000003E-2</v>
      </c>
      <c r="AF3102" s="157">
        <f>IF('1a-Electricity'!$AG$78="no","",ROUND(AD3102,4))</f>
        <v>8.1000000000000003E-2</v>
      </c>
      <c r="AG3102" s="157">
        <f>IF('1a-Electricity'!$AG$79="no","",ROUND(AD3102,4))</f>
        <v>8.1000000000000003E-2</v>
      </c>
      <c r="BL3102" s="157">
        <f t="shared" si="110"/>
        <v>8.0000000000000057E-2</v>
      </c>
      <c r="BM3102" s="157">
        <f>IF('1b-NaturalGas'!$AG$87="no","",ROUND(BL3102,4))</f>
        <v>0.08</v>
      </c>
      <c r="BN3102" s="157">
        <f>IF('1b-NaturalGas'!$AG$88="no","",ROUND(BL3102,4))</f>
        <v>0.08</v>
      </c>
      <c r="BO3102" s="157">
        <f>IF('1b-NaturalGas'!$AG$89="no","",ROUND(BL3102,4))</f>
        <v>0.08</v>
      </c>
      <c r="BP3102" s="157">
        <f>IF('1b-NaturalGas'!$AG$90="no","not applicable (based on previous answers)",ROUND(BL3102,4))</f>
        <v>0.08</v>
      </c>
      <c r="BQ3102" s="157">
        <f>IF('1b-NaturalGas'!$AG$91="no","",ROUND(BL3102,4))</f>
        <v>0.08</v>
      </c>
    </row>
    <row r="3103" spans="30:69" x14ac:dyDescent="0.25">
      <c r="AD3103" s="157">
        <f t="shared" si="109"/>
        <v>8.2000000000000059E-2</v>
      </c>
      <c r="AE3103" s="157">
        <f>IF('1a-Electricity'!$AG$77="no","",ROUND(AD3103,4))</f>
        <v>8.2000000000000003E-2</v>
      </c>
      <c r="AF3103" s="157">
        <f>IF('1a-Electricity'!$AG$78="no","",ROUND(AD3103,4))</f>
        <v>8.2000000000000003E-2</v>
      </c>
      <c r="AG3103" s="157">
        <f>IF('1a-Electricity'!$AG$79="no","",ROUND(AD3103,4))</f>
        <v>8.2000000000000003E-2</v>
      </c>
      <c r="BL3103" s="157">
        <f t="shared" si="110"/>
        <v>8.1000000000000058E-2</v>
      </c>
      <c r="BM3103" s="157">
        <f>IF('1b-NaturalGas'!$AG$87="no","",ROUND(BL3103,4))</f>
        <v>8.1000000000000003E-2</v>
      </c>
      <c r="BN3103" s="157">
        <f>IF('1b-NaturalGas'!$AG$88="no","",ROUND(BL3103,4))</f>
        <v>8.1000000000000003E-2</v>
      </c>
      <c r="BO3103" s="157">
        <f>IF('1b-NaturalGas'!$AG$89="no","",ROUND(BL3103,4))</f>
        <v>8.1000000000000003E-2</v>
      </c>
      <c r="BP3103" s="157">
        <f>IF('1b-NaturalGas'!$AG$90="no","not applicable (based on previous answers)",ROUND(BL3103,4))</f>
        <v>8.1000000000000003E-2</v>
      </c>
      <c r="BQ3103" s="157">
        <f>IF('1b-NaturalGas'!$AG$91="no","",ROUND(BL3103,4))</f>
        <v>8.1000000000000003E-2</v>
      </c>
    </row>
    <row r="3104" spans="30:69" x14ac:dyDescent="0.25">
      <c r="AD3104" s="157">
        <f t="shared" si="109"/>
        <v>8.300000000000006E-2</v>
      </c>
      <c r="AE3104" s="157">
        <f>IF('1a-Electricity'!$AG$77="no","",ROUND(AD3104,4))</f>
        <v>8.3000000000000004E-2</v>
      </c>
      <c r="AF3104" s="157">
        <f>IF('1a-Electricity'!$AG$78="no","",ROUND(AD3104,4))</f>
        <v>8.3000000000000004E-2</v>
      </c>
      <c r="AG3104" s="157">
        <f>IF('1a-Electricity'!$AG$79="no","",ROUND(AD3104,4))</f>
        <v>8.3000000000000004E-2</v>
      </c>
      <c r="BL3104" s="157">
        <f t="shared" si="110"/>
        <v>8.2000000000000059E-2</v>
      </c>
      <c r="BM3104" s="157">
        <f>IF('1b-NaturalGas'!$AG$87="no","",ROUND(BL3104,4))</f>
        <v>8.2000000000000003E-2</v>
      </c>
      <c r="BN3104" s="157">
        <f>IF('1b-NaturalGas'!$AG$88="no","",ROUND(BL3104,4))</f>
        <v>8.2000000000000003E-2</v>
      </c>
      <c r="BO3104" s="157">
        <f>IF('1b-NaturalGas'!$AG$89="no","",ROUND(BL3104,4))</f>
        <v>8.2000000000000003E-2</v>
      </c>
      <c r="BP3104" s="157">
        <f>IF('1b-NaturalGas'!$AG$90="no","not applicable (based on previous answers)",ROUND(BL3104,4))</f>
        <v>8.2000000000000003E-2</v>
      </c>
      <c r="BQ3104" s="157">
        <f>IF('1b-NaturalGas'!$AG$91="no","",ROUND(BL3104,4))</f>
        <v>8.2000000000000003E-2</v>
      </c>
    </row>
    <row r="3105" spans="30:69" x14ac:dyDescent="0.25">
      <c r="AD3105" s="157">
        <f t="shared" si="109"/>
        <v>8.4000000000000061E-2</v>
      </c>
      <c r="AE3105" s="157">
        <f>IF('1a-Electricity'!$AG$77="no","",ROUND(AD3105,4))</f>
        <v>8.4000000000000005E-2</v>
      </c>
      <c r="AF3105" s="157">
        <f>IF('1a-Electricity'!$AG$78="no","",ROUND(AD3105,4))</f>
        <v>8.4000000000000005E-2</v>
      </c>
      <c r="AG3105" s="157">
        <f>IF('1a-Electricity'!$AG$79="no","",ROUND(AD3105,4))</f>
        <v>8.4000000000000005E-2</v>
      </c>
      <c r="BL3105" s="157">
        <f t="shared" si="110"/>
        <v>8.300000000000006E-2</v>
      </c>
      <c r="BM3105" s="157">
        <f>IF('1b-NaturalGas'!$AG$87="no","",ROUND(BL3105,4))</f>
        <v>8.3000000000000004E-2</v>
      </c>
      <c r="BN3105" s="157">
        <f>IF('1b-NaturalGas'!$AG$88="no","",ROUND(BL3105,4))</f>
        <v>8.3000000000000004E-2</v>
      </c>
      <c r="BO3105" s="157">
        <f>IF('1b-NaturalGas'!$AG$89="no","",ROUND(BL3105,4))</f>
        <v>8.3000000000000004E-2</v>
      </c>
      <c r="BP3105" s="157">
        <f>IF('1b-NaturalGas'!$AG$90="no","not applicable (based on previous answers)",ROUND(BL3105,4))</f>
        <v>8.3000000000000004E-2</v>
      </c>
      <c r="BQ3105" s="157">
        <f>IF('1b-NaturalGas'!$AG$91="no","",ROUND(BL3105,4))</f>
        <v>8.3000000000000004E-2</v>
      </c>
    </row>
    <row r="3106" spans="30:69" x14ac:dyDescent="0.25">
      <c r="AD3106" s="157">
        <f t="shared" si="109"/>
        <v>8.5000000000000062E-2</v>
      </c>
      <c r="AE3106" s="157">
        <f>IF('1a-Electricity'!$AG$77="no","",ROUND(AD3106,4))</f>
        <v>8.5000000000000006E-2</v>
      </c>
      <c r="AF3106" s="157">
        <f>IF('1a-Electricity'!$AG$78="no","",ROUND(AD3106,4))</f>
        <v>8.5000000000000006E-2</v>
      </c>
      <c r="AG3106" s="157">
        <f>IF('1a-Electricity'!$AG$79="no","",ROUND(AD3106,4))</f>
        <v>8.5000000000000006E-2</v>
      </c>
      <c r="BL3106" s="157">
        <f t="shared" si="110"/>
        <v>8.4000000000000061E-2</v>
      </c>
      <c r="BM3106" s="157">
        <f>IF('1b-NaturalGas'!$AG$87="no","",ROUND(BL3106,4))</f>
        <v>8.4000000000000005E-2</v>
      </c>
      <c r="BN3106" s="157">
        <f>IF('1b-NaturalGas'!$AG$88="no","",ROUND(BL3106,4))</f>
        <v>8.4000000000000005E-2</v>
      </c>
      <c r="BO3106" s="157">
        <f>IF('1b-NaturalGas'!$AG$89="no","",ROUND(BL3106,4))</f>
        <v>8.4000000000000005E-2</v>
      </c>
      <c r="BP3106" s="157">
        <f>IF('1b-NaturalGas'!$AG$90="no","not applicable (based on previous answers)",ROUND(BL3106,4))</f>
        <v>8.4000000000000005E-2</v>
      </c>
      <c r="BQ3106" s="157">
        <f>IF('1b-NaturalGas'!$AG$91="no","",ROUND(BL3106,4))</f>
        <v>8.4000000000000005E-2</v>
      </c>
    </row>
    <row r="3107" spans="30:69" x14ac:dyDescent="0.25">
      <c r="AD3107" s="157">
        <f t="shared" si="109"/>
        <v>8.6000000000000063E-2</v>
      </c>
      <c r="AE3107" s="157">
        <f>IF('1a-Electricity'!$AG$77="no","",ROUND(AD3107,4))</f>
        <v>8.5999999999999993E-2</v>
      </c>
      <c r="AF3107" s="157">
        <f>IF('1a-Electricity'!$AG$78="no","",ROUND(AD3107,4))</f>
        <v>8.5999999999999993E-2</v>
      </c>
      <c r="AG3107" s="157">
        <f>IF('1a-Electricity'!$AG$79="no","",ROUND(AD3107,4))</f>
        <v>8.5999999999999993E-2</v>
      </c>
      <c r="BL3107" s="157">
        <f t="shared" si="110"/>
        <v>8.5000000000000062E-2</v>
      </c>
      <c r="BM3107" s="157">
        <f>IF('1b-NaturalGas'!$AG$87="no","",ROUND(BL3107,4))</f>
        <v>8.5000000000000006E-2</v>
      </c>
      <c r="BN3107" s="157">
        <f>IF('1b-NaturalGas'!$AG$88="no","",ROUND(BL3107,4))</f>
        <v>8.5000000000000006E-2</v>
      </c>
      <c r="BO3107" s="157">
        <f>IF('1b-NaturalGas'!$AG$89="no","",ROUND(BL3107,4))</f>
        <v>8.5000000000000006E-2</v>
      </c>
      <c r="BP3107" s="157">
        <f>IF('1b-NaturalGas'!$AG$90="no","not applicable (based on previous answers)",ROUND(BL3107,4))</f>
        <v>8.5000000000000006E-2</v>
      </c>
      <c r="BQ3107" s="157">
        <f>IF('1b-NaturalGas'!$AG$91="no","",ROUND(BL3107,4))</f>
        <v>8.5000000000000006E-2</v>
      </c>
    </row>
    <row r="3108" spans="30:69" x14ac:dyDescent="0.25">
      <c r="AD3108" s="157">
        <f t="shared" si="109"/>
        <v>8.7000000000000063E-2</v>
      </c>
      <c r="AE3108" s="157">
        <f>IF('1a-Electricity'!$AG$77="no","",ROUND(AD3108,4))</f>
        <v>8.6999999999999994E-2</v>
      </c>
      <c r="AF3108" s="157">
        <f>IF('1a-Electricity'!$AG$78="no","",ROUND(AD3108,4))</f>
        <v>8.6999999999999994E-2</v>
      </c>
      <c r="AG3108" s="157">
        <f>IF('1a-Electricity'!$AG$79="no","",ROUND(AD3108,4))</f>
        <v>8.6999999999999994E-2</v>
      </c>
      <c r="BL3108" s="157">
        <f t="shared" si="110"/>
        <v>8.6000000000000063E-2</v>
      </c>
      <c r="BM3108" s="157">
        <f>IF('1b-NaturalGas'!$AG$87="no","",ROUND(BL3108,4))</f>
        <v>8.5999999999999993E-2</v>
      </c>
      <c r="BN3108" s="157">
        <f>IF('1b-NaturalGas'!$AG$88="no","",ROUND(BL3108,4))</f>
        <v>8.5999999999999993E-2</v>
      </c>
      <c r="BO3108" s="157">
        <f>IF('1b-NaturalGas'!$AG$89="no","",ROUND(BL3108,4))</f>
        <v>8.5999999999999993E-2</v>
      </c>
      <c r="BP3108" s="157">
        <f>IF('1b-NaturalGas'!$AG$90="no","not applicable (based on previous answers)",ROUND(BL3108,4))</f>
        <v>8.5999999999999993E-2</v>
      </c>
      <c r="BQ3108" s="157">
        <f>IF('1b-NaturalGas'!$AG$91="no","",ROUND(BL3108,4))</f>
        <v>8.5999999999999993E-2</v>
      </c>
    </row>
    <row r="3109" spans="30:69" x14ac:dyDescent="0.25">
      <c r="AD3109" s="157">
        <f t="shared" si="109"/>
        <v>8.8000000000000064E-2</v>
      </c>
      <c r="AE3109" s="157">
        <f>IF('1a-Electricity'!$AG$77="no","",ROUND(AD3109,4))</f>
        <v>8.7999999999999995E-2</v>
      </c>
      <c r="AF3109" s="157">
        <f>IF('1a-Electricity'!$AG$78="no","",ROUND(AD3109,4))</f>
        <v>8.7999999999999995E-2</v>
      </c>
      <c r="AG3109" s="157">
        <f>IF('1a-Electricity'!$AG$79="no","",ROUND(AD3109,4))</f>
        <v>8.7999999999999995E-2</v>
      </c>
      <c r="BL3109" s="157">
        <f t="shared" si="110"/>
        <v>8.7000000000000063E-2</v>
      </c>
      <c r="BM3109" s="157">
        <f>IF('1b-NaturalGas'!$AG$87="no","",ROUND(BL3109,4))</f>
        <v>8.6999999999999994E-2</v>
      </c>
      <c r="BN3109" s="157">
        <f>IF('1b-NaturalGas'!$AG$88="no","",ROUND(BL3109,4))</f>
        <v>8.6999999999999994E-2</v>
      </c>
      <c r="BO3109" s="157">
        <f>IF('1b-NaturalGas'!$AG$89="no","",ROUND(BL3109,4))</f>
        <v>8.6999999999999994E-2</v>
      </c>
      <c r="BP3109" s="157">
        <f>IF('1b-NaturalGas'!$AG$90="no","not applicable (based on previous answers)",ROUND(BL3109,4))</f>
        <v>8.6999999999999994E-2</v>
      </c>
      <c r="BQ3109" s="157">
        <f>IF('1b-NaturalGas'!$AG$91="no","",ROUND(BL3109,4))</f>
        <v>8.6999999999999994E-2</v>
      </c>
    </row>
    <row r="3110" spans="30:69" x14ac:dyDescent="0.25">
      <c r="AD3110" s="157">
        <f t="shared" si="109"/>
        <v>8.9000000000000065E-2</v>
      </c>
      <c r="AE3110" s="157">
        <f>IF('1a-Electricity'!$AG$77="no","",ROUND(AD3110,4))</f>
        <v>8.8999999999999996E-2</v>
      </c>
      <c r="AF3110" s="157">
        <f>IF('1a-Electricity'!$AG$78="no","",ROUND(AD3110,4))</f>
        <v>8.8999999999999996E-2</v>
      </c>
      <c r="AG3110" s="157">
        <f>IF('1a-Electricity'!$AG$79="no","",ROUND(AD3110,4))</f>
        <v>8.8999999999999996E-2</v>
      </c>
      <c r="BL3110" s="157">
        <f t="shared" si="110"/>
        <v>8.8000000000000064E-2</v>
      </c>
      <c r="BM3110" s="157">
        <f>IF('1b-NaturalGas'!$AG$87="no","",ROUND(BL3110,4))</f>
        <v>8.7999999999999995E-2</v>
      </c>
      <c r="BN3110" s="157">
        <f>IF('1b-NaturalGas'!$AG$88="no","",ROUND(BL3110,4))</f>
        <v>8.7999999999999995E-2</v>
      </c>
      <c r="BO3110" s="157">
        <f>IF('1b-NaturalGas'!$AG$89="no","",ROUND(BL3110,4))</f>
        <v>8.7999999999999995E-2</v>
      </c>
      <c r="BP3110" s="157">
        <f>IF('1b-NaturalGas'!$AG$90="no","not applicable (based on previous answers)",ROUND(BL3110,4))</f>
        <v>8.7999999999999995E-2</v>
      </c>
      <c r="BQ3110" s="157">
        <f>IF('1b-NaturalGas'!$AG$91="no","",ROUND(BL3110,4))</f>
        <v>8.7999999999999995E-2</v>
      </c>
    </row>
    <row r="3111" spans="30:69" x14ac:dyDescent="0.25">
      <c r="AD3111" s="157">
        <f t="shared" si="109"/>
        <v>9.0000000000000066E-2</v>
      </c>
      <c r="AE3111" s="157">
        <f>IF('1a-Electricity'!$AG$77="no","",ROUND(AD3111,4))</f>
        <v>0.09</v>
      </c>
      <c r="AF3111" s="157">
        <f>IF('1a-Electricity'!$AG$78="no","",ROUND(AD3111,4))</f>
        <v>0.09</v>
      </c>
      <c r="AG3111" s="157">
        <f>IF('1a-Electricity'!$AG$79="no","",ROUND(AD3111,4))</f>
        <v>0.09</v>
      </c>
      <c r="BL3111" s="157">
        <f t="shared" si="110"/>
        <v>8.9000000000000065E-2</v>
      </c>
      <c r="BM3111" s="157">
        <f>IF('1b-NaturalGas'!$AG$87="no","",ROUND(BL3111,4))</f>
        <v>8.8999999999999996E-2</v>
      </c>
      <c r="BN3111" s="157">
        <f>IF('1b-NaturalGas'!$AG$88="no","",ROUND(BL3111,4))</f>
        <v>8.8999999999999996E-2</v>
      </c>
      <c r="BO3111" s="157">
        <f>IF('1b-NaturalGas'!$AG$89="no","",ROUND(BL3111,4))</f>
        <v>8.8999999999999996E-2</v>
      </c>
      <c r="BP3111" s="157">
        <f>IF('1b-NaturalGas'!$AG$90="no","not applicable (based on previous answers)",ROUND(BL3111,4))</f>
        <v>8.8999999999999996E-2</v>
      </c>
      <c r="BQ3111" s="157">
        <f>IF('1b-NaturalGas'!$AG$91="no","",ROUND(BL3111,4))</f>
        <v>8.8999999999999996E-2</v>
      </c>
    </row>
    <row r="3112" spans="30:69" x14ac:dyDescent="0.25">
      <c r="AD3112" s="157">
        <f t="shared" si="109"/>
        <v>9.1000000000000067E-2</v>
      </c>
      <c r="AE3112" s="157">
        <f>IF('1a-Electricity'!$AG$77="no","",ROUND(AD3112,4))</f>
        <v>9.0999999999999998E-2</v>
      </c>
      <c r="AF3112" s="157">
        <f>IF('1a-Electricity'!$AG$78="no","",ROUND(AD3112,4))</f>
        <v>9.0999999999999998E-2</v>
      </c>
      <c r="AG3112" s="157">
        <f>IF('1a-Electricity'!$AG$79="no","",ROUND(AD3112,4))</f>
        <v>9.0999999999999998E-2</v>
      </c>
      <c r="BL3112" s="157">
        <f t="shared" si="110"/>
        <v>9.0000000000000066E-2</v>
      </c>
      <c r="BM3112" s="157">
        <f>IF('1b-NaturalGas'!$AG$87="no","",ROUND(BL3112,4))</f>
        <v>0.09</v>
      </c>
      <c r="BN3112" s="157">
        <f>IF('1b-NaturalGas'!$AG$88="no","",ROUND(BL3112,4))</f>
        <v>0.09</v>
      </c>
      <c r="BO3112" s="157">
        <f>IF('1b-NaturalGas'!$AG$89="no","",ROUND(BL3112,4))</f>
        <v>0.09</v>
      </c>
      <c r="BP3112" s="157">
        <f>IF('1b-NaturalGas'!$AG$90="no","not applicable (based on previous answers)",ROUND(BL3112,4))</f>
        <v>0.09</v>
      </c>
      <c r="BQ3112" s="157">
        <f>IF('1b-NaturalGas'!$AG$91="no","",ROUND(BL3112,4))</f>
        <v>0.09</v>
      </c>
    </row>
    <row r="3113" spans="30:69" x14ac:dyDescent="0.25">
      <c r="AD3113" s="157">
        <f t="shared" si="109"/>
        <v>9.2000000000000068E-2</v>
      </c>
      <c r="AE3113" s="157">
        <f>IF('1a-Electricity'!$AG$77="no","",ROUND(AD3113,4))</f>
        <v>9.1999999999999998E-2</v>
      </c>
      <c r="AF3113" s="157">
        <f>IF('1a-Electricity'!$AG$78="no","",ROUND(AD3113,4))</f>
        <v>9.1999999999999998E-2</v>
      </c>
      <c r="AG3113" s="157">
        <f>IF('1a-Electricity'!$AG$79="no","",ROUND(AD3113,4))</f>
        <v>9.1999999999999998E-2</v>
      </c>
      <c r="BL3113" s="157">
        <f t="shared" si="110"/>
        <v>9.1000000000000067E-2</v>
      </c>
      <c r="BM3113" s="157">
        <f>IF('1b-NaturalGas'!$AG$87="no","",ROUND(BL3113,4))</f>
        <v>9.0999999999999998E-2</v>
      </c>
      <c r="BN3113" s="157">
        <f>IF('1b-NaturalGas'!$AG$88="no","",ROUND(BL3113,4))</f>
        <v>9.0999999999999998E-2</v>
      </c>
      <c r="BO3113" s="157">
        <f>IF('1b-NaturalGas'!$AG$89="no","",ROUND(BL3113,4))</f>
        <v>9.0999999999999998E-2</v>
      </c>
      <c r="BP3113" s="157">
        <f>IF('1b-NaturalGas'!$AG$90="no","not applicable (based on previous answers)",ROUND(BL3113,4))</f>
        <v>9.0999999999999998E-2</v>
      </c>
      <c r="BQ3113" s="157">
        <f>IF('1b-NaturalGas'!$AG$91="no","",ROUND(BL3113,4))</f>
        <v>9.0999999999999998E-2</v>
      </c>
    </row>
    <row r="3114" spans="30:69" x14ac:dyDescent="0.25">
      <c r="AD3114" s="157">
        <f t="shared" si="109"/>
        <v>9.3000000000000069E-2</v>
      </c>
      <c r="AE3114" s="157">
        <f>IF('1a-Electricity'!$AG$77="no","",ROUND(AD3114,4))</f>
        <v>9.2999999999999999E-2</v>
      </c>
      <c r="AF3114" s="157">
        <f>IF('1a-Electricity'!$AG$78="no","",ROUND(AD3114,4))</f>
        <v>9.2999999999999999E-2</v>
      </c>
      <c r="AG3114" s="157">
        <f>IF('1a-Electricity'!$AG$79="no","",ROUND(AD3114,4))</f>
        <v>9.2999999999999999E-2</v>
      </c>
      <c r="BL3114" s="157">
        <f t="shared" si="110"/>
        <v>9.2000000000000068E-2</v>
      </c>
      <c r="BM3114" s="157">
        <f>IF('1b-NaturalGas'!$AG$87="no","",ROUND(BL3114,4))</f>
        <v>9.1999999999999998E-2</v>
      </c>
      <c r="BN3114" s="157">
        <f>IF('1b-NaturalGas'!$AG$88="no","",ROUND(BL3114,4))</f>
        <v>9.1999999999999998E-2</v>
      </c>
      <c r="BO3114" s="157">
        <f>IF('1b-NaturalGas'!$AG$89="no","",ROUND(BL3114,4))</f>
        <v>9.1999999999999998E-2</v>
      </c>
      <c r="BP3114" s="157">
        <f>IF('1b-NaturalGas'!$AG$90="no","not applicable (based on previous answers)",ROUND(BL3114,4))</f>
        <v>9.1999999999999998E-2</v>
      </c>
      <c r="BQ3114" s="157">
        <f>IF('1b-NaturalGas'!$AG$91="no","",ROUND(BL3114,4))</f>
        <v>9.1999999999999998E-2</v>
      </c>
    </row>
    <row r="3115" spans="30:69" x14ac:dyDescent="0.25">
      <c r="AD3115" s="157">
        <f t="shared" si="109"/>
        <v>9.400000000000007E-2</v>
      </c>
      <c r="AE3115" s="157">
        <f>IF('1a-Electricity'!$AG$77="no","",ROUND(AD3115,4))</f>
        <v>9.4E-2</v>
      </c>
      <c r="AF3115" s="157">
        <f>IF('1a-Electricity'!$AG$78="no","",ROUND(AD3115,4))</f>
        <v>9.4E-2</v>
      </c>
      <c r="AG3115" s="157">
        <f>IF('1a-Electricity'!$AG$79="no","",ROUND(AD3115,4))</f>
        <v>9.4E-2</v>
      </c>
      <c r="BL3115" s="157">
        <f t="shared" si="110"/>
        <v>9.3000000000000069E-2</v>
      </c>
      <c r="BM3115" s="157">
        <f>IF('1b-NaturalGas'!$AG$87="no","",ROUND(BL3115,4))</f>
        <v>9.2999999999999999E-2</v>
      </c>
      <c r="BN3115" s="157">
        <f>IF('1b-NaturalGas'!$AG$88="no","",ROUND(BL3115,4))</f>
        <v>9.2999999999999999E-2</v>
      </c>
      <c r="BO3115" s="157">
        <f>IF('1b-NaturalGas'!$AG$89="no","",ROUND(BL3115,4))</f>
        <v>9.2999999999999999E-2</v>
      </c>
      <c r="BP3115" s="157">
        <f>IF('1b-NaturalGas'!$AG$90="no","not applicable (based on previous answers)",ROUND(BL3115,4))</f>
        <v>9.2999999999999999E-2</v>
      </c>
      <c r="BQ3115" s="157">
        <f>IF('1b-NaturalGas'!$AG$91="no","",ROUND(BL3115,4))</f>
        <v>9.2999999999999999E-2</v>
      </c>
    </row>
    <row r="3116" spans="30:69" x14ac:dyDescent="0.25">
      <c r="AD3116" s="157">
        <f t="shared" si="109"/>
        <v>9.500000000000007E-2</v>
      </c>
      <c r="AE3116" s="157">
        <f>IF('1a-Electricity'!$AG$77="no","",ROUND(AD3116,4))</f>
        <v>9.5000000000000001E-2</v>
      </c>
      <c r="AF3116" s="157">
        <f>IF('1a-Electricity'!$AG$78="no","",ROUND(AD3116,4))</f>
        <v>9.5000000000000001E-2</v>
      </c>
      <c r="AG3116" s="157">
        <f>IF('1a-Electricity'!$AG$79="no","",ROUND(AD3116,4))</f>
        <v>9.5000000000000001E-2</v>
      </c>
      <c r="BL3116" s="157">
        <f t="shared" si="110"/>
        <v>9.400000000000007E-2</v>
      </c>
      <c r="BM3116" s="157">
        <f>IF('1b-NaturalGas'!$AG$87="no","",ROUND(BL3116,4))</f>
        <v>9.4E-2</v>
      </c>
      <c r="BN3116" s="157">
        <f>IF('1b-NaturalGas'!$AG$88="no","",ROUND(BL3116,4))</f>
        <v>9.4E-2</v>
      </c>
      <c r="BO3116" s="157">
        <f>IF('1b-NaturalGas'!$AG$89="no","",ROUND(BL3116,4))</f>
        <v>9.4E-2</v>
      </c>
      <c r="BP3116" s="157">
        <f>IF('1b-NaturalGas'!$AG$90="no","not applicable (based on previous answers)",ROUND(BL3116,4))</f>
        <v>9.4E-2</v>
      </c>
      <c r="BQ3116" s="157">
        <f>IF('1b-NaturalGas'!$AG$91="no","",ROUND(BL3116,4))</f>
        <v>9.4E-2</v>
      </c>
    </row>
    <row r="3117" spans="30:69" x14ac:dyDescent="0.25">
      <c r="AD3117" s="157">
        <f t="shared" si="109"/>
        <v>9.6000000000000071E-2</v>
      </c>
      <c r="AE3117" s="157">
        <f>IF('1a-Electricity'!$AG$77="no","",ROUND(AD3117,4))</f>
        <v>9.6000000000000002E-2</v>
      </c>
      <c r="AF3117" s="157">
        <f>IF('1a-Electricity'!$AG$78="no","",ROUND(AD3117,4))</f>
        <v>9.6000000000000002E-2</v>
      </c>
      <c r="AG3117" s="157">
        <f>IF('1a-Electricity'!$AG$79="no","",ROUND(AD3117,4))</f>
        <v>9.6000000000000002E-2</v>
      </c>
      <c r="BL3117" s="157">
        <f t="shared" si="110"/>
        <v>9.500000000000007E-2</v>
      </c>
      <c r="BM3117" s="157">
        <f>IF('1b-NaturalGas'!$AG$87="no","",ROUND(BL3117,4))</f>
        <v>9.5000000000000001E-2</v>
      </c>
      <c r="BN3117" s="157">
        <f>IF('1b-NaturalGas'!$AG$88="no","",ROUND(BL3117,4))</f>
        <v>9.5000000000000001E-2</v>
      </c>
      <c r="BO3117" s="157">
        <f>IF('1b-NaturalGas'!$AG$89="no","",ROUND(BL3117,4))</f>
        <v>9.5000000000000001E-2</v>
      </c>
      <c r="BP3117" s="157">
        <f>IF('1b-NaturalGas'!$AG$90="no","not applicable (based on previous answers)",ROUND(BL3117,4))</f>
        <v>9.5000000000000001E-2</v>
      </c>
      <c r="BQ3117" s="157">
        <f>IF('1b-NaturalGas'!$AG$91="no","",ROUND(BL3117,4))</f>
        <v>9.5000000000000001E-2</v>
      </c>
    </row>
    <row r="3118" spans="30:69" x14ac:dyDescent="0.25">
      <c r="AD3118" s="157">
        <f t="shared" si="109"/>
        <v>9.7000000000000072E-2</v>
      </c>
      <c r="AE3118" s="157">
        <f>IF('1a-Electricity'!$AG$77="no","",ROUND(AD3118,4))</f>
        <v>9.7000000000000003E-2</v>
      </c>
      <c r="AF3118" s="157">
        <f>IF('1a-Electricity'!$AG$78="no","",ROUND(AD3118,4))</f>
        <v>9.7000000000000003E-2</v>
      </c>
      <c r="AG3118" s="157">
        <f>IF('1a-Electricity'!$AG$79="no","",ROUND(AD3118,4))</f>
        <v>9.7000000000000003E-2</v>
      </c>
      <c r="BL3118" s="157">
        <f t="shared" si="110"/>
        <v>9.6000000000000071E-2</v>
      </c>
      <c r="BM3118" s="157">
        <f>IF('1b-NaturalGas'!$AG$87="no","",ROUND(BL3118,4))</f>
        <v>9.6000000000000002E-2</v>
      </c>
      <c r="BN3118" s="157">
        <f>IF('1b-NaturalGas'!$AG$88="no","",ROUND(BL3118,4))</f>
        <v>9.6000000000000002E-2</v>
      </c>
      <c r="BO3118" s="157">
        <f>IF('1b-NaturalGas'!$AG$89="no","",ROUND(BL3118,4))</f>
        <v>9.6000000000000002E-2</v>
      </c>
      <c r="BP3118" s="157">
        <f>IF('1b-NaturalGas'!$AG$90="no","not applicable (based on previous answers)",ROUND(BL3118,4))</f>
        <v>9.6000000000000002E-2</v>
      </c>
      <c r="BQ3118" s="157">
        <f>IF('1b-NaturalGas'!$AG$91="no","",ROUND(BL3118,4))</f>
        <v>9.6000000000000002E-2</v>
      </c>
    </row>
    <row r="3119" spans="30:69" x14ac:dyDescent="0.25">
      <c r="AD3119" s="157">
        <f t="shared" si="109"/>
        <v>9.8000000000000073E-2</v>
      </c>
      <c r="AE3119" s="157">
        <f>IF('1a-Electricity'!$AG$77="no","",ROUND(AD3119,4))</f>
        <v>9.8000000000000004E-2</v>
      </c>
      <c r="AF3119" s="157">
        <f>IF('1a-Electricity'!$AG$78="no","",ROUND(AD3119,4))</f>
        <v>9.8000000000000004E-2</v>
      </c>
      <c r="AG3119" s="157">
        <f>IF('1a-Electricity'!$AG$79="no","",ROUND(AD3119,4))</f>
        <v>9.8000000000000004E-2</v>
      </c>
      <c r="BL3119" s="157">
        <f t="shared" si="110"/>
        <v>9.7000000000000072E-2</v>
      </c>
      <c r="BM3119" s="157">
        <f>IF('1b-NaturalGas'!$AG$87="no","",ROUND(BL3119,4))</f>
        <v>9.7000000000000003E-2</v>
      </c>
      <c r="BN3119" s="157">
        <f>IF('1b-NaturalGas'!$AG$88="no","",ROUND(BL3119,4))</f>
        <v>9.7000000000000003E-2</v>
      </c>
      <c r="BO3119" s="157">
        <f>IF('1b-NaturalGas'!$AG$89="no","",ROUND(BL3119,4))</f>
        <v>9.7000000000000003E-2</v>
      </c>
      <c r="BP3119" s="157">
        <f>IF('1b-NaturalGas'!$AG$90="no","not applicable (based on previous answers)",ROUND(BL3119,4))</f>
        <v>9.7000000000000003E-2</v>
      </c>
      <c r="BQ3119" s="157">
        <f>IF('1b-NaturalGas'!$AG$91="no","",ROUND(BL3119,4))</f>
        <v>9.7000000000000003E-2</v>
      </c>
    </row>
    <row r="3120" spans="30:69" x14ac:dyDescent="0.25">
      <c r="AD3120" s="157">
        <f t="shared" si="109"/>
        <v>9.9000000000000074E-2</v>
      </c>
      <c r="AE3120" s="157">
        <f>IF('1a-Electricity'!$AG$77="no","",ROUND(AD3120,4))</f>
        <v>9.9000000000000005E-2</v>
      </c>
      <c r="AF3120" s="157">
        <f>IF('1a-Electricity'!$AG$78="no","",ROUND(AD3120,4))</f>
        <v>9.9000000000000005E-2</v>
      </c>
      <c r="AG3120" s="157">
        <f>IF('1a-Electricity'!$AG$79="no","",ROUND(AD3120,4))</f>
        <v>9.9000000000000005E-2</v>
      </c>
      <c r="BL3120" s="157">
        <f t="shared" si="110"/>
        <v>9.8000000000000073E-2</v>
      </c>
      <c r="BM3120" s="157">
        <f>IF('1b-NaturalGas'!$AG$87="no","",ROUND(BL3120,4))</f>
        <v>9.8000000000000004E-2</v>
      </c>
      <c r="BN3120" s="157">
        <f>IF('1b-NaturalGas'!$AG$88="no","",ROUND(BL3120,4))</f>
        <v>9.8000000000000004E-2</v>
      </c>
      <c r="BO3120" s="157">
        <f>IF('1b-NaturalGas'!$AG$89="no","",ROUND(BL3120,4))</f>
        <v>9.8000000000000004E-2</v>
      </c>
      <c r="BP3120" s="157">
        <f>IF('1b-NaturalGas'!$AG$90="no","not applicable (based on previous answers)",ROUND(BL3120,4))</f>
        <v>9.8000000000000004E-2</v>
      </c>
      <c r="BQ3120" s="157">
        <f>IF('1b-NaturalGas'!$AG$91="no","",ROUND(BL3120,4))</f>
        <v>9.8000000000000004E-2</v>
      </c>
    </row>
    <row r="3121" spans="30:69" x14ac:dyDescent="0.25">
      <c r="AD3121" s="157">
        <f t="shared" si="109"/>
        <v>0.10000000000000007</v>
      </c>
      <c r="AE3121" s="157">
        <f>IF('1a-Electricity'!$AG$77="no","",ROUND(AD3121,4))</f>
        <v>0.1</v>
      </c>
      <c r="AF3121" s="157">
        <f>IF('1a-Electricity'!$AG$78="no","",ROUND(AD3121,4))</f>
        <v>0.1</v>
      </c>
      <c r="AG3121" s="157">
        <f>IF('1a-Electricity'!$AG$79="no","",ROUND(AD3121,4))</f>
        <v>0.1</v>
      </c>
      <c r="BL3121" s="157">
        <f t="shared" si="110"/>
        <v>9.9000000000000074E-2</v>
      </c>
      <c r="BM3121" s="157">
        <f>IF('1b-NaturalGas'!$AG$87="no","",ROUND(BL3121,4))</f>
        <v>9.9000000000000005E-2</v>
      </c>
      <c r="BN3121" s="157">
        <f>IF('1b-NaturalGas'!$AG$88="no","",ROUND(BL3121,4))</f>
        <v>9.9000000000000005E-2</v>
      </c>
      <c r="BO3121" s="157">
        <f>IF('1b-NaturalGas'!$AG$89="no","",ROUND(BL3121,4))</f>
        <v>9.9000000000000005E-2</v>
      </c>
      <c r="BP3121" s="157">
        <f>IF('1b-NaturalGas'!$AG$90="no","not applicable (based on previous answers)",ROUND(BL3121,4))</f>
        <v>9.9000000000000005E-2</v>
      </c>
      <c r="BQ3121" s="157">
        <f>IF('1b-NaturalGas'!$AG$91="no","",ROUND(BL3121,4))</f>
        <v>9.9000000000000005E-2</v>
      </c>
    </row>
    <row r="3122" spans="30:69" x14ac:dyDescent="0.25">
      <c r="AD3122" s="157">
        <f t="shared" si="109"/>
        <v>0.10100000000000008</v>
      </c>
      <c r="AE3122" s="157">
        <f>IF('1a-Electricity'!$AG$77="no","",ROUND(AD3122,4))</f>
        <v>0.10100000000000001</v>
      </c>
      <c r="AF3122" s="157">
        <f>IF('1a-Electricity'!$AG$78="no","",ROUND(AD3122,4))</f>
        <v>0.10100000000000001</v>
      </c>
      <c r="AG3122" s="157">
        <f>IF('1a-Electricity'!$AG$79="no","",ROUND(AD3122,4))</f>
        <v>0.10100000000000001</v>
      </c>
      <c r="BL3122" s="157">
        <f t="shared" si="110"/>
        <v>0.10000000000000007</v>
      </c>
      <c r="BM3122" s="157">
        <f>IF('1b-NaturalGas'!$AG$87="no","",ROUND(BL3122,4))</f>
        <v>0.1</v>
      </c>
      <c r="BN3122" s="157">
        <f>IF('1b-NaturalGas'!$AG$88="no","",ROUND(BL3122,4))</f>
        <v>0.1</v>
      </c>
      <c r="BO3122" s="157">
        <f>IF('1b-NaturalGas'!$AG$89="no","",ROUND(BL3122,4))</f>
        <v>0.1</v>
      </c>
      <c r="BP3122" s="157">
        <f>IF('1b-NaturalGas'!$AG$90="no","not applicable (based on previous answers)",ROUND(BL3122,4))</f>
        <v>0.1</v>
      </c>
      <c r="BQ3122" s="157">
        <f>IF('1b-NaturalGas'!$AG$91="no","",ROUND(BL3122,4))</f>
        <v>0.1</v>
      </c>
    </row>
    <row r="3123" spans="30:69" x14ac:dyDescent="0.25">
      <c r="AD3123" s="157">
        <f t="shared" si="109"/>
        <v>0.10200000000000008</v>
      </c>
      <c r="AE3123" s="157">
        <f>IF('1a-Electricity'!$AG$77="no","",ROUND(AD3123,4))</f>
        <v>0.10199999999999999</v>
      </c>
      <c r="AF3123" s="157">
        <f>IF('1a-Electricity'!$AG$78="no","",ROUND(AD3123,4))</f>
        <v>0.10199999999999999</v>
      </c>
      <c r="AG3123" s="157">
        <f>IF('1a-Electricity'!$AG$79="no","",ROUND(AD3123,4))</f>
        <v>0.10199999999999999</v>
      </c>
      <c r="BL3123" s="157">
        <f t="shared" si="110"/>
        <v>0.10100000000000008</v>
      </c>
      <c r="BM3123" s="157">
        <f>IF('1b-NaturalGas'!$AG$87="no","",ROUND(BL3123,4))</f>
        <v>0.10100000000000001</v>
      </c>
      <c r="BN3123" s="157">
        <f>IF('1b-NaturalGas'!$AG$88="no","",ROUND(BL3123,4))</f>
        <v>0.10100000000000001</v>
      </c>
      <c r="BO3123" s="157">
        <f>IF('1b-NaturalGas'!$AG$89="no","",ROUND(BL3123,4))</f>
        <v>0.10100000000000001</v>
      </c>
      <c r="BP3123" s="157">
        <f>IF('1b-NaturalGas'!$AG$90="no","not applicable (based on previous answers)",ROUND(BL3123,4))</f>
        <v>0.10100000000000001</v>
      </c>
      <c r="BQ3123" s="157">
        <f>IF('1b-NaturalGas'!$AG$91="no","",ROUND(BL3123,4))</f>
        <v>0.10100000000000001</v>
      </c>
    </row>
    <row r="3124" spans="30:69" x14ac:dyDescent="0.25">
      <c r="AD3124" s="157">
        <f t="shared" si="109"/>
        <v>0.10300000000000008</v>
      </c>
      <c r="AE3124" s="157">
        <f>IF('1a-Electricity'!$AG$77="no","",ROUND(AD3124,4))</f>
        <v>0.10299999999999999</v>
      </c>
      <c r="AF3124" s="157">
        <f>IF('1a-Electricity'!$AG$78="no","",ROUND(AD3124,4))</f>
        <v>0.10299999999999999</v>
      </c>
      <c r="AG3124" s="157">
        <f>IF('1a-Electricity'!$AG$79="no","",ROUND(AD3124,4))</f>
        <v>0.10299999999999999</v>
      </c>
      <c r="BL3124" s="157">
        <f t="shared" si="110"/>
        <v>0.10200000000000008</v>
      </c>
      <c r="BM3124" s="157">
        <f>IF('1b-NaturalGas'!$AG$87="no","",ROUND(BL3124,4))</f>
        <v>0.10199999999999999</v>
      </c>
      <c r="BN3124" s="157">
        <f>IF('1b-NaturalGas'!$AG$88="no","",ROUND(BL3124,4))</f>
        <v>0.10199999999999999</v>
      </c>
      <c r="BO3124" s="157">
        <f>IF('1b-NaturalGas'!$AG$89="no","",ROUND(BL3124,4))</f>
        <v>0.10199999999999999</v>
      </c>
      <c r="BP3124" s="157">
        <f>IF('1b-NaturalGas'!$AG$90="no","not applicable (based on previous answers)",ROUND(BL3124,4))</f>
        <v>0.10199999999999999</v>
      </c>
      <c r="BQ3124" s="157">
        <f>IF('1b-NaturalGas'!$AG$91="no","",ROUND(BL3124,4))</f>
        <v>0.10199999999999999</v>
      </c>
    </row>
    <row r="3125" spans="30:69" x14ac:dyDescent="0.25">
      <c r="AD3125" s="157">
        <f t="shared" si="109"/>
        <v>0.10400000000000008</v>
      </c>
      <c r="AE3125" s="157">
        <f>IF('1a-Electricity'!$AG$77="no","",ROUND(AD3125,4))</f>
        <v>0.104</v>
      </c>
      <c r="AF3125" s="157">
        <f>IF('1a-Electricity'!$AG$78="no","",ROUND(AD3125,4))</f>
        <v>0.104</v>
      </c>
      <c r="AG3125" s="157">
        <f>IF('1a-Electricity'!$AG$79="no","",ROUND(AD3125,4))</f>
        <v>0.104</v>
      </c>
      <c r="BL3125" s="157">
        <f t="shared" si="110"/>
        <v>0.10300000000000008</v>
      </c>
      <c r="BM3125" s="157">
        <f>IF('1b-NaturalGas'!$AG$87="no","",ROUND(BL3125,4))</f>
        <v>0.10299999999999999</v>
      </c>
      <c r="BN3125" s="157">
        <f>IF('1b-NaturalGas'!$AG$88="no","",ROUND(BL3125,4))</f>
        <v>0.10299999999999999</v>
      </c>
      <c r="BO3125" s="157">
        <f>IF('1b-NaturalGas'!$AG$89="no","",ROUND(BL3125,4))</f>
        <v>0.10299999999999999</v>
      </c>
      <c r="BP3125" s="157">
        <f>IF('1b-NaturalGas'!$AG$90="no","not applicable (based on previous answers)",ROUND(BL3125,4))</f>
        <v>0.10299999999999999</v>
      </c>
      <c r="BQ3125" s="157">
        <f>IF('1b-NaturalGas'!$AG$91="no","",ROUND(BL3125,4))</f>
        <v>0.10299999999999999</v>
      </c>
    </row>
    <row r="3126" spans="30:69" x14ac:dyDescent="0.25">
      <c r="AD3126" s="157">
        <f t="shared" si="109"/>
        <v>0.10500000000000008</v>
      </c>
      <c r="AE3126" s="157">
        <f>IF('1a-Electricity'!$AG$77="no","",ROUND(AD3126,4))</f>
        <v>0.105</v>
      </c>
      <c r="AF3126" s="157">
        <f>IF('1a-Electricity'!$AG$78="no","",ROUND(AD3126,4))</f>
        <v>0.105</v>
      </c>
      <c r="AG3126" s="157">
        <f>IF('1a-Electricity'!$AG$79="no","",ROUND(AD3126,4))</f>
        <v>0.105</v>
      </c>
      <c r="BL3126" s="157">
        <f t="shared" si="110"/>
        <v>0.10400000000000008</v>
      </c>
      <c r="BM3126" s="157">
        <f>IF('1b-NaturalGas'!$AG$87="no","",ROUND(BL3126,4))</f>
        <v>0.104</v>
      </c>
      <c r="BN3126" s="157">
        <f>IF('1b-NaturalGas'!$AG$88="no","",ROUND(BL3126,4))</f>
        <v>0.104</v>
      </c>
      <c r="BO3126" s="157">
        <f>IF('1b-NaturalGas'!$AG$89="no","",ROUND(BL3126,4))</f>
        <v>0.104</v>
      </c>
      <c r="BP3126" s="157">
        <f>IF('1b-NaturalGas'!$AG$90="no","not applicable (based on previous answers)",ROUND(BL3126,4))</f>
        <v>0.104</v>
      </c>
      <c r="BQ3126" s="157">
        <f>IF('1b-NaturalGas'!$AG$91="no","",ROUND(BL3126,4))</f>
        <v>0.104</v>
      </c>
    </row>
    <row r="3127" spans="30:69" x14ac:dyDescent="0.25">
      <c r="AD3127" s="157">
        <f t="shared" si="109"/>
        <v>0.10600000000000008</v>
      </c>
      <c r="AE3127" s="157">
        <f>IF('1a-Electricity'!$AG$77="no","",ROUND(AD3127,4))</f>
        <v>0.106</v>
      </c>
      <c r="AF3127" s="157">
        <f>IF('1a-Electricity'!$AG$78="no","",ROUND(AD3127,4))</f>
        <v>0.106</v>
      </c>
      <c r="AG3127" s="157">
        <f>IF('1a-Electricity'!$AG$79="no","",ROUND(AD3127,4))</f>
        <v>0.106</v>
      </c>
      <c r="BL3127" s="157">
        <f t="shared" si="110"/>
        <v>0.10500000000000008</v>
      </c>
      <c r="BM3127" s="157">
        <f>IF('1b-NaturalGas'!$AG$87="no","",ROUND(BL3127,4))</f>
        <v>0.105</v>
      </c>
      <c r="BN3127" s="157">
        <f>IF('1b-NaturalGas'!$AG$88="no","",ROUND(BL3127,4))</f>
        <v>0.105</v>
      </c>
      <c r="BO3127" s="157">
        <f>IF('1b-NaturalGas'!$AG$89="no","",ROUND(BL3127,4))</f>
        <v>0.105</v>
      </c>
      <c r="BP3127" s="157">
        <f>IF('1b-NaturalGas'!$AG$90="no","not applicable (based on previous answers)",ROUND(BL3127,4))</f>
        <v>0.105</v>
      </c>
      <c r="BQ3127" s="157">
        <f>IF('1b-NaturalGas'!$AG$91="no","",ROUND(BL3127,4))</f>
        <v>0.105</v>
      </c>
    </row>
    <row r="3128" spans="30:69" x14ac:dyDescent="0.25">
      <c r="AD3128" s="157">
        <f t="shared" si="109"/>
        <v>0.10700000000000008</v>
      </c>
      <c r="AE3128" s="157">
        <f>IF('1a-Electricity'!$AG$77="no","",ROUND(AD3128,4))</f>
        <v>0.107</v>
      </c>
      <c r="AF3128" s="157">
        <f>IF('1a-Electricity'!$AG$78="no","",ROUND(AD3128,4))</f>
        <v>0.107</v>
      </c>
      <c r="AG3128" s="157">
        <f>IF('1a-Electricity'!$AG$79="no","",ROUND(AD3128,4))</f>
        <v>0.107</v>
      </c>
      <c r="BL3128" s="157">
        <f t="shared" si="110"/>
        <v>0.10600000000000008</v>
      </c>
      <c r="BM3128" s="157">
        <f>IF('1b-NaturalGas'!$AG$87="no","",ROUND(BL3128,4))</f>
        <v>0.106</v>
      </c>
      <c r="BN3128" s="157">
        <f>IF('1b-NaturalGas'!$AG$88="no","",ROUND(BL3128,4))</f>
        <v>0.106</v>
      </c>
      <c r="BO3128" s="157">
        <f>IF('1b-NaturalGas'!$AG$89="no","",ROUND(BL3128,4))</f>
        <v>0.106</v>
      </c>
      <c r="BP3128" s="157">
        <f>IF('1b-NaturalGas'!$AG$90="no","not applicable (based on previous answers)",ROUND(BL3128,4))</f>
        <v>0.106</v>
      </c>
      <c r="BQ3128" s="157">
        <f>IF('1b-NaturalGas'!$AG$91="no","",ROUND(BL3128,4))</f>
        <v>0.106</v>
      </c>
    </row>
    <row r="3129" spans="30:69" x14ac:dyDescent="0.25">
      <c r="AD3129" s="157">
        <f t="shared" si="109"/>
        <v>0.10800000000000008</v>
      </c>
      <c r="AE3129" s="157">
        <f>IF('1a-Electricity'!$AG$77="no","",ROUND(AD3129,4))</f>
        <v>0.108</v>
      </c>
      <c r="AF3129" s="157">
        <f>IF('1a-Electricity'!$AG$78="no","",ROUND(AD3129,4))</f>
        <v>0.108</v>
      </c>
      <c r="AG3129" s="157">
        <f>IF('1a-Electricity'!$AG$79="no","",ROUND(AD3129,4))</f>
        <v>0.108</v>
      </c>
      <c r="BL3129" s="157">
        <f t="shared" si="110"/>
        <v>0.10700000000000008</v>
      </c>
      <c r="BM3129" s="157">
        <f>IF('1b-NaturalGas'!$AG$87="no","",ROUND(BL3129,4))</f>
        <v>0.107</v>
      </c>
      <c r="BN3129" s="157">
        <f>IF('1b-NaturalGas'!$AG$88="no","",ROUND(BL3129,4))</f>
        <v>0.107</v>
      </c>
      <c r="BO3129" s="157">
        <f>IF('1b-NaturalGas'!$AG$89="no","",ROUND(BL3129,4))</f>
        <v>0.107</v>
      </c>
      <c r="BP3129" s="157">
        <f>IF('1b-NaturalGas'!$AG$90="no","not applicable (based on previous answers)",ROUND(BL3129,4))</f>
        <v>0.107</v>
      </c>
      <c r="BQ3129" s="157">
        <f>IF('1b-NaturalGas'!$AG$91="no","",ROUND(BL3129,4))</f>
        <v>0.107</v>
      </c>
    </row>
    <row r="3130" spans="30:69" x14ac:dyDescent="0.25">
      <c r="AD3130" s="157">
        <f t="shared" si="109"/>
        <v>0.10900000000000008</v>
      </c>
      <c r="AE3130" s="157">
        <f>IF('1a-Electricity'!$AG$77="no","",ROUND(AD3130,4))</f>
        <v>0.109</v>
      </c>
      <c r="AF3130" s="157">
        <f>IF('1a-Electricity'!$AG$78="no","",ROUND(AD3130,4))</f>
        <v>0.109</v>
      </c>
      <c r="AG3130" s="157">
        <f>IF('1a-Electricity'!$AG$79="no","",ROUND(AD3130,4))</f>
        <v>0.109</v>
      </c>
      <c r="BL3130" s="157">
        <f t="shared" si="110"/>
        <v>0.10800000000000008</v>
      </c>
      <c r="BM3130" s="157">
        <f>IF('1b-NaturalGas'!$AG$87="no","",ROUND(BL3130,4))</f>
        <v>0.108</v>
      </c>
      <c r="BN3130" s="157">
        <f>IF('1b-NaturalGas'!$AG$88="no","",ROUND(BL3130,4))</f>
        <v>0.108</v>
      </c>
      <c r="BO3130" s="157">
        <f>IF('1b-NaturalGas'!$AG$89="no","",ROUND(BL3130,4))</f>
        <v>0.108</v>
      </c>
      <c r="BP3130" s="157">
        <f>IF('1b-NaturalGas'!$AG$90="no","not applicable (based on previous answers)",ROUND(BL3130,4))</f>
        <v>0.108</v>
      </c>
      <c r="BQ3130" s="157">
        <f>IF('1b-NaturalGas'!$AG$91="no","",ROUND(BL3130,4))</f>
        <v>0.108</v>
      </c>
    </row>
    <row r="3131" spans="30:69" x14ac:dyDescent="0.25">
      <c r="AD3131" s="157">
        <f t="shared" si="109"/>
        <v>0.11000000000000008</v>
      </c>
      <c r="AE3131" s="157">
        <f>IF('1a-Electricity'!$AG$77="no","",ROUND(AD3131,4))</f>
        <v>0.11</v>
      </c>
      <c r="AF3131" s="157">
        <f>IF('1a-Electricity'!$AG$78="no","",ROUND(AD3131,4))</f>
        <v>0.11</v>
      </c>
      <c r="AG3131" s="157">
        <f>IF('1a-Electricity'!$AG$79="no","",ROUND(AD3131,4))</f>
        <v>0.11</v>
      </c>
      <c r="BL3131" s="157">
        <f t="shared" si="110"/>
        <v>0.10900000000000008</v>
      </c>
      <c r="BM3131" s="157">
        <f>IF('1b-NaturalGas'!$AG$87="no","",ROUND(BL3131,4))</f>
        <v>0.109</v>
      </c>
      <c r="BN3131" s="157">
        <f>IF('1b-NaturalGas'!$AG$88="no","",ROUND(BL3131,4))</f>
        <v>0.109</v>
      </c>
      <c r="BO3131" s="157">
        <f>IF('1b-NaturalGas'!$AG$89="no","",ROUND(BL3131,4))</f>
        <v>0.109</v>
      </c>
      <c r="BP3131" s="157">
        <f>IF('1b-NaturalGas'!$AG$90="no","not applicable (based on previous answers)",ROUND(BL3131,4))</f>
        <v>0.109</v>
      </c>
      <c r="BQ3131" s="157">
        <f>IF('1b-NaturalGas'!$AG$91="no","",ROUND(BL3131,4))</f>
        <v>0.109</v>
      </c>
    </row>
    <row r="3132" spans="30:69" x14ac:dyDescent="0.25">
      <c r="AD3132" s="157">
        <f t="shared" si="109"/>
        <v>0.11100000000000008</v>
      </c>
      <c r="AE3132" s="157">
        <f>IF('1a-Electricity'!$AG$77="no","",ROUND(AD3132,4))</f>
        <v>0.111</v>
      </c>
      <c r="AF3132" s="157">
        <f>IF('1a-Electricity'!$AG$78="no","",ROUND(AD3132,4))</f>
        <v>0.111</v>
      </c>
      <c r="AG3132" s="157">
        <f>IF('1a-Electricity'!$AG$79="no","",ROUND(AD3132,4))</f>
        <v>0.111</v>
      </c>
      <c r="BL3132" s="157">
        <f t="shared" si="110"/>
        <v>0.11000000000000008</v>
      </c>
      <c r="BM3132" s="157">
        <f>IF('1b-NaturalGas'!$AG$87="no","",ROUND(BL3132,4))</f>
        <v>0.11</v>
      </c>
      <c r="BN3132" s="157">
        <f>IF('1b-NaturalGas'!$AG$88="no","",ROUND(BL3132,4))</f>
        <v>0.11</v>
      </c>
      <c r="BO3132" s="157">
        <f>IF('1b-NaturalGas'!$AG$89="no","",ROUND(BL3132,4))</f>
        <v>0.11</v>
      </c>
      <c r="BP3132" s="157">
        <f>IF('1b-NaturalGas'!$AG$90="no","not applicable (based on previous answers)",ROUND(BL3132,4))</f>
        <v>0.11</v>
      </c>
      <c r="BQ3132" s="157">
        <f>IF('1b-NaturalGas'!$AG$91="no","",ROUND(BL3132,4))</f>
        <v>0.11</v>
      </c>
    </row>
    <row r="3133" spans="30:69" x14ac:dyDescent="0.25">
      <c r="AD3133" s="157">
        <f t="shared" si="109"/>
        <v>0.11200000000000009</v>
      </c>
      <c r="AE3133" s="157">
        <f>IF('1a-Electricity'!$AG$77="no","",ROUND(AD3133,4))</f>
        <v>0.112</v>
      </c>
      <c r="AF3133" s="157">
        <f>IF('1a-Electricity'!$AG$78="no","",ROUND(AD3133,4))</f>
        <v>0.112</v>
      </c>
      <c r="AG3133" s="157">
        <f>IF('1a-Electricity'!$AG$79="no","",ROUND(AD3133,4))</f>
        <v>0.112</v>
      </c>
      <c r="BL3133" s="157">
        <f t="shared" si="110"/>
        <v>0.11100000000000008</v>
      </c>
      <c r="BM3133" s="157">
        <f>IF('1b-NaturalGas'!$AG$87="no","",ROUND(BL3133,4))</f>
        <v>0.111</v>
      </c>
      <c r="BN3133" s="157">
        <f>IF('1b-NaturalGas'!$AG$88="no","",ROUND(BL3133,4))</f>
        <v>0.111</v>
      </c>
      <c r="BO3133" s="157">
        <f>IF('1b-NaturalGas'!$AG$89="no","",ROUND(BL3133,4))</f>
        <v>0.111</v>
      </c>
      <c r="BP3133" s="157">
        <f>IF('1b-NaturalGas'!$AG$90="no","not applicable (based on previous answers)",ROUND(BL3133,4))</f>
        <v>0.111</v>
      </c>
      <c r="BQ3133" s="157">
        <f>IF('1b-NaturalGas'!$AG$91="no","",ROUND(BL3133,4))</f>
        <v>0.111</v>
      </c>
    </row>
    <row r="3134" spans="30:69" x14ac:dyDescent="0.25">
      <c r="AD3134" s="157">
        <f t="shared" si="109"/>
        <v>0.11300000000000009</v>
      </c>
      <c r="AE3134" s="157">
        <f>IF('1a-Electricity'!$AG$77="no","",ROUND(AD3134,4))</f>
        <v>0.113</v>
      </c>
      <c r="AF3134" s="157">
        <f>IF('1a-Electricity'!$AG$78="no","",ROUND(AD3134,4))</f>
        <v>0.113</v>
      </c>
      <c r="AG3134" s="157">
        <f>IF('1a-Electricity'!$AG$79="no","",ROUND(AD3134,4))</f>
        <v>0.113</v>
      </c>
      <c r="BL3134" s="157">
        <f t="shared" si="110"/>
        <v>0.11200000000000009</v>
      </c>
      <c r="BM3134" s="157">
        <f>IF('1b-NaturalGas'!$AG$87="no","",ROUND(BL3134,4))</f>
        <v>0.112</v>
      </c>
      <c r="BN3134" s="157">
        <f>IF('1b-NaturalGas'!$AG$88="no","",ROUND(BL3134,4))</f>
        <v>0.112</v>
      </c>
      <c r="BO3134" s="157">
        <f>IF('1b-NaturalGas'!$AG$89="no","",ROUND(BL3134,4))</f>
        <v>0.112</v>
      </c>
      <c r="BP3134" s="157">
        <f>IF('1b-NaturalGas'!$AG$90="no","not applicable (based on previous answers)",ROUND(BL3134,4))</f>
        <v>0.112</v>
      </c>
      <c r="BQ3134" s="157">
        <f>IF('1b-NaturalGas'!$AG$91="no","",ROUND(BL3134,4))</f>
        <v>0.112</v>
      </c>
    </row>
    <row r="3135" spans="30:69" x14ac:dyDescent="0.25">
      <c r="AD3135" s="157">
        <f t="shared" si="109"/>
        <v>0.11400000000000009</v>
      </c>
      <c r="AE3135" s="157">
        <f>IF('1a-Electricity'!$AG$77="no","",ROUND(AD3135,4))</f>
        <v>0.114</v>
      </c>
      <c r="AF3135" s="157">
        <f>IF('1a-Electricity'!$AG$78="no","",ROUND(AD3135,4))</f>
        <v>0.114</v>
      </c>
      <c r="AG3135" s="157">
        <f>IF('1a-Electricity'!$AG$79="no","",ROUND(AD3135,4))</f>
        <v>0.114</v>
      </c>
      <c r="BL3135" s="157">
        <f t="shared" si="110"/>
        <v>0.11300000000000009</v>
      </c>
      <c r="BM3135" s="157">
        <f>IF('1b-NaturalGas'!$AG$87="no","",ROUND(BL3135,4))</f>
        <v>0.113</v>
      </c>
      <c r="BN3135" s="157">
        <f>IF('1b-NaturalGas'!$AG$88="no","",ROUND(BL3135,4))</f>
        <v>0.113</v>
      </c>
      <c r="BO3135" s="157">
        <f>IF('1b-NaturalGas'!$AG$89="no","",ROUND(BL3135,4))</f>
        <v>0.113</v>
      </c>
      <c r="BP3135" s="157">
        <f>IF('1b-NaturalGas'!$AG$90="no","not applicable (based on previous answers)",ROUND(BL3135,4))</f>
        <v>0.113</v>
      </c>
      <c r="BQ3135" s="157">
        <f>IF('1b-NaturalGas'!$AG$91="no","",ROUND(BL3135,4))</f>
        <v>0.113</v>
      </c>
    </row>
    <row r="3136" spans="30:69" x14ac:dyDescent="0.25">
      <c r="AD3136" s="157">
        <f t="shared" si="109"/>
        <v>0.11500000000000009</v>
      </c>
      <c r="AE3136" s="157">
        <f>IF('1a-Electricity'!$AG$77="no","",ROUND(AD3136,4))</f>
        <v>0.115</v>
      </c>
      <c r="AF3136" s="157">
        <f>IF('1a-Electricity'!$AG$78="no","",ROUND(AD3136,4))</f>
        <v>0.115</v>
      </c>
      <c r="AG3136" s="157">
        <f>IF('1a-Electricity'!$AG$79="no","",ROUND(AD3136,4))</f>
        <v>0.115</v>
      </c>
      <c r="BL3136" s="157">
        <f t="shared" si="110"/>
        <v>0.11400000000000009</v>
      </c>
      <c r="BM3136" s="157">
        <f>IF('1b-NaturalGas'!$AG$87="no","",ROUND(BL3136,4))</f>
        <v>0.114</v>
      </c>
      <c r="BN3136" s="157">
        <f>IF('1b-NaturalGas'!$AG$88="no","",ROUND(BL3136,4))</f>
        <v>0.114</v>
      </c>
      <c r="BO3136" s="157">
        <f>IF('1b-NaturalGas'!$AG$89="no","",ROUND(BL3136,4))</f>
        <v>0.114</v>
      </c>
      <c r="BP3136" s="157">
        <f>IF('1b-NaturalGas'!$AG$90="no","not applicable (based on previous answers)",ROUND(BL3136,4))</f>
        <v>0.114</v>
      </c>
      <c r="BQ3136" s="157">
        <f>IF('1b-NaturalGas'!$AG$91="no","",ROUND(BL3136,4))</f>
        <v>0.114</v>
      </c>
    </row>
    <row r="3137" spans="30:69" x14ac:dyDescent="0.25">
      <c r="AD3137" s="157">
        <f t="shared" si="109"/>
        <v>0.11600000000000009</v>
      </c>
      <c r="AE3137" s="157">
        <f>IF('1a-Electricity'!$AG$77="no","",ROUND(AD3137,4))</f>
        <v>0.11600000000000001</v>
      </c>
      <c r="AF3137" s="157">
        <f>IF('1a-Electricity'!$AG$78="no","",ROUND(AD3137,4))</f>
        <v>0.11600000000000001</v>
      </c>
      <c r="AG3137" s="157">
        <f>IF('1a-Electricity'!$AG$79="no","",ROUND(AD3137,4))</f>
        <v>0.11600000000000001</v>
      </c>
      <c r="BL3137" s="157">
        <f t="shared" si="110"/>
        <v>0.11500000000000009</v>
      </c>
      <c r="BM3137" s="157">
        <f>IF('1b-NaturalGas'!$AG$87="no","",ROUND(BL3137,4))</f>
        <v>0.115</v>
      </c>
      <c r="BN3137" s="157">
        <f>IF('1b-NaturalGas'!$AG$88="no","",ROUND(BL3137,4))</f>
        <v>0.115</v>
      </c>
      <c r="BO3137" s="157">
        <f>IF('1b-NaturalGas'!$AG$89="no","",ROUND(BL3137,4))</f>
        <v>0.115</v>
      </c>
      <c r="BP3137" s="157">
        <f>IF('1b-NaturalGas'!$AG$90="no","not applicable (based on previous answers)",ROUND(BL3137,4))</f>
        <v>0.115</v>
      </c>
      <c r="BQ3137" s="157">
        <f>IF('1b-NaturalGas'!$AG$91="no","",ROUND(BL3137,4))</f>
        <v>0.115</v>
      </c>
    </row>
    <row r="3138" spans="30:69" x14ac:dyDescent="0.25">
      <c r="AD3138" s="157">
        <f t="shared" si="109"/>
        <v>0.11700000000000009</v>
      </c>
      <c r="AE3138" s="157">
        <f>IF('1a-Electricity'!$AG$77="no","",ROUND(AD3138,4))</f>
        <v>0.11700000000000001</v>
      </c>
      <c r="AF3138" s="157">
        <f>IF('1a-Electricity'!$AG$78="no","",ROUND(AD3138,4))</f>
        <v>0.11700000000000001</v>
      </c>
      <c r="AG3138" s="157">
        <f>IF('1a-Electricity'!$AG$79="no","",ROUND(AD3138,4))</f>
        <v>0.11700000000000001</v>
      </c>
      <c r="BL3138" s="157">
        <f t="shared" si="110"/>
        <v>0.11600000000000009</v>
      </c>
      <c r="BM3138" s="157">
        <f>IF('1b-NaturalGas'!$AG$87="no","",ROUND(BL3138,4))</f>
        <v>0.11600000000000001</v>
      </c>
      <c r="BN3138" s="157">
        <f>IF('1b-NaturalGas'!$AG$88="no","",ROUND(BL3138,4))</f>
        <v>0.11600000000000001</v>
      </c>
      <c r="BO3138" s="157">
        <f>IF('1b-NaturalGas'!$AG$89="no","",ROUND(BL3138,4))</f>
        <v>0.11600000000000001</v>
      </c>
      <c r="BP3138" s="157">
        <f>IF('1b-NaturalGas'!$AG$90="no","not applicable (based on previous answers)",ROUND(BL3138,4))</f>
        <v>0.11600000000000001</v>
      </c>
      <c r="BQ3138" s="157">
        <f>IF('1b-NaturalGas'!$AG$91="no","",ROUND(BL3138,4))</f>
        <v>0.11600000000000001</v>
      </c>
    </row>
    <row r="3139" spans="30:69" x14ac:dyDescent="0.25">
      <c r="AD3139" s="157">
        <f t="shared" si="109"/>
        <v>0.11800000000000009</v>
      </c>
      <c r="AE3139" s="157">
        <f>IF('1a-Electricity'!$AG$77="no","",ROUND(AD3139,4))</f>
        <v>0.11799999999999999</v>
      </c>
      <c r="AF3139" s="157">
        <f>IF('1a-Electricity'!$AG$78="no","",ROUND(AD3139,4))</f>
        <v>0.11799999999999999</v>
      </c>
      <c r="AG3139" s="157">
        <f>IF('1a-Electricity'!$AG$79="no","",ROUND(AD3139,4))</f>
        <v>0.11799999999999999</v>
      </c>
      <c r="BL3139" s="157">
        <f t="shared" si="110"/>
        <v>0.11700000000000009</v>
      </c>
      <c r="BM3139" s="157">
        <f>IF('1b-NaturalGas'!$AG$87="no","",ROUND(BL3139,4))</f>
        <v>0.11700000000000001</v>
      </c>
      <c r="BN3139" s="157">
        <f>IF('1b-NaturalGas'!$AG$88="no","",ROUND(BL3139,4))</f>
        <v>0.11700000000000001</v>
      </c>
      <c r="BO3139" s="157">
        <f>IF('1b-NaturalGas'!$AG$89="no","",ROUND(BL3139,4))</f>
        <v>0.11700000000000001</v>
      </c>
      <c r="BP3139" s="157">
        <f>IF('1b-NaturalGas'!$AG$90="no","not applicable (based on previous answers)",ROUND(BL3139,4))</f>
        <v>0.11700000000000001</v>
      </c>
      <c r="BQ3139" s="157">
        <f>IF('1b-NaturalGas'!$AG$91="no","",ROUND(BL3139,4))</f>
        <v>0.11700000000000001</v>
      </c>
    </row>
    <row r="3140" spans="30:69" x14ac:dyDescent="0.25">
      <c r="AD3140" s="157">
        <f t="shared" si="109"/>
        <v>0.11900000000000009</v>
      </c>
      <c r="AE3140" s="157">
        <f>IF('1a-Electricity'!$AG$77="no","",ROUND(AD3140,4))</f>
        <v>0.11899999999999999</v>
      </c>
      <c r="AF3140" s="157">
        <f>IF('1a-Electricity'!$AG$78="no","",ROUND(AD3140,4))</f>
        <v>0.11899999999999999</v>
      </c>
      <c r="AG3140" s="157">
        <f>IF('1a-Electricity'!$AG$79="no","",ROUND(AD3140,4))</f>
        <v>0.11899999999999999</v>
      </c>
      <c r="BL3140" s="157">
        <f t="shared" si="110"/>
        <v>0.11800000000000009</v>
      </c>
      <c r="BM3140" s="157">
        <f>IF('1b-NaturalGas'!$AG$87="no","",ROUND(BL3140,4))</f>
        <v>0.11799999999999999</v>
      </c>
      <c r="BN3140" s="157">
        <f>IF('1b-NaturalGas'!$AG$88="no","",ROUND(BL3140,4))</f>
        <v>0.11799999999999999</v>
      </c>
      <c r="BO3140" s="157">
        <f>IF('1b-NaturalGas'!$AG$89="no","",ROUND(BL3140,4))</f>
        <v>0.11799999999999999</v>
      </c>
      <c r="BP3140" s="157">
        <f>IF('1b-NaturalGas'!$AG$90="no","not applicable (based on previous answers)",ROUND(BL3140,4))</f>
        <v>0.11799999999999999</v>
      </c>
      <c r="BQ3140" s="157">
        <f>IF('1b-NaturalGas'!$AG$91="no","",ROUND(BL3140,4))</f>
        <v>0.11799999999999999</v>
      </c>
    </row>
    <row r="3141" spans="30:69" x14ac:dyDescent="0.25">
      <c r="AD3141" s="157">
        <f t="shared" si="109"/>
        <v>0.12000000000000009</v>
      </c>
      <c r="AE3141" s="157">
        <f>IF('1a-Electricity'!$AG$77="no","",ROUND(AD3141,4))</f>
        <v>0.12</v>
      </c>
      <c r="AF3141" s="157">
        <f>IF('1a-Electricity'!$AG$78="no","",ROUND(AD3141,4))</f>
        <v>0.12</v>
      </c>
      <c r="AG3141" s="157">
        <f>IF('1a-Electricity'!$AG$79="no","",ROUND(AD3141,4))</f>
        <v>0.12</v>
      </c>
      <c r="BL3141" s="157">
        <f t="shared" si="110"/>
        <v>0.11900000000000009</v>
      </c>
      <c r="BM3141" s="157">
        <f>IF('1b-NaturalGas'!$AG$87="no","",ROUND(BL3141,4))</f>
        <v>0.11899999999999999</v>
      </c>
      <c r="BN3141" s="157">
        <f>IF('1b-NaturalGas'!$AG$88="no","",ROUND(BL3141,4))</f>
        <v>0.11899999999999999</v>
      </c>
      <c r="BO3141" s="157">
        <f>IF('1b-NaturalGas'!$AG$89="no","",ROUND(BL3141,4))</f>
        <v>0.11899999999999999</v>
      </c>
      <c r="BP3141" s="157">
        <f>IF('1b-NaturalGas'!$AG$90="no","not applicable (based on previous answers)",ROUND(BL3141,4))</f>
        <v>0.11899999999999999</v>
      </c>
      <c r="BQ3141" s="157">
        <f>IF('1b-NaturalGas'!$AG$91="no","",ROUND(BL3141,4))</f>
        <v>0.11899999999999999</v>
      </c>
    </row>
    <row r="3142" spans="30:69" x14ac:dyDescent="0.25">
      <c r="AD3142" s="157">
        <f t="shared" ref="AD3142:AD3205" si="111">AD3141+0.001</f>
        <v>0.12100000000000009</v>
      </c>
      <c r="AE3142" s="157">
        <f>IF('1a-Electricity'!$AG$77="no","",ROUND(AD3142,4))</f>
        <v>0.121</v>
      </c>
      <c r="AF3142" s="157">
        <f>IF('1a-Electricity'!$AG$78="no","",ROUND(AD3142,4))</f>
        <v>0.121</v>
      </c>
      <c r="AG3142" s="157">
        <f>IF('1a-Electricity'!$AG$79="no","",ROUND(AD3142,4))</f>
        <v>0.121</v>
      </c>
      <c r="BL3142" s="157">
        <f t="shared" si="110"/>
        <v>0.12000000000000009</v>
      </c>
      <c r="BM3142" s="157">
        <f>IF('1b-NaturalGas'!$AG$87="no","",ROUND(BL3142,4))</f>
        <v>0.12</v>
      </c>
      <c r="BN3142" s="157">
        <f>IF('1b-NaturalGas'!$AG$88="no","",ROUND(BL3142,4))</f>
        <v>0.12</v>
      </c>
      <c r="BO3142" s="157">
        <f>IF('1b-NaturalGas'!$AG$89="no","",ROUND(BL3142,4))</f>
        <v>0.12</v>
      </c>
      <c r="BP3142" s="157">
        <f>IF('1b-NaturalGas'!$AG$90="no","not applicable (based on previous answers)",ROUND(BL3142,4))</f>
        <v>0.12</v>
      </c>
      <c r="BQ3142" s="157">
        <f>IF('1b-NaturalGas'!$AG$91="no","",ROUND(BL3142,4))</f>
        <v>0.12</v>
      </c>
    </row>
    <row r="3143" spans="30:69" x14ac:dyDescent="0.25">
      <c r="AD3143" s="157">
        <f t="shared" si="111"/>
        <v>0.12200000000000009</v>
      </c>
      <c r="AE3143" s="157">
        <f>IF('1a-Electricity'!$AG$77="no","",ROUND(AD3143,4))</f>
        <v>0.122</v>
      </c>
      <c r="AF3143" s="157">
        <f>IF('1a-Electricity'!$AG$78="no","",ROUND(AD3143,4))</f>
        <v>0.122</v>
      </c>
      <c r="AG3143" s="157">
        <f>IF('1a-Electricity'!$AG$79="no","",ROUND(AD3143,4))</f>
        <v>0.122</v>
      </c>
      <c r="BL3143" s="157">
        <f t="shared" ref="BL3143:BL3206" si="112">BL3142+0.001</f>
        <v>0.12100000000000009</v>
      </c>
      <c r="BM3143" s="157">
        <f>IF('1b-NaturalGas'!$AG$87="no","",ROUND(BL3143,4))</f>
        <v>0.121</v>
      </c>
      <c r="BN3143" s="157">
        <f>IF('1b-NaturalGas'!$AG$88="no","",ROUND(BL3143,4))</f>
        <v>0.121</v>
      </c>
      <c r="BO3143" s="157">
        <f>IF('1b-NaturalGas'!$AG$89="no","",ROUND(BL3143,4))</f>
        <v>0.121</v>
      </c>
      <c r="BP3143" s="157">
        <f>IF('1b-NaturalGas'!$AG$90="no","not applicable (based on previous answers)",ROUND(BL3143,4))</f>
        <v>0.121</v>
      </c>
      <c r="BQ3143" s="157">
        <f>IF('1b-NaturalGas'!$AG$91="no","",ROUND(BL3143,4))</f>
        <v>0.121</v>
      </c>
    </row>
    <row r="3144" spans="30:69" x14ac:dyDescent="0.25">
      <c r="AD3144" s="157">
        <f t="shared" si="111"/>
        <v>0.1230000000000001</v>
      </c>
      <c r="AE3144" s="157">
        <f>IF('1a-Electricity'!$AG$77="no","",ROUND(AD3144,4))</f>
        <v>0.123</v>
      </c>
      <c r="AF3144" s="157">
        <f>IF('1a-Electricity'!$AG$78="no","",ROUND(AD3144,4))</f>
        <v>0.123</v>
      </c>
      <c r="AG3144" s="157">
        <f>IF('1a-Electricity'!$AG$79="no","",ROUND(AD3144,4))</f>
        <v>0.123</v>
      </c>
      <c r="BL3144" s="157">
        <f t="shared" si="112"/>
        <v>0.12200000000000009</v>
      </c>
      <c r="BM3144" s="157">
        <f>IF('1b-NaturalGas'!$AG$87="no","",ROUND(BL3144,4))</f>
        <v>0.122</v>
      </c>
      <c r="BN3144" s="157">
        <f>IF('1b-NaturalGas'!$AG$88="no","",ROUND(BL3144,4))</f>
        <v>0.122</v>
      </c>
      <c r="BO3144" s="157">
        <f>IF('1b-NaturalGas'!$AG$89="no","",ROUND(BL3144,4))</f>
        <v>0.122</v>
      </c>
      <c r="BP3144" s="157">
        <f>IF('1b-NaturalGas'!$AG$90="no","not applicable (based on previous answers)",ROUND(BL3144,4))</f>
        <v>0.122</v>
      </c>
      <c r="BQ3144" s="157">
        <f>IF('1b-NaturalGas'!$AG$91="no","",ROUND(BL3144,4))</f>
        <v>0.122</v>
      </c>
    </row>
    <row r="3145" spans="30:69" x14ac:dyDescent="0.25">
      <c r="AD3145" s="157">
        <f t="shared" si="111"/>
        <v>0.1240000000000001</v>
      </c>
      <c r="AE3145" s="157">
        <f>IF('1a-Electricity'!$AG$77="no","",ROUND(AD3145,4))</f>
        <v>0.124</v>
      </c>
      <c r="AF3145" s="157">
        <f>IF('1a-Electricity'!$AG$78="no","",ROUND(AD3145,4))</f>
        <v>0.124</v>
      </c>
      <c r="AG3145" s="157">
        <f>IF('1a-Electricity'!$AG$79="no","",ROUND(AD3145,4))</f>
        <v>0.124</v>
      </c>
      <c r="BL3145" s="157">
        <f t="shared" si="112"/>
        <v>0.1230000000000001</v>
      </c>
      <c r="BM3145" s="157">
        <f>IF('1b-NaturalGas'!$AG$87="no","",ROUND(BL3145,4))</f>
        <v>0.123</v>
      </c>
      <c r="BN3145" s="157">
        <f>IF('1b-NaturalGas'!$AG$88="no","",ROUND(BL3145,4))</f>
        <v>0.123</v>
      </c>
      <c r="BO3145" s="157">
        <f>IF('1b-NaturalGas'!$AG$89="no","",ROUND(BL3145,4))</f>
        <v>0.123</v>
      </c>
      <c r="BP3145" s="157">
        <f>IF('1b-NaturalGas'!$AG$90="no","not applicable (based on previous answers)",ROUND(BL3145,4))</f>
        <v>0.123</v>
      </c>
      <c r="BQ3145" s="157">
        <f>IF('1b-NaturalGas'!$AG$91="no","",ROUND(BL3145,4))</f>
        <v>0.123</v>
      </c>
    </row>
    <row r="3146" spans="30:69" x14ac:dyDescent="0.25">
      <c r="AD3146" s="157">
        <f t="shared" si="111"/>
        <v>0.12500000000000008</v>
      </c>
      <c r="AE3146" s="157">
        <f>IF('1a-Electricity'!$AG$77="no","",ROUND(AD3146,4))</f>
        <v>0.125</v>
      </c>
      <c r="AF3146" s="157">
        <f>IF('1a-Electricity'!$AG$78="no","",ROUND(AD3146,4))</f>
        <v>0.125</v>
      </c>
      <c r="AG3146" s="157">
        <f>IF('1a-Electricity'!$AG$79="no","",ROUND(AD3146,4))</f>
        <v>0.125</v>
      </c>
      <c r="BL3146" s="157">
        <f t="shared" si="112"/>
        <v>0.1240000000000001</v>
      </c>
      <c r="BM3146" s="157">
        <f>IF('1b-NaturalGas'!$AG$87="no","",ROUND(BL3146,4))</f>
        <v>0.124</v>
      </c>
      <c r="BN3146" s="157">
        <f>IF('1b-NaturalGas'!$AG$88="no","",ROUND(BL3146,4))</f>
        <v>0.124</v>
      </c>
      <c r="BO3146" s="157">
        <f>IF('1b-NaturalGas'!$AG$89="no","",ROUND(BL3146,4))</f>
        <v>0.124</v>
      </c>
      <c r="BP3146" s="157">
        <f>IF('1b-NaturalGas'!$AG$90="no","not applicable (based on previous answers)",ROUND(BL3146,4))</f>
        <v>0.124</v>
      </c>
      <c r="BQ3146" s="157">
        <f>IF('1b-NaturalGas'!$AG$91="no","",ROUND(BL3146,4))</f>
        <v>0.124</v>
      </c>
    </row>
    <row r="3147" spans="30:69" x14ac:dyDescent="0.25">
      <c r="AD3147" s="157">
        <f t="shared" si="111"/>
        <v>0.12600000000000008</v>
      </c>
      <c r="AE3147" s="157">
        <f>IF('1a-Electricity'!$AG$77="no","",ROUND(AD3147,4))</f>
        <v>0.126</v>
      </c>
      <c r="AF3147" s="157">
        <f>IF('1a-Electricity'!$AG$78="no","",ROUND(AD3147,4))</f>
        <v>0.126</v>
      </c>
      <c r="AG3147" s="157">
        <f>IF('1a-Electricity'!$AG$79="no","",ROUND(AD3147,4))</f>
        <v>0.126</v>
      </c>
      <c r="BL3147" s="157">
        <f t="shared" si="112"/>
        <v>0.12500000000000008</v>
      </c>
      <c r="BM3147" s="157">
        <f>IF('1b-NaturalGas'!$AG$87="no","",ROUND(BL3147,4))</f>
        <v>0.125</v>
      </c>
      <c r="BN3147" s="157">
        <f>IF('1b-NaturalGas'!$AG$88="no","",ROUND(BL3147,4))</f>
        <v>0.125</v>
      </c>
      <c r="BO3147" s="157">
        <f>IF('1b-NaturalGas'!$AG$89="no","",ROUND(BL3147,4))</f>
        <v>0.125</v>
      </c>
      <c r="BP3147" s="157">
        <f>IF('1b-NaturalGas'!$AG$90="no","not applicable (based on previous answers)",ROUND(BL3147,4))</f>
        <v>0.125</v>
      </c>
      <c r="BQ3147" s="157">
        <f>IF('1b-NaturalGas'!$AG$91="no","",ROUND(BL3147,4))</f>
        <v>0.125</v>
      </c>
    </row>
    <row r="3148" spans="30:69" x14ac:dyDescent="0.25">
      <c r="AD3148" s="157">
        <f t="shared" si="111"/>
        <v>0.12700000000000009</v>
      </c>
      <c r="AE3148" s="157">
        <f>IF('1a-Electricity'!$AG$77="no","",ROUND(AD3148,4))</f>
        <v>0.127</v>
      </c>
      <c r="AF3148" s="157">
        <f>IF('1a-Electricity'!$AG$78="no","",ROUND(AD3148,4))</f>
        <v>0.127</v>
      </c>
      <c r="AG3148" s="157">
        <f>IF('1a-Electricity'!$AG$79="no","",ROUND(AD3148,4))</f>
        <v>0.127</v>
      </c>
      <c r="BL3148" s="157">
        <f t="shared" si="112"/>
        <v>0.12600000000000008</v>
      </c>
      <c r="BM3148" s="157">
        <f>IF('1b-NaturalGas'!$AG$87="no","",ROUND(BL3148,4))</f>
        <v>0.126</v>
      </c>
      <c r="BN3148" s="157">
        <f>IF('1b-NaturalGas'!$AG$88="no","",ROUND(BL3148,4))</f>
        <v>0.126</v>
      </c>
      <c r="BO3148" s="157">
        <f>IF('1b-NaturalGas'!$AG$89="no","",ROUND(BL3148,4))</f>
        <v>0.126</v>
      </c>
      <c r="BP3148" s="157">
        <f>IF('1b-NaturalGas'!$AG$90="no","not applicable (based on previous answers)",ROUND(BL3148,4))</f>
        <v>0.126</v>
      </c>
      <c r="BQ3148" s="157">
        <f>IF('1b-NaturalGas'!$AG$91="no","",ROUND(BL3148,4))</f>
        <v>0.126</v>
      </c>
    </row>
    <row r="3149" spans="30:69" x14ac:dyDescent="0.25">
      <c r="AD3149" s="157">
        <f t="shared" si="111"/>
        <v>0.12800000000000009</v>
      </c>
      <c r="AE3149" s="157">
        <f>IF('1a-Electricity'!$AG$77="no","",ROUND(AD3149,4))</f>
        <v>0.128</v>
      </c>
      <c r="AF3149" s="157">
        <f>IF('1a-Electricity'!$AG$78="no","",ROUND(AD3149,4))</f>
        <v>0.128</v>
      </c>
      <c r="AG3149" s="157">
        <f>IF('1a-Electricity'!$AG$79="no","",ROUND(AD3149,4))</f>
        <v>0.128</v>
      </c>
      <c r="BL3149" s="157">
        <f t="shared" si="112"/>
        <v>0.12700000000000009</v>
      </c>
      <c r="BM3149" s="157">
        <f>IF('1b-NaturalGas'!$AG$87="no","",ROUND(BL3149,4))</f>
        <v>0.127</v>
      </c>
      <c r="BN3149" s="157">
        <f>IF('1b-NaturalGas'!$AG$88="no","",ROUND(BL3149,4))</f>
        <v>0.127</v>
      </c>
      <c r="BO3149" s="157">
        <f>IF('1b-NaturalGas'!$AG$89="no","",ROUND(BL3149,4))</f>
        <v>0.127</v>
      </c>
      <c r="BP3149" s="157">
        <f>IF('1b-NaturalGas'!$AG$90="no","not applicable (based on previous answers)",ROUND(BL3149,4))</f>
        <v>0.127</v>
      </c>
      <c r="BQ3149" s="157">
        <f>IF('1b-NaturalGas'!$AG$91="no","",ROUND(BL3149,4))</f>
        <v>0.127</v>
      </c>
    </row>
    <row r="3150" spans="30:69" x14ac:dyDescent="0.25">
      <c r="AD3150" s="157">
        <f t="shared" si="111"/>
        <v>0.12900000000000009</v>
      </c>
      <c r="AE3150" s="157">
        <f>IF('1a-Electricity'!$AG$77="no","",ROUND(AD3150,4))</f>
        <v>0.129</v>
      </c>
      <c r="AF3150" s="157">
        <f>IF('1a-Electricity'!$AG$78="no","",ROUND(AD3150,4))</f>
        <v>0.129</v>
      </c>
      <c r="AG3150" s="157">
        <f>IF('1a-Electricity'!$AG$79="no","",ROUND(AD3150,4))</f>
        <v>0.129</v>
      </c>
      <c r="BL3150" s="157">
        <f t="shared" si="112"/>
        <v>0.12800000000000009</v>
      </c>
      <c r="BM3150" s="157">
        <f>IF('1b-NaturalGas'!$AG$87="no","",ROUND(BL3150,4))</f>
        <v>0.128</v>
      </c>
      <c r="BN3150" s="157">
        <f>IF('1b-NaturalGas'!$AG$88="no","",ROUND(BL3150,4))</f>
        <v>0.128</v>
      </c>
      <c r="BO3150" s="157">
        <f>IF('1b-NaturalGas'!$AG$89="no","",ROUND(BL3150,4))</f>
        <v>0.128</v>
      </c>
      <c r="BP3150" s="157">
        <f>IF('1b-NaturalGas'!$AG$90="no","not applicable (based on previous answers)",ROUND(BL3150,4))</f>
        <v>0.128</v>
      </c>
      <c r="BQ3150" s="157">
        <f>IF('1b-NaturalGas'!$AG$91="no","",ROUND(BL3150,4))</f>
        <v>0.128</v>
      </c>
    </row>
    <row r="3151" spans="30:69" x14ac:dyDescent="0.25">
      <c r="AD3151" s="157">
        <f t="shared" si="111"/>
        <v>0.13000000000000009</v>
      </c>
      <c r="AE3151" s="157">
        <f>IF('1a-Electricity'!$AG$77="no","",ROUND(AD3151,4))</f>
        <v>0.13</v>
      </c>
      <c r="AF3151" s="157">
        <f>IF('1a-Electricity'!$AG$78="no","",ROUND(AD3151,4))</f>
        <v>0.13</v>
      </c>
      <c r="AG3151" s="157">
        <f>IF('1a-Electricity'!$AG$79="no","",ROUND(AD3151,4))</f>
        <v>0.13</v>
      </c>
      <c r="BL3151" s="157">
        <f t="shared" si="112"/>
        <v>0.12900000000000009</v>
      </c>
      <c r="BM3151" s="157">
        <f>IF('1b-NaturalGas'!$AG$87="no","",ROUND(BL3151,4))</f>
        <v>0.129</v>
      </c>
      <c r="BN3151" s="157">
        <f>IF('1b-NaturalGas'!$AG$88="no","",ROUND(BL3151,4))</f>
        <v>0.129</v>
      </c>
      <c r="BO3151" s="157">
        <f>IF('1b-NaturalGas'!$AG$89="no","",ROUND(BL3151,4))</f>
        <v>0.129</v>
      </c>
      <c r="BP3151" s="157">
        <f>IF('1b-NaturalGas'!$AG$90="no","not applicable (based on previous answers)",ROUND(BL3151,4))</f>
        <v>0.129</v>
      </c>
      <c r="BQ3151" s="157">
        <f>IF('1b-NaturalGas'!$AG$91="no","",ROUND(BL3151,4))</f>
        <v>0.129</v>
      </c>
    </row>
    <row r="3152" spans="30:69" x14ac:dyDescent="0.25">
      <c r="AD3152" s="157">
        <f t="shared" si="111"/>
        <v>0.13100000000000009</v>
      </c>
      <c r="AE3152" s="157">
        <f>IF('1a-Electricity'!$AG$77="no","",ROUND(AD3152,4))</f>
        <v>0.13100000000000001</v>
      </c>
      <c r="AF3152" s="157">
        <f>IF('1a-Electricity'!$AG$78="no","",ROUND(AD3152,4))</f>
        <v>0.13100000000000001</v>
      </c>
      <c r="AG3152" s="157">
        <f>IF('1a-Electricity'!$AG$79="no","",ROUND(AD3152,4))</f>
        <v>0.13100000000000001</v>
      </c>
      <c r="BL3152" s="157">
        <f t="shared" si="112"/>
        <v>0.13000000000000009</v>
      </c>
      <c r="BM3152" s="157">
        <f>IF('1b-NaturalGas'!$AG$87="no","",ROUND(BL3152,4))</f>
        <v>0.13</v>
      </c>
      <c r="BN3152" s="157">
        <f>IF('1b-NaturalGas'!$AG$88="no","",ROUND(BL3152,4))</f>
        <v>0.13</v>
      </c>
      <c r="BO3152" s="157">
        <f>IF('1b-NaturalGas'!$AG$89="no","",ROUND(BL3152,4))</f>
        <v>0.13</v>
      </c>
      <c r="BP3152" s="157">
        <f>IF('1b-NaturalGas'!$AG$90="no","not applicable (based on previous answers)",ROUND(BL3152,4))</f>
        <v>0.13</v>
      </c>
      <c r="BQ3152" s="157">
        <f>IF('1b-NaturalGas'!$AG$91="no","",ROUND(BL3152,4))</f>
        <v>0.13</v>
      </c>
    </row>
    <row r="3153" spans="30:69" x14ac:dyDescent="0.25">
      <c r="AD3153" s="157">
        <f t="shared" si="111"/>
        <v>0.13200000000000009</v>
      </c>
      <c r="AE3153" s="157">
        <f>IF('1a-Electricity'!$AG$77="no","",ROUND(AD3153,4))</f>
        <v>0.13200000000000001</v>
      </c>
      <c r="AF3153" s="157">
        <f>IF('1a-Electricity'!$AG$78="no","",ROUND(AD3153,4))</f>
        <v>0.13200000000000001</v>
      </c>
      <c r="AG3153" s="157">
        <f>IF('1a-Electricity'!$AG$79="no","",ROUND(AD3153,4))</f>
        <v>0.13200000000000001</v>
      </c>
      <c r="BL3153" s="157">
        <f t="shared" si="112"/>
        <v>0.13100000000000009</v>
      </c>
      <c r="BM3153" s="157">
        <f>IF('1b-NaturalGas'!$AG$87="no","",ROUND(BL3153,4))</f>
        <v>0.13100000000000001</v>
      </c>
      <c r="BN3153" s="157">
        <f>IF('1b-NaturalGas'!$AG$88="no","",ROUND(BL3153,4))</f>
        <v>0.13100000000000001</v>
      </c>
      <c r="BO3153" s="157">
        <f>IF('1b-NaturalGas'!$AG$89="no","",ROUND(BL3153,4))</f>
        <v>0.13100000000000001</v>
      </c>
      <c r="BP3153" s="157">
        <f>IF('1b-NaturalGas'!$AG$90="no","not applicable (based on previous answers)",ROUND(BL3153,4))</f>
        <v>0.13100000000000001</v>
      </c>
      <c r="BQ3153" s="157">
        <f>IF('1b-NaturalGas'!$AG$91="no","",ROUND(BL3153,4))</f>
        <v>0.13100000000000001</v>
      </c>
    </row>
    <row r="3154" spans="30:69" x14ac:dyDescent="0.25">
      <c r="AD3154" s="157">
        <f t="shared" si="111"/>
        <v>0.13300000000000009</v>
      </c>
      <c r="AE3154" s="157">
        <f>IF('1a-Electricity'!$AG$77="no","",ROUND(AD3154,4))</f>
        <v>0.13300000000000001</v>
      </c>
      <c r="AF3154" s="157">
        <f>IF('1a-Electricity'!$AG$78="no","",ROUND(AD3154,4))</f>
        <v>0.13300000000000001</v>
      </c>
      <c r="AG3154" s="157">
        <f>IF('1a-Electricity'!$AG$79="no","",ROUND(AD3154,4))</f>
        <v>0.13300000000000001</v>
      </c>
      <c r="BL3154" s="157">
        <f t="shared" si="112"/>
        <v>0.13200000000000009</v>
      </c>
      <c r="BM3154" s="157">
        <f>IF('1b-NaturalGas'!$AG$87="no","",ROUND(BL3154,4))</f>
        <v>0.13200000000000001</v>
      </c>
      <c r="BN3154" s="157">
        <f>IF('1b-NaturalGas'!$AG$88="no","",ROUND(BL3154,4))</f>
        <v>0.13200000000000001</v>
      </c>
      <c r="BO3154" s="157">
        <f>IF('1b-NaturalGas'!$AG$89="no","",ROUND(BL3154,4))</f>
        <v>0.13200000000000001</v>
      </c>
      <c r="BP3154" s="157">
        <f>IF('1b-NaturalGas'!$AG$90="no","not applicable (based on previous answers)",ROUND(BL3154,4))</f>
        <v>0.13200000000000001</v>
      </c>
      <c r="BQ3154" s="157">
        <f>IF('1b-NaturalGas'!$AG$91="no","",ROUND(BL3154,4))</f>
        <v>0.13200000000000001</v>
      </c>
    </row>
    <row r="3155" spans="30:69" x14ac:dyDescent="0.25">
      <c r="AD3155" s="157">
        <f t="shared" si="111"/>
        <v>0.13400000000000009</v>
      </c>
      <c r="AE3155" s="157">
        <f>IF('1a-Electricity'!$AG$77="no","",ROUND(AD3155,4))</f>
        <v>0.13400000000000001</v>
      </c>
      <c r="AF3155" s="157">
        <f>IF('1a-Electricity'!$AG$78="no","",ROUND(AD3155,4))</f>
        <v>0.13400000000000001</v>
      </c>
      <c r="AG3155" s="157">
        <f>IF('1a-Electricity'!$AG$79="no","",ROUND(AD3155,4))</f>
        <v>0.13400000000000001</v>
      </c>
      <c r="BL3155" s="157">
        <f t="shared" si="112"/>
        <v>0.13300000000000009</v>
      </c>
      <c r="BM3155" s="157">
        <f>IF('1b-NaturalGas'!$AG$87="no","",ROUND(BL3155,4))</f>
        <v>0.13300000000000001</v>
      </c>
      <c r="BN3155" s="157">
        <f>IF('1b-NaturalGas'!$AG$88="no","",ROUND(BL3155,4))</f>
        <v>0.13300000000000001</v>
      </c>
      <c r="BO3155" s="157">
        <f>IF('1b-NaturalGas'!$AG$89="no","",ROUND(BL3155,4))</f>
        <v>0.13300000000000001</v>
      </c>
      <c r="BP3155" s="157">
        <f>IF('1b-NaturalGas'!$AG$90="no","not applicable (based on previous answers)",ROUND(BL3155,4))</f>
        <v>0.13300000000000001</v>
      </c>
      <c r="BQ3155" s="157">
        <f>IF('1b-NaturalGas'!$AG$91="no","",ROUND(BL3155,4))</f>
        <v>0.13300000000000001</v>
      </c>
    </row>
    <row r="3156" spans="30:69" x14ac:dyDescent="0.25">
      <c r="AD3156" s="157">
        <f t="shared" si="111"/>
        <v>0.13500000000000009</v>
      </c>
      <c r="AE3156" s="157">
        <f>IF('1a-Electricity'!$AG$77="no","",ROUND(AD3156,4))</f>
        <v>0.13500000000000001</v>
      </c>
      <c r="AF3156" s="157">
        <f>IF('1a-Electricity'!$AG$78="no","",ROUND(AD3156,4))</f>
        <v>0.13500000000000001</v>
      </c>
      <c r="AG3156" s="157">
        <f>IF('1a-Electricity'!$AG$79="no","",ROUND(AD3156,4))</f>
        <v>0.13500000000000001</v>
      </c>
      <c r="BL3156" s="157">
        <f t="shared" si="112"/>
        <v>0.13400000000000009</v>
      </c>
      <c r="BM3156" s="157">
        <f>IF('1b-NaturalGas'!$AG$87="no","",ROUND(BL3156,4))</f>
        <v>0.13400000000000001</v>
      </c>
      <c r="BN3156" s="157">
        <f>IF('1b-NaturalGas'!$AG$88="no","",ROUND(BL3156,4))</f>
        <v>0.13400000000000001</v>
      </c>
      <c r="BO3156" s="157">
        <f>IF('1b-NaturalGas'!$AG$89="no","",ROUND(BL3156,4))</f>
        <v>0.13400000000000001</v>
      </c>
      <c r="BP3156" s="157">
        <f>IF('1b-NaturalGas'!$AG$90="no","not applicable (based on previous answers)",ROUND(BL3156,4))</f>
        <v>0.13400000000000001</v>
      </c>
      <c r="BQ3156" s="157">
        <f>IF('1b-NaturalGas'!$AG$91="no","",ROUND(BL3156,4))</f>
        <v>0.13400000000000001</v>
      </c>
    </row>
    <row r="3157" spans="30:69" x14ac:dyDescent="0.25">
      <c r="AD3157" s="157">
        <f t="shared" si="111"/>
        <v>0.13600000000000009</v>
      </c>
      <c r="AE3157" s="157">
        <f>IF('1a-Electricity'!$AG$77="no","",ROUND(AD3157,4))</f>
        <v>0.13600000000000001</v>
      </c>
      <c r="AF3157" s="157">
        <f>IF('1a-Electricity'!$AG$78="no","",ROUND(AD3157,4))</f>
        <v>0.13600000000000001</v>
      </c>
      <c r="AG3157" s="157">
        <f>IF('1a-Electricity'!$AG$79="no","",ROUND(AD3157,4))</f>
        <v>0.13600000000000001</v>
      </c>
      <c r="BL3157" s="157">
        <f t="shared" si="112"/>
        <v>0.13500000000000009</v>
      </c>
      <c r="BM3157" s="157">
        <f>IF('1b-NaturalGas'!$AG$87="no","",ROUND(BL3157,4))</f>
        <v>0.13500000000000001</v>
      </c>
      <c r="BN3157" s="157">
        <f>IF('1b-NaturalGas'!$AG$88="no","",ROUND(BL3157,4))</f>
        <v>0.13500000000000001</v>
      </c>
      <c r="BO3157" s="157">
        <f>IF('1b-NaturalGas'!$AG$89="no","",ROUND(BL3157,4))</f>
        <v>0.13500000000000001</v>
      </c>
      <c r="BP3157" s="157">
        <f>IF('1b-NaturalGas'!$AG$90="no","not applicable (based on previous answers)",ROUND(BL3157,4))</f>
        <v>0.13500000000000001</v>
      </c>
      <c r="BQ3157" s="157">
        <f>IF('1b-NaturalGas'!$AG$91="no","",ROUND(BL3157,4))</f>
        <v>0.13500000000000001</v>
      </c>
    </row>
    <row r="3158" spans="30:69" x14ac:dyDescent="0.25">
      <c r="AD3158" s="157">
        <f t="shared" si="111"/>
        <v>0.13700000000000009</v>
      </c>
      <c r="AE3158" s="157">
        <f>IF('1a-Electricity'!$AG$77="no","",ROUND(AD3158,4))</f>
        <v>0.13700000000000001</v>
      </c>
      <c r="AF3158" s="157">
        <f>IF('1a-Electricity'!$AG$78="no","",ROUND(AD3158,4))</f>
        <v>0.13700000000000001</v>
      </c>
      <c r="AG3158" s="157">
        <f>IF('1a-Electricity'!$AG$79="no","",ROUND(AD3158,4))</f>
        <v>0.13700000000000001</v>
      </c>
      <c r="BL3158" s="157">
        <f t="shared" si="112"/>
        <v>0.13600000000000009</v>
      </c>
      <c r="BM3158" s="157">
        <f>IF('1b-NaturalGas'!$AG$87="no","",ROUND(BL3158,4))</f>
        <v>0.13600000000000001</v>
      </c>
      <c r="BN3158" s="157">
        <f>IF('1b-NaturalGas'!$AG$88="no","",ROUND(BL3158,4))</f>
        <v>0.13600000000000001</v>
      </c>
      <c r="BO3158" s="157">
        <f>IF('1b-NaturalGas'!$AG$89="no","",ROUND(BL3158,4))</f>
        <v>0.13600000000000001</v>
      </c>
      <c r="BP3158" s="157">
        <f>IF('1b-NaturalGas'!$AG$90="no","not applicable (based on previous answers)",ROUND(BL3158,4))</f>
        <v>0.13600000000000001</v>
      </c>
      <c r="BQ3158" s="157">
        <f>IF('1b-NaturalGas'!$AG$91="no","",ROUND(BL3158,4))</f>
        <v>0.13600000000000001</v>
      </c>
    </row>
    <row r="3159" spans="30:69" x14ac:dyDescent="0.25">
      <c r="AD3159" s="157">
        <f t="shared" si="111"/>
        <v>0.13800000000000009</v>
      </c>
      <c r="AE3159" s="157">
        <f>IF('1a-Electricity'!$AG$77="no","",ROUND(AD3159,4))</f>
        <v>0.13800000000000001</v>
      </c>
      <c r="AF3159" s="157">
        <f>IF('1a-Electricity'!$AG$78="no","",ROUND(AD3159,4))</f>
        <v>0.13800000000000001</v>
      </c>
      <c r="AG3159" s="157">
        <f>IF('1a-Electricity'!$AG$79="no","",ROUND(AD3159,4))</f>
        <v>0.13800000000000001</v>
      </c>
      <c r="BL3159" s="157">
        <f t="shared" si="112"/>
        <v>0.13700000000000009</v>
      </c>
      <c r="BM3159" s="157">
        <f>IF('1b-NaturalGas'!$AG$87="no","",ROUND(BL3159,4))</f>
        <v>0.13700000000000001</v>
      </c>
      <c r="BN3159" s="157">
        <f>IF('1b-NaturalGas'!$AG$88="no","",ROUND(BL3159,4))</f>
        <v>0.13700000000000001</v>
      </c>
      <c r="BO3159" s="157">
        <f>IF('1b-NaturalGas'!$AG$89="no","",ROUND(BL3159,4))</f>
        <v>0.13700000000000001</v>
      </c>
      <c r="BP3159" s="157">
        <f>IF('1b-NaturalGas'!$AG$90="no","not applicable (based on previous answers)",ROUND(BL3159,4))</f>
        <v>0.13700000000000001</v>
      </c>
      <c r="BQ3159" s="157">
        <f>IF('1b-NaturalGas'!$AG$91="no","",ROUND(BL3159,4))</f>
        <v>0.13700000000000001</v>
      </c>
    </row>
    <row r="3160" spans="30:69" x14ac:dyDescent="0.25">
      <c r="AD3160" s="157">
        <f t="shared" si="111"/>
        <v>0.1390000000000001</v>
      </c>
      <c r="AE3160" s="157">
        <f>IF('1a-Electricity'!$AG$77="no","",ROUND(AD3160,4))</f>
        <v>0.13900000000000001</v>
      </c>
      <c r="AF3160" s="157">
        <f>IF('1a-Electricity'!$AG$78="no","",ROUND(AD3160,4))</f>
        <v>0.13900000000000001</v>
      </c>
      <c r="AG3160" s="157">
        <f>IF('1a-Electricity'!$AG$79="no","",ROUND(AD3160,4))</f>
        <v>0.13900000000000001</v>
      </c>
      <c r="BL3160" s="157">
        <f t="shared" si="112"/>
        <v>0.13800000000000009</v>
      </c>
      <c r="BM3160" s="157">
        <f>IF('1b-NaturalGas'!$AG$87="no","",ROUND(BL3160,4))</f>
        <v>0.13800000000000001</v>
      </c>
      <c r="BN3160" s="157">
        <f>IF('1b-NaturalGas'!$AG$88="no","",ROUND(BL3160,4))</f>
        <v>0.13800000000000001</v>
      </c>
      <c r="BO3160" s="157">
        <f>IF('1b-NaturalGas'!$AG$89="no","",ROUND(BL3160,4))</f>
        <v>0.13800000000000001</v>
      </c>
      <c r="BP3160" s="157">
        <f>IF('1b-NaturalGas'!$AG$90="no","not applicable (based on previous answers)",ROUND(BL3160,4))</f>
        <v>0.13800000000000001</v>
      </c>
      <c r="BQ3160" s="157">
        <f>IF('1b-NaturalGas'!$AG$91="no","",ROUND(BL3160,4))</f>
        <v>0.13800000000000001</v>
      </c>
    </row>
    <row r="3161" spans="30:69" x14ac:dyDescent="0.25">
      <c r="AD3161" s="157">
        <f t="shared" si="111"/>
        <v>0.1400000000000001</v>
      </c>
      <c r="AE3161" s="157">
        <f>IF('1a-Electricity'!$AG$77="no","",ROUND(AD3161,4))</f>
        <v>0.14000000000000001</v>
      </c>
      <c r="AF3161" s="157">
        <f>IF('1a-Electricity'!$AG$78="no","",ROUND(AD3161,4))</f>
        <v>0.14000000000000001</v>
      </c>
      <c r="AG3161" s="157">
        <f>IF('1a-Electricity'!$AG$79="no","",ROUND(AD3161,4))</f>
        <v>0.14000000000000001</v>
      </c>
      <c r="BL3161" s="157">
        <f t="shared" si="112"/>
        <v>0.1390000000000001</v>
      </c>
      <c r="BM3161" s="157">
        <f>IF('1b-NaturalGas'!$AG$87="no","",ROUND(BL3161,4))</f>
        <v>0.13900000000000001</v>
      </c>
      <c r="BN3161" s="157">
        <f>IF('1b-NaturalGas'!$AG$88="no","",ROUND(BL3161,4))</f>
        <v>0.13900000000000001</v>
      </c>
      <c r="BO3161" s="157">
        <f>IF('1b-NaturalGas'!$AG$89="no","",ROUND(BL3161,4))</f>
        <v>0.13900000000000001</v>
      </c>
      <c r="BP3161" s="157">
        <f>IF('1b-NaturalGas'!$AG$90="no","not applicable (based on previous answers)",ROUND(BL3161,4))</f>
        <v>0.13900000000000001</v>
      </c>
      <c r="BQ3161" s="157">
        <f>IF('1b-NaturalGas'!$AG$91="no","",ROUND(BL3161,4))</f>
        <v>0.13900000000000001</v>
      </c>
    </row>
    <row r="3162" spans="30:69" x14ac:dyDescent="0.25">
      <c r="AD3162" s="157">
        <f t="shared" si="111"/>
        <v>0.1410000000000001</v>
      </c>
      <c r="AE3162" s="157">
        <f>IF('1a-Electricity'!$AG$77="no","",ROUND(AD3162,4))</f>
        <v>0.14099999999999999</v>
      </c>
      <c r="AF3162" s="157">
        <f>IF('1a-Electricity'!$AG$78="no","",ROUND(AD3162,4))</f>
        <v>0.14099999999999999</v>
      </c>
      <c r="AG3162" s="157">
        <f>IF('1a-Electricity'!$AG$79="no","",ROUND(AD3162,4))</f>
        <v>0.14099999999999999</v>
      </c>
      <c r="BL3162" s="157">
        <f t="shared" si="112"/>
        <v>0.1400000000000001</v>
      </c>
      <c r="BM3162" s="157">
        <f>IF('1b-NaturalGas'!$AG$87="no","",ROUND(BL3162,4))</f>
        <v>0.14000000000000001</v>
      </c>
      <c r="BN3162" s="157">
        <f>IF('1b-NaturalGas'!$AG$88="no","",ROUND(BL3162,4))</f>
        <v>0.14000000000000001</v>
      </c>
      <c r="BO3162" s="157">
        <f>IF('1b-NaturalGas'!$AG$89="no","",ROUND(BL3162,4))</f>
        <v>0.14000000000000001</v>
      </c>
      <c r="BP3162" s="157">
        <f>IF('1b-NaturalGas'!$AG$90="no","not applicable (based on previous answers)",ROUND(BL3162,4))</f>
        <v>0.14000000000000001</v>
      </c>
      <c r="BQ3162" s="157">
        <f>IF('1b-NaturalGas'!$AG$91="no","",ROUND(BL3162,4))</f>
        <v>0.14000000000000001</v>
      </c>
    </row>
    <row r="3163" spans="30:69" x14ac:dyDescent="0.25">
      <c r="AD3163" s="157">
        <f t="shared" si="111"/>
        <v>0.1420000000000001</v>
      </c>
      <c r="AE3163" s="157">
        <f>IF('1a-Electricity'!$AG$77="no","",ROUND(AD3163,4))</f>
        <v>0.14199999999999999</v>
      </c>
      <c r="AF3163" s="157">
        <f>IF('1a-Electricity'!$AG$78="no","",ROUND(AD3163,4))</f>
        <v>0.14199999999999999</v>
      </c>
      <c r="AG3163" s="157">
        <f>IF('1a-Electricity'!$AG$79="no","",ROUND(AD3163,4))</f>
        <v>0.14199999999999999</v>
      </c>
      <c r="BL3163" s="157">
        <f t="shared" si="112"/>
        <v>0.1410000000000001</v>
      </c>
      <c r="BM3163" s="157">
        <f>IF('1b-NaturalGas'!$AG$87="no","",ROUND(BL3163,4))</f>
        <v>0.14099999999999999</v>
      </c>
      <c r="BN3163" s="157">
        <f>IF('1b-NaturalGas'!$AG$88="no","",ROUND(BL3163,4))</f>
        <v>0.14099999999999999</v>
      </c>
      <c r="BO3163" s="157">
        <f>IF('1b-NaturalGas'!$AG$89="no","",ROUND(BL3163,4))</f>
        <v>0.14099999999999999</v>
      </c>
      <c r="BP3163" s="157">
        <f>IF('1b-NaturalGas'!$AG$90="no","not applicable (based on previous answers)",ROUND(BL3163,4))</f>
        <v>0.14099999999999999</v>
      </c>
      <c r="BQ3163" s="157">
        <f>IF('1b-NaturalGas'!$AG$91="no","",ROUND(BL3163,4))</f>
        <v>0.14099999999999999</v>
      </c>
    </row>
    <row r="3164" spans="30:69" x14ac:dyDescent="0.25">
      <c r="AD3164" s="157">
        <f t="shared" si="111"/>
        <v>0.1430000000000001</v>
      </c>
      <c r="AE3164" s="157">
        <f>IF('1a-Electricity'!$AG$77="no","",ROUND(AD3164,4))</f>
        <v>0.14299999999999999</v>
      </c>
      <c r="AF3164" s="157">
        <f>IF('1a-Electricity'!$AG$78="no","",ROUND(AD3164,4))</f>
        <v>0.14299999999999999</v>
      </c>
      <c r="AG3164" s="157">
        <f>IF('1a-Electricity'!$AG$79="no","",ROUND(AD3164,4))</f>
        <v>0.14299999999999999</v>
      </c>
      <c r="BL3164" s="157">
        <f t="shared" si="112"/>
        <v>0.1420000000000001</v>
      </c>
      <c r="BM3164" s="157">
        <f>IF('1b-NaturalGas'!$AG$87="no","",ROUND(BL3164,4))</f>
        <v>0.14199999999999999</v>
      </c>
      <c r="BN3164" s="157">
        <f>IF('1b-NaturalGas'!$AG$88="no","",ROUND(BL3164,4))</f>
        <v>0.14199999999999999</v>
      </c>
      <c r="BO3164" s="157">
        <f>IF('1b-NaturalGas'!$AG$89="no","",ROUND(BL3164,4))</f>
        <v>0.14199999999999999</v>
      </c>
      <c r="BP3164" s="157">
        <f>IF('1b-NaturalGas'!$AG$90="no","not applicable (based on previous answers)",ROUND(BL3164,4))</f>
        <v>0.14199999999999999</v>
      </c>
      <c r="BQ3164" s="157">
        <f>IF('1b-NaturalGas'!$AG$91="no","",ROUND(BL3164,4))</f>
        <v>0.14199999999999999</v>
      </c>
    </row>
    <row r="3165" spans="30:69" x14ac:dyDescent="0.25">
      <c r="AD3165" s="157">
        <f t="shared" si="111"/>
        <v>0.1440000000000001</v>
      </c>
      <c r="AE3165" s="157">
        <f>IF('1a-Electricity'!$AG$77="no","",ROUND(AD3165,4))</f>
        <v>0.14399999999999999</v>
      </c>
      <c r="AF3165" s="157">
        <f>IF('1a-Electricity'!$AG$78="no","",ROUND(AD3165,4))</f>
        <v>0.14399999999999999</v>
      </c>
      <c r="AG3165" s="157">
        <f>IF('1a-Electricity'!$AG$79="no","",ROUND(AD3165,4))</f>
        <v>0.14399999999999999</v>
      </c>
      <c r="BL3165" s="157">
        <f t="shared" si="112"/>
        <v>0.1430000000000001</v>
      </c>
      <c r="BM3165" s="157">
        <f>IF('1b-NaturalGas'!$AG$87="no","",ROUND(BL3165,4))</f>
        <v>0.14299999999999999</v>
      </c>
      <c r="BN3165" s="157">
        <f>IF('1b-NaturalGas'!$AG$88="no","",ROUND(BL3165,4))</f>
        <v>0.14299999999999999</v>
      </c>
      <c r="BO3165" s="157">
        <f>IF('1b-NaturalGas'!$AG$89="no","",ROUND(BL3165,4))</f>
        <v>0.14299999999999999</v>
      </c>
      <c r="BP3165" s="157">
        <f>IF('1b-NaturalGas'!$AG$90="no","not applicable (based on previous answers)",ROUND(BL3165,4))</f>
        <v>0.14299999999999999</v>
      </c>
      <c r="BQ3165" s="157">
        <f>IF('1b-NaturalGas'!$AG$91="no","",ROUND(BL3165,4))</f>
        <v>0.14299999999999999</v>
      </c>
    </row>
    <row r="3166" spans="30:69" x14ac:dyDescent="0.25">
      <c r="AD3166" s="157">
        <f t="shared" si="111"/>
        <v>0.1450000000000001</v>
      </c>
      <c r="AE3166" s="157">
        <f>IF('1a-Electricity'!$AG$77="no","",ROUND(AD3166,4))</f>
        <v>0.14499999999999999</v>
      </c>
      <c r="AF3166" s="157">
        <f>IF('1a-Electricity'!$AG$78="no","",ROUND(AD3166,4))</f>
        <v>0.14499999999999999</v>
      </c>
      <c r="AG3166" s="157">
        <f>IF('1a-Electricity'!$AG$79="no","",ROUND(AD3166,4))</f>
        <v>0.14499999999999999</v>
      </c>
      <c r="BL3166" s="157">
        <f t="shared" si="112"/>
        <v>0.1440000000000001</v>
      </c>
      <c r="BM3166" s="157">
        <f>IF('1b-NaturalGas'!$AG$87="no","",ROUND(BL3166,4))</f>
        <v>0.14399999999999999</v>
      </c>
      <c r="BN3166" s="157">
        <f>IF('1b-NaturalGas'!$AG$88="no","",ROUND(BL3166,4))</f>
        <v>0.14399999999999999</v>
      </c>
      <c r="BO3166" s="157">
        <f>IF('1b-NaturalGas'!$AG$89="no","",ROUND(BL3166,4))</f>
        <v>0.14399999999999999</v>
      </c>
      <c r="BP3166" s="157">
        <f>IF('1b-NaturalGas'!$AG$90="no","not applicable (based on previous answers)",ROUND(BL3166,4))</f>
        <v>0.14399999999999999</v>
      </c>
      <c r="BQ3166" s="157">
        <f>IF('1b-NaturalGas'!$AG$91="no","",ROUND(BL3166,4))</f>
        <v>0.14399999999999999</v>
      </c>
    </row>
    <row r="3167" spans="30:69" x14ac:dyDescent="0.25">
      <c r="AD3167" s="157">
        <f t="shared" si="111"/>
        <v>0.1460000000000001</v>
      </c>
      <c r="AE3167" s="157">
        <f>IF('1a-Electricity'!$AG$77="no","",ROUND(AD3167,4))</f>
        <v>0.14599999999999999</v>
      </c>
      <c r="AF3167" s="157">
        <f>IF('1a-Electricity'!$AG$78="no","",ROUND(AD3167,4))</f>
        <v>0.14599999999999999</v>
      </c>
      <c r="AG3167" s="157">
        <f>IF('1a-Electricity'!$AG$79="no","",ROUND(AD3167,4))</f>
        <v>0.14599999999999999</v>
      </c>
      <c r="BL3167" s="157">
        <f t="shared" si="112"/>
        <v>0.1450000000000001</v>
      </c>
      <c r="BM3167" s="157">
        <f>IF('1b-NaturalGas'!$AG$87="no","",ROUND(BL3167,4))</f>
        <v>0.14499999999999999</v>
      </c>
      <c r="BN3167" s="157">
        <f>IF('1b-NaturalGas'!$AG$88="no","",ROUND(BL3167,4))</f>
        <v>0.14499999999999999</v>
      </c>
      <c r="BO3167" s="157">
        <f>IF('1b-NaturalGas'!$AG$89="no","",ROUND(BL3167,4))</f>
        <v>0.14499999999999999</v>
      </c>
      <c r="BP3167" s="157">
        <f>IF('1b-NaturalGas'!$AG$90="no","not applicable (based on previous answers)",ROUND(BL3167,4))</f>
        <v>0.14499999999999999</v>
      </c>
      <c r="BQ3167" s="157">
        <f>IF('1b-NaturalGas'!$AG$91="no","",ROUND(BL3167,4))</f>
        <v>0.14499999999999999</v>
      </c>
    </row>
    <row r="3168" spans="30:69" x14ac:dyDescent="0.25">
      <c r="AD3168" s="157">
        <f t="shared" si="111"/>
        <v>0.1470000000000001</v>
      </c>
      <c r="AE3168" s="157">
        <f>IF('1a-Electricity'!$AG$77="no","",ROUND(AD3168,4))</f>
        <v>0.14699999999999999</v>
      </c>
      <c r="AF3168" s="157">
        <f>IF('1a-Electricity'!$AG$78="no","",ROUND(AD3168,4))</f>
        <v>0.14699999999999999</v>
      </c>
      <c r="AG3168" s="157">
        <f>IF('1a-Electricity'!$AG$79="no","",ROUND(AD3168,4))</f>
        <v>0.14699999999999999</v>
      </c>
      <c r="BL3168" s="157">
        <f t="shared" si="112"/>
        <v>0.1460000000000001</v>
      </c>
      <c r="BM3168" s="157">
        <f>IF('1b-NaturalGas'!$AG$87="no","",ROUND(BL3168,4))</f>
        <v>0.14599999999999999</v>
      </c>
      <c r="BN3168" s="157">
        <f>IF('1b-NaturalGas'!$AG$88="no","",ROUND(BL3168,4))</f>
        <v>0.14599999999999999</v>
      </c>
      <c r="BO3168" s="157">
        <f>IF('1b-NaturalGas'!$AG$89="no","",ROUND(BL3168,4))</f>
        <v>0.14599999999999999</v>
      </c>
      <c r="BP3168" s="157">
        <f>IF('1b-NaturalGas'!$AG$90="no","not applicable (based on previous answers)",ROUND(BL3168,4))</f>
        <v>0.14599999999999999</v>
      </c>
      <c r="BQ3168" s="157">
        <f>IF('1b-NaturalGas'!$AG$91="no","",ROUND(BL3168,4))</f>
        <v>0.14599999999999999</v>
      </c>
    </row>
    <row r="3169" spans="30:69" x14ac:dyDescent="0.25">
      <c r="AD3169" s="157">
        <f t="shared" si="111"/>
        <v>0.1480000000000001</v>
      </c>
      <c r="AE3169" s="157">
        <f>IF('1a-Electricity'!$AG$77="no","",ROUND(AD3169,4))</f>
        <v>0.14799999999999999</v>
      </c>
      <c r="AF3169" s="157">
        <f>IF('1a-Electricity'!$AG$78="no","",ROUND(AD3169,4))</f>
        <v>0.14799999999999999</v>
      </c>
      <c r="AG3169" s="157">
        <f>IF('1a-Electricity'!$AG$79="no","",ROUND(AD3169,4))</f>
        <v>0.14799999999999999</v>
      </c>
      <c r="BL3169" s="157">
        <f t="shared" si="112"/>
        <v>0.1470000000000001</v>
      </c>
      <c r="BM3169" s="157">
        <f>IF('1b-NaturalGas'!$AG$87="no","",ROUND(BL3169,4))</f>
        <v>0.14699999999999999</v>
      </c>
      <c r="BN3169" s="157">
        <f>IF('1b-NaturalGas'!$AG$88="no","",ROUND(BL3169,4))</f>
        <v>0.14699999999999999</v>
      </c>
      <c r="BO3169" s="157">
        <f>IF('1b-NaturalGas'!$AG$89="no","",ROUND(BL3169,4))</f>
        <v>0.14699999999999999</v>
      </c>
      <c r="BP3169" s="157">
        <f>IF('1b-NaturalGas'!$AG$90="no","not applicable (based on previous answers)",ROUND(BL3169,4))</f>
        <v>0.14699999999999999</v>
      </c>
      <c r="BQ3169" s="157">
        <f>IF('1b-NaturalGas'!$AG$91="no","",ROUND(BL3169,4))</f>
        <v>0.14699999999999999</v>
      </c>
    </row>
    <row r="3170" spans="30:69" x14ac:dyDescent="0.25">
      <c r="AD3170" s="157">
        <f t="shared" si="111"/>
        <v>0.1490000000000001</v>
      </c>
      <c r="AE3170" s="157">
        <f>IF('1a-Electricity'!$AG$77="no","",ROUND(AD3170,4))</f>
        <v>0.14899999999999999</v>
      </c>
      <c r="AF3170" s="157">
        <f>IF('1a-Electricity'!$AG$78="no","",ROUND(AD3170,4))</f>
        <v>0.14899999999999999</v>
      </c>
      <c r="AG3170" s="157">
        <f>IF('1a-Electricity'!$AG$79="no","",ROUND(AD3170,4))</f>
        <v>0.14899999999999999</v>
      </c>
      <c r="BL3170" s="157">
        <f t="shared" si="112"/>
        <v>0.1480000000000001</v>
      </c>
      <c r="BM3170" s="157">
        <f>IF('1b-NaturalGas'!$AG$87="no","",ROUND(BL3170,4))</f>
        <v>0.14799999999999999</v>
      </c>
      <c r="BN3170" s="157">
        <f>IF('1b-NaturalGas'!$AG$88="no","",ROUND(BL3170,4))</f>
        <v>0.14799999999999999</v>
      </c>
      <c r="BO3170" s="157">
        <f>IF('1b-NaturalGas'!$AG$89="no","",ROUND(BL3170,4))</f>
        <v>0.14799999999999999</v>
      </c>
      <c r="BP3170" s="157">
        <f>IF('1b-NaturalGas'!$AG$90="no","not applicable (based on previous answers)",ROUND(BL3170,4))</f>
        <v>0.14799999999999999</v>
      </c>
      <c r="BQ3170" s="157">
        <f>IF('1b-NaturalGas'!$AG$91="no","",ROUND(BL3170,4))</f>
        <v>0.14799999999999999</v>
      </c>
    </row>
    <row r="3171" spans="30:69" x14ac:dyDescent="0.25">
      <c r="AD3171" s="157">
        <f t="shared" si="111"/>
        <v>0.15000000000000011</v>
      </c>
      <c r="AE3171" s="157">
        <f>IF('1a-Electricity'!$AG$77="no","",ROUND(AD3171,4))</f>
        <v>0.15</v>
      </c>
      <c r="AF3171" s="157">
        <f>IF('1a-Electricity'!$AG$78="no","",ROUND(AD3171,4))</f>
        <v>0.15</v>
      </c>
      <c r="AG3171" s="157">
        <f>IF('1a-Electricity'!$AG$79="no","",ROUND(AD3171,4))</f>
        <v>0.15</v>
      </c>
      <c r="BL3171" s="157">
        <f t="shared" si="112"/>
        <v>0.1490000000000001</v>
      </c>
      <c r="BM3171" s="157">
        <f>IF('1b-NaturalGas'!$AG$87="no","",ROUND(BL3171,4))</f>
        <v>0.14899999999999999</v>
      </c>
      <c r="BN3171" s="157">
        <f>IF('1b-NaturalGas'!$AG$88="no","",ROUND(BL3171,4))</f>
        <v>0.14899999999999999</v>
      </c>
      <c r="BO3171" s="157">
        <f>IF('1b-NaturalGas'!$AG$89="no","",ROUND(BL3171,4))</f>
        <v>0.14899999999999999</v>
      </c>
      <c r="BP3171" s="157">
        <f>IF('1b-NaturalGas'!$AG$90="no","not applicable (based on previous answers)",ROUND(BL3171,4))</f>
        <v>0.14899999999999999</v>
      </c>
      <c r="BQ3171" s="157">
        <f>IF('1b-NaturalGas'!$AG$91="no","",ROUND(BL3171,4))</f>
        <v>0.14899999999999999</v>
      </c>
    </row>
    <row r="3172" spans="30:69" x14ac:dyDescent="0.25">
      <c r="AD3172" s="157">
        <f t="shared" si="111"/>
        <v>0.15100000000000011</v>
      </c>
      <c r="AE3172" s="157">
        <f>IF('1a-Electricity'!$AG$77="no","",ROUND(AD3172,4))</f>
        <v>0.151</v>
      </c>
      <c r="AF3172" s="157">
        <f>IF('1a-Electricity'!$AG$78="no","",ROUND(AD3172,4))</f>
        <v>0.151</v>
      </c>
      <c r="AG3172" s="157">
        <f>IF('1a-Electricity'!$AG$79="no","",ROUND(AD3172,4))</f>
        <v>0.151</v>
      </c>
      <c r="BL3172" s="157">
        <f t="shared" si="112"/>
        <v>0.15000000000000011</v>
      </c>
      <c r="BM3172" s="157">
        <f>IF('1b-NaturalGas'!$AG$87="no","",ROUND(BL3172,4))</f>
        <v>0.15</v>
      </c>
      <c r="BN3172" s="157">
        <f>IF('1b-NaturalGas'!$AG$88="no","",ROUND(BL3172,4))</f>
        <v>0.15</v>
      </c>
      <c r="BO3172" s="157">
        <f>IF('1b-NaturalGas'!$AG$89="no","",ROUND(BL3172,4))</f>
        <v>0.15</v>
      </c>
      <c r="BP3172" s="157">
        <f>IF('1b-NaturalGas'!$AG$90="no","not applicable (based on previous answers)",ROUND(BL3172,4))</f>
        <v>0.15</v>
      </c>
      <c r="BQ3172" s="157">
        <f>IF('1b-NaturalGas'!$AG$91="no","",ROUND(BL3172,4))</f>
        <v>0.15</v>
      </c>
    </row>
    <row r="3173" spans="30:69" x14ac:dyDescent="0.25">
      <c r="AD3173" s="157">
        <f t="shared" si="111"/>
        <v>0.15200000000000011</v>
      </c>
      <c r="AE3173" s="157">
        <f>IF('1a-Electricity'!$AG$77="no","",ROUND(AD3173,4))</f>
        <v>0.152</v>
      </c>
      <c r="AF3173" s="157">
        <f>IF('1a-Electricity'!$AG$78="no","",ROUND(AD3173,4))</f>
        <v>0.152</v>
      </c>
      <c r="AG3173" s="157">
        <f>IF('1a-Electricity'!$AG$79="no","",ROUND(AD3173,4))</f>
        <v>0.152</v>
      </c>
      <c r="BL3173" s="157">
        <f t="shared" si="112"/>
        <v>0.15100000000000011</v>
      </c>
      <c r="BM3173" s="157">
        <f>IF('1b-NaturalGas'!$AG$87="no","",ROUND(BL3173,4))</f>
        <v>0.151</v>
      </c>
      <c r="BN3173" s="157">
        <f>IF('1b-NaturalGas'!$AG$88="no","",ROUND(BL3173,4))</f>
        <v>0.151</v>
      </c>
      <c r="BO3173" s="157">
        <f>IF('1b-NaturalGas'!$AG$89="no","",ROUND(BL3173,4))</f>
        <v>0.151</v>
      </c>
      <c r="BP3173" s="157">
        <f>IF('1b-NaturalGas'!$AG$90="no","not applicable (based on previous answers)",ROUND(BL3173,4))</f>
        <v>0.151</v>
      </c>
      <c r="BQ3173" s="157">
        <f>IF('1b-NaturalGas'!$AG$91="no","",ROUND(BL3173,4))</f>
        <v>0.151</v>
      </c>
    </row>
    <row r="3174" spans="30:69" x14ac:dyDescent="0.25">
      <c r="AD3174" s="157">
        <f t="shared" si="111"/>
        <v>0.15300000000000011</v>
      </c>
      <c r="AE3174" s="157">
        <f>IF('1a-Electricity'!$AG$77="no","",ROUND(AD3174,4))</f>
        <v>0.153</v>
      </c>
      <c r="AF3174" s="157">
        <f>IF('1a-Electricity'!$AG$78="no","",ROUND(AD3174,4))</f>
        <v>0.153</v>
      </c>
      <c r="AG3174" s="157">
        <f>IF('1a-Electricity'!$AG$79="no","",ROUND(AD3174,4))</f>
        <v>0.153</v>
      </c>
      <c r="BL3174" s="157">
        <f t="shared" si="112"/>
        <v>0.15200000000000011</v>
      </c>
      <c r="BM3174" s="157">
        <f>IF('1b-NaturalGas'!$AG$87="no","",ROUND(BL3174,4))</f>
        <v>0.152</v>
      </c>
      <c r="BN3174" s="157">
        <f>IF('1b-NaturalGas'!$AG$88="no","",ROUND(BL3174,4))</f>
        <v>0.152</v>
      </c>
      <c r="BO3174" s="157">
        <f>IF('1b-NaturalGas'!$AG$89="no","",ROUND(BL3174,4))</f>
        <v>0.152</v>
      </c>
      <c r="BP3174" s="157">
        <f>IF('1b-NaturalGas'!$AG$90="no","not applicable (based on previous answers)",ROUND(BL3174,4))</f>
        <v>0.152</v>
      </c>
      <c r="BQ3174" s="157">
        <f>IF('1b-NaturalGas'!$AG$91="no","",ROUND(BL3174,4))</f>
        <v>0.152</v>
      </c>
    </row>
    <row r="3175" spans="30:69" x14ac:dyDescent="0.25">
      <c r="AD3175" s="157">
        <f t="shared" si="111"/>
        <v>0.15400000000000011</v>
      </c>
      <c r="AE3175" s="157">
        <f>IF('1a-Electricity'!$AG$77="no","",ROUND(AD3175,4))</f>
        <v>0.154</v>
      </c>
      <c r="AF3175" s="157">
        <f>IF('1a-Electricity'!$AG$78="no","",ROUND(AD3175,4))</f>
        <v>0.154</v>
      </c>
      <c r="AG3175" s="157">
        <f>IF('1a-Electricity'!$AG$79="no","",ROUND(AD3175,4))</f>
        <v>0.154</v>
      </c>
      <c r="BL3175" s="157">
        <f t="shared" si="112"/>
        <v>0.15300000000000011</v>
      </c>
      <c r="BM3175" s="157">
        <f>IF('1b-NaturalGas'!$AG$87="no","",ROUND(BL3175,4))</f>
        <v>0.153</v>
      </c>
      <c r="BN3175" s="157">
        <f>IF('1b-NaturalGas'!$AG$88="no","",ROUND(BL3175,4))</f>
        <v>0.153</v>
      </c>
      <c r="BO3175" s="157">
        <f>IF('1b-NaturalGas'!$AG$89="no","",ROUND(BL3175,4))</f>
        <v>0.153</v>
      </c>
      <c r="BP3175" s="157">
        <f>IF('1b-NaturalGas'!$AG$90="no","not applicable (based on previous answers)",ROUND(BL3175,4))</f>
        <v>0.153</v>
      </c>
      <c r="BQ3175" s="157">
        <f>IF('1b-NaturalGas'!$AG$91="no","",ROUND(BL3175,4))</f>
        <v>0.153</v>
      </c>
    </row>
    <row r="3176" spans="30:69" x14ac:dyDescent="0.25">
      <c r="AD3176" s="157">
        <f t="shared" si="111"/>
        <v>0.15500000000000011</v>
      </c>
      <c r="AE3176" s="157">
        <f>IF('1a-Electricity'!$AG$77="no","",ROUND(AD3176,4))</f>
        <v>0.155</v>
      </c>
      <c r="AF3176" s="157">
        <f>IF('1a-Electricity'!$AG$78="no","",ROUND(AD3176,4))</f>
        <v>0.155</v>
      </c>
      <c r="AG3176" s="157">
        <f>IF('1a-Electricity'!$AG$79="no","",ROUND(AD3176,4))</f>
        <v>0.155</v>
      </c>
      <c r="BL3176" s="157">
        <f t="shared" si="112"/>
        <v>0.15400000000000011</v>
      </c>
      <c r="BM3176" s="157">
        <f>IF('1b-NaturalGas'!$AG$87="no","",ROUND(BL3176,4))</f>
        <v>0.154</v>
      </c>
      <c r="BN3176" s="157">
        <f>IF('1b-NaturalGas'!$AG$88="no","",ROUND(BL3176,4))</f>
        <v>0.154</v>
      </c>
      <c r="BO3176" s="157">
        <f>IF('1b-NaturalGas'!$AG$89="no","",ROUND(BL3176,4))</f>
        <v>0.154</v>
      </c>
      <c r="BP3176" s="157">
        <f>IF('1b-NaturalGas'!$AG$90="no","not applicable (based on previous answers)",ROUND(BL3176,4))</f>
        <v>0.154</v>
      </c>
      <c r="BQ3176" s="157">
        <f>IF('1b-NaturalGas'!$AG$91="no","",ROUND(BL3176,4))</f>
        <v>0.154</v>
      </c>
    </row>
    <row r="3177" spans="30:69" x14ac:dyDescent="0.25">
      <c r="AD3177" s="157">
        <f t="shared" si="111"/>
        <v>0.15600000000000011</v>
      </c>
      <c r="AE3177" s="157">
        <f>IF('1a-Electricity'!$AG$77="no","",ROUND(AD3177,4))</f>
        <v>0.156</v>
      </c>
      <c r="AF3177" s="157">
        <f>IF('1a-Electricity'!$AG$78="no","",ROUND(AD3177,4))</f>
        <v>0.156</v>
      </c>
      <c r="AG3177" s="157">
        <f>IF('1a-Electricity'!$AG$79="no","",ROUND(AD3177,4))</f>
        <v>0.156</v>
      </c>
      <c r="BL3177" s="157">
        <f t="shared" si="112"/>
        <v>0.15500000000000011</v>
      </c>
      <c r="BM3177" s="157">
        <f>IF('1b-NaturalGas'!$AG$87="no","",ROUND(BL3177,4))</f>
        <v>0.155</v>
      </c>
      <c r="BN3177" s="157">
        <f>IF('1b-NaturalGas'!$AG$88="no","",ROUND(BL3177,4))</f>
        <v>0.155</v>
      </c>
      <c r="BO3177" s="157">
        <f>IF('1b-NaturalGas'!$AG$89="no","",ROUND(BL3177,4))</f>
        <v>0.155</v>
      </c>
      <c r="BP3177" s="157">
        <f>IF('1b-NaturalGas'!$AG$90="no","not applicable (based on previous answers)",ROUND(BL3177,4))</f>
        <v>0.155</v>
      </c>
      <c r="BQ3177" s="157">
        <f>IF('1b-NaturalGas'!$AG$91="no","",ROUND(BL3177,4))</f>
        <v>0.155</v>
      </c>
    </row>
    <row r="3178" spans="30:69" x14ac:dyDescent="0.25">
      <c r="AD3178" s="157">
        <f t="shared" si="111"/>
        <v>0.15700000000000011</v>
      </c>
      <c r="AE3178" s="157">
        <f>IF('1a-Electricity'!$AG$77="no","",ROUND(AD3178,4))</f>
        <v>0.157</v>
      </c>
      <c r="AF3178" s="157">
        <f>IF('1a-Electricity'!$AG$78="no","",ROUND(AD3178,4))</f>
        <v>0.157</v>
      </c>
      <c r="AG3178" s="157">
        <f>IF('1a-Electricity'!$AG$79="no","",ROUND(AD3178,4))</f>
        <v>0.157</v>
      </c>
      <c r="BL3178" s="157">
        <f t="shared" si="112"/>
        <v>0.15600000000000011</v>
      </c>
      <c r="BM3178" s="157">
        <f>IF('1b-NaturalGas'!$AG$87="no","",ROUND(BL3178,4))</f>
        <v>0.156</v>
      </c>
      <c r="BN3178" s="157">
        <f>IF('1b-NaturalGas'!$AG$88="no","",ROUND(BL3178,4))</f>
        <v>0.156</v>
      </c>
      <c r="BO3178" s="157">
        <f>IF('1b-NaturalGas'!$AG$89="no","",ROUND(BL3178,4))</f>
        <v>0.156</v>
      </c>
      <c r="BP3178" s="157">
        <f>IF('1b-NaturalGas'!$AG$90="no","not applicable (based on previous answers)",ROUND(BL3178,4))</f>
        <v>0.156</v>
      </c>
      <c r="BQ3178" s="157">
        <f>IF('1b-NaturalGas'!$AG$91="no","",ROUND(BL3178,4))</f>
        <v>0.156</v>
      </c>
    </row>
    <row r="3179" spans="30:69" x14ac:dyDescent="0.25">
      <c r="AD3179" s="157">
        <f t="shared" si="111"/>
        <v>0.15800000000000011</v>
      </c>
      <c r="AE3179" s="157">
        <f>IF('1a-Electricity'!$AG$77="no","",ROUND(AD3179,4))</f>
        <v>0.158</v>
      </c>
      <c r="AF3179" s="157">
        <f>IF('1a-Electricity'!$AG$78="no","",ROUND(AD3179,4))</f>
        <v>0.158</v>
      </c>
      <c r="AG3179" s="157">
        <f>IF('1a-Electricity'!$AG$79="no","",ROUND(AD3179,4))</f>
        <v>0.158</v>
      </c>
      <c r="BL3179" s="157">
        <f t="shared" si="112"/>
        <v>0.15700000000000011</v>
      </c>
      <c r="BM3179" s="157">
        <f>IF('1b-NaturalGas'!$AG$87="no","",ROUND(BL3179,4))</f>
        <v>0.157</v>
      </c>
      <c r="BN3179" s="157">
        <f>IF('1b-NaturalGas'!$AG$88="no","",ROUND(BL3179,4))</f>
        <v>0.157</v>
      </c>
      <c r="BO3179" s="157">
        <f>IF('1b-NaturalGas'!$AG$89="no","",ROUND(BL3179,4))</f>
        <v>0.157</v>
      </c>
      <c r="BP3179" s="157">
        <f>IF('1b-NaturalGas'!$AG$90="no","not applicable (based on previous answers)",ROUND(BL3179,4))</f>
        <v>0.157</v>
      </c>
      <c r="BQ3179" s="157">
        <f>IF('1b-NaturalGas'!$AG$91="no","",ROUND(BL3179,4))</f>
        <v>0.157</v>
      </c>
    </row>
    <row r="3180" spans="30:69" x14ac:dyDescent="0.25">
      <c r="AD3180" s="157">
        <f t="shared" si="111"/>
        <v>0.15900000000000011</v>
      </c>
      <c r="AE3180" s="157">
        <f>IF('1a-Electricity'!$AG$77="no","",ROUND(AD3180,4))</f>
        <v>0.159</v>
      </c>
      <c r="AF3180" s="157">
        <f>IF('1a-Electricity'!$AG$78="no","",ROUND(AD3180,4))</f>
        <v>0.159</v>
      </c>
      <c r="AG3180" s="157">
        <f>IF('1a-Electricity'!$AG$79="no","",ROUND(AD3180,4))</f>
        <v>0.159</v>
      </c>
      <c r="BL3180" s="157">
        <f t="shared" si="112"/>
        <v>0.15800000000000011</v>
      </c>
      <c r="BM3180" s="157">
        <f>IF('1b-NaturalGas'!$AG$87="no","",ROUND(BL3180,4))</f>
        <v>0.158</v>
      </c>
      <c r="BN3180" s="157">
        <f>IF('1b-NaturalGas'!$AG$88="no","",ROUND(BL3180,4))</f>
        <v>0.158</v>
      </c>
      <c r="BO3180" s="157">
        <f>IF('1b-NaturalGas'!$AG$89="no","",ROUND(BL3180,4))</f>
        <v>0.158</v>
      </c>
      <c r="BP3180" s="157">
        <f>IF('1b-NaturalGas'!$AG$90="no","not applicable (based on previous answers)",ROUND(BL3180,4))</f>
        <v>0.158</v>
      </c>
      <c r="BQ3180" s="157">
        <f>IF('1b-NaturalGas'!$AG$91="no","",ROUND(BL3180,4))</f>
        <v>0.158</v>
      </c>
    </row>
    <row r="3181" spans="30:69" x14ac:dyDescent="0.25">
      <c r="AD3181" s="157">
        <f t="shared" si="111"/>
        <v>0.16000000000000011</v>
      </c>
      <c r="AE3181" s="157">
        <f>IF('1a-Electricity'!$AG$77="no","",ROUND(AD3181,4))</f>
        <v>0.16</v>
      </c>
      <c r="AF3181" s="157">
        <f>IF('1a-Electricity'!$AG$78="no","",ROUND(AD3181,4))</f>
        <v>0.16</v>
      </c>
      <c r="AG3181" s="157">
        <f>IF('1a-Electricity'!$AG$79="no","",ROUND(AD3181,4))</f>
        <v>0.16</v>
      </c>
      <c r="BL3181" s="157">
        <f t="shared" si="112"/>
        <v>0.15900000000000011</v>
      </c>
      <c r="BM3181" s="157">
        <f>IF('1b-NaturalGas'!$AG$87="no","",ROUND(BL3181,4))</f>
        <v>0.159</v>
      </c>
      <c r="BN3181" s="157">
        <f>IF('1b-NaturalGas'!$AG$88="no","",ROUND(BL3181,4))</f>
        <v>0.159</v>
      </c>
      <c r="BO3181" s="157">
        <f>IF('1b-NaturalGas'!$AG$89="no","",ROUND(BL3181,4))</f>
        <v>0.159</v>
      </c>
      <c r="BP3181" s="157">
        <f>IF('1b-NaturalGas'!$AG$90="no","not applicable (based on previous answers)",ROUND(BL3181,4))</f>
        <v>0.159</v>
      </c>
      <c r="BQ3181" s="157">
        <f>IF('1b-NaturalGas'!$AG$91="no","",ROUND(BL3181,4))</f>
        <v>0.159</v>
      </c>
    </row>
    <row r="3182" spans="30:69" x14ac:dyDescent="0.25">
      <c r="AD3182" s="157">
        <f t="shared" si="111"/>
        <v>0.16100000000000012</v>
      </c>
      <c r="AE3182" s="157">
        <f>IF('1a-Electricity'!$AG$77="no","",ROUND(AD3182,4))</f>
        <v>0.161</v>
      </c>
      <c r="AF3182" s="157">
        <f>IF('1a-Electricity'!$AG$78="no","",ROUND(AD3182,4))</f>
        <v>0.161</v>
      </c>
      <c r="AG3182" s="157">
        <f>IF('1a-Electricity'!$AG$79="no","",ROUND(AD3182,4))</f>
        <v>0.161</v>
      </c>
      <c r="BL3182" s="157">
        <f t="shared" si="112"/>
        <v>0.16000000000000011</v>
      </c>
      <c r="BM3182" s="157">
        <f>IF('1b-NaturalGas'!$AG$87="no","",ROUND(BL3182,4))</f>
        <v>0.16</v>
      </c>
      <c r="BN3182" s="157">
        <f>IF('1b-NaturalGas'!$AG$88="no","",ROUND(BL3182,4))</f>
        <v>0.16</v>
      </c>
      <c r="BO3182" s="157">
        <f>IF('1b-NaturalGas'!$AG$89="no","",ROUND(BL3182,4))</f>
        <v>0.16</v>
      </c>
      <c r="BP3182" s="157">
        <f>IF('1b-NaturalGas'!$AG$90="no","not applicable (based on previous answers)",ROUND(BL3182,4))</f>
        <v>0.16</v>
      </c>
      <c r="BQ3182" s="157">
        <f>IF('1b-NaturalGas'!$AG$91="no","",ROUND(BL3182,4))</f>
        <v>0.16</v>
      </c>
    </row>
    <row r="3183" spans="30:69" x14ac:dyDescent="0.25">
      <c r="AD3183" s="157">
        <f t="shared" si="111"/>
        <v>0.16200000000000012</v>
      </c>
      <c r="AE3183" s="157">
        <f>IF('1a-Electricity'!$AG$77="no","",ROUND(AD3183,4))</f>
        <v>0.16200000000000001</v>
      </c>
      <c r="AF3183" s="157">
        <f>IF('1a-Electricity'!$AG$78="no","",ROUND(AD3183,4))</f>
        <v>0.16200000000000001</v>
      </c>
      <c r="AG3183" s="157">
        <f>IF('1a-Electricity'!$AG$79="no","",ROUND(AD3183,4))</f>
        <v>0.16200000000000001</v>
      </c>
      <c r="BL3183" s="157">
        <f t="shared" si="112"/>
        <v>0.16100000000000012</v>
      </c>
      <c r="BM3183" s="157">
        <f>IF('1b-NaturalGas'!$AG$87="no","",ROUND(BL3183,4))</f>
        <v>0.161</v>
      </c>
      <c r="BN3183" s="157">
        <f>IF('1b-NaturalGas'!$AG$88="no","",ROUND(BL3183,4))</f>
        <v>0.161</v>
      </c>
      <c r="BO3183" s="157">
        <f>IF('1b-NaturalGas'!$AG$89="no","",ROUND(BL3183,4))</f>
        <v>0.161</v>
      </c>
      <c r="BP3183" s="157">
        <f>IF('1b-NaturalGas'!$AG$90="no","not applicable (based on previous answers)",ROUND(BL3183,4))</f>
        <v>0.161</v>
      </c>
      <c r="BQ3183" s="157">
        <f>IF('1b-NaturalGas'!$AG$91="no","",ROUND(BL3183,4))</f>
        <v>0.161</v>
      </c>
    </row>
    <row r="3184" spans="30:69" x14ac:dyDescent="0.25">
      <c r="AD3184" s="157">
        <f t="shared" si="111"/>
        <v>0.16300000000000012</v>
      </c>
      <c r="AE3184" s="157">
        <f>IF('1a-Electricity'!$AG$77="no","",ROUND(AD3184,4))</f>
        <v>0.16300000000000001</v>
      </c>
      <c r="AF3184" s="157">
        <f>IF('1a-Electricity'!$AG$78="no","",ROUND(AD3184,4))</f>
        <v>0.16300000000000001</v>
      </c>
      <c r="AG3184" s="157">
        <f>IF('1a-Electricity'!$AG$79="no","",ROUND(AD3184,4))</f>
        <v>0.16300000000000001</v>
      </c>
      <c r="BL3184" s="157">
        <f t="shared" si="112"/>
        <v>0.16200000000000012</v>
      </c>
      <c r="BM3184" s="157">
        <f>IF('1b-NaturalGas'!$AG$87="no","",ROUND(BL3184,4))</f>
        <v>0.16200000000000001</v>
      </c>
      <c r="BN3184" s="157">
        <f>IF('1b-NaturalGas'!$AG$88="no","",ROUND(BL3184,4))</f>
        <v>0.16200000000000001</v>
      </c>
      <c r="BO3184" s="157">
        <f>IF('1b-NaturalGas'!$AG$89="no","",ROUND(BL3184,4))</f>
        <v>0.16200000000000001</v>
      </c>
      <c r="BP3184" s="157">
        <f>IF('1b-NaturalGas'!$AG$90="no","not applicable (based on previous answers)",ROUND(BL3184,4))</f>
        <v>0.16200000000000001</v>
      </c>
      <c r="BQ3184" s="157">
        <f>IF('1b-NaturalGas'!$AG$91="no","",ROUND(BL3184,4))</f>
        <v>0.16200000000000001</v>
      </c>
    </row>
    <row r="3185" spans="30:69" x14ac:dyDescent="0.25">
      <c r="AD3185" s="157">
        <f t="shared" si="111"/>
        <v>0.16400000000000012</v>
      </c>
      <c r="AE3185" s="157">
        <f>IF('1a-Electricity'!$AG$77="no","",ROUND(AD3185,4))</f>
        <v>0.16400000000000001</v>
      </c>
      <c r="AF3185" s="157">
        <f>IF('1a-Electricity'!$AG$78="no","",ROUND(AD3185,4))</f>
        <v>0.16400000000000001</v>
      </c>
      <c r="AG3185" s="157">
        <f>IF('1a-Electricity'!$AG$79="no","",ROUND(AD3185,4))</f>
        <v>0.16400000000000001</v>
      </c>
      <c r="BL3185" s="157">
        <f t="shared" si="112"/>
        <v>0.16300000000000012</v>
      </c>
      <c r="BM3185" s="157">
        <f>IF('1b-NaturalGas'!$AG$87="no","",ROUND(BL3185,4))</f>
        <v>0.16300000000000001</v>
      </c>
      <c r="BN3185" s="157">
        <f>IF('1b-NaturalGas'!$AG$88="no","",ROUND(BL3185,4))</f>
        <v>0.16300000000000001</v>
      </c>
      <c r="BO3185" s="157">
        <f>IF('1b-NaturalGas'!$AG$89="no","",ROUND(BL3185,4))</f>
        <v>0.16300000000000001</v>
      </c>
      <c r="BP3185" s="157">
        <f>IF('1b-NaturalGas'!$AG$90="no","not applicable (based on previous answers)",ROUND(BL3185,4))</f>
        <v>0.16300000000000001</v>
      </c>
      <c r="BQ3185" s="157">
        <f>IF('1b-NaturalGas'!$AG$91="no","",ROUND(BL3185,4))</f>
        <v>0.16300000000000001</v>
      </c>
    </row>
    <row r="3186" spans="30:69" x14ac:dyDescent="0.25">
      <c r="AD3186" s="157">
        <f t="shared" si="111"/>
        <v>0.16500000000000012</v>
      </c>
      <c r="AE3186" s="157">
        <f>IF('1a-Electricity'!$AG$77="no","",ROUND(AD3186,4))</f>
        <v>0.16500000000000001</v>
      </c>
      <c r="AF3186" s="157">
        <f>IF('1a-Electricity'!$AG$78="no","",ROUND(AD3186,4))</f>
        <v>0.16500000000000001</v>
      </c>
      <c r="AG3186" s="157">
        <f>IF('1a-Electricity'!$AG$79="no","",ROUND(AD3186,4))</f>
        <v>0.16500000000000001</v>
      </c>
      <c r="BL3186" s="157">
        <f t="shared" si="112"/>
        <v>0.16400000000000012</v>
      </c>
      <c r="BM3186" s="157">
        <f>IF('1b-NaturalGas'!$AG$87="no","",ROUND(BL3186,4))</f>
        <v>0.16400000000000001</v>
      </c>
      <c r="BN3186" s="157">
        <f>IF('1b-NaturalGas'!$AG$88="no","",ROUND(BL3186,4))</f>
        <v>0.16400000000000001</v>
      </c>
      <c r="BO3186" s="157">
        <f>IF('1b-NaturalGas'!$AG$89="no","",ROUND(BL3186,4))</f>
        <v>0.16400000000000001</v>
      </c>
      <c r="BP3186" s="157">
        <f>IF('1b-NaturalGas'!$AG$90="no","not applicable (based on previous answers)",ROUND(BL3186,4))</f>
        <v>0.16400000000000001</v>
      </c>
      <c r="BQ3186" s="157">
        <f>IF('1b-NaturalGas'!$AG$91="no","",ROUND(BL3186,4))</f>
        <v>0.16400000000000001</v>
      </c>
    </row>
    <row r="3187" spans="30:69" x14ac:dyDescent="0.25">
      <c r="AD3187" s="157">
        <f t="shared" si="111"/>
        <v>0.16600000000000012</v>
      </c>
      <c r="AE3187" s="157">
        <f>IF('1a-Electricity'!$AG$77="no","",ROUND(AD3187,4))</f>
        <v>0.16600000000000001</v>
      </c>
      <c r="AF3187" s="157">
        <f>IF('1a-Electricity'!$AG$78="no","",ROUND(AD3187,4))</f>
        <v>0.16600000000000001</v>
      </c>
      <c r="AG3187" s="157">
        <f>IF('1a-Electricity'!$AG$79="no","",ROUND(AD3187,4))</f>
        <v>0.16600000000000001</v>
      </c>
      <c r="BL3187" s="157">
        <f t="shared" si="112"/>
        <v>0.16500000000000012</v>
      </c>
      <c r="BM3187" s="157">
        <f>IF('1b-NaturalGas'!$AG$87="no","",ROUND(BL3187,4))</f>
        <v>0.16500000000000001</v>
      </c>
      <c r="BN3187" s="157">
        <f>IF('1b-NaturalGas'!$AG$88="no","",ROUND(BL3187,4))</f>
        <v>0.16500000000000001</v>
      </c>
      <c r="BO3187" s="157">
        <f>IF('1b-NaturalGas'!$AG$89="no","",ROUND(BL3187,4))</f>
        <v>0.16500000000000001</v>
      </c>
      <c r="BP3187" s="157">
        <f>IF('1b-NaturalGas'!$AG$90="no","not applicable (based on previous answers)",ROUND(BL3187,4))</f>
        <v>0.16500000000000001</v>
      </c>
      <c r="BQ3187" s="157">
        <f>IF('1b-NaturalGas'!$AG$91="no","",ROUND(BL3187,4))</f>
        <v>0.16500000000000001</v>
      </c>
    </row>
    <row r="3188" spans="30:69" x14ac:dyDescent="0.25">
      <c r="AD3188" s="157">
        <f t="shared" si="111"/>
        <v>0.16700000000000012</v>
      </c>
      <c r="AE3188" s="157">
        <f>IF('1a-Electricity'!$AG$77="no","",ROUND(AD3188,4))</f>
        <v>0.16700000000000001</v>
      </c>
      <c r="AF3188" s="157">
        <f>IF('1a-Electricity'!$AG$78="no","",ROUND(AD3188,4))</f>
        <v>0.16700000000000001</v>
      </c>
      <c r="AG3188" s="157">
        <f>IF('1a-Electricity'!$AG$79="no","",ROUND(AD3188,4))</f>
        <v>0.16700000000000001</v>
      </c>
      <c r="BL3188" s="157">
        <f t="shared" si="112"/>
        <v>0.16600000000000012</v>
      </c>
      <c r="BM3188" s="157">
        <f>IF('1b-NaturalGas'!$AG$87="no","",ROUND(BL3188,4))</f>
        <v>0.16600000000000001</v>
      </c>
      <c r="BN3188" s="157">
        <f>IF('1b-NaturalGas'!$AG$88="no","",ROUND(BL3188,4))</f>
        <v>0.16600000000000001</v>
      </c>
      <c r="BO3188" s="157">
        <f>IF('1b-NaturalGas'!$AG$89="no","",ROUND(BL3188,4))</f>
        <v>0.16600000000000001</v>
      </c>
      <c r="BP3188" s="157">
        <f>IF('1b-NaturalGas'!$AG$90="no","not applicable (based on previous answers)",ROUND(BL3188,4))</f>
        <v>0.16600000000000001</v>
      </c>
      <c r="BQ3188" s="157">
        <f>IF('1b-NaturalGas'!$AG$91="no","",ROUND(BL3188,4))</f>
        <v>0.16600000000000001</v>
      </c>
    </row>
    <row r="3189" spans="30:69" x14ac:dyDescent="0.25">
      <c r="AD3189" s="157">
        <f t="shared" si="111"/>
        <v>0.16800000000000012</v>
      </c>
      <c r="AE3189" s="157">
        <f>IF('1a-Electricity'!$AG$77="no","",ROUND(AD3189,4))</f>
        <v>0.16800000000000001</v>
      </c>
      <c r="AF3189" s="157">
        <f>IF('1a-Electricity'!$AG$78="no","",ROUND(AD3189,4))</f>
        <v>0.16800000000000001</v>
      </c>
      <c r="AG3189" s="157">
        <f>IF('1a-Electricity'!$AG$79="no","",ROUND(AD3189,4))</f>
        <v>0.16800000000000001</v>
      </c>
      <c r="BL3189" s="157">
        <f t="shared" si="112"/>
        <v>0.16700000000000012</v>
      </c>
      <c r="BM3189" s="157">
        <f>IF('1b-NaturalGas'!$AG$87="no","",ROUND(BL3189,4))</f>
        <v>0.16700000000000001</v>
      </c>
      <c r="BN3189" s="157">
        <f>IF('1b-NaturalGas'!$AG$88="no","",ROUND(BL3189,4))</f>
        <v>0.16700000000000001</v>
      </c>
      <c r="BO3189" s="157">
        <f>IF('1b-NaturalGas'!$AG$89="no","",ROUND(BL3189,4))</f>
        <v>0.16700000000000001</v>
      </c>
      <c r="BP3189" s="157">
        <f>IF('1b-NaturalGas'!$AG$90="no","not applicable (based on previous answers)",ROUND(BL3189,4))</f>
        <v>0.16700000000000001</v>
      </c>
      <c r="BQ3189" s="157">
        <f>IF('1b-NaturalGas'!$AG$91="no","",ROUND(BL3189,4))</f>
        <v>0.16700000000000001</v>
      </c>
    </row>
    <row r="3190" spans="30:69" x14ac:dyDescent="0.25">
      <c r="AD3190" s="157">
        <f t="shared" si="111"/>
        <v>0.16900000000000012</v>
      </c>
      <c r="AE3190" s="157">
        <f>IF('1a-Electricity'!$AG$77="no","",ROUND(AD3190,4))</f>
        <v>0.16900000000000001</v>
      </c>
      <c r="AF3190" s="157">
        <f>IF('1a-Electricity'!$AG$78="no","",ROUND(AD3190,4))</f>
        <v>0.16900000000000001</v>
      </c>
      <c r="AG3190" s="157">
        <f>IF('1a-Electricity'!$AG$79="no","",ROUND(AD3190,4))</f>
        <v>0.16900000000000001</v>
      </c>
      <c r="BL3190" s="157">
        <f t="shared" si="112"/>
        <v>0.16800000000000012</v>
      </c>
      <c r="BM3190" s="157">
        <f>IF('1b-NaturalGas'!$AG$87="no","",ROUND(BL3190,4))</f>
        <v>0.16800000000000001</v>
      </c>
      <c r="BN3190" s="157">
        <f>IF('1b-NaturalGas'!$AG$88="no","",ROUND(BL3190,4))</f>
        <v>0.16800000000000001</v>
      </c>
      <c r="BO3190" s="157">
        <f>IF('1b-NaturalGas'!$AG$89="no","",ROUND(BL3190,4))</f>
        <v>0.16800000000000001</v>
      </c>
      <c r="BP3190" s="157">
        <f>IF('1b-NaturalGas'!$AG$90="no","not applicable (based on previous answers)",ROUND(BL3190,4))</f>
        <v>0.16800000000000001</v>
      </c>
      <c r="BQ3190" s="157">
        <f>IF('1b-NaturalGas'!$AG$91="no","",ROUND(BL3190,4))</f>
        <v>0.16800000000000001</v>
      </c>
    </row>
    <row r="3191" spans="30:69" x14ac:dyDescent="0.25">
      <c r="AD3191" s="157">
        <f t="shared" si="111"/>
        <v>0.17000000000000012</v>
      </c>
      <c r="AE3191" s="157">
        <f>IF('1a-Electricity'!$AG$77="no","",ROUND(AD3191,4))</f>
        <v>0.17</v>
      </c>
      <c r="AF3191" s="157">
        <f>IF('1a-Electricity'!$AG$78="no","",ROUND(AD3191,4))</f>
        <v>0.17</v>
      </c>
      <c r="AG3191" s="157">
        <f>IF('1a-Electricity'!$AG$79="no","",ROUND(AD3191,4))</f>
        <v>0.17</v>
      </c>
      <c r="BL3191" s="157">
        <f t="shared" si="112"/>
        <v>0.16900000000000012</v>
      </c>
      <c r="BM3191" s="157">
        <f>IF('1b-NaturalGas'!$AG$87="no","",ROUND(BL3191,4))</f>
        <v>0.16900000000000001</v>
      </c>
      <c r="BN3191" s="157">
        <f>IF('1b-NaturalGas'!$AG$88="no","",ROUND(BL3191,4))</f>
        <v>0.16900000000000001</v>
      </c>
      <c r="BO3191" s="157">
        <f>IF('1b-NaturalGas'!$AG$89="no","",ROUND(BL3191,4))</f>
        <v>0.16900000000000001</v>
      </c>
      <c r="BP3191" s="157">
        <f>IF('1b-NaturalGas'!$AG$90="no","not applicable (based on previous answers)",ROUND(BL3191,4))</f>
        <v>0.16900000000000001</v>
      </c>
      <c r="BQ3191" s="157">
        <f>IF('1b-NaturalGas'!$AG$91="no","",ROUND(BL3191,4))</f>
        <v>0.16900000000000001</v>
      </c>
    </row>
    <row r="3192" spans="30:69" x14ac:dyDescent="0.25">
      <c r="AD3192" s="157">
        <f t="shared" si="111"/>
        <v>0.17100000000000012</v>
      </c>
      <c r="AE3192" s="157">
        <f>IF('1a-Electricity'!$AG$77="no","",ROUND(AD3192,4))</f>
        <v>0.17100000000000001</v>
      </c>
      <c r="AF3192" s="157">
        <f>IF('1a-Electricity'!$AG$78="no","",ROUND(AD3192,4))</f>
        <v>0.17100000000000001</v>
      </c>
      <c r="AG3192" s="157">
        <f>IF('1a-Electricity'!$AG$79="no","",ROUND(AD3192,4))</f>
        <v>0.17100000000000001</v>
      </c>
      <c r="BL3192" s="157">
        <f t="shared" si="112"/>
        <v>0.17000000000000012</v>
      </c>
      <c r="BM3192" s="157">
        <f>IF('1b-NaturalGas'!$AG$87="no","",ROUND(BL3192,4))</f>
        <v>0.17</v>
      </c>
      <c r="BN3192" s="157">
        <f>IF('1b-NaturalGas'!$AG$88="no","",ROUND(BL3192,4))</f>
        <v>0.17</v>
      </c>
      <c r="BO3192" s="157">
        <f>IF('1b-NaturalGas'!$AG$89="no","",ROUND(BL3192,4))</f>
        <v>0.17</v>
      </c>
      <c r="BP3192" s="157">
        <f>IF('1b-NaturalGas'!$AG$90="no","not applicable (based on previous answers)",ROUND(BL3192,4))</f>
        <v>0.17</v>
      </c>
      <c r="BQ3192" s="157">
        <f>IF('1b-NaturalGas'!$AG$91="no","",ROUND(BL3192,4))</f>
        <v>0.17</v>
      </c>
    </row>
    <row r="3193" spans="30:69" x14ac:dyDescent="0.25">
      <c r="AD3193" s="157">
        <f t="shared" si="111"/>
        <v>0.17200000000000013</v>
      </c>
      <c r="AE3193" s="157">
        <f>IF('1a-Electricity'!$AG$77="no","",ROUND(AD3193,4))</f>
        <v>0.17199999999999999</v>
      </c>
      <c r="AF3193" s="157">
        <f>IF('1a-Electricity'!$AG$78="no","",ROUND(AD3193,4))</f>
        <v>0.17199999999999999</v>
      </c>
      <c r="AG3193" s="157">
        <f>IF('1a-Electricity'!$AG$79="no","",ROUND(AD3193,4))</f>
        <v>0.17199999999999999</v>
      </c>
      <c r="BL3193" s="157">
        <f t="shared" si="112"/>
        <v>0.17100000000000012</v>
      </c>
      <c r="BM3193" s="157">
        <f>IF('1b-NaturalGas'!$AG$87="no","",ROUND(BL3193,4))</f>
        <v>0.17100000000000001</v>
      </c>
      <c r="BN3193" s="157">
        <f>IF('1b-NaturalGas'!$AG$88="no","",ROUND(BL3193,4))</f>
        <v>0.17100000000000001</v>
      </c>
      <c r="BO3193" s="157">
        <f>IF('1b-NaturalGas'!$AG$89="no","",ROUND(BL3193,4))</f>
        <v>0.17100000000000001</v>
      </c>
      <c r="BP3193" s="157">
        <f>IF('1b-NaturalGas'!$AG$90="no","not applicable (based on previous answers)",ROUND(BL3193,4))</f>
        <v>0.17100000000000001</v>
      </c>
      <c r="BQ3193" s="157">
        <f>IF('1b-NaturalGas'!$AG$91="no","",ROUND(BL3193,4))</f>
        <v>0.17100000000000001</v>
      </c>
    </row>
    <row r="3194" spans="30:69" x14ac:dyDescent="0.25">
      <c r="AD3194" s="157">
        <f t="shared" si="111"/>
        <v>0.17300000000000013</v>
      </c>
      <c r="AE3194" s="157">
        <f>IF('1a-Electricity'!$AG$77="no","",ROUND(AD3194,4))</f>
        <v>0.17299999999999999</v>
      </c>
      <c r="AF3194" s="157">
        <f>IF('1a-Electricity'!$AG$78="no","",ROUND(AD3194,4))</f>
        <v>0.17299999999999999</v>
      </c>
      <c r="AG3194" s="157">
        <f>IF('1a-Electricity'!$AG$79="no","",ROUND(AD3194,4))</f>
        <v>0.17299999999999999</v>
      </c>
      <c r="BL3194" s="157">
        <f t="shared" si="112"/>
        <v>0.17200000000000013</v>
      </c>
      <c r="BM3194" s="157">
        <f>IF('1b-NaturalGas'!$AG$87="no","",ROUND(BL3194,4))</f>
        <v>0.17199999999999999</v>
      </c>
      <c r="BN3194" s="157">
        <f>IF('1b-NaturalGas'!$AG$88="no","",ROUND(BL3194,4))</f>
        <v>0.17199999999999999</v>
      </c>
      <c r="BO3194" s="157">
        <f>IF('1b-NaturalGas'!$AG$89="no","",ROUND(BL3194,4))</f>
        <v>0.17199999999999999</v>
      </c>
      <c r="BP3194" s="157">
        <f>IF('1b-NaturalGas'!$AG$90="no","not applicable (based on previous answers)",ROUND(BL3194,4))</f>
        <v>0.17199999999999999</v>
      </c>
      <c r="BQ3194" s="157">
        <f>IF('1b-NaturalGas'!$AG$91="no","",ROUND(BL3194,4))</f>
        <v>0.17199999999999999</v>
      </c>
    </row>
    <row r="3195" spans="30:69" x14ac:dyDescent="0.25">
      <c r="AD3195" s="157">
        <f t="shared" si="111"/>
        <v>0.17400000000000013</v>
      </c>
      <c r="AE3195" s="157">
        <f>IF('1a-Electricity'!$AG$77="no","",ROUND(AD3195,4))</f>
        <v>0.17399999999999999</v>
      </c>
      <c r="AF3195" s="157">
        <f>IF('1a-Electricity'!$AG$78="no","",ROUND(AD3195,4))</f>
        <v>0.17399999999999999</v>
      </c>
      <c r="AG3195" s="157">
        <f>IF('1a-Electricity'!$AG$79="no","",ROUND(AD3195,4))</f>
        <v>0.17399999999999999</v>
      </c>
      <c r="BL3195" s="157">
        <f t="shared" si="112"/>
        <v>0.17300000000000013</v>
      </c>
      <c r="BM3195" s="157">
        <f>IF('1b-NaturalGas'!$AG$87="no","",ROUND(BL3195,4))</f>
        <v>0.17299999999999999</v>
      </c>
      <c r="BN3195" s="157">
        <f>IF('1b-NaturalGas'!$AG$88="no","",ROUND(BL3195,4))</f>
        <v>0.17299999999999999</v>
      </c>
      <c r="BO3195" s="157">
        <f>IF('1b-NaturalGas'!$AG$89="no","",ROUND(BL3195,4))</f>
        <v>0.17299999999999999</v>
      </c>
      <c r="BP3195" s="157">
        <f>IF('1b-NaturalGas'!$AG$90="no","not applicable (based on previous answers)",ROUND(BL3195,4))</f>
        <v>0.17299999999999999</v>
      </c>
      <c r="BQ3195" s="157">
        <f>IF('1b-NaturalGas'!$AG$91="no","",ROUND(BL3195,4))</f>
        <v>0.17299999999999999</v>
      </c>
    </row>
    <row r="3196" spans="30:69" x14ac:dyDescent="0.25">
      <c r="AD3196" s="157">
        <f t="shared" si="111"/>
        <v>0.17500000000000013</v>
      </c>
      <c r="AE3196" s="157">
        <f>IF('1a-Electricity'!$AG$77="no","",ROUND(AD3196,4))</f>
        <v>0.17499999999999999</v>
      </c>
      <c r="AF3196" s="157">
        <f>IF('1a-Electricity'!$AG$78="no","",ROUND(AD3196,4))</f>
        <v>0.17499999999999999</v>
      </c>
      <c r="AG3196" s="157">
        <f>IF('1a-Electricity'!$AG$79="no","",ROUND(AD3196,4))</f>
        <v>0.17499999999999999</v>
      </c>
      <c r="BL3196" s="157">
        <f t="shared" si="112"/>
        <v>0.17400000000000013</v>
      </c>
      <c r="BM3196" s="157">
        <f>IF('1b-NaturalGas'!$AG$87="no","",ROUND(BL3196,4))</f>
        <v>0.17399999999999999</v>
      </c>
      <c r="BN3196" s="157">
        <f>IF('1b-NaturalGas'!$AG$88="no","",ROUND(BL3196,4))</f>
        <v>0.17399999999999999</v>
      </c>
      <c r="BO3196" s="157">
        <f>IF('1b-NaturalGas'!$AG$89="no","",ROUND(BL3196,4))</f>
        <v>0.17399999999999999</v>
      </c>
      <c r="BP3196" s="157">
        <f>IF('1b-NaturalGas'!$AG$90="no","not applicable (based on previous answers)",ROUND(BL3196,4))</f>
        <v>0.17399999999999999</v>
      </c>
      <c r="BQ3196" s="157">
        <f>IF('1b-NaturalGas'!$AG$91="no","",ROUND(BL3196,4))</f>
        <v>0.17399999999999999</v>
      </c>
    </row>
    <row r="3197" spans="30:69" x14ac:dyDescent="0.25">
      <c r="AD3197" s="157">
        <f t="shared" si="111"/>
        <v>0.17600000000000013</v>
      </c>
      <c r="AE3197" s="157">
        <f>IF('1a-Electricity'!$AG$77="no","",ROUND(AD3197,4))</f>
        <v>0.17599999999999999</v>
      </c>
      <c r="AF3197" s="157">
        <f>IF('1a-Electricity'!$AG$78="no","",ROUND(AD3197,4))</f>
        <v>0.17599999999999999</v>
      </c>
      <c r="AG3197" s="157">
        <f>IF('1a-Electricity'!$AG$79="no","",ROUND(AD3197,4))</f>
        <v>0.17599999999999999</v>
      </c>
      <c r="BL3197" s="157">
        <f t="shared" si="112"/>
        <v>0.17500000000000013</v>
      </c>
      <c r="BM3197" s="157">
        <f>IF('1b-NaturalGas'!$AG$87="no","",ROUND(BL3197,4))</f>
        <v>0.17499999999999999</v>
      </c>
      <c r="BN3197" s="157">
        <f>IF('1b-NaturalGas'!$AG$88="no","",ROUND(BL3197,4))</f>
        <v>0.17499999999999999</v>
      </c>
      <c r="BO3197" s="157">
        <f>IF('1b-NaturalGas'!$AG$89="no","",ROUND(BL3197,4))</f>
        <v>0.17499999999999999</v>
      </c>
      <c r="BP3197" s="157">
        <f>IF('1b-NaturalGas'!$AG$90="no","not applicable (based on previous answers)",ROUND(BL3197,4))</f>
        <v>0.17499999999999999</v>
      </c>
      <c r="BQ3197" s="157">
        <f>IF('1b-NaturalGas'!$AG$91="no","",ROUND(BL3197,4))</f>
        <v>0.17499999999999999</v>
      </c>
    </row>
    <row r="3198" spans="30:69" x14ac:dyDescent="0.25">
      <c r="AD3198" s="157">
        <f t="shared" si="111"/>
        <v>0.17700000000000013</v>
      </c>
      <c r="AE3198" s="157">
        <f>IF('1a-Electricity'!$AG$77="no","",ROUND(AD3198,4))</f>
        <v>0.17699999999999999</v>
      </c>
      <c r="AF3198" s="157">
        <f>IF('1a-Electricity'!$AG$78="no","",ROUND(AD3198,4))</f>
        <v>0.17699999999999999</v>
      </c>
      <c r="AG3198" s="157">
        <f>IF('1a-Electricity'!$AG$79="no","",ROUND(AD3198,4))</f>
        <v>0.17699999999999999</v>
      </c>
      <c r="BL3198" s="157">
        <f t="shared" si="112"/>
        <v>0.17600000000000013</v>
      </c>
      <c r="BM3198" s="157">
        <f>IF('1b-NaturalGas'!$AG$87="no","",ROUND(BL3198,4))</f>
        <v>0.17599999999999999</v>
      </c>
      <c r="BN3198" s="157">
        <f>IF('1b-NaturalGas'!$AG$88="no","",ROUND(BL3198,4))</f>
        <v>0.17599999999999999</v>
      </c>
      <c r="BO3198" s="157">
        <f>IF('1b-NaturalGas'!$AG$89="no","",ROUND(BL3198,4))</f>
        <v>0.17599999999999999</v>
      </c>
      <c r="BP3198" s="157">
        <f>IF('1b-NaturalGas'!$AG$90="no","not applicable (based on previous answers)",ROUND(BL3198,4))</f>
        <v>0.17599999999999999</v>
      </c>
      <c r="BQ3198" s="157">
        <f>IF('1b-NaturalGas'!$AG$91="no","",ROUND(BL3198,4))</f>
        <v>0.17599999999999999</v>
      </c>
    </row>
    <row r="3199" spans="30:69" x14ac:dyDescent="0.25">
      <c r="AD3199" s="157">
        <f t="shared" si="111"/>
        <v>0.17800000000000013</v>
      </c>
      <c r="AE3199" s="157">
        <f>IF('1a-Electricity'!$AG$77="no","",ROUND(AD3199,4))</f>
        <v>0.17799999999999999</v>
      </c>
      <c r="AF3199" s="157">
        <f>IF('1a-Electricity'!$AG$78="no","",ROUND(AD3199,4))</f>
        <v>0.17799999999999999</v>
      </c>
      <c r="AG3199" s="157">
        <f>IF('1a-Electricity'!$AG$79="no","",ROUND(AD3199,4))</f>
        <v>0.17799999999999999</v>
      </c>
      <c r="BL3199" s="157">
        <f t="shared" si="112"/>
        <v>0.17700000000000013</v>
      </c>
      <c r="BM3199" s="157">
        <f>IF('1b-NaturalGas'!$AG$87="no","",ROUND(BL3199,4))</f>
        <v>0.17699999999999999</v>
      </c>
      <c r="BN3199" s="157">
        <f>IF('1b-NaturalGas'!$AG$88="no","",ROUND(BL3199,4))</f>
        <v>0.17699999999999999</v>
      </c>
      <c r="BO3199" s="157">
        <f>IF('1b-NaturalGas'!$AG$89="no","",ROUND(BL3199,4))</f>
        <v>0.17699999999999999</v>
      </c>
      <c r="BP3199" s="157">
        <f>IF('1b-NaturalGas'!$AG$90="no","not applicable (based on previous answers)",ROUND(BL3199,4))</f>
        <v>0.17699999999999999</v>
      </c>
      <c r="BQ3199" s="157">
        <f>IF('1b-NaturalGas'!$AG$91="no","",ROUND(BL3199,4))</f>
        <v>0.17699999999999999</v>
      </c>
    </row>
    <row r="3200" spans="30:69" x14ac:dyDescent="0.25">
      <c r="AD3200" s="157">
        <f t="shared" si="111"/>
        <v>0.17900000000000013</v>
      </c>
      <c r="AE3200" s="157">
        <f>IF('1a-Electricity'!$AG$77="no","",ROUND(AD3200,4))</f>
        <v>0.17899999999999999</v>
      </c>
      <c r="AF3200" s="157">
        <f>IF('1a-Electricity'!$AG$78="no","",ROUND(AD3200,4))</f>
        <v>0.17899999999999999</v>
      </c>
      <c r="AG3200" s="157">
        <f>IF('1a-Electricity'!$AG$79="no","",ROUND(AD3200,4))</f>
        <v>0.17899999999999999</v>
      </c>
      <c r="BL3200" s="157">
        <f t="shared" si="112"/>
        <v>0.17800000000000013</v>
      </c>
      <c r="BM3200" s="157">
        <f>IF('1b-NaturalGas'!$AG$87="no","",ROUND(BL3200,4))</f>
        <v>0.17799999999999999</v>
      </c>
      <c r="BN3200" s="157">
        <f>IF('1b-NaturalGas'!$AG$88="no","",ROUND(BL3200,4))</f>
        <v>0.17799999999999999</v>
      </c>
      <c r="BO3200" s="157">
        <f>IF('1b-NaturalGas'!$AG$89="no","",ROUND(BL3200,4))</f>
        <v>0.17799999999999999</v>
      </c>
      <c r="BP3200" s="157">
        <f>IF('1b-NaturalGas'!$AG$90="no","not applicable (based on previous answers)",ROUND(BL3200,4))</f>
        <v>0.17799999999999999</v>
      </c>
      <c r="BQ3200" s="157">
        <f>IF('1b-NaturalGas'!$AG$91="no","",ROUND(BL3200,4))</f>
        <v>0.17799999999999999</v>
      </c>
    </row>
    <row r="3201" spans="30:69" x14ac:dyDescent="0.25">
      <c r="AD3201" s="157">
        <f t="shared" si="111"/>
        <v>0.18000000000000013</v>
      </c>
      <c r="AE3201" s="157">
        <f>IF('1a-Electricity'!$AG$77="no","",ROUND(AD3201,4))</f>
        <v>0.18</v>
      </c>
      <c r="AF3201" s="157">
        <f>IF('1a-Electricity'!$AG$78="no","",ROUND(AD3201,4))</f>
        <v>0.18</v>
      </c>
      <c r="AG3201" s="157">
        <f>IF('1a-Electricity'!$AG$79="no","",ROUND(AD3201,4))</f>
        <v>0.18</v>
      </c>
      <c r="BL3201" s="157">
        <f t="shared" si="112"/>
        <v>0.17900000000000013</v>
      </c>
      <c r="BM3201" s="157">
        <f>IF('1b-NaturalGas'!$AG$87="no","",ROUND(BL3201,4))</f>
        <v>0.17899999999999999</v>
      </c>
      <c r="BN3201" s="157">
        <f>IF('1b-NaturalGas'!$AG$88="no","",ROUND(BL3201,4))</f>
        <v>0.17899999999999999</v>
      </c>
      <c r="BO3201" s="157">
        <f>IF('1b-NaturalGas'!$AG$89="no","",ROUND(BL3201,4))</f>
        <v>0.17899999999999999</v>
      </c>
      <c r="BP3201" s="157">
        <f>IF('1b-NaturalGas'!$AG$90="no","not applicable (based on previous answers)",ROUND(BL3201,4))</f>
        <v>0.17899999999999999</v>
      </c>
      <c r="BQ3201" s="157">
        <f>IF('1b-NaturalGas'!$AG$91="no","",ROUND(BL3201,4))</f>
        <v>0.17899999999999999</v>
      </c>
    </row>
    <row r="3202" spans="30:69" x14ac:dyDescent="0.25">
      <c r="AD3202" s="157">
        <f t="shared" si="111"/>
        <v>0.18100000000000013</v>
      </c>
      <c r="AE3202" s="157">
        <f>IF('1a-Electricity'!$AG$77="no","",ROUND(AD3202,4))</f>
        <v>0.18099999999999999</v>
      </c>
      <c r="AF3202" s="157">
        <f>IF('1a-Electricity'!$AG$78="no","",ROUND(AD3202,4))</f>
        <v>0.18099999999999999</v>
      </c>
      <c r="AG3202" s="157">
        <f>IF('1a-Electricity'!$AG$79="no","",ROUND(AD3202,4))</f>
        <v>0.18099999999999999</v>
      </c>
      <c r="BL3202" s="157">
        <f t="shared" si="112"/>
        <v>0.18000000000000013</v>
      </c>
      <c r="BM3202" s="157">
        <f>IF('1b-NaturalGas'!$AG$87="no","",ROUND(BL3202,4))</f>
        <v>0.18</v>
      </c>
      <c r="BN3202" s="157">
        <f>IF('1b-NaturalGas'!$AG$88="no","",ROUND(BL3202,4))</f>
        <v>0.18</v>
      </c>
      <c r="BO3202" s="157">
        <f>IF('1b-NaturalGas'!$AG$89="no","",ROUND(BL3202,4))</f>
        <v>0.18</v>
      </c>
      <c r="BP3202" s="157">
        <f>IF('1b-NaturalGas'!$AG$90="no","not applicable (based on previous answers)",ROUND(BL3202,4))</f>
        <v>0.18</v>
      </c>
      <c r="BQ3202" s="157">
        <f>IF('1b-NaturalGas'!$AG$91="no","",ROUND(BL3202,4))</f>
        <v>0.18</v>
      </c>
    </row>
    <row r="3203" spans="30:69" x14ac:dyDescent="0.25">
      <c r="AD3203" s="157">
        <f t="shared" si="111"/>
        <v>0.18200000000000013</v>
      </c>
      <c r="AE3203" s="157">
        <f>IF('1a-Electricity'!$AG$77="no","",ROUND(AD3203,4))</f>
        <v>0.182</v>
      </c>
      <c r="AF3203" s="157">
        <f>IF('1a-Electricity'!$AG$78="no","",ROUND(AD3203,4))</f>
        <v>0.182</v>
      </c>
      <c r="AG3203" s="157">
        <f>IF('1a-Electricity'!$AG$79="no","",ROUND(AD3203,4))</f>
        <v>0.182</v>
      </c>
      <c r="BL3203" s="157">
        <f t="shared" si="112"/>
        <v>0.18100000000000013</v>
      </c>
      <c r="BM3203" s="157">
        <f>IF('1b-NaturalGas'!$AG$87="no","",ROUND(BL3203,4))</f>
        <v>0.18099999999999999</v>
      </c>
      <c r="BN3203" s="157">
        <f>IF('1b-NaturalGas'!$AG$88="no","",ROUND(BL3203,4))</f>
        <v>0.18099999999999999</v>
      </c>
      <c r="BO3203" s="157">
        <f>IF('1b-NaturalGas'!$AG$89="no","",ROUND(BL3203,4))</f>
        <v>0.18099999999999999</v>
      </c>
      <c r="BP3203" s="157">
        <f>IF('1b-NaturalGas'!$AG$90="no","not applicable (based on previous answers)",ROUND(BL3203,4))</f>
        <v>0.18099999999999999</v>
      </c>
      <c r="BQ3203" s="157">
        <f>IF('1b-NaturalGas'!$AG$91="no","",ROUND(BL3203,4))</f>
        <v>0.18099999999999999</v>
      </c>
    </row>
    <row r="3204" spans="30:69" x14ac:dyDescent="0.25">
      <c r="AD3204" s="157">
        <f t="shared" si="111"/>
        <v>0.18300000000000013</v>
      </c>
      <c r="AE3204" s="157">
        <f>IF('1a-Electricity'!$AG$77="no","",ROUND(AD3204,4))</f>
        <v>0.183</v>
      </c>
      <c r="AF3204" s="157">
        <f>IF('1a-Electricity'!$AG$78="no","",ROUND(AD3204,4))</f>
        <v>0.183</v>
      </c>
      <c r="AG3204" s="157">
        <f>IF('1a-Electricity'!$AG$79="no","",ROUND(AD3204,4))</f>
        <v>0.183</v>
      </c>
      <c r="BL3204" s="157">
        <f t="shared" si="112"/>
        <v>0.18200000000000013</v>
      </c>
      <c r="BM3204" s="157">
        <f>IF('1b-NaturalGas'!$AG$87="no","",ROUND(BL3204,4))</f>
        <v>0.182</v>
      </c>
      <c r="BN3204" s="157">
        <f>IF('1b-NaturalGas'!$AG$88="no","",ROUND(BL3204,4))</f>
        <v>0.182</v>
      </c>
      <c r="BO3204" s="157">
        <f>IF('1b-NaturalGas'!$AG$89="no","",ROUND(BL3204,4))</f>
        <v>0.182</v>
      </c>
      <c r="BP3204" s="157">
        <f>IF('1b-NaturalGas'!$AG$90="no","not applicable (based on previous answers)",ROUND(BL3204,4))</f>
        <v>0.182</v>
      </c>
      <c r="BQ3204" s="157">
        <f>IF('1b-NaturalGas'!$AG$91="no","",ROUND(BL3204,4))</f>
        <v>0.182</v>
      </c>
    </row>
    <row r="3205" spans="30:69" x14ac:dyDescent="0.25">
      <c r="AD3205" s="157">
        <f t="shared" si="111"/>
        <v>0.18400000000000014</v>
      </c>
      <c r="AE3205" s="157">
        <f>IF('1a-Electricity'!$AG$77="no","",ROUND(AD3205,4))</f>
        <v>0.184</v>
      </c>
      <c r="AF3205" s="157">
        <f>IF('1a-Electricity'!$AG$78="no","",ROUND(AD3205,4))</f>
        <v>0.184</v>
      </c>
      <c r="AG3205" s="157">
        <f>IF('1a-Electricity'!$AG$79="no","",ROUND(AD3205,4))</f>
        <v>0.184</v>
      </c>
      <c r="BL3205" s="157">
        <f t="shared" si="112"/>
        <v>0.18300000000000013</v>
      </c>
      <c r="BM3205" s="157">
        <f>IF('1b-NaturalGas'!$AG$87="no","",ROUND(BL3205,4))</f>
        <v>0.183</v>
      </c>
      <c r="BN3205" s="157">
        <f>IF('1b-NaturalGas'!$AG$88="no","",ROUND(BL3205,4))</f>
        <v>0.183</v>
      </c>
      <c r="BO3205" s="157">
        <f>IF('1b-NaturalGas'!$AG$89="no","",ROUND(BL3205,4))</f>
        <v>0.183</v>
      </c>
      <c r="BP3205" s="157">
        <f>IF('1b-NaturalGas'!$AG$90="no","not applicable (based on previous answers)",ROUND(BL3205,4))</f>
        <v>0.183</v>
      </c>
      <c r="BQ3205" s="157">
        <f>IF('1b-NaturalGas'!$AG$91="no","",ROUND(BL3205,4))</f>
        <v>0.183</v>
      </c>
    </row>
    <row r="3206" spans="30:69" x14ac:dyDescent="0.25">
      <c r="AD3206" s="157">
        <f t="shared" ref="AD3206:AD3269" si="113">AD3205+0.001</f>
        <v>0.18500000000000014</v>
      </c>
      <c r="AE3206" s="157">
        <f>IF('1a-Electricity'!$AG$77="no","",ROUND(AD3206,4))</f>
        <v>0.185</v>
      </c>
      <c r="AF3206" s="157">
        <f>IF('1a-Electricity'!$AG$78="no","",ROUND(AD3206,4))</f>
        <v>0.185</v>
      </c>
      <c r="AG3206" s="157">
        <f>IF('1a-Electricity'!$AG$79="no","",ROUND(AD3206,4))</f>
        <v>0.185</v>
      </c>
      <c r="BL3206" s="157">
        <f t="shared" si="112"/>
        <v>0.18400000000000014</v>
      </c>
      <c r="BM3206" s="157">
        <f>IF('1b-NaturalGas'!$AG$87="no","",ROUND(BL3206,4))</f>
        <v>0.184</v>
      </c>
      <c r="BN3206" s="157">
        <f>IF('1b-NaturalGas'!$AG$88="no","",ROUND(BL3206,4))</f>
        <v>0.184</v>
      </c>
      <c r="BO3206" s="157">
        <f>IF('1b-NaturalGas'!$AG$89="no","",ROUND(BL3206,4))</f>
        <v>0.184</v>
      </c>
      <c r="BP3206" s="157">
        <f>IF('1b-NaturalGas'!$AG$90="no","not applicable (based on previous answers)",ROUND(BL3206,4))</f>
        <v>0.184</v>
      </c>
      <c r="BQ3206" s="157">
        <f>IF('1b-NaturalGas'!$AG$91="no","",ROUND(BL3206,4))</f>
        <v>0.184</v>
      </c>
    </row>
    <row r="3207" spans="30:69" x14ac:dyDescent="0.25">
      <c r="AD3207" s="157">
        <f t="shared" si="113"/>
        <v>0.18600000000000014</v>
      </c>
      <c r="AE3207" s="157">
        <f>IF('1a-Electricity'!$AG$77="no","",ROUND(AD3207,4))</f>
        <v>0.186</v>
      </c>
      <c r="AF3207" s="157">
        <f>IF('1a-Electricity'!$AG$78="no","",ROUND(AD3207,4))</f>
        <v>0.186</v>
      </c>
      <c r="AG3207" s="157">
        <f>IF('1a-Electricity'!$AG$79="no","",ROUND(AD3207,4))</f>
        <v>0.186</v>
      </c>
      <c r="BL3207" s="157">
        <f t="shared" ref="BL3207:BL3270" si="114">BL3206+0.001</f>
        <v>0.18500000000000014</v>
      </c>
      <c r="BM3207" s="157">
        <f>IF('1b-NaturalGas'!$AG$87="no","",ROUND(BL3207,4))</f>
        <v>0.185</v>
      </c>
      <c r="BN3207" s="157">
        <f>IF('1b-NaturalGas'!$AG$88="no","",ROUND(BL3207,4))</f>
        <v>0.185</v>
      </c>
      <c r="BO3207" s="157">
        <f>IF('1b-NaturalGas'!$AG$89="no","",ROUND(BL3207,4))</f>
        <v>0.185</v>
      </c>
      <c r="BP3207" s="157">
        <f>IF('1b-NaturalGas'!$AG$90="no","not applicable (based on previous answers)",ROUND(BL3207,4))</f>
        <v>0.185</v>
      </c>
      <c r="BQ3207" s="157">
        <f>IF('1b-NaturalGas'!$AG$91="no","",ROUND(BL3207,4))</f>
        <v>0.185</v>
      </c>
    </row>
    <row r="3208" spans="30:69" x14ac:dyDescent="0.25">
      <c r="AD3208" s="157">
        <f t="shared" si="113"/>
        <v>0.18700000000000014</v>
      </c>
      <c r="AE3208" s="157">
        <f>IF('1a-Electricity'!$AG$77="no","",ROUND(AD3208,4))</f>
        <v>0.187</v>
      </c>
      <c r="AF3208" s="157">
        <f>IF('1a-Electricity'!$AG$78="no","",ROUND(AD3208,4))</f>
        <v>0.187</v>
      </c>
      <c r="AG3208" s="157">
        <f>IF('1a-Electricity'!$AG$79="no","",ROUND(AD3208,4))</f>
        <v>0.187</v>
      </c>
      <c r="BL3208" s="157">
        <f t="shared" si="114"/>
        <v>0.18600000000000014</v>
      </c>
      <c r="BM3208" s="157">
        <f>IF('1b-NaturalGas'!$AG$87="no","",ROUND(BL3208,4))</f>
        <v>0.186</v>
      </c>
      <c r="BN3208" s="157">
        <f>IF('1b-NaturalGas'!$AG$88="no","",ROUND(BL3208,4))</f>
        <v>0.186</v>
      </c>
      <c r="BO3208" s="157">
        <f>IF('1b-NaturalGas'!$AG$89="no","",ROUND(BL3208,4))</f>
        <v>0.186</v>
      </c>
      <c r="BP3208" s="157">
        <f>IF('1b-NaturalGas'!$AG$90="no","not applicable (based on previous answers)",ROUND(BL3208,4))</f>
        <v>0.186</v>
      </c>
      <c r="BQ3208" s="157">
        <f>IF('1b-NaturalGas'!$AG$91="no","",ROUND(BL3208,4))</f>
        <v>0.186</v>
      </c>
    </row>
    <row r="3209" spans="30:69" x14ac:dyDescent="0.25">
      <c r="AD3209" s="157">
        <f t="shared" si="113"/>
        <v>0.18800000000000014</v>
      </c>
      <c r="AE3209" s="157">
        <f>IF('1a-Electricity'!$AG$77="no","",ROUND(AD3209,4))</f>
        <v>0.188</v>
      </c>
      <c r="AF3209" s="157">
        <f>IF('1a-Electricity'!$AG$78="no","",ROUND(AD3209,4))</f>
        <v>0.188</v>
      </c>
      <c r="AG3209" s="157">
        <f>IF('1a-Electricity'!$AG$79="no","",ROUND(AD3209,4))</f>
        <v>0.188</v>
      </c>
      <c r="BL3209" s="157">
        <f t="shared" si="114"/>
        <v>0.18700000000000014</v>
      </c>
      <c r="BM3209" s="157">
        <f>IF('1b-NaturalGas'!$AG$87="no","",ROUND(BL3209,4))</f>
        <v>0.187</v>
      </c>
      <c r="BN3209" s="157">
        <f>IF('1b-NaturalGas'!$AG$88="no","",ROUND(BL3209,4))</f>
        <v>0.187</v>
      </c>
      <c r="BO3209" s="157">
        <f>IF('1b-NaturalGas'!$AG$89="no","",ROUND(BL3209,4))</f>
        <v>0.187</v>
      </c>
      <c r="BP3209" s="157">
        <f>IF('1b-NaturalGas'!$AG$90="no","not applicable (based on previous answers)",ROUND(BL3209,4))</f>
        <v>0.187</v>
      </c>
      <c r="BQ3209" s="157">
        <f>IF('1b-NaturalGas'!$AG$91="no","",ROUND(BL3209,4))</f>
        <v>0.187</v>
      </c>
    </row>
    <row r="3210" spans="30:69" x14ac:dyDescent="0.25">
      <c r="AD3210" s="157">
        <f t="shared" si="113"/>
        <v>0.18900000000000014</v>
      </c>
      <c r="AE3210" s="157">
        <f>IF('1a-Electricity'!$AG$77="no","",ROUND(AD3210,4))</f>
        <v>0.189</v>
      </c>
      <c r="AF3210" s="157">
        <f>IF('1a-Electricity'!$AG$78="no","",ROUND(AD3210,4))</f>
        <v>0.189</v>
      </c>
      <c r="AG3210" s="157">
        <f>IF('1a-Electricity'!$AG$79="no","",ROUND(AD3210,4))</f>
        <v>0.189</v>
      </c>
      <c r="BL3210" s="157">
        <f t="shared" si="114"/>
        <v>0.18800000000000014</v>
      </c>
      <c r="BM3210" s="157">
        <f>IF('1b-NaturalGas'!$AG$87="no","",ROUND(BL3210,4))</f>
        <v>0.188</v>
      </c>
      <c r="BN3210" s="157">
        <f>IF('1b-NaturalGas'!$AG$88="no","",ROUND(BL3210,4))</f>
        <v>0.188</v>
      </c>
      <c r="BO3210" s="157">
        <f>IF('1b-NaturalGas'!$AG$89="no","",ROUND(BL3210,4))</f>
        <v>0.188</v>
      </c>
      <c r="BP3210" s="157">
        <f>IF('1b-NaturalGas'!$AG$90="no","not applicable (based on previous answers)",ROUND(BL3210,4))</f>
        <v>0.188</v>
      </c>
      <c r="BQ3210" s="157">
        <f>IF('1b-NaturalGas'!$AG$91="no","",ROUND(BL3210,4))</f>
        <v>0.188</v>
      </c>
    </row>
    <row r="3211" spans="30:69" x14ac:dyDescent="0.25">
      <c r="AD3211" s="157">
        <f t="shared" si="113"/>
        <v>0.19000000000000014</v>
      </c>
      <c r="AE3211" s="157">
        <f>IF('1a-Electricity'!$AG$77="no","",ROUND(AD3211,4))</f>
        <v>0.19</v>
      </c>
      <c r="AF3211" s="157">
        <f>IF('1a-Electricity'!$AG$78="no","",ROUND(AD3211,4))</f>
        <v>0.19</v>
      </c>
      <c r="AG3211" s="157">
        <f>IF('1a-Electricity'!$AG$79="no","",ROUND(AD3211,4))</f>
        <v>0.19</v>
      </c>
      <c r="BL3211" s="157">
        <f t="shared" si="114"/>
        <v>0.18900000000000014</v>
      </c>
      <c r="BM3211" s="157">
        <f>IF('1b-NaturalGas'!$AG$87="no","",ROUND(BL3211,4))</f>
        <v>0.189</v>
      </c>
      <c r="BN3211" s="157">
        <f>IF('1b-NaturalGas'!$AG$88="no","",ROUND(BL3211,4))</f>
        <v>0.189</v>
      </c>
      <c r="BO3211" s="157">
        <f>IF('1b-NaturalGas'!$AG$89="no","",ROUND(BL3211,4))</f>
        <v>0.189</v>
      </c>
      <c r="BP3211" s="157">
        <f>IF('1b-NaturalGas'!$AG$90="no","not applicable (based on previous answers)",ROUND(BL3211,4))</f>
        <v>0.189</v>
      </c>
      <c r="BQ3211" s="157">
        <f>IF('1b-NaturalGas'!$AG$91="no","",ROUND(BL3211,4))</f>
        <v>0.189</v>
      </c>
    </row>
    <row r="3212" spans="30:69" x14ac:dyDescent="0.25">
      <c r="AD3212" s="157">
        <f t="shared" si="113"/>
        <v>0.19100000000000014</v>
      </c>
      <c r="AE3212" s="157">
        <f>IF('1a-Electricity'!$AG$77="no","",ROUND(AD3212,4))</f>
        <v>0.191</v>
      </c>
      <c r="AF3212" s="157">
        <f>IF('1a-Electricity'!$AG$78="no","",ROUND(AD3212,4))</f>
        <v>0.191</v>
      </c>
      <c r="AG3212" s="157">
        <f>IF('1a-Electricity'!$AG$79="no","",ROUND(AD3212,4))</f>
        <v>0.191</v>
      </c>
      <c r="BL3212" s="157">
        <f t="shared" si="114"/>
        <v>0.19000000000000014</v>
      </c>
      <c r="BM3212" s="157">
        <f>IF('1b-NaturalGas'!$AG$87="no","",ROUND(BL3212,4))</f>
        <v>0.19</v>
      </c>
      <c r="BN3212" s="157">
        <f>IF('1b-NaturalGas'!$AG$88="no","",ROUND(BL3212,4))</f>
        <v>0.19</v>
      </c>
      <c r="BO3212" s="157">
        <f>IF('1b-NaturalGas'!$AG$89="no","",ROUND(BL3212,4))</f>
        <v>0.19</v>
      </c>
      <c r="BP3212" s="157">
        <f>IF('1b-NaturalGas'!$AG$90="no","not applicable (based on previous answers)",ROUND(BL3212,4))</f>
        <v>0.19</v>
      </c>
      <c r="BQ3212" s="157">
        <f>IF('1b-NaturalGas'!$AG$91="no","",ROUND(BL3212,4))</f>
        <v>0.19</v>
      </c>
    </row>
    <row r="3213" spans="30:69" x14ac:dyDescent="0.25">
      <c r="AD3213" s="157">
        <f t="shared" si="113"/>
        <v>0.19200000000000014</v>
      </c>
      <c r="AE3213" s="157">
        <f>IF('1a-Electricity'!$AG$77="no","",ROUND(AD3213,4))</f>
        <v>0.192</v>
      </c>
      <c r="AF3213" s="157">
        <f>IF('1a-Electricity'!$AG$78="no","",ROUND(AD3213,4))</f>
        <v>0.192</v>
      </c>
      <c r="AG3213" s="157">
        <f>IF('1a-Electricity'!$AG$79="no","",ROUND(AD3213,4))</f>
        <v>0.192</v>
      </c>
      <c r="BL3213" s="157">
        <f t="shared" si="114"/>
        <v>0.19100000000000014</v>
      </c>
      <c r="BM3213" s="157">
        <f>IF('1b-NaturalGas'!$AG$87="no","",ROUND(BL3213,4))</f>
        <v>0.191</v>
      </c>
      <c r="BN3213" s="157">
        <f>IF('1b-NaturalGas'!$AG$88="no","",ROUND(BL3213,4))</f>
        <v>0.191</v>
      </c>
      <c r="BO3213" s="157">
        <f>IF('1b-NaturalGas'!$AG$89="no","",ROUND(BL3213,4))</f>
        <v>0.191</v>
      </c>
      <c r="BP3213" s="157">
        <f>IF('1b-NaturalGas'!$AG$90="no","not applicable (based on previous answers)",ROUND(BL3213,4))</f>
        <v>0.191</v>
      </c>
      <c r="BQ3213" s="157">
        <f>IF('1b-NaturalGas'!$AG$91="no","",ROUND(BL3213,4))</f>
        <v>0.191</v>
      </c>
    </row>
    <row r="3214" spans="30:69" x14ac:dyDescent="0.25">
      <c r="AD3214" s="157">
        <f t="shared" si="113"/>
        <v>0.19300000000000014</v>
      </c>
      <c r="AE3214" s="157">
        <f>IF('1a-Electricity'!$AG$77="no","",ROUND(AD3214,4))</f>
        <v>0.193</v>
      </c>
      <c r="AF3214" s="157">
        <f>IF('1a-Electricity'!$AG$78="no","",ROUND(AD3214,4))</f>
        <v>0.193</v>
      </c>
      <c r="AG3214" s="157">
        <f>IF('1a-Electricity'!$AG$79="no","",ROUND(AD3214,4))</f>
        <v>0.193</v>
      </c>
      <c r="BL3214" s="157">
        <f t="shared" si="114"/>
        <v>0.19200000000000014</v>
      </c>
      <c r="BM3214" s="157">
        <f>IF('1b-NaturalGas'!$AG$87="no","",ROUND(BL3214,4))</f>
        <v>0.192</v>
      </c>
      <c r="BN3214" s="157">
        <f>IF('1b-NaturalGas'!$AG$88="no","",ROUND(BL3214,4))</f>
        <v>0.192</v>
      </c>
      <c r="BO3214" s="157">
        <f>IF('1b-NaturalGas'!$AG$89="no","",ROUND(BL3214,4))</f>
        <v>0.192</v>
      </c>
      <c r="BP3214" s="157">
        <f>IF('1b-NaturalGas'!$AG$90="no","not applicable (based on previous answers)",ROUND(BL3214,4))</f>
        <v>0.192</v>
      </c>
      <c r="BQ3214" s="157">
        <f>IF('1b-NaturalGas'!$AG$91="no","",ROUND(BL3214,4))</f>
        <v>0.192</v>
      </c>
    </row>
    <row r="3215" spans="30:69" x14ac:dyDescent="0.25">
      <c r="AD3215" s="157">
        <f t="shared" si="113"/>
        <v>0.19400000000000014</v>
      </c>
      <c r="AE3215" s="157">
        <f>IF('1a-Electricity'!$AG$77="no","",ROUND(AD3215,4))</f>
        <v>0.19400000000000001</v>
      </c>
      <c r="AF3215" s="157">
        <f>IF('1a-Electricity'!$AG$78="no","",ROUND(AD3215,4))</f>
        <v>0.19400000000000001</v>
      </c>
      <c r="AG3215" s="157">
        <f>IF('1a-Electricity'!$AG$79="no","",ROUND(AD3215,4))</f>
        <v>0.19400000000000001</v>
      </c>
      <c r="BL3215" s="157">
        <f t="shared" si="114"/>
        <v>0.19300000000000014</v>
      </c>
      <c r="BM3215" s="157">
        <f>IF('1b-NaturalGas'!$AG$87="no","",ROUND(BL3215,4))</f>
        <v>0.193</v>
      </c>
      <c r="BN3215" s="157">
        <f>IF('1b-NaturalGas'!$AG$88="no","",ROUND(BL3215,4))</f>
        <v>0.193</v>
      </c>
      <c r="BO3215" s="157">
        <f>IF('1b-NaturalGas'!$AG$89="no","",ROUND(BL3215,4))</f>
        <v>0.193</v>
      </c>
      <c r="BP3215" s="157">
        <f>IF('1b-NaturalGas'!$AG$90="no","not applicable (based on previous answers)",ROUND(BL3215,4))</f>
        <v>0.193</v>
      </c>
      <c r="BQ3215" s="157">
        <f>IF('1b-NaturalGas'!$AG$91="no","",ROUND(BL3215,4))</f>
        <v>0.193</v>
      </c>
    </row>
    <row r="3216" spans="30:69" x14ac:dyDescent="0.25">
      <c r="AD3216" s="157">
        <f t="shared" si="113"/>
        <v>0.19500000000000015</v>
      </c>
      <c r="AE3216" s="157">
        <f>IF('1a-Electricity'!$AG$77="no","",ROUND(AD3216,4))</f>
        <v>0.19500000000000001</v>
      </c>
      <c r="AF3216" s="157">
        <f>IF('1a-Electricity'!$AG$78="no","",ROUND(AD3216,4))</f>
        <v>0.19500000000000001</v>
      </c>
      <c r="AG3216" s="157">
        <f>IF('1a-Electricity'!$AG$79="no","",ROUND(AD3216,4))</f>
        <v>0.19500000000000001</v>
      </c>
      <c r="BL3216" s="157">
        <f t="shared" si="114"/>
        <v>0.19400000000000014</v>
      </c>
      <c r="BM3216" s="157">
        <f>IF('1b-NaturalGas'!$AG$87="no","",ROUND(BL3216,4))</f>
        <v>0.19400000000000001</v>
      </c>
      <c r="BN3216" s="157">
        <f>IF('1b-NaturalGas'!$AG$88="no","",ROUND(BL3216,4))</f>
        <v>0.19400000000000001</v>
      </c>
      <c r="BO3216" s="157">
        <f>IF('1b-NaturalGas'!$AG$89="no","",ROUND(BL3216,4))</f>
        <v>0.19400000000000001</v>
      </c>
      <c r="BP3216" s="157">
        <f>IF('1b-NaturalGas'!$AG$90="no","not applicable (based on previous answers)",ROUND(BL3216,4))</f>
        <v>0.19400000000000001</v>
      </c>
      <c r="BQ3216" s="157">
        <f>IF('1b-NaturalGas'!$AG$91="no","",ROUND(BL3216,4))</f>
        <v>0.19400000000000001</v>
      </c>
    </row>
    <row r="3217" spans="30:69" x14ac:dyDescent="0.25">
      <c r="AD3217" s="157">
        <f t="shared" si="113"/>
        <v>0.19600000000000015</v>
      </c>
      <c r="AE3217" s="157">
        <f>IF('1a-Electricity'!$AG$77="no","",ROUND(AD3217,4))</f>
        <v>0.19600000000000001</v>
      </c>
      <c r="AF3217" s="157">
        <f>IF('1a-Electricity'!$AG$78="no","",ROUND(AD3217,4))</f>
        <v>0.19600000000000001</v>
      </c>
      <c r="AG3217" s="157">
        <f>IF('1a-Electricity'!$AG$79="no","",ROUND(AD3217,4))</f>
        <v>0.19600000000000001</v>
      </c>
      <c r="BL3217" s="157">
        <f t="shared" si="114"/>
        <v>0.19500000000000015</v>
      </c>
      <c r="BM3217" s="157">
        <f>IF('1b-NaturalGas'!$AG$87="no","",ROUND(BL3217,4))</f>
        <v>0.19500000000000001</v>
      </c>
      <c r="BN3217" s="157">
        <f>IF('1b-NaturalGas'!$AG$88="no","",ROUND(BL3217,4))</f>
        <v>0.19500000000000001</v>
      </c>
      <c r="BO3217" s="157">
        <f>IF('1b-NaturalGas'!$AG$89="no","",ROUND(BL3217,4))</f>
        <v>0.19500000000000001</v>
      </c>
      <c r="BP3217" s="157">
        <f>IF('1b-NaturalGas'!$AG$90="no","not applicable (based on previous answers)",ROUND(BL3217,4))</f>
        <v>0.19500000000000001</v>
      </c>
      <c r="BQ3217" s="157">
        <f>IF('1b-NaturalGas'!$AG$91="no","",ROUND(BL3217,4))</f>
        <v>0.19500000000000001</v>
      </c>
    </row>
    <row r="3218" spans="30:69" x14ac:dyDescent="0.25">
      <c r="AD3218" s="157">
        <f t="shared" si="113"/>
        <v>0.19700000000000015</v>
      </c>
      <c r="AE3218" s="157">
        <f>IF('1a-Electricity'!$AG$77="no","",ROUND(AD3218,4))</f>
        <v>0.19700000000000001</v>
      </c>
      <c r="AF3218" s="157">
        <f>IF('1a-Electricity'!$AG$78="no","",ROUND(AD3218,4))</f>
        <v>0.19700000000000001</v>
      </c>
      <c r="AG3218" s="157">
        <f>IF('1a-Electricity'!$AG$79="no","",ROUND(AD3218,4))</f>
        <v>0.19700000000000001</v>
      </c>
      <c r="BL3218" s="157">
        <f t="shared" si="114"/>
        <v>0.19600000000000015</v>
      </c>
      <c r="BM3218" s="157">
        <f>IF('1b-NaturalGas'!$AG$87="no","",ROUND(BL3218,4))</f>
        <v>0.19600000000000001</v>
      </c>
      <c r="BN3218" s="157">
        <f>IF('1b-NaturalGas'!$AG$88="no","",ROUND(BL3218,4))</f>
        <v>0.19600000000000001</v>
      </c>
      <c r="BO3218" s="157">
        <f>IF('1b-NaturalGas'!$AG$89="no","",ROUND(BL3218,4))</f>
        <v>0.19600000000000001</v>
      </c>
      <c r="BP3218" s="157">
        <f>IF('1b-NaturalGas'!$AG$90="no","not applicable (based on previous answers)",ROUND(BL3218,4))</f>
        <v>0.19600000000000001</v>
      </c>
      <c r="BQ3218" s="157">
        <f>IF('1b-NaturalGas'!$AG$91="no","",ROUND(BL3218,4))</f>
        <v>0.19600000000000001</v>
      </c>
    </row>
    <row r="3219" spans="30:69" x14ac:dyDescent="0.25">
      <c r="AD3219" s="157">
        <f t="shared" si="113"/>
        <v>0.19800000000000015</v>
      </c>
      <c r="AE3219" s="157">
        <f>IF('1a-Electricity'!$AG$77="no","",ROUND(AD3219,4))</f>
        <v>0.19800000000000001</v>
      </c>
      <c r="AF3219" s="157">
        <f>IF('1a-Electricity'!$AG$78="no","",ROUND(AD3219,4))</f>
        <v>0.19800000000000001</v>
      </c>
      <c r="AG3219" s="157">
        <f>IF('1a-Electricity'!$AG$79="no","",ROUND(AD3219,4))</f>
        <v>0.19800000000000001</v>
      </c>
      <c r="BL3219" s="157">
        <f t="shared" si="114"/>
        <v>0.19700000000000015</v>
      </c>
      <c r="BM3219" s="157">
        <f>IF('1b-NaturalGas'!$AG$87="no","",ROUND(BL3219,4))</f>
        <v>0.19700000000000001</v>
      </c>
      <c r="BN3219" s="157">
        <f>IF('1b-NaturalGas'!$AG$88="no","",ROUND(BL3219,4))</f>
        <v>0.19700000000000001</v>
      </c>
      <c r="BO3219" s="157">
        <f>IF('1b-NaturalGas'!$AG$89="no","",ROUND(BL3219,4))</f>
        <v>0.19700000000000001</v>
      </c>
      <c r="BP3219" s="157">
        <f>IF('1b-NaturalGas'!$AG$90="no","not applicable (based on previous answers)",ROUND(BL3219,4))</f>
        <v>0.19700000000000001</v>
      </c>
      <c r="BQ3219" s="157">
        <f>IF('1b-NaturalGas'!$AG$91="no","",ROUND(BL3219,4))</f>
        <v>0.19700000000000001</v>
      </c>
    </row>
    <row r="3220" spans="30:69" x14ac:dyDescent="0.25">
      <c r="AD3220" s="157">
        <f t="shared" si="113"/>
        <v>0.19900000000000015</v>
      </c>
      <c r="AE3220" s="157">
        <f>IF('1a-Electricity'!$AG$77="no","",ROUND(AD3220,4))</f>
        <v>0.19900000000000001</v>
      </c>
      <c r="AF3220" s="157">
        <f>IF('1a-Electricity'!$AG$78="no","",ROUND(AD3220,4))</f>
        <v>0.19900000000000001</v>
      </c>
      <c r="AG3220" s="157">
        <f>IF('1a-Electricity'!$AG$79="no","",ROUND(AD3220,4))</f>
        <v>0.19900000000000001</v>
      </c>
      <c r="BL3220" s="157">
        <f t="shared" si="114"/>
        <v>0.19800000000000015</v>
      </c>
      <c r="BM3220" s="157">
        <f>IF('1b-NaturalGas'!$AG$87="no","",ROUND(BL3220,4))</f>
        <v>0.19800000000000001</v>
      </c>
      <c r="BN3220" s="157">
        <f>IF('1b-NaturalGas'!$AG$88="no","",ROUND(BL3220,4))</f>
        <v>0.19800000000000001</v>
      </c>
      <c r="BO3220" s="157">
        <f>IF('1b-NaturalGas'!$AG$89="no","",ROUND(BL3220,4))</f>
        <v>0.19800000000000001</v>
      </c>
      <c r="BP3220" s="157">
        <f>IF('1b-NaturalGas'!$AG$90="no","not applicable (based on previous answers)",ROUND(BL3220,4))</f>
        <v>0.19800000000000001</v>
      </c>
      <c r="BQ3220" s="157">
        <f>IF('1b-NaturalGas'!$AG$91="no","",ROUND(BL3220,4))</f>
        <v>0.19800000000000001</v>
      </c>
    </row>
    <row r="3221" spans="30:69" x14ac:dyDescent="0.25">
      <c r="AD3221" s="157">
        <f t="shared" si="113"/>
        <v>0.20000000000000015</v>
      </c>
      <c r="AE3221" s="157">
        <f>IF('1a-Electricity'!$AG$77="no","",ROUND(AD3221,4))</f>
        <v>0.2</v>
      </c>
      <c r="AF3221" s="157">
        <f>IF('1a-Electricity'!$AG$78="no","",ROUND(AD3221,4))</f>
        <v>0.2</v>
      </c>
      <c r="AG3221" s="157">
        <f>IF('1a-Electricity'!$AG$79="no","",ROUND(AD3221,4))</f>
        <v>0.2</v>
      </c>
      <c r="BL3221" s="157">
        <f t="shared" si="114"/>
        <v>0.19900000000000015</v>
      </c>
      <c r="BM3221" s="157">
        <f>IF('1b-NaturalGas'!$AG$87="no","",ROUND(BL3221,4))</f>
        <v>0.19900000000000001</v>
      </c>
      <c r="BN3221" s="157">
        <f>IF('1b-NaturalGas'!$AG$88="no","",ROUND(BL3221,4))</f>
        <v>0.19900000000000001</v>
      </c>
      <c r="BO3221" s="157">
        <f>IF('1b-NaturalGas'!$AG$89="no","",ROUND(BL3221,4))</f>
        <v>0.19900000000000001</v>
      </c>
      <c r="BP3221" s="157">
        <f>IF('1b-NaturalGas'!$AG$90="no","not applicable (based on previous answers)",ROUND(BL3221,4))</f>
        <v>0.19900000000000001</v>
      </c>
      <c r="BQ3221" s="157">
        <f>IF('1b-NaturalGas'!$AG$91="no","",ROUND(BL3221,4))</f>
        <v>0.19900000000000001</v>
      </c>
    </row>
    <row r="3222" spans="30:69" x14ac:dyDescent="0.25">
      <c r="AD3222" s="157">
        <f t="shared" si="113"/>
        <v>0.20100000000000015</v>
      </c>
      <c r="AE3222" s="157">
        <f>IF('1a-Electricity'!$AG$77="no","",ROUND(AD3222,4))</f>
        <v>0.20100000000000001</v>
      </c>
      <c r="AF3222" s="157">
        <f>IF('1a-Electricity'!$AG$78="no","",ROUND(AD3222,4))</f>
        <v>0.20100000000000001</v>
      </c>
      <c r="AG3222" s="157">
        <f>IF('1a-Electricity'!$AG$79="no","",ROUND(AD3222,4))</f>
        <v>0.20100000000000001</v>
      </c>
      <c r="BL3222" s="157">
        <f t="shared" si="114"/>
        <v>0.20000000000000015</v>
      </c>
      <c r="BM3222" s="157">
        <f>IF('1b-NaturalGas'!$AG$87="no","",ROUND(BL3222,4))</f>
        <v>0.2</v>
      </c>
      <c r="BN3222" s="157">
        <f>IF('1b-NaturalGas'!$AG$88="no","",ROUND(BL3222,4))</f>
        <v>0.2</v>
      </c>
      <c r="BO3222" s="157">
        <f>IF('1b-NaturalGas'!$AG$89="no","",ROUND(BL3222,4))</f>
        <v>0.2</v>
      </c>
      <c r="BP3222" s="157">
        <f>IF('1b-NaturalGas'!$AG$90="no","not applicable (based on previous answers)",ROUND(BL3222,4))</f>
        <v>0.2</v>
      </c>
      <c r="BQ3222" s="157">
        <f>IF('1b-NaturalGas'!$AG$91="no","",ROUND(BL3222,4))</f>
        <v>0.2</v>
      </c>
    </row>
    <row r="3223" spans="30:69" x14ac:dyDescent="0.25">
      <c r="AD3223" s="157">
        <f t="shared" si="113"/>
        <v>0.20200000000000015</v>
      </c>
      <c r="AE3223" s="157">
        <f>IF('1a-Electricity'!$AG$77="no","",ROUND(AD3223,4))</f>
        <v>0.20200000000000001</v>
      </c>
      <c r="AF3223" s="157">
        <f>IF('1a-Electricity'!$AG$78="no","",ROUND(AD3223,4))</f>
        <v>0.20200000000000001</v>
      </c>
      <c r="AG3223" s="157">
        <f>IF('1a-Electricity'!$AG$79="no","",ROUND(AD3223,4))</f>
        <v>0.20200000000000001</v>
      </c>
      <c r="BL3223" s="157">
        <f t="shared" si="114"/>
        <v>0.20100000000000015</v>
      </c>
      <c r="BM3223" s="157">
        <f>IF('1b-NaturalGas'!$AG$87="no","",ROUND(BL3223,4))</f>
        <v>0.20100000000000001</v>
      </c>
      <c r="BN3223" s="157">
        <f>IF('1b-NaturalGas'!$AG$88="no","",ROUND(BL3223,4))</f>
        <v>0.20100000000000001</v>
      </c>
      <c r="BO3223" s="157">
        <f>IF('1b-NaturalGas'!$AG$89="no","",ROUND(BL3223,4))</f>
        <v>0.20100000000000001</v>
      </c>
      <c r="BP3223" s="157">
        <f>IF('1b-NaturalGas'!$AG$90="no","not applicable (based on previous answers)",ROUND(BL3223,4))</f>
        <v>0.20100000000000001</v>
      </c>
      <c r="BQ3223" s="157">
        <f>IF('1b-NaturalGas'!$AG$91="no","",ROUND(BL3223,4))</f>
        <v>0.20100000000000001</v>
      </c>
    </row>
    <row r="3224" spans="30:69" x14ac:dyDescent="0.25">
      <c r="AD3224" s="157">
        <f t="shared" si="113"/>
        <v>0.20300000000000015</v>
      </c>
      <c r="AE3224" s="157">
        <f>IF('1a-Electricity'!$AG$77="no","",ROUND(AD3224,4))</f>
        <v>0.20300000000000001</v>
      </c>
      <c r="AF3224" s="157">
        <f>IF('1a-Electricity'!$AG$78="no","",ROUND(AD3224,4))</f>
        <v>0.20300000000000001</v>
      </c>
      <c r="AG3224" s="157">
        <f>IF('1a-Electricity'!$AG$79="no","",ROUND(AD3224,4))</f>
        <v>0.20300000000000001</v>
      </c>
      <c r="BL3224" s="157">
        <f t="shared" si="114"/>
        <v>0.20200000000000015</v>
      </c>
      <c r="BM3224" s="157">
        <f>IF('1b-NaturalGas'!$AG$87="no","",ROUND(BL3224,4))</f>
        <v>0.20200000000000001</v>
      </c>
      <c r="BN3224" s="157">
        <f>IF('1b-NaturalGas'!$AG$88="no","",ROUND(BL3224,4))</f>
        <v>0.20200000000000001</v>
      </c>
      <c r="BO3224" s="157">
        <f>IF('1b-NaturalGas'!$AG$89="no","",ROUND(BL3224,4))</f>
        <v>0.20200000000000001</v>
      </c>
      <c r="BP3224" s="157">
        <f>IF('1b-NaturalGas'!$AG$90="no","not applicable (based on previous answers)",ROUND(BL3224,4))</f>
        <v>0.20200000000000001</v>
      </c>
      <c r="BQ3224" s="157">
        <f>IF('1b-NaturalGas'!$AG$91="no","",ROUND(BL3224,4))</f>
        <v>0.20200000000000001</v>
      </c>
    </row>
    <row r="3225" spans="30:69" x14ac:dyDescent="0.25">
      <c r="AD3225" s="157">
        <f t="shared" si="113"/>
        <v>0.20400000000000015</v>
      </c>
      <c r="AE3225" s="157">
        <f>IF('1a-Electricity'!$AG$77="no","",ROUND(AD3225,4))</f>
        <v>0.20399999999999999</v>
      </c>
      <c r="AF3225" s="157">
        <f>IF('1a-Electricity'!$AG$78="no","",ROUND(AD3225,4))</f>
        <v>0.20399999999999999</v>
      </c>
      <c r="AG3225" s="157">
        <f>IF('1a-Electricity'!$AG$79="no","",ROUND(AD3225,4))</f>
        <v>0.20399999999999999</v>
      </c>
      <c r="BL3225" s="157">
        <f t="shared" si="114"/>
        <v>0.20300000000000015</v>
      </c>
      <c r="BM3225" s="157">
        <f>IF('1b-NaturalGas'!$AG$87="no","",ROUND(BL3225,4))</f>
        <v>0.20300000000000001</v>
      </c>
      <c r="BN3225" s="157">
        <f>IF('1b-NaturalGas'!$AG$88="no","",ROUND(BL3225,4))</f>
        <v>0.20300000000000001</v>
      </c>
      <c r="BO3225" s="157">
        <f>IF('1b-NaturalGas'!$AG$89="no","",ROUND(BL3225,4))</f>
        <v>0.20300000000000001</v>
      </c>
      <c r="BP3225" s="157">
        <f>IF('1b-NaturalGas'!$AG$90="no","not applicable (based on previous answers)",ROUND(BL3225,4))</f>
        <v>0.20300000000000001</v>
      </c>
      <c r="BQ3225" s="157">
        <f>IF('1b-NaturalGas'!$AG$91="no","",ROUND(BL3225,4))</f>
        <v>0.20300000000000001</v>
      </c>
    </row>
    <row r="3226" spans="30:69" x14ac:dyDescent="0.25">
      <c r="AD3226" s="157">
        <f t="shared" si="113"/>
        <v>0.20500000000000015</v>
      </c>
      <c r="AE3226" s="157">
        <f>IF('1a-Electricity'!$AG$77="no","",ROUND(AD3226,4))</f>
        <v>0.20499999999999999</v>
      </c>
      <c r="AF3226" s="157">
        <f>IF('1a-Electricity'!$AG$78="no","",ROUND(AD3226,4))</f>
        <v>0.20499999999999999</v>
      </c>
      <c r="AG3226" s="157">
        <f>IF('1a-Electricity'!$AG$79="no","",ROUND(AD3226,4))</f>
        <v>0.20499999999999999</v>
      </c>
      <c r="BL3226" s="157">
        <f t="shared" si="114"/>
        <v>0.20400000000000015</v>
      </c>
      <c r="BM3226" s="157">
        <f>IF('1b-NaturalGas'!$AG$87="no","",ROUND(BL3226,4))</f>
        <v>0.20399999999999999</v>
      </c>
      <c r="BN3226" s="157">
        <f>IF('1b-NaturalGas'!$AG$88="no","",ROUND(BL3226,4))</f>
        <v>0.20399999999999999</v>
      </c>
      <c r="BO3226" s="157">
        <f>IF('1b-NaturalGas'!$AG$89="no","",ROUND(BL3226,4))</f>
        <v>0.20399999999999999</v>
      </c>
      <c r="BP3226" s="157">
        <f>IF('1b-NaturalGas'!$AG$90="no","not applicable (based on previous answers)",ROUND(BL3226,4))</f>
        <v>0.20399999999999999</v>
      </c>
      <c r="BQ3226" s="157">
        <f>IF('1b-NaturalGas'!$AG$91="no","",ROUND(BL3226,4))</f>
        <v>0.20399999999999999</v>
      </c>
    </row>
    <row r="3227" spans="30:69" x14ac:dyDescent="0.25">
      <c r="AD3227" s="157">
        <f t="shared" si="113"/>
        <v>0.20600000000000016</v>
      </c>
      <c r="AE3227" s="157">
        <f>IF('1a-Electricity'!$AG$77="no","",ROUND(AD3227,4))</f>
        <v>0.20599999999999999</v>
      </c>
      <c r="AF3227" s="157">
        <f>IF('1a-Electricity'!$AG$78="no","",ROUND(AD3227,4))</f>
        <v>0.20599999999999999</v>
      </c>
      <c r="AG3227" s="157">
        <f>IF('1a-Electricity'!$AG$79="no","",ROUND(AD3227,4))</f>
        <v>0.20599999999999999</v>
      </c>
      <c r="BL3227" s="157">
        <f t="shared" si="114"/>
        <v>0.20500000000000015</v>
      </c>
      <c r="BM3227" s="157">
        <f>IF('1b-NaturalGas'!$AG$87="no","",ROUND(BL3227,4))</f>
        <v>0.20499999999999999</v>
      </c>
      <c r="BN3227" s="157">
        <f>IF('1b-NaturalGas'!$AG$88="no","",ROUND(BL3227,4))</f>
        <v>0.20499999999999999</v>
      </c>
      <c r="BO3227" s="157">
        <f>IF('1b-NaturalGas'!$AG$89="no","",ROUND(BL3227,4))</f>
        <v>0.20499999999999999</v>
      </c>
      <c r="BP3227" s="157">
        <f>IF('1b-NaturalGas'!$AG$90="no","not applicable (based on previous answers)",ROUND(BL3227,4))</f>
        <v>0.20499999999999999</v>
      </c>
      <c r="BQ3227" s="157">
        <f>IF('1b-NaturalGas'!$AG$91="no","",ROUND(BL3227,4))</f>
        <v>0.20499999999999999</v>
      </c>
    </row>
    <row r="3228" spans="30:69" x14ac:dyDescent="0.25">
      <c r="AD3228" s="157">
        <f t="shared" si="113"/>
        <v>0.20700000000000016</v>
      </c>
      <c r="AE3228" s="157">
        <f>IF('1a-Electricity'!$AG$77="no","",ROUND(AD3228,4))</f>
        <v>0.20699999999999999</v>
      </c>
      <c r="AF3228" s="157">
        <f>IF('1a-Electricity'!$AG$78="no","",ROUND(AD3228,4))</f>
        <v>0.20699999999999999</v>
      </c>
      <c r="AG3228" s="157">
        <f>IF('1a-Electricity'!$AG$79="no","",ROUND(AD3228,4))</f>
        <v>0.20699999999999999</v>
      </c>
      <c r="BL3228" s="157">
        <f t="shared" si="114"/>
        <v>0.20600000000000016</v>
      </c>
      <c r="BM3228" s="157">
        <f>IF('1b-NaturalGas'!$AG$87="no","",ROUND(BL3228,4))</f>
        <v>0.20599999999999999</v>
      </c>
      <c r="BN3228" s="157">
        <f>IF('1b-NaturalGas'!$AG$88="no","",ROUND(BL3228,4))</f>
        <v>0.20599999999999999</v>
      </c>
      <c r="BO3228" s="157">
        <f>IF('1b-NaturalGas'!$AG$89="no","",ROUND(BL3228,4))</f>
        <v>0.20599999999999999</v>
      </c>
      <c r="BP3228" s="157">
        <f>IF('1b-NaturalGas'!$AG$90="no","not applicable (based on previous answers)",ROUND(BL3228,4))</f>
        <v>0.20599999999999999</v>
      </c>
      <c r="BQ3228" s="157">
        <f>IF('1b-NaturalGas'!$AG$91="no","",ROUND(BL3228,4))</f>
        <v>0.20599999999999999</v>
      </c>
    </row>
    <row r="3229" spans="30:69" x14ac:dyDescent="0.25">
      <c r="AD3229" s="157">
        <f t="shared" si="113"/>
        <v>0.20800000000000016</v>
      </c>
      <c r="AE3229" s="157">
        <f>IF('1a-Electricity'!$AG$77="no","",ROUND(AD3229,4))</f>
        <v>0.20799999999999999</v>
      </c>
      <c r="AF3229" s="157">
        <f>IF('1a-Electricity'!$AG$78="no","",ROUND(AD3229,4))</f>
        <v>0.20799999999999999</v>
      </c>
      <c r="AG3229" s="157">
        <f>IF('1a-Electricity'!$AG$79="no","",ROUND(AD3229,4))</f>
        <v>0.20799999999999999</v>
      </c>
      <c r="BL3229" s="157">
        <f t="shared" si="114"/>
        <v>0.20700000000000016</v>
      </c>
      <c r="BM3229" s="157">
        <f>IF('1b-NaturalGas'!$AG$87="no","",ROUND(BL3229,4))</f>
        <v>0.20699999999999999</v>
      </c>
      <c r="BN3229" s="157">
        <f>IF('1b-NaturalGas'!$AG$88="no","",ROUND(BL3229,4))</f>
        <v>0.20699999999999999</v>
      </c>
      <c r="BO3229" s="157">
        <f>IF('1b-NaturalGas'!$AG$89="no","",ROUND(BL3229,4))</f>
        <v>0.20699999999999999</v>
      </c>
      <c r="BP3229" s="157">
        <f>IF('1b-NaturalGas'!$AG$90="no","not applicable (based on previous answers)",ROUND(BL3229,4))</f>
        <v>0.20699999999999999</v>
      </c>
      <c r="BQ3229" s="157">
        <f>IF('1b-NaturalGas'!$AG$91="no","",ROUND(BL3229,4))</f>
        <v>0.20699999999999999</v>
      </c>
    </row>
    <row r="3230" spans="30:69" x14ac:dyDescent="0.25">
      <c r="AD3230" s="157">
        <f t="shared" si="113"/>
        <v>0.20900000000000016</v>
      </c>
      <c r="AE3230" s="157">
        <f>IF('1a-Electricity'!$AG$77="no","",ROUND(AD3230,4))</f>
        <v>0.20899999999999999</v>
      </c>
      <c r="AF3230" s="157">
        <f>IF('1a-Electricity'!$AG$78="no","",ROUND(AD3230,4))</f>
        <v>0.20899999999999999</v>
      </c>
      <c r="AG3230" s="157">
        <f>IF('1a-Electricity'!$AG$79="no","",ROUND(AD3230,4))</f>
        <v>0.20899999999999999</v>
      </c>
      <c r="BL3230" s="157">
        <f t="shared" si="114"/>
        <v>0.20800000000000016</v>
      </c>
      <c r="BM3230" s="157">
        <f>IF('1b-NaturalGas'!$AG$87="no","",ROUND(BL3230,4))</f>
        <v>0.20799999999999999</v>
      </c>
      <c r="BN3230" s="157">
        <f>IF('1b-NaturalGas'!$AG$88="no","",ROUND(BL3230,4))</f>
        <v>0.20799999999999999</v>
      </c>
      <c r="BO3230" s="157">
        <f>IF('1b-NaturalGas'!$AG$89="no","",ROUND(BL3230,4))</f>
        <v>0.20799999999999999</v>
      </c>
      <c r="BP3230" s="157">
        <f>IF('1b-NaturalGas'!$AG$90="no","not applicable (based on previous answers)",ROUND(BL3230,4))</f>
        <v>0.20799999999999999</v>
      </c>
      <c r="BQ3230" s="157">
        <f>IF('1b-NaturalGas'!$AG$91="no","",ROUND(BL3230,4))</f>
        <v>0.20799999999999999</v>
      </c>
    </row>
    <row r="3231" spans="30:69" x14ac:dyDescent="0.25">
      <c r="AD3231" s="157">
        <f t="shared" si="113"/>
        <v>0.21000000000000016</v>
      </c>
      <c r="AE3231" s="157">
        <f>IF('1a-Electricity'!$AG$77="no","",ROUND(AD3231,4))</f>
        <v>0.21</v>
      </c>
      <c r="AF3231" s="157">
        <f>IF('1a-Electricity'!$AG$78="no","",ROUND(AD3231,4))</f>
        <v>0.21</v>
      </c>
      <c r="AG3231" s="157">
        <f>IF('1a-Electricity'!$AG$79="no","",ROUND(AD3231,4))</f>
        <v>0.21</v>
      </c>
      <c r="BL3231" s="157">
        <f t="shared" si="114"/>
        <v>0.20900000000000016</v>
      </c>
      <c r="BM3231" s="157">
        <f>IF('1b-NaturalGas'!$AG$87="no","",ROUND(BL3231,4))</f>
        <v>0.20899999999999999</v>
      </c>
      <c r="BN3231" s="157">
        <f>IF('1b-NaturalGas'!$AG$88="no","",ROUND(BL3231,4))</f>
        <v>0.20899999999999999</v>
      </c>
      <c r="BO3231" s="157">
        <f>IF('1b-NaturalGas'!$AG$89="no","",ROUND(BL3231,4))</f>
        <v>0.20899999999999999</v>
      </c>
      <c r="BP3231" s="157">
        <f>IF('1b-NaturalGas'!$AG$90="no","not applicable (based on previous answers)",ROUND(BL3231,4))</f>
        <v>0.20899999999999999</v>
      </c>
      <c r="BQ3231" s="157">
        <f>IF('1b-NaturalGas'!$AG$91="no","",ROUND(BL3231,4))</f>
        <v>0.20899999999999999</v>
      </c>
    </row>
    <row r="3232" spans="30:69" x14ac:dyDescent="0.25">
      <c r="AD3232" s="157">
        <f t="shared" si="113"/>
        <v>0.21100000000000016</v>
      </c>
      <c r="AE3232" s="157">
        <f>IF('1a-Electricity'!$AG$77="no","",ROUND(AD3232,4))</f>
        <v>0.21099999999999999</v>
      </c>
      <c r="AF3232" s="157">
        <f>IF('1a-Electricity'!$AG$78="no","",ROUND(AD3232,4))</f>
        <v>0.21099999999999999</v>
      </c>
      <c r="AG3232" s="157">
        <f>IF('1a-Electricity'!$AG$79="no","",ROUND(AD3232,4))</f>
        <v>0.21099999999999999</v>
      </c>
      <c r="BL3232" s="157">
        <f t="shared" si="114"/>
        <v>0.21000000000000016</v>
      </c>
      <c r="BM3232" s="157">
        <f>IF('1b-NaturalGas'!$AG$87="no","",ROUND(BL3232,4))</f>
        <v>0.21</v>
      </c>
      <c r="BN3232" s="157">
        <f>IF('1b-NaturalGas'!$AG$88="no","",ROUND(BL3232,4))</f>
        <v>0.21</v>
      </c>
      <c r="BO3232" s="157">
        <f>IF('1b-NaturalGas'!$AG$89="no","",ROUND(BL3232,4))</f>
        <v>0.21</v>
      </c>
      <c r="BP3232" s="157">
        <f>IF('1b-NaturalGas'!$AG$90="no","not applicable (based on previous answers)",ROUND(BL3232,4))</f>
        <v>0.21</v>
      </c>
      <c r="BQ3232" s="157">
        <f>IF('1b-NaturalGas'!$AG$91="no","",ROUND(BL3232,4))</f>
        <v>0.21</v>
      </c>
    </row>
    <row r="3233" spans="30:69" x14ac:dyDescent="0.25">
      <c r="AD3233" s="157">
        <f t="shared" si="113"/>
        <v>0.21200000000000016</v>
      </c>
      <c r="AE3233" s="157">
        <f>IF('1a-Electricity'!$AG$77="no","",ROUND(AD3233,4))</f>
        <v>0.21199999999999999</v>
      </c>
      <c r="AF3233" s="157">
        <f>IF('1a-Electricity'!$AG$78="no","",ROUND(AD3233,4))</f>
        <v>0.21199999999999999</v>
      </c>
      <c r="AG3233" s="157">
        <f>IF('1a-Electricity'!$AG$79="no","",ROUND(AD3233,4))</f>
        <v>0.21199999999999999</v>
      </c>
      <c r="BL3233" s="157">
        <f t="shared" si="114"/>
        <v>0.21100000000000016</v>
      </c>
      <c r="BM3233" s="157">
        <f>IF('1b-NaturalGas'!$AG$87="no","",ROUND(BL3233,4))</f>
        <v>0.21099999999999999</v>
      </c>
      <c r="BN3233" s="157">
        <f>IF('1b-NaturalGas'!$AG$88="no","",ROUND(BL3233,4))</f>
        <v>0.21099999999999999</v>
      </c>
      <c r="BO3233" s="157">
        <f>IF('1b-NaturalGas'!$AG$89="no","",ROUND(BL3233,4))</f>
        <v>0.21099999999999999</v>
      </c>
      <c r="BP3233" s="157">
        <f>IF('1b-NaturalGas'!$AG$90="no","not applicable (based on previous answers)",ROUND(BL3233,4))</f>
        <v>0.21099999999999999</v>
      </c>
      <c r="BQ3233" s="157">
        <f>IF('1b-NaturalGas'!$AG$91="no","",ROUND(BL3233,4))</f>
        <v>0.21099999999999999</v>
      </c>
    </row>
    <row r="3234" spans="30:69" x14ac:dyDescent="0.25">
      <c r="AD3234" s="157">
        <f t="shared" si="113"/>
        <v>0.21300000000000016</v>
      </c>
      <c r="AE3234" s="157">
        <f>IF('1a-Electricity'!$AG$77="no","",ROUND(AD3234,4))</f>
        <v>0.21299999999999999</v>
      </c>
      <c r="AF3234" s="157">
        <f>IF('1a-Electricity'!$AG$78="no","",ROUND(AD3234,4))</f>
        <v>0.21299999999999999</v>
      </c>
      <c r="AG3234" s="157">
        <f>IF('1a-Electricity'!$AG$79="no","",ROUND(AD3234,4))</f>
        <v>0.21299999999999999</v>
      </c>
      <c r="BL3234" s="157">
        <f t="shared" si="114"/>
        <v>0.21200000000000016</v>
      </c>
      <c r="BM3234" s="157">
        <f>IF('1b-NaturalGas'!$AG$87="no","",ROUND(BL3234,4))</f>
        <v>0.21199999999999999</v>
      </c>
      <c r="BN3234" s="157">
        <f>IF('1b-NaturalGas'!$AG$88="no","",ROUND(BL3234,4))</f>
        <v>0.21199999999999999</v>
      </c>
      <c r="BO3234" s="157">
        <f>IF('1b-NaturalGas'!$AG$89="no","",ROUND(BL3234,4))</f>
        <v>0.21199999999999999</v>
      </c>
      <c r="BP3234" s="157">
        <f>IF('1b-NaturalGas'!$AG$90="no","not applicable (based on previous answers)",ROUND(BL3234,4))</f>
        <v>0.21199999999999999</v>
      </c>
      <c r="BQ3234" s="157">
        <f>IF('1b-NaturalGas'!$AG$91="no","",ROUND(BL3234,4))</f>
        <v>0.21199999999999999</v>
      </c>
    </row>
    <row r="3235" spans="30:69" x14ac:dyDescent="0.25">
      <c r="AD3235" s="157">
        <f t="shared" si="113"/>
        <v>0.21400000000000016</v>
      </c>
      <c r="AE3235" s="157">
        <f>IF('1a-Electricity'!$AG$77="no","",ROUND(AD3235,4))</f>
        <v>0.214</v>
      </c>
      <c r="AF3235" s="157">
        <f>IF('1a-Electricity'!$AG$78="no","",ROUND(AD3235,4))</f>
        <v>0.214</v>
      </c>
      <c r="AG3235" s="157">
        <f>IF('1a-Electricity'!$AG$79="no","",ROUND(AD3235,4))</f>
        <v>0.214</v>
      </c>
      <c r="BL3235" s="157">
        <f t="shared" si="114"/>
        <v>0.21300000000000016</v>
      </c>
      <c r="BM3235" s="157">
        <f>IF('1b-NaturalGas'!$AG$87="no","",ROUND(BL3235,4))</f>
        <v>0.21299999999999999</v>
      </c>
      <c r="BN3235" s="157">
        <f>IF('1b-NaturalGas'!$AG$88="no","",ROUND(BL3235,4))</f>
        <v>0.21299999999999999</v>
      </c>
      <c r="BO3235" s="157">
        <f>IF('1b-NaturalGas'!$AG$89="no","",ROUND(BL3235,4))</f>
        <v>0.21299999999999999</v>
      </c>
      <c r="BP3235" s="157">
        <f>IF('1b-NaturalGas'!$AG$90="no","not applicable (based on previous answers)",ROUND(BL3235,4))</f>
        <v>0.21299999999999999</v>
      </c>
      <c r="BQ3235" s="157">
        <f>IF('1b-NaturalGas'!$AG$91="no","",ROUND(BL3235,4))</f>
        <v>0.21299999999999999</v>
      </c>
    </row>
    <row r="3236" spans="30:69" x14ac:dyDescent="0.25">
      <c r="AD3236" s="157">
        <f t="shared" si="113"/>
        <v>0.21500000000000016</v>
      </c>
      <c r="AE3236" s="157">
        <f>IF('1a-Electricity'!$AG$77="no","",ROUND(AD3236,4))</f>
        <v>0.215</v>
      </c>
      <c r="AF3236" s="157">
        <f>IF('1a-Electricity'!$AG$78="no","",ROUND(AD3236,4))</f>
        <v>0.215</v>
      </c>
      <c r="AG3236" s="157">
        <f>IF('1a-Electricity'!$AG$79="no","",ROUND(AD3236,4))</f>
        <v>0.215</v>
      </c>
      <c r="BL3236" s="157">
        <f t="shared" si="114"/>
        <v>0.21400000000000016</v>
      </c>
      <c r="BM3236" s="157">
        <f>IF('1b-NaturalGas'!$AG$87="no","",ROUND(BL3236,4))</f>
        <v>0.214</v>
      </c>
      <c r="BN3236" s="157">
        <f>IF('1b-NaturalGas'!$AG$88="no","",ROUND(BL3236,4))</f>
        <v>0.214</v>
      </c>
      <c r="BO3236" s="157">
        <f>IF('1b-NaturalGas'!$AG$89="no","",ROUND(BL3236,4))</f>
        <v>0.214</v>
      </c>
      <c r="BP3236" s="157">
        <f>IF('1b-NaturalGas'!$AG$90="no","not applicable (based on previous answers)",ROUND(BL3236,4))</f>
        <v>0.214</v>
      </c>
      <c r="BQ3236" s="157">
        <f>IF('1b-NaturalGas'!$AG$91="no","",ROUND(BL3236,4))</f>
        <v>0.214</v>
      </c>
    </row>
    <row r="3237" spans="30:69" x14ac:dyDescent="0.25">
      <c r="AD3237" s="157">
        <f t="shared" si="113"/>
        <v>0.21600000000000016</v>
      </c>
      <c r="AE3237" s="157">
        <f>IF('1a-Electricity'!$AG$77="no","",ROUND(AD3237,4))</f>
        <v>0.216</v>
      </c>
      <c r="AF3237" s="157">
        <f>IF('1a-Electricity'!$AG$78="no","",ROUND(AD3237,4))</f>
        <v>0.216</v>
      </c>
      <c r="AG3237" s="157">
        <f>IF('1a-Electricity'!$AG$79="no","",ROUND(AD3237,4))</f>
        <v>0.216</v>
      </c>
      <c r="BL3237" s="157">
        <f t="shared" si="114"/>
        <v>0.21500000000000016</v>
      </c>
      <c r="BM3237" s="157">
        <f>IF('1b-NaturalGas'!$AG$87="no","",ROUND(BL3237,4))</f>
        <v>0.215</v>
      </c>
      <c r="BN3237" s="157">
        <f>IF('1b-NaturalGas'!$AG$88="no","",ROUND(BL3237,4))</f>
        <v>0.215</v>
      </c>
      <c r="BO3237" s="157">
        <f>IF('1b-NaturalGas'!$AG$89="no","",ROUND(BL3237,4))</f>
        <v>0.215</v>
      </c>
      <c r="BP3237" s="157">
        <f>IF('1b-NaturalGas'!$AG$90="no","not applicable (based on previous answers)",ROUND(BL3237,4))</f>
        <v>0.215</v>
      </c>
      <c r="BQ3237" s="157">
        <f>IF('1b-NaturalGas'!$AG$91="no","",ROUND(BL3237,4))</f>
        <v>0.215</v>
      </c>
    </row>
    <row r="3238" spans="30:69" x14ac:dyDescent="0.25">
      <c r="AD3238" s="157">
        <f t="shared" si="113"/>
        <v>0.21700000000000016</v>
      </c>
      <c r="AE3238" s="157">
        <f>IF('1a-Electricity'!$AG$77="no","",ROUND(AD3238,4))</f>
        <v>0.217</v>
      </c>
      <c r="AF3238" s="157">
        <f>IF('1a-Electricity'!$AG$78="no","",ROUND(AD3238,4))</f>
        <v>0.217</v>
      </c>
      <c r="AG3238" s="157">
        <f>IF('1a-Electricity'!$AG$79="no","",ROUND(AD3238,4))</f>
        <v>0.217</v>
      </c>
      <c r="BL3238" s="157">
        <f t="shared" si="114"/>
        <v>0.21600000000000016</v>
      </c>
      <c r="BM3238" s="157">
        <f>IF('1b-NaturalGas'!$AG$87="no","",ROUND(BL3238,4))</f>
        <v>0.216</v>
      </c>
      <c r="BN3238" s="157">
        <f>IF('1b-NaturalGas'!$AG$88="no","",ROUND(BL3238,4))</f>
        <v>0.216</v>
      </c>
      <c r="BO3238" s="157">
        <f>IF('1b-NaturalGas'!$AG$89="no","",ROUND(BL3238,4))</f>
        <v>0.216</v>
      </c>
      <c r="BP3238" s="157">
        <f>IF('1b-NaturalGas'!$AG$90="no","not applicable (based on previous answers)",ROUND(BL3238,4))</f>
        <v>0.216</v>
      </c>
      <c r="BQ3238" s="157">
        <f>IF('1b-NaturalGas'!$AG$91="no","",ROUND(BL3238,4))</f>
        <v>0.216</v>
      </c>
    </row>
    <row r="3239" spans="30:69" x14ac:dyDescent="0.25">
      <c r="AD3239" s="157">
        <f t="shared" si="113"/>
        <v>0.21800000000000017</v>
      </c>
      <c r="AE3239" s="157">
        <f>IF('1a-Electricity'!$AG$77="no","",ROUND(AD3239,4))</f>
        <v>0.218</v>
      </c>
      <c r="AF3239" s="157">
        <f>IF('1a-Electricity'!$AG$78="no","",ROUND(AD3239,4))</f>
        <v>0.218</v>
      </c>
      <c r="AG3239" s="157">
        <f>IF('1a-Electricity'!$AG$79="no","",ROUND(AD3239,4))</f>
        <v>0.218</v>
      </c>
      <c r="BL3239" s="157">
        <f t="shared" si="114"/>
        <v>0.21700000000000016</v>
      </c>
      <c r="BM3239" s="157">
        <f>IF('1b-NaturalGas'!$AG$87="no","",ROUND(BL3239,4))</f>
        <v>0.217</v>
      </c>
      <c r="BN3239" s="157">
        <f>IF('1b-NaturalGas'!$AG$88="no","",ROUND(BL3239,4))</f>
        <v>0.217</v>
      </c>
      <c r="BO3239" s="157">
        <f>IF('1b-NaturalGas'!$AG$89="no","",ROUND(BL3239,4))</f>
        <v>0.217</v>
      </c>
      <c r="BP3239" s="157">
        <f>IF('1b-NaturalGas'!$AG$90="no","not applicable (based on previous answers)",ROUND(BL3239,4))</f>
        <v>0.217</v>
      </c>
      <c r="BQ3239" s="157">
        <f>IF('1b-NaturalGas'!$AG$91="no","",ROUND(BL3239,4))</f>
        <v>0.217</v>
      </c>
    </row>
    <row r="3240" spans="30:69" x14ac:dyDescent="0.25">
      <c r="AD3240" s="157">
        <f t="shared" si="113"/>
        <v>0.21900000000000017</v>
      </c>
      <c r="AE3240" s="157">
        <f>IF('1a-Electricity'!$AG$77="no","",ROUND(AD3240,4))</f>
        <v>0.219</v>
      </c>
      <c r="AF3240" s="157">
        <f>IF('1a-Electricity'!$AG$78="no","",ROUND(AD3240,4))</f>
        <v>0.219</v>
      </c>
      <c r="AG3240" s="157">
        <f>IF('1a-Electricity'!$AG$79="no","",ROUND(AD3240,4))</f>
        <v>0.219</v>
      </c>
      <c r="BL3240" s="157">
        <f t="shared" si="114"/>
        <v>0.21800000000000017</v>
      </c>
      <c r="BM3240" s="157">
        <f>IF('1b-NaturalGas'!$AG$87="no","",ROUND(BL3240,4))</f>
        <v>0.218</v>
      </c>
      <c r="BN3240" s="157">
        <f>IF('1b-NaturalGas'!$AG$88="no","",ROUND(BL3240,4))</f>
        <v>0.218</v>
      </c>
      <c r="BO3240" s="157">
        <f>IF('1b-NaturalGas'!$AG$89="no","",ROUND(BL3240,4))</f>
        <v>0.218</v>
      </c>
      <c r="BP3240" s="157">
        <f>IF('1b-NaturalGas'!$AG$90="no","not applicable (based on previous answers)",ROUND(BL3240,4))</f>
        <v>0.218</v>
      </c>
      <c r="BQ3240" s="157">
        <f>IF('1b-NaturalGas'!$AG$91="no","",ROUND(BL3240,4))</f>
        <v>0.218</v>
      </c>
    </row>
    <row r="3241" spans="30:69" x14ac:dyDescent="0.25">
      <c r="AD3241" s="157">
        <f t="shared" si="113"/>
        <v>0.22000000000000017</v>
      </c>
      <c r="AE3241" s="157">
        <f>IF('1a-Electricity'!$AG$77="no","",ROUND(AD3241,4))</f>
        <v>0.22</v>
      </c>
      <c r="AF3241" s="157">
        <f>IF('1a-Electricity'!$AG$78="no","",ROUND(AD3241,4))</f>
        <v>0.22</v>
      </c>
      <c r="AG3241" s="157">
        <f>IF('1a-Electricity'!$AG$79="no","",ROUND(AD3241,4))</f>
        <v>0.22</v>
      </c>
      <c r="BL3241" s="157">
        <f t="shared" si="114"/>
        <v>0.21900000000000017</v>
      </c>
      <c r="BM3241" s="157">
        <f>IF('1b-NaturalGas'!$AG$87="no","",ROUND(BL3241,4))</f>
        <v>0.219</v>
      </c>
      <c r="BN3241" s="157">
        <f>IF('1b-NaturalGas'!$AG$88="no","",ROUND(BL3241,4))</f>
        <v>0.219</v>
      </c>
      <c r="BO3241" s="157">
        <f>IF('1b-NaturalGas'!$AG$89="no","",ROUND(BL3241,4))</f>
        <v>0.219</v>
      </c>
      <c r="BP3241" s="157">
        <f>IF('1b-NaturalGas'!$AG$90="no","not applicable (based on previous answers)",ROUND(BL3241,4))</f>
        <v>0.219</v>
      </c>
      <c r="BQ3241" s="157">
        <f>IF('1b-NaturalGas'!$AG$91="no","",ROUND(BL3241,4))</f>
        <v>0.219</v>
      </c>
    </row>
    <row r="3242" spans="30:69" x14ac:dyDescent="0.25">
      <c r="AD3242" s="157">
        <f t="shared" si="113"/>
        <v>0.22100000000000017</v>
      </c>
      <c r="AE3242" s="157">
        <f>IF('1a-Electricity'!$AG$77="no","",ROUND(AD3242,4))</f>
        <v>0.221</v>
      </c>
      <c r="AF3242" s="157">
        <f>IF('1a-Electricity'!$AG$78="no","",ROUND(AD3242,4))</f>
        <v>0.221</v>
      </c>
      <c r="AG3242" s="157">
        <f>IF('1a-Electricity'!$AG$79="no","",ROUND(AD3242,4))</f>
        <v>0.221</v>
      </c>
      <c r="BL3242" s="157">
        <f t="shared" si="114"/>
        <v>0.22000000000000017</v>
      </c>
      <c r="BM3242" s="157">
        <f>IF('1b-NaturalGas'!$AG$87="no","",ROUND(BL3242,4))</f>
        <v>0.22</v>
      </c>
      <c r="BN3242" s="157">
        <f>IF('1b-NaturalGas'!$AG$88="no","",ROUND(BL3242,4))</f>
        <v>0.22</v>
      </c>
      <c r="BO3242" s="157">
        <f>IF('1b-NaturalGas'!$AG$89="no","",ROUND(BL3242,4))</f>
        <v>0.22</v>
      </c>
      <c r="BP3242" s="157">
        <f>IF('1b-NaturalGas'!$AG$90="no","not applicable (based on previous answers)",ROUND(BL3242,4))</f>
        <v>0.22</v>
      </c>
      <c r="BQ3242" s="157">
        <f>IF('1b-NaturalGas'!$AG$91="no","",ROUND(BL3242,4))</f>
        <v>0.22</v>
      </c>
    </row>
    <row r="3243" spans="30:69" x14ac:dyDescent="0.25">
      <c r="AD3243" s="157">
        <f t="shared" si="113"/>
        <v>0.22200000000000017</v>
      </c>
      <c r="AE3243" s="157">
        <f>IF('1a-Electricity'!$AG$77="no","",ROUND(AD3243,4))</f>
        <v>0.222</v>
      </c>
      <c r="AF3243" s="157">
        <f>IF('1a-Electricity'!$AG$78="no","",ROUND(AD3243,4))</f>
        <v>0.222</v>
      </c>
      <c r="AG3243" s="157">
        <f>IF('1a-Electricity'!$AG$79="no","",ROUND(AD3243,4))</f>
        <v>0.222</v>
      </c>
      <c r="BL3243" s="157">
        <f t="shared" si="114"/>
        <v>0.22100000000000017</v>
      </c>
      <c r="BM3243" s="157">
        <f>IF('1b-NaturalGas'!$AG$87="no","",ROUND(BL3243,4))</f>
        <v>0.221</v>
      </c>
      <c r="BN3243" s="157">
        <f>IF('1b-NaturalGas'!$AG$88="no","",ROUND(BL3243,4))</f>
        <v>0.221</v>
      </c>
      <c r="BO3243" s="157">
        <f>IF('1b-NaturalGas'!$AG$89="no","",ROUND(BL3243,4))</f>
        <v>0.221</v>
      </c>
      <c r="BP3243" s="157">
        <f>IF('1b-NaturalGas'!$AG$90="no","not applicable (based on previous answers)",ROUND(BL3243,4))</f>
        <v>0.221</v>
      </c>
      <c r="BQ3243" s="157">
        <f>IF('1b-NaturalGas'!$AG$91="no","",ROUND(BL3243,4))</f>
        <v>0.221</v>
      </c>
    </row>
    <row r="3244" spans="30:69" x14ac:dyDescent="0.25">
      <c r="AD3244" s="157">
        <f t="shared" si="113"/>
        <v>0.22300000000000017</v>
      </c>
      <c r="AE3244" s="157">
        <f>IF('1a-Electricity'!$AG$77="no","",ROUND(AD3244,4))</f>
        <v>0.223</v>
      </c>
      <c r="AF3244" s="157">
        <f>IF('1a-Electricity'!$AG$78="no","",ROUND(AD3244,4))</f>
        <v>0.223</v>
      </c>
      <c r="AG3244" s="157">
        <f>IF('1a-Electricity'!$AG$79="no","",ROUND(AD3244,4))</f>
        <v>0.223</v>
      </c>
      <c r="BL3244" s="157">
        <f t="shared" si="114"/>
        <v>0.22200000000000017</v>
      </c>
      <c r="BM3244" s="157">
        <f>IF('1b-NaturalGas'!$AG$87="no","",ROUND(BL3244,4))</f>
        <v>0.222</v>
      </c>
      <c r="BN3244" s="157">
        <f>IF('1b-NaturalGas'!$AG$88="no","",ROUND(BL3244,4))</f>
        <v>0.222</v>
      </c>
      <c r="BO3244" s="157">
        <f>IF('1b-NaturalGas'!$AG$89="no","",ROUND(BL3244,4))</f>
        <v>0.222</v>
      </c>
      <c r="BP3244" s="157">
        <f>IF('1b-NaturalGas'!$AG$90="no","not applicable (based on previous answers)",ROUND(BL3244,4))</f>
        <v>0.222</v>
      </c>
      <c r="BQ3244" s="157">
        <f>IF('1b-NaturalGas'!$AG$91="no","",ROUND(BL3244,4))</f>
        <v>0.222</v>
      </c>
    </row>
    <row r="3245" spans="30:69" x14ac:dyDescent="0.25">
      <c r="AD3245" s="157">
        <f t="shared" si="113"/>
        <v>0.22400000000000017</v>
      </c>
      <c r="AE3245" s="157">
        <f>IF('1a-Electricity'!$AG$77="no","",ROUND(AD3245,4))</f>
        <v>0.224</v>
      </c>
      <c r="AF3245" s="157">
        <f>IF('1a-Electricity'!$AG$78="no","",ROUND(AD3245,4))</f>
        <v>0.224</v>
      </c>
      <c r="AG3245" s="157">
        <f>IF('1a-Electricity'!$AG$79="no","",ROUND(AD3245,4))</f>
        <v>0.224</v>
      </c>
      <c r="BL3245" s="157">
        <f t="shared" si="114"/>
        <v>0.22300000000000017</v>
      </c>
      <c r="BM3245" s="157">
        <f>IF('1b-NaturalGas'!$AG$87="no","",ROUND(BL3245,4))</f>
        <v>0.223</v>
      </c>
      <c r="BN3245" s="157">
        <f>IF('1b-NaturalGas'!$AG$88="no","",ROUND(BL3245,4))</f>
        <v>0.223</v>
      </c>
      <c r="BO3245" s="157">
        <f>IF('1b-NaturalGas'!$AG$89="no","",ROUND(BL3245,4))</f>
        <v>0.223</v>
      </c>
      <c r="BP3245" s="157">
        <f>IF('1b-NaturalGas'!$AG$90="no","not applicable (based on previous answers)",ROUND(BL3245,4))</f>
        <v>0.223</v>
      </c>
      <c r="BQ3245" s="157">
        <f>IF('1b-NaturalGas'!$AG$91="no","",ROUND(BL3245,4))</f>
        <v>0.223</v>
      </c>
    </row>
    <row r="3246" spans="30:69" x14ac:dyDescent="0.25">
      <c r="AD3246" s="157">
        <f t="shared" si="113"/>
        <v>0.22500000000000017</v>
      </c>
      <c r="AE3246" s="157">
        <f>IF('1a-Electricity'!$AG$77="no","",ROUND(AD3246,4))</f>
        <v>0.22500000000000001</v>
      </c>
      <c r="AF3246" s="157">
        <f>IF('1a-Electricity'!$AG$78="no","",ROUND(AD3246,4))</f>
        <v>0.22500000000000001</v>
      </c>
      <c r="AG3246" s="157">
        <f>IF('1a-Electricity'!$AG$79="no","",ROUND(AD3246,4))</f>
        <v>0.22500000000000001</v>
      </c>
      <c r="BL3246" s="157">
        <f t="shared" si="114"/>
        <v>0.22400000000000017</v>
      </c>
      <c r="BM3246" s="157">
        <f>IF('1b-NaturalGas'!$AG$87="no","",ROUND(BL3246,4))</f>
        <v>0.224</v>
      </c>
      <c r="BN3246" s="157">
        <f>IF('1b-NaturalGas'!$AG$88="no","",ROUND(BL3246,4))</f>
        <v>0.224</v>
      </c>
      <c r="BO3246" s="157">
        <f>IF('1b-NaturalGas'!$AG$89="no","",ROUND(BL3246,4))</f>
        <v>0.224</v>
      </c>
      <c r="BP3246" s="157">
        <f>IF('1b-NaturalGas'!$AG$90="no","not applicable (based on previous answers)",ROUND(BL3246,4))</f>
        <v>0.224</v>
      </c>
      <c r="BQ3246" s="157">
        <f>IF('1b-NaturalGas'!$AG$91="no","",ROUND(BL3246,4))</f>
        <v>0.224</v>
      </c>
    </row>
    <row r="3247" spans="30:69" x14ac:dyDescent="0.25">
      <c r="AD3247" s="157">
        <f t="shared" si="113"/>
        <v>0.22600000000000017</v>
      </c>
      <c r="AE3247" s="157">
        <f>IF('1a-Electricity'!$AG$77="no","",ROUND(AD3247,4))</f>
        <v>0.22600000000000001</v>
      </c>
      <c r="AF3247" s="157">
        <f>IF('1a-Electricity'!$AG$78="no","",ROUND(AD3247,4))</f>
        <v>0.22600000000000001</v>
      </c>
      <c r="AG3247" s="157">
        <f>IF('1a-Electricity'!$AG$79="no","",ROUND(AD3247,4))</f>
        <v>0.22600000000000001</v>
      </c>
      <c r="BL3247" s="157">
        <f t="shared" si="114"/>
        <v>0.22500000000000017</v>
      </c>
      <c r="BM3247" s="157">
        <f>IF('1b-NaturalGas'!$AG$87="no","",ROUND(BL3247,4))</f>
        <v>0.22500000000000001</v>
      </c>
      <c r="BN3247" s="157">
        <f>IF('1b-NaturalGas'!$AG$88="no","",ROUND(BL3247,4))</f>
        <v>0.22500000000000001</v>
      </c>
      <c r="BO3247" s="157">
        <f>IF('1b-NaturalGas'!$AG$89="no","",ROUND(BL3247,4))</f>
        <v>0.22500000000000001</v>
      </c>
      <c r="BP3247" s="157">
        <f>IF('1b-NaturalGas'!$AG$90="no","not applicable (based on previous answers)",ROUND(BL3247,4))</f>
        <v>0.22500000000000001</v>
      </c>
      <c r="BQ3247" s="157">
        <f>IF('1b-NaturalGas'!$AG$91="no","",ROUND(BL3247,4))</f>
        <v>0.22500000000000001</v>
      </c>
    </row>
    <row r="3248" spans="30:69" x14ac:dyDescent="0.25">
      <c r="AD3248" s="157">
        <f t="shared" si="113"/>
        <v>0.22700000000000017</v>
      </c>
      <c r="AE3248" s="157">
        <f>IF('1a-Electricity'!$AG$77="no","",ROUND(AD3248,4))</f>
        <v>0.22700000000000001</v>
      </c>
      <c r="AF3248" s="157">
        <f>IF('1a-Electricity'!$AG$78="no","",ROUND(AD3248,4))</f>
        <v>0.22700000000000001</v>
      </c>
      <c r="AG3248" s="157">
        <f>IF('1a-Electricity'!$AG$79="no","",ROUND(AD3248,4))</f>
        <v>0.22700000000000001</v>
      </c>
      <c r="BL3248" s="157">
        <f t="shared" si="114"/>
        <v>0.22600000000000017</v>
      </c>
      <c r="BM3248" s="157">
        <f>IF('1b-NaturalGas'!$AG$87="no","",ROUND(BL3248,4))</f>
        <v>0.22600000000000001</v>
      </c>
      <c r="BN3248" s="157">
        <f>IF('1b-NaturalGas'!$AG$88="no","",ROUND(BL3248,4))</f>
        <v>0.22600000000000001</v>
      </c>
      <c r="BO3248" s="157">
        <f>IF('1b-NaturalGas'!$AG$89="no","",ROUND(BL3248,4))</f>
        <v>0.22600000000000001</v>
      </c>
      <c r="BP3248" s="157">
        <f>IF('1b-NaturalGas'!$AG$90="no","not applicable (based on previous answers)",ROUND(BL3248,4))</f>
        <v>0.22600000000000001</v>
      </c>
      <c r="BQ3248" s="157">
        <f>IF('1b-NaturalGas'!$AG$91="no","",ROUND(BL3248,4))</f>
        <v>0.22600000000000001</v>
      </c>
    </row>
    <row r="3249" spans="30:69" x14ac:dyDescent="0.25">
      <c r="AD3249" s="157">
        <f t="shared" si="113"/>
        <v>0.22800000000000017</v>
      </c>
      <c r="AE3249" s="157">
        <f>IF('1a-Electricity'!$AG$77="no","",ROUND(AD3249,4))</f>
        <v>0.22800000000000001</v>
      </c>
      <c r="AF3249" s="157">
        <f>IF('1a-Electricity'!$AG$78="no","",ROUND(AD3249,4))</f>
        <v>0.22800000000000001</v>
      </c>
      <c r="AG3249" s="157">
        <f>IF('1a-Electricity'!$AG$79="no","",ROUND(AD3249,4))</f>
        <v>0.22800000000000001</v>
      </c>
      <c r="BL3249" s="157">
        <f t="shared" si="114"/>
        <v>0.22700000000000017</v>
      </c>
      <c r="BM3249" s="157">
        <f>IF('1b-NaturalGas'!$AG$87="no","",ROUND(BL3249,4))</f>
        <v>0.22700000000000001</v>
      </c>
      <c r="BN3249" s="157">
        <f>IF('1b-NaturalGas'!$AG$88="no","",ROUND(BL3249,4))</f>
        <v>0.22700000000000001</v>
      </c>
      <c r="BO3249" s="157">
        <f>IF('1b-NaturalGas'!$AG$89="no","",ROUND(BL3249,4))</f>
        <v>0.22700000000000001</v>
      </c>
      <c r="BP3249" s="157">
        <f>IF('1b-NaturalGas'!$AG$90="no","not applicable (based on previous answers)",ROUND(BL3249,4))</f>
        <v>0.22700000000000001</v>
      </c>
      <c r="BQ3249" s="157">
        <f>IF('1b-NaturalGas'!$AG$91="no","",ROUND(BL3249,4))</f>
        <v>0.22700000000000001</v>
      </c>
    </row>
    <row r="3250" spans="30:69" x14ac:dyDescent="0.25">
      <c r="AD3250" s="157">
        <f t="shared" si="113"/>
        <v>0.22900000000000018</v>
      </c>
      <c r="AE3250" s="157">
        <f>IF('1a-Electricity'!$AG$77="no","",ROUND(AD3250,4))</f>
        <v>0.22900000000000001</v>
      </c>
      <c r="AF3250" s="157">
        <f>IF('1a-Electricity'!$AG$78="no","",ROUND(AD3250,4))</f>
        <v>0.22900000000000001</v>
      </c>
      <c r="AG3250" s="157">
        <f>IF('1a-Electricity'!$AG$79="no","",ROUND(AD3250,4))</f>
        <v>0.22900000000000001</v>
      </c>
      <c r="BL3250" s="157">
        <f t="shared" si="114"/>
        <v>0.22800000000000017</v>
      </c>
      <c r="BM3250" s="157">
        <f>IF('1b-NaturalGas'!$AG$87="no","",ROUND(BL3250,4))</f>
        <v>0.22800000000000001</v>
      </c>
      <c r="BN3250" s="157">
        <f>IF('1b-NaturalGas'!$AG$88="no","",ROUND(BL3250,4))</f>
        <v>0.22800000000000001</v>
      </c>
      <c r="BO3250" s="157">
        <f>IF('1b-NaturalGas'!$AG$89="no","",ROUND(BL3250,4))</f>
        <v>0.22800000000000001</v>
      </c>
      <c r="BP3250" s="157">
        <f>IF('1b-NaturalGas'!$AG$90="no","not applicable (based on previous answers)",ROUND(BL3250,4))</f>
        <v>0.22800000000000001</v>
      </c>
      <c r="BQ3250" s="157">
        <f>IF('1b-NaturalGas'!$AG$91="no","",ROUND(BL3250,4))</f>
        <v>0.22800000000000001</v>
      </c>
    </row>
    <row r="3251" spans="30:69" x14ac:dyDescent="0.25">
      <c r="AD3251" s="157">
        <f t="shared" si="113"/>
        <v>0.23000000000000018</v>
      </c>
      <c r="AE3251" s="157">
        <f>IF('1a-Electricity'!$AG$77="no","",ROUND(AD3251,4))</f>
        <v>0.23</v>
      </c>
      <c r="AF3251" s="157">
        <f>IF('1a-Electricity'!$AG$78="no","",ROUND(AD3251,4))</f>
        <v>0.23</v>
      </c>
      <c r="AG3251" s="157">
        <f>IF('1a-Electricity'!$AG$79="no","",ROUND(AD3251,4))</f>
        <v>0.23</v>
      </c>
      <c r="BL3251" s="157">
        <f t="shared" si="114"/>
        <v>0.22900000000000018</v>
      </c>
      <c r="BM3251" s="157">
        <f>IF('1b-NaturalGas'!$AG$87="no","",ROUND(BL3251,4))</f>
        <v>0.22900000000000001</v>
      </c>
      <c r="BN3251" s="157">
        <f>IF('1b-NaturalGas'!$AG$88="no","",ROUND(BL3251,4))</f>
        <v>0.22900000000000001</v>
      </c>
      <c r="BO3251" s="157">
        <f>IF('1b-NaturalGas'!$AG$89="no","",ROUND(BL3251,4))</f>
        <v>0.22900000000000001</v>
      </c>
      <c r="BP3251" s="157">
        <f>IF('1b-NaturalGas'!$AG$90="no","not applicable (based on previous answers)",ROUND(BL3251,4))</f>
        <v>0.22900000000000001</v>
      </c>
      <c r="BQ3251" s="157">
        <f>IF('1b-NaturalGas'!$AG$91="no","",ROUND(BL3251,4))</f>
        <v>0.22900000000000001</v>
      </c>
    </row>
    <row r="3252" spans="30:69" x14ac:dyDescent="0.25">
      <c r="AD3252" s="157">
        <f t="shared" si="113"/>
        <v>0.23100000000000018</v>
      </c>
      <c r="AE3252" s="157">
        <f>IF('1a-Electricity'!$AG$77="no","",ROUND(AD3252,4))</f>
        <v>0.23100000000000001</v>
      </c>
      <c r="AF3252" s="157">
        <f>IF('1a-Electricity'!$AG$78="no","",ROUND(AD3252,4))</f>
        <v>0.23100000000000001</v>
      </c>
      <c r="AG3252" s="157">
        <f>IF('1a-Electricity'!$AG$79="no","",ROUND(AD3252,4))</f>
        <v>0.23100000000000001</v>
      </c>
      <c r="BL3252" s="157">
        <f t="shared" si="114"/>
        <v>0.23000000000000018</v>
      </c>
      <c r="BM3252" s="157">
        <f>IF('1b-NaturalGas'!$AG$87="no","",ROUND(BL3252,4))</f>
        <v>0.23</v>
      </c>
      <c r="BN3252" s="157">
        <f>IF('1b-NaturalGas'!$AG$88="no","",ROUND(BL3252,4))</f>
        <v>0.23</v>
      </c>
      <c r="BO3252" s="157">
        <f>IF('1b-NaturalGas'!$AG$89="no","",ROUND(BL3252,4))</f>
        <v>0.23</v>
      </c>
      <c r="BP3252" s="157">
        <f>IF('1b-NaturalGas'!$AG$90="no","not applicable (based on previous answers)",ROUND(BL3252,4))</f>
        <v>0.23</v>
      </c>
      <c r="BQ3252" s="157">
        <f>IF('1b-NaturalGas'!$AG$91="no","",ROUND(BL3252,4))</f>
        <v>0.23</v>
      </c>
    </row>
    <row r="3253" spans="30:69" x14ac:dyDescent="0.25">
      <c r="AD3253" s="157">
        <f t="shared" si="113"/>
        <v>0.23200000000000018</v>
      </c>
      <c r="AE3253" s="157">
        <f>IF('1a-Electricity'!$AG$77="no","",ROUND(AD3253,4))</f>
        <v>0.23200000000000001</v>
      </c>
      <c r="AF3253" s="157">
        <f>IF('1a-Electricity'!$AG$78="no","",ROUND(AD3253,4))</f>
        <v>0.23200000000000001</v>
      </c>
      <c r="AG3253" s="157">
        <f>IF('1a-Electricity'!$AG$79="no","",ROUND(AD3253,4))</f>
        <v>0.23200000000000001</v>
      </c>
      <c r="BL3253" s="157">
        <f t="shared" si="114"/>
        <v>0.23100000000000018</v>
      </c>
      <c r="BM3253" s="157">
        <f>IF('1b-NaturalGas'!$AG$87="no","",ROUND(BL3253,4))</f>
        <v>0.23100000000000001</v>
      </c>
      <c r="BN3253" s="157">
        <f>IF('1b-NaturalGas'!$AG$88="no","",ROUND(BL3253,4))</f>
        <v>0.23100000000000001</v>
      </c>
      <c r="BO3253" s="157">
        <f>IF('1b-NaturalGas'!$AG$89="no","",ROUND(BL3253,4))</f>
        <v>0.23100000000000001</v>
      </c>
      <c r="BP3253" s="157">
        <f>IF('1b-NaturalGas'!$AG$90="no","not applicable (based on previous answers)",ROUND(BL3253,4))</f>
        <v>0.23100000000000001</v>
      </c>
      <c r="BQ3253" s="157">
        <f>IF('1b-NaturalGas'!$AG$91="no","",ROUND(BL3253,4))</f>
        <v>0.23100000000000001</v>
      </c>
    </row>
    <row r="3254" spans="30:69" x14ac:dyDescent="0.25">
      <c r="AD3254" s="157">
        <f t="shared" si="113"/>
        <v>0.23300000000000018</v>
      </c>
      <c r="AE3254" s="157">
        <f>IF('1a-Electricity'!$AG$77="no","",ROUND(AD3254,4))</f>
        <v>0.23300000000000001</v>
      </c>
      <c r="AF3254" s="157">
        <f>IF('1a-Electricity'!$AG$78="no","",ROUND(AD3254,4))</f>
        <v>0.23300000000000001</v>
      </c>
      <c r="AG3254" s="157">
        <f>IF('1a-Electricity'!$AG$79="no","",ROUND(AD3254,4))</f>
        <v>0.23300000000000001</v>
      </c>
      <c r="BL3254" s="157">
        <f t="shared" si="114"/>
        <v>0.23200000000000018</v>
      </c>
      <c r="BM3254" s="157">
        <f>IF('1b-NaturalGas'!$AG$87="no","",ROUND(BL3254,4))</f>
        <v>0.23200000000000001</v>
      </c>
      <c r="BN3254" s="157">
        <f>IF('1b-NaturalGas'!$AG$88="no","",ROUND(BL3254,4))</f>
        <v>0.23200000000000001</v>
      </c>
      <c r="BO3254" s="157">
        <f>IF('1b-NaturalGas'!$AG$89="no","",ROUND(BL3254,4))</f>
        <v>0.23200000000000001</v>
      </c>
      <c r="BP3254" s="157">
        <f>IF('1b-NaturalGas'!$AG$90="no","not applicable (based on previous answers)",ROUND(BL3254,4))</f>
        <v>0.23200000000000001</v>
      </c>
      <c r="BQ3254" s="157">
        <f>IF('1b-NaturalGas'!$AG$91="no","",ROUND(BL3254,4))</f>
        <v>0.23200000000000001</v>
      </c>
    </row>
    <row r="3255" spans="30:69" x14ac:dyDescent="0.25">
      <c r="AD3255" s="157">
        <f t="shared" si="113"/>
        <v>0.23400000000000018</v>
      </c>
      <c r="AE3255" s="157">
        <f>IF('1a-Electricity'!$AG$77="no","",ROUND(AD3255,4))</f>
        <v>0.23400000000000001</v>
      </c>
      <c r="AF3255" s="157">
        <f>IF('1a-Electricity'!$AG$78="no","",ROUND(AD3255,4))</f>
        <v>0.23400000000000001</v>
      </c>
      <c r="AG3255" s="157">
        <f>IF('1a-Electricity'!$AG$79="no","",ROUND(AD3255,4))</f>
        <v>0.23400000000000001</v>
      </c>
      <c r="BL3255" s="157">
        <f t="shared" si="114"/>
        <v>0.23300000000000018</v>
      </c>
      <c r="BM3255" s="157">
        <f>IF('1b-NaturalGas'!$AG$87="no","",ROUND(BL3255,4))</f>
        <v>0.23300000000000001</v>
      </c>
      <c r="BN3255" s="157">
        <f>IF('1b-NaturalGas'!$AG$88="no","",ROUND(BL3255,4))</f>
        <v>0.23300000000000001</v>
      </c>
      <c r="BO3255" s="157">
        <f>IF('1b-NaturalGas'!$AG$89="no","",ROUND(BL3255,4))</f>
        <v>0.23300000000000001</v>
      </c>
      <c r="BP3255" s="157">
        <f>IF('1b-NaturalGas'!$AG$90="no","not applicable (based on previous answers)",ROUND(BL3255,4))</f>
        <v>0.23300000000000001</v>
      </c>
      <c r="BQ3255" s="157">
        <f>IF('1b-NaturalGas'!$AG$91="no","",ROUND(BL3255,4))</f>
        <v>0.23300000000000001</v>
      </c>
    </row>
    <row r="3256" spans="30:69" x14ac:dyDescent="0.25">
      <c r="AD3256" s="157">
        <f t="shared" si="113"/>
        <v>0.23500000000000018</v>
      </c>
      <c r="AE3256" s="157">
        <f>IF('1a-Electricity'!$AG$77="no","",ROUND(AD3256,4))</f>
        <v>0.23499999999999999</v>
      </c>
      <c r="AF3256" s="157">
        <f>IF('1a-Electricity'!$AG$78="no","",ROUND(AD3256,4))</f>
        <v>0.23499999999999999</v>
      </c>
      <c r="AG3256" s="157">
        <f>IF('1a-Electricity'!$AG$79="no","",ROUND(AD3256,4))</f>
        <v>0.23499999999999999</v>
      </c>
      <c r="BL3256" s="157">
        <f t="shared" si="114"/>
        <v>0.23400000000000018</v>
      </c>
      <c r="BM3256" s="157">
        <f>IF('1b-NaturalGas'!$AG$87="no","",ROUND(BL3256,4))</f>
        <v>0.23400000000000001</v>
      </c>
      <c r="BN3256" s="157">
        <f>IF('1b-NaturalGas'!$AG$88="no","",ROUND(BL3256,4))</f>
        <v>0.23400000000000001</v>
      </c>
      <c r="BO3256" s="157">
        <f>IF('1b-NaturalGas'!$AG$89="no","",ROUND(BL3256,4))</f>
        <v>0.23400000000000001</v>
      </c>
      <c r="BP3256" s="157">
        <f>IF('1b-NaturalGas'!$AG$90="no","not applicable (based on previous answers)",ROUND(BL3256,4))</f>
        <v>0.23400000000000001</v>
      </c>
      <c r="BQ3256" s="157">
        <f>IF('1b-NaturalGas'!$AG$91="no","",ROUND(BL3256,4))</f>
        <v>0.23400000000000001</v>
      </c>
    </row>
    <row r="3257" spans="30:69" x14ac:dyDescent="0.25">
      <c r="AD3257" s="157">
        <f t="shared" si="113"/>
        <v>0.23600000000000018</v>
      </c>
      <c r="AE3257" s="157">
        <f>IF('1a-Electricity'!$AG$77="no","",ROUND(AD3257,4))</f>
        <v>0.23599999999999999</v>
      </c>
      <c r="AF3257" s="157">
        <f>IF('1a-Electricity'!$AG$78="no","",ROUND(AD3257,4))</f>
        <v>0.23599999999999999</v>
      </c>
      <c r="AG3257" s="157">
        <f>IF('1a-Electricity'!$AG$79="no","",ROUND(AD3257,4))</f>
        <v>0.23599999999999999</v>
      </c>
      <c r="BL3257" s="157">
        <f t="shared" si="114"/>
        <v>0.23500000000000018</v>
      </c>
      <c r="BM3257" s="157">
        <f>IF('1b-NaturalGas'!$AG$87="no","",ROUND(BL3257,4))</f>
        <v>0.23499999999999999</v>
      </c>
      <c r="BN3257" s="157">
        <f>IF('1b-NaturalGas'!$AG$88="no","",ROUND(BL3257,4))</f>
        <v>0.23499999999999999</v>
      </c>
      <c r="BO3257" s="157">
        <f>IF('1b-NaturalGas'!$AG$89="no","",ROUND(BL3257,4))</f>
        <v>0.23499999999999999</v>
      </c>
      <c r="BP3257" s="157">
        <f>IF('1b-NaturalGas'!$AG$90="no","not applicable (based on previous answers)",ROUND(BL3257,4))</f>
        <v>0.23499999999999999</v>
      </c>
      <c r="BQ3257" s="157">
        <f>IF('1b-NaturalGas'!$AG$91="no","",ROUND(BL3257,4))</f>
        <v>0.23499999999999999</v>
      </c>
    </row>
    <row r="3258" spans="30:69" x14ac:dyDescent="0.25">
      <c r="AD3258" s="157">
        <f t="shared" si="113"/>
        <v>0.23700000000000018</v>
      </c>
      <c r="AE3258" s="157">
        <f>IF('1a-Electricity'!$AG$77="no","",ROUND(AD3258,4))</f>
        <v>0.23699999999999999</v>
      </c>
      <c r="AF3258" s="157">
        <f>IF('1a-Electricity'!$AG$78="no","",ROUND(AD3258,4))</f>
        <v>0.23699999999999999</v>
      </c>
      <c r="AG3258" s="157">
        <f>IF('1a-Electricity'!$AG$79="no","",ROUND(AD3258,4))</f>
        <v>0.23699999999999999</v>
      </c>
      <c r="BL3258" s="157">
        <f t="shared" si="114"/>
        <v>0.23600000000000018</v>
      </c>
      <c r="BM3258" s="157">
        <f>IF('1b-NaturalGas'!$AG$87="no","",ROUND(BL3258,4))</f>
        <v>0.23599999999999999</v>
      </c>
      <c r="BN3258" s="157">
        <f>IF('1b-NaturalGas'!$AG$88="no","",ROUND(BL3258,4))</f>
        <v>0.23599999999999999</v>
      </c>
      <c r="BO3258" s="157">
        <f>IF('1b-NaturalGas'!$AG$89="no","",ROUND(BL3258,4))</f>
        <v>0.23599999999999999</v>
      </c>
      <c r="BP3258" s="157">
        <f>IF('1b-NaturalGas'!$AG$90="no","not applicable (based on previous answers)",ROUND(BL3258,4))</f>
        <v>0.23599999999999999</v>
      </c>
      <c r="BQ3258" s="157">
        <f>IF('1b-NaturalGas'!$AG$91="no","",ROUND(BL3258,4))</f>
        <v>0.23599999999999999</v>
      </c>
    </row>
    <row r="3259" spans="30:69" x14ac:dyDescent="0.25">
      <c r="AD3259" s="157">
        <f t="shared" si="113"/>
        <v>0.23800000000000018</v>
      </c>
      <c r="AE3259" s="157">
        <f>IF('1a-Electricity'!$AG$77="no","",ROUND(AD3259,4))</f>
        <v>0.23799999999999999</v>
      </c>
      <c r="AF3259" s="157">
        <f>IF('1a-Electricity'!$AG$78="no","",ROUND(AD3259,4))</f>
        <v>0.23799999999999999</v>
      </c>
      <c r="AG3259" s="157">
        <f>IF('1a-Electricity'!$AG$79="no","",ROUND(AD3259,4))</f>
        <v>0.23799999999999999</v>
      </c>
      <c r="BL3259" s="157">
        <f t="shared" si="114"/>
        <v>0.23700000000000018</v>
      </c>
      <c r="BM3259" s="157">
        <f>IF('1b-NaturalGas'!$AG$87="no","",ROUND(BL3259,4))</f>
        <v>0.23699999999999999</v>
      </c>
      <c r="BN3259" s="157">
        <f>IF('1b-NaturalGas'!$AG$88="no","",ROUND(BL3259,4))</f>
        <v>0.23699999999999999</v>
      </c>
      <c r="BO3259" s="157">
        <f>IF('1b-NaturalGas'!$AG$89="no","",ROUND(BL3259,4))</f>
        <v>0.23699999999999999</v>
      </c>
      <c r="BP3259" s="157">
        <f>IF('1b-NaturalGas'!$AG$90="no","not applicable (based on previous answers)",ROUND(BL3259,4))</f>
        <v>0.23699999999999999</v>
      </c>
      <c r="BQ3259" s="157">
        <f>IF('1b-NaturalGas'!$AG$91="no","",ROUND(BL3259,4))</f>
        <v>0.23699999999999999</v>
      </c>
    </row>
    <row r="3260" spans="30:69" x14ac:dyDescent="0.25">
      <c r="AD3260" s="157">
        <f t="shared" si="113"/>
        <v>0.23900000000000018</v>
      </c>
      <c r="AE3260" s="157">
        <f>IF('1a-Electricity'!$AG$77="no","",ROUND(AD3260,4))</f>
        <v>0.23899999999999999</v>
      </c>
      <c r="AF3260" s="157">
        <f>IF('1a-Electricity'!$AG$78="no","",ROUND(AD3260,4))</f>
        <v>0.23899999999999999</v>
      </c>
      <c r="AG3260" s="157">
        <f>IF('1a-Electricity'!$AG$79="no","",ROUND(AD3260,4))</f>
        <v>0.23899999999999999</v>
      </c>
      <c r="BL3260" s="157">
        <f t="shared" si="114"/>
        <v>0.23800000000000018</v>
      </c>
      <c r="BM3260" s="157">
        <f>IF('1b-NaturalGas'!$AG$87="no","",ROUND(BL3260,4))</f>
        <v>0.23799999999999999</v>
      </c>
      <c r="BN3260" s="157">
        <f>IF('1b-NaturalGas'!$AG$88="no","",ROUND(BL3260,4))</f>
        <v>0.23799999999999999</v>
      </c>
      <c r="BO3260" s="157">
        <f>IF('1b-NaturalGas'!$AG$89="no","",ROUND(BL3260,4))</f>
        <v>0.23799999999999999</v>
      </c>
      <c r="BP3260" s="157">
        <f>IF('1b-NaturalGas'!$AG$90="no","not applicable (based on previous answers)",ROUND(BL3260,4))</f>
        <v>0.23799999999999999</v>
      </c>
      <c r="BQ3260" s="157">
        <f>IF('1b-NaturalGas'!$AG$91="no","",ROUND(BL3260,4))</f>
        <v>0.23799999999999999</v>
      </c>
    </row>
    <row r="3261" spans="30:69" x14ac:dyDescent="0.25">
      <c r="AD3261" s="157">
        <f t="shared" si="113"/>
        <v>0.24000000000000019</v>
      </c>
      <c r="AE3261" s="157">
        <f>IF('1a-Electricity'!$AG$77="no","",ROUND(AD3261,4))</f>
        <v>0.24</v>
      </c>
      <c r="AF3261" s="157">
        <f>IF('1a-Electricity'!$AG$78="no","",ROUND(AD3261,4))</f>
        <v>0.24</v>
      </c>
      <c r="AG3261" s="157">
        <f>IF('1a-Electricity'!$AG$79="no","",ROUND(AD3261,4))</f>
        <v>0.24</v>
      </c>
      <c r="BL3261" s="157">
        <f t="shared" si="114"/>
        <v>0.23900000000000018</v>
      </c>
      <c r="BM3261" s="157">
        <f>IF('1b-NaturalGas'!$AG$87="no","",ROUND(BL3261,4))</f>
        <v>0.23899999999999999</v>
      </c>
      <c r="BN3261" s="157">
        <f>IF('1b-NaturalGas'!$AG$88="no","",ROUND(BL3261,4))</f>
        <v>0.23899999999999999</v>
      </c>
      <c r="BO3261" s="157">
        <f>IF('1b-NaturalGas'!$AG$89="no","",ROUND(BL3261,4))</f>
        <v>0.23899999999999999</v>
      </c>
      <c r="BP3261" s="157">
        <f>IF('1b-NaturalGas'!$AG$90="no","not applicable (based on previous answers)",ROUND(BL3261,4))</f>
        <v>0.23899999999999999</v>
      </c>
      <c r="BQ3261" s="157">
        <f>IF('1b-NaturalGas'!$AG$91="no","",ROUND(BL3261,4))</f>
        <v>0.23899999999999999</v>
      </c>
    </row>
    <row r="3262" spans="30:69" x14ac:dyDescent="0.25">
      <c r="AD3262" s="157">
        <f t="shared" si="113"/>
        <v>0.24100000000000019</v>
      </c>
      <c r="AE3262" s="157">
        <f>IF('1a-Electricity'!$AG$77="no","",ROUND(AD3262,4))</f>
        <v>0.24099999999999999</v>
      </c>
      <c r="AF3262" s="157">
        <f>IF('1a-Electricity'!$AG$78="no","",ROUND(AD3262,4))</f>
        <v>0.24099999999999999</v>
      </c>
      <c r="AG3262" s="157">
        <f>IF('1a-Electricity'!$AG$79="no","",ROUND(AD3262,4))</f>
        <v>0.24099999999999999</v>
      </c>
      <c r="BL3262" s="157">
        <f t="shared" si="114"/>
        <v>0.24000000000000019</v>
      </c>
      <c r="BM3262" s="157">
        <f>IF('1b-NaturalGas'!$AG$87="no","",ROUND(BL3262,4))</f>
        <v>0.24</v>
      </c>
      <c r="BN3262" s="157">
        <f>IF('1b-NaturalGas'!$AG$88="no","",ROUND(BL3262,4))</f>
        <v>0.24</v>
      </c>
      <c r="BO3262" s="157">
        <f>IF('1b-NaturalGas'!$AG$89="no","",ROUND(BL3262,4))</f>
        <v>0.24</v>
      </c>
      <c r="BP3262" s="157">
        <f>IF('1b-NaturalGas'!$AG$90="no","not applicable (based on previous answers)",ROUND(BL3262,4))</f>
        <v>0.24</v>
      </c>
      <c r="BQ3262" s="157">
        <f>IF('1b-NaturalGas'!$AG$91="no","",ROUND(BL3262,4))</f>
        <v>0.24</v>
      </c>
    </row>
    <row r="3263" spans="30:69" x14ac:dyDescent="0.25">
      <c r="AD3263" s="157">
        <f t="shared" si="113"/>
        <v>0.24200000000000019</v>
      </c>
      <c r="AE3263" s="157">
        <f>IF('1a-Electricity'!$AG$77="no","",ROUND(AD3263,4))</f>
        <v>0.24199999999999999</v>
      </c>
      <c r="AF3263" s="157">
        <f>IF('1a-Electricity'!$AG$78="no","",ROUND(AD3263,4))</f>
        <v>0.24199999999999999</v>
      </c>
      <c r="AG3263" s="157">
        <f>IF('1a-Electricity'!$AG$79="no","",ROUND(AD3263,4))</f>
        <v>0.24199999999999999</v>
      </c>
      <c r="BL3263" s="157">
        <f t="shared" si="114"/>
        <v>0.24100000000000019</v>
      </c>
      <c r="BM3263" s="157">
        <f>IF('1b-NaturalGas'!$AG$87="no","",ROUND(BL3263,4))</f>
        <v>0.24099999999999999</v>
      </c>
      <c r="BN3263" s="157">
        <f>IF('1b-NaturalGas'!$AG$88="no","",ROUND(BL3263,4))</f>
        <v>0.24099999999999999</v>
      </c>
      <c r="BO3263" s="157">
        <f>IF('1b-NaturalGas'!$AG$89="no","",ROUND(BL3263,4))</f>
        <v>0.24099999999999999</v>
      </c>
      <c r="BP3263" s="157">
        <f>IF('1b-NaturalGas'!$AG$90="no","not applicable (based on previous answers)",ROUND(BL3263,4))</f>
        <v>0.24099999999999999</v>
      </c>
      <c r="BQ3263" s="157">
        <f>IF('1b-NaturalGas'!$AG$91="no","",ROUND(BL3263,4))</f>
        <v>0.24099999999999999</v>
      </c>
    </row>
    <row r="3264" spans="30:69" x14ac:dyDescent="0.25">
      <c r="AD3264" s="157">
        <f t="shared" si="113"/>
        <v>0.24300000000000019</v>
      </c>
      <c r="AE3264" s="157">
        <f>IF('1a-Electricity'!$AG$77="no","",ROUND(AD3264,4))</f>
        <v>0.24299999999999999</v>
      </c>
      <c r="AF3264" s="157">
        <f>IF('1a-Electricity'!$AG$78="no","",ROUND(AD3264,4))</f>
        <v>0.24299999999999999</v>
      </c>
      <c r="AG3264" s="157">
        <f>IF('1a-Electricity'!$AG$79="no","",ROUND(AD3264,4))</f>
        <v>0.24299999999999999</v>
      </c>
      <c r="BL3264" s="157">
        <f t="shared" si="114"/>
        <v>0.24200000000000019</v>
      </c>
      <c r="BM3264" s="157">
        <f>IF('1b-NaturalGas'!$AG$87="no","",ROUND(BL3264,4))</f>
        <v>0.24199999999999999</v>
      </c>
      <c r="BN3264" s="157">
        <f>IF('1b-NaturalGas'!$AG$88="no","",ROUND(BL3264,4))</f>
        <v>0.24199999999999999</v>
      </c>
      <c r="BO3264" s="157">
        <f>IF('1b-NaturalGas'!$AG$89="no","",ROUND(BL3264,4))</f>
        <v>0.24199999999999999</v>
      </c>
      <c r="BP3264" s="157">
        <f>IF('1b-NaturalGas'!$AG$90="no","not applicable (based on previous answers)",ROUND(BL3264,4))</f>
        <v>0.24199999999999999</v>
      </c>
      <c r="BQ3264" s="157">
        <f>IF('1b-NaturalGas'!$AG$91="no","",ROUND(BL3264,4))</f>
        <v>0.24199999999999999</v>
      </c>
    </row>
    <row r="3265" spans="30:69" x14ac:dyDescent="0.25">
      <c r="AD3265" s="157">
        <f t="shared" si="113"/>
        <v>0.24400000000000019</v>
      </c>
      <c r="AE3265" s="157">
        <f>IF('1a-Electricity'!$AG$77="no","",ROUND(AD3265,4))</f>
        <v>0.24399999999999999</v>
      </c>
      <c r="AF3265" s="157">
        <f>IF('1a-Electricity'!$AG$78="no","",ROUND(AD3265,4))</f>
        <v>0.24399999999999999</v>
      </c>
      <c r="AG3265" s="157">
        <f>IF('1a-Electricity'!$AG$79="no","",ROUND(AD3265,4))</f>
        <v>0.24399999999999999</v>
      </c>
      <c r="BL3265" s="157">
        <f t="shared" si="114"/>
        <v>0.24300000000000019</v>
      </c>
      <c r="BM3265" s="157">
        <f>IF('1b-NaturalGas'!$AG$87="no","",ROUND(BL3265,4))</f>
        <v>0.24299999999999999</v>
      </c>
      <c r="BN3265" s="157">
        <f>IF('1b-NaturalGas'!$AG$88="no","",ROUND(BL3265,4))</f>
        <v>0.24299999999999999</v>
      </c>
      <c r="BO3265" s="157">
        <f>IF('1b-NaturalGas'!$AG$89="no","",ROUND(BL3265,4))</f>
        <v>0.24299999999999999</v>
      </c>
      <c r="BP3265" s="157">
        <f>IF('1b-NaturalGas'!$AG$90="no","not applicable (based on previous answers)",ROUND(BL3265,4))</f>
        <v>0.24299999999999999</v>
      </c>
      <c r="BQ3265" s="157">
        <f>IF('1b-NaturalGas'!$AG$91="no","",ROUND(BL3265,4))</f>
        <v>0.24299999999999999</v>
      </c>
    </row>
    <row r="3266" spans="30:69" x14ac:dyDescent="0.25">
      <c r="AD3266" s="157">
        <f t="shared" si="113"/>
        <v>0.24500000000000019</v>
      </c>
      <c r="AE3266" s="157">
        <f>IF('1a-Electricity'!$AG$77="no","",ROUND(AD3266,4))</f>
        <v>0.245</v>
      </c>
      <c r="AF3266" s="157">
        <f>IF('1a-Electricity'!$AG$78="no","",ROUND(AD3266,4))</f>
        <v>0.245</v>
      </c>
      <c r="AG3266" s="157">
        <f>IF('1a-Electricity'!$AG$79="no","",ROUND(AD3266,4))</f>
        <v>0.245</v>
      </c>
      <c r="BL3266" s="157">
        <f t="shared" si="114"/>
        <v>0.24400000000000019</v>
      </c>
      <c r="BM3266" s="157">
        <f>IF('1b-NaturalGas'!$AG$87="no","",ROUND(BL3266,4))</f>
        <v>0.24399999999999999</v>
      </c>
      <c r="BN3266" s="157">
        <f>IF('1b-NaturalGas'!$AG$88="no","",ROUND(BL3266,4))</f>
        <v>0.24399999999999999</v>
      </c>
      <c r="BO3266" s="157">
        <f>IF('1b-NaturalGas'!$AG$89="no","",ROUND(BL3266,4))</f>
        <v>0.24399999999999999</v>
      </c>
      <c r="BP3266" s="157">
        <f>IF('1b-NaturalGas'!$AG$90="no","not applicable (based on previous answers)",ROUND(BL3266,4))</f>
        <v>0.24399999999999999</v>
      </c>
      <c r="BQ3266" s="157">
        <f>IF('1b-NaturalGas'!$AG$91="no","",ROUND(BL3266,4))</f>
        <v>0.24399999999999999</v>
      </c>
    </row>
    <row r="3267" spans="30:69" x14ac:dyDescent="0.25">
      <c r="AD3267" s="157">
        <f t="shared" si="113"/>
        <v>0.24600000000000019</v>
      </c>
      <c r="AE3267" s="157">
        <f>IF('1a-Electricity'!$AG$77="no","",ROUND(AD3267,4))</f>
        <v>0.246</v>
      </c>
      <c r="AF3267" s="157">
        <f>IF('1a-Electricity'!$AG$78="no","",ROUND(AD3267,4))</f>
        <v>0.246</v>
      </c>
      <c r="AG3267" s="157">
        <f>IF('1a-Electricity'!$AG$79="no","",ROUND(AD3267,4))</f>
        <v>0.246</v>
      </c>
      <c r="BL3267" s="157">
        <f t="shared" si="114"/>
        <v>0.24500000000000019</v>
      </c>
      <c r="BM3267" s="157">
        <f>IF('1b-NaturalGas'!$AG$87="no","",ROUND(BL3267,4))</f>
        <v>0.245</v>
      </c>
      <c r="BN3267" s="157">
        <f>IF('1b-NaturalGas'!$AG$88="no","",ROUND(BL3267,4))</f>
        <v>0.245</v>
      </c>
      <c r="BO3267" s="157">
        <f>IF('1b-NaturalGas'!$AG$89="no","",ROUND(BL3267,4))</f>
        <v>0.245</v>
      </c>
      <c r="BP3267" s="157">
        <f>IF('1b-NaturalGas'!$AG$90="no","not applicable (based on previous answers)",ROUND(BL3267,4))</f>
        <v>0.245</v>
      </c>
      <c r="BQ3267" s="157">
        <f>IF('1b-NaturalGas'!$AG$91="no","",ROUND(BL3267,4))</f>
        <v>0.245</v>
      </c>
    </row>
    <row r="3268" spans="30:69" x14ac:dyDescent="0.25">
      <c r="AD3268" s="157">
        <f t="shared" si="113"/>
        <v>0.24700000000000019</v>
      </c>
      <c r="AE3268" s="157">
        <f>IF('1a-Electricity'!$AG$77="no","",ROUND(AD3268,4))</f>
        <v>0.247</v>
      </c>
      <c r="AF3268" s="157">
        <f>IF('1a-Electricity'!$AG$78="no","",ROUND(AD3268,4))</f>
        <v>0.247</v>
      </c>
      <c r="AG3268" s="157">
        <f>IF('1a-Electricity'!$AG$79="no","",ROUND(AD3268,4))</f>
        <v>0.247</v>
      </c>
      <c r="BL3268" s="157">
        <f t="shared" si="114"/>
        <v>0.24600000000000019</v>
      </c>
      <c r="BM3268" s="157">
        <f>IF('1b-NaturalGas'!$AG$87="no","",ROUND(BL3268,4))</f>
        <v>0.246</v>
      </c>
      <c r="BN3268" s="157">
        <f>IF('1b-NaturalGas'!$AG$88="no","",ROUND(BL3268,4))</f>
        <v>0.246</v>
      </c>
      <c r="BO3268" s="157">
        <f>IF('1b-NaturalGas'!$AG$89="no","",ROUND(BL3268,4))</f>
        <v>0.246</v>
      </c>
      <c r="BP3268" s="157">
        <f>IF('1b-NaturalGas'!$AG$90="no","not applicable (based on previous answers)",ROUND(BL3268,4))</f>
        <v>0.246</v>
      </c>
      <c r="BQ3268" s="157">
        <f>IF('1b-NaturalGas'!$AG$91="no","",ROUND(BL3268,4))</f>
        <v>0.246</v>
      </c>
    </row>
    <row r="3269" spans="30:69" x14ac:dyDescent="0.25">
      <c r="AD3269" s="157">
        <f t="shared" si="113"/>
        <v>0.24800000000000019</v>
      </c>
      <c r="AE3269" s="157">
        <f>IF('1a-Electricity'!$AG$77="no","",ROUND(AD3269,4))</f>
        <v>0.248</v>
      </c>
      <c r="AF3269" s="157">
        <f>IF('1a-Electricity'!$AG$78="no","",ROUND(AD3269,4))</f>
        <v>0.248</v>
      </c>
      <c r="AG3269" s="157">
        <f>IF('1a-Electricity'!$AG$79="no","",ROUND(AD3269,4))</f>
        <v>0.248</v>
      </c>
      <c r="BL3269" s="157">
        <f t="shared" si="114"/>
        <v>0.24700000000000019</v>
      </c>
      <c r="BM3269" s="157">
        <f>IF('1b-NaturalGas'!$AG$87="no","",ROUND(BL3269,4))</f>
        <v>0.247</v>
      </c>
      <c r="BN3269" s="157">
        <f>IF('1b-NaturalGas'!$AG$88="no","",ROUND(BL3269,4))</f>
        <v>0.247</v>
      </c>
      <c r="BO3269" s="157">
        <f>IF('1b-NaturalGas'!$AG$89="no","",ROUND(BL3269,4))</f>
        <v>0.247</v>
      </c>
      <c r="BP3269" s="157">
        <f>IF('1b-NaturalGas'!$AG$90="no","not applicable (based on previous answers)",ROUND(BL3269,4))</f>
        <v>0.247</v>
      </c>
      <c r="BQ3269" s="157">
        <f>IF('1b-NaturalGas'!$AG$91="no","",ROUND(BL3269,4))</f>
        <v>0.247</v>
      </c>
    </row>
    <row r="3270" spans="30:69" x14ac:dyDescent="0.25">
      <c r="AD3270" s="157">
        <f t="shared" ref="AD3270:AD3333" si="115">AD3269+0.001</f>
        <v>0.24900000000000019</v>
      </c>
      <c r="AE3270" s="157">
        <f>IF('1a-Electricity'!$AG$77="no","",ROUND(AD3270,4))</f>
        <v>0.249</v>
      </c>
      <c r="AF3270" s="157">
        <f>IF('1a-Electricity'!$AG$78="no","",ROUND(AD3270,4))</f>
        <v>0.249</v>
      </c>
      <c r="AG3270" s="157">
        <f>IF('1a-Electricity'!$AG$79="no","",ROUND(AD3270,4))</f>
        <v>0.249</v>
      </c>
      <c r="BL3270" s="157">
        <f t="shared" si="114"/>
        <v>0.24800000000000019</v>
      </c>
      <c r="BM3270" s="157">
        <f>IF('1b-NaturalGas'!$AG$87="no","",ROUND(BL3270,4))</f>
        <v>0.248</v>
      </c>
      <c r="BN3270" s="157">
        <f>IF('1b-NaturalGas'!$AG$88="no","",ROUND(BL3270,4))</f>
        <v>0.248</v>
      </c>
      <c r="BO3270" s="157">
        <f>IF('1b-NaturalGas'!$AG$89="no","",ROUND(BL3270,4))</f>
        <v>0.248</v>
      </c>
      <c r="BP3270" s="157">
        <f>IF('1b-NaturalGas'!$AG$90="no","not applicable (based on previous answers)",ROUND(BL3270,4))</f>
        <v>0.248</v>
      </c>
      <c r="BQ3270" s="157">
        <f>IF('1b-NaturalGas'!$AG$91="no","",ROUND(BL3270,4))</f>
        <v>0.248</v>
      </c>
    </row>
    <row r="3271" spans="30:69" x14ac:dyDescent="0.25">
      <c r="AD3271" s="157">
        <f t="shared" si="115"/>
        <v>0.25000000000000017</v>
      </c>
      <c r="AE3271" s="157">
        <f>IF('1a-Electricity'!$AG$77="no","",ROUND(AD3271,4))</f>
        <v>0.25</v>
      </c>
      <c r="AF3271" s="157">
        <f>IF('1a-Electricity'!$AG$78="no","",ROUND(AD3271,4))</f>
        <v>0.25</v>
      </c>
      <c r="AG3271" s="157">
        <f>IF('1a-Electricity'!$AG$79="no","",ROUND(AD3271,4))</f>
        <v>0.25</v>
      </c>
      <c r="BL3271" s="157">
        <f t="shared" ref="BL3271:BL3334" si="116">BL3270+0.001</f>
        <v>0.24900000000000019</v>
      </c>
      <c r="BM3271" s="157">
        <f>IF('1b-NaturalGas'!$AG$87="no","",ROUND(BL3271,4))</f>
        <v>0.249</v>
      </c>
      <c r="BN3271" s="157">
        <f>IF('1b-NaturalGas'!$AG$88="no","",ROUND(BL3271,4))</f>
        <v>0.249</v>
      </c>
      <c r="BO3271" s="157">
        <f>IF('1b-NaturalGas'!$AG$89="no","",ROUND(BL3271,4))</f>
        <v>0.249</v>
      </c>
      <c r="BP3271" s="157">
        <f>IF('1b-NaturalGas'!$AG$90="no","not applicable (based on previous answers)",ROUND(BL3271,4))</f>
        <v>0.249</v>
      </c>
      <c r="BQ3271" s="157">
        <f>IF('1b-NaturalGas'!$AG$91="no","",ROUND(BL3271,4))</f>
        <v>0.249</v>
      </c>
    </row>
    <row r="3272" spans="30:69" x14ac:dyDescent="0.25">
      <c r="AD3272" s="157">
        <f t="shared" si="115"/>
        <v>0.25100000000000017</v>
      </c>
      <c r="AE3272" s="157">
        <f>IF('1a-Electricity'!$AG$77="no","",ROUND(AD3272,4))</f>
        <v>0.251</v>
      </c>
      <c r="AF3272" s="157">
        <f>IF('1a-Electricity'!$AG$78="no","",ROUND(AD3272,4))</f>
        <v>0.251</v>
      </c>
      <c r="AG3272" s="157">
        <f>IF('1a-Electricity'!$AG$79="no","",ROUND(AD3272,4))</f>
        <v>0.251</v>
      </c>
      <c r="BL3272" s="157">
        <f t="shared" si="116"/>
        <v>0.25000000000000017</v>
      </c>
      <c r="BM3272" s="157">
        <f>IF('1b-NaturalGas'!$AG$87="no","",ROUND(BL3272,4))</f>
        <v>0.25</v>
      </c>
      <c r="BN3272" s="157">
        <f>IF('1b-NaturalGas'!$AG$88="no","",ROUND(BL3272,4))</f>
        <v>0.25</v>
      </c>
      <c r="BO3272" s="157">
        <f>IF('1b-NaturalGas'!$AG$89="no","",ROUND(BL3272,4))</f>
        <v>0.25</v>
      </c>
      <c r="BP3272" s="157">
        <f>IF('1b-NaturalGas'!$AG$90="no","not applicable (based on previous answers)",ROUND(BL3272,4))</f>
        <v>0.25</v>
      </c>
      <c r="BQ3272" s="157">
        <f>IF('1b-NaturalGas'!$AG$91="no","",ROUND(BL3272,4))</f>
        <v>0.25</v>
      </c>
    </row>
    <row r="3273" spans="30:69" x14ac:dyDescent="0.25">
      <c r="AD3273" s="157">
        <f t="shared" si="115"/>
        <v>0.25200000000000017</v>
      </c>
      <c r="AE3273" s="157">
        <f>IF('1a-Electricity'!$AG$77="no","",ROUND(AD3273,4))</f>
        <v>0.252</v>
      </c>
      <c r="AF3273" s="157">
        <f>IF('1a-Electricity'!$AG$78="no","",ROUND(AD3273,4))</f>
        <v>0.252</v>
      </c>
      <c r="AG3273" s="157">
        <f>IF('1a-Electricity'!$AG$79="no","",ROUND(AD3273,4))</f>
        <v>0.252</v>
      </c>
      <c r="BL3273" s="157">
        <f t="shared" si="116"/>
        <v>0.25100000000000017</v>
      </c>
      <c r="BM3273" s="157">
        <f>IF('1b-NaturalGas'!$AG$87="no","",ROUND(BL3273,4))</f>
        <v>0.251</v>
      </c>
      <c r="BN3273" s="157">
        <f>IF('1b-NaturalGas'!$AG$88="no","",ROUND(BL3273,4))</f>
        <v>0.251</v>
      </c>
      <c r="BO3273" s="157">
        <f>IF('1b-NaturalGas'!$AG$89="no","",ROUND(BL3273,4))</f>
        <v>0.251</v>
      </c>
      <c r="BP3273" s="157">
        <f>IF('1b-NaturalGas'!$AG$90="no","not applicable (based on previous answers)",ROUND(BL3273,4))</f>
        <v>0.251</v>
      </c>
      <c r="BQ3273" s="157">
        <f>IF('1b-NaturalGas'!$AG$91="no","",ROUND(BL3273,4))</f>
        <v>0.251</v>
      </c>
    </row>
    <row r="3274" spans="30:69" x14ac:dyDescent="0.25">
      <c r="AD3274" s="157">
        <f t="shared" si="115"/>
        <v>0.25300000000000017</v>
      </c>
      <c r="AE3274" s="157">
        <f>IF('1a-Electricity'!$AG$77="no","",ROUND(AD3274,4))</f>
        <v>0.253</v>
      </c>
      <c r="AF3274" s="157">
        <f>IF('1a-Electricity'!$AG$78="no","",ROUND(AD3274,4))</f>
        <v>0.253</v>
      </c>
      <c r="AG3274" s="157">
        <f>IF('1a-Electricity'!$AG$79="no","",ROUND(AD3274,4))</f>
        <v>0.253</v>
      </c>
      <c r="BL3274" s="157">
        <f t="shared" si="116"/>
        <v>0.25200000000000017</v>
      </c>
      <c r="BM3274" s="157">
        <f>IF('1b-NaturalGas'!$AG$87="no","",ROUND(BL3274,4))</f>
        <v>0.252</v>
      </c>
      <c r="BN3274" s="157">
        <f>IF('1b-NaturalGas'!$AG$88="no","",ROUND(BL3274,4))</f>
        <v>0.252</v>
      </c>
      <c r="BO3274" s="157">
        <f>IF('1b-NaturalGas'!$AG$89="no","",ROUND(BL3274,4))</f>
        <v>0.252</v>
      </c>
      <c r="BP3274" s="157">
        <f>IF('1b-NaturalGas'!$AG$90="no","not applicable (based on previous answers)",ROUND(BL3274,4))</f>
        <v>0.252</v>
      </c>
      <c r="BQ3274" s="157">
        <f>IF('1b-NaturalGas'!$AG$91="no","",ROUND(BL3274,4))</f>
        <v>0.252</v>
      </c>
    </row>
    <row r="3275" spans="30:69" x14ac:dyDescent="0.25">
      <c r="AD3275" s="157">
        <f t="shared" si="115"/>
        <v>0.25400000000000017</v>
      </c>
      <c r="AE3275" s="157">
        <f>IF('1a-Electricity'!$AG$77="no","",ROUND(AD3275,4))</f>
        <v>0.254</v>
      </c>
      <c r="AF3275" s="157">
        <f>IF('1a-Electricity'!$AG$78="no","",ROUND(AD3275,4))</f>
        <v>0.254</v>
      </c>
      <c r="AG3275" s="157">
        <f>IF('1a-Electricity'!$AG$79="no","",ROUND(AD3275,4))</f>
        <v>0.254</v>
      </c>
      <c r="BL3275" s="157">
        <f t="shared" si="116"/>
        <v>0.25300000000000017</v>
      </c>
      <c r="BM3275" s="157">
        <f>IF('1b-NaturalGas'!$AG$87="no","",ROUND(BL3275,4))</f>
        <v>0.253</v>
      </c>
      <c r="BN3275" s="157">
        <f>IF('1b-NaturalGas'!$AG$88="no","",ROUND(BL3275,4))</f>
        <v>0.253</v>
      </c>
      <c r="BO3275" s="157">
        <f>IF('1b-NaturalGas'!$AG$89="no","",ROUND(BL3275,4))</f>
        <v>0.253</v>
      </c>
      <c r="BP3275" s="157">
        <f>IF('1b-NaturalGas'!$AG$90="no","not applicable (based on previous answers)",ROUND(BL3275,4))</f>
        <v>0.253</v>
      </c>
      <c r="BQ3275" s="157">
        <f>IF('1b-NaturalGas'!$AG$91="no","",ROUND(BL3275,4))</f>
        <v>0.253</v>
      </c>
    </row>
    <row r="3276" spans="30:69" x14ac:dyDescent="0.25">
      <c r="AD3276" s="157">
        <f t="shared" si="115"/>
        <v>0.25500000000000017</v>
      </c>
      <c r="AE3276" s="157">
        <f>IF('1a-Electricity'!$AG$77="no","",ROUND(AD3276,4))</f>
        <v>0.255</v>
      </c>
      <c r="AF3276" s="157">
        <f>IF('1a-Electricity'!$AG$78="no","",ROUND(AD3276,4))</f>
        <v>0.255</v>
      </c>
      <c r="AG3276" s="157">
        <f>IF('1a-Electricity'!$AG$79="no","",ROUND(AD3276,4))</f>
        <v>0.255</v>
      </c>
      <c r="BL3276" s="157">
        <f t="shared" si="116"/>
        <v>0.25400000000000017</v>
      </c>
      <c r="BM3276" s="157">
        <f>IF('1b-NaturalGas'!$AG$87="no","",ROUND(BL3276,4))</f>
        <v>0.254</v>
      </c>
      <c r="BN3276" s="157">
        <f>IF('1b-NaturalGas'!$AG$88="no","",ROUND(BL3276,4))</f>
        <v>0.254</v>
      </c>
      <c r="BO3276" s="157">
        <f>IF('1b-NaturalGas'!$AG$89="no","",ROUND(BL3276,4))</f>
        <v>0.254</v>
      </c>
      <c r="BP3276" s="157">
        <f>IF('1b-NaturalGas'!$AG$90="no","not applicable (based on previous answers)",ROUND(BL3276,4))</f>
        <v>0.254</v>
      </c>
      <c r="BQ3276" s="157">
        <f>IF('1b-NaturalGas'!$AG$91="no","",ROUND(BL3276,4))</f>
        <v>0.254</v>
      </c>
    </row>
    <row r="3277" spans="30:69" x14ac:dyDescent="0.25">
      <c r="AD3277" s="157">
        <f t="shared" si="115"/>
        <v>0.25600000000000017</v>
      </c>
      <c r="AE3277" s="157">
        <f>IF('1a-Electricity'!$AG$77="no","",ROUND(AD3277,4))</f>
        <v>0.25600000000000001</v>
      </c>
      <c r="AF3277" s="157">
        <f>IF('1a-Electricity'!$AG$78="no","",ROUND(AD3277,4))</f>
        <v>0.25600000000000001</v>
      </c>
      <c r="AG3277" s="157">
        <f>IF('1a-Electricity'!$AG$79="no","",ROUND(AD3277,4))</f>
        <v>0.25600000000000001</v>
      </c>
      <c r="BL3277" s="157">
        <f t="shared" si="116"/>
        <v>0.25500000000000017</v>
      </c>
      <c r="BM3277" s="157">
        <f>IF('1b-NaturalGas'!$AG$87="no","",ROUND(BL3277,4))</f>
        <v>0.255</v>
      </c>
      <c r="BN3277" s="157">
        <f>IF('1b-NaturalGas'!$AG$88="no","",ROUND(BL3277,4))</f>
        <v>0.255</v>
      </c>
      <c r="BO3277" s="157">
        <f>IF('1b-NaturalGas'!$AG$89="no","",ROUND(BL3277,4))</f>
        <v>0.255</v>
      </c>
      <c r="BP3277" s="157">
        <f>IF('1b-NaturalGas'!$AG$90="no","not applicable (based on previous answers)",ROUND(BL3277,4))</f>
        <v>0.255</v>
      </c>
      <c r="BQ3277" s="157">
        <f>IF('1b-NaturalGas'!$AG$91="no","",ROUND(BL3277,4))</f>
        <v>0.255</v>
      </c>
    </row>
    <row r="3278" spans="30:69" x14ac:dyDescent="0.25">
      <c r="AD3278" s="157">
        <f t="shared" si="115"/>
        <v>0.25700000000000017</v>
      </c>
      <c r="AE3278" s="157">
        <f>IF('1a-Electricity'!$AG$77="no","",ROUND(AD3278,4))</f>
        <v>0.25700000000000001</v>
      </c>
      <c r="AF3278" s="157">
        <f>IF('1a-Electricity'!$AG$78="no","",ROUND(AD3278,4))</f>
        <v>0.25700000000000001</v>
      </c>
      <c r="AG3278" s="157">
        <f>IF('1a-Electricity'!$AG$79="no","",ROUND(AD3278,4))</f>
        <v>0.25700000000000001</v>
      </c>
      <c r="BL3278" s="157">
        <f t="shared" si="116"/>
        <v>0.25600000000000017</v>
      </c>
      <c r="BM3278" s="157">
        <f>IF('1b-NaturalGas'!$AG$87="no","",ROUND(BL3278,4))</f>
        <v>0.25600000000000001</v>
      </c>
      <c r="BN3278" s="157">
        <f>IF('1b-NaturalGas'!$AG$88="no","",ROUND(BL3278,4))</f>
        <v>0.25600000000000001</v>
      </c>
      <c r="BO3278" s="157">
        <f>IF('1b-NaturalGas'!$AG$89="no","",ROUND(BL3278,4))</f>
        <v>0.25600000000000001</v>
      </c>
      <c r="BP3278" s="157">
        <f>IF('1b-NaturalGas'!$AG$90="no","not applicable (based on previous answers)",ROUND(BL3278,4))</f>
        <v>0.25600000000000001</v>
      </c>
      <c r="BQ3278" s="157">
        <f>IF('1b-NaturalGas'!$AG$91="no","",ROUND(BL3278,4))</f>
        <v>0.25600000000000001</v>
      </c>
    </row>
    <row r="3279" spans="30:69" x14ac:dyDescent="0.25">
      <c r="AD3279" s="157">
        <f t="shared" si="115"/>
        <v>0.25800000000000017</v>
      </c>
      <c r="AE3279" s="157">
        <f>IF('1a-Electricity'!$AG$77="no","",ROUND(AD3279,4))</f>
        <v>0.25800000000000001</v>
      </c>
      <c r="AF3279" s="157">
        <f>IF('1a-Electricity'!$AG$78="no","",ROUND(AD3279,4))</f>
        <v>0.25800000000000001</v>
      </c>
      <c r="AG3279" s="157">
        <f>IF('1a-Electricity'!$AG$79="no","",ROUND(AD3279,4))</f>
        <v>0.25800000000000001</v>
      </c>
      <c r="BL3279" s="157">
        <f t="shared" si="116"/>
        <v>0.25700000000000017</v>
      </c>
      <c r="BM3279" s="157">
        <f>IF('1b-NaturalGas'!$AG$87="no","",ROUND(BL3279,4))</f>
        <v>0.25700000000000001</v>
      </c>
      <c r="BN3279" s="157">
        <f>IF('1b-NaturalGas'!$AG$88="no","",ROUND(BL3279,4))</f>
        <v>0.25700000000000001</v>
      </c>
      <c r="BO3279" s="157">
        <f>IF('1b-NaturalGas'!$AG$89="no","",ROUND(BL3279,4))</f>
        <v>0.25700000000000001</v>
      </c>
      <c r="BP3279" s="157">
        <f>IF('1b-NaturalGas'!$AG$90="no","not applicable (based on previous answers)",ROUND(BL3279,4))</f>
        <v>0.25700000000000001</v>
      </c>
      <c r="BQ3279" s="157">
        <f>IF('1b-NaturalGas'!$AG$91="no","",ROUND(BL3279,4))</f>
        <v>0.25700000000000001</v>
      </c>
    </row>
    <row r="3280" spans="30:69" x14ac:dyDescent="0.25">
      <c r="AD3280" s="157">
        <f t="shared" si="115"/>
        <v>0.25900000000000017</v>
      </c>
      <c r="AE3280" s="157">
        <f>IF('1a-Electricity'!$AG$77="no","",ROUND(AD3280,4))</f>
        <v>0.25900000000000001</v>
      </c>
      <c r="AF3280" s="157">
        <f>IF('1a-Electricity'!$AG$78="no","",ROUND(AD3280,4))</f>
        <v>0.25900000000000001</v>
      </c>
      <c r="AG3280" s="157">
        <f>IF('1a-Electricity'!$AG$79="no","",ROUND(AD3280,4))</f>
        <v>0.25900000000000001</v>
      </c>
      <c r="BL3280" s="157">
        <f t="shared" si="116"/>
        <v>0.25800000000000017</v>
      </c>
      <c r="BM3280" s="157">
        <f>IF('1b-NaturalGas'!$AG$87="no","",ROUND(BL3280,4))</f>
        <v>0.25800000000000001</v>
      </c>
      <c r="BN3280" s="157">
        <f>IF('1b-NaturalGas'!$AG$88="no","",ROUND(BL3280,4))</f>
        <v>0.25800000000000001</v>
      </c>
      <c r="BO3280" s="157">
        <f>IF('1b-NaturalGas'!$AG$89="no","",ROUND(BL3280,4))</f>
        <v>0.25800000000000001</v>
      </c>
      <c r="BP3280" s="157">
        <f>IF('1b-NaturalGas'!$AG$90="no","not applicable (based on previous answers)",ROUND(BL3280,4))</f>
        <v>0.25800000000000001</v>
      </c>
      <c r="BQ3280" s="157">
        <f>IF('1b-NaturalGas'!$AG$91="no","",ROUND(BL3280,4))</f>
        <v>0.25800000000000001</v>
      </c>
    </row>
    <row r="3281" spans="30:69" x14ac:dyDescent="0.25">
      <c r="AD3281" s="157">
        <f t="shared" si="115"/>
        <v>0.26000000000000018</v>
      </c>
      <c r="AE3281" s="157">
        <f>IF('1a-Electricity'!$AG$77="no","",ROUND(AD3281,4))</f>
        <v>0.26</v>
      </c>
      <c r="AF3281" s="157">
        <f>IF('1a-Electricity'!$AG$78="no","",ROUND(AD3281,4))</f>
        <v>0.26</v>
      </c>
      <c r="AG3281" s="157">
        <f>IF('1a-Electricity'!$AG$79="no","",ROUND(AD3281,4))</f>
        <v>0.26</v>
      </c>
      <c r="BL3281" s="157">
        <f t="shared" si="116"/>
        <v>0.25900000000000017</v>
      </c>
      <c r="BM3281" s="157">
        <f>IF('1b-NaturalGas'!$AG$87="no","",ROUND(BL3281,4))</f>
        <v>0.25900000000000001</v>
      </c>
      <c r="BN3281" s="157">
        <f>IF('1b-NaturalGas'!$AG$88="no","",ROUND(BL3281,4))</f>
        <v>0.25900000000000001</v>
      </c>
      <c r="BO3281" s="157">
        <f>IF('1b-NaturalGas'!$AG$89="no","",ROUND(BL3281,4))</f>
        <v>0.25900000000000001</v>
      </c>
      <c r="BP3281" s="157">
        <f>IF('1b-NaturalGas'!$AG$90="no","not applicable (based on previous answers)",ROUND(BL3281,4))</f>
        <v>0.25900000000000001</v>
      </c>
      <c r="BQ3281" s="157">
        <f>IF('1b-NaturalGas'!$AG$91="no","",ROUND(BL3281,4))</f>
        <v>0.25900000000000001</v>
      </c>
    </row>
    <row r="3282" spans="30:69" x14ac:dyDescent="0.25">
      <c r="AD3282" s="157">
        <f t="shared" si="115"/>
        <v>0.26100000000000018</v>
      </c>
      <c r="AE3282" s="157">
        <f>IF('1a-Electricity'!$AG$77="no","",ROUND(AD3282,4))</f>
        <v>0.26100000000000001</v>
      </c>
      <c r="AF3282" s="157">
        <f>IF('1a-Electricity'!$AG$78="no","",ROUND(AD3282,4))</f>
        <v>0.26100000000000001</v>
      </c>
      <c r="AG3282" s="157">
        <f>IF('1a-Electricity'!$AG$79="no","",ROUND(AD3282,4))</f>
        <v>0.26100000000000001</v>
      </c>
      <c r="BL3282" s="157">
        <f t="shared" si="116"/>
        <v>0.26000000000000018</v>
      </c>
      <c r="BM3282" s="157">
        <f>IF('1b-NaturalGas'!$AG$87="no","",ROUND(BL3282,4))</f>
        <v>0.26</v>
      </c>
      <c r="BN3282" s="157">
        <f>IF('1b-NaturalGas'!$AG$88="no","",ROUND(BL3282,4))</f>
        <v>0.26</v>
      </c>
      <c r="BO3282" s="157">
        <f>IF('1b-NaturalGas'!$AG$89="no","",ROUND(BL3282,4))</f>
        <v>0.26</v>
      </c>
      <c r="BP3282" s="157">
        <f>IF('1b-NaturalGas'!$AG$90="no","not applicable (based on previous answers)",ROUND(BL3282,4))</f>
        <v>0.26</v>
      </c>
      <c r="BQ3282" s="157">
        <f>IF('1b-NaturalGas'!$AG$91="no","",ROUND(BL3282,4))</f>
        <v>0.26</v>
      </c>
    </row>
    <row r="3283" spans="30:69" x14ac:dyDescent="0.25">
      <c r="AD3283" s="157">
        <f t="shared" si="115"/>
        <v>0.26200000000000018</v>
      </c>
      <c r="AE3283" s="157">
        <f>IF('1a-Electricity'!$AG$77="no","",ROUND(AD3283,4))</f>
        <v>0.26200000000000001</v>
      </c>
      <c r="AF3283" s="157">
        <f>IF('1a-Electricity'!$AG$78="no","",ROUND(AD3283,4))</f>
        <v>0.26200000000000001</v>
      </c>
      <c r="AG3283" s="157">
        <f>IF('1a-Electricity'!$AG$79="no","",ROUND(AD3283,4))</f>
        <v>0.26200000000000001</v>
      </c>
      <c r="BL3283" s="157">
        <f t="shared" si="116"/>
        <v>0.26100000000000018</v>
      </c>
      <c r="BM3283" s="157">
        <f>IF('1b-NaturalGas'!$AG$87="no","",ROUND(BL3283,4))</f>
        <v>0.26100000000000001</v>
      </c>
      <c r="BN3283" s="157">
        <f>IF('1b-NaturalGas'!$AG$88="no","",ROUND(BL3283,4))</f>
        <v>0.26100000000000001</v>
      </c>
      <c r="BO3283" s="157">
        <f>IF('1b-NaturalGas'!$AG$89="no","",ROUND(BL3283,4))</f>
        <v>0.26100000000000001</v>
      </c>
      <c r="BP3283" s="157">
        <f>IF('1b-NaturalGas'!$AG$90="no","not applicable (based on previous answers)",ROUND(BL3283,4))</f>
        <v>0.26100000000000001</v>
      </c>
      <c r="BQ3283" s="157">
        <f>IF('1b-NaturalGas'!$AG$91="no","",ROUND(BL3283,4))</f>
        <v>0.26100000000000001</v>
      </c>
    </row>
    <row r="3284" spans="30:69" x14ac:dyDescent="0.25">
      <c r="AD3284" s="157">
        <f t="shared" si="115"/>
        <v>0.26300000000000018</v>
      </c>
      <c r="AE3284" s="157">
        <f>IF('1a-Electricity'!$AG$77="no","",ROUND(AD3284,4))</f>
        <v>0.26300000000000001</v>
      </c>
      <c r="AF3284" s="157">
        <f>IF('1a-Electricity'!$AG$78="no","",ROUND(AD3284,4))</f>
        <v>0.26300000000000001</v>
      </c>
      <c r="AG3284" s="157">
        <f>IF('1a-Electricity'!$AG$79="no","",ROUND(AD3284,4))</f>
        <v>0.26300000000000001</v>
      </c>
      <c r="BL3284" s="157">
        <f t="shared" si="116"/>
        <v>0.26200000000000018</v>
      </c>
      <c r="BM3284" s="157">
        <f>IF('1b-NaturalGas'!$AG$87="no","",ROUND(BL3284,4))</f>
        <v>0.26200000000000001</v>
      </c>
      <c r="BN3284" s="157">
        <f>IF('1b-NaturalGas'!$AG$88="no","",ROUND(BL3284,4))</f>
        <v>0.26200000000000001</v>
      </c>
      <c r="BO3284" s="157">
        <f>IF('1b-NaturalGas'!$AG$89="no","",ROUND(BL3284,4))</f>
        <v>0.26200000000000001</v>
      </c>
      <c r="BP3284" s="157">
        <f>IF('1b-NaturalGas'!$AG$90="no","not applicable (based on previous answers)",ROUND(BL3284,4))</f>
        <v>0.26200000000000001</v>
      </c>
      <c r="BQ3284" s="157">
        <f>IF('1b-NaturalGas'!$AG$91="no","",ROUND(BL3284,4))</f>
        <v>0.26200000000000001</v>
      </c>
    </row>
    <row r="3285" spans="30:69" x14ac:dyDescent="0.25">
      <c r="AD3285" s="157">
        <f t="shared" si="115"/>
        <v>0.26400000000000018</v>
      </c>
      <c r="AE3285" s="157">
        <f>IF('1a-Electricity'!$AG$77="no","",ROUND(AD3285,4))</f>
        <v>0.26400000000000001</v>
      </c>
      <c r="AF3285" s="157">
        <f>IF('1a-Electricity'!$AG$78="no","",ROUND(AD3285,4))</f>
        <v>0.26400000000000001</v>
      </c>
      <c r="AG3285" s="157">
        <f>IF('1a-Electricity'!$AG$79="no","",ROUND(AD3285,4))</f>
        <v>0.26400000000000001</v>
      </c>
      <c r="BL3285" s="157">
        <f t="shared" si="116"/>
        <v>0.26300000000000018</v>
      </c>
      <c r="BM3285" s="157">
        <f>IF('1b-NaturalGas'!$AG$87="no","",ROUND(BL3285,4))</f>
        <v>0.26300000000000001</v>
      </c>
      <c r="BN3285" s="157">
        <f>IF('1b-NaturalGas'!$AG$88="no","",ROUND(BL3285,4))</f>
        <v>0.26300000000000001</v>
      </c>
      <c r="BO3285" s="157">
        <f>IF('1b-NaturalGas'!$AG$89="no","",ROUND(BL3285,4))</f>
        <v>0.26300000000000001</v>
      </c>
      <c r="BP3285" s="157">
        <f>IF('1b-NaturalGas'!$AG$90="no","not applicable (based on previous answers)",ROUND(BL3285,4))</f>
        <v>0.26300000000000001</v>
      </c>
      <c r="BQ3285" s="157">
        <f>IF('1b-NaturalGas'!$AG$91="no","",ROUND(BL3285,4))</f>
        <v>0.26300000000000001</v>
      </c>
    </row>
    <row r="3286" spans="30:69" x14ac:dyDescent="0.25">
      <c r="AD3286" s="157">
        <f t="shared" si="115"/>
        <v>0.26500000000000018</v>
      </c>
      <c r="AE3286" s="157">
        <f>IF('1a-Electricity'!$AG$77="no","",ROUND(AD3286,4))</f>
        <v>0.26500000000000001</v>
      </c>
      <c r="AF3286" s="157">
        <f>IF('1a-Electricity'!$AG$78="no","",ROUND(AD3286,4))</f>
        <v>0.26500000000000001</v>
      </c>
      <c r="AG3286" s="157">
        <f>IF('1a-Electricity'!$AG$79="no","",ROUND(AD3286,4))</f>
        <v>0.26500000000000001</v>
      </c>
      <c r="BL3286" s="157">
        <f t="shared" si="116"/>
        <v>0.26400000000000018</v>
      </c>
      <c r="BM3286" s="157">
        <f>IF('1b-NaturalGas'!$AG$87="no","",ROUND(BL3286,4))</f>
        <v>0.26400000000000001</v>
      </c>
      <c r="BN3286" s="157">
        <f>IF('1b-NaturalGas'!$AG$88="no","",ROUND(BL3286,4))</f>
        <v>0.26400000000000001</v>
      </c>
      <c r="BO3286" s="157">
        <f>IF('1b-NaturalGas'!$AG$89="no","",ROUND(BL3286,4))</f>
        <v>0.26400000000000001</v>
      </c>
      <c r="BP3286" s="157">
        <f>IF('1b-NaturalGas'!$AG$90="no","not applicable (based on previous answers)",ROUND(BL3286,4))</f>
        <v>0.26400000000000001</v>
      </c>
      <c r="BQ3286" s="157">
        <f>IF('1b-NaturalGas'!$AG$91="no","",ROUND(BL3286,4))</f>
        <v>0.26400000000000001</v>
      </c>
    </row>
    <row r="3287" spans="30:69" x14ac:dyDescent="0.25">
      <c r="AD3287" s="157">
        <f t="shared" si="115"/>
        <v>0.26600000000000018</v>
      </c>
      <c r="AE3287" s="157">
        <f>IF('1a-Electricity'!$AG$77="no","",ROUND(AD3287,4))</f>
        <v>0.26600000000000001</v>
      </c>
      <c r="AF3287" s="157">
        <f>IF('1a-Electricity'!$AG$78="no","",ROUND(AD3287,4))</f>
        <v>0.26600000000000001</v>
      </c>
      <c r="AG3287" s="157">
        <f>IF('1a-Electricity'!$AG$79="no","",ROUND(AD3287,4))</f>
        <v>0.26600000000000001</v>
      </c>
      <c r="BL3287" s="157">
        <f t="shared" si="116"/>
        <v>0.26500000000000018</v>
      </c>
      <c r="BM3287" s="157">
        <f>IF('1b-NaturalGas'!$AG$87="no","",ROUND(BL3287,4))</f>
        <v>0.26500000000000001</v>
      </c>
      <c r="BN3287" s="157">
        <f>IF('1b-NaturalGas'!$AG$88="no","",ROUND(BL3287,4))</f>
        <v>0.26500000000000001</v>
      </c>
      <c r="BO3287" s="157">
        <f>IF('1b-NaturalGas'!$AG$89="no","",ROUND(BL3287,4))</f>
        <v>0.26500000000000001</v>
      </c>
      <c r="BP3287" s="157">
        <f>IF('1b-NaturalGas'!$AG$90="no","not applicable (based on previous answers)",ROUND(BL3287,4))</f>
        <v>0.26500000000000001</v>
      </c>
      <c r="BQ3287" s="157">
        <f>IF('1b-NaturalGas'!$AG$91="no","",ROUND(BL3287,4))</f>
        <v>0.26500000000000001</v>
      </c>
    </row>
    <row r="3288" spans="30:69" x14ac:dyDescent="0.25">
      <c r="AD3288" s="157">
        <f t="shared" si="115"/>
        <v>0.26700000000000018</v>
      </c>
      <c r="AE3288" s="157">
        <f>IF('1a-Electricity'!$AG$77="no","",ROUND(AD3288,4))</f>
        <v>0.26700000000000002</v>
      </c>
      <c r="AF3288" s="157">
        <f>IF('1a-Electricity'!$AG$78="no","",ROUND(AD3288,4))</f>
        <v>0.26700000000000002</v>
      </c>
      <c r="AG3288" s="157">
        <f>IF('1a-Electricity'!$AG$79="no","",ROUND(AD3288,4))</f>
        <v>0.26700000000000002</v>
      </c>
      <c r="BL3288" s="157">
        <f t="shared" si="116"/>
        <v>0.26600000000000018</v>
      </c>
      <c r="BM3288" s="157">
        <f>IF('1b-NaturalGas'!$AG$87="no","",ROUND(BL3288,4))</f>
        <v>0.26600000000000001</v>
      </c>
      <c r="BN3288" s="157">
        <f>IF('1b-NaturalGas'!$AG$88="no","",ROUND(BL3288,4))</f>
        <v>0.26600000000000001</v>
      </c>
      <c r="BO3288" s="157">
        <f>IF('1b-NaturalGas'!$AG$89="no","",ROUND(BL3288,4))</f>
        <v>0.26600000000000001</v>
      </c>
      <c r="BP3288" s="157">
        <f>IF('1b-NaturalGas'!$AG$90="no","not applicable (based on previous answers)",ROUND(BL3288,4))</f>
        <v>0.26600000000000001</v>
      </c>
      <c r="BQ3288" s="157">
        <f>IF('1b-NaturalGas'!$AG$91="no","",ROUND(BL3288,4))</f>
        <v>0.26600000000000001</v>
      </c>
    </row>
    <row r="3289" spans="30:69" x14ac:dyDescent="0.25">
      <c r="AD3289" s="157">
        <f t="shared" si="115"/>
        <v>0.26800000000000018</v>
      </c>
      <c r="AE3289" s="157">
        <f>IF('1a-Electricity'!$AG$77="no","",ROUND(AD3289,4))</f>
        <v>0.26800000000000002</v>
      </c>
      <c r="AF3289" s="157">
        <f>IF('1a-Electricity'!$AG$78="no","",ROUND(AD3289,4))</f>
        <v>0.26800000000000002</v>
      </c>
      <c r="AG3289" s="157">
        <f>IF('1a-Electricity'!$AG$79="no","",ROUND(AD3289,4))</f>
        <v>0.26800000000000002</v>
      </c>
      <c r="BL3289" s="157">
        <f t="shared" si="116"/>
        <v>0.26700000000000018</v>
      </c>
      <c r="BM3289" s="157">
        <f>IF('1b-NaturalGas'!$AG$87="no","",ROUND(BL3289,4))</f>
        <v>0.26700000000000002</v>
      </c>
      <c r="BN3289" s="157">
        <f>IF('1b-NaturalGas'!$AG$88="no","",ROUND(BL3289,4))</f>
        <v>0.26700000000000002</v>
      </c>
      <c r="BO3289" s="157">
        <f>IF('1b-NaturalGas'!$AG$89="no","",ROUND(BL3289,4))</f>
        <v>0.26700000000000002</v>
      </c>
      <c r="BP3289" s="157">
        <f>IF('1b-NaturalGas'!$AG$90="no","not applicable (based on previous answers)",ROUND(BL3289,4))</f>
        <v>0.26700000000000002</v>
      </c>
      <c r="BQ3289" s="157">
        <f>IF('1b-NaturalGas'!$AG$91="no","",ROUND(BL3289,4))</f>
        <v>0.26700000000000002</v>
      </c>
    </row>
    <row r="3290" spans="30:69" x14ac:dyDescent="0.25">
      <c r="AD3290" s="157">
        <f t="shared" si="115"/>
        <v>0.26900000000000018</v>
      </c>
      <c r="AE3290" s="157">
        <f>IF('1a-Electricity'!$AG$77="no","",ROUND(AD3290,4))</f>
        <v>0.26900000000000002</v>
      </c>
      <c r="AF3290" s="157">
        <f>IF('1a-Electricity'!$AG$78="no","",ROUND(AD3290,4))</f>
        <v>0.26900000000000002</v>
      </c>
      <c r="AG3290" s="157">
        <f>IF('1a-Electricity'!$AG$79="no","",ROUND(AD3290,4))</f>
        <v>0.26900000000000002</v>
      </c>
      <c r="BL3290" s="157">
        <f t="shared" si="116"/>
        <v>0.26800000000000018</v>
      </c>
      <c r="BM3290" s="157">
        <f>IF('1b-NaturalGas'!$AG$87="no","",ROUND(BL3290,4))</f>
        <v>0.26800000000000002</v>
      </c>
      <c r="BN3290" s="157">
        <f>IF('1b-NaturalGas'!$AG$88="no","",ROUND(BL3290,4))</f>
        <v>0.26800000000000002</v>
      </c>
      <c r="BO3290" s="157">
        <f>IF('1b-NaturalGas'!$AG$89="no","",ROUND(BL3290,4))</f>
        <v>0.26800000000000002</v>
      </c>
      <c r="BP3290" s="157">
        <f>IF('1b-NaturalGas'!$AG$90="no","not applicable (based on previous answers)",ROUND(BL3290,4))</f>
        <v>0.26800000000000002</v>
      </c>
      <c r="BQ3290" s="157">
        <f>IF('1b-NaturalGas'!$AG$91="no","",ROUND(BL3290,4))</f>
        <v>0.26800000000000002</v>
      </c>
    </row>
    <row r="3291" spans="30:69" x14ac:dyDescent="0.25">
      <c r="AD3291" s="157">
        <f t="shared" si="115"/>
        <v>0.27000000000000018</v>
      </c>
      <c r="AE3291" s="157">
        <f>IF('1a-Electricity'!$AG$77="no","",ROUND(AD3291,4))</f>
        <v>0.27</v>
      </c>
      <c r="AF3291" s="157">
        <f>IF('1a-Electricity'!$AG$78="no","",ROUND(AD3291,4))</f>
        <v>0.27</v>
      </c>
      <c r="AG3291" s="157">
        <f>IF('1a-Electricity'!$AG$79="no","",ROUND(AD3291,4))</f>
        <v>0.27</v>
      </c>
      <c r="BL3291" s="157">
        <f t="shared" si="116"/>
        <v>0.26900000000000018</v>
      </c>
      <c r="BM3291" s="157">
        <f>IF('1b-NaturalGas'!$AG$87="no","",ROUND(BL3291,4))</f>
        <v>0.26900000000000002</v>
      </c>
      <c r="BN3291" s="157">
        <f>IF('1b-NaturalGas'!$AG$88="no","",ROUND(BL3291,4))</f>
        <v>0.26900000000000002</v>
      </c>
      <c r="BO3291" s="157">
        <f>IF('1b-NaturalGas'!$AG$89="no","",ROUND(BL3291,4))</f>
        <v>0.26900000000000002</v>
      </c>
      <c r="BP3291" s="157">
        <f>IF('1b-NaturalGas'!$AG$90="no","not applicable (based on previous answers)",ROUND(BL3291,4))</f>
        <v>0.26900000000000002</v>
      </c>
      <c r="BQ3291" s="157">
        <f>IF('1b-NaturalGas'!$AG$91="no","",ROUND(BL3291,4))</f>
        <v>0.26900000000000002</v>
      </c>
    </row>
    <row r="3292" spans="30:69" x14ac:dyDescent="0.25">
      <c r="AD3292" s="157">
        <f t="shared" si="115"/>
        <v>0.27100000000000019</v>
      </c>
      <c r="AE3292" s="157">
        <f>IF('1a-Electricity'!$AG$77="no","",ROUND(AD3292,4))</f>
        <v>0.27100000000000002</v>
      </c>
      <c r="AF3292" s="157">
        <f>IF('1a-Electricity'!$AG$78="no","",ROUND(AD3292,4))</f>
        <v>0.27100000000000002</v>
      </c>
      <c r="AG3292" s="157">
        <f>IF('1a-Electricity'!$AG$79="no","",ROUND(AD3292,4))</f>
        <v>0.27100000000000002</v>
      </c>
      <c r="BL3292" s="157">
        <f t="shared" si="116"/>
        <v>0.27000000000000018</v>
      </c>
      <c r="BM3292" s="157">
        <f>IF('1b-NaturalGas'!$AG$87="no","",ROUND(BL3292,4))</f>
        <v>0.27</v>
      </c>
      <c r="BN3292" s="157">
        <f>IF('1b-NaturalGas'!$AG$88="no","",ROUND(BL3292,4))</f>
        <v>0.27</v>
      </c>
      <c r="BO3292" s="157">
        <f>IF('1b-NaturalGas'!$AG$89="no","",ROUND(BL3292,4))</f>
        <v>0.27</v>
      </c>
      <c r="BP3292" s="157">
        <f>IF('1b-NaturalGas'!$AG$90="no","not applicable (based on previous answers)",ROUND(BL3292,4))</f>
        <v>0.27</v>
      </c>
      <c r="BQ3292" s="157">
        <f>IF('1b-NaturalGas'!$AG$91="no","",ROUND(BL3292,4))</f>
        <v>0.27</v>
      </c>
    </row>
    <row r="3293" spans="30:69" x14ac:dyDescent="0.25">
      <c r="AD3293" s="157">
        <f t="shared" si="115"/>
        <v>0.27200000000000019</v>
      </c>
      <c r="AE3293" s="157">
        <f>IF('1a-Electricity'!$AG$77="no","",ROUND(AD3293,4))</f>
        <v>0.27200000000000002</v>
      </c>
      <c r="AF3293" s="157">
        <f>IF('1a-Electricity'!$AG$78="no","",ROUND(AD3293,4))</f>
        <v>0.27200000000000002</v>
      </c>
      <c r="AG3293" s="157">
        <f>IF('1a-Electricity'!$AG$79="no","",ROUND(AD3293,4))</f>
        <v>0.27200000000000002</v>
      </c>
      <c r="BL3293" s="157">
        <f t="shared" si="116"/>
        <v>0.27100000000000019</v>
      </c>
      <c r="BM3293" s="157">
        <f>IF('1b-NaturalGas'!$AG$87="no","",ROUND(BL3293,4))</f>
        <v>0.27100000000000002</v>
      </c>
      <c r="BN3293" s="157">
        <f>IF('1b-NaturalGas'!$AG$88="no","",ROUND(BL3293,4))</f>
        <v>0.27100000000000002</v>
      </c>
      <c r="BO3293" s="157">
        <f>IF('1b-NaturalGas'!$AG$89="no","",ROUND(BL3293,4))</f>
        <v>0.27100000000000002</v>
      </c>
      <c r="BP3293" s="157">
        <f>IF('1b-NaturalGas'!$AG$90="no","not applicable (based on previous answers)",ROUND(BL3293,4))</f>
        <v>0.27100000000000002</v>
      </c>
      <c r="BQ3293" s="157">
        <f>IF('1b-NaturalGas'!$AG$91="no","",ROUND(BL3293,4))</f>
        <v>0.27100000000000002</v>
      </c>
    </row>
    <row r="3294" spans="30:69" x14ac:dyDescent="0.25">
      <c r="AD3294" s="157">
        <f t="shared" si="115"/>
        <v>0.27300000000000019</v>
      </c>
      <c r="AE3294" s="157">
        <f>IF('1a-Electricity'!$AG$77="no","",ROUND(AD3294,4))</f>
        <v>0.27300000000000002</v>
      </c>
      <c r="AF3294" s="157">
        <f>IF('1a-Electricity'!$AG$78="no","",ROUND(AD3294,4))</f>
        <v>0.27300000000000002</v>
      </c>
      <c r="AG3294" s="157">
        <f>IF('1a-Electricity'!$AG$79="no","",ROUND(AD3294,4))</f>
        <v>0.27300000000000002</v>
      </c>
      <c r="BL3294" s="157">
        <f t="shared" si="116"/>
        <v>0.27200000000000019</v>
      </c>
      <c r="BM3294" s="157">
        <f>IF('1b-NaturalGas'!$AG$87="no","",ROUND(BL3294,4))</f>
        <v>0.27200000000000002</v>
      </c>
      <c r="BN3294" s="157">
        <f>IF('1b-NaturalGas'!$AG$88="no","",ROUND(BL3294,4))</f>
        <v>0.27200000000000002</v>
      </c>
      <c r="BO3294" s="157">
        <f>IF('1b-NaturalGas'!$AG$89="no","",ROUND(BL3294,4))</f>
        <v>0.27200000000000002</v>
      </c>
      <c r="BP3294" s="157">
        <f>IF('1b-NaturalGas'!$AG$90="no","not applicable (based on previous answers)",ROUND(BL3294,4))</f>
        <v>0.27200000000000002</v>
      </c>
      <c r="BQ3294" s="157">
        <f>IF('1b-NaturalGas'!$AG$91="no","",ROUND(BL3294,4))</f>
        <v>0.27200000000000002</v>
      </c>
    </row>
    <row r="3295" spans="30:69" x14ac:dyDescent="0.25">
      <c r="AD3295" s="157">
        <f t="shared" si="115"/>
        <v>0.27400000000000019</v>
      </c>
      <c r="AE3295" s="157">
        <f>IF('1a-Electricity'!$AG$77="no","",ROUND(AD3295,4))</f>
        <v>0.27400000000000002</v>
      </c>
      <c r="AF3295" s="157">
        <f>IF('1a-Electricity'!$AG$78="no","",ROUND(AD3295,4))</f>
        <v>0.27400000000000002</v>
      </c>
      <c r="AG3295" s="157">
        <f>IF('1a-Electricity'!$AG$79="no","",ROUND(AD3295,4))</f>
        <v>0.27400000000000002</v>
      </c>
      <c r="BL3295" s="157">
        <f t="shared" si="116"/>
        <v>0.27300000000000019</v>
      </c>
      <c r="BM3295" s="157">
        <f>IF('1b-NaturalGas'!$AG$87="no","",ROUND(BL3295,4))</f>
        <v>0.27300000000000002</v>
      </c>
      <c r="BN3295" s="157">
        <f>IF('1b-NaturalGas'!$AG$88="no","",ROUND(BL3295,4))</f>
        <v>0.27300000000000002</v>
      </c>
      <c r="BO3295" s="157">
        <f>IF('1b-NaturalGas'!$AG$89="no","",ROUND(BL3295,4))</f>
        <v>0.27300000000000002</v>
      </c>
      <c r="BP3295" s="157">
        <f>IF('1b-NaturalGas'!$AG$90="no","not applicable (based on previous answers)",ROUND(BL3295,4))</f>
        <v>0.27300000000000002</v>
      </c>
      <c r="BQ3295" s="157">
        <f>IF('1b-NaturalGas'!$AG$91="no","",ROUND(BL3295,4))</f>
        <v>0.27300000000000002</v>
      </c>
    </row>
    <row r="3296" spans="30:69" x14ac:dyDescent="0.25">
      <c r="AD3296" s="157">
        <f t="shared" si="115"/>
        <v>0.27500000000000019</v>
      </c>
      <c r="AE3296" s="157">
        <f>IF('1a-Electricity'!$AG$77="no","",ROUND(AD3296,4))</f>
        <v>0.27500000000000002</v>
      </c>
      <c r="AF3296" s="157">
        <f>IF('1a-Electricity'!$AG$78="no","",ROUND(AD3296,4))</f>
        <v>0.27500000000000002</v>
      </c>
      <c r="AG3296" s="157">
        <f>IF('1a-Electricity'!$AG$79="no","",ROUND(AD3296,4))</f>
        <v>0.27500000000000002</v>
      </c>
      <c r="BL3296" s="157">
        <f t="shared" si="116"/>
        <v>0.27400000000000019</v>
      </c>
      <c r="BM3296" s="157">
        <f>IF('1b-NaturalGas'!$AG$87="no","",ROUND(BL3296,4))</f>
        <v>0.27400000000000002</v>
      </c>
      <c r="BN3296" s="157">
        <f>IF('1b-NaturalGas'!$AG$88="no","",ROUND(BL3296,4))</f>
        <v>0.27400000000000002</v>
      </c>
      <c r="BO3296" s="157">
        <f>IF('1b-NaturalGas'!$AG$89="no","",ROUND(BL3296,4))</f>
        <v>0.27400000000000002</v>
      </c>
      <c r="BP3296" s="157">
        <f>IF('1b-NaturalGas'!$AG$90="no","not applicable (based on previous answers)",ROUND(BL3296,4))</f>
        <v>0.27400000000000002</v>
      </c>
      <c r="BQ3296" s="157">
        <f>IF('1b-NaturalGas'!$AG$91="no","",ROUND(BL3296,4))</f>
        <v>0.27400000000000002</v>
      </c>
    </row>
    <row r="3297" spans="30:69" x14ac:dyDescent="0.25">
      <c r="AD3297" s="157">
        <f t="shared" si="115"/>
        <v>0.27600000000000019</v>
      </c>
      <c r="AE3297" s="157">
        <f>IF('1a-Electricity'!$AG$77="no","",ROUND(AD3297,4))</f>
        <v>0.27600000000000002</v>
      </c>
      <c r="AF3297" s="157">
        <f>IF('1a-Electricity'!$AG$78="no","",ROUND(AD3297,4))</f>
        <v>0.27600000000000002</v>
      </c>
      <c r="AG3297" s="157">
        <f>IF('1a-Electricity'!$AG$79="no","",ROUND(AD3297,4))</f>
        <v>0.27600000000000002</v>
      </c>
      <c r="BL3297" s="157">
        <f t="shared" si="116"/>
        <v>0.27500000000000019</v>
      </c>
      <c r="BM3297" s="157">
        <f>IF('1b-NaturalGas'!$AG$87="no","",ROUND(BL3297,4))</f>
        <v>0.27500000000000002</v>
      </c>
      <c r="BN3297" s="157">
        <f>IF('1b-NaturalGas'!$AG$88="no","",ROUND(BL3297,4))</f>
        <v>0.27500000000000002</v>
      </c>
      <c r="BO3297" s="157">
        <f>IF('1b-NaturalGas'!$AG$89="no","",ROUND(BL3297,4))</f>
        <v>0.27500000000000002</v>
      </c>
      <c r="BP3297" s="157">
        <f>IF('1b-NaturalGas'!$AG$90="no","not applicable (based on previous answers)",ROUND(BL3297,4))</f>
        <v>0.27500000000000002</v>
      </c>
      <c r="BQ3297" s="157">
        <f>IF('1b-NaturalGas'!$AG$91="no","",ROUND(BL3297,4))</f>
        <v>0.27500000000000002</v>
      </c>
    </row>
    <row r="3298" spans="30:69" x14ac:dyDescent="0.25">
      <c r="AD3298" s="157">
        <f t="shared" si="115"/>
        <v>0.27700000000000019</v>
      </c>
      <c r="AE3298" s="157">
        <f>IF('1a-Electricity'!$AG$77="no","",ROUND(AD3298,4))</f>
        <v>0.27700000000000002</v>
      </c>
      <c r="AF3298" s="157">
        <f>IF('1a-Electricity'!$AG$78="no","",ROUND(AD3298,4))</f>
        <v>0.27700000000000002</v>
      </c>
      <c r="AG3298" s="157">
        <f>IF('1a-Electricity'!$AG$79="no","",ROUND(AD3298,4))</f>
        <v>0.27700000000000002</v>
      </c>
      <c r="BL3298" s="157">
        <f t="shared" si="116"/>
        <v>0.27600000000000019</v>
      </c>
      <c r="BM3298" s="157">
        <f>IF('1b-NaturalGas'!$AG$87="no","",ROUND(BL3298,4))</f>
        <v>0.27600000000000002</v>
      </c>
      <c r="BN3298" s="157">
        <f>IF('1b-NaturalGas'!$AG$88="no","",ROUND(BL3298,4))</f>
        <v>0.27600000000000002</v>
      </c>
      <c r="BO3298" s="157">
        <f>IF('1b-NaturalGas'!$AG$89="no","",ROUND(BL3298,4))</f>
        <v>0.27600000000000002</v>
      </c>
      <c r="BP3298" s="157">
        <f>IF('1b-NaturalGas'!$AG$90="no","not applicable (based on previous answers)",ROUND(BL3298,4))</f>
        <v>0.27600000000000002</v>
      </c>
      <c r="BQ3298" s="157">
        <f>IF('1b-NaturalGas'!$AG$91="no","",ROUND(BL3298,4))</f>
        <v>0.27600000000000002</v>
      </c>
    </row>
    <row r="3299" spans="30:69" x14ac:dyDescent="0.25">
      <c r="AD3299" s="157">
        <f t="shared" si="115"/>
        <v>0.27800000000000019</v>
      </c>
      <c r="AE3299" s="157">
        <f>IF('1a-Electricity'!$AG$77="no","",ROUND(AD3299,4))</f>
        <v>0.27800000000000002</v>
      </c>
      <c r="AF3299" s="157">
        <f>IF('1a-Electricity'!$AG$78="no","",ROUND(AD3299,4))</f>
        <v>0.27800000000000002</v>
      </c>
      <c r="AG3299" s="157">
        <f>IF('1a-Electricity'!$AG$79="no","",ROUND(AD3299,4))</f>
        <v>0.27800000000000002</v>
      </c>
      <c r="BL3299" s="157">
        <f t="shared" si="116"/>
        <v>0.27700000000000019</v>
      </c>
      <c r="BM3299" s="157">
        <f>IF('1b-NaturalGas'!$AG$87="no","",ROUND(BL3299,4))</f>
        <v>0.27700000000000002</v>
      </c>
      <c r="BN3299" s="157">
        <f>IF('1b-NaturalGas'!$AG$88="no","",ROUND(BL3299,4))</f>
        <v>0.27700000000000002</v>
      </c>
      <c r="BO3299" s="157">
        <f>IF('1b-NaturalGas'!$AG$89="no","",ROUND(BL3299,4))</f>
        <v>0.27700000000000002</v>
      </c>
      <c r="BP3299" s="157">
        <f>IF('1b-NaturalGas'!$AG$90="no","not applicable (based on previous answers)",ROUND(BL3299,4))</f>
        <v>0.27700000000000002</v>
      </c>
      <c r="BQ3299" s="157">
        <f>IF('1b-NaturalGas'!$AG$91="no","",ROUND(BL3299,4))</f>
        <v>0.27700000000000002</v>
      </c>
    </row>
    <row r="3300" spans="30:69" x14ac:dyDescent="0.25">
      <c r="AD3300" s="157">
        <f t="shared" si="115"/>
        <v>0.27900000000000019</v>
      </c>
      <c r="AE3300" s="157">
        <f>IF('1a-Electricity'!$AG$77="no","",ROUND(AD3300,4))</f>
        <v>0.27900000000000003</v>
      </c>
      <c r="AF3300" s="157">
        <f>IF('1a-Electricity'!$AG$78="no","",ROUND(AD3300,4))</f>
        <v>0.27900000000000003</v>
      </c>
      <c r="AG3300" s="157">
        <f>IF('1a-Electricity'!$AG$79="no","",ROUND(AD3300,4))</f>
        <v>0.27900000000000003</v>
      </c>
      <c r="BL3300" s="157">
        <f t="shared" si="116"/>
        <v>0.27800000000000019</v>
      </c>
      <c r="BM3300" s="157">
        <f>IF('1b-NaturalGas'!$AG$87="no","",ROUND(BL3300,4))</f>
        <v>0.27800000000000002</v>
      </c>
      <c r="BN3300" s="157">
        <f>IF('1b-NaturalGas'!$AG$88="no","",ROUND(BL3300,4))</f>
        <v>0.27800000000000002</v>
      </c>
      <c r="BO3300" s="157">
        <f>IF('1b-NaturalGas'!$AG$89="no","",ROUND(BL3300,4))</f>
        <v>0.27800000000000002</v>
      </c>
      <c r="BP3300" s="157">
        <f>IF('1b-NaturalGas'!$AG$90="no","not applicable (based on previous answers)",ROUND(BL3300,4))</f>
        <v>0.27800000000000002</v>
      </c>
      <c r="BQ3300" s="157">
        <f>IF('1b-NaturalGas'!$AG$91="no","",ROUND(BL3300,4))</f>
        <v>0.27800000000000002</v>
      </c>
    </row>
    <row r="3301" spans="30:69" x14ac:dyDescent="0.25">
      <c r="AD3301" s="157">
        <f t="shared" si="115"/>
        <v>0.28000000000000019</v>
      </c>
      <c r="AE3301" s="157">
        <f>IF('1a-Electricity'!$AG$77="no","",ROUND(AD3301,4))</f>
        <v>0.28000000000000003</v>
      </c>
      <c r="AF3301" s="157">
        <f>IF('1a-Electricity'!$AG$78="no","",ROUND(AD3301,4))</f>
        <v>0.28000000000000003</v>
      </c>
      <c r="AG3301" s="157">
        <f>IF('1a-Electricity'!$AG$79="no","",ROUND(AD3301,4))</f>
        <v>0.28000000000000003</v>
      </c>
      <c r="BL3301" s="157">
        <f t="shared" si="116"/>
        <v>0.27900000000000019</v>
      </c>
      <c r="BM3301" s="157">
        <f>IF('1b-NaturalGas'!$AG$87="no","",ROUND(BL3301,4))</f>
        <v>0.27900000000000003</v>
      </c>
      <c r="BN3301" s="157">
        <f>IF('1b-NaturalGas'!$AG$88="no","",ROUND(BL3301,4))</f>
        <v>0.27900000000000003</v>
      </c>
      <c r="BO3301" s="157">
        <f>IF('1b-NaturalGas'!$AG$89="no","",ROUND(BL3301,4))</f>
        <v>0.27900000000000003</v>
      </c>
      <c r="BP3301" s="157">
        <f>IF('1b-NaturalGas'!$AG$90="no","not applicable (based on previous answers)",ROUND(BL3301,4))</f>
        <v>0.27900000000000003</v>
      </c>
      <c r="BQ3301" s="157">
        <f>IF('1b-NaturalGas'!$AG$91="no","",ROUND(BL3301,4))</f>
        <v>0.27900000000000003</v>
      </c>
    </row>
    <row r="3302" spans="30:69" x14ac:dyDescent="0.25">
      <c r="AD3302" s="157">
        <f t="shared" si="115"/>
        <v>0.28100000000000019</v>
      </c>
      <c r="AE3302" s="157">
        <f>IF('1a-Electricity'!$AG$77="no","",ROUND(AD3302,4))</f>
        <v>0.28100000000000003</v>
      </c>
      <c r="AF3302" s="157">
        <f>IF('1a-Electricity'!$AG$78="no","",ROUND(AD3302,4))</f>
        <v>0.28100000000000003</v>
      </c>
      <c r="AG3302" s="157">
        <f>IF('1a-Electricity'!$AG$79="no","",ROUND(AD3302,4))</f>
        <v>0.28100000000000003</v>
      </c>
      <c r="BL3302" s="157">
        <f t="shared" si="116"/>
        <v>0.28000000000000019</v>
      </c>
      <c r="BM3302" s="157">
        <f>IF('1b-NaturalGas'!$AG$87="no","",ROUND(BL3302,4))</f>
        <v>0.28000000000000003</v>
      </c>
      <c r="BN3302" s="157">
        <f>IF('1b-NaturalGas'!$AG$88="no","",ROUND(BL3302,4))</f>
        <v>0.28000000000000003</v>
      </c>
      <c r="BO3302" s="157">
        <f>IF('1b-NaturalGas'!$AG$89="no","",ROUND(BL3302,4))</f>
        <v>0.28000000000000003</v>
      </c>
      <c r="BP3302" s="157">
        <f>IF('1b-NaturalGas'!$AG$90="no","not applicable (based on previous answers)",ROUND(BL3302,4))</f>
        <v>0.28000000000000003</v>
      </c>
      <c r="BQ3302" s="157">
        <f>IF('1b-NaturalGas'!$AG$91="no","",ROUND(BL3302,4))</f>
        <v>0.28000000000000003</v>
      </c>
    </row>
    <row r="3303" spans="30:69" x14ac:dyDescent="0.25">
      <c r="AD3303" s="157">
        <f t="shared" si="115"/>
        <v>0.28200000000000019</v>
      </c>
      <c r="AE3303" s="157">
        <f>IF('1a-Electricity'!$AG$77="no","",ROUND(AD3303,4))</f>
        <v>0.28199999999999997</v>
      </c>
      <c r="AF3303" s="157">
        <f>IF('1a-Electricity'!$AG$78="no","",ROUND(AD3303,4))</f>
        <v>0.28199999999999997</v>
      </c>
      <c r="AG3303" s="157">
        <f>IF('1a-Electricity'!$AG$79="no","",ROUND(AD3303,4))</f>
        <v>0.28199999999999997</v>
      </c>
      <c r="BL3303" s="157">
        <f t="shared" si="116"/>
        <v>0.28100000000000019</v>
      </c>
      <c r="BM3303" s="157">
        <f>IF('1b-NaturalGas'!$AG$87="no","",ROUND(BL3303,4))</f>
        <v>0.28100000000000003</v>
      </c>
      <c r="BN3303" s="157">
        <f>IF('1b-NaturalGas'!$AG$88="no","",ROUND(BL3303,4))</f>
        <v>0.28100000000000003</v>
      </c>
      <c r="BO3303" s="157">
        <f>IF('1b-NaturalGas'!$AG$89="no","",ROUND(BL3303,4))</f>
        <v>0.28100000000000003</v>
      </c>
      <c r="BP3303" s="157">
        <f>IF('1b-NaturalGas'!$AG$90="no","not applicable (based on previous answers)",ROUND(BL3303,4))</f>
        <v>0.28100000000000003</v>
      </c>
      <c r="BQ3303" s="157">
        <f>IF('1b-NaturalGas'!$AG$91="no","",ROUND(BL3303,4))</f>
        <v>0.28100000000000003</v>
      </c>
    </row>
    <row r="3304" spans="30:69" x14ac:dyDescent="0.25">
      <c r="AD3304" s="157">
        <f t="shared" si="115"/>
        <v>0.2830000000000002</v>
      </c>
      <c r="AE3304" s="157">
        <f>IF('1a-Electricity'!$AG$77="no","",ROUND(AD3304,4))</f>
        <v>0.28299999999999997</v>
      </c>
      <c r="AF3304" s="157">
        <f>IF('1a-Electricity'!$AG$78="no","",ROUND(AD3304,4))</f>
        <v>0.28299999999999997</v>
      </c>
      <c r="AG3304" s="157">
        <f>IF('1a-Electricity'!$AG$79="no","",ROUND(AD3304,4))</f>
        <v>0.28299999999999997</v>
      </c>
      <c r="BL3304" s="157">
        <f t="shared" si="116"/>
        <v>0.28200000000000019</v>
      </c>
      <c r="BM3304" s="157">
        <f>IF('1b-NaturalGas'!$AG$87="no","",ROUND(BL3304,4))</f>
        <v>0.28199999999999997</v>
      </c>
      <c r="BN3304" s="157">
        <f>IF('1b-NaturalGas'!$AG$88="no","",ROUND(BL3304,4))</f>
        <v>0.28199999999999997</v>
      </c>
      <c r="BO3304" s="157">
        <f>IF('1b-NaturalGas'!$AG$89="no","",ROUND(BL3304,4))</f>
        <v>0.28199999999999997</v>
      </c>
      <c r="BP3304" s="157">
        <f>IF('1b-NaturalGas'!$AG$90="no","not applicable (based on previous answers)",ROUND(BL3304,4))</f>
        <v>0.28199999999999997</v>
      </c>
      <c r="BQ3304" s="157">
        <f>IF('1b-NaturalGas'!$AG$91="no","",ROUND(BL3304,4))</f>
        <v>0.28199999999999997</v>
      </c>
    </row>
    <row r="3305" spans="30:69" x14ac:dyDescent="0.25">
      <c r="AD3305" s="157">
        <f t="shared" si="115"/>
        <v>0.2840000000000002</v>
      </c>
      <c r="AE3305" s="157">
        <f>IF('1a-Electricity'!$AG$77="no","",ROUND(AD3305,4))</f>
        <v>0.28399999999999997</v>
      </c>
      <c r="AF3305" s="157">
        <f>IF('1a-Electricity'!$AG$78="no","",ROUND(AD3305,4))</f>
        <v>0.28399999999999997</v>
      </c>
      <c r="AG3305" s="157">
        <f>IF('1a-Electricity'!$AG$79="no","",ROUND(AD3305,4))</f>
        <v>0.28399999999999997</v>
      </c>
      <c r="BL3305" s="157">
        <f t="shared" si="116"/>
        <v>0.2830000000000002</v>
      </c>
      <c r="BM3305" s="157">
        <f>IF('1b-NaturalGas'!$AG$87="no","",ROUND(BL3305,4))</f>
        <v>0.28299999999999997</v>
      </c>
      <c r="BN3305" s="157">
        <f>IF('1b-NaturalGas'!$AG$88="no","",ROUND(BL3305,4))</f>
        <v>0.28299999999999997</v>
      </c>
      <c r="BO3305" s="157">
        <f>IF('1b-NaturalGas'!$AG$89="no","",ROUND(BL3305,4))</f>
        <v>0.28299999999999997</v>
      </c>
      <c r="BP3305" s="157">
        <f>IF('1b-NaturalGas'!$AG$90="no","not applicable (based on previous answers)",ROUND(BL3305,4))</f>
        <v>0.28299999999999997</v>
      </c>
      <c r="BQ3305" s="157">
        <f>IF('1b-NaturalGas'!$AG$91="no","",ROUND(BL3305,4))</f>
        <v>0.28299999999999997</v>
      </c>
    </row>
    <row r="3306" spans="30:69" x14ac:dyDescent="0.25">
      <c r="AD3306" s="157">
        <f t="shared" si="115"/>
        <v>0.2850000000000002</v>
      </c>
      <c r="AE3306" s="157">
        <f>IF('1a-Electricity'!$AG$77="no","",ROUND(AD3306,4))</f>
        <v>0.28499999999999998</v>
      </c>
      <c r="AF3306" s="157">
        <f>IF('1a-Electricity'!$AG$78="no","",ROUND(AD3306,4))</f>
        <v>0.28499999999999998</v>
      </c>
      <c r="AG3306" s="157">
        <f>IF('1a-Electricity'!$AG$79="no","",ROUND(AD3306,4))</f>
        <v>0.28499999999999998</v>
      </c>
      <c r="BL3306" s="157">
        <f t="shared" si="116"/>
        <v>0.2840000000000002</v>
      </c>
      <c r="BM3306" s="157">
        <f>IF('1b-NaturalGas'!$AG$87="no","",ROUND(BL3306,4))</f>
        <v>0.28399999999999997</v>
      </c>
      <c r="BN3306" s="157">
        <f>IF('1b-NaturalGas'!$AG$88="no","",ROUND(BL3306,4))</f>
        <v>0.28399999999999997</v>
      </c>
      <c r="BO3306" s="157">
        <f>IF('1b-NaturalGas'!$AG$89="no","",ROUND(BL3306,4))</f>
        <v>0.28399999999999997</v>
      </c>
      <c r="BP3306" s="157">
        <f>IF('1b-NaturalGas'!$AG$90="no","not applicable (based on previous answers)",ROUND(BL3306,4))</f>
        <v>0.28399999999999997</v>
      </c>
      <c r="BQ3306" s="157">
        <f>IF('1b-NaturalGas'!$AG$91="no","",ROUND(BL3306,4))</f>
        <v>0.28399999999999997</v>
      </c>
    </row>
    <row r="3307" spans="30:69" x14ac:dyDescent="0.25">
      <c r="AD3307" s="157">
        <f t="shared" si="115"/>
        <v>0.2860000000000002</v>
      </c>
      <c r="AE3307" s="157">
        <f>IF('1a-Electricity'!$AG$77="no","",ROUND(AD3307,4))</f>
        <v>0.28599999999999998</v>
      </c>
      <c r="AF3307" s="157">
        <f>IF('1a-Electricity'!$AG$78="no","",ROUND(AD3307,4))</f>
        <v>0.28599999999999998</v>
      </c>
      <c r="AG3307" s="157">
        <f>IF('1a-Electricity'!$AG$79="no","",ROUND(AD3307,4))</f>
        <v>0.28599999999999998</v>
      </c>
      <c r="BL3307" s="157">
        <f t="shared" si="116"/>
        <v>0.2850000000000002</v>
      </c>
      <c r="BM3307" s="157">
        <f>IF('1b-NaturalGas'!$AG$87="no","",ROUND(BL3307,4))</f>
        <v>0.28499999999999998</v>
      </c>
      <c r="BN3307" s="157">
        <f>IF('1b-NaturalGas'!$AG$88="no","",ROUND(BL3307,4))</f>
        <v>0.28499999999999998</v>
      </c>
      <c r="BO3307" s="157">
        <f>IF('1b-NaturalGas'!$AG$89="no","",ROUND(BL3307,4))</f>
        <v>0.28499999999999998</v>
      </c>
      <c r="BP3307" s="157">
        <f>IF('1b-NaturalGas'!$AG$90="no","not applicable (based on previous answers)",ROUND(BL3307,4))</f>
        <v>0.28499999999999998</v>
      </c>
      <c r="BQ3307" s="157">
        <f>IF('1b-NaturalGas'!$AG$91="no","",ROUND(BL3307,4))</f>
        <v>0.28499999999999998</v>
      </c>
    </row>
    <row r="3308" spans="30:69" x14ac:dyDescent="0.25">
      <c r="AD3308" s="157">
        <f t="shared" si="115"/>
        <v>0.2870000000000002</v>
      </c>
      <c r="AE3308" s="157">
        <f>IF('1a-Electricity'!$AG$77="no","",ROUND(AD3308,4))</f>
        <v>0.28699999999999998</v>
      </c>
      <c r="AF3308" s="157">
        <f>IF('1a-Electricity'!$AG$78="no","",ROUND(AD3308,4))</f>
        <v>0.28699999999999998</v>
      </c>
      <c r="AG3308" s="157">
        <f>IF('1a-Electricity'!$AG$79="no","",ROUND(AD3308,4))</f>
        <v>0.28699999999999998</v>
      </c>
      <c r="BL3308" s="157">
        <f t="shared" si="116"/>
        <v>0.2860000000000002</v>
      </c>
      <c r="BM3308" s="157">
        <f>IF('1b-NaturalGas'!$AG$87="no","",ROUND(BL3308,4))</f>
        <v>0.28599999999999998</v>
      </c>
      <c r="BN3308" s="157">
        <f>IF('1b-NaturalGas'!$AG$88="no","",ROUND(BL3308,4))</f>
        <v>0.28599999999999998</v>
      </c>
      <c r="BO3308" s="157">
        <f>IF('1b-NaturalGas'!$AG$89="no","",ROUND(BL3308,4))</f>
        <v>0.28599999999999998</v>
      </c>
      <c r="BP3308" s="157">
        <f>IF('1b-NaturalGas'!$AG$90="no","not applicable (based on previous answers)",ROUND(BL3308,4))</f>
        <v>0.28599999999999998</v>
      </c>
      <c r="BQ3308" s="157">
        <f>IF('1b-NaturalGas'!$AG$91="no","",ROUND(BL3308,4))</f>
        <v>0.28599999999999998</v>
      </c>
    </row>
    <row r="3309" spans="30:69" x14ac:dyDescent="0.25">
      <c r="AD3309" s="157">
        <f t="shared" si="115"/>
        <v>0.2880000000000002</v>
      </c>
      <c r="AE3309" s="157">
        <f>IF('1a-Electricity'!$AG$77="no","",ROUND(AD3309,4))</f>
        <v>0.28799999999999998</v>
      </c>
      <c r="AF3309" s="157">
        <f>IF('1a-Electricity'!$AG$78="no","",ROUND(AD3309,4))</f>
        <v>0.28799999999999998</v>
      </c>
      <c r="AG3309" s="157">
        <f>IF('1a-Electricity'!$AG$79="no","",ROUND(AD3309,4))</f>
        <v>0.28799999999999998</v>
      </c>
      <c r="BL3309" s="157">
        <f t="shared" si="116"/>
        <v>0.2870000000000002</v>
      </c>
      <c r="BM3309" s="157">
        <f>IF('1b-NaturalGas'!$AG$87="no","",ROUND(BL3309,4))</f>
        <v>0.28699999999999998</v>
      </c>
      <c r="BN3309" s="157">
        <f>IF('1b-NaturalGas'!$AG$88="no","",ROUND(BL3309,4))</f>
        <v>0.28699999999999998</v>
      </c>
      <c r="BO3309" s="157">
        <f>IF('1b-NaturalGas'!$AG$89="no","",ROUND(BL3309,4))</f>
        <v>0.28699999999999998</v>
      </c>
      <c r="BP3309" s="157">
        <f>IF('1b-NaturalGas'!$AG$90="no","not applicable (based on previous answers)",ROUND(BL3309,4))</f>
        <v>0.28699999999999998</v>
      </c>
      <c r="BQ3309" s="157">
        <f>IF('1b-NaturalGas'!$AG$91="no","",ROUND(BL3309,4))</f>
        <v>0.28699999999999998</v>
      </c>
    </row>
    <row r="3310" spans="30:69" x14ac:dyDescent="0.25">
      <c r="AD3310" s="157">
        <f t="shared" si="115"/>
        <v>0.2890000000000002</v>
      </c>
      <c r="AE3310" s="157">
        <f>IF('1a-Electricity'!$AG$77="no","",ROUND(AD3310,4))</f>
        <v>0.28899999999999998</v>
      </c>
      <c r="AF3310" s="157">
        <f>IF('1a-Electricity'!$AG$78="no","",ROUND(AD3310,4))</f>
        <v>0.28899999999999998</v>
      </c>
      <c r="AG3310" s="157">
        <f>IF('1a-Electricity'!$AG$79="no","",ROUND(AD3310,4))</f>
        <v>0.28899999999999998</v>
      </c>
      <c r="BL3310" s="157">
        <f t="shared" si="116"/>
        <v>0.2880000000000002</v>
      </c>
      <c r="BM3310" s="157">
        <f>IF('1b-NaturalGas'!$AG$87="no","",ROUND(BL3310,4))</f>
        <v>0.28799999999999998</v>
      </c>
      <c r="BN3310" s="157">
        <f>IF('1b-NaturalGas'!$AG$88="no","",ROUND(BL3310,4))</f>
        <v>0.28799999999999998</v>
      </c>
      <c r="BO3310" s="157">
        <f>IF('1b-NaturalGas'!$AG$89="no","",ROUND(BL3310,4))</f>
        <v>0.28799999999999998</v>
      </c>
      <c r="BP3310" s="157">
        <f>IF('1b-NaturalGas'!$AG$90="no","not applicable (based on previous answers)",ROUND(BL3310,4))</f>
        <v>0.28799999999999998</v>
      </c>
      <c r="BQ3310" s="157">
        <f>IF('1b-NaturalGas'!$AG$91="no","",ROUND(BL3310,4))</f>
        <v>0.28799999999999998</v>
      </c>
    </row>
    <row r="3311" spans="30:69" x14ac:dyDescent="0.25">
      <c r="AD3311" s="157">
        <f t="shared" si="115"/>
        <v>0.2900000000000002</v>
      </c>
      <c r="AE3311" s="157">
        <f>IF('1a-Electricity'!$AG$77="no","",ROUND(AD3311,4))</f>
        <v>0.28999999999999998</v>
      </c>
      <c r="AF3311" s="157">
        <f>IF('1a-Electricity'!$AG$78="no","",ROUND(AD3311,4))</f>
        <v>0.28999999999999998</v>
      </c>
      <c r="AG3311" s="157">
        <f>IF('1a-Electricity'!$AG$79="no","",ROUND(AD3311,4))</f>
        <v>0.28999999999999998</v>
      </c>
      <c r="BL3311" s="157">
        <f t="shared" si="116"/>
        <v>0.2890000000000002</v>
      </c>
      <c r="BM3311" s="157">
        <f>IF('1b-NaturalGas'!$AG$87="no","",ROUND(BL3311,4))</f>
        <v>0.28899999999999998</v>
      </c>
      <c r="BN3311" s="157">
        <f>IF('1b-NaturalGas'!$AG$88="no","",ROUND(BL3311,4))</f>
        <v>0.28899999999999998</v>
      </c>
      <c r="BO3311" s="157">
        <f>IF('1b-NaturalGas'!$AG$89="no","",ROUND(BL3311,4))</f>
        <v>0.28899999999999998</v>
      </c>
      <c r="BP3311" s="157">
        <f>IF('1b-NaturalGas'!$AG$90="no","not applicable (based on previous answers)",ROUND(BL3311,4))</f>
        <v>0.28899999999999998</v>
      </c>
      <c r="BQ3311" s="157">
        <f>IF('1b-NaturalGas'!$AG$91="no","",ROUND(BL3311,4))</f>
        <v>0.28899999999999998</v>
      </c>
    </row>
    <row r="3312" spans="30:69" x14ac:dyDescent="0.25">
      <c r="AD3312" s="157">
        <f t="shared" si="115"/>
        <v>0.2910000000000002</v>
      </c>
      <c r="AE3312" s="157">
        <f>IF('1a-Electricity'!$AG$77="no","",ROUND(AD3312,4))</f>
        <v>0.29099999999999998</v>
      </c>
      <c r="AF3312" s="157">
        <f>IF('1a-Electricity'!$AG$78="no","",ROUND(AD3312,4))</f>
        <v>0.29099999999999998</v>
      </c>
      <c r="AG3312" s="157">
        <f>IF('1a-Electricity'!$AG$79="no","",ROUND(AD3312,4))</f>
        <v>0.29099999999999998</v>
      </c>
      <c r="BL3312" s="157">
        <f t="shared" si="116"/>
        <v>0.2900000000000002</v>
      </c>
      <c r="BM3312" s="157">
        <f>IF('1b-NaturalGas'!$AG$87="no","",ROUND(BL3312,4))</f>
        <v>0.28999999999999998</v>
      </c>
      <c r="BN3312" s="157">
        <f>IF('1b-NaturalGas'!$AG$88="no","",ROUND(BL3312,4))</f>
        <v>0.28999999999999998</v>
      </c>
      <c r="BO3312" s="157">
        <f>IF('1b-NaturalGas'!$AG$89="no","",ROUND(BL3312,4))</f>
        <v>0.28999999999999998</v>
      </c>
      <c r="BP3312" s="157">
        <f>IF('1b-NaturalGas'!$AG$90="no","not applicable (based on previous answers)",ROUND(BL3312,4))</f>
        <v>0.28999999999999998</v>
      </c>
      <c r="BQ3312" s="157">
        <f>IF('1b-NaturalGas'!$AG$91="no","",ROUND(BL3312,4))</f>
        <v>0.28999999999999998</v>
      </c>
    </row>
    <row r="3313" spans="30:69" x14ac:dyDescent="0.25">
      <c r="AD3313" s="157">
        <f t="shared" si="115"/>
        <v>0.2920000000000002</v>
      </c>
      <c r="AE3313" s="157">
        <f>IF('1a-Electricity'!$AG$77="no","",ROUND(AD3313,4))</f>
        <v>0.29199999999999998</v>
      </c>
      <c r="AF3313" s="157">
        <f>IF('1a-Electricity'!$AG$78="no","",ROUND(AD3313,4))</f>
        <v>0.29199999999999998</v>
      </c>
      <c r="AG3313" s="157">
        <f>IF('1a-Electricity'!$AG$79="no","",ROUND(AD3313,4))</f>
        <v>0.29199999999999998</v>
      </c>
      <c r="BL3313" s="157">
        <f t="shared" si="116"/>
        <v>0.2910000000000002</v>
      </c>
      <c r="BM3313" s="157">
        <f>IF('1b-NaturalGas'!$AG$87="no","",ROUND(BL3313,4))</f>
        <v>0.29099999999999998</v>
      </c>
      <c r="BN3313" s="157">
        <f>IF('1b-NaturalGas'!$AG$88="no","",ROUND(BL3313,4))</f>
        <v>0.29099999999999998</v>
      </c>
      <c r="BO3313" s="157">
        <f>IF('1b-NaturalGas'!$AG$89="no","",ROUND(BL3313,4))</f>
        <v>0.29099999999999998</v>
      </c>
      <c r="BP3313" s="157">
        <f>IF('1b-NaturalGas'!$AG$90="no","not applicable (based on previous answers)",ROUND(BL3313,4))</f>
        <v>0.29099999999999998</v>
      </c>
      <c r="BQ3313" s="157">
        <f>IF('1b-NaturalGas'!$AG$91="no","",ROUND(BL3313,4))</f>
        <v>0.29099999999999998</v>
      </c>
    </row>
    <row r="3314" spans="30:69" x14ac:dyDescent="0.25">
      <c r="AD3314" s="157">
        <f t="shared" si="115"/>
        <v>0.2930000000000002</v>
      </c>
      <c r="AE3314" s="157">
        <f>IF('1a-Electricity'!$AG$77="no","",ROUND(AD3314,4))</f>
        <v>0.29299999999999998</v>
      </c>
      <c r="AF3314" s="157">
        <f>IF('1a-Electricity'!$AG$78="no","",ROUND(AD3314,4))</f>
        <v>0.29299999999999998</v>
      </c>
      <c r="AG3314" s="157">
        <f>IF('1a-Electricity'!$AG$79="no","",ROUND(AD3314,4))</f>
        <v>0.29299999999999998</v>
      </c>
      <c r="BL3314" s="157">
        <f t="shared" si="116"/>
        <v>0.2920000000000002</v>
      </c>
      <c r="BM3314" s="157">
        <f>IF('1b-NaturalGas'!$AG$87="no","",ROUND(BL3314,4))</f>
        <v>0.29199999999999998</v>
      </c>
      <c r="BN3314" s="157">
        <f>IF('1b-NaturalGas'!$AG$88="no","",ROUND(BL3314,4))</f>
        <v>0.29199999999999998</v>
      </c>
      <c r="BO3314" s="157">
        <f>IF('1b-NaturalGas'!$AG$89="no","",ROUND(BL3314,4))</f>
        <v>0.29199999999999998</v>
      </c>
      <c r="BP3314" s="157">
        <f>IF('1b-NaturalGas'!$AG$90="no","not applicable (based on previous answers)",ROUND(BL3314,4))</f>
        <v>0.29199999999999998</v>
      </c>
      <c r="BQ3314" s="157">
        <f>IF('1b-NaturalGas'!$AG$91="no","",ROUND(BL3314,4))</f>
        <v>0.29199999999999998</v>
      </c>
    </row>
    <row r="3315" spans="30:69" x14ac:dyDescent="0.25">
      <c r="AD3315" s="157">
        <f t="shared" si="115"/>
        <v>0.29400000000000021</v>
      </c>
      <c r="AE3315" s="157">
        <f>IF('1a-Electricity'!$AG$77="no","",ROUND(AD3315,4))</f>
        <v>0.29399999999999998</v>
      </c>
      <c r="AF3315" s="157">
        <f>IF('1a-Electricity'!$AG$78="no","",ROUND(AD3315,4))</f>
        <v>0.29399999999999998</v>
      </c>
      <c r="AG3315" s="157">
        <f>IF('1a-Electricity'!$AG$79="no","",ROUND(AD3315,4))</f>
        <v>0.29399999999999998</v>
      </c>
      <c r="BL3315" s="157">
        <f t="shared" si="116"/>
        <v>0.2930000000000002</v>
      </c>
      <c r="BM3315" s="157">
        <f>IF('1b-NaturalGas'!$AG$87="no","",ROUND(BL3315,4))</f>
        <v>0.29299999999999998</v>
      </c>
      <c r="BN3315" s="157">
        <f>IF('1b-NaturalGas'!$AG$88="no","",ROUND(BL3315,4))</f>
        <v>0.29299999999999998</v>
      </c>
      <c r="BO3315" s="157">
        <f>IF('1b-NaturalGas'!$AG$89="no","",ROUND(BL3315,4))</f>
        <v>0.29299999999999998</v>
      </c>
      <c r="BP3315" s="157">
        <f>IF('1b-NaturalGas'!$AG$90="no","not applicable (based on previous answers)",ROUND(BL3315,4))</f>
        <v>0.29299999999999998</v>
      </c>
      <c r="BQ3315" s="157">
        <f>IF('1b-NaturalGas'!$AG$91="no","",ROUND(BL3315,4))</f>
        <v>0.29299999999999998</v>
      </c>
    </row>
    <row r="3316" spans="30:69" x14ac:dyDescent="0.25">
      <c r="AD3316" s="157">
        <f t="shared" si="115"/>
        <v>0.29500000000000021</v>
      </c>
      <c r="AE3316" s="157">
        <f>IF('1a-Electricity'!$AG$77="no","",ROUND(AD3316,4))</f>
        <v>0.29499999999999998</v>
      </c>
      <c r="AF3316" s="157">
        <f>IF('1a-Electricity'!$AG$78="no","",ROUND(AD3316,4))</f>
        <v>0.29499999999999998</v>
      </c>
      <c r="AG3316" s="157">
        <f>IF('1a-Electricity'!$AG$79="no","",ROUND(AD3316,4))</f>
        <v>0.29499999999999998</v>
      </c>
      <c r="BL3316" s="157">
        <f t="shared" si="116"/>
        <v>0.29400000000000021</v>
      </c>
      <c r="BM3316" s="157">
        <f>IF('1b-NaturalGas'!$AG$87="no","",ROUND(BL3316,4))</f>
        <v>0.29399999999999998</v>
      </c>
      <c r="BN3316" s="157">
        <f>IF('1b-NaturalGas'!$AG$88="no","",ROUND(BL3316,4))</f>
        <v>0.29399999999999998</v>
      </c>
      <c r="BO3316" s="157">
        <f>IF('1b-NaturalGas'!$AG$89="no","",ROUND(BL3316,4))</f>
        <v>0.29399999999999998</v>
      </c>
      <c r="BP3316" s="157">
        <f>IF('1b-NaturalGas'!$AG$90="no","not applicable (based on previous answers)",ROUND(BL3316,4))</f>
        <v>0.29399999999999998</v>
      </c>
      <c r="BQ3316" s="157">
        <f>IF('1b-NaturalGas'!$AG$91="no","",ROUND(BL3316,4))</f>
        <v>0.29399999999999998</v>
      </c>
    </row>
    <row r="3317" spans="30:69" x14ac:dyDescent="0.25">
      <c r="AD3317" s="157">
        <f t="shared" si="115"/>
        <v>0.29600000000000021</v>
      </c>
      <c r="AE3317" s="157">
        <f>IF('1a-Electricity'!$AG$77="no","",ROUND(AD3317,4))</f>
        <v>0.29599999999999999</v>
      </c>
      <c r="AF3317" s="157">
        <f>IF('1a-Electricity'!$AG$78="no","",ROUND(AD3317,4))</f>
        <v>0.29599999999999999</v>
      </c>
      <c r="AG3317" s="157">
        <f>IF('1a-Electricity'!$AG$79="no","",ROUND(AD3317,4))</f>
        <v>0.29599999999999999</v>
      </c>
      <c r="BL3317" s="157">
        <f t="shared" si="116"/>
        <v>0.29500000000000021</v>
      </c>
      <c r="BM3317" s="157">
        <f>IF('1b-NaturalGas'!$AG$87="no","",ROUND(BL3317,4))</f>
        <v>0.29499999999999998</v>
      </c>
      <c r="BN3317" s="157">
        <f>IF('1b-NaturalGas'!$AG$88="no","",ROUND(BL3317,4))</f>
        <v>0.29499999999999998</v>
      </c>
      <c r="BO3317" s="157">
        <f>IF('1b-NaturalGas'!$AG$89="no","",ROUND(BL3317,4))</f>
        <v>0.29499999999999998</v>
      </c>
      <c r="BP3317" s="157">
        <f>IF('1b-NaturalGas'!$AG$90="no","not applicable (based on previous answers)",ROUND(BL3317,4))</f>
        <v>0.29499999999999998</v>
      </c>
      <c r="BQ3317" s="157">
        <f>IF('1b-NaturalGas'!$AG$91="no","",ROUND(BL3317,4))</f>
        <v>0.29499999999999998</v>
      </c>
    </row>
    <row r="3318" spans="30:69" x14ac:dyDescent="0.25">
      <c r="AD3318" s="157">
        <f t="shared" si="115"/>
        <v>0.29700000000000021</v>
      </c>
      <c r="AE3318" s="157">
        <f>IF('1a-Electricity'!$AG$77="no","",ROUND(AD3318,4))</f>
        <v>0.29699999999999999</v>
      </c>
      <c r="AF3318" s="157">
        <f>IF('1a-Electricity'!$AG$78="no","",ROUND(AD3318,4))</f>
        <v>0.29699999999999999</v>
      </c>
      <c r="AG3318" s="157">
        <f>IF('1a-Electricity'!$AG$79="no","",ROUND(AD3318,4))</f>
        <v>0.29699999999999999</v>
      </c>
      <c r="BL3318" s="157">
        <f t="shared" si="116"/>
        <v>0.29600000000000021</v>
      </c>
      <c r="BM3318" s="157">
        <f>IF('1b-NaturalGas'!$AG$87="no","",ROUND(BL3318,4))</f>
        <v>0.29599999999999999</v>
      </c>
      <c r="BN3318" s="157">
        <f>IF('1b-NaturalGas'!$AG$88="no","",ROUND(BL3318,4))</f>
        <v>0.29599999999999999</v>
      </c>
      <c r="BO3318" s="157">
        <f>IF('1b-NaturalGas'!$AG$89="no","",ROUND(BL3318,4))</f>
        <v>0.29599999999999999</v>
      </c>
      <c r="BP3318" s="157">
        <f>IF('1b-NaturalGas'!$AG$90="no","not applicable (based on previous answers)",ROUND(BL3318,4))</f>
        <v>0.29599999999999999</v>
      </c>
      <c r="BQ3318" s="157">
        <f>IF('1b-NaturalGas'!$AG$91="no","",ROUND(BL3318,4))</f>
        <v>0.29599999999999999</v>
      </c>
    </row>
    <row r="3319" spans="30:69" x14ac:dyDescent="0.25">
      <c r="AD3319" s="157">
        <f t="shared" si="115"/>
        <v>0.29800000000000021</v>
      </c>
      <c r="AE3319" s="157">
        <f>IF('1a-Electricity'!$AG$77="no","",ROUND(AD3319,4))</f>
        <v>0.29799999999999999</v>
      </c>
      <c r="AF3319" s="157">
        <f>IF('1a-Electricity'!$AG$78="no","",ROUND(AD3319,4))</f>
        <v>0.29799999999999999</v>
      </c>
      <c r="AG3319" s="157">
        <f>IF('1a-Electricity'!$AG$79="no","",ROUND(AD3319,4))</f>
        <v>0.29799999999999999</v>
      </c>
      <c r="BL3319" s="157">
        <f t="shared" si="116"/>
        <v>0.29700000000000021</v>
      </c>
      <c r="BM3319" s="157">
        <f>IF('1b-NaturalGas'!$AG$87="no","",ROUND(BL3319,4))</f>
        <v>0.29699999999999999</v>
      </c>
      <c r="BN3319" s="157">
        <f>IF('1b-NaturalGas'!$AG$88="no","",ROUND(BL3319,4))</f>
        <v>0.29699999999999999</v>
      </c>
      <c r="BO3319" s="157">
        <f>IF('1b-NaturalGas'!$AG$89="no","",ROUND(BL3319,4))</f>
        <v>0.29699999999999999</v>
      </c>
      <c r="BP3319" s="157">
        <f>IF('1b-NaturalGas'!$AG$90="no","not applicable (based on previous answers)",ROUND(BL3319,4))</f>
        <v>0.29699999999999999</v>
      </c>
      <c r="BQ3319" s="157">
        <f>IF('1b-NaturalGas'!$AG$91="no","",ROUND(BL3319,4))</f>
        <v>0.29699999999999999</v>
      </c>
    </row>
    <row r="3320" spans="30:69" x14ac:dyDescent="0.25">
      <c r="AD3320" s="157">
        <f t="shared" si="115"/>
        <v>0.29900000000000021</v>
      </c>
      <c r="AE3320" s="157">
        <f>IF('1a-Electricity'!$AG$77="no","",ROUND(AD3320,4))</f>
        <v>0.29899999999999999</v>
      </c>
      <c r="AF3320" s="157">
        <f>IF('1a-Electricity'!$AG$78="no","",ROUND(AD3320,4))</f>
        <v>0.29899999999999999</v>
      </c>
      <c r="AG3320" s="157">
        <f>IF('1a-Electricity'!$AG$79="no","",ROUND(AD3320,4))</f>
        <v>0.29899999999999999</v>
      </c>
      <c r="BL3320" s="157">
        <f t="shared" si="116"/>
        <v>0.29800000000000021</v>
      </c>
      <c r="BM3320" s="157">
        <f>IF('1b-NaturalGas'!$AG$87="no","",ROUND(BL3320,4))</f>
        <v>0.29799999999999999</v>
      </c>
      <c r="BN3320" s="157">
        <f>IF('1b-NaturalGas'!$AG$88="no","",ROUND(BL3320,4))</f>
        <v>0.29799999999999999</v>
      </c>
      <c r="BO3320" s="157">
        <f>IF('1b-NaturalGas'!$AG$89="no","",ROUND(BL3320,4))</f>
        <v>0.29799999999999999</v>
      </c>
      <c r="BP3320" s="157">
        <f>IF('1b-NaturalGas'!$AG$90="no","not applicable (based on previous answers)",ROUND(BL3320,4))</f>
        <v>0.29799999999999999</v>
      </c>
      <c r="BQ3320" s="157">
        <f>IF('1b-NaturalGas'!$AG$91="no","",ROUND(BL3320,4))</f>
        <v>0.29799999999999999</v>
      </c>
    </row>
    <row r="3321" spans="30:69" x14ac:dyDescent="0.25">
      <c r="AD3321" s="157">
        <f t="shared" si="115"/>
        <v>0.30000000000000021</v>
      </c>
      <c r="AE3321" s="157">
        <f>IF('1a-Electricity'!$AG$77="no","",ROUND(AD3321,4))</f>
        <v>0.3</v>
      </c>
      <c r="AF3321" s="157">
        <f>IF('1a-Electricity'!$AG$78="no","",ROUND(AD3321,4))</f>
        <v>0.3</v>
      </c>
      <c r="AG3321" s="157">
        <f>IF('1a-Electricity'!$AG$79="no","",ROUND(AD3321,4))</f>
        <v>0.3</v>
      </c>
      <c r="BL3321" s="157">
        <f t="shared" si="116"/>
        <v>0.29900000000000021</v>
      </c>
      <c r="BM3321" s="157">
        <f>IF('1b-NaturalGas'!$AG$87="no","",ROUND(BL3321,4))</f>
        <v>0.29899999999999999</v>
      </c>
      <c r="BN3321" s="157">
        <f>IF('1b-NaturalGas'!$AG$88="no","",ROUND(BL3321,4))</f>
        <v>0.29899999999999999</v>
      </c>
      <c r="BO3321" s="157">
        <f>IF('1b-NaturalGas'!$AG$89="no","",ROUND(BL3321,4))</f>
        <v>0.29899999999999999</v>
      </c>
      <c r="BP3321" s="157">
        <f>IF('1b-NaturalGas'!$AG$90="no","not applicable (based on previous answers)",ROUND(BL3321,4))</f>
        <v>0.29899999999999999</v>
      </c>
      <c r="BQ3321" s="157">
        <f>IF('1b-NaturalGas'!$AG$91="no","",ROUND(BL3321,4))</f>
        <v>0.29899999999999999</v>
      </c>
    </row>
    <row r="3322" spans="30:69" x14ac:dyDescent="0.25">
      <c r="AD3322" s="157">
        <f t="shared" si="115"/>
        <v>0.30100000000000021</v>
      </c>
      <c r="AE3322" s="157">
        <f>IF('1a-Electricity'!$AG$77="no","",ROUND(AD3322,4))</f>
        <v>0.30099999999999999</v>
      </c>
      <c r="AF3322" s="157">
        <f>IF('1a-Electricity'!$AG$78="no","",ROUND(AD3322,4))</f>
        <v>0.30099999999999999</v>
      </c>
      <c r="AG3322" s="157">
        <f>IF('1a-Electricity'!$AG$79="no","",ROUND(AD3322,4))</f>
        <v>0.30099999999999999</v>
      </c>
      <c r="BL3322" s="157">
        <f t="shared" si="116"/>
        <v>0.30000000000000021</v>
      </c>
      <c r="BM3322" s="157">
        <f>IF('1b-NaturalGas'!$AG$87="no","",ROUND(BL3322,4))</f>
        <v>0.3</v>
      </c>
      <c r="BN3322" s="157">
        <f>IF('1b-NaturalGas'!$AG$88="no","",ROUND(BL3322,4))</f>
        <v>0.3</v>
      </c>
      <c r="BO3322" s="157">
        <f>IF('1b-NaturalGas'!$AG$89="no","",ROUND(BL3322,4))</f>
        <v>0.3</v>
      </c>
      <c r="BP3322" s="157">
        <f>IF('1b-NaturalGas'!$AG$90="no","not applicable (based on previous answers)",ROUND(BL3322,4))</f>
        <v>0.3</v>
      </c>
      <c r="BQ3322" s="157">
        <f>IF('1b-NaturalGas'!$AG$91="no","",ROUND(BL3322,4))</f>
        <v>0.3</v>
      </c>
    </row>
    <row r="3323" spans="30:69" x14ac:dyDescent="0.25">
      <c r="AD3323" s="157">
        <f t="shared" si="115"/>
        <v>0.30200000000000021</v>
      </c>
      <c r="AE3323" s="157">
        <f>IF('1a-Electricity'!$AG$77="no","",ROUND(AD3323,4))</f>
        <v>0.30199999999999999</v>
      </c>
      <c r="AF3323" s="157">
        <f>IF('1a-Electricity'!$AG$78="no","",ROUND(AD3323,4))</f>
        <v>0.30199999999999999</v>
      </c>
      <c r="AG3323" s="157">
        <f>IF('1a-Electricity'!$AG$79="no","",ROUND(AD3323,4))</f>
        <v>0.30199999999999999</v>
      </c>
      <c r="BL3323" s="157">
        <f t="shared" si="116"/>
        <v>0.30100000000000021</v>
      </c>
      <c r="BM3323" s="157">
        <f>IF('1b-NaturalGas'!$AG$87="no","",ROUND(BL3323,4))</f>
        <v>0.30099999999999999</v>
      </c>
      <c r="BN3323" s="157">
        <f>IF('1b-NaturalGas'!$AG$88="no","",ROUND(BL3323,4))</f>
        <v>0.30099999999999999</v>
      </c>
      <c r="BO3323" s="157">
        <f>IF('1b-NaturalGas'!$AG$89="no","",ROUND(BL3323,4))</f>
        <v>0.30099999999999999</v>
      </c>
      <c r="BP3323" s="157">
        <f>IF('1b-NaturalGas'!$AG$90="no","not applicable (based on previous answers)",ROUND(BL3323,4))</f>
        <v>0.30099999999999999</v>
      </c>
      <c r="BQ3323" s="157">
        <f>IF('1b-NaturalGas'!$AG$91="no","",ROUND(BL3323,4))</f>
        <v>0.30099999999999999</v>
      </c>
    </row>
    <row r="3324" spans="30:69" x14ac:dyDescent="0.25">
      <c r="AD3324" s="157">
        <f t="shared" si="115"/>
        <v>0.30300000000000021</v>
      </c>
      <c r="AE3324" s="157">
        <f>IF('1a-Electricity'!$AG$77="no","",ROUND(AD3324,4))</f>
        <v>0.30299999999999999</v>
      </c>
      <c r="AF3324" s="157">
        <f>IF('1a-Electricity'!$AG$78="no","",ROUND(AD3324,4))</f>
        <v>0.30299999999999999</v>
      </c>
      <c r="AG3324" s="157">
        <f>IF('1a-Electricity'!$AG$79="no","",ROUND(AD3324,4))</f>
        <v>0.30299999999999999</v>
      </c>
      <c r="BL3324" s="157">
        <f t="shared" si="116"/>
        <v>0.30200000000000021</v>
      </c>
      <c r="BM3324" s="157">
        <f>IF('1b-NaturalGas'!$AG$87="no","",ROUND(BL3324,4))</f>
        <v>0.30199999999999999</v>
      </c>
      <c r="BN3324" s="157">
        <f>IF('1b-NaturalGas'!$AG$88="no","",ROUND(BL3324,4))</f>
        <v>0.30199999999999999</v>
      </c>
      <c r="BO3324" s="157">
        <f>IF('1b-NaturalGas'!$AG$89="no","",ROUND(BL3324,4))</f>
        <v>0.30199999999999999</v>
      </c>
      <c r="BP3324" s="157">
        <f>IF('1b-NaturalGas'!$AG$90="no","not applicable (based on previous answers)",ROUND(BL3324,4))</f>
        <v>0.30199999999999999</v>
      </c>
      <c r="BQ3324" s="157">
        <f>IF('1b-NaturalGas'!$AG$91="no","",ROUND(BL3324,4))</f>
        <v>0.30199999999999999</v>
      </c>
    </row>
    <row r="3325" spans="30:69" x14ac:dyDescent="0.25">
      <c r="AD3325" s="157">
        <f t="shared" si="115"/>
        <v>0.30400000000000021</v>
      </c>
      <c r="AE3325" s="157">
        <f>IF('1a-Electricity'!$AG$77="no","",ROUND(AD3325,4))</f>
        <v>0.30399999999999999</v>
      </c>
      <c r="AF3325" s="157">
        <f>IF('1a-Electricity'!$AG$78="no","",ROUND(AD3325,4))</f>
        <v>0.30399999999999999</v>
      </c>
      <c r="AG3325" s="157">
        <f>IF('1a-Electricity'!$AG$79="no","",ROUND(AD3325,4))</f>
        <v>0.30399999999999999</v>
      </c>
      <c r="BL3325" s="157">
        <f t="shared" si="116"/>
        <v>0.30300000000000021</v>
      </c>
      <c r="BM3325" s="157">
        <f>IF('1b-NaturalGas'!$AG$87="no","",ROUND(BL3325,4))</f>
        <v>0.30299999999999999</v>
      </c>
      <c r="BN3325" s="157">
        <f>IF('1b-NaturalGas'!$AG$88="no","",ROUND(BL3325,4))</f>
        <v>0.30299999999999999</v>
      </c>
      <c r="BO3325" s="157">
        <f>IF('1b-NaturalGas'!$AG$89="no","",ROUND(BL3325,4))</f>
        <v>0.30299999999999999</v>
      </c>
      <c r="BP3325" s="157">
        <f>IF('1b-NaturalGas'!$AG$90="no","not applicable (based on previous answers)",ROUND(BL3325,4))</f>
        <v>0.30299999999999999</v>
      </c>
      <c r="BQ3325" s="157">
        <f>IF('1b-NaturalGas'!$AG$91="no","",ROUND(BL3325,4))</f>
        <v>0.30299999999999999</v>
      </c>
    </row>
    <row r="3326" spans="30:69" x14ac:dyDescent="0.25">
      <c r="AD3326" s="157">
        <f t="shared" si="115"/>
        <v>0.30500000000000022</v>
      </c>
      <c r="AE3326" s="157">
        <f>IF('1a-Electricity'!$AG$77="no","",ROUND(AD3326,4))</f>
        <v>0.30499999999999999</v>
      </c>
      <c r="AF3326" s="157">
        <f>IF('1a-Electricity'!$AG$78="no","",ROUND(AD3326,4))</f>
        <v>0.30499999999999999</v>
      </c>
      <c r="AG3326" s="157">
        <f>IF('1a-Electricity'!$AG$79="no","",ROUND(AD3326,4))</f>
        <v>0.30499999999999999</v>
      </c>
      <c r="BL3326" s="157">
        <f t="shared" si="116"/>
        <v>0.30400000000000021</v>
      </c>
      <c r="BM3326" s="157">
        <f>IF('1b-NaturalGas'!$AG$87="no","",ROUND(BL3326,4))</f>
        <v>0.30399999999999999</v>
      </c>
      <c r="BN3326" s="157">
        <f>IF('1b-NaturalGas'!$AG$88="no","",ROUND(BL3326,4))</f>
        <v>0.30399999999999999</v>
      </c>
      <c r="BO3326" s="157">
        <f>IF('1b-NaturalGas'!$AG$89="no","",ROUND(BL3326,4))</f>
        <v>0.30399999999999999</v>
      </c>
      <c r="BP3326" s="157">
        <f>IF('1b-NaturalGas'!$AG$90="no","not applicable (based on previous answers)",ROUND(BL3326,4))</f>
        <v>0.30399999999999999</v>
      </c>
      <c r="BQ3326" s="157">
        <f>IF('1b-NaturalGas'!$AG$91="no","",ROUND(BL3326,4))</f>
        <v>0.30399999999999999</v>
      </c>
    </row>
    <row r="3327" spans="30:69" x14ac:dyDescent="0.25">
      <c r="AD3327" s="157">
        <f t="shared" si="115"/>
        <v>0.30600000000000022</v>
      </c>
      <c r="AE3327" s="157">
        <f>IF('1a-Electricity'!$AG$77="no","",ROUND(AD3327,4))</f>
        <v>0.30599999999999999</v>
      </c>
      <c r="AF3327" s="157">
        <f>IF('1a-Electricity'!$AG$78="no","",ROUND(AD3327,4))</f>
        <v>0.30599999999999999</v>
      </c>
      <c r="AG3327" s="157">
        <f>IF('1a-Electricity'!$AG$79="no","",ROUND(AD3327,4))</f>
        <v>0.30599999999999999</v>
      </c>
      <c r="BL3327" s="157">
        <f t="shared" si="116"/>
        <v>0.30500000000000022</v>
      </c>
      <c r="BM3327" s="157">
        <f>IF('1b-NaturalGas'!$AG$87="no","",ROUND(BL3327,4))</f>
        <v>0.30499999999999999</v>
      </c>
      <c r="BN3327" s="157">
        <f>IF('1b-NaturalGas'!$AG$88="no","",ROUND(BL3327,4))</f>
        <v>0.30499999999999999</v>
      </c>
      <c r="BO3327" s="157">
        <f>IF('1b-NaturalGas'!$AG$89="no","",ROUND(BL3327,4))</f>
        <v>0.30499999999999999</v>
      </c>
      <c r="BP3327" s="157">
        <f>IF('1b-NaturalGas'!$AG$90="no","not applicable (based on previous answers)",ROUND(BL3327,4))</f>
        <v>0.30499999999999999</v>
      </c>
      <c r="BQ3327" s="157">
        <f>IF('1b-NaturalGas'!$AG$91="no","",ROUND(BL3327,4))</f>
        <v>0.30499999999999999</v>
      </c>
    </row>
    <row r="3328" spans="30:69" x14ac:dyDescent="0.25">
      <c r="AD3328" s="157">
        <f t="shared" si="115"/>
        <v>0.30700000000000022</v>
      </c>
      <c r="AE3328" s="157">
        <f>IF('1a-Electricity'!$AG$77="no","",ROUND(AD3328,4))</f>
        <v>0.307</v>
      </c>
      <c r="AF3328" s="157">
        <f>IF('1a-Electricity'!$AG$78="no","",ROUND(AD3328,4))</f>
        <v>0.307</v>
      </c>
      <c r="AG3328" s="157">
        <f>IF('1a-Electricity'!$AG$79="no","",ROUND(AD3328,4))</f>
        <v>0.307</v>
      </c>
      <c r="BL3328" s="157">
        <f t="shared" si="116"/>
        <v>0.30600000000000022</v>
      </c>
      <c r="BM3328" s="157">
        <f>IF('1b-NaturalGas'!$AG$87="no","",ROUND(BL3328,4))</f>
        <v>0.30599999999999999</v>
      </c>
      <c r="BN3328" s="157">
        <f>IF('1b-NaturalGas'!$AG$88="no","",ROUND(BL3328,4))</f>
        <v>0.30599999999999999</v>
      </c>
      <c r="BO3328" s="157">
        <f>IF('1b-NaturalGas'!$AG$89="no","",ROUND(BL3328,4))</f>
        <v>0.30599999999999999</v>
      </c>
      <c r="BP3328" s="157">
        <f>IF('1b-NaturalGas'!$AG$90="no","not applicable (based on previous answers)",ROUND(BL3328,4))</f>
        <v>0.30599999999999999</v>
      </c>
      <c r="BQ3328" s="157">
        <f>IF('1b-NaturalGas'!$AG$91="no","",ROUND(BL3328,4))</f>
        <v>0.30599999999999999</v>
      </c>
    </row>
    <row r="3329" spans="30:69" x14ac:dyDescent="0.25">
      <c r="AD3329" s="157">
        <f t="shared" si="115"/>
        <v>0.30800000000000022</v>
      </c>
      <c r="AE3329" s="157">
        <f>IF('1a-Electricity'!$AG$77="no","",ROUND(AD3329,4))</f>
        <v>0.308</v>
      </c>
      <c r="AF3329" s="157">
        <f>IF('1a-Electricity'!$AG$78="no","",ROUND(AD3329,4))</f>
        <v>0.308</v>
      </c>
      <c r="AG3329" s="157">
        <f>IF('1a-Electricity'!$AG$79="no","",ROUND(AD3329,4))</f>
        <v>0.308</v>
      </c>
      <c r="BL3329" s="157">
        <f t="shared" si="116"/>
        <v>0.30700000000000022</v>
      </c>
      <c r="BM3329" s="157">
        <f>IF('1b-NaturalGas'!$AG$87="no","",ROUND(BL3329,4))</f>
        <v>0.307</v>
      </c>
      <c r="BN3329" s="157">
        <f>IF('1b-NaturalGas'!$AG$88="no","",ROUND(BL3329,4))</f>
        <v>0.307</v>
      </c>
      <c r="BO3329" s="157">
        <f>IF('1b-NaturalGas'!$AG$89="no","",ROUND(BL3329,4))</f>
        <v>0.307</v>
      </c>
      <c r="BP3329" s="157">
        <f>IF('1b-NaturalGas'!$AG$90="no","not applicable (based on previous answers)",ROUND(BL3329,4))</f>
        <v>0.307</v>
      </c>
      <c r="BQ3329" s="157">
        <f>IF('1b-NaturalGas'!$AG$91="no","",ROUND(BL3329,4))</f>
        <v>0.307</v>
      </c>
    </row>
    <row r="3330" spans="30:69" x14ac:dyDescent="0.25">
      <c r="AD3330" s="157">
        <f t="shared" si="115"/>
        <v>0.30900000000000022</v>
      </c>
      <c r="AE3330" s="157">
        <f>IF('1a-Electricity'!$AG$77="no","",ROUND(AD3330,4))</f>
        <v>0.309</v>
      </c>
      <c r="AF3330" s="157">
        <f>IF('1a-Electricity'!$AG$78="no","",ROUND(AD3330,4))</f>
        <v>0.309</v>
      </c>
      <c r="AG3330" s="157">
        <f>IF('1a-Electricity'!$AG$79="no","",ROUND(AD3330,4))</f>
        <v>0.309</v>
      </c>
      <c r="BL3330" s="157">
        <f t="shared" si="116"/>
        <v>0.30800000000000022</v>
      </c>
      <c r="BM3330" s="157">
        <f>IF('1b-NaturalGas'!$AG$87="no","",ROUND(BL3330,4))</f>
        <v>0.308</v>
      </c>
      <c r="BN3330" s="157">
        <f>IF('1b-NaturalGas'!$AG$88="no","",ROUND(BL3330,4))</f>
        <v>0.308</v>
      </c>
      <c r="BO3330" s="157">
        <f>IF('1b-NaturalGas'!$AG$89="no","",ROUND(BL3330,4))</f>
        <v>0.308</v>
      </c>
      <c r="BP3330" s="157">
        <f>IF('1b-NaturalGas'!$AG$90="no","not applicable (based on previous answers)",ROUND(BL3330,4))</f>
        <v>0.308</v>
      </c>
      <c r="BQ3330" s="157">
        <f>IF('1b-NaturalGas'!$AG$91="no","",ROUND(BL3330,4))</f>
        <v>0.308</v>
      </c>
    </row>
    <row r="3331" spans="30:69" x14ac:dyDescent="0.25">
      <c r="AD3331" s="157">
        <f t="shared" si="115"/>
        <v>0.31000000000000022</v>
      </c>
      <c r="AE3331" s="157">
        <f>IF('1a-Electricity'!$AG$77="no","",ROUND(AD3331,4))</f>
        <v>0.31</v>
      </c>
      <c r="AF3331" s="157">
        <f>IF('1a-Electricity'!$AG$78="no","",ROUND(AD3331,4))</f>
        <v>0.31</v>
      </c>
      <c r="AG3331" s="157">
        <f>IF('1a-Electricity'!$AG$79="no","",ROUND(AD3331,4))</f>
        <v>0.31</v>
      </c>
      <c r="BL3331" s="157">
        <f t="shared" si="116"/>
        <v>0.30900000000000022</v>
      </c>
      <c r="BM3331" s="157">
        <f>IF('1b-NaturalGas'!$AG$87="no","",ROUND(BL3331,4))</f>
        <v>0.309</v>
      </c>
      <c r="BN3331" s="157">
        <f>IF('1b-NaturalGas'!$AG$88="no","",ROUND(BL3331,4))</f>
        <v>0.309</v>
      </c>
      <c r="BO3331" s="157">
        <f>IF('1b-NaturalGas'!$AG$89="no","",ROUND(BL3331,4))</f>
        <v>0.309</v>
      </c>
      <c r="BP3331" s="157">
        <f>IF('1b-NaturalGas'!$AG$90="no","not applicable (based on previous answers)",ROUND(BL3331,4))</f>
        <v>0.309</v>
      </c>
      <c r="BQ3331" s="157">
        <f>IF('1b-NaturalGas'!$AG$91="no","",ROUND(BL3331,4))</f>
        <v>0.309</v>
      </c>
    </row>
    <row r="3332" spans="30:69" x14ac:dyDescent="0.25">
      <c r="AD3332" s="157">
        <f t="shared" si="115"/>
        <v>0.31100000000000022</v>
      </c>
      <c r="AE3332" s="157">
        <f>IF('1a-Electricity'!$AG$77="no","",ROUND(AD3332,4))</f>
        <v>0.311</v>
      </c>
      <c r="AF3332" s="157">
        <f>IF('1a-Electricity'!$AG$78="no","",ROUND(AD3332,4))</f>
        <v>0.311</v>
      </c>
      <c r="AG3332" s="157">
        <f>IF('1a-Electricity'!$AG$79="no","",ROUND(AD3332,4))</f>
        <v>0.311</v>
      </c>
      <c r="BL3332" s="157">
        <f t="shared" si="116"/>
        <v>0.31000000000000022</v>
      </c>
      <c r="BM3332" s="157">
        <f>IF('1b-NaturalGas'!$AG$87="no","",ROUND(BL3332,4))</f>
        <v>0.31</v>
      </c>
      <c r="BN3332" s="157">
        <f>IF('1b-NaturalGas'!$AG$88="no","",ROUND(BL3332,4))</f>
        <v>0.31</v>
      </c>
      <c r="BO3332" s="157">
        <f>IF('1b-NaturalGas'!$AG$89="no","",ROUND(BL3332,4))</f>
        <v>0.31</v>
      </c>
      <c r="BP3332" s="157">
        <f>IF('1b-NaturalGas'!$AG$90="no","not applicable (based on previous answers)",ROUND(BL3332,4))</f>
        <v>0.31</v>
      </c>
      <c r="BQ3332" s="157">
        <f>IF('1b-NaturalGas'!$AG$91="no","",ROUND(BL3332,4))</f>
        <v>0.31</v>
      </c>
    </row>
    <row r="3333" spans="30:69" x14ac:dyDescent="0.25">
      <c r="AD3333" s="157">
        <f t="shared" si="115"/>
        <v>0.31200000000000022</v>
      </c>
      <c r="AE3333" s="157">
        <f>IF('1a-Electricity'!$AG$77="no","",ROUND(AD3333,4))</f>
        <v>0.312</v>
      </c>
      <c r="AF3333" s="157">
        <f>IF('1a-Electricity'!$AG$78="no","",ROUND(AD3333,4))</f>
        <v>0.312</v>
      </c>
      <c r="AG3333" s="157">
        <f>IF('1a-Electricity'!$AG$79="no","",ROUND(AD3333,4))</f>
        <v>0.312</v>
      </c>
      <c r="BL3333" s="157">
        <f t="shared" si="116"/>
        <v>0.31100000000000022</v>
      </c>
      <c r="BM3333" s="157">
        <f>IF('1b-NaturalGas'!$AG$87="no","",ROUND(BL3333,4))</f>
        <v>0.311</v>
      </c>
      <c r="BN3333" s="157">
        <f>IF('1b-NaturalGas'!$AG$88="no","",ROUND(BL3333,4))</f>
        <v>0.311</v>
      </c>
      <c r="BO3333" s="157">
        <f>IF('1b-NaturalGas'!$AG$89="no","",ROUND(BL3333,4))</f>
        <v>0.311</v>
      </c>
      <c r="BP3333" s="157">
        <f>IF('1b-NaturalGas'!$AG$90="no","not applicable (based on previous answers)",ROUND(BL3333,4))</f>
        <v>0.311</v>
      </c>
      <c r="BQ3333" s="157">
        <f>IF('1b-NaturalGas'!$AG$91="no","",ROUND(BL3333,4))</f>
        <v>0.311</v>
      </c>
    </row>
    <row r="3334" spans="30:69" x14ac:dyDescent="0.25">
      <c r="AD3334" s="157">
        <f t="shared" ref="AD3334:AD3397" si="117">AD3333+0.001</f>
        <v>0.31300000000000022</v>
      </c>
      <c r="AE3334" s="157">
        <f>IF('1a-Electricity'!$AG$77="no","",ROUND(AD3334,4))</f>
        <v>0.313</v>
      </c>
      <c r="AF3334" s="157">
        <f>IF('1a-Electricity'!$AG$78="no","",ROUND(AD3334,4))</f>
        <v>0.313</v>
      </c>
      <c r="AG3334" s="157">
        <f>IF('1a-Electricity'!$AG$79="no","",ROUND(AD3334,4))</f>
        <v>0.313</v>
      </c>
      <c r="BL3334" s="157">
        <f t="shared" si="116"/>
        <v>0.31200000000000022</v>
      </c>
      <c r="BM3334" s="157">
        <f>IF('1b-NaturalGas'!$AG$87="no","",ROUND(BL3334,4))</f>
        <v>0.312</v>
      </c>
      <c r="BN3334" s="157">
        <f>IF('1b-NaturalGas'!$AG$88="no","",ROUND(BL3334,4))</f>
        <v>0.312</v>
      </c>
      <c r="BO3334" s="157">
        <f>IF('1b-NaturalGas'!$AG$89="no","",ROUND(BL3334,4))</f>
        <v>0.312</v>
      </c>
      <c r="BP3334" s="157">
        <f>IF('1b-NaturalGas'!$AG$90="no","not applicable (based on previous answers)",ROUND(BL3334,4))</f>
        <v>0.312</v>
      </c>
      <c r="BQ3334" s="157">
        <f>IF('1b-NaturalGas'!$AG$91="no","",ROUND(BL3334,4))</f>
        <v>0.312</v>
      </c>
    </row>
    <row r="3335" spans="30:69" x14ac:dyDescent="0.25">
      <c r="AD3335" s="157">
        <f t="shared" si="117"/>
        <v>0.31400000000000022</v>
      </c>
      <c r="AE3335" s="157">
        <f>IF('1a-Electricity'!$AG$77="no","",ROUND(AD3335,4))</f>
        <v>0.314</v>
      </c>
      <c r="AF3335" s="157">
        <f>IF('1a-Electricity'!$AG$78="no","",ROUND(AD3335,4))</f>
        <v>0.314</v>
      </c>
      <c r="AG3335" s="157">
        <f>IF('1a-Electricity'!$AG$79="no","",ROUND(AD3335,4))</f>
        <v>0.314</v>
      </c>
      <c r="BL3335" s="157">
        <f t="shared" ref="BL3335:BL3398" si="118">BL3334+0.001</f>
        <v>0.31300000000000022</v>
      </c>
      <c r="BM3335" s="157">
        <f>IF('1b-NaturalGas'!$AG$87="no","",ROUND(BL3335,4))</f>
        <v>0.313</v>
      </c>
      <c r="BN3335" s="157">
        <f>IF('1b-NaturalGas'!$AG$88="no","",ROUND(BL3335,4))</f>
        <v>0.313</v>
      </c>
      <c r="BO3335" s="157">
        <f>IF('1b-NaturalGas'!$AG$89="no","",ROUND(BL3335,4))</f>
        <v>0.313</v>
      </c>
      <c r="BP3335" s="157">
        <f>IF('1b-NaturalGas'!$AG$90="no","not applicable (based on previous answers)",ROUND(BL3335,4))</f>
        <v>0.313</v>
      </c>
      <c r="BQ3335" s="157">
        <f>IF('1b-NaturalGas'!$AG$91="no","",ROUND(BL3335,4))</f>
        <v>0.313</v>
      </c>
    </row>
    <row r="3336" spans="30:69" x14ac:dyDescent="0.25">
      <c r="AD3336" s="157">
        <f t="shared" si="117"/>
        <v>0.31500000000000022</v>
      </c>
      <c r="AE3336" s="157">
        <f>IF('1a-Electricity'!$AG$77="no","",ROUND(AD3336,4))</f>
        <v>0.315</v>
      </c>
      <c r="AF3336" s="157">
        <f>IF('1a-Electricity'!$AG$78="no","",ROUND(AD3336,4))</f>
        <v>0.315</v>
      </c>
      <c r="AG3336" s="157">
        <f>IF('1a-Electricity'!$AG$79="no","",ROUND(AD3336,4))</f>
        <v>0.315</v>
      </c>
      <c r="BL3336" s="157">
        <f t="shared" si="118"/>
        <v>0.31400000000000022</v>
      </c>
      <c r="BM3336" s="157">
        <f>IF('1b-NaturalGas'!$AG$87="no","",ROUND(BL3336,4))</f>
        <v>0.314</v>
      </c>
      <c r="BN3336" s="157">
        <f>IF('1b-NaturalGas'!$AG$88="no","",ROUND(BL3336,4))</f>
        <v>0.314</v>
      </c>
      <c r="BO3336" s="157">
        <f>IF('1b-NaturalGas'!$AG$89="no","",ROUND(BL3336,4))</f>
        <v>0.314</v>
      </c>
      <c r="BP3336" s="157">
        <f>IF('1b-NaturalGas'!$AG$90="no","not applicable (based on previous answers)",ROUND(BL3336,4))</f>
        <v>0.314</v>
      </c>
      <c r="BQ3336" s="157">
        <f>IF('1b-NaturalGas'!$AG$91="no","",ROUND(BL3336,4))</f>
        <v>0.314</v>
      </c>
    </row>
    <row r="3337" spans="30:69" x14ac:dyDescent="0.25">
      <c r="AD3337" s="157">
        <f t="shared" si="117"/>
        <v>0.31600000000000023</v>
      </c>
      <c r="AE3337" s="157">
        <f>IF('1a-Electricity'!$AG$77="no","",ROUND(AD3337,4))</f>
        <v>0.316</v>
      </c>
      <c r="AF3337" s="157">
        <f>IF('1a-Electricity'!$AG$78="no","",ROUND(AD3337,4))</f>
        <v>0.316</v>
      </c>
      <c r="AG3337" s="157">
        <f>IF('1a-Electricity'!$AG$79="no","",ROUND(AD3337,4))</f>
        <v>0.316</v>
      </c>
      <c r="BL3337" s="157">
        <f t="shared" si="118"/>
        <v>0.31500000000000022</v>
      </c>
      <c r="BM3337" s="157">
        <f>IF('1b-NaturalGas'!$AG$87="no","",ROUND(BL3337,4))</f>
        <v>0.315</v>
      </c>
      <c r="BN3337" s="157">
        <f>IF('1b-NaturalGas'!$AG$88="no","",ROUND(BL3337,4))</f>
        <v>0.315</v>
      </c>
      <c r="BO3337" s="157">
        <f>IF('1b-NaturalGas'!$AG$89="no","",ROUND(BL3337,4))</f>
        <v>0.315</v>
      </c>
      <c r="BP3337" s="157">
        <f>IF('1b-NaturalGas'!$AG$90="no","not applicable (based on previous answers)",ROUND(BL3337,4))</f>
        <v>0.315</v>
      </c>
      <c r="BQ3337" s="157">
        <f>IF('1b-NaturalGas'!$AG$91="no","",ROUND(BL3337,4))</f>
        <v>0.315</v>
      </c>
    </row>
    <row r="3338" spans="30:69" x14ac:dyDescent="0.25">
      <c r="AD3338" s="157">
        <f t="shared" si="117"/>
        <v>0.31700000000000023</v>
      </c>
      <c r="AE3338" s="157">
        <f>IF('1a-Electricity'!$AG$77="no","",ROUND(AD3338,4))</f>
        <v>0.317</v>
      </c>
      <c r="AF3338" s="157">
        <f>IF('1a-Electricity'!$AG$78="no","",ROUND(AD3338,4))</f>
        <v>0.317</v>
      </c>
      <c r="AG3338" s="157">
        <f>IF('1a-Electricity'!$AG$79="no","",ROUND(AD3338,4))</f>
        <v>0.317</v>
      </c>
      <c r="BL3338" s="157">
        <f t="shared" si="118"/>
        <v>0.31600000000000023</v>
      </c>
      <c r="BM3338" s="157">
        <f>IF('1b-NaturalGas'!$AG$87="no","",ROUND(BL3338,4))</f>
        <v>0.316</v>
      </c>
      <c r="BN3338" s="157">
        <f>IF('1b-NaturalGas'!$AG$88="no","",ROUND(BL3338,4))</f>
        <v>0.316</v>
      </c>
      <c r="BO3338" s="157">
        <f>IF('1b-NaturalGas'!$AG$89="no","",ROUND(BL3338,4))</f>
        <v>0.316</v>
      </c>
      <c r="BP3338" s="157">
        <f>IF('1b-NaturalGas'!$AG$90="no","not applicable (based on previous answers)",ROUND(BL3338,4))</f>
        <v>0.316</v>
      </c>
      <c r="BQ3338" s="157">
        <f>IF('1b-NaturalGas'!$AG$91="no","",ROUND(BL3338,4))</f>
        <v>0.316</v>
      </c>
    </row>
    <row r="3339" spans="30:69" x14ac:dyDescent="0.25">
      <c r="AD3339" s="157">
        <f t="shared" si="117"/>
        <v>0.31800000000000023</v>
      </c>
      <c r="AE3339" s="157">
        <f>IF('1a-Electricity'!$AG$77="no","",ROUND(AD3339,4))</f>
        <v>0.318</v>
      </c>
      <c r="AF3339" s="157">
        <f>IF('1a-Electricity'!$AG$78="no","",ROUND(AD3339,4))</f>
        <v>0.318</v>
      </c>
      <c r="AG3339" s="157">
        <f>IF('1a-Electricity'!$AG$79="no","",ROUND(AD3339,4))</f>
        <v>0.318</v>
      </c>
      <c r="BL3339" s="157">
        <f t="shared" si="118"/>
        <v>0.31700000000000023</v>
      </c>
      <c r="BM3339" s="157">
        <f>IF('1b-NaturalGas'!$AG$87="no","",ROUND(BL3339,4))</f>
        <v>0.317</v>
      </c>
      <c r="BN3339" s="157">
        <f>IF('1b-NaturalGas'!$AG$88="no","",ROUND(BL3339,4))</f>
        <v>0.317</v>
      </c>
      <c r="BO3339" s="157">
        <f>IF('1b-NaturalGas'!$AG$89="no","",ROUND(BL3339,4))</f>
        <v>0.317</v>
      </c>
      <c r="BP3339" s="157">
        <f>IF('1b-NaturalGas'!$AG$90="no","not applicable (based on previous answers)",ROUND(BL3339,4))</f>
        <v>0.317</v>
      </c>
      <c r="BQ3339" s="157">
        <f>IF('1b-NaturalGas'!$AG$91="no","",ROUND(BL3339,4))</f>
        <v>0.317</v>
      </c>
    </row>
    <row r="3340" spans="30:69" x14ac:dyDescent="0.25">
      <c r="AD3340" s="157">
        <f t="shared" si="117"/>
        <v>0.31900000000000023</v>
      </c>
      <c r="AE3340" s="157">
        <f>IF('1a-Electricity'!$AG$77="no","",ROUND(AD3340,4))</f>
        <v>0.31900000000000001</v>
      </c>
      <c r="AF3340" s="157">
        <f>IF('1a-Electricity'!$AG$78="no","",ROUND(AD3340,4))</f>
        <v>0.31900000000000001</v>
      </c>
      <c r="AG3340" s="157">
        <f>IF('1a-Electricity'!$AG$79="no","",ROUND(AD3340,4))</f>
        <v>0.31900000000000001</v>
      </c>
      <c r="BL3340" s="157">
        <f t="shared" si="118"/>
        <v>0.31800000000000023</v>
      </c>
      <c r="BM3340" s="157">
        <f>IF('1b-NaturalGas'!$AG$87="no","",ROUND(BL3340,4))</f>
        <v>0.318</v>
      </c>
      <c r="BN3340" s="157">
        <f>IF('1b-NaturalGas'!$AG$88="no","",ROUND(BL3340,4))</f>
        <v>0.318</v>
      </c>
      <c r="BO3340" s="157">
        <f>IF('1b-NaturalGas'!$AG$89="no","",ROUND(BL3340,4))</f>
        <v>0.318</v>
      </c>
      <c r="BP3340" s="157">
        <f>IF('1b-NaturalGas'!$AG$90="no","not applicable (based on previous answers)",ROUND(BL3340,4))</f>
        <v>0.318</v>
      </c>
      <c r="BQ3340" s="157">
        <f>IF('1b-NaturalGas'!$AG$91="no","",ROUND(BL3340,4))</f>
        <v>0.318</v>
      </c>
    </row>
    <row r="3341" spans="30:69" x14ac:dyDescent="0.25">
      <c r="AD3341" s="157">
        <f t="shared" si="117"/>
        <v>0.32000000000000023</v>
      </c>
      <c r="AE3341" s="157">
        <f>IF('1a-Electricity'!$AG$77="no","",ROUND(AD3341,4))</f>
        <v>0.32</v>
      </c>
      <c r="AF3341" s="157">
        <f>IF('1a-Electricity'!$AG$78="no","",ROUND(AD3341,4))</f>
        <v>0.32</v>
      </c>
      <c r="AG3341" s="157">
        <f>IF('1a-Electricity'!$AG$79="no","",ROUND(AD3341,4))</f>
        <v>0.32</v>
      </c>
      <c r="BL3341" s="157">
        <f t="shared" si="118"/>
        <v>0.31900000000000023</v>
      </c>
      <c r="BM3341" s="157">
        <f>IF('1b-NaturalGas'!$AG$87="no","",ROUND(BL3341,4))</f>
        <v>0.31900000000000001</v>
      </c>
      <c r="BN3341" s="157">
        <f>IF('1b-NaturalGas'!$AG$88="no","",ROUND(BL3341,4))</f>
        <v>0.31900000000000001</v>
      </c>
      <c r="BO3341" s="157">
        <f>IF('1b-NaturalGas'!$AG$89="no","",ROUND(BL3341,4))</f>
        <v>0.31900000000000001</v>
      </c>
      <c r="BP3341" s="157">
        <f>IF('1b-NaturalGas'!$AG$90="no","not applicable (based on previous answers)",ROUND(BL3341,4))</f>
        <v>0.31900000000000001</v>
      </c>
      <c r="BQ3341" s="157">
        <f>IF('1b-NaturalGas'!$AG$91="no","",ROUND(BL3341,4))</f>
        <v>0.31900000000000001</v>
      </c>
    </row>
    <row r="3342" spans="30:69" x14ac:dyDescent="0.25">
      <c r="AD3342" s="157">
        <f t="shared" si="117"/>
        <v>0.32100000000000023</v>
      </c>
      <c r="AE3342" s="157">
        <f>IF('1a-Electricity'!$AG$77="no","",ROUND(AD3342,4))</f>
        <v>0.32100000000000001</v>
      </c>
      <c r="AF3342" s="157">
        <f>IF('1a-Electricity'!$AG$78="no","",ROUND(AD3342,4))</f>
        <v>0.32100000000000001</v>
      </c>
      <c r="AG3342" s="157">
        <f>IF('1a-Electricity'!$AG$79="no","",ROUND(AD3342,4))</f>
        <v>0.32100000000000001</v>
      </c>
      <c r="BL3342" s="157">
        <f t="shared" si="118"/>
        <v>0.32000000000000023</v>
      </c>
      <c r="BM3342" s="157">
        <f>IF('1b-NaturalGas'!$AG$87="no","",ROUND(BL3342,4))</f>
        <v>0.32</v>
      </c>
      <c r="BN3342" s="157">
        <f>IF('1b-NaturalGas'!$AG$88="no","",ROUND(BL3342,4))</f>
        <v>0.32</v>
      </c>
      <c r="BO3342" s="157">
        <f>IF('1b-NaturalGas'!$AG$89="no","",ROUND(BL3342,4))</f>
        <v>0.32</v>
      </c>
      <c r="BP3342" s="157">
        <f>IF('1b-NaturalGas'!$AG$90="no","not applicable (based on previous answers)",ROUND(BL3342,4))</f>
        <v>0.32</v>
      </c>
      <c r="BQ3342" s="157">
        <f>IF('1b-NaturalGas'!$AG$91="no","",ROUND(BL3342,4))</f>
        <v>0.32</v>
      </c>
    </row>
    <row r="3343" spans="30:69" x14ac:dyDescent="0.25">
      <c r="AD3343" s="157">
        <f t="shared" si="117"/>
        <v>0.32200000000000023</v>
      </c>
      <c r="AE3343" s="157">
        <f>IF('1a-Electricity'!$AG$77="no","",ROUND(AD3343,4))</f>
        <v>0.32200000000000001</v>
      </c>
      <c r="AF3343" s="157">
        <f>IF('1a-Electricity'!$AG$78="no","",ROUND(AD3343,4))</f>
        <v>0.32200000000000001</v>
      </c>
      <c r="AG3343" s="157">
        <f>IF('1a-Electricity'!$AG$79="no","",ROUND(AD3343,4))</f>
        <v>0.32200000000000001</v>
      </c>
      <c r="BL3343" s="157">
        <f t="shared" si="118"/>
        <v>0.32100000000000023</v>
      </c>
      <c r="BM3343" s="157">
        <f>IF('1b-NaturalGas'!$AG$87="no","",ROUND(BL3343,4))</f>
        <v>0.32100000000000001</v>
      </c>
      <c r="BN3343" s="157">
        <f>IF('1b-NaturalGas'!$AG$88="no","",ROUND(BL3343,4))</f>
        <v>0.32100000000000001</v>
      </c>
      <c r="BO3343" s="157">
        <f>IF('1b-NaturalGas'!$AG$89="no","",ROUND(BL3343,4))</f>
        <v>0.32100000000000001</v>
      </c>
      <c r="BP3343" s="157">
        <f>IF('1b-NaturalGas'!$AG$90="no","not applicable (based on previous answers)",ROUND(BL3343,4))</f>
        <v>0.32100000000000001</v>
      </c>
      <c r="BQ3343" s="157">
        <f>IF('1b-NaturalGas'!$AG$91="no","",ROUND(BL3343,4))</f>
        <v>0.32100000000000001</v>
      </c>
    </row>
    <row r="3344" spans="30:69" x14ac:dyDescent="0.25">
      <c r="AD3344" s="157">
        <f t="shared" si="117"/>
        <v>0.32300000000000023</v>
      </c>
      <c r="AE3344" s="157">
        <f>IF('1a-Electricity'!$AG$77="no","",ROUND(AD3344,4))</f>
        <v>0.32300000000000001</v>
      </c>
      <c r="AF3344" s="157">
        <f>IF('1a-Electricity'!$AG$78="no","",ROUND(AD3344,4))</f>
        <v>0.32300000000000001</v>
      </c>
      <c r="AG3344" s="157">
        <f>IF('1a-Electricity'!$AG$79="no","",ROUND(AD3344,4))</f>
        <v>0.32300000000000001</v>
      </c>
      <c r="BL3344" s="157">
        <f t="shared" si="118"/>
        <v>0.32200000000000023</v>
      </c>
      <c r="BM3344" s="157">
        <f>IF('1b-NaturalGas'!$AG$87="no","",ROUND(BL3344,4))</f>
        <v>0.32200000000000001</v>
      </c>
      <c r="BN3344" s="157">
        <f>IF('1b-NaturalGas'!$AG$88="no","",ROUND(BL3344,4))</f>
        <v>0.32200000000000001</v>
      </c>
      <c r="BO3344" s="157">
        <f>IF('1b-NaturalGas'!$AG$89="no","",ROUND(BL3344,4))</f>
        <v>0.32200000000000001</v>
      </c>
      <c r="BP3344" s="157">
        <f>IF('1b-NaturalGas'!$AG$90="no","not applicable (based on previous answers)",ROUND(BL3344,4))</f>
        <v>0.32200000000000001</v>
      </c>
      <c r="BQ3344" s="157">
        <f>IF('1b-NaturalGas'!$AG$91="no","",ROUND(BL3344,4))</f>
        <v>0.32200000000000001</v>
      </c>
    </row>
    <row r="3345" spans="30:69" x14ac:dyDescent="0.25">
      <c r="AD3345" s="157">
        <f t="shared" si="117"/>
        <v>0.32400000000000023</v>
      </c>
      <c r="AE3345" s="157">
        <f>IF('1a-Electricity'!$AG$77="no","",ROUND(AD3345,4))</f>
        <v>0.32400000000000001</v>
      </c>
      <c r="AF3345" s="157">
        <f>IF('1a-Electricity'!$AG$78="no","",ROUND(AD3345,4))</f>
        <v>0.32400000000000001</v>
      </c>
      <c r="AG3345" s="157">
        <f>IF('1a-Electricity'!$AG$79="no","",ROUND(AD3345,4))</f>
        <v>0.32400000000000001</v>
      </c>
      <c r="BL3345" s="157">
        <f t="shared" si="118"/>
        <v>0.32300000000000023</v>
      </c>
      <c r="BM3345" s="157">
        <f>IF('1b-NaturalGas'!$AG$87="no","",ROUND(BL3345,4))</f>
        <v>0.32300000000000001</v>
      </c>
      <c r="BN3345" s="157">
        <f>IF('1b-NaturalGas'!$AG$88="no","",ROUND(BL3345,4))</f>
        <v>0.32300000000000001</v>
      </c>
      <c r="BO3345" s="157">
        <f>IF('1b-NaturalGas'!$AG$89="no","",ROUND(BL3345,4))</f>
        <v>0.32300000000000001</v>
      </c>
      <c r="BP3345" s="157">
        <f>IF('1b-NaturalGas'!$AG$90="no","not applicable (based on previous answers)",ROUND(BL3345,4))</f>
        <v>0.32300000000000001</v>
      </c>
      <c r="BQ3345" s="157">
        <f>IF('1b-NaturalGas'!$AG$91="no","",ROUND(BL3345,4))</f>
        <v>0.32300000000000001</v>
      </c>
    </row>
    <row r="3346" spans="30:69" x14ac:dyDescent="0.25">
      <c r="AD3346" s="157">
        <f t="shared" si="117"/>
        <v>0.32500000000000023</v>
      </c>
      <c r="AE3346" s="157">
        <f>IF('1a-Electricity'!$AG$77="no","",ROUND(AD3346,4))</f>
        <v>0.32500000000000001</v>
      </c>
      <c r="AF3346" s="157">
        <f>IF('1a-Electricity'!$AG$78="no","",ROUND(AD3346,4))</f>
        <v>0.32500000000000001</v>
      </c>
      <c r="AG3346" s="157">
        <f>IF('1a-Electricity'!$AG$79="no","",ROUND(AD3346,4))</f>
        <v>0.32500000000000001</v>
      </c>
      <c r="BL3346" s="157">
        <f t="shared" si="118"/>
        <v>0.32400000000000023</v>
      </c>
      <c r="BM3346" s="157">
        <f>IF('1b-NaturalGas'!$AG$87="no","",ROUND(BL3346,4))</f>
        <v>0.32400000000000001</v>
      </c>
      <c r="BN3346" s="157">
        <f>IF('1b-NaturalGas'!$AG$88="no","",ROUND(BL3346,4))</f>
        <v>0.32400000000000001</v>
      </c>
      <c r="BO3346" s="157">
        <f>IF('1b-NaturalGas'!$AG$89="no","",ROUND(BL3346,4))</f>
        <v>0.32400000000000001</v>
      </c>
      <c r="BP3346" s="157">
        <f>IF('1b-NaturalGas'!$AG$90="no","not applicable (based on previous answers)",ROUND(BL3346,4))</f>
        <v>0.32400000000000001</v>
      </c>
      <c r="BQ3346" s="157">
        <f>IF('1b-NaturalGas'!$AG$91="no","",ROUND(BL3346,4))</f>
        <v>0.32400000000000001</v>
      </c>
    </row>
    <row r="3347" spans="30:69" x14ac:dyDescent="0.25">
      <c r="AD3347" s="157">
        <f t="shared" si="117"/>
        <v>0.32600000000000023</v>
      </c>
      <c r="AE3347" s="157">
        <f>IF('1a-Electricity'!$AG$77="no","",ROUND(AD3347,4))</f>
        <v>0.32600000000000001</v>
      </c>
      <c r="AF3347" s="157">
        <f>IF('1a-Electricity'!$AG$78="no","",ROUND(AD3347,4))</f>
        <v>0.32600000000000001</v>
      </c>
      <c r="AG3347" s="157">
        <f>IF('1a-Electricity'!$AG$79="no","",ROUND(AD3347,4))</f>
        <v>0.32600000000000001</v>
      </c>
      <c r="BL3347" s="157">
        <f t="shared" si="118"/>
        <v>0.32500000000000023</v>
      </c>
      <c r="BM3347" s="157">
        <f>IF('1b-NaturalGas'!$AG$87="no","",ROUND(BL3347,4))</f>
        <v>0.32500000000000001</v>
      </c>
      <c r="BN3347" s="157">
        <f>IF('1b-NaturalGas'!$AG$88="no","",ROUND(BL3347,4))</f>
        <v>0.32500000000000001</v>
      </c>
      <c r="BO3347" s="157">
        <f>IF('1b-NaturalGas'!$AG$89="no","",ROUND(BL3347,4))</f>
        <v>0.32500000000000001</v>
      </c>
      <c r="BP3347" s="157">
        <f>IF('1b-NaturalGas'!$AG$90="no","not applicable (based on previous answers)",ROUND(BL3347,4))</f>
        <v>0.32500000000000001</v>
      </c>
      <c r="BQ3347" s="157">
        <f>IF('1b-NaturalGas'!$AG$91="no","",ROUND(BL3347,4))</f>
        <v>0.32500000000000001</v>
      </c>
    </row>
    <row r="3348" spans="30:69" x14ac:dyDescent="0.25">
      <c r="AD3348" s="157">
        <f t="shared" si="117"/>
        <v>0.32700000000000023</v>
      </c>
      <c r="AE3348" s="157">
        <f>IF('1a-Electricity'!$AG$77="no","",ROUND(AD3348,4))</f>
        <v>0.32700000000000001</v>
      </c>
      <c r="AF3348" s="157">
        <f>IF('1a-Electricity'!$AG$78="no","",ROUND(AD3348,4))</f>
        <v>0.32700000000000001</v>
      </c>
      <c r="AG3348" s="157">
        <f>IF('1a-Electricity'!$AG$79="no","",ROUND(AD3348,4))</f>
        <v>0.32700000000000001</v>
      </c>
      <c r="BL3348" s="157">
        <f t="shared" si="118"/>
        <v>0.32600000000000023</v>
      </c>
      <c r="BM3348" s="157">
        <f>IF('1b-NaturalGas'!$AG$87="no","",ROUND(BL3348,4))</f>
        <v>0.32600000000000001</v>
      </c>
      <c r="BN3348" s="157">
        <f>IF('1b-NaturalGas'!$AG$88="no","",ROUND(BL3348,4))</f>
        <v>0.32600000000000001</v>
      </c>
      <c r="BO3348" s="157">
        <f>IF('1b-NaturalGas'!$AG$89="no","",ROUND(BL3348,4))</f>
        <v>0.32600000000000001</v>
      </c>
      <c r="BP3348" s="157">
        <f>IF('1b-NaturalGas'!$AG$90="no","not applicable (based on previous answers)",ROUND(BL3348,4))</f>
        <v>0.32600000000000001</v>
      </c>
      <c r="BQ3348" s="157">
        <f>IF('1b-NaturalGas'!$AG$91="no","",ROUND(BL3348,4))</f>
        <v>0.32600000000000001</v>
      </c>
    </row>
    <row r="3349" spans="30:69" x14ac:dyDescent="0.25">
      <c r="AD3349" s="157">
        <f t="shared" si="117"/>
        <v>0.32800000000000024</v>
      </c>
      <c r="AE3349" s="157">
        <f>IF('1a-Electricity'!$AG$77="no","",ROUND(AD3349,4))</f>
        <v>0.32800000000000001</v>
      </c>
      <c r="AF3349" s="157">
        <f>IF('1a-Electricity'!$AG$78="no","",ROUND(AD3349,4))</f>
        <v>0.32800000000000001</v>
      </c>
      <c r="AG3349" s="157">
        <f>IF('1a-Electricity'!$AG$79="no","",ROUND(AD3349,4))</f>
        <v>0.32800000000000001</v>
      </c>
      <c r="BL3349" s="157">
        <f t="shared" si="118"/>
        <v>0.32700000000000023</v>
      </c>
      <c r="BM3349" s="157">
        <f>IF('1b-NaturalGas'!$AG$87="no","",ROUND(BL3349,4))</f>
        <v>0.32700000000000001</v>
      </c>
      <c r="BN3349" s="157">
        <f>IF('1b-NaturalGas'!$AG$88="no","",ROUND(BL3349,4))</f>
        <v>0.32700000000000001</v>
      </c>
      <c r="BO3349" s="157">
        <f>IF('1b-NaturalGas'!$AG$89="no","",ROUND(BL3349,4))</f>
        <v>0.32700000000000001</v>
      </c>
      <c r="BP3349" s="157">
        <f>IF('1b-NaturalGas'!$AG$90="no","not applicable (based on previous answers)",ROUND(BL3349,4))</f>
        <v>0.32700000000000001</v>
      </c>
      <c r="BQ3349" s="157">
        <f>IF('1b-NaturalGas'!$AG$91="no","",ROUND(BL3349,4))</f>
        <v>0.32700000000000001</v>
      </c>
    </row>
    <row r="3350" spans="30:69" x14ac:dyDescent="0.25">
      <c r="AD3350" s="157">
        <f t="shared" si="117"/>
        <v>0.32900000000000024</v>
      </c>
      <c r="AE3350" s="157">
        <f>IF('1a-Electricity'!$AG$77="no","",ROUND(AD3350,4))</f>
        <v>0.32900000000000001</v>
      </c>
      <c r="AF3350" s="157">
        <f>IF('1a-Electricity'!$AG$78="no","",ROUND(AD3350,4))</f>
        <v>0.32900000000000001</v>
      </c>
      <c r="AG3350" s="157">
        <f>IF('1a-Electricity'!$AG$79="no","",ROUND(AD3350,4))</f>
        <v>0.32900000000000001</v>
      </c>
      <c r="BL3350" s="157">
        <f t="shared" si="118"/>
        <v>0.32800000000000024</v>
      </c>
      <c r="BM3350" s="157">
        <f>IF('1b-NaturalGas'!$AG$87="no","",ROUND(BL3350,4))</f>
        <v>0.32800000000000001</v>
      </c>
      <c r="BN3350" s="157">
        <f>IF('1b-NaturalGas'!$AG$88="no","",ROUND(BL3350,4))</f>
        <v>0.32800000000000001</v>
      </c>
      <c r="BO3350" s="157">
        <f>IF('1b-NaturalGas'!$AG$89="no","",ROUND(BL3350,4))</f>
        <v>0.32800000000000001</v>
      </c>
      <c r="BP3350" s="157">
        <f>IF('1b-NaturalGas'!$AG$90="no","not applicable (based on previous answers)",ROUND(BL3350,4))</f>
        <v>0.32800000000000001</v>
      </c>
      <c r="BQ3350" s="157">
        <f>IF('1b-NaturalGas'!$AG$91="no","",ROUND(BL3350,4))</f>
        <v>0.32800000000000001</v>
      </c>
    </row>
    <row r="3351" spans="30:69" x14ac:dyDescent="0.25">
      <c r="AD3351" s="157">
        <f t="shared" si="117"/>
        <v>0.33000000000000024</v>
      </c>
      <c r="AE3351" s="157">
        <f>IF('1a-Electricity'!$AG$77="no","",ROUND(AD3351,4))</f>
        <v>0.33</v>
      </c>
      <c r="AF3351" s="157">
        <f>IF('1a-Electricity'!$AG$78="no","",ROUND(AD3351,4))</f>
        <v>0.33</v>
      </c>
      <c r="AG3351" s="157">
        <f>IF('1a-Electricity'!$AG$79="no","",ROUND(AD3351,4))</f>
        <v>0.33</v>
      </c>
      <c r="BL3351" s="157">
        <f t="shared" si="118"/>
        <v>0.32900000000000024</v>
      </c>
      <c r="BM3351" s="157">
        <f>IF('1b-NaturalGas'!$AG$87="no","",ROUND(BL3351,4))</f>
        <v>0.32900000000000001</v>
      </c>
      <c r="BN3351" s="157">
        <f>IF('1b-NaturalGas'!$AG$88="no","",ROUND(BL3351,4))</f>
        <v>0.32900000000000001</v>
      </c>
      <c r="BO3351" s="157">
        <f>IF('1b-NaturalGas'!$AG$89="no","",ROUND(BL3351,4))</f>
        <v>0.32900000000000001</v>
      </c>
      <c r="BP3351" s="157">
        <f>IF('1b-NaturalGas'!$AG$90="no","not applicable (based on previous answers)",ROUND(BL3351,4))</f>
        <v>0.32900000000000001</v>
      </c>
      <c r="BQ3351" s="157">
        <f>IF('1b-NaturalGas'!$AG$91="no","",ROUND(BL3351,4))</f>
        <v>0.32900000000000001</v>
      </c>
    </row>
    <row r="3352" spans="30:69" x14ac:dyDescent="0.25">
      <c r="AD3352" s="157">
        <f t="shared" si="117"/>
        <v>0.33100000000000024</v>
      </c>
      <c r="AE3352" s="157">
        <f>IF('1a-Electricity'!$AG$77="no","",ROUND(AD3352,4))</f>
        <v>0.33100000000000002</v>
      </c>
      <c r="AF3352" s="157">
        <f>IF('1a-Electricity'!$AG$78="no","",ROUND(AD3352,4))</f>
        <v>0.33100000000000002</v>
      </c>
      <c r="AG3352" s="157">
        <f>IF('1a-Electricity'!$AG$79="no","",ROUND(AD3352,4))</f>
        <v>0.33100000000000002</v>
      </c>
      <c r="BL3352" s="157">
        <f t="shared" si="118"/>
        <v>0.33000000000000024</v>
      </c>
      <c r="BM3352" s="157">
        <f>IF('1b-NaturalGas'!$AG$87="no","",ROUND(BL3352,4))</f>
        <v>0.33</v>
      </c>
      <c r="BN3352" s="157">
        <f>IF('1b-NaturalGas'!$AG$88="no","",ROUND(BL3352,4))</f>
        <v>0.33</v>
      </c>
      <c r="BO3352" s="157">
        <f>IF('1b-NaturalGas'!$AG$89="no","",ROUND(BL3352,4))</f>
        <v>0.33</v>
      </c>
      <c r="BP3352" s="157">
        <f>IF('1b-NaturalGas'!$AG$90="no","not applicable (based on previous answers)",ROUND(BL3352,4))</f>
        <v>0.33</v>
      </c>
      <c r="BQ3352" s="157">
        <f>IF('1b-NaturalGas'!$AG$91="no","",ROUND(BL3352,4))</f>
        <v>0.33</v>
      </c>
    </row>
    <row r="3353" spans="30:69" x14ac:dyDescent="0.25">
      <c r="AD3353" s="157">
        <f t="shared" si="117"/>
        <v>0.33200000000000024</v>
      </c>
      <c r="AE3353" s="157">
        <f>IF('1a-Electricity'!$AG$77="no","",ROUND(AD3353,4))</f>
        <v>0.33200000000000002</v>
      </c>
      <c r="AF3353" s="157">
        <f>IF('1a-Electricity'!$AG$78="no","",ROUND(AD3353,4))</f>
        <v>0.33200000000000002</v>
      </c>
      <c r="AG3353" s="157">
        <f>IF('1a-Electricity'!$AG$79="no","",ROUND(AD3353,4))</f>
        <v>0.33200000000000002</v>
      </c>
      <c r="BL3353" s="157">
        <f t="shared" si="118"/>
        <v>0.33100000000000024</v>
      </c>
      <c r="BM3353" s="157">
        <f>IF('1b-NaturalGas'!$AG$87="no","",ROUND(BL3353,4))</f>
        <v>0.33100000000000002</v>
      </c>
      <c r="BN3353" s="157">
        <f>IF('1b-NaturalGas'!$AG$88="no","",ROUND(BL3353,4))</f>
        <v>0.33100000000000002</v>
      </c>
      <c r="BO3353" s="157">
        <f>IF('1b-NaturalGas'!$AG$89="no","",ROUND(BL3353,4))</f>
        <v>0.33100000000000002</v>
      </c>
      <c r="BP3353" s="157">
        <f>IF('1b-NaturalGas'!$AG$90="no","not applicable (based on previous answers)",ROUND(BL3353,4))</f>
        <v>0.33100000000000002</v>
      </c>
      <c r="BQ3353" s="157">
        <f>IF('1b-NaturalGas'!$AG$91="no","",ROUND(BL3353,4))</f>
        <v>0.33100000000000002</v>
      </c>
    </row>
    <row r="3354" spans="30:69" x14ac:dyDescent="0.25">
      <c r="AD3354" s="157">
        <f t="shared" si="117"/>
        <v>0.33300000000000024</v>
      </c>
      <c r="AE3354" s="157">
        <f>IF('1a-Electricity'!$AG$77="no","",ROUND(AD3354,4))</f>
        <v>0.33300000000000002</v>
      </c>
      <c r="AF3354" s="157">
        <f>IF('1a-Electricity'!$AG$78="no","",ROUND(AD3354,4))</f>
        <v>0.33300000000000002</v>
      </c>
      <c r="AG3354" s="157">
        <f>IF('1a-Electricity'!$AG$79="no","",ROUND(AD3354,4))</f>
        <v>0.33300000000000002</v>
      </c>
      <c r="BL3354" s="157">
        <f t="shared" si="118"/>
        <v>0.33200000000000024</v>
      </c>
      <c r="BM3354" s="157">
        <f>IF('1b-NaturalGas'!$AG$87="no","",ROUND(BL3354,4))</f>
        <v>0.33200000000000002</v>
      </c>
      <c r="BN3354" s="157">
        <f>IF('1b-NaturalGas'!$AG$88="no","",ROUND(BL3354,4))</f>
        <v>0.33200000000000002</v>
      </c>
      <c r="BO3354" s="157">
        <f>IF('1b-NaturalGas'!$AG$89="no","",ROUND(BL3354,4))</f>
        <v>0.33200000000000002</v>
      </c>
      <c r="BP3354" s="157">
        <f>IF('1b-NaturalGas'!$AG$90="no","not applicable (based on previous answers)",ROUND(BL3354,4))</f>
        <v>0.33200000000000002</v>
      </c>
      <c r="BQ3354" s="157">
        <f>IF('1b-NaturalGas'!$AG$91="no","",ROUND(BL3354,4))</f>
        <v>0.33200000000000002</v>
      </c>
    </row>
    <row r="3355" spans="30:69" x14ac:dyDescent="0.25">
      <c r="AD3355" s="157">
        <f t="shared" si="117"/>
        <v>0.33400000000000024</v>
      </c>
      <c r="AE3355" s="157">
        <f>IF('1a-Electricity'!$AG$77="no","",ROUND(AD3355,4))</f>
        <v>0.33400000000000002</v>
      </c>
      <c r="AF3355" s="157">
        <f>IF('1a-Electricity'!$AG$78="no","",ROUND(AD3355,4))</f>
        <v>0.33400000000000002</v>
      </c>
      <c r="AG3355" s="157">
        <f>IF('1a-Electricity'!$AG$79="no","",ROUND(AD3355,4))</f>
        <v>0.33400000000000002</v>
      </c>
      <c r="BL3355" s="157">
        <f t="shared" si="118"/>
        <v>0.33300000000000024</v>
      </c>
      <c r="BM3355" s="157">
        <f>IF('1b-NaturalGas'!$AG$87="no","",ROUND(BL3355,4))</f>
        <v>0.33300000000000002</v>
      </c>
      <c r="BN3355" s="157">
        <f>IF('1b-NaturalGas'!$AG$88="no","",ROUND(BL3355,4))</f>
        <v>0.33300000000000002</v>
      </c>
      <c r="BO3355" s="157">
        <f>IF('1b-NaturalGas'!$AG$89="no","",ROUND(BL3355,4))</f>
        <v>0.33300000000000002</v>
      </c>
      <c r="BP3355" s="157">
        <f>IF('1b-NaturalGas'!$AG$90="no","not applicable (based on previous answers)",ROUND(BL3355,4))</f>
        <v>0.33300000000000002</v>
      </c>
      <c r="BQ3355" s="157">
        <f>IF('1b-NaturalGas'!$AG$91="no","",ROUND(BL3355,4))</f>
        <v>0.33300000000000002</v>
      </c>
    </row>
    <row r="3356" spans="30:69" x14ac:dyDescent="0.25">
      <c r="AD3356" s="157">
        <f t="shared" si="117"/>
        <v>0.33500000000000024</v>
      </c>
      <c r="AE3356" s="157">
        <f>IF('1a-Electricity'!$AG$77="no","",ROUND(AD3356,4))</f>
        <v>0.33500000000000002</v>
      </c>
      <c r="AF3356" s="157">
        <f>IF('1a-Electricity'!$AG$78="no","",ROUND(AD3356,4))</f>
        <v>0.33500000000000002</v>
      </c>
      <c r="AG3356" s="157">
        <f>IF('1a-Electricity'!$AG$79="no","",ROUND(AD3356,4))</f>
        <v>0.33500000000000002</v>
      </c>
      <c r="BL3356" s="157">
        <f t="shared" si="118"/>
        <v>0.33400000000000024</v>
      </c>
      <c r="BM3356" s="157">
        <f>IF('1b-NaturalGas'!$AG$87="no","",ROUND(BL3356,4))</f>
        <v>0.33400000000000002</v>
      </c>
      <c r="BN3356" s="157">
        <f>IF('1b-NaturalGas'!$AG$88="no","",ROUND(BL3356,4))</f>
        <v>0.33400000000000002</v>
      </c>
      <c r="BO3356" s="157">
        <f>IF('1b-NaturalGas'!$AG$89="no","",ROUND(BL3356,4))</f>
        <v>0.33400000000000002</v>
      </c>
      <c r="BP3356" s="157">
        <f>IF('1b-NaturalGas'!$AG$90="no","not applicable (based on previous answers)",ROUND(BL3356,4))</f>
        <v>0.33400000000000002</v>
      </c>
      <c r="BQ3356" s="157">
        <f>IF('1b-NaturalGas'!$AG$91="no","",ROUND(BL3356,4))</f>
        <v>0.33400000000000002</v>
      </c>
    </row>
    <row r="3357" spans="30:69" x14ac:dyDescent="0.25">
      <c r="AD3357" s="157">
        <f t="shared" si="117"/>
        <v>0.33600000000000024</v>
      </c>
      <c r="AE3357" s="157">
        <f>IF('1a-Electricity'!$AG$77="no","",ROUND(AD3357,4))</f>
        <v>0.33600000000000002</v>
      </c>
      <c r="AF3357" s="157">
        <f>IF('1a-Electricity'!$AG$78="no","",ROUND(AD3357,4))</f>
        <v>0.33600000000000002</v>
      </c>
      <c r="AG3357" s="157">
        <f>IF('1a-Electricity'!$AG$79="no","",ROUND(AD3357,4))</f>
        <v>0.33600000000000002</v>
      </c>
      <c r="BL3357" s="157">
        <f t="shared" si="118"/>
        <v>0.33500000000000024</v>
      </c>
      <c r="BM3357" s="157">
        <f>IF('1b-NaturalGas'!$AG$87="no","",ROUND(BL3357,4))</f>
        <v>0.33500000000000002</v>
      </c>
      <c r="BN3357" s="157">
        <f>IF('1b-NaturalGas'!$AG$88="no","",ROUND(BL3357,4))</f>
        <v>0.33500000000000002</v>
      </c>
      <c r="BO3357" s="157">
        <f>IF('1b-NaturalGas'!$AG$89="no","",ROUND(BL3357,4))</f>
        <v>0.33500000000000002</v>
      </c>
      <c r="BP3357" s="157">
        <f>IF('1b-NaturalGas'!$AG$90="no","not applicable (based on previous answers)",ROUND(BL3357,4))</f>
        <v>0.33500000000000002</v>
      </c>
      <c r="BQ3357" s="157">
        <f>IF('1b-NaturalGas'!$AG$91="no","",ROUND(BL3357,4))</f>
        <v>0.33500000000000002</v>
      </c>
    </row>
    <row r="3358" spans="30:69" x14ac:dyDescent="0.25">
      <c r="AD3358" s="157">
        <f t="shared" si="117"/>
        <v>0.33700000000000024</v>
      </c>
      <c r="AE3358" s="157">
        <f>IF('1a-Electricity'!$AG$77="no","",ROUND(AD3358,4))</f>
        <v>0.33700000000000002</v>
      </c>
      <c r="AF3358" s="157">
        <f>IF('1a-Electricity'!$AG$78="no","",ROUND(AD3358,4))</f>
        <v>0.33700000000000002</v>
      </c>
      <c r="AG3358" s="157">
        <f>IF('1a-Electricity'!$AG$79="no","",ROUND(AD3358,4))</f>
        <v>0.33700000000000002</v>
      </c>
      <c r="BL3358" s="157">
        <f t="shared" si="118"/>
        <v>0.33600000000000024</v>
      </c>
      <c r="BM3358" s="157">
        <f>IF('1b-NaturalGas'!$AG$87="no","",ROUND(BL3358,4))</f>
        <v>0.33600000000000002</v>
      </c>
      <c r="BN3358" s="157">
        <f>IF('1b-NaturalGas'!$AG$88="no","",ROUND(BL3358,4))</f>
        <v>0.33600000000000002</v>
      </c>
      <c r="BO3358" s="157">
        <f>IF('1b-NaturalGas'!$AG$89="no","",ROUND(BL3358,4))</f>
        <v>0.33600000000000002</v>
      </c>
      <c r="BP3358" s="157">
        <f>IF('1b-NaturalGas'!$AG$90="no","not applicable (based on previous answers)",ROUND(BL3358,4))</f>
        <v>0.33600000000000002</v>
      </c>
      <c r="BQ3358" s="157">
        <f>IF('1b-NaturalGas'!$AG$91="no","",ROUND(BL3358,4))</f>
        <v>0.33600000000000002</v>
      </c>
    </row>
    <row r="3359" spans="30:69" x14ac:dyDescent="0.25">
      <c r="AD3359" s="157">
        <f t="shared" si="117"/>
        <v>0.33800000000000024</v>
      </c>
      <c r="AE3359" s="157">
        <f>IF('1a-Electricity'!$AG$77="no","",ROUND(AD3359,4))</f>
        <v>0.33800000000000002</v>
      </c>
      <c r="AF3359" s="157">
        <f>IF('1a-Electricity'!$AG$78="no","",ROUND(AD3359,4))</f>
        <v>0.33800000000000002</v>
      </c>
      <c r="AG3359" s="157">
        <f>IF('1a-Electricity'!$AG$79="no","",ROUND(AD3359,4))</f>
        <v>0.33800000000000002</v>
      </c>
      <c r="BL3359" s="157">
        <f t="shared" si="118"/>
        <v>0.33700000000000024</v>
      </c>
      <c r="BM3359" s="157">
        <f>IF('1b-NaturalGas'!$AG$87="no","",ROUND(BL3359,4))</f>
        <v>0.33700000000000002</v>
      </c>
      <c r="BN3359" s="157">
        <f>IF('1b-NaturalGas'!$AG$88="no","",ROUND(BL3359,4))</f>
        <v>0.33700000000000002</v>
      </c>
      <c r="BO3359" s="157">
        <f>IF('1b-NaturalGas'!$AG$89="no","",ROUND(BL3359,4))</f>
        <v>0.33700000000000002</v>
      </c>
      <c r="BP3359" s="157">
        <f>IF('1b-NaturalGas'!$AG$90="no","not applicable (based on previous answers)",ROUND(BL3359,4))</f>
        <v>0.33700000000000002</v>
      </c>
      <c r="BQ3359" s="157">
        <f>IF('1b-NaturalGas'!$AG$91="no","",ROUND(BL3359,4))</f>
        <v>0.33700000000000002</v>
      </c>
    </row>
    <row r="3360" spans="30:69" x14ac:dyDescent="0.25">
      <c r="AD3360" s="157">
        <f t="shared" si="117"/>
        <v>0.33900000000000025</v>
      </c>
      <c r="AE3360" s="157">
        <f>IF('1a-Electricity'!$AG$77="no","",ROUND(AD3360,4))</f>
        <v>0.33900000000000002</v>
      </c>
      <c r="AF3360" s="157">
        <f>IF('1a-Electricity'!$AG$78="no","",ROUND(AD3360,4))</f>
        <v>0.33900000000000002</v>
      </c>
      <c r="AG3360" s="157">
        <f>IF('1a-Electricity'!$AG$79="no","",ROUND(AD3360,4))</f>
        <v>0.33900000000000002</v>
      </c>
      <c r="BL3360" s="157">
        <f t="shared" si="118"/>
        <v>0.33800000000000024</v>
      </c>
      <c r="BM3360" s="157">
        <f>IF('1b-NaturalGas'!$AG$87="no","",ROUND(BL3360,4))</f>
        <v>0.33800000000000002</v>
      </c>
      <c r="BN3360" s="157">
        <f>IF('1b-NaturalGas'!$AG$88="no","",ROUND(BL3360,4))</f>
        <v>0.33800000000000002</v>
      </c>
      <c r="BO3360" s="157">
        <f>IF('1b-NaturalGas'!$AG$89="no","",ROUND(BL3360,4))</f>
        <v>0.33800000000000002</v>
      </c>
      <c r="BP3360" s="157">
        <f>IF('1b-NaturalGas'!$AG$90="no","not applicable (based on previous answers)",ROUND(BL3360,4))</f>
        <v>0.33800000000000002</v>
      </c>
      <c r="BQ3360" s="157">
        <f>IF('1b-NaturalGas'!$AG$91="no","",ROUND(BL3360,4))</f>
        <v>0.33800000000000002</v>
      </c>
    </row>
    <row r="3361" spans="30:69" x14ac:dyDescent="0.25">
      <c r="AD3361" s="157">
        <f t="shared" si="117"/>
        <v>0.34000000000000025</v>
      </c>
      <c r="AE3361" s="157">
        <f>IF('1a-Electricity'!$AG$77="no","",ROUND(AD3361,4))</f>
        <v>0.34</v>
      </c>
      <c r="AF3361" s="157">
        <f>IF('1a-Electricity'!$AG$78="no","",ROUND(AD3361,4))</f>
        <v>0.34</v>
      </c>
      <c r="AG3361" s="157">
        <f>IF('1a-Electricity'!$AG$79="no","",ROUND(AD3361,4))</f>
        <v>0.34</v>
      </c>
      <c r="BL3361" s="157">
        <f t="shared" si="118"/>
        <v>0.33900000000000025</v>
      </c>
      <c r="BM3361" s="157">
        <f>IF('1b-NaturalGas'!$AG$87="no","",ROUND(BL3361,4))</f>
        <v>0.33900000000000002</v>
      </c>
      <c r="BN3361" s="157">
        <f>IF('1b-NaturalGas'!$AG$88="no","",ROUND(BL3361,4))</f>
        <v>0.33900000000000002</v>
      </c>
      <c r="BO3361" s="157">
        <f>IF('1b-NaturalGas'!$AG$89="no","",ROUND(BL3361,4))</f>
        <v>0.33900000000000002</v>
      </c>
      <c r="BP3361" s="157">
        <f>IF('1b-NaturalGas'!$AG$90="no","not applicable (based on previous answers)",ROUND(BL3361,4))</f>
        <v>0.33900000000000002</v>
      </c>
      <c r="BQ3361" s="157">
        <f>IF('1b-NaturalGas'!$AG$91="no","",ROUND(BL3361,4))</f>
        <v>0.33900000000000002</v>
      </c>
    </row>
    <row r="3362" spans="30:69" x14ac:dyDescent="0.25">
      <c r="AD3362" s="157">
        <f t="shared" si="117"/>
        <v>0.34100000000000025</v>
      </c>
      <c r="AE3362" s="157">
        <f>IF('1a-Electricity'!$AG$77="no","",ROUND(AD3362,4))</f>
        <v>0.34100000000000003</v>
      </c>
      <c r="AF3362" s="157">
        <f>IF('1a-Electricity'!$AG$78="no","",ROUND(AD3362,4))</f>
        <v>0.34100000000000003</v>
      </c>
      <c r="AG3362" s="157">
        <f>IF('1a-Electricity'!$AG$79="no","",ROUND(AD3362,4))</f>
        <v>0.34100000000000003</v>
      </c>
      <c r="BL3362" s="157">
        <f t="shared" si="118"/>
        <v>0.34000000000000025</v>
      </c>
      <c r="BM3362" s="157">
        <f>IF('1b-NaturalGas'!$AG$87="no","",ROUND(BL3362,4))</f>
        <v>0.34</v>
      </c>
      <c r="BN3362" s="157">
        <f>IF('1b-NaturalGas'!$AG$88="no","",ROUND(BL3362,4))</f>
        <v>0.34</v>
      </c>
      <c r="BO3362" s="157">
        <f>IF('1b-NaturalGas'!$AG$89="no","",ROUND(BL3362,4))</f>
        <v>0.34</v>
      </c>
      <c r="BP3362" s="157">
        <f>IF('1b-NaturalGas'!$AG$90="no","not applicable (based on previous answers)",ROUND(BL3362,4))</f>
        <v>0.34</v>
      </c>
      <c r="BQ3362" s="157">
        <f>IF('1b-NaturalGas'!$AG$91="no","",ROUND(BL3362,4))</f>
        <v>0.34</v>
      </c>
    </row>
    <row r="3363" spans="30:69" x14ac:dyDescent="0.25">
      <c r="AD3363" s="157">
        <f t="shared" si="117"/>
        <v>0.34200000000000025</v>
      </c>
      <c r="AE3363" s="157">
        <f>IF('1a-Electricity'!$AG$77="no","",ROUND(AD3363,4))</f>
        <v>0.34200000000000003</v>
      </c>
      <c r="AF3363" s="157">
        <f>IF('1a-Electricity'!$AG$78="no","",ROUND(AD3363,4))</f>
        <v>0.34200000000000003</v>
      </c>
      <c r="AG3363" s="157">
        <f>IF('1a-Electricity'!$AG$79="no","",ROUND(AD3363,4))</f>
        <v>0.34200000000000003</v>
      </c>
      <c r="BL3363" s="157">
        <f t="shared" si="118"/>
        <v>0.34100000000000025</v>
      </c>
      <c r="BM3363" s="157">
        <f>IF('1b-NaturalGas'!$AG$87="no","",ROUND(BL3363,4))</f>
        <v>0.34100000000000003</v>
      </c>
      <c r="BN3363" s="157">
        <f>IF('1b-NaturalGas'!$AG$88="no","",ROUND(BL3363,4))</f>
        <v>0.34100000000000003</v>
      </c>
      <c r="BO3363" s="157">
        <f>IF('1b-NaturalGas'!$AG$89="no","",ROUND(BL3363,4))</f>
        <v>0.34100000000000003</v>
      </c>
      <c r="BP3363" s="157">
        <f>IF('1b-NaturalGas'!$AG$90="no","not applicable (based on previous answers)",ROUND(BL3363,4))</f>
        <v>0.34100000000000003</v>
      </c>
      <c r="BQ3363" s="157">
        <f>IF('1b-NaturalGas'!$AG$91="no","",ROUND(BL3363,4))</f>
        <v>0.34100000000000003</v>
      </c>
    </row>
    <row r="3364" spans="30:69" x14ac:dyDescent="0.25">
      <c r="AD3364" s="157">
        <f t="shared" si="117"/>
        <v>0.34300000000000025</v>
      </c>
      <c r="AE3364" s="157">
        <f>IF('1a-Electricity'!$AG$77="no","",ROUND(AD3364,4))</f>
        <v>0.34300000000000003</v>
      </c>
      <c r="AF3364" s="157">
        <f>IF('1a-Electricity'!$AG$78="no","",ROUND(AD3364,4))</f>
        <v>0.34300000000000003</v>
      </c>
      <c r="AG3364" s="157">
        <f>IF('1a-Electricity'!$AG$79="no","",ROUND(AD3364,4))</f>
        <v>0.34300000000000003</v>
      </c>
      <c r="BL3364" s="157">
        <f t="shared" si="118"/>
        <v>0.34200000000000025</v>
      </c>
      <c r="BM3364" s="157">
        <f>IF('1b-NaturalGas'!$AG$87="no","",ROUND(BL3364,4))</f>
        <v>0.34200000000000003</v>
      </c>
      <c r="BN3364" s="157">
        <f>IF('1b-NaturalGas'!$AG$88="no","",ROUND(BL3364,4))</f>
        <v>0.34200000000000003</v>
      </c>
      <c r="BO3364" s="157">
        <f>IF('1b-NaturalGas'!$AG$89="no","",ROUND(BL3364,4))</f>
        <v>0.34200000000000003</v>
      </c>
      <c r="BP3364" s="157">
        <f>IF('1b-NaturalGas'!$AG$90="no","not applicable (based on previous answers)",ROUND(BL3364,4))</f>
        <v>0.34200000000000003</v>
      </c>
      <c r="BQ3364" s="157">
        <f>IF('1b-NaturalGas'!$AG$91="no","",ROUND(BL3364,4))</f>
        <v>0.34200000000000003</v>
      </c>
    </row>
    <row r="3365" spans="30:69" x14ac:dyDescent="0.25">
      <c r="AD3365" s="157">
        <f t="shared" si="117"/>
        <v>0.34400000000000025</v>
      </c>
      <c r="AE3365" s="157">
        <f>IF('1a-Electricity'!$AG$77="no","",ROUND(AD3365,4))</f>
        <v>0.34399999999999997</v>
      </c>
      <c r="AF3365" s="157">
        <f>IF('1a-Electricity'!$AG$78="no","",ROUND(AD3365,4))</f>
        <v>0.34399999999999997</v>
      </c>
      <c r="AG3365" s="157">
        <f>IF('1a-Electricity'!$AG$79="no","",ROUND(AD3365,4))</f>
        <v>0.34399999999999997</v>
      </c>
      <c r="BL3365" s="157">
        <f t="shared" si="118"/>
        <v>0.34300000000000025</v>
      </c>
      <c r="BM3365" s="157">
        <f>IF('1b-NaturalGas'!$AG$87="no","",ROUND(BL3365,4))</f>
        <v>0.34300000000000003</v>
      </c>
      <c r="BN3365" s="157">
        <f>IF('1b-NaturalGas'!$AG$88="no","",ROUND(BL3365,4))</f>
        <v>0.34300000000000003</v>
      </c>
      <c r="BO3365" s="157">
        <f>IF('1b-NaturalGas'!$AG$89="no","",ROUND(BL3365,4))</f>
        <v>0.34300000000000003</v>
      </c>
      <c r="BP3365" s="157">
        <f>IF('1b-NaturalGas'!$AG$90="no","not applicable (based on previous answers)",ROUND(BL3365,4))</f>
        <v>0.34300000000000003</v>
      </c>
      <c r="BQ3365" s="157">
        <f>IF('1b-NaturalGas'!$AG$91="no","",ROUND(BL3365,4))</f>
        <v>0.34300000000000003</v>
      </c>
    </row>
    <row r="3366" spans="30:69" x14ac:dyDescent="0.25">
      <c r="AD3366" s="157">
        <f t="shared" si="117"/>
        <v>0.34500000000000025</v>
      </c>
      <c r="AE3366" s="157">
        <f>IF('1a-Electricity'!$AG$77="no","",ROUND(AD3366,4))</f>
        <v>0.34499999999999997</v>
      </c>
      <c r="AF3366" s="157">
        <f>IF('1a-Electricity'!$AG$78="no","",ROUND(AD3366,4))</f>
        <v>0.34499999999999997</v>
      </c>
      <c r="AG3366" s="157">
        <f>IF('1a-Electricity'!$AG$79="no","",ROUND(AD3366,4))</f>
        <v>0.34499999999999997</v>
      </c>
      <c r="BL3366" s="157">
        <f t="shared" si="118"/>
        <v>0.34400000000000025</v>
      </c>
      <c r="BM3366" s="157">
        <f>IF('1b-NaturalGas'!$AG$87="no","",ROUND(BL3366,4))</f>
        <v>0.34399999999999997</v>
      </c>
      <c r="BN3366" s="157">
        <f>IF('1b-NaturalGas'!$AG$88="no","",ROUND(BL3366,4))</f>
        <v>0.34399999999999997</v>
      </c>
      <c r="BO3366" s="157">
        <f>IF('1b-NaturalGas'!$AG$89="no","",ROUND(BL3366,4))</f>
        <v>0.34399999999999997</v>
      </c>
      <c r="BP3366" s="157">
        <f>IF('1b-NaturalGas'!$AG$90="no","not applicable (based on previous answers)",ROUND(BL3366,4))</f>
        <v>0.34399999999999997</v>
      </c>
      <c r="BQ3366" s="157">
        <f>IF('1b-NaturalGas'!$AG$91="no","",ROUND(BL3366,4))</f>
        <v>0.34399999999999997</v>
      </c>
    </row>
    <row r="3367" spans="30:69" x14ac:dyDescent="0.25">
      <c r="AD3367" s="157">
        <f t="shared" si="117"/>
        <v>0.34600000000000025</v>
      </c>
      <c r="AE3367" s="157">
        <f>IF('1a-Electricity'!$AG$77="no","",ROUND(AD3367,4))</f>
        <v>0.34599999999999997</v>
      </c>
      <c r="AF3367" s="157">
        <f>IF('1a-Electricity'!$AG$78="no","",ROUND(AD3367,4))</f>
        <v>0.34599999999999997</v>
      </c>
      <c r="AG3367" s="157">
        <f>IF('1a-Electricity'!$AG$79="no","",ROUND(AD3367,4))</f>
        <v>0.34599999999999997</v>
      </c>
      <c r="BL3367" s="157">
        <f t="shared" si="118"/>
        <v>0.34500000000000025</v>
      </c>
      <c r="BM3367" s="157">
        <f>IF('1b-NaturalGas'!$AG$87="no","",ROUND(BL3367,4))</f>
        <v>0.34499999999999997</v>
      </c>
      <c r="BN3367" s="157">
        <f>IF('1b-NaturalGas'!$AG$88="no","",ROUND(BL3367,4))</f>
        <v>0.34499999999999997</v>
      </c>
      <c r="BO3367" s="157">
        <f>IF('1b-NaturalGas'!$AG$89="no","",ROUND(BL3367,4))</f>
        <v>0.34499999999999997</v>
      </c>
      <c r="BP3367" s="157">
        <f>IF('1b-NaturalGas'!$AG$90="no","not applicable (based on previous answers)",ROUND(BL3367,4))</f>
        <v>0.34499999999999997</v>
      </c>
      <c r="BQ3367" s="157">
        <f>IF('1b-NaturalGas'!$AG$91="no","",ROUND(BL3367,4))</f>
        <v>0.34499999999999997</v>
      </c>
    </row>
    <row r="3368" spans="30:69" x14ac:dyDescent="0.25">
      <c r="AD3368" s="157">
        <f t="shared" si="117"/>
        <v>0.34700000000000025</v>
      </c>
      <c r="AE3368" s="157">
        <f>IF('1a-Electricity'!$AG$77="no","",ROUND(AD3368,4))</f>
        <v>0.34699999999999998</v>
      </c>
      <c r="AF3368" s="157">
        <f>IF('1a-Electricity'!$AG$78="no","",ROUND(AD3368,4))</f>
        <v>0.34699999999999998</v>
      </c>
      <c r="AG3368" s="157">
        <f>IF('1a-Electricity'!$AG$79="no","",ROUND(AD3368,4))</f>
        <v>0.34699999999999998</v>
      </c>
      <c r="BL3368" s="157">
        <f t="shared" si="118"/>
        <v>0.34600000000000025</v>
      </c>
      <c r="BM3368" s="157">
        <f>IF('1b-NaturalGas'!$AG$87="no","",ROUND(BL3368,4))</f>
        <v>0.34599999999999997</v>
      </c>
      <c r="BN3368" s="157">
        <f>IF('1b-NaturalGas'!$AG$88="no","",ROUND(BL3368,4))</f>
        <v>0.34599999999999997</v>
      </c>
      <c r="BO3368" s="157">
        <f>IF('1b-NaturalGas'!$AG$89="no","",ROUND(BL3368,4))</f>
        <v>0.34599999999999997</v>
      </c>
      <c r="BP3368" s="157">
        <f>IF('1b-NaturalGas'!$AG$90="no","not applicable (based on previous answers)",ROUND(BL3368,4))</f>
        <v>0.34599999999999997</v>
      </c>
      <c r="BQ3368" s="157">
        <f>IF('1b-NaturalGas'!$AG$91="no","",ROUND(BL3368,4))</f>
        <v>0.34599999999999997</v>
      </c>
    </row>
    <row r="3369" spans="30:69" x14ac:dyDescent="0.25">
      <c r="AD3369" s="157">
        <f t="shared" si="117"/>
        <v>0.34800000000000025</v>
      </c>
      <c r="AE3369" s="157">
        <f>IF('1a-Electricity'!$AG$77="no","",ROUND(AD3369,4))</f>
        <v>0.34799999999999998</v>
      </c>
      <c r="AF3369" s="157">
        <f>IF('1a-Electricity'!$AG$78="no","",ROUND(AD3369,4))</f>
        <v>0.34799999999999998</v>
      </c>
      <c r="AG3369" s="157">
        <f>IF('1a-Electricity'!$AG$79="no","",ROUND(AD3369,4))</f>
        <v>0.34799999999999998</v>
      </c>
      <c r="BL3369" s="157">
        <f t="shared" si="118"/>
        <v>0.34700000000000025</v>
      </c>
      <c r="BM3369" s="157">
        <f>IF('1b-NaturalGas'!$AG$87="no","",ROUND(BL3369,4))</f>
        <v>0.34699999999999998</v>
      </c>
      <c r="BN3369" s="157">
        <f>IF('1b-NaturalGas'!$AG$88="no","",ROUND(BL3369,4))</f>
        <v>0.34699999999999998</v>
      </c>
      <c r="BO3369" s="157">
        <f>IF('1b-NaturalGas'!$AG$89="no","",ROUND(BL3369,4))</f>
        <v>0.34699999999999998</v>
      </c>
      <c r="BP3369" s="157">
        <f>IF('1b-NaturalGas'!$AG$90="no","not applicable (based on previous answers)",ROUND(BL3369,4))</f>
        <v>0.34699999999999998</v>
      </c>
      <c r="BQ3369" s="157">
        <f>IF('1b-NaturalGas'!$AG$91="no","",ROUND(BL3369,4))</f>
        <v>0.34699999999999998</v>
      </c>
    </row>
    <row r="3370" spans="30:69" x14ac:dyDescent="0.25">
      <c r="AD3370" s="157">
        <f t="shared" si="117"/>
        <v>0.34900000000000025</v>
      </c>
      <c r="AE3370" s="157">
        <f>IF('1a-Electricity'!$AG$77="no","",ROUND(AD3370,4))</f>
        <v>0.34899999999999998</v>
      </c>
      <c r="AF3370" s="157">
        <f>IF('1a-Electricity'!$AG$78="no","",ROUND(AD3370,4))</f>
        <v>0.34899999999999998</v>
      </c>
      <c r="AG3370" s="157">
        <f>IF('1a-Electricity'!$AG$79="no","",ROUND(AD3370,4))</f>
        <v>0.34899999999999998</v>
      </c>
      <c r="BL3370" s="157">
        <f t="shared" si="118"/>
        <v>0.34800000000000025</v>
      </c>
      <c r="BM3370" s="157">
        <f>IF('1b-NaturalGas'!$AG$87="no","",ROUND(BL3370,4))</f>
        <v>0.34799999999999998</v>
      </c>
      <c r="BN3370" s="157">
        <f>IF('1b-NaturalGas'!$AG$88="no","",ROUND(BL3370,4))</f>
        <v>0.34799999999999998</v>
      </c>
      <c r="BO3370" s="157">
        <f>IF('1b-NaturalGas'!$AG$89="no","",ROUND(BL3370,4))</f>
        <v>0.34799999999999998</v>
      </c>
      <c r="BP3370" s="157">
        <f>IF('1b-NaturalGas'!$AG$90="no","not applicable (based on previous answers)",ROUND(BL3370,4))</f>
        <v>0.34799999999999998</v>
      </c>
      <c r="BQ3370" s="157">
        <f>IF('1b-NaturalGas'!$AG$91="no","",ROUND(BL3370,4))</f>
        <v>0.34799999999999998</v>
      </c>
    </row>
    <row r="3371" spans="30:69" x14ac:dyDescent="0.25">
      <c r="AD3371" s="157">
        <f t="shared" si="117"/>
        <v>0.35000000000000026</v>
      </c>
      <c r="AE3371" s="157">
        <f>IF('1a-Electricity'!$AG$77="no","",ROUND(AD3371,4))</f>
        <v>0.35</v>
      </c>
      <c r="AF3371" s="157">
        <f>IF('1a-Electricity'!$AG$78="no","",ROUND(AD3371,4))</f>
        <v>0.35</v>
      </c>
      <c r="AG3371" s="157">
        <f>IF('1a-Electricity'!$AG$79="no","",ROUND(AD3371,4))</f>
        <v>0.35</v>
      </c>
      <c r="BL3371" s="157">
        <f t="shared" si="118"/>
        <v>0.34900000000000025</v>
      </c>
      <c r="BM3371" s="157">
        <f>IF('1b-NaturalGas'!$AG$87="no","",ROUND(BL3371,4))</f>
        <v>0.34899999999999998</v>
      </c>
      <c r="BN3371" s="157">
        <f>IF('1b-NaturalGas'!$AG$88="no","",ROUND(BL3371,4))</f>
        <v>0.34899999999999998</v>
      </c>
      <c r="BO3371" s="157">
        <f>IF('1b-NaturalGas'!$AG$89="no","",ROUND(BL3371,4))</f>
        <v>0.34899999999999998</v>
      </c>
      <c r="BP3371" s="157">
        <f>IF('1b-NaturalGas'!$AG$90="no","not applicable (based on previous answers)",ROUND(BL3371,4))</f>
        <v>0.34899999999999998</v>
      </c>
      <c r="BQ3371" s="157">
        <f>IF('1b-NaturalGas'!$AG$91="no","",ROUND(BL3371,4))</f>
        <v>0.34899999999999998</v>
      </c>
    </row>
    <row r="3372" spans="30:69" x14ac:dyDescent="0.25">
      <c r="AD3372" s="157">
        <f t="shared" si="117"/>
        <v>0.35100000000000026</v>
      </c>
      <c r="AE3372" s="157">
        <f>IF('1a-Electricity'!$AG$77="no","",ROUND(AD3372,4))</f>
        <v>0.35099999999999998</v>
      </c>
      <c r="AF3372" s="157">
        <f>IF('1a-Electricity'!$AG$78="no","",ROUND(AD3372,4))</f>
        <v>0.35099999999999998</v>
      </c>
      <c r="AG3372" s="157">
        <f>IF('1a-Electricity'!$AG$79="no","",ROUND(AD3372,4))</f>
        <v>0.35099999999999998</v>
      </c>
      <c r="BL3372" s="157">
        <f t="shared" si="118"/>
        <v>0.35000000000000026</v>
      </c>
      <c r="BM3372" s="157">
        <f>IF('1b-NaturalGas'!$AG$87="no","",ROUND(BL3372,4))</f>
        <v>0.35</v>
      </c>
      <c r="BN3372" s="157">
        <f>IF('1b-NaturalGas'!$AG$88="no","",ROUND(BL3372,4))</f>
        <v>0.35</v>
      </c>
      <c r="BO3372" s="157">
        <f>IF('1b-NaturalGas'!$AG$89="no","",ROUND(BL3372,4))</f>
        <v>0.35</v>
      </c>
      <c r="BP3372" s="157">
        <f>IF('1b-NaturalGas'!$AG$90="no","not applicable (based on previous answers)",ROUND(BL3372,4))</f>
        <v>0.35</v>
      </c>
      <c r="BQ3372" s="157">
        <f>IF('1b-NaturalGas'!$AG$91="no","",ROUND(BL3372,4))</f>
        <v>0.35</v>
      </c>
    </row>
    <row r="3373" spans="30:69" x14ac:dyDescent="0.25">
      <c r="AD3373" s="157">
        <f t="shared" si="117"/>
        <v>0.35200000000000026</v>
      </c>
      <c r="AE3373" s="157">
        <f>IF('1a-Electricity'!$AG$77="no","",ROUND(AD3373,4))</f>
        <v>0.35199999999999998</v>
      </c>
      <c r="AF3373" s="157">
        <f>IF('1a-Electricity'!$AG$78="no","",ROUND(AD3373,4))</f>
        <v>0.35199999999999998</v>
      </c>
      <c r="AG3373" s="157">
        <f>IF('1a-Electricity'!$AG$79="no","",ROUND(AD3373,4))</f>
        <v>0.35199999999999998</v>
      </c>
      <c r="BL3373" s="157">
        <f t="shared" si="118"/>
        <v>0.35100000000000026</v>
      </c>
      <c r="BM3373" s="157">
        <f>IF('1b-NaturalGas'!$AG$87="no","",ROUND(BL3373,4))</f>
        <v>0.35099999999999998</v>
      </c>
      <c r="BN3373" s="157">
        <f>IF('1b-NaturalGas'!$AG$88="no","",ROUND(BL3373,4))</f>
        <v>0.35099999999999998</v>
      </c>
      <c r="BO3373" s="157">
        <f>IF('1b-NaturalGas'!$AG$89="no","",ROUND(BL3373,4))</f>
        <v>0.35099999999999998</v>
      </c>
      <c r="BP3373" s="157">
        <f>IF('1b-NaturalGas'!$AG$90="no","not applicable (based on previous answers)",ROUND(BL3373,4))</f>
        <v>0.35099999999999998</v>
      </c>
      <c r="BQ3373" s="157">
        <f>IF('1b-NaturalGas'!$AG$91="no","",ROUND(BL3373,4))</f>
        <v>0.35099999999999998</v>
      </c>
    </row>
    <row r="3374" spans="30:69" x14ac:dyDescent="0.25">
      <c r="AD3374" s="157">
        <f t="shared" si="117"/>
        <v>0.35300000000000026</v>
      </c>
      <c r="AE3374" s="157">
        <f>IF('1a-Electricity'!$AG$77="no","",ROUND(AD3374,4))</f>
        <v>0.35299999999999998</v>
      </c>
      <c r="AF3374" s="157">
        <f>IF('1a-Electricity'!$AG$78="no","",ROUND(AD3374,4))</f>
        <v>0.35299999999999998</v>
      </c>
      <c r="AG3374" s="157">
        <f>IF('1a-Electricity'!$AG$79="no","",ROUND(AD3374,4))</f>
        <v>0.35299999999999998</v>
      </c>
      <c r="BL3374" s="157">
        <f t="shared" si="118"/>
        <v>0.35200000000000026</v>
      </c>
      <c r="BM3374" s="157">
        <f>IF('1b-NaturalGas'!$AG$87="no","",ROUND(BL3374,4))</f>
        <v>0.35199999999999998</v>
      </c>
      <c r="BN3374" s="157">
        <f>IF('1b-NaturalGas'!$AG$88="no","",ROUND(BL3374,4))</f>
        <v>0.35199999999999998</v>
      </c>
      <c r="BO3374" s="157">
        <f>IF('1b-NaturalGas'!$AG$89="no","",ROUND(BL3374,4))</f>
        <v>0.35199999999999998</v>
      </c>
      <c r="BP3374" s="157">
        <f>IF('1b-NaturalGas'!$AG$90="no","not applicable (based on previous answers)",ROUND(BL3374,4))</f>
        <v>0.35199999999999998</v>
      </c>
      <c r="BQ3374" s="157">
        <f>IF('1b-NaturalGas'!$AG$91="no","",ROUND(BL3374,4))</f>
        <v>0.35199999999999998</v>
      </c>
    </row>
    <row r="3375" spans="30:69" x14ac:dyDescent="0.25">
      <c r="AD3375" s="157">
        <f t="shared" si="117"/>
        <v>0.35400000000000026</v>
      </c>
      <c r="AE3375" s="157">
        <f>IF('1a-Electricity'!$AG$77="no","",ROUND(AD3375,4))</f>
        <v>0.35399999999999998</v>
      </c>
      <c r="AF3375" s="157">
        <f>IF('1a-Electricity'!$AG$78="no","",ROUND(AD3375,4))</f>
        <v>0.35399999999999998</v>
      </c>
      <c r="AG3375" s="157">
        <f>IF('1a-Electricity'!$AG$79="no","",ROUND(AD3375,4))</f>
        <v>0.35399999999999998</v>
      </c>
      <c r="BL3375" s="157">
        <f t="shared" si="118"/>
        <v>0.35300000000000026</v>
      </c>
      <c r="BM3375" s="157">
        <f>IF('1b-NaturalGas'!$AG$87="no","",ROUND(BL3375,4))</f>
        <v>0.35299999999999998</v>
      </c>
      <c r="BN3375" s="157">
        <f>IF('1b-NaturalGas'!$AG$88="no","",ROUND(BL3375,4))</f>
        <v>0.35299999999999998</v>
      </c>
      <c r="BO3375" s="157">
        <f>IF('1b-NaturalGas'!$AG$89="no","",ROUND(BL3375,4))</f>
        <v>0.35299999999999998</v>
      </c>
      <c r="BP3375" s="157">
        <f>IF('1b-NaturalGas'!$AG$90="no","not applicable (based on previous answers)",ROUND(BL3375,4))</f>
        <v>0.35299999999999998</v>
      </c>
      <c r="BQ3375" s="157">
        <f>IF('1b-NaturalGas'!$AG$91="no","",ROUND(BL3375,4))</f>
        <v>0.35299999999999998</v>
      </c>
    </row>
    <row r="3376" spans="30:69" x14ac:dyDescent="0.25">
      <c r="AD3376" s="157">
        <f t="shared" si="117"/>
        <v>0.35500000000000026</v>
      </c>
      <c r="AE3376" s="157">
        <f>IF('1a-Electricity'!$AG$77="no","",ROUND(AD3376,4))</f>
        <v>0.35499999999999998</v>
      </c>
      <c r="AF3376" s="157">
        <f>IF('1a-Electricity'!$AG$78="no","",ROUND(AD3376,4))</f>
        <v>0.35499999999999998</v>
      </c>
      <c r="AG3376" s="157">
        <f>IF('1a-Electricity'!$AG$79="no","",ROUND(AD3376,4))</f>
        <v>0.35499999999999998</v>
      </c>
      <c r="BL3376" s="157">
        <f t="shared" si="118"/>
        <v>0.35400000000000026</v>
      </c>
      <c r="BM3376" s="157">
        <f>IF('1b-NaturalGas'!$AG$87="no","",ROUND(BL3376,4))</f>
        <v>0.35399999999999998</v>
      </c>
      <c r="BN3376" s="157">
        <f>IF('1b-NaturalGas'!$AG$88="no","",ROUND(BL3376,4))</f>
        <v>0.35399999999999998</v>
      </c>
      <c r="BO3376" s="157">
        <f>IF('1b-NaturalGas'!$AG$89="no","",ROUND(BL3376,4))</f>
        <v>0.35399999999999998</v>
      </c>
      <c r="BP3376" s="157">
        <f>IF('1b-NaturalGas'!$AG$90="no","not applicable (based on previous answers)",ROUND(BL3376,4))</f>
        <v>0.35399999999999998</v>
      </c>
      <c r="BQ3376" s="157">
        <f>IF('1b-NaturalGas'!$AG$91="no","",ROUND(BL3376,4))</f>
        <v>0.35399999999999998</v>
      </c>
    </row>
    <row r="3377" spans="30:69" x14ac:dyDescent="0.25">
      <c r="AD3377" s="157">
        <f t="shared" si="117"/>
        <v>0.35600000000000026</v>
      </c>
      <c r="AE3377" s="157">
        <f>IF('1a-Electricity'!$AG$77="no","",ROUND(AD3377,4))</f>
        <v>0.35599999999999998</v>
      </c>
      <c r="AF3377" s="157">
        <f>IF('1a-Electricity'!$AG$78="no","",ROUND(AD3377,4))</f>
        <v>0.35599999999999998</v>
      </c>
      <c r="AG3377" s="157">
        <f>IF('1a-Electricity'!$AG$79="no","",ROUND(AD3377,4))</f>
        <v>0.35599999999999998</v>
      </c>
      <c r="BL3377" s="157">
        <f t="shared" si="118"/>
        <v>0.35500000000000026</v>
      </c>
      <c r="BM3377" s="157">
        <f>IF('1b-NaturalGas'!$AG$87="no","",ROUND(BL3377,4))</f>
        <v>0.35499999999999998</v>
      </c>
      <c r="BN3377" s="157">
        <f>IF('1b-NaturalGas'!$AG$88="no","",ROUND(BL3377,4))</f>
        <v>0.35499999999999998</v>
      </c>
      <c r="BO3377" s="157">
        <f>IF('1b-NaturalGas'!$AG$89="no","",ROUND(BL3377,4))</f>
        <v>0.35499999999999998</v>
      </c>
      <c r="BP3377" s="157">
        <f>IF('1b-NaturalGas'!$AG$90="no","not applicable (based on previous answers)",ROUND(BL3377,4))</f>
        <v>0.35499999999999998</v>
      </c>
      <c r="BQ3377" s="157">
        <f>IF('1b-NaturalGas'!$AG$91="no","",ROUND(BL3377,4))</f>
        <v>0.35499999999999998</v>
      </c>
    </row>
    <row r="3378" spans="30:69" x14ac:dyDescent="0.25">
      <c r="AD3378" s="157">
        <f t="shared" si="117"/>
        <v>0.35700000000000026</v>
      </c>
      <c r="AE3378" s="157">
        <f>IF('1a-Electricity'!$AG$77="no","",ROUND(AD3378,4))</f>
        <v>0.35699999999999998</v>
      </c>
      <c r="AF3378" s="157">
        <f>IF('1a-Electricity'!$AG$78="no","",ROUND(AD3378,4))</f>
        <v>0.35699999999999998</v>
      </c>
      <c r="AG3378" s="157">
        <f>IF('1a-Electricity'!$AG$79="no","",ROUND(AD3378,4))</f>
        <v>0.35699999999999998</v>
      </c>
      <c r="BL3378" s="157">
        <f t="shared" si="118"/>
        <v>0.35600000000000026</v>
      </c>
      <c r="BM3378" s="157">
        <f>IF('1b-NaturalGas'!$AG$87="no","",ROUND(BL3378,4))</f>
        <v>0.35599999999999998</v>
      </c>
      <c r="BN3378" s="157">
        <f>IF('1b-NaturalGas'!$AG$88="no","",ROUND(BL3378,4))</f>
        <v>0.35599999999999998</v>
      </c>
      <c r="BO3378" s="157">
        <f>IF('1b-NaturalGas'!$AG$89="no","",ROUND(BL3378,4))</f>
        <v>0.35599999999999998</v>
      </c>
      <c r="BP3378" s="157">
        <f>IF('1b-NaturalGas'!$AG$90="no","not applicable (based on previous answers)",ROUND(BL3378,4))</f>
        <v>0.35599999999999998</v>
      </c>
      <c r="BQ3378" s="157">
        <f>IF('1b-NaturalGas'!$AG$91="no","",ROUND(BL3378,4))</f>
        <v>0.35599999999999998</v>
      </c>
    </row>
    <row r="3379" spans="30:69" x14ac:dyDescent="0.25">
      <c r="AD3379" s="157">
        <f t="shared" si="117"/>
        <v>0.35800000000000026</v>
      </c>
      <c r="AE3379" s="157">
        <f>IF('1a-Electricity'!$AG$77="no","",ROUND(AD3379,4))</f>
        <v>0.35799999999999998</v>
      </c>
      <c r="AF3379" s="157">
        <f>IF('1a-Electricity'!$AG$78="no","",ROUND(AD3379,4))</f>
        <v>0.35799999999999998</v>
      </c>
      <c r="AG3379" s="157">
        <f>IF('1a-Electricity'!$AG$79="no","",ROUND(AD3379,4))</f>
        <v>0.35799999999999998</v>
      </c>
      <c r="BL3379" s="157">
        <f t="shared" si="118"/>
        <v>0.35700000000000026</v>
      </c>
      <c r="BM3379" s="157">
        <f>IF('1b-NaturalGas'!$AG$87="no","",ROUND(BL3379,4))</f>
        <v>0.35699999999999998</v>
      </c>
      <c r="BN3379" s="157">
        <f>IF('1b-NaturalGas'!$AG$88="no","",ROUND(BL3379,4))</f>
        <v>0.35699999999999998</v>
      </c>
      <c r="BO3379" s="157">
        <f>IF('1b-NaturalGas'!$AG$89="no","",ROUND(BL3379,4))</f>
        <v>0.35699999999999998</v>
      </c>
      <c r="BP3379" s="157">
        <f>IF('1b-NaturalGas'!$AG$90="no","not applicable (based on previous answers)",ROUND(BL3379,4))</f>
        <v>0.35699999999999998</v>
      </c>
      <c r="BQ3379" s="157">
        <f>IF('1b-NaturalGas'!$AG$91="no","",ROUND(BL3379,4))</f>
        <v>0.35699999999999998</v>
      </c>
    </row>
    <row r="3380" spans="30:69" x14ac:dyDescent="0.25">
      <c r="AD3380" s="157">
        <f t="shared" si="117"/>
        <v>0.35900000000000026</v>
      </c>
      <c r="AE3380" s="157">
        <f>IF('1a-Electricity'!$AG$77="no","",ROUND(AD3380,4))</f>
        <v>0.35899999999999999</v>
      </c>
      <c r="AF3380" s="157">
        <f>IF('1a-Electricity'!$AG$78="no","",ROUND(AD3380,4))</f>
        <v>0.35899999999999999</v>
      </c>
      <c r="AG3380" s="157">
        <f>IF('1a-Electricity'!$AG$79="no","",ROUND(AD3380,4))</f>
        <v>0.35899999999999999</v>
      </c>
      <c r="BL3380" s="157">
        <f t="shared" si="118"/>
        <v>0.35800000000000026</v>
      </c>
      <c r="BM3380" s="157">
        <f>IF('1b-NaturalGas'!$AG$87="no","",ROUND(BL3380,4))</f>
        <v>0.35799999999999998</v>
      </c>
      <c r="BN3380" s="157">
        <f>IF('1b-NaturalGas'!$AG$88="no","",ROUND(BL3380,4))</f>
        <v>0.35799999999999998</v>
      </c>
      <c r="BO3380" s="157">
        <f>IF('1b-NaturalGas'!$AG$89="no","",ROUND(BL3380,4))</f>
        <v>0.35799999999999998</v>
      </c>
      <c r="BP3380" s="157">
        <f>IF('1b-NaturalGas'!$AG$90="no","not applicable (based on previous answers)",ROUND(BL3380,4))</f>
        <v>0.35799999999999998</v>
      </c>
      <c r="BQ3380" s="157">
        <f>IF('1b-NaturalGas'!$AG$91="no","",ROUND(BL3380,4))</f>
        <v>0.35799999999999998</v>
      </c>
    </row>
    <row r="3381" spans="30:69" x14ac:dyDescent="0.25">
      <c r="AD3381" s="157">
        <f t="shared" si="117"/>
        <v>0.36000000000000026</v>
      </c>
      <c r="AE3381" s="157">
        <f>IF('1a-Electricity'!$AG$77="no","",ROUND(AD3381,4))</f>
        <v>0.36</v>
      </c>
      <c r="AF3381" s="157">
        <f>IF('1a-Electricity'!$AG$78="no","",ROUND(AD3381,4))</f>
        <v>0.36</v>
      </c>
      <c r="AG3381" s="157">
        <f>IF('1a-Electricity'!$AG$79="no","",ROUND(AD3381,4))</f>
        <v>0.36</v>
      </c>
      <c r="BL3381" s="157">
        <f t="shared" si="118"/>
        <v>0.35900000000000026</v>
      </c>
      <c r="BM3381" s="157">
        <f>IF('1b-NaturalGas'!$AG$87="no","",ROUND(BL3381,4))</f>
        <v>0.35899999999999999</v>
      </c>
      <c r="BN3381" s="157">
        <f>IF('1b-NaturalGas'!$AG$88="no","",ROUND(BL3381,4))</f>
        <v>0.35899999999999999</v>
      </c>
      <c r="BO3381" s="157">
        <f>IF('1b-NaturalGas'!$AG$89="no","",ROUND(BL3381,4))</f>
        <v>0.35899999999999999</v>
      </c>
      <c r="BP3381" s="157">
        <f>IF('1b-NaturalGas'!$AG$90="no","not applicable (based on previous answers)",ROUND(BL3381,4))</f>
        <v>0.35899999999999999</v>
      </c>
      <c r="BQ3381" s="157">
        <f>IF('1b-NaturalGas'!$AG$91="no","",ROUND(BL3381,4))</f>
        <v>0.35899999999999999</v>
      </c>
    </row>
    <row r="3382" spans="30:69" x14ac:dyDescent="0.25">
      <c r="AD3382" s="157">
        <f t="shared" si="117"/>
        <v>0.36100000000000027</v>
      </c>
      <c r="AE3382" s="157">
        <f>IF('1a-Electricity'!$AG$77="no","",ROUND(AD3382,4))</f>
        <v>0.36099999999999999</v>
      </c>
      <c r="AF3382" s="157">
        <f>IF('1a-Electricity'!$AG$78="no","",ROUND(AD3382,4))</f>
        <v>0.36099999999999999</v>
      </c>
      <c r="AG3382" s="157">
        <f>IF('1a-Electricity'!$AG$79="no","",ROUND(AD3382,4))</f>
        <v>0.36099999999999999</v>
      </c>
      <c r="BL3382" s="157">
        <f t="shared" si="118"/>
        <v>0.36000000000000026</v>
      </c>
      <c r="BM3382" s="157">
        <f>IF('1b-NaturalGas'!$AG$87="no","",ROUND(BL3382,4))</f>
        <v>0.36</v>
      </c>
      <c r="BN3382" s="157">
        <f>IF('1b-NaturalGas'!$AG$88="no","",ROUND(BL3382,4))</f>
        <v>0.36</v>
      </c>
      <c r="BO3382" s="157">
        <f>IF('1b-NaturalGas'!$AG$89="no","",ROUND(BL3382,4))</f>
        <v>0.36</v>
      </c>
      <c r="BP3382" s="157">
        <f>IF('1b-NaturalGas'!$AG$90="no","not applicable (based on previous answers)",ROUND(BL3382,4))</f>
        <v>0.36</v>
      </c>
      <c r="BQ3382" s="157">
        <f>IF('1b-NaturalGas'!$AG$91="no","",ROUND(BL3382,4))</f>
        <v>0.36</v>
      </c>
    </row>
    <row r="3383" spans="30:69" x14ac:dyDescent="0.25">
      <c r="AD3383" s="157">
        <f t="shared" si="117"/>
        <v>0.36200000000000027</v>
      </c>
      <c r="AE3383" s="157">
        <f>IF('1a-Electricity'!$AG$77="no","",ROUND(AD3383,4))</f>
        <v>0.36199999999999999</v>
      </c>
      <c r="AF3383" s="157">
        <f>IF('1a-Electricity'!$AG$78="no","",ROUND(AD3383,4))</f>
        <v>0.36199999999999999</v>
      </c>
      <c r="AG3383" s="157">
        <f>IF('1a-Electricity'!$AG$79="no","",ROUND(AD3383,4))</f>
        <v>0.36199999999999999</v>
      </c>
      <c r="BL3383" s="157">
        <f t="shared" si="118"/>
        <v>0.36100000000000027</v>
      </c>
      <c r="BM3383" s="157">
        <f>IF('1b-NaturalGas'!$AG$87="no","",ROUND(BL3383,4))</f>
        <v>0.36099999999999999</v>
      </c>
      <c r="BN3383" s="157">
        <f>IF('1b-NaturalGas'!$AG$88="no","",ROUND(BL3383,4))</f>
        <v>0.36099999999999999</v>
      </c>
      <c r="BO3383" s="157">
        <f>IF('1b-NaturalGas'!$AG$89="no","",ROUND(BL3383,4))</f>
        <v>0.36099999999999999</v>
      </c>
      <c r="BP3383" s="157">
        <f>IF('1b-NaturalGas'!$AG$90="no","not applicable (based on previous answers)",ROUND(BL3383,4))</f>
        <v>0.36099999999999999</v>
      </c>
      <c r="BQ3383" s="157">
        <f>IF('1b-NaturalGas'!$AG$91="no","",ROUND(BL3383,4))</f>
        <v>0.36099999999999999</v>
      </c>
    </row>
    <row r="3384" spans="30:69" x14ac:dyDescent="0.25">
      <c r="AD3384" s="157">
        <f t="shared" si="117"/>
        <v>0.36300000000000027</v>
      </c>
      <c r="AE3384" s="157">
        <f>IF('1a-Electricity'!$AG$77="no","",ROUND(AD3384,4))</f>
        <v>0.36299999999999999</v>
      </c>
      <c r="AF3384" s="157">
        <f>IF('1a-Electricity'!$AG$78="no","",ROUND(AD3384,4))</f>
        <v>0.36299999999999999</v>
      </c>
      <c r="AG3384" s="157">
        <f>IF('1a-Electricity'!$AG$79="no","",ROUND(AD3384,4))</f>
        <v>0.36299999999999999</v>
      </c>
      <c r="BL3384" s="157">
        <f t="shared" si="118"/>
        <v>0.36200000000000027</v>
      </c>
      <c r="BM3384" s="157">
        <f>IF('1b-NaturalGas'!$AG$87="no","",ROUND(BL3384,4))</f>
        <v>0.36199999999999999</v>
      </c>
      <c r="BN3384" s="157">
        <f>IF('1b-NaturalGas'!$AG$88="no","",ROUND(BL3384,4))</f>
        <v>0.36199999999999999</v>
      </c>
      <c r="BO3384" s="157">
        <f>IF('1b-NaturalGas'!$AG$89="no","",ROUND(BL3384,4))</f>
        <v>0.36199999999999999</v>
      </c>
      <c r="BP3384" s="157">
        <f>IF('1b-NaturalGas'!$AG$90="no","not applicable (based on previous answers)",ROUND(BL3384,4))</f>
        <v>0.36199999999999999</v>
      </c>
      <c r="BQ3384" s="157">
        <f>IF('1b-NaturalGas'!$AG$91="no","",ROUND(BL3384,4))</f>
        <v>0.36199999999999999</v>
      </c>
    </row>
    <row r="3385" spans="30:69" x14ac:dyDescent="0.25">
      <c r="AD3385" s="157">
        <f t="shared" si="117"/>
        <v>0.36400000000000027</v>
      </c>
      <c r="AE3385" s="157">
        <f>IF('1a-Electricity'!$AG$77="no","",ROUND(AD3385,4))</f>
        <v>0.36399999999999999</v>
      </c>
      <c r="AF3385" s="157">
        <f>IF('1a-Electricity'!$AG$78="no","",ROUND(AD3385,4))</f>
        <v>0.36399999999999999</v>
      </c>
      <c r="AG3385" s="157">
        <f>IF('1a-Electricity'!$AG$79="no","",ROUND(AD3385,4))</f>
        <v>0.36399999999999999</v>
      </c>
      <c r="BL3385" s="157">
        <f t="shared" si="118"/>
        <v>0.36300000000000027</v>
      </c>
      <c r="BM3385" s="157">
        <f>IF('1b-NaturalGas'!$AG$87="no","",ROUND(BL3385,4))</f>
        <v>0.36299999999999999</v>
      </c>
      <c r="BN3385" s="157">
        <f>IF('1b-NaturalGas'!$AG$88="no","",ROUND(BL3385,4))</f>
        <v>0.36299999999999999</v>
      </c>
      <c r="BO3385" s="157">
        <f>IF('1b-NaturalGas'!$AG$89="no","",ROUND(BL3385,4))</f>
        <v>0.36299999999999999</v>
      </c>
      <c r="BP3385" s="157">
        <f>IF('1b-NaturalGas'!$AG$90="no","not applicable (based on previous answers)",ROUND(BL3385,4))</f>
        <v>0.36299999999999999</v>
      </c>
      <c r="BQ3385" s="157">
        <f>IF('1b-NaturalGas'!$AG$91="no","",ROUND(BL3385,4))</f>
        <v>0.36299999999999999</v>
      </c>
    </row>
    <row r="3386" spans="30:69" x14ac:dyDescent="0.25">
      <c r="AD3386" s="157">
        <f t="shared" si="117"/>
        <v>0.36500000000000027</v>
      </c>
      <c r="AE3386" s="157">
        <f>IF('1a-Electricity'!$AG$77="no","",ROUND(AD3386,4))</f>
        <v>0.36499999999999999</v>
      </c>
      <c r="AF3386" s="157">
        <f>IF('1a-Electricity'!$AG$78="no","",ROUND(AD3386,4))</f>
        <v>0.36499999999999999</v>
      </c>
      <c r="AG3386" s="157">
        <f>IF('1a-Electricity'!$AG$79="no","",ROUND(AD3386,4))</f>
        <v>0.36499999999999999</v>
      </c>
      <c r="BL3386" s="157">
        <f t="shared" si="118"/>
        <v>0.36400000000000027</v>
      </c>
      <c r="BM3386" s="157">
        <f>IF('1b-NaturalGas'!$AG$87="no","",ROUND(BL3386,4))</f>
        <v>0.36399999999999999</v>
      </c>
      <c r="BN3386" s="157">
        <f>IF('1b-NaturalGas'!$AG$88="no","",ROUND(BL3386,4))</f>
        <v>0.36399999999999999</v>
      </c>
      <c r="BO3386" s="157">
        <f>IF('1b-NaturalGas'!$AG$89="no","",ROUND(BL3386,4))</f>
        <v>0.36399999999999999</v>
      </c>
      <c r="BP3386" s="157">
        <f>IF('1b-NaturalGas'!$AG$90="no","not applicable (based on previous answers)",ROUND(BL3386,4))</f>
        <v>0.36399999999999999</v>
      </c>
      <c r="BQ3386" s="157">
        <f>IF('1b-NaturalGas'!$AG$91="no","",ROUND(BL3386,4))</f>
        <v>0.36399999999999999</v>
      </c>
    </row>
    <row r="3387" spans="30:69" x14ac:dyDescent="0.25">
      <c r="AD3387" s="157">
        <f t="shared" si="117"/>
        <v>0.36600000000000027</v>
      </c>
      <c r="AE3387" s="157">
        <f>IF('1a-Electricity'!$AG$77="no","",ROUND(AD3387,4))</f>
        <v>0.36599999999999999</v>
      </c>
      <c r="AF3387" s="157">
        <f>IF('1a-Electricity'!$AG$78="no","",ROUND(AD3387,4))</f>
        <v>0.36599999999999999</v>
      </c>
      <c r="AG3387" s="157">
        <f>IF('1a-Electricity'!$AG$79="no","",ROUND(AD3387,4))</f>
        <v>0.36599999999999999</v>
      </c>
      <c r="BL3387" s="157">
        <f t="shared" si="118"/>
        <v>0.36500000000000027</v>
      </c>
      <c r="BM3387" s="157">
        <f>IF('1b-NaturalGas'!$AG$87="no","",ROUND(BL3387,4))</f>
        <v>0.36499999999999999</v>
      </c>
      <c r="BN3387" s="157">
        <f>IF('1b-NaturalGas'!$AG$88="no","",ROUND(BL3387,4))</f>
        <v>0.36499999999999999</v>
      </c>
      <c r="BO3387" s="157">
        <f>IF('1b-NaturalGas'!$AG$89="no","",ROUND(BL3387,4))</f>
        <v>0.36499999999999999</v>
      </c>
      <c r="BP3387" s="157">
        <f>IF('1b-NaturalGas'!$AG$90="no","not applicable (based on previous answers)",ROUND(BL3387,4))</f>
        <v>0.36499999999999999</v>
      </c>
      <c r="BQ3387" s="157">
        <f>IF('1b-NaturalGas'!$AG$91="no","",ROUND(BL3387,4))</f>
        <v>0.36499999999999999</v>
      </c>
    </row>
    <row r="3388" spans="30:69" x14ac:dyDescent="0.25">
      <c r="AD3388" s="157">
        <f t="shared" si="117"/>
        <v>0.36700000000000027</v>
      </c>
      <c r="AE3388" s="157">
        <f>IF('1a-Electricity'!$AG$77="no","",ROUND(AD3388,4))</f>
        <v>0.36699999999999999</v>
      </c>
      <c r="AF3388" s="157">
        <f>IF('1a-Electricity'!$AG$78="no","",ROUND(AD3388,4))</f>
        <v>0.36699999999999999</v>
      </c>
      <c r="AG3388" s="157">
        <f>IF('1a-Electricity'!$AG$79="no","",ROUND(AD3388,4))</f>
        <v>0.36699999999999999</v>
      </c>
      <c r="BL3388" s="157">
        <f t="shared" si="118"/>
        <v>0.36600000000000027</v>
      </c>
      <c r="BM3388" s="157">
        <f>IF('1b-NaturalGas'!$AG$87="no","",ROUND(BL3388,4))</f>
        <v>0.36599999999999999</v>
      </c>
      <c r="BN3388" s="157">
        <f>IF('1b-NaturalGas'!$AG$88="no","",ROUND(BL3388,4))</f>
        <v>0.36599999999999999</v>
      </c>
      <c r="BO3388" s="157">
        <f>IF('1b-NaturalGas'!$AG$89="no","",ROUND(BL3388,4))</f>
        <v>0.36599999999999999</v>
      </c>
      <c r="BP3388" s="157">
        <f>IF('1b-NaturalGas'!$AG$90="no","not applicable (based on previous answers)",ROUND(BL3388,4))</f>
        <v>0.36599999999999999</v>
      </c>
      <c r="BQ3388" s="157">
        <f>IF('1b-NaturalGas'!$AG$91="no","",ROUND(BL3388,4))</f>
        <v>0.36599999999999999</v>
      </c>
    </row>
    <row r="3389" spans="30:69" x14ac:dyDescent="0.25">
      <c r="AD3389" s="157">
        <f t="shared" si="117"/>
        <v>0.36800000000000027</v>
      </c>
      <c r="AE3389" s="157">
        <f>IF('1a-Electricity'!$AG$77="no","",ROUND(AD3389,4))</f>
        <v>0.36799999999999999</v>
      </c>
      <c r="AF3389" s="157">
        <f>IF('1a-Electricity'!$AG$78="no","",ROUND(AD3389,4))</f>
        <v>0.36799999999999999</v>
      </c>
      <c r="AG3389" s="157">
        <f>IF('1a-Electricity'!$AG$79="no","",ROUND(AD3389,4))</f>
        <v>0.36799999999999999</v>
      </c>
      <c r="BL3389" s="157">
        <f t="shared" si="118"/>
        <v>0.36700000000000027</v>
      </c>
      <c r="BM3389" s="157">
        <f>IF('1b-NaturalGas'!$AG$87="no","",ROUND(BL3389,4))</f>
        <v>0.36699999999999999</v>
      </c>
      <c r="BN3389" s="157">
        <f>IF('1b-NaturalGas'!$AG$88="no","",ROUND(BL3389,4))</f>
        <v>0.36699999999999999</v>
      </c>
      <c r="BO3389" s="157">
        <f>IF('1b-NaturalGas'!$AG$89="no","",ROUND(BL3389,4))</f>
        <v>0.36699999999999999</v>
      </c>
      <c r="BP3389" s="157">
        <f>IF('1b-NaturalGas'!$AG$90="no","not applicable (based on previous answers)",ROUND(BL3389,4))</f>
        <v>0.36699999999999999</v>
      </c>
      <c r="BQ3389" s="157">
        <f>IF('1b-NaturalGas'!$AG$91="no","",ROUND(BL3389,4))</f>
        <v>0.36699999999999999</v>
      </c>
    </row>
    <row r="3390" spans="30:69" x14ac:dyDescent="0.25">
      <c r="AD3390" s="157">
        <f t="shared" si="117"/>
        <v>0.36900000000000027</v>
      </c>
      <c r="AE3390" s="157">
        <f>IF('1a-Electricity'!$AG$77="no","",ROUND(AD3390,4))</f>
        <v>0.36899999999999999</v>
      </c>
      <c r="AF3390" s="157">
        <f>IF('1a-Electricity'!$AG$78="no","",ROUND(AD3390,4))</f>
        <v>0.36899999999999999</v>
      </c>
      <c r="AG3390" s="157">
        <f>IF('1a-Electricity'!$AG$79="no","",ROUND(AD3390,4))</f>
        <v>0.36899999999999999</v>
      </c>
      <c r="BL3390" s="157">
        <f t="shared" si="118"/>
        <v>0.36800000000000027</v>
      </c>
      <c r="BM3390" s="157">
        <f>IF('1b-NaturalGas'!$AG$87="no","",ROUND(BL3390,4))</f>
        <v>0.36799999999999999</v>
      </c>
      <c r="BN3390" s="157">
        <f>IF('1b-NaturalGas'!$AG$88="no","",ROUND(BL3390,4))</f>
        <v>0.36799999999999999</v>
      </c>
      <c r="BO3390" s="157">
        <f>IF('1b-NaturalGas'!$AG$89="no","",ROUND(BL3390,4))</f>
        <v>0.36799999999999999</v>
      </c>
      <c r="BP3390" s="157">
        <f>IF('1b-NaturalGas'!$AG$90="no","not applicable (based on previous answers)",ROUND(BL3390,4))</f>
        <v>0.36799999999999999</v>
      </c>
      <c r="BQ3390" s="157">
        <f>IF('1b-NaturalGas'!$AG$91="no","",ROUND(BL3390,4))</f>
        <v>0.36799999999999999</v>
      </c>
    </row>
    <row r="3391" spans="30:69" x14ac:dyDescent="0.25">
      <c r="AD3391" s="157">
        <f t="shared" si="117"/>
        <v>0.37000000000000027</v>
      </c>
      <c r="AE3391" s="157">
        <f>IF('1a-Electricity'!$AG$77="no","",ROUND(AD3391,4))</f>
        <v>0.37</v>
      </c>
      <c r="AF3391" s="157">
        <f>IF('1a-Electricity'!$AG$78="no","",ROUND(AD3391,4))</f>
        <v>0.37</v>
      </c>
      <c r="AG3391" s="157">
        <f>IF('1a-Electricity'!$AG$79="no","",ROUND(AD3391,4))</f>
        <v>0.37</v>
      </c>
      <c r="BL3391" s="157">
        <f t="shared" si="118"/>
        <v>0.36900000000000027</v>
      </c>
      <c r="BM3391" s="157">
        <f>IF('1b-NaturalGas'!$AG$87="no","",ROUND(BL3391,4))</f>
        <v>0.36899999999999999</v>
      </c>
      <c r="BN3391" s="157">
        <f>IF('1b-NaturalGas'!$AG$88="no","",ROUND(BL3391,4))</f>
        <v>0.36899999999999999</v>
      </c>
      <c r="BO3391" s="157">
        <f>IF('1b-NaturalGas'!$AG$89="no","",ROUND(BL3391,4))</f>
        <v>0.36899999999999999</v>
      </c>
      <c r="BP3391" s="157">
        <f>IF('1b-NaturalGas'!$AG$90="no","not applicable (based on previous answers)",ROUND(BL3391,4))</f>
        <v>0.36899999999999999</v>
      </c>
      <c r="BQ3391" s="157">
        <f>IF('1b-NaturalGas'!$AG$91="no","",ROUND(BL3391,4))</f>
        <v>0.36899999999999999</v>
      </c>
    </row>
    <row r="3392" spans="30:69" x14ac:dyDescent="0.25">
      <c r="AD3392" s="157">
        <f t="shared" si="117"/>
        <v>0.37100000000000027</v>
      </c>
      <c r="AE3392" s="157">
        <f>IF('1a-Electricity'!$AG$77="no","",ROUND(AD3392,4))</f>
        <v>0.371</v>
      </c>
      <c r="AF3392" s="157">
        <f>IF('1a-Electricity'!$AG$78="no","",ROUND(AD3392,4))</f>
        <v>0.371</v>
      </c>
      <c r="AG3392" s="157">
        <f>IF('1a-Electricity'!$AG$79="no","",ROUND(AD3392,4))</f>
        <v>0.371</v>
      </c>
      <c r="BL3392" s="157">
        <f t="shared" si="118"/>
        <v>0.37000000000000027</v>
      </c>
      <c r="BM3392" s="157">
        <f>IF('1b-NaturalGas'!$AG$87="no","",ROUND(BL3392,4))</f>
        <v>0.37</v>
      </c>
      <c r="BN3392" s="157">
        <f>IF('1b-NaturalGas'!$AG$88="no","",ROUND(BL3392,4))</f>
        <v>0.37</v>
      </c>
      <c r="BO3392" s="157">
        <f>IF('1b-NaturalGas'!$AG$89="no","",ROUND(BL3392,4))</f>
        <v>0.37</v>
      </c>
      <c r="BP3392" s="157">
        <f>IF('1b-NaturalGas'!$AG$90="no","not applicable (based on previous answers)",ROUND(BL3392,4))</f>
        <v>0.37</v>
      </c>
      <c r="BQ3392" s="157">
        <f>IF('1b-NaturalGas'!$AG$91="no","",ROUND(BL3392,4))</f>
        <v>0.37</v>
      </c>
    </row>
    <row r="3393" spans="30:69" x14ac:dyDescent="0.25">
      <c r="AD3393" s="157">
        <f t="shared" si="117"/>
        <v>0.37200000000000027</v>
      </c>
      <c r="AE3393" s="157">
        <f>IF('1a-Electricity'!$AG$77="no","",ROUND(AD3393,4))</f>
        <v>0.372</v>
      </c>
      <c r="AF3393" s="157">
        <f>IF('1a-Electricity'!$AG$78="no","",ROUND(AD3393,4))</f>
        <v>0.372</v>
      </c>
      <c r="AG3393" s="157">
        <f>IF('1a-Electricity'!$AG$79="no","",ROUND(AD3393,4))</f>
        <v>0.372</v>
      </c>
      <c r="BL3393" s="157">
        <f t="shared" si="118"/>
        <v>0.37100000000000027</v>
      </c>
      <c r="BM3393" s="157">
        <f>IF('1b-NaturalGas'!$AG$87="no","",ROUND(BL3393,4))</f>
        <v>0.371</v>
      </c>
      <c r="BN3393" s="157">
        <f>IF('1b-NaturalGas'!$AG$88="no","",ROUND(BL3393,4))</f>
        <v>0.371</v>
      </c>
      <c r="BO3393" s="157">
        <f>IF('1b-NaturalGas'!$AG$89="no","",ROUND(BL3393,4))</f>
        <v>0.371</v>
      </c>
      <c r="BP3393" s="157">
        <f>IF('1b-NaturalGas'!$AG$90="no","not applicable (based on previous answers)",ROUND(BL3393,4))</f>
        <v>0.371</v>
      </c>
      <c r="BQ3393" s="157">
        <f>IF('1b-NaturalGas'!$AG$91="no","",ROUND(BL3393,4))</f>
        <v>0.371</v>
      </c>
    </row>
    <row r="3394" spans="30:69" x14ac:dyDescent="0.25">
      <c r="AD3394" s="157">
        <f t="shared" si="117"/>
        <v>0.37300000000000028</v>
      </c>
      <c r="AE3394" s="157">
        <f>IF('1a-Electricity'!$AG$77="no","",ROUND(AD3394,4))</f>
        <v>0.373</v>
      </c>
      <c r="AF3394" s="157">
        <f>IF('1a-Electricity'!$AG$78="no","",ROUND(AD3394,4))</f>
        <v>0.373</v>
      </c>
      <c r="AG3394" s="157">
        <f>IF('1a-Electricity'!$AG$79="no","",ROUND(AD3394,4))</f>
        <v>0.373</v>
      </c>
      <c r="BL3394" s="157">
        <f t="shared" si="118"/>
        <v>0.37200000000000027</v>
      </c>
      <c r="BM3394" s="157">
        <f>IF('1b-NaturalGas'!$AG$87="no","",ROUND(BL3394,4))</f>
        <v>0.372</v>
      </c>
      <c r="BN3394" s="157">
        <f>IF('1b-NaturalGas'!$AG$88="no","",ROUND(BL3394,4))</f>
        <v>0.372</v>
      </c>
      <c r="BO3394" s="157">
        <f>IF('1b-NaturalGas'!$AG$89="no","",ROUND(BL3394,4))</f>
        <v>0.372</v>
      </c>
      <c r="BP3394" s="157">
        <f>IF('1b-NaturalGas'!$AG$90="no","not applicable (based on previous answers)",ROUND(BL3394,4))</f>
        <v>0.372</v>
      </c>
      <c r="BQ3394" s="157">
        <f>IF('1b-NaturalGas'!$AG$91="no","",ROUND(BL3394,4))</f>
        <v>0.372</v>
      </c>
    </row>
    <row r="3395" spans="30:69" x14ac:dyDescent="0.25">
      <c r="AD3395" s="157">
        <f t="shared" si="117"/>
        <v>0.37400000000000028</v>
      </c>
      <c r="AE3395" s="157">
        <f>IF('1a-Electricity'!$AG$77="no","",ROUND(AD3395,4))</f>
        <v>0.374</v>
      </c>
      <c r="AF3395" s="157">
        <f>IF('1a-Electricity'!$AG$78="no","",ROUND(AD3395,4))</f>
        <v>0.374</v>
      </c>
      <c r="AG3395" s="157">
        <f>IF('1a-Electricity'!$AG$79="no","",ROUND(AD3395,4))</f>
        <v>0.374</v>
      </c>
      <c r="BL3395" s="157">
        <f t="shared" si="118"/>
        <v>0.37300000000000028</v>
      </c>
      <c r="BM3395" s="157">
        <f>IF('1b-NaturalGas'!$AG$87="no","",ROUND(BL3395,4))</f>
        <v>0.373</v>
      </c>
      <c r="BN3395" s="157">
        <f>IF('1b-NaturalGas'!$AG$88="no","",ROUND(BL3395,4))</f>
        <v>0.373</v>
      </c>
      <c r="BO3395" s="157">
        <f>IF('1b-NaturalGas'!$AG$89="no","",ROUND(BL3395,4))</f>
        <v>0.373</v>
      </c>
      <c r="BP3395" s="157">
        <f>IF('1b-NaturalGas'!$AG$90="no","not applicable (based on previous answers)",ROUND(BL3395,4))</f>
        <v>0.373</v>
      </c>
      <c r="BQ3395" s="157">
        <f>IF('1b-NaturalGas'!$AG$91="no","",ROUND(BL3395,4))</f>
        <v>0.373</v>
      </c>
    </row>
    <row r="3396" spans="30:69" x14ac:dyDescent="0.25">
      <c r="AD3396" s="157">
        <f t="shared" si="117"/>
        <v>0.37500000000000028</v>
      </c>
      <c r="AE3396" s="157">
        <f>IF('1a-Electricity'!$AG$77="no","",ROUND(AD3396,4))</f>
        <v>0.375</v>
      </c>
      <c r="AF3396" s="157">
        <f>IF('1a-Electricity'!$AG$78="no","",ROUND(AD3396,4))</f>
        <v>0.375</v>
      </c>
      <c r="AG3396" s="157">
        <f>IF('1a-Electricity'!$AG$79="no","",ROUND(AD3396,4))</f>
        <v>0.375</v>
      </c>
      <c r="BL3396" s="157">
        <f t="shared" si="118"/>
        <v>0.37400000000000028</v>
      </c>
      <c r="BM3396" s="157">
        <f>IF('1b-NaturalGas'!$AG$87="no","",ROUND(BL3396,4))</f>
        <v>0.374</v>
      </c>
      <c r="BN3396" s="157">
        <f>IF('1b-NaturalGas'!$AG$88="no","",ROUND(BL3396,4))</f>
        <v>0.374</v>
      </c>
      <c r="BO3396" s="157">
        <f>IF('1b-NaturalGas'!$AG$89="no","",ROUND(BL3396,4))</f>
        <v>0.374</v>
      </c>
      <c r="BP3396" s="157">
        <f>IF('1b-NaturalGas'!$AG$90="no","not applicable (based on previous answers)",ROUND(BL3396,4))</f>
        <v>0.374</v>
      </c>
      <c r="BQ3396" s="157">
        <f>IF('1b-NaturalGas'!$AG$91="no","",ROUND(BL3396,4))</f>
        <v>0.374</v>
      </c>
    </row>
    <row r="3397" spans="30:69" x14ac:dyDescent="0.25">
      <c r="AD3397" s="157">
        <f t="shared" si="117"/>
        <v>0.37600000000000028</v>
      </c>
      <c r="AE3397" s="157">
        <f>IF('1a-Electricity'!$AG$77="no","",ROUND(AD3397,4))</f>
        <v>0.376</v>
      </c>
      <c r="AF3397" s="157">
        <f>IF('1a-Electricity'!$AG$78="no","",ROUND(AD3397,4))</f>
        <v>0.376</v>
      </c>
      <c r="AG3397" s="157">
        <f>IF('1a-Electricity'!$AG$79="no","",ROUND(AD3397,4))</f>
        <v>0.376</v>
      </c>
      <c r="BL3397" s="157">
        <f t="shared" si="118"/>
        <v>0.37500000000000028</v>
      </c>
      <c r="BM3397" s="157">
        <f>IF('1b-NaturalGas'!$AG$87="no","",ROUND(BL3397,4))</f>
        <v>0.375</v>
      </c>
      <c r="BN3397" s="157">
        <f>IF('1b-NaturalGas'!$AG$88="no","",ROUND(BL3397,4))</f>
        <v>0.375</v>
      </c>
      <c r="BO3397" s="157">
        <f>IF('1b-NaturalGas'!$AG$89="no","",ROUND(BL3397,4))</f>
        <v>0.375</v>
      </c>
      <c r="BP3397" s="157">
        <f>IF('1b-NaturalGas'!$AG$90="no","not applicable (based on previous answers)",ROUND(BL3397,4))</f>
        <v>0.375</v>
      </c>
      <c r="BQ3397" s="157">
        <f>IF('1b-NaturalGas'!$AG$91="no","",ROUND(BL3397,4))</f>
        <v>0.375</v>
      </c>
    </row>
    <row r="3398" spans="30:69" x14ac:dyDescent="0.25">
      <c r="AD3398" s="157">
        <f t="shared" ref="AD3398:AD3461" si="119">AD3397+0.001</f>
        <v>0.37700000000000028</v>
      </c>
      <c r="AE3398" s="157">
        <f>IF('1a-Electricity'!$AG$77="no","",ROUND(AD3398,4))</f>
        <v>0.377</v>
      </c>
      <c r="AF3398" s="157">
        <f>IF('1a-Electricity'!$AG$78="no","",ROUND(AD3398,4))</f>
        <v>0.377</v>
      </c>
      <c r="AG3398" s="157">
        <f>IF('1a-Electricity'!$AG$79="no","",ROUND(AD3398,4))</f>
        <v>0.377</v>
      </c>
      <c r="BL3398" s="157">
        <f t="shared" si="118"/>
        <v>0.37600000000000028</v>
      </c>
      <c r="BM3398" s="157">
        <f>IF('1b-NaturalGas'!$AG$87="no","",ROUND(BL3398,4))</f>
        <v>0.376</v>
      </c>
      <c r="BN3398" s="157">
        <f>IF('1b-NaturalGas'!$AG$88="no","",ROUND(BL3398,4))</f>
        <v>0.376</v>
      </c>
      <c r="BO3398" s="157">
        <f>IF('1b-NaturalGas'!$AG$89="no","",ROUND(BL3398,4))</f>
        <v>0.376</v>
      </c>
      <c r="BP3398" s="157">
        <f>IF('1b-NaturalGas'!$AG$90="no","not applicable (based on previous answers)",ROUND(BL3398,4))</f>
        <v>0.376</v>
      </c>
      <c r="BQ3398" s="157">
        <f>IF('1b-NaturalGas'!$AG$91="no","",ROUND(BL3398,4))</f>
        <v>0.376</v>
      </c>
    </row>
    <row r="3399" spans="30:69" x14ac:dyDescent="0.25">
      <c r="AD3399" s="157">
        <f t="shared" si="119"/>
        <v>0.37800000000000028</v>
      </c>
      <c r="AE3399" s="157">
        <f>IF('1a-Electricity'!$AG$77="no","",ROUND(AD3399,4))</f>
        <v>0.378</v>
      </c>
      <c r="AF3399" s="157">
        <f>IF('1a-Electricity'!$AG$78="no","",ROUND(AD3399,4))</f>
        <v>0.378</v>
      </c>
      <c r="AG3399" s="157">
        <f>IF('1a-Electricity'!$AG$79="no","",ROUND(AD3399,4))</f>
        <v>0.378</v>
      </c>
      <c r="BL3399" s="157">
        <f t="shared" ref="BL3399:BL3462" si="120">BL3398+0.001</f>
        <v>0.37700000000000028</v>
      </c>
      <c r="BM3399" s="157">
        <f>IF('1b-NaturalGas'!$AG$87="no","",ROUND(BL3399,4))</f>
        <v>0.377</v>
      </c>
      <c r="BN3399" s="157">
        <f>IF('1b-NaturalGas'!$AG$88="no","",ROUND(BL3399,4))</f>
        <v>0.377</v>
      </c>
      <c r="BO3399" s="157">
        <f>IF('1b-NaturalGas'!$AG$89="no","",ROUND(BL3399,4))</f>
        <v>0.377</v>
      </c>
      <c r="BP3399" s="157">
        <f>IF('1b-NaturalGas'!$AG$90="no","not applicable (based on previous answers)",ROUND(BL3399,4))</f>
        <v>0.377</v>
      </c>
      <c r="BQ3399" s="157">
        <f>IF('1b-NaturalGas'!$AG$91="no","",ROUND(BL3399,4))</f>
        <v>0.377</v>
      </c>
    </row>
    <row r="3400" spans="30:69" x14ac:dyDescent="0.25">
      <c r="AD3400" s="157">
        <f t="shared" si="119"/>
        <v>0.37900000000000028</v>
      </c>
      <c r="AE3400" s="157">
        <f>IF('1a-Electricity'!$AG$77="no","",ROUND(AD3400,4))</f>
        <v>0.379</v>
      </c>
      <c r="AF3400" s="157">
        <f>IF('1a-Electricity'!$AG$78="no","",ROUND(AD3400,4))</f>
        <v>0.379</v>
      </c>
      <c r="AG3400" s="157">
        <f>IF('1a-Electricity'!$AG$79="no","",ROUND(AD3400,4))</f>
        <v>0.379</v>
      </c>
      <c r="BL3400" s="157">
        <f t="shared" si="120"/>
        <v>0.37800000000000028</v>
      </c>
      <c r="BM3400" s="157">
        <f>IF('1b-NaturalGas'!$AG$87="no","",ROUND(BL3400,4))</f>
        <v>0.378</v>
      </c>
      <c r="BN3400" s="157">
        <f>IF('1b-NaturalGas'!$AG$88="no","",ROUND(BL3400,4))</f>
        <v>0.378</v>
      </c>
      <c r="BO3400" s="157">
        <f>IF('1b-NaturalGas'!$AG$89="no","",ROUND(BL3400,4))</f>
        <v>0.378</v>
      </c>
      <c r="BP3400" s="157">
        <f>IF('1b-NaturalGas'!$AG$90="no","not applicable (based on previous answers)",ROUND(BL3400,4))</f>
        <v>0.378</v>
      </c>
      <c r="BQ3400" s="157">
        <f>IF('1b-NaturalGas'!$AG$91="no","",ROUND(BL3400,4))</f>
        <v>0.378</v>
      </c>
    </row>
    <row r="3401" spans="30:69" x14ac:dyDescent="0.25">
      <c r="AD3401" s="157">
        <f t="shared" si="119"/>
        <v>0.38000000000000028</v>
      </c>
      <c r="AE3401" s="157">
        <f>IF('1a-Electricity'!$AG$77="no","",ROUND(AD3401,4))</f>
        <v>0.38</v>
      </c>
      <c r="AF3401" s="157">
        <f>IF('1a-Electricity'!$AG$78="no","",ROUND(AD3401,4))</f>
        <v>0.38</v>
      </c>
      <c r="AG3401" s="157">
        <f>IF('1a-Electricity'!$AG$79="no","",ROUND(AD3401,4))</f>
        <v>0.38</v>
      </c>
      <c r="BL3401" s="157">
        <f t="shared" si="120"/>
        <v>0.37900000000000028</v>
      </c>
      <c r="BM3401" s="157">
        <f>IF('1b-NaturalGas'!$AG$87="no","",ROUND(BL3401,4))</f>
        <v>0.379</v>
      </c>
      <c r="BN3401" s="157">
        <f>IF('1b-NaturalGas'!$AG$88="no","",ROUND(BL3401,4))</f>
        <v>0.379</v>
      </c>
      <c r="BO3401" s="157">
        <f>IF('1b-NaturalGas'!$AG$89="no","",ROUND(BL3401,4))</f>
        <v>0.379</v>
      </c>
      <c r="BP3401" s="157">
        <f>IF('1b-NaturalGas'!$AG$90="no","not applicable (based on previous answers)",ROUND(BL3401,4))</f>
        <v>0.379</v>
      </c>
      <c r="BQ3401" s="157">
        <f>IF('1b-NaturalGas'!$AG$91="no","",ROUND(BL3401,4))</f>
        <v>0.379</v>
      </c>
    </row>
    <row r="3402" spans="30:69" x14ac:dyDescent="0.25">
      <c r="AD3402" s="157">
        <f t="shared" si="119"/>
        <v>0.38100000000000028</v>
      </c>
      <c r="AE3402" s="157">
        <f>IF('1a-Electricity'!$AG$77="no","",ROUND(AD3402,4))</f>
        <v>0.38100000000000001</v>
      </c>
      <c r="AF3402" s="157">
        <f>IF('1a-Electricity'!$AG$78="no","",ROUND(AD3402,4))</f>
        <v>0.38100000000000001</v>
      </c>
      <c r="AG3402" s="157">
        <f>IF('1a-Electricity'!$AG$79="no","",ROUND(AD3402,4))</f>
        <v>0.38100000000000001</v>
      </c>
      <c r="BL3402" s="157">
        <f t="shared" si="120"/>
        <v>0.38000000000000028</v>
      </c>
      <c r="BM3402" s="157">
        <f>IF('1b-NaturalGas'!$AG$87="no","",ROUND(BL3402,4))</f>
        <v>0.38</v>
      </c>
      <c r="BN3402" s="157">
        <f>IF('1b-NaturalGas'!$AG$88="no","",ROUND(BL3402,4))</f>
        <v>0.38</v>
      </c>
      <c r="BO3402" s="157">
        <f>IF('1b-NaturalGas'!$AG$89="no","",ROUND(BL3402,4))</f>
        <v>0.38</v>
      </c>
      <c r="BP3402" s="157">
        <f>IF('1b-NaturalGas'!$AG$90="no","not applicable (based on previous answers)",ROUND(BL3402,4))</f>
        <v>0.38</v>
      </c>
      <c r="BQ3402" s="157">
        <f>IF('1b-NaturalGas'!$AG$91="no","",ROUND(BL3402,4))</f>
        <v>0.38</v>
      </c>
    </row>
    <row r="3403" spans="30:69" x14ac:dyDescent="0.25">
      <c r="AD3403" s="157">
        <f t="shared" si="119"/>
        <v>0.38200000000000028</v>
      </c>
      <c r="AE3403" s="157">
        <f>IF('1a-Electricity'!$AG$77="no","",ROUND(AD3403,4))</f>
        <v>0.38200000000000001</v>
      </c>
      <c r="AF3403" s="157">
        <f>IF('1a-Electricity'!$AG$78="no","",ROUND(AD3403,4))</f>
        <v>0.38200000000000001</v>
      </c>
      <c r="AG3403" s="157">
        <f>IF('1a-Electricity'!$AG$79="no","",ROUND(AD3403,4))</f>
        <v>0.38200000000000001</v>
      </c>
      <c r="BL3403" s="157">
        <f t="shared" si="120"/>
        <v>0.38100000000000028</v>
      </c>
      <c r="BM3403" s="157">
        <f>IF('1b-NaturalGas'!$AG$87="no","",ROUND(BL3403,4))</f>
        <v>0.38100000000000001</v>
      </c>
      <c r="BN3403" s="157">
        <f>IF('1b-NaturalGas'!$AG$88="no","",ROUND(BL3403,4))</f>
        <v>0.38100000000000001</v>
      </c>
      <c r="BO3403" s="157">
        <f>IF('1b-NaturalGas'!$AG$89="no","",ROUND(BL3403,4))</f>
        <v>0.38100000000000001</v>
      </c>
      <c r="BP3403" s="157">
        <f>IF('1b-NaturalGas'!$AG$90="no","not applicable (based on previous answers)",ROUND(BL3403,4))</f>
        <v>0.38100000000000001</v>
      </c>
      <c r="BQ3403" s="157">
        <f>IF('1b-NaturalGas'!$AG$91="no","",ROUND(BL3403,4))</f>
        <v>0.38100000000000001</v>
      </c>
    </row>
    <row r="3404" spans="30:69" x14ac:dyDescent="0.25">
      <c r="AD3404" s="157">
        <f t="shared" si="119"/>
        <v>0.38300000000000028</v>
      </c>
      <c r="AE3404" s="157">
        <f>IF('1a-Electricity'!$AG$77="no","",ROUND(AD3404,4))</f>
        <v>0.38300000000000001</v>
      </c>
      <c r="AF3404" s="157">
        <f>IF('1a-Electricity'!$AG$78="no","",ROUND(AD3404,4))</f>
        <v>0.38300000000000001</v>
      </c>
      <c r="AG3404" s="157">
        <f>IF('1a-Electricity'!$AG$79="no","",ROUND(AD3404,4))</f>
        <v>0.38300000000000001</v>
      </c>
      <c r="BL3404" s="157">
        <f t="shared" si="120"/>
        <v>0.38200000000000028</v>
      </c>
      <c r="BM3404" s="157">
        <f>IF('1b-NaturalGas'!$AG$87="no","",ROUND(BL3404,4))</f>
        <v>0.38200000000000001</v>
      </c>
      <c r="BN3404" s="157">
        <f>IF('1b-NaturalGas'!$AG$88="no","",ROUND(BL3404,4))</f>
        <v>0.38200000000000001</v>
      </c>
      <c r="BO3404" s="157">
        <f>IF('1b-NaturalGas'!$AG$89="no","",ROUND(BL3404,4))</f>
        <v>0.38200000000000001</v>
      </c>
      <c r="BP3404" s="157">
        <f>IF('1b-NaturalGas'!$AG$90="no","not applicable (based on previous answers)",ROUND(BL3404,4))</f>
        <v>0.38200000000000001</v>
      </c>
      <c r="BQ3404" s="157">
        <f>IF('1b-NaturalGas'!$AG$91="no","",ROUND(BL3404,4))</f>
        <v>0.38200000000000001</v>
      </c>
    </row>
    <row r="3405" spans="30:69" x14ac:dyDescent="0.25">
      <c r="AD3405" s="157">
        <f t="shared" si="119"/>
        <v>0.38400000000000029</v>
      </c>
      <c r="AE3405" s="157">
        <f>IF('1a-Electricity'!$AG$77="no","",ROUND(AD3405,4))</f>
        <v>0.38400000000000001</v>
      </c>
      <c r="AF3405" s="157">
        <f>IF('1a-Electricity'!$AG$78="no","",ROUND(AD3405,4))</f>
        <v>0.38400000000000001</v>
      </c>
      <c r="AG3405" s="157">
        <f>IF('1a-Electricity'!$AG$79="no","",ROUND(AD3405,4))</f>
        <v>0.38400000000000001</v>
      </c>
      <c r="BL3405" s="157">
        <f t="shared" si="120"/>
        <v>0.38300000000000028</v>
      </c>
      <c r="BM3405" s="157">
        <f>IF('1b-NaturalGas'!$AG$87="no","",ROUND(BL3405,4))</f>
        <v>0.38300000000000001</v>
      </c>
      <c r="BN3405" s="157">
        <f>IF('1b-NaturalGas'!$AG$88="no","",ROUND(BL3405,4))</f>
        <v>0.38300000000000001</v>
      </c>
      <c r="BO3405" s="157">
        <f>IF('1b-NaturalGas'!$AG$89="no","",ROUND(BL3405,4))</f>
        <v>0.38300000000000001</v>
      </c>
      <c r="BP3405" s="157">
        <f>IF('1b-NaturalGas'!$AG$90="no","not applicable (based on previous answers)",ROUND(BL3405,4))</f>
        <v>0.38300000000000001</v>
      </c>
      <c r="BQ3405" s="157">
        <f>IF('1b-NaturalGas'!$AG$91="no","",ROUND(BL3405,4))</f>
        <v>0.38300000000000001</v>
      </c>
    </row>
    <row r="3406" spans="30:69" x14ac:dyDescent="0.25">
      <c r="AD3406" s="157">
        <f t="shared" si="119"/>
        <v>0.38500000000000029</v>
      </c>
      <c r="AE3406" s="157">
        <f>IF('1a-Electricity'!$AG$77="no","",ROUND(AD3406,4))</f>
        <v>0.38500000000000001</v>
      </c>
      <c r="AF3406" s="157">
        <f>IF('1a-Electricity'!$AG$78="no","",ROUND(AD3406,4))</f>
        <v>0.38500000000000001</v>
      </c>
      <c r="AG3406" s="157">
        <f>IF('1a-Electricity'!$AG$79="no","",ROUND(AD3406,4))</f>
        <v>0.38500000000000001</v>
      </c>
      <c r="BL3406" s="157">
        <f t="shared" si="120"/>
        <v>0.38400000000000029</v>
      </c>
      <c r="BM3406" s="157">
        <f>IF('1b-NaturalGas'!$AG$87="no","",ROUND(BL3406,4))</f>
        <v>0.38400000000000001</v>
      </c>
      <c r="BN3406" s="157">
        <f>IF('1b-NaturalGas'!$AG$88="no","",ROUND(BL3406,4))</f>
        <v>0.38400000000000001</v>
      </c>
      <c r="BO3406" s="157">
        <f>IF('1b-NaturalGas'!$AG$89="no","",ROUND(BL3406,4))</f>
        <v>0.38400000000000001</v>
      </c>
      <c r="BP3406" s="157">
        <f>IF('1b-NaturalGas'!$AG$90="no","not applicable (based on previous answers)",ROUND(BL3406,4))</f>
        <v>0.38400000000000001</v>
      </c>
      <c r="BQ3406" s="157">
        <f>IF('1b-NaturalGas'!$AG$91="no","",ROUND(BL3406,4))</f>
        <v>0.38400000000000001</v>
      </c>
    </row>
    <row r="3407" spans="30:69" x14ac:dyDescent="0.25">
      <c r="AD3407" s="157">
        <f t="shared" si="119"/>
        <v>0.38600000000000029</v>
      </c>
      <c r="AE3407" s="157">
        <f>IF('1a-Electricity'!$AG$77="no","",ROUND(AD3407,4))</f>
        <v>0.38600000000000001</v>
      </c>
      <c r="AF3407" s="157">
        <f>IF('1a-Electricity'!$AG$78="no","",ROUND(AD3407,4))</f>
        <v>0.38600000000000001</v>
      </c>
      <c r="AG3407" s="157">
        <f>IF('1a-Electricity'!$AG$79="no","",ROUND(AD3407,4))</f>
        <v>0.38600000000000001</v>
      </c>
      <c r="BL3407" s="157">
        <f t="shared" si="120"/>
        <v>0.38500000000000029</v>
      </c>
      <c r="BM3407" s="157">
        <f>IF('1b-NaturalGas'!$AG$87="no","",ROUND(BL3407,4))</f>
        <v>0.38500000000000001</v>
      </c>
      <c r="BN3407" s="157">
        <f>IF('1b-NaturalGas'!$AG$88="no","",ROUND(BL3407,4))</f>
        <v>0.38500000000000001</v>
      </c>
      <c r="BO3407" s="157">
        <f>IF('1b-NaturalGas'!$AG$89="no","",ROUND(BL3407,4))</f>
        <v>0.38500000000000001</v>
      </c>
      <c r="BP3407" s="157">
        <f>IF('1b-NaturalGas'!$AG$90="no","not applicable (based on previous answers)",ROUND(BL3407,4))</f>
        <v>0.38500000000000001</v>
      </c>
      <c r="BQ3407" s="157">
        <f>IF('1b-NaturalGas'!$AG$91="no","",ROUND(BL3407,4))</f>
        <v>0.38500000000000001</v>
      </c>
    </row>
    <row r="3408" spans="30:69" x14ac:dyDescent="0.25">
      <c r="AD3408" s="157">
        <f t="shared" si="119"/>
        <v>0.38700000000000029</v>
      </c>
      <c r="AE3408" s="157">
        <f>IF('1a-Electricity'!$AG$77="no","",ROUND(AD3408,4))</f>
        <v>0.38700000000000001</v>
      </c>
      <c r="AF3408" s="157">
        <f>IF('1a-Electricity'!$AG$78="no","",ROUND(AD3408,4))</f>
        <v>0.38700000000000001</v>
      </c>
      <c r="AG3408" s="157">
        <f>IF('1a-Electricity'!$AG$79="no","",ROUND(AD3408,4))</f>
        <v>0.38700000000000001</v>
      </c>
      <c r="BL3408" s="157">
        <f t="shared" si="120"/>
        <v>0.38600000000000029</v>
      </c>
      <c r="BM3408" s="157">
        <f>IF('1b-NaturalGas'!$AG$87="no","",ROUND(BL3408,4))</f>
        <v>0.38600000000000001</v>
      </c>
      <c r="BN3408" s="157">
        <f>IF('1b-NaturalGas'!$AG$88="no","",ROUND(BL3408,4))</f>
        <v>0.38600000000000001</v>
      </c>
      <c r="BO3408" s="157">
        <f>IF('1b-NaturalGas'!$AG$89="no","",ROUND(BL3408,4))</f>
        <v>0.38600000000000001</v>
      </c>
      <c r="BP3408" s="157">
        <f>IF('1b-NaturalGas'!$AG$90="no","not applicable (based on previous answers)",ROUND(BL3408,4))</f>
        <v>0.38600000000000001</v>
      </c>
      <c r="BQ3408" s="157">
        <f>IF('1b-NaturalGas'!$AG$91="no","",ROUND(BL3408,4))</f>
        <v>0.38600000000000001</v>
      </c>
    </row>
    <row r="3409" spans="30:69" x14ac:dyDescent="0.25">
      <c r="AD3409" s="157">
        <f t="shared" si="119"/>
        <v>0.38800000000000029</v>
      </c>
      <c r="AE3409" s="157">
        <f>IF('1a-Electricity'!$AG$77="no","",ROUND(AD3409,4))</f>
        <v>0.38800000000000001</v>
      </c>
      <c r="AF3409" s="157">
        <f>IF('1a-Electricity'!$AG$78="no","",ROUND(AD3409,4))</f>
        <v>0.38800000000000001</v>
      </c>
      <c r="AG3409" s="157">
        <f>IF('1a-Electricity'!$AG$79="no","",ROUND(AD3409,4))</f>
        <v>0.38800000000000001</v>
      </c>
      <c r="BL3409" s="157">
        <f t="shared" si="120"/>
        <v>0.38700000000000029</v>
      </c>
      <c r="BM3409" s="157">
        <f>IF('1b-NaturalGas'!$AG$87="no","",ROUND(BL3409,4))</f>
        <v>0.38700000000000001</v>
      </c>
      <c r="BN3409" s="157">
        <f>IF('1b-NaturalGas'!$AG$88="no","",ROUND(BL3409,4))</f>
        <v>0.38700000000000001</v>
      </c>
      <c r="BO3409" s="157">
        <f>IF('1b-NaturalGas'!$AG$89="no","",ROUND(BL3409,4))</f>
        <v>0.38700000000000001</v>
      </c>
      <c r="BP3409" s="157">
        <f>IF('1b-NaturalGas'!$AG$90="no","not applicable (based on previous answers)",ROUND(BL3409,4))</f>
        <v>0.38700000000000001</v>
      </c>
      <c r="BQ3409" s="157">
        <f>IF('1b-NaturalGas'!$AG$91="no","",ROUND(BL3409,4))</f>
        <v>0.38700000000000001</v>
      </c>
    </row>
    <row r="3410" spans="30:69" x14ac:dyDescent="0.25">
      <c r="AD3410" s="157">
        <f t="shared" si="119"/>
        <v>0.38900000000000029</v>
      </c>
      <c r="AE3410" s="157">
        <f>IF('1a-Electricity'!$AG$77="no","",ROUND(AD3410,4))</f>
        <v>0.38900000000000001</v>
      </c>
      <c r="AF3410" s="157">
        <f>IF('1a-Electricity'!$AG$78="no","",ROUND(AD3410,4))</f>
        <v>0.38900000000000001</v>
      </c>
      <c r="AG3410" s="157">
        <f>IF('1a-Electricity'!$AG$79="no","",ROUND(AD3410,4))</f>
        <v>0.38900000000000001</v>
      </c>
      <c r="BL3410" s="157">
        <f t="shared" si="120"/>
        <v>0.38800000000000029</v>
      </c>
      <c r="BM3410" s="157">
        <f>IF('1b-NaturalGas'!$AG$87="no","",ROUND(BL3410,4))</f>
        <v>0.38800000000000001</v>
      </c>
      <c r="BN3410" s="157">
        <f>IF('1b-NaturalGas'!$AG$88="no","",ROUND(BL3410,4))</f>
        <v>0.38800000000000001</v>
      </c>
      <c r="BO3410" s="157">
        <f>IF('1b-NaturalGas'!$AG$89="no","",ROUND(BL3410,4))</f>
        <v>0.38800000000000001</v>
      </c>
      <c r="BP3410" s="157">
        <f>IF('1b-NaturalGas'!$AG$90="no","not applicable (based on previous answers)",ROUND(BL3410,4))</f>
        <v>0.38800000000000001</v>
      </c>
      <c r="BQ3410" s="157">
        <f>IF('1b-NaturalGas'!$AG$91="no","",ROUND(BL3410,4))</f>
        <v>0.38800000000000001</v>
      </c>
    </row>
    <row r="3411" spans="30:69" x14ac:dyDescent="0.25">
      <c r="AD3411" s="157">
        <f t="shared" si="119"/>
        <v>0.39000000000000029</v>
      </c>
      <c r="AE3411" s="157">
        <f>IF('1a-Electricity'!$AG$77="no","",ROUND(AD3411,4))</f>
        <v>0.39</v>
      </c>
      <c r="AF3411" s="157">
        <f>IF('1a-Electricity'!$AG$78="no","",ROUND(AD3411,4))</f>
        <v>0.39</v>
      </c>
      <c r="AG3411" s="157">
        <f>IF('1a-Electricity'!$AG$79="no","",ROUND(AD3411,4))</f>
        <v>0.39</v>
      </c>
      <c r="BL3411" s="157">
        <f t="shared" si="120"/>
        <v>0.38900000000000029</v>
      </c>
      <c r="BM3411" s="157">
        <f>IF('1b-NaturalGas'!$AG$87="no","",ROUND(BL3411,4))</f>
        <v>0.38900000000000001</v>
      </c>
      <c r="BN3411" s="157">
        <f>IF('1b-NaturalGas'!$AG$88="no","",ROUND(BL3411,4))</f>
        <v>0.38900000000000001</v>
      </c>
      <c r="BO3411" s="157">
        <f>IF('1b-NaturalGas'!$AG$89="no","",ROUND(BL3411,4))</f>
        <v>0.38900000000000001</v>
      </c>
      <c r="BP3411" s="157">
        <f>IF('1b-NaturalGas'!$AG$90="no","not applicable (based on previous answers)",ROUND(BL3411,4))</f>
        <v>0.38900000000000001</v>
      </c>
      <c r="BQ3411" s="157">
        <f>IF('1b-NaturalGas'!$AG$91="no","",ROUND(BL3411,4))</f>
        <v>0.38900000000000001</v>
      </c>
    </row>
    <row r="3412" spans="30:69" x14ac:dyDescent="0.25">
      <c r="AD3412" s="157">
        <f t="shared" si="119"/>
        <v>0.39100000000000029</v>
      </c>
      <c r="AE3412" s="157">
        <f>IF('1a-Electricity'!$AG$77="no","",ROUND(AD3412,4))</f>
        <v>0.39100000000000001</v>
      </c>
      <c r="AF3412" s="157">
        <f>IF('1a-Electricity'!$AG$78="no","",ROUND(AD3412,4))</f>
        <v>0.39100000000000001</v>
      </c>
      <c r="AG3412" s="157">
        <f>IF('1a-Electricity'!$AG$79="no","",ROUND(AD3412,4))</f>
        <v>0.39100000000000001</v>
      </c>
      <c r="BL3412" s="157">
        <f t="shared" si="120"/>
        <v>0.39000000000000029</v>
      </c>
      <c r="BM3412" s="157">
        <f>IF('1b-NaturalGas'!$AG$87="no","",ROUND(BL3412,4))</f>
        <v>0.39</v>
      </c>
      <c r="BN3412" s="157">
        <f>IF('1b-NaturalGas'!$AG$88="no","",ROUND(BL3412,4))</f>
        <v>0.39</v>
      </c>
      <c r="BO3412" s="157">
        <f>IF('1b-NaturalGas'!$AG$89="no","",ROUND(BL3412,4))</f>
        <v>0.39</v>
      </c>
      <c r="BP3412" s="157">
        <f>IF('1b-NaturalGas'!$AG$90="no","not applicable (based on previous answers)",ROUND(BL3412,4))</f>
        <v>0.39</v>
      </c>
      <c r="BQ3412" s="157">
        <f>IF('1b-NaturalGas'!$AG$91="no","",ROUND(BL3412,4))</f>
        <v>0.39</v>
      </c>
    </row>
    <row r="3413" spans="30:69" x14ac:dyDescent="0.25">
      <c r="AD3413" s="157">
        <f t="shared" si="119"/>
        <v>0.39200000000000029</v>
      </c>
      <c r="AE3413" s="157">
        <f>IF('1a-Electricity'!$AG$77="no","",ROUND(AD3413,4))</f>
        <v>0.39200000000000002</v>
      </c>
      <c r="AF3413" s="157">
        <f>IF('1a-Electricity'!$AG$78="no","",ROUND(AD3413,4))</f>
        <v>0.39200000000000002</v>
      </c>
      <c r="AG3413" s="157">
        <f>IF('1a-Electricity'!$AG$79="no","",ROUND(AD3413,4))</f>
        <v>0.39200000000000002</v>
      </c>
      <c r="BL3413" s="157">
        <f t="shared" si="120"/>
        <v>0.39100000000000029</v>
      </c>
      <c r="BM3413" s="157">
        <f>IF('1b-NaturalGas'!$AG$87="no","",ROUND(BL3413,4))</f>
        <v>0.39100000000000001</v>
      </c>
      <c r="BN3413" s="157">
        <f>IF('1b-NaturalGas'!$AG$88="no","",ROUND(BL3413,4))</f>
        <v>0.39100000000000001</v>
      </c>
      <c r="BO3413" s="157">
        <f>IF('1b-NaturalGas'!$AG$89="no","",ROUND(BL3413,4))</f>
        <v>0.39100000000000001</v>
      </c>
      <c r="BP3413" s="157">
        <f>IF('1b-NaturalGas'!$AG$90="no","not applicable (based on previous answers)",ROUND(BL3413,4))</f>
        <v>0.39100000000000001</v>
      </c>
      <c r="BQ3413" s="157">
        <f>IF('1b-NaturalGas'!$AG$91="no","",ROUND(BL3413,4))</f>
        <v>0.39100000000000001</v>
      </c>
    </row>
    <row r="3414" spans="30:69" x14ac:dyDescent="0.25">
      <c r="AD3414" s="157">
        <f t="shared" si="119"/>
        <v>0.39300000000000029</v>
      </c>
      <c r="AE3414" s="157">
        <f>IF('1a-Electricity'!$AG$77="no","",ROUND(AD3414,4))</f>
        <v>0.39300000000000002</v>
      </c>
      <c r="AF3414" s="157">
        <f>IF('1a-Electricity'!$AG$78="no","",ROUND(AD3414,4))</f>
        <v>0.39300000000000002</v>
      </c>
      <c r="AG3414" s="157">
        <f>IF('1a-Electricity'!$AG$79="no","",ROUND(AD3414,4))</f>
        <v>0.39300000000000002</v>
      </c>
      <c r="BL3414" s="157">
        <f t="shared" si="120"/>
        <v>0.39200000000000029</v>
      </c>
      <c r="BM3414" s="157">
        <f>IF('1b-NaturalGas'!$AG$87="no","",ROUND(BL3414,4))</f>
        <v>0.39200000000000002</v>
      </c>
      <c r="BN3414" s="157">
        <f>IF('1b-NaturalGas'!$AG$88="no","",ROUND(BL3414,4))</f>
        <v>0.39200000000000002</v>
      </c>
      <c r="BO3414" s="157">
        <f>IF('1b-NaturalGas'!$AG$89="no","",ROUND(BL3414,4))</f>
        <v>0.39200000000000002</v>
      </c>
      <c r="BP3414" s="157">
        <f>IF('1b-NaturalGas'!$AG$90="no","not applicable (based on previous answers)",ROUND(BL3414,4))</f>
        <v>0.39200000000000002</v>
      </c>
      <c r="BQ3414" s="157">
        <f>IF('1b-NaturalGas'!$AG$91="no","",ROUND(BL3414,4))</f>
        <v>0.39200000000000002</v>
      </c>
    </row>
    <row r="3415" spans="30:69" x14ac:dyDescent="0.25">
      <c r="AD3415" s="157">
        <f t="shared" si="119"/>
        <v>0.39400000000000029</v>
      </c>
      <c r="AE3415" s="157">
        <f>IF('1a-Electricity'!$AG$77="no","",ROUND(AD3415,4))</f>
        <v>0.39400000000000002</v>
      </c>
      <c r="AF3415" s="157">
        <f>IF('1a-Electricity'!$AG$78="no","",ROUND(AD3415,4))</f>
        <v>0.39400000000000002</v>
      </c>
      <c r="AG3415" s="157">
        <f>IF('1a-Electricity'!$AG$79="no","",ROUND(AD3415,4))</f>
        <v>0.39400000000000002</v>
      </c>
      <c r="BL3415" s="157">
        <f t="shared" si="120"/>
        <v>0.39300000000000029</v>
      </c>
      <c r="BM3415" s="157">
        <f>IF('1b-NaturalGas'!$AG$87="no","",ROUND(BL3415,4))</f>
        <v>0.39300000000000002</v>
      </c>
      <c r="BN3415" s="157">
        <f>IF('1b-NaturalGas'!$AG$88="no","",ROUND(BL3415,4))</f>
        <v>0.39300000000000002</v>
      </c>
      <c r="BO3415" s="157">
        <f>IF('1b-NaturalGas'!$AG$89="no","",ROUND(BL3415,4))</f>
        <v>0.39300000000000002</v>
      </c>
      <c r="BP3415" s="157">
        <f>IF('1b-NaturalGas'!$AG$90="no","not applicable (based on previous answers)",ROUND(BL3415,4))</f>
        <v>0.39300000000000002</v>
      </c>
      <c r="BQ3415" s="157">
        <f>IF('1b-NaturalGas'!$AG$91="no","",ROUND(BL3415,4))</f>
        <v>0.39300000000000002</v>
      </c>
    </row>
    <row r="3416" spans="30:69" x14ac:dyDescent="0.25">
      <c r="AD3416" s="157">
        <f t="shared" si="119"/>
        <v>0.3950000000000003</v>
      </c>
      <c r="AE3416" s="157">
        <f>IF('1a-Electricity'!$AG$77="no","",ROUND(AD3416,4))</f>
        <v>0.39500000000000002</v>
      </c>
      <c r="AF3416" s="157">
        <f>IF('1a-Electricity'!$AG$78="no","",ROUND(AD3416,4))</f>
        <v>0.39500000000000002</v>
      </c>
      <c r="AG3416" s="157">
        <f>IF('1a-Electricity'!$AG$79="no","",ROUND(AD3416,4))</f>
        <v>0.39500000000000002</v>
      </c>
      <c r="BL3416" s="157">
        <f t="shared" si="120"/>
        <v>0.39400000000000029</v>
      </c>
      <c r="BM3416" s="157">
        <f>IF('1b-NaturalGas'!$AG$87="no","",ROUND(BL3416,4))</f>
        <v>0.39400000000000002</v>
      </c>
      <c r="BN3416" s="157">
        <f>IF('1b-NaturalGas'!$AG$88="no","",ROUND(BL3416,4))</f>
        <v>0.39400000000000002</v>
      </c>
      <c r="BO3416" s="157">
        <f>IF('1b-NaturalGas'!$AG$89="no","",ROUND(BL3416,4))</f>
        <v>0.39400000000000002</v>
      </c>
      <c r="BP3416" s="157">
        <f>IF('1b-NaturalGas'!$AG$90="no","not applicable (based on previous answers)",ROUND(BL3416,4))</f>
        <v>0.39400000000000002</v>
      </c>
      <c r="BQ3416" s="157">
        <f>IF('1b-NaturalGas'!$AG$91="no","",ROUND(BL3416,4))</f>
        <v>0.39400000000000002</v>
      </c>
    </row>
    <row r="3417" spans="30:69" x14ac:dyDescent="0.25">
      <c r="AD3417" s="157">
        <f t="shared" si="119"/>
        <v>0.3960000000000003</v>
      </c>
      <c r="AE3417" s="157">
        <f>IF('1a-Electricity'!$AG$77="no","",ROUND(AD3417,4))</f>
        <v>0.39600000000000002</v>
      </c>
      <c r="AF3417" s="157">
        <f>IF('1a-Electricity'!$AG$78="no","",ROUND(AD3417,4))</f>
        <v>0.39600000000000002</v>
      </c>
      <c r="AG3417" s="157">
        <f>IF('1a-Electricity'!$AG$79="no","",ROUND(AD3417,4))</f>
        <v>0.39600000000000002</v>
      </c>
      <c r="BL3417" s="157">
        <f t="shared" si="120"/>
        <v>0.3950000000000003</v>
      </c>
      <c r="BM3417" s="157">
        <f>IF('1b-NaturalGas'!$AG$87="no","",ROUND(BL3417,4))</f>
        <v>0.39500000000000002</v>
      </c>
      <c r="BN3417" s="157">
        <f>IF('1b-NaturalGas'!$AG$88="no","",ROUND(BL3417,4))</f>
        <v>0.39500000000000002</v>
      </c>
      <c r="BO3417" s="157">
        <f>IF('1b-NaturalGas'!$AG$89="no","",ROUND(BL3417,4))</f>
        <v>0.39500000000000002</v>
      </c>
      <c r="BP3417" s="157">
        <f>IF('1b-NaturalGas'!$AG$90="no","not applicable (based on previous answers)",ROUND(BL3417,4))</f>
        <v>0.39500000000000002</v>
      </c>
      <c r="BQ3417" s="157">
        <f>IF('1b-NaturalGas'!$AG$91="no","",ROUND(BL3417,4))</f>
        <v>0.39500000000000002</v>
      </c>
    </row>
    <row r="3418" spans="30:69" x14ac:dyDescent="0.25">
      <c r="AD3418" s="157">
        <f t="shared" si="119"/>
        <v>0.3970000000000003</v>
      </c>
      <c r="AE3418" s="157">
        <f>IF('1a-Electricity'!$AG$77="no","",ROUND(AD3418,4))</f>
        <v>0.39700000000000002</v>
      </c>
      <c r="AF3418" s="157">
        <f>IF('1a-Electricity'!$AG$78="no","",ROUND(AD3418,4))</f>
        <v>0.39700000000000002</v>
      </c>
      <c r="AG3418" s="157">
        <f>IF('1a-Electricity'!$AG$79="no","",ROUND(AD3418,4))</f>
        <v>0.39700000000000002</v>
      </c>
      <c r="BL3418" s="157">
        <f t="shared" si="120"/>
        <v>0.3960000000000003</v>
      </c>
      <c r="BM3418" s="157">
        <f>IF('1b-NaturalGas'!$AG$87="no","",ROUND(BL3418,4))</f>
        <v>0.39600000000000002</v>
      </c>
      <c r="BN3418" s="157">
        <f>IF('1b-NaturalGas'!$AG$88="no","",ROUND(BL3418,4))</f>
        <v>0.39600000000000002</v>
      </c>
      <c r="BO3418" s="157">
        <f>IF('1b-NaturalGas'!$AG$89="no","",ROUND(BL3418,4))</f>
        <v>0.39600000000000002</v>
      </c>
      <c r="BP3418" s="157">
        <f>IF('1b-NaturalGas'!$AG$90="no","not applicable (based on previous answers)",ROUND(BL3418,4))</f>
        <v>0.39600000000000002</v>
      </c>
      <c r="BQ3418" s="157">
        <f>IF('1b-NaturalGas'!$AG$91="no","",ROUND(BL3418,4))</f>
        <v>0.39600000000000002</v>
      </c>
    </row>
    <row r="3419" spans="30:69" x14ac:dyDescent="0.25">
      <c r="AD3419" s="157">
        <f t="shared" si="119"/>
        <v>0.3980000000000003</v>
      </c>
      <c r="AE3419" s="157">
        <f>IF('1a-Electricity'!$AG$77="no","",ROUND(AD3419,4))</f>
        <v>0.39800000000000002</v>
      </c>
      <c r="AF3419" s="157">
        <f>IF('1a-Electricity'!$AG$78="no","",ROUND(AD3419,4))</f>
        <v>0.39800000000000002</v>
      </c>
      <c r="AG3419" s="157">
        <f>IF('1a-Electricity'!$AG$79="no","",ROUND(AD3419,4))</f>
        <v>0.39800000000000002</v>
      </c>
      <c r="BL3419" s="157">
        <f t="shared" si="120"/>
        <v>0.3970000000000003</v>
      </c>
      <c r="BM3419" s="157">
        <f>IF('1b-NaturalGas'!$AG$87="no","",ROUND(BL3419,4))</f>
        <v>0.39700000000000002</v>
      </c>
      <c r="BN3419" s="157">
        <f>IF('1b-NaturalGas'!$AG$88="no","",ROUND(BL3419,4))</f>
        <v>0.39700000000000002</v>
      </c>
      <c r="BO3419" s="157">
        <f>IF('1b-NaturalGas'!$AG$89="no","",ROUND(BL3419,4))</f>
        <v>0.39700000000000002</v>
      </c>
      <c r="BP3419" s="157">
        <f>IF('1b-NaturalGas'!$AG$90="no","not applicable (based on previous answers)",ROUND(BL3419,4))</f>
        <v>0.39700000000000002</v>
      </c>
      <c r="BQ3419" s="157">
        <f>IF('1b-NaturalGas'!$AG$91="no","",ROUND(BL3419,4))</f>
        <v>0.39700000000000002</v>
      </c>
    </row>
    <row r="3420" spans="30:69" x14ac:dyDescent="0.25">
      <c r="AD3420" s="157">
        <f t="shared" si="119"/>
        <v>0.3990000000000003</v>
      </c>
      <c r="AE3420" s="157">
        <f>IF('1a-Electricity'!$AG$77="no","",ROUND(AD3420,4))</f>
        <v>0.39900000000000002</v>
      </c>
      <c r="AF3420" s="157">
        <f>IF('1a-Electricity'!$AG$78="no","",ROUND(AD3420,4))</f>
        <v>0.39900000000000002</v>
      </c>
      <c r="AG3420" s="157">
        <f>IF('1a-Electricity'!$AG$79="no","",ROUND(AD3420,4))</f>
        <v>0.39900000000000002</v>
      </c>
      <c r="BL3420" s="157">
        <f t="shared" si="120"/>
        <v>0.3980000000000003</v>
      </c>
      <c r="BM3420" s="157">
        <f>IF('1b-NaturalGas'!$AG$87="no","",ROUND(BL3420,4))</f>
        <v>0.39800000000000002</v>
      </c>
      <c r="BN3420" s="157">
        <f>IF('1b-NaturalGas'!$AG$88="no","",ROUND(BL3420,4))</f>
        <v>0.39800000000000002</v>
      </c>
      <c r="BO3420" s="157">
        <f>IF('1b-NaturalGas'!$AG$89="no","",ROUND(BL3420,4))</f>
        <v>0.39800000000000002</v>
      </c>
      <c r="BP3420" s="157">
        <f>IF('1b-NaturalGas'!$AG$90="no","not applicable (based on previous answers)",ROUND(BL3420,4))</f>
        <v>0.39800000000000002</v>
      </c>
      <c r="BQ3420" s="157">
        <f>IF('1b-NaturalGas'!$AG$91="no","",ROUND(BL3420,4))</f>
        <v>0.39800000000000002</v>
      </c>
    </row>
    <row r="3421" spans="30:69" x14ac:dyDescent="0.25">
      <c r="AD3421" s="157">
        <f t="shared" si="119"/>
        <v>0.4000000000000003</v>
      </c>
      <c r="AE3421" s="157">
        <f>IF('1a-Electricity'!$AG$77="no","",ROUND(AD3421,4))</f>
        <v>0.4</v>
      </c>
      <c r="AF3421" s="157">
        <f>IF('1a-Electricity'!$AG$78="no","",ROUND(AD3421,4))</f>
        <v>0.4</v>
      </c>
      <c r="AG3421" s="157">
        <f>IF('1a-Electricity'!$AG$79="no","",ROUND(AD3421,4))</f>
        <v>0.4</v>
      </c>
      <c r="BL3421" s="157">
        <f t="shared" si="120"/>
        <v>0.3990000000000003</v>
      </c>
      <c r="BM3421" s="157">
        <f>IF('1b-NaturalGas'!$AG$87="no","",ROUND(BL3421,4))</f>
        <v>0.39900000000000002</v>
      </c>
      <c r="BN3421" s="157">
        <f>IF('1b-NaturalGas'!$AG$88="no","",ROUND(BL3421,4))</f>
        <v>0.39900000000000002</v>
      </c>
      <c r="BO3421" s="157">
        <f>IF('1b-NaturalGas'!$AG$89="no","",ROUND(BL3421,4))</f>
        <v>0.39900000000000002</v>
      </c>
      <c r="BP3421" s="157">
        <f>IF('1b-NaturalGas'!$AG$90="no","not applicable (based on previous answers)",ROUND(BL3421,4))</f>
        <v>0.39900000000000002</v>
      </c>
      <c r="BQ3421" s="157">
        <f>IF('1b-NaturalGas'!$AG$91="no","",ROUND(BL3421,4))</f>
        <v>0.39900000000000002</v>
      </c>
    </row>
    <row r="3422" spans="30:69" x14ac:dyDescent="0.25">
      <c r="AD3422" s="157">
        <f t="shared" si="119"/>
        <v>0.4010000000000003</v>
      </c>
      <c r="AE3422" s="157">
        <f>IF('1a-Electricity'!$AG$77="no","",ROUND(AD3422,4))</f>
        <v>0.40100000000000002</v>
      </c>
      <c r="AF3422" s="157">
        <f>IF('1a-Electricity'!$AG$78="no","",ROUND(AD3422,4))</f>
        <v>0.40100000000000002</v>
      </c>
      <c r="AG3422" s="157">
        <f>IF('1a-Electricity'!$AG$79="no","",ROUND(AD3422,4))</f>
        <v>0.40100000000000002</v>
      </c>
      <c r="BL3422" s="157">
        <f t="shared" si="120"/>
        <v>0.4000000000000003</v>
      </c>
      <c r="BM3422" s="157">
        <f>IF('1b-NaturalGas'!$AG$87="no","",ROUND(BL3422,4))</f>
        <v>0.4</v>
      </c>
      <c r="BN3422" s="157">
        <f>IF('1b-NaturalGas'!$AG$88="no","",ROUND(BL3422,4))</f>
        <v>0.4</v>
      </c>
      <c r="BO3422" s="157">
        <f>IF('1b-NaturalGas'!$AG$89="no","",ROUND(BL3422,4))</f>
        <v>0.4</v>
      </c>
      <c r="BP3422" s="157">
        <f>IF('1b-NaturalGas'!$AG$90="no","not applicable (based on previous answers)",ROUND(BL3422,4))</f>
        <v>0.4</v>
      </c>
      <c r="BQ3422" s="157">
        <f>IF('1b-NaturalGas'!$AG$91="no","",ROUND(BL3422,4))</f>
        <v>0.4</v>
      </c>
    </row>
    <row r="3423" spans="30:69" x14ac:dyDescent="0.25">
      <c r="AD3423" s="157">
        <f t="shared" si="119"/>
        <v>0.4020000000000003</v>
      </c>
      <c r="AE3423" s="157">
        <f>IF('1a-Electricity'!$AG$77="no","",ROUND(AD3423,4))</f>
        <v>0.40200000000000002</v>
      </c>
      <c r="AF3423" s="157">
        <f>IF('1a-Electricity'!$AG$78="no","",ROUND(AD3423,4))</f>
        <v>0.40200000000000002</v>
      </c>
      <c r="AG3423" s="157">
        <f>IF('1a-Electricity'!$AG$79="no","",ROUND(AD3423,4))</f>
        <v>0.40200000000000002</v>
      </c>
      <c r="BL3423" s="157">
        <f t="shared" si="120"/>
        <v>0.4010000000000003</v>
      </c>
      <c r="BM3423" s="157">
        <f>IF('1b-NaturalGas'!$AG$87="no","",ROUND(BL3423,4))</f>
        <v>0.40100000000000002</v>
      </c>
      <c r="BN3423" s="157">
        <f>IF('1b-NaturalGas'!$AG$88="no","",ROUND(BL3423,4))</f>
        <v>0.40100000000000002</v>
      </c>
      <c r="BO3423" s="157">
        <f>IF('1b-NaturalGas'!$AG$89="no","",ROUND(BL3423,4))</f>
        <v>0.40100000000000002</v>
      </c>
      <c r="BP3423" s="157">
        <f>IF('1b-NaturalGas'!$AG$90="no","not applicable (based on previous answers)",ROUND(BL3423,4))</f>
        <v>0.40100000000000002</v>
      </c>
      <c r="BQ3423" s="157">
        <f>IF('1b-NaturalGas'!$AG$91="no","",ROUND(BL3423,4))</f>
        <v>0.40100000000000002</v>
      </c>
    </row>
    <row r="3424" spans="30:69" x14ac:dyDescent="0.25">
      <c r="AD3424" s="157">
        <f t="shared" si="119"/>
        <v>0.4030000000000003</v>
      </c>
      <c r="AE3424" s="157">
        <f>IF('1a-Electricity'!$AG$77="no","",ROUND(AD3424,4))</f>
        <v>0.40300000000000002</v>
      </c>
      <c r="AF3424" s="157">
        <f>IF('1a-Electricity'!$AG$78="no","",ROUND(AD3424,4))</f>
        <v>0.40300000000000002</v>
      </c>
      <c r="AG3424" s="157">
        <f>IF('1a-Electricity'!$AG$79="no","",ROUND(AD3424,4))</f>
        <v>0.40300000000000002</v>
      </c>
      <c r="BL3424" s="157">
        <f t="shared" si="120"/>
        <v>0.4020000000000003</v>
      </c>
      <c r="BM3424" s="157">
        <f>IF('1b-NaturalGas'!$AG$87="no","",ROUND(BL3424,4))</f>
        <v>0.40200000000000002</v>
      </c>
      <c r="BN3424" s="157">
        <f>IF('1b-NaturalGas'!$AG$88="no","",ROUND(BL3424,4))</f>
        <v>0.40200000000000002</v>
      </c>
      <c r="BO3424" s="157">
        <f>IF('1b-NaturalGas'!$AG$89="no","",ROUND(BL3424,4))</f>
        <v>0.40200000000000002</v>
      </c>
      <c r="BP3424" s="157">
        <f>IF('1b-NaturalGas'!$AG$90="no","not applicable (based on previous answers)",ROUND(BL3424,4))</f>
        <v>0.40200000000000002</v>
      </c>
      <c r="BQ3424" s="157">
        <f>IF('1b-NaturalGas'!$AG$91="no","",ROUND(BL3424,4))</f>
        <v>0.40200000000000002</v>
      </c>
    </row>
    <row r="3425" spans="30:69" x14ac:dyDescent="0.25">
      <c r="AD3425" s="157">
        <f t="shared" si="119"/>
        <v>0.4040000000000003</v>
      </c>
      <c r="AE3425" s="157">
        <f>IF('1a-Electricity'!$AG$77="no","",ROUND(AD3425,4))</f>
        <v>0.40400000000000003</v>
      </c>
      <c r="AF3425" s="157">
        <f>IF('1a-Electricity'!$AG$78="no","",ROUND(AD3425,4))</f>
        <v>0.40400000000000003</v>
      </c>
      <c r="AG3425" s="157">
        <f>IF('1a-Electricity'!$AG$79="no","",ROUND(AD3425,4))</f>
        <v>0.40400000000000003</v>
      </c>
      <c r="BL3425" s="157">
        <f t="shared" si="120"/>
        <v>0.4030000000000003</v>
      </c>
      <c r="BM3425" s="157">
        <f>IF('1b-NaturalGas'!$AG$87="no","",ROUND(BL3425,4))</f>
        <v>0.40300000000000002</v>
      </c>
      <c r="BN3425" s="157">
        <f>IF('1b-NaturalGas'!$AG$88="no","",ROUND(BL3425,4))</f>
        <v>0.40300000000000002</v>
      </c>
      <c r="BO3425" s="157">
        <f>IF('1b-NaturalGas'!$AG$89="no","",ROUND(BL3425,4))</f>
        <v>0.40300000000000002</v>
      </c>
      <c r="BP3425" s="157">
        <f>IF('1b-NaturalGas'!$AG$90="no","not applicable (based on previous answers)",ROUND(BL3425,4))</f>
        <v>0.40300000000000002</v>
      </c>
      <c r="BQ3425" s="157">
        <f>IF('1b-NaturalGas'!$AG$91="no","",ROUND(BL3425,4))</f>
        <v>0.40300000000000002</v>
      </c>
    </row>
    <row r="3426" spans="30:69" x14ac:dyDescent="0.25">
      <c r="AD3426" s="157">
        <f t="shared" si="119"/>
        <v>0.4050000000000003</v>
      </c>
      <c r="AE3426" s="157">
        <f>IF('1a-Electricity'!$AG$77="no","",ROUND(AD3426,4))</f>
        <v>0.40500000000000003</v>
      </c>
      <c r="AF3426" s="157">
        <f>IF('1a-Electricity'!$AG$78="no","",ROUND(AD3426,4))</f>
        <v>0.40500000000000003</v>
      </c>
      <c r="AG3426" s="157">
        <f>IF('1a-Electricity'!$AG$79="no","",ROUND(AD3426,4))</f>
        <v>0.40500000000000003</v>
      </c>
      <c r="BL3426" s="157">
        <f t="shared" si="120"/>
        <v>0.4040000000000003</v>
      </c>
      <c r="BM3426" s="157">
        <f>IF('1b-NaturalGas'!$AG$87="no","",ROUND(BL3426,4))</f>
        <v>0.40400000000000003</v>
      </c>
      <c r="BN3426" s="157">
        <f>IF('1b-NaturalGas'!$AG$88="no","",ROUND(BL3426,4))</f>
        <v>0.40400000000000003</v>
      </c>
      <c r="BO3426" s="157">
        <f>IF('1b-NaturalGas'!$AG$89="no","",ROUND(BL3426,4))</f>
        <v>0.40400000000000003</v>
      </c>
      <c r="BP3426" s="157">
        <f>IF('1b-NaturalGas'!$AG$90="no","not applicable (based on previous answers)",ROUND(BL3426,4))</f>
        <v>0.40400000000000003</v>
      </c>
      <c r="BQ3426" s="157">
        <f>IF('1b-NaturalGas'!$AG$91="no","",ROUND(BL3426,4))</f>
        <v>0.40400000000000003</v>
      </c>
    </row>
    <row r="3427" spans="30:69" x14ac:dyDescent="0.25">
      <c r="AD3427" s="157">
        <f t="shared" si="119"/>
        <v>0.40600000000000031</v>
      </c>
      <c r="AE3427" s="157">
        <f>IF('1a-Electricity'!$AG$77="no","",ROUND(AD3427,4))</f>
        <v>0.40600000000000003</v>
      </c>
      <c r="AF3427" s="157">
        <f>IF('1a-Electricity'!$AG$78="no","",ROUND(AD3427,4))</f>
        <v>0.40600000000000003</v>
      </c>
      <c r="AG3427" s="157">
        <f>IF('1a-Electricity'!$AG$79="no","",ROUND(AD3427,4))</f>
        <v>0.40600000000000003</v>
      </c>
      <c r="BL3427" s="157">
        <f t="shared" si="120"/>
        <v>0.4050000000000003</v>
      </c>
      <c r="BM3427" s="157">
        <f>IF('1b-NaturalGas'!$AG$87="no","",ROUND(BL3427,4))</f>
        <v>0.40500000000000003</v>
      </c>
      <c r="BN3427" s="157">
        <f>IF('1b-NaturalGas'!$AG$88="no","",ROUND(BL3427,4))</f>
        <v>0.40500000000000003</v>
      </c>
      <c r="BO3427" s="157">
        <f>IF('1b-NaturalGas'!$AG$89="no","",ROUND(BL3427,4))</f>
        <v>0.40500000000000003</v>
      </c>
      <c r="BP3427" s="157">
        <f>IF('1b-NaturalGas'!$AG$90="no","not applicable (based on previous answers)",ROUND(BL3427,4))</f>
        <v>0.40500000000000003</v>
      </c>
      <c r="BQ3427" s="157">
        <f>IF('1b-NaturalGas'!$AG$91="no","",ROUND(BL3427,4))</f>
        <v>0.40500000000000003</v>
      </c>
    </row>
    <row r="3428" spans="30:69" x14ac:dyDescent="0.25">
      <c r="AD3428" s="157">
        <f t="shared" si="119"/>
        <v>0.40700000000000031</v>
      </c>
      <c r="AE3428" s="157">
        <f>IF('1a-Electricity'!$AG$77="no","",ROUND(AD3428,4))</f>
        <v>0.40699999999999997</v>
      </c>
      <c r="AF3428" s="157">
        <f>IF('1a-Electricity'!$AG$78="no","",ROUND(AD3428,4))</f>
        <v>0.40699999999999997</v>
      </c>
      <c r="AG3428" s="157">
        <f>IF('1a-Electricity'!$AG$79="no","",ROUND(AD3428,4))</f>
        <v>0.40699999999999997</v>
      </c>
      <c r="BL3428" s="157">
        <f t="shared" si="120"/>
        <v>0.40600000000000031</v>
      </c>
      <c r="BM3428" s="157">
        <f>IF('1b-NaturalGas'!$AG$87="no","",ROUND(BL3428,4))</f>
        <v>0.40600000000000003</v>
      </c>
      <c r="BN3428" s="157">
        <f>IF('1b-NaturalGas'!$AG$88="no","",ROUND(BL3428,4))</f>
        <v>0.40600000000000003</v>
      </c>
      <c r="BO3428" s="157">
        <f>IF('1b-NaturalGas'!$AG$89="no","",ROUND(BL3428,4))</f>
        <v>0.40600000000000003</v>
      </c>
      <c r="BP3428" s="157">
        <f>IF('1b-NaturalGas'!$AG$90="no","not applicable (based on previous answers)",ROUND(BL3428,4))</f>
        <v>0.40600000000000003</v>
      </c>
      <c r="BQ3428" s="157">
        <f>IF('1b-NaturalGas'!$AG$91="no","",ROUND(BL3428,4))</f>
        <v>0.40600000000000003</v>
      </c>
    </row>
    <row r="3429" spans="30:69" x14ac:dyDescent="0.25">
      <c r="AD3429" s="157">
        <f t="shared" si="119"/>
        <v>0.40800000000000031</v>
      </c>
      <c r="AE3429" s="157">
        <f>IF('1a-Electricity'!$AG$77="no","",ROUND(AD3429,4))</f>
        <v>0.40799999999999997</v>
      </c>
      <c r="AF3429" s="157">
        <f>IF('1a-Electricity'!$AG$78="no","",ROUND(AD3429,4))</f>
        <v>0.40799999999999997</v>
      </c>
      <c r="AG3429" s="157">
        <f>IF('1a-Electricity'!$AG$79="no","",ROUND(AD3429,4))</f>
        <v>0.40799999999999997</v>
      </c>
      <c r="BL3429" s="157">
        <f t="shared" si="120"/>
        <v>0.40700000000000031</v>
      </c>
      <c r="BM3429" s="157">
        <f>IF('1b-NaturalGas'!$AG$87="no","",ROUND(BL3429,4))</f>
        <v>0.40699999999999997</v>
      </c>
      <c r="BN3429" s="157">
        <f>IF('1b-NaturalGas'!$AG$88="no","",ROUND(BL3429,4))</f>
        <v>0.40699999999999997</v>
      </c>
      <c r="BO3429" s="157">
        <f>IF('1b-NaturalGas'!$AG$89="no","",ROUND(BL3429,4))</f>
        <v>0.40699999999999997</v>
      </c>
      <c r="BP3429" s="157">
        <f>IF('1b-NaturalGas'!$AG$90="no","not applicable (based on previous answers)",ROUND(BL3429,4))</f>
        <v>0.40699999999999997</v>
      </c>
      <c r="BQ3429" s="157">
        <f>IF('1b-NaturalGas'!$AG$91="no","",ROUND(BL3429,4))</f>
        <v>0.40699999999999997</v>
      </c>
    </row>
    <row r="3430" spans="30:69" x14ac:dyDescent="0.25">
      <c r="AD3430" s="157">
        <f t="shared" si="119"/>
        <v>0.40900000000000031</v>
      </c>
      <c r="AE3430" s="157">
        <f>IF('1a-Electricity'!$AG$77="no","",ROUND(AD3430,4))</f>
        <v>0.40899999999999997</v>
      </c>
      <c r="AF3430" s="157">
        <f>IF('1a-Electricity'!$AG$78="no","",ROUND(AD3430,4))</f>
        <v>0.40899999999999997</v>
      </c>
      <c r="AG3430" s="157">
        <f>IF('1a-Electricity'!$AG$79="no","",ROUND(AD3430,4))</f>
        <v>0.40899999999999997</v>
      </c>
      <c r="BL3430" s="157">
        <f t="shared" si="120"/>
        <v>0.40800000000000031</v>
      </c>
      <c r="BM3430" s="157">
        <f>IF('1b-NaturalGas'!$AG$87="no","",ROUND(BL3430,4))</f>
        <v>0.40799999999999997</v>
      </c>
      <c r="BN3430" s="157">
        <f>IF('1b-NaturalGas'!$AG$88="no","",ROUND(BL3430,4))</f>
        <v>0.40799999999999997</v>
      </c>
      <c r="BO3430" s="157">
        <f>IF('1b-NaturalGas'!$AG$89="no","",ROUND(BL3430,4))</f>
        <v>0.40799999999999997</v>
      </c>
      <c r="BP3430" s="157">
        <f>IF('1b-NaturalGas'!$AG$90="no","not applicable (based on previous answers)",ROUND(BL3430,4))</f>
        <v>0.40799999999999997</v>
      </c>
      <c r="BQ3430" s="157">
        <f>IF('1b-NaturalGas'!$AG$91="no","",ROUND(BL3430,4))</f>
        <v>0.40799999999999997</v>
      </c>
    </row>
    <row r="3431" spans="30:69" x14ac:dyDescent="0.25">
      <c r="AD3431" s="157">
        <f t="shared" si="119"/>
        <v>0.41000000000000031</v>
      </c>
      <c r="AE3431" s="157">
        <f>IF('1a-Electricity'!$AG$77="no","",ROUND(AD3431,4))</f>
        <v>0.41</v>
      </c>
      <c r="AF3431" s="157">
        <f>IF('1a-Electricity'!$AG$78="no","",ROUND(AD3431,4))</f>
        <v>0.41</v>
      </c>
      <c r="AG3431" s="157">
        <f>IF('1a-Electricity'!$AG$79="no","",ROUND(AD3431,4))</f>
        <v>0.41</v>
      </c>
      <c r="BL3431" s="157">
        <f t="shared" si="120"/>
        <v>0.40900000000000031</v>
      </c>
      <c r="BM3431" s="157">
        <f>IF('1b-NaturalGas'!$AG$87="no","",ROUND(BL3431,4))</f>
        <v>0.40899999999999997</v>
      </c>
      <c r="BN3431" s="157">
        <f>IF('1b-NaturalGas'!$AG$88="no","",ROUND(BL3431,4))</f>
        <v>0.40899999999999997</v>
      </c>
      <c r="BO3431" s="157">
        <f>IF('1b-NaturalGas'!$AG$89="no","",ROUND(BL3431,4))</f>
        <v>0.40899999999999997</v>
      </c>
      <c r="BP3431" s="157">
        <f>IF('1b-NaturalGas'!$AG$90="no","not applicable (based on previous answers)",ROUND(BL3431,4))</f>
        <v>0.40899999999999997</v>
      </c>
      <c r="BQ3431" s="157">
        <f>IF('1b-NaturalGas'!$AG$91="no","",ROUND(BL3431,4))</f>
        <v>0.40899999999999997</v>
      </c>
    </row>
    <row r="3432" spans="30:69" x14ac:dyDescent="0.25">
      <c r="AD3432" s="157">
        <f t="shared" si="119"/>
        <v>0.41100000000000031</v>
      </c>
      <c r="AE3432" s="157">
        <f>IF('1a-Electricity'!$AG$77="no","",ROUND(AD3432,4))</f>
        <v>0.41099999999999998</v>
      </c>
      <c r="AF3432" s="157">
        <f>IF('1a-Electricity'!$AG$78="no","",ROUND(AD3432,4))</f>
        <v>0.41099999999999998</v>
      </c>
      <c r="AG3432" s="157">
        <f>IF('1a-Electricity'!$AG$79="no","",ROUND(AD3432,4))</f>
        <v>0.41099999999999998</v>
      </c>
      <c r="BL3432" s="157">
        <f t="shared" si="120"/>
        <v>0.41000000000000031</v>
      </c>
      <c r="BM3432" s="157">
        <f>IF('1b-NaturalGas'!$AG$87="no","",ROUND(BL3432,4))</f>
        <v>0.41</v>
      </c>
      <c r="BN3432" s="157">
        <f>IF('1b-NaturalGas'!$AG$88="no","",ROUND(BL3432,4))</f>
        <v>0.41</v>
      </c>
      <c r="BO3432" s="157">
        <f>IF('1b-NaturalGas'!$AG$89="no","",ROUND(BL3432,4))</f>
        <v>0.41</v>
      </c>
      <c r="BP3432" s="157">
        <f>IF('1b-NaturalGas'!$AG$90="no","not applicable (based on previous answers)",ROUND(BL3432,4))</f>
        <v>0.41</v>
      </c>
      <c r="BQ3432" s="157">
        <f>IF('1b-NaturalGas'!$AG$91="no","",ROUND(BL3432,4))</f>
        <v>0.41</v>
      </c>
    </row>
    <row r="3433" spans="30:69" x14ac:dyDescent="0.25">
      <c r="AD3433" s="157">
        <f t="shared" si="119"/>
        <v>0.41200000000000031</v>
      </c>
      <c r="AE3433" s="157">
        <f>IF('1a-Electricity'!$AG$77="no","",ROUND(AD3433,4))</f>
        <v>0.41199999999999998</v>
      </c>
      <c r="AF3433" s="157">
        <f>IF('1a-Electricity'!$AG$78="no","",ROUND(AD3433,4))</f>
        <v>0.41199999999999998</v>
      </c>
      <c r="AG3433" s="157">
        <f>IF('1a-Electricity'!$AG$79="no","",ROUND(AD3433,4))</f>
        <v>0.41199999999999998</v>
      </c>
      <c r="BL3433" s="157">
        <f t="shared" si="120"/>
        <v>0.41100000000000031</v>
      </c>
      <c r="BM3433" s="157">
        <f>IF('1b-NaturalGas'!$AG$87="no","",ROUND(BL3433,4))</f>
        <v>0.41099999999999998</v>
      </c>
      <c r="BN3433" s="157">
        <f>IF('1b-NaturalGas'!$AG$88="no","",ROUND(BL3433,4))</f>
        <v>0.41099999999999998</v>
      </c>
      <c r="BO3433" s="157">
        <f>IF('1b-NaturalGas'!$AG$89="no","",ROUND(BL3433,4))</f>
        <v>0.41099999999999998</v>
      </c>
      <c r="BP3433" s="157">
        <f>IF('1b-NaturalGas'!$AG$90="no","not applicable (based on previous answers)",ROUND(BL3433,4))</f>
        <v>0.41099999999999998</v>
      </c>
      <c r="BQ3433" s="157">
        <f>IF('1b-NaturalGas'!$AG$91="no","",ROUND(BL3433,4))</f>
        <v>0.41099999999999998</v>
      </c>
    </row>
    <row r="3434" spans="30:69" x14ac:dyDescent="0.25">
      <c r="AD3434" s="157">
        <f t="shared" si="119"/>
        <v>0.41300000000000031</v>
      </c>
      <c r="AE3434" s="157">
        <f>IF('1a-Electricity'!$AG$77="no","",ROUND(AD3434,4))</f>
        <v>0.41299999999999998</v>
      </c>
      <c r="AF3434" s="157">
        <f>IF('1a-Electricity'!$AG$78="no","",ROUND(AD3434,4))</f>
        <v>0.41299999999999998</v>
      </c>
      <c r="AG3434" s="157">
        <f>IF('1a-Electricity'!$AG$79="no","",ROUND(AD3434,4))</f>
        <v>0.41299999999999998</v>
      </c>
      <c r="BL3434" s="157">
        <f t="shared" si="120"/>
        <v>0.41200000000000031</v>
      </c>
      <c r="BM3434" s="157">
        <f>IF('1b-NaturalGas'!$AG$87="no","",ROUND(BL3434,4))</f>
        <v>0.41199999999999998</v>
      </c>
      <c r="BN3434" s="157">
        <f>IF('1b-NaturalGas'!$AG$88="no","",ROUND(BL3434,4))</f>
        <v>0.41199999999999998</v>
      </c>
      <c r="BO3434" s="157">
        <f>IF('1b-NaturalGas'!$AG$89="no","",ROUND(BL3434,4))</f>
        <v>0.41199999999999998</v>
      </c>
      <c r="BP3434" s="157">
        <f>IF('1b-NaturalGas'!$AG$90="no","not applicable (based on previous answers)",ROUND(BL3434,4))</f>
        <v>0.41199999999999998</v>
      </c>
      <c r="BQ3434" s="157">
        <f>IF('1b-NaturalGas'!$AG$91="no","",ROUND(BL3434,4))</f>
        <v>0.41199999999999998</v>
      </c>
    </row>
    <row r="3435" spans="30:69" x14ac:dyDescent="0.25">
      <c r="AD3435" s="157">
        <f t="shared" si="119"/>
        <v>0.41400000000000031</v>
      </c>
      <c r="AE3435" s="157">
        <f>IF('1a-Electricity'!$AG$77="no","",ROUND(AD3435,4))</f>
        <v>0.41399999999999998</v>
      </c>
      <c r="AF3435" s="157">
        <f>IF('1a-Electricity'!$AG$78="no","",ROUND(AD3435,4))</f>
        <v>0.41399999999999998</v>
      </c>
      <c r="AG3435" s="157">
        <f>IF('1a-Electricity'!$AG$79="no","",ROUND(AD3435,4))</f>
        <v>0.41399999999999998</v>
      </c>
      <c r="BL3435" s="157">
        <f t="shared" si="120"/>
        <v>0.41300000000000031</v>
      </c>
      <c r="BM3435" s="157">
        <f>IF('1b-NaturalGas'!$AG$87="no","",ROUND(BL3435,4))</f>
        <v>0.41299999999999998</v>
      </c>
      <c r="BN3435" s="157">
        <f>IF('1b-NaturalGas'!$AG$88="no","",ROUND(BL3435,4))</f>
        <v>0.41299999999999998</v>
      </c>
      <c r="BO3435" s="157">
        <f>IF('1b-NaturalGas'!$AG$89="no","",ROUND(BL3435,4))</f>
        <v>0.41299999999999998</v>
      </c>
      <c r="BP3435" s="157">
        <f>IF('1b-NaturalGas'!$AG$90="no","not applicable (based on previous answers)",ROUND(BL3435,4))</f>
        <v>0.41299999999999998</v>
      </c>
      <c r="BQ3435" s="157">
        <f>IF('1b-NaturalGas'!$AG$91="no","",ROUND(BL3435,4))</f>
        <v>0.41299999999999998</v>
      </c>
    </row>
    <row r="3436" spans="30:69" x14ac:dyDescent="0.25">
      <c r="AD3436" s="157">
        <f t="shared" si="119"/>
        <v>0.41500000000000031</v>
      </c>
      <c r="AE3436" s="157">
        <f>IF('1a-Electricity'!$AG$77="no","",ROUND(AD3436,4))</f>
        <v>0.41499999999999998</v>
      </c>
      <c r="AF3436" s="157">
        <f>IF('1a-Electricity'!$AG$78="no","",ROUND(AD3436,4))</f>
        <v>0.41499999999999998</v>
      </c>
      <c r="AG3436" s="157">
        <f>IF('1a-Electricity'!$AG$79="no","",ROUND(AD3436,4))</f>
        <v>0.41499999999999998</v>
      </c>
      <c r="BL3436" s="157">
        <f t="shared" si="120"/>
        <v>0.41400000000000031</v>
      </c>
      <c r="BM3436" s="157">
        <f>IF('1b-NaturalGas'!$AG$87="no","",ROUND(BL3436,4))</f>
        <v>0.41399999999999998</v>
      </c>
      <c r="BN3436" s="157">
        <f>IF('1b-NaturalGas'!$AG$88="no","",ROUND(BL3436,4))</f>
        <v>0.41399999999999998</v>
      </c>
      <c r="BO3436" s="157">
        <f>IF('1b-NaturalGas'!$AG$89="no","",ROUND(BL3436,4))</f>
        <v>0.41399999999999998</v>
      </c>
      <c r="BP3436" s="157">
        <f>IF('1b-NaturalGas'!$AG$90="no","not applicable (based on previous answers)",ROUND(BL3436,4))</f>
        <v>0.41399999999999998</v>
      </c>
      <c r="BQ3436" s="157">
        <f>IF('1b-NaturalGas'!$AG$91="no","",ROUND(BL3436,4))</f>
        <v>0.41399999999999998</v>
      </c>
    </row>
    <row r="3437" spans="30:69" x14ac:dyDescent="0.25">
      <c r="AD3437" s="157">
        <f t="shared" si="119"/>
        <v>0.41600000000000031</v>
      </c>
      <c r="AE3437" s="157">
        <f>IF('1a-Electricity'!$AG$77="no","",ROUND(AD3437,4))</f>
        <v>0.41599999999999998</v>
      </c>
      <c r="AF3437" s="157">
        <f>IF('1a-Electricity'!$AG$78="no","",ROUND(AD3437,4))</f>
        <v>0.41599999999999998</v>
      </c>
      <c r="AG3437" s="157">
        <f>IF('1a-Electricity'!$AG$79="no","",ROUND(AD3437,4))</f>
        <v>0.41599999999999998</v>
      </c>
      <c r="BL3437" s="157">
        <f t="shared" si="120"/>
        <v>0.41500000000000031</v>
      </c>
      <c r="BM3437" s="157">
        <f>IF('1b-NaturalGas'!$AG$87="no","",ROUND(BL3437,4))</f>
        <v>0.41499999999999998</v>
      </c>
      <c r="BN3437" s="157">
        <f>IF('1b-NaturalGas'!$AG$88="no","",ROUND(BL3437,4))</f>
        <v>0.41499999999999998</v>
      </c>
      <c r="BO3437" s="157">
        <f>IF('1b-NaturalGas'!$AG$89="no","",ROUND(BL3437,4))</f>
        <v>0.41499999999999998</v>
      </c>
      <c r="BP3437" s="157">
        <f>IF('1b-NaturalGas'!$AG$90="no","not applicable (based on previous answers)",ROUND(BL3437,4))</f>
        <v>0.41499999999999998</v>
      </c>
      <c r="BQ3437" s="157">
        <f>IF('1b-NaturalGas'!$AG$91="no","",ROUND(BL3437,4))</f>
        <v>0.41499999999999998</v>
      </c>
    </row>
    <row r="3438" spans="30:69" x14ac:dyDescent="0.25">
      <c r="AD3438" s="157">
        <f t="shared" si="119"/>
        <v>0.41700000000000031</v>
      </c>
      <c r="AE3438" s="157">
        <f>IF('1a-Electricity'!$AG$77="no","",ROUND(AD3438,4))</f>
        <v>0.41699999999999998</v>
      </c>
      <c r="AF3438" s="157">
        <f>IF('1a-Electricity'!$AG$78="no","",ROUND(AD3438,4))</f>
        <v>0.41699999999999998</v>
      </c>
      <c r="AG3438" s="157">
        <f>IF('1a-Electricity'!$AG$79="no","",ROUND(AD3438,4))</f>
        <v>0.41699999999999998</v>
      </c>
      <c r="BL3438" s="157">
        <f t="shared" si="120"/>
        <v>0.41600000000000031</v>
      </c>
      <c r="BM3438" s="157">
        <f>IF('1b-NaturalGas'!$AG$87="no","",ROUND(BL3438,4))</f>
        <v>0.41599999999999998</v>
      </c>
      <c r="BN3438" s="157">
        <f>IF('1b-NaturalGas'!$AG$88="no","",ROUND(BL3438,4))</f>
        <v>0.41599999999999998</v>
      </c>
      <c r="BO3438" s="157">
        <f>IF('1b-NaturalGas'!$AG$89="no","",ROUND(BL3438,4))</f>
        <v>0.41599999999999998</v>
      </c>
      <c r="BP3438" s="157">
        <f>IF('1b-NaturalGas'!$AG$90="no","not applicable (based on previous answers)",ROUND(BL3438,4))</f>
        <v>0.41599999999999998</v>
      </c>
      <c r="BQ3438" s="157">
        <f>IF('1b-NaturalGas'!$AG$91="no","",ROUND(BL3438,4))</f>
        <v>0.41599999999999998</v>
      </c>
    </row>
    <row r="3439" spans="30:69" x14ac:dyDescent="0.25">
      <c r="AD3439" s="157">
        <f t="shared" si="119"/>
        <v>0.41800000000000032</v>
      </c>
      <c r="AE3439" s="157">
        <f>IF('1a-Electricity'!$AG$77="no","",ROUND(AD3439,4))</f>
        <v>0.41799999999999998</v>
      </c>
      <c r="AF3439" s="157">
        <f>IF('1a-Electricity'!$AG$78="no","",ROUND(AD3439,4))</f>
        <v>0.41799999999999998</v>
      </c>
      <c r="AG3439" s="157">
        <f>IF('1a-Electricity'!$AG$79="no","",ROUND(AD3439,4))</f>
        <v>0.41799999999999998</v>
      </c>
      <c r="BL3439" s="157">
        <f t="shared" si="120"/>
        <v>0.41700000000000031</v>
      </c>
      <c r="BM3439" s="157">
        <f>IF('1b-NaturalGas'!$AG$87="no","",ROUND(BL3439,4))</f>
        <v>0.41699999999999998</v>
      </c>
      <c r="BN3439" s="157">
        <f>IF('1b-NaturalGas'!$AG$88="no","",ROUND(BL3439,4))</f>
        <v>0.41699999999999998</v>
      </c>
      <c r="BO3439" s="157">
        <f>IF('1b-NaturalGas'!$AG$89="no","",ROUND(BL3439,4))</f>
        <v>0.41699999999999998</v>
      </c>
      <c r="BP3439" s="157">
        <f>IF('1b-NaturalGas'!$AG$90="no","not applicable (based on previous answers)",ROUND(BL3439,4))</f>
        <v>0.41699999999999998</v>
      </c>
      <c r="BQ3439" s="157">
        <f>IF('1b-NaturalGas'!$AG$91="no","",ROUND(BL3439,4))</f>
        <v>0.41699999999999998</v>
      </c>
    </row>
    <row r="3440" spans="30:69" x14ac:dyDescent="0.25">
      <c r="AD3440" s="157">
        <f t="shared" si="119"/>
        <v>0.41900000000000032</v>
      </c>
      <c r="AE3440" s="157">
        <f>IF('1a-Electricity'!$AG$77="no","",ROUND(AD3440,4))</f>
        <v>0.41899999999999998</v>
      </c>
      <c r="AF3440" s="157">
        <f>IF('1a-Electricity'!$AG$78="no","",ROUND(AD3440,4))</f>
        <v>0.41899999999999998</v>
      </c>
      <c r="AG3440" s="157">
        <f>IF('1a-Electricity'!$AG$79="no","",ROUND(AD3440,4))</f>
        <v>0.41899999999999998</v>
      </c>
      <c r="BL3440" s="157">
        <f t="shared" si="120"/>
        <v>0.41800000000000032</v>
      </c>
      <c r="BM3440" s="157">
        <f>IF('1b-NaturalGas'!$AG$87="no","",ROUND(BL3440,4))</f>
        <v>0.41799999999999998</v>
      </c>
      <c r="BN3440" s="157">
        <f>IF('1b-NaturalGas'!$AG$88="no","",ROUND(BL3440,4))</f>
        <v>0.41799999999999998</v>
      </c>
      <c r="BO3440" s="157">
        <f>IF('1b-NaturalGas'!$AG$89="no","",ROUND(BL3440,4))</f>
        <v>0.41799999999999998</v>
      </c>
      <c r="BP3440" s="157">
        <f>IF('1b-NaturalGas'!$AG$90="no","not applicable (based on previous answers)",ROUND(BL3440,4))</f>
        <v>0.41799999999999998</v>
      </c>
      <c r="BQ3440" s="157">
        <f>IF('1b-NaturalGas'!$AG$91="no","",ROUND(BL3440,4))</f>
        <v>0.41799999999999998</v>
      </c>
    </row>
    <row r="3441" spans="30:69" x14ac:dyDescent="0.25">
      <c r="AD3441" s="157">
        <f t="shared" si="119"/>
        <v>0.42000000000000032</v>
      </c>
      <c r="AE3441" s="157">
        <f>IF('1a-Electricity'!$AG$77="no","",ROUND(AD3441,4))</f>
        <v>0.42</v>
      </c>
      <c r="AF3441" s="157">
        <f>IF('1a-Electricity'!$AG$78="no","",ROUND(AD3441,4))</f>
        <v>0.42</v>
      </c>
      <c r="AG3441" s="157">
        <f>IF('1a-Electricity'!$AG$79="no","",ROUND(AD3441,4))</f>
        <v>0.42</v>
      </c>
      <c r="BL3441" s="157">
        <f t="shared" si="120"/>
        <v>0.41900000000000032</v>
      </c>
      <c r="BM3441" s="157">
        <f>IF('1b-NaturalGas'!$AG$87="no","",ROUND(BL3441,4))</f>
        <v>0.41899999999999998</v>
      </c>
      <c r="BN3441" s="157">
        <f>IF('1b-NaturalGas'!$AG$88="no","",ROUND(BL3441,4))</f>
        <v>0.41899999999999998</v>
      </c>
      <c r="BO3441" s="157">
        <f>IF('1b-NaturalGas'!$AG$89="no","",ROUND(BL3441,4))</f>
        <v>0.41899999999999998</v>
      </c>
      <c r="BP3441" s="157">
        <f>IF('1b-NaturalGas'!$AG$90="no","not applicable (based on previous answers)",ROUND(BL3441,4))</f>
        <v>0.41899999999999998</v>
      </c>
      <c r="BQ3441" s="157">
        <f>IF('1b-NaturalGas'!$AG$91="no","",ROUND(BL3441,4))</f>
        <v>0.41899999999999998</v>
      </c>
    </row>
    <row r="3442" spans="30:69" x14ac:dyDescent="0.25">
      <c r="AD3442" s="157">
        <f t="shared" si="119"/>
        <v>0.42100000000000032</v>
      </c>
      <c r="AE3442" s="157">
        <f>IF('1a-Electricity'!$AG$77="no","",ROUND(AD3442,4))</f>
        <v>0.42099999999999999</v>
      </c>
      <c r="AF3442" s="157">
        <f>IF('1a-Electricity'!$AG$78="no","",ROUND(AD3442,4))</f>
        <v>0.42099999999999999</v>
      </c>
      <c r="AG3442" s="157">
        <f>IF('1a-Electricity'!$AG$79="no","",ROUND(AD3442,4))</f>
        <v>0.42099999999999999</v>
      </c>
      <c r="BL3442" s="157">
        <f t="shared" si="120"/>
        <v>0.42000000000000032</v>
      </c>
      <c r="BM3442" s="157">
        <f>IF('1b-NaturalGas'!$AG$87="no","",ROUND(BL3442,4))</f>
        <v>0.42</v>
      </c>
      <c r="BN3442" s="157">
        <f>IF('1b-NaturalGas'!$AG$88="no","",ROUND(BL3442,4))</f>
        <v>0.42</v>
      </c>
      <c r="BO3442" s="157">
        <f>IF('1b-NaturalGas'!$AG$89="no","",ROUND(BL3442,4))</f>
        <v>0.42</v>
      </c>
      <c r="BP3442" s="157">
        <f>IF('1b-NaturalGas'!$AG$90="no","not applicable (based on previous answers)",ROUND(BL3442,4))</f>
        <v>0.42</v>
      </c>
      <c r="BQ3442" s="157">
        <f>IF('1b-NaturalGas'!$AG$91="no","",ROUND(BL3442,4))</f>
        <v>0.42</v>
      </c>
    </row>
    <row r="3443" spans="30:69" x14ac:dyDescent="0.25">
      <c r="AD3443" s="157">
        <f t="shared" si="119"/>
        <v>0.42200000000000032</v>
      </c>
      <c r="AE3443" s="157">
        <f>IF('1a-Electricity'!$AG$77="no","",ROUND(AD3443,4))</f>
        <v>0.42199999999999999</v>
      </c>
      <c r="AF3443" s="157">
        <f>IF('1a-Electricity'!$AG$78="no","",ROUND(AD3443,4))</f>
        <v>0.42199999999999999</v>
      </c>
      <c r="AG3443" s="157">
        <f>IF('1a-Electricity'!$AG$79="no","",ROUND(AD3443,4))</f>
        <v>0.42199999999999999</v>
      </c>
      <c r="BL3443" s="157">
        <f t="shared" si="120"/>
        <v>0.42100000000000032</v>
      </c>
      <c r="BM3443" s="157">
        <f>IF('1b-NaturalGas'!$AG$87="no","",ROUND(BL3443,4))</f>
        <v>0.42099999999999999</v>
      </c>
      <c r="BN3443" s="157">
        <f>IF('1b-NaturalGas'!$AG$88="no","",ROUND(BL3443,4))</f>
        <v>0.42099999999999999</v>
      </c>
      <c r="BO3443" s="157">
        <f>IF('1b-NaturalGas'!$AG$89="no","",ROUND(BL3443,4))</f>
        <v>0.42099999999999999</v>
      </c>
      <c r="BP3443" s="157">
        <f>IF('1b-NaturalGas'!$AG$90="no","not applicable (based on previous answers)",ROUND(BL3443,4))</f>
        <v>0.42099999999999999</v>
      </c>
      <c r="BQ3443" s="157">
        <f>IF('1b-NaturalGas'!$AG$91="no","",ROUND(BL3443,4))</f>
        <v>0.42099999999999999</v>
      </c>
    </row>
    <row r="3444" spans="30:69" x14ac:dyDescent="0.25">
      <c r="AD3444" s="157">
        <f t="shared" si="119"/>
        <v>0.42300000000000032</v>
      </c>
      <c r="AE3444" s="157">
        <f>IF('1a-Electricity'!$AG$77="no","",ROUND(AD3444,4))</f>
        <v>0.42299999999999999</v>
      </c>
      <c r="AF3444" s="157">
        <f>IF('1a-Electricity'!$AG$78="no","",ROUND(AD3444,4))</f>
        <v>0.42299999999999999</v>
      </c>
      <c r="AG3444" s="157">
        <f>IF('1a-Electricity'!$AG$79="no","",ROUND(AD3444,4))</f>
        <v>0.42299999999999999</v>
      </c>
      <c r="BL3444" s="157">
        <f t="shared" si="120"/>
        <v>0.42200000000000032</v>
      </c>
      <c r="BM3444" s="157">
        <f>IF('1b-NaturalGas'!$AG$87="no","",ROUND(BL3444,4))</f>
        <v>0.42199999999999999</v>
      </c>
      <c r="BN3444" s="157">
        <f>IF('1b-NaturalGas'!$AG$88="no","",ROUND(BL3444,4))</f>
        <v>0.42199999999999999</v>
      </c>
      <c r="BO3444" s="157">
        <f>IF('1b-NaturalGas'!$AG$89="no","",ROUND(BL3444,4))</f>
        <v>0.42199999999999999</v>
      </c>
      <c r="BP3444" s="157">
        <f>IF('1b-NaturalGas'!$AG$90="no","not applicable (based on previous answers)",ROUND(BL3444,4))</f>
        <v>0.42199999999999999</v>
      </c>
      <c r="BQ3444" s="157">
        <f>IF('1b-NaturalGas'!$AG$91="no","",ROUND(BL3444,4))</f>
        <v>0.42199999999999999</v>
      </c>
    </row>
    <row r="3445" spans="30:69" x14ac:dyDescent="0.25">
      <c r="AD3445" s="157">
        <f t="shared" si="119"/>
        <v>0.42400000000000032</v>
      </c>
      <c r="AE3445" s="157">
        <f>IF('1a-Electricity'!$AG$77="no","",ROUND(AD3445,4))</f>
        <v>0.42399999999999999</v>
      </c>
      <c r="AF3445" s="157">
        <f>IF('1a-Electricity'!$AG$78="no","",ROUND(AD3445,4))</f>
        <v>0.42399999999999999</v>
      </c>
      <c r="AG3445" s="157">
        <f>IF('1a-Electricity'!$AG$79="no","",ROUND(AD3445,4))</f>
        <v>0.42399999999999999</v>
      </c>
      <c r="BL3445" s="157">
        <f t="shared" si="120"/>
        <v>0.42300000000000032</v>
      </c>
      <c r="BM3445" s="157">
        <f>IF('1b-NaturalGas'!$AG$87="no","",ROUND(BL3445,4))</f>
        <v>0.42299999999999999</v>
      </c>
      <c r="BN3445" s="157">
        <f>IF('1b-NaturalGas'!$AG$88="no","",ROUND(BL3445,4))</f>
        <v>0.42299999999999999</v>
      </c>
      <c r="BO3445" s="157">
        <f>IF('1b-NaturalGas'!$AG$89="no","",ROUND(BL3445,4))</f>
        <v>0.42299999999999999</v>
      </c>
      <c r="BP3445" s="157">
        <f>IF('1b-NaturalGas'!$AG$90="no","not applicable (based on previous answers)",ROUND(BL3445,4))</f>
        <v>0.42299999999999999</v>
      </c>
      <c r="BQ3445" s="157">
        <f>IF('1b-NaturalGas'!$AG$91="no","",ROUND(BL3445,4))</f>
        <v>0.42299999999999999</v>
      </c>
    </row>
    <row r="3446" spans="30:69" x14ac:dyDescent="0.25">
      <c r="AD3446" s="157">
        <f t="shared" si="119"/>
        <v>0.42500000000000032</v>
      </c>
      <c r="AE3446" s="157">
        <f>IF('1a-Electricity'!$AG$77="no","",ROUND(AD3446,4))</f>
        <v>0.42499999999999999</v>
      </c>
      <c r="AF3446" s="157">
        <f>IF('1a-Electricity'!$AG$78="no","",ROUND(AD3446,4))</f>
        <v>0.42499999999999999</v>
      </c>
      <c r="AG3446" s="157">
        <f>IF('1a-Electricity'!$AG$79="no","",ROUND(AD3446,4))</f>
        <v>0.42499999999999999</v>
      </c>
      <c r="BL3446" s="157">
        <f t="shared" si="120"/>
        <v>0.42400000000000032</v>
      </c>
      <c r="BM3446" s="157">
        <f>IF('1b-NaturalGas'!$AG$87="no","",ROUND(BL3446,4))</f>
        <v>0.42399999999999999</v>
      </c>
      <c r="BN3446" s="157">
        <f>IF('1b-NaturalGas'!$AG$88="no","",ROUND(BL3446,4))</f>
        <v>0.42399999999999999</v>
      </c>
      <c r="BO3446" s="157">
        <f>IF('1b-NaturalGas'!$AG$89="no","",ROUND(BL3446,4))</f>
        <v>0.42399999999999999</v>
      </c>
      <c r="BP3446" s="157">
        <f>IF('1b-NaturalGas'!$AG$90="no","not applicable (based on previous answers)",ROUND(BL3446,4))</f>
        <v>0.42399999999999999</v>
      </c>
      <c r="BQ3446" s="157">
        <f>IF('1b-NaturalGas'!$AG$91="no","",ROUND(BL3446,4))</f>
        <v>0.42399999999999999</v>
      </c>
    </row>
    <row r="3447" spans="30:69" x14ac:dyDescent="0.25">
      <c r="AD3447" s="157">
        <f t="shared" si="119"/>
        <v>0.42600000000000032</v>
      </c>
      <c r="AE3447" s="157">
        <f>IF('1a-Electricity'!$AG$77="no","",ROUND(AD3447,4))</f>
        <v>0.42599999999999999</v>
      </c>
      <c r="AF3447" s="157">
        <f>IF('1a-Electricity'!$AG$78="no","",ROUND(AD3447,4))</f>
        <v>0.42599999999999999</v>
      </c>
      <c r="AG3447" s="157">
        <f>IF('1a-Electricity'!$AG$79="no","",ROUND(AD3447,4))</f>
        <v>0.42599999999999999</v>
      </c>
      <c r="BL3447" s="157">
        <f t="shared" si="120"/>
        <v>0.42500000000000032</v>
      </c>
      <c r="BM3447" s="157">
        <f>IF('1b-NaturalGas'!$AG$87="no","",ROUND(BL3447,4))</f>
        <v>0.42499999999999999</v>
      </c>
      <c r="BN3447" s="157">
        <f>IF('1b-NaturalGas'!$AG$88="no","",ROUND(BL3447,4))</f>
        <v>0.42499999999999999</v>
      </c>
      <c r="BO3447" s="157">
        <f>IF('1b-NaturalGas'!$AG$89="no","",ROUND(BL3447,4))</f>
        <v>0.42499999999999999</v>
      </c>
      <c r="BP3447" s="157">
        <f>IF('1b-NaturalGas'!$AG$90="no","not applicable (based on previous answers)",ROUND(BL3447,4))</f>
        <v>0.42499999999999999</v>
      </c>
      <c r="BQ3447" s="157">
        <f>IF('1b-NaturalGas'!$AG$91="no","",ROUND(BL3447,4))</f>
        <v>0.42499999999999999</v>
      </c>
    </row>
    <row r="3448" spans="30:69" x14ac:dyDescent="0.25">
      <c r="AD3448" s="157">
        <f t="shared" si="119"/>
        <v>0.42700000000000032</v>
      </c>
      <c r="AE3448" s="157">
        <f>IF('1a-Electricity'!$AG$77="no","",ROUND(AD3448,4))</f>
        <v>0.42699999999999999</v>
      </c>
      <c r="AF3448" s="157">
        <f>IF('1a-Electricity'!$AG$78="no","",ROUND(AD3448,4))</f>
        <v>0.42699999999999999</v>
      </c>
      <c r="AG3448" s="157">
        <f>IF('1a-Electricity'!$AG$79="no","",ROUND(AD3448,4))</f>
        <v>0.42699999999999999</v>
      </c>
      <c r="BL3448" s="157">
        <f t="shared" si="120"/>
        <v>0.42600000000000032</v>
      </c>
      <c r="BM3448" s="157">
        <f>IF('1b-NaturalGas'!$AG$87="no","",ROUND(BL3448,4))</f>
        <v>0.42599999999999999</v>
      </c>
      <c r="BN3448" s="157">
        <f>IF('1b-NaturalGas'!$AG$88="no","",ROUND(BL3448,4))</f>
        <v>0.42599999999999999</v>
      </c>
      <c r="BO3448" s="157">
        <f>IF('1b-NaturalGas'!$AG$89="no","",ROUND(BL3448,4))</f>
        <v>0.42599999999999999</v>
      </c>
      <c r="BP3448" s="157">
        <f>IF('1b-NaturalGas'!$AG$90="no","not applicable (based on previous answers)",ROUND(BL3448,4))</f>
        <v>0.42599999999999999</v>
      </c>
      <c r="BQ3448" s="157">
        <f>IF('1b-NaturalGas'!$AG$91="no","",ROUND(BL3448,4))</f>
        <v>0.42599999999999999</v>
      </c>
    </row>
    <row r="3449" spans="30:69" x14ac:dyDescent="0.25">
      <c r="AD3449" s="157">
        <f t="shared" si="119"/>
        <v>0.42800000000000032</v>
      </c>
      <c r="AE3449" s="157">
        <f>IF('1a-Electricity'!$AG$77="no","",ROUND(AD3449,4))</f>
        <v>0.42799999999999999</v>
      </c>
      <c r="AF3449" s="157">
        <f>IF('1a-Electricity'!$AG$78="no","",ROUND(AD3449,4))</f>
        <v>0.42799999999999999</v>
      </c>
      <c r="AG3449" s="157">
        <f>IF('1a-Electricity'!$AG$79="no","",ROUND(AD3449,4))</f>
        <v>0.42799999999999999</v>
      </c>
      <c r="BL3449" s="157">
        <f t="shared" si="120"/>
        <v>0.42700000000000032</v>
      </c>
      <c r="BM3449" s="157">
        <f>IF('1b-NaturalGas'!$AG$87="no","",ROUND(BL3449,4))</f>
        <v>0.42699999999999999</v>
      </c>
      <c r="BN3449" s="157">
        <f>IF('1b-NaturalGas'!$AG$88="no","",ROUND(BL3449,4))</f>
        <v>0.42699999999999999</v>
      </c>
      <c r="BO3449" s="157">
        <f>IF('1b-NaturalGas'!$AG$89="no","",ROUND(BL3449,4))</f>
        <v>0.42699999999999999</v>
      </c>
      <c r="BP3449" s="157">
        <f>IF('1b-NaturalGas'!$AG$90="no","not applicable (based on previous answers)",ROUND(BL3449,4))</f>
        <v>0.42699999999999999</v>
      </c>
      <c r="BQ3449" s="157">
        <f>IF('1b-NaturalGas'!$AG$91="no","",ROUND(BL3449,4))</f>
        <v>0.42699999999999999</v>
      </c>
    </row>
    <row r="3450" spans="30:69" x14ac:dyDescent="0.25">
      <c r="AD3450" s="157">
        <f t="shared" si="119"/>
        <v>0.42900000000000033</v>
      </c>
      <c r="AE3450" s="157">
        <f>IF('1a-Electricity'!$AG$77="no","",ROUND(AD3450,4))</f>
        <v>0.42899999999999999</v>
      </c>
      <c r="AF3450" s="157">
        <f>IF('1a-Electricity'!$AG$78="no","",ROUND(AD3450,4))</f>
        <v>0.42899999999999999</v>
      </c>
      <c r="AG3450" s="157">
        <f>IF('1a-Electricity'!$AG$79="no","",ROUND(AD3450,4))</f>
        <v>0.42899999999999999</v>
      </c>
      <c r="BL3450" s="157">
        <f t="shared" si="120"/>
        <v>0.42800000000000032</v>
      </c>
      <c r="BM3450" s="157">
        <f>IF('1b-NaturalGas'!$AG$87="no","",ROUND(BL3450,4))</f>
        <v>0.42799999999999999</v>
      </c>
      <c r="BN3450" s="157">
        <f>IF('1b-NaturalGas'!$AG$88="no","",ROUND(BL3450,4))</f>
        <v>0.42799999999999999</v>
      </c>
      <c r="BO3450" s="157">
        <f>IF('1b-NaturalGas'!$AG$89="no","",ROUND(BL3450,4))</f>
        <v>0.42799999999999999</v>
      </c>
      <c r="BP3450" s="157">
        <f>IF('1b-NaturalGas'!$AG$90="no","not applicable (based on previous answers)",ROUND(BL3450,4))</f>
        <v>0.42799999999999999</v>
      </c>
      <c r="BQ3450" s="157">
        <f>IF('1b-NaturalGas'!$AG$91="no","",ROUND(BL3450,4))</f>
        <v>0.42799999999999999</v>
      </c>
    </row>
    <row r="3451" spans="30:69" x14ac:dyDescent="0.25">
      <c r="AD3451" s="157">
        <f t="shared" si="119"/>
        <v>0.43000000000000033</v>
      </c>
      <c r="AE3451" s="157">
        <f>IF('1a-Electricity'!$AG$77="no","",ROUND(AD3451,4))</f>
        <v>0.43</v>
      </c>
      <c r="AF3451" s="157">
        <f>IF('1a-Electricity'!$AG$78="no","",ROUND(AD3451,4))</f>
        <v>0.43</v>
      </c>
      <c r="AG3451" s="157">
        <f>IF('1a-Electricity'!$AG$79="no","",ROUND(AD3451,4))</f>
        <v>0.43</v>
      </c>
      <c r="BL3451" s="157">
        <f t="shared" si="120"/>
        <v>0.42900000000000033</v>
      </c>
      <c r="BM3451" s="157">
        <f>IF('1b-NaturalGas'!$AG$87="no","",ROUND(BL3451,4))</f>
        <v>0.42899999999999999</v>
      </c>
      <c r="BN3451" s="157">
        <f>IF('1b-NaturalGas'!$AG$88="no","",ROUND(BL3451,4))</f>
        <v>0.42899999999999999</v>
      </c>
      <c r="BO3451" s="157">
        <f>IF('1b-NaturalGas'!$AG$89="no","",ROUND(BL3451,4))</f>
        <v>0.42899999999999999</v>
      </c>
      <c r="BP3451" s="157">
        <f>IF('1b-NaturalGas'!$AG$90="no","not applicable (based on previous answers)",ROUND(BL3451,4))</f>
        <v>0.42899999999999999</v>
      </c>
      <c r="BQ3451" s="157">
        <f>IF('1b-NaturalGas'!$AG$91="no","",ROUND(BL3451,4))</f>
        <v>0.42899999999999999</v>
      </c>
    </row>
    <row r="3452" spans="30:69" x14ac:dyDescent="0.25">
      <c r="AD3452" s="157">
        <f t="shared" si="119"/>
        <v>0.43100000000000033</v>
      </c>
      <c r="AE3452" s="157">
        <f>IF('1a-Electricity'!$AG$77="no","",ROUND(AD3452,4))</f>
        <v>0.43099999999999999</v>
      </c>
      <c r="AF3452" s="157">
        <f>IF('1a-Electricity'!$AG$78="no","",ROUND(AD3452,4))</f>
        <v>0.43099999999999999</v>
      </c>
      <c r="AG3452" s="157">
        <f>IF('1a-Electricity'!$AG$79="no","",ROUND(AD3452,4))</f>
        <v>0.43099999999999999</v>
      </c>
      <c r="BL3452" s="157">
        <f t="shared" si="120"/>
        <v>0.43000000000000033</v>
      </c>
      <c r="BM3452" s="157">
        <f>IF('1b-NaturalGas'!$AG$87="no","",ROUND(BL3452,4))</f>
        <v>0.43</v>
      </c>
      <c r="BN3452" s="157">
        <f>IF('1b-NaturalGas'!$AG$88="no","",ROUND(BL3452,4))</f>
        <v>0.43</v>
      </c>
      <c r="BO3452" s="157">
        <f>IF('1b-NaturalGas'!$AG$89="no","",ROUND(BL3452,4))</f>
        <v>0.43</v>
      </c>
      <c r="BP3452" s="157">
        <f>IF('1b-NaturalGas'!$AG$90="no","not applicable (based on previous answers)",ROUND(BL3452,4))</f>
        <v>0.43</v>
      </c>
      <c r="BQ3452" s="157">
        <f>IF('1b-NaturalGas'!$AG$91="no","",ROUND(BL3452,4))</f>
        <v>0.43</v>
      </c>
    </row>
    <row r="3453" spans="30:69" x14ac:dyDescent="0.25">
      <c r="AD3453" s="157">
        <f t="shared" si="119"/>
        <v>0.43200000000000033</v>
      </c>
      <c r="AE3453" s="157">
        <f>IF('1a-Electricity'!$AG$77="no","",ROUND(AD3453,4))</f>
        <v>0.432</v>
      </c>
      <c r="AF3453" s="157">
        <f>IF('1a-Electricity'!$AG$78="no","",ROUND(AD3453,4))</f>
        <v>0.432</v>
      </c>
      <c r="AG3453" s="157">
        <f>IF('1a-Electricity'!$AG$79="no","",ROUND(AD3453,4))</f>
        <v>0.432</v>
      </c>
      <c r="BL3453" s="157">
        <f t="shared" si="120"/>
        <v>0.43100000000000033</v>
      </c>
      <c r="BM3453" s="157">
        <f>IF('1b-NaturalGas'!$AG$87="no","",ROUND(BL3453,4))</f>
        <v>0.43099999999999999</v>
      </c>
      <c r="BN3453" s="157">
        <f>IF('1b-NaturalGas'!$AG$88="no","",ROUND(BL3453,4))</f>
        <v>0.43099999999999999</v>
      </c>
      <c r="BO3453" s="157">
        <f>IF('1b-NaturalGas'!$AG$89="no","",ROUND(BL3453,4))</f>
        <v>0.43099999999999999</v>
      </c>
      <c r="BP3453" s="157">
        <f>IF('1b-NaturalGas'!$AG$90="no","not applicable (based on previous answers)",ROUND(BL3453,4))</f>
        <v>0.43099999999999999</v>
      </c>
      <c r="BQ3453" s="157">
        <f>IF('1b-NaturalGas'!$AG$91="no","",ROUND(BL3453,4))</f>
        <v>0.43099999999999999</v>
      </c>
    </row>
    <row r="3454" spans="30:69" x14ac:dyDescent="0.25">
      <c r="AD3454" s="157">
        <f t="shared" si="119"/>
        <v>0.43300000000000033</v>
      </c>
      <c r="AE3454" s="157">
        <f>IF('1a-Electricity'!$AG$77="no","",ROUND(AD3454,4))</f>
        <v>0.433</v>
      </c>
      <c r="AF3454" s="157">
        <f>IF('1a-Electricity'!$AG$78="no","",ROUND(AD3454,4))</f>
        <v>0.433</v>
      </c>
      <c r="AG3454" s="157">
        <f>IF('1a-Electricity'!$AG$79="no","",ROUND(AD3454,4))</f>
        <v>0.433</v>
      </c>
      <c r="BL3454" s="157">
        <f t="shared" si="120"/>
        <v>0.43200000000000033</v>
      </c>
      <c r="BM3454" s="157">
        <f>IF('1b-NaturalGas'!$AG$87="no","",ROUND(BL3454,4))</f>
        <v>0.432</v>
      </c>
      <c r="BN3454" s="157">
        <f>IF('1b-NaturalGas'!$AG$88="no","",ROUND(BL3454,4))</f>
        <v>0.432</v>
      </c>
      <c r="BO3454" s="157">
        <f>IF('1b-NaturalGas'!$AG$89="no","",ROUND(BL3454,4))</f>
        <v>0.432</v>
      </c>
      <c r="BP3454" s="157">
        <f>IF('1b-NaturalGas'!$AG$90="no","not applicable (based on previous answers)",ROUND(BL3454,4))</f>
        <v>0.432</v>
      </c>
      <c r="BQ3454" s="157">
        <f>IF('1b-NaturalGas'!$AG$91="no","",ROUND(BL3454,4))</f>
        <v>0.432</v>
      </c>
    </row>
    <row r="3455" spans="30:69" x14ac:dyDescent="0.25">
      <c r="AD3455" s="157">
        <f t="shared" si="119"/>
        <v>0.43400000000000033</v>
      </c>
      <c r="AE3455" s="157">
        <f>IF('1a-Electricity'!$AG$77="no","",ROUND(AD3455,4))</f>
        <v>0.434</v>
      </c>
      <c r="AF3455" s="157">
        <f>IF('1a-Electricity'!$AG$78="no","",ROUND(AD3455,4))</f>
        <v>0.434</v>
      </c>
      <c r="AG3455" s="157">
        <f>IF('1a-Electricity'!$AG$79="no","",ROUND(AD3455,4))</f>
        <v>0.434</v>
      </c>
      <c r="BL3455" s="157">
        <f t="shared" si="120"/>
        <v>0.43300000000000033</v>
      </c>
      <c r="BM3455" s="157">
        <f>IF('1b-NaturalGas'!$AG$87="no","",ROUND(BL3455,4))</f>
        <v>0.433</v>
      </c>
      <c r="BN3455" s="157">
        <f>IF('1b-NaturalGas'!$AG$88="no","",ROUND(BL3455,4))</f>
        <v>0.433</v>
      </c>
      <c r="BO3455" s="157">
        <f>IF('1b-NaturalGas'!$AG$89="no","",ROUND(BL3455,4))</f>
        <v>0.433</v>
      </c>
      <c r="BP3455" s="157">
        <f>IF('1b-NaturalGas'!$AG$90="no","not applicable (based on previous answers)",ROUND(BL3455,4))</f>
        <v>0.433</v>
      </c>
      <c r="BQ3455" s="157">
        <f>IF('1b-NaturalGas'!$AG$91="no","",ROUND(BL3455,4))</f>
        <v>0.433</v>
      </c>
    </row>
    <row r="3456" spans="30:69" x14ac:dyDescent="0.25">
      <c r="AD3456" s="157">
        <f t="shared" si="119"/>
        <v>0.43500000000000033</v>
      </c>
      <c r="AE3456" s="157">
        <f>IF('1a-Electricity'!$AG$77="no","",ROUND(AD3456,4))</f>
        <v>0.435</v>
      </c>
      <c r="AF3456" s="157">
        <f>IF('1a-Electricity'!$AG$78="no","",ROUND(AD3456,4))</f>
        <v>0.435</v>
      </c>
      <c r="AG3456" s="157">
        <f>IF('1a-Electricity'!$AG$79="no","",ROUND(AD3456,4))</f>
        <v>0.435</v>
      </c>
      <c r="BL3456" s="157">
        <f t="shared" si="120"/>
        <v>0.43400000000000033</v>
      </c>
      <c r="BM3456" s="157">
        <f>IF('1b-NaturalGas'!$AG$87="no","",ROUND(BL3456,4))</f>
        <v>0.434</v>
      </c>
      <c r="BN3456" s="157">
        <f>IF('1b-NaturalGas'!$AG$88="no","",ROUND(BL3456,4))</f>
        <v>0.434</v>
      </c>
      <c r="BO3456" s="157">
        <f>IF('1b-NaturalGas'!$AG$89="no","",ROUND(BL3456,4))</f>
        <v>0.434</v>
      </c>
      <c r="BP3456" s="157">
        <f>IF('1b-NaturalGas'!$AG$90="no","not applicable (based on previous answers)",ROUND(BL3456,4))</f>
        <v>0.434</v>
      </c>
      <c r="BQ3456" s="157">
        <f>IF('1b-NaturalGas'!$AG$91="no","",ROUND(BL3456,4))</f>
        <v>0.434</v>
      </c>
    </row>
    <row r="3457" spans="30:69" x14ac:dyDescent="0.25">
      <c r="AD3457" s="157">
        <f t="shared" si="119"/>
        <v>0.43600000000000033</v>
      </c>
      <c r="AE3457" s="157">
        <f>IF('1a-Electricity'!$AG$77="no","",ROUND(AD3457,4))</f>
        <v>0.436</v>
      </c>
      <c r="AF3457" s="157">
        <f>IF('1a-Electricity'!$AG$78="no","",ROUND(AD3457,4))</f>
        <v>0.436</v>
      </c>
      <c r="AG3457" s="157">
        <f>IF('1a-Electricity'!$AG$79="no","",ROUND(AD3457,4))</f>
        <v>0.436</v>
      </c>
      <c r="BL3457" s="157">
        <f t="shared" si="120"/>
        <v>0.43500000000000033</v>
      </c>
      <c r="BM3457" s="157">
        <f>IF('1b-NaturalGas'!$AG$87="no","",ROUND(BL3457,4))</f>
        <v>0.435</v>
      </c>
      <c r="BN3457" s="157">
        <f>IF('1b-NaturalGas'!$AG$88="no","",ROUND(BL3457,4))</f>
        <v>0.435</v>
      </c>
      <c r="BO3457" s="157">
        <f>IF('1b-NaturalGas'!$AG$89="no","",ROUND(BL3457,4))</f>
        <v>0.435</v>
      </c>
      <c r="BP3457" s="157">
        <f>IF('1b-NaturalGas'!$AG$90="no","not applicable (based on previous answers)",ROUND(BL3457,4))</f>
        <v>0.435</v>
      </c>
      <c r="BQ3457" s="157">
        <f>IF('1b-NaturalGas'!$AG$91="no","",ROUND(BL3457,4))</f>
        <v>0.435</v>
      </c>
    </row>
    <row r="3458" spans="30:69" x14ac:dyDescent="0.25">
      <c r="AD3458" s="157">
        <f t="shared" si="119"/>
        <v>0.43700000000000033</v>
      </c>
      <c r="AE3458" s="157">
        <f>IF('1a-Electricity'!$AG$77="no","",ROUND(AD3458,4))</f>
        <v>0.437</v>
      </c>
      <c r="AF3458" s="157">
        <f>IF('1a-Electricity'!$AG$78="no","",ROUND(AD3458,4))</f>
        <v>0.437</v>
      </c>
      <c r="AG3458" s="157">
        <f>IF('1a-Electricity'!$AG$79="no","",ROUND(AD3458,4))</f>
        <v>0.437</v>
      </c>
      <c r="BL3458" s="157">
        <f t="shared" si="120"/>
        <v>0.43600000000000033</v>
      </c>
      <c r="BM3458" s="157">
        <f>IF('1b-NaturalGas'!$AG$87="no","",ROUND(BL3458,4))</f>
        <v>0.436</v>
      </c>
      <c r="BN3458" s="157">
        <f>IF('1b-NaturalGas'!$AG$88="no","",ROUND(BL3458,4))</f>
        <v>0.436</v>
      </c>
      <c r="BO3458" s="157">
        <f>IF('1b-NaturalGas'!$AG$89="no","",ROUND(BL3458,4))</f>
        <v>0.436</v>
      </c>
      <c r="BP3458" s="157">
        <f>IF('1b-NaturalGas'!$AG$90="no","not applicable (based on previous answers)",ROUND(BL3458,4))</f>
        <v>0.436</v>
      </c>
      <c r="BQ3458" s="157">
        <f>IF('1b-NaturalGas'!$AG$91="no","",ROUND(BL3458,4))</f>
        <v>0.436</v>
      </c>
    </row>
    <row r="3459" spans="30:69" x14ac:dyDescent="0.25">
      <c r="AD3459" s="157">
        <f t="shared" si="119"/>
        <v>0.43800000000000033</v>
      </c>
      <c r="AE3459" s="157">
        <f>IF('1a-Electricity'!$AG$77="no","",ROUND(AD3459,4))</f>
        <v>0.438</v>
      </c>
      <c r="AF3459" s="157">
        <f>IF('1a-Electricity'!$AG$78="no","",ROUND(AD3459,4))</f>
        <v>0.438</v>
      </c>
      <c r="AG3459" s="157">
        <f>IF('1a-Electricity'!$AG$79="no","",ROUND(AD3459,4))</f>
        <v>0.438</v>
      </c>
      <c r="BL3459" s="157">
        <f t="shared" si="120"/>
        <v>0.43700000000000033</v>
      </c>
      <c r="BM3459" s="157">
        <f>IF('1b-NaturalGas'!$AG$87="no","",ROUND(BL3459,4))</f>
        <v>0.437</v>
      </c>
      <c r="BN3459" s="157">
        <f>IF('1b-NaturalGas'!$AG$88="no","",ROUND(BL3459,4))</f>
        <v>0.437</v>
      </c>
      <c r="BO3459" s="157">
        <f>IF('1b-NaturalGas'!$AG$89="no","",ROUND(BL3459,4))</f>
        <v>0.437</v>
      </c>
      <c r="BP3459" s="157">
        <f>IF('1b-NaturalGas'!$AG$90="no","not applicable (based on previous answers)",ROUND(BL3459,4))</f>
        <v>0.437</v>
      </c>
      <c r="BQ3459" s="157">
        <f>IF('1b-NaturalGas'!$AG$91="no","",ROUND(BL3459,4))</f>
        <v>0.437</v>
      </c>
    </row>
    <row r="3460" spans="30:69" x14ac:dyDescent="0.25">
      <c r="AD3460" s="157">
        <f t="shared" si="119"/>
        <v>0.43900000000000033</v>
      </c>
      <c r="AE3460" s="157">
        <f>IF('1a-Electricity'!$AG$77="no","",ROUND(AD3460,4))</f>
        <v>0.439</v>
      </c>
      <c r="AF3460" s="157">
        <f>IF('1a-Electricity'!$AG$78="no","",ROUND(AD3460,4))</f>
        <v>0.439</v>
      </c>
      <c r="AG3460" s="157">
        <f>IF('1a-Electricity'!$AG$79="no","",ROUND(AD3460,4))</f>
        <v>0.439</v>
      </c>
      <c r="BL3460" s="157">
        <f t="shared" si="120"/>
        <v>0.43800000000000033</v>
      </c>
      <c r="BM3460" s="157">
        <f>IF('1b-NaturalGas'!$AG$87="no","",ROUND(BL3460,4))</f>
        <v>0.438</v>
      </c>
      <c r="BN3460" s="157">
        <f>IF('1b-NaturalGas'!$AG$88="no","",ROUND(BL3460,4))</f>
        <v>0.438</v>
      </c>
      <c r="BO3460" s="157">
        <f>IF('1b-NaturalGas'!$AG$89="no","",ROUND(BL3460,4))</f>
        <v>0.438</v>
      </c>
      <c r="BP3460" s="157">
        <f>IF('1b-NaturalGas'!$AG$90="no","not applicable (based on previous answers)",ROUND(BL3460,4))</f>
        <v>0.438</v>
      </c>
      <c r="BQ3460" s="157">
        <f>IF('1b-NaturalGas'!$AG$91="no","",ROUND(BL3460,4))</f>
        <v>0.438</v>
      </c>
    </row>
    <row r="3461" spans="30:69" x14ac:dyDescent="0.25">
      <c r="AD3461" s="157">
        <f t="shared" si="119"/>
        <v>0.44000000000000034</v>
      </c>
      <c r="AE3461" s="157">
        <f>IF('1a-Electricity'!$AG$77="no","",ROUND(AD3461,4))</f>
        <v>0.44</v>
      </c>
      <c r="AF3461" s="157">
        <f>IF('1a-Electricity'!$AG$78="no","",ROUND(AD3461,4))</f>
        <v>0.44</v>
      </c>
      <c r="AG3461" s="157">
        <f>IF('1a-Electricity'!$AG$79="no","",ROUND(AD3461,4))</f>
        <v>0.44</v>
      </c>
      <c r="BL3461" s="157">
        <f t="shared" si="120"/>
        <v>0.43900000000000033</v>
      </c>
      <c r="BM3461" s="157">
        <f>IF('1b-NaturalGas'!$AG$87="no","",ROUND(BL3461,4))</f>
        <v>0.439</v>
      </c>
      <c r="BN3461" s="157">
        <f>IF('1b-NaturalGas'!$AG$88="no","",ROUND(BL3461,4))</f>
        <v>0.439</v>
      </c>
      <c r="BO3461" s="157">
        <f>IF('1b-NaturalGas'!$AG$89="no","",ROUND(BL3461,4))</f>
        <v>0.439</v>
      </c>
      <c r="BP3461" s="157">
        <f>IF('1b-NaturalGas'!$AG$90="no","not applicable (based on previous answers)",ROUND(BL3461,4))</f>
        <v>0.439</v>
      </c>
      <c r="BQ3461" s="157">
        <f>IF('1b-NaturalGas'!$AG$91="no","",ROUND(BL3461,4))</f>
        <v>0.439</v>
      </c>
    </row>
    <row r="3462" spans="30:69" x14ac:dyDescent="0.25">
      <c r="AD3462" s="157">
        <f t="shared" ref="AD3462:AD3525" si="121">AD3461+0.001</f>
        <v>0.44100000000000034</v>
      </c>
      <c r="AE3462" s="157">
        <f>IF('1a-Electricity'!$AG$77="no","",ROUND(AD3462,4))</f>
        <v>0.441</v>
      </c>
      <c r="AF3462" s="157">
        <f>IF('1a-Electricity'!$AG$78="no","",ROUND(AD3462,4))</f>
        <v>0.441</v>
      </c>
      <c r="AG3462" s="157">
        <f>IF('1a-Electricity'!$AG$79="no","",ROUND(AD3462,4))</f>
        <v>0.441</v>
      </c>
      <c r="BL3462" s="157">
        <f t="shared" si="120"/>
        <v>0.44000000000000034</v>
      </c>
      <c r="BM3462" s="157">
        <f>IF('1b-NaturalGas'!$AG$87="no","",ROUND(BL3462,4))</f>
        <v>0.44</v>
      </c>
      <c r="BN3462" s="157">
        <f>IF('1b-NaturalGas'!$AG$88="no","",ROUND(BL3462,4))</f>
        <v>0.44</v>
      </c>
      <c r="BO3462" s="157">
        <f>IF('1b-NaturalGas'!$AG$89="no","",ROUND(BL3462,4))</f>
        <v>0.44</v>
      </c>
      <c r="BP3462" s="157">
        <f>IF('1b-NaturalGas'!$AG$90="no","not applicable (based on previous answers)",ROUND(BL3462,4))</f>
        <v>0.44</v>
      </c>
      <c r="BQ3462" s="157">
        <f>IF('1b-NaturalGas'!$AG$91="no","",ROUND(BL3462,4))</f>
        <v>0.44</v>
      </c>
    </row>
    <row r="3463" spans="30:69" x14ac:dyDescent="0.25">
      <c r="AD3463" s="157">
        <f t="shared" si="121"/>
        <v>0.44200000000000034</v>
      </c>
      <c r="AE3463" s="157">
        <f>IF('1a-Electricity'!$AG$77="no","",ROUND(AD3463,4))</f>
        <v>0.442</v>
      </c>
      <c r="AF3463" s="157">
        <f>IF('1a-Electricity'!$AG$78="no","",ROUND(AD3463,4))</f>
        <v>0.442</v>
      </c>
      <c r="AG3463" s="157">
        <f>IF('1a-Electricity'!$AG$79="no","",ROUND(AD3463,4))</f>
        <v>0.442</v>
      </c>
      <c r="BL3463" s="157">
        <f t="shared" ref="BL3463:BL3526" si="122">BL3462+0.001</f>
        <v>0.44100000000000034</v>
      </c>
      <c r="BM3463" s="157">
        <f>IF('1b-NaturalGas'!$AG$87="no","",ROUND(BL3463,4))</f>
        <v>0.441</v>
      </c>
      <c r="BN3463" s="157">
        <f>IF('1b-NaturalGas'!$AG$88="no","",ROUND(BL3463,4))</f>
        <v>0.441</v>
      </c>
      <c r="BO3463" s="157">
        <f>IF('1b-NaturalGas'!$AG$89="no","",ROUND(BL3463,4))</f>
        <v>0.441</v>
      </c>
      <c r="BP3463" s="157">
        <f>IF('1b-NaturalGas'!$AG$90="no","not applicable (based on previous answers)",ROUND(BL3463,4))</f>
        <v>0.441</v>
      </c>
      <c r="BQ3463" s="157">
        <f>IF('1b-NaturalGas'!$AG$91="no","",ROUND(BL3463,4))</f>
        <v>0.441</v>
      </c>
    </row>
    <row r="3464" spans="30:69" x14ac:dyDescent="0.25">
      <c r="AD3464" s="157">
        <f t="shared" si="121"/>
        <v>0.44300000000000034</v>
      </c>
      <c r="AE3464" s="157">
        <f>IF('1a-Electricity'!$AG$77="no","",ROUND(AD3464,4))</f>
        <v>0.443</v>
      </c>
      <c r="AF3464" s="157">
        <f>IF('1a-Electricity'!$AG$78="no","",ROUND(AD3464,4))</f>
        <v>0.443</v>
      </c>
      <c r="AG3464" s="157">
        <f>IF('1a-Electricity'!$AG$79="no","",ROUND(AD3464,4))</f>
        <v>0.443</v>
      </c>
      <c r="BL3464" s="157">
        <f t="shared" si="122"/>
        <v>0.44200000000000034</v>
      </c>
      <c r="BM3464" s="157">
        <f>IF('1b-NaturalGas'!$AG$87="no","",ROUND(BL3464,4))</f>
        <v>0.442</v>
      </c>
      <c r="BN3464" s="157">
        <f>IF('1b-NaturalGas'!$AG$88="no","",ROUND(BL3464,4))</f>
        <v>0.442</v>
      </c>
      <c r="BO3464" s="157">
        <f>IF('1b-NaturalGas'!$AG$89="no","",ROUND(BL3464,4))</f>
        <v>0.442</v>
      </c>
      <c r="BP3464" s="157">
        <f>IF('1b-NaturalGas'!$AG$90="no","not applicable (based on previous answers)",ROUND(BL3464,4))</f>
        <v>0.442</v>
      </c>
      <c r="BQ3464" s="157">
        <f>IF('1b-NaturalGas'!$AG$91="no","",ROUND(BL3464,4))</f>
        <v>0.442</v>
      </c>
    </row>
    <row r="3465" spans="30:69" x14ac:dyDescent="0.25">
      <c r="AD3465" s="157">
        <f t="shared" si="121"/>
        <v>0.44400000000000034</v>
      </c>
      <c r="AE3465" s="157">
        <f>IF('1a-Electricity'!$AG$77="no","",ROUND(AD3465,4))</f>
        <v>0.44400000000000001</v>
      </c>
      <c r="AF3465" s="157">
        <f>IF('1a-Electricity'!$AG$78="no","",ROUND(AD3465,4))</f>
        <v>0.44400000000000001</v>
      </c>
      <c r="AG3465" s="157">
        <f>IF('1a-Electricity'!$AG$79="no","",ROUND(AD3465,4))</f>
        <v>0.44400000000000001</v>
      </c>
      <c r="BL3465" s="157">
        <f t="shared" si="122"/>
        <v>0.44300000000000034</v>
      </c>
      <c r="BM3465" s="157">
        <f>IF('1b-NaturalGas'!$AG$87="no","",ROUND(BL3465,4))</f>
        <v>0.443</v>
      </c>
      <c r="BN3465" s="157">
        <f>IF('1b-NaturalGas'!$AG$88="no","",ROUND(BL3465,4))</f>
        <v>0.443</v>
      </c>
      <c r="BO3465" s="157">
        <f>IF('1b-NaturalGas'!$AG$89="no","",ROUND(BL3465,4))</f>
        <v>0.443</v>
      </c>
      <c r="BP3465" s="157">
        <f>IF('1b-NaturalGas'!$AG$90="no","not applicable (based on previous answers)",ROUND(BL3465,4))</f>
        <v>0.443</v>
      </c>
      <c r="BQ3465" s="157">
        <f>IF('1b-NaturalGas'!$AG$91="no","",ROUND(BL3465,4))</f>
        <v>0.443</v>
      </c>
    </row>
    <row r="3466" spans="30:69" x14ac:dyDescent="0.25">
      <c r="AD3466" s="157">
        <f t="shared" si="121"/>
        <v>0.44500000000000034</v>
      </c>
      <c r="AE3466" s="157">
        <f>IF('1a-Electricity'!$AG$77="no","",ROUND(AD3466,4))</f>
        <v>0.44500000000000001</v>
      </c>
      <c r="AF3466" s="157">
        <f>IF('1a-Electricity'!$AG$78="no","",ROUND(AD3466,4))</f>
        <v>0.44500000000000001</v>
      </c>
      <c r="AG3466" s="157">
        <f>IF('1a-Electricity'!$AG$79="no","",ROUND(AD3466,4))</f>
        <v>0.44500000000000001</v>
      </c>
      <c r="BL3466" s="157">
        <f t="shared" si="122"/>
        <v>0.44400000000000034</v>
      </c>
      <c r="BM3466" s="157">
        <f>IF('1b-NaturalGas'!$AG$87="no","",ROUND(BL3466,4))</f>
        <v>0.44400000000000001</v>
      </c>
      <c r="BN3466" s="157">
        <f>IF('1b-NaturalGas'!$AG$88="no","",ROUND(BL3466,4))</f>
        <v>0.44400000000000001</v>
      </c>
      <c r="BO3466" s="157">
        <f>IF('1b-NaturalGas'!$AG$89="no","",ROUND(BL3466,4))</f>
        <v>0.44400000000000001</v>
      </c>
      <c r="BP3466" s="157">
        <f>IF('1b-NaturalGas'!$AG$90="no","not applicable (based on previous answers)",ROUND(BL3466,4))</f>
        <v>0.44400000000000001</v>
      </c>
      <c r="BQ3466" s="157">
        <f>IF('1b-NaturalGas'!$AG$91="no","",ROUND(BL3466,4))</f>
        <v>0.44400000000000001</v>
      </c>
    </row>
    <row r="3467" spans="30:69" x14ac:dyDescent="0.25">
      <c r="AD3467" s="157">
        <f t="shared" si="121"/>
        <v>0.44600000000000034</v>
      </c>
      <c r="AE3467" s="157">
        <f>IF('1a-Electricity'!$AG$77="no","",ROUND(AD3467,4))</f>
        <v>0.44600000000000001</v>
      </c>
      <c r="AF3467" s="157">
        <f>IF('1a-Electricity'!$AG$78="no","",ROUND(AD3467,4))</f>
        <v>0.44600000000000001</v>
      </c>
      <c r="AG3467" s="157">
        <f>IF('1a-Electricity'!$AG$79="no","",ROUND(AD3467,4))</f>
        <v>0.44600000000000001</v>
      </c>
      <c r="BL3467" s="157">
        <f t="shared" si="122"/>
        <v>0.44500000000000034</v>
      </c>
      <c r="BM3467" s="157">
        <f>IF('1b-NaturalGas'!$AG$87="no","",ROUND(BL3467,4))</f>
        <v>0.44500000000000001</v>
      </c>
      <c r="BN3467" s="157">
        <f>IF('1b-NaturalGas'!$AG$88="no","",ROUND(BL3467,4))</f>
        <v>0.44500000000000001</v>
      </c>
      <c r="BO3467" s="157">
        <f>IF('1b-NaturalGas'!$AG$89="no","",ROUND(BL3467,4))</f>
        <v>0.44500000000000001</v>
      </c>
      <c r="BP3467" s="157">
        <f>IF('1b-NaturalGas'!$AG$90="no","not applicable (based on previous answers)",ROUND(BL3467,4))</f>
        <v>0.44500000000000001</v>
      </c>
      <c r="BQ3467" s="157">
        <f>IF('1b-NaturalGas'!$AG$91="no","",ROUND(BL3467,4))</f>
        <v>0.44500000000000001</v>
      </c>
    </row>
    <row r="3468" spans="30:69" x14ac:dyDescent="0.25">
      <c r="AD3468" s="157">
        <f t="shared" si="121"/>
        <v>0.44700000000000034</v>
      </c>
      <c r="AE3468" s="157">
        <f>IF('1a-Electricity'!$AG$77="no","",ROUND(AD3468,4))</f>
        <v>0.44700000000000001</v>
      </c>
      <c r="AF3468" s="157">
        <f>IF('1a-Electricity'!$AG$78="no","",ROUND(AD3468,4))</f>
        <v>0.44700000000000001</v>
      </c>
      <c r="AG3468" s="157">
        <f>IF('1a-Electricity'!$AG$79="no","",ROUND(AD3468,4))</f>
        <v>0.44700000000000001</v>
      </c>
      <c r="BL3468" s="157">
        <f t="shared" si="122"/>
        <v>0.44600000000000034</v>
      </c>
      <c r="BM3468" s="157">
        <f>IF('1b-NaturalGas'!$AG$87="no","",ROUND(BL3468,4))</f>
        <v>0.44600000000000001</v>
      </c>
      <c r="BN3468" s="157">
        <f>IF('1b-NaturalGas'!$AG$88="no","",ROUND(BL3468,4))</f>
        <v>0.44600000000000001</v>
      </c>
      <c r="BO3468" s="157">
        <f>IF('1b-NaturalGas'!$AG$89="no","",ROUND(BL3468,4))</f>
        <v>0.44600000000000001</v>
      </c>
      <c r="BP3468" s="157">
        <f>IF('1b-NaturalGas'!$AG$90="no","not applicable (based on previous answers)",ROUND(BL3468,4))</f>
        <v>0.44600000000000001</v>
      </c>
      <c r="BQ3468" s="157">
        <f>IF('1b-NaturalGas'!$AG$91="no","",ROUND(BL3468,4))</f>
        <v>0.44600000000000001</v>
      </c>
    </row>
    <row r="3469" spans="30:69" x14ac:dyDescent="0.25">
      <c r="AD3469" s="157">
        <f t="shared" si="121"/>
        <v>0.44800000000000034</v>
      </c>
      <c r="AE3469" s="157">
        <f>IF('1a-Electricity'!$AG$77="no","",ROUND(AD3469,4))</f>
        <v>0.44800000000000001</v>
      </c>
      <c r="AF3469" s="157">
        <f>IF('1a-Electricity'!$AG$78="no","",ROUND(AD3469,4))</f>
        <v>0.44800000000000001</v>
      </c>
      <c r="AG3469" s="157">
        <f>IF('1a-Electricity'!$AG$79="no","",ROUND(AD3469,4))</f>
        <v>0.44800000000000001</v>
      </c>
      <c r="BL3469" s="157">
        <f t="shared" si="122"/>
        <v>0.44700000000000034</v>
      </c>
      <c r="BM3469" s="157">
        <f>IF('1b-NaturalGas'!$AG$87="no","",ROUND(BL3469,4))</f>
        <v>0.44700000000000001</v>
      </c>
      <c r="BN3469" s="157">
        <f>IF('1b-NaturalGas'!$AG$88="no","",ROUND(BL3469,4))</f>
        <v>0.44700000000000001</v>
      </c>
      <c r="BO3469" s="157">
        <f>IF('1b-NaturalGas'!$AG$89="no","",ROUND(BL3469,4))</f>
        <v>0.44700000000000001</v>
      </c>
      <c r="BP3469" s="157">
        <f>IF('1b-NaturalGas'!$AG$90="no","not applicable (based on previous answers)",ROUND(BL3469,4))</f>
        <v>0.44700000000000001</v>
      </c>
      <c r="BQ3469" s="157">
        <f>IF('1b-NaturalGas'!$AG$91="no","",ROUND(BL3469,4))</f>
        <v>0.44700000000000001</v>
      </c>
    </row>
    <row r="3470" spans="30:69" x14ac:dyDescent="0.25">
      <c r="AD3470" s="157">
        <f t="shared" si="121"/>
        <v>0.44900000000000034</v>
      </c>
      <c r="AE3470" s="157">
        <f>IF('1a-Electricity'!$AG$77="no","",ROUND(AD3470,4))</f>
        <v>0.44900000000000001</v>
      </c>
      <c r="AF3470" s="157">
        <f>IF('1a-Electricity'!$AG$78="no","",ROUND(AD3470,4))</f>
        <v>0.44900000000000001</v>
      </c>
      <c r="AG3470" s="157">
        <f>IF('1a-Electricity'!$AG$79="no","",ROUND(AD3470,4))</f>
        <v>0.44900000000000001</v>
      </c>
      <c r="BL3470" s="157">
        <f t="shared" si="122"/>
        <v>0.44800000000000034</v>
      </c>
      <c r="BM3470" s="157">
        <f>IF('1b-NaturalGas'!$AG$87="no","",ROUND(BL3470,4))</f>
        <v>0.44800000000000001</v>
      </c>
      <c r="BN3470" s="157">
        <f>IF('1b-NaturalGas'!$AG$88="no","",ROUND(BL3470,4))</f>
        <v>0.44800000000000001</v>
      </c>
      <c r="BO3470" s="157">
        <f>IF('1b-NaturalGas'!$AG$89="no","",ROUND(BL3470,4))</f>
        <v>0.44800000000000001</v>
      </c>
      <c r="BP3470" s="157">
        <f>IF('1b-NaturalGas'!$AG$90="no","not applicable (based on previous answers)",ROUND(BL3470,4))</f>
        <v>0.44800000000000001</v>
      </c>
      <c r="BQ3470" s="157">
        <f>IF('1b-NaturalGas'!$AG$91="no","",ROUND(BL3470,4))</f>
        <v>0.44800000000000001</v>
      </c>
    </row>
    <row r="3471" spans="30:69" x14ac:dyDescent="0.25">
      <c r="AD3471" s="157">
        <f t="shared" si="121"/>
        <v>0.45000000000000034</v>
      </c>
      <c r="AE3471" s="157">
        <f>IF('1a-Electricity'!$AG$77="no","",ROUND(AD3471,4))</f>
        <v>0.45</v>
      </c>
      <c r="AF3471" s="157">
        <f>IF('1a-Electricity'!$AG$78="no","",ROUND(AD3471,4))</f>
        <v>0.45</v>
      </c>
      <c r="AG3471" s="157">
        <f>IF('1a-Electricity'!$AG$79="no","",ROUND(AD3471,4))</f>
        <v>0.45</v>
      </c>
      <c r="BL3471" s="157">
        <f t="shared" si="122"/>
        <v>0.44900000000000034</v>
      </c>
      <c r="BM3471" s="157">
        <f>IF('1b-NaturalGas'!$AG$87="no","",ROUND(BL3471,4))</f>
        <v>0.44900000000000001</v>
      </c>
      <c r="BN3471" s="157">
        <f>IF('1b-NaturalGas'!$AG$88="no","",ROUND(BL3471,4))</f>
        <v>0.44900000000000001</v>
      </c>
      <c r="BO3471" s="157">
        <f>IF('1b-NaturalGas'!$AG$89="no","",ROUND(BL3471,4))</f>
        <v>0.44900000000000001</v>
      </c>
      <c r="BP3471" s="157">
        <f>IF('1b-NaturalGas'!$AG$90="no","not applicable (based on previous answers)",ROUND(BL3471,4))</f>
        <v>0.44900000000000001</v>
      </c>
      <c r="BQ3471" s="157">
        <f>IF('1b-NaturalGas'!$AG$91="no","",ROUND(BL3471,4))</f>
        <v>0.44900000000000001</v>
      </c>
    </row>
    <row r="3472" spans="30:69" x14ac:dyDescent="0.25">
      <c r="AD3472" s="157">
        <f t="shared" si="121"/>
        <v>0.45100000000000035</v>
      </c>
      <c r="AE3472" s="157">
        <f>IF('1a-Electricity'!$AG$77="no","",ROUND(AD3472,4))</f>
        <v>0.45100000000000001</v>
      </c>
      <c r="AF3472" s="157">
        <f>IF('1a-Electricity'!$AG$78="no","",ROUND(AD3472,4))</f>
        <v>0.45100000000000001</v>
      </c>
      <c r="AG3472" s="157">
        <f>IF('1a-Electricity'!$AG$79="no","",ROUND(AD3472,4))</f>
        <v>0.45100000000000001</v>
      </c>
      <c r="BL3472" s="157">
        <f t="shared" si="122"/>
        <v>0.45000000000000034</v>
      </c>
      <c r="BM3472" s="157">
        <f>IF('1b-NaturalGas'!$AG$87="no","",ROUND(BL3472,4))</f>
        <v>0.45</v>
      </c>
      <c r="BN3472" s="157">
        <f>IF('1b-NaturalGas'!$AG$88="no","",ROUND(BL3472,4))</f>
        <v>0.45</v>
      </c>
      <c r="BO3472" s="157">
        <f>IF('1b-NaturalGas'!$AG$89="no","",ROUND(BL3472,4))</f>
        <v>0.45</v>
      </c>
      <c r="BP3472" s="157">
        <f>IF('1b-NaturalGas'!$AG$90="no","not applicable (based on previous answers)",ROUND(BL3472,4))</f>
        <v>0.45</v>
      </c>
      <c r="BQ3472" s="157">
        <f>IF('1b-NaturalGas'!$AG$91="no","",ROUND(BL3472,4))</f>
        <v>0.45</v>
      </c>
    </row>
    <row r="3473" spans="30:69" x14ac:dyDescent="0.25">
      <c r="AD3473" s="157">
        <f t="shared" si="121"/>
        <v>0.45200000000000035</v>
      </c>
      <c r="AE3473" s="157">
        <f>IF('1a-Electricity'!$AG$77="no","",ROUND(AD3473,4))</f>
        <v>0.45200000000000001</v>
      </c>
      <c r="AF3473" s="157">
        <f>IF('1a-Electricity'!$AG$78="no","",ROUND(AD3473,4))</f>
        <v>0.45200000000000001</v>
      </c>
      <c r="AG3473" s="157">
        <f>IF('1a-Electricity'!$AG$79="no","",ROUND(AD3473,4))</f>
        <v>0.45200000000000001</v>
      </c>
      <c r="BL3473" s="157">
        <f t="shared" si="122"/>
        <v>0.45100000000000035</v>
      </c>
      <c r="BM3473" s="157">
        <f>IF('1b-NaturalGas'!$AG$87="no","",ROUND(BL3473,4))</f>
        <v>0.45100000000000001</v>
      </c>
      <c r="BN3473" s="157">
        <f>IF('1b-NaturalGas'!$AG$88="no","",ROUND(BL3473,4))</f>
        <v>0.45100000000000001</v>
      </c>
      <c r="BO3473" s="157">
        <f>IF('1b-NaturalGas'!$AG$89="no","",ROUND(BL3473,4))</f>
        <v>0.45100000000000001</v>
      </c>
      <c r="BP3473" s="157">
        <f>IF('1b-NaturalGas'!$AG$90="no","not applicable (based on previous answers)",ROUND(BL3473,4))</f>
        <v>0.45100000000000001</v>
      </c>
      <c r="BQ3473" s="157">
        <f>IF('1b-NaturalGas'!$AG$91="no","",ROUND(BL3473,4))</f>
        <v>0.45100000000000001</v>
      </c>
    </row>
    <row r="3474" spans="30:69" x14ac:dyDescent="0.25">
      <c r="AD3474" s="157">
        <f t="shared" si="121"/>
        <v>0.45300000000000035</v>
      </c>
      <c r="AE3474" s="157">
        <f>IF('1a-Electricity'!$AG$77="no","",ROUND(AD3474,4))</f>
        <v>0.45300000000000001</v>
      </c>
      <c r="AF3474" s="157">
        <f>IF('1a-Electricity'!$AG$78="no","",ROUND(AD3474,4))</f>
        <v>0.45300000000000001</v>
      </c>
      <c r="AG3474" s="157">
        <f>IF('1a-Electricity'!$AG$79="no","",ROUND(AD3474,4))</f>
        <v>0.45300000000000001</v>
      </c>
      <c r="BL3474" s="157">
        <f t="shared" si="122"/>
        <v>0.45200000000000035</v>
      </c>
      <c r="BM3474" s="157">
        <f>IF('1b-NaturalGas'!$AG$87="no","",ROUND(BL3474,4))</f>
        <v>0.45200000000000001</v>
      </c>
      <c r="BN3474" s="157">
        <f>IF('1b-NaturalGas'!$AG$88="no","",ROUND(BL3474,4))</f>
        <v>0.45200000000000001</v>
      </c>
      <c r="BO3474" s="157">
        <f>IF('1b-NaturalGas'!$AG$89="no","",ROUND(BL3474,4))</f>
        <v>0.45200000000000001</v>
      </c>
      <c r="BP3474" s="157">
        <f>IF('1b-NaturalGas'!$AG$90="no","not applicable (based on previous answers)",ROUND(BL3474,4))</f>
        <v>0.45200000000000001</v>
      </c>
      <c r="BQ3474" s="157">
        <f>IF('1b-NaturalGas'!$AG$91="no","",ROUND(BL3474,4))</f>
        <v>0.45200000000000001</v>
      </c>
    </row>
    <row r="3475" spans="30:69" x14ac:dyDescent="0.25">
      <c r="AD3475" s="157">
        <f t="shared" si="121"/>
        <v>0.45400000000000035</v>
      </c>
      <c r="AE3475" s="157">
        <f>IF('1a-Electricity'!$AG$77="no","",ROUND(AD3475,4))</f>
        <v>0.45400000000000001</v>
      </c>
      <c r="AF3475" s="157">
        <f>IF('1a-Electricity'!$AG$78="no","",ROUND(AD3475,4))</f>
        <v>0.45400000000000001</v>
      </c>
      <c r="AG3475" s="157">
        <f>IF('1a-Electricity'!$AG$79="no","",ROUND(AD3475,4))</f>
        <v>0.45400000000000001</v>
      </c>
      <c r="BL3475" s="157">
        <f t="shared" si="122"/>
        <v>0.45300000000000035</v>
      </c>
      <c r="BM3475" s="157">
        <f>IF('1b-NaturalGas'!$AG$87="no","",ROUND(BL3475,4))</f>
        <v>0.45300000000000001</v>
      </c>
      <c r="BN3475" s="157">
        <f>IF('1b-NaturalGas'!$AG$88="no","",ROUND(BL3475,4))</f>
        <v>0.45300000000000001</v>
      </c>
      <c r="BO3475" s="157">
        <f>IF('1b-NaturalGas'!$AG$89="no","",ROUND(BL3475,4))</f>
        <v>0.45300000000000001</v>
      </c>
      <c r="BP3475" s="157">
        <f>IF('1b-NaturalGas'!$AG$90="no","not applicable (based on previous answers)",ROUND(BL3475,4))</f>
        <v>0.45300000000000001</v>
      </c>
      <c r="BQ3475" s="157">
        <f>IF('1b-NaturalGas'!$AG$91="no","",ROUND(BL3475,4))</f>
        <v>0.45300000000000001</v>
      </c>
    </row>
    <row r="3476" spans="30:69" x14ac:dyDescent="0.25">
      <c r="AD3476" s="157">
        <f t="shared" si="121"/>
        <v>0.45500000000000035</v>
      </c>
      <c r="AE3476" s="157">
        <f>IF('1a-Electricity'!$AG$77="no","",ROUND(AD3476,4))</f>
        <v>0.45500000000000002</v>
      </c>
      <c r="AF3476" s="157">
        <f>IF('1a-Electricity'!$AG$78="no","",ROUND(AD3476,4))</f>
        <v>0.45500000000000002</v>
      </c>
      <c r="AG3476" s="157">
        <f>IF('1a-Electricity'!$AG$79="no","",ROUND(AD3476,4))</f>
        <v>0.45500000000000002</v>
      </c>
      <c r="BL3476" s="157">
        <f t="shared" si="122"/>
        <v>0.45400000000000035</v>
      </c>
      <c r="BM3476" s="157">
        <f>IF('1b-NaturalGas'!$AG$87="no","",ROUND(BL3476,4))</f>
        <v>0.45400000000000001</v>
      </c>
      <c r="BN3476" s="157">
        <f>IF('1b-NaturalGas'!$AG$88="no","",ROUND(BL3476,4))</f>
        <v>0.45400000000000001</v>
      </c>
      <c r="BO3476" s="157">
        <f>IF('1b-NaturalGas'!$AG$89="no","",ROUND(BL3476,4))</f>
        <v>0.45400000000000001</v>
      </c>
      <c r="BP3476" s="157">
        <f>IF('1b-NaturalGas'!$AG$90="no","not applicable (based on previous answers)",ROUND(BL3476,4))</f>
        <v>0.45400000000000001</v>
      </c>
      <c r="BQ3476" s="157">
        <f>IF('1b-NaturalGas'!$AG$91="no","",ROUND(BL3476,4))</f>
        <v>0.45400000000000001</v>
      </c>
    </row>
    <row r="3477" spans="30:69" x14ac:dyDescent="0.25">
      <c r="AD3477" s="157">
        <f t="shared" si="121"/>
        <v>0.45600000000000035</v>
      </c>
      <c r="AE3477" s="157">
        <f>IF('1a-Electricity'!$AG$77="no","",ROUND(AD3477,4))</f>
        <v>0.45600000000000002</v>
      </c>
      <c r="AF3477" s="157">
        <f>IF('1a-Electricity'!$AG$78="no","",ROUND(AD3477,4))</f>
        <v>0.45600000000000002</v>
      </c>
      <c r="AG3477" s="157">
        <f>IF('1a-Electricity'!$AG$79="no","",ROUND(AD3477,4))</f>
        <v>0.45600000000000002</v>
      </c>
      <c r="BL3477" s="157">
        <f t="shared" si="122"/>
        <v>0.45500000000000035</v>
      </c>
      <c r="BM3477" s="157">
        <f>IF('1b-NaturalGas'!$AG$87="no","",ROUND(BL3477,4))</f>
        <v>0.45500000000000002</v>
      </c>
      <c r="BN3477" s="157">
        <f>IF('1b-NaturalGas'!$AG$88="no","",ROUND(BL3477,4))</f>
        <v>0.45500000000000002</v>
      </c>
      <c r="BO3477" s="157">
        <f>IF('1b-NaturalGas'!$AG$89="no","",ROUND(BL3477,4))</f>
        <v>0.45500000000000002</v>
      </c>
      <c r="BP3477" s="157">
        <f>IF('1b-NaturalGas'!$AG$90="no","not applicable (based on previous answers)",ROUND(BL3477,4))</f>
        <v>0.45500000000000002</v>
      </c>
      <c r="BQ3477" s="157">
        <f>IF('1b-NaturalGas'!$AG$91="no","",ROUND(BL3477,4))</f>
        <v>0.45500000000000002</v>
      </c>
    </row>
    <row r="3478" spans="30:69" x14ac:dyDescent="0.25">
      <c r="AD3478" s="157">
        <f t="shared" si="121"/>
        <v>0.45700000000000035</v>
      </c>
      <c r="AE3478" s="157">
        <f>IF('1a-Electricity'!$AG$77="no","",ROUND(AD3478,4))</f>
        <v>0.45700000000000002</v>
      </c>
      <c r="AF3478" s="157">
        <f>IF('1a-Electricity'!$AG$78="no","",ROUND(AD3478,4))</f>
        <v>0.45700000000000002</v>
      </c>
      <c r="AG3478" s="157">
        <f>IF('1a-Electricity'!$AG$79="no","",ROUND(AD3478,4))</f>
        <v>0.45700000000000002</v>
      </c>
      <c r="BL3478" s="157">
        <f t="shared" si="122"/>
        <v>0.45600000000000035</v>
      </c>
      <c r="BM3478" s="157">
        <f>IF('1b-NaturalGas'!$AG$87="no","",ROUND(BL3478,4))</f>
        <v>0.45600000000000002</v>
      </c>
      <c r="BN3478" s="157">
        <f>IF('1b-NaturalGas'!$AG$88="no","",ROUND(BL3478,4))</f>
        <v>0.45600000000000002</v>
      </c>
      <c r="BO3478" s="157">
        <f>IF('1b-NaturalGas'!$AG$89="no","",ROUND(BL3478,4))</f>
        <v>0.45600000000000002</v>
      </c>
      <c r="BP3478" s="157">
        <f>IF('1b-NaturalGas'!$AG$90="no","not applicable (based on previous answers)",ROUND(BL3478,4))</f>
        <v>0.45600000000000002</v>
      </c>
      <c r="BQ3478" s="157">
        <f>IF('1b-NaturalGas'!$AG$91="no","",ROUND(BL3478,4))</f>
        <v>0.45600000000000002</v>
      </c>
    </row>
    <row r="3479" spans="30:69" x14ac:dyDescent="0.25">
      <c r="AD3479" s="157">
        <f t="shared" si="121"/>
        <v>0.45800000000000035</v>
      </c>
      <c r="AE3479" s="157">
        <f>IF('1a-Electricity'!$AG$77="no","",ROUND(AD3479,4))</f>
        <v>0.45800000000000002</v>
      </c>
      <c r="AF3479" s="157">
        <f>IF('1a-Electricity'!$AG$78="no","",ROUND(AD3479,4))</f>
        <v>0.45800000000000002</v>
      </c>
      <c r="AG3479" s="157">
        <f>IF('1a-Electricity'!$AG$79="no","",ROUND(AD3479,4))</f>
        <v>0.45800000000000002</v>
      </c>
      <c r="BL3479" s="157">
        <f t="shared" si="122"/>
        <v>0.45700000000000035</v>
      </c>
      <c r="BM3479" s="157">
        <f>IF('1b-NaturalGas'!$AG$87="no","",ROUND(BL3479,4))</f>
        <v>0.45700000000000002</v>
      </c>
      <c r="BN3479" s="157">
        <f>IF('1b-NaturalGas'!$AG$88="no","",ROUND(BL3479,4))</f>
        <v>0.45700000000000002</v>
      </c>
      <c r="BO3479" s="157">
        <f>IF('1b-NaturalGas'!$AG$89="no","",ROUND(BL3479,4))</f>
        <v>0.45700000000000002</v>
      </c>
      <c r="BP3479" s="157">
        <f>IF('1b-NaturalGas'!$AG$90="no","not applicable (based on previous answers)",ROUND(BL3479,4))</f>
        <v>0.45700000000000002</v>
      </c>
      <c r="BQ3479" s="157">
        <f>IF('1b-NaturalGas'!$AG$91="no","",ROUND(BL3479,4))</f>
        <v>0.45700000000000002</v>
      </c>
    </row>
    <row r="3480" spans="30:69" x14ac:dyDescent="0.25">
      <c r="AD3480" s="157">
        <f t="shared" si="121"/>
        <v>0.45900000000000035</v>
      </c>
      <c r="AE3480" s="157">
        <f>IF('1a-Electricity'!$AG$77="no","",ROUND(AD3480,4))</f>
        <v>0.45900000000000002</v>
      </c>
      <c r="AF3480" s="157">
        <f>IF('1a-Electricity'!$AG$78="no","",ROUND(AD3480,4))</f>
        <v>0.45900000000000002</v>
      </c>
      <c r="AG3480" s="157">
        <f>IF('1a-Electricity'!$AG$79="no","",ROUND(AD3480,4))</f>
        <v>0.45900000000000002</v>
      </c>
      <c r="BL3480" s="157">
        <f t="shared" si="122"/>
        <v>0.45800000000000035</v>
      </c>
      <c r="BM3480" s="157">
        <f>IF('1b-NaturalGas'!$AG$87="no","",ROUND(BL3480,4))</f>
        <v>0.45800000000000002</v>
      </c>
      <c r="BN3480" s="157">
        <f>IF('1b-NaturalGas'!$AG$88="no","",ROUND(BL3480,4))</f>
        <v>0.45800000000000002</v>
      </c>
      <c r="BO3480" s="157">
        <f>IF('1b-NaturalGas'!$AG$89="no","",ROUND(BL3480,4))</f>
        <v>0.45800000000000002</v>
      </c>
      <c r="BP3480" s="157">
        <f>IF('1b-NaturalGas'!$AG$90="no","not applicable (based on previous answers)",ROUND(BL3480,4))</f>
        <v>0.45800000000000002</v>
      </c>
      <c r="BQ3480" s="157">
        <f>IF('1b-NaturalGas'!$AG$91="no","",ROUND(BL3480,4))</f>
        <v>0.45800000000000002</v>
      </c>
    </row>
    <row r="3481" spans="30:69" x14ac:dyDescent="0.25">
      <c r="AD3481" s="157">
        <f t="shared" si="121"/>
        <v>0.46000000000000035</v>
      </c>
      <c r="AE3481" s="157">
        <f>IF('1a-Electricity'!$AG$77="no","",ROUND(AD3481,4))</f>
        <v>0.46</v>
      </c>
      <c r="AF3481" s="157">
        <f>IF('1a-Electricity'!$AG$78="no","",ROUND(AD3481,4))</f>
        <v>0.46</v>
      </c>
      <c r="AG3481" s="157">
        <f>IF('1a-Electricity'!$AG$79="no","",ROUND(AD3481,4))</f>
        <v>0.46</v>
      </c>
      <c r="BL3481" s="157">
        <f t="shared" si="122"/>
        <v>0.45900000000000035</v>
      </c>
      <c r="BM3481" s="157">
        <f>IF('1b-NaturalGas'!$AG$87="no","",ROUND(BL3481,4))</f>
        <v>0.45900000000000002</v>
      </c>
      <c r="BN3481" s="157">
        <f>IF('1b-NaturalGas'!$AG$88="no","",ROUND(BL3481,4))</f>
        <v>0.45900000000000002</v>
      </c>
      <c r="BO3481" s="157">
        <f>IF('1b-NaturalGas'!$AG$89="no","",ROUND(BL3481,4))</f>
        <v>0.45900000000000002</v>
      </c>
      <c r="BP3481" s="157">
        <f>IF('1b-NaturalGas'!$AG$90="no","not applicable (based on previous answers)",ROUND(BL3481,4))</f>
        <v>0.45900000000000002</v>
      </c>
      <c r="BQ3481" s="157">
        <f>IF('1b-NaturalGas'!$AG$91="no","",ROUND(BL3481,4))</f>
        <v>0.45900000000000002</v>
      </c>
    </row>
    <row r="3482" spans="30:69" x14ac:dyDescent="0.25">
      <c r="AD3482" s="157">
        <f t="shared" si="121"/>
        <v>0.46100000000000035</v>
      </c>
      <c r="AE3482" s="157">
        <f>IF('1a-Electricity'!$AG$77="no","",ROUND(AD3482,4))</f>
        <v>0.46100000000000002</v>
      </c>
      <c r="AF3482" s="157">
        <f>IF('1a-Electricity'!$AG$78="no","",ROUND(AD3482,4))</f>
        <v>0.46100000000000002</v>
      </c>
      <c r="AG3482" s="157">
        <f>IF('1a-Electricity'!$AG$79="no","",ROUND(AD3482,4))</f>
        <v>0.46100000000000002</v>
      </c>
      <c r="BL3482" s="157">
        <f t="shared" si="122"/>
        <v>0.46000000000000035</v>
      </c>
      <c r="BM3482" s="157">
        <f>IF('1b-NaturalGas'!$AG$87="no","",ROUND(BL3482,4))</f>
        <v>0.46</v>
      </c>
      <c r="BN3482" s="157">
        <f>IF('1b-NaturalGas'!$AG$88="no","",ROUND(BL3482,4))</f>
        <v>0.46</v>
      </c>
      <c r="BO3482" s="157">
        <f>IF('1b-NaturalGas'!$AG$89="no","",ROUND(BL3482,4))</f>
        <v>0.46</v>
      </c>
      <c r="BP3482" s="157">
        <f>IF('1b-NaturalGas'!$AG$90="no","not applicable (based on previous answers)",ROUND(BL3482,4))</f>
        <v>0.46</v>
      </c>
      <c r="BQ3482" s="157">
        <f>IF('1b-NaturalGas'!$AG$91="no","",ROUND(BL3482,4))</f>
        <v>0.46</v>
      </c>
    </row>
    <row r="3483" spans="30:69" x14ac:dyDescent="0.25">
      <c r="AD3483" s="157">
        <f t="shared" si="121"/>
        <v>0.46200000000000035</v>
      </c>
      <c r="AE3483" s="157">
        <f>IF('1a-Electricity'!$AG$77="no","",ROUND(AD3483,4))</f>
        <v>0.46200000000000002</v>
      </c>
      <c r="AF3483" s="157">
        <f>IF('1a-Electricity'!$AG$78="no","",ROUND(AD3483,4))</f>
        <v>0.46200000000000002</v>
      </c>
      <c r="AG3483" s="157">
        <f>IF('1a-Electricity'!$AG$79="no","",ROUND(AD3483,4))</f>
        <v>0.46200000000000002</v>
      </c>
      <c r="BL3483" s="157">
        <f t="shared" si="122"/>
        <v>0.46100000000000035</v>
      </c>
      <c r="BM3483" s="157">
        <f>IF('1b-NaturalGas'!$AG$87="no","",ROUND(BL3483,4))</f>
        <v>0.46100000000000002</v>
      </c>
      <c r="BN3483" s="157">
        <f>IF('1b-NaturalGas'!$AG$88="no","",ROUND(BL3483,4))</f>
        <v>0.46100000000000002</v>
      </c>
      <c r="BO3483" s="157">
        <f>IF('1b-NaturalGas'!$AG$89="no","",ROUND(BL3483,4))</f>
        <v>0.46100000000000002</v>
      </c>
      <c r="BP3483" s="157">
        <f>IF('1b-NaturalGas'!$AG$90="no","not applicable (based on previous answers)",ROUND(BL3483,4))</f>
        <v>0.46100000000000002</v>
      </c>
      <c r="BQ3483" s="157">
        <f>IF('1b-NaturalGas'!$AG$91="no","",ROUND(BL3483,4))</f>
        <v>0.46100000000000002</v>
      </c>
    </row>
    <row r="3484" spans="30:69" x14ac:dyDescent="0.25">
      <c r="AD3484" s="157">
        <f t="shared" si="121"/>
        <v>0.46300000000000036</v>
      </c>
      <c r="AE3484" s="157">
        <f>IF('1a-Electricity'!$AG$77="no","",ROUND(AD3484,4))</f>
        <v>0.46300000000000002</v>
      </c>
      <c r="AF3484" s="157">
        <f>IF('1a-Electricity'!$AG$78="no","",ROUND(AD3484,4))</f>
        <v>0.46300000000000002</v>
      </c>
      <c r="AG3484" s="157">
        <f>IF('1a-Electricity'!$AG$79="no","",ROUND(AD3484,4))</f>
        <v>0.46300000000000002</v>
      </c>
      <c r="BL3484" s="157">
        <f t="shared" si="122"/>
        <v>0.46200000000000035</v>
      </c>
      <c r="BM3484" s="157">
        <f>IF('1b-NaturalGas'!$AG$87="no","",ROUND(BL3484,4))</f>
        <v>0.46200000000000002</v>
      </c>
      <c r="BN3484" s="157">
        <f>IF('1b-NaturalGas'!$AG$88="no","",ROUND(BL3484,4))</f>
        <v>0.46200000000000002</v>
      </c>
      <c r="BO3484" s="157">
        <f>IF('1b-NaturalGas'!$AG$89="no","",ROUND(BL3484,4))</f>
        <v>0.46200000000000002</v>
      </c>
      <c r="BP3484" s="157">
        <f>IF('1b-NaturalGas'!$AG$90="no","not applicable (based on previous answers)",ROUND(BL3484,4))</f>
        <v>0.46200000000000002</v>
      </c>
      <c r="BQ3484" s="157">
        <f>IF('1b-NaturalGas'!$AG$91="no","",ROUND(BL3484,4))</f>
        <v>0.46200000000000002</v>
      </c>
    </row>
    <row r="3485" spans="30:69" x14ac:dyDescent="0.25">
      <c r="AD3485" s="157">
        <f t="shared" si="121"/>
        <v>0.46400000000000036</v>
      </c>
      <c r="AE3485" s="157">
        <f>IF('1a-Electricity'!$AG$77="no","",ROUND(AD3485,4))</f>
        <v>0.46400000000000002</v>
      </c>
      <c r="AF3485" s="157">
        <f>IF('1a-Electricity'!$AG$78="no","",ROUND(AD3485,4))</f>
        <v>0.46400000000000002</v>
      </c>
      <c r="AG3485" s="157">
        <f>IF('1a-Electricity'!$AG$79="no","",ROUND(AD3485,4))</f>
        <v>0.46400000000000002</v>
      </c>
      <c r="BL3485" s="157">
        <f t="shared" si="122"/>
        <v>0.46300000000000036</v>
      </c>
      <c r="BM3485" s="157">
        <f>IF('1b-NaturalGas'!$AG$87="no","",ROUND(BL3485,4))</f>
        <v>0.46300000000000002</v>
      </c>
      <c r="BN3485" s="157">
        <f>IF('1b-NaturalGas'!$AG$88="no","",ROUND(BL3485,4))</f>
        <v>0.46300000000000002</v>
      </c>
      <c r="BO3485" s="157">
        <f>IF('1b-NaturalGas'!$AG$89="no","",ROUND(BL3485,4))</f>
        <v>0.46300000000000002</v>
      </c>
      <c r="BP3485" s="157">
        <f>IF('1b-NaturalGas'!$AG$90="no","not applicable (based on previous answers)",ROUND(BL3485,4))</f>
        <v>0.46300000000000002</v>
      </c>
      <c r="BQ3485" s="157">
        <f>IF('1b-NaturalGas'!$AG$91="no","",ROUND(BL3485,4))</f>
        <v>0.46300000000000002</v>
      </c>
    </row>
    <row r="3486" spans="30:69" x14ac:dyDescent="0.25">
      <c r="AD3486" s="157">
        <f t="shared" si="121"/>
        <v>0.46500000000000036</v>
      </c>
      <c r="AE3486" s="157">
        <f>IF('1a-Electricity'!$AG$77="no","",ROUND(AD3486,4))</f>
        <v>0.46500000000000002</v>
      </c>
      <c r="AF3486" s="157">
        <f>IF('1a-Electricity'!$AG$78="no","",ROUND(AD3486,4))</f>
        <v>0.46500000000000002</v>
      </c>
      <c r="AG3486" s="157">
        <f>IF('1a-Electricity'!$AG$79="no","",ROUND(AD3486,4))</f>
        <v>0.46500000000000002</v>
      </c>
      <c r="BL3486" s="157">
        <f t="shared" si="122"/>
        <v>0.46400000000000036</v>
      </c>
      <c r="BM3486" s="157">
        <f>IF('1b-NaturalGas'!$AG$87="no","",ROUND(BL3486,4))</f>
        <v>0.46400000000000002</v>
      </c>
      <c r="BN3486" s="157">
        <f>IF('1b-NaturalGas'!$AG$88="no","",ROUND(BL3486,4))</f>
        <v>0.46400000000000002</v>
      </c>
      <c r="BO3486" s="157">
        <f>IF('1b-NaturalGas'!$AG$89="no","",ROUND(BL3486,4))</f>
        <v>0.46400000000000002</v>
      </c>
      <c r="BP3486" s="157">
        <f>IF('1b-NaturalGas'!$AG$90="no","not applicable (based on previous answers)",ROUND(BL3486,4))</f>
        <v>0.46400000000000002</v>
      </c>
      <c r="BQ3486" s="157">
        <f>IF('1b-NaturalGas'!$AG$91="no","",ROUND(BL3486,4))</f>
        <v>0.46400000000000002</v>
      </c>
    </row>
    <row r="3487" spans="30:69" x14ac:dyDescent="0.25">
      <c r="AD3487" s="157">
        <f t="shared" si="121"/>
        <v>0.46600000000000036</v>
      </c>
      <c r="AE3487" s="157">
        <f>IF('1a-Electricity'!$AG$77="no","",ROUND(AD3487,4))</f>
        <v>0.46600000000000003</v>
      </c>
      <c r="AF3487" s="157">
        <f>IF('1a-Electricity'!$AG$78="no","",ROUND(AD3487,4))</f>
        <v>0.46600000000000003</v>
      </c>
      <c r="AG3487" s="157">
        <f>IF('1a-Electricity'!$AG$79="no","",ROUND(AD3487,4))</f>
        <v>0.46600000000000003</v>
      </c>
      <c r="BL3487" s="157">
        <f t="shared" si="122"/>
        <v>0.46500000000000036</v>
      </c>
      <c r="BM3487" s="157">
        <f>IF('1b-NaturalGas'!$AG$87="no","",ROUND(BL3487,4))</f>
        <v>0.46500000000000002</v>
      </c>
      <c r="BN3487" s="157">
        <f>IF('1b-NaturalGas'!$AG$88="no","",ROUND(BL3487,4))</f>
        <v>0.46500000000000002</v>
      </c>
      <c r="BO3487" s="157">
        <f>IF('1b-NaturalGas'!$AG$89="no","",ROUND(BL3487,4))</f>
        <v>0.46500000000000002</v>
      </c>
      <c r="BP3487" s="157">
        <f>IF('1b-NaturalGas'!$AG$90="no","not applicable (based on previous answers)",ROUND(BL3487,4))</f>
        <v>0.46500000000000002</v>
      </c>
      <c r="BQ3487" s="157">
        <f>IF('1b-NaturalGas'!$AG$91="no","",ROUND(BL3487,4))</f>
        <v>0.46500000000000002</v>
      </c>
    </row>
    <row r="3488" spans="30:69" x14ac:dyDescent="0.25">
      <c r="AD3488" s="157">
        <f t="shared" si="121"/>
        <v>0.46700000000000036</v>
      </c>
      <c r="AE3488" s="157">
        <f>IF('1a-Electricity'!$AG$77="no","",ROUND(AD3488,4))</f>
        <v>0.46700000000000003</v>
      </c>
      <c r="AF3488" s="157">
        <f>IF('1a-Electricity'!$AG$78="no","",ROUND(AD3488,4))</f>
        <v>0.46700000000000003</v>
      </c>
      <c r="AG3488" s="157">
        <f>IF('1a-Electricity'!$AG$79="no","",ROUND(AD3488,4))</f>
        <v>0.46700000000000003</v>
      </c>
      <c r="BL3488" s="157">
        <f t="shared" si="122"/>
        <v>0.46600000000000036</v>
      </c>
      <c r="BM3488" s="157">
        <f>IF('1b-NaturalGas'!$AG$87="no","",ROUND(BL3488,4))</f>
        <v>0.46600000000000003</v>
      </c>
      <c r="BN3488" s="157">
        <f>IF('1b-NaturalGas'!$AG$88="no","",ROUND(BL3488,4))</f>
        <v>0.46600000000000003</v>
      </c>
      <c r="BO3488" s="157">
        <f>IF('1b-NaturalGas'!$AG$89="no","",ROUND(BL3488,4))</f>
        <v>0.46600000000000003</v>
      </c>
      <c r="BP3488" s="157">
        <f>IF('1b-NaturalGas'!$AG$90="no","not applicable (based on previous answers)",ROUND(BL3488,4))</f>
        <v>0.46600000000000003</v>
      </c>
      <c r="BQ3488" s="157">
        <f>IF('1b-NaturalGas'!$AG$91="no","",ROUND(BL3488,4))</f>
        <v>0.46600000000000003</v>
      </c>
    </row>
    <row r="3489" spans="30:69" x14ac:dyDescent="0.25">
      <c r="AD3489" s="157">
        <f t="shared" si="121"/>
        <v>0.46800000000000036</v>
      </c>
      <c r="AE3489" s="157">
        <f>IF('1a-Electricity'!$AG$77="no","",ROUND(AD3489,4))</f>
        <v>0.46800000000000003</v>
      </c>
      <c r="AF3489" s="157">
        <f>IF('1a-Electricity'!$AG$78="no","",ROUND(AD3489,4))</f>
        <v>0.46800000000000003</v>
      </c>
      <c r="AG3489" s="157">
        <f>IF('1a-Electricity'!$AG$79="no","",ROUND(AD3489,4))</f>
        <v>0.46800000000000003</v>
      </c>
      <c r="BL3489" s="157">
        <f t="shared" si="122"/>
        <v>0.46700000000000036</v>
      </c>
      <c r="BM3489" s="157">
        <f>IF('1b-NaturalGas'!$AG$87="no","",ROUND(BL3489,4))</f>
        <v>0.46700000000000003</v>
      </c>
      <c r="BN3489" s="157">
        <f>IF('1b-NaturalGas'!$AG$88="no","",ROUND(BL3489,4))</f>
        <v>0.46700000000000003</v>
      </c>
      <c r="BO3489" s="157">
        <f>IF('1b-NaturalGas'!$AG$89="no","",ROUND(BL3489,4))</f>
        <v>0.46700000000000003</v>
      </c>
      <c r="BP3489" s="157">
        <f>IF('1b-NaturalGas'!$AG$90="no","not applicable (based on previous answers)",ROUND(BL3489,4))</f>
        <v>0.46700000000000003</v>
      </c>
      <c r="BQ3489" s="157">
        <f>IF('1b-NaturalGas'!$AG$91="no","",ROUND(BL3489,4))</f>
        <v>0.46700000000000003</v>
      </c>
    </row>
    <row r="3490" spans="30:69" x14ac:dyDescent="0.25">
      <c r="AD3490" s="157">
        <f t="shared" si="121"/>
        <v>0.46900000000000036</v>
      </c>
      <c r="AE3490" s="157">
        <f>IF('1a-Electricity'!$AG$77="no","",ROUND(AD3490,4))</f>
        <v>0.46899999999999997</v>
      </c>
      <c r="AF3490" s="157">
        <f>IF('1a-Electricity'!$AG$78="no","",ROUND(AD3490,4))</f>
        <v>0.46899999999999997</v>
      </c>
      <c r="AG3490" s="157">
        <f>IF('1a-Electricity'!$AG$79="no","",ROUND(AD3490,4))</f>
        <v>0.46899999999999997</v>
      </c>
      <c r="BL3490" s="157">
        <f t="shared" si="122"/>
        <v>0.46800000000000036</v>
      </c>
      <c r="BM3490" s="157">
        <f>IF('1b-NaturalGas'!$AG$87="no","",ROUND(BL3490,4))</f>
        <v>0.46800000000000003</v>
      </c>
      <c r="BN3490" s="157">
        <f>IF('1b-NaturalGas'!$AG$88="no","",ROUND(BL3490,4))</f>
        <v>0.46800000000000003</v>
      </c>
      <c r="BO3490" s="157">
        <f>IF('1b-NaturalGas'!$AG$89="no","",ROUND(BL3490,4))</f>
        <v>0.46800000000000003</v>
      </c>
      <c r="BP3490" s="157">
        <f>IF('1b-NaturalGas'!$AG$90="no","not applicable (based on previous answers)",ROUND(BL3490,4))</f>
        <v>0.46800000000000003</v>
      </c>
      <c r="BQ3490" s="157">
        <f>IF('1b-NaturalGas'!$AG$91="no","",ROUND(BL3490,4))</f>
        <v>0.46800000000000003</v>
      </c>
    </row>
    <row r="3491" spans="30:69" x14ac:dyDescent="0.25">
      <c r="AD3491" s="157">
        <f t="shared" si="121"/>
        <v>0.47000000000000036</v>
      </c>
      <c r="AE3491" s="157">
        <f>IF('1a-Electricity'!$AG$77="no","",ROUND(AD3491,4))</f>
        <v>0.47</v>
      </c>
      <c r="AF3491" s="157">
        <f>IF('1a-Electricity'!$AG$78="no","",ROUND(AD3491,4))</f>
        <v>0.47</v>
      </c>
      <c r="AG3491" s="157">
        <f>IF('1a-Electricity'!$AG$79="no","",ROUND(AD3491,4))</f>
        <v>0.47</v>
      </c>
      <c r="BL3491" s="157">
        <f t="shared" si="122"/>
        <v>0.46900000000000036</v>
      </c>
      <c r="BM3491" s="157">
        <f>IF('1b-NaturalGas'!$AG$87="no","",ROUND(BL3491,4))</f>
        <v>0.46899999999999997</v>
      </c>
      <c r="BN3491" s="157">
        <f>IF('1b-NaturalGas'!$AG$88="no","",ROUND(BL3491,4))</f>
        <v>0.46899999999999997</v>
      </c>
      <c r="BO3491" s="157">
        <f>IF('1b-NaturalGas'!$AG$89="no","",ROUND(BL3491,4))</f>
        <v>0.46899999999999997</v>
      </c>
      <c r="BP3491" s="157">
        <f>IF('1b-NaturalGas'!$AG$90="no","not applicable (based on previous answers)",ROUND(BL3491,4))</f>
        <v>0.46899999999999997</v>
      </c>
      <c r="BQ3491" s="157">
        <f>IF('1b-NaturalGas'!$AG$91="no","",ROUND(BL3491,4))</f>
        <v>0.46899999999999997</v>
      </c>
    </row>
    <row r="3492" spans="30:69" x14ac:dyDescent="0.25">
      <c r="AD3492" s="157">
        <f t="shared" si="121"/>
        <v>0.47100000000000036</v>
      </c>
      <c r="AE3492" s="157">
        <f>IF('1a-Electricity'!$AG$77="no","",ROUND(AD3492,4))</f>
        <v>0.47099999999999997</v>
      </c>
      <c r="AF3492" s="157">
        <f>IF('1a-Electricity'!$AG$78="no","",ROUND(AD3492,4))</f>
        <v>0.47099999999999997</v>
      </c>
      <c r="AG3492" s="157">
        <f>IF('1a-Electricity'!$AG$79="no","",ROUND(AD3492,4))</f>
        <v>0.47099999999999997</v>
      </c>
      <c r="BL3492" s="157">
        <f t="shared" si="122"/>
        <v>0.47000000000000036</v>
      </c>
      <c r="BM3492" s="157">
        <f>IF('1b-NaturalGas'!$AG$87="no","",ROUND(BL3492,4))</f>
        <v>0.47</v>
      </c>
      <c r="BN3492" s="157">
        <f>IF('1b-NaturalGas'!$AG$88="no","",ROUND(BL3492,4))</f>
        <v>0.47</v>
      </c>
      <c r="BO3492" s="157">
        <f>IF('1b-NaturalGas'!$AG$89="no","",ROUND(BL3492,4))</f>
        <v>0.47</v>
      </c>
      <c r="BP3492" s="157">
        <f>IF('1b-NaturalGas'!$AG$90="no","not applicable (based on previous answers)",ROUND(BL3492,4))</f>
        <v>0.47</v>
      </c>
      <c r="BQ3492" s="157">
        <f>IF('1b-NaturalGas'!$AG$91="no","",ROUND(BL3492,4))</f>
        <v>0.47</v>
      </c>
    </row>
    <row r="3493" spans="30:69" x14ac:dyDescent="0.25">
      <c r="AD3493" s="157">
        <f t="shared" si="121"/>
        <v>0.47200000000000036</v>
      </c>
      <c r="AE3493" s="157">
        <f>IF('1a-Electricity'!$AG$77="no","",ROUND(AD3493,4))</f>
        <v>0.47199999999999998</v>
      </c>
      <c r="AF3493" s="157">
        <f>IF('1a-Electricity'!$AG$78="no","",ROUND(AD3493,4))</f>
        <v>0.47199999999999998</v>
      </c>
      <c r="AG3493" s="157">
        <f>IF('1a-Electricity'!$AG$79="no","",ROUND(AD3493,4))</f>
        <v>0.47199999999999998</v>
      </c>
      <c r="BL3493" s="157">
        <f t="shared" si="122"/>
        <v>0.47100000000000036</v>
      </c>
      <c r="BM3493" s="157">
        <f>IF('1b-NaturalGas'!$AG$87="no","",ROUND(BL3493,4))</f>
        <v>0.47099999999999997</v>
      </c>
      <c r="BN3493" s="157">
        <f>IF('1b-NaturalGas'!$AG$88="no","",ROUND(BL3493,4))</f>
        <v>0.47099999999999997</v>
      </c>
      <c r="BO3493" s="157">
        <f>IF('1b-NaturalGas'!$AG$89="no","",ROUND(BL3493,4))</f>
        <v>0.47099999999999997</v>
      </c>
      <c r="BP3493" s="157">
        <f>IF('1b-NaturalGas'!$AG$90="no","not applicable (based on previous answers)",ROUND(BL3493,4))</f>
        <v>0.47099999999999997</v>
      </c>
      <c r="BQ3493" s="157">
        <f>IF('1b-NaturalGas'!$AG$91="no","",ROUND(BL3493,4))</f>
        <v>0.47099999999999997</v>
      </c>
    </row>
    <row r="3494" spans="30:69" x14ac:dyDescent="0.25">
      <c r="AD3494" s="157">
        <f t="shared" si="121"/>
        <v>0.47300000000000036</v>
      </c>
      <c r="AE3494" s="157">
        <f>IF('1a-Electricity'!$AG$77="no","",ROUND(AD3494,4))</f>
        <v>0.47299999999999998</v>
      </c>
      <c r="AF3494" s="157">
        <f>IF('1a-Electricity'!$AG$78="no","",ROUND(AD3494,4))</f>
        <v>0.47299999999999998</v>
      </c>
      <c r="AG3494" s="157">
        <f>IF('1a-Electricity'!$AG$79="no","",ROUND(AD3494,4))</f>
        <v>0.47299999999999998</v>
      </c>
      <c r="BL3494" s="157">
        <f t="shared" si="122"/>
        <v>0.47200000000000036</v>
      </c>
      <c r="BM3494" s="157">
        <f>IF('1b-NaturalGas'!$AG$87="no","",ROUND(BL3494,4))</f>
        <v>0.47199999999999998</v>
      </c>
      <c r="BN3494" s="157">
        <f>IF('1b-NaturalGas'!$AG$88="no","",ROUND(BL3494,4))</f>
        <v>0.47199999999999998</v>
      </c>
      <c r="BO3494" s="157">
        <f>IF('1b-NaturalGas'!$AG$89="no","",ROUND(BL3494,4))</f>
        <v>0.47199999999999998</v>
      </c>
      <c r="BP3494" s="157">
        <f>IF('1b-NaturalGas'!$AG$90="no","not applicable (based on previous answers)",ROUND(BL3494,4))</f>
        <v>0.47199999999999998</v>
      </c>
      <c r="BQ3494" s="157">
        <f>IF('1b-NaturalGas'!$AG$91="no","",ROUND(BL3494,4))</f>
        <v>0.47199999999999998</v>
      </c>
    </row>
    <row r="3495" spans="30:69" x14ac:dyDescent="0.25">
      <c r="AD3495" s="157">
        <f t="shared" si="121"/>
        <v>0.47400000000000037</v>
      </c>
      <c r="AE3495" s="157">
        <f>IF('1a-Electricity'!$AG$77="no","",ROUND(AD3495,4))</f>
        <v>0.47399999999999998</v>
      </c>
      <c r="AF3495" s="157">
        <f>IF('1a-Electricity'!$AG$78="no","",ROUND(AD3495,4))</f>
        <v>0.47399999999999998</v>
      </c>
      <c r="AG3495" s="157">
        <f>IF('1a-Electricity'!$AG$79="no","",ROUND(AD3495,4))</f>
        <v>0.47399999999999998</v>
      </c>
      <c r="BL3495" s="157">
        <f t="shared" si="122"/>
        <v>0.47300000000000036</v>
      </c>
      <c r="BM3495" s="157">
        <f>IF('1b-NaturalGas'!$AG$87="no","",ROUND(BL3495,4))</f>
        <v>0.47299999999999998</v>
      </c>
      <c r="BN3495" s="157">
        <f>IF('1b-NaturalGas'!$AG$88="no","",ROUND(BL3495,4))</f>
        <v>0.47299999999999998</v>
      </c>
      <c r="BO3495" s="157">
        <f>IF('1b-NaturalGas'!$AG$89="no","",ROUND(BL3495,4))</f>
        <v>0.47299999999999998</v>
      </c>
      <c r="BP3495" s="157">
        <f>IF('1b-NaturalGas'!$AG$90="no","not applicable (based on previous answers)",ROUND(BL3495,4))</f>
        <v>0.47299999999999998</v>
      </c>
      <c r="BQ3495" s="157">
        <f>IF('1b-NaturalGas'!$AG$91="no","",ROUND(BL3495,4))</f>
        <v>0.47299999999999998</v>
      </c>
    </row>
    <row r="3496" spans="30:69" x14ac:dyDescent="0.25">
      <c r="AD3496" s="157">
        <f t="shared" si="121"/>
        <v>0.47500000000000037</v>
      </c>
      <c r="AE3496" s="157">
        <f>IF('1a-Electricity'!$AG$77="no","",ROUND(AD3496,4))</f>
        <v>0.47499999999999998</v>
      </c>
      <c r="AF3496" s="157">
        <f>IF('1a-Electricity'!$AG$78="no","",ROUND(AD3496,4))</f>
        <v>0.47499999999999998</v>
      </c>
      <c r="AG3496" s="157">
        <f>IF('1a-Electricity'!$AG$79="no","",ROUND(AD3496,4))</f>
        <v>0.47499999999999998</v>
      </c>
      <c r="BL3496" s="157">
        <f t="shared" si="122"/>
        <v>0.47400000000000037</v>
      </c>
      <c r="BM3496" s="157">
        <f>IF('1b-NaturalGas'!$AG$87="no","",ROUND(BL3496,4))</f>
        <v>0.47399999999999998</v>
      </c>
      <c r="BN3496" s="157">
        <f>IF('1b-NaturalGas'!$AG$88="no","",ROUND(BL3496,4))</f>
        <v>0.47399999999999998</v>
      </c>
      <c r="BO3496" s="157">
        <f>IF('1b-NaturalGas'!$AG$89="no","",ROUND(BL3496,4))</f>
        <v>0.47399999999999998</v>
      </c>
      <c r="BP3496" s="157">
        <f>IF('1b-NaturalGas'!$AG$90="no","not applicable (based on previous answers)",ROUND(BL3496,4))</f>
        <v>0.47399999999999998</v>
      </c>
      <c r="BQ3496" s="157">
        <f>IF('1b-NaturalGas'!$AG$91="no","",ROUND(BL3496,4))</f>
        <v>0.47399999999999998</v>
      </c>
    </row>
    <row r="3497" spans="30:69" x14ac:dyDescent="0.25">
      <c r="AD3497" s="157">
        <f t="shared" si="121"/>
        <v>0.47600000000000037</v>
      </c>
      <c r="AE3497" s="157">
        <f>IF('1a-Electricity'!$AG$77="no","",ROUND(AD3497,4))</f>
        <v>0.47599999999999998</v>
      </c>
      <c r="AF3497" s="157">
        <f>IF('1a-Electricity'!$AG$78="no","",ROUND(AD3497,4))</f>
        <v>0.47599999999999998</v>
      </c>
      <c r="AG3497" s="157">
        <f>IF('1a-Electricity'!$AG$79="no","",ROUND(AD3497,4))</f>
        <v>0.47599999999999998</v>
      </c>
      <c r="BL3497" s="157">
        <f t="shared" si="122"/>
        <v>0.47500000000000037</v>
      </c>
      <c r="BM3497" s="157">
        <f>IF('1b-NaturalGas'!$AG$87="no","",ROUND(BL3497,4))</f>
        <v>0.47499999999999998</v>
      </c>
      <c r="BN3497" s="157">
        <f>IF('1b-NaturalGas'!$AG$88="no","",ROUND(BL3497,4))</f>
        <v>0.47499999999999998</v>
      </c>
      <c r="BO3497" s="157">
        <f>IF('1b-NaturalGas'!$AG$89="no","",ROUND(BL3497,4))</f>
        <v>0.47499999999999998</v>
      </c>
      <c r="BP3497" s="157">
        <f>IF('1b-NaturalGas'!$AG$90="no","not applicable (based on previous answers)",ROUND(BL3497,4))</f>
        <v>0.47499999999999998</v>
      </c>
      <c r="BQ3497" s="157">
        <f>IF('1b-NaturalGas'!$AG$91="no","",ROUND(BL3497,4))</f>
        <v>0.47499999999999998</v>
      </c>
    </row>
    <row r="3498" spans="30:69" x14ac:dyDescent="0.25">
      <c r="AD3498" s="157">
        <f t="shared" si="121"/>
        <v>0.47700000000000037</v>
      </c>
      <c r="AE3498" s="157">
        <f>IF('1a-Electricity'!$AG$77="no","",ROUND(AD3498,4))</f>
        <v>0.47699999999999998</v>
      </c>
      <c r="AF3498" s="157">
        <f>IF('1a-Electricity'!$AG$78="no","",ROUND(AD3498,4))</f>
        <v>0.47699999999999998</v>
      </c>
      <c r="AG3498" s="157">
        <f>IF('1a-Electricity'!$AG$79="no","",ROUND(AD3498,4))</f>
        <v>0.47699999999999998</v>
      </c>
      <c r="BL3498" s="157">
        <f t="shared" si="122"/>
        <v>0.47600000000000037</v>
      </c>
      <c r="BM3498" s="157">
        <f>IF('1b-NaturalGas'!$AG$87="no","",ROUND(BL3498,4))</f>
        <v>0.47599999999999998</v>
      </c>
      <c r="BN3498" s="157">
        <f>IF('1b-NaturalGas'!$AG$88="no","",ROUND(BL3498,4))</f>
        <v>0.47599999999999998</v>
      </c>
      <c r="BO3498" s="157">
        <f>IF('1b-NaturalGas'!$AG$89="no","",ROUND(BL3498,4))</f>
        <v>0.47599999999999998</v>
      </c>
      <c r="BP3498" s="157">
        <f>IF('1b-NaturalGas'!$AG$90="no","not applicable (based on previous answers)",ROUND(BL3498,4))</f>
        <v>0.47599999999999998</v>
      </c>
      <c r="BQ3498" s="157">
        <f>IF('1b-NaturalGas'!$AG$91="no","",ROUND(BL3498,4))</f>
        <v>0.47599999999999998</v>
      </c>
    </row>
    <row r="3499" spans="30:69" x14ac:dyDescent="0.25">
      <c r="AD3499" s="157">
        <f t="shared" si="121"/>
        <v>0.47800000000000037</v>
      </c>
      <c r="AE3499" s="157">
        <f>IF('1a-Electricity'!$AG$77="no","",ROUND(AD3499,4))</f>
        <v>0.47799999999999998</v>
      </c>
      <c r="AF3499" s="157">
        <f>IF('1a-Electricity'!$AG$78="no","",ROUND(AD3499,4))</f>
        <v>0.47799999999999998</v>
      </c>
      <c r="AG3499" s="157">
        <f>IF('1a-Electricity'!$AG$79="no","",ROUND(AD3499,4))</f>
        <v>0.47799999999999998</v>
      </c>
      <c r="BL3499" s="157">
        <f t="shared" si="122"/>
        <v>0.47700000000000037</v>
      </c>
      <c r="BM3499" s="157">
        <f>IF('1b-NaturalGas'!$AG$87="no","",ROUND(BL3499,4))</f>
        <v>0.47699999999999998</v>
      </c>
      <c r="BN3499" s="157">
        <f>IF('1b-NaturalGas'!$AG$88="no","",ROUND(BL3499,4))</f>
        <v>0.47699999999999998</v>
      </c>
      <c r="BO3499" s="157">
        <f>IF('1b-NaturalGas'!$AG$89="no","",ROUND(BL3499,4))</f>
        <v>0.47699999999999998</v>
      </c>
      <c r="BP3499" s="157">
        <f>IF('1b-NaturalGas'!$AG$90="no","not applicable (based on previous answers)",ROUND(BL3499,4))</f>
        <v>0.47699999999999998</v>
      </c>
      <c r="BQ3499" s="157">
        <f>IF('1b-NaturalGas'!$AG$91="no","",ROUND(BL3499,4))</f>
        <v>0.47699999999999998</v>
      </c>
    </row>
    <row r="3500" spans="30:69" x14ac:dyDescent="0.25">
      <c r="AD3500" s="157">
        <f t="shared" si="121"/>
        <v>0.47900000000000037</v>
      </c>
      <c r="AE3500" s="157">
        <f>IF('1a-Electricity'!$AG$77="no","",ROUND(AD3500,4))</f>
        <v>0.47899999999999998</v>
      </c>
      <c r="AF3500" s="157">
        <f>IF('1a-Electricity'!$AG$78="no","",ROUND(AD3500,4))</f>
        <v>0.47899999999999998</v>
      </c>
      <c r="AG3500" s="157">
        <f>IF('1a-Electricity'!$AG$79="no","",ROUND(AD3500,4))</f>
        <v>0.47899999999999998</v>
      </c>
      <c r="BL3500" s="157">
        <f t="shared" si="122"/>
        <v>0.47800000000000037</v>
      </c>
      <c r="BM3500" s="157">
        <f>IF('1b-NaturalGas'!$AG$87="no","",ROUND(BL3500,4))</f>
        <v>0.47799999999999998</v>
      </c>
      <c r="BN3500" s="157">
        <f>IF('1b-NaturalGas'!$AG$88="no","",ROUND(BL3500,4))</f>
        <v>0.47799999999999998</v>
      </c>
      <c r="BO3500" s="157">
        <f>IF('1b-NaturalGas'!$AG$89="no","",ROUND(BL3500,4))</f>
        <v>0.47799999999999998</v>
      </c>
      <c r="BP3500" s="157">
        <f>IF('1b-NaturalGas'!$AG$90="no","not applicable (based on previous answers)",ROUND(BL3500,4))</f>
        <v>0.47799999999999998</v>
      </c>
      <c r="BQ3500" s="157">
        <f>IF('1b-NaturalGas'!$AG$91="no","",ROUND(BL3500,4))</f>
        <v>0.47799999999999998</v>
      </c>
    </row>
    <row r="3501" spans="30:69" x14ac:dyDescent="0.25">
      <c r="AD3501" s="157">
        <f t="shared" si="121"/>
        <v>0.48000000000000037</v>
      </c>
      <c r="AE3501" s="157">
        <f>IF('1a-Electricity'!$AG$77="no","",ROUND(AD3501,4))</f>
        <v>0.48</v>
      </c>
      <c r="AF3501" s="157">
        <f>IF('1a-Electricity'!$AG$78="no","",ROUND(AD3501,4))</f>
        <v>0.48</v>
      </c>
      <c r="AG3501" s="157">
        <f>IF('1a-Electricity'!$AG$79="no","",ROUND(AD3501,4))</f>
        <v>0.48</v>
      </c>
      <c r="BL3501" s="157">
        <f t="shared" si="122"/>
        <v>0.47900000000000037</v>
      </c>
      <c r="BM3501" s="157">
        <f>IF('1b-NaturalGas'!$AG$87="no","",ROUND(BL3501,4))</f>
        <v>0.47899999999999998</v>
      </c>
      <c r="BN3501" s="157">
        <f>IF('1b-NaturalGas'!$AG$88="no","",ROUND(BL3501,4))</f>
        <v>0.47899999999999998</v>
      </c>
      <c r="BO3501" s="157">
        <f>IF('1b-NaturalGas'!$AG$89="no","",ROUND(BL3501,4))</f>
        <v>0.47899999999999998</v>
      </c>
      <c r="BP3501" s="157">
        <f>IF('1b-NaturalGas'!$AG$90="no","not applicable (based on previous answers)",ROUND(BL3501,4))</f>
        <v>0.47899999999999998</v>
      </c>
      <c r="BQ3501" s="157">
        <f>IF('1b-NaturalGas'!$AG$91="no","",ROUND(BL3501,4))</f>
        <v>0.47899999999999998</v>
      </c>
    </row>
    <row r="3502" spans="30:69" x14ac:dyDescent="0.25">
      <c r="AD3502" s="157">
        <f t="shared" si="121"/>
        <v>0.48100000000000037</v>
      </c>
      <c r="AE3502" s="157">
        <f>IF('1a-Electricity'!$AG$77="no","",ROUND(AD3502,4))</f>
        <v>0.48099999999999998</v>
      </c>
      <c r="AF3502" s="157">
        <f>IF('1a-Electricity'!$AG$78="no","",ROUND(AD3502,4))</f>
        <v>0.48099999999999998</v>
      </c>
      <c r="AG3502" s="157">
        <f>IF('1a-Electricity'!$AG$79="no","",ROUND(AD3502,4))</f>
        <v>0.48099999999999998</v>
      </c>
      <c r="BL3502" s="157">
        <f t="shared" si="122"/>
        <v>0.48000000000000037</v>
      </c>
      <c r="BM3502" s="157">
        <f>IF('1b-NaturalGas'!$AG$87="no","",ROUND(BL3502,4))</f>
        <v>0.48</v>
      </c>
      <c r="BN3502" s="157">
        <f>IF('1b-NaturalGas'!$AG$88="no","",ROUND(BL3502,4))</f>
        <v>0.48</v>
      </c>
      <c r="BO3502" s="157">
        <f>IF('1b-NaturalGas'!$AG$89="no","",ROUND(BL3502,4))</f>
        <v>0.48</v>
      </c>
      <c r="BP3502" s="157">
        <f>IF('1b-NaturalGas'!$AG$90="no","not applicable (based on previous answers)",ROUND(BL3502,4))</f>
        <v>0.48</v>
      </c>
      <c r="BQ3502" s="157">
        <f>IF('1b-NaturalGas'!$AG$91="no","",ROUND(BL3502,4))</f>
        <v>0.48</v>
      </c>
    </row>
    <row r="3503" spans="30:69" x14ac:dyDescent="0.25">
      <c r="AD3503" s="157">
        <f t="shared" si="121"/>
        <v>0.48200000000000037</v>
      </c>
      <c r="AE3503" s="157">
        <f>IF('1a-Electricity'!$AG$77="no","",ROUND(AD3503,4))</f>
        <v>0.48199999999999998</v>
      </c>
      <c r="AF3503" s="157">
        <f>IF('1a-Electricity'!$AG$78="no","",ROUND(AD3503,4))</f>
        <v>0.48199999999999998</v>
      </c>
      <c r="AG3503" s="157">
        <f>IF('1a-Electricity'!$AG$79="no","",ROUND(AD3503,4))</f>
        <v>0.48199999999999998</v>
      </c>
      <c r="BL3503" s="157">
        <f t="shared" si="122"/>
        <v>0.48100000000000037</v>
      </c>
      <c r="BM3503" s="157">
        <f>IF('1b-NaturalGas'!$AG$87="no","",ROUND(BL3503,4))</f>
        <v>0.48099999999999998</v>
      </c>
      <c r="BN3503" s="157">
        <f>IF('1b-NaturalGas'!$AG$88="no","",ROUND(BL3503,4))</f>
        <v>0.48099999999999998</v>
      </c>
      <c r="BO3503" s="157">
        <f>IF('1b-NaturalGas'!$AG$89="no","",ROUND(BL3503,4))</f>
        <v>0.48099999999999998</v>
      </c>
      <c r="BP3503" s="157">
        <f>IF('1b-NaturalGas'!$AG$90="no","not applicable (based on previous answers)",ROUND(BL3503,4))</f>
        <v>0.48099999999999998</v>
      </c>
      <c r="BQ3503" s="157">
        <f>IF('1b-NaturalGas'!$AG$91="no","",ROUND(BL3503,4))</f>
        <v>0.48099999999999998</v>
      </c>
    </row>
    <row r="3504" spans="30:69" x14ac:dyDescent="0.25">
      <c r="AD3504" s="157">
        <f t="shared" si="121"/>
        <v>0.48300000000000037</v>
      </c>
      <c r="AE3504" s="157">
        <f>IF('1a-Electricity'!$AG$77="no","",ROUND(AD3504,4))</f>
        <v>0.48299999999999998</v>
      </c>
      <c r="AF3504" s="157">
        <f>IF('1a-Electricity'!$AG$78="no","",ROUND(AD3504,4))</f>
        <v>0.48299999999999998</v>
      </c>
      <c r="AG3504" s="157">
        <f>IF('1a-Electricity'!$AG$79="no","",ROUND(AD3504,4))</f>
        <v>0.48299999999999998</v>
      </c>
      <c r="BL3504" s="157">
        <f t="shared" si="122"/>
        <v>0.48200000000000037</v>
      </c>
      <c r="BM3504" s="157">
        <f>IF('1b-NaturalGas'!$AG$87="no","",ROUND(BL3504,4))</f>
        <v>0.48199999999999998</v>
      </c>
      <c r="BN3504" s="157">
        <f>IF('1b-NaturalGas'!$AG$88="no","",ROUND(BL3504,4))</f>
        <v>0.48199999999999998</v>
      </c>
      <c r="BO3504" s="157">
        <f>IF('1b-NaturalGas'!$AG$89="no","",ROUND(BL3504,4))</f>
        <v>0.48199999999999998</v>
      </c>
      <c r="BP3504" s="157">
        <f>IF('1b-NaturalGas'!$AG$90="no","not applicable (based on previous answers)",ROUND(BL3504,4))</f>
        <v>0.48199999999999998</v>
      </c>
      <c r="BQ3504" s="157">
        <f>IF('1b-NaturalGas'!$AG$91="no","",ROUND(BL3504,4))</f>
        <v>0.48199999999999998</v>
      </c>
    </row>
    <row r="3505" spans="30:69" x14ac:dyDescent="0.25">
      <c r="AD3505" s="157">
        <f t="shared" si="121"/>
        <v>0.48400000000000037</v>
      </c>
      <c r="AE3505" s="157">
        <f>IF('1a-Electricity'!$AG$77="no","",ROUND(AD3505,4))</f>
        <v>0.48399999999999999</v>
      </c>
      <c r="AF3505" s="157">
        <f>IF('1a-Electricity'!$AG$78="no","",ROUND(AD3505,4))</f>
        <v>0.48399999999999999</v>
      </c>
      <c r="AG3505" s="157">
        <f>IF('1a-Electricity'!$AG$79="no","",ROUND(AD3505,4))</f>
        <v>0.48399999999999999</v>
      </c>
      <c r="BL3505" s="157">
        <f t="shared" si="122"/>
        <v>0.48300000000000037</v>
      </c>
      <c r="BM3505" s="157">
        <f>IF('1b-NaturalGas'!$AG$87="no","",ROUND(BL3505,4))</f>
        <v>0.48299999999999998</v>
      </c>
      <c r="BN3505" s="157">
        <f>IF('1b-NaturalGas'!$AG$88="no","",ROUND(BL3505,4))</f>
        <v>0.48299999999999998</v>
      </c>
      <c r="BO3505" s="157">
        <f>IF('1b-NaturalGas'!$AG$89="no","",ROUND(BL3505,4))</f>
        <v>0.48299999999999998</v>
      </c>
      <c r="BP3505" s="157">
        <f>IF('1b-NaturalGas'!$AG$90="no","not applicable (based on previous answers)",ROUND(BL3505,4))</f>
        <v>0.48299999999999998</v>
      </c>
      <c r="BQ3505" s="157">
        <f>IF('1b-NaturalGas'!$AG$91="no","",ROUND(BL3505,4))</f>
        <v>0.48299999999999998</v>
      </c>
    </row>
    <row r="3506" spans="30:69" x14ac:dyDescent="0.25">
      <c r="AD3506" s="157">
        <f t="shared" si="121"/>
        <v>0.48500000000000038</v>
      </c>
      <c r="AE3506" s="157">
        <f>IF('1a-Electricity'!$AG$77="no","",ROUND(AD3506,4))</f>
        <v>0.48499999999999999</v>
      </c>
      <c r="AF3506" s="157">
        <f>IF('1a-Electricity'!$AG$78="no","",ROUND(AD3506,4))</f>
        <v>0.48499999999999999</v>
      </c>
      <c r="AG3506" s="157">
        <f>IF('1a-Electricity'!$AG$79="no","",ROUND(AD3506,4))</f>
        <v>0.48499999999999999</v>
      </c>
      <c r="BL3506" s="157">
        <f t="shared" si="122"/>
        <v>0.48400000000000037</v>
      </c>
      <c r="BM3506" s="157">
        <f>IF('1b-NaturalGas'!$AG$87="no","",ROUND(BL3506,4))</f>
        <v>0.48399999999999999</v>
      </c>
      <c r="BN3506" s="157">
        <f>IF('1b-NaturalGas'!$AG$88="no","",ROUND(BL3506,4))</f>
        <v>0.48399999999999999</v>
      </c>
      <c r="BO3506" s="157">
        <f>IF('1b-NaturalGas'!$AG$89="no","",ROUND(BL3506,4))</f>
        <v>0.48399999999999999</v>
      </c>
      <c r="BP3506" s="157">
        <f>IF('1b-NaturalGas'!$AG$90="no","not applicable (based on previous answers)",ROUND(BL3506,4))</f>
        <v>0.48399999999999999</v>
      </c>
      <c r="BQ3506" s="157">
        <f>IF('1b-NaturalGas'!$AG$91="no","",ROUND(BL3506,4))</f>
        <v>0.48399999999999999</v>
      </c>
    </row>
    <row r="3507" spans="30:69" x14ac:dyDescent="0.25">
      <c r="AD3507" s="157">
        <f t="shared" si="121"/>
        <v>0.48600000000000038</v>
      </c>
      <c r="AE3507" s="157">
        <f>IF('1a-Electricity'!$AG$77="no","",ROUND(AD3507,4))</f>
        <v>0.48599999999999999</v>
      </c>
      <c r="AF3507" s="157">
        <f>IF('1a-Electricity'!$AG$78="no","",ROUND(AD3507,4))</f>
        <v>0.48599999999999999</v>
      </c>
      <c r="AG3507" s="157">
        <f>IF('1a-Electricity'!$AG$79="no","",ROUND(AD3507,4))</f>
        <v>0.48599999999999999</v>
      </c>
      <c r="BL3507" s="157">
        <f t="shared" si="122"/>
        <v>0.48500000000000038</v>
      </c>
      <c r="BM3507" s="157">
        <f>IF('1b-NaturalGas'!$AG$87="no","",ROUND(BL3507,4))</f>
        <v>0.48499999999999999</v>
      </c>
      <c r="BN3507" s="157">
        <f>IF('1b-NaturalGas'!$AG$88="no","",ROUND(BL3507,4))</f>
        <v>0.48499999999999999</v>
      </c>
      <c r="BO3507" s="157">
        <f>IF('1b-NaturalGas'!$AG$89="no","",ROUND(BL3507,4))</f>
        <v>0.48499999999999999</v>
      </c>
      <c r="BP3507" s="157">
        <f>IF('1b-NaturalGas'!$AG$90="no","not applicable (based on previous answers)",ROUND(BL3507,4))</f>
        <v>0.48499999999999999</v>
      </c>
      <c r="BQ3507" s="157">
        <f>IF('1b-NaturalGas'!$AG$91="no","",ROUND(BL3507,4))</f>
        <v>0.48499999999999999</v>
      </c>
    </row>
    <row r="3508" spans="30:69" x14ac:dyDescent="0.25">
      <c r="AD3508" s="157">
        <f t="shared" si="121"/>
        <v>0.48700000000000038</v>
      </c>
      <c r="AE3508" s="157">
        <f>IF('1a-Electricity'!$AG$77="no","",ROUND(AD3508,4))</f>
        <v>0.48699999999999999</v>
      </c>
      <c r="AF3508" s="157">
        <f>IF('1a-Electricity'!$AG$78="no","",ROUND(AD3508,4))</f>
        <v>0.48699999999999999</v>
      </c>
      <c r="AG3508" s="157">
        <f>IF('1a-Electricity'!$AG$79="no","",ROUND(AD3508,4))</f>
        <v>0.48699999999999999</v>
      </c>
      <c r="BL3508" s="157">
        <f t="shared" si="122"/>
        <v>0.48600000000000038</v>
      </c>
      <c r="BM3508" s="157">
        <f>IF('1b-NaturalGas'!$AG$87="no","",ROUND(BL3508,4))</f>
        <v>0.48599999999999999</v>
      </c>
      <c r="BN3508" s="157">
        <f>IF('1b-NaturalGas'!$AG$88="no","",ROUND(BL3508,4))</f>
        <v>0.48599999999999999</v>
      </c>
      <c r="BO3508" s="157">
        <f>IF('1b-NaturalGas'!$AG$89="no","",ROUND(BL3508,4))</f>
        <v>0.48599999999999999</v>
      </c>
      <c r="BP3508" s="157">
        <f>IF('1b-NaturalGas'!$AG$90="no","not applicable (based on previous answers)",ROUND(BL3508,4))</f>
        <v>0.48599999999999999</v>
      </c>
      <c r="BQ3508" s="157">
        <f>IF('1b-NaturalGas'!$AG$91="no","",ROUND(BL3508,4))</f>
        <v>0.48599999999999999</v>
      </c>
    </row>
    <row r="3509" spans="30:69" x14ac:dyDescent="0.25">
      <c r="AD3509" s="157">
        <f t="shared" si="121"/>
        <v>0.48800000000000038</v>
      </c>
      <c r="AE3509" s="157">
        <f>IF('1a-Electricity'!$AG$77="no","",ROUND(AD3509,4))</f>
        <v>0.48799999999999999</v>
      </c>
      <c r="AF3509" s="157">
        <f>IF('1a-Electricity'!$AG$78="no","",ROUND(AD3509,4))</f>
        <v>0.48799999999999999</v>
      </c>
      <c r="AG3509" s="157">
        <f>IF('1a-Electricity'!$AG$79="no","",ROUND(AD3509,4))</f>
        <v>0.48799999999999999</v>
      </c>
      <c r="BL3509" s="157">
        <f t="shared" si="122"/>
        <v>0.48700000000000038</v>
      </c>
      <c r="BM3509" s="157">
        <f>IF('1b-NaturalGas'!$AG$87="no","",ROUND(BL3509,4))</f>
        <v>0.48699999999999999</v>
      </c>
      <c r="BN3509" s="157">
        <f>IF('1b-NaturalGas'!$AG$88="no","",ROUND(BL3509,4))</f>
        <v>0.48699999999999999</v>
      </c>
      <c r="BO3509" s="157">
        <f>IF('1b-NaturalGas'!$AG$89="no","",ROUND(BL3509,4))</f>
        <v>0.48699999999999999</v>
      </c>
      <c r="BP3509" s="157">
        <f>IF('1b-NaturalGas'!$AG$90="no","not applicable (based on previous answers)",ROUND(BL3509,4))</f>
        <v>0.48699999999999999</v>
      </c>
      <c r="BQ3509" s="157">
        <f>IF('1b-NaturalGas'!$AG$91="no","",ROUND(BL3509,4))</f>
        <v>0.48699999999999999</v>
      </c>
    </row>
    <row r="3510" spans="30:69" x14ac:dyDescent="0.25">
      <c r="AD3510" s="157">
        <f t="shared" si="121"/>
        <v>0.48900000000000038</v>
      </c>
      <c r="AE3510" s="157">
        <f>IF('1a-Electricity'!$AG$77="no","",ROUND(AD3510,4))</f>
        <v>0.48899999999999999</v>
      </c>
      <c r="AF3510" s="157">
        <f>IF('1a-Electricity'!$AG$78="no","",ROUND(AD3510,4))</f>
        <v>0.48899999999999999</v>
      </c>
      <c r="AG3510" s="157">
        <f>IF('1a-Electricity'!$AG$79="no","",ROUND(AD3510,4))</f>
        <v>0.48899999999999999</v>
      </c>
      <c r="BL3510" s="157">
        <f t="shared" si="122"/>
        <v>0.48800000000000038</v>
      </c>
      <c r="BM3510" s="157">
        <f>IF('1b-NaturalGas'!$AG$87="no","",ROUND(BL3510,4))</f>
        <v>0.48799999999999999</v>
      </c>
      <c r="BN3510" s="157">
        <f>IF('1b-NaturalGas'!$AG$88="no","",ROUND(BL3510,4))</f>
        <v>0.48799999999999999</v>
      </c>
      <c r="BO3510" s="157">
        <f>IF('1b-NaturalGas'!$AG$89="no","",ROUND(BL3510,4))</f>
        <v>0.48799999999999999</v>
      </c>
      <c r="BP3510" s="157">
        <f>IF('1b-NaturalGas'!$AG$90="no","not applicable (based on previous answers)",ROUND(BL3510,4))</f>
        <v>0.48799999999999999</v>
      </c>
      <c r="BQ3510" s="157">
        <f>IF('1b-NaturalGas'!$AG$91="no","",ROUND(BL3510,4))</f>
        <v>0.48799999999999999</v>
      </c>
    </row>
    <row r="3511" spans="30:69" x14ac:dyDescent="0.25">
      <c r="AD3511" s="157">
        <f t="shared" si="121"/>
        <v>0.49000000000000038</v>
      </c>
      <c r="AE3511" s="157">
        <f>IF('1a-Electricity'!$AG$77="no","",ROUND(AD3511,4))</f>
        <v>0.49</v>
      </c>
      <c r="AF3511" s="157">
        <f>IF('1a-Electricity'!$AG$78="no","",ROUND(AD3511,4))</f>
        <v>0.49</v>
      </c>
      <c r="AG3511" s="157">
        <f>IF('1a-Electricity'!$AG$79="no","",ROUND(AD3511,4))</f>
        <v>0.49</v>
      </c>
      <c r="BL3511" s="157">
        <f t="shared" si="122"/>
        <v>0.48900000000000038</v>
      </c>
      <c r="BM3511" s="157">
        <f>IF('1b-NaturalGas'!$AG$87="no","",ROUND(BL3511,4))</f>
        <v>0.48899999999999999</v>
      </c>
      <c r="BN3511" s="157">
        <f>IF('1b-NaturalGas'!$AG$88="no","",ROUND(BL3511,4))</f>
        <v>0.48899999999999999</v>
      </c>
      <c r="BO3511" s="157">
        <f>IF('1b-NaturalGas'!$AG$89="no","",ROUND(BL3511,4))</f>
        <v>0.48899999999999999</v>
      </c>
      <c r="BP3511" s="157">
        <f>IF('1b-NaturalGas'!$AG$90="no","not applicable (based on previous answers)",ROUND(BL3511,4))</f>
        <v>0.48899999999999999</v>
      </c>
      <c r="BQ3511" s="157">
        <f>IF('1b-NaturalGas'!$AG$91="no","",ROUND(BL3511,4))</f>
        <v>0.48899999999999999</v>
      </c>
    </row>
    <row r="3512" spans="30:69" x14ac:dyDescent="0.25">
      <c r="AD3512" s="157">
        <f t="shared" si="121"/>
        <v>0.49100000000000038</v>
      </c>
      <c r="AE3512" s="157">
        <f>IF('1a-Electricity'!$AG$77="no","",ROUND(AD3512,4))</f>
        <v>0.49099999999999999</v>
      </c>
      <c r="AF3512" s="157">
        <f>IF('1a-Electricity'!$AG$78="no","",ROUND(AD3512,4))</f>
        <v>0.49099999999999999</v>
      </c>
      <c r="AG3512" s="157">
        <f>IF('1a-Electricity'!$AG$79="no","",ROUND(AD3512,4))</f>
        <v>0.49099999999999999</v>
      </c>
      <c r="BL3512" s="157">
        <f t="shared" si="122"/>
        <v>0.49000000000000038</v>
      </c>
      <c r="BM3512" s="157">
        <f>IF('1b-NaturalGas'!$AG$87="no","",ROUND(BL3512,4))</f>
        <v>0.49</v>
      </c>
      <c r="BN3512" s="157">
        <f>IF('1b-NaturalGas'!$AG$88="no","",ROUND(BL3512,4))</f>
        <v>0.49</v>
      </c>
      <c r="BO3512" s="157">
        <f>IF('1b-NaturalGas'!$AG$89="no","",ROUND(BL3512,4))</f>
        <v>0.49</v>
      </c>
      <c r="BP3512" s="157">
        <f>IF('1b-NaturalGas'!$AG$90="no","not applicable (based on previous answers)",ROUND(BL3512,4))</f>
        <v>0.49</v>
      </c>
      <c r="BQ3512" s="157">
        <f>IF('1b-NaturalGas'!$AG$91="no","",ROUND(BL3512,4))</f>
        <v>0.49</v>
      </c>
    </row>
    <row r="3513" spans="30:69" x14ac:dyDescent="0.25">
      <c r="AD3513" s="157">
        <f t="shared" si="121"/>
        <v>0.49200000000000038</v>
      </c>
      <c r="AE3513" s="157">
        <f>IF('1a-Electricity'!$AG$77="no","",ROUND(AD3513,4))</f>
        <v>0.49199999999999999</v>
      </c>
      <c r="AF3513" s="157">
        <f>IF('1a-Electricity'!$AG$78="no","",ROUND(AD3513,4))</f>
        <v>0.49199999999999999</v>
      </c>
      <c r="AG3513" s="157">
        <f>IF('1a-Electricity'!$AG$79="no","",ROUND(AD3513,4))</f>
        <v>0.49199999999999999</v>
      </c>
      <c r="BL3513" s="157">
        <f t="shared" si="122"/>
        <v>0.49100000000000038</v>
      </c>
      <c r="BM3513" s="157">
        <f>IF('1b-NaturalGas'!$AG$87="no","",ROUND(BL3513,4))</f>
        <v>0.49099999999999999</v>
      </c>
      <c r="BN3513" s="157">
        <f>IF('1b-NaturalGas'!$AG$88="no","",ROUND(BL3513,4))</f>
        <v>0.49099999999999999</v>
      </c>
      <c r="BO3513" s="157">
        <f>IF('1b-NaturalGas'!$AG$89="no","",ROUND(BL3513,4))</f>
        <v>0.49099999999999999</v>
      </c>
      <c r="BP3513" s="157">
        <f>IF('1b-NaturalGas'!$AG$90="no","not applicable (based on previous answers)",ROUND(BL3513,4))</f>
        <v>0.49099999999999999</v>
      </c>
      <c r="BQ3513" s="157">
        <f>IF('1b-NaturalGas'!$AG$91="no","",ROUND(BL3513,4))</f>
        <v>0.49099999999999999</v>
      </c>
    </row>
    <row r="3514" spans="30:69" x14ac:dyDescent="0.25">
      <c r="AD3514" s="157">
        <f t="shared" si="121"/>
        <v>0.49300000000000038</v>
      </c>
      <c r="AE3514" s="157">
        <f>IF('1a-Electricity'!$AG$77="no","",ROUND(AD3514,4))</f>
        <v>0.49299999999999999</v>
      </c>
      <c r="AF3514" s="157">
        <f>IF('1a-Electricity'!$AG$78="no","",ROUND(AD3514,4))</f>
        <v>0.49299999999999999</v>
      </c>
      <c r="AG3514" s="157">
        <f>IF('1a-Electricity'!$AG$79="no","",ROUND(AD3514,4))</f>
        <v>0.49299999999999999</v>
      </c>
      <c r="BL3514" s="157">
        <f t="shared" si="122"/>
        <v>0.49200000000000038</v>
      </c>
      <c r="BM3514" s="157">
        <f>IF('1b-NaturalGas'!$AG$87="no","",ROUND(BL3514,4))</f>
        <v>0.49199999999999999</v>
      </c>
      <c r="BN3514" s="157">
        <f>IF('1b-NaturalGas'!$AG$88="no","",ROUND(BL3514,4))</f>
        <v>0.49199999999999999</v>
      </c>
      <c r="BO3514" s="157">
        <f>IF('1b-NaturalGas'!$AG$89="no","",ROUND(BL3514,4))</f>
        <v>0.49199999999999999</v>
      </c>
      <c r="BP3514" s="157">
        <f>IF('1b-NaturalGas'!$AG$90="no","not applicable (based on previous answers)",ROUND(BL3514,4))</f>
        <v>0.49199999999999999</v>
      </c>
      <c r="BQ3514" s="157">
        <f>IF('1b-NaturalGas'!$AG$91="no","",ROUND(BL3514,4))</f>
        <v>0.49199999999999999</v>
      </c>
    </row>
    <row r="3515" spans="30:69" x14ac:dyDescent="0.25">
      <c r="AD3515" s="157">
        <f t="shared" si="121"/>
        <v>0.49400000000000038</v>
      </c>
      <c r="AE3515" s="157">
        <f>IF('1a-Electricity'!$AG$77="no","",ROUND(AD3515,4))</f>
        <v>0.49399999999999999</v>
      </c>
      <c r="AF3515" s="157">
        <f>IF('1a-Electricity'!$AG$78="no","",ROUND(AD3515,4))</f>
        <v>0.49399999999999999</v>
      </c>
      <c r="AG3515" s="157">
        <f>IF('1a-Electricity'!$AG$79="no","",ROUND(AD3515,4))</f>
        <v>0.49399999999999999</v>
      </c>
      <c r="BL3515" s="157">
        <f t="shared" si="122"/>
        <v>0.49300000000000038</v>
      </c>
      <c r="BM3515" s="157">
        <f>IF('1b-NaturalGas'!$AG$87="no","",ROUND(BL3515,4))</f>
        <v>0.49299999999999999</v>
      </c>
      <c r="BN3515" s="157">
        <f>IF('1b-NaturalGas'!$AG$88="no","",ROUND(BL3515,4))</f>
        <v>0.49299999999999999</v>
      </c>
      <c r="BO3515" s="157">
        <f>IF('1b-NaturalGas'!$AG$89="no","",ROUND(BL3515,4))</f>
        <v>0.49299999999999999</v>
      </c>
      <c r="BP3515" s="157">
        <f>IF('1b-NaturalGas'!$AG$90="no","not applicable (based on previous answers)",ROUND(BL3515,4))</f>
        <v>0.49299999999999999</v>
      </c>
      <c r="BQ3515" s="157">
        <f>IF('1b-NaturalGas'!$AG$91="no","",ROUND(BL3515,4))</f>
        <v>0.49299999999999999</v>
      </c>
    </row>
    <row r="3516" spans="30:69" x14ac:dyDescent="0.25">
      <c r="AD3516" s="157">
        <f t="shared" si="121"/>
        <v>0.49500000000000038</v>
      </c>
      <c r="AE3516" s="157">
        <f>IF('1a-Electricity'!$AG$77="no","",ROUND(AD3516,4))</f>
        <v>0.495</v>
      </c>
      <c r="AF3516" s="157">
        <f>IF('1a-Electricity'!$AG$78="no","",ROUND(AD3516,4))</f>
        <v>0.495</v>
      </c>
      <c r="AG3516" s="157">
        <f>IF('1a-Electricity'!$AG$79="no","",ROUND(AD3516,4))</f>
        <v>0.495</v>
      </c>
      <c r="BL3516" s="157">
        <f t="shared" si="122"/>
        <v>0.49400000000000038</v>
      </c>
      <c r="BM3516" s="157">
        <f>IF('1b-NaturalGas'!$AG$87="no","",ROUND(BL3516,4))</f>
        <v>0.49399999999999999</v>
      </c>
      <c r="BN3516" s="157">
        <f>IF('1b-NaturalGas'!$AG$88="no","",ROUND(BL3516,4))</f>
        <v>0.49399999999999999</v>
      </c>
      <c r="BO3516" s="157">
        <f>IF('1b-NaturalGas'!$AG$89="no","",ROUND(BL3516,4))</f>
        <v>0.49399999999999999</v>
      </c>
      <c r="BP3516" s="157">
        <f>IF('1b-NaturalGas'!$AG$90="no","not applicable (based on previous answers)",ROUND(BL3516,4))</f>
        <v>0.49399999999999999</v>
      </c>
      <c r="BQ3516" s="157">
        <f>IF('1b-NaturalGas'!$AG$91="no","",ROUND(BL3516,4))</f>
        <v>0.49399999999999999</v>
      </c>
    </row>
    <row r="3517" spans="30:69" x14ac:dyDescent="0.25">
      <c r="AD3517" s="157">
        <f t="shared" si="121"/>
        <v>0.49600000000000039</v>
      </c>
      <c r="AE3517" s="157">
        <f>IF('1a-Electricity'!$AG$77="no","",ROUND(AD3517,4))</f>
        <v>0.496</v>
      </c>
      <c r="AF3517" s="157">
        <f>IF('1a-Electricity'!$AG$78="no","",ROUND(AD3517,4))</f>
        <v>0.496</v>
      </c>
      <c r="AG3517" s="157">
        <f>IF('1a-Electricity'!$AG$79="no","",ROUND(AD3517,4))</f>
        <v>0.496</v>
      </c>
      <c r="BL3517" s="157">
        <f t="shared" si="122"/>
        <v>0.49500000000000038</v>
      </c>
      <c r="BM3517" s="157">
        <f>IF('1b-NaturalGas'!$AG$87="no","",ROUND(BL3517,4))</f>
        <v>0.495</v>
      </c>
      <c r="BN3517" s="157">
        <f>IF('1b-NaturalGas'!$AG$88="no","",ROUND(BL3517,4))</f>
        <v>0.495</v>
      </c>
      <c r="BO3517" s="157">
        <f>IF('1b-NaturalGas'!$AG$89="no","",ROUND(BL3517,4))</f>
        <v>0.495</v>
      </c>
      <c r="BP3517" s="157">
        <f>IF('1b-NaturalGas'!$AG$90="no","not applicable (based on previous answers)",ROUND(BL3517,4))</f>
        <v>0.495</v>
      </c>
      <c r="BQ3517" s="157">
        <f>IF('1b-NaturalGas'!$AG$91="no","",ROUND(BL3517,4))</f>
        <v>0.495</v>
      </c>
    </row>
    <row r="3518" spans="30:69" x14ac:dyDescent="0.25">
      <c r="AD3518" s="157">
        <f t="shared" si="121"/>
        <v>0.49700000000000039</v>
      </c>
      <c r="AE3518" s="157">
        <f>IF('1a-Electricity'!$AG$77="no","",ROUND(AD3518,4))</f>
        <v>0.497</v>
      </c>
      <c r="AF3518" s="157">
        <f>IF('1a-Electricity'!$AG$78="no","",ROUND(AD3518,4))</f>
        <v>0.497</v>
      </c>
      <c r="AG3518" s="157">
        <f>IF('1a-Electricity'!$AG$79="no","",ROUND(AD3518,4))</f>
        <v>0.497</v>
      </c>
      <c r="BL3518" s="157">
        <f t="shared" si="122"/>
        <v>0.49600000000000039</v>
      </c>
      <c r="BM3518" s="157">
        <f>IF('1b-NaturalGas'!$AG$87="no","",ROUND(BL3518,4))</f>
        <v>0.496</v>
      </c>
      <c r="BN3518" s="157">
        <f>IF('1b-NaturalGas'!$AG$88="no","",ROUND(BL3518,4))</f>
        <v>0.496</v>
      </c>
      <c r="BO3518" s="157">
        <f>IF('1b-NaturalGas'!$AG$89="no","",ROUND(BL3518,4))</f>
        <v>0.496</v>
      </c>
      <c r="BP3518" s="157">
        <f>IF('1b-NaturalGas'!$AG$90="no","not applicable (based on previous answers)",ROUND(BL3518,4))</f>
        <v>0.496</v>
      </c>
      <c r="BQ3518" s="157">
        <f>IF('1b-NaturalGas'!$AG$91="no","",ROUND(BL3518,4))</f>
        <v>0.496</v>
      </c>
    </row>
    <row r="3519" spans="30:69" x14ac:dyDescent="0.25">
      <c r="AD3519" s="157">
        <f t="shared" si="121"/>
        <v>0.49800000000000039</v>
      </c>
      <c r="AE3519" s="157">
        <f>IF('1a-Electricity'!$AG$77="no","",ROUND(AD3519,4))</f>
        <v>0.498</v>
      </c>
      <c r="AF3519" s="157">
        <f>IF('1a-Electricity'!$AG$78="no","",ROUND(AD3519,4))</f>
        <v>0.498</v>
      </c>
      <c r="AG3519" s="157">
        <f>IF('1a-Electricity'!$AG$79="no","",ROUND(AD3519,4))</f>
        <v>0.498</v>
      </c>
      <c r="BL3519" s="157">
        <f t="shared" si="122"/>
        <v>0.49700000000000039</v>
      </c>
      <c r="BM3519" s="157">
        <f>IF('1b-NaturalGas'!$AG$87="no","",ROUND(BL3519,4))</f>
        <v>0.497</v>
      </c>
      <c r="BN3519" s="157">
        <f>IF('1b-NaturalGas'!$AG$88="no","",ROUND(BL3519,4))</f>
        <v>0.497</v>
      </c>
      <c r="BO3519" s="157">
        <f>IF('1b-NaturalGas'!$AG$89="no","",ROUND(BL3519,4))</f>
        <v>0.497</v>
      </c>
      <c r="BP3519" s="157">
        <f>IF('1b-NaturalGas'!$AG$90="no","not applicable (based on previous answers)",ROUND(BL3519,4))</f>
        <v>0.497</v>
      </c>
      <c r="BQ3519" s="157">
        <f>IF('1b-NaturalGas'!$AG$91="no","",ROUND(BL3519,4))</f>
        <v>0.497</v>
      </c>
    </row>
    <row r="3520" spans="30:69" x14ac:dyDescent="0.25">
      <c r="AD3520" s="157">
        <f t="shared" si="121"/>
        <v>0.49900000000000039</v>
      </c>
      <c r="AE3520" s="157">
        <f>IF('1a-Electricity'!$AG$77="no","",ROUND(AD3520,4))</f>
        <v>0.499</v>
      </c>
      <c r="AF3520" s="157">
        <f>IF('1a-Electricity'!$AG$78="no","",ROUND(AD3520,4))</f>
        <v>0.499</v>
      </c>
      <c r="AG3520" s="157">
        <f>IF('1a-Electricity'!$AG$79="no","",ROUND(AD3520,4))</f>
        <v>0.499</v>
      </c>
      <c r="BL3520" s="157">
        <f t="shared" si="122"/>
        <v>0.49800000000000039</v>
      </c>
      <c r="BM3520" s="157">
        <f>IF('1b-NaturalGas'!$AG$87="no","",ROUND(BL3520,4))</f>
        <v>0.498</v>
      </c>
      <c r="BN3520" s="157">
        <f>IF('1b-NaturalGas'!$AG$88="no","",ROUND(BL3520,4))</f>
        <v>0.498</v>
      </c>
      <c r="BO3520" s="157">
        <f>IF('1b-NaturalGas'!$AG$89="no","",ROUND(BL3520,4))</f>
        <v>0.498</v>
      </c>
      <c r="BP3520" s="157">
        <f>IF('1b-NaturalGas'!$AG$90="no","not applicable (based on previous answers)",ROUND(BL3520,4))</f>
        <v>0.498</v>
      </c>
      <c r="BQ3520" s="157">
        <f>IF('1b-NaturalGas'!$AG$91="no","",ROUND(BL3520,4))</f>
        <v>0.498</v>
      </c>
    </row>
    <row r="3521" spans="30:69" x14ac:dyDescent="0.25">
      <c r="AD3521" s="157">
        <f t="shared" si="121"/>
        <v>0.50000000000000033</v>
      </c>
      <c r="AE3521" s="157">
        <f>IF('1a-Electricity'!$AG$77="no","",ROUND(AD3521,4))</f>
        <v>0.5</v>
      </c>
      <c r="AF3521" s="157">
        <f>IF('1a-Electricity'!$AG$78="no","",ROUND(AD3521,4))</f>
        <v>0.5</v>
      </c>
      <c r="AG3521" s="157">
        <f>IF('1a-Electricity'!$AG$79="no","",ROUND(AD3521,4))</f>
        <v>0.5</v>
      </c>
      <c r="BL3521" s="157">
        <f t="shared" si="122"/>
        <v>0.49900000000000039</v>
      </c>
      <c r="BM3521" s="157">
        <f>IF('1b-NaturalGas'!$AG$87="no","",ROUND(BL3521,4))</f>
        <v>0.499</v>
      </c>
      <c r="BN3521" s="157">
        <f>IF('1b-NaturalGas'!$AG$88="no","",ROUND(BL3521,4))</f>
        <v>0.499</v>
      </c>
      <c r="BO3521" s="157">
        <f>IF('1b-NaturalGas'!$AG$89="no","",ROUND(BL3521,4))</f>
        <v>0.499</v>
      </c>
      <c r="BP3521" s="157">
        <f>IF('1b-NaturalGas'!$AG$90="no","not applicable (based on previous answers)",ROUND(BL3521,4))</f>
        <v>0.499</v>
      </c>
      <c r="BQ3521" s="157">
        <f>IF('1b-NaturalGas'!$AG$91="no","",ROUND(BL3521,4))</f>
        <v>0.499</v>
      </c>
    </row>
    <row r="3522" spans="30:69" x14ac:dyDescent="0.25">
      <c r="AD3522" s="157">
        <f t="shared" si="121"/>
        <v>0.50100000000000033</v>
      </c>
      <c r="AE3522" s="157">
        <f>IF('1a-Electricity'!$AG$77="no","",ROUND(AD3522,4))</f>
        <v>0.501</v>
      </c>
      <c r="AF3522" s="157">
        <f>IF('1a-Electricity'!$AG$78="no","",ROUND(AD3522,4))</f>
        <v>0.501</v>
      </c>
      <c r="AG3522" s="157">
        <f>IF('1a-Electricity'!$AG$79="no","",ROUND(AD3522,4))</f>
        <v>0.501</v>
      </c>
      <c r="BL3522" s="157">
        <f t="shared" si="122"/>
        <v>0.50000000000000033</v>
      </c>
      <c r="BM3522" s="157">
        <f>IF('1b-NaturalGas'!$AG$87="no","",ROUND(BL3522,4))</f>
        <v>0.5</v>
      </c>
      <c r="BN3522" s="157">
        <f>IF('1b-NaturalGas'!$AG$88="no","",ROUND(BL3522,4))</f>
        <v>0.5</v>
      </c>
      <c r="BO3522" s="157">
        <f>IF('1b-NaturalGas'!$AG$89="no","",ROUND(BL3522,4))</f>
        <v>0.5</v>
      </c>
      <c r="BP3522" s="157">
        <f>IF('1b-NaturalGas'!$AG$90="no","not applicable (based on previous answers)",ROUND(BL3522,4))</f>
        <v>0.5</v>
      </c>
      <c r="BQ3522" s="157">
        <f>IF('1b-NaturalGas'!$AG$91="no","",ROUND(BL3522,4))</f>
        <v>0.5</v>
      </c>
    </row>
    <row r="3523" spans="30:69" x14ac:dyDescent="0.25">
      <c r="AD3523" s="157">
        <f t="shared" si="121"/>
        <v>0.50200000000000033</v>
      </c>
      <c r="AE3523" s="157">
        <f>IF('1a-Electricity'!$AG$77="no","",ROUND(AD3523,4))</f>
        <v>0.502</v>
      </c>
      <c r="AF3523" s="157">
        <f>IF('1a-Electricity'!$AG$78="no","",ROUND(AD3523,4))</f>
        <v>0.502</v>
      </c>
      <c r="AG3523" s="157">
        <f>IF('1a-Electricity'!$AG$79="no","",ROUND(AD3523,4))</f>
        <v>0.502</v>
      </c>
      <c r="BL3523" s="157">
        <f t="shared" si="122"/>
        <v>0.50100000000000033</v>
      </c>
      <c r="BM3523" s="157">
        <f>IF('1b-NaturalGas'!$AG$87="no","",ROUND(BL3523,4))</f>
        <v>0.501</v>
      </c>
      <c r="BN3523" s="157">
        <f>IF('1b-NaturalGas'!$AG$88="no","",ROUND(BL3523,4))</f>
        <v>0.501</v>
      </c>
      <c r="BO3523" s="157">
        <f>IF('1b-NaturalGas'!$AG$89="no","",ROUND(BL3523,4))</f>
        <v>0.501</v>
      </c>
      <c r="BP3523" s="157">
        <f>IF('1b-NaturalGas'!$AG$90="no","not applicable (based on previous answers)",ROUND(BL3523,4))</f>
        <v>0.501</v>
      </c>
      <c r="BQ3523" s="157">
        <f>IF('1b-NaturalGas'!$AG$91="no","",ROUND(BL3523,4))</f>
        <v>0.501</v>
      </c>
    </row>
    <row r="3524" spans="30:69" x14ac:dyDescent="0.25">
      <c r="AD3524" s="157">
        <f t="shared" si="121"/>
        <v>0.50300000000000034</v>
      </c>
      <c r="AE3524" s="157">
        <f>IF('1a-Electricity'!$AG$77="no","",ROUND(AD3524,4))</f>
        <v>0.503</v>
      </c>
      <c r="AF3524" s="157">
        <f>IF('1a-Electricity'!$AG$78="no","",ROUND(AD3524,4))</f>
        <v>0.503</v>
      </c>
      <c r="AG3524" s="157">
        <f>IF('1a-Electricity'!$AG$79="no","",ROUND(AD3524,4))</f>
        <v>0.503</v>
      </c>
      <c r="BL3524" s="157">
        <f t="shared" si="122"/>
        <v>0.50200000000000033</v>
      </c>
      <c r="BM3524" s="157">
        <f>IF('1b-NaturalGas'!$AG$87="no","",ROUND(BL3524,4))</f>
        <v>0.502</v>
      </c>
      <c r="BN3524" s="157">
        <f>IF('1b-NaturalGas'!$AG$88="no","",ROUND(BL3524,4))</f>
        <v>0.502</v>
      </c>
      <c r="BO3524" s="157">
        <f>IF('1b-NaturalGas'!$AG$89="no","",ROUND(BL3524,4))</f>
        <v>0.502</v>
      </c>
      <c r="BP3524" s="157">
        <f>IF('1b-NaturalGas'!$AG$90="no","not applicable (based on previous answers)",ROUND(BL3524,4))</f>
        <v>0.502</v>
      </c>
      <c r="BQ3524" s="157">
        <f>IF('1b-NaturalGas'!$AG$91="no","",ROUND(BL3524,4))</f>
        <v>0.502</v>
      </c>
    </row>
    <row r="3525" spans="30:69" x14ac:dyDescent="0.25">
      <c r="AD3525" s="157">
        <f t="shared" si="121"/>
        <v>0.50400000000000034</v>
      </c>
      <c r="AE3525" s="157">
        <f>IF('1a-Electricity'!$AG$77="no","",ROUND(AD3525,4))</f>
        <v>0.504</v>
      </c>
      <c r="AF3525" s="157">
        <f>IF('1a-Electricity'!$AG$78="no","",ROUND(AD3525,4))</f>
        <v>0.504</v>
      </c>
      <c r="AG3525" s="157">
        <f>IF('1a-Electricity'!$AG$79="no","",ROUND(AD3525,4))</f>
        <v>0.504</v>
      </c>
      <c r="BL3525" s="157">
        <f t="shared" si="122"/>
        <v>0.50300000000000034</v>
      </c>
      <c r="BM3525" s="157">
        <f>IF('1b-NaturalGas'!$AG$87="no","",ROUND(BL3525,4))</f>
        <v>0.503</v>
      </c>
      <c r="BN3525" s="157">
        <f>IF('1b-NaturalGas'!$AG$88="no","",ROUND(BL3525,4))</f>
        <v>0.503</v>
      </c>
      <c r="BO3525" s="157">
        <f>IF('1b-NaturalGas'!$AG$89="no","",ROUND(BL3525,4))</f>
        <v>0.503</v>
      </c>
      <c r="BP3525" s="157">
        <f>IF('1b-NaturalGas'!$AG$90="no","not applicable (based on previous answers)",ROUND(BL3525,4))</f>
        <v>0.503</v>
      </c>
      <c r="BQ3525" s="157">
        <f>IF('1b-NaturalGas'!$AG$91="no","",ROUND(BL3525,4))</f>
        <v>0.503</v>
      </c>
    </row>
    <row r="3526" spans="30:69" x14ac:dyDescent="0.25">
      <c r="AD3526" s="157">
        <f t="shared" ref="AD3526:AD3589" si="123">AD3525+0.001</f>
        <v>0.50500000000000034</v>
      </c>
      <c r="AE3526" s="157">
        <f>IF('1a-Electricity'!$AG$77="no","",ROUND(AD3526,4))</f>
        <v>0.505</v>
      </c>
      <c r="AF3526" s="157">
        <f>IF('1a-Electricity'!$AG$78="no","",ROUND(AD3526,4))</f>
        <v>0.505</v>
      </c>
      <c r="AG3526" s="157">
        <f>IF('1a-Electricity'!$AG$79="no","",ROUND(AD3526,4))</f>
        <v>0.505</v>
      </c>
      <c r="BL3526" s="157">
        <f t="shared" si="122"/>
        <v>0.50400000000000034</v>
      </c>
      <c r="BM3526" s="157">
        <f>IF('1b-NaturalGas'!$AG$87="no","",ROUND(BL3526,4))</f>
        <v>0.504</v>
      </c>
      <c r="BN3526" s="157">
        <f>IF('1b-NaturalGas'!$AG$88="no","",ROUND(BL3526,4))</f>
        <v>0.504</v>
      </c>
      <c r="BO3526" s="157">
        <f>IF('1b-NaturalGas'!$AG$89="no","",ROUND(BL3526,4))</f>
        <v>0.504</v>
      </c>
      <c r="BP3526" s="157">
        <f>IF('1b-NaturalGas'!$AG$90="no","not applicable (based on previous answers)",ROUND(BL3526,4))</f>
        <v>0.504</v>
      </c>
      <c r="BQ3526" s="157">
        <f>IF('1b-NaturalGas'!$AG$91="no","",ROUND(BL3526,4))</f>
        <v>0.504</v>
      </c>
    </row>
    <row r="3527" spans="30:69" x14ac:dyDescent="0.25">
      <c r="AD3527" s="157">
        <f t="shared" si="123"/>
        <v>0.50600000000000034</v>
      </c>
      <c r="AE3527" s="157">
        <f>IF('1a-Electricity'!$AG$77="no","",ROUND(AD3527,4))</f>
        <v>0.50600000000000001</v>
      </c>
      <c r="AF3527" s="157">
        <f>IF('1a-Electricity'!$AG$78="no","",ROUND(AD3527,4))</f>
        <v>0.50600000000000001</v>
      </c>
      <c r="AG3527" s="157">
        <f>IF('1a-Electricity'!$AG$79="no","",ROUND(AD3527,4))</f>
        <v>0.50600000000000001</v>
      </c>
      <c r="BL3527" s="157">
        <f t="shared" ref="BL3527:BL3590" si="124">BL3526+0.001</f>
        <v>0.50500000000000034</v>
      </c>
      <c r="BM3527" s="157">
        <f>IF('1b-NaturalGas'!$AG$87="no","",ROUND(BL3527,4))</f>
        <v>0.505</v>
      </c>
      <c r="BN3527" s="157">
        <f>IF('1b-NaturalGas'!$AG$88="no","",ROUND(BL3527,4))</f>
        <v>0.505</v>
      </c>
      <c r="BO3527" s="157">
        <f>IF('1b-NaturalGas'!$AG$89="no","",ROUND(BL3527,4))</f>
        <v>0.505</v>
      </c>
      <c r="BP3527" s="157">
        <f>IF('1b-NaturalGas'!$AG$90="no","not applicable (based on previous answers)",ROUND(BL3527,4))</f>
        <v>0.505</v>
      </c>
      <c r="BQ3527" s="157">
        <f>IF('1b-NaturalGas'!$AG$91="no","",ROUND(BL3527,4))</f>
        <v>0.505</v>
      </c>
    </row>
    <row r="3528" spans="30:69" x14ac:dyDescent="0.25">
      <c r="AD3528" s="157">
        <f t="shared" si="123"/>
        <v>0.50700000000000034</v>
      </c>
      <c r="AE3528" s="157">
        <f>IF('1a-Electricity'!$AG$77="no","",ROUND(AD3528,4))</f>
        <v>0.50700000000000001</v>
      </c>
      <c r="AF3528" s="157">
        <f>IF('1a-Electricity'!$AG$78="no","",ROUND(AD3528,4))</f>
        <v>0.50700000000000001</v>
      </c>
      <c r="AG3528" s="157">
        <f>IF('1a-Electricity'!$AG$79="no","",ROUND(AD3528,4))</f>
        <v>0.50700000000000001</v>
      </c>
      <c r="BL3528" s="157">
        <f t="shared" si="124"/>
        <v>0.50600000000000034</v>
      </c>
      <c r="BM3528" s="157">
        <f>IF('1b-NaturalGas'!$AG$87="no","",ROUND(BL3528,4))</f>
        <v>0.50600000000000001</v>
      </c>
      <c r="BN3528" s="157">
        <f>IF('1b-NaturalGas'!$AG$88="no","",ROUND(BL3528,4))</f>
        <v>0.50600000000000001</v>
      </c>
      <c r="BO3528" s="157">
        <f>IF('1b-NaturalGas'!$AG$89="no","",ROUND(BL3528,4))</f>
        <v>0.50600000000000001</v>
      </c>
      <c r="BP3528" s="157">
        <f>IF('1b-NaturalGas'!$AG$90="no","not applicable (based on previous answers)",ROUND(BL3528,4))</f>
        <v>0.50600000000000001</v>
      </c>
      <c r="BQ3528" s="157">
        <f>IF('1b-NaturalGas'!$AG$91="no","",ROUND(BL3528,4))</f>
        <v>0.50600000000000001</v>
      </c>
    </row>
    <row r="3529" spans="30:69" x14ac:dyDescent="0.25">
      <c r="AD3529" s="157">
        <f t="shared" si="123"/>
        <v>0.50800000000000034</v>
      </c>
      <c r="AE3529" s="157">
        <f>IF('1a-Electricity'!$AG$77="no","",ROUND(AD3529,4))</f>
        <v>0.50800000000000001</v>
      </c>
      <c r="AF3529" s="157">
        <f>IF('1a-Electricity'!$AG$78="no","",ROUND(AD3529,4))</f>
        <v>0.50800000000000001</v>
      </c>
      <c r="AG3529" s="157">
        <f>IF('1a-Electricity'!$AG$79="no","",ROUND(AD3529,4))</f>
        <v>0.50800000000000001</v>
      </c>
      <c r="BL3529" s="157">
        <f t="shared" si="124"/>
        <v>0.50700000000000034</v>
      </c>
      <c r="BM3529" s="157">
        <f>IF('1b-NaturalGas'!$AG$87="no","",ROUND(BL3529,4))</f>
        <v>0.50700000000000001</v>
      </c>
      <c r="BN3529" s="157">
        <f>IF('1b-NaturalGas'!$AG$88="no","",ROUND(BL3529,4))</f>
        <v>0.50700000000000001</v>
      </c>
      <c r="BO3529" s="157">
        <f>IF('1b-NaturalGas'!$AG$89="no","",ROUND(BL3529,4))</f>
        <v>0.50700000000000001</v>
      </c>
      <c r="BP3529" s="157">
        <f>IF('1b-NaturalGas'!$AG$90="no","not applicable (based on previous answers)",ROUND(BL3529,4))</f>
        <v>0.50700000000000001</v>
      </c>
      <c r="BQ3529" s="157">
        <f>IF('1b-NaturalGas'!$AG$91="no","",ROUND(BL3529,4))</f>
        <v>0.50700000000000001</v>
      </c>
    </row>
    <row r="3530" spans="30:69" x14ac:dyDescent="0.25">
      <c r="AD3530" s="157">
        <f t="shared" si="123"/>
        <v>0.50900000000000034</v>
      </c>
      <c r="AE3530" s="157">
        <f>IF('1a-Electricity'!$AG$77="no","",ROUND(AD3530,4))</f>
        <v>0.50900000000000001</v>
      </c>
      <c r="AF3530" s="157">
        <f>IF('1a-Electricity'!$AG$78="no","",ROUND(AD3530,4))</f>
        <v>0.50900000000000001</v>
      </c>
      <c r="AG3530" s="157">
        <f>IF('1a-Electricity'!$AG$79="no","",ROUND(AD3530,4))</f>
        <v>0.50900000000000001</v>
      </c>
      <c r="BL3530" s="157">
        <f t="shared" si="124"/>
        <v>0.50800000000000034</v>
      </c>
      <c r="BM3530" s="157">
        <f>IF('1b-NaturalGas'!$AG$87="no","",ROUND(BL3530,4))</f>
        <v>0.50800000000000001</v>
      </c>
      <c r="BN3530" s="157">
        <f>IF('1b-NaturalGas'!$AG$88="no","",ROUND(BL3530,4))</f>
        <v>0.50800000000000001</v>
      </c>
      <c r="BO3530" s="157">
        <f>IF('1b-NaturalGas'!$AG$89="no","",ROUND(BL3530,4))</f>
        <v>0.50800000000000001</v>
      </c>
      <c r="BP3530" s="157">
        <f>IF('1b-NaturalGas'!$AG$90="no","not applicable (based on previous answers)",ROUND(BL3530,4))</f>
        <v>0.50800000000000001</v>
      </c>
      <c r="BQ3530" s="157">
        <f>IF('1b-NaturalGas'!$AG$91="no","",ROUND(BL3530,4))</f>
        <v>0.50800000000000001</v>
      </c>
    </row>
    <row r="3531" spans="30:69" x14ac:dyDescent="0.25">
      <c r="AD3531" s="157">
        <f t="shared" si="123"/>
        <v>0.51000000000000034</v>
      </c>
      <c r="AE3531" s="157">
        <f>IF('1a-Electricity'!$AG$77="no","",ROUND(AD3531,4))</f>
        <v>0.51</v>
      </c>
      <c r="AF3531" s="157">
        <f>IF('1a-Electricity'!$AG$78="no","",ROUND(AD3531,4))</f>
        <v>0.51</v>
      </c>
      <c r="AG3531" s="157">
        <f>IF('1a-Electricity'!$AG$79="no","",ROUND(AD3531,4))</f>
        <v>0.51</v>
      </c>
      <c r="BL3531" s="157">
        <f t="shared" si="124"/>
        <v>0.50900000000000034</v>
      </c>
      <c r="BM3531" s="157">
        <f>IF('1b-NaturalGas'!$AG$87="no","",ROUND(BL3531,4))</f>
        <v>0.50900000000000001</v>
      </c>
      <c r="BN3531" s="157">
        <f>IF('1b-NaturalGas'!$AG$88="no","",ROUND(BL3531,4))</f>
        <v>0.50900000000000001</v>
      </c>
      <c r="BO3531" s="157">
        <f>IF('1b-NaturalGas'!$AG$89="no","",ROUND(BL3531,4))</f>
        <v>0.50900000000000001</v>
      </c>
      <c r="BP3531" s="157">
        <f>IF('1b-NaturalGas'!$AG$90="no","not applicable (based on previous answers)",ROUND(BL3531,4))</f>
        <v>0.50900000000000001</v>
      </c>
      <c r="BQ3531" s="157">
        <f>IF('1b-NaturalGas'!$AG$91="no","",ROUND(BL3531,4))</f>
        <v>0.50900000000000001</v>
      </c>
    </row>
    <row r="3532" spans="30:69" x14ac:dyDescent="0.25">
      <c r="AD3532" s="157">
        <f t="shared" si="123"/>
        <v>0.51100000000000034</v>
      </c>
      <c r="AE3532" s="157">
        <f>IF('1a-Electricity'!$AG$77="no","",ROUND(AD3532,4))</f>
        <v>0.51100000000000001</v>
      </c>
      <c r="AF3532" s="157">
        <f>IF('1a-Electricity'!$AG$78="no","",ROUND(AD3532,4))</f>
        <v>0.51100000000000001</v>
      </c>
      <c r="AG3532" s="157">
        <f>IF('1a-Electricity'!$AG$79="no","",ROUND(AD3532,4))</f>
        <v>0.51100000000000001</v>
      </c>
      <c r="BL3532" s="157">
        <f t="shared" si="124"/>
        <v>0.51000000000000034</v>
      </c>
      <c r="BM3532" s="157">
        <f>IF('1b-NaturalGas'!$AG$87="no","",ROUND(BL3532,4))</f>
        <v>0.51</v>
      </c>
      <c r="BN3532" s="157">
        <f>IF('1b-NaturalGas'!$AG$88="no","",ROUND(BL3532,4))</f>
        <v>0.51</v>
      </c>
      <c r="BO3532" s="157">
        <f>IF('1b-NaturalGas'!$AG$89="no","",ROUND(BL3532,4))</f>
        <v>0.51</v>
      </c>
      <c r="BP3532" s="157">
        <f>IF('1b-NaturalGas'!$AG$90="no","not applicable (based on previous answers)",ROUND(BL3532,4))</f>
        <v>0.51</v>
      </c>
      <c r="BQ3532" s="157">
        <f>IF('1b-NaturalGas'!$AG$91="no","",ROUND(BL3532,4))</f>
        <v>0.51</v>
      </c>
    </row>
    <row r="3533" spans="30:69" x14ac:dyDescent="0.25">
      <c r="AD3533" s="157">
        <f t="shared" si="123"/>
        <v>0.51200000000000034</v>
      </c>
      <c r="AE3533" s="157">
        <f>IF('1a-Electricity'!$AG$77="no","",ROUND(AD3533,4))</f>
        <v>0.51200000000000001</v>
      </c>
      <c r="AF3533" s="157">
        <f>IF('1a-Electricity'!$AG$78="no","",ROUND(AD3533,4))</f>
        <v>0.51200000000000001</v>
      </c>
      <c r="AG3533" s="157">
        <f>IF('1a-Electricity'!$AG$79="no","",ROUND(AD3533,4))</f>
        <v>0.51200000000000001</v>
      </c>
      <c r="BL3533" s="157">
        <f t="shared" si="124"/>
        <v>0.51100000000000034</v>
      </c>
      <c r="BM3533" s="157">
        <f>IF('1b-NaturalGas'!$AG$87="no","",ROUND(BL3533,4))</f>
        <v>0.51100000000000001</v>
      </c>
      <c r="BN3533" s="157">
        <f>IF('1b-NaturalGas'!$AG$88="no","",ROUND(BL3533,4))</f>
        <v>0.51100000000000001</v>
      </c>
      <c r="BO3533" s="157">
        <f>IF('1b-NaturalGas'!$AG$89="no","",ROUND(BL3533,4))</f>
        <v>0.51100000000000001</v>
      </c>
      <c r="BP3533" s="157">
        <f>IF('1b-NaturalGas'!$AG$90="no","not applicable (based on previous answers)",ROUND(BL3533,4))</f>
        <v>0.51100000000000001</v>
      </c>
      <c r="BQ3533" s="157">
        <f>IF('1b-NaturalGas'!$AG$91="no","",ROUND(BL3533,4))</f>
        <v>0.51100000000000001</v>
      </c>
    </row>
    <row r="3534" spans="30:69" x14ac:dyDescent="0.25">
      <c r="AD3534" s="157">
        <f t="shared" si="123"/>
        <v>0.51300000000000034</v>
      </c>
      <c r="AE3534" s="157">
        <f>IF('1a-Electricity'!$AG$77="no","",ROUND(AD3534,4))</f>
        <v>0.51300000000000001</v>
      </c>
      <c r="AF3534" s="157">
        <f>IF('1a-Electricity'!$AG$78="no","",ROUND(AD3534,4))</f>
        <v>0.51300000000000001</v>
      </c>
      <c r="AG3534" s="157">
        <f>IF('1a-Electricity'!$AG$79="no","",ROUND(AD3534,4))</f>
        <v>0.51300000000000001</v>
      </c>
      <c r="BL3534" s="157">
        <f t="shared" si="124"/>
        <v>0.51200000000000034</v>
      </c>
      <c r="BM3534" s="157">
        <f>IF('1b-NaturalGas'!$AG$87="no","",ROUND(BL3534,4))</f>
        <v>0.51200000000000001</v>
      </c>
      <c r="BN3534" s="157">
        <f>IF('1b-NaturalGas'!$AG$88="no","",ROUND(BL3534,4))</f>
        <v>0.51200000000000001</v>
      </c>
      <c r="BO3534" s="157">
        <f>IF('1b-NaturalGas'!$AG$89="no","",ROUND(BL3534,4))</f>
        <v>0.51200000000000001</v>
      </c>
      <c r="BP3534" s="157">
        <f>IF('1b-NaturalGas'!$AG$90="no","not applicable (based on previous answers)",ROUND(BL3534,4))</f>
        <v>0.51200000000000001</v>
      </c>
      <c r="BQ3534" s="157">
        <f>IF('1b-NaturalGas'!$AG$91="no","",ROUND(BL3534,4))</f>
        <v>0.51200000000000001</v>
      </c>
    </row>
    <row r="3535" spans="30:69" x14ac:dyDescent="0.25">
      <c r="AD3535" s="157">
        <f t="shared" si="123"/>
        <v>0.51400000000000035</v>
      </c>
      <c r="AE3535" s="157">
        <f>IF('1a-Electricity'!$AG$77="no","",ROUND(AD3535,4))</f>
        <v>0.51400000000000001</v>
      </c>
      <c r="AF3535" s="157">
        <f>IF('1a-Electricity'!$AG$78="no","",ROUND(AD3535,4))</f>
        <v>0.51400000000000001</v>
      </c>
      <c r="AG3535" s="157">
        <f>IF('1a-Electricity'!$AG$79="no","",ROUND(AD3535,4))</f>
        <v>0.51400000000000001</v>
      </c>
      <c r="BL3535" s="157">
        <f t="shared" si="124"/>
        <v>0.51300000000000034</v>
      </c>
      <c r="BM3535" s="157">
        <f>IF('1b-NaturalGas'!$AG$87="no","",ROUND(BL3535,4))</f>
        <v>0.51300000000000001</v>
      </c>
      <c r="BN3535" s="157">
        <f>IF('1b-NaturalGas'!$AG$88="no","",ROUND(BL3535,4))</f>
        <v>0.51300000000000001</v>
      </c>
      <c r="BO3535" s="157">
        <f>IF('1b-NaturalGas'!$AG$89="no","",ROUND(BL3535,4))</f>
        <v>0.51300000000000001</v>
      </c>
      <c r="BP3535" s="157">
        <f>IF('1b-NaturalGas'!$AG$90="no","not applicable (based on previous answers)",ROUND(BL3535,4))</f>
        <v>0.51300000000000001</v>
      </c>
      <c r="BQ3535" s="157">
        <f>IF('1b-NaturalGas'!$AG$91="no","",ROUND(BL3535,4))</f>
        <v>0.51300000000000001</v>
      </c>
    </row>
    <row r="3536" spans="30:69" x14ac:dyDescent="0.25">
      <c r="AD3536" s="157">
        <f t="shared" si="123"/>
        <v>0.51500000000000035</v>
      </c>
      <c r="AE3536" s="157">
        <f>IF('1a-Electricity'!$AG$77="no","",ROUND(AD3536,4))</f>
        <v>0.51500000000000001</v>
      </c>
      <c r="AF3536" s="157">
        <f>IF('1a-Electricity'!$AG$78="no","",ROUND(AD3536,4))</f>
        <v>0.51500000000000001</v>
      </c>
      <c r="AG3536" s="157">
        <f>IF('1a-Electricity'!$AG$79="no","",ROUND(AD3536,4))</f>
        <v>0.51500000000000001</v>
      </c>
      <c r="BL3536" s="157">
        <f t="shared" si="124"/>
        <v>0.51400000000000035</v>
      </c>
      <c r="BM3536" s="157">
        <f>IF('1b-NaturalGas'!$AG$87="no","",ROUND(BL3536,4))</f>
        <v>0.51400000000000001</v>
      </c>
      <c r="BN3536" s="157">
        <f>IF('1b-NaturalGas'!$AG$88="no","",ROUND(BL3536,4))</f>
        <v>0.51400000000000001</v>
      </c>
      <c r="BO3536" s="157">
        <f>IF('1b-NaturalGas'!$AG$89="no","",ROUND(BL3536,4))</f>
        <v>0.51400000000000001</v>
      </c>
      <c r="BP3536" s="157">
        <f>IF('1b-NaturalGas'!$AG$90="no","not applicable (based on previous answers)",ROUND(BL3536,4))</f>
        <v>0.51400000000000001</v>
      </c>
      <c r="BQ3536" s="157">
        <f>IF('1b-NaturalGas'!$AG$91="no","",ROUND(BL3536,4))</f>
        <v>0.51400000000000001</v>
      </c>
    </row>
    <row r="3537" spans="30:69" x14ac:dyDescent="0.25">
      <c r="AD3537" s="157">
        <f t="shared" si="123"/>
        <v>0.51600000000000035</v>
      </c>
      <c r="AE3537" s="157">
        <f>IF('1a-Electricity'!$AG$77="no","",ROUND(AD3537,4))</f>
        <v>0.51600000000000001</v>
      </c>
      <c r="AF3537" s="157">
        <f>IF('1a-Electricity'!$AG$78="no","",ROUND(AD3537,4))</f>
        <v>0.51600000000000001</v>
      </c>
      <c r="AG3537" s="157">
        <f>IF('1a-Electricity'!$AG$79="no","",ROUND(AD3537,4))</f>
        <v>0.51600000000000001</v>
      </c>
      <c r="BL3537" s="157">
        <f t="shared" si="124"/>
        <v>0.51500000000000035</v>
      </c>
      <c r="BM3537" s="157">
        <f>IF('1b-NaturalGas'!$AG$87="no","",ROUND(BL3537,4))</f>
        <v>0.51500000000000001</v>
      </c>
      <c r="BN3537" s="157">
        <f>IF('1b-NaturalGas'!$AG$88="no","",ROUND(BL3537,4))</f>
        <v>0.51500000000000001</v>
      </c>
      <c r="BO3537" s="157">
        <f>IF('1b-NaturalGas'!$AG$89="no","",ROUND(BL3537,4))</f>
        <v>0.51500000000000001</v>
      </c>
      <c r="BP3537" s="157">
        <f>IF('1b-NaturalGas'!$AG$90="no","not applicable (based on previous answers)",ROUND(BL3537,4))</f>
        <v>0.51500000000000001</v>
      </c>
      <c r="BQ3537" s="157">
        <f>IF('1b-NaturalGas'!$AG$91="no","",ROUND(BL3537,4))</f>
        <v>0.51500000000000001</v>
      </c>
    </row>
    <row r="3538" spans="30:69" x14ac:dyDescent="0.25">
      <c r="AD3538" s="157">
        <f t="shared" si="123"/>
        <v>0.51700000000000035</v>
      </c>
      <c r="AE3538" s="157">
        <f>IF('1a-Electricity'!$AG$77="no","",ROUND(AD3538,4))</f>
        <v>0.51700000000000002</v>
      </c>
      <c r="AF3538" s="157">
        <f>IF('1a-Electricity'!$AG$78="no","",ROUND(AD3538,4))</f>
        <v>0.51700000000000002</v>
      </c>
      <c r="AG3538" s="157">
        <f>IF('1a-Electricity'!$AG$79="no","",ROUND(AD3538,4))</f>
        <v>0.51700000000000002</v>
      </c>
      <c r="BL3538" s="157">
        <f t="shared" si="124"/>
        <v>0.51600000000000035</v>
      </c>
      <c r="BM3538" s="157">
        <f>IF('1b-NaturalGas'!$AG$87="no","",ROUND(BL3538,4))</f>
        <v>0.51600000000000001</v>
      </c>
      <c r="BN3538" s="157">
        <f>IF('1b-NaturalGas'!$AG$88="no","",ROUND(BL3538,4))</f>
        <v>0.51600000000000001</v>
      </c>
      <c r="BO3538" s="157">
        <f>IF('1b-NaturalGas'!$AG$89="no","",ROUND(BL3538,4))</f>
        <v>0.51600000000000001</v>
      </c>
      <c r="BP3538" s="157">
        <f>IF('1b-NaturalGas'!$AG$90="no","not applicable (based on previous answers)",ROUND(BL3538,4))</f>
        <v>0.51600000000000001</v>
      </c>
      <c r="BQ3538" s="157">
        <f>IF('1b-NaturalGas'!$AG$91="no","",ROUND(BL3538,4))</f>
        <v>0.51600000000000001</v>
      </c>
    </row>
    <row r="3539" spans="30:69" x14ac:dyDescent="0.25">
      <c r="AD3539" s="157">
        <f t="shared" si="123"/>
        <v>0.51800000000000035</v>
      </c>
      <c r="AE3539" s="157">
        <f>IF('1a-Electricity'!$AG$77="no","",ROUND(AD3539,4))</f>
        <v>0.51800000000000002</v>
      </c>
      <c r="AF3539" s="157">
        <f>IF('1a-Electricity'!$AG$78="no","",ROUND(AD3539,4))</f>
        <v>0.51800000000000002</v>
      </c>
      <c r="AG3539" s="157">
        <f>IF('1a-Electricity'!$AG$79="no","",ROUND(AD3539,4))</f>
        <v>0.51800000000000002</v>
      </c>
      <c r="BL3539" s="157">
        <f t="shared" si="124"/>
        <v>0.51700000000000035</v>
      </c>
      <c r="BM3539" s="157">
        <f>IF('1b-NaturalGas'!$AG$87="no","",ROUND(BL3539,4))</f>
        <v>0.51700000000000002</v>
      </c>
      <c r="BN3539" s="157">
        <f>IF('1b-NaturalGas'!$AG$88="no","",ROUND(BL3539,4))</f>
        <v>0.51700000000000002</v>
      </c>
      <c r="BO3539" s="157">
        <f>IF('1b-NaturalGas'!$AG$89="no","",ROUND(BL3539,4))</f>
        <v>0.51700000000000002</v>
      </c>
      <c r="BP3539" s="157">
        <f>IF('1b-NaturalGas'!$AG$90="no","not applicable (based on previous answers)",ROUND(BL3539,4))</f>
        <v>0.51700000000000002</v>
      </c>
      <c r="BQ3539" s="157">
        <f>IF('1b-NaturalGas'!$AG$91="no","",ROUND(BL3539,4))</f>
        <v>0.51700000000000002</v>
      </c>
    </row>
    <row r="3540" spans="30:69" x14ac:dyDescent="0.25">
      <c r="AD3540" s="157">
        <f t="shared" si="123"/>
        <v>0.51900000000000035</v>
      </c>
      <c r="AE3540" s="157">
        <f>IF('1a-Electricity'!$AG$77="no","",ROUND(AD3540,4))</f>
        <v>0.51900000000000002</v>
      </c>
      <c r="AF3540" s="157">
        <f>IF('1a-Electricity'!$AG$78="no","",ROUND(AD3540,4))</f>
        <v>0.51900000000000002</v>
      </c>
      <c r="AG3540" s="157">
        <f>IF('1a-Electricity'!$AG$79="no","",ROUND(AD3540,4))</f>
        <v>0.51900000000000002</v>
      </c>
      <c r="BL3540" s="157">
        <f t="shared" si="124"/>
        <v>0.51800000000000035</v>
      </c>
      <c r="BM3540" s="157">
        <f>IF('1b-NaturalGas'!$AG$87="no","",ROUND(BL3540,4))</f>
        <v>0.51800000000000002</v>
      </c>
      <c r="BN3540" s="157">
        <f>IF('1b-NaturalGas'!$AG$88="no","",ROUND(BL3540,4))</f>
        <v>0.51800000000000002</v>
      </c>
      <c r="BO3540" s="157">
        <f>IF('1b-NaturalGas'!$AG$89="no","",ROUND(BL3540,4))</f>
        <v>0.51800000000000002</v>
      </c>
      <c r="BP3540" s="157">
        <f>IF('1b-NaturalGas'!$AG$90="no","not applicable (based on previous answers)",ROUND(BL3540,4))</f>
        <v>0.51800000000000002</v>
      </c>
      <c r="BQ3540" s="157">
        <f>IF('1b-NaturalGas'!$AG$91="no","",ROUND(BL3540,4))</f>
        <v>0.51800000000000002</v>
      </c>
    </row>
    <row r="3541" spans="30:69" x14ac:dyDescent="0.25">
      <c r="AD3541" s="157">
        <f t="shared" si="123"/>
        <v>0.52000000000000035</v>
      </c>
      <c r="AE3541" s="157">
        <f>IF('1a-Electricity'!$AG$77="no","",ROUND(AD3541,4))</f>
        <v>0.52</v>
      </c>
      <c r="AF3541" s="157">
        <f>IF('1a-Electricity'!$AG$78="no","",ROUND(AD3541,4))</f>
        <v>0.52</v>
      </c>
      <c r="AG3541" s="157">
        <f>IF('1a-Electricity'!$AG$79="no","",ROUND(AD3541,4))</f>
        <v>0.52</v>
      </c>
      <c r="BL3541" s="157">
        <f t="shared" si="124"/>
        <v>0.51900000000000035</v>
      </c>
      <c r="BM3541" s="157">
        <f>IF('1b-NaturalGas'!$AG$87="no","",ROUND(BL3541,4))</f>
        <v>0.51900000000000002</v>
      </c>
      <c r="BN3541" s="157">
        <f>IF('1b-NaturalGas'!$AG$88="no","",ROUND(BL3541,4))</f>
        <v>0.51900000000000002</v>
      </c>
      <c r="BO3541" s="157">
        <f>IF('1b-NaturalGas'!$AG$89="no","",ROUND(BL3541,4))</f>
        <v>0.51900000000000002</v>
      </c>
      <c r="BP3541" s="157">
        <f>IF('1b-NaturalGas'!$AG$90="no","not applicable (based on previous answers)",ROUND(BL3541,4))</f>
        <v>0.51900000000000002</v>
      </c>
      <c r="BQ3541" s="157">
        <f>IF('1b-NaturalGas'!$AG$91="no","",ROUND(BL3541,4))</f>
        <v>0.51900000000000002</v>
      </c>
    </row>
    <row r="3542" spans="30:69" x14ac:dyDescent="0.25">
      <c r="AD3542" s="157">
        <f t="shared" si="123"/>
        <v>0.52100000000000035</v>
      </c>
      <c r="AE3542" s="157">
        <f>IF('1a-Electricity'!$AG$77="no","",ROUND(AD3542,4))</f>
        <v>0.52100000000000002</v>
      </c>
      <c r="AF3542" s="157">
        <f>IF('1a-Electricity'!$AG$78="no","",ROUND(AD3542,4))</f>
        <v>0.52100000000000002</v>
      </c>
      <c r="AG3542" s="157">
        <f>IF('1a-Electricity'!$AG$79="no","",ROUND(AD3542,4))</f>
        <v>0.52100000000000002</v>
      </c>
      <c r="BL3542" s="157">
        <f t="shared" si="124"/>
        <v>0.52000000000000035</v>
      </c>
      <c r="BM3542" s="157">
        <f>IF('1b-NaturalGas'!$AG$87="no","",ROUND(BL3542,4))</f>
        <v>0.52</v>
      </c>
      <c r="BN3542" s="157">
        <f>IF('1b-NaturalGas'!$AG$88="no","",ROUND(BL3542,4))</f>
        <v>0.52</v>
      </c>
      <c r="BO3542" s="157">
        <f>IF('1b-NaturalGas'!$AG$89="no","",ROUND(BL3542,4))</f>
        <v>0.52</v>
      </c>
      <c r="BP3542" s="157">
        <f>IF('1b-NaturalGas'!$AG$90="no","not applicable (based on previous answers)",ROUND(BL3542,4))</f>
        <v>0.52</v>
      </c>
      <c r="BQ3542" s="157">
        <f>IF('1b-NaturalGas'!$AG$91="no","",ROUND(BL3542,4))</f>
        <v>0.52</v>
      </c>
    </row>
    <row r="3543" spans="30:69" x14ac:dyDescent="0.25">
      <c r="AD3543" s="157">
        <f t="shared" si="123"/>
        <v>0.52200000000000035</v>
      </c>
      <c r="AE3543" s="157">
        <f>IF('1a-Electricity'!$AG$77="no","",ROUND(AD3543,4))</f>
        <v>0.52200000000000002</v>
      </c>
      <c r="AF3543" s="157">
        <f>IF('1a-Electricity'!$AG$78="no","",ROUND(AD3543,4))</f>
        <v>0.52200000000000002</v>
      </c>
      <c r="AG3543" s="157">
        <f>IF('1a-Electricity'!$AG$79="no","",ROUND(AD3543,4))</f>
        <v>0.52200000000000002</v>
      </c>
      <c r="BL3543" s="157">
        <f t="shared" si="124"/>
        <v>0.52100000000000035</v>
      </c>
      <c r="BM3543" s="157">
        <f>IF('1b-NaturalGas'!$AG$87="no","",ROUND(BL3543,4))</f>
        <v>0.52100000000000002</v>
      </c>
      <c r="BN3543" s="157">
        <f>IF('1b-NaturalGas'!$AG$88="no","",ROUND(BL3543,4))</f>
        <v>0.52100000000000002</v>
      </c>
      <c r="BO3543" s="157">
        <f>IF('1b-NaturalGas'!$AG$89="no","",ROUND(BL3543,4))</f>
        <v>0.52100000000000002</v>
      </c>
      <c r="BP3543" s="157">
        <f>IF('1b-NaturalGas'!$AG$90="no","not applicable (based on previous answers)",ROUND(BL3543,4))</f>
        <v>0.52100000000000002</v>
      </c>
      <c r="BQ3543" s="157">
        <f>IF('1b-NaturalGas'!$AG$91="no","",ROUND(BL3543,4))</f>
        <v>0.52100000000000002</v>
      </c>
    </row>
    <row r="3544" spans="30:69" x14ac:dyDescent="0.25">
      <c r="AD3544" s="157">
        <f t="shared" si="123"/>
        <v>0.52300000000000035</v>
      </c>
      <c r="AE3544" s="157">
        <f>IF('1a-Electricity'!$AG$77="no","",ROUND(AD3544,4))</f>
        <v>0.52300000000000002</v>
      </c>
      <c r="AF3544" s="157">
        <f>IF('1a-Electricity'!$AG$78="no","",ROUND(AD3544,4))</f>
        <v>0.52300000000000002</v>
      </c>
      <c r="AG3544" s="157">
        <f>IF('1a-Electricity'!$AG$79="no","",ROUND(AD3544,4))</f>
        <v>0.52300000000000002</v>
      </c>
      <c r="BL3544" s="157">
        <f t="shared" si="124"/>
        <v>0.52200000000000035</v>
      </c>
      <c r="BM3544" s="157">
        <f>IF('1b-NaturalGas'!$AG$87="no","",ROUND(BL3544,4))</f>
        <v>0.52200000000000002</v>
      </c>
      <c r="BN3544" s="157">
        <f>IF('1b-NaturalGas'!$AG$88="no","",ROUND(BL3544,4))</f>
        <v>0.52200000000000002</v>
      </c>
      <c r="BO3544" s="157">
        <f>IF('1b-NaturalGas'!$AG$89="no","",ROUND(BL3544,4))</f>
        <v>0.52200000000000002</v>
      </c>
      <c r="BP3544" s="157">
        <f>IF('1b-NaturalGas'!$AG$90="no","not applicable (based on previous answers)",ROUND(BL3544,4))</f>
        <v>0.52200000000000002</v>
      </c>
      <c r="BQ3544" s="157">
        <f>IF('1b-NaturalGas'!$AG$91="no","",ROUND(BL3544,4))</f>
        <v>0.52200000000000002</v>
      </c>
    </row>
    <row r="3545" spans="30:69" x14ac:dyDescent="0.25">
      <c r="AD3545" s="157">
        <f t="shared" si="123"/>
        <v>0.52400000000000035</v>
      </c>
      <c r="AE3545" s="157">
        <f>IF('1a-Electricity'!$AG$77="no","",ROUND(AD3545,4))</f>
        <v>0.52400000000000002</v>
      </c>
      <c r="AF3545" s="157">
        <f>IF('1a-Electricity'!$AG$78="no","",ROUND(AD3545,4))</f>
        <v>0.52400000000000002</v>
      </c>
      <c r="AG3545" s="157">
        <f>IF('1a-Electricity'!$AG$79="no","",ROUND(AD3545,4))</f>
        <v>0.52400000000000002</v>
      </c>
      <c r="BL3545" s="157">
        <f t="shared" si="124"/>
        <v>0.52300000000000035</v>
      </c>
      <c r="BM3545" s="157">
        <f>IF('1b-NaturalGas'!$AG$87="no","",ROUND(BL3545,4))</f>
        <v>0.52300000000000002</v>
      </c>
      <c r="BN3545" s="157">
        <f>IF('1b-NaturalGas'!$AG$88="no","",ROUND(BL3545,4))</f>
        <v>0.52300000000000002</v>
      </c>
      <c r="BO3545" s="157">
        <f>IF('1b-NaturalGas'!$AG$89="no","",ROUND(BL3545,4))</f>
        <v>0.52300000000000002</v>
      </c>
      <c r="BP3545" s="157">
        <f>IF('1b-NaturalGas'!$AG$90="no","not applicable (based on previous answers)",ROUND(BL3545,4))</f>
        <v>0.52300000000000002</v>
      </c>
      <c r="BQ3545" s="157">
        <f>IF('1b-NaturalGas'!$AG$91="no","",ROUND(BL3545,4))</f>
        <v>0.52300000000000002</v>
      </c>
    </row>
    <row r="3546" spans="30:69" x14ac:dyDescent="0.25">
      <c r="AD3546" s="157">
        <f t="shared" si="123"/>
        <v>0.52500000000000036</v>
      </c>
      <c r="AE3546" s="157">
        <f>IF('1a-Electricity'!$AG$77="no","",ROUND(AD3546,4))</f>
        <v>0.52500000000000002</v>
      </c>
      <c r="AF3546" s="157">
        <f>IF('1a-Electricity'!$AG$78="no","",ROUND(AD3546,4))</f>
        <v>0.52500000000000002</v>
      </c>
      <c r="AG3546" s="157">
        <f>IF('1a-Electricity'!$AG$79="no","",ROUND(AD3546,4))</f>
        <v>0.52500000000000002</v>
      </c>
      <c r="BL3546" s="157">
        <f t="shared" si="124"/>
        <v>0.52400000000000035</v>
      </c>
      <c r="BM3546" s="157">
        <f>IF('1b-NaturalGas'!$AG$87="no","",ROUND(BL3546,4))</f>
        <v>0.52400000000000002</v>
      </c>
      <c r="BN3546" s="157">
        <f>IF('1b-NaturalGas'!$AG$88="no","",ROUND(BL3546,4))</f>
        <v>0.52400000000000002</v>
      </c>
      <c r="BO3546" s="157">
        <f>IF('1b-NaturalGas'!$AG$89="no","",ROUND(BL3546,4))</f>
        <v>0.52400000000000002</v>
      </c>
      <c r="BP3546" s="157">
        <f>IF('1b-NaturalGas'!$AG$90="no","not applicable (based on previous answers)",ROUND(BL3546,4))</f>
        <v>0.52400000000000002</v>
      </c>
      <c r="BQ3546" s="157">
        <f>IF('1b-NaturalGas'!$AG$91="no","",ROUND(BL3546,4))</f>
        <v>0.52400000000000002</v>
      </c>
    </row>
    <row r="3547" spans="30:69" x14ac:dyDescent="0.25">
      <c r="AD3547" s="157">
        <f t="shared" si="123"/>
        <v>0.52600000000000036</v>
      </c>
      <c r="AE3547" s="157">
        <f>IF('1a-Electricity'!$AG$77="no","",ROUND(AD3547,4))</f>
        <v>0.52600000000000002</v>
      </c>
      <c r="AF3547" s="157">
        <f>IF('1a-Electricity'!$AG$78="no","",ROUND(AD3547,4))</f>
        <v>0.52600000000000002</v>
      </c>
      <c r="AG3547" s="157">
        <f>IF('1a-Electricity'!$AG$79="no","",ROUND(AD3547,4))</f>
        <v>0.52600000000000002</v>
      </c>
      <c r="BL3547" s="157">
        <f t="shared" si="124"/>
        <v>0.52500000000000036</v>
      </c>
      <c r="BM3547" s="157">
        <f>IF('1b-NaturalGas'!$AG$87="no","",ROUND(BL3547,4))</f>
        <v>0.52500000000000002</v>
      </c>
      <c r="BN3547" s="157">
        <f>IF('1b-NaturalGas'!$AG$88="no","",ROUND(BL3547,4))</f>
        <v>0.52500000000000002</v>
      </c>
      <c r="BO3547" s="157">
        <f>IF('1b-NaturalGas'!$AG$89="no","",ROUND(BL3547,4))</f>
        <v>0.52500000000000002</v>
      </c>
      <c r="BP3547" s="157">
        <f>IF('1b-NaturalGas'!$AG$90="no","not applicable (based on previous answers)",ROUND(BL3547,4))</f>
        <v>0.52500000000000002</v>
      </c>
      <c r="BQ3547" s="157">
        <f>IF('1b-NaturalGas'!$AG$91="no","",ROUND(BL3547,4))</f>
        <v>0.52500000000000002</v>
      </c>
    </row>
    <row r="3548" spans="30:69" x14ac:dyDescent="0.25">
      <c r="AD3548" s="157">
        <f t="shared" si="123"/>
        <v>0.52700000000000036</v>
      </c>
      <c r="AE3548" s="157">
        <f>IF('1a-Electricity'!$AG$77="no","",ROUND(AD3548,4))</f>
        <v>0.52700000000000002</v>
      </c>
      <c r="AF3548" s="157">
        <f>IF('1a-Electricity'!$AG$78="no","",ROUND(AD3548,4))</f>
        <v>0.52700000000000002</v>
      </c>
      <c r="AG3548" s="157">
        <f>IF('1a-Electricity'!$AG$79="no","",ROUND(AD3548,4))</f>
        <v>0.52700000000000002</v>
      </c>
      <c r="BL3548" s="157">
        <f t="shared" si="124"/>
        <v>0.52600000000000036</v>
      </c>
      <c r="BM3548" s="157">
        <f>IF('1b-NaturalGas'!$AG$87="no","",ROUND(BL3548,4))</f>
        <v>0.52600000000000002</v>
      </c>
      <c r="BN3548" s="157">
        <f>IF('1b-NaturalGas'!$AG$88="no","",ROUND(BL3548,4))</f>
        <v>0.52600000000000002</v>
      </c>
      <c r="BO3548" s="157">
        <f>IF('1b-NaturalGas'!$AG$89="no","",ROUND(BL3548,4))</f>
        <v>0.52600000000000002</v>
      </c>
      <c r="BP3548" s="157">
        <f>IF('1b-NaturalGas'!$AG$90="no","not applicable (based on previous answers)",ROUND(BL3548,4))</f>
        <v>0.52600000000000002</v>
      </c>
      <c r="BQ3548" s="157">
        <f>IF('1b-NaturalGas'!$AG$91="no","",ROUND(BL3548,4))</f>
        <v>0.52600000000000002</v>
      </c>
    </row>
    <row r="3549" spans="30:69" x14ac:dyDescent="0.25">
      <c r="AD3549" s="157">
        <f t="shared" si="123"/>
        <v>0.52800000000000036</v>
      </c>
      <c r="AE3549" s="157">
        <f>IF('1a-Electricity'!$AG$77="no","",ROUND(AD3549,4))</f>
        <v>0.52800000000000002</v>
      </c>
      <c r="AF3549" s="157">
        <f>IF('1a-Electricity'!$AG$78="no","",ROUND(AD3549,4))</f>
        <v>0.52800000000000002</v>
      </c>
      <c r="AG3549" s="157">
        <f>IF('1a-Electricity'!$AG$79="no","",ROUND(AD3549,4))</f>
        <v>0.52800000000000002</v>
      </c>
      <c r="BL3549" s="157">
        <f t="shared" si="124"/>
        <v>0.52700000000000036</v>
      </c>
      <c r="BM3549" s="157">
        <f>IF('1b-NaturalGas'!$AG$87="no","",ROUND(BL3549,4))</f>
        <v>0.52700000000000002</v>
      </c>
      <c r="BN3549" s="157">
        <f>IF('1b-NaturalGas'!$AG$88="no","",ROUND(BL3549,4))</f>
        <v>0.52700000000000002</v>
      </c>
      <c r="BO3549" s="157">
        <f>IF('1b-NaturalGas'!$AG$89="no","",ROUND(BL3549,4))</f>
        <v>0.52700000000000002</v>
      </c>
      <c r="BP3549" s="157">
        <f>IF('1b-NaturalGas'!$AG$90="no","not applicable (based on previous answers)",ROUND(BL3549,4))</f>
        <v>0.52700000000000002</v>
      </c>
      <c r="BQ3549" s="157">
        <f>IF('1b-NaturalGas'!$AG$91="no","",ROUND(BL3549,4))</f>
        <v>0.52700000000000002</v>
      </c>
    </row>
    <row r="3550" spans="30:69" x14ac:dyDescent="0.25">
      <c r="AD3550" s="157">
        <f t="shared" si="123"/>
        <v>0.52900000000000036</v>
      </c>
      <c r="AE3550" s="157">
        <f>IF('1a-Electricity'!$AG$77="no","",ROUND(AD3550,4))</f>
        <v>0.52900000000000003</v>
      </c>
      <c r="AF3550" s="157">
        <f>IF('1a-Electricity'!$AG$78="no","",ROUND(AD3550,4))</f>
        <v>0.52900000000000003</v>
      </c>
      <c r="AG3550" s="157">
        <f>IF('1a-Electricity'!$AG$79="no","",ROUND(AD3550,4))</f>
        <v>0.52900000000000003</v>
      </c>
      <c r="BL3550" s="157">
        <f t="shared" si="124"/>
        <v>0.52800000000000036</v>
      </c>
      <c r="BM3550" s="157">
        <f>IF('1b-NaturalGas'!$AG$87="no","",ROUND(BL3550,4))</f>
        <v>0.52800000000000002</v>
      </c>
      <c r="BN3550" s="157">
        <f>IF('1b-NaturalGas'!$AG$88="no","",ROUND(BL3550,4))</f>
        <v>0.52800000000000002</v>
      </c>
      <c r="BO3550" s="157">
        <f>IF('1b-NaturalGas'!$AG$89="no","",ROUND(BL3550,4))</f>
        <v>0.52800000000000002</v>
      </c>
      <c r="BP3550" s="157">
        <f>IF('1b-NaturalGas'!$AG$90="no","not applicable (based on previous answers)",ROUND(BL3550,4))</f>
        <v>0.52800000000000002</v>
      </c>
      <c r="BQ3550" s="157">
        <f>IF('1b-NaturalGas'!$AG$91="no","",ROUND(BL3550,4))</f>
        <v>0.52800000000000002</v>
      </c>
    </row>
    <row r="3551" spans="30:69" x14ac:dyDescent="0.25">
      <c r="AD3551" s="157">
        <f t="shared" si="123"/>
        <v>0.53000000000000036</v>
      </c>
      <c r="AE3551" s="157">
        <f>IF('1a-Electricity'!$AG$77="no","",ROUND(AD3551,4))</f>
        <v>0.53</v>
      </c>
      <c r="AF3551" s="157">
        <f>IF('1a-Electricity'!$AG$78="no","",ROUND(AD3551,4))</f>
        <v>0.53</v>
      </c>
      <c r="AG3551" s="157">
        <f>IF('1a-Electricity'!$AG$79="no","",ROUND(AD3551,4))</f>
        <v>0.53</v>
      </c>
      <c r="BL3551" s="157">
        <f t="shared" si="124"/>
        <v>0.52900000000000036</v>
      </c>
      <c r="BM3551" s="157">
        <f>IF('1b-NaturalGas'!$AG$87="no","",ROUND(BL3551,4))</f>
        <v>0.52900000000000003</v>
      </c>
      <c r="BN3551" s="157">
        <f>IF('1b-NaturalGas'!$AG$88="no","",ROUND(BL3551,4))</f>
        <v>0.52900000000000003</v>
      </c>
      <c r="BO3551" s="157">
        <f>IF('1b-NaturalGas'!$AG$89="no","",ROUND(BL3551,4))</f>
        <v>0.52900000000000003</v>
      </c>
      <c r="BP3551" s="157">
        <f>IF('1b-NaturalGas'!$AG$90="no","not applicable (based on previous answers)",ROUND(BL3551,4))</f>
        <v>0.52900000000000003</v>
      </c>
      <c r="BQ3551" s="157">
        <f>IF('1b-NaturalGas'!$AG$91="no","",ROUND(BL3551,4))</f>
        <v>0.52900000000000003</v>
      </c>
    </row>
    <row r="3552" spans="30:69" x14ac:dyDescent="0.25">
      <c r="AD3552" s="157">
        <f t="shared" si="123"/>
        <v>0.53100000000000036</v>
      </c>
      <c r="AE3552" s="157">
        <f>IF('1a-Electricity'!$AG$77="no","",ROUND(AD3552,4))</f>
        <v>0.53100000000000003</v>
      </c>
      <c r="AF3552" s="157">
        <f>IF('1a-Electricity'!$AG$78="no","",ROUND(AD3552,4))</f>
        <v>0.53100000000000003</v>
      </c>
      <c r="AG3552" s="157">
        <f>IF('1a-Electricity'!$AG$79="no","",ROUND(AD3552,4))</f>
        <v>0.53100000000000003</v>
      </c>
      <c r="BL3552" s="157">
        <f t="shared" si="124"/>
        <v>0.53000000000000036</v>
      </c>
      <c r="BM3552" s="157">
        <f>IF('1b-NaturalGas'!$AG$87="no","",ROUND(BL3552,4))</f>
        <v>0.53</v>
      </c>
      <c r="BN3552" s="157">
        <f>IF('1b-NaturalGas'!$AG$88="no","",ROUND(BL3552,4))</f>
        <v>0.53</v>
      </c>
      <c r="BO3552" s="157">
        <f>IF('1b-NaturalGas'!$AG$89="no","",ROUND(BL3552,4))</f>
        <v>0.53</v>
      </c>
      <c r="BP3552" s="157">
        <f>IF('1b-NaturalGas'!$AG$90="no","not applicable (based on previous answers)",ROUND(BL3552,4))</f>
        <v>0.53</v>
      </c>
      <c r="BQ3552" s="157">
        <f>IF('1b-NaturalGas'!$AG$91="no","",ROUND(BL3552,4))</f>
        <v>0.53</v>
      </c>
    </row>
    <row r="3553" spans="30:69" x14ac:dyDescent="0.25">
      <c r="AD3553" s="157">
        <f t="shared" si="123"/>
        <v>0.53200000000000036</v>
      </c>
      <c r="AE3553" s="157">
        <f>IF('1a-Electricity'!$AG$77="no","",ROUND(AD3553,4))</f>
        <v>0.53200000000000003</v>
      </c>
      <c r="AF3553" s="157">
        <f>IF('1a-Electricity'!$AG$78="no","",ROUND(AD3553,4))</f>
        <v>0.53200000000000003</v>
      </c>
      <c r="AG3553" s="157">
        <f>IF('1a-Electricity'!$AG$79="no","",ROUND(AD3553,4))</f>
        <v>0.53200000000000003</v>
      </c>
      <c r="BL3553" s="157">
        <f t="shared" si="124"/>
        <v>0.53100000000000036</v>
      </c>
      <c r="BM3553" s="157">
        <f>IF('1b-NaturalGas'!$AG$87="no","",ROUND(BL3553,4))</f>
        <v>0.53100000000000003</v>
      </c>
      <c r="BN3553" s="157">
        <f>IF('1b-NaturalGas'!$AG$88="no","",ROUND(BL3553,4))</f>
        <v>0.53100000000000003</v>
      </c>
      <c r="BO3553" s="157">
        <f>IF('1b-NaturalGas'!$AG$89="no","",ROUND(BL3553,4))</f>
        <v>0.53100000000000003</v>
      </c>
      <c r="BP3553" s="157">
        <f>IF('1b-NaturalGas'!$AG$90="no","not applicable (based on previous answers)",ROUND(BL3553,4))</f>
        <v>0.53100000000000003</v>
      </c>
      <c r="BQ3553" s="157">
        <f>IF('1b-NaturalGas'!$AG$91="no","",ROUND(BL3553,4))</f>
        <v>0.53100000000000003</v>
      </c>
    </row>
    <row r="3554" spans="30:69" x14ac:dyDescent="0.25">
      <c r="AD3554" s="157">
        <f t="shared" si="123"/>
        <v>0.53300000000000036</v>
      </c>
      <c r="AE3554" s="157">
        <f>IF('1a-Electricity'!$AG$77="no","",ROUND(AD3554,4))</f>
        <v>0.53300000000000003</v>
      </c>
      <c r="AF3554" s="157">
        <f>IF('1a-Electricity'!$AG$78="no","",ROUND(AD3554,4))</f>
        <v>0.53300000000000003</v>
      </c>
      <c r="AG3554" s="157">
        <f>IF('1a-Electricity'!$AG$79="no","",ROUND(AD3554,4))</f>
        <v>0.53300000000000003</v>
      </c>
      <c r="BL3554" s="157">
        <f t="shared" si="124"/>
        <v>0.53200000000000036</v>
      </c>
      <c r="BM3554" s="157">
        <f>IF('1b-NaturalGas'!$AG$87="no","",ROUND(BL3554,4))</f>
        <v>0.53200000000000003</v>
      </c>
      <c r="BN3554" s="157">
        <f>IF('1b-NaturalGas'!$AG$88="no","",ROUND(BL3554,4))</f>
        <v>0.53200000000000003</v>
      </c>
      <c r="BO3554" s="157">
        <f>IF('1b-NaturalGas'!$AG$89="no","",ROUND(BL3554,4))</f>
        <v>0.53200000000000003</v>
      </c>
      <c r="BP3554" s="157">
        <f>IF('1b-NaturalGas'!$AG$90="no","not applicable (based on previous answers)",ROUND(BL3554,4))</f>
        <v>0.53200000000000003</v>
      </c>
      <c r="BQ3554" s="157">
        <f>IF('1b-NaturalGas'!$AG$91="no","",ROUND(BL3554,4))</f>
        <v>0.53200000000000003</v>
      </c>
    </row>
    <row r="3555" spans="30:69" x14ac:dyDescent="0.25">
      <c r="AD3555" s="157">
        <f t="shared" si="123"/>
        <v>0.53400000000000036</v>
      </c>
      <c r="AE3555" s="157">
        <f>IF('1a-Electricity'!$AG$77="no","",ROUND(AD3555,4))</f>
        <v>0.53400000000000003</v>
      </c>
      <c r="AF3555" s="157">
        <f>IF('1a-Electricity'!$AG$78="no","",ROUND(AD3555,4))</f>
        <v>0.53400000000000003</v>
      </c>
      <c r="AG3555" s="157">
        <f>IF('1a-Electricity'!$AG$79="no","",ROUND(AD3555,4))</f>
        <v>0.53400000000000003</v>
      </c>
      <c r="BL3555" s="157">
        <f t="shared" si="124"/>
        <v>0.53300000000000036</v>
      </c>
      <c r="BM3555" s="157">
        <f>IF('1b-NaturalGas'!$AG$87="no","",ROUND(BL3555,4))</f>
        <v>0.53300000000000003</v>
      </c>
      <c r="BN3555" s="157">
        <f>IF('1b-NaturalGas'!$AG$88="no","",ROUND(BL3555,4))</f>
        <v>0.53300000000000003</v>
      </c>
      <c r="BO3555" s="157">
        <f>IF('1b-NaturalGas'!$AG$89="no","",ROUND(BL3555,4))</f>
        <v>0.53300000000000003</v>
      </c>
      <c r="BP3555" s="157">
        <f>IF('1b-NaturalGas'!$AG$90="no","not applicable (based on previous answers)",ROUND(BL3555,4))</f>
        <v>0.53300000000000003</v>
      </c>
      <c r="BQ3555" s="157">
        <f>IF('1b-NaturalGas'!$AG$91="no","",ROUND(BL3555,4))</f>
        <v>0.53300000000000003</v>
      </c>
    </row>
    <row r="3556" spans="30:69" x14ac:dyDescent="0.25">
      <c r="AD3556" s="157">
        <f t="shared" si="123"/>
        <v>0.53500000000000036</v>
      </c>
      <c r="AE3556" s="157">
        <f>IF('1a-Electricity'!$AG$77="no","",ROUND(AD3556,4))</f>
        <v>0.53500000000000003</v>
      </c>
      <c r="AF3556" s="157">
        <f>IF('1a-Electricity'!$AG$78="no","",ROUND(AD3556,4))</f>
        <v>0.53500000000000003</v>
      </c>
      <c r="AG3556" s="157">
        <f>IF('1a-Electricity'!$AG$79="no","",ROUND(AD3556,4))</f>
        <v>0.53500000000000003</v>
      </c>
      <c r="BL3556" s="157">
        <f t="shared" si="124"/>
        <v>0.53400000000000036</v>
      </c>
      <c r="BM3556" s="157">
        <f>IF('1b-NaturalGas'!$AG$87="no","",ROUND(BL3556,4))</f>
        <v>0.53400000000000003</v>
      </c>
      <c r="BN3556" s="157">
        <f>IF('1b-NaturalGas'!$AG$88="no","",ROUND(BL3556,4))</f>
        <v>0.53400000000000003</v>
      </c>
      <c r="BO3556" s="157">
        <f>IF('1b-NaturalGas'!$AG$89="no","",ROUND(BL3556,4))</f>
        <v>0.53400000000000003</v>
      </c>
      <c r="BP3556" s="157">
        <f>IF('1b-NaturalGas'!$AG$90="no","not applicable (based on previous answers)",ROUND(BL3556,4))</f>
        <v>0.53400000000000003</v>
      </c>
      <c r="BQ3556" s="157">
        <f>IF('1b-NaturalGas'!$AG$91="no","",ROUND(BL3556,4))</f>
        <v>0.53400000000000003</v>
      </c>
    </row>
    <row r="3557" spans="30:69" x14ac:dyDescent="0.25">
      <c r="AD3557" s="157">
        <f t="shared" si="123"/>
        <v>0.53600000000000037</v>
      </c>
      <c r="AE3557" s="157">
        <f>IF('1a-Electricity'!$AG$77="no","",ROUND(AD3557,4))</f>
        <v>0.53600000000000003</v>
      </c>
      <c r="AF3557" s="157">
        <f>IF('1a-Electricity'!$AG$78="no","",ROUND(AD3557,4))</f>
        <v>0.53600000000000003</v>
      </c>
      <c r="AG3557" s="157">
        <f>IF('1a-Electricity'!$AG$79="no","",ROUND(AD3557,4))</f>
        <v>0.53600000000000003</v>
      </c>
      <c r="BL3557" s="157">
        <f t="shared" si="124"/>
        <v>0.53500000000000036</v>
      </c>
      <c r="BM3557" s="157">
        <f>IF('1b-NaturalGas'!$AG$87="no","",ROUND(BL3557,4))</f>
        <v>0.53500000000000003</v>
      </c>
      <c r="BN3557" s="157">
        <f>IF('1b-NaturalGas'!$AG$88="no","",ROUND(BL3557,4))</f>
        <v>0.53500000000000003</v>
      </c>
      <c r="BO3557" s="157">
        <f>IF('1b-NaturalGas'!$AG$89="no","",ROUND(BL3557,4))</f>
        <v>0.53500000000000003</v>
      </c>
      <c r="BP3557" s="157">
        <f>IF('1b-NaturalGas'!$AG$90="no","not applicable (based on previous answers)",ROUND(BL3557,4))</f>
        <v>0.53500000000000003</v>
      </c>
      <c r="BQ3557" s="157">
        <f>IF('1b-NaturalGas'!$AG$91="no","",ROUND(BL3557,4))</f>
        <v>0.53500000000000003</v>
      </c>
    </row>
    <row r="3558" spans="30:69" x14ac:dyDescent="0.25">
      <c r="AD3558" s="157">
        <f t="shared" si="123"/>
        <v>0.53700000000000037</v>
      </c>
      <c r="AE3558" s="157">
        <f>IF('1a-Electricity'!$AG$77="no","",ROUND(AD3558,4))</f>
        <v>0.53700000000000003</v>
      </c>
      <c r="AF3558" s="157">
        <f>IF('1a-Electricity'!$AG$78="no","",ROUND(AD3558,4))</f>
        <v>0.53700000000000003</v>
      </c>
      <c r="AG3558" s="157">
        <f>IF('1a-Electricity'!$AG$79="no","",ROUND(AD3558,4))</f>
        <v>0.53700000000000003</v>
      </c>
      <c r="BL3558" s="157">
        <f t="shared" si="124"/>
        <v>0.53600000000000037</v>
      </c>
      <c r="BM3558" s="157">
        <f>IF('1b-NaturalGas'!$AG$87="no","",ROUND(BL3558,4))</f>
        <v>0.53600000000000003</v>
      </c>
      <c r="BN3558" s="157">
        <f>IF('1b-NaturalGas'!$AG$88="no","",ROUND(BL3558,4))</f>
        <v>0.53600000000000003</v>
      </c>
      <c r="BO3558" s="157">
        <f>IF('1b-NaturalGas'!$AG$89="no","",ROUND(BL3558,4))</f>
        <v>0.53600000000000003</v>
      </c>
      <c r="BP3558" s="157">
        <f>IF('1b-NaturalGas'!$AG$90="no","not applicable (based on previous answers)",ROUND(BL3558,4))</f>
        <v>0.53600000000000003</v>
      </c>
      <c r="BQ3558" s="157">
        <f>IF('1b-NaturalGas'!$AG$91="no","",ROUND(BL3558,4))</f>
        <v>0.53600000000000003</v>
      </c>
    </row>
    <row r="3559" spans="30:69" x14ac:dyDescent="0.25">
      <c r="AD3559" s="157">
        <f t="shared" si="123"/>
        <v>0.53800000000000037</v>
      </c>
      <c r="AE3559" s="157">
        <f>IF('1a-Electricity'!$AG$77="no","",ROUND(AD3559,4))</f>
        <v>0.53800000000000003</v>
      </c>
      <c r="AF3559" s="157">
        <f>IF('1a-Electricity'!$AG$78="no","",ROUND(AD3559,4))</f>
        <v>0.53800000000000003</v>
      </c>
      <c r="AG3559" s="157">
        <f>IF('1a-Electricity'!$AG$79="no","",ROUND(AD3559,4))</f>
        <v>0.53800000000000003</v>
      </c>
      <c r="BL3559" s="157">
        <f t="shared" si="124"/>
        <v>0.53700000000000037</v>
      </c>
      <c r="BM3559" s="157">
        <f>IF('1b-NaturalGas'!$AG$87="no","",ROUND(BL3559,4))</f>
        <v>0.53700000000000003</v>
      </c>
      <c r="BN3559" s="157">
        <f>IF('1b-NaturalGas'!$AG$88="no","",ROUND(BL3559,4))</f>
        <v>0.53700000000000003</v>
      </c>
      <c r="BO3559" s="157">
        <f>IF('1b-NaturalGas'!$AG$89="no","",ROUND(BL3559,4))</f>
        <v>0.53700000000000003</v>
      </c>
      <c r="BP3559" s="157">
        <f>IF('1b-NaturalGas'!$AG$90="no","not applicable (based on previous answers)",ROUND(BL3559,4))</f>
        <v>0.53700000000000003</v>
      </c>
      <c r="BQ3559" s="157">
        <f>IF('1b-NaturalGas'!$AG$91="no","",ROUND(BL3559,4))</f>
        <v>0.53700000000000003</v>
      </c>
    </row>
    <row r="3560" spans="30:69" x14ac:dyDescent="0.25">
      <c r="AD3560" s="157">
        <f t="shared" si="123"/>
        <v>0.53900000000000037</v>
      </c>
      <c r="AE3560" s="157">
        <f>IF('1a-Electricity'!$AG$77="no","",ROUND(AD3560,4))</f>
        <v>0.53900000000000003</v>
      </c>
      <c r="AF3560" s="157">
        <f>IF('1a-Electricity'!$AG$78="no","",ROUND(AD3560,4))</f>
        <v>0.53900000000000003</v>
      </c>
      <c r="AG3560" s="157">
        <f>IF('1a-Electricity'!$AG$79="no","",ROUND(AD3560,4))</f>
        <v>0.53900000000000003</v>
      </c>
      <c r="BL3560" s="157">
        <f t="shared" si="124"/>
        <v>0.53800000000000037</v>
      </c>
      <c r="BM3560" s="157">
        <f>IF('1b-NaturalGas'!$AG$87="no","",ROUND(BL3560,4))</f>
        <v>0.53800000000000003</v>
      </c>
      <c r="BN3560" s="157">
        <f>IF('1b-NaturalGas'!$AG$88="no","",ROUND(BL3560,4))</f>
        <v>0.53800000000000003</v>
      </c>
      <c r="BO3560" s="157">
        <f>IF('1b-NaturalGas'!$AG$89="no","",ROUND(BL3560,4))</f>
        <v>0.53800000000000003</v>
      </c>
      <c r="BP3560" s="157">
        <f>IF('1b-NaturalGas'!$AG$90="no","not applicable (based on previous answers)",ROUND(BL3560,4))</f>
        <v>0.53800000000000003</v>
      </c>
      <c r="BQ3560" s="157">
        <f>IF('1b-NaturalGas'!$AG$91="no","",ROUND(BL3560,4))</f>
        <v>0.53800000000000003</v>
      </c>
    </row>
    <row r="3561" spans="30:69" x14ac:dyDescent="0.25">
      <c r="AD3561" s="157">
        <f t="shared" si="123"/>
        <v>0.54000000000000037</v>
      </c>
      <c r="AE3561" s="157">
        <f>IF('1a-Electricity'!$AG$77="no","",ROUND(AD3561,4))</f>
        <v>0.54</v>
      </c>
      <c r="AF3561" s="157">
        <f>IF('1a-Electricity'!$AG$78="no","",ROUND(AD3561,4))</f>
        <v>0.54</v>
      </c>
      <c r="AG3561" s="157">
        <f>IF('1a-Electricity'!$AG$79="no","",ROUND(AD3561,4))</f>
        <v>0.54</v>
      </c>
      <c r="BL3561" s="157">
        <f t="shared" si="124"/>
        <v>0.53900000000000037</v>
      </c>
      <c r="BM3561" s="157">
        <f>IF('1b-NaturalGas'!$AG$87="no","",ROUND(BL3561,4))</f>
        <v>0.53900000000000003</v>
      </c>
      <c r="BN3561" s="157">
        <f>IF('1b-NaturalGas'!$AG$88="no","",ROUND(BL3561,4))</f>
        <v>0.53900000000000003</v>
      </c>
      <c r="BO3561" s="157">
        <f>IF('1b-NaturalGas'!$AG$89="no","",ROUND(BL3561,4))</f>
        <v>0.53900000000000003</v>
      </c>
      <c r="BP3561" s="157">
        <f>IF('1b-NaturalGas'!$AG$90="no","not applicable (based on previous answers)",ROUND(BL3561,4))</f>
        <v>0.53900000000000003</v>
      </c>
      <c r="BQ3561" s="157">
        <f>IF('1b-NaturalGas'!$AG$91="no","",ROUND(BL3561,4))</f>
        <v>0.53900000000000003</v>
      </c>
    </row>
    <row r="3562" spans="30:69" x14ac:dyDescent="0.25">
      <c r="AD3562" s="157">
        <f t="shared" si="123"/>
        <v>0.54100000000000037</v>
      </c>
      <c r="AE3562" s="157">
        <f>IF('1a-Electricity'!$AG$77="no","",ROUND(AD3562,4))</f>
        <v>0.54100000000000004</v>
      </c>
      <c r="AF3562" s="157">
        <f>IF('1a-Electricity'!$AG$78="no","",ROUND(AD3562,4))</f>
        <v>0.54100000000000004</v>
      </c>
      <c r="AG3562" s="157">
        <f>IF('1a-Electricity'!$AG$79="no","",ROUND(AD3562,4))</f>
        <v>0.54100000000000004</v>
      </c>
      <c r="BL3562" s="157">
        <f t="shared" si="124"/>
        <v>0.54000000000000037</v>
      </c>
      <c r="BM3562" s="157">
        <f>IF('1b-NaturalGas'!$AG$87="no","",ROUND(BL3562,4))</f>
        <v>0.54</v>
      </c>
      <c r="BN3562" s="157">
        <f>IF('1b-NaturalGas'!$AG$88="no","",ROUND(BL3562,4))</f>
        <v>0.54</v>
      </c>
      <c r="BO3562" s="157">
        <f>IF('1b-NaturalGas'!$AG$89="no","",ROUND(BL3562,4))</f>
        <v>0.54</v>
      </c>
      <c r="BP3562" s="157">
        <f>IF('1b-NaturalGas'!$AG$90="no","not applicable (based on previous answers)",ROUND(BL3562,4))</f>
        <v>0.54</v>
      </c>
      <c r="BQ3562" s="157">
        <f>IF('1b-NaturalGas'!$AG$91="no","",ROUND(BL3562,4))</f>
        <v>0.54</v>
      </c>
    </row>
    <row r="3563" spans="30:69" x14ac:dyDescent="0.25">
      <c r="AD3563" s="157">
        <f t="shared" si="123"/>
        <v>0.54200000000000037</v>
      </c>
      <c r="AE3563" s="157">
        <f>IF('1a-Electricity'!$AG$77="no","",ROUND(AD3563,4))</f>
        <v>0.54200000000000004</v>
      </c>
      <c r="AF3563" s="157">
        <f>IF('1a-Electricity'!$AG$78="no","",ROUND(AD3563,4))</f>
        <v>0.54200000000000004</v>
      </c>
      <c r="AG3563" s="157">
        <f>IF('1a-Electricity'!$AG$79="no","",ROUND(AD3563,4))</f>
        <v>0.54200000000000004</v>
      </c>
      <c r="BL3563" s="157">
        <f t="shared" si="124"/>
        <v>0.54100000000000037</v>
      </c>
      <c r="BM3563" s="157">
        <f>IF('1b-NaturalGas'!$AG$87="no","",ROUND(BL3563,4))</f>
        <v>0.54100000000000004</v>
      </c>
      <c r="BN3563" s="157">
        <f>IF('1b-NaturalGas'!$AG$88="no","",ROUND(BL3563,4))</f>
        <v>0.54100000000000004</v>
      </c>
      <c r="BO3563" s="157">
        <f>IF('1b-NaturalGas'!$AG$89="no","",ROUND(BL3563,4))</f>
        <v>0.54100000000000004</v>
      </c>
      <c r="BP3563" s="157">
        <f>IF('1b-NaturalGas'!$AG$90="no","not applicable (based on previous answers)",ROUND(BL3563,4))</f>
        <v>0.54100000000000004</v>
      </c>
      <c r="BQ3563" s="157">
        <f>IF('1b-NaturalGas'!$AG$91="no","",ROUND(BL3563,4))</f>
        <v>0.54100000000000004</v>
      </c>
    </row>
    <row r="3564" spans="30:69" x14ac:dyDescent="0.25">
      <c r="AD3564" s="157">
        <f t="shared" si="123"/>
        <v>0.54300000000000037</v>
      </c>
      <c r="AE3564" s="157">
        <f>IF('1a-Electricity'!$AG$77="no","",ROUND(AD3564,4))</f>
        <v>0.54300000000000004</v>
      </c>
      <c r="AF3564" s="157">
        <f>IF('1a-Electricity'!$AG$78="no","",ROUND(AD3564,4))</f>
        <v>0.54300000000000004</v>
      </c>
      <c r="AG3564" s="157">
        <f>IF('1a-Electricity'!$AG$79="no","",ROUND(AD3564,4))</f>
        <v>0.54300000000000004</v>
      </c>
      <c r="BL3564" s="157">
        <f t="shared" si="124"/>
        <v>0.54200000000000037</v>
      </c>
      <c r="BM3564" s="157">
        <f>IF('1b-NaturalGas'!$AG$87="no","",ROUND(BL3564,4))</f>
        <v>0.54200000000000004</v>
      </c>
      <c r="BN3564" s="157">
        <f>IF('1b-NaturalGas'!$AG$88="no","",ROUND(BL3564,4))</f>
        <v>0.54200000000000004</v>
      </c>
      <c r="BO3564" s="157">
        <f>IF('1b-NaturalGas'!$AG$89="no","",ROUND(BL3564,4))</f>
        <v>0.54200000000000004</v>
      </c>
      <c r="BP3564" s="157">
        <f>IF('1b-NaturalGas'!$AG$90="no","not applicable (based on previous answers)",ROUND(BL3564,4))</f>
        <v>0.54200000000000004</v>
      </c>
      <c r="BQ3564" s="157">
        <f>IF('1b-NaturalGas'!$AG$91="no","",ROUND(BL3564,4))</f>
        <v>0.54200000000000004</v>
      </c>
    </row>
    <row r="3565" spans="30:69" x14ac:dyDescent="0.25">
      <c r="AD3565" s="157">
        <f t="shared" si="123"/>
        <v>0.54400000000000037</v>
      </c>
      <c r="AE3565" s="157">
        <f>IF('1a-Electricity'!$AG$77="no","",ROUND(AD3565,4))</f>
        <v>0.54400000000000004</v>
      </c>
      <c r="AF3565" s="157">
        <f>IF('1a-Electricity'!$AG$78="no","",ROUND(AD3565,4))</f>
        <v>0.54400000000000004</v>
      </c>
      <c r="AG3565" s="157">
        <f>IF('1a-Electricity'!$AG$79="no","",ROUND(AD3565,4))</f>
        <v>0.54400000000000004</v>
      </c>
      <c r="BL3565" s="157">
        <f t="shared" si="124"/>
        <v>0.54300000000000037</v>
      </c>
      <c r="BM3565" s="157">
        <f>IF('1b-NaturalGas'!$AG$87="no","",ROUND(BL3565,4))</f>
        <v>0.54300000000000004</v>
      </c>
      <c r="BN3565" s="157">
        <f>IF('1b-NaturalGas'!$AG$88="no","",ROUND(BL3565,4))</f>
        <v>0.54300000000000004</v>
      </c>
      <c r="BO3565" s="157">
        <f>IF('1b-NaturalGas'!$AG$89="no","",ROUND(BL3565,4))</f>
        <v>0.54300000000000004</v>
      </c>
      <c r="BP3565" s="157">
        <f>IF('1b-NaturalGas'!$AG$90="no","not applicable (based on previous answers)",ROUND(BL3565,4))</f>
        <v>0.54300000000000004</v>
      </c>
      <c r="BQ3565" s="157">
        <f>IF('1b-NaturalGas'!$AG$91="no","",ROUND(BL3565,4))</f>
        <v>0.54300000000000004</v>
      </c>
    </row>
    <row r="3566" spans="30:69" x14ac:dyDescent="0.25">
      <c r="AD3566" s="157">
        <f t="shared" si="123"/>
        <v>0.54500000000000037</v>
      </c>
      <c r="AE3566" s="157">
        <f>IF('1a-Electricity'!$AG$77="no","",ROUND(AD3566,4))</f>
        <v>0.54500000000000004</v>
      </c>
      <c r="AF3566" s="157">
        <f>IF('1a-Electricity'!$AG$78="no","",ROUND(AD3566,4))</f>
        <v>0.54500000000000004</v>
      </c>
      <c r="AG3566" s="157">
        <f>IF('1a-Electricity'!$AG$79="no","",ROUND(AD3566,4))</f>
        <v>0.54500000000000004</v>
      </c>
      <c r="BL3566" s="157">
        <f t="shared" si="124"/>
        <v>0.54400000000000037</v>
      </c>
      <c r="BM3566" s="157">
        <f>IF('1b-NaturalGas'!$AG$87="no","",ROUND(BL3566,4))</f>
        <v>0.54400000000000004</v>
      </c>
      <c r="BN3566" s="157">
        <f>IF('1b-NaturalGas'!$AG$88="no","",ROUND(BL3566,4))</f>
        <v>0.54400000000000004</v>
      </c>
      <c r="BO3566" s="157">
        <f>IF('1b-NaturalGas'!$AG$89="no","",ROUND(BL3566,4))</f>
        <v>0.54400000000000004</v>
      </c>
      <c r="BP3566" s="157">
        <f>IF('1b-NaturalGas'!$AG$90="no","not applicable (based on previous answers)",ROUND(BL3566,4))</f>
        <v>0.54400000000000004</v>
      </c>
      <c r="BQ3566" s="157">
        <f>IF('1b-NaturalGas'!$AG$91="no","",ROUND(BL3566,4))</f>
        <v>0.54400000000000004</v>
      </c>
    </row>
    <row r="3567" spans="30:69" x14ac:dyDescent="0.25">
      <c r="AD3567" s="157">
        <f t="shared" si="123"/>
        <v>0.54600000000000037</v>
      </c>
      <c r="AE3567" s="157">
        <f>IF('1a-Electricity'!$AG$77="no","",ROUND(AD3567,4))</f>
        <v>0.54600000000000004</v>
      </c>
      <c r="AF3567" s="157">
        <f>IF('1a-Electricity'!$AG$78="no","",ROUND(AD3567,4))</f>
        <v>0.54600000000000004</v>
      </c>
      <c r="AG3567" s="157">
        <f>IF('1a-Electricity'!$AG$79="no","",ROUND(AD3567,4))</f>
        <v>0.54600000000000004</v>
      </c>
      <c r="BL3567" s="157">
        <f t="shared" si="124"/>
        <v>0.54500000000000037</v>
      </c>
      <c r="BM3567" s="157">
        <f>IF('1b-NaturalGas'!$AG$87="no","",ROUND(BL3567,4))</f>
        <v>0.54500000000000004</v>
      </c>
      <c r="BN3567" s="157">
        <f>IF('1b-NaturalGas'!$AG$88="no","",ROUND(BL3567,4))</f>
        <v>0.54500000000000004</v>
      </c>
      <c r="BO3567" s="157">
        <f>IF('1b-NaturalGas'!$AG$89="no","",ROUND(BL3567,4))</f>
        <v>0.54500000000000004</v>
      </c>
      <c r="BP3567" s="157">
        <f>IF('1b-NaturalGas'!$AG$90="no","not applicable (based on previous answers)",ROUND(BL3567,4))</f>
        <v>0.54500000000000004</v>
      </c>
      <c r="BQ3567" s="157">
        <f>IF('1b-NaturalGas'!$AG$91="no","",ROUND(BL3567,4))</f>
        <v>0.54500000000000004</v>
      </c>
    </row>
    <row r="3568" spans="30:69" x14ac:dyDescent="0.25">
      <c r="AD3568" s="157">
        <f t="shared" si="123"/>
        <v>0.54700000000000037</v>
      </c>
      <c r="AE3568" s="157">
        <f>IF('1a-Electricity'!$AG$77="no","",ROUND(AD3568,4))</f>
        <v>0.54700000000000004</v>
      </c>
      <c r="AF3568" s="157">
        <f>IF('1a-Electricity'!$AG$78="no","",ROUND(AD3568,4))</f>
        <v>0.54700000000000004</v>
      </c>
      <c r="AG3568" s="157">
        <f>IF('1a-Electricity'!$AG$79="no","",ROUND(AD3568,4))</f>
        <v>0.54700000000000004</v>
      </c>
      <c r="BL3568" s="157">
        <f t="shared" si="124"/>
        <v>0.54600000000000037</v>
      </c>
      <c r="BM3568" s="157">
        <f>IF('1b-NaturalGas'!$AG$87="no","",ROUND(BL3568,4))</f>
        <v>0.54600000000000004</v>
      </c>
      <c r="BN3568" s="157">
        <f>IF('1b-NaturalGas'!$AG$88="no","",ROUND(BL3568,4))</f>
        <v>0.54600000000000004</v>
      </c>
      <c r="BO3568" s="157">
        <f>IF('1b-NaturalGas'!$AG$89="no","",ROUND(BL3568,4))</f>
        <v>0.54600000000000004</v>
      </c>
      <c r="BP3568" s="157">
        <f>IF('1b-NaturalGas'!$AG$90="no","not applicable (based on previous answers)",ROUND(BL3568,4))</f>
        <v>0.54600000000000004</v>
      </c>
      <c r="BQ3568" s="157">
        <f>IF('1b-NaturalGas'!$AG$91="no","",ROUND(BL3568,4))</f>
        <v>0.54600000000000004</v>
      </c>
    </row>
    <row r="3569" spans="30:69" x14ac:dyDescent="0.25">
      <c r="AD3569" s="157">
        <f t="shared" si="123"/>
        <v>0.54800000000000038</v>
      </c>
      <c r="AE3569" s="157">
        <f>IF('1a-Electricity'!$AG$77="no","",ROUND(AD3569,4))</f>
        <v>0.54800000000000004</v>
      </c>
      <c r="AF3569" s="157">
        <f>IF('1a-Electricity'!$AG$78="no","",ROUND(AD3569,4))</f>
        <v>0.54800000000000004</v>
      </c>
      <c r="AG3569" s="157">
        <f>IF('1a-Electricity'!$AG$79="no","",ROUND(AD3569,4))</f>
        <v>0.54800000000000004</v>
      </c>
      <c r="BL3569" s="157">
        <f t="shared" si="124"/>
        <v>0.54700000000000037</v>
      </c>
      <c r="BM3569" s="157">
        <f>IF('1b-NaturalGas'!$AG$87="no","",ROUND(BL3569,4))</f>
        <v>0.54700000000000004</v>
      </c>
      <c r="BN3569" s="157">
        <f>IF('1b-NaturalGas'!$AG$88="no","",ROUND(BL3569,4))</f>
        <v>0.54700000000000004</v>
      </c>
      <c r="BO3569" s="157">
        <f>IF('1b-NaturalGas'!$AG$89="no","",ROUND(BL3569,4))</f>
        <v>0.54700000000000004</v>
      </c>
      <c r="BP3569" s="157">
        <f>IF('1b-NaturalGas'!$AG$90="no","not applicable (based on previous answers)",ROUND(BL3569,4))</f>
        <v>0.54700000000000004</v>
      </c>
      <c r="BQ3569" s="157">
        <f>IF('1b-NaturalGas'!$AG$91="no","",ROUND(BL3569,4))</f>
        <v>0.54700000000000004</v>
      </c>
    </row>
    <row r="3570" spans="30:69" x14ac:dyDescent="0.25">
      <c r="AD3570" s="157">
        <f t="shared" si="123"/>
        <v>0.54900000000000038</v>
      </c>
      <c r="AE3570" s="157">
        <f>IF('1a-Electricity'!$AG$77="no","",ROUND(AD3570,4))</f>
        <v>0.54900000000000004</v>
      </c>
      <c r="AF3570" s="157">
        <f>IF('1a-Electricity'!$AG$78="no","",ROUND(AD3570,4))</f>
        <v>0.54900000000000004</v>
      </c>
      <c r="AG3570" s="157">
        <f>IF('1a-Electricity'!$AG$79="no","",ROUND(AD3570,4))</f>
        <v>0.54900000000000004</v>
      </c>
      <c r="BL3570" s="157">
        <f t="shared" si="124"/>
        <v>0.54800000000000038</v>
      </c>
      <c r="BM3570" s="157">
        <f>IF('1b-NaturalGas'!$AG$87="no","",ROUND(BL3570,4))</f>
        <v>0.54800000000000004</v>
      </c>
      <c r="BN3570" s="157">
        <f>IF('1b-NaturalGas'!$AG$88="no","",ROUND(BL3570,4))</f>
        <v>0.54800000000000004</v>
      </c>
      <c r="BO3570" s="157">
        <f>IF('1b-NaturalGas'!$AG$89="no","",ROUND(BL3570,4))</f>
        <v>0.54800000000000004</v>
      </c>
      <c r="BP3570" s="157">
        <f>IF('1b-NaturalGas'!$AG$90="no","not applicable (based on previous answers)",ROUND(BL3570,4))</f>
        <v>0.54800000000000004</v>
      </c>
      <c r="BQ3570" s="157">
        <f>IF('1b-NaturalGas'!$AG$91="no","",ROUND(BL3570,4))</f>
        <v>0.54800000000000004</v>
      </c>
    </row>
    <row r="3571" spans="30:69" x14ac:dyDescent="0.25">
      <c r="AD3571" s="157">
        <f t="shared" si="123"/>
        <v>0.55000000000000038</v>
      </c>
      <c r="AE3571" s="157">
        <f>IF('1a-Electricity'!$AG$77="no","",ROUND(AD3571,4))</f>
        <v>0.55000000000000004</v>
      </c>
      <c r="AF3571" s="157">
        <f>IF('1a-Electricity'!$AG$78="no","",ROUND(AD3571,4))</f>
        <v>0.55000000000000004</v>
      </c>
      <c r="AG3571" s="157">
        <f>IF('1a-Electricity'!$AG$79="no","",ROUND(AD3571,4))</f>
        <v>0.55000000000000004</v>
      </c>
      <c r="BL3571" s="157">
        <f t="shared" si="124"/>
        <v>0.54900000000000038</v>
      </c>
      <c r="BM3571" s="157">
        <f>IF('1b-NaturalGas'!$AG$87="no","",ROUND(BL3571,4))</f>
        <v>0.54900000000000004</v>
      </c>
      <c r="BN3571" s="157">
        <f>IF('1b-NaturalGas'!$AG$88="no","",ROUND(BL3571,4))</f>
        <v>0.54900000000000004</v>
      </c>
      <c r="BO3571" s="157">
        <f>IF('1b-NaturalGas'!$AG$89="no","",ROUND(BL3571,4))</f>
        <v>0.54900000000000004</v>
      </c>
      <c r="BP3571" s="157">
        <f>IF('1b-NaturalGas'!$AG$90="no","not applicable (based on previous answers)",ROUND(BL3571,4))</f>
        <v>0.54900000000000004</v>
      </c>
      <c r="BQ3571" s="157">
        <f>IF('1b-NaturalGas'!$AG$91="no","",ROUND(BL3571,4))</f>
        <v>0.54900000000000004</v>
      </c>
    </row>
    <row r="3572" spans="30:69" x14ac:dyDescent="0.25">
      <c r="AD3572" s="157">
        <f t="shared" si="123"/>
        <v>0.55100000000000038</v>
      </c>
      <c r="AE3572" s="157">
        <f>IF('1a-Electricity'!$AG$77="no","",ROUND(AD3572,4))</f>
        <v>0.55100000000000005</v>
      </c>
      <c r="AF3572" s="157">
        <f>IF('1a-Electricity'!$AG$78="no","",ROUND(AD3572,4))</f>
        <v>0.55100000000000005</v>
      </c>
      <c r="AG3572" s="157">
        <f>IF('1a-Electricity'!$AG$79="no","",ROUND(AD3572,4))</f>
        <v>0.55100000000000005</v>
      </c>
      <c r="BL3572" s="157">
        <f t="shared" si="124"/>
        <v>0.55000000000000038</v>
      </c>
      <c r="BM3572" s="157">
        <f>IF('1b-NaturalGas'!$AG$87="no","",ROUND(BL3572,4))</f>
        <v>0.55000000000000004</v>
      </c>
      <c r="BN3572" s="157">
        <f>IF('1b-NaturalGas'!$AG$88="no","",ROUND(BL3572,4))</f>
        <v>0.55000000000000004</v>
      </c>
      <c r="BO3572" s="157">
        <f>IF('1b-NaturalGas'!$AG$89="no","",ROUND(BL3572,4))</f>
        <v>0.55000000000000004</v>
      </c>
      <c r="BP3572" s="157">
        <f>IF('1b-NaturalGas'!$AG$90="no","not applicable (based on previous answers)",ROUND(BL3572,4))</f>
        <v>0.55000000000000004</v>
      </c>
      <c r="BQ3572" s="157">
        <f>IF('1b-NaturalGas'!$AG$91="no","",ROUND(BL3572,4))</f>
        <v>0.55000000000000004</v>
      </c>
    </row>
    <row r="3573" spans="30:69" x14ac:dyDescent="0.25">
      <c r="AD3573" s="157">
        <f t="shared" si="123"/>
        <v>0.55200000000000038</v>
      </c>
      <c r="AE3573" s="157">
        <f>IF('1a-Electricity'!$AG$77="no","",ROUND(AD3573,4))</f>
        <v>0.55200000000000005</v>
      </c>
      <c r="AF3573" s="157">
        <f>IF('1a-Electricity'!$AG$78="no","",ROUND(AD3573,4))</f>
        <v>0.55200000000000005</v>
      </c>
      <c r="AG3573" s="157">
        <f>IF('1a-Electricity'!$AG$79="no","",ROUND(AD3573,4))</f>
        <v>0.55200000000000005</v>
      </c>
      <c r="BL3573" s="157">
        <f t="shared" si="124"/>
        <v>0.55100000000000038</v>
      </c>
      <c r="BM3573" s="157">
        <f>IF('1b-NaturalGas'!$AG$87="no","",ROUND(BL3573,4))</f>
        <v>0.55100000000000005</v>
      </c>
      <c r="BN3573" s="157">
        <f>IF('1b-NaturalGas'!$AG$88="no","",ROUND(BL3573,4))</f>
        <v>0.55100000000000005</v>
      </c>
      <c r="BO3573" s="157">
        <f>IF('1b-NaturalGas'!$AG$89="no","",ROUND(BL3573,4))</f>
        <v>0.55100000000000005</v>
      </c>
      <c r="BP3573" s="157">
        <f>IF('1b-NaturalGas'!$AG$90="no","not applicable (based on previous answers)",ROUND(BL3573,4))</f>
        <v>0.55100000000000005</v>
      </c>
      <c r="BQ3573" s="157">
        <f>IF('1b-NaturalGas'!$AG$91="no","",ROUND(BL3573,4))</f>
        <v>0.55100000000000005</v>
      </c>
    </row>
    <row r="3574" spans="30:69" x14ac:dyDescent="0.25">
      <c r="AD3574" s="157">
        <f t="shared" si="123"/>
        <v>0.55300000000000038</v>
      </c>
      <c r="AE3574" s="157">
        <f>IF('1a-Electricity'!$AG$77="no","",ROUND(AD3574,4))</f>
        <v>0.55300000000000005</v>
      </c>
      <c r="AF3574" s="157">
        <f>IF('1a-Electricity'!$AG$78="no","",ROUND(AD3574,4))</f>
        <v>0.55300000000000005</v>
      </c>
      <c r="AG3574" s="157">
        <f>IF('1a-Electricity'!$AG$79="no","",ROUND(AD3574,4))</f>
        <v>0.55300000000000005</v>
      </c>
      <c r="BL3574" s="157">
        <f t="shared" si="124"/>
        <v>0.55200000000000038</v>
      </c>
      <c r="BM3574" s="157">
        <f>IF('1b-NaturalGas'!$AG$87="no","",ROUND(BL3574,4))</f>
        <v>0.55200000000000005</v>
      </c>
      <c r="BN3574" s="157">
        <f>IF('1b-NaturalGas'!$AG$88="no","",ROUND(BL3574,4))</f>
        <v>0.55200000000000005</v>
      </c>
      <c r="BO3574" s="157">
        <f>IF('1b-NaturalGas'!$AG$89="no","",ROUND(BL3574,4))</f>
        <v>0.55200000000000005</v>
      </c>
      <c r="BP3574" s="157">
        <f>IF('1b-NaturalGas'!$AG$90="no","not applicable (based on previous answers)",ROUND(BL3574,4))</f>
        <v>0.55200000000000005</v>
      </c>
      <c r="BQ3574" s="157">
        <f>IF('1b-NaturalGas'!$AG$91="no","",ROUND(BL3574,4))</f>
        <v>0.55200000000000005</v>
      </c>
    </row>
    <row r="3575" spans="30:69" x14ac:dyDescent="0.25">
      <c r="AD3575" s="157">
        <f t="shared" si="123"/>
        <v>0.55400000000000038</v>
      </c>
      <c r="AE3575" s="157">
        <f>IF('1a-Electricity'!$AG$77="no","",ROUND(AD3575,4))</f>
        <v>0.55400000000000005</v>
      </c>
      <c r="AF3575" s="157">
        <f>IF('1a-Electricity'!$AG$78="no","",ROUND(AD3575,4))</f>
        <v>0.55400000000000005</v>
      </c>
      <c r="AG3575" s="157">
        <f>IF('1a-Electricity'!$AG$79="no","",ROUND(AD3575,4))</f>
        <v>0.55400000000000005</v>
      </c>
      <c r="BL3575" s="157">
        <f t="shared" si="124"/>
        <v>0.55300000000000038</v>
      </c>
      <c r="BM3575" s="157">
        <f>IF('1b-NaturalGas'!$AG$87="no","",ROUND(BL3575,4))</f>
        <v>0.55300000000000005</v>
      </c>
      <c r="BN3575" s="157">
        <f>IF('1b-NaturalGas'!$AG$88="no","",ROUND(BL3575,4))</f>
        <v>0.55300000000000005</v>
      </c>
      <c r="BO3575" s="157">
        <f>IF('1b-NaturalGas'!$AG$89="no","",ROUND(BL3575,4))</f>
        <v>0.55300000000000005</v>
      </c>
      <c r="BP3575" s="157">
        <f>IF('1b-NaturalGas'!$AG$90="no","not applicable (based on previous answers)",ROUND(BL3575,4))</f>
        <v>0.55300000000000005</v>
      </c>
      <c r="BQ3575" s="157">
        <f>IF('1b-NaturalGas'!$AG$91="no","",ROUND(BL3575,4))</f>
        <v>0.55300000000000005</v>
      </c>
    </row>
    <row r="3576" spans="30:69" x14ac:dyDescent="0.25">
      <c r="AD3576" s="157">
        <f t="shared" si="123"/>
        <v>0.55500000000000038</v>
      </c>
      <c r="AE3576" s="157">
        <f>IF('1a-Electricity'!$AG$77="no","",ROUND(AD3576,4))</f>
        <v>0.55500000000000005</v>
      </c>
      <c r="AF3576" s="157">
        <f>IF('1a-Electricity'!$AG$78="no","",ROUND(AD3576,4))</f>
        <v>0.55500000000000005</v>
      </c>
      <c r="AG3576" s="157">
        <f>IF('1a-Electricity'!$AG$79="no","",ROUND(AD3576,4))</f>
        <v>0.55500000000000005</v>
      </c>
      <c r="BL3576" s="157">
        <f t="shared" si="124"/>
        <v>0.55400000000000038</v>
      </c>
      <c r="BM3576" s="157">
        <f>IF('1b-NaturalGas'!$AG$87="no","",ROUND(BL3576,4))</f>
        <v>0.55400000000000005</v>
      </c>
      <c r="BN3576" s="157">
        <f>IF('1b-NaturalGas'!$AG$88="no","",ROUND(BL3576,4))</f>
        <v>0.55400000000000005</v>
      </c>
      <c r="BO3576" s="157">
        <f>IF('1b-NaturalGas'!$AG$89="no","",ROUND(BL3576,4))</f>
        <v>0.55400000000000005</v>
      </c>
      <c r="BP3576" s="157">
        <f>IF('1b-NaturalGas'!$AG$90="no","not applicable (based on previous answers)",ROUND(BL3576,4))</f>
        <v>0.55400000000000005</v>
      </c>
      <c r="BQ3576" s="157">
        <f>IF('1b-NaturalGas'!$AG$91="no","",ROUND(BL3576,4))</f>
        <v>0.55400000000000005</v>
      </c>
    </row>
    <row r="3577" spans="30:69" x14ac:dyDescent="0.25">
      <c r="AD3577" s="157">
        <f t="shared" si="123"/>
        <v>0.55600000000000038</v>
      </c>
      <c r="AE3577" s="157">
        <f>IF('1a-Electricity'!$AG$77="no","",ROUND(AD3577,4))</f>
        <v>0.55600000000000005</v>
      </c>
      <c r="AF3577" s="157">
        <f>IF('1a-Electricity'!$AG$78="no","",ROUND(AD3577,4))</f>
        <v>0.55600000000000005</v>
      </c>
      <c r="AG3577" s="157">
        <f>IF('1a-Electricity'!$AG$79="no","",ROUND(AD3577,4))</f>
        <v>0.55600000000000005</v>
      </c>
      <c r="BL3577" s="157">
        <f t="shared" si="124"/>
        <v>0.55500000000000038</v>
      </c>
      <c r="BM3577" s="157">
        <f>IF('1b-NaturalGas'!$AG$87="no","",ROUND(BL3577,4))</f>
        <v>0.55500000000000005</v>
      </c>
      <c r="BN3577" s="157">
        <f>IF('1b-NaturalGas'!$AG$88="no","",ROUND(BL3577,4))</f>
        <v>0.55500000000000005</v>
      </c>
      <c r="BO3577" s="157">
        <f>IF('1b-NaturalGas'!$AG$89="no","",ROUND(BL3577,4))</f>
        <v>0.55500000000000005</v>
      </c>
      <c r="BP3577" s="157">
        <f>IF('1b-NaturalGas'!$AG$90="no","not applicable (based on previous answers)",ROUND(BL3577,4))</f>
        <v>0.55500000000000005</v>
      </c>
      <c r="BQ3577" s="157">
        <f>IF('1b-NaturalGas'!$AG$91="no","",ROUND(BL3577,4))</f>
        <v>0.55500000000000005</v>
      </c>
    </row>
    <row r="3578" spans="30:69" x14ac:dyDescent="0.25">
      <c r="AD3578" s="157">
        <f t="shared" si="123"/>
        <v>0.55700000000000038</v>
      </c>
      <c r="AE3578" s="157">
        <f>IF('1a-Electricity'!$AG$77="no","",ROUND(AD3578,4))</f>
        <v>0.55700000000000005</v>
      </c>
      <c r="AF3578" s="157">
        <f>IF('1a-Electricity'!$AG$78="no","",ROUND(AD3578,4))</f>
        <v>0.55700000000000005</v>
      </c>
      <c r="AG3578" s="157">
        <f>IF('1a-Electricity'!$AG$79="no","",ROUND(AD3578,4))</f>
        <v>0.55700000000000005</v>
      </c>
      <c r="BL3578" s="157">
        <f t="shared" si="124"/>
        <v>0.55600000000000038</v>
      </c>
      <c r="BM3578" s="157">
        <f>IF('1b-NaturalGas'!$AG$87="no","",ROUND(BL3578,4))</f>
        <v>0.55600000000000005</v>
      </c>
      <c r="BN3578" s="157">
        <f>IF('1b-NaturalGas'!$AG$88="no","",ROUND(BL3578,4))</f>
        <v>0.55600000000000005</v>
      </c>
      <c r="BO3578" s="157">
        <f>IF('1b-NaturalGas'!$AG$89="no","",ROUND(BL3578,4))</f>
        <v>0.55600000000000005</v>
      </c>
      <c r="BP3578" s="157">
        <f>IF('1b-NaturalGas'!$AG$90="no","not applicable (based on previous answers)",ROUND(BL3578,4))</f>
        <v>0.55600000000000005</v>
      </c>
      <c r="BQ3578" s="157">
        <f>IF('1b-NaturalGas'!$AG$91="no","",ROUND(BL3578,4))</f>
        <v>0.55600000000000005</v>
      </c>
    </row>
    <row r="3579" spans="30:69" x14ac:dyDescent="0.25">
      <c r="AD3579" s="157">
        <f t="shared" si="123"/>
        <v>0.55800000000000038</v>
      </c>
      <c r="AE3579" s="157">
        <f>IF('1a-Electricity'!$AG$77="no","",ROUND(AD3579,4))</f>
        <v>0.55800000000000005</v>
      </c>
      <c r="AF3579" s="157">
        <f>IF('1a-Electricity'!$AG$78="no","",ROUND(AD3579,4))</f>
        <v>0.55800000000000005</v>
      </c>
      <c r="AG3579" s="157">
        <f>IF('1a-Electricity'!$AG$79="no","",ROUND(AD3579,4))</f>
        <v>0.55800000000000005</v>
      </c>
      <c r="BL3579" s="157">
        <f t="shared" si="124"/>
        <v>0.55700000000000038</v>
      </c>
      <c r="BM3579" s="157">
        <f>IF('1b-NaturalGas'!$AG$87="no","",ROUND(BL3579,4))</f>
        <v>0.55700000000000005</v>
      </c>
      <c r="BN3579" s="157">
        <f>IF('1b-NaturalGas'!$AG$88="no","",ROUND(BL3579,4))</f>
        <v>0.55700000000000005</v>
      </c>
      <c r="BO3579" s="157">
        <f>IF('1b-NaturalGas'!$AG$89="no","",ROUND(BL3579,4))</f>
        <v>0.55700000000000005</v>
      </c>
      <c r="BP3579" s="157">
        <f>IF('1b-NaturalGas'!$AG$90="no","not applicable (based on previous answers)",ROUND(BL3579,4))</f>
        <v>0.55700000000000005</v>
      </c>
      <c r="BQ3579" s="157">
        <f>IF('1b-NaturalGas'!$AG$91="no","",ROUND(BL3579,4))</f>
        <v>0.55700000000000005</v>
      </c>
    </row>
    <row r="3580" spans="30:69" x14ac:dyDescent="0.25">
      <c r="AD3580" s="157">
        <f t="shared" si="123"/>
        <v>0.55900000000000039</v>
      </c>
      <c r="AE3580" s="157">
        <f>IF('1a-Electricity'!$AG$77="no","",ROUND(AD3580,4))</f>
        <v>0.55900000000000005</v>
      </c>
      <c r="AF3580" s="157">
        <f>IF('1a-Electricity'!$AG$78="no","",ROUND(AD3580,4))</f>
        <v>0.55900000000000005</v>
      </c>
      <c r="AG3580" s="157">
        <f>IF('1a-Electricity'!$AG$79="no","",ROUND(AD3580,4))</f>
        <v>0.55900000000000005</v>
      </c>
      <c r="BL3580" s="157">
        <f t="shared" si="124"/>
        <v>0.55800000000000038</v>
      </c>
      <c r="BM3580" s="157">
        <f>IF('1b-NaturalGas'!$AG$87="no","",ROUND(BL3580,4))</f>
        <v>0.55800000000000005</v>
      </c>
      <c r="BN3580" s="157">
        <f>IF('1b-NaturalGas'!$AG$88="no","",ROUND(BL3580,4))</f>
        <v>0.55800000000000005</v>
      </c>
      <c r="BO3580" s="157">
        <f>IF('1b-NaturalGas'!$AG$89="no","",ROUND(BL3580,4))</f>
        <v>0.55800000000000005</v>
      </c>
      <c r="BP3580" s="157">
        <f>IF('1b-NaturalGas'!$AG$90="no","not applicable (based on previous answers)",ROUND(BL3580,4))</f>
        <v>0.55800000000000005</v>
      </c>
      <c r="BQ3580" s="157">
        <f>IF('1b-NaturalGas'!$AG$91="no","",ROUND(BL3580,4))</f>
        <v>0.55800000000000005</v>
      </c>
    </row>
    <row r="3581" spans="30:69" x14ac:dyDescent="0.25">
      <c r="AD3581" s="157">
        <f t="shared" si="123"/>
        <v>0.56000000000000039</v>
      </c>
      <c r="AE3581" s="157">
        <f>IF('1a-Electricity'!$AG$77="no","",ROUND(AD3581,4))</f>
        <v>0.56000000000000005</v>
      </c>
      <c r="AF3581" s="157">
        <f>IF('1a-Electricity'!$AG$78="no","",ROUND(AD3581,4))</f>
        <v>0.56000000000000005</v>
      </c>
      <c r="AG3581" s="157">
        <f>IF('1a-Electricity'!$AG$79="no","",ROUND(AD3581,4))</f>
        <v>0.56000000000000005</v>
      </c>
      <c r="BL3581" s="157">
        <f t="shared" si="124"/>
        <v>0.55900000000000039</v>
      </c>
      <c r="BM3581" s="157">
        <f>IF('1b-NaturalGas'!$AG$87="no","",ROUND(BL3581,4))</f>
        <v>0.55900000000000005</v>
      </c>
      <c r="BN3581" s="157">
        <f>IF('1b-NaturalGas'!$AG$88="no","",ROUND(BL3581,4))</f>
        <v>0.55900000000000005</v>
      </c>
      <c r="BO3581" s="157">
        <f>IF('1b-NaturalGas'!$AG$89="no","",ROUND(BL3581,4))</f>
        <v>0.55900000000000005</v>
      </c>
      <c r="BP3581" s="157">
        <f>IF('1b-NaturalGas'!$AG$90="no","not applicable (based on previous answers)",ROUND(BL3581,4))</f>
        <v>0.55900000000000005</v>
      </c>
      <c r="BQ3581" s="157">
        <f>IF('1b-NaturalGas'!$AG$91="no","",ROUND(BL3581,4))</f>
        <v>0.55900000000000005</v>
      </c>
    </row>
    <row r="3582" spans="30:69" x14ac:dyDescent="0.25">
      <c r="AD3582" s="157">
        <f t="shared" si="123"/>
        <v>0.56100000000000039</v>
      </c>
      <c r="AE3582" s="157">
        <f>IF('1a-Electricity'!$AG$77="no","",ROUND(AD3582,4))</f>
        <v>0.56100000000000005</v>
      </c>
      <c r="AF3582" s="157">
        <f>IF('1a-Electricity'!$AG$78="no","",ROUND(AD3582,4))</f>
        <v>0.56100000000000005</v>
      </c>
      <c r="AG3582" s="157">
        <f>IF('1a-Electricity'!$AG$79="no","",ROUND(AD3582,4))</f>
        <v>0.56100000000000005</v>
      </c>
      <c r="BL3582" s="157">
        <f t="shared" si="124"/>
        <v>0.56000000000000039</v>
      </c>
      <c r="BM3582" s="157">
        <f>IF('1b-NaturalGas'!$AG$87="no","",ROUND(BL3582,4))</f>
        <v>0.56000000000000005</v>
      </c>
      <c r="BN3582" s="157">
        <f>IF('1b-NaturalGas'!$AG$88="no","",ROUND(BL3582,4))</f>
        <v>0.56000000000000005</v>
      </c>
      <c r="BO3582" s="157">
        <f>IF('1b-NaturalGas'!$AG$89="no","",ROUND(BL3582,4))</f>
        <v>0.56000000000000005</v>
      </c>
      <c r="BP3582" s="157">
        <f>IF('1b-NaturalGas'!$AG$90="no","not applicable (based on previous answers)",ROUND(BL3582,4))</f>
        <v>0.56000000000000005</v>
      </c>
      <c r="BQ3582" s="157">
        <f>IF('1b-NaturalGas'!$AG$91="no","",ROUND(BL3582,4))</f>
        <v>0.56000000000000005</v>
      </c>
    </row>
    <row r="3583" spans="30:69" x14ac:dyDescent="0.25">
      <c r="AD3583" s="157">
        <f t="shared" si="123"/>
        <v>0.56200000000000039</v>
      </c>
      <c r="AE3583" s="157">
        <f>IF('1a-Electricity'!$AG$77="no","",ROUND(AD3583,4))</f>
        <v>0.56200000000000006</v>
      </c>
      <c r="AF3583" s="157">
        <f>IF('1a-Electricity'!$AG$78="no","",ROUND(AD3583,4))</f>
        <v>0.56200000000000006</v>
      </c>
      <c r="AG3583" s="157">
        <f>IF('1a-Electricity'!$AG$79="no","",ROUND(AD3583,4))</f>
        <v>0.56200000000000006</v>
      </c>
      <c r="BL3583" s="157">
        <f t="shared" si="124"/>
        <v>0.56100000000000039</v>
      </c>
      <c r="BM3583" s="157">
        <f>IF('1b-NaturalGas'!$AG$87="no","",ROUND(BL3583,4))</f>
        <v>0.56100000000000005</v>
      </c>
      <c r="BN3583" s="157">
        <f>IF('1b-NaturalGas'!$AG$88="no","",ROUND(BL3583,4))</f>
        <v>0.56100000000000005</v>
      </c>
      <c r="BO3583" s="157">
        <f>IF('1b-NaturalGas'!$AG$89="no","",ROUND(BL3583,4))</f>
        <v>0.56100000000000005</v>
      </c>
      <c r="BP3583" s="157">
        <f>IF('1b-NaturalGas'!$AG$90="no","not applicable (based on previous answers)",ROUND(BL3583,4))</f>
        <v>0.56100000000000005</v>
      </c>
      <c r="BQ3583" s="157">
        <f>IF('1b-NaturalGas'!$AG$91="no","",ROUND(BL3583,4))</f>
        <v>0.56100000000000005</v>
      </c>
    </row>
    <row r="3584" spans="30:69" x14ac:dyDescent="0.25">
      <c r="AD3584" s="157">
        <f t="shared" si="123"/>
        <v>0.56300000000000039</v>
      </c>
      <c r="AE3584" s="157">
        <f>IF('1a-Electricity'!$AG$77="no","",ROUND(AD3584,4))</f>
        <v>0.56299999999999994</v>
      </c>
      <c r="AF3584" s="157">
        <f>IF('1a-Electricity'!$AG$78="no","",ROUND(AD3584,4))</f>
        <v>0.56299999999999994</v>
      </c>
      <c r="AG3584" s="157">
        <f>IF('1a-Electricity'!$AG$79="no","",ROUND(AD3584,4))</f>
        <v>0.56299999999999994</v>
      </c>
      <c r="BL3584" s="157">
        <f t="shared" si="124"/>
        <v>0.56200000000000039</v>
      </c>
      <c r="BM3584" s="157">
        <f>IF('1b-NaturalGas'!$AG$87="no","",ROUND(BL3584,4))</f>
        <v>0.56200000000000006</v>
      </c>
      <c r="BN3584" s="157">
        <f>IF('1b-NaturalGas'!$AG$88="no","",ROUND(BL3584,4))</f>
        <v>0.56200000000000006</v>
      </c>
      <c r="BO3584" s="157">
        <f>IF('1b-NaturalGas'!$AG$89="no","",ROUND(BL3584,4))</f>
        <v>0.56200000000000006</v>
      </c>
      <c r="BP3584" s="157">
        <f>IF('1b-NaturalGas'!$AG$90="no","not applicable (based on previous answers)",ROUND(BL3584,4))</f>
        <v>0.56200000000000006</v>
      </c>
      <c r="BQ3584" s="157">
        <f>IF('1b-NaturalGas'!$AG$91="no","",ROUND(BL3584,4))</f>
        <v>0.56200000000000006</v>
      </c>
    </row>
    <row r="3585" spans="30:69" x14ac:dyDescent="0.25">
      <c r="AD3585" s="157">
        <f t="shared" si="123"/>
        <v>0.56400000000000039</v>
      </c>
      <c r="AE3585" s="157">
        <f>IF('1a-Electricity'!$AG$77="no","",ROUND(AD3585,4))</f>
        <v>0.56399999999999995</v>
      </c>
      <c r="AF3585" s="157">
        <f>IF('1a-Electricity'!$AG$78="no","",ROUND(AD3585,4))</f>
        <v>0.56399999999999995</v>
      </c>
      <c r="AG3585" s="157">
        <f>IF('1a-Electricity'!$AG$79="no","",ROUND(AD3585,4))</f>
        <v>0.56399999999999995</v>
      </c>
      <c r="BL3585" s="157">
        <f t="shared" si="124"/>
        <v>0.56300000000000039</v>
      </c>
      <c r="BM3585" s="157">
        <f>IF('1b-NaturalGas'!$AG$87="no","",ROUND(BL3585,4))</f>
        <v>0.56299999999999994</v>
      </c>
      <c r="BN3585" s="157">
        <f>IF('1b-NaturalGas'!$AG$88="no","",ROUND(BL3585,4))</f>
        <v>0.56299999999999994</v>
      </c>
      <c r="BO3585" s="157">
        <f>IF('1b-NaturalGas'!$AG$89="no","",ROUND(BL3585,4))</f>
        <v>0.56299999999999994</v>
      </c>
      <c r="BP3585" s="157">
        <f>IF('1b-NaturalGas'!$AG$90="no","not applicable (based on previous answers)",ROUND(BL3585,4))</f>
        <v>0.56299999999999994</v>
      </c>
      <c r="BQ3585" s="157">
        <f>IF('1b-NaturalGas'!$AG$91="no","",ROUND(BL3585,4))</f>
        <v>0.56299999999999994</v>
      </c>
    </row>
    <row r="3586" spans="30:69" x14ac:dyDescent="0.25">
      <c r="AD3586" s="157">
        <f t="shared" si="123"/>
        <v>0.56500000000000039</v>
      </c>
      <c r="AE3586" s="157">
        <f>IF('1a-Electricity'!$AG$77="no","",ROUND(AD3586,4))</f>
        <v>0.56499999999999995</v>
      </c>
      <c r="AF3586" s="157">
        <f>IF('1a-Electricity'!$AG$78="no","",ROUND(AD3586,4))</f>
        <v>0.56499999999999995</v>
      </c>
      <c r="AG3586" s="157">
        <f>IF('1a-Electricity'!$AG$79="no","",ROUND(AD3586,4))</f>
        <v>0.56499999999999995</v>
      </c>
      <c r="BL3586" s="157">
        <f t="shared" si="124"/>
        <v>0.56400000000000039</v>
      </c>
      <c r="BM3586" s="157">
        <f>IF('1b-NaturalGas'!$AG$87="no","",ROUND(BL3586,4))</f>
        <v>0.56399999999999995</v>
      </c>
      <c r="BN3586" s="157">
        <f>IF('1b-NaturalGas'!$AG$88="no","",ROUND(BL3586,4))</f>
        <v>0.56399999999999995</v>
      </c>
      <c r="BO3586" s="157">
        <f>IF('1b-NaturalGas'!$AG$89="no","",ROUND(BL3586,4))</f>
        <v>0.56399999999999995</v>
      </c>
      <c r="BP3586" s="157">
        <f>IF('1b-NaturalGas'!$AG$90="no","not applicable (based on previous answers)",ROUND(BL3586,4))</f>
        <v>0.56399999999999995</v>
      </c>
      <c r="BQ3586" s="157">
        <f>IF('1b-NaturalGas'!$AG$91="no","",ROUND(BL3586,4))</f>
        <v>0.56399999999999995</v>
      </c>
    </row>
    <row r="3587" spans="30:69" x14ac:dyDescent="0.25">
      <c r="AD3587" s="157">
        <f t="shared" si="123"/>
        <v>0.56600000000000039</v>
      </c>
      <c r="AE3587" s="157">
        <f>IF('1a-Electricity'!$AG$77="no","",ROUND(AD3587,4))</f>
        <v>0.56599999999999995</v>
      </c>
      <c r="AF3587" s="157">
        <f>IF('1a-Electricity'!$AG$78="no","",ROUND(AD3587,4))</f>
        <v>0.56599999999999995</v>
      </c>
      <c r="AG3587" s="157">
        <f>IF('1a-Electricity'!$AG$79="no","",ROUND(AD3587,4))</f>
        <v>0.56599999999999995</v>
      </c>
      <c r="BL3587" s="157">
        <f t="shared" si="124"/>
        <v>0.56500000000000039</v>
      </c>
      <c r="BM3587" s="157">
        <f>IF('1b-NaturalGas'!$AG$87="no","",ROUND(BL3587,4))</f>
        <v>0.56499999999999995</v>
      </c>
      <c r="BN3587" s="157">
        <f>IF('1b-NaturalGas'!$AG$88="no","",ROUND(BL3587,4))</f>
        <v>0.56499999999999995</v>
      </c>
      <c r="BO3587" s="157">
        <f>IF('1b-NaturalGas'!$AG$89="no","",ROUND(BL3587,4))</f>
        <v>0.56499999999999995</v>
      </c>
      <c r="BP3587" s="157">
        <f>IF('1b-NaturalGas'!$AG$90="no","not applicable (based on previous answers)",ROUND(BL3587,4))</f>
        <v>0.56499999999999995</v>
      </c>
      <c r="BQ3587" s="157">
        <f>IF('1b-NaturalGas'!$AG$91="no","",ROUND(BL3587,4))</f>
        <v>0.56499999999999995</v>
      </c>
    </row>
    <row r="3588" spans="30:69" x14ac:dyDescent="0.25">
      <c r="AD3588" s="157">
        <f t="shared" si="123"/>
        <v>0.56700000000000039</v>
      </c>
      <c r="AE3588" s="157">
        <f>IF('1a-Electricity'!$AG$77="no","",ROUND(AD3588,4))</f>
        <v>0.56699999999999995</v>
      </c>
      <c r="AF3588" s="157">
        <f>IF('1a-Electricity'!$AG$78="no","",ROUND(AD3588,4))</f>
        <v>0.56699999999999995</v>
      </c>
      <c r="AG3588" s="157">
        <f>IF('1a-Electricity'!$AG$79="no","",ROUND(AD3588,4))</f>
        <v>0.56699999999999995</v>
      </c>
      <c r="BL3588" s="157">
        <f t="shared" si="124"/>
        <v>0.56600000000000039</v>
      </c>
      <c r="BM3588" s="157">
        <f>IF('1b-NaturalGas'!$AG$87="no","",ROUND(BL3588,4))</f>
        <v>0.56599999999999995</v>
      </c>
      <c r="BN3588" s="157">
        <f>IF('1b-NaturalGas'!$AG$88="no","",ROUND(BL3588,4))</f>
        <v>0.56599999999999995</v>
      </c>
      <c r="BO3588" s="157">
        <f>IF('1b-NaturalGas'!$AG$89="no","",ROUND(BL3588,4))</f>
        <v>0.56599999999999995</v>
      </c>
      <c r="BP3588" s="157">
        <f>IF('1b-NaturalGas'!$AG$90="no","not applicable (based on previous answers)",ROUND(BL3588,4))</f>
        <v>0.56599999999999995</v>
      </c>
      <c r="BQ3588" s="157">
        <f>IF('1b-NaturalGas'!$AG$91="no","",ROUND(BL3588,4))</f>
        <v>0.56599999999999995</v>
      </c>
    </row>
    <row r="3589" spans="30:69" x14ac:dyDescent="0.25">
      <c r="AD3589" s="157">
        <f t="shared" si="123"/>
        <v>0.56800000000000039</v>
      </c>
      <c r="AE3589" s="157">
        <f>IF('1a-Electricity'!$AG$77="no","",ROUND(AD3589,4))</f>
        <v>0.56799999999999995</v>
      </c>
      <c r="AF3589" s="157">
        <f>IF('1a-Electricity'!$AG$78="no","",ROUND(AD3589,4))</f>
        <v>0.56799999999999995</v>
      </c>
      <c r="AG3589" s="157">
        <f>IF('1a-Electricity'!$AG$79="no","",ROUND(AD3589,4))</f>
        <v>0.56799999999999995</v>
      </c>
      <c r="BL3589" s="157">
        <f t="shared" si="124"/>
        <v>0.56700000000000039</v>
      </c>
      <c r="BM3589" s="157">
        <f>IF('1b-NaturalGas'!$AG$87="no","",ROUND(BL3589,4))</f>
        <v>0.56699999999999995</v>
      </c>
      <c r="BN3589" s="157">
        <f>IF('1b-NaturalGas'!$AG$88="no","",ROUND(BL3589,4))</f>
        <v>0.56699999999999995</v>
      </c>
      <c r="BO3589" s="157">
        <f>IF('1b-NaturalGas'!$AG$89="no","",ROUND(BL3589,4))</f>
        <v>0.56699999999999995</v>
      </c>
      <c r="BP3589" s="157">
        <f>IF('1b-NaturalGas'!$AG$90="no","not applicable (based on previous answers)",ROUND(BL3589,4))</f>
        <v>0.56699999999999995</v>
      </c>
      <c r="BQ3589" s="157">
        <f>IF('1b-NaturalGas'!$AG$91="no","",ROUND(BL3589,4))</f>
        <v>0.56699999999999995</v>
      </c>
    </row>
    <row r="3590" spans="30:69" x14ac:dyDescent="0.25">
      <c r="AD3590" s="157">
        <f t="shared" ref="AD3590:AD3653" si="125">AD3589+0.001</f>
        <v>0.56900000000000039</v>
      </c>
      <c r="AE3590" s="157">
        <f>IF('1a-Electricity'!$AG$77="no","",ROUND(AD3590,4))</f>
        <v>0.56899999999999995</v>
      </c>
      <c r="AF3590" s="157">
        <f>IF('1a-Electricity'!$AG$78="no","",ROUND(AD3590,4))</f>
        <v>0.56899999999999995</v>
      </c>
      <c r="AG3590" s="157">
        <f>IF('1a-Electricity'!$AG$79="no","",ROUND(AD3590,4))</f>
        <v>0.56899999999999995</v>
      </c>
      <c r="BL3590" s="157">
        <f t="shared" si="124"/>
        <v>0.56800000000000039</v>
      </c>
      <c r="BM3590" s="157">
        <f>IF('1b-NaturalGas'!$AG$87="no","",ROUND(BL3590,4))</f>
        <v>0.56799999999999995</v>
      </c>
      <c r="BN3590" s="157">
        <f>IF('1b-NaturalGas'!$AG$88="no","",ROUND(BL3590,4))</f>
        <v>0.56799999999999995</v>
      </c>
      <c r="BO3590" s="157">
        <f>IF('1b-NaturalGas'!$AG$89="no","",ROUND(BL3590,4))</f>
        <v>0.56799999999999995</v>
      </c>
      <c r="BP3590" s="157">
        <f>IF('1b-NaturalGas'!$AG$90="no","not applicable (based on previous answers)",ROUND(BL3590,4))</f>
        <v>0.56799999999999995</v>
      </c>
      <c r="BQ3590" s="157">
        <f>IF('1b-NaturalGas'!$AG$91="no","",ROUND(BL3590,4))</f>
        <v>0.56799999999999995</v>
      </c>
    </row>
    <row r="3591" spans="30:69" x14ac:dyDescent="0.25">
      <c r="AD3591" s="157">
        <f t="shared" si="125"/>
        <v>0.5700000000000004</v>
      </c>
      <c r="AE3591" s="157">
        <f>IF('1a-Electricity'!$AG$77="no","",ROUND(AD3591,4))</f>
        <v>0.56999999999999995</v>
      </c>
      <c r="AF3591" s="157">
        <f>IF('1a-Electricity'!$AG$78="no","",ROUND(AD3591,4))</f>
        <v>0.56999999999999995</v>
      </c>
      <c r="AG3591" s="157">
        <f>IF('1a-Electricity'!$AG$79="no","",ROUND(AD3591,4))</f>
        <v>0.56999999999999995</v>
      </c>
      <c r="BL3591" s="157">
        <f t="shared" ref="BL3591:BL3654" si="126">BL3590+0.001</f>
        <v>0.56900000000000039</v>
      </c>
      <c r="BM3591" s="157">
        <f>IF('1b-NaturalGas'!$AG$87="no","",ROUND(BL3591,4))</f>
        <v>0.56899999999999995</v>
      </c>
      <c r="BN3591" s="157">
        <f>IF('1b-NaturalGas'!$AG$88="no","",ROUND(BL3591,4))</f>
        <v>0.56899999999999995</v>
      </c>
      <c r="BO3591" s="157">
        <f>IF('1b-NaturalGas'!$AG$89="no","",ROUND(BL3591,4))</f>
        <v>0.56899999999999995</v>
      </c>
      <c r="BP3591" s="157">
        <f>IF('1b-NaturalGas'!$AG$90="no","not applicable (based on previous answers)",ROUND(BL3591,4))</f>
        <v>0.56899999999999995</v>
      </c>
      <c r="BQ3591" s="157">
        <f>IF('1b-NaturalGas'!$AG$91="no","",ROUND(BL3591,4))</f>
        <v>0.56899999999999995</v>
      </c>
    </row>
    <row r="3592" spans="30:69" x14ac:dyDescent="0.25">
      <c r="AD3592" s="157">
        <f t="shared" si="125"/>
        <v>0.5710000000000004</v>
      </c>
      <c r="AE3592" s="157">
        <f>IF('1a-Electricity'!$AG$77="no","",ROUND(AD3592,4))</f>
        <v>0.57099999999999995</v>
      </c>
      <c r="AF3592" s="157">
        <f>IF('1a-Electricity'!$AG$78="no","",ROUND(AD3592,4))</f>
        <v>0.57099999999999995</v>
      </c>
      <c r="AG3592" s="157">
        <f>IF('1a-Electricity'!$AG$79="no","",ROUND(AD3592,4))</f>
        <v>0.57099999999999995</v>
      </c>
      <c r="BL3592" s="157">
        <f t="shared" si="126"/>
        <v>0.5700000000000004</v>
      </c>
      <c r="BM3592" s="157">
        <f>IF('1b-NaturalGas'!$AG$87="no","",ROUND(BL3592,4))</f>
        <v>0.56999999999999995</v>
      </c>
      <c r="BN3592" s="157">
        <f>IF('1b-NaturalGas'!$AG$88="no","",ROUND(BL3592,4))</f>
        <v>0.56999999999999995</v>
      </c>
      <c r="BO3592" s="157">
        <f>IF('1b-NaturalGas'!$AG$89="no","",ROUND(BL3592,4))</f>
        <v>0.56999999999999995</v>
      </c>
      <c r="BP3592" s="157">
        <f>IF('1b-NaturalGas'!$AG$90="no","not applicable (based on previous answers)",ROUND(BL3592,4))</f>
        <v>0.56999999999999995</v>
      </c>
      <c r="BQ3592" s="157">
        <f>IF('1b-NaturalGas'!$AG$91="no","",ROUND(BL3592,4))</f>
        <v>0.56999999999999995</v>
      </c>
    </row>
    <row r="3593" spans="30:69" x14ac:dyDescent="0.25">
      <c r="AD3593" s="157">
        <f t="shared" si="125"/>
        <v>0.5720000000000004</v>
      </c>
      <c r="AE3593" s="157">
        <f>IF('1a-Electricity'!$AG$77="no","",ROUND(AD3593,4))</f>
        <v>0.57199999999999995</v>
      </c>
      <c r="AF3593" s="157">
        <f>IF('1a-Electricity'!$AG$78="no","",ROUND(AD3593,4))</f>
        <v>0.57199999999999995</v>
      </c>
      <c r="AG3593" s="157">
        <f>IF('1a-Electricity'!$AG$79="no","",ROUND(AD3593,4))</f>
        <v>0.57199999999999995</v>
      </c>
      <c r="BL3593" s="157">
        <f t="shared" si="126"/>
        <v>0.5710000000000004</v>
      </c>
      <c r="BM3593" s="157">
        <f>IF('1b-NaturalGas'!$AG$87="no","",ROUND(BL3593,4))</f>
        <v>0.57099999999999995</v>
      </c>
      <c r="BN3593" s="157">
        <f>IF('1b-NaturalGas'!$AG$88="no","",ROUND(BL3593,4))</f>
        <v>0.57099999999999995</v>
      </c>
      <c r="BO3593" s="157">
        <f>IF('1b-NaturalGas'!$AG$89="no","",ROUND(BL3593,4))</f>
        <v>0.57099999999999995</v>
      </c>
      <c r="BP3593" s="157">
        <f>IF('1b-NaturalGas'!$AG$90="no","not applicable (based on previous answers)",ROUND(BL3593,4))</f>
        <v>0.57099999999999995</v>
      </c>
      <c r="BQ3593" s="157">
        <f>IF('1b-NaturalGas'!$AG$91="no","",ROUND(BL3593,4))</f>
        <v>0.57099999999999995</v>
      </c>
    </row>
    <row r="3594" spans="30:69" x14ac:dyDescent="0.25">
      <c r="AD3594" s="157">
        <f t="shared" si="125"/>
        <v>0.5730000000000004</v>
      </c>
      <c r="AE3594" s="157">
        <f>IF('1a-Electricity'!$AG$77="no","",ROUND(AD3594,4))</f>
        <v>0.57299999999999995</v>
      </c>
      <c r="AF3594" s="157">
        <f>IF('1a-Electricity'!$AG$78="no","",ROUND(AD3594,4))</f>
        <v>0.57299999999999995</v>
      </c>
      <c r="AG3594" s="157">
        <f>IF('1a-Electricity'!$AG$79="no","",ROUND(AD3594,4))</f>
        <v>0.57299999999999995</v>
      </c>
      <c r="BL3594" s="157">
        <f t="shared" si="126"/>
        <v>0.5720000000000004</v>
      </c>
      <c r="BM3594" s="157">
        <f>IF('1b-NaturalGas'!$AG$87="no","",ROUND(BL3594,4))</f>
        <v>0.57199999999999995</v>
      </c>
      <c r="BN3594" s="157">
        <f>IF('1b-NaturalGas'!$AG$88="no","",ROUND(BL3594,4))</f>
        <v>0.57199999999999995</v>
      </c>
      <c r="BO3594" s="157">
        <f>IF('1b-NaturalGas'!$AG$89="no","",ROUND(BL3594,4))</f>
        <v>0.57199999999999995</v>
      </c>
      <c r="BP3594" s="157">
        <f>IF('1b-NaturalGas'!$AG$90="no","not applicable (based on previous answers)",ROUND(BL3594,4))</f>
        <v>0.57199999999999995</v>
      </c>
      <c r="BQ3594" s="157">
        <f>IF('1b-NaturalGas'!$AG$91="no","",ROUND(BL3594,4))</f>
        <v>0.57199999999999995</v>
      </c>
    </row>
    <row r="3595" spans="30:69" x14ac:dyDescent="0.25">
      <c r="AD3595" s="157">
        <f t="shared" si="125"/>
        <v>0.5740000000000004</v>
      </c>
      <c r="AE3595" s="157">
        <f>IF('1a-Electricity'!$AG$77="no","",ROUND(AD3595,4))</f>
        <v>0.57399999999999995</v>
      </c>
      <c r="AF3595" s="157">
        <f>IF('1a-Electricity'!$AG$78="no","",ROUND(AD3595,4))</f>
        <v>0.57399999999999995</v>
      </c>
      <c r="AG3595" s="157">
        <f>IF('1a-Electricity'!$AG$79="no","",ROUND(AD3595,4))</f>
        <v>0.57399999999999995</v>
      </c>
      <c r="BL3595" s="157">
        <f t="shared" si="126"/>
        <v>0.5730000000000004</v>
      </c>
      <c r="BM3595" s="157">
        <f>IF('1b-NaturalGas'!$AG$87="no","",ROUND(BL3595,4))</f>
        <v>0.57299999999999995</v>
      </c>
      <c r="BN3595" s="157">
        <f>IF('1b-NaturalGas'!$AG$88="no","",ROUND(BL3595,4))</f>
        <v>0.57299999999999995</v>
      </c>
      <c r="BO3595" s="157">
        <f>IF('1b-NaturalGas'!$AG$89="no","",ROUND(BL3595,4))</f>
        <v>0.57299999999999995</v>
      </c>
      <c r="BP3595" s="157">
        <f>IF('1b-NaturalGas'!$AG$90="no","not applicable (based on previous answers)",ROUND(BL3595,4))</f>
        <v>0.57299999999999995</v>
      </c>
      <c r="BQ3595" s="157">
        <f>IF('1b-NaturalGas'!$AG$91="no","",ROUND(BL3595,4))</f>
        <v>0.57299999999999995</v>
      </c>
    </row>
    <row r="3596" spans="30:69" x14ac:dyDescent="0.25">
      <c r="AD3596" s="157">
        <f t="shared" si="125"/>
        <v>0.5750000000000004</v>
      </c>
      <c r="AE3596" s="157">
        <f>IF('1a-Electricity'!$AG$77="no","",ROUND(AD3596,4))</f>
        <v>0.57499999999999996</v>
      </c>
      <c r="AF3596" s="157">
        <f>IF('1a-Electricity'!$AG$78="no","",ROUND(AD3596,4))</f>
        <v>0.57499999999999996</v>
      </c>
      <c r="AG3596" s="157">
        <f>IF('1a-Electricity'!$AG$79="no","",ROUND(AD3596,4))</f>
        <v>0.57499999999999996</v>
      </c>
      <c r="BL3596" s="157">
        <f t="shared" si="126"/>
        <v>0.5740000000000004</v>
      </c>
      <c r="BM3596" s="157">
        <f>IF('1b-NaturalGas'!$AG$87="no","",ROUND(BL3596,4))</f>
        <v>0.57399999999999995</v>
      </c>
      <c r="BN3596" s="157">
        <f>IF('1b-NaturalGas'!$AG$88="no","",ROUND(BL3596,4))</f>
        <v>0.57399999999999995</v>
      </c>
      <c r="BO3596" s="157">
        <f>IF('1b-NaturalGas'!$AG$89="no","",ROUND(BL3596,4))</f>
        <v>0.57399999999999995</v>
      </c>
      <c r="BP3596" s="157">
        <f>IF('1b-NaturalGas'!$AG$90="no","not applicable (based on previous answers)",ROUND(BL3596,4))</f>
        <v>0.57399999999999995</v>
      </c>
      <c r="BQ3596" s="157">
        <f>IF('1b-NaturalGas'!$AG$91="no","",ROUND(BL3596,4))</f>
        <v>0.57399999999999995</v>
      </c>
    </row>
    <row r="3597" spans="30:69" x14ac:dyDescent="0.25">
      <c r="AD3597" s="157">
        <f t="shared" si="125"/>
        <v>0.5760000000000004</v>
      </c>
      <c r="AE3597" s="157">
        <f>IF('1a-Electricity'!$AG$77="no","",ROUND(AD3597,4))</f>
        <v>0.57599999999999996</v>
      </c>
      <c r="AF3597" s="157">
        <f>IF('1a-Electricity'!$AG$78="no","",ROUND(AD3597,4))</f>
        <v>0.57599999999999996</v>
      </c>
      <c r="AG3597" s="157">
        <f>IF('1a-Electricity'!$AG$79="no","",ROUND(AD3597,4))</f>
        <v>0.57599999999999996</v>
      </c>
      <c r="BL3597" s="157">
        <f t="shared" si="126"/>
        <v>0.5750000000000004</v>
      </c>
      <c r="BM3597" s="157">
        <f>IF('1b-NaturalGas'!$AG$87="no","",ROUND(BL3597,4))</f>
        <v>0.57499999999999996</v>
      </c>
      <c r="BN3597" s="157">
        <f>IF('1b-NaturalGas'!$AG$88="no","",ROUND(BL3597,4))</f>
        <v>0.57499999999999996</v>
      </c>
      <c r="BO3597" s="157">
        <f>IF('1b-NaturalGas'!$AG$89="no","",ROUND(BL3597,4))</f>
        <v>0.57499999999999996</v>
      </c>
      <c r="BP3597" s="157">
        <f>IF('1b-NaturalGas'!$AG$90="no","not applicable (based on previous answers)",ROUND(BL3597,4))</f>
        <v>0.57499999999999996</v>
      </c>
      <c r="BQ3597" s="157">
        <f>IF('1b-NaturalGas'!$AG$91="no","",ROUND(BL3597,4))</f>
        <v>0.57499999999999996</v>
      </c>
    </row>
    <row r="3598" spans="30:69" x14ac:dyDescent="0.25">
      <c r="AD3598" s="157">
        <f t="shared" si="125"/>
        <v>0.5770000000000004</v>
      </c>
      <c r="AE3598" s="157">
        <f>IF('1a-Electricity'!$AG$77="no","",ROUND(AD3598,4))</f>
        <v>0.57699999999999996</v>
      </c>
      <c r="AF3598" s="157">
        <f>IF('1a-Electricity'!$AG$78="no","",ROUND(AD3598,4))</f>
        <v>0.57699999999999996</v>
      </c>
      <c r="AG3598" s="157">
        <f>IF('1a-Electricity'!$AG$79="no","",ROUND(AD3598,4))</f>
        <v>0.57699999999999996</v>
      </c>
      <c r="BL3598" s="157">
        <f t="shared" si="126"/>
        <v>0.5760000000000004</v>
      </c>
      <c r="BM3598" s="157">
        <f>IF('1b-NaturalGas'!$AG$87="no","",ROUND(BL3598,4))</f>
        <v>0.57599999999999996</v>
      </c>
      <c r="BN3598" s="157">
        <f>IF('1b-NaturalGas'!$AG$88="no","",ROUND(BL3598,4))</f>
        <v>0.57599999999999996</v>
      </c>
      <c r="BO3598" s="157">
        <f>IF('1b-NaturalGas'!$AG$89="no","",ROUND(BL3598,4))</f>
        <v>0.57599999999999996</v>
      </c>
      <c r="BP3598" s="157">
        <f>IF('1b-NaturalGas'!$AG$90="no","not applicable (based on previous answers)",ROUND(BL3598,4))</f>
        <v>0.57599999999999996</v>
      </c>
      <c r="BQ3598" s="157">
        <f>IF('1b-NaturalGas'!$AG$91="no","",ROUND(BL3598,4))</f>
        <v>0.57599999999999996</v>
      </c>
    </row>
    <row r="3599" spans="30:69" x14ac:dyDescent="0.25">
      <c r="AD3599" s="157">
        <f t="shared" si="125"/>
        <v>0.5780000000000004</v>
      </c>
      <c r="AE3599" s="157">
        <f>IF('1a-Electricity'!$AG$77="no","",ROUND(AD3599,4))</f>
        <v>0.57799999999999996</v>
      </c>
      <c r="AF3599" s="157">
        <f>IF('1a-Electricity'!$AG$78="no","",ROUND(AD3599,4))</f>
        <v>0.57799999999999996</v>
      </c>
      <c r="AG3599" s="157">
        <f>IF('1a-Electricity'!$AG$79="no","",ROUND(AD3599,4))</f>
        <v>0.57799999999999996</v>
      </c>
      <c r="BL3599" s="157">
        <f t="shared" si="126"/>
        <v>0.5770000000000004</v>
      </c>
      <c r="BM3599" s="157">
        <f>IF('1b-NaturalGas'!$AG$87="no","",ROUND(BL3599,4))</f>
        <v>0.57699999999999996</v>
      </c>
      <c r="BN3599" s="157">
        <f>IF('1b-NaturalGas'!$AG$88="no","",ROUND(BL3599,4))</f>
        <v>0.57699999999999996</v>
      </c>
      <c r="BO3599" s="157">
        <f>IF('1b-NaturalGas'!$AG$89="no","",ROUND(BL3599,4))</f>
        <v>0.57699999999999996</v>
      </c>
      <c r="BP3599" s="157">
        <f>IF('1b-NaturalGas'!$AG$90="no","not applicable (based on previous answers)",ROUND(BL3599,4))</f>
        <v>0.57699999999999996</v>
      </c>
      <c r="BQ3599" s="157">
        <f>IF('1b-NaturalGas'!$AG$91="no","",ROUND(BL3599,4))</f>
        <v>0.57699999999999996</v>
      </c>
    </row>
    <row r="3600" spans="30:69" x14ac:dyDescent="0.25">
      <c r="AD3600" s="157">
        <f t="shared" si="125"/>
        <v>0.5790000000000004</v>
      </c>
      <c r="AE3600" s="157">
        <f>IF('1a-Electricity'!$AG$77="no","",ROUND(AD3600,4))</f>
        <v>0.57899999999999996</v>
      </c>
      <c r="AF3600" s="157">
        <f>IF('1a-Electricity'!$AG$78="no","",ROUND(AD3600,4))</f>
        <v>0.57899999999999996</v>
      </c>
      <c r="AG3600" s="157">
        <f>IF('1a-Electricity'!$AG$79="no","",ROUND(AD3600,4))</f>
        <v>0.57899999999999996</v>
      </c>
      <c r="BL3600" s="157">
        <f t="shared" si="126"/>
        <v>0.5780000000000004</v>
      </c>
      <c r="BM3600" s="157">
        <f>IF('1b-NaturalGas'!$AG$87="no","",ROUND(BL3600,4))</f>
        <v>0.57799999999999996</v>
      </c>
      <c r="BN3600" s="157">
        <f>IF('1b-NaturalGas'!$AG$88="no","",ROUND(BL3600,4))</f>
        <v>0.57799999999999996</v>
      </c>
      <c r="BO3600" s="157">
        <f>IF('1b-NaturalGas'!$AG$89="no","",ROUND(BL3600,4))</f>
        <v>0.57799999999999996</v>
      </c>
      <c r="BP3600" s="157">
        <f>IF('1b-NaturalGas'!$AG$90="no","not applicable (based on previous answers)",ROUND(BL3600,4))</f>
        <v>0.57799999999999996</v>
      </c>
      <c r="BQ3600" s="157">
        <f>IF('1b-NaturalGas'!$AG$91="no","",ROUND(BL3600,4))</f>
        <v>0.57799999999999996</v>
      </c>
    </row>
    <row r="3601" spans="30:69" x14ac:dyDescent="0.25">
      <c r="AD3601" s="157">
        <f t="shared" si="125"/>
        <v>0.5800000000000004</v>
      </c>
      <c r="AE3601" s="157">
        <f>IF('1a-Electricity'!$AG$77="no","",ROUND(AD3601,4))</f>
        <v>0.57999999999999996</v>
      </c>
      <c r="AF3601" s="157">
        <f>IF('1a-Electricity'!$AG$78="no","",ROUND(AD3601,4))</f>
        <v>0.57999999999999996</v>
      </c>
      <c r="AG3601" s="157">
        <f>IF('1a-Electricity'!$AG$79="no","",ROUND(AD3601,4))</f>
        <v>0.57999999999999996</v>
      </c>
      <c r="BL3601" s="157">
        <f t="shared" si="126"/>
        <v>0.5790000000000004</v>
      </c>
      <c r="BM3601" s="157">
        <f>IF('1b-NaturalGas'!$AG$87="no","",ROUND(BL3601,4))</f>
        <v>0.57899999999999996</v>
      </c>
      <c r="BN3601" s="157">
        <f>IF('1b-NaturalGas'!$AG$88="no","",ROUND(BL3601,4))</f>
        <v>0.57899999999999996</v>
      </c>
      <c r="BO3601" s="157">
        <f>IF('1b-NaturalGas'!$AG$89="no","",ROUND(BL3601,4))</f>
        <v>0.57899999999999996</v>
      </c>
      <c r="BP3601" s="157">
        <f>IF('1b-NaturalGas'!$AG$90="no","not applicable (based on previous answers)",ROUND(BL3601,4))</f>
        <v>0.57899999999999996</v>
      </c>
      <c r="BQ3601" s="157">
        <f>IF('1b-NaturalGas'!$AG$91="no","",ROUND(BL3601,4))</f>
        <v>0.57899999999999996</v>
      </c>
    </row>
    <row r="3602" spans="30:69" x14ac:dyDescent="0.25">
      <c r="AD3602" s="157">
        <f t="shared" si="125"/>
        <v>0.58100000000000041</v>
      </c>
      <c r="AE3602" s="157">
        <f>IF('1a-Electricity'!$AG$77="no","",ROUND(AD3602,4))</f>
        <v>0.58099999999999996</v>
      </c>
      <c r="AF3602" s="157">
        <f>IF('1a-Electricity'!$AG$78="no","",ROUND(AD3602,4))</f>
        <v>0.58099999999999996</v>
      </c>
      <c r="AG3602" s="157">
        <f>IF('1a-Electricity'!$AG$79="no","",ROUND(AD3602,4))</f>
        <v>0.58099999999999996</v>
      </c>
      <c r="BL3602" s="157">
        <f t="shared" si="126"/>
        <v>0.5800000000000004</v>
      </c>
      <c r="BM3602" s="157">
        <f>IF('1b-NaturalGas'!$AG$87="no","",ROUND(BL3602,4))</f>
        <v>0.57999999999999996</v>
      </c>
      <c r="BN3602" s="157">
        <f>IF('1b-NaturalGas'!$AG$88="no","",ROUND(BL3602,4))</f>
        <v>0.57999999999999996</v>
      </c>
      <c r="BO3602" s="157">
        <f>IF('1b-NaturalGas'!$AG$89="no","",ROUND(BL3602,4))</f>
        <v>0.57999999999999996</v>
      </c>
      <c r="BP3602" s="157">
        <f>IF('1b-NaturalGas'!$AG$90="no","not applicable (based on previous answers)",ROUND(BL3602,4))</f>
        <v>0.57999999999999996</v>
      </c>
      <c r="BQ3602" s="157">
        <f>IF('1b-NaturalGas'!$AG$91="no","",ROUND(BL3602,4))</f>
        <v>0.57999999999999996</v>
      </c>
    </row>
    <row r="3603" spans="30:69" x14ac:dyDescent="0.25">
      <c r="AD3603" s="157">
        <f t="shared" si="125"/>
        <v>0.58200000000000041</v>
      </c>
      <c r="AE3603" s="157">
        <f>IF('1a-Electricity'!$AG$77="no","",ROUND(AD3603,4))</f>
        <v>0.58199999999999996</v>
      </c>
      <c r="AF3603" s="157">
        <f>IF('1a-Electricity'!$AG$78="no","",ROUND(AD3603,4))</f>
        <v>0.58199999999999996</v>
      </c>
      <c r="AG3603" s="157">
        <f>IF('1a-Electricity'!$AG$79="no","",ROUND(AD3603,4))</f>
        <v>0.58199999999999996</v>
      </c>
      <c r="BL3603" s="157">
        <f t="shared" si="126"/>
        <v>0.58100000000000041</v>
      </c>
      <c r="BM3603" s="157">
        <f>IF('1b-NaturalGas'!$AG$87="no","",ROUND(BL3603,4))</f>
        <v>0.58099999999999996</v>
      </c>
      <c r="BN3603" s="157">
        <f>IF('1b-NaturalGas'!$AG$88="no","",ROUND(BL3603,4))</f>
        <v>0.58099999999999996</v>
      </c>
      <c r="BO3603" s="157">
        <f>IF('1b-NaturalGas'!$AG$89="no","",ROUND(BL3603,4))</f>
        <v>0.58099999999999996</v>
      </c>
      <c r="BP3603" s="157">
        <f>IF('1b-NaturalGas'!$AG$90="no","not applicable (based on previous answers)",ROUND(BL3603,4))</f>
        <v>0.58099999999999996</v>
      </c>
      <c r="BQ3603" s="157">
        <f>IF('1b-NaturalGas'!$AG$91="no","",ROUND(BL3603,4))</f>
        <v>0.58099999999999996</v>
      </c>
    </row>
    <row r="3604" spans="30:69" x14ac:dyDescent="0.25">
      <c r="AD3604" s="157">
        <f t="shared" si="125"/>
        <v>0.58300000000000041</v>
      </c>
      <c r="AE3604" s="157">
        <f>IF('1a-Electricity'!$AG$77="no","",ROUND(AD3604,4))</f>
        <v>0.58299999999999996</v>
      </c>
      <c r="AF3604" s="157">
        <f>IF('1a-Electricity'!$AG$78="no","",ROUND(AD3604,4))</f>
        <v>0.58299999999999996</v>
      </c>
      <c r="AG3604" s="157">
        <f>IF('1a-Electricity'!$AG$79="no","",ROUND(AD3604,4))</f>
        <v>0.58299999999999996</v>
      </c>
      <c r="BL3604" s="157">
        <f t="shared" si="126"/>
        <v>0.58200000000000041</v>
      </c>
      <c r="BM3604" s="157">
        <f>IF('1b-NaturalGas'!$AG$87="no","",ROUND(BL3604,4))</f>
        <v>0.58199999999999996</v>
      </c>
      <c r="BN3604" s="157">
        <f>IF('1b-NaturalGas'!$AG$88="no","",ROUND(BL3604,4))</f>
        <v>0.58199999999999996</v>
      </c>
      <c r="BO3604" s="157">
        <f>IF('1b-NaturalGas'!$AG$89="no","",ROUND(BL3604,4))</f>
        <v>0.58199999999999996</v>
      </c>
      <c r="BP3604" s="157">
        <f>IF('1b-NaturalGas'!$AG$90="no","not applicable (based on previous answers)",ROUND(BL3604,4))</f>
        <v>0.58199999999999996</v>
      </c>
      <c r="BQ3604" s="157">
        <f>IF('1b-NaturalGas'!$AG$91="no","",ROUND(BL3604,4))</f>
        <v>0.58199999999999996</v>
      </c>
    </row>
    <row r="3605" spans="30:69" x14ac:dyDescent="0.25">
      <c r="AD3605" s="157">
        <f t="shared" si="125"/>
        <v>0.58400000000000041</v>
      </c>
      <c r="AE3605" s="157">
        <f>IF('1a-Electricity'!$AG$77="no","",ROUND(AD3605,4))</f>
        <v>0.58399999999999996</v>
      </c>
      <c r="AF3605" s="157">
        <f>IF('1a-Electricity'!$AG$78="no","",ROUND(AD3605,4))</f>
        <v>0.58399999999999996</v>
      </c>
      <c r="AG3605" s="157">
        <f>IF('1a-Electricity'!$AG$79="no","",ROUND(AD3605,4))</f>
        <v>0.58399999999999996</v>
      </c>
      <c r="BL3605" s="157">
        <f t="shared" si="126"/>
        <v>0.58300000000000041</v>
      </c>
      <c r="BM3605" s="157">
        <f>IF('1b-NaturalGas'!$AG$87="no","",ROUND(BL3605,4))</f>
        <v>0.58299999999999996</v>
      </c>
      <c r="BN3605" s="157">
        <f>IF('1b-NaturalGas'!$AG$88="no","",ROUND(BL3605,4))</f>
        <v>0.58299999999999996</v>
      </c>
      <c r="BO3605" s="157">
        <f>IF('1b-NaturalGas'!$AG$89="no","",ROUND(BL3605,4))</f>
        <v>0.58299999999999996</v>
      </c>
      <c r="BP3605" s="157">
        <f>IF('1b-NaturalGas'!$AG$90="no","not applicable (based on previous answers)",ROUND(BL3605,4))</f>
        <v>0.58299999999999996</v>
      </c>
      <c r="BQ3605" s="157">
        <f>IF('1b-NaturalGas'!$AG$91="no","",ROUND(BL3605,4))</f>
        <v>0.58299999999999996</v>
      </c>
    </row>
    <row r="3606" spans="30:69" x14ac:dyDescent="0.25">
      <c r="AD3606" s="157">
        <f t="shared" si="125"/>
        <v>0.58500000000000041</v>
      </c>
      <c r="AE3606" s="157">
        <f>IF('1a-Electricity'!$AG$77="no","",ROUND(AD3606,4))</f>
        <v>0.58499999999999996</v>
      </c>
      <c r="AF3606" s="157">
        <f>IF('1a-Electricity'!$AG$78="no","",ROUND(AD3606,4))</f>
        <v>0.58499999999999996</v>
      </c>
      <c r="AG3606" s="157">
        <f>IF('1a-Electricity'!$AG$79="no","",ROUND(AD3606,4))</f>
        <v>0.58499999999999996</v>
      </c>
      <c r="BL3606" s="157">
        <f t="shared" si="126"/>
        <v>0.58400000000000041</v>
      </c>
      <c r="BM3606" s="157">
        <f>IF('1b-NaturalGas'!$AG$87="no","",ROUND(BL3606,4))</f>
        <v>0.58399999999999996</v>
      </c>
      <c r="BN3606" s="157">
        <f>IF('1b-NaturalGas'!$AG$88="no","",ROUND(BL3606,4))</f>
        <v>0.58399999999999996</v>
      </c>
      <c r="BO3606" s="157">
        <f>IF('1b-NaturalGas'!$AG$89="no","",ROUND(BL3606,4))</f>
        <v>0.58399999999999996</v>
      </c>
      <c r="BP3606" s="157">
        <f>IF('1b-NaturalGas'!$AG$90="no","not applicable (based on previous answers)",ROUND(BL3606,4))</f>
        <v>0.58399999999999996</v>
      </c>
      <c r="BQ3606" s="157">
        <f>IF('1b-NaturalGas'!$AG$91="no","",ROUND(BL3606,4))</f>
        <v>0.58399999999999996</v>
      </c>
    </row>
    <row r="3607" spans="30:69" x14ac:dyDescent="0.25">
      <c r="AD3607" s="157">
        <f t="shared" si="125"/>
        <v>0.58600000000000041</v>
      </c>
      <c r="AE3607" s="157">
        <f>IF('1a-Electricity'!$AG$77="no","",ROUND(AD3607,4))</f>
        <v>0.58599999999999997</v>
      </c>
      <c r="AF3607" s="157">
        <f>IF('1a-Electricity'!$AG$78="no","",ROUND(AD3607,4))</f>
        <v>0.58599999999999997</v>
      </c>
      <c r="AG3607" s="157">
        <f>IF('1a-Electricity'!$AG$79="no","",ROUND(AD3607,4))</f>
        <v>0.58599999999999997</v>
      </c>
      <c r="BL3607" s="157">
        <f t="shared" si="126"/>
        <v>0.58500000000000041</v>
      </c>
      <c r="BM3607" s="157">
        <f>IF('1b-NaturalGas'!$AG$87="no","",ROUND(BL3607,4))</f>
        <v>0.58499999999999996</v>
      </c>
      <c r="BN3607" s="157">
        <f>IF('1b-NaturalGas'!$AG$88="no","",ROUND(BL3607,4))</f>
        <v>0.58499999999999996</v>
      </c>
      <c r="BO3607" s="157">
        <f>IF('1b-NaturalGas'!$AG$89="no","",ROUND(BL3607,4))</f>
        <v>0.58499999999999996</v>
      </c>
      <c r="BP3607" s="157">
        <f>IF('1b-NaturalGas'!$AG$90="no","not applicable (based on previous answers)",ROUND(BL3607,4))</f>
        <v>0.58499999999999996</v>
      </c>
      <c r="BQ3607" s="157">
        <f>IF('1b-NaturalGas'!$AG$91="no","",ROUND(BL3607,4))</f>
        <v>0.58499999999999996</v>
      </c>
    </row>
    <row r="3608" spans="30:69" x14ac:dyDescent="0.25">
      <c r="AD3608" s="157">
        <f t="shared" si="125"/>
        <v>0.58700000000000041</v>
      </c>
      <c r="AE3608" s="157">
        <f>IF('1a-Electricity'!$AG$77="no","",ROUND(AD3608,4))</f>
        <v>0.58699999999999997</v>
      </c>
      <c r="AF3608" s="157">
        <f>IF('1a-Electricity'!$AG$78="no","",ROUND(AD3608,4))</f>
        <v>0.58699999999999997</v>
      </c>
      <c r="AG3608" s="157">
        <f>IF('1a-Electricity'!$AG$79="no","",ROUND(AD3608,4))</f>
        <v>0.58699999999999997</v>
      </c>
      <c r="BL3608" s="157">
        <f t="shared" si="126"/>
        <v>0.58600000000000041</v>
      </c>
      <c r="BM3608" s="157">
        <f>IF('1b-NaturalGas'!$AG$87="no","",ROUND(BL3608,4))</f>
        <v>0.58599999999999997</v>
      </c>
      <c r="BN3608" s="157">
        <f>IF('1b-NaturalGas'!$AG$88="no","",ROUND(BL3608,4))</f>
        <v>0.58599999999999997</v>
      </c>
      <c r="BO3608" s="157">
        <f>IF('1b-NaturalGas'!$AG$89="no","",ROUND(BL3608,4))</f>
        <v>0.58599999999999997</v>
      </c>
      <c r="BP3608" s="157">
        <f>IF('1b-NaturalGas'!$AG$90="no","not applicable (based on previous answers)",ROUND(BL3608,4))</f>
        <v>0.58599999999999997</v>
      </c>
      <c r="BQ3608" s="157">
        <f>IF('1b-NaturalGas'!$AG$91="no","",ROUND(BL3608,4))</f>
        <v>0.58599999999999997</v>
      </c>
    </row>
    <row r="3609" spans="30:69" x14ac:dyDescent="0.25">
      <c r="AD3609" s="157">
        <f t="shared" si="125"/>
        <v>0.58800000000000041</v>
      </c>
      <c r="AE3609" s="157">
        <f>IF('1a-Electricity'!$AG$77="no","",ROUND(AD3609,4))</f>
        <v>0.58799999999999997</v>
      </c>
      <c r="AF3609" s="157">
        <f>IF('1a-Electricity'!$AG$78="no","",ROUND(AD3609,4))</f>
        <v>0.58799999999999997</v>
      </c>
      <c r="AG3609" s="157">
        <f>IF('1a-Electricity'!$AG$79="no","",ROUND(AD3609,4))</f>
        <v>0.58799999999999997</v>
      </c>
      <c r="BL3609" s="157">
        <f t="shared" si="126"/>
        <v>0.58700000000000041</v>
      </c>
      <c r="BM3609" s="157">
        <f>IF('1b-NaturalGas'!$AG$87="no","",ROUND(BL3609,4))</f>
        <v>0.58699999999999997</v>
      </c>
      <c r="BN3609" s="157">
        <f>IF('1b-NaturalGas'!$AG$88="no","",ROUND(BL3609,4))</f>
        <v>0.58699999999999997</v>
      </c>
      <c r="BO3609" s="157">
        <f>IF('1b-NaturalGas'!$AG$89="no","",ROUND(BL3609,4))</f>
        <v>0.58699999999999997</v>
      </c>
      <c r="BP3609" s="157">
        <f>IF('1b-NaturalGas'!$AG$90="no","not applicable (based on previous answers)",ROUND(BL3609,4))</f>
        <v>0.58699999999999997</v>
      </c>
      <c r="BQ3609" s="157">
        <f>IF('1b-NaturalGas'!$AG$91="no","",ROUND(BL3609,4))</f>
        <v>0.58699999999999997</v>
      </c>
    </row>
    <row r="3610" spans="30:69" x14ac:dyDescent="0.25">
      <c r="AD3610" s="157">
        <f t="shared" si="125"/>
        <v>0.58900000000000041</v>
      </c>
      <c r="AE3610" s="157">
        <f>IF('1a-Electricity'!$AG$77="no","",ROUND(AD3610,4))</f>
        <v>0.58899999999999997</v>
      </c>
      <c r="AF3610" s="157">
        <f>IF('1a-Electricity'!$AG$78="no","",ROUND(AD3610,4))</f>
        <v>0.58899999999999997</v>
      </c>
      <c r="AG3610" s="157">
        <f>IF('1a-Electricity'!$AG$79="no","",ROUND(AD3610,4))</f>
        <v>0.58899999999999997</v>
      </c>
      <c r="BL3610" s="157">
        <f t="shared" si="126"/>
        <v>0.58800000000000041</v>
      </c>
      <c r="BM3610" s="157">
        <f>IF('1b-NaturalGas'!$AG$87="no","",ROUND(BL3610,4))</f>
        <v>0.58799999999999997</v>
      </c>
      <c r="BN3610" s="157">
        <f>IF('1b-NaturalGas'!$AG$88="no","",ROUND(BL3610,4))</f>
        <v>0.58799999999999997</v>
      </c>
      <c r="BO3610" s="157">
        <f>IF('1b-NaturalGas'!$AG$89="no","",ROUND(BL3610,4))</f>
        <v>0.58799999999999997</v>
      </c>
      <c r="BP3610" s="157">
        <f>IF('1b-NaturalGas'!$AG$90="no","not applicable (based on previous answers)",ROUND(BL3610,4))</f>
        <v>0.58799999999999997</v>
      </c>
      <c r="BQ3610" s="157">
        <f>IF('1b-NaturalGas'!$AG$91="no","",ROUND(BL3610,4))</f>
        <v>0.58799999999999997</v>
      </c>
    </row>
    <row r="3611" spans="30:69" x14ac:dyDescent="0.25">
      <c r="AD3611" s="157">
        <f t="shared" si="125"/>
        <v>0.59000000000000041</v>
      </c>
      <c r="AE3611" s="157">
        <f>IF('1a-Electricity'!$AG$77="no","",ROUND(AD3611,4))</f>
        <v>0.59</v>
      </c>
      <c r="AF3611" s="157">
        <f>IF('1a-Electricity'!$AG$78="no","",ROUND(AD3611,4))</f>
        <v>0.59</v>
      </c>
      <c r="AG3611" s="157">
        <f>IF('1a-Electricity'!$AG$79="no","",ROUND(AD3611,4))</f>
        <v>0.59</v>
      </c>
      <c r="BL3611" s="157">
        <f t="shared" si="126"/>
        <v>0.58900000000000041</v>
      </c>
      <c r="BM3611" s="157">
        <f>IF('1b-NaturalGas'!$AG$87="no","",ROUND(BL3611,4))</f>
        <v>0.58899999999999997</v>
      </c>
      <c r="BN3611" s="157">
        <f>IF('1b-NaturalGas'!$AG$88="no","",ROUND(BL3611,4))</f>
        <v>0.58899999999999997</v>
      </c>
      <c r="BO3611" s="157">
        <f>IF('1b-NaturalGas'!$AG$89="no","",ROUND(BL3611,4))</f>
        <v>0.58899999999999997</v>
      </c>
      <c r="BP3611" s="157">
        <f>IF('1b-NaturalGas'!$AG$90="no","not applicable (based on previous answers)",ROUND(BL3611,4))</f>
        <v>0.58899999999999997</v>
      </c>
      <c r="BQ3611" s="157">
        <f>IF('1b-NaturalGas'!$AG$91="no","",ROUND(BL3611,4))</f>
        <v>0.58899999999999997</v>
      </c>
    </row>
    <row r="3612" spans="30:69" x14ac:dyDescent="0.25">
      <c r="AD3612" s="157">
        <f t="shared" si="125"/>
        <v>0.59100000000000041</v>
      </c>
      <c r="AE3612" s="157">
        <f>IF('1a-Electricity'!$AG$77="no","",ROUND(AD3612,4))</f>
        <v>0.59099999999999997</v>
      </c>
      <c r="AF3612" s="157">
        <f>IF('1a-Electricity'!$AG$78="no","",ROUND(AD3612,4))</f>
        <v>0.59099999999999997</v>
      </c>
      <c r="AG3612" s="157">
        <f>IF('1a-Electricity'!$AG$79="no","",ROUND(AD3612,4))</f>
        <v>0.59099999999999997</v>
      </c>
      <c r="BL3612" s="157">
        <f t="shared" si="126"/>
        <v>0.59000000000000041</v>
      </c>
      <c r="BM3612" s="157">
        <f>IF('1b-NaturalGas'!$AG$87="no","",ROUND(BL3612,4))</f>
        <v>0.59</v>
      </c>
      <c r="BN3612" s="157">
        <f>IF('1b-NaturalGas'!$AG$88="no","",ROUND(BL3612,4))</f>
        <v>0.59</v>
      </c>
      <c r="BO3612" s="157">
        <f>IF('1b-NaturalGas'!$AG$89="no","",ROUND(BL3612,4))</f>
        <v>0.59</v>
      </c>
      <c r="BP3612" s="157">
        <f>IF('1b-NaturalGas'!$AG$90="no","not applicable (based on previous answers)",ROUND(BL3612,4))</f>
        <v>0.59</v>
      </c>
      <c r="BQ3612" s="157">
        <f>IF('1b-NaturalGas'!$AG$91="no","",ROUND(BL3612,4))</f>
        <v>0.59</v>
      </c>
    </row>
    <row r="3613" spans="30:69" x14ac:dyDescent="0.25">
      <c r="AD3613" s="157">
        <f t="shared" si="125"/>
        <v>0.59200000000000041</v>
      </c>
      <c r="AE3613" s="157">
        <f>IF('1a-Electricity'!$AG$77="no","",ROUND(AD3613,4))</f>
        <v>0.59199999999999997</v>
      </c>
      <c r="AF3613" s="157">
        <f>IF('1a-Electricity'!$AG$78="no","",ROUND(AD3613,4))</f>
        <v>0.59199999999999997</v>
      </c>
      <c r="AG3613" s="157">
        <f>IF('1a-Electricity'!$AG$79="no","",ROUND(AD3613,4))</f>
        <v>0.59199999999999997</v>
      </c>
      <c r="BL3613" s="157">
        <f t="shared" si="126"/>
        <v>0.59100000000000041</v>
      </c>
      <c r="BM3613" s="157">
        <f>IF('1b-NaturalGas'!$AG$87="no","",ROUND(BL3613,4))</f>
        <v>0.59099999999999997</v>
      </c>
      <c r="BN3613" s="157">
        <f>IF('1b-NaturalGas'!$AG$88="no","",ROUND(BL3613,4))</f>
        <v>0.59099999999999997</v>
      </c>
      <c r="BO3613" s="157">
        <f>IF('1b-NaturalGas'!$AG$89="no","",ROUND(BL3613,4))</f>
        <v>0.59099999999999997</v>
      </c>
      <c r="BP3613" s="157">
        <f>IF('1b-NaturalGas'!$AG$90="no","not applicable (based on previous answers)",ROUND(BL3613,4))</f>
        <v>0.59099999999999997</v>
      </c>
      <c r="BQ3613" s="157">
        <f>IF('1b-NaturalGas'!$AG$91="no","",ROUND(BL3613,4))</f>
        <v>0.59099999999999997</v>
      </c>
    </row>
    <row r="3614" spans="30:69" x14ac:dyDescent="0.25">
      <c r="AD3614" s="157">
        <f t="shared" si="125"/>
        <v>0.59300000000000042</v>
      </c>
      <c r="AE3614" s="157">
        <f>IF('1a-Electricity'!$AG$77="no","",ROUND(AD3614,4))</f>
        <v>0.59299999999999997</v>
      </c>
      <c r="AF3614" s="157">
        <f>IF('1a-Electricity'!$AG$78="no","",ROUND(AD3614,4))</f>
        <v>0.59299999999999997</v>
      </c>
      <c r="AG3614" s="157">
        <f>IF('1a-Electricity'!$AG$79="no","",ROUND(AD3614,4))</f>
        <v>0.59299999999999997</v>
      </c>
      <c r="BL3614" s="157">
        <f t="shared" si="126"/>
        <v>0.59200000000000041</v>
      </c>
      <c r="BM3614" s="157">
        <f>IF('1b-NaturalGas'!$AG$87="no","",ROUND(BL3614,4))</f>
        <v>0.59199999999999997</v>
      </c>
      <c r="BN3614" s="157">
        <f>IF('1b-NaturalGas'!$AG$88="no","",ROUND(BL3614,4))</f>
        <v>0.59199999999999997</v>
      </c>
      <c r="BO3614" s="157">
        <f>IF('1b-NaturalGas'!$AG$89="no","",ROUND(BL3614,4))</f>
        <v>0.59199999999999997</v>
      </c>
      <c r="BP3614" s="157">
        <f>IF('1b-NaturalGas'!$AG$90="no","not applicable (based on previous answers)",ROUND(BL3614,4))</f>
        <v>0.59199999999999997</v>
      </c>
      <c r="BQ3614" s="157">
        <f>IF('1b-NaturalGas'!$AG$91="no","",ROUND(BL3614,4))</f>
        <v>0.59199999999999997</v>
      </c>
    </row>
    <row r="3615" spans="30:69" x14ac:dyDescent="0.25">
      <c r="AD3615" s="157">
        <f t="shared" si="125"/>
        <v>0.59400000000000042</v>
      </c>
      <c r="AE3615" s="157">
        <f>IF('1a-Electricity'!$AG$77="no","",ROUND(AD3615,4))</f>
        <v>0.59399999999999997</v>
      </c>
      <c r="AF3615" s="157">
        <f>IF('1a-Electricity'!$AG$78="no","",ROUND(AD3615,4))</f>
        <v>0.59399999999999997</v>
      </c>
      <c r="AG3615" s="157">
        <f>IF('1a-Electricity'!$AG$79="no","",ROUND(AD3615,4))</f>
        <v>0.59399999999999997</v>
      </c>
      <c r="BL3615" s="157">
        <f t="shared" si="126"/>
        <v>0.59300000000000042</v>
      </c>
      <c r="BM3615" s="157">
        <f>IF('1b-NaturalGas'!$AG$87="no","",ROUND(BL3615,4))</f>
        <v>0.59299999999999997</v>
      </c>
      <c r="BN3615" s="157">
        <f>IF('1b-NaturalGas'!$AG$88="no","",ROUND(BL3615,4))</f>
        <v>0.59299999999999997</v>
      </c>
      <c r="BO3615" s="157">
        <f>IF('1b-NaturalGas'!$AG$89="no","",ROUND(BL3615,4))</f>
        <v>0.59299999999999997</v>
      </c>
      <c r="BP3615" s="157">
        <f>IF('1b-NaturalGas'!$AG$90="no","not applicable (based on previous answers)",ROUND(BL3615,4))</f>
        <v>0.59299999999999997</v>
      </c>
      <c r="BQ3615" s="157">
        <f>IF('1b-NaturalGas'!$AG$91="no","",ROUND(BL3615,4))</f>
        <v>0.59299999999999997</v>
      </c>
    </row>
    <row r="3616" spans="30:69" x14ac:dyDescent="0.25">
      <c r="AD3616" s="157">
        <f t="shared" si="125"/>
        <v>0.59500000000000042</v>
      </c>
      <c r="AE3616" s="157">
        <f>IF('1a-Electricity'!$AG$77="no","",ROUND(AD3616,4))</f>
        <v>0.59499999999999997</v>
      </c>
      <c r="AF3616" s="157">
        <f>IF('1a-Electricity'!$AG$78="no","",ROUND(AD3616,4))</f>
        <v>0.59499999999999997</v>
      </c>
      <c r="AG3616" s="157">
        <f>IF('1a-Electricity'!$AG$79="no","",ROUND(AD3616,4))</f>
        <v>0.59499999999999997</v>
      </c>
      <c r="BL3616" s="157">
        <f t="shared" si="126"/>
        <v>0.59400000000000042</v>
      </c>
      <c r="BM3616" s="157">
        <f>IF('1b-NaturalGas'!$AG$87="no","",ROUND(BL3616,4))</f>
        <v>0.59399999999999997</v>
      </c>
      <c r="BN3616" s="157">
        <f>IF('1b-NaturalGas'!$AG$88="no","",ROUND(BL3616,4))</f>
        <v>0.59399999999999997</v>
      </c>
      <c r="BO3616" s="157">
        <f>IF('1b-NaturalGas'!$AG$89="no","",ROUND(BL3616,4))</f>
        <v>0.59399999999999997</v>
      </c>
      <c r="BP3616" s="157">
        <f>IF('1b-NaturalGas'!$AG$90="no","not applicable (based on previous answers)",ROUND(BL3616,4))</f>
        <v>0.59399999999999997</v>
      </c>
      <c r="BQ3616" s="157">
        <f>IF('1b-NaturalGas'!$AG$91="no","",ROUND(BL3616,4))</f>
        <v>0.59399999999999997</v>
      </c>
    </row>
    <row r="3617" spans="30:69" x14ac:dyDescent="0.25">
      <c r="AD3617" s="157">
        <f t="shared" si="125"/>
        <v>0.59600000000000042</v>
      </c>
      <c r="AE3617" s="157">
        <f>IF('1a-Electricity'!$AG$77="no","",ROUND(AD3617,4))</f>
        <v>0.59599999999999997</v>
      </c>
      <c r="AF3617" s="157">
        <f>IF('1a-Electricity'!$AG$78="no","",ROUND(AD3617,4))</f>
        <v>0.59599999999999997</v>
      </c>
      <c r="AG3617" s="157">
        <f>IF('1a-Electricity'!$AG$79="no","",ROUND(AD3617,4))</f>
        <v>0.59599999999999997</v>
      </c>
      <c r="BL3617" s="157">
        <f t="shared" si="126"/>
        <v>0.59500000000000042</v>
      </c>
      <c r="BM3617" s="157">
        <f>IF('1b-NaturalGas'!$AG$87="no","",ROUND(BL3617,4))</f>
        <v>0.59499999999999997</v>
      </c>
      <c r="BN3617" s="157">
        <f>IF('1b-NaturalGas'!$AG$88="no","",ROUND(BL3617,4))</f>
        <v>0.59499999999999997</v>
      </c>
      <c r="BO3617" s="157">
        <f>IF('1b-NaturalGas'!$AG$89="no","",ROUND(BL3617,4))</f>
        <v>0.59499999999999997</v>
      </c>
      <c r="BP3617" s="157">
        <f>IF('1b-NaturalGas'!$AG$90="no","not applicable (based on previous answers)",ROUND(BL3617,4))</f>
        <v>0.59499999999999997</v>
      </c>
      <c r="BQ3617" s="157">
        <f>IF('1b-NaturalGas'!$AG$91="no","",ROUND(BL3617,4))</f>
        <v>0.59499999999999997</v>
      </c>
    </row>
    <row r="3618" spans="30:69" x14ac:dyDescent="0.25">
      <c r="AD3618" s="157">
        <f t="shared" si="125"/>
        <v>0.59700000000000042</v>
      </c>
      <c r="AE3618" s="157">
        <f>IF('1a-Electricity'!$AG$77="no","",ROUND(AD3618,4))</f>
        <v>0.59699999999999998</v>
      </c>
      <c r="AF3618" s="157">
        <f>IF('1a-Electricity'!$AG$78="no","",ROUND(AD3618,4))</f>
        <v>0.59699999999999998</v>
      </c>
      <c r="AG3618" s="157">
        <f>IF('1a-Electricity'!$AG$79="no","",ROUND(AD3618,4))</f>
        <v>0.59699999999999998</v>
      </c>
      <c r="BL3618" s="157">
        <f t="shared" si="126"/>
        <v>0.59600000000000042</v>
      </c>
      <c r="BM3618" s="157">
        <f>IF('1b-NaturalGas'!$AG$87="no","",ROUND(BL3618,4))</f>
        <v>0.59599999999999997</v>
      </c>
      <c r="BN3618" s="157">
        <f>IF('1b-NaturalGas'!$AG$88="no","",ROUND(BL3618,4))</f>
        <v>0.59599999999999997</v>
      </c>
      <c r="BO3618" s="157">
        <f>IF('1b-NaturalGas'!$AG$89="no","",ROUND(BL3618,4))</f>
        <v>0.59599999999999997</v>
      </c>
      <c r="BP3618" s="157">
        <f>IF('1b-NaturalGas'!$AG$90="no","not applicable (based on previous answers)",ROUND(BL3618,4))</f>
        <v>0.59599999999999997</v>
      </c>
      <c r="BQ3618" s="157">
        <f>IF('1b-NaturalGas'!$AG$91="no","",ROUND(BL3618,4))</f>
        <v>0.59599999999999997</v>
      </c>
    </row>
    <row r="3619" spans="30:69" x14ac:dyDescent="0.25">
      <c r="AD3619" s="157">
        <f t="shared" si="125"/>
        <v>0.59800000000000042</v>
      </c>
      <c r="AE3619" s="157">
        <f>IF('1a-Electricity'!$AG$77="no","",ROUND(AD3619,4))</f>
        <v>0.59799999999999998</v>
      </c>
      <c r="AF3619" s="157">
        <f>IF('1a-Electricity'!$AG$78="no","",ROUND(AD3619,4))</f>
        <v>0.59799999999999998</v>
      </c>
      <c r="AG3619" s="157">
        <f>IF('1a-Electricity'!$AG$79="no","",ROUND(AD3619,4))</f>
        <v>0.59799999999999998</v>
      </c>
      <c r="BL3619" s="157">
        <f t="shared" si="126"/>
        <v>0.59700000000000042</v>
      </c>
      <c r="BM3619" s="157">
        <f>IF('1b-NaturalGas'!$AG$87="no","",ROUND(BL3619,4))</f>
        <v>0.59699999999999998</v>
      </c>
      <c r="BN3619" s="157">
        <f>IF('1b-NaturalGas'!$AG$88="no","",ROUND(BL3619,4))</f>
        <v>0.59699999999999998</v>
      </c>
      <c r="BO3619" s="157">
        <f>IF('1b-NaturalGas'!$AG$89="no","",ROUND(BL3619,4))</f>
        <v>0.59699999999999998</v>
      </c>
      <c r="BP3619" s="157">
        <f>IF('1b-NaturalGas'!$AG$90="no","not applicable (based on previous answers)",ROUND(BL3619,4))</f>
        <v>0.59699999999999998</v>
      </c>
      <c r="BQ3619" s="157">
        <f>IF('1b-NaturalGas'!$AG$91="no","",ROUND(BL3619,4))</f>
        <v>0.59699999999999998</v>
      </c>
    </row>
    <row r="3620" spans="30:69" x14ac:dyDescent="0.25">
      <c r="AD3620" s="157">
        <f t="shared" si="125"/>
        <v>0.59900000000000042</v>
      </c>
      <c r="AE3620" s="157">
        <f>IF('1a-Electricity'!$AG$77="no","",ROUND(AD3620,4))</f>
        <v>0.59899999999999998</v>
      </c>
      <c r="AF3620" s="157">
        <f>IF('1a-Electricity'!$AG$78="no","",ROUND(AD3620,4))</f>
        <v>0.59899999999999998</v>
      </c>
      <c r="AG3620" s="157">
        <f>IF('1a-Electricity'!$AG$79="no","",ROUND(AD3620,4))</f>
        <v>0.59899999999999998</v>
      </c>
      <c r="BL3620" s="157">
        <f t="shared" si="126"/>
        <v>0.59800000000000042</v>
      </c>
      <c r="BM3620" s="157">
        <f>IF('1b-NaturalGas'!$AG$87="no","",ROUND(BL3620,4))</f>
        <v>0.59799999999999998</v>
      </c>
      <c r="BN3620" s="157">
        <f>IF('1b-NaturalGas'!$AG$88="no","",ROUND(BL3620,4))</f>
        <v>0.59799999999999998</v>
      </c>
      <c r="BO3620" s="157">
        <f>IF('1b-NaturalGas'!$AG$89="no","",ROUND(BL3620,4))</f>
        <v>0.59799999999999998</v>
      </c>
      <c r="BP3620" s="157">
        <f>IF('1b-NaturalGas'!$AG$90="no","not applicable (based on previous answers)",ROUND(BL3620,4))</f>
        <v>0.59799999999999998</v>
      </c>
      <c r="BQ3620" s="157">
        <f>IF('1b-NaturalGas'!$AG$91="no","",ROUND(BL3620,4))</f>
        <v>0.59799999999999998</v>
      </c>
    </row>
    <row r="3621" spans="30:69" x14ac:dyDescent="0.25">
      <c r="AD3621" s="157">
        <f t="shared" si="125"/>
        <v>0.60000000000000042</v>
      </c>
      <c r="AE3621" s="157">
        <f>IF('1a-Electricity'!$AG$77="no","",ROUND(AD3621,4))</f>
        <v>0.6</v>
      </c>
      <c r="AF3621" s="157">
        <f>IF('1a-Electricity'!$AG$78="no","",ROUND(AD3621,4))</f>
        <v>0.6</v>
      </c>
      <c r="AG3621" s="157">
        <f>IF('1a-Electricity'!$AG$79="no","",ROUND(AD3621,4))</f>
        <v>0.6</v>
      </c>
      <c r="BL3621" s="157">
        <f t="shared" si="126"/>
        <v>0.59900000000000042</v>
      </c>
      <c r="BM3621" s="157">
        <f>IF('1b-NaturalGas'!$AG$87="no","",ROUND(BL3621,4))</f>
        <v>0.59899999999999998</v>
      </c>
      <c r="BN3621" s="157">
        <f>IF('1b-NaturalGas'!$AG$88="no","",ROUND(BL3621,4))</f>
        <v>0.59899999999999998</v>
      </c>
      <c r="BO3621" s="157">
        <f>IF('1b-NaturalGas'!$AG$89="no","",ROUND(BL3621,4))</f>
        <v>0.59899999999999998</v>
      </c>
      <c r="BP3621" s="157">
        <f>IF('1b-NaturalGas'!$AG$90="no","not applicable (based on previous answers)",ROUND(BL3621,4))</f>
        <v>0.59899999999999998</v>
      </c>
      <c r="BQ3621" s="157">
        <f>IF('1b-NaturalGas'!$AG$91="no","",ROUND(BL3621,4))</f>
        <v>0.59899999999999998</v>
      </c>
    </row>
    <row r="3622" spans="30:69" x14ac:dyDescent="0.25">
      <c r="AD3622" s="157">
        <f t="shared" si="125"/>
        <v>0.60100000000000042</v>
      </c>
      <c r="AE3622" s="157">
        <f>IF('1a-Electricity'!$AG$77="no","",ROUND(AD3622,4))</f>
        <v>0.60099999999999998</v>
      </c>
      <c r="AF3622" s="157">
        <f>IF('1a-Electricity'!$AG$78="no","",ROUND(AD3622,4))</f>
        <v>0.60099999999999998</v>
      </c>
      <c r="AG3622" s="157">
        <f>IF('1a-Electricity'!$AG$79="no","",ROUND(AD3622,4))</f>
        <v>0.60099999999999998</v>
      </c>
      <c r="BL3622" s="157">
        <f t="shared" si="126"/>
        <v>0.60000000000000042</v>
      </c>
      <c r="BM3622" s="157">
        <f>IF('1b-NaturalGas'!$AG$87="no","",ROUND(BL3622,4))</f>
        <v>0.6</v>
      </c>
      <c r="BN3622" s="157">
        <f>IF('1b-NaturalGas'!$AG$88="no","",ROUND(BL3622,4))</f>
        <v>0.6</v>
      </c>
      <c r="BO3622" s="157">
        <f>IF('1b-NaturalGas'!$AG$89="no","",ROUND(BL3622,4))</f>
        <v>0.6</v>
      </c>
      <c r="BP3622" s="157">
        <f>IF('1b-NaturalGas'!$AG$90="no","not applicable (based on previous answers)",ROUND(BL3622,4))</f>
        <v>0.6</v>
      </c>
      <c r="BQ3622" s="157">
        <f>IF('1b-NaturalGas'!$AG$91="no","",ROUND(BL3622,4))</f>
        <v>0.6</v>
      </c>
    </row>
    <row r="3623" spans="30:69" x14ac:dyDescent="0.25">
      <c r="AD3623" s="157">
        <f t="shared" si="125"/>
        <v>0.60200000000000042</v>
      </c>
      <c r="AE3623" s="157">
        <f>IF('1a-Electricity'!$AG$77="no","",ROUND(AD3623,4))</f>
        <v>0.60199999999999998</v>
      </c>
      <c r="AF3623" s="157">
        <f>IF('1a-Electricity'!$AG$78="no","",ROUND(AD3623,4))</f>
        <v>0.60199999999999998</v>
      </c>
      <c r="AG3623" s="157">
        <f>IF('1a-Electricity'!$AG$79="no","",ROUND(AD3623,4))</f>
        <v>0.60199999999999998</v>
      </c>
      <c r="BL3623" s="157">
        <f t="shared" si="126"/>
        <v>0.60100000000000042</v>
      </c>
      <c r="BM3623" s="157">
        <f>IF('1b-NaturalGas'!$AG$87="no","",ROUND(BL3623,4))</f>
        <v>0.60099999999999998</v>
      </c>
      <c r="BN3623" s="157">
        <f>IF('1b-NaturalGas'!$AG$88="no","",ROUND(BL3623,4))</f>
        <v>0.60099999999999998</v>
      </c>
      <c r="BO3623" s="157">
        <f>IF('1b-NaturalGas'!$AG$89="no","",ROUND(BL3623,4))</f>
        <v>0.60099999999999998</v>
      </c>
      <c r="BP3623" s="157">
        <f>IF('1b-NaturalGas'!$AG$90="no","not applicable (based on previous answers)",ROUND(BL3623,4))</f>
        <v>0.60099999999999998</v>
      </c>
      <c r="BQ3623" s="157">
        <f>IF('1b-NaturalGas'!$AG$91="no","",ROUND(BL3623,4))</f>
        <v>0.60099999999999998</v>
      </c>
    </row>
    <row r="3624" spans="30:69" x14ac:dyDescent="0.25">
      <c r="AD3624" s="157">
        <f t="shared" si="125"/>
        <v>0.60300000000000042</v>
      </c>
      <c r="AE3624" s="157">
        <f>IF('1a-Electricity'!$AG$77="no","",ROUND(AD3624,4))</f>
        <v>0.60299999999999998</v>
      </c>
      <c r="AF3624" s="157">
        <f>IF('1a-Electricity'!$AG$78="no","",ROUND(AD3624,4))</f>
        <v>0.60299999999999998</v>
      </c>
      <c r="AG3624" s="157">
        <f>IF('1a-Electricity'!$AG$79="no","",ROUND(AD3624,4))</f>
        <v>0.60299999999999998</v>
      </c>
      <c r="BL3624" s="157">
        <f t="shared" si="126"/>
        <v>0.60200000000000042</v>
      </c>
      <c r="BM3624" s="157">
        <f>IF('1b-NaturalGas'!$AG$87="no","",ROUND(BL3624,4))</f>
        <v>0.60199999999999998</v>
      </c>
      <c r="BN3624" s="157">
        <f>IF('1b-NaturalGas'!$AG$88="no","",ROUND(BL3624,4))</f>
        <v>0.60199999999999998</v>
      </c>
      <c r="BO3624" s="157">
        <f>IF('1b-NaturalGas'!$AG$89="no","",ROUND(BL3624,4))</f>
        <v>0.60199999999999998</v>
      </c>
      <c r="BP3624" s="157">
        <f>IF('1b-NaturalGas'!$AG$90="no","not applicable (based on previous answers)",ROUND(BL3624,4))</f>
        <v>0.60199999999999998</v>
      </c>
      <c r="BQ3624" s="157">
        <f>IF('1b-NaturalGas'!$AG$91="no","",ROUND(BL3624,4))</f>
        <v>0.60199999999999998</v>
      </c>
    </row>
    <row r="3625" spans="30:69" x14ac:dyDescent="0.25">
      <c r="AD3625" s="157">
        <f t="shared" si="125"/>
        <v>0.60400000000000043</v>
      </c>
      <c r="AE3625" s="157">
        <f>IF('1a-Electricity'!$AG$77="no","",ROUND(AD3625,4))</f>
        <v>0.60399999999999998</v>
      </c>
      <c r="AF3625" s="157">
        <f>IF('1a-Electricity'!$AG$78="no","",ROUND(AD3625,4))</f>
        <v>0.60399999999999998</v>
      </c>
      <c r="AG3625" s="157">
        <f>IF('1a-Electricity'!$AG$79="no","",ROUND(AD3625,4))</f>
        <v>0.60399999999999998</v>
      </c>
      <c r="BL3625" s="157">
        <f t="shared" si="126"/>
        <v>0.60300000000000042</v>
      </c>
      <c r="BM3625" s="157">
        <f>IF('1b-NaturalGas'!$AG$87="no","",ROUND(BL3625,4))</f>
        <v>0.60299999999999998</v>
      </c>
      <c r="BN3625" s="157">
        <f>IF('1b-NaturalGas'!$AG$88="no","",ROUND(BL3625,4))</f>
        <v>0.60299999999999998</v>
      </c>
      <c r="BO3625" s="157">
        <f>IF('1b-NaturalGas'!$AG$89="no","",ROUND(BL3625,4))</f>
        <v>0.60299999999999998</v>
      </c>
      <c r="BP3625" s="157">
        <f>IF('1b-NaturalGas'!$AG$90="no","not applicable (based on previous answers)",ROUND(BL3625,4))</f>
        <v>0.60299999999999998</v>
      </c>
      <c r="BQ3625" s="157">
        <f>IF('1b-NaturalGas'!$AG$91="no","",ROUND(BL3625,4))</f>
        <v>0.60299999999999998</v>
      </c>
    </row>
    <row r="3626" spans="30:69" x14ac:dyDescent="0.25">
      <c r="AD3626" s="157">
        <f t="shared" si="125"/>
        <v>0.60500000000000043</v>
      </c>
      <c r="AE3626" s="157">
        <f>IF('1a-Electricity'!$AG$77="no","",ROUND(AD3626,4))</f>
        <v>0.60499999999999998</v>
      </c>
      <c r="AF3626" s="157">
        <f>IF('1a-Electricity'!$AG$78="no","",ROUND(AD3626,4))</f>
        <v>0.60499999999999998</v>
      </c>
      <c r="AG3626" s="157">
        <f>IF('1a-Electricity'!$AG$79="no","",ROUND(AD3626,4))</f>
        <v>0.60499999999999998</v>
      </c>
      <c r="BL3626" s="157">
        <f t="shared" si="126"/>
        <v>0.60400000000000043</v>
      </c>
      <c r="BM3626" s="157">
        <f>IF('1b-NaturalGas'!$AG$87="no","",ROUND(BL3626,4))</f>
        <v>0.60399999999999998</v>
      </c>
      <c r="BN3626" s="157">
        <f>IF('1b-NaturalGas'!$AG$88="no","",ROUND(BL3626,4))</f>
        <v>0.60399999999999998</v>
      </c>
      <c r="BO3626" s="157">
        <f>IF('1b-NaturalGas'!$AG$89="no","",ROUND(BL3626,4))</f>
        <v>0.60399999999999998</v>
      </c>
      <c r="BP3626" s="157">
        <f>IF('1b-NaturalGas'!$AG$90="no","not applicable (based on previous answers)",ROUND(BL3626,4))</f>
        <v>0.60399999999999998</v>
      </c>
      <c r="BQ3626" s="157">
        <f>IF('1b-NaturalGas'!$AG$91="no","",ROUND(BL3626,4))</f>
        <v>0.60399999999999998</v>
      </c>
    </row>
    <row r="3627" spans="30:69" x14ac:dyDescent="0.25">
      <c r="AD3627" s="157">
        <f t="shared" si="125"/>
        <v>0.60600000000000043</v>
      </c>
      <c r="AE3627" s="157">
        <f>IF('1a-Electricity'!$AG$77="no","",ROUND(AD3627,4))</f>
        <v>0.60599999999999998</v>
      </c>
      <c r="AF3627" s="157">
        <f>IF('1a-Electricity'!$AG$78="no","",ROUND(AD3627,4))</f>
        <v>0.60599999999999998</v>
      </c>
      <c r="AG3627" s="157">
        <f>IF('1a-Electricity'!$AG$79="no","",ROUND(AD3627,4))</f>
        <v>0.60599999999999998</v>
      </c>
      <c r="BL3627" s="157">
        <f t="shared" si="126"/>
        <v>0.60500000000000043</v>
      </c>
      <c r="BM3627" s="157">
        <f>IF('1b-NaturalGas'!$AG$87="no","",ROUND(BL3627,4))</f>
        <v>0.60499999999999998</v>
      </c>
      <c r="BN3627" s="157">
        <f>IF('1b-NaturalGas'!$AG$88="no","",ROUND(BL3627,4))</f>
        <v>0.60499999999999998</v>
      </c>
      <c r="BO3627" s="157">
        <f>IF('1b-NaturalGas'!$AG$89="no","",ROUND(BL3627,4))</f>
        <v>0.60499999999999998</v>
      </c>
      <c r="BP3627" s="157">
        <f>IF('1b-NaturalGas'!$AG$90="no","not applicable (based on previous answers)",ROUND(BL3627,4))</f>
        <v>0.60499999999999998</v>
      </c>
      <c r="BQ3627" s="157">
        <f>IF('1b-NaturalGas'!$AG$91="no","",ROUND(BL3627,4))</f>
        <v>0.60499999999999998</v>
      </c>
    </row>
    <row r="3628" spans="30:69" x14ac:dyDescent="0.25">
      <c r="AD3628" s="157">
        <f t="shared" si="125"/>
        <v>0.60700000000000043</v>
      </c>
      <c r="AE3628" s="157">
        <f>IF('1a-Electricity'!$AG$77="no","",ROUND(AD3628,4))</f>
        <v>0.60699999999999998</v>
      </c>
      <c r="AF3628" s="157">
        <f>IF('1a-Electricity'!$AG$78="no","",ROUND(AD3628,4))</f>
        <v>0.60699999999999998</v>
      </c>
      <c r="AG3628" s="157">
        <f>IF('1a-Electricity'!$AG$79="no","",ROUND(AD3628,4))</f>
        <v>0.60699999999999998</v>
      </c>
      <c r="BL3628" s="157">
        <f t="shared" si="126"/>
        <v>0.60600000000000043</v>
      </c>
      <c r="BM3628" s="157">
        <f>IF('1b-NaturalGas'!$AG$87="no","",ROUND(BL3628,4))</f>
        <v>0.60599999999999998</v>
      </c>
      <c r="BN3628" s="157">
        <f>IF('1b-NaturalGas'!$AG$88="no","",ROUND(BL3628,4))</f>
        <v>0.60599999999999998</v>
      </c>
      <c r="BO3628" s="157">
        <f>IF('1b-NaturalGas'!$AG$89="no","",ROUND(BL3628,4))</f>
        <v>0.60599999999999998</v>
      </c>
      <c r="BP3628" s="157">
        <f>IF('1b-NaturalGas'!$AG$90="no","not applicable (based on previous answers)",ROUND(BL3628,4))</f>
        <v>0.60599999999999998</v>
      </c>
      <c r="BQ3628" s="157">
        <f>IF('1b-NaturalGas'!$AG$91="no","",ROUND(BL3628,4))</f>
        <v>0.60599999999999998</v>
      </c>
    </row>
    <row r="3629" spans="30:69" x14ac:dyDescent="0.25">
      <c r="AD3629" s="157">
        <f t="shared" si="125"/>
        <v>0.60800000000000043</v>
      </c>
      <c r="AE3629" s="157">
        <f>IF('1a-Electricity'!$AG$77="no","",ROUND(AD3629,4))</f>
        <v>0.60799999999999998</v>
      </c>
      <c r="AF3629" s="157">
        <f>IF('1a-Electricity'!$AG$78="no","",ROUND(AD3629,4))</f>
        <v>0.60799999999999998</v>
      </c>
      <c r="AG3629" s="157">
        <f>IF('1a-Electricity'!$AG$79="no","",ROUND(AD3629,4))</f>
        <v>0.60799999999999998</v>
      </c>
      <c r="BL3629" s="157">
        <f t="shared" si="126"/>
        <v>0.60700000000000043</v>
      </c>
      <c r="BM3629" s="157">
        <f>IF('1b-NaturalGas'!$AG$87="no","",ROUND(BL3629,4))</f>
        <v>0.60699999999999998</v>
      </c>
      <c r="BN3629" s="157">
        <f>IF('1b-NaturalGas'!$AG$88="no","",ROUND(BL3629,4))</f>
        <v>0.60699999999999998</v>
      </c>
      <c r="BO3629" s="157">
        <f>IF('1b-NaturalGas'!$AG$89="no","",ROUND(BL3629,4))</f>
        <v>0.60699999999999998</v>
      </c>
      <c r="BP3629" s="157">
        <f>IF('1b-NaturalGas'!$AG$90="no","not applicable (based on previous answers)",ROUND(BL3629,4))</f>
        <v>0.60699999999999998</v>
      </c>
      <c r="BQ3629" s="157">
        <f>IF('1b-NaturalGas'!$AG$91="no","",ROUND(BL3629,4))</f>
        <v>0.60699999999999998</v>
      </c>
    </row>
    <row r="3630" spans="30:69" x14ac:dyDescent="0.25">
      <c r="AD3630" s="157">
        <f t="shared" si="125"/>
        <v>0.60900000000000043</v>
      </c>
      <c r="AE3630" s="157">
        <f>IF('1a-Electricity'!$AG$77="no","",ROUND(AD3630,4))</f>
        <v>0.60899999999999999</v>
      </c>
      <c r="AF3630" s="157">
        <f>IF('1a-Electricity'!$AG$78="no","",ROUND(AD3630,4))</f>
        <v>0.60899999999999999</v>
      </c>
      <c r="AG3630" s="157">
        <f>IF('1a-Electricity'!$AG$79="no","",ROUND(AD3630,4))</f>
        <v>0.60899999999999999</v>
      </c>
      <c r="BL3630" s="157">
        <f t="shared" si="126"/>
        <v>0.60800000000000043</v>
      </c>
      <c r="BM3630" s="157">
        <f>IF('1b-NaturalGas'!$AG$87="no","",ROUND(BL3630,4))</f>
        <v>0.60799999999999998</v>
      </c>
      <c r="BN3630" s="157">
        <f>IF('1b-NaturalGas'!$AG$88="no","",ROUND(BL3630,4))</f>
        <v>0.60799999999999998</v>
      </c>
      <c r="BO3630" s="157">
        <f>IF('1b-NaturalGas'!$AG$89="no","",ROUND(BL3630,4))</f>
        <v>0.60799999999999998</v>
      </c>
      <c r="BP3630" s="157">
        <f>IF('1b-NaturalGas'!$AG$90="no","not applicable (based on previous answers)",ROUND(BL3630,4))</f>
        <v>0.60799999999999998</v>
      </c>
      <c r="BQ3630" s="157">
        <f>IF('1b-NaturalGas'!$AG$91="no","",ROUND(BL3630,4))</f>
        <v>0.60799999999999998</v>
      </c>
    </row>
    <row r="3631" spans="30:69" x14ac:dyDescent="0.25">
      <c r="AD3631" s="157">
        <f t="shared" si="125"/>
        <v>0.61000000000000043</v>
      </c>
      <c r="AE3631" s="157">
        <f>IF('1a-Electricity'!$AG$77="no","",ROUND(AD3631,4))</f>
        <v>0.61</v>
      </c>
      <c r="AF3631" s="157">
        <f>IF('1a-Electricity'!$AG$78="no","",ROUND(AD3631,4))</f>
        <v>0.61</v>
      </c>
      <c r="AG3631" s="157">
        <f>IF('1a-Electricity'!$AG$79="no","",ROUND(AD3631,4))</f>
        <v>0.61</v>
      </c>
      <c r="BL3631" s="157">
        <f t="shared" si="126"/>
        <v>0.60900000000000043</v>
      </c>
      <c r="BM3631" s="157">
        <f>IF('1b-NaturalGas'!$AG$87="no","",ROUND(BL3631,4))</f>
        <v>0.60899999999999999</v>
      </c>
      <c r="BN3631" s="157">
        <f>IF('1b-NaturalGas'!$AG$88="no","",ROUND(BL3631,4))</f>
        <v>0.60899999999999999</v>
      </c>
      <c r="BO3631" s="157">
        <f>IF('1b-NaturalGas'!$AG$89="no","",ROUND(BL3631,4))</f>
        <v>0.60899999999999999</v>
      </c>
      <c r="BP3631" s="157">
        <f>IF('1b-NaturalGas'!$AG$90="no","not applicable (based on previous answers)",ROUND(BL3631,4))</f>
        <v>0.60899999999999999</v>
      </c>
      <c r="BQ3631" s="157">
        <f>IF('1b-NaturalGas'!$AG$91="no","",ROUND(BL3631,4))</f>
        <v>0.60899999999999999</v>
      </c>
    </row>
    <row r="3632" spans="30:69" x14ac:dyDescent="0.25">
      <c r="AD3632" s="157">
        <f t="shared" si="125"/>
        <v>0.61100000000000043</v>
      </c>
      <c r="AE3632" s="157">
        <f>IF('1a-Electricity'!$AG$77="no","",ROUND(AD3632,4))</f>
        <v>0.61099999999999999</v>
      </c>
      <c r="AF3632" s="157">
        <f>IF('1a-Electricity'!$AG$78="no","",ROUND(AD3632,4))</f>
        <v>0.61099999999999999</v>
      </c>
      <c r="AG3632" s="157">
        <f>IF('1a-Electricity'!$AG$79="no","",ROUND(AD3632,4))</f>
        <v>0.61099999999999999</v>
      </c>
      <c r="BL3632" s="157">
        <f t="shared" si="126"/>
        <v>0.61000000000000043</v>
      </c>
      <c r="BM3632" s="157">
        <f>IF('1b-NaturalGas'!$AG$87="no","",ROUND(BL3632,4))</f>
        <v>0.61</v>
      </c>
      <c r="BN3632" s="157">
        <f>IF('1b-NaturalGas'!$AG$88="no","",ROUND(BL3632,4))</f>
        <v>0.61</v>
      </c>
      <c r="BO3632" s="157">
        <f>IF('1b-NaturalGas'!$AG$89="no","",ROUND(BL3632,4))</f>
        <v>0.61</v>
      </c>
      <c r="BP3632" s="157">
        <f>IF('1b-NaturalGas'!$AG$90="no","not applicable (based on previous answers)",ROUND(BL3632,4))</f>
        <v>0.61</v>
      </c>
      <c r="BQ3632" s="157">
        <f>IF('1b-NaturalGas'!$AG$91="no","",ROUND(BL3632,4))</f>
        <v>0.61</v>
      </c>
    </row>
    <row r="3633" spans="30:69" x14ac:dyDescent="0.25">
      <c r="AD3633" s="157">
        <f t="shared" si="125"/>
        <v>0.61200000000000043</v>
      </c>
      <c r="AE3633" s="157">
        <f>IF('1a-Electricity'!$AG$77="no","",ROUND(AD3633,4))</f>
        <v>0.61199999999999999</v>
      </c>
      <c r="AF3633" s="157">
        <f>IF('1a-Electricity'!$AG$78="no","",ROUND(AD3633,4))</f>
        <v>0.61199999999999999</v>
      </c>
      <c r="AG3633" s="157">
        <f>IF('1a-Electricity'!$AG$79="no","",ROUND(AD3633,4))</f>
        <v>0.61199999999999999</v>
      </c>
      <c r="BL3633" s="157">
        <f t="shared" si="126"/>
        <v>0.61100000000000043</v>
      </c>
      <c r="BM3633" s="157">
        <f>IF('1b-NaturalGas'!$AG$87="no","",ROUND(BL3633,4))</f>
        <v>0.61099999999999999</v>
      </c>
      <c r="BN3633" s="157">
        <f>IF('1b-NaturalGas'!$AG$88="no","",ROUND(BL3633,4))</f>
        <v>0.61099999999999999</v>
      </c>
      <c r="BO3633" s="157">
        <f>IF('1b-NaturalGas'!$AG$89="no","",ROUND(BL3633,4))</f>
        <v>0.61099999999999999</v>
      </c>
      <c r="BP3633" s="157">
        <f>IF('1b-NaturalGas'!$AG$90="no","not applicable (based on previous answers)",ROUND(BL3633,4))</f>
        <v>0.61099999999999999</v>
      </c>
      <c r="BQ3633" s="157">
        <f>IF('1b-NaturalGas'!$AG$91="no","",ROUND(BL3633,4))</f>
        <v>0.61099999999999999</v>
      </c>
    </row>
    <row r="3634" spans="30:69" x14ac:dyDescent="0.25">
      <c r="AD3634" s="157">
        <f t="shared" si="125"/>
        <v>0.61300000000000043</v>
      </c>
      <c r="AE3634" s="157">
        <f>IF('1a-Electricity'!$AG$77="no","",ROUND(AD3634,4))</f>
        <v>0.61299999999999999</v>
      </c>
      <c r="AF3634" s="157">
        <f>IF('1a-Electricity'!$AG$78="no","",ROUND(AD3634,4))</f>
        <v>0.61299999999999999</v>
      </c>
      <c r="AG3634" s="157">
        <f>IF('1a-Electricity'!$AG$79="no","",ROUND(AD3634,4))</f>
        <v>0.61299999999999999</v>
      </c>
      <c r="BL3634" s="157">
        <f t="shared" si="126"/>
        <v>0.61200000000000043</v>
      </c>
      <c r="BM3634" s="157">
        <f>IF('1b-NaturalGas'!$AG$87="no","",ROUND(BL3634,4))</f>
        <v>0.61199999999999999</v>
      </c>
      <c r="BN3634" s="157">
        <f>IF('1b-NaturalGas'!$AG$88="no","",ROUND(BL3634,4))</f>
        <v>0.61199999999999999</v>
      </c>
      <c r="BO3634" s="157">
        <f>IF('1b-NaturalGas'!$AG$89="no","",ROUND(BL3634,4))</f>
        <v>0.61199999999999999</v>
      </c>
      <c r="BP3634" s="157">
        <f>IF('1b-NaturalGas'!$AG$90="no","not applicable (based on previous answers)",ROUND(BL3634,4))</f>
        <v>0.61199999999999999</v>
      </c>
      <c r="BQ3634" s="157">
        <f>IF('1b-NaturalGas'!$AG$91="no","",ROUND(BL3634,4))</f>
        <v>0.61199999999999999</v>
      </c>
    </row>
    <row r="3635" spans="30:69" x14ac:dyDescent="0.25">
      <c r="AD3635" s="157">
        <f t="shared" si="125"/>
        <v>0.61400000000000043</v>
      </c>
      <c r="AE3635" s="157">
        <f>IF('1a-Electricity'!$AG$77="no","",ROUND(AD3635,4))</f>
        <v>0.61399999999999999</v>
      </c>
      <c r="AF3635" s="157">
        <f>IF('1a-Electricity'!$AG$78="no","",ROUND(AD3635,4))</f>
        <v>0.61399999999999999</v>
      </c>
      <c r="AG3635" s="157">
        <f>IF('1a-Electricity'!$AG$79="no","",ROUND(AD3635,4))</f>
        <v>0.61399999999999999</v>
      </c>
      <c r="BL3635" s="157">
        <f t="shared" si="126"/>
        <v>0.61300000000000043</v>
      </c>
      <c r="BM3635" s="157">
        <f>IF('1b-NaturalGas'!$AG$87="no","",ROUND(BL3635,4))</f>
        <v>0.61299999999999999</v>
      </c>
      <c r="BN3635" s="157">
        <f>IF('1b-NaturalGas'!$AG$88="no","",ROUND(BL3635,4))</f>
        <v>0.61299999999999999</v>
      </c>
      <c r="BO3635" s="157">
        <f>IF('1b-NaturalGas'!$AG$89="no","",ROUND(BL3635,4))</f>
        <v>0.61299999999999999</v>
      </c>
      <c r="BP3635" s="157">
        <f>IF('1b-NaturalGas'!$AG$90="no","not applicable (based on previous answers)",ROUND(BL3635,4))</f>
        <v>0.61299999999999999</v>
      </c>
      <c r="BQ3635" s="157">
        <f>IF('1b-NaturalGas'!$AG$91="no","",ROUND(BL3635,4))</f>
        <v>0.61299999999999999</v>
      </c>
    </row>
    <row r="3636" spans="30:69" x14ac:dyDescent="0.25">
      <c r="AD3636" s="157">
        <f t="shared" si="125"/>
        <v>0.61500000000000044</v>
      </c>
      <c r="AE3636" s="157">
        <f>IF('1a-Electricity'!$AG$77="no","",ROUND(AD3636,4))</f>
        <v>0.61499999999999999</v>
      </c>
      <c r="AF3636" s="157">
        <f>IF('1a-Electricity'!$AG$78="no","",ROUND(AD3636,4))</f>
        <v>0.61499999999999999</v>
      </c>
      <c r="AG3636" s="157">
        <f>IF('1a-Electricity'!$AG$79="no","",ROUND(AD3636,4))</f>
        <v>0.61499999999999999</v>
      </c>
      <c r="BL3636" s="157">
        <f t="shared" si="126"/>
        <v>0.61400000000000043</v>
      </c>
      <c r="BM3636" s="157">
        <f>IF('1b-NaturalGas'!$AG$87="no","",ROUND(BL3636,4))</f>
        <v>0.61399999999999999</v>
      </c>
      <c r="BN3636" s="157">
        <f>IF('1b-NaturalGas'!$AG$88="no","",ROUND(BL3636,4))</f>
        <v>0.61399999999999999</v>
      </c>
      <c r="BO3636" s="157">
        <f>IF('1b-NaturalGas'!$AG$89="no","",ROUND(BL3636,4))</f>
        <v>0.61399999999999999</v>
      </c>
      <c r="BP3636" s="157">
        <f>IF('1b-NaturalGas'!$AG$90="no","not applicable (based on previous answers)",ROUND(BL3636,4))</f>
        <v>0.61399999999999999</v>
      </c>
      <c r="BQ3636" s="157">
        <f>IF('1b-NaturalGas'!$AG$91="no","",ROUND(BL3636,4))</f>
        <v>0.61399999999999999</v>
      </c>
    </row>
    <row r="3637" spans="30:69" x14ac:dyDescent="0.25">
      <c r="AD3637" s="157">
        <f t="shared" si="125"/>
        <v>0.61600000000000044</v>
      </c>
      <c r="AE3637" s="157">
        <f>IF('1a-Electricity'!$AG$77="no","",ROUND(AD3637,4))</f>
        <v>0.61599999999999999</v>
      </c>
      <c r="AF3637" s="157">
        <f>IF('1a-Electricity'!$AG$78="no","",ROUND(AD3637,4))</f>
        <v>0.61599999999999999</v>
      </c>
      <c r="AG3637" s="157">
        <f>IF('1a-Electricity'!$AG$79="no","",ROUND(AD3637,4))</f>
        <v>0.61599999999999999</v>
      </c>
      <c r="BL3637" s="157">
        <f t="shared" si="126"/>
        <v>0.61500000000000044</v>
      </c>
      <c r="BM3637" s="157">
        <f>IF('1b-NaturalGas'!$AG$87="no","",ROUND(BL3637,4))</f>
        <v>0.61499999999999999</v>
      </c>
      <c r="BN3637" s="157">
        <f>IF('1b-NaturalGas'!$AG$88="no","",ROUND(BL3637,4))</f>
        <v>0.61499999999999999</v>
      </c>
      <c r="BO3637" s="157">
        <f>IF('1b-NaturalGas'!$AG$89="no","",ROUND(BL3637,4))</f>
        <v>0.61499999999999999</v>
      </c>
      <c r="BP3637" s="157">
        <f>IF('1b-NaturalGas'!$AG$90="no","not applicable (based on previous answers)",ROUND(BL3637,4))</f>
        <v>0.61499999999999999</v>
      </c>
      <c r="BQ3637" s="157">
        <f>IF('1b-NaturalGas'!$AG$91="no","",ROUND(BL3637,4))</f>
        <v>0.61499999999999999</v>
      </c>
    </row>
    <row r="3638" spans="30:69" x14ac:dyDescent="0.25">
      <c r="AD3638" s="157">
        <f t="shared" si="125"/>
        <v>0.61700000000000044</v>
      </c>
      <c r="AE3638" s="157">
        <f>IF('1a-Electricity'!$AG$77="no","",ROUND(AD3638,4))</f>
        <v>0.61699999999999999</v>
      </c>
      <c r="AF3638" s="157">
        <f>IF('1a-Electricity'!$AG$78="no","",ROUND(AD3638,4))</f>
        <v>0.61699999999999999</v>
      </c>
      <c r="AG3638" s="157">
        <f>IF('1a-Electricity'!$AG$79="no","",ROUND(AD3638,4))</f>
        <v>0.61699999999999999</v>
      </c>
      <c r="BL3638" s="157">
        <f t="shared" si="126"/>
        <v>0.61600000000000044</v>
      </c>
      <c r="BM3638" s="157">
        <f>IF('1b-NaturalGas'!$AG$87="no","",ROUND(BL3638,4))</f>
        <v>0.61599999999999999</v>
      </c>
      <c r="BN3638" s="157">
        <f>IF('1b-NaturalGas'!$AG$88="no","",ROUND(BL3638,4))</f>
        <v>0.61599999999999999</v>
      </c>
      <c r="BO3638" s="157">
        <f>IF('1b-NaturalGas'!$AG$89="no","",ROUND(BL3638,4))</f>
        <v>0.61599999999999999</v>
      </c>
      <c r="BP3638" s="157">
        <f>IF('1b-NaturalGas'!$AG$90="no","not applicable (based on previous answers)",ROUND(BL3638,4))</f>
        <v>0.61599999999999999</v>
      </c>
      <c r="BQ3638" s="157">
        <f>IF('1b-NaturalGas'!$AG$91="no","",ROUND(BL3638,4))</f>
        <v>0.61599999999999999</v>
      </c>
    </row>
    <row r="3639" spans="30:69" x14ac:dyDescent="0.25">
      <c r="AD3639" s="157">
        <f t="shared" si="125"/>
        <v>0.61800000000000044</v>
      </c>
      <c r="AE3639" s="157">
        <f>IF('1a-Electricity'!$AG$77="no","",ROUND(AD3639,4))</f>
        <v>0.61799999999999999</v>
      </c>
      <c r="AF3639" s="157">
        <f>IF('1a-Electricity'!$AG$78="no","",ROUND(AD3639,4))</f>
        <v>0.61799999999999999</v>
      </c>
      <c r="AG3639" s="157">
        <f>IF('1a-Electricity'!$AG$79="no","",ROUND(AD3639,4))</f>
        <v>0.61799999999999999</v>
      </c>
      <c r="BL3639" s="157">
        <f t="shared" si="126"/>
        <v>0.61700000000000044</v>
      </c>
      <c r="BM3639" s="157">
        <f>IF('1b-NaturalGas'!$AG$87="no","",ROUND(BL3639,4))</f>
        <v>0.61699999999999999</v>
      </c>
      <c r="BN3639" s="157">
        <f>IF('1b-NaturalGas'!$AG$88="no","",ROUND(BL3639,4))</f>
        <v>0.61699999999999999</v>
      </c>
      <c r="BO3639" s="157">
        <f>IF('1b-NaturalGas'!$AG$89="no","",ROUND(BL3639,4))</f>
        <v>0.61699999999999999</v>
      </c>
      <c r="BP3639" s="157">
        <f>IF('1b-NaturalGas'!$AG$90="no","not applicable (based on previous answers)",ROUND(BL3639,4))</f>
        <v>0.61699999999999999</v>
      </c>
      <c r="BQ3639" s="157">
        <f>IF('1b-NaturalGas'!$AG$91="no","",ROUND(BL3639,4))</f>
        <v>0.61699999999999999</v>
      </c>
    </row>
    <row r="3640" spans="30:69" x14ac:dyDescent="0.25">
      <c r="AD3640" s="157">
        <f t="shared" si="125"/>
        <v>0.61900000000000044</v>
      </c>
      <c r="AE3640" s="157">
        <f>IF('1a-Electricity'!$AG$77="no","",ROUND(AD3640,4))</f>
        <v>0.61899999999999999</v>
      </c>
      <c r="AF3640" s="157">
        <f>IF('1a-Electricity'!$AG$78="no","",ROUND(AD3640,4))</f>
        <v>0.61899999999999999</v>
      </c>
      <c r="AG3640" s="157">
        <f>IF('1a-Electricity'!$AG$79="no","",ROUND(AD3640,4))</f>
        <v>0.61899999999999999</v>
      </c>
      <c r="BL3640" s="157">
        <f t="shared" si="126"/>
        <v>0.61800000000000044</v>
      </c>
      <c r="BM3640" s="157">
        <f>IF('1b-NaturalGas'!$AG$87="no","",ROUND(BL3640,4))</f>
        <v>0.61799999999999999</v>
      </c>
      <c r="BN3640" s="157">
        <f>IF('1b-NaturalGas'!$AG$88="no","",ROUND(BL3640,4))</f>
        <v>0.61799999999999999</v>
      </c>
      <c r="BO3640" s="157">
        <f>IF('1b-NaturalGas'!$AG$89="no","",ROUND(BL3640,4))</f>
        <v>0.61799999999999999</v>
      </c>
      <c r="BP3640" s="157">
        <f>IF('1b-NaturalGas'!$AG$90="no","not applicable (based on previous answers)",ROUND(BL3640,4))</f>
        <v>0.61799999999999999</v>
      </c>
      <c r="BQ3640" s="157">
        <f>IF('1b-NaturalGas'!$AG$91="no","",ROUND(BL3640,4))</f>
        <v>0.61799999999999999</v>
      </c>
    </row>
    <row r="3641" spans="30:69" x14ac:dyDescent="0.25">
      <c r="AD3641" s="157">
        <f t="shared" si="125"/>
        <v>0.62000000000000044</v>
      </c>
      <c r="AE3641" s="157">
        <f>IF('1a-Electricity'!$AG$77="no","",ROUND(AD3641,4))</f>
        <v>0.62</v>
      </c>
      <c r="AF3641" s="157">
        <f>IF('1a-Electricity'!$AG$78="no","",ROUND(AD3641,4))</f>
        <v>0.62</v>
      </c>
      <c r="AG3641" s="157">
        <f>IF('1a-Electricity'!$AG$79="no","",ROUND(AD3641,4))</f>
        <v>0.62</v>
      </c>
      <c r="BL3641" s="157">
        <f t="shared" si="126"/>
        <v>0.61900000000000044</v>
      </c>
      <c r="BM3641" s="157">
        <f>IF('1b-NaturalGas'!$AG$87="no","",ROUND(BL3641,4))</f>
        <v>0.61899999999999999</v>
      </c>
      <c r="BN3641" s="157">
        <f>IF('1b-NaturalGas'!$AG$88="no","",ROUND(BL3641,4))</f>
        <v>0.61899999999999999</v>
      </c>
      <c r="BO3641" s="157">
        <f>IF('1b-NaturalGas'!$AG$89="no","",ROUND(BL3641,4))</f>
        <v>0.61899999999999999</v>
      </c>
      <c r="BP3641" s="157">
        <f>IF('1b-NaturalGas'!$AG$90="no","not applicable (based on previous answers)",ROUND(BL3641,4))</f>
        <v>0.61899999999999999</v>
      </c>
      <c r="BQ3641" s="157">
        <f>IF('1b-NaturalGas'!$AG$91="no","",ROUND(BL3641,4))</f>
        <v>0.61899999999999999</v>
      </c>
    </row>
    <row r="3642" spans="30:69" x14ac:dyDescent="0.25">
      <c r="AD3642" s="157">
        <f t="shared" si="125"/>
        <v>0.62100000000000044</v>
      </c>
      <c r="AE3642" s="157">
        <f>IF('1a-Electricity'!$AG$77="no","",ROUND(AD3642,4))</f>
        <v>0.621</v>
      </c>
      <c r="AF3642" s="157">
        <f>IF('1a-Electricity'!$AG$78="no","",ROUND(AD3642,4))</f>
        <v>0.621</v>
      </c>
      <c r="AG3642" s="157">
        <f>IF('1a-Electricity'!$AG$79="no","",ROUND(AD3642,4))</f>
        <v>0.621</v>
      </c>
      <c r="BL3642" s="157">
        <f t="shared" si="126"/>
        <v>0.62000000000000044</v>
      </c>
      <c r="BM3642" s="157">
        <f>IF('1b-NaturalGas'!$AG$87="no","",ROUND(BL3642,4))</f>
        <v>0.62</v>
      </c>
      <c r="BN3642" s="157">
        <f>IF('1b-NaturalGas'!$AG$88="no","",ROUND(BL3642,4))</f>
        <v>0.62</v>
      </c>
      <c r="BO3642" s="157">
        <f>IF('1b-NaturalGas'!$AG$89="no","",ROUND(BL3642,4))</f>
        <v>0.62</v>
      </c>
      <c r="BP3642" s="157">
        <f>IF('1b-NaturalGas'!$AG$90="no","not applicable (based on previous answers)",ROUND(BL3642,4))</f>
        <v>0.62</v>
      </c>
      <c r="BQ3642" s="157">
        <f>IF('1b-NaturalGas'!$AG$91="no","",ROUND(BL3642,4))</f>
        <v>0.62</v>
      </c>
    </row>
    <row r="3643" spans="30:69" x14ac:dyDescent="0.25">
      <c r="AD3643" s="157">
        <f t="shared" si="125"/>
        <v>0.62200000000000044</v>
      </c>
      <c r="AE3643" s="157">
        <f>IF('1a-Electricity'!$AG$77="no","",ROUND(AD3643,4))</f>
        <v>0.622</v>
      </c>
      <c r="AF3643" s="157">
        <f>IF('1a-Electricity'!$AG$78="no","",ROUND(AD3643,4))</f>
        <v>0.622</v>
      </c>
      <c r="AG3643" s="157">
        <f>IF('1a-Electricity'!$AG$79="no","",ROUND(AD3643,4))</f>
        <v>0.622</v>
      </c>
      <c r="BL3643" s="157">
        <f t="shared" si="126"/>
        <v>0.62100000000000044</v>
      </c>
      <c r="BM3643" s="157">
        <f>IF('1b-NaturalGas'!$AG$87="no","",ROUND(BL3643,4))</f>
        <v>0.621</v>
      </c>
      <c r="BN3643" s="157">
        <f>IF('1b-NaturalGas'!$AG$88="no","",ROUND(BL3643,4))</f>
        <v>0.621</v>
      </c>
      <c r="BO3643" s="157">
        <f>IF('1b-NaturalGas'!$AG$89="no","",ROUND(BL3643,4))</f>
        <v>0.621</v>
      </c>
      <c r="BP3643" s="157">
        <f>IF('1b-NaturalGas'!$AG$90="no","not applicable (based on previous answers)",ROUND(BL3643,4))</f>
        <v>0.621</v>
      </c>
      <c r="BQ3643" s="157">
        <f>IF('1b-NaturalGas'!$AG$91="no","",ROUND(BL3643,4))</f>
        <v>0.621</v>
      </c>
    </row>
    <row r="3644" spans="30:69" x14ac:dyDescent="0.25">
      <c r="AD3644" s="157">
        <f t="shared" si="125"/>
        <v>0.62300000000000044</v>
      </c>
      <c r="AE3644" s="157">
        <f>IF('1a-Electricity'!$AG$77="no","",ROUND(AD3644,4))</f>
        <v>0.623</v>
      </c>
      <c r="AF3644" s="157">
        <f>IF('1a-Electricity'!$AG$78="no","",ROUND(AD3644,4))</f>
        <v>0.623</v>
      </c>
      <c r="AG3644" s="157">
        <f>IF('1a-Electricity'!$AG$79="no","",ROUND(AD3644,4))</f>
        <v>0.623</v>
      </c>
      <c r="BL3644" s="157">
        <f t="shared" si="126"/>
        <v>0.62200000000000044</v>
      </c>
      <c r="BM3644" s="157">
        <f>IF('1b-NaturalGas'!$AG$87="no","",ROUND(BL3644,4))</f>
        <v>0.622</v>
      </c>
      <c r="BN3644" s="157">
        <f>IF('1b-NaturalGas'!$AG$88="no","",ROUND(BL3644,4))</f>
        <v>0.622</v>
      </c>
      <c r="BO3644" s="157">
        <f>IF('1b-NaturalGas'!$AG$89="no","",ROUND(BL3644,4))</f>
        <v>0.622</v>
      </c>
      <c r="BP3644" s="157">
        <f>IF('1b-NaturalGas'!$AG$90="no","not applicable (based on previous answers)",ROUND(BL3644,4))</f>
        <v>0.622</v>
      </c>
      <c r="BQ3644" s="157">
        <f>IF('1b-NaturalGas'!$AG$91="no","",ROUND(BL3644,4))</f>
        <v>0.622</v>
      </c>
    </row>
    <row r="3645" spans="30:69" x14ac:dyDescent="0.25">
      <c r="AD3645" s="157">
        <f t="shared" si="125"/>
        <v>0.62400000000000044</v>
      </c>
      <c r="AE3645" s="157">
        <f>IF('1a-Electricity'!$AG$77="no","",ROUND(AD3645,4))</f>
        <v>0.624</v>
      </c>
      <c r="AF3645" s="157">
        <f>IF('1a-Electricity'!$AG$78="no","",ROUND(AD3645,4))</f>
        <v>0.624</v>
      </c>
      <c r="AG3645" s="157">
        <f>IF('1a-Electricity'!$AG$79="no","",ROUND(AD3645,4))</f>
        <v>0.624</v>
      </c>
      <c r="BL3645" s="157">
        <f t="shared" si="126"/>
        <v>0.62300000000000044</v>
      </c>
      <c r="BM3645" s="157">
        <f>IF('1b-NaturalGas'!$AG$87="no","",ROUND(BL3645,4))</f>
        <v>0.623</v>
      </c>
      <c r="BN3645" s="157">
        <f>IF('1b-NaturalGas'!$AG$88="no","",ROUND(BL3645,4))</f>
        <v>0.623</v>
      </c>
      <c r="BO3645" s="157">
        <f>IF('1b-NaturalGas'!$AG$89="no","",ROUND(BL3645,4))</f>
        <v>0.623</v>
      </c>
      <c r="BP3645" s="157">
        <f>IF('1b-NaturalGas'!$AG$90="no","not applicable (based on previous answers)",ROUND(BL3645,4))</f>
        <v>0.623</v>
      </c>
      <c r="BQ3645" s="157">
        <f>IF('1b-NaturalGas'!$AG$91="no","",ROUND(BL3645,4))</f>
        <v>0.623</v>
      </c>
    </row>
    <row r="3646" spans="30:69" x14ac:dyDescent="0.25">
      <c r="AD3646" s="157">
        <f t="shared" si="125"/>
        <v>0.62500000000000044</v>
      </c>
      <c r="AE3646" s="157">
        <f>IF('1a-Electricity'!$AG$77="no","",ROUND(AD3646,4))</f>
        <v>0.625</v>
      </c>
      <c r="AF3646" s="157">
        <f>IF('1a-Electricity'!$AG$78="no","",ROUND(AD3646,4))</f>
        <v>0.625</v>
      </c>
      <c r="AG3646" s="157">
        <f>IF('1a-Electricity'!$AG$79="no","",ROUND(AD3646,4))</f>
        <v>0.625</v>
      </c>
      <c r="BL3646" s="157">
        <f t="shared" si="126"/>
        <v>0.62400000000000044</v>
      </c>
      <c r="BM3646" s="157">
        <f>IF('1b-NaturalGas'!$AG$87="no","",ROUND(BL3646,4))</f>
        <v>0.624</v>
      </c>
      <c r="BN3646" s="157">
        <f>IF('1b-NaturalGas'!$AG$88="no","",ROUND(BL3646,4))</f>
        <v>0.624</v>
      </c>
      <c r="BO3646" s="157">
        <f>IF('1b-NaturalGas'!$AG$89="no","",ROUND(BL3646,4))</f>
        <v>0.624</v>
      </c>
      <c r="BP3646" s="157">
        <f>IF('1b-NaturalGas'!$AG$90="no","not applicable (based on previous answers)",ROUND(BL3646,4))</f>
        <v>0.624</v>
      </c>
      <c r="BQ3646" s="157">
        <f>IF('1b-NaturalGas'!$AG$91="no","",ROUND(BL3646,4))</f>
        <v>0.624</v>
      </c>
    </row>
    <row r="3647" spans="30:69" x14ac:dyDescent="0.25">
      <c r="AD3647" s="157">
        <f t="shared" si="125"/>
        <v>0.62600000000000044</v>
      </c>
      <c r="AE3647" s="157">
        <f>IF('1a-Electricity'!$AG$77="no","",ROUND(AD3647,4))</f>
        <v>0.626</v>
      </c>
      <c r="AF3647" s="157">
        <f>IF('1a-Electricity'!$AG$78="no","",ROUND(AD3647,4))</f>
        <v>0.626</v>
      </c>
      <c r="AG3647" s="157">
        <f>IF('1a-Electricity'!$AG$79="no","",ROUND(AD3647,4))</f>
        <v>0.626</v>
      </c>
      <c r="BL3647" s="157">
        <f t="shared" si="126"/>
        <v>0.62500000000000044</v>
      </c>
      <c r="BM3647" s="157">
        <f>IF('1b-NaturalGas'!$AG$87="no","",ROUND(BL3647,4))</f>
        <v>0.625</v>
      </c>
      <c r="BN3647" s="157">
        <f>IF('1b-NaturalGas'!$AG$88="no","",ROUND(BL3647,4))</f>
        <v>0.625</v>
      </c>
      <c r="BO3647" s="157">
        <f>IF('1b-NaturalGas'!$AG$89="no","",ROUND(BL3647,4))</f>
        <v>0.625</v>
      </c>
      <c r="BP3647" s="157">
        <f>IF('1b-NaturalGas'!$AG$90="no","not applicable (based on previous answers)",ROUND(BL3647,4))</f>
        <v>0.625</v>
      </c>
      <c r="BQ3647" s="157">
        <f>IF('1b-NaturalGas'!$AG$91="no","",ROUND(BL3647,4))</f>
        <v>0.625</v>
      </c>
    </row>
    <row r="3648" spans="30:69" x14ac:dyDescent="0.25">
      <c r="AD3648" s="157">
        <f t="shared" si="125"/>
        <v>0.62700000000000045</v>
      </c>
      <c r="AE3648" s="157">
        <f>IF('1a-Electricity'!$AG$77="no","",ROUND(AD3648,4))</f>
        <v>0.627</v>
      </c>
      <c r="AF3648" s="157">
        <f>IF('1a-Electricity'!$AG$78="no","",ROUND(AD3648,4))</f>
        <v>0.627</v>
      </c>
      <c r="AG3648" s="157">
        <f>IF('1a-Electricity'!$AG$79="no","",ROUND(AD3648,4))</f>
        <v>0.627</v>
      </c>
      <c r="BL3648" s="157">
        <f t="shared" si="126"/>
        <v>0.62600000000000044</v>
      </c>
      <c r="BM3648" s="157">
        <f>IF('1b-NaturalGas'!$AG$87="no","",ROUND(BL3648,4))</f>
        <v>0.626</v>
      </c>
      <c r="BN3648" s="157">
        <f>IF('1b-NaturalGas'!$AG$88="no","",ROUND(BL3648,4))</f>
        <v>0.626</v>
      </c>
      <c r="BO3648" s="157">
        <f>IF('1b-NaturalGas'!$AG$89="no","",ROUND(BL3648,4))</f>
        <v>0.626</v>
      </c>
      <c r="BP3648" s="157">
        <f>IF('1b-NaturalGas'!$AG$90="no","not applicable (based on previous answers)",ROUND(BL3648,4))</f>
        <v>0.626</v>
      </c>
      <c r="BQ3648" s="157">
        <f>IF('1b-NaturalGas'!$AG$91="no","",ROUND(BL3648,4))</f>
        <v>0.626</v>
      </c>
    </row>
    <row r="3649" spans="30:69" x14ac:dyDescent="0.25">
      <c r="AD3649" s="157">
        <f t="shared" si="125"/>
        <v>0.62800000000000045</v>
      </c>
      <c r="AE3649" s="157">
        <f>IF('1a-Electricity'!$AG$77="no","",ROUND(AD3649,4))</f>
        <v>0.628</v>
      </c>
      <c r="AF3649" s="157">
        <f>IF('1a-Electricity'!$AG$78="no","",ROUND(AD3649,4))</f>
        <v>0.628</v>
      </c>
      <c r="AG3649" s="157">
        <f>IF('1a-Electricity'!$AG$79="no","",ROUND(AD3649,4))</f>
        <v>0.628</v>
      </c>
      <c r="BL3649" s="157">
        <f t="shared" si="126"/>
        <v>0.62700000000000045</v>
      </c>
      <c r="BM3649" s="157">
        <f>IF('1b-NaturalGas'!$AG$87="no","",ROUND(BL3649,4))</f>
        <v>0.627</v>
      </c>
      <c r="BN3649" s="157">
        <f>IF('1b-NaturalGas'!$AG$88="no","",ROUND(BL3649,4))</f>
        <v>0.627</v>
      </c>
      <c r="BO3649" s="157">
        <f>IF('1b-NaturalGas'!$AG$89="no","",ROUND(BL3649,4))</f>
        <v>0.627</v>
      </c>
      <c r="BP3649" s="157">
        <f>IF('1b-NaturalGas'!$AG$90="no","not applicable (based on previous answers)",ROUND(BL3649,4))</f>
        <v>0.627</v>
      </c>
      <c r="BQ3649" s="157">
        <f>IF('1b-NaturalGas'!$AG$91="no","",ROUND(BL3649,4))</f>
        <v>0.627</v>
      </c>
    </row>
    <row r="3650" spans="30:69" x14ac:dyDescent="0.25">
      <c r="AD3650" s="157">
        <f t="shared" si="125"/>
        <v>0.62900000000000045</v>
      </c>
      <c r="AE3650" s="157">
        <f>IF('1a-Electricity'!$AG$77="no","",ROUND(AD3650,4))</f>
        <v>0.629</v>
      </c>
      <c r="AF3650" s="157">
        <f>IF('1a-Electricity'!$AG$78="no","",ROUND(AD3650,4))</f>
        <v>0.629</v>
      </c>
      <c r="AG3650" s="157">
        <f>IF('1a-Electricity'!$AG$79="no","",ROUND(AD3650,4))</f>
        <v>0.629</v>
      </c>
      <c r="BL3650" s="157">
        <f t="shared" si="126"/>
        <v>0.62800000000000045</v>
      </c>
      <c r="BM3650" s="157">
        <f>IF('1b-NaturalGas'!$AG$87="no","",ROUND(BL3650,4))</f>
        <v>0.628</v>
      </c>
      <c r="BN3650" s="157">
        <f>IF('1b-NaturalGas'!$AG$88="no","",ROUND(BL3650,4))</f>
        <v>0.628</v>
      </c>
      <c r="BO3650" s="157">
        <f>IF('1b-NaturalGas'!$AG$89="no","",ROUND(BL3650,4))</f>
        <v>0.628</v>
      </c>
      <c r="BP3650" s="157">
        <f>IF('1b-NaturalGas'!$AG$90="no","not applicable (based on previous answers)",ROUND(BL3650,4))</f>
        <v>0.628</v>
      </c>
      <c r="BQ3650" s="157">
        <f>IF('1b-NaturalGas'!$AG$91="no","",ROUND(BL3650,4))</f>
        <v>0.628</v>
      </c>
    </row>
    <row r="3651" spans="30:69" x14ac:dyDescent="0.25">
      <c r="AD3651" s="157">
        <f t="shared" si="125"/>
        <v>0.63000000000000045</v>
      </c>
      <c r="AE3651" s="157">
        <f>IF('1a-Electricity'!$AG$77="no","",ROUND(AD3651,4))</f>
        <v>0.63</v>
      </c>
      <c r="AF3651" s="157">
        <f>IF('1a-Electricity'!$AG$78="no","",ROUND(AD3651,4))</f>
        <v>0.63</v>
      </c>
      <c r="AG3651" s="157">
        <f>IF('1a-Electricity'!$AG$79="no","",ROUND(AD3651,4))</f>
        <v>0.63</v>
      </c>
      <c r="BL3651" s="157">
        <f t="shared" si="126"/>
        <v>0.62900000000000045</v>
      </c>
      <c r="BM3651" s="157">
        <f>IF('1b-NaturalGas'!$AG$87="no","",ROUND(BL3651,4))</f>
        <v>0.629</v>
      </c>
      <c r="BN3651" s="157">
        <f>IF('1b-NaturalGas'!$AG$88="no","",ROUND(BL3651,4))</f>
        <v>0.629</v>
      </c>
      <c r="BO3651" s="157">
        <f>IF('1b-NaturalGas'!$AG$89="no","",ROUND(BL3651,4))</f>
        <v>0.629</v>
      </c>
      <c r="BP3651" s="157">
        <f>IF('1b-NaturalGas'!$AG$90="no","not applicable (based on previous answers)",ROUND(BL3651,4))</f>
        <v>0.629</v>
      </c>
      <c r="BQ3651" s="157">
        <f>IF('1b-NaturalGas'!$AG$91="no","",ROUND(BL3651,4))</f>
        <v>0.629</v>
      </c>
    </row>
    <row r="3652" spans="30:69" x14ac:dyDescent="0.25">
      <c r="AD3652" s="157">
        <f t="shared" si="125"/>
        <v>0.63100000000000045</v>
      </c>
      <c r="AE3652" s="157">
        <f>IF('1a-Electricity'!$AG$77="no","",ROUND(AD3652,4))</f>
        <v>0.63100000000000001</v>
      </c>
      <c r="AF3652" s="157">
        <f>IF('1a-Electricity'!$AG$78="no","",ROUND(AD3652,4))</f>
        <v>0.63100000000000001</v>
      </c>
      <c r="AG3652" s="157">
        <f>IF('1a-Electricity'!$AG$79="no","",ROUND(AD3652,4))</f>
        <v>0.63100000000000001</v>
      </c>
      <c r="BL3652" s="157">
        <f t="shared" si="126"/>
        <v>0.63000000000000045</v>
      </c>
      <c r="BM3652" s="157">
        <f>IF('1b-NaturalGas'!$AG$87="no","",ROUND(BL3652,4))</f>
        <v>0.63</v>
      </c>
      <c r="BN3652" s="157">
        <f>IF('1b-NaturalGas'!$AG$88="no","",ROUND(BL3652,4))</f>
        <v>0.63</v>
      </c>
      <c r="BO3652" s="157">
        <f>IF('1b-NaturalGas'!$AG$89="no","",ROUND(BL3652,4))</f>
        <v>0.63</v>
      </c>
      <c r="BP3652" s="157">
        <f>IF('1b-NaturalGas'!$AG$90="no","not applicable (based on previous answers)",ROUND(BL3652,4))</f>
        <v>0.63</v>
      </c>
      <c r="BQ3652" s="157">
        <f>IF('1b-NaturalGas'!$AG$91="no","",ROUND(BL3652,4))</f>
        <v>0.63</v>
      </c>
    </row>
    <row r="3653" spans="30:69" x14ac:dyDescent="0.25">
      <c r="AD3653" s="157">
        <f t="shared" si="125"/>
        <v>0.63200000000000045</v>
      </c>
      <c r="AE3653" s="157">
        <f>IF('1a-Electricity'!$AG$77="no","",ROUND(AD3653,4))</f>
        <v>0.63200000000000001</v>
      </c>
      <c r="AF3653" s="157">
        <f>IF('1a-Electricity'!$AG$78="no","",ROUND(AD3653,4))</f>
        <v>0.63200000000000001</v>
      </c>
      <c r="AG3653" s="157">
        <f>IF('1a-Electricity'!$AG$79="no","",ROUND(AD3653,4))</f>
        <v>0.63200000000000001</v>
      </c>
      <c r="BL3653" s="157">
        <f t="shared" si="126"/>
        <v>0.63100000000000045</v>
      </c>
      <c r="BM3653" s="157">
        <f>IF('1b-NaturalGas'!$AG$87="no","",ROUND(BL3653,4))</f>
        <v>0.63100000000000001</v>
      </c>
      <c r="BN3653" s="157">
        <f>IF('1b-NaturalGas'!$AG$88="no","",ROUND(BL3653,4))</f>
        <v>0.63100000000000001</v>
      </c>
      <c r="BO3653" s="157">
        <f>IF('1b-NaturalGas'!$AG$89="no","",ROUND(BL3653,4))</f>
        <v>0.63100000000000001</v>
      </c>
      <c r="BP3653" s="157">
        <f>IF('1b-NaturalGas'!$AG$90="no","not applicable (based on previous answers)",ROUND(BL3653,4))</f>
        <v>0.63100000000000001</v>
      </c>
      <c r="BQ3653" s="157">
        <f>IF('1b-NaturalGas'!$AG$91="no","",ROUND(BL3653,4))</f>
        <v>0.63100000000000001</v>
      </c>
    </row>
    <row r="3654" spans="30:69" x14ac:dyDescent="0.25">
      <c r="AD3654" s="157">
        <f t="shared" ref="AD3654:AD3717" si="127">AD3653+0.001</f>
        <v>0.63300000000000045</v>
      </c>
      <c r="AE3654" s="157">
        <f>IF('1a-Electricity'!$AG$77="no","",ROUND(AD3654,4))</f>
        <v>0.63300000000000001</v>
      </c>
      <c r="AF3654" s="157">
        <f>IF('1a-Electricity'!$AG$78="no","",ROUND(AD3654,4))</f>
        <v>0.63300000000000001</v>
      </c>
      <c r="AG3654" s="157">
        <f>IF('1a-Electricity'!$AG$79="no","",ROUND(AD3654,4))</f>
        <v>0.63300000000000001</v>
      </c>
      <c r="BL3654" s="157">
        <f t="shared" si="126"/>
        <v>0.63200000000000045</v>
      </c>
      <c r="BM3654" s="157">
        <f>IF('1b-NaturalGas'!$AG$87="no","",ROUND(BL3654,4))</f>
        <v>0.63200000000000001</v>
      </c>
      <c r="BN3654" s="157">
        <f>IF('1b-NaturalGas'!$AG$88="no","",ROUND(BL3654,4))</f>
        <v>0.63200000000000001</v>
      </c>
      <c r="BO3654" s="157">
        <f>IF('1b-NaturalGas'!$AG$89="no","",ROUND(BL3654,4))</f>
        <v>0.63200000000000001</v>
      </c>
      <c r="BP3654" s="157">
        <f>IF('1b-NaturalGas'!$AG$90="no","not applicable (based on previous answers)",ROUND(BL3654,4))</f>
        <v>0.63200000000000001</v>
      </c>
      <c r="BQ3654" s="157">
        <f>IF('1b-NaturalGas'!$AG$91="no","",ROUND(BL3654,4))</f>
        <v>0.63200000000000001</v>
      </c>
    </row>
    <row r="3655" spans="30:69" x14ac:dyDescent="0.25">
      <c r="AD3655" s="157">
        <f t="shared" si="127"/>
        <v>0.63400000000000045</v>
      </c>
      <c r="AE3655" s="157">
        <f>IF('1a-Electricity'!$AG$77="no","",ROUND(AD3655,4))</f>
        <v>0.63400000000000001</v>
      </c>
      <c r="AF3655" s="157">
        <f>IF('1a-Electricity'!$AG$78="no","",ROUND(AD3655,4))</f>
        <v>0.63400000000000001</v>
      </c>
      <c r="AG3655" s="157">
        <f>IF('1a-Electricity'!$AG$79="no","",ROUND(AD3655,4))</f>
        <v>0.63400000000000001</v>
      </c>
      <c r="BL3655" s="157">
        <f t="shared" ref="BL3655:BL3718" si="128">BL3654+0.001</f>
        <v>0.63300000000000045</v>
      </c>
      <c r="BM3655" s="157">
        <f>IF('1b-NaturalGas'!$AG$87="no","",ROUND(BL3655,4))</f>
        <v>0.63300000000000001</v>
      </c>
      <c r="BN3655" s="157">
        <f>IF('1b-NaturalGas'!$AG$88="no","",ROUND(BL3655,4))</f>
        <v>0.63300000000000001</v>
      </c>
      <c r="BO3655" s="157">
        <f>IF('1b-NaturalGas'!$AG$89="no","",ROUND(BL3655,4))</f>
        <v>0.63300000000000001</v>
      </c>
      <c r="BP3655" s="157">
        <f>IF('1b-NaturalGas'!$AG$90="no","not applicable (based on previous answers)",ROUND(BL3655,4))</f>
        <v>0.63300000000000001</v>
      </c>
      <c r="BQ3655" s="157">
        <f>IF('1b-NaturalGas'!$AG$91="no","",ROUND(BL3655,4))</f>
        <v>0.63300000000000001</v>
      </c>
    </row>
    <row r="3656" spans="30:69" x14ac:dyDescent="0.25">
      <c r="AD3656" s="157">
        <f t="shared" si="127"/>
        <v>0.63500000000000045</v>
      </c>
      <c r="AE3656" s="157">
        <f>IF('1a-Electricity'!$AG$77="no","",ROUND(AD3656,4))</f>
        <v>0.63500000000000001</v>
      </c>
      <c r="AF3656" s="157">
        <f>IF('1a-Electricity'!$AG$78="no","",ROUND(AD3656,4))</f>
        <v>0.63500000000000001</v>
      </c>
      <c r="AG3656" s="157">
        <f>IF('1a-Electricity'!$AG$79="no","",ROUND(AD3656,4))</f>
        <v>0.63500000000000001</v>
      </c>
      <c r="BL3656" s="157">
        <f t="shared" si="128"/>
        <v>0.63400000000000045</v>
      </c>
      <c r="BM3656" s="157">
        <f>IF('1b-NaturalGas'!$AG$87="no","",ROUND(BL3656,4))</f>
        <v>0.63400000000000001</v>
      </c>
      <c r="BN3656" s="157">
        <f>IF('1b-NaturalGas'!$AG$88="no","",ROUND(BL3656,4))</f>
        <v>0.63400000000000001</v>
      </c>
      <c r="BO3656" s="157">
        <f>IF('1b-NaturalGas'!$AG$89="no","",ROUND(BL3656,4))</f>
        <v>0.63400000000000001</v>
      </c>
      <c r="BP3656" s="157">
        <f>IF('1b-NaturalGas'!$AG$90="no","not applicable (based on previous answers)",ROUND(BL3656,4))</f>
        <v>0.63400000000000001</v>
      </c>
      <c r="BQ3656" s="157">
        <f>IF('1b-NaturalGas'!$AG$91="no","",ROUND(BL3656,4))</f>
        <v>0.63400000000000001</v>
      </c>
    </row>
    <row r="3657" spans="30:69" x14ac:dyDescent="0.25">
      <c r="AD3657" s="157">
        <f t="shared" si="127"/>
        <v>0.63600000000000045</v>
      </c>
      <c r="AE3657" s="157">
        <f>IF('1a-Electricity'!$AG$77="no","",ROUND(AD3657,4))</f>
        <v>0.63600000000000001</v>
      </c>
      <c r="AF3657" s="157">
        <f>IF('1a-Electricity'!$AG$78="no","",ROUND(AD3657,4))</f>
        <v>0.63600000000000001</v>
      </c>
      <c r="AG3657" s="157">
        <f>IF('1a-Electricity'!$AG$79="no","",ROUND(AD3657,4))</f>
        <v>0.63600000000000001</v>
      </c>
      <c r="BL3657" s="157">
        <f t="shared" si="128"/>
        <v>0.63500000000000045</v>
      </c>
      <c r="BM3657" s="157">
        <f>IF('1b-NaturalGas'!$AG$87="no","",ROUND(BL3657,4))</f>
        <v>0.63500000000000001</v>
      </c>
      <c r="BN3657" s="157">
        <f>IF('1b-NaturalGas'!$AG$88="no","",ROUND(BL3657,4))</f>
        <v>0.63500000000000001</v>
      </c>
      <c r="BO3657" s="157">
        <f>IF('1b-NaturalGas'!$AG$89="no","",ROUND(BL3657,4))</f>
        <v>0.63500000000000001</v>
      </c>
      <c r="BP3657" s="157">
        <f>IF('1b-NaturalGas'!$AG$90="no","not applicable (based on previous answers)",ROUND(BL3657,4))</f>
        <v>0.63500000000000001</v>
      </c>
      <c r="BQ3657" s="157">
        <f>IF('1b-NaturalGas'!$AG$91="no","",ROUND(BL3657,4))</f>
        <v>0.63500000000000001</v>
      </c>
    </row>
    <row r="3658" spans="30:69" x14ac:dyDescent="0.25">
      <c r="AD3658" s="157">
        <f t="shared" si="127"/>
        <v>0.63700000000000045</v>
      </c>
      <c r="AE3658" s="157">
        <f>IF('1a-Electricity'!$AG$77="no","",ROUND(AD3658,4))</f>
        <v>0.63700000000000001</v>
      </c>
      <c r="AF3658" s="157">
        <f>IF('1a-Electricity'!$AG$78="no","",ROUND(AD3658,4))</f>
        <v>0.63700000000000001</v>
      </c>
      <c r="AG3658" s="157">
        <f>IF('1a-Electricity'!$AG$79="no","",ROUND(AD3658,4))</f>
        <v>0.63700000000000001</v>
      </c>
      <c r="BL3658" s="157">
        <f t="shared" si="128"/>
        <v>0.63600000000000045</v>
      </c>
      <c r="BM3658" s="157">
        <f>IF('1b-NaturalGas'!$AG$87="no","",ROUND(BL3658,4))</f>
        <v>0.63600000000000001</v>
      </c>
      <c r="BN3658" s="157">
        <f>IF('1b-NaturalGas'!$AG$88="no","",ROUND(BL3658,4))</f>
        <v>0.63600000000000001</v>
      </c>
      <c r="BO3658" s="157">
        <f>IF('1b-NaturalGas'!$AG$89="no","",ROUND(BL3658,4))</f>
        <v>0.63600000000000001</v>
      </c>
      <c r="BP3658" s="157">
        <f>IF('1b-NaturalGas'!$AG$90="no","not applicable (based on previous answers)",ROUND(BL3658,4))</f>
        <v>0.63600000000000001</v>
      </c>
      <c r="BQ3658" s="157">
        <f>IF('1b-NaturalGas'!$AG$91="no","",ROUND(BL3658,4))</f>
        <v>0.63600000000000001</v>
      </c>
    </row>
    <row r="3659" spans="30:69" x14ac:dyDescent="0.25">
      <c r="AD3659" s="157">
        <f t="shared" si="127"/>
        <v>0.63800000000000046</v>
      </c>
      <c r="AE3659" s="157">
        <f>IF('1a-Electricity'!$AG$77="no","",ROUND(AD3659,4))</f>
        <v>0.63800000000000001</v>
      </c>
      <c r="AF3659" s="157">
        <f>IF('1a-Electricity'!$AG$78="no","",ROUND(AD3659,4))</f>
        <v>0.63800000000000001</v>
      </c>
      <c r="AG3659" s="157">
        <f>IF('1a-Electricity'!$AG$79="no","",ROUND(AD3659,4))</f>
        <v>0.63800000000000001</v>
      </c>
      <c r="BL3659" s="157">
        <f t="shared" si="128"/>
        <v>0.63700000000000045</v>
      </c>
      <c r="BM3659" s="157">
        <f>IF('1b-NaturalGas'!$AG$87="no","",ROUND(BL3659,4))</f>
        <v>0.63700000000000001</v>
      </c>
      <c r="BN3659" s="157">
        <f>IF('1b-NaturalGas'!$AG$88="no","",ROUND(BL3659,4))</f>
        <v>0.63700000000000001</v>
      </c>
      <c r="BO3659" s="157">
        <f>IF('1b-NaturalGas'!$AG$89="no","",ROUND(BL3659,4))</f>
        <v>0.63700000000000001</v>
      </c>
      <c r="BP3659" s="157">
        <f>IF('1b-NaturalGas'!$AG$90="no","not applicable (based on previous answers)",ROUND(BL3659,4))</f>
        <v>0.63700000000000001</v>
      </c>
      <c r="BQ3659" s="157">
        <f>IF('1b-NaturalGas'!$AG$91="no","",ROUND(BL3659,4))</f>
        <v>0.63700000000000001</v>
      </c>
    </row>
    <row r="3660" spans="30:69" x14ac:dyDescent="0.25">
      <c r="AD3660" s="157">
        <f t="shared" si="127"/>
        <v>0.63900000000000046</v>
      </c>
      <c r="AE3660" s="157">
        <f>IF('1a-Electricity'!$AG$77="no","",ROUND(AD3660,4))</f>
        <v>0.63900000000000001</v>
      </c>
      <c r="AF3660" s="157">
        <f>IF('1a-Electricity'!$AG$78="no","",ROUND(AD3660,4))</f>
        <v>0.63900000000000001</v>
      </c>
      <c r="AG3660" s="157">
        <f>IF('1a-Electricity'!$AG$79="no","",ROUND(AD3660,4))</f>
        <v>0.63900000000000001</v>
      </c>
      <c r="BL3660" s="157">
        <f t="shared" si="128"/>
        <v>0.63800000000000046</v>
      </c>
      <c r="BM3660" s="157">
        <f>IF('1b-NaturalGas'!$AG$87="no","",ROUND(BL3660,4))</f>
        <v>0.63800000000000001</v>
      </c>
      <c r="BN3660" s="157">
        <f>IF('1b-NaturalGas'!$AG$88="no","",ROUND(BL3660,4))</f>
        <v>0.63800000000000001</v>
      </c>
      <c r="BO3660" s="157">
        <f>IF('1b-NaturalGas'!$AG$89="no","",ROUND(BL3660,4))</f>
        <v>0.63800000000000001</v>
      </c>
      <c r="BP3660" s="157">
        <f>IF('1b-NaturalGas'!$AG$90="no","not applicable (based on previous answers)",ROUND(BL3660,4))</f>
        <v>0.63800000000000001</v>
      </c>
      <c r="BQ3660" s="157">
        <f>IF('1b-NaturalGas'!$AG$91="no","",ROUND(BL3660,4))</f>
        <v>0.63800000000000001</v>
      </c>
    </row>
    <row r="3661" spans="30:69" x14ac:dyDescent="0.25">
      <c r="AD3661" s="157">
        <f t="shared" si="127"/>
        <v>0.64000000000000046</v>
      </c>
      <c r="AE3661" s="157">
        <f>IF('1a-Electricity'!$AG$77="no","",ROUND(AD3661,4))</f>
        <v>0.64</v>
      </c>
      <c r="AF3661" s="157">
        <f>IF('1a-Electricity'!$AG$78="no","",ROUND(AD3661,4))</f>
        <v>0.64</v>
      </c>
      <c r="AG3661" s="157">
        <f>IF('1a-Electricity'!$AG$79="no","",ROUND(AD3661,4))</f>
        <v>0.64</v>
      </c>
      <c r="BL3661" s="157">
        <f t="shared" si="128"/>
        <v>0.63900000000000046</v>
      </c>
      <c r="BM3661" s="157">
        <f>IF('1b-NaturalGas'!$AG$87="no","",ROUND(BL3661,4))</f>
        <v>0.63900000000000001</v>
      </c>
      <c r="BN3661" s="157">
        <f>IF('1b-NaturalGas'!$AG$88="no","",ROUND(BL3661,4))</f>
        <v>0.63900000000000001</v>
      </c>
      <c r="BO3661" s="157">
        <f>IF('1b-NaturalGas'!$AG$89="no","",ROUND(BL3661,4))</f>
        <v>0.63900000000000001</v>
      </c>
      <c r="BP3661" s="157">
        <f>IF('1b-NaturalGas'!$AG$90="no","not applicable (based on previous answers)",ROUND(BL3661,4))</f>
        <v>0.63900000000000001</v>
      </c>
      <c r="BQ3661" s="157">
        <f>IF('1b-NaturalGas'!$AG$91="no","",ROUND(BL3661,4))</f>
        <v>0.63900000000000001</v>
      </c>
    </row>
    <row r="3662" spans="30:69" x14ac:dyDescent="0.25">
      <c r="AD3662" s="157">
        <f t="shared" si="127"/>
        <v>0.64100000000000046</v>
      </c>
      <c r="AE3662" s="157">
        <f>IF('1a-Electricity'!$AG$77="no","",ROUND(AD3662,4))</f>
        <v>0.64100000000000001</v>
      </c>
      <c r="AF3662" s="157">
        <f>IF('1a-Electricity'!$AG$78="no","",ROUND(AD3662,4))</f>
        <v>0.64100000000000001</v>
      </c>
      <c r="AG3662" s="157">
        <f>IF('1a-Electricity'!$AG$79="no","",ROUND(AD3662,4))</f>
        <v>0.64100000000000001</v>
      </c>
      <c r="BL3662" s="157">
        <f t="shared" si="128"/>
        <v>0.64000000000000046</v>
      </c>
      <c r="BM3662" s="157">
        <f>IF('1b-NaturalGas'!$AG$87="no","",ROUND(BL3662,4))</f>
        <v>0.64</v>
      </c>
      <c r="BN3662" s="157">
        <f>IF('1b-NaturalGas'!$AG$88="no","",ROUND(BL3662,4))</f>
        <v>0.64</v>
      </c>
      <c r="BO3662" s="157">
        <f>IF('1b-NaturalGas'!$AG$89="no","",ROUND(BL3662,4))</f>
        <v>0.64</v>
      </c>
      <c r="BP3662" s="157">
        <f>IF('1b-NaturalGas'!$AG$90="no","not applicable (based on previous answers)",ROUND(BL3662,4))</f>
        <v>0.64</v>
      </c>
      <c r="BQ3662" s="157">
        <f>IF('1b-NaturalGas'!$AG$91="no","",ROUND(BL3662,4))</f>
        <v>0.64</v>
      </c>
    </row>
    <row r="3663" spans="30:69" x14ac:dyDescent="0.25">
      <c r="AD3663" s="157">
        <f t="shared" si="127"/>
        <v>0.64200000000000046</v>
      </c>
      <c r="AE3663" s="157">
        <f>IF('1a-Electricity'!$AG$77="no","",ROUND(AD3663,4))</f>
        <v>0.64200000000000002</v>
      </c>
      <c r="AF3663" s="157">
        <f>IF('1a-Electricity'!$AG$78="no","",ROUND(AD3663,4))</f>
        <v>0.64200000000000002</v>
      </c>
      <c r="AG3663" s="157">
        <f>IF('1a-Electricity'!$AG$79="no","",ROUND(AD3663,4))</f>
        <v>0.64200000000000002</v>
      </c>
      <c r="BL3663" s="157">
        <f t="shared" si="128"/>
        <v>0.64100000000000046</v>
      </c>
      <c r="BM3663" s="157">
        <f>IF('1b-NaturalGas'!$AG$87="no","",ROUND(BL3663,4))</f>
        <v>0.64100000000000001</v>
      </c>
      <c r="BN3663" s="157">
        <f>IF('1b-NaturalGas'!$AG$88="no","",ROUND(BL3663,4))</f>
        <v>0.64100000000000001</v>
      </c>
      <c r="BO3663" s="157">
        <f>IF('1b-NaturalGas'!$AG$89="no","",ROUND(BL3663,4))</f>
        <v>0.64100000000000001</v>
      </c>
      <c r="BP3663" s="157">
        <f>IF('1b-NaturalGas'!$AG$90="no","not applicable (based on previous answers)",ROUND(BL3663,4))</f>
        <v>0.64100000000000001</v>
      </c>
      <c r="BQ3663" s="157">
        <f>IF('1b-NaturalGas'!$AG$91="no","",ROUND(BL3663,4))</f>
        <v>0.64100000000000001</v>
      </c>
    </row>
    <row r="3664" spans="30:69" x14ac:dyDescent="0.25">
      <c r="AD3664" s="157">
        <f t="shared" si="127"/>
        <v>0.64300000000000046</v>
      </c>
      <c r="AE3664" s="157">
        <f>IF('1a-Electricity'!$AG$77="no","",ROUND(AD3664,4))</f>
        <v>0.64300000000000002</v>
      </c>
      <c r="AF3664" s="157">
        <f>IF('1a-Electricity'!$AG$78="no","",ROUND(AD3664,4))</f>
        <v>0.64300000000000002</v>
      </c>
      <c r="AG3664" s="157">
        <f>IF('1a-Electricity'!$AG$79="no","",ROUND(AD3664,4))</f>
        <v>0.64300000000000002</v>
      </c>
      <c r="BL3664" s="157">
        <f t="shared" si="128"/>
        <v>0.64200000000000046</v>
      </c>
      <c r="BM3664" s="157">
        <f>IF('1b-NaturalGas'!$AG$87="no","",ROUND(BL3664,4))</f>
        <v>0.64200000000000002</v>
      </c>
      <c r="BN3664" s="157">
        <f>IF('1b-NaturalGas'!$AG$88="no","",ROUND(BL3664,4))</f>
        <v>0.64200000000000002</v>
      </c>
      <c r="BO3664" s="157">
        <f>IF('1b-NaturalGas'!$AG$89="no","",ROUND(BL3664,4))</f>
        <v>0.64200000000000002</v>
      </c>
      <c r="BP3664" s="157">
        <f>IF('1b-NaturalGas'!$AG$90="no","not applicable (based on previous answers)",ROUND(BL3664,4))</f>
        <v>0.64200000000000002</v>
      </c>
      <c r="BQ3664" s="157">
        <f>IF('1b-NaturalGas'!$AG$91="no","",ROUND(BL3664,4))</f>
        <v>0.64200000000000002</v>
      </c>
    </row>
    <row r="3665" spans="30:69" x14ac:dyDescent="0.25">
      <c r="AD3665" s="157">
        <f t="shared" si="127"/>
        <v>0.64400000000000046</v>
      </c>
      <c r="AE3665" s="157">
        <f>IF('1a-Electricity'!$AG$77="no","",ROUND(AD3665,4))</f>
        <v>0.64400000000000002</v>
      </c>
      <c r="AF3665" s="157">
        <f>IF('1a-Electricity'!$AG$78="no","",ROUND(AD3665,4))</f>
        <v>0.64400000000000002</v>
      </c>
      <c r="AG3665" s="157">
        <f>IF('1a-Electricity'!$AG$79="no","",ROUND(AD3665,4))</f>
        <v>0.64400000000000002</v>
      </c>
      <c r="BL3665" s="157">
        <f t="shared" si="128"/>
        <v>0.64300000000000046</v>
      </c>
      <c r="BM3665" s="157">
        <f>IF('1b-NaturalGas'!$AG$87="no","",ROUND(BL3665,4))</f>
        <v>0.64300000000000002</v>
      </c>
      <c r="BN3665" s="157">
        <f>IF('1b-NaturalGas'!$AG$88="no","",ROUND(BL3665,4))</f>
        <v>0.64300000000000002</v>
      </c>
      <c r="BO3665" s="157">
        <f>IF('1b-NaturalGas'!$AG$89="no","",ROUND(BL3665,4))</f>
        <v>0.64300000000000002</v>
      </c>
      <c r="BP3665" s="157">
        <f>IF('1b-NaturalGas'!$AG$90="no","not applicable (based on previous answers)",ROUND(BL3665,4))</f>
        <v>0.64300000000000002</v>
      </c>
      <c r="BQ3665" s="157">
        <f>IF('1b-NaturalGas'!$AG$91="no","",ROUND(BL3665,4))</f>
        <v>0.64300000000000002</v>
      </c>
    </row>
    <row r="3666" spans="30:69" x14ac:dyDescent="0.25">
      <c r="AD3666" s="157">
        <f t="shared" si="127"/>
        <v>0.64500000000000046</v>
      </c>
      <c r="AE3666" s="157">
        <f>IF('1a-Electricity'!$AG$77="no","",ROUND(AD3666,4))</f>
        <v>0.64500000000000002</v>
      </c>
      <c r="AF3666" s="157">
        <f>IF('1a-Electricity'!$AG$78="no","",ROUND(AD3666,4))</f>
        <v>0.64500000000000002</v>
      </c>
      <c r="AG3666" s="157">
        <f>IF('1a-Electricity'!$AG$79="no","",ROUND(AD3666,4))</f>
        <v>0.64500000000000002</v>
      </c>
      <c r="BL3666" s="157">
        <f t="shared" si="128"/>
        <v>0.64400000000000046</v>
      </c>
      <c r="BM3666" s="157">
        <f>IF('1b-NaturalGas'!$AG$87="no","",ROUND(BL3666,4))</f>
        <v>0.64400000000000002</v>
      </c>
      <c r="BN3666" s="157">
        <f>IF('1b-NaturalGas'!$AG$88="no","",ROUND(BL3666,4))</f>
        <v>0.64400000000000002</v>
      </c>
      <c r="BO3666" s="157">
        <f>IF('1b-NaturalGas'!$AG$89="no","",ROUND(BL3666,4))</f>
        <v>0.64400000000000002</v>
      </c>
      <c r="BP3666" s="157">
        <f>IF('1b-NaturalGas'!$AG$90="no","not applicable (based on previous answers)",ROUND(BL3666,4))</f>
        <v>0.64400000000000002</v>
      </c>
      <c r="BQ3666" s="157">
        <f>IF('1b-NaturalGas'!$AG$91="no","",ROUND(BL3666,4))</f>
        <v>0.64400000000000002</v>
      </c>
    </row>
    <row r="3667" spans="30:69" x14ac:dyDescent="0.25">
      <c r="AD3667" s="157">
        <f t="shared" si="127"/>
        <v>0.64600000000000046</v>
      </c>
      <c r="AE3667" s="157">
        <f>IF('1a-Electricity'!$AG$77="no","",ROUND(AD3667,4))</f>
        <v>0.64600000000000002</v>
      </c>
      <c r="AF3667" s="157">
        <f>IF('1a-Electricity'!$AG$78="no","",ROUND(AD3667,4))</f>
        <v>0.64600000000000002</v>
      </c>
      <c r="AG3667" s="157">
        <f>IF('1a-Electricity'!$AG$79="no","",ROUND(AD3667,4))</f>
        <v>0.64600000000000002</v>
      </c>
      <c r="BL3667" s="157">
        <f t="shared" si="128"/>
        <v>0.64500000000000046</v>
      </c>
      <c r="BM3667" s="157">
        <f>IF('1b-NaturalGas'!$AG$87="no","",ROUND(BL3667,4))</f>
        <v>0.64500000000000002</v>
      </c>
      <c r="BN3667" s="157">
        <f>IF('1b-NaturalGas'!$AG$88="no","",ROUND(BL3667,4))</f>
        <v>0.64500000000000002</v>
      </c>
      <c r="BO3667" s="157">
        <f>IF('1b-NaturalGas'!$AG$89="no","",ROUND(BL3667,4))</f>
        <v>0.64500000000000002</v>
      </c>
      <c r="BP3667" s="157">
        <f>IF('1b-NaturalGas'!$AG$90="no","not applicable (based on previous answers)",ROUND(BL3667,4))</f>
        <v>0.64500000000000002</v>
      </c>
      <c r="BQ3667" s="157">
        <f>IF('1b-NaturalGas'!$AG$91="no","",ROUND(BL3667,4))</f>
        <v>0.64500000000000002</v>
      </c>
    </row>
    <row r="3668" spans="30:69" x14ac:dyDescent="0.25">
      <c r="AD3668" s="157">
        <f t="shared" si="127"/>
        <v>0.64700000000000046</v>
      </c>
      <c r="AE3668" s="157">
        <f>IF('1a-Electricity'!$AG$77="no","",ROUND(AD3668,4))</f>
        <v>0.64700000000000002</v>
      </c>
      <c r="AF3668" s="157">
        <f>IF('1a-Electricity'!$AG$78="no","",ROUND(AD3668,4))</f>
        <v>0.64700000000000002</v>
      </c>
      <c r="AG3668" s="157">
        <f>IF('1a-Electricity'!$AG$79="no","",ROUND(AD3668,4))</f>
        <v>0.64700000000000002</v>
      </c>
      <c r="BL3668" s="157">
        <f t="shared" si="128"/>
        <v>0.64600000000000046</v>
      </c>
      <c r="BM3668" s="157">
        <f>IF('1b-NaturalGas'!$AG$87="no","",ROUND(BL3668,4))</f>
        <v>0.64600000000000002</v>
      </c>
      <c r="BN3668" s="157">
        <f>IF('1b-NaturalGas'!$AG$88="no","",ROUND(BL3668,4))</f>
        <v>0.64600000000000002</v>
      </c>
      <c r="BO3668" s="157">
        <f>IF('1b-NaturalGas'!$AG$89="no","",ROUND(BL3668,4))</f>
        <v>0.64600000000000002</v>
      </c>
      <c r="BP3668" s="157">
        <f>IF('1b-NaturalGas'!$AG$90="no","not applicable (based on previous answers)",ROUND(BL3668,4))</f>
        <v>0.64600000000000002</v>
      </c>
      <c r="BQ3668" s="157">
        <f>IF('1b-NaturalGas'!$AG$91="no","",ROUND(BL3668,4))</f>
        <v>0.64600000000000002</v>
      </c>
    </row>
    <row r="3669" spans="30:69" x14ac:dyDescent="0.25">
      <c r="AD3669" s="157">
        <f t="shared" si="127"/>
        <v>0.64800000000000046</v>
      </c>
      <c r="AE3669" s="157">
        <f>IF('1a-Electricity'!$AG$77="no","",ROUND(AD3669,4))</f>
        <v>0.64800000000000002</v>
      </c>
      <c r="AF3669" s="157">
        <f>IF('1a-Electricity'!$AG$78="no","",ROUND(AD3669,4))</f>
        <v>0.64800000000000002</v>
      </c>
      <c r="AG3669" s="157">
        <f>IF('1a-Electricity'!$AG$79="no","",ROUND(AD3669,4))</f>
        <v>0.64800000000000002</v>
      </c>
      <c r="BL3669" s="157">
        <f t="shared" si="128"/>
        <v>0.64700000000000046</v>
      </c>
      <c r="BM3669" s="157">
        <f>IF('1b-NaturalGas'!$AG$87="no","",ROUND(BL3669,4))</f>
        <v>0.64700000000000002</v>
      </c>
      <c r="BN3669" s="157">
        <f>IF('1b-NaturalGas'!$AG$88="no","",ROUND(BL3669,4))</f>
        <v>0.64700000000000002</v>
      </c>
      <c r="BO3669" s="157">
        <f>IF('1b-NaturalGas'!$AG$89="no","",ROUND(BL3669,4))</f>
        <v>0.64700000000000002</v>
      </c>
      <c r="BP3669" s="157">
        <f>IF('1b-NaturalGas'!$AG$90="no","not applicable (based on previous answers)",ROUND(BL3669,4))</f>
        <v>0.64700000000000002</v>
      </c>
      <c r="BQ3669" s="157">
        <f>IF('1b-NaturalGas'!$AG$91="no","",ROUND(BL3669,4))</f>
        <v>0.64700000000000002</v>
      </c>
    </row>
    <row r="3670" spans="30:69" x14ac:dyDescent="0.25">
      <c r="AD3670" s="157">
        <f t="shared" si="127"/>
        <v>0.64900000000000047</v>
      </c>
      <c r="AE3670" s="157">
        <f>IF('1a-Electricity'!$AG$77="no","",ROUND(AD3670,4))</f>
        <v>0.64900000000000002</v>
      </c>
      <c r="AF3670" s="157">
        <f>IF('1a-Electricity'!$AG$78="no","",ROUND(AD3670,4))</f>
        <v>0.64900000000000002</v>
      </c>
      <c r="AG3670" s="157">
        <f>IF('1a-Electricity'!$AG$79="no","",ROUND(AD3670,4))</f>
        <v>0.64900000000000002</v>
      </c>
      <c r="BL3670" s="157">
        <f t="shared" si="128"/>
        <v>0.64800000000000046</v>
      </c>
      <c r="BM3670" s="157">
        <f>IF('1b-NaturalGas'!$AG$87="no","",ROUND(BL3670,4))</f>
        <v>0.64800000000000002</v>
      </c>
      <c r="BN3670" s="157">
        <f>IF('1b-NaturalGas'!$AG$88="no","",ROUND(BL3670,4))</f>
        <v>0.64800000000000002</v>
      </c>
      <c r="BO3670" s="157">
        <f>IF('1b-NaturalGas'!$AG$89="no","",ROUND(BL3670,4))</f>
        <v>0.64800000000000002</v>
      </c>
      <c r="BP3670" s="157">
        <f>IF('1b-NaturalGas'!$AG$90="no","not applicable (based on previous answers)",ROUND(BL3670,4))</f>
        <v>0.64800000000000002</v>
      </c>
      <c r="BQ3670" s="157">
        <f>IF('1b-NaturalGas'!$AG$91="no","",ROUND(BL3670,4))</f>
        <v>0.64800000000000002</v>
      </c>
    </row>
    <row r="3671" spans="30:69" x14ac:dyDescent="0.25">
      <c r="AD3671" s="157">
        <f t="shared" si="127"/>
        <v>0.65000000000000047</v>
      </c>
      <c r="AE3671" s="157">
        <f>IF('1a-Electricity'!$AG$77="no","",ROUND(AD3671,4))</f>
        <v>0.65</v>
      </c>
      <c r="AF3671" s="157">
        <f>IF('1a-Electricity'!$AG$78="no","",ROUND(AD3671,4))</f>
        <v>0.65</v>
      </c>
      <c r="AG3671" s="157">
        <f>IF('1a-Electricity'!$AG$79="no","",ROUND(AD3671,4))</f>
        <v>0.65</v>
      </c>
      <c r="BL3671" s="157">
        <f t="shared" si="128"/>
        <v>0.64900000000000047</v>
      </c>
      <c r="BM3671" s="157">
        <f>IF('1b-NaturalGas'!$AG$87="no","",ROUND(BL3671,4))</f>
        <v>0.64900000000000002</v>
      </c>
      <c r="BN3671" s="157">
        <f>IF('1b-NaturalGas'!$AG$88="no","",ROUND(BL3671,4))</f>
        <v>0.64900000000000002</v>
      </c>
      <c r="BO3671" s="157">
        <f>IF('1b-NaturalGas'!$AG$89="no","",ROUND(BL3671,4))</f>
        <v>0.64900000000000002</v>
      </c>
      <c r="BP3671" s="157">
        <f>IF('1b-NaturalGas'!$AG$90="no","not applicable (based on previous answers)",ROUND(BL3671,4))</f>
        <v>0.64900000000000002</v>
      </c>
      <c r="BQ3671" s="157">
        <f>IF('1b-NaturalGas'!$AG$91="no","",ROUND(BL3671,4))</f>
        <v>0.64900000000000002</v>
      </c>
    </row>
    <row r="3672" spans="30:69" x14ac:dyDescent="0.25">
      <c r="AD3672" s="157">
        <f t="shared" si="127"/>
        <v>0.65100000000000047</v>
      </c>
      <c r="AE3672" s="157">
        <f>IF('1a-Electricity'!$AG$77="no","",ROUND(AD3672,4))</f>
        <v>0.65100000000000002</v>
      </c>
      <c r="AF3672" s="157">
        <f>IF('1a-Electricity'!$AG$78="no","",ROUND(AD3672,4))</f>
        <v>0.65100000000000002</v>
      </c>
      <c r="AG3672" s="157">
        <f>IF('1a-Electricity'!$AG$79="no","",ROUND(AD3672,4))</f>
        <v>0.65100000000000002</v>
      </c>
      <c r="BL3672" s="157">
        <f t="shared" si="128"/>
        <v>0.65000000000000047</v>
      </c>
      <c r="BM3672" s="157">
        <f>IF('1b-NaturalGas'!$AG$87="no","",ROUND(BL3672,4))</f>
        <v>0.65</v>
      </c>
      <c r="BN3672" s="157">
        <f>IF('1b-NaturalGas'!$AG$88="no","",ROUND(BL3672,4))</f>
        <v>0.65</v>
      </c>
      <c r="BO3672" s="157">
        <f>IF('1b-NaturalGas'!$AG$89="no","",ROUND(BL3672,4))</f>
        <v>0.65</v>
      </c>
      <c r="BP3672" s="157">
        <f>IF('1b-NaturalGas'!$AG$90="no","not applicable (based on previous answers)",ROUND(BL3672,4))</f>
        <v>0.65</v>
      </c>
      <c r="BQ3672" s="157">
        <f>IF('1b-NaturalGas'!$AG$91="no","",ROUND(BL3672,4))</f>
        <v>0.65</v>
      </c>
    </row>
    <row r="3673" spans="30:69" x14ac:dyDescent="0.25">
      <c r="AD3673" s="157">
        <f t="shared" si="127"/>
        <v>0.65200000000000047</v>
      </c>
      <c r="AE3673" s="157">
        <f>IF('1a-Electricity'!$AG$77="no","",ROUND(AD3673,4))</f>
        <v>0.65200000000000002</v>
      </c>
      <c r="AF3673" s="157">
        <f>IF('1a-Electricity'!$AG$78="no","",ROUND(AD3673,4))</f>
        <v>0.65200000000000002</v>
      </c>
      <c r="AG3673" s="157">
        <f>IF('1a-Electricity'!$AG$79="no","",ROUND(AD3673,4))</f>
        <v>0.65200000000000002</v>
      </c>
      <c r="BL3673" s="157">
        <f t="shared" si="128"/>
        <v>0.65100000000000047</v>
      </c>
      <c r="BM3673" s="157">
        <f>IF('1b-NaturalGas'!$AG$87="no","",ROUND(BL3673,4))</f>
        <v>0.65100000000000002</v>
      </c>
      <c r="BN3673" s="157">
        <f>IF('1b-NaturalGas'!$AG$88="no","",ROUND(BL3673,4))</f>
        <v>0.65100000000000002</v>
      </c>
      <c r="BO3673" s="157">
        <f>IF('1b-NaturalGas'!$AG$89="no","",ROUND(BL3673,4))</f>
        <v>0.65100000000000002</v>
      </c>
      <c r="BP3673" s="157">
        <f>IF('1b-NaturalGas'!$AG$90="no","not applicable (based on previous answers)",ROUND(BL3673,4))</f>
        <v>0.65100000000000002</v>
      </c>
      <c r="BQ3673" s="157">
        <f>IF('1b-NaturalGas'!$AG$91="no","",ROUND(BL3673,4))</f>
        <v>0.65100000000000002</v>
      </c>
    </row>
    <row r="3674" spans="30:69" x14ac:dyDescent="0.25">
      <c r="AD3674" s="157">
        <f t="shared" si="127"/>
        <v>0.65300000000000047</v>
      </c>
      <c r="AE3674" s="157">
        <f>IF('1a-Electricity'!$AG$77="no","",ROUND(AD3674,4))</f>
        <v>0.65300000000000002</v>
      </c>
      <c r="AF3674" s="157">
        <f>IF('1a-Electricity'!$AG$78="no","",ROUND(AD3674,4))</f>
        <v>0.65300000000000002</v>
      </c>
      <c r="AG3674" s="157">
        <f>IF('1a-Electricity'!$AG$79="no","",ROUND(AD3674,4))</f>
        <v>0.65300000000000002</v>
      </c>
      <c r="BL3674" s="157">
        <f t="shared" si="128"/>
        <v>0.65200000000000047</v>
      </c>
      <c r="BM3674" s="157">
        <f>IF('1b-NaturalGas'!$AG$87="no","",ROUND(BL3674,4))</f>
        <v>0.65200000000000002</v>
      </c>
      <c r="BN3674" s="157">
        <f>IF('1b-NaturalGas'!$AG$88="no","",ROUND(BL3674,4))</f>
        <v>0.65200000000000002</v>
      </c>
      <c r="BO3674" s="157">
        <f>IF('1b-NaturalGas'!$AG$89="no","",ROUND(BL3674,4))</f>
        <v>0.65200000000000002</v>
      </c>
      <c r="BP3674" s="157">
        <f>IF('1b-NaturalGas'!$AG$90="no","not applicable (based on previous answers)",ROUND(BL3674,4))</f>
        <v>0.65200000000000002</v>
      </c>
      <c r="BQ3674" s="157">
        <f>IF('1b-NaturalGas'!$AG$91="no","",ROUND(BL3674,4))</f>
        <v>0.65200000000000002</v>
      </c>
    </row>
    <row r="3675" spans="30:69" x14ac:dyDescent="0.25">
      <c r="AD3675" s="157">
        <f t="shared" si="127"/>
        <v>0.65400000000000047</v>
      </c>
      <c r="AE3675" s="157">
        <f>IF('1a-Electricity'!$AG$77="no","",ROUND(AD3675,4))</f>
        <v>0.65400000000000003</v>
      </c>
      <c r="AF3675" s="157">
        <f>IF('1a-Electricity'!$AG$78="no","",ROUND(AD3675,4))</f>
        <v>0.65400000000000003</v>
      </c>
      <c r="AG3675" s="157">
        <f>IF('1a-Electricity'!$AG$79="no","",ROUND(AD3675,4))</f>
        <v>0.65400000000000003</v>
      </c>
      <c r="BL3675" s="157">
        <f t="shared" si="128"/>
        <v>0.65300000000000047</v>
      </c>
      <c r="BM3675" s="157">
        <f>IF('1b-NaturalGas'!$AG$87="no","",ROUND(BL3675,4))</f>
        <v>0.65300000000000002</v>
      </c>
      <c r="BN3675" s="157">
        <f>IF('1b-NaturalGas'!$AG$88="no","",ROUND(BL3675,4))</f>
        <v>0.65300000000000002</v>
      </c>
      <c r="BO3675" s="157">
        <f>IF('1b-NaturalGas'!$AG$89="no","",ROUND(BL3675,4))</f>
        <v>0.65300000000000002</v>
      </c>
      <c r="BP3675" s="157">
        <f>IF('1b-NaturalGas'!$AG$90="no","not applicable (based on previous answers)",ROUND(BL3675,4))</f>
        <v>0.65300000000000002</v>
      </c>
      <c r="BQ3675" s="157">
        <f>IF('1b-NaturalGas'!$AG$91="no","",ROUND(BL3675,4))</f>
        <v>0.65300000000000002</v>
      </c>
    </row>
    <row r="3676" spans="30:69" x14ac:dyDescent="0.25">
      <c r="AD3676" s="157">
        <f t="shared" si="127"/>
        <v>0.65500000000000047</v>
      </c>
      <c r="AE3676" s="157">
        <f>IF('1a-Electricity'!$AG$77="no","",ROUND(AD3676,4))</f>
        <v>0.65500000000000003</v>
      </c>
      <c r="AF3676" s="157">
        <f>IF('1a-Electricity'!$AG$78="no","",ROUND(AD3676,4))</f>
        <v>0.65500000000000003</v>
      </c>
      <c r="AG3676" s="157">
        <f>IF('1a-Electricity'!$AG$79="no","",ROUND(AD3676,4))</f>
        <v>0.65500000000000003</v>
      </c>
      <c r="BL3676" s="157">
        <f t="shared" si="128"/>
        <v>0.65400000000000047</v>
      </c>
      <c r="BM3676" s="157">
        <f>IF('1b-NaturalGas'!$AG$87="no","",ROUND(BL3676,4))</f>
        <v>0.65400000000000003</v>
      </c>
      <c r="BN3676" s="157">
        <f>IF('1b-NaturalGas'!$AG$88="no","",ROUND(BL3676,4))</f>
        <v>0.65400000000000003</v>
      </c>
      <c r="BO3676" s="157">
        <f>IF('1b-NaturalGas'!$AG$89="no","",ROUND(BL3676,4))</f>
        <v>0.65400000000000003</v>
      </c>
      <c r="BP3676" s="157">
        <f>IF('1b-NaturalGas'!$AG$90="no","not applicable (based on previous answers)",ROUND(BL3676,4))</f>
        <v>0.65400000000000003</v>
      </c>
      <c r="BQ3676" s="157">
        <f>IF('1b-NaturalGas'!$AG$91="no","",ROUND(BL3676,4))</f>
        <v>0.65400000000000003</v>
      </c>
    </row>
    <row r="3677" spans="30:69" x14ac:dyDescent="0.25">
      <c r="AD3677" s="157">
        <f t="shared" si="127"/>
        <v>0.65600000000000047</v>
      </c>
      <c r="AE3677" s="157">
        <f>IF('1a-Electricity'!$AG$77="no","",ROUND(AD3677,4))</f>
        <v>0.65600000000000003</v>
      </c>
      <c r="AF3677" s="157">
        <f>IF('1a-Electricity'!$AG$78="no","",ROUND(AD3677,4))</f>
        <v>0.65600000000000003</v>
      </c>
      <c r="AG3677" s="157">
        <f>IF('1a-Electricity'!$AG$79="no","",ROUND(AD3677,4))</f>
        <v>0.65600000000000003</v>
      </c>
      <c r="BL3677" s="157">
        <f t="shared" si="128"/>
        <v>0.65500000000000047</v>
      </c>
      <c r="BM3677" s="157">
        <f>IF('1b-NaturalGas'!$AG$87="no","",ROUND(BL3677,4))</f>
        <v>0.65500000000000003</v>
      </c>
      <c r="BN3677" s="157">
        <f>IF('1b-NaturalGas'!$AG$88="no","",ROUND(BL3677,4))</f>
        <v>0.65500000000000003</v>
      </c>
      <c r="BO3677" s="157">
        <f>IF('1b-NaturalGas'!$AG$89="no","",ROUND(BL3677,4))</f>
        <v>0.65500000000000003</v>
      </c>
      <c r="BP3677" s="157">
        <f>IF('1b-NaturalGas'!$AG$90="no","not applicable (based on previous answers)",ROUND(BL3677,4))</f>
        <v>0.65500000000000003</v>
      </c>
      <c r="BQ3677" s="157">
        <f>IF('1b-NaturalGas'!$AG$91="no","",ROUND(BL3677,4))</f>
        <v>0.65500000000000003</v>
      </c>
    </row>
    <row r="3678" spans="30:69" x14ac:dyDescent="0.25">
      <c r="AD3678" s="157">
        <f t="shared" si="127"/>
        <v>0.65700000000000047</v>
      </c>
      <c r="AE3678" s="157">
        <f>IF('1a-Electricity'!$AG$77="no","",ROUND(AD3678,4))</f>
        <v>0.65700000000000003</v>
      </c>
      <c r="AF3678" s="157">
        <f>IF('1a-Electricity'!$AG$78="no","",ROUND(AD3678,4))</f>
        <v>0.65700000000000003</v>
      </c>
      <c r="AG3678" s="157">
        <f>IF('1a-Electricity'!$AG$79="no","",ROUND(AD3678,4))</f>
        <v>0.65700000000000003</v>
      </c>
      <c r="BL3678" s="157">
        <f t="shared" si="128"/>
        <v>0.65600000000000047</v>
      </c>
      <c r="BM3678" s="157">
        <f>IF('1b-NaturalGas'!$AG$87="no","",ROUND(BL3678,4))</f>
        <v>0.65600000000000003</v>
      </c>
      <c r="BN3678" s="157">
        <f>IF('1b-NaturalGas'!$AG$88="no","",ROUND(BL3678,4))</f>
        <v>0.65600000000000003</v>
      </c>
      <c r="BO3678" s="157">
        <f>IF('1b-NaturalGas'!$AG$89="no","",ROUND(BL3678,4))</f>
        <v>0.65600000000000003</v>
      </c>
      <c r="BP3678" s="157">
        <f>IF('1b-NaturalGas'!$AG$90="no","not applicable (based on previous answers)",ROUND(BL3678,4))</f>
        <v>0.65600000000000003</v>
      </c>
      <c r="BQ3678" s="157">
        <f>IF('1b-NaturalGas'!$AG$91="no","",ROUND(BL3678,4))</f>
        <v>0.65600000000000003</v>
      </c>
    </row>
    <row r="3679" spans="30:69" x14ac:dyDescent="0.25">
      <c r="AD3679" s="157">
        <f t="shared" si="127"/>
        <v>0.65800000000000047</v>
      </c>
      <c r="AE3679" s="157">
        <f>IF('1a-Electricity'!$AG$77="no","",ROUND(AD3679,4))</f>
        <v>0.65800000000000003</v>
      </c>
      <c r="AF3679" s="157">
        <f>IF('1a-Electricity'!$AG$78="no","",ROUND(AD3679,4))</f>
        <v>0.65800000000000003</v>
      </c>
      <c r="AG3679" s="157">
        <f>IF('1a-Electricity'!$AG$79="no","",ROUND(AD3679,4))</f>
        <v>0.65800000000000003</v>
      </c>
      <c r="BL3679" s="157">
        <f t="shared" si="128"/>
        <v>0.65700000000000047</v>
      </c>
      <c r="BM3679" s="157">
        <f>IF('1b-NaturalGas'!$AG$87="no","",ROUND(BL3679,4))</f>
        <v>0.65700000000000003</v>
      </c>
      <c r="BN3679" s="157">
        <f>IF('1b-NaturalGas'!$AG$88="no","",ROUND(BL3679,4))</f>
        <v>0.65700000000000003</v>
      </c>
      <c r="BO3679" s="157">
        <f>IF('1b-NaturalGas'!$AG$89="no","",ROUND(BL3679,4))</f>
        <v>0.65700000000000003</v>
      </c>
      <c r="BP3679" s="157">
        <f>IF('1b-NaturalGas'!$AG$90="no","not applicable (based on previous answers)",ROUND(BL3679,4))</f>
        <v>0.65700000000000003</v>
      </c>
      <c r="BQ3679" s="157">
        <f>IF('1b-NaturalGas'!$AG$91="no","",ROUND(BL3679,4))</f>
        <v>0.65700000000000003</v>
      </c>
    </row>
    <row r="3680" spans="30:69" x14ac:dyDescent="0.25">
      <c r="AD3680" s="157">
        <f t="shared" si="127"/>
        <v>0.65900000000000047</v>
      </c>
      <c r="AE3680" s="157">
        <f>IF('1a-Electricity'!$AG$77="no","",ROUND(AD3680,4))</f>
        <v>0.65900000000000003</v>
      </c>
      <c r="AF3680" s="157">
        <f>IF('1a-Electricity'!$AG$78="no","",ROUND(AD3680,4))</f>
        <v>0.65900000000000003</v>
      </c>
      <c r="AG3680" s="157">
        <f>IF('1a-Electricity'!$AG$79="no","",ROUND(AD3680,4))</f>
        <v>0.65900000000000003</v>
      </c>
      <c r="BL3680" s="157">
        <f t="shared" si="128"/>
        <v>0.65800000000000047</v>
      </c>
      <c r="BM3680" s="157">
        <f>IF('1b-NaturalGas'!$AG$87="no","",ROUND(BL3680,4))</f>
        <v>0.65800000000000003</v>
      </c>
      <c r="BN3680" s="157">
        <f>IF('1b-NaturalGas'!$AG$88="no","",ROUND(BL3680,4))</f>
        <v>0.65800000000000003</v>
      </c>
      <c r="BO3680" s="157">
        <f>IF('1b-NaturalGas'!$AG$89="no","",ROUND(BL3680,4))</f>
        <v>0.65800000000000003</v>
      </c>
      <c r="BP3680" s="157">
        <f>IF('1b-NaturalGas'!$AG$90="no","not applicable (based on previous answers)",ROUND(BL3680,4))</f>
        <v>0.65800000000000003</v>
      </c>
      <c r="BQ3680" s="157">
        <f>IF('1b-NaturalGas'!$AG$91="no","",ROUND(BL3680,4))</f>
        <v>0.65800000000000003</v>
      </c>
    </row>
    <row r="3681" spans="30:69" x14ac:dyDescent="0.25">
      <c r="AD3681" s="157">
        <f t="shared" si="127"/>
        <v>0.66000000000000048</v>
      </c>
      <c r="AE3681" s="157">
        <f>IF('1a-Electricity'!$AG$77="no","",ROUND(AD3681,4))</f>
        <v>0.66</v>
      </c>
      <c r="AF3681" s="157">
        <f>IF('1a-Electricity'!$AG$78="no","",ROUND(AD3681,4))</f>
        <v>0.66</v>
      </c>
      <c r="AG3681" s="157">
        <f>IF('1a-Electricity'!$AG$79="no","",ROUND(AD3681,4))</f>
        <v>0.66</v>
      </c>
      <c r="BL3681" s="157">
        <f t="shared" si="128"/>
        <v>0.65900000000000047</v>
      </c>
      <c r="BM3681" s="157">
        <f>IF('1b-NaturalGas'!$AG$87="no","",ROUND(BL3681,4))</f>
        <v>0.65900000000000003</v>
      </c>
      <c r="BN3681" s="157">
        <f>IF('1b-NaturalGas'!$AG$88="no","",ROUND(BL3681,4))</f>
        <v>0.65900000000000003</v>
      </c>
      <c r="BO3681" s="157">
        <f>IF('1b-NaturalGas'!$AG$89="no","",ROUND(BL3681,4))</f>
        <v>0.65900000000000003</v>
      </c>
      <c r="BP3681" s="157">
        <f>IF('1b-NaturalGas'!$AG$90="no","not applicable (based on previous answers)",ROUND(BL3681,4))</f>
        <v>0.65900000000000003</v>
      </c>
      <c r="BQ3681" s="157">
        <f>IF('1b-NaturalGas'!$AG$91="no","",ROUND(BL3681,4))</f>
        <v>0.65900000000000003</v>
      </c>
    </row>
    <row r="3682" spans="30:69" x14ac:dyDescent="0.25">
      <c r="AD3682" s="157">
        <f t="shared" si="127"/>
        <v>0.66100000000000048</v>
      </c>
      <c r="AE3682" s="157">
        <f>IF('1a-Electricity'!$AG$77="no","",ROUND(AD3682,4))</f>
        <v>0.66100000000000003</v>
      </c>
      <c r="AF3682" s="157">
        <f>IF('1a-Electricity'!$AG$78="no","",ROUND(AD3682,4))</f>
        <v>0.66100000000000003</v>
      </c>
      <c r="AG3682" s="157">
        <f>IF('1a-Electricity'!$AG$79="no","",ROUND(AD3682,4))</f>
        <v>0.66100000000000003</v>
      </c>
      <c r="BL3682" s="157">
        <f t="shared" si="128"/>
        <v>0.66000000000000048</v>
      </c>
      <c r="BM3682" s="157">
        <f>IF('1b-NaturalGas'!$AG$87="no","",ROUND(BL3682,4))</f>
        <v>0.66</v>
      </c>
      <c r="BN3682" s="157">
        <f>IF('1b-NaturalGas'!$AG$88="no","",ROUND(BL3682,4))</f>
        <v>0.66</v>
      </c>
      <c r="BO3682" s="157">
        <f>IF('1b-NaturalGas'!$AG$89="no","",ROUND(BL3682,4))</f>
        <v>0.66</v>
      </c>
      <c r="BP3682" s="157">
        <f>IF('1b-NaturalGas'!$AG$90="no","not applicable (based on previous answers)",ROUND(BL3682,4))</f>
        <v>0.66</v>
      </c>
      <c r="BQ3682" s="157">
        <f>IF('1b-NaturalGas'!$AG$91="no","",ROUND(BL3682,4))</f>
        <v>0.66</v>
      </c>
    </row>
    <row r="3683" spans="30:69" x14ac:dyDescent="0.25">
      <c r="AD3683" s="157">
        <f t="shared" si="127"/>
        <v>0.66200000000000048</v>
      </c>
      <c r="AE3683" s="157">
        <f>IF('1a-Electricity'!$AG$77="no","",ROUND(AD3683,4))</f>
        <v>0.66200000000000003</v>
      </c>
      <c r="AF3683" s="157">
        <f>IF('1a-Electricity'!$AG$78="no","",ROUND(AD3683,4))</f>
        <v>0.66200000000000003</v>
      </c>
      <c r="AG3683" s="157">
        <f>IF('1a-Electricity'!$AG$79="no","",ROUND(AD3683,4))</f>
        <v>0.66200000000000003</v>
      </c>
      <c r="BL3683" s="157">
        <f t="shared" si="128"/>
        <v>0.66100000000000048</v>
      </c>
      <c r="BM3683" s="157">
        <f>IF('1b-NaturalGas'!$AG$87="no","",ROUND(BL3683,4))</f>
        <v>0.66100000000000003</v>
      </c>
      <c r="BN3683" s="157">
        <f>IF('1b-NaturalGas'!$AG$88="no","",ROUND(BL3683,4))</f>
        <v>0.66100000000000003</v>
      </c>
      <c r="BO3683" s="157">
        <f>IF('1b-NaturalGas'!$AG$89="no","",ROUND(BL3683,4))</f>
        <v>0.66100000000000003</v>
      </c>
      <c r="BP3683" s="157">
        <f>IF('1b-NaturalGas'!$AG$90="no","not applicable (based on previous answers)",ROUND(BL3683,4))</f>
        <v>0.66100000000000003</v>
      </c>
      <c r="BQ3683" s="157">
        <f>IF('1b-NaturalGas'!$AG$91="no","",ROUND(BL3683,4))</f>
        <v>0.66100000000000003</v>
      </c>
    </row>
    <row r="3684" spans="30:69" x14ac:dyDescent="0.25">
      <c r="AD3684" s="157">
        <f t="shared" si="127"/>
        <v>0.66300000000000048</v>
      </c>
      <c r="AE3684" s="157">
        <f>IF('1a-Electricity'!$AG$77="no","",ROUND(AD3684,4))</f>
        <v>0.66300000000000003</v>
      </c>
      <c r="AF3684" s="157">
        <f>IF('1a-Electricity'!$AG$78="no","",ROUND(AD3684,4))</f>
        <v>0.66300000000000003</v>
      </c>
      <c r="AG3684" s="157">
        <f>IF('1a-Electricity'!$AG$79="no","",ROUND(AD3684,4))</f>
        <v>0.66300000000000003</v>
      </c>
      <c r="BL3684" s="157">
        <f t="shared" si="128"/>
        <v>0.66200000000000048</v>
      </c>
      <c r="BM3684" s="157">
        <f>IF('1b-NaturalGas'!$AG$87="no","",ROUND(BL3684,4))</f>
        <v>0.66200000000000003</v>
      </c>
      <c r="BN3684" s="157">
        <f>IF('1b-NaturalGas'!$AG$88="no","",ROUND(BL3684,4))</f>
        <v>0.66200000000000003</v>
      </c>
      <c r="BO3684" s="157">
        <f>IF('1b-NaturalGas'!$AG$89="no","",ROUND(BL3684,4))</f>
        <v>0.66200000000000003</v>
      </c>
      <c r="BP3684" s="157">
        <f>IF('1b-NaturalGas'!$AG$90="no","not applicable (based on previous answers)",ROUND(BL3684,4))</f>
        <v>0.66200000000000003</v>
      </c>
      <c r="BQ3684" s="157">
        <f>IF('1b-NaturalGas'!$AG$91="no","",ROUND(BL3684,4))</f>
        <v>0.66200000000000003</v>
      </c>
    </row>
    <row r="3685" spans="30:69" x14ac:dyDescent="0.25">
      <c r="AD3685" s="157">
        <f t="shared" si="127"/>
        <v>0.66400000000000048</v>
      </c>
      <c r="AE3685" s="157">
        <f>IF('1a-Electricity'!$AG$77="no","",ROUND(AD3685,4))</f>
        <v>0.66400000000000003</v>
      </c>
      <c r="AF3685" s="157">
        <f>IF('1a-Electricity'!$AG$78="no","",ROUND(AD3685,4))</f>
        <v>0.66400000000000003</v>
      </c>
      <c r="AG3685" s="157">
        <f>IF('1a-Electricity'!$AG$79="no","",ROUND(AD3685,4))</f>
        <v>0.66400000000000003</v>
      </c>
      <c r="BL3685" s="157">
        <f t="shared" si="128"/>
        <v>0.66300000000000048</v>
      </c>
      <c r="BM3685" s="157">
        <f>IF('1b-NaturalGas'!$AG$87="no","",ROUND(BL3685,4))</f>
        <v>0.66300000000000003</v>
      </c>
      <c r="BN3685" s="157">
        <f>IF('1b-NaturalGas'!$AG$88="no","",ROUND(BL3685,4))</f>
        <v>0.66300000000000003</v>
      </c>
      <c r="BO3685" s="157">
        <f>IF('1b-NaturalGas'!$AG$89="no","",ROUND(BL3685,4))</f>
        <v>0.66300000000000003</v>
      </c>
      <c r="BP3685" s="157">
        <f>IF('1b-NaturalGas'!$AG$90="no","not applicable (based on previous answers)",ROUND(BL3685,4))</f>
        <v>0.66300000000000003</v>
      </c>
      <c r="BQ3685" s="157">
        <f>IF('1b-NaturalGas'!$AG$91="no","",ROUND(BL3685,4))</f>
        <v>0.66300000000000003</v>
      </c>
    </row>
    <row r="3686" spans="30:69" x14ac:dyDescent="0.25">
      <c r="AD3686" s="157">
        <f t="shared" si="127"/>
        <v>0.66500000000000048</v>
      </c>
      <c r="AE3686" s="157">
        <f>IF('1a-Electricity'!$AG$77="no","",ROUND(AD3686,4))</f>
        <v>0.66500000000000004</v>
      </c>
      <c r="AF3686" s="157">
        <f>IF('1a-Electricity'!$AG$78="no","",ROUND(AD3686,4))</f>
        <v>0.66500000000000004</v>
      </c>
      <c r="AG3686" s="157">
        <f>IF('1a-Electricity'!$AG$79="no","",ROUND(AD3686,4))</f>
        <v>0.66500000000000004</v>
      </c>
      <c r="BL3686" s="157">
        <f t="shared" si="128"/>
        <v>0.66400000000000048</v>
      </c>
      <c r="BM3686" s="157">
        <f>IF('1b-NaturalGas'!$AG$87="no","",ROUND(BL3686,4))</f>
        <v>0.66400000000000003</v>
      </c>
      <c r="BN3686" s="157">
        <f>IF('1b-NaturalGas'!$AG$88="no","",ROUND(BL3686,4))</f>
        <v>0.66400000000000003</v>
      </c>
      <c r="BO3686" s="157">
        <f>IF('1b-NaturalGas'!$AG$89="no","",ROUND(BL3686,4))</f>
        <v>0.66400000000000003</v>
      </c>
      <c r="BP3686" s="157">
        <f>IF('1b-NaturalGas'!$AG$90="no","not applicable (based on previous answers)",ROUND(BL3686,4))</f>
        <v>0.66400000000000003</v>
      </c>
      <c r="BQ3686" s="157">
        <f>IF('1b-NaturalGas'!$AG$91="no","",ROUND(BL3686,4))</f>
        <v>0.66400000000000003</v>
      </c>
    </row>
    <row r="3687" spans="30:69" x14ac:dyDescent="0.25">
      <c r="AD3687" s="157">
        <f t="shared" si="127"/>
        <v>0.66600000000000048</v>
      </c>
      <c r="AE3687" s="157">
        <f>IF('1a-Electricity'!$AG$77="no","",ROUND(AD3687,4))</f>
        <v>0.66600000000000004</v>
      </c>
      <c r="AF3687" s="157">
        <f>IF('1a-Electricity'!$AG$78="no","",ROUND(AD3687,4))</f>
        <v>0.66600000000000004</v>
      </c>
      <c r="AG3687" s="157">
        <f>IF('1a-Electricity'!$AG$79="no","",ROUND(AD3687,4))</f>
        <v>0.66600000000000004</v>
      </c>
      <c r="BL3687" s="157">
        <f t="shared" si="128"/>
        <v>0.66500000000000048</v>
      </c>
      <c r="BM3687" s="157">
        <f>IF('1b-NaturalGas'!$AG$87="no","",ROUND(BL3687,4))</f>
        <v>0.66500000000000004</v>
      </c>
      <c r="BN3687" s="157">
        <f>IF('1b-NaturalGas'!$AG$88="no","",ROUND(BL3687,4))</f>
        <v>0.66500000000000004</v>
      </c>
      <c r="BO3687" s="157">
        <f>IF('1b-NaturalGas'!$AG$89="no","",ROUND(BL3687,4))</f>
        <v>0.66500000000000004</v>
      </c>
      <c r="BP3687" s="157">
        <f>IF('1b-NaturalGas'!$AG$90="no","not applicable (based on previous answers)",ROUND(BL3687,4))</f>
        <v>0.66500000000000004</v>
      </c>
      <c r="BQ3687" s="157">
        <f>IF('1b-NaturalGas'!$AG$91="no","",ROUND(BL3687,4))</f>
        <v>0.66500000000000004</v>
      </c>
    </row>
    <row r="3688" spans="30:69" x14ac:dyDescent="0.25">
      <c r="AD3688" s="157">
        <f t="shared" si="127"/>
        <v>0.66700000000000048</v>
      </c>
      <c r="AE3688" s="157">
        <f>IF('1a-Electricity'!$AG$77="no","",ROUND(AD3688,4))</f>
        <v>0.66700000000000004</v>
      </c>
      <c r="AF3688" s="157">
        <f>IF('1a-Electricity'!$AG$78="no","",ROUND(AD3688,4))</f>
        <v>0.66700000000000004</v>
      </c>
      <c r="AG3688" s="157">
        <f>IF('1a-Electricity'!$AG$79="no","",ROUND(AD3688,4))</f>
        <v>0.66700000000000004</v>
      </c>
      <c r="BL3688" s="157">
        <f t="shared" si="128"/>
        <v>0.66600000000000048</v>
      </c>
      <c r="BM3688" s="157">
        <f>IF('1b-NaturalGas'!$AG$87="no","",ROUND(BL3688,4))</f>
        <v>0.66600000000000004</v>
      </c>
      <c r="BN3688" s="157">
        <f>IF('1b-NaturalGas'!$AG$88="no","",ROUND(BL3688,4))</f>
        <v>0.66600000000000004</v>
      </c>
      <c r="BO3688" s="157">
        <f>IF('1b-NaturalGas'!$AG$89="no","",ROUND(BL3688,4))</f>
        <v>0.66600000000000004</v>
      </c>
      <c r="BP3688" s="157">
        <f>IF('1b-NaturalGas'!$AG$90="no","not applicable (based on previous answers)",ROUND(BL3688,4))</f>
        <v>0.66600000000000004</v>
      </c>
      <c r="BQ3688" s="157">
        <f>IF('1b-NaturalGas'!$AG$91="no","",ROUND(BL3688,4))</f>
        <v>0.66600000000000004</v>
      </c>
    </row>
    <row r="3689" spans="30:69" x14ac:dyDescent="0.25">
      <c r="AD3689" s="157">
        <f t="shared" si="127"/>
        <v>0.66800000000000048</v>
      </c>
      <c r="AE3689" s="157">
        <f>IF('1a-Electricity'!$AG$77="no","",ROUND(AD3689,4))</f>
        <v>0.66800000000000004</v>
      </c>
      <c r="AF3689" s="157">
        <f>IF('1a-Electricity'!$AG$78="no","",ROUND(AD3689,4))</f>
        <v>0.66800000000000004</v>
      </c>
      <c r="AG3689" s="157">
        <f>IF('1a-Electricity'!$AG$79="no","",ROUND(AD3689,4))</f>
        <v>0.66800000000000004</v>
      </c>
      <c r="BL3689" s="157">
        <f t="shared" si="128"/>
        <v>0.66700000000000048</v>
      </c>
      <c r="BM3689" s="157">
        <f>IF('1b-NaturalGas'!$AG$87="no","",ROUND(BL3689,4))</f>
        <v>0.66700000000000004</v>
      </c>
      <c r="BN3689" s="157">
        <f>IF('1b-NaturalGas'!$AG$88="no","",ROUND(BL3689,4))</f>
        <v>0.66700000000000004</v>
      </c>
      <c r="BO3689" s="157">
        <f>IF('1b-NaturalGas'!$AG$89="no","",ROUND(BL3689,4))</f>
        <v>0.66700000000000004</v>
      </c>
      <c r="BP3689" s="157">
        <f>IF('1b-NaturalGas'!$AG$90="no","not applicable (based on previous answers)",ROUND(BL3689,4))</f>
        <v>0.66700000000000004</v>
      </c>
      <c r="BQ3689" s="157">
        <f>IF('1b-NaturalGas'!$AG$91="no","",ROUND(BL3689,4))</f>
        <v>0.66700000000000004</v>
      </c>
    </row>
    <row r="3690" spans="30:69" x14ac:dyDescent="0.25">
      <c r="AD3690" s="157">
        <f t="shared" si="127"/>
        <v>0.66900000000000048</v>
      </c>
      <c r="AE3690" s="157">
        <f>IF('1a-Electricity'!$AG$77="no","",ROUND(AD3690,4))</f>
        <v>0.66900000000000004</v>
      </c>
      <c r="AF3690" s="157">
        <f>IF('1a-Electricity'!$AG$78="no","",ROUND(AD3690,4))</f>
        <v>0.66900000000000004</v>
      </c>
      <c r="AG3690" s="157">
        <f>IF('1a-Electricity'!$AG$79="no","",ROUND(AD3690,4))</f>
        <v>0.66900000000000004</v>
      </c>
      <c r="BL3690" s="157">
        <f t="shared" si="128"/>
        <v>0.66800000000000048</v>
      </c>
      <c r="BM3690" s="157">
        <f>IF('1b-NaturalGas'!$AG$87="no","",ROUND(BL3690,4))</f>
        <v>0.66800000000000004</v>
      </c>
      <c r="BN3690" s="157">
        <f>IF('1b-NaturalGas'!$AG$88="no","",ROUND(BL3690,4))</f>
        <v>0.66800000000000004</v>
      </c>
      <c r="BO3690" s="157">
        <f>IF('1b-NaturalGas'!$AG$89="no","",ROUND(BL3690,4))</f>
        <v>0.66800000000000004</v>
      </c>
      <c r="BP3690" s="157">
        <f>IF('1b-NaturalGas'!$AG$90="no","not applicable (based on previous answers)",ROUND(BL3690,4))</f>
        <v>0.66800000000000004</v>
      </c>
      <c r="BQ3690" s="157">
        <f>IF('1b-NaturalGas'!$AG$91="no","",ROUND(BL3690,4))</f>
        <v>0.66800000000000004</v>
      </c>
    </row>
    <row r="3691" spans="30:69" x14ac:dyDescent="0.25">
      <c r="AD3691" s="157">
        <f t="shared" si="127"/>
        <v>0.67000000000000048</v>
      </c>
      <c r="AE3691" s="157">
        <f>IF('1a-Electricity'!$AG$77="no","",ROUND(AD3691,4))</f>
        <v>0.67</v>
      </c>
      <c r="AF3691" s="157">
        <f>IF('1a-Electricity'!$AG$78="no","",ROUND(AD3691,4))</f>
        <v>0.67</v>
      </c>
      <c r="AG3691" s="157">
        <f>IF('1a-Electricity'!$AG$79="no","",ROUND(AD3691,4))</f>
        <v>0.67</v>
      </c>
      <c r="BL3691" s="157">
        <f t="shared" si="128"/>
        <v>0.66900000000000048</v>
      </c>
      <c r="BM3691" s="157">
        <f>IF('1b-NaturalGas'!$AG$87="no","",ROUND(BL3691,4))</f>
        <v>0.66900000000000004</v>
      </c>
      <c r="BN3691" s="157">
        <f>IF('1b-NaturalGas'!$AG$88="no","",ROUND(BL3691,4))</f>
        <v>0.66900000000000004</v>
      </c>
      <c r="BO3691" s="157">
        <f>IF('1b-NaturalGas'!$AG$89="no","",ROUND(BL3691,4))</f>
        <v>0.66900000000000004</v>
      </c>
      <c r="BP3691" s="157">
        <f>IF('1b-NaturalGas'!$AG$90="no","not applicable (based on previous answers)",ROUND(BL3691,4))</f>
        <v>0.66900000000000004</v>
      </c>
      <c r="BQ3691" s="157">
        <f>IF('1b-NaturalGas'!$AG$91="no","",ROUND(BL3691,4))</f>
        <v>0.66900000000000004</v>
      </c>
    </row>
    <row r="3692" spans="30:69" x14ac:dyDescent="0.25">
      <c r="AD3692" s="157">
        <f t="shared" si="127"/>
        <v>0.67100000000000048</v>
      </c>
      <c r="AE3692" s="157">
        <f>IF('1a-Electricity'!$AG$77="no","",ROUND(AD3692,4))</f>
        <v>0.67100000000000004</v>
      </c>
      <c r="AF3692" s="157">
        <f>IF('1a-Electricity'!$AG$78="no","",ROUND(AD3692,4))</f>
        <v>0.67100000000000004</v>
      </c>
      <c r="AG3692" s="157">
        <f>IF('1a-Electricity'!$AG$79="no","",ROUND(AD3692,4))</f>
        <v>0.67100000000000004</v>
      </c>
      <c r="BL3692" s="157">
        <f t="shared" si="128"/>
        <v>0.67000000000000048</v>
      </c>
      <c r="BM3692" s="157">
        <f>IF('1b-NaturalGas'!$AG$87="no","",ROUND(BL3692,4))</f>
        <v>0.67</v>
      </c>
      <c r="BN3692" s="157">
        <f>IF('1b-NaturalGas'!$AG$88="no","",ROUND(BL3692,4))</f>
        <v>0.67</v>
      </c>
      <c r="BO3692" s="157">
        <f>IF('1b-NaturalGas'!$AG$89="no","",ROUND(BL3692,4))</f>
        <v>0.67</v>
      </c>
      <c r="BP3692" s="157">
        <f>IF('1b-NaturalGas'!$AG$90="no","not applicable (based on previous answers)",ROUND(BL3692,4))</f>
        <v>0.67</v>
      </c>
      <c r="BQ3692" s="157">
        <f>IF('1b-NaturalGas'!$AG$91="no","",ROUND(BL3692,4))</f>
        <v>0.67</v>
      </c>
    </row>
    <row r="3693" spans="30:69" x14ac:dyDescent="0.25">
      <c r="AD3693" s="157">
        <f t="shared" si="127"/>
        <v>0.67200000000000049</v>
      </c>
      <c r="AE3693" s="157">
        <f>IF('1a-Electricity'!$AG$77="no","",ROUND(AD3693,4))</f>
        <v>0.67200000000000004</v>
      </c>
      <c r="AF3693" s="157">
        <f>IF('1a-Electricity'!$AG$78="no","",ROUND(AD3693,4))</f>
        <v>0.67200000000000004</v>
      </c>
      <c r="AG3693" s="157">
        <f>IF('1a-Electricity'!$AG$79="no","",ROUND(AD3693,4))</f>
        <v>0.67200000000000004</v>
      </c>
      <c r="BL3693" s="157">
        <f t="shared" si="128"/>
        <v>0.67100000000000048</v>
      </c>
      <c r="BM3693" s="157">
        <f>IF('1b-NaturalGas'!$AG$87="no","",ROUND(BL3693,4))</f>
        <v>0.67100000000000004</v>
      </c>
      <c r="BN3693" s="157">
        <f>IF('1b-NaturalGas'!$AG$88="no","",ROUND(BL3693,4))</f>
        <v>0.67100000000000004</v>
      </c>
      <c r="BO3693" s="157">
        <f>IF('1b-NaturalGas'!$AG$89="no","",ROUND(BL3693,4))</f>
        <v>0.67100000000000004</v>
      </c>
      <c r="BP3693" s="157">
        <f>IF('1b-NaturalGas'!$AG$90="no","not applicable (based on previous answers)",ROUND(BL3693,4))</f>
        <v>0.67100000000000004</v>
      </c>
      <c r="BQ3693" s="157">
        <f>IF('1b-NaturalGas'!$AG$91="no","",ROUND(BL3693,4))</f>
        <v>0.67100000000000004</v>
      </c>
    </row>
    <row r="3694" spans="30:69" x14ac:dyDescent="0.25">
      <c r="AD3694" s="157">
        <f t="shared" si="127"/>
        <v>0.67300000000000049</v>
      </c>
      <c r="AE3694" s="157">
        <f>IF('1a-Electricity'!$AG$77="no","",ROUND(AD3694,4))</f>
        <v>0.67300000000000004</v>
      </c>
      <c r="AF3694" s="157">
        <f>IF('1a-Electricity'!$AG$78="no","",ROUND(AD3694,4))</f>
        <v>0.67300000000000004</v>
      </c>
      <c r="AG3694" s="157">
        <f>IF('1a-Electricity'!$AG$79="no","",ROUND(AD3694,4))</f>
        <v>0.67300000000000004</v>
      </c>
      <c r="BL3694" s="157">
        <f t="shared" si="128"/>
        <v>0.67200000000000049</v>
      </c>
      <c r="BM3694" s="157">
        <f>IF('1b-NaturalGas'!$AG$87="no","",ROUND(BL3694,4))</f>
        <v>0.67200000000000004</v>
      </c>
      <c r="BN3694" s="157">
        <f>IF('1b-NaturalGas'!$AG$88="no","",ROUND(BL3694,4))</f>
        <v>0.67200000000000004</v>
      </c>
      <c r="BO3694" s="157">
        <f>IF('1b-NaturalGas'!$AG$89="no","",ROUND(BL3694,4))</f>
        <v>0.67200000000000004</v>
      </c>
      <c r="BP3694" s="157">
        <f>IF('1b-NaturalGas'!$AG$90="no","not applicable (based on previous answers)",ROUND(BL3694,4))</f>
        <v>0.67200000000000004</v>
      </c>
      <c r="BQ3694" s="157">
        <f>IF('1b-NaturalGas'!$AG$91="no","",ROUND(BL3694,4))</f>
        <v>0.67200000000000004</v>
      </c>
    </row>
    <row r="3695" spans="30:69" x14ac:dyDescent="0.25">
      <c r="AD3695" s="157">
        <f t="shared" si="127"/>
        <v>0.67400000000000049</v>
      </c>
      <c r="AE3695" s="157">
        <f>IF('1a-Electricity'!$AG$77="no","",ROUND(AD3695,4))</f>
        <v>0.67400000000000004</v>
      </c>
      <c r="AF3695" s="157">
        <f>IF('1a-Electricity'!$AG$78="no","",ROUND(AD3695,4))</f>
        <v>0.67400000000000004</v>
      </c>
      <c r="AG3695" s="157">
        <f>IF('1a-Electricity'!$AG$79="no","",ROUND(AD3695,4))</f>
        <v>0.67400000000000004</v>
      </c>
      <c r="BL3695" s="157">
        <f t="shared" si="128"/>
        <v>0.67300000000000049</v>
      </c>
      <c r="BM3695" s="157">
        <f>IF('1b-NaturalGas'!$AG$87="no","",ROUND(BL3695,4))</f>
        <v>0.67300000000000004</v>
      </c>
      <c r="BN3695" s="157">
        <f>IF('1b-NaturalGas'!$AG$88="no","",ROUND(BL3695,4))</f>
        <v>0.67300000000000004</v>
      </c>
      <c r="BO3695" s="157">
        <f>IF('1b-NaturalGas'!$AG$89="no","",ROUND(BL3695,4))</f>
        <v>0.67300000000000004</v>
      </c>
      <c r="BP3695" s="157">
        <f>IF('1b-NaturalGas'!$AG$90="no","not applicable (based on previous answers)",ROUND(BL3695,4))</f>
        <v>0.67300000000000004</v>
      </c>
      <c r="BQ3695" s="157">
        <f>IF('1b-NaturalGas'!$AG$91="no","",ROUND(BL3695,4))</f>
        <v>0.67300000000000004</v>
      </c>
    </row>
    <row r="3696" spans="30:69" x14ac:dyDescent="0.25">
      <c r="AD3696" s="157">
        <f t="shared" si="127"/>
        <v>0.67500000000000049</v>
      </c>
      <c r="AE3696" s="157">
        <f>IF('1a-Electricity'!$AG$77="no","",ROUND(AD3696,4))</f>
        <v>0.67500000000000004</v>
      </c>
      <c r="AF3696" s="157">
        <f>IF('1a-Electricity'!$AG$78="no","",ROUND(AD3696,4))</f>
        <v>0.67500000000000004</v>
      </c>
      <c r="AG3696" s="157">
        <f>IF('1a-Electricity'!$AG$79="no","",ROUND(AD3696,4))</f>
        <v>0.67500000000000004</v>
      </c>
      <c r="BL3696" s="157">
        <f t="shared" si="128"/>
        <v>0.67400000000000049</v>
      </c>
      <c r="BM3696" s="157">
        <f>IF('1b-NaturalGas'!$AG$87="no","",ROUND(BL3696,4))</f>
        <v>0.67400000000000004</v>
      </c>
      <c r="BN3696" s="157">
        <f>IF('1b-NaturalGas'!$AG$88="no","",ROUND(BL3696,4))</f>
        <v>0.67400000000000004</v>
      </c>
      <c r="BO3696" s="157">
        <f>IF('1b-NaturalGas'!$AG$89="no","",ROUND(BL3696,4))</f>
        <v>0.67400000000000004</v>
      </c>
      <c r="BP3696" s="157">
        <f>IF('1b-NaturalGas'!$AG$90="no","not applicable (based on previous answers)",ROUND(BL3696,4))</f>
        <v>0.67400000000000004</v>
      </c>
      <c r="BQ3696" s="157">
        <f>IF('1b-NaturalGas'!$AG$91="no","",ROUND(BL3696,4))</f>
        <v>0.67400000000000004</v>
      </c>
    </row>
    <row r="3697" spans="30:69" x14ac:dyDescent="0.25">
      <c r="AD3697" s="157">
        <f t="shared" si="127"/>
        <v>0.67600000000000049</v>
      </c>
      <c r="AE3697" s="157">
        <f>IF('1a-Electricity'!$AG$77="no","",ROUND(AD3697,4))</f>
        <v>0.67600000000000005</v>
      </c>
      <c r="AF3697" s="157">
        <f>IF('1a-Electricity'!$AG$78="no","",ROUND(AD3697,4))</f>
        <v>0.67600000000000005</v>
      </c>
      <c r="AG3697" s="157">
        <f>IF('1a-Electricity'!$AG$79="no","",ROUND(AD3697,4))</f>
        <v>0.67600000000000005</v>
      </c>
      <c r="BL3697" s="157">
        <f t="shared" si="128"/>
        <v>0.67500000000000049</v>
      </c>
      <c r="BM3697" s="157">
        <f>IF('1b-NaturalGas'!$AG$87="no","",ROUND(BL3697,4))</f>
        <v>0.67500000000000004</v>
      </c>
      <c r="BN3697" s="157">
        <f>IF('1b-NaturalGas'!$AG$88="no","",ROUND(BL3697,4))</f>
        <v>0.67500000000000004</v>
      </c>
      <c r="BO3697" s="157">
        <f>IF('1b-NaturalGas'!$AG$89="no","",ROUND(BL3697,4))</f>
        <v>0.67500000000000004</v>
      </c>
      <c r="BP3697" s="157">
        <f>IF('1b-NaturalGas'!$AG$90="no","not applicable (based on previous answers)",ROUND(BL3697,4))</f>
        <v>0.67500000000000004</v>
      </c>
      <c r="BQ3697" s="157">
        <f>IF('1b-NaturalGas'!$AG$91="no","",ROUND(BL3697,4))</f>
        <v>0.67500000000000004</v>
      </c>
    </row>
    <row r="3698" spans="30:69" x14ac:dyDescent="0.25">
      <c r="AD3698" s="157">
        <f t="shared" si="127"/>
        <v>0.67700000000000049</v>
      </c>
      <c r="AE3698" s="157">
        <f>IF('1a-Electricity'!$AG$77="no","",ROUND(AD3698,4))</f>
        <v>0.67700000000000005</v>
      </c>
      <c r="AF3698" s="157">
        <f>IF('1a-Electricity'!$AG$78="no","",ROUND(AD3698,4))</f>
        <v>0.67700000000000005</v>
      </c>
      <c r="AG3698" s="157">
        <f>IF('1a-Electricity'!$AG$79="no","",ROUND(AD3698,4))</f>
        <v>0.67700000000000005</v>
      </c>
      <c r="BL3698" s="157">
        <f t="shared" si="128"/>
        <v>0.67600000000000049</v>
      </c>
      <c r="BM3698" s="157">
        <f>IF('1b-NaturalGas'!$AG$87="no","",ROUND(BL3698,4))</f>
        <v>0.67600000000000005</v>
      </c>
      <c r="BN3698" s="157">
        <f>IF('1b-NaturalGas'!$AG$88="no","",ROUND(BL3698,4))</f>
        <v>0.67600000000000005</v>
      </c>
      <c r="BO3698" s="157">
        <f>IF('1b-NaturalGas'!$AG$89="no","",ROUND(BL3698,4))</f>
        <v>0.67600000000000005</v>
      </c>
      <c r="BP3698" s="157">
        <f>IF('1b-NaturalGas'!$AG$90="no","not applicable (based on previous answers)",ROUND(BL3698,4))</f>
        <v>0.67600000000000005</v>
      </c>
      <c r="BQ3698" s="157">
        <f>IF('1b-NaturalGas'!$AG$91="no","",ROUND(BL3698,4))</f>
        <v>0.67600000000000005</v>
      </c>
    </row>
    <row r="3699" spans="30:69" x14ac:dyDescent="0.25">
      <c r="AD3699" s="157">
        <f t="shared" si="127"/>
        <v>0.67800000000000049</v>
      </c>
      <c r="AE3699" s="157">
        <f>IF('1a-Electricity'!$AG$77="no","",ROUND(AD3699,4))</f>
        <v>0.67800000000000005</v>
      </c>
      <c r="AF3699" s="157">
        <f>IF('1a-Electricity'!$AG$78="no","",ROUND(AD3699,4))</f>
        <v>0.67800000000000005</v>
      </c>
      <c r="AG3699" s="157">
        <f>IF('1a-Electricity'!$AG$79="no","",ROUND(AD3699,4))</f>
        <v>0.67800000000000005</v>
      </c>
      <c r="BL3699" s="157">
        <f t="shared" si="128"/>
        <v>0.67700000000000049</v>
      </c>
      <c r="BM3699" s="157">
        <f>IF('1b-NaturalGas'!$AG$87="no","",ROUND(BL3699,4))</f>
        <v>0.67700000000000005</v>
      </c>
      <c r="BN3699" s="157">
        <f>IF('1b-NaturalGas'!$AG$88="no","",ROUND(BL3699,4))</f>
        <v>0.67700000000000005</v>
      </c>
      <c r="BO3699" s="157">
        <f>IF('1b-NaturalGas'!$AG$89="no","",ROUND(BL3699,4))</f>
        <v>0.67700000000000005</v>
      </c>
      <c r="BP3699" s="157">
        <f>IF('1b-NaturalGas'!$AG$90="no","not applicable (based on previous answers)",ROUND(BL3699,4))</f>
        <v>0.67700000000000005</v>
      </c>
      <c r="BQ3699" s="157">
        <f>IF('1b-NaturalGas'!$AG$91="no","",ROUND(BL3699,4))</f>
        <v>0.67700000000000005</v>
      </c>
    </row>
    <row r="3700" spans="30:69" x14ac:dyDescent="0.25">
      <c r="AD3700" s="157">
        <f t="shared" si="127"/>
        <v>0.67900000000000049</v>
      </c>
      <c r="AE3700" s="157">
        <f>IF('1a-Electricity'!$AG$77="no","",ROUND(AD3700,4))</f>
        <v>0.67900000000000005</v>
      </c>
      <c r="AF3700" s="157">
        <f>IF('1a-Electricity'!$AG$78="no","",ROUND(AD3700,4))</f>
        <v>0.67900000000000005</v>
      </c>
      <c r="AG3700" s="157">
        <f>IF('1a-Electricity'!$AG$79="no","",ROUND(AD3700,4))</f>
        <v>0.67900000000000005</v>
      </c>
      <c r="BL3700" s="157">
        <f t="shared" si="128"/>
        <v>0.67800000000000049</v>
      </c>
      <c r="BM3700" s="157">
        <f>IF('1b-NaturalGas'!$AG$87="no","",ROUND(BL3700,4))</f>
        <v>0.67800000000000005</v>
      </c>
      <c r="BN3700" s="157">
        <f>IF('1b-NaturalGas'!$AG$88="no","",ROUND(BL3700,4))</f>
        <v>0.67800000000000005</v>
      </c>
      <c r="BO3700" s="157">
        <f>IF('1b-NaturalGas'!$AG$89="no","",ROUND(BL3700,4))</f>
        <v>0.67800000000000005</v>
      </c>
      <c r="BP3700" s="157">
        <f>IF('1b-NaturalGas'!$AG$90="no","not applicable (based on previous answers)",ROUND(BL3700,4))</f>
        <v>0.67800000000000005</v>
      </c>
      <c r="BQ3700" s="157">
        <f>IF('1b-NaturalGas'!$AG$91="no","",ROUND(BL3700,4))</f>
        <v>0.67800000000000005</v>
      </c>
    </row>
    <row r="3701" spans="30:69" x14ac:dyDescent="0.25">
      <c r="AD3701" s="157">
        <f t="shared" si="127"/>
        <v>0.68000000000000049</v>
      </c>
      <c r="AE3701" s="157">
        <f>IF('1a-Electricity'!$AG$77="no","",ROUND(AD3701,4))</f>
        <v>0.68</v>
      </c>
      <c r="AF3701" s="157">
        <f>IF('1a-Electricity'!$AG$78="no","",ROUND(AD3701,4))</f>
        <v>0.68</v>
      </c>
      <c r="AG3701" s="157">
        <f>IF('1a-Electricity'!$AG$79="no","",ROUND(AD3701,4))</f>
        <v>0.68</v>
      </c>
      <c r="BL3701" s="157">
        <f t="shared" si="128"/>
        <v>0.67900000000000049</v>
      </c>
      <c r="BM3701" s="157">
        <f>IF('1b-NaturalGas'!$AG$87="no","",ROUND(BL3701,4))</f>
        <v>0.67900000000000005</v>
      </c>
      <c r="BN3701" s="157">
        <f>IF('1b-NaturalGas'!$AG$88="no","",ROUND(BL3701,4))</f>
        <v>0.67900000000000005</v>
      </c>
      <c r="BO3701" s="157">
        <f>IF('1b-NaturalGas'!$AG$89="no","",ROUND(BL3701,4))</f>
        <v>0.67900000000000005</v>
      </c>
      <c r="BP3701" s="157">
        <f>IF('1b-NaturalGas'!$AG$90="no","not applicable (based on previous answers)",ROUND(BL3701,4))</f>
        <v>0.67900000000000005</v>
      </c>
      <c r="BQ3701" s="157">
        <f>IF('1b-NaturalGas'!$AG$91="no","",ROUND(BL3701,4))</f>
        <v>0.67900000000000005</v>
      </c>
    </row>
    <row r="3702" spans="30:69" x14ac:dyDescent="0.25">
      <c r="AD3702" s="157">
        <f t="shared" si="127"/>
        <v>0.68100000000000049</v>
      </c>
      <c r="AE3702" s="157">
        <f>IF('1a-Electricity'!$AG$77="no","",ROUND(AD3702,4))</f>
        <v>0.68100000000000005</v>
      </c>
      <c r="AF3702" s="157">
        <f>IF('1a-Electricity'!$AG$78="no","",ROUND(AD3702,4))</f>
        <v>0.68100000000000005</v>
      </c>
      <c r="AG3702" s="157">
        <f>IF('1a-Electricity'!$AG$79="no","",ROUND(AD3702,4))</f>
        <v>0.68100000000000005</v>
      </c>
      <c r="BL3702" s="157">
        <f t="shared" si="128"/>
        <v>0.68000000000000049</v>
      </c>
      <c r="BM3702" s="157">
        <f>IF('1b-NaturalGas'!$AG$87="no","",ROUND(BL3702,4))</f>
        <v>0.68</v>
      </c>
      <c r="BN3702" s="157">
        <f>IF('1b-NaturalGas'!$AG$88="no","",ROUND(BL3702,4))</f>
        <v>0.68</v>
      </c>
      <c r="BO3702" s="157">
        <f>IF('1b-NaturalGas'!$AG$89="no","",ROUND(BL3702,4))</f>
        <v>0.68</v>
      </c>
      <c r="BP3702" s="157">
        <f>IF('1b-NaturalGas'!$AG$90="no","not applicable (based on previous answers)",ROUND(BL3702,4))</f>
        <v>0.68</v>
      </c>
      <c r="BQ3702" s="157">
        <f>IF('1b-NaturalGas'!$AG$91="no","",ROUND(BL3702,4))</f>
        <v>0.68</v>
      </c>
    </row>
    <row r="3703" spans="30:69" x14ac:dyDescent="0.25">
      <c r="AD3703" s="157">
        <f t="shared" si="127"/>
        <v>0.68200000000000049</v>
      </c>
      <c r="AE3703" s="157">
        <f>IF('1a-Electricity'!$AG$77="no","",ROUND(AD3703,4))</f>
        <v>0.68200000000000005</v>
      </c>
      <c r="AF3703" s="157">
        <f>IF('1a-Electricity'!$AG$78="no","",ROUND(AD3703,4))</f>
        <v>0.68200000000000005</v>
      </c>
      <c r="AG3703" s="157">
        <f>IF('1a-Electricity'!$AG$79="no","",ROUND(AD3703,4))</f>
        <v>0.68200000000000005</v>
      </c>
      <c r="BL3703" s="157">
        <f t="shared" si="128"/>
        <v>0.68100000000000049</v>
      </c>
      <c r="BM3703" s="157">
        <f>IF('1b-NaturalGas'!$AG$87="no","",ROUND(BL3703,4))</f>
        <v>0.68100000000000005</v>
      </c>
      <c r="BN3703" s="157">
        <f>IF('1b-NaturalGas'!$AG$88="no","",ROUND(BL3703,4))</f>
        <v>0.68100000000000005</v>
      </c>
      <c r="BO3703" s="157">
        <f>IF('1b-NaturalGas'!$AG$89="no","",ROUND(BL3703,4))</f>
        <v>0.68100000000000005</v>
      </c>
      <c r="BP3703" s="157">
        <f>IF('1b-NaturalGas'!$AG$90="no","not applicable (based on previous answers)",ROUND(BL3703,4))</f>
        <v>0.68100000000000005</v>
      </c>
      <c r="BQ3703" s="157">
        <f>IF('1b-NaturalGas'!$AG$91="no","",ROUND(BL3703,4))</f>
        <v>0.68100000000000005</v>
      </c>
    </row>
    <row r="3704" spans="30:69" x14ac:dyDescent="0.25">
      <c r="AD3704" s="157">
        <f t="shared" si="127"/>
        <v>0.6830000000000005</v>
      </c>
      <c r="AE3704" s="157">
        <f>IF('1a-Electricity'!$AG$77="no","",ROUND(AD3704,4))</f>
        <v>0.68300000000000005</v>
      </c>
      <c r="AF3704" s="157">
        <f>IF('1a-Electricity'!$AG$78="no","",ROUND(AD3704,4))</f>
        <v>0.68300000000000005</v>
      </c>
      <c r="AG3704" s="157">
        <f>IF('1a-Electricity'!$AG$79="no","",ROUND(AD3704,4))</f>
        <v>0.68300000000000005</v>
      </c>
      <c r="BL3704" s="157">
        <f t="shared" si="128"/>
        <v>0.68200000000000049</v>
      </c>
      <c r="BM3704" s="157">
        <f>IF('1b-NaturalGas'!$AG$87="no","",ROUND(BL3704,4))</f>
        <v>0.68200000000000005</v>
      </c>
      <c r="BN3704" s="157">
        <f>IF('1b-NaturalGas'!$AG$88="no","",ROUND(BL3704,4))</f>
        <v>0.68200000000000005</v>
      </c>
      <c r="BO3704" s="157">
        <f>IF('1b-NaturalGas'!$AG$89="no","",ROUND(BL3704,4))</f>
        <v>0.68200000000000005</v>
      </c>
      <c r="BP3704" s="157">
        <f>IF('1b-NaturalGas'!$AG$90="no","not applicable (based on previous answers)",ROUND(BL3704,4))</f>
        <v>0.68200000000000005</v>
      </c>
      <c r="BQ3704" s="157">
        <f>IF('1b-NaturalGas'!$AG$91="no","",ROUND(BL3704,4))</f>
        <v>0.68200000000000005</v>
      </c>
    </row>
    <row r="3705" spans="30:69" x14ac:dyDescent="0.25">
      <c r="AD3705" s="157">
        <f t="shared" si="127"/>
        <v>0.6840000000000005</v>
      </c>
      <c r="AE3705" s="157">
        <f>IF('1a-Electricity'!$AG$77="no","",ROUND(AD3705,4))</f>
        <v>0.68400000000000005</v>
      </c>
      <c r="AF3705" s="157">
        <f>IF('1a-Electricity'!$AG$78="no","",ROUND(AD3705,4))</f>
        <v>0.68400000000000005</v>
      </c>
      <c r="AG3705" s="157">
        <f>IF('1a-Electricity'!$AG$79="no","",ROUND(AD3705,4))</f>
        <v>0.68400000000000005</v>
      </c>
      <c r="BL3705" s="157">
        <f t="shared" si="128"/>
        <v>0.6830000000000005</v>
      </c>
      <c r="BM3705" s="157">
        <f>IF('1b-NaturalGas'!$AG$87="no","",ROUND(BL3705,4))</f>
        <v>0.68300000000000005</v>
      </c>
      <c r="BN3705" s="157">
        <f>IF('1b-NaturalGas'!$AG$88="no","",ROUND(BL3705,4))</f>
        <v>0.68300000000000005</v>
      </c>
      <c r="BO3705" s="157">
        <f>IF('1b-NaturalGas'!$AG$89="no","",ROUND(BL3705,4))</f>
        <v>0.68300000000000005</v>
      </c>
      <c r="BP3705" s="157">
        <f>IF('1b-NaturalGas'!$AG$90="no","not applicable (based on previous answers)",ROUND(BL3705,4))</f>
        <v>0.68300000000000005</v>
      </c>
      <c r="BQ3705" s="157">
        <f>IF('1b-NaturalGas'!$AG$91="no","",ROUND(BL3705,4))</f>
        <v>0.68300000000000005</v>
      </c>
    </row>
    <row r="3706" spans="30:69" x14ac:dyDescent="0.25">
      <c r="AD3706" s="157">
        <f t="shared" si="127"/>
        <v>0.6850000000000005</v>
      </c>
      <c r="AE3706" s="157">
        <f>IF('1a-Electricity'!$AG$77="no","",ROUND(AD3706,4))</f>
        <v>0.68500000000000005</v>
      </c>
      <c r="AF3706" s="157">
        <f>IF('1a-Electricity'!$AG$78="no","",ROUND(AD3706,4))</f>
        <v>0.68500000000000005</v>
      </c>
      <c r="AG3706" s="157">
        <f>IF('1a-Electricity'!$AG$79="no","",ROUND(AD3706,4))</f>
        <v>0.68500000000000005</v>
      </c>
      <c r="BL3706" s="157">
        <f t="shared" si="128"/>
        <v>0.6840000000000005</v>
      </c>
      <c r="BM3706" s="157">
        <f>IF('1b-NaturalGas'!$AG$87="no","",ROUND(BL3706,4))</f>
        <v>0.68400000000000005</v>
      </c>
      <c r="BN3706" s="157">
        <f>IF('1b-NaturalGas'!$AG$88="no","",ROUND(BL3706,4))</f>
        <v>0.68400000000000005</v>
      </c>
      <c r="BO3706" s="157">
        <f>IF('1b-NaturalGas'!$AG$89="no","",ROUND(BL3706,4))</f>
        <v>0.68400000000000005</v>
      </c>
      <c r="BP3706" s="157">
        <f>IF('1b-NaturalGas'!$AG$90="no","not applicable (based on previous answers)",ROUND(BL3706,4))</f>
        <v>0.68400000000000005</v>
      </c>
      <c r="BQ3706" s="157">
        <f>IF('1b-NaturalGas'!$AG$91="no","",ROUND(BL3706,4))</f>
        <v>0.68400000000000005</v>
      </c>
    </row>
    <row r="3707" spans="30:69" x14ac:dyDescent="0.25">
      <c r="AD3707" s="157">
        <f t="shared" si="127"/>
        <v>0.6860000000000005</v>
      </c>
      <c r="AE3707" s="157">
        <f>IF('1a-Electricity'!$AG$77="no","",ROUND(AD3707,4))</f>
        <v>0.68600000000000005</v>
      </c>
      <c r="AF3707" s="157">
        <f>IF('1a-Electricity'!$AG$78="no","",ROUND(AD3707,4))</f>
        <v>0.68600000000000005</v>
      </c>
      <c r="AG3707" s="157">
        <f>IF('1a-Electricity'!$AG$79="no","",ROUND(AD3707,4))</f>
        <v>0.68600000000000005</v>
      </c>
      <c r="BL3707" s="157">
        <f t="shared" si="128"/>
        <v>0.6850000000000005</v>
      </c>
      <c r="BM3707" s="157">
        <f>IF('1b-NaturalGas'!$AG$87="no","",ROUND(BL3707,4))</f>
        <v>0.68500000000000005</v>
      </c>
      <c r="BN3707" s="157">
        <f>IF('1b-NaturalGas'!$AG$88="no","",ROUND(BL3707,4))</f>
        <v>0.68500000000000005</v>
      </c>
      <c r="BO3707" s="157">
        <f>IF('1b-NaturalGas'!$AG$89="no","",ROUND(BL3707,4))</f>
        <v>0.68500000000000005</v>
      </c>
      <c r="BP3707" s="157">
        <f>IF('1b-NaturalGas'!$AG$90="no","not applicable (based on previous answers)",ROUND(BL3707,4))</f>
        <v>0.68500000000000005</v>
      </c>
      <c r="BQ3707" s="157">
        <f>IF('1b-NaturalGas'!$AG$91="no","",ROUND(BL3707,4))</f>
        <v>0.68500000000000005</v>
      </c>
    </row>
    <row r="3708" spans="30:69" x14ac:dyDescent="0.25">
      <c r="AD3708" s="157">
        <f t="shared" si="127"/>
        <v>0.6870000000000005</v>
      </c>
      <c r="AE3708" s="157">
        <f>IF('1a-Electricity'!$AG$77="no","",ROUND(AD3708,4))</f>
        <v>0.68700000000000006</v>
      </c>
      <c r="AF3708" s="157">
        <f>IF('1a-Electricity'!$AG$78="no","",ROUND(AD3708,4))</f>
        <v>0.68700000000000006</v>
      </c>
      <c r="AG3708" s="157">
        <f>IF('1a-Electricity'!$AG$79="no","",ROUND(AD3708,4))</f>
        <v>0.68700000000000006</v>
      </c>
      <c r="BL3708" s="157">
        <f t="shared" si="128"/>
        <v>0.6860000000000005</v>
      </c>
      <c r="BM3708" s="157">
        <f>IF('1b-NaturalGas'!$AG$87="no","",ROUND(BL3708,4))</f>
        <v>0.68600000000000005</v>
      </c>
      <c r="BN3708" s="157">
        <f>IF('1b-NaturalGas'!$AG$88="no","",ROUND(BL3708,4))</f>
        <v>0.68600000000000005</v>
      </c>
      <c r="BO3708" s="157">
        <f>IF('1b-NaturalGas'!$AG$89="no","",ROUND(BL3708,4))</f>
        <v>0.68600000000000005</v>
      </c>
      <c r="BP3708" s="157">
        <f>IF('1b-NaturalGas'!$AG$90="no","not applicable (based on previous answers)",ROUND(BL3708,4))</f>
        <v>0.68600000000000005</v>
      </c>
      <c r="BQ3708" s="157">
        <f>IF('1b-NaturalGas'!$AG$91="no","",ROUND(BL3708,4))</f>
        <v>0.68600000000000005</v>
      </c>
    </row>
    <row r="3709" spans="30:69" x14ac:dyDescent="0.25">
      <c r="AD3709" s="157">
        <f t="shared" si="127"/>
        <v>0.6880000000000005</v>
      </c>
      <c r="AE3709" s="157">
        <f>IF('1a-Electricity'!$AG$77="no","",ROUND(AD3709,4))</f>
        <v>0.68799999999999994</v>
      </c>
      <c r="AF3709" s="157">
        <f>IF('1a-Electricity'!$AG$78="no","",ROUND(AD3709,4))</f>
        <v>0.68799999999999994</v>
      </c>
      <c r="AG3709" s="157">
        <f>IF('1a-Electricity'!$AG$79="no","",ROUND(AD3709,4))</f>
        <v>0.68799999999999994</v>
      </c>
      <c r="BL3709" s="157">
        <f t="shared" si="128"/>
        <v>0.6870000000000005</v>
      </c>
      <c r="BM3709" s="157">
        <f>IF('1b-NaturalGas'!$AG$87="no","",ROUND(BL3709,4))</f>
        <v>0.68700000000000006</v>
      </c>
      <c r="BN3709" s="157">
        <f>IF('1b-NaturalGas'!$AG$88="no","",ROUND(BL3709,4))</f>
        <v>0.68700000000000006</v>
      </c>
      <c r="BO3709" s="157">
        <f>IF('1b-NaturalGas'!$AG$89="no","",ROUND(BL3709,4))</f>
        <v>0.68700000000000006</v>
      </c>
      <c r="BP3709" s="157">
        <f>IF('1b-NaturalGas'!$AG$90="no","not applicable (based on previous answers)",ROUND(BL3709,4))</f>
        <v>0.68700000000000006</v>
      </c>
      <c r="BQ3709" s="157">
        <f>IF('1b-NaturalGas'!$AG$91="no","",ROUND(BL3709,4))</f>
        <v>0.68700000000000006</v>
      </c>
    </row>
    <row r="3710" spans="30:69" x14ac:dyDescent="0.25">
      <c r="AD3710" s="157">
        <f t="shared" si="127"/>
        <v>0.6890000000000005</v>
      </c>
      <c r="AE3710" s="157">
        <f>IF('1a-Electricity'!$AG$77="no","",ROUND(AD3710,4))</f>
        <v>0.68899999999999995</v>
      </c>
      <c r="AF3710" s="157">
        <f>IF('1a-Electricity'!$AG$78="no","",ROUND(AD3710,4))</f>
        <v>0.68899999999999995</v>
      </c>
      <c r="AG3710" s="157">
        <f>IF('1a-Electricity'!$AG$79="no","",ROUND(AD3710,4))</f>
        <v>0.68899999999999995</v>
      </c>
      <c r="BL3710" s="157">
        <f t="shared" si="128"/>
        <v>0.6880000000000005</v>
      </c>
      <c r="BM3710" s="157">
        <f>IF('1b-NaturalGas'!$AG$87="no","",ROUND(BL3710,4))</f>
        <v>0.68799999999999994</v>
      </c>
      <c r="BN3710" s="157">
        <f>IF('1b-NaturalGas'!$AG$88="no","",ROUND(BL3710,4))</f>
        <v>0.68799999999999994</v>
      </c>
      <c r="BO3710" s="157">
        <f>IF('1b-NaturalGas'!$AG$89="no","",ROUND(BL3710,4))</f>
        <v>0.68799999999999994</v>
      </c>
      <c r="BP3710" s="157">
        <f>IF('1b-NaturalGas'!$AG$90="no","not applicable (based on previous answers)",ROUND(BL3710,4))</f>
        <v>0.68799999999999994</v>
      </c>
      <c r="BQ3710" s="157">
        <f>IF('1b-NaturalGas'!$AG$91="no","",ROUND(BL3710,4))</f>
        <v>0.68799999999999994</v>
      </c>
    </row>
    <row r="3711" spans="30:69" x14ac:dyDescent="0.25">
      <c r="AD3711" s="157">
        <f t="shared" si="127"/>
        <v>0.6900000000000005</v>
      </c>
      <c r="AE3711" s="157">
        <f>IF('1a-Electricity'!$AG$77="no","",ROUND(AD3711,4))</f>
        <v>0.69</v>
      </c>
      <c r="AF3711" s="157">
        <f>IF('1a-Electricity'!$AG$78="no","",ROUND(AD3711,4))</f>
        <v>0.69</v>
      </c>
      <c r="AG3711" s="157">
        <f>IF('1a-Electricity'!$AG$79="no","",ROUND(AD3711,4))</f>
        <v>0.69</v>
      </c>
      <c r="BL3711" s="157">
        <f t="shared" si="128"/>
        <v>0.6890000000000005</v>
      </c>
      <c r="BM3711" s="157">
        <f>IF('1b-NaturalGas'!$AG$87="no","",ROUND(BL3711,4))</f>
        <v>0.68899999999999995</v>
      </c>
      <c r="BN3711" s="157">
        <f>IF('1b-NaturalGas'!$AG$88="no","",ROUND(BL3711,4))</f>
        <v>0.68899999999999995</v>
      </c>
      <c r="BO3711" s="157">
        <f>IF('1b-NaturalGas'!$AG$89="no","",ROUND(BL3711,4))</f>
        <v>0.68899999999999995</v>
      </c>
      <c r="BP3711" s="157">
        <f>IF('1b-NaturalGas'!$AG$90="no","not applicable (based on previous answers)",ROUND(BL3711,4))</f>
        <v>0.68899999999999995</v>
      </c>
      <c r="BQ3711" s="157">
        <f>IF('1b-NaturalGas'!$AG$91="no","",ROUND(BL3711,4))</f>
        <v>0.68899999999999995</v>
      </c>
    </row>
    <row r="3712" spans="30:69" x14ac:dyDescent="0.25">
      <c r="AD3712" s="157">
        <f t="shared" si="127"/>
        <v>0.6910000000000005</v>
      </c>
      <c r="AE3712" s="157">
        <f>IF('1a-Electricity'!$AG$77="no","",ROUND(AD3712,4))</f>
        <v>0.69099999999999995</v>
      </c>
      <c r="AF3712" s="157">
        <f>IF('1a-Electricity'!$AG$78="no","",ROUND(AD3712,4))</f>
        <v>0.69099999999999995</v>
      </c>
      <c r="AG3712" s="157">
        <f>IF('1a-Electricity'!$AG$79="no","",ROUND(AD3712,4))</f>
        <v>0.69099999999999995</v>
      </c>
      <c r="BL3712" s="157">
        <f t="shared" si="128"/>
        <v>0.6900000000000005</v>
      </c>
      <c r="BM3712" s="157">
        <f>IF('1b-NaturalGas'!$AG$87="no","",ROUND(BL3712,4))</f>
        <v>0.69</v>
      </c>
      <c r="BN3712" s="157">
        <f>IF('1b-NaturalGas'!$AG$88="no","",ROUND(BL3712,4))</f>
        <v>0.69</v>
      </c>
      <c r="BO3712" s="157">
        <f>IF('1b-NaturalGas'!$AG$89="no","",ROUND(BL3712,4))</f>
        <v>0.69</v>
      </c>
      <c r="BP3712" s="157">
        <f>IF('1b-NaturalGas'!$AG$90="no","not applicable (based on previous answers)",ROUND(BL3712,4))</f>
        <v>0.69</v>
      </c>
      <c r="BQ3712" s="157">
        <f>IF('1b-NaturalGas'!$AG$91="no","",ROUND(BL3712,4))</f>
        <v>0.69</v>
      </c>
    </row>
    <row r="3713" spans="30:69" x14ac:dyDescent="0.25">
      <c r="AD3713" s="157">
        <f t="shared" si="127"/>
        <v>0.6920000000000005</v>
      </c>
      <c r="AE3713" s="157">
        <f>IF('1a-Electricity'!$AG$77="no","",ROUND(AD3713,4))</f>
        <v>0.69199999999999995</v>
      </c>
      <c r="AF3713" s="157">
        <f>IF('1a-Electricity'!$AG$78="no","",ROUND(AD3713,4))</f>
        <v>0.69199999999999995</v>
      </c>
      <c r="AG3713" s="157">
        <f>IF('1a-Electricity'!$AG$79="no","",ROUND(AD3713,4))</f>
        <v>0.69199999999999995</v>
      </c>
      <c r="BL3713" s="157">
        <f t="shared" si="128"/>
        <v>0.6910000000000005</v>
      </c>
      <c r="BM3713" s="157">
        <f>IF('1b-NaturalGas'!$AG$87="no","",ROUND(BL3713,4))</f>
        <v>0.69099999999999995</v>
      </c>
      <c r="BN3713" s="157">
        <f>IF('1b-NaturalGas'!$AG$88="no","",ROUND(BL3713,4))</f>
        <v>0.69099999999999995</v>
      </c>
      <c r="BO3713" s="157">
        <f>IF('1b-NaturalGas'!$AG$89="no","",ROUND(BL3713,4))</f>
        <v>0.69099999999999995</v>
      </c>
      <c r="BP3713" s="157">
        <f>IF('1b-NaturalGas'!$AG$90="no","not applicable (based on previous answers)",ROUND(BL3713,4))</f>
        <v>0.69099999999999995</v>
      </c>
      <c r="BQ3713" s="157">
        <f>IF('1b-NaturalGas'!$AG$91="no","",ROUND(BL3713,4))</f>
        <v>0.69099999999999995</v>
      </c>
    </row>
    <row r="3714" spans="30:69" x14ac:dyDescent="0.25">
      <c r="AD3714" s="157">
        <f t="shared" si="127"/>
        <v>0.6930000000000005</v>
      </c>
      <c r="AE3714" s="157">
        <f>IF('1a-Electricity'!$AG$77="no","",ROUND(AD3714,4))</f>
        <v>0.69299999999999995</v>
      </c>
      <c r="AF3714" s="157">
        <f>IF('1a-Electricity'!$AG$78="no","",ROUND(AD3714,4))</f>
        <v>0.69299999999999995</v>
      </c>
      <c r="AG3714" s="157">
        <f>IF('1a-Electricity'!$AG$79="no","",ROUND(AD3714,4))</f>
        <v>0.69299999999999995</v>
      </c>
      <c r="BL3714" s="157">
        <f t="shared" si="128"/>
        <v>0.6920000000000005</v>
      </c>
      <c r="BM3714" s="157">
        <f>IF('1b-NaturalGas'!$AG$87="no","",ROUND(BL3714,4))</f>
        <v>0.69199999999999995</v>
      </c>
      <c r="BN3714" s="157">
        <f>IF('1b-NaturalGas'!$AG$88="no","",ROUND(BL3714,4))</f>
        <v>0.69199999999999995</v>
      </c>
      <c r="BO3714" s="157">
        <f>IF('1b-NaturalGas'!$AG$89="no","",ROUND(BL3714,4))</f>
        <v>0.69199999999999995</v>
      </c>
      <c r="BP3714" s="157">
        <f>IF('1b-NaturalGas'!$AG$90="no","not applicable (based on previous answers)",ROUND(BL3714,4))</f>
        <v>0.69199999999999995</v>
      </c>
      <c r="BQ3714" s="157">
        <f>IF('1b-NaturalGas'!$AG$91="no","",ROUND(BL3714,4))</f>
        <v>0.69199999999999995</v>
      </c>
    </row>
    <row r="3715" spans="30:69" x14ac:dyDescent="0.25">
      <c r="AD3715" s="157">
        <f t="shared" si="127"/>
        <v>0.69400000000000051</v>
      </c>
      <c r="AE3715" s="157">
        <f>IF('1a-Electricity'!$AG$77="no","",ROUND(AD3715,4))</f>
        <v>0.69399999999999995</v>
      </c>
      <c r="AF3715" s="157">
        <f>IF('1a-Electricity'!$AG$78="no","",ROUND(AD3715,4))</f>
        <v>0.69399999999999995</v>
      </c>
      <c r="AG3715" s="157">
        <f>IF('1a-Electricity'!$AG$79="no","",ROUND(AD3715,4))</f>
        <v>0.69399999999999995</v>
      </c>
      <c r="BL3715" s="157">
        <f t="shared" si="128"/>
        <v>0.6930000000000005</v>
      </c>
      <c r="BM3715" s="157">
        <f>IF('1b-NaturalGas'!$AG$87="no","",ROUND(BL3715,4))</f>
        <v>0.69299999999999995</v>
      </c>
      <c r="BN3715" s="157">
        <f>IF('1b-NaturalGas'!$AG$88="no","",ROUND(BL3715,4))</f>
        <v>0.69299999999999995</v>
      </c>
      <c r="BO3715" s="157">
        <f>IF('1b-NaturalGas'!$AG$89="no","",ROUND(BL3715,4))</f>
        <v>0.69299999999999995</v>
      </c>
      <c r="BP3715" s="157">
        <f>IF('1b-NaturalGas'!$AG$90="no","not applicable (based on previous answers)",ROUND(BL3715,4))</f>
        <v>0.69299999999999995</v>
      </c>
      <c r="BQ3715" s="157">
        <f>IF('1b-NaturalGas'!$AG$91="no","",ROUND(BL3715,4))</f>
        <v>0.69299999999999995</v>
      </c>
    </row>
    <row r="3716" spans="30:69" x14ac:dyDescent="0.25">
      <c r="AD3716" s="157">
        <f t="shared" si="127"/>
        <v>0.69500000000000051</v>
      </c>
      <c r="AE3716" s="157">
        <f>IF('1a-Electricity'!$AG$77="no","",ROUND(AD3716,4))</f>
        <v>0.69499999999999995</v>
      </c>
      <c r="AF3716" s="157">
        <f>IF('1a-Electricity'!$AG$78="no","",ROUND(AD3716,4))</f>
        <v>0.69499999999999995</v>
      </c>
      <c r="AG3716" s="157">
        <f>IF('1a-Electricity'!$AG$79="no","",ROUND(AD3716,4))</f>
        <v>0.69499999999999995</v>
      </c>
      <c r="BL3716" s="157">
        <f t="shared" si="128"/>
        <v>0.69400000000000051</v>
      </c>
      <c r="BM3716" s="157">
        <f>IF('1b-NaturalGas'!$AG$87="no","",ROUND(BL3716,4))</f>
        <v>0.69399999999999995</v>
      </c>
      <c r="BN3716" s="157">
        <f>IF('1b-NaturalGas'!$AG$88="no","",ROUND(BL3716,4))</f>
        <v>0.69399999999999995</v>
      </c>
      <c r="BO3716" s="157">
        <f>IF('1b-NaturalGas'!$AG$89="no","",ROUND(BL3716,4))</f>
        <v>0.69399999999999995</v>
      </c>
      <c r="BP3716" s="157">
        <f>IF('1b-NaturalGas'!$AG$90="no","not applicable (based on previous answers)",ROUND(BL3716,4))</f>
        <v>0.69399999999999995</v>
      </c>
      <c r="BQ3716" s="157">
        <f>IF('1b-NaturalGas'!$AG$91="no","",ROUND(BL3716,4))</f>
        <v>0.69399999999999995</v>
      </c>
    </row>
    <row r="3717" spans="30:69" x14ac:dyDescent="0.25">
      <c r="AD3717" s="157">
        <f t="shared" si="127"/>
        <v>0.69600000000000051</v>
      </c>
      <c r="AE3717" s="157">
        <f>IF('1a-Electricity'!$AG$77="no","",ROUND(AD3717,4))</f>
        <v>0.69599999999999995</v>
      </c>
      <c r="AF3717" s="157">
        <f>IF('1a-Electricity'!$AG$78="no","",ROUND(AD3717,4))</f>
        <v>0.69599999999999995</v>
      </c>
      <c r="AG3717" s="157">
        <f>IF('1a-Electricity'!$AG$79="no","",ROUND(AD3717,4))</f>
        <v>0.69599999999999995</v>
      </c>
      <c r="BL3717" s="157">
        <f t="shared" si="128"/>
        <v>0.69500000000000051</v>
      </c>
      <c r="BM3717" s="157">
        <f>IF('1b-NaturalGas'!$AG$87="no","",ROUND(BL3717,4))</f>
        <v>0.69499999999999995</v>
      </c>
      <c r="BN3717" s="157">
        <f>IF('1b-NaturalGas'!$AG$88="no","",ROUND(BL3717,4))</f>
        <v>0.69499999999999995</v>
      </c>
      <c r="BO3717" s="157">
        <f>IF('1b-NaturalGas'!$AG$89="no","",ROUND(BL3717,4))</f>
        <v>0.69499999999999995</v>
      </c>
      <c r="BP3717" s="157">
        <f>IF('1b-NaturalGas'!$AG$90="no","not applicable (based on previous answers)",ROUND(BL3717,4))</f>
        <v>0.69499999999999995</v>
      </c>
      <c r="BQ3717" s="157">
        <f>IF('1b-NaturalGas'!$AG$91="no","",ROUND(BL3717,4))</f>
        <v>0.69499999999999995</v>
      </c>
    </row>
    <row r="3718" spans="30:69" x14ac:dyDescent="0.25">
      <c r="AD3718" s="157">
        <f t="shared" ref="AD3718:AD3781" si="129">AD3717+0.001</f>
        <v>0.69700000000000051</v>
      </c>
      <c r="AE3718" s="157">
        <f>IF('1a-Electricity'!$AG$77="no","",ROUND(AD3718,4))</f>
        <v>0.69699999999999995</v>
      </c>
      <c r="AF3718" s="157">
        <f>IF('1a-Electricity'!$AG$78="no","",ROUND(AD3718,4))</f>
        <v>0.69699999999999995</v>
      </c>
      <c r="AG3718" s="157">
        <f>IF('1a-Electricity'!$AG$79="no","",ROUND(AD3718,4))</f>
        <v>0.69699999999999995</v>
      </c>
      <c r="BL3718" s="157">
        <f t="shared" si="128"/>
        <v>0.69600000000000051</v>
      </c>
      <c r="BM3718" s="157">
        <f>IF('1b-NaturalGas'!$AG$87="no","",ROUND(BL3718,4))</f>
        <v>0.69599999999999995</v>
      </c>
      <c r="BN3718" s="157">
        <f>IF('1b-NaturalGas'!$AG$88="no","",ROUND(BL3718,4))</f>
        <v>0.69599999999999995</v>
      </c>
      <c r="BO3718" s="157">
        <f>IF('1b-NaturalGas'!$AG$89="no","",ROUND(BL3718,4))</f>
        <v>0.69599999999999995</v>
      </c>
      <c r="BP3718" s="157">
        <f>IF('1b-NaturalGas'!$AG$90="no","not applicable (based on previous answers)",ROUND(BL3718,4))</f>
        <v>0.69599999999999995</v>
      </c>
      <c r="BQ3718" s="157">
        <f>IF('1b-NaturalGas'!$AG$91="no","",ROUND(BL3718,4))</f>
        <v>0.69599999999999995</v>
      </c>
    </row>
    <row r="3719" spans="30:69" x14ac:dyDescent="0.25">
      <c r="AD3719" s="157">
        <f t="shared" si="129"/>
        <v>0.69800000000000051</v>
      </c>
      <c r="AE3719" s="157">
        <f>IF('1a-Electricity'!$AG$77="no","",ROUND(AD3719,4))</f>
        <v>0.69799999999999995</v>
      </c>
      <c r="AF3719" s="157">
        <f>IF('1a-Electricity'!$AG$78="no","",ROUND(AD3719,4))</f>
        <v>0.69799999999999995</v>
      </c>
      <c r="AG3719" s="157">
        <f>IF('1a-Electricity'!$AG$79="no","",ROUND(AD3719,4))</f>
        <v>0.69799999999999995</v>
      </c>
      <c r="BL3719" s="157">
        <f t="shared" ref="BL3719:BL3782" si="130">BL3718+0.001</f>
        <v>0.69700000000000051</v>
      </c>
      <c r="BM3719" s="157">
        <f>IF('1b-NaturalGas'!$AG$87="no","",ROUND(BL3719,4))</f>
        <v>0.69699999999999995</v>
      </c>
      <c r="BN3719" s="157">
        <f>IF('1b-NaturalGas'!$AG$88="no","",ROUND(BL3719,4))</f>
        <v>0.69699999999999995</v>
      </c>
      <c r="BO3719" s="157">
        <f>IF('1b-NaturalGas'!$AG$89="no","",ROUND(BL3719,4))</f>
        <v>0.69699999999999995</v>
      </c>
      <c r="BP3719" s="157">
        <f>IF('1b-NaturalGas'!$AG$90="no","not applicable (based on previous answers)",ROUND(BL3719,4))</f>
        <v>0.69699999999999995</v>
      </c>
      <c r="BQ3719" s="157">
        <f>IF('1b-NaturalGas'!$AG$91="no","",ROUND(BL3719,4))</f>
        <v>0.69699999999999995</v>
      </c>
    </row>
    <row r="3720" spans="30:69" x14ac:dyDescent="0.25">
      <c r="AD3720" s="157">
        <f t="shared" si="129"/>
        <v>0.69900000000000051</v>
      </c>
      <c r="AE3720" s="157">
        <f>IF('1a-Electricity'!$AG$77="no","",ROUND(AD3720,4))</f>
        <v>0.69899999999999995</v>
      </c>
      <c r="AF3720" s="157">
        <f>IF('1a-Electricity'!$AG$78="no","",ROUND(AD3720,4))</f>
        <v>0.69899999999999995</v>
      </c>
      <c r="AG3720" s="157">
        <f>IF('1a-Electricity'!$AG$79="no","",ROUND(AD3720,4))</f>
        <v>0.69899999999999995</v>
      </c>
      <c r="BL3720" s="157">
        <f t="shared" si="130"/>
        <v>0.69800000000000051</v>
      </c>
      <c r="BM3720" s="157">
        <f>IF('1b-NaturalGas'!$AG$87="no","",ROUND(BL3720,4))</f>
        <v>0.69799999999999995</v>
      </c>
      <c r="BN3720" s="157">
        <f>IF('1b-NaturalGas'!$AG$88="no","",ROUND(BL3720,4))</f>
        <v>0.69799999999999995</v>
      </c>
      <c r="BO3720" s="157">
        <f>IF('1b-NaturalGas'!$AG$89="no","",ROUND(BL3720,4))</f>
        <v>0.69799999999999995</v>
      </c>
      <c r="BP3720" s="157">
        <f>IF('1b-NaturalGas'!$AG$90="no","not applicable (based on previous answers)",ROUND(BL3720,4))</f>
        <v>0.69799999999999995</v>
      </c>
      <c r="BQ3720" s="157">
        <f>IF('1b-NaturalGas'!$AG$91="no","",ROUND(BL3720,4))</f>
        <v>0.69799999999999995</v>
      </c>
    </row>
    <row r="3721" spans="30:69" x14ac:dyDescent="0.25">
      <c r="AD3721" s="157">
        <f t="shared" si="129"/>
        <v>0.70000000000000051</v>
      </c>
      <c r="AE3721" s="157">
        <f>IF('1a-Electricity'!$AG$77="no","",ROUND(AD3721,4))</f>
        <v>0.7</v>
      </c>
      <c r="AF3721" s="157">
        <f>IF('1a-Electricity'!$AG$78="no","",ROUND(AD3721,4))</f>
        <v>0.7</v>
      </c>
      <c r="AG3721" s="157">
        <f>IF('1a-Electricity'!$AG$79="no","",ROUND(AD3721,4))</f>
        <v>0.7</v>
      </c>
      <c r="BL3721" s="157">
        <f t="shared" si="130"/>
        <v>0.69900000000000051</v>
      </c>
      <c r="BM3721" s="157">
        <f>IF('1b-NaturalGas'!$AG$87="no","",ROUND(BL3721,4))</f>
        <v>0.69899999999999995</v>
      </c>
      <c r="BN3721" s="157">
        <f>IF('1b-NaturalGas'!$AG$88="no","",ROUND(BL3721,4))</f>
        <v>0.69899999999999995</v>
      </c>
      <c r="BO3721" s="157">
        <f>IF('1b-NaturalGas'!$AG$89="no","",ROUND(BL3721,4))</f>
        <v>0.69899999999999995</v>
      </c>
      <c r="BP3721" s="157">
        <f>IF('1b-NaturalGas'!$AG$90="no","not applicable (based on previous answers)",ROUND(BL3721,4))</f>
        <v>0.69899999999999995</v>
      </c>
      <c r="BQ3721" s="157">
        <f>IF('1b-NaturalGas'!$AG$91="no","",ROUND(BL3721,4))</f>
        <v>0.69899999999999995</v>
      </c>
    </row>
    <row r="3722" spans="30:69" x14ac:dyDescent="0.25">
      <c r="AD3722" s="157">
        <f t="shared" si="129"/>
        <v>0.70100000000000051</v>
      </c>
      <c r="AE3722" s="157">
        <f>IF('1a-Electricity'!$AG$77="no","",ROUND(AD3722,4))</f>
        <v>0.70099999999999996</v>
      </c>
      <c r="AF3722" s="157">
        <f>IF('1a-Electricity'!$AG$78="no","",ROUND(AD3722,4))</f>
        <v>0.70099999999999996</v>
      </c>
      <c r="AG3722" s="157">
        <f>IF('1a-Electricity'!$AG$79="no","",ROUND(AD3722,4))</f>
        <v>0.70099999999999996</v>
      </c>
      <c r="BL3722" s="157">
        <f t="shared" si="130"/>
        <v>0.70000000000000051</v>
      </c>
      <c r="BM3722" s="157">
        <f>IF('1b-NaturalGas'!$AG$87="no","",ROUND(BL3722,4))</f>
        <v>0.7</v>
      </c>
      <c r="BN3722" s="157">
        <f>IF('1b-NaturalGas'!$AG$88="no","",ROUND(BL3722,4))</f>
        <v>0.7</v>
      </c>
      <c r="BO3722" s="157">
        <f>IF('1b-NaturalGas'!$AG$89="no","",ROUND(BL3722,4))</f>
        <v>0.7</v>
      </c>
      <c r="BP3722" s="157">
        <f>IF('1b-NaturalGas'!$AG$90="no","not applicable (based on previous answers)",ROUND(BL3722,4))</f>
        <v>0.7</v>
      </c>
      <c r="BQ3722" s="157">
        <f>IF('1b-NaturalGas'!$AG$91="no","",ROUND(BL3722,4))</f>
        <v>0.7</v>
      </c>
    </row>
    <row r="3723" spans="30:69" x14ac:dyDescent="0.25">
      <c r="AD3723" s="157">
        <f t="shared" si="129"/>
        <v>0.70200000000000051</v>
      </c>
      <c r="AE3723" s="157">
        <f>IF('1a-Electricity'!$AG$77="no","",ROUND(AD3723,4))</f>
        <v>0.70199999999999996</v>
      </c>
      <c r="AF3723" s="157">
        <f>IF('1a-Electricity'!$AG$78="no","",ROUND(AD3723,4))</f>
        <v>0.70199999999999996</v>
      </c>
      <c r="AG3723" s="157">
        <f>IF('1a-Electricity'!$AG$79="no","",ROUND(AD3723,4))</f>
        <v>0.70199999999999996</v>
      </c>
      <c r="BL3723" s="157">
        <f t="shared" si="130"/>
        <v>0.70100000000000051</v>
      </c>
      <c r="BM3723" s="157">
        <f>IF('1b-NaturalGas'!$AG$87="no","",ROUND(BL3723,4))</f>
        <v>0.70099999999999996</v>
      </c>
      <c r="BN3723" s="157">
        <f>IF('1b-NaturalGas'!$AG$88="no","",ROUND(BL3723,4))</f>
        <v>0.70099999999999996</v>
      </c>
      <c r="BO3723" s="157">
        <f>IF('1b-NaturalGas'!$AG$89="no","",ROUND(BL3723,4))</f>
        <v>0.70099999999999996</v>
      </c>
      <c r="BP3723" s="157">
        <f>IF('1b-NaturalGas'!$AG$90="no","not applicable (based on previous answers)",ROUND(BL3723,4))</f>
        <v>0.70099999999999996</v>
      </c>
      <c r="BQ3723" s="157">
        <f>IF('1b-NaturalGas'!$AG$91="no","",ROUND(BL3723,4))</f>
        <v>0.70099999999999996</v>
      </c>
    </row>
    <row r="3724" spans="30:69" x14ac:dyDescent="0.25">
      <c r="AD3724" s="157">
        <f t="shared" si="129"/>
        <v>0.70300000000000051</v>
      </c>
      <c r="AE3724" s="157">
        <f>IF('1a-Electricity'!$AG$77="no","",ROUND(AD3724,4))</f>
        <v>0.70299999999999996</v>
      </c>
      <c r="AF3724" s="157">
        <f>IF('1a-Electricity'!$AG$78="no","",ROUND(AD3724,4))</f>
        <v>0.70299999999999996</v>
      </c>
      <c r="AG3724" s="157">
        <f>IF('1a-Electricity'!$AG$79="no","",ROUND(AD3724,4))</f>
        <v>0.70299999999999996</v>
      </c>
      <c r="BL3724" s="157">
        <f t="shared" si="130"/>
        <v>0.70200000000000051</v>
      </c>
      <c r="BM3724" s="157">
        <f>IF('1b-NaturalGas'!$AG$87="no","",ROUND(BL3724,4))</f>
        <v>0.70199999999999996</v>
      </c>
      <c r="BN3724" s="157">
        <f>IF('1b-NaturalGas'!$AG$88="no","",ROUND(BL3724,4))</f>
        <v>0.70199999999999996</v>
      </c>
      <c r="BO3724" s="157">
        <f>IF('1b-NaturalGas'!$AG$89="no","",ROUND(BL3724,4))</f>
        <v>0.70199999999999996</v>
      </c>
      <c r="BP3724" s="157">
        <f>IF('1b-NaturalGas'!$AG$90="no","not applicable (based on previous answers)",ROUND(BL3724,4))</f>
        <v>0.70199999999999996</v>
      </c>
      <c r="BQ3724" s="157">
        <f>IF('1b-NaturalGas'!$AG$91="no","",ROUND(BL3724,4))</f>
        <v>0.70199999999999996</v>
      </c>
    </row>
    <row r="3725" spans="30:69" x14ac:dyDescent="0.25">
      <c r="AD3725" s="157">
        <f t="shared" si="129"/>
        <v>0.70400000000000051</v>
      </c>
      <c r="AE3725" s="157">
        <f>IF('1a-Electricity'!$AG$77="no","",ROUND(AD3725,4))</f>
        <v>0.70399999999999996</v>
      </c>
      <c r="AF3725" s="157">
        <f>IF('1a-Electricity'!$AG$78="no","",ROUND(AD3725,4))</f>
        <v>0.70399999999999996</v>
      </c>
      <c r="AG3725" s="157">
        <f>IF('1a-Electricity'!$AG$79="no","",ROUND(AD3725,4))</f>
        <v>0.70399999999999996</v>
      </c>
      <c r="BL3725" s="157">
        <f t="shared" si="130"/>
        <v>0.70300000000000051</v>
      </c>
      <c r="BM3725" s="157">
        <f>IF('1b-NaturalGas'!$AG$87="no","",ROUND(BL3725,4))</f>
        <v>0.70299999999999996</v>
      </c>
      <c r="BN3725" s="157">
        <f>IF('1b-NaturalGas'!$AG$88="no","",ROUND(BL3725,4))</f>
        <v>0.70299999999999996</v>
      </c>
      <c r="BO3725" s="157">
        <f>IF('1b-NaturalGas'!$AG$89="no","",ROUND(BL3725,4))</f>
        <v>0.70299999999999996</v>
      </c>
      <c r="BP3725" s="157">
        <f>IF('1b-NaturalGas'!$AG$90="no","not applicable (based on previous answers)",ROUND(BL3725,4))</f>
        <v>0.70299999999999996</v>
      </c>
      <c r="BQ3725" s="157">
        <f>IF('1b-NaturalGas'!$AG$91="no","",ROUND(BL3725,4))</f>
        <v>0.70299999999999996</v>
      </c>
    </row>
    <row r="3726" spans="30:69" x14ac:dyDescent="0.25">
      <c r="AD3726" s="157">
        <f t="shared" si="129"/>
        <v>0.70500000000000052</v>
      </c>
      <c r="AE3726" s="157">
        <f>IF('1a-Electricity'!$AG$77="no","",ROUND(AD3726,4))</f>
        <v>0.70499999999999996</v>
      </c>
      <c r="AF3726" s="157">
        <f>IF('1a-Electricity'!$AG$78="no","",ROUND(AD3726,4))</f>
        <v>0.70499999999999996</v>
      </c>
      <c r="AG3726" s="157">
        <f>IF('1a-Electricity'!$AG$79="no","",ROUND(AD3726,4))</f>
        <v>0.70499999999999996</v>
      </c>
      <c r="BL3726" s="157">
        <f t="shared" si="130"/>
        <v>0.70400000000000051</v>
      </c>
      <c r="BM3726" s="157">
        <f>IF('1b-NaturalGas'!$AG$87="no","",ROUND(BL3726,4))</f>
        <v>0.70399999999999996</v>
      </c>
      <c r="BN3726" s="157">
        <f>IF('1b-NaturalGas'!$AG$88="no","",ROUND(BL3726,4))</f>
        <v>0.70399999999999996</v>
      </c>
      <c r="BO3726" s="157">
        <f>IF('1b-NaturalGas'!$AG$89="no","",ROUND(BL3726,4))</f>
        <v>0.70399999999999996</v>
      </c>
      <c r="BP3726" s="157">
        <f>IF('1b-NaturalGas'!$AG$90="no","not applicable (based on previous answers)",ROUND(BL3726,4))</f>
        <v>0.70399999999999996</v>
      </c>
      <c r="BQ3726" s="157">
        <f>IF('1b-NaturalGas'!$AG$91="no","",ROUND(BL3726,4))</f>
        <v>0.70399999999999996</v>
      </c>
    </row>
    <row r="3727" spans="30:69" x14ac:dyDescent="0.25">
      <c r="AD3727" s="157">
        <f t="shared" si="129"/>
        <v>0.70600000000000052</v>
      </c>
      <c r="AE3727" s="157">
        <f>IF('1a-Electricity'!$AG$77="no","",ROUND(AD3727,4))</f>
        <v>0.70599999999999996</v>
      </c>
      <c r="AF3727" s="157">
        <f>IF('1a-Electricity'!$AG$78="no","",ROUND(AD3727,4))</f>
        <v>0.70599999999999996</v>
      </c>
      <c r="AG3727" s="157">
        <f>IF('1a-Electricity'!$AG$79="no","",ROUND(AD3727,4))</f>
        <v>0.70599999999999996</v>
      </c>
      <c r="BL3727" s="157">
        <f t="shared" si="130"/>
        <v>0.70500000000000052</v>
      </c>
      <c r="BM3727" s="157">
        <f>IF('1b-NaturalGas'!$AG$87="no","",ROUND(BL3727,4))</f>
        <v>0.70499999999999996</v>
      </c>
      <c r="BN3727" s="157">
        <f>IF('1b-NaturalGas'!$AG$88="no","",ROUND(BL3727,4))</f>
        <v>0.70499999999999996</v>
      </c>
      <c r="BO3727" s="157">
        <f>IF('1b-NaturalGas'!$AG$89="no","",ROUND(BL3727,4))</f>
        <v>0.70499999999999996</v>
      </c>
      <c r="BP3727" s="157">
        <f>IF('1b-NaturalGas'!$AG$90="no","not applicable (based on previous answers)",ROUND(BL3727,4))</f>
        <v>0.70499999999999996</v>
      </c>
      <c r="BQ3727" s="157">
        <f>IF('1b-NaturalGas'!$AG$91="no","",ROUND(BL3727,4))</f>
        <v>0.70499999999999996</v>
      </c>
    </row>
    <row r="3728" spans="30:69" x14ac:dyDescent="0.25">
      <c r="AD3728" s="157">
        <f t="shared" si="129"/>
        <v>0.70700000000000052</v>
      </c>
      <c r="AE3728" s="157">
        <f>IF('1a-Electricity'!$AG$77="no","",ROUND(AD3728,4))</f>
        <v>0.70699999999999996</v>
      </c>
      <c r="AF3728" s="157">
        <f>IF('1a-Electricity'!$AG$78="no","",ROUND(AD3728,4))</f>
        <v>0.70699999999999996</v>
      </c>
      <c r="AG3728" s="157">
        <f>IF('1a-Electricity'!$AG$79="no","",ROUND(AD3728,4))</f>
        <v>0.70699999999999996</v>
      </c>
      <c r="BL3728" s="157">
        <f t="shared" si="130"/>
        <v>0.70600000000000052</v>
      </c>
      <c r="BM3728" s="157">
        <f>IF('1b-NaturalGas'!$AG$87="no","",ROUND(BL3728,4))</f>
        <v>0.70599999999999996</v>
      </c>
      <c r="BN3728" s="157">
        <f>IF('1b-NaturalGas'!$AG$88="no","",ROUND(BL3728,4))</f>
        <v>0.70599999999999996</v>
      </c>
      <c r="BO3728" s="157">
        <f>IF('1b-NaturalGas'!$AG$89="no","",ROUND(BL3728,4))</f>
        <v>0.70599999999999996</v>
      </c>
      <c r="BP3728" s="157">
        <f>IF('1b-NaturalGas'!$AG$90="no","not applicable (based on previous answers)",ROUND(BL3728,4))</f>
        <v>0.70599999999999996</v>
      </c>
      <c r="BQ3728" s="157">
        <f>IF('1b-NaturalGas'!$AG$91="no","",ROUND(BL3728,4))</f>
        <v>0.70599999999999996</v>
      </c>
    </row>
    <row r="3729" spans="30:69" x14ac:dyDescent="0.25">
      <c r="AD3729" s="157">
        <f t="shared" si="129"/>
        <v>0.70800000000000052</v>
      </c>
      <c r="AE3729" s="157">
        <f>IF('1a-Electricity'!$AG$77="no","",ROUND(AD3729,4))</f>
        <v>0.70799999999999996</v>
      </c>
      <c r="AF3729" s="157">
        <f>IF('1a-Electricity'!$AG$78="no","",ROUND(AD3729,4))</f>
        <v>0.70799999999999996</v>
      </c>
      <c r="AG3729" s="157">
        <f>IF('1a-Electricity'!$AG$79="no","",ROUND(AD3729,4))</f>
        <v>0.70799999999999996</v>
      </c>
      <c r="BL3729" s="157">
        <f t="shared" si="130"/>
        <v>0.70700000000000052</v>
      </c>
      <c r="BM3729" s="157">
        <f>IF('1b-NaturalGas'!$AG$87="no","",ROUND(BL3729,4))</f>
        <v>0.70699999999999996</v>
      </c>
      <c r="BN3729" s="157">
        <f>IF('1b-NaturalGas'!$AG$88="no","",ROUND(BL3729,4))</f>
        <v>0.70699999999999996</v>
      </c>
      <c r="BO3729" s="157">
        <f>IF('1b-NaturalGas'!$AG$89="no","",ROUND(BL3729,4))</f>
        <v>0.70699999999999996</v>
      </c>
      <c r="BP3729" s="157">
        <f>IF('1b-NaturalGas'!$AG$90="no","not applicable (based on previous answers)",ROUND(BL3729,4))</f>
        <v>0.70699999999999996</v>
      </c>
      <c r="BQ3729" s="157">
        <f>IF('1b-NaturalGas'!$AG$91="no","",ROUND(BL3729,4))</f>
        <v>0.70699999999999996</v>
      </c>
    </row>
    <row r="3730" spans="30:69" x14ac:dyDescent="0.25">
      <c r="AD3730" s="157">
        <f t="shared" si="129"/>
        <v>0.70900000000000052</v>
      </c>
      <c r="AE3730" s="157">
        <f>IF('1a-Electricity'!$AG$77="no","",ROUND(AD3730,4))</f>
        <v>0.70899999999999996</v>
      </c>
      <c r="AF3730" s="157">
        <f>IF('1a-Electricity'!$AG$78="no","",ROUND(AD3730,4))</f>
        <v>0.70899999999999996</v>
      </c>
      <c r="AG3730" s="157">
        <f>IF('1a-Electricity'!$AG$79="no","",ROUND(AD3730,4))</f>
        <v>0.70899999999999996</v>
      </c>
      <c r="BL3730" s="157">
        <f t="shared" si="130"/>
        <v>0.70800000000000052</v>
      </c>
      <c r="BM3730" s="157">
        <f>IF('1b-NaturalGas'!$AG$87="no","",ROUND(BL3730,4))</f>
        <v>0.70799999999999996</v>
      </c>
      <c r="BN3730" s="157">
        <f>IF('1b-NaturalGas'!$AG$88="no","",ROUND(BL3730,4))</f>
        <v>0.70799999999999996</v>
      </c>
      <c r="BO3730" s="157">
        <f>IF('1b-NaturalGas'!$AG$89="no","",ROUND(BL3730,4))</f>
        <v>0.70799999999999996</v>
      </c>
      <c r="BP3730" s="157">
        <f>IF('1b-NaturalGas'!$AG$90="no","not applicable (based on previous answers)",ROUND(BL3730,4))</f>
        <v>0.70799999999999996</v>
      </c>
      <c r="BQ3730" s="157">
        <f>IF('1b-NaturalGas'!$AG$91="no","",ROUND(BL3730,4))</f>
        <v>0.70799999999999996</v>
      </c>
    </row>
    <row r="3731" spans="30:69" x14ac:dyDescent="0.25">
      <c r="AD3731" s="157">
        <f t="shared" si="129"/>
        <v>0.71000000000000052</v>
      </c>
      <c r="AE3731" s="157">
        <f>IF('1a-Electricity'!$AG$77="no","",ROUND(AD3731,4))</f>
        <v>0.71</v>
      </c>
      <c r="AF3731" s="157">
        <f>IF('1a-Electricity'!$AG$78="no","",ROUND(AD3731,4))</f>
        <v>0.71</v>
      </c>
      <c r="AG3731" s="157">
        <f>IF('1a-Electricity'!$AG$79="no","",ROUND(AD3731,4))</f>
        <v>0.71</v>
      </c>
      <c r="BL3731" s="157">
        <f t="shared" si="130"/>
        <v>0.70900000000000052</v>
      </c>
      <c r="BM3731" s="157">
        <f>IF('1b-NaturalGas'!$AG$87="no","",ROUND(BL3731,4))</f>
        <v>0.70899999999999996</v>
      </c>
      <c r="BN3731" s="157">
        <f>IF('1b-NaturalGas'!$AG$88="no","",ROUND(BL3731,4))</f>
        <v>0.70899999999999996</v>
      </c>
      <c r="BO3731" s="157">
        <f>IF('1b-NaturalGas'!$AG$89="no","",ROUND(BL3731,4))</f>
        <v>0.70899999999999996</v>
      </c>
      <c r="BP3731" s="157">
        <f>IF('1b-NaturalGas'!$AG$90="no","not applicable (based on previous answers)",ROUND(BL3731,4))</f>
        <v>0.70899999999999996</v>
      </c>
      <c r="BQ3731" s="157">
        <f>IF('1b-NaturalGas'!$AG$91="no","",ROUND(BL3731,4))</f>
        <v>0.70899999999999996</v>
      </c>
    </row>
    <row r="3732" spans="30:69" x14ac:dyDescent="0.25">
      <c r="AD3732" s="157">
        <f t="shared" si="129"/>
        <v>0.71100000000000052</v>
      </c>
      <c r="AE3732" s="157">
        <f>IF('1a-Electricity'!$AG$77="no","",ROUND(AD3732,4))</f>
        <v>0.71099999999999997</v>
      </c>
      <c r="AF3732" s="157">
        <f>IF('1a-Electricity'!$AG$78="no","",ROUND(AD3732,4))</f>
        <v>0.71099999999999997</v>
      </c>
      <c r="AG3732" s="157">
        <f>IF('1a-Electricity'!$AG$79="no","",ROUND(AD3732,4))</f>
        <v>0.71099999999999997</v>
      </c>
      <c r="BL3732" s="157">
        <f t="shared" si="130"/>
        <v>0.71000000000000052</v>
      </c>
      <c r="BM3732" s="157">
        <f>IF('1b-NaturalGas'!$AG$87="no","",ROUND(BL3732,4))</f>
        <v>0.71</v>
      </c>
      <c r="BN3732" s="157">
        <f>IF('1b-NaturalGas'!$AG$88="no","",ROUND(BL3732,4))</f>
        <v>0.71</v>
      </c>
      <c r="BO3732" s="157">
        <f>IF('1b-NaturalGas'!$AG$89="no","",ROUND(BL3732,4))</f>
        <v>0.71</v>
      </c>
      <c r="BP3732" s="157">
        <f>IF('1b-NaturalGas'!$AG$90="no","not applicable (based on previous answers)",ROUND(BL3732,4))</f>
        <v>0.71</v>
      </c>
      <c r="BQ3732" s="157">
        <f>IF('1b-NaturalGas'!$AG$91="no","",ROUND(BL3732,4))</f>
        <v>0.71</v>
      </c>
    </row>
    <row r="3733" spans="30:69" x14ac:dyDescent="0.25">
      <c r="AD3733" s="157">
        <f t="shared" si="129"/>
        <v>0.71200000000000052</v>
      </c>
      <c r="AE3733" s="157">
        <f>IF('1a-Electricity'!$AG$77="no","",ROUND(AD3733,4))</f>
        <v>0.71199999999999997</v>
      </c>
      <c r="AF3733" s="157">
        <f>IF('1a-Electricity'!$AG$78="no","",ROUND(AD3733,4))</f>
        <v>0.71199999999999997</v>
      </c>
      <c r="AG3733" s="157">
        <f>IF('1a-Electricity'!$AG$79="no","",ROUND(AD3733,4))</f>
        <v>0.71199999999999997</v>
      </c>
      <c r="BL3733" s="157">
        <f t="shared" si="130"/>
        <v>0.71100000000000052</v>
      </c>
      <c r="BM3733" s="157">
        <f>IF('1b-NaturalGas'!$AG$87="no","",ROUND(BL3733,4))</f>
        <v>0.71099999999999997</v>
      </c>
      <c r="BN3733" s="157">
        <f>IF('1b-NaturalGas'!$AG$88="no","",ROUND(BL3733,4))</f>
        <v>0.71099999999999997</v>
      </c>
      <c r="BO3733" s="157">
        <f>IF('1b-NaturalGas'!$AG$89="no","",ROUND(BL3733,4))</f>
        <v>0.71099999999999997</v>
      </c>
      <c r="BP3733" s="157">
        <f>IF('1b-NaturalGas'!$AG$90="no","not applicable (based on previous answers)",ROUND(BL3733,4))</f>
        <v>0.71099999999999997</v>
      </c>
      <c r="BQ3733" s="157">
        <f>IF('1b-NaturalGas'!$AG$91="no","",ROUND(BL3733,4))</f>
        <v>0.71099999999999997</v>
      </c>
    </row>
    <row r="3734" spans="30:69" x14ac:dyDescent="0.25">
      <c r="AD3734" s="157">
        <f t="shared" si="129"/>
        <v>0.71300000000000052</v>
      </c>
      <c r="AE3734" s="157">
        <f>IF('1a-Electricity'!$AG$77="no","",ROUND(AD3734,4))</f>
        <v>0.71299999999999997</v>
      </c>
      <c r="AF3734" s="157">
        <f>IF('1a-Electricity'!$AG$78="no","",ROUND(AD3734,4))</f>
        <v>0.71299999999999997</v>
      </c>
      <c r="AG3734" s="157">
        <f>IF('1a-Electricity'!$AG$79="no","",ROUND(AD3734,4))</f>
        <v>0.71299999999999997</v>
      </c>
      <c r="BL3734" s="157">
        <f t="shared" si="130"/>
        <v>0.71200000000000052</v>
      </c>
      <c r="BM3734" s="157">
        <f>IF('1b-NaturalGas'!$AG$87="no","",ROUND(BL3734,4))</f>
        <v>0.71199999999999997</v>
      </c>
      <c r="BN3734" s="157">
        <f>IF('1b-NaturalGas'!$AG$88="no","",ROUND(BL3734,4))</f>
        <v>0.71199999999999997</v>
      </c>
      <c r="BO3734" s="157">
        <f>IF('1b-NaturalGas'!$AG$89="no","",ROUND(BL3734,4))</f>
        <v>0.71199999999999997</v>
      </c>
      <c r="BP3734" s="157">
        <f>IF('1b-NaturalGas'!$AG$90="no","not applicable (based on previous answers)",ROUND(BL3734,4))</f>
        <v>0.71199999999999997</v>
      </c>
      <c r="BQ3734" s="157">
        <f>IF('1b-NaturalGas'!$AG$91="no","",ROUND(BL3734,4))</f>
        <v>0.71199999999999997</v>
      </c>
    </row>
    <row r="3735" spans="30:69" x14ac:dyDescent="0.25">
      <c r="AD3735" s="157">
        <f t="shared" si="129"/>
        <v>0.71400000000000052</v>
      </c>
      <c r="AE3735" s="157">
        <f>IF('1a-Electricity'!$AG$77="no","",ROUND(AD3735,4))</f>
        <v>0.71399999999999997</v>
      </c>
      <c r="AF3735" s="157">
        <f>IF('1a-Electricity'!$AG$78="no","",ROUND(AD3735,4))</f>
        <v>0.71399999999999997</v>
      </c>
      <c r="AG3735" s="157">
        <f>IF('1a-Electricity'!$AG$79="no","",ROUND(AD3735,4))</f>
        <v>0.71399999999999997</v>
      </c>
      <c r="BL3735" s="157">
        <f t="shared" si="130"/>
        <v>0.71300000000000052</v>
      </c>
      <c r="BM3735" s="157">
        <f>IF('1b-NaturalGas'!$AG$87="no","",ROUND(BL3735,4))</f>
        <v>0.71299999999999997</v>
      </c>
      <c r="BN3735" s="157">
        <f>IF('1b-NaturalGas'!$AG$88="no","",ROUND(BL3735,4))</f>
        <v>0.71299999999999997</v>
      </c>
      <c r="BO3735" s="157">
        <f>IF('1b-NaturalGas'!$AG$89="no","",ROUND(BL3735,4))</f>
        <v>0.71299999999999997</v>
      </c>
      <c r="BP3735" s="157">
        <f>IF('1b-NaturalGas'!$AG$90="no","not applicable (based on previous answers)",ROUND(BL3735,4))</f>
        <v>0.71299999999999997</v>
      </c>
      <c r="BQ3735" s="157">
        <f>IF('1b-NaturalGas'!$AG$91="no","",ROUND(BL3735,4))</f>
        <v>0.71299999999999997</v>
      </c>
    </row>
    <row r="3736" spans="30:69" x14ac:dyDescent="0.25">
      <c r="AD3736" s="157">
        <f t="shared" si="129"/>
        <v>0.71500000000000052</v>
      </c>
      <c r="AE3736" s="157">
        <f>IF('1a-Electricity'!$AG$77="no","",ROUND(AD3736,4))</f>
        <v>0.71499999999999997</v>
      </c>
      <c r="AF3736" s="157">
        <f>IF('1a-Electricity'!$AG$78="no","",ROUND(AD3736,4))</f>
        <v>0.71499999999999997</v>
      </c>
      <c r="AG3736" s="157">
        <f>IF('1a-Electricity'!$AG$79="no","",ROUND(AD3736,4))</f>
        <v>0.71499999999999997</v>
      </c>
      <c r="BL3736" s="157">
        <f t="shared" si="130"/>
        <v>0.71400000000000052</v>
      </c>
      <c r="BM3736" s="157">
        <f>IF('1b-NaturalGas'!$AG$87="no","",ROUND(BL3736,4))</f>
        <v>0.71399999999999997</v>
      </c>
      <c r="BN3736" s="157">
        <f>IF('1b-NaturalGas'!$AG$88="no","",ROUND(BL3736,4))</f>
        <v>0.71399999999999997</v>
      </c>
      <c r="BO3736" s="157">
        <f>IF('1b-NaturalGas'!$AG$89="no","",ROUND(BL3736,4))</f>
        <v>0.71399999999999997</v>
      </c>
      <c r="BP3736" s="157">
        <f>IF('1b-NaturalGas'!$AG$90="no","not applicable (based on previous answers)",ROUND(BL3736,4))</f>
        <v>0.71399999999999997</v>
      </c>
      <c r="BQ3736" s="157">
        <f>IF('1b-NaturalGas'!$AG$91="no","",ROUND(BL3736,4))</f>
        <v>0.71399999999999997</v>
      </c>
    </row>
    <row r="3737" spans="30:69" x14ac:dyDescent="0.25">
      <c r="AD3737" s="157">
        <f t="shared" si="129"/>
        <v>0.71600000000000052</v>
      </c>
      <c r="AE3737" s="157">
        <f>IF('1a-Electricity'!$AG$77="no","",ROUND(AD3737,4))</f>
        <v>0.71599999999999997</v>
      </c>
      <c r="AF3737" s="157">
        <f>IF('1a-Electricity'!$AG$78="no","",ROUND(AD3737,4))</f>
        <v>0.71599999999999997</v>
      </c>
      <c r="AG3737" s="157">
        <f>IF('1a-Electricity'!$AG$79="no","",ROUND(AD3737,4))</f>
        <v>0.71599999999999997</v>
      </c>
      <c r="BL3737" s="157">
        <f t="shared" si="130"/>
        <v>0.71500000000000052</v>
      </c>
      <c r="BM3737" s="157">
        <f>IF('1b-NaturalGas'!$AG$87="no","",ROUND(BL3737,4))</f>
        <v>0.71499999999999997</v>
      </c>
      <c r="BN3737" s="157">
        <f>IF('1b-NaturalGas'!$AG$88="no","",ROUND(BL3737,4))</f>
        <v>0.71499999999999997</v>
      </c>
      <c r="BO3737" s="157">
        <f>IF('1b-NaturalGas'!$AG$89="no","",ROUND(BL3737,4))</f>
        <v>0.71499999999999997</v>
      </c>
      <c r="BP3737" s="157">
        <f>IF('1b-NaturalGas'!$AG$90="no","not applicable (based on previous answers)",ROUND(BL3737,4))</f>
        <v>0.71499999999999997</v>
      </c>
      <c r="BQ3737" s="157">
        <f>IF('1b-NaturalGas'!$AG$91="no","",ROUND(BL3737,4))</f>
        <v>0.71499999999999997</v>
      </c>
    </row>
    <row r="3738" spans="30:69" x14ac:dyDescent="0.25">
      <c r="AD3738" s="157">
        <f t="shared" si="129"/>
        <v>0.71700000000000053</v>
      </c>
      <c r="AE3738" s="157">
        <f>IF('1a-Electricity'!$AG$77="no","",ROUND(AD3738,4))</f>
        <v>0.71699999999999997</v>
      </c>
      <c r="AF3738" s="157">
        <f>IF('1a-Electricity'!$AG$78="no","",ROUND(AD3738,4))</f>
        <v>0.71699999999999997</v>
      </c>
      <c r="AG3738" s="157">
        <f>IF('1a-Electricity'!$AG$79="no","",ROUND(AD3738,4))</f>
        <v>0.71699999999999997</v>
      </c>
      <c r="BL3738" s="157">
        <f t="shared" si="130"/>
        <v>0.71600000000000052</v>
      </c>
      <c r="BM3738" s="157">
        <f>IF('1b-NaturalGas'!$AG$87="no","",ROUND(BL3738,4))</f>
        <v>0.71599999999999997</v>
      </c>
      <c r="BN3738" s="157">
        <f>IF('1b-NaturalGas'!$AG$88="no","",ROUND(BL3738,4))</f>
        <v>0.71599999999999997</v>
      </c>
      <c r="BO3738" s="157">
        <f>IF('1b-NaturalGas'!$AG$89="no","",ROUND(BL3738,4))</f>
        <v>0.71599999999999997</v>
      </c>
      <c r="BP3738" s="157">
        <f>IF('1b-NaturalGas'!$AG$90="no","not applicable (based on previous answers)",ROUND(BL3738,4))</f>
        <v>0.71599999999999997</v>
      </c>
      <c r="BQ3738" s="157">
        <f>IF('1b-NaturalGas'!$AG$91="no","",ROUND(BL3738,4))</f>
        <v>0.71599999999999997</v>
      </c>
    </row>
    <row r="3739" spans="30:69" x14ac:dyDescent="0.25">
      <c r="AD3739" s="157">
        <f t="shared" si="129"/>
        <v>0.71800000000000053</v>
      </c>
      <c r="AE3739" s="157">
        <f>IF('1a-Electricity'!$AG$77="no","",ROUND(AD3739,4))</f>
        <v>0.71799999999999997</v>
      </c>
      <c r="AF3739" s="157">
        <f>IF('1a-Electricity'!$AG$78="no","",ROUND(AD3739,4))</f>
        <v>0.71799999999999997</v>
      </c>
      <c r="AG3739" s="157">
        <f>IF('1a-Electricity'!$AG$79="no","",ROUND(AD3739,4))</f>
        <v>0.71799999999999997</v>
      </c>
      <c r="BL3739" s="157">
        <f t="shared" si="130"/>
        <v>0.71700000000000053</v>
      </c>
      <c r="BM3739" s="157">
        <f>IF('1b-NaturalGas'!$AG$87="no","",ROUND(BL3739,4))</f>
        <v>0.71699999999999997</v>
      </c>
      <c r="BN3739" s="157">
        <f>IF('1b-NaturalGas'!$AG$88="no","",ROUND(BL3739,4))</f>
        <v>0.71699999999999997</v>
      </c>
      <c r="BO3739" s="157">
        <f>IF('1b-NaturalGas'!$AG$89="no","",ROUND(BL3739,4))</f>
        <v>0.71699999999999997</v>
      </c>
      <c r="BP3739" s="157">
        <f>IF('1b-NaturalGas'!$AG$90="no","not applicable (based on previous answers)",ROUND(BL3739,4))</f>
        <v>0.71699999999999997</v>
      </c>
      <c r="BQ3739" s="157">
        <f>IF('1b-NaturalGas'!$AG$91="no","",ROUND(BL3739,4))</f>
        <v>0.71699999999999997</v>
      </c>
    </row>
    <row r="3740" spans="30:69" x14ac:dyDescent="0.25">
      <c r="AD3740" s="157">
        <f t="shared" si="129"/>
        <v>0.71900000000000053</v>
      </c>
      <c r="AE3740" s="157">
        <f>IF('1a-Electricity'!$AG$77="no","",ROUND(AD3740,4))</f>
        <v>0.71899999999999997</v>
      </c>
      <c r="AF3740" s="157">
        <f>IF('1a-Electricity'!$AG$78="no","",ROUND(AD3740,4))</f>
        <v>0.71899999999999997</v>
      </c>
      <c r="AG3740" s="157">
        <f>IF('1a-Electricity'!$AG$79="no","",ROUND(AD3740,4))</f>
        <v>0.71899999999999997</v>
      </c>
      <c r="BL3740" s="157">
        <f t="shared" si="130"/>
        <v>0.71800000000000053</v>
      </c>
      <c r="BM3740" s="157">
        <f>IF('1b-NaturalGas'!$AG$87="no","",ROUND(BL3740,4))</f>
        <v>0.71799999999999997</v>
      </c>
      <c r="BN3740" s="157">
        <f>IF('1b-NaturalGas'!$AG$88="no","",ROUND(BL3740,4))</f>
        <v>0.71799999999999997</v>
      </c>
      <c r="BO3740" s="157">
        <f>IF('1b-NaturalGas'!$AG$89="no","",ROUND(BL3740,4))</f>
        <v>0.71799999999999997</v>
      </c>
      <c r="BP3740" s="157">
        <f>IF('1b-NaturalGas'!$AG$90="no","not applicable (based on previous answers)",ROUND(BL3740,4))</f>
        <v>0.71799999999999997</v>
      </c>
      <c r="BQ3740" s="157">
        <f>IF('1b-NaturalGas'!$AG$91="no","",ROUND(BL3740,4))</f>
        <v>0.71799999999999997</v>
      </c>
    </row>
    <row r="3741" spans="30:69" x14ac:dyDescent="0.25">
      <c r="AD3741" s="157">
        <f t="shared" si="129"/>
        <v>0.72000000000000053</v>
      </c>
      <c r="AE3741" s="157">
        <f>IF('1a-Electricity'!$AG$77="no","",ROUND(AD3741,4))</f>
        <v>0.72</v>
      </c>
      <c r="AF3741" s="157">
        <f>IF('1a-Electricity'!$AG$78="no","",ROUND(AD3741,4))</f>
        <v>0.72</v>
      </c>
      <c r="AG3741" s="157">
        <f>IF('1a-Electricity'!$AG$79="no","",ROUND(AD3741,4))</f>
        <v>0.72</v>
      </c>
      <c r="BL3741" s="157">
        <f t="shared" si="130"/>
        <v>0.71900000000000053</v>
      </c>
      <c r="BM3741" s="157">
        <f>IF('1b-NaturalGas'!$AG$87="no","",ROUND(BL3741,4))</f>
        <v>0.71899999999999997</v>
      </c>
      <c r="BN3741" s="157">
        <f>IF('1b-NaturalGas'!$AG$88="no","",ROUND(BL3741,4))</f>
        <v>0.71899999999999997</v>
      </c>
      <c r="BO3741" s="157">
        <f>IF('1b-NaturalGas'!$AG$89="no","",ROUND(BL3741,4))</f>
        <v>0.71899999999999997</v>
      </c>
      <c r="BP3741" s="157">
        <f>IF('1b-NaturalGas'!$AG$90="no","not applicable (based on previous answers)",ROUND(BL3741,4))</f>
        <v>0.71899999999999997</v>
      </c>
      <c r="BQ3741" s="157">
        <f>IF('1b-NaturalGas'!$AG$91="no","",ROUND(BL3741,4))</f>
        <v>0.71899999999999997</v>
      </c>
    </row>
    <row r="3742" spans="30:69" x14ac:dyDescent="0.25">
      <c r="AD3742" s="157">
        <f t="shared" si="129"/>
        <v>0.72100000000000053</v>
      </c>
      <c r="AE3742" s="157">
        <f>IF('1a-Electricity'!$AG$77="no","",ROUND(AD3742,4))</f>
        <v>0.72099999999999997</v>
      </c>
      <c r="AF3742" s="157">
        <f>IF('1a-Electricity'!$AG$78="no","",ROUND(AD3742,4))</f>
        <v>0.72099999999999997</v>
      </c>
      <c r="AG3742" s="157">
        <f>IF('1a-Electricity'!$AG$79="no","",ROUND(AD3742,4))</f>
        <v>0.72099999999999997</v>
      </c>
      <c r="BL3742" s="157">
        <f t="shared" si="130"/>
        <v>0.72000000000000053</v>
      </c>
      <c r="BM3742" s="157">
        <f>IF('1b-NaturalGas'!$AG$87="no","",ROUND(BL3742,4))</f>
        <v>0.72</v>
      </c>
      <c r="BN3742" s="157">
        <f>IF('1b-NaturalGas'!$AG$88="no","",ROUND(BL3742,4))</f>
        <v>0.72</v>
      </c>
      <c r="BO3742" s="157">
        <f>IF('1b-NaturalGas'!$AG$89="no","",ROUND(BL3742,4))</f>
        <v>0.72</v>
      </c>
      <c r="BP3742" s="157">
        <f>IF('1b-NaturalGas'!$AG$90="no","not applicable (based on previous answers)",ROUND(BL3742,4))</f>
        <v>0.72</v>
      </c>
      <c r="BQ3742" s="157">
        <f>IF('1b-NaturalGas'!$AG$91="no","",ROUND(BL3742,4))</f>
        <v>0.72</v>
      </c>
    </row>
    <row r="3743" spans="30:69" x14ac:dyDescent="0.25">
      <c r="AD3743" s="157">
        <f t="shared" si="129"/>
        <v>0.72200000000000053</v>
      </c>
      <c r="AE3743" s="157">
        <f>IF('1a-Electricity'!$AG$77="no","",ROUND(AD3743,4))</f>
        <v>0.72199999999999998</v>
      </c>
      <c r="AF3743" s="157">
        <f>IF('1a-Electricity'!$AG$78="no","",ROUND(AD3743,4))</f>
        <v>0.72199999999999998</v>
      </c>
      <c r="AG3743" s="157">
        <f>IF('1a-Electricity'!$AG$79="no","",ROUND(AD3743,4))</f>
        <v>0.72199999999999998</v>
      </c>
      <c r="BL3743" s="157">
        <f t="shared" si="130"/>
        <v>0.72100000000000053</v>
      </c>
      <c r="BM3743" s="157">
        <f>IF('1b-NaturalGas'!$AG$87="no","",ROUND(BL3743,4))</f>
        <v>0.72099999999999997</v>
      </c>
      <c r="BN3743" s="157">
        <f>IF('1b-NaturalGas'!$AG$88="no","",ROUND(BL3743,4))</f>
        <v>0.72099999999999997</v>
      </c>
      <c r="BO3743" s="157">
        <f>IF('1b-NaturalGas'!$AG$89="no","",ROUND(BL3743,4))</f>
        <v>0.72099999999999997</v>
      </c>
      <c r="BP3743" s="157">
        <f>IF('1b-NaturalGas'!$AG$90="no","not applicable (based on previous answers)",ROUND(BL3743,4))</f>
        <v>0.72099999999999997</v>
      </c>
      <c r="BQ3743" s="157">
        <f>IF('1b-NaturalGas'!$AG$91="no","",ROUND(BL3743,4))</f>
        <v>0.72099999999999997</v>
      </c>
    </row>
    <row r="3744" spans="30:69" x14ac:dyDescent="0.25">
      <c r="AD3744" s="157">
        <f t="shared" si="129"/>
        <v>0.72300000000000053</v>
      </c>
      <c r="AE3744" s="157">
        <f>IF('1a-Electricity'!$AG$77="no","",ROUND(AD3744,4))</f>
        <v>0.72299999999999998</v>
      </c>
      <c r="AF3744" s="157">
        <f>IF('1a-Electricity'!$AG$78="no","",ROUND(AD3744,4))</f>
        <v>0.72299999999999998</v>
      </c>
      <c r="AG3744" s="157">
        <f>IF('1a-Electricity'!$AG$79="no","",ROUND(AD3744,4))</f>
        <v>0.72299999999999998</v>
      </c>
      <c r="BL3744" s="157">
        <f t="shared" si="130"/>
        <v>0.72200000000000053</v>
      </c>
      <c r="BM3744" s="157">
        <f>IF('1b-NaturalGas'!$AG$87="no","",ROUND(BL3744,4))</f>
        <v>0.72199999999999998</v>
      </c>
      <c r="BN3744" s="157">
        <f>IF('1b-NaturalGas'!$AG$88="no","",ROUND(BL3744,4))</f>
        <v>0.72199999999999998</v>
      </c>
      <c r="BO3744" s="157">
        <f>IF('1b-NaturalGas'!$AG$89="no","",ROUND(BL3744,4))</f>
        <v>0.72199999999999998</v>
      </c>
      <c r="BP3744" s="157">
        <f>IF('1b-NaturalGas'!$AG$90="no","not applicable (based on previous answers)",ROUND(BL3744,4))</f>
        <v>0.72199999999999998</v>
      </c>
      <c r="BQ3744" s="157">
        <f>IF('1b-NaturalGas'!$AG$91="no","",ROUND(BL3744,4))</f>
        <v>0.72199999999999998</v>
      </c>
    </row>
    <row r="3745" spans="30:69" x14ac:dyDescent="0.25">
      <c r="AD3745" s="157">
        <f t="shared" si="129"/>
        <v>0.72400000000000053</v>
      </c>
      <c r="AE3745" s="157">
        <f>IF('1a-Electricity'!$AG$77="no","",ROUND(AD3745,4))</f>
        <v>0.72399999999999998</v>
      </c>
      <c r="AF3745" s="157">
        <f>IF('1a-Electricity'!$AG$78="no","",ROUND(AD3745,4))</f>
        <v>0.72399999999999998</v>
      </c>
      <c r="AG3745" s="157">
        <f>IF('1a-Electricity'!$AG$79="no","",ROUND(AD3745,4))</f>
        <v>0.72399999999999998</v>
      </c>
      <c r="BL3745" s="157">
        <f t="shared" si="130"/>
        <v>0.72300000000000053</v>
      </c>
      <c r="BM3745" s="157">
        <f>IF('1b-NaturalGas'!$AG$87="no","",ROUND(BL3745,4))</f>
        <v>0.72299999999999998</v>
      </c>
      <c r="BN3745" s="157">
        <f>IF('1b-NaturalGas'!$AG$88="no","",ROUND(BL3745,4))</f>
        <v>0.72299999999999998</v>
      </c>
      <c r="BO3745" s="157">
        <f>IF('1b-NaturalGas'!$AG$89="no","",ROUND(BL3745,4))</f>
        <v>0.72299999999999998</v>
      </c>
      <c r="BP3745" s="157">
        <f>IF('1b-NaturalGas'!$AG$90="no","not applicable (based on previous answers)",ROUND(BL3745,4))</f>
        <v>0.72299999999999998</v>
      </c>
      <c r="BQ3745" s="157">
        <f>IF('1b-NaturalGas'!$AG$91="no","",ROUND(BL3745,4))</f>
        <v>0.72299999999999998</v>
      </c>
    </row>
    <row r="3746" spans="30:69" x14ac:dyDescent="0.25">
      <c r="AD3746" s="157">
        <f t="shared" si="129"/>
        <v>0.72500000000000053</v>
      </c>
      <c r="AE3746" s="157">
        <f>IF('1a-Electricity'!$AG$77="no","",ROUND(AD3746,4))</f>
        <v>0.72499999999999998</v>
      </c>
      <c r="AF3746" s="157">
        <f>IF('1a-Electricity'!$AG$78="no","",ROUND(AD3746,4))</f>
        <v>0.72499999999999998</v>
      </c>
      <c r="AG3746" s="157">
        <f>IF('1a-Electricity'!$AG$79="no","",ROUND(AD3746,4))</f>
        <v>0.72499999999999998</v>
      </c>
      <c r="BL3746" s="157">
        <f t="shared" si="130"/>
        <v>0.72400000000000053</v>
      </c>
      <c r="BM3746" s="157">
        <f>IF('1b-NaturalGas'!$AG$87="no","",ROUND(BL3746,4))</f>
        <v>0.72399999999999998</v>
      </c>
      <c r="BN3746" s="157">
        <f>IF('1b-NaturalGas'!$AG$88="no","",ROUND(BL3746,4))</f>
        <v>0.72399999999999998</v>
      </c>
      <c r="BO3746" s="157">
        <f>IF('1b-NaturalGas'!$AG$89="no","",ROUND(BL3746,4))</f>
        <v>0.72399999999999998</v>
      </c>
      <c r="BP3746" s="157">
        <f>IF('1b-NaturalGas'!$AG$90="no","not applicable (based on previous answers)",ROUND(BL3746,4))</f>
        <v>0.72399999999999998</v>
      </c>
      <c r="BQ3746" s="157">
        <f>IF('1b-NaturalGas'!$AG$91="no","",ROUND(BL3746,4))</f>
        <v>0.72399999999999998</v>
      </c>
    </row>
    <row r="3747" spans="30:69" x14ac:dyDescent="0.25">
      <c r="AD3747" s="157">
        <f t="shared" si="129"/>
        <v>0.72600000000000053</v>
      </c>
      <c r="AE3747" s="157">
        <f>IF('1a-Electricity'!$AG$77="no","",ROUND(AD3747,4))</f>
        <v>0.72599999999999998</v>
      </c>
      <c r="AF3747" s="157">
        <f>IF('1a-Electricity'!$AG$78="no","",ROUND(AD3747,4))</f>
        <v>0.72599999999999998</v>
      </c>
      <c r="AG3747" s="157">
        <f>IF('1a-Electricity'!$AG$79="no","",ROUND(AD3747,4))</f>
        <v>0.72599999999999998</v>
      </c>
      <c r="BL3747" s="157">
        <f t="shared" si="130"/>
        <v>0.72500000000000053</v>
      </c>
      <c r="BM3747" s="157">
        <f>IF('1b-NaturalGas'!$AG$87="no","",ROUND(BL3747,4))</f>
        <v>0.72499999999999998</v>
      </c>
      <c r="BN3747" s="157">
        <f>IF('1b-NaturalGas'!$AG$88="no","",ROUND(BL3747,4))</f>
        <v>0.72499999999999998</v>
      </c>
      <c r="BO3747" s="157">
        <f>IF('1b-NaturalGas'!$AG$89="no","",ROUND(BL3747,4))</f>
        <v>0.72499999999999998</v>
      </c>
      <c r="BP3747" s="157">
        <f>IF('1b-NaturalGas'!$AG$90="no","not applicable (based on previous answers)",ROUND(BL3747,4))</f>
        <v>0.72499999999999998</v>
      </c>
      <c r="BQ3747" s="157">
        <f>IF('1b-NaturalGas'!$AG$91="no","",ROUND(BL3747,4))</f>
        <v>0.72499999999999998</v>
      </c>
    </row>
    <row r="3748" spans="30:69" x14ac:dyDescent="0.25">
      <c r="AD3748" s="157">
        <f t="shared" si="129"/>
        <v>0.72700000000000053</v>
      </c>
      <c r="AE3748" s="157">
        <f>IF('1a-Electricity'!$AG$77="no","",ROUND(AD3748,4))</f>
        <v>0.72699999999999998</v>
      </c>
      <c r="AF3748" s="157">
        <f>IF('1a-Electricity'!$AG$78="no","",ROUND(AD3748,4))</f>
        <v>0.72699999999999998</v>
      </c>
      <c r="AG3748" s="157">
        <f>IF('1a-Electricity'!$AG$79="no","",ROUND(AD3748,4))</f>
        <v>0.72699999999999998</v>
      </c>
      <c r="BL3748" s="157">
        <f t="shared" si="130"/>
        <v>0.72600000000000053</v>
      </c>
      <c r="BM3748" s="157">
        <f>IF('1b-NaturalGas'!$AG$87="no","",ROUND(BL3748,4))</f>
        <v>0.72599999999999998</v>
      </c>
      <c r="BN3748" s="157">
        <f>IF('1b-NaturalGas'!$AG$88="no","",ROUND(BL3748,4))</f>
        <v>0.72599999999999998</v>
      </c>
      <c r="BO3748" s="157">
        <f>IF('1b-NaturalGas'!$AG$89="no","",ROUND(BL3748,4))</f>
        <v>0.72599999999999998</v>
      </c>
      <c r="BP3748" s="157">
        <f>IF('1b-NaturalGas'!$AG$90="no","not applicable (based on previous answers)",ROUND(BL3748,4))</f>
        <v>0.72599999999999998</v>
      </c>
      <c r="BQ3748" s="157">
        <f>IF('1b-NaturalGas'!$AG$91="no","",ROUND(BL3748,4))</f>
        <v>0.72599999999999998</v>
      </c>
    </row>
    <row r="3749" spans="30:69" x14ac:dyDescent="0.25">
      <c r="AD3749" s="157">
        <f t="shared" si="129"/>
        <v>0.72800000000000054</v>
      </c>
      <c r="AE3749" s="157">
        <f>IF('1a-Electricity'!$AG$77="no","",ROUND(AD3749,4))</f>
        <v>0.72799999999999998</v>
      </c>
      <c r="AF3749" s="157">
        <f>IF('1a-Electricity'!$AG$78="no","",ROUND(AD3749,4))</f>
        <v>0.72799999999999998</v>
      </c>
      <c r="AG3749" s="157">
        <f>IF('1a-Electricity'!$AG$79="no","",ROUND(AD3749,4))</f>
        <v>0.72799999999999998</v>
      </c>
      <c r="BL3749" s="157">
        <f t="shared" si="130"/>
        <v>0.72700000000000053</v>
      </c>
      <c r="BM3749" s="157">
        <f>IF('1b-NaturalGas'!$AG$87="no","",ROUND(BL3749,4))</f>
        <v>0.72699999999999998</v>
      </c>
      <c r="BN3749" s="157">
        <f>IF('1b-NaturalGas'!$AG$88="no","",ROUND(BL3749,4))</f>
        <v>0.72699999999999998</v>
      </c>
      <c r="BO3749" s="157">
        <f>IF('1b-NaturalGas'!$AG$89="no","",ROUND(BL3749,4))</f>
        <v>0.72699999999999998</v>
      </c>
      <c r="BP3749" s="157">
        <f>IF('1b-NaturalGas'!$AG$90="no","not applicable (based on previous answers)",ROUND(BL3749,4))</f>
        <v>0.72699999999999998</v>
      </c>
      <c r="BQ3749" s="157">
        <f>IF('1b-NaturalGas'!$AG$91="no","",ROUND(BL3749,4))</f>
        <v>0.72699999999999998</v>
      </c>
    </row>
    <row r="3750" spans="30:69" x14ac:dyDescent="0.25">
      <c r="AD3750" s="157">
        <f t="shared" si="129"/>
        <v>0.72900000000000054</v>
      </c>
      <c r="AE3750" s="157">
        <f>IF('1a-Electricity'!$AG$77="no","",ROUND(AD3750,4))</f>
        <v>0.72899999999999998</v>
      </c>
      <c r="AF3750" s="157">
        <f>IF('1a-Electricity'!$AG$78="no","",ROUND(AD3750,4))</f>
        <v>0.72899999999999998</v>
      </c>
      <c r="AG3750" s="157">
        <f>IF('1a-Electricity'!$AG$79="no","",ROUND(AD3750,4))</f>
        <v>0.72899999999999998</v>
      </c>
      <c r="BL3750" s="157">
        <f t="shared" si="130"/>
        <v>0.72800000000000054</v>
      </c>
      <c r="BM3750" s="157">
        <f>IF('1b-NaturalGas'!$AG$87="no","",ROUND(BL3750,4))</f>
        <v>0.72799999999999998</v>
      </c>
      <c r="BN3750" s="157">
        <f>IF('1b-NaturalGas'!$AG$88="no","",ROUND(BL3750,4))</f>
        <v>0.72799999999999998</v>
      </c>
      <c r="BO3750" s="157">
        <f>IF('1b-NaturalGas'!$AG$89="no","",ROUND(BL3750,4))</f>
        <v>0.72799999999999998</v>
      </c>
      <c r="BP3750" s="157">
        <f>IF('1b-NaturalGas'!$AG$90="no","not applicable (based on previous answers)",ROUND(BL3750,4))</f>
        <v>0.72799999999999998</v>
      </c>
      <c r="BQ3750" s="157">
        <f>IF('1b-NaturalGas'!$AG$91="no","",ROUND(BL3750,4))</f>
        <v>0.72799999999999998</v>
      </c>
    </row>
    <row r="3751" spans="30:69" x14ac:dyDescent="0.25">
      <c r="AD3751" s="157">
        <f t="shared" si="129"/>
        <v>0.73000000000000054</v>
      </c>
      <c r="AE3751" s="157">
        <f>IF('1a-Electricity'!$AG$77="no","",ROUND(AD3751,4))</f>
        <v>0.73</v>
      </c>
      <c r="AF3751" s="157">
        <f>IF('1a-Electricity'!$AG$78="no","",ROUND(AD3751,4))</f>
        <v>0.73</v>
      </c>
      <c r="AG3751" s="157">
        <f>IF('1a-Electricity'!$AG$79="no","",ROUND(AD3751,4))</f>
        <v>0.73</v>
      </c>
      <c r="BL3751" s="157">
        <f t="shared" si="130"/>
        <v>0.72900000000000054</v>
      </c>
      <c r="BM3751" s="157">
        <f>IF('1b-NaturalGas'!$AG$87="no","",ROUND(BL3751,4))</f>
        <v>0.72899999999999998</v>
      </c>
      <c r="BN3751" s="157">
        <f>IF('1b-NaturalGas'!$AG$88="no","",ROUND(BL3751,4))</f>
        <v>0.72899999999999998</v>
      </c>
      <c r="BO3751" s="157">
        <f>IF('1b-NaturalGas'!$AG$89="no","",ROUND(BL3751,4))</f>
        <v>0.72899999999999998</v>
      </c>
      <c r="BP3751" s="157">
        <f>IF('1b-NaturalGas'!$AG$90="no","not applicable (based on previous answers)",ROUND(BL3751,4))</f>
        <v>0.72899999999999998</v>
      </c>
      <c r="BQ3751" s="157">
        <f>IF('1b-NaturalGas'!$AG$91="no","",ROUND(BL3751,4))</f>
        <v>0.72899999999999998</v>
      </c>
    </row>
    <row r="3752" spans="30:69" x14ac:dyDescent="0.25">
      <c r="AD3752" s="157">
        <f t="shared" si="129"/>
        <v>0.73100000000000054</v>
      </c>
      <c r="AE3752" s="157">
        <f>IF('1a-Electricity'!$AG$77="no","",ROUND(AD3752,4))</f>
        <v>0.73099999999999998</v>
      </c>
      <c r="AF3752" s="157">
        <f>IF('1a-Electricity'!$AG$78="no","",ROUND(AD3752,4))</f>
        <v>0.73099999999999998</v>
      </c>
      <c r="AG3752" s="157">
        <f>IF('1a-Electricity'!$AG$79="no","",ROUND(AD3752,4))</f>
        <v>0.73099999999999998</v>
      </c>
      <c r="BL3752" s="157">
        <f t="shared" si="130"/>
        <v>0.73000000000000054</v>
      </c>
      <c r="BM3752" s="157">
        <f>IF('1b-NaturalGas'!$AG$87="no","",ROUND(BL3752,4))</f>
        <v>0.73</v>
      </c>
      <c r="BN3752" s="157">
        <f>IF('1b-NaturalGas'!$AG$88="no","",ROUND(BL3752,4))</f>
        <v>0.73</v>
      </c>
      <c r="BO3752" s="157">
        <f>IF('1b-NaturalGas'!$AG$89="no","",ROUND(BL3752,4))</f>
        <v>0.73</v>
      </c>
      <c r="BP3752" s="157">
        <f>IF('1b-NaturalGas'!$AG$90="no","not applicable (based on previous answers)",ROUND(BL3752,4))</f>
        <v>0.73</v>
      </c>
      <c r="BQ3752" s="157">
        <f>IF('1b-NaturalGas'!$AG$91="no","",ROUND(BL3752,4))</f>
        <v>0.73</v>
      </c>
    </row>
    <row r="3753" spans="30:69" x14ac:dyDescent="0.25">
      <c r="AD3753" s="157">
        <f t="shared" si="129"/>
        <v>0.73200000000000054</v>
      </c>
      <c r="AE3753" s="157">
        <f>IF('1a-Electricity'!$AG$77="no","",ROUND(AD3753,4))</f>
        <v>0.73199999999999998</v>
      </c>
      <c r="AF3753" s="157">
        <f>IF('1a-Electricity'!$AG$78="no","",ROUND(AD3753,4))</f>
        <v>0.73199999999999998</v>
      </c>
      <c r="AG3753" s="157">
        <f>IF('1a-Electricity'!$AG$79="no","",ROUND(AD3753,4))</f>
        <v>0.73199999999999998</v>
      </c>
      <c r="BL3753" s="157">
        <f t="shared" si="130"/>
        <v>0.73100000000000054</v>
      </c>
      <c r="BM3753" s="157">
        <f>IF('1b-NaturalGas'!$AG$87="no","",ROUND(BL3753,4))</f>
        <v>0.73099999999999998</v>
      </c>
      <c r="BN3753" s="157">
        <f>IF('1b-NaturalGas'!$AG$88="no","",ROUND(BL3753,4))</f>
        <v>0.73099999999999998</v>
      </c>
      <c r="BO3753" s="157">
        <f>IF('1b-NaturalGas'!$AG$89="no","",ROUND(BL3753,4))</f>
        <v>0.73099999999999998</v>
      </c>
      <c r="BP3753" s="157">
        <f>IF('1b-NaturalGas'!$AG$90="no","not applicable (based on previous answers)",ROUND(BL3753,4))</f>
        <v>0.73099999999999998</v>
      </c>
      <c r="BQ3753" s="157">
        <f>IF('1b-NaturalGas'!$AG$91="no","",ROUND(BL3753,4))</f>
        <v>0.73099999999999998</v>
      </c>
    </row>
    <row r="3754" spans="30:69" x14ac:dyDescent="0.25">
      <c r="AD3754" s="157">
        <f t="shared" si="129"/>
        <v>0.73300000000000054</v>
      </c>
      <c r="AE3754" s="157">
        <f>IF('1a-Electricity'!$AG$77="no","",ROUND(AD3754,4))</f>
        <v>0.73299999999999998</v>
      </c>
      <c r="AF3754" s="157">
        <f>IF('1a-Electricity'!$AG$78="no","",ROUND(AD3754,4))</f>
        <v>0.73299999999999998</v>
      </c>
      <c r="AG3754" s="157">
        <f>IF('1a-Electricity'!$AG$79="no","",ROUND(AD3754,4))</f>
        <v>0.73299999999999998</v>
      </c>
      <c r="BL3754" s="157">
        <f t="shared" si="130"/>
        <v>0.73200000000000054</v>
      </c>
      <c r="BM3754" s="157">
        <f>IF('1b-NaturalGas'!$AG$87="no","",ROUND(BL3754,4))</f>
        <v>0.73199999999999998</v>
      </c>
      <c r="BN3754" s="157">
        <f>IF('1b-NaturalGas'!$AG$88="no","",ROUND(BL3754,4))</f>
        <v>0.73199999999999998</v>
      </c>
      <c r="BO3754" s="157">
        <f>IF('1b-NaturalGas'!$AG$89="no","",ROUND(BL3754,4))</f>
        <v>0.73199999999999998</v>
      </c>
      <c r="BP3754" s="157">
        <f>IF('1b-NaturalGas'!$AG$90="no","not applicable (based on previous answers)",ROUND(BL3754,4))</f>
        <v>0.73199999999999998</v>
      </c>
      <c r="BQ3754" s="157">
        <f>IF('1b-NaturalGas'!$AG$91="no","",ROUND(BL3754,4))</f>
        <v>0.73199999999999998</v>
      </c>
    </row>
    <row r="3755" spans="30:69" x14ac:dyDescent="0.25">
      <c r="AD3755" s="157">
        <f t="shared" si="129"/>
        <v>0.73400000000000054</v>
      </c>
      <c r="AE3755" s="157">
        <f>IF('1a-Electricity'!$AG$77="no","",ROUND(AD3755,4))</f>
        <v>0.73399999999999999</v>
      </c>
      <c r="AF3755" s="157">
        <f>IF('1a-Electricity'!$AG$78="no","",ROUND(AD3755,4))</f>
        <v>0.73399999999999999</v>
      </c>
      <c r="AG3755" s="157">
        <f>IF('1a-Electricity'!$AG$79="no","",ROUND(AD3755,4))</f>
        <v>0.73399999999999999</v>
      </c>
      <c r="BL3755" s="157">
        <f t="shared" si="130"/>
        <v>0.73300000000000054</v>
      </c>
      <c r="BM3755" s="157">
        <f>IF('1b-NaturalGas'!$AG$87="no","",ROUND(BL3755,4))</f>
        <v>0.73299999999999998</v>
      </c>
      <c r="BN3755" s="157">
        <f>IF('1b-NaturalGas'!$AG$88="no","",ROUND(BL3755,4))</f>
        <v>0.73299999999999998</v>
      </c>
      <c r="BO3755" s="157">
        <f>IF('1b-NaturalGas'!$AG$89="no","",ROUND(BL3755,4))</f>
        <v>0.73299999999999998</v>
      </c>
      <c r="BP3755" s="157">
        <f>IF('1b-NaturalGas'!$AG$90="no","not applicable (based on previous answers)",ROUND(BL3755,4))</f>
        <v>0.73299999999999998</v>
      </c>
      <c r="BQ3755" s="157">
        <f>IF('1b-NaturalGas'!$AG$91="no","",ROUND(BL3755,4))</f>
        <v>0.73299999999999998</v>
      </c>
    </row>
    <row r="3756" spans="30:69" x14ac:dyDescent="0.25">
      <c r="AD3756" s="157">
        <f t="shared" si="129"/>
        <v>0.73500000000000054</v>
      </c>
      <c r="AE3756" s="157">
        <f>IF('1a-Electricity'!$AG$77="no","",ROUND(AD3756,4))</f>
        <v>0.73499999999999999</v>
      </c>
      <c r="AF3756" s="157">
        <f>IF('1a-Electricity'!$AG$78="no","",ROUND(AD3756,4))</f>
        <v>0.73499999999999999</v>
      </c>
      <c r="AG3756" s="157">
        <f>IF('1a-Electricity'!$AG$79="no","",ROUND(AD3756,4))</f>
        <v>0.73499999999999999</v>
      </c>
      <c r="BL3756" s="157">
        <f t="shared" si="130"/>
        <v>0.73400000000000054</v>
      </c>
      <c r="BM3756" s="157">
        <f>IF('1b-NaturalGas'!$AG$87="no","",ROUND(BL3756,4))</f>
        <v>0.73399999999999999</v>
      </c>
      <c r="BN3756" s="157">
        <f>IF('1b-NaturalGas'!$AG$88="no","",ROUND(BL3756,4))</f>
        <v>0.73399999999999999</v>
      </c>
      <c r="BO3756" s="157">
        <f>IF('1b-NaturalGas'!$AG$89="no","",ROUND(BL3756,4))</f>
        <v>0.73399999999999999</v>
      </c>
      <c r="BP3756" s="157">
        <f>IF('1b-NaturalGas'!$AG$90="no","not applicable (based on previous answers)",ROUND(BL3756,4))</f>
        <v>0.73399999999999999</v>
      </c>
      <c r="BQ3756" s="157">
        <f>IF('1b-NaturalGas'!$AG$91="no","",ROUND(BL3756,4))</f>
        <v>0.73399999999999999</v>
      </c>
    </row>
    <row r="3757" spans="30:69" x14ac:dyDescent="0.25">
      <c r="AD3757" s="157">
        <f t="shared" si="129"/>
        <v>0.73600000000000054</v>
      </c>
      <c r="AE3757" s="157">
        <f>IF('1a-Electricity'!$AG$77="no","",ROUND(AD3757,4))</f>
        <v>0.73599999999999999</v>
      </c>
      <c r="AF3757" s="157">
        <f>IF('1a-Electricity'!$AG$78="no","",ROUND(AD3757,4))</f>
        <v>0.73599999999999999</v>
      </c>
      <c r="AG3757" s="157">
        <f>IF('1a-Electricity'!$AG$79="no","",ROUND(AD3757,4))</f>
        <v>0.73599999999999999</v>
      </c>
      <c r="BL3757" s="157">
        <f t="shared" si="130"/>
        <v>0.73500000000000054</v>
      </c>
      <c r="BM3757" s="157">
        <f>IF('1b-NaturalGas'!$AG$87="no","",ROUND(BL3757,4))</f>
        <v>0.73499999999999999</v>
      </c>
      <c r="BN3757" s="157">
        <f>IF('1b-NaturalGas'!$AG$88="no","",ROUND(BL3757,4))</f>
        <v>0.73499999999999999</v>
      </c>
      <c r="BO3757" s="157">
        <f>IF('1b-NaturalGas'!$AG$89="no","",ROUND(BL3757,4))</f>
        <v>0.73499999999999999</v>
      </c>
      <c r="BP3757" s="157">
        <f>IF('1b-NaturalGas'!$AG$90="no","not applicable (based on previous answers)",ROUND(BL3757,4))</f>
        <v>0.73499999999999999</v>
      </c>
      <c r="BQ3757" s="157">
        <f>IF('1b-NaturalGas'!$AG$91="no","",ROUND(BL3757,4))</f>
        <v>0.73499999999999999</v>
      </c>
    </row>
    <row r="3758" spans="30:69" x14ac:dyDescent="0.25">
      <c r="AD3758" s="157">
        <f t="shared" si="129"/>
        <v>0.73700000000000054</v>
      </c>
      <c r="AE3758" s="157">
        <f>IF('1a-Electricity'!$AG$77="no","",ROUND(AD3758,4))</f>
        <v>0.73699999999999999</v>
      </c>
      <c r="AF3758" s="157">
        <f>IF('1a-Electricity'!$AG$78="no","",ROUND(AD3758,4))</f>
        <v>0.73699999999999999</v>
      </c>
      <c r="AG3758" s="157">
        <f>IF('1a-Electricity'!$AG$79="no","",ROUND(AD3758,4))</f>
        <v>0.73699999999999999</v>
      </c>
      <c r="BL3758" s="157">
        <f t="shared" si="130"/>
        <v>0.73600000000000054</v>
      </c>
      <c r="BM3758" s="157">
        <f>IF('1b-NaturalGas'!$AG$87="no","",ROUND(BL3758,4))</f>
        <v>0.73599999999999999</v>
      </c>
      <c r="BN3758" s="157">
        <f>IF('1b-NaturalGas'!$AG$88="no","",ROUND(BL3758,4))</f>
        <v>0.73599999999999999</v>
      </c>
      <c r="BO3758" s="157">
        <f>IF('1b-NaturalGas'!$AG$89="no","",ROUND(BL3758,4))</f>
        <v>0.73599999999999999</v>
      </c>
      <c r="BP3758" s="157">
        <f>IF('1b-NaturalGas'!$AG$90="no","not applicable (based on previous answers)",ROUND(BL3758,4))</f>
        <v>0.73599999999999999</v>
      </c>
      <c r="BQ3758" s="157">
        <f>IF('1b-NaturalGas'!$AG$91="no","",ROUND(BL3758,4))</f>
        <v>0.73599999999999999</v>
      </c>
    </row>
    <row r="3759" spans="30:69" x14ac:dyDescent="0.25">
      <c r="AD3759" s="157">
        <f t="shared" si="129"/>
        <v>0.73800000000000054</v>
      </c>
      <c r="AE3759" s="157">
        <f>IF('1a-Electricity'!$AG$77="no","",ROUND(AD3759,4))</f>
        <v>0.73799999999999999</v>
      </c>
      <c r="AF3759" s="157">
        <f>IF('1a-Electricity'!$AG$78="no","",ROUND(AD3759,4))</f>
        <v>0.73799999999999999</v>
      </c>
      <c r="AG3759" s="157">
        <f>IF('1a-Electricity'!$AG$79="no","",ROUND(AD3759,4))</f>
        <v>0.73799999999999999</v>
      </c>
      <c r="BL3759" s="157">
        <f t="shared" si="130"/>
        <v>0.73700000000000054</v>
      </c>
      <c r="BM3759" s="157">
        <f>IF('1b-NaturalGas'!$AG$87="no","",ROUND(BL3759,4))</f>
        <v>0.73699999999999999</v>
      </c>
      <c r="BN3759" s="157">
        <f>IF('1b-NaturalGas'!$AG$88="no","",ROUND(BL3759,4))</f>
        <v>0.73699999999999999</v>
      </c>
      <c r="BO3759" s="157">
        <f>IF('1b-NaturalGas'!$AG$89="no","",ROUND(BL3759,4))</f>
        <v>0.73699999999999999</v>
      </c>
      <c r="BP3759" s="157">
        <f>IF('1b-NaturalGas'!$AG$90="no","not applicable (based on previous answers)",ROUND(BL3759,4))</f>
        <v>0.73699999999999999</v>
      </c>
      <c r="BQ3759" s="157">
        <f>IF('1b-NaturalGas'!$AG$91="no","",ROUND(BL3759,4))</f>
        <v>0.73699999999999999</v>
      </c>
    </row>
    <row r="3760" spans="30:69" x14ac:dyDescent="0.25">
      <c r="AD3760" s="157">
        <f t="shared" si="129"/>
        <v>0.73900000000000055</v>
      </c>
      <c r="AE3760" s="157">
        <f>IF('1a-Electricity'!$AG$77="no","",ROUND(AD3760,4))</f>
        <v>0.73899999999999999</v>
      </c>
      <c r="AF3760" s="157">
        <f>IF('1a-Electricity'!$AG$78="no","",ROUND(AD3760,4))</f>
        <v>0.73899999999999999</v>
      </c>
      <c r="AG3760" s="157">
        <f>IF('1a-Electricity'!$AG$79="no","",ROUND(AD3760,4))</f>
        <v>0.73899999999999999</v>
      </c>
      <c r="BL3760" s="157">
        <f t="shared" si="130"/>
        <v>0.73800000000000054</v>
      </c>
      <c r="BM3760" s="157">
        <f>IF('1b-NaturalGas'!$AG$87="no","",ROUND(BL3760,4))</f>
        <v>0.73799999999999999</v>
      </c>
      <c r="BN3760" s="157">
        <f>IF('1b-NaturalGas'!$AG$88="no","",ROUND(BL3760,4))</f>
        <v>0.73799999999999999</v>
      </c>
      <c r="BO3760" s="157">
        <f>IF('1b-NaturalGas'!$AG$89="no","",ROUND(BL3760,4))</f>
        <v>0.73799999999999999</v>
      </c>
      <c r="BP3760" s="157">
        <f>IF('1b-NaturalGas'!$AG$90="no","not applicable (based on previous answers)",ROUND(BL3760,4))</f>
        <v>0.73799999999999999</v>
      </c>
      <c r="BQ3760" s="157">
        <f>IF('1b-NaturalGas'!$AG$91="no","",ROUND(BL3760,4))</f>
        <v>0.73799999999999999</v>
      </c>
    </row>
    <row r="3761" spans="30:69" x14ac:dyDescent="0.25">
      <c r="AD3761" s="157">
        <f t="shared" si="129"/>
        <v>0.74000000000000055</v>
      </c>
      <c r="AE3761" s="157">
        <f>IF('1a-Electricity'!$AG$77="no","",ROUND(AD3761,4))</f>
        <v>0.74</v>
      </c>
      <c r="AF3761" s="157">
        <f>IF('1a-Electricity'!$AG$78="no","",ROUND(AD3761,4))</f>
        <v>0.74</v>
      </c>
      <c r="AG3761" s="157">
        <f>IF('1a-Electricity'!$AG$79="no","",ROUND(AD3761,4))</f>
        <v>0.74</v>
      </c>
      <c r="BL3761" s="157">
        <f t="shared" si="130"/>
        <v>0.73900000000000055</v>
      </c>
      <c r="BM3761" s="157">
        <f>IF('1b-NaturalGas'!$AG$87="no","",ROUND(BL3761,4))</f>
        <v>0.73899999999999999</v>
      </c>
      <c r="BN3761" s="157">
        <f>IF('1b-NaturalGas'!$AG$88="no","",ROUND(BL3761,4))</f>
        <v>0.73899999999999999</v>
      </c>
      <c r="BO3761" s="157">
        <f>IF('1b-NaturalGas'!$AG$89="no","",ROUND(BL3761,4))</f>
        <v>0.73899999999999999</v>
      </c>
      <c r="BP3761" s="157">
        <f>IF('1b-NaturalGas'!$AG$90="no","not applicable (based on previous answers)",ROUND(BL3761,4))</f>
        <v>0.73899999999999999</v>
      </c>
      <c r="BQ3761" s="157">
        <f>IF('1b-NaturalGas'!$AG$91="no","",ROUND(BL3761,4))</f>
        <v>0.73899999999999999</v>
      </c>
    </row>
    <row r="3762" spans="30:69" x14ac:dyDescent="0.25">
      <c r="AD3762" s="157">
        <f t="shared" si="129"/>
        <v>0.74100000000000055</v>
      </c>
      <c r="AE3762" s="157">
        <f>IF('1a-Electricity'!$AG$77="no","",ROUND(AD3762,4))</f>
        <v>0.74099999999999999</v>
      </c>
      <c r="AF3762" s="157">
        <f>IF('1a-Electricity'!$AG$78="no","",ROUND(AD3762,4))</f>
        <v>0.74099999999999999</v>
      </c>
      <c r="AG3762" s="157">
        <f>IF('1a-Electricity'!$AG$79="no","",ROUND(AD3762,4))</f>
        <v>0.74099999999999999</v>
      </c>
      <c r="BL3762" s="157">
        <f t="shared" si="130"/>
        <v>0.74000000000000055</v>
      </c>
      <c r="BM3762" s="157">
        <f>IF('1b-NaturalGas'!$AG$87="no","",ROUND(BL3762,4))</f>
        <v>0.74</v>
      </c>
      <c r="BN3762" s="157">
        <f>IF('1b-NaturalGas'!$AG$88="no","",ROUND(BL3762,4))</f>
        <v>0.74</v>
      </c>
      <c r="BO3762" s="157">
        <f>IF('1b-NaturalGas'!$AG$89="no","",ROUND(BL3762,4))</f>
        <v>0.74</v>
      </c>
      <c r="BP3762" s="157">
        <f>IF('1b-NaturalGas'!$AG$90="no","not applicable (based on previous answers)",ROUND(BL3762,4))</f>
        <v>0.74</v>
      </c>
      <c r="BQ3762" s="157">
        <f>IF('1b-NaturalGas'!$AG$91="no","",ROUND(BL3762,4))</f>
        <v>0.74</v>
      </c>
    </row>
    <row r="3763" spans="30:69" x14ac:dyDescent="0.25">
      <c r="AD3763" s="157">
        <f t="shared" si="129"/>
        <v>0.74200000000000055</v>
      </c>
      <c r="AE3763" s="157">
        <f>IF('1a-Electricity'!$AG$77="no","",ROUND(AD3763,4))</f>
        <v>0.74199999999999999</v>
      </c>
      <c r="AF3763" s="157">
        <f>IF('1a-Electricity'!$AG$78="no","",ROUND(AD3763,4))</f>
        <v>0.74199999999999999</v>
      </c>
      <c r="AG3763" s="157">
        <f>IF('1a-Electricity'!$AG$79="no","",ROUND(AD3763,4))</f>
        <v>0.74199999999999999</v>
      </c>
      <c r="BL3763" s="157">
        <f t="shared" si="130"/>
        <v>0.74100000000000055</v>
      </c>
      <c r="BM3763" s="157">
        <f>IF('1b-NaturalGas'!$AG$87="no","",ROUND(BL3763,4))</f>
        <v>0.74099999999999999</v>
      </c>
      <c r="BN3763" s="157">
        <f>IF('1b-NaturalGas'!$AG$88="no","",ROUND(BL3763,4))</f>
        <v>0.74099999999999999</v>
      </c>
      <c r="BO3763" s="157">
        <f>IF('1b-NaturalGas'!$AG$89="no","",ROUND(BL3763,4))</f>
        <v>0.74099999999999999</v>
      </c>
      <c r="BP3763" s="157">
        <f>IF('1b-NaturalGas'!$AG$90="no","not applicable (based on previous answers)",ROUND(BL3763,4))</f>
        <v>0.74099999999999999</v>
      </c>
      <c r="BQ3763" s="157">
        <f>IF('1b-NaturalGas'!$AG$91="no","",ROUND(BL3763,4))</f>
        <v>0.74099999999999999</v>
      </c>
    </row>
    <row r="3764" spans="30:69" x14ac:dyDescent="0.25">
      <c r="AD3764" s="157">
        <f t="shared" si="129"/>
        <v>0.74300000000000055</v>
      </c>
      <c r="AE3764" s="157">
        <f>IF('1a-Electricity'!$AG$77="no","",ROUND(AD3764,4))</f>
        <v>0.74299999999999999</v>
      </c>
      <c r="AF3764" s="157">
        <f>IF('1a-Electricity'!$AG$78="no","",ROUND(AD3764,4))</f>
        <v>0.74299999999999999</v>
      </c>
      <c r="AG3764" s="157">
        <f>IF('1a-Electricity'!$AG$79="no","",ROUND(AD3764,4))</f>
        <v>0.74299999999999999</v>
      </c>
      <c r="BL3764" s="157">
        <f t="shared" si="130"/>
        <v>0.74200000000000055</v>
      </c>
      <c r="BM3764" s="157">
        <f>IF('1b-NaturalGas'!$AG$87="no","",ROUND(BL3764,4))</f>
        <v>0.74199999999999999</v>
      </c>
      <c r="BN3764" s="157">
        <f>IF('1b-NaturalGas'!$AG$88="no","",ROUND(BL3764,4))</f>
        <v>0.74199999999999999</v>
      </c>
      <c r="BO3764" s="157">
        <f>IF('1b-NaturalGas'!$AG$89="no","",ROUND(BL3764,4))</f>
        <v>0.74199999999999999</v>
      </c>
      <c r="BP3764" s="157">
        <f>IF('1b-NaturalGas'!$AG$90="no","not applicable (based on previous answers)",ROUND(BL3764,4))</f>
        <v>0.74199999999999999</v>
      </c>
      <c r="BQ3764" s="157">
        <f>IF('1b-NaturalGas'!$AG$91="no","",ROUND(BL3764,4))</f>
        <v>0.74199999999999999</v>
      </c>
    </row>
    <row r="3765" spans="30:69" x14ac:dyDescent="0.25">
      <c r="AD3765" s="157">
        <f t="shared" si="129"/>
        <v>0.74400000000000055</v>
      </c>
      <c r="AE3765" s="157">
        <f>IF('1a-Electricity'!$AG$77="no","",ROUND(AD3765,4))</f>
        <v>0.74399999999999999</v>
      </c>
      <c r="AF3765" s="157">
        <f>IF('1a-Electricity'!$AG$78="no","",ROUND(AD3765,4))</f>
        <v>0.74399999999999999</v>
      </c>
      <c r="AG3765" s="157">
        <f>IF('1a-Electricity'!$AG$79="no","",ROUND(AD3765,4))</f>
        <v>0.74399999999999999</v>
      </c>
      <c r="BL3765" s="157">
        <f t="shared" si="130"/>
        <v>0.74300000000000055</v>
      </c>
      <c r="BM3765" s="157">
        <f>IF('1b-NaturalGas'!$AG$87="no","",ROUND(BL3765,4))</f>
        <v>0.74299999999999999</v>
      </c>
      <c r="BN3765" s="157">
        <f>IF('1b-NaturalGas'!$AG$88="no","",ROUND(BL3765,4))</f>
        <v>0.74299999999999999</v>
      </c>
      <c r="BO3765" s="157">
        <f>IF('1b-NaturalGas'!$AG$89="no","",ROUND(BL3765,4))</f>
        <v>0.74299999999999999</v>
      </c>
      <c r="BP3765" s="157">
        <f>IF('1b-NaturalGas'!$AG$90="no","not applicable (based on previous answers)",ROUND(BL3765,4))</f>
        <v>0.74299999999999999</v>
      </c>
      <c r="BQ3765" s="157">
        <f>IF('1b-NaturalGas'!$AG$91="no","",ROUND(BL3765,4))</f>
        <v>0.74299999999999999</v>
      </c>
    </row>
    <row r="3766" spans="30:69" x14ac:dyDescent="0.25">
      <c r="AD3766" s="157">
        <f t="shared" si="129"/>
        <v>0.74500000000000055</v>
      </c>
      <c r="AE3766" s="157">
        <f>IF('1a-Electricity'!$AG$77="no","",ROUND(AD3766,4))</f>
        <v>0.745</v>
      </c>
      <c r="AF3766" s="157">
        <f>IF('1a-Electricity'!$AG$78="no","",ROUND(AD3766,4))</f>
        <v>0.745</v>
      </c>
      <c r="AG3766" s="157">
        <f>IF('1a-Electricity'!$AG$79="no","",ROUND(AD3766,4))</f>
        <v>0.745</v>
      </c>
      <c r="BL3766" s="157">
        <f t="shared" si="130"/>
        <v>0.74400000000000055</v>
      </c>
      <c r="BM3766" s="157">
        <f>IF('1b-NaturalGas'!$AG$87="no","",ROUND(BL3766,4))</f>
        <v>0.74399999999999999</v>
      </c>
      <c r="BN3766" s="157">
        <f>IF('1b-NaturalGas'!$AG$88="no","",ROUND(BL3766,4))</f>
        <v>0.74399999999999999</v>
      </c>
      <c r="BO3766" s="157">
        <f>IF('1b-NaturalGas'!$AG$89="no","",ROUND(BL3766,4))</f>
        <v>0.74399999999999999</v>
      </c>
      <c r="BP3766" s="157">
        <f>IF('1b-NaturalGas'!$AG$90="no","not applicable (based on previous answers)",ROUND(BL3766,4))</f>
        <v>0.74399999999999999</v>
      </c>
      <c r="BQ3766" s="157">
        <f>IF('1b-NaturalGas'!$AG$91="no","",ROUND(BL3766,4))</f>
        <v>0.74399999999999999</v>
      </c>
    </row>
    <row r="3767" spans="30:69" x14ac:dyDescent="0.25">
      <c r="AD3767" s="157">
        <f t="shared" si="129"/>
        <v>0.74600000000000055</v>
      </c>
      <c r="AE3767" s="157">
        <f>IF('1a-Electricity'!$AG$77="no","",ROUND(AD3767,4))</f>
        <v>0.746</v>
      </c>
      <c r="AF3767" s="157">
        <f>IF('1a-Electricity'!$AG$78="no","",ROUND(AD3767,4))</f>
        <v>0.746</v>
      </c>
      <c r="AG3767" s="157">
        <f>IF('1a-Electricity'!$AG$79="no","",ROUND(AD3767,4))</f>
        <v>0.746</v>
      </c>
      <c r="BL3767" s="157">
        <f t="shared" si="130"/>
        <v>0.74500000000000055</v>
      </c>
      <c r="BM3767" s="157">
        <f>IF('1b-NaturalGas'!$AG$87="no","",ROUND(BL3767,4))</f>
        <v>0.745</v>
      </c>
      <c r="BN3767" s="157">
        <f>IF('1b-NaturalGas'!$AG$88="no","",ROUND(BL3767,4))</f>
        <v>0.745</v>
      </c>
      <c r="BO3767" s="157">
        <f>IF('1b-NaturalGas'!$AG$89="no","",ROUND(BL3767,4))</f>
        <v>0.745</v>
      </c>
      <c r="BP3767" s="157">
        <f>IF('1b-NaturalGas'!$AG$90="no","not applicable (based on previous answers)",ROUND(BL3767,4))</f>
        <v>0.745</v>
      </c>
      <c r="BQ3767" s="157">
        <f>IF('1b-NaturalGas'!$AG$91="no","",ROUND(BL3767,4))</f>
        <v>0.745</v>
      </c>
    </row>
    <row r="3768" spans="30:69" x14ac:dyDescent="0.25">
      <c r="AD3768" s="157">
        <f t="shared" si="129"/>
        <v>0.74700000000000055</v>
      </c>
      <c r="AE3768" s="157">
        <f>IF('1a-Electricity'!$AG$77="no","",ROUND(AD3768,4))</f>
        <v>0.747</v>
      </c>
      <c r="AF3768" s="157">
        <f>IF('1a-Electricity'!$AG$78="no","",ROUND(AD3768,4))</f>
        <v>0.747</v>
      </c>
      <c r="AG3768" s="157">
        <f>IF('1a-Electricity'!$AG$79="no","",ROUND(AD3768,4))</f>
        <v>0.747</v>
      </c>
      <c r="BL3768" s="157">
        <f t="shared" si="130"/>
        <v>0.74600000000000055</v>
      </c>
      <c r="BM3768" s="157">
        <f>IF('1b-NaturalGas'!$AG$87="no","",ROUND(BL3768,4))</f>
        <v>0.746</v>
      </c>
      <c r="BN3768" s="157">
        <f>IF('1b-NaturalGas'!$AG$88="no","",ROUND(BL3768,4))</f>
        <v>0.746</v>
      </c>
      <c r="BO3768" s="157">
        <f>IF('1b-NaturalGas'!$AG$89="no","",ROUND(BL3768,4))</f>
        <v>0.746</v>
      </c>
      <c r="BP3768" s="157">
        <f>IF('1b-NaturalGas'!$AG$90="no","not applicable (based on previous answers)",ROUND(BL3768,4))</f>
        <v>0.746</v>
      </c>
      <c r="BQ3768" s="157">
        <f>IF('1b-NaturalGas'!$AG$91="no","",ROUND(BL3768,4))</f>
        <v>0.746</v>
      </c>
    </row>
    <row r="3769" spans="30:69" x14ac:dyDescent="0.25">
      <c r="AD3769" s="157">
        <f t="shared" si="129"/>
        <v>0.74800000000000055</v>
      </c>
      <c r="AE3769" s="157">
        <f>IF('1a-Electricity'!$AG$77="no","",ROUND(AD3769,4))</f>
        <v>0.748</v>
      </c>
      <c r="AF3769" s="157">
        <f>IF('1a-Electricity'!$AG$78="no","",ROUND(AD3769,4))</f>
        <v>0.748</v>
      </c>
      <c r="AG3769" s="157">
        <f>IF('1a-Electricity'!$AG$79="no","",ROUND(AD3769,4))</f>
        <v>0.748</v>
      </c>
      <c r="BL3769" s="157">
        <f t="shared" si="130"/>
        <v>0.74700000000000055</v>
      </c>
      <c r="BM3769" s="157">
        <f>IF('1b-NaturalGas'!$AG$87="no","",ROUND(BL3769,4))</f>
        <v>0.747</v>
      </c>
      <c r="BN3769" s="157">
        <f>IF('1b-NaturalGas'!$AG$88="no","",ROUND(BL3769,4))</f>
        <v>0.747</v>
      </c>
      <c r="BO3769" s="157">
        <f>IF('1b-NaturalGas'!$AG$89="no","",ROUND(BL3769,4))</f>
        <v>0.747</v>
      </c>
      <c r="BP3769" s="157">
        <f>IF('1b-NaturalGas'!$AG$90="no","not applicable (based on previous answers)",ROUND(BL3769,4))</f>
        <v>0.747</v>
      </c>
      <c r="BQ3769" s="157">
        <f>IF('1b-NaturalGas'!$AG$91="no","",ROUND(BL3769,4))</f>
        <v>0.747</v>
      </c>
    </row>
    <row r="3770" spans="30:69" x14ac:dyDescent="0.25">
      <c r="AD3770" s="157">
        <f t="shared" si="129"/>
        <v>0.74900000000000055</v>
      </c>
      <c r="AE3770" s="157">
        <f>IF('1a-Electricity'!$AG$77="no","",ROUND(AD3770,4))</f>
        <v>0.749</v>
      </c>
      <c r="AF3770" s="157">
        <f>IF('1a-Electricity'!$AG$78="no","",ROUND(AD3770,4))</f>
        <v>0.749</v>
      </c>
      <c r="AG3770" s="157">
        <f>IF('1a-Electricity'!$AG$79="no","",ROUND(AD3770,4))</f>
        <v>0.749</v>
      </c>
      <c r="BL3770" s="157">
        <f t="shared" si="130"/>
        <v>0.74800000000000055</v>
      </c>
      <c r="BM3770" s="157">
        <f>IF('1b-NaturalGas'!$AG$87="no","",ROUND(BL3770,4))</f>
        <v>0.748</v>
      </c>
      <c r="BN3770" s="157">
        <f>IF('1b-NaturalGas'!$AG$88="no","",ROUND(BL3770,4))</f>
        <v>0.748</v>
      </c>
      <c r="BO3770" s="157">
        <f>IF('1b-NaturalGas'!$AG$89="no","",ROUND(BL3770,4))</f>
        <v>0.748</v>
      </c>
      <c r="BP3770" s="157">
        <f>IF('1b-NaturalGas'!$AG$90="no","not applicable (based on previous answers)",ROUND(BL3770,4))</f>
        <v>0.748</v>
      </c>
      <c r="BQ3770" s="157">
        <f>IF('1b-NaturalGas'!$AG$91="no","",ROUND(BL3770,4))</f>
        <v>0.748</v>
      </c>
    </row>
    <row r="3771" spans="30:69" x14ac:dyDescent="0.25">
      <c r="AD3771" s="157">
        <f t="shared" si="129"/>
        <v>0.75000000000000056</v>
      </c>
      <c r="AE3771" s="157">
        <f>IF('1a-Electricity'!$AG$77="no","",ROUND(AD3771,4))</f>
        <v>0.75</v>
      </c>
      <c r="AF3771" s="157">
        <f>IF('1a-Electricity'!$AG$78="no","",ROUND(AD3771,4))</f>
        <v>0.75</v>
      </c>
      <c r="AG3771" s="157">
        <f>IF('1a-Electricity'!$AG$79="no","",ROUND(AD3771,4))</f>
        <v>0.75</v>
      </c>
      <c r="BL3771" s="157">
        <f t="shared" si="130"/>
        <v>0.74900000000000055</v>
      </c>
      <c r="BM3771" s="157">
        <f>IF('1b-NaturalGas'!$AG$87="no","",ROUND(BL3771,4))</f>
        <v>0.749</v>
      </c>
      <c r="BN3771" s="157">
        <f>IF('1b-NaturalGas'!$AG$88="no","",ROUND(BL3771,4))</f>
        <v>0.749</v>
      </c>
      <c r="BO3771" s="157">
        <f>IF('1b-NaturalGas'!$AG$89="no","",ROUND(BL3771,4))</f>
        <v>0.749</v>
      </c>
      <c r="BP3771" s="157">
        <f>IF('1b-NaturalGas'!$AG$90="no","not applicable (based on previous answers)",ROUND(BL3771,4))</f>
        <v>0.749</v>
      </c>
      <c r="BQ3771" s="157">
        <f>IF('1b-NaturalGas'!$AG$91="no","",ROUND(BL3771,4))</f>
        <v>0.749</v>
      </c>
    </row>
    <row r="3772" spans="30:69" x14ac:dyDescent="0.25">
      <c r="AD3772" s="157">
        <f t="shared" si="129"/>
        <v>0.75100000000000056</v>
      </c>
      <c r="AE3772" s="157">
        <f>IF('1a-Electricity'!$AG$77="no","",ROUND(AD3772,4))</f>
        <v>0.751</v>
      </c>
      <c r="AF3772" s="157">
        <f>IF('1a-Electricity'!$AG$78="no","",ROUND(AD3772,4))</f>
        <v>0.751</v>
      </c>
      <c r="AG3772" s="157">
        <f>IF('1a-Electricity'!$AG$79="no","",ROUND(AD3772,4))</f>
        <v>0.751</v>
      </c>
      <c r="BL3772" s="157">
        <f t="shared" si="130"/>
        <v>0.75000000000000056</v>
      </c>
      <c r="BM3772" s="157">
        <f>IF('1b-NaturalGas'!$AG$87="no","",ROUND(BL3772,4))</f>
        <v>0.75</v>
      </c>
      <c r="BN3772" s="157">
        <f>IF('1b-NaturalGas'!$AG$88="no","",ROUND(BL3772,4))</f>
        <v>0.75</v>
      </c>
      <c r="BO3772" s="157">
        <f>IF('1b-NaturalGas'!$AG$89="no","",ROUND(BL3772,4))</f>
        <v>0.75</v>
      </c>
      <c r="BP3772" s="157">
        <f>IF('1b-NaturalGas'!$AG$90="no","not applicable (based on previous answers)",ROUND(BL3772,4))</f>
        <v>0.75</v>
      </c>
      <c r="BQ3772" s="157">
        <f>IF('1b-NaturalGas'!$AG$91="no","",ROUND(BL3772,4))</f>
        <v>0.75</v>
      </c>
    </row>
    <row r="3773" spans="30:69" x14ac:dyDescent="0.25">
      <c r="AD3773" s="157">
        <f t="shared" si="129"/>
        <v>0.75200000000000056</v>
      </c>
      <c r="AE3773" s="157">
        <f>IF('1a-Electricity'!$AG$77="no","",ROUND(AD3773,4))</f>
        <v>0.752</v>
      </c>
      <c r="AF3773" s="157">
        <f>IF('1a-Electricity'!$AG$78="no","",ROUND(AD3773,4))</f>
        <v>0.752</v>
      </c>
      <c r="AG3773" s="157">
        <f>IF('1a-Electricity'!$AG$79="no","",ROUND(AD3773,4))</f>
        <v>0.752</v>
      </c>
      <c r="BL3773" s="157">
        <f t="shared" si="130"/>
        <v>0.75100000000000056</v>
      </c>
      <c r="BM3773" s="157">
        <f>IF('1b-NaturalGas'!$AG$87="no","",ROUND(BL3773,4))</f>
        <v>0.751</v>
      </c>
      <c r="BN3773" s="157">
        <f>IF('1b-NaturalGas'!$AG$88="no","",ROUND(BL3773,4))</f>
        <v>0.751</v>
      </c>
      <c r="BO3773" s="157">
        <f>IF('1b-NaturalGas'!$AG$89="no","",ROUND(BL3773,4))</f>
        <v>0.751</v>
      </c>
      <c r="BP3773" s="157">
        <f>IF('1b-NaturalGas'!$AG$90="no","not applicable (based on previous answers)",ROUND(BL3773,4))</f>
        <v>0.751</v>
      </c>
      <c r="BQ3773" s="157">
        <f>IF('1b-NaturalGas'!$AG$91="no","",ROUND(BL3773,4))</f>
        <v>0.751</v>
      </c>
    </row>
    <row r="3774" spans="30:69" x14ac:dyDescent="0.25">
      <c r="AD3774" s="157">
        <f t="shared" si="129"/>
        <v>0.75300000000000056</v>
      </c>
      <c r="AE3774" s="157">
        <f>IF('1a-Electricity'!$AG$77="no","",ROUND(AD3774,4))</f>
        <v>0.753</v>
      </c>
      <c r="AF3774" s="157">
        <f>IF('1a-Electricity'!$AG$78="no","",ROUND(AD3774,4))</f>
        <v>0.753</v>
      </c>
      <c r="AG3774" s="157">
        <f>IF('1a-Electricity'!$AG$79="no","",ROUND(AD3774,4))</f>
        <v>0.753</v>
      </c>
      <c r="BL3774" s="157">
        <f t="shared" si="130"/>
        <v>0.75200000000000056</v>
      </c>
      <c r="BM3774" s="157">
        <f>IF('1b-NaturalGas'!$AG$87="no","",ROUND(BL3774,4))</f>
        <v>0.752</v>
      </c>
      <c r="BN3774" s="157">
        <f>IF('1b-NaturalGas'!$AG$88="no","",ROUND(BL3774,4))</f>
        <v>0.752</v>
      </c>
      <c r="BO3774" s="157">
        <f>IF('1b-NaturalGas'!$AG$89="no","",ROUND(BL3774,4))</f>
        <v>0.752</v>
      </c>
      <c r="BP3774" s="157">
        <f>IF('1b-NaturalGas'!$AG$90="no","not applicable (based on previous answers)",ROUND(BL3774,4))</f>
        <v>0.752</v>
      </c>
      <c r="BQ3774" s="157">
        <f>IF('1b-NaturalGas'!$AG$91="no","",ROUND(BL3774,4))</f>
        <v>0.752</v>
      </c>
    </row>
    <row r="3775" spans="30:69" x14ac:dyDescent="0.25">
      <c r="AD3775" s="157">
        <f t="shared" si="129"/>
        <v>0.75400000000000056</v>
      </c>
      <c r="AE3775" s="157">
        <f>IF('1a-Electricity'!$AG$77="no","",ROUND(AD3775,4))</f>
        <v>0.754</v>
      </c>
      <c r="AF3775" s="157">
        <f>IF('1a-Electricity'!$AG$78="no","",ROUND(AD3775,4))</f>
        <v>0.754</v>
      </c>
      <c r="AG3775" s="157">
        <f>IF('1a-Electricity'!$AG$79="no","",ROUND(AD3775,4))</f>
        <v>0.754</v>
      </c>
      <c r="BL3775" s="157">
        <f t="shared" si="130"/>
        <v>0.75300000000000056</v>
      </c>
      <c r="BM3775" s="157">
        <f>IF('1b-NaturalGas'!$AG$87="no","",ROUND(BL3775,4))</f>
        <v>0.753</v>
      </c>
      <c r="BN3775" s="157">
        <f>IF('1b-NaturalGas'!$AG$88="no","",ROUND(BL3775,4))</f>
        <v>0.753</v>
      </c>
      <c r="BO3775" s="157">
        <f>IF('1b-NaturalGas'!$AG$89="no","",ROUND(BL3775,4))</f>
        <v>0.753</v>
      </c>
      <c r="BP3775" s="157">
        <f>IF('1b-NaturalGas'!$AG$90="no","not applicable (based on previous answers)",ROUND(BL3775,4))</f>
        <v>0.753</v>
      </c>
      <c r="BQ3775" s="157">
        <f>IF('1b-NaturalGas'!$AG$91="no","",ROUND(BL3775,4))</f>
        <v>0.753</v>
      </c>
    </row>
    <row r="3776" spans="30:69" x14ac:dyDescent="0.25">
      <c r="AD3776" s="157">
        <f t="shared" si="129"/>
        <v>0.75500000000000056</v>
      </c>
      <c r="AE3776" s="157">
        <f>IF('1a-Electricity'!$AG$77="no","",ROUND(AD3776,4))</f>
        <v>0.755</v>
      </c>
      <c r="AF3776" s="157">
        <f>IF('1a-Electricity'!$AG$78="no","",ROUND(AD3776,4))</f>
        <v>0.755</v>
      </c>
      <c r="AG3776" s="157">
        <f>IF('1a-Electricity'!$AG$79="no","",ROUND(AD3776,4))</f>
        <v>0.755</v>
      </c>
      <c r="BL3776" s="157">
        <f t="shared" si="130"/>
        <v>0.75400000000000056</v>
      </c>
      <c r="BM3776" s="157">
        <f>IF('1b-NaturalGas'!$AG$87="no","",ROUND(BL3776,4))</f>
        <v>0.754</v>
      </c>
      <c r="BN3776" s="157">
        <f>IF('1b-NaturalGas'!$AG$88="no","",ROUND(BL3776,4))</f>
        <v>0.754</v>
      </c>
      <c r="BO3776" s="157">
        <f>IF('1b-NaturalGas'!$AG$89="no","",ROUND(BL3776,4))</f>
        <v>0.754</v>
      </c>
      <c r="BP3776" s="157">
        <f>IF('1b-NaturalGas'!$AG$90="no","not applicable (based on previous answers)",ROUND(BL3776,4))</f>
        <v>0.754</v>
      </c>
      <c r="BQ3776" s="157">
        <f>IF('1b-NaturalGas'!$AG$91="no","",ROUND(BL3776,4))</f>
        <v>0.754</v>
      </c>
    </row>
    <row r="3777" spans="30:69" x14ac:dyDescent="0.25">
      <c r="AD3777" s="157">
        <f t="shared" si="129"/>
        <v>0.75600000000000056</v>
      </c>
      <c r="AE3777" s="157">
        <f>IF('1a-Electricity'!$AG$77="no","",ROUND(AD3777,4))</f>
        <v>0.75600000000000001</v>
      </c>
      <c r="AF3777" s="157">
        <f>IF('1a-Electricity'!$AG$78="no","",ROUND(AD3777,4))</f>
        <v>0.75600000000000001</v>
      </c>
      <c r="AG3777" s="157">
        <f>IF('1a-Electricity'!$AG$79="no","",ROUND(AD3777,4))</f>
        <v>0.75600000000000001</v>
      </c>
      <c r="BL3777" s="157">
        <f t="shared" si="130"/>
        <v>0.75500000000000056</v>
      </c>
      <c r="BM3777" s="157">
        <f>IF('1b-NaturalGas'!$AG$87="no","",ROUND(BL3777,4))</f>
        <v>0.755</v>
      </c>
      <c r="BN3777" s="157">
        <f>IF('1b-NaturalGas'!$AG$88="no","",ROUND(BL3777,4))</f>
        <v>0.755</v>
      </c>
      <c r="BO3777" s="157">
        <f>IF('1b-NaturalGas'!$AG$89="no","",ROUND(BL3777,4))</f>
        <v>0.755</v>
      </c>
      <c r="BP3777" s="157">
        <f>IF('1b-NaturalGas'!$AG$90="no","not applicable (based on previous answers)",ROUND(BL3777,4))</f>
        <v>0.755</v>
      </c>
      <c r="BQ3777" s="157">
        <f>IF('1b-NaturalGas'!$AG$91="no","",ROUND(BL3777,4))</f>
        <v>0.755</v>
      </c>
    </row>
    <row r="3778" spans="30:69" x14ac:dyDescent="0.25">
      <c r="AD3778" s="157">
        <f t="shared" si="129"/>
        <v>0.75700000000000056</v>
      </c>
      <c r="AE3778" s="157">
        <f>IF('1a-Electricity'!$AG$77="no","",ROUND(AD3778,4))</f>
        <v>0.75700000000000001</v>
      </c>
      <c r="AF3778" s="157">
        <f>IF('1a-Electricity'!$AG$78="no","",ROUND(AD3778,4))</f>
        <v>0.75700000000000001</v>
      </c>
      <c r="AG3778" s="157">
        <f>IF('1a-Electricity'!$AG$79="no","",ROUND(AD3778,4))</f>
        <v>0.75700000000000001</v>
      </c>
      <c r="BL3778" s="157">
        <f t="shared" si="130"/>
        <v>0.75600000000000056</v>
      </c>
      <c r="BM3778" s="157">
        <f>IF('1b-NaturalGas'!$AG$87="no","",ROUND(BL3778,4))</f>
        <v>0.75600000000000001</v>
      </c>
      <c r="BN3778" s="157">
        <f>IF('1b-NaturalGas'!$AG$88="no","",ROUND(BL3778,4))</f>
        <v>0.75600000000000001</v>
      </c>
      <c r="BO3778" s="157">
        <f>IF('1b-NaturalGas'!$AG$89="no","",ROUND(BL3778,4))</f>
        <v>0.75600000000000001</v>
      </c>
      <c r="BP3778" s="157">
        <f>IF('1b-NaturalGas'!$AG$90="no","not applicable (based on previous answers)",ROUND(BL3778,4))</f>
        <v>0.75600000000000001</v>
      </c>
      <c r="BQ3778" s="157">
        <f>IF('1b-NaturalGas'!$AG$91="no","",ROUND(BL3778,4))</f>
        <v>0.75600000000000001</v>
      </c>
    </row>
    <row r="3779" spans="30:69" x14ac:dyDescent="0.25">
      <c r="AD3779" s="157">
        <f t="shared" si="129"/>
        <v>0.75800000000000056</v>
      </c>
      <c r="AE3779" s="157">
        <f>IF('1a-Electricity'!$AG$77="no","",ROUND(AD3779,4))</f>
        <v>0.75800000000000001</v>
      </c>
      <c r="AF3779" s="157">
        <f>IF('1a-Electricity'!$AG$78="no","",ROUND(AD3779,4))</f>
        <v>0.75800000000000001</v>
      </c>
      <c r="AG3779" s="157">
        <f>IF('1a-Electricity'!$AG$79="no","",ROUND(AD3779,4))</f>
        <v>0.75800000000000001</v>
      </c>
      <c r="BL3779" s="157">
        <f t="shared" si="130"/>
        <v>0.75700000000000056</v>
      </c>
      <c r="BM3779" s="157">
        <f>IF('1b-NaturalGas'!$AG$87="no","",ROUND(BL3779,4))</f>
        <v>0.75700000000000001</v>
      </c>
      <c r="BN3779" s="157">
        <f>IF('1b-NaturalGas'!$AG$88="no","",ROUND(BL3779,4))</f>
        <v>0.75700000000000001</v>
      </c>
      <c r="BO3779" s="157">
        <f>IF('1b-NaturalGas'!$AG$89="no","",ROUND(BL3779,4))</f>
        <v>0.75700000000000001</v>
      </c>
      <c r="BP3779" s="157">
        <f>IF('1b-NaturalGas'!$AG$90="no","not applicable (based on previous answers)",ROUND(BL3779,4))</f>
        <v>0.75700000000000001</v>
      </c>
      <c r="BQ3779" s="157">
        <f>IF('1b-NaturalGas'!$AG$91="no","",ROUND(BL3779,4))</f>
        <v>0.75700000000000001</v>
      </c>
    </row>
    <row r="3780" spans="30:69" x14ac:dyDescent="0.25">
      <c r="AD3780" s="157">
        <f t="shared" si="129"/>
        <v>0.75900000000000056</v>
      </c>
      <c r="AE3780" s="157">
        <f>IF('1a-Electricity'!$AG$77="no","",ROUND(AD3780,4))</f>
        <v>0.75900000000000001</v>
      </c>
      <c r="AF3780" s="157">
        <f>IF('1a-Electricity'!$AG$78="no","",ROUND(AD3780,4))</f>
        <v>0.75900000000000001</v>
      </c>
      <c r="AG3780" s="157">
        <f>IF('1a-Electricity'!$AG$79="no","",ROUND(AD3780,4))</f>
        <v>0.75900000000000001</v>
      </c>
      <c r="BL3780" s="157">
        <f t="shared" si="130"/>
        <v>0.75800000000000056</v>
      </c>
      <c r="BM3780" s="157">
        <f>IF('1b-NaturalGas'!$AG$87="no","",ROUND(BL3780,4))</f>
        <v>0.75800000000000001</v>
      </c>
      <c r="BN3780" s="157">
        <f>IF('1b-NaturalGas'!$AG$88="no","",ROUND(BL3780,4))</f>
        <v>0.75800000000000001</v>
      </c>
      <c r="BO3780" s="157">
        <f>IF('1b-NaturalGas'!$AG$89="no","",ROUND(BL3780,4))</f>
        <v>0.75800000000000001</v>
      </c>
      <c r="BP3780" s="157">
        <f>IF('1b-NaturalGas'!$AG$90="no","not applicable (based on previous answers)",ROUND(BL3780,4))</f>
        <v>0.75800000000000001</v>
      </c>
      <c r="BQ3780" s="157">
        <f>IF('1b-NaturalGas'!$AG$91="no","",ROUND(BL3780,4))</f>
        <v>0.75800000000000001</v>
      </c>
    </row>
    <row r="3781" spans="30:69" x14ac:dyDescent="0.25">
      <c r="AD3781" s="157">
        <f t="shared" si="129"/>
        <v>0.76000000000000056</v>
      </c>
      <c r="AE3781" s="157">
        <f>IF('1a-Electricity'!$AG$77="no","",ROUND(AD3781,4))</f>
        <v>0.76</v>
      </c>
      <c r="AF3781" s="157">
        <f>IF('1a-Electricity'!$AG$78="no","",ROUND(AD3781,4))</f>
        <v>0.76</v>
      </c>
      <c r="AG3781" s="157">
        <f>IF('1a-Electricity'!$AG$79="no","",ROUND(AD3781,4))</f>
        <v>0.76</v>
      </c>
      <c r="BL3781" s="157">
        <f t="shared" si="130"/>
        <v>0.75900000000000056</v>
      </c>
      <c r="BM3781" s="157">
        <f>IF('1b-NaturalGas'!$AG$87="no","",ROUND(BL3781,4))</f>
        <v>0.75900000000000001</v>
      </c>
      <c r="BN3781" s="157">
        <f>IF('1b-NaturalGas'!$AG$88="no","",ROUND(BL3781,4))</f>
        <v>0.75900000000000001</v>
      </c>
      <c r="BO3781" s="157">
        <f>IF('1b-NaturalGas'!$AG$89="no","",ROUND(BL3781,4))</f>
        <v>0.75900000000000001</v>
      </c>
      <c r="BP3781" s="157">
        <f>IF('1b-NaturalGas'!$AG$90="no","not applicable (based on previous answers)",ROUND(BL3781,4))</f>
        <v>0.75900000000000001</v>
      </c>
      <c r="BQ3781" s="157">
        <f>IF('1b-NaturalGas'!$AG$91="no","",ROUND(BL3781,4))</f>
        <v>0.75900000000000001</v>
      </c>
    </row>
    <row r="3782" spans="30:69" x14ac:dyDescent="0.25">
      <c r="AD3782" s="157">
        <f t="shared" ref="AD3782:AD3845" si="131">AD3781+0.001</f>
        <v>0.76100000000000056</v>
      </c>
      <c r="AE3782" s="157">
        <f>IF('1a-Electricity'!$AG$77="no","",ROUND(AD3782,4))</f>
        <v>0.76100000000000001</v>
      </c>
      <c r="AF3782" s="157">
        <f>IF('1a-Electricity'!$AG$78="no","",ROUND(AD3782,4))</f>
        <v>0.76100000000000001</v>
      </c>
      <c r="AG3782" s="157">
        <f>IF('1a-Electricity'!$AG$79="no","",ROUND(AD3782,4))</f>
        <v>0.76100000000000001</v>
      </c>
      <c r="BL3782" s="157">
        <f t="shared" si="130"/>
        <v>0.76000000000000056</v>
      </c>
      <c r="BM3782" s="157">
        <f>IF('1b-NaturalGas'!$AG$87="no","",ROUND(BL3782,4))</f>
        <v>0.76</v>
      </c>
      <c r="BN3782" s="157">
        <f>IF('1b-NaturalGas'!$AG$88="no","",ROUND(BL3782,4))</f>
        <v>0.76</v>
      </c>
      <c r="BO3782" s="157">
        <f>IF('1b-NaturalGas'!$AG$89="no","",ROUND(BL3782,4))</f>
        <v>0.76</v>
      </c>
      <c r="BP3782" s="157">
        <f>IF('1b-NaturalGas'!$AG$90="no","not applicable (based on previous answers)",ROUND(BL3782,4))</f>
        <v>0.76</v>
      </c>
      <c r="BQ3782" s="157">
        <f>IF('1b-NaturalGas'!$AG$91="no","",ROUND(BL3782,4))</f>
        <v>0.76</v>
      </c>
    </row>
    <row r="3783" spans="30:69" x14ac:dyDescent="0.25">
      <c r="AD3783" s="157">
        <f t="shared" si="131"/>
        <v>0.76200000000000057</v>
      </c>
      <c r="AE3783" s="157">
        <f>IF('1a-Electricity'!$AG$77="no","",ROUND(AD3783,4))</f>
        <v>0.76200000000000001</v>
      </c>
      <c r="AF3783" s="157">
        <f>IF('1a-Electricity'!$AG$78="no","",ROUND(AD3783,4))</f>
        <v>0.76200000000000001</v>
      </c>
      <c r="AG3783" s="157">
        <f>IF('1a-Electricity'!$AG$79="no","",ROUND(AD3783,4))</f>
        <v>0.76200000000000001</v>
      </c>
      <c r="BL3783" s="157">
        <f t="shared" ref="BL3783:BL3846" si="132">BL3782+0.001</f>
        <v>0.76100000000000056</v>
      </c>
      <c r="BM3783" s="157">
        <f>IF('1b-NaturalGas'!$AG$87="no","",ROUND(BL3783,4))</f>
        <v>0.76100000000000001</v>
      </c>
      <c r="BN3783" s="157">
        <f>IF('1b-NaturalGas'!$AG$88="no","",ROUND(BL3783,4))</f>
        <v>0.76100000000000001</v>
      </c>
      <c r="BO3783" s="157">
        <f>IF('1b-NaturalGas'!$AG$89="no","",ROUND(BL3783,4))</f>
        <v>0.76100000000000001</v>
      </c>
      <c r="BP3783" s="157">
        <f>IF('1b-NaturalGas'!$AG$90="no","not applicable (based on previous answers)",ROUND(BL3783,4))</f>
        <v>0.76100000000000001</v>
      </c>
      <c r="BQ3783" s="157">
        <f>IF('1b-NaturalGas'!$AG$91="no","",ROUND(BL3783,4))</f>
        <v>0.76100000000000001</v>
      </c>
    </row>
    <row r="3784" spans="30:69" x14ac:dyDescent="0.25">
      <c r="AD3784" s="157">
        <f t="shared" si="131"/>
        <v>0.76300000000000057</v>
      </c>
      <c r="AE3784" s="157">
        <f>IF('1a-Electricity'!$AG$77="no","",ROUND(AD3784,4))</f>
        <v>0.76300000000000001</v>
      </c>
      <c r="AF3784" s="157">
        <f>IF('1a-Electricity'!$AG$78="no","",ROUND(AD3784,4))</f>
        <v>0.76300000000000001</v>
      </c>
      <c r="AG3784" s="157">
        <f>IF('1a-Electricity'!$AG$79="no","",ROUND(AD3784,4))</f>
        <v>0.76300000000000001</v>
      </c>
      <c r="BL3784" s="157">
        <f t="shared" si="132"/>
        <v>0.76200000000000057</v>
      </c>
      <c r="BM3784" s="157">
        <f>IF('1b-NaturalGas'!$AG$87="no","",ROUND(BL3784,4))</f>
        <v>0.76200000000000001</v>
      </c>
      <c r="BN3784" s="157">
        <f>IF('1b-NaturalGas'!$AG$88="no","",ROUND(BL3784,4))</f>
        <v>0.76200000000000001</v>
      </c>
      <c r="BO3784" s="157">
        <f>IF('1b-NaturalGas'!$AG$89="no","",ROUND(BL3784,4))</f>
        <v>0.76200000000000001</v>
      </c>
      <c r="BP3784" s="157">
        <f>IF('1b-NaturalGas'!$AG$90="no","not applicable (based on previous answers)",ROUND(BL3784,4))</f>
        <v>0.76200000000000001</v>
      </c>
      <c r="BQ3784" s="157">
        <f>IF('1b-NaturalGas'!$AG$91="no","",ROUND(BL3784,4))</f>
        <v>0.76200000000000001</v>
      </c>
    </row>
    <row r="3785" spans="30:69" x14ac:dyDescent="0.25">
      <c r="AD3785" s="157">
        <f t="shared" si="131"/>
        <v>0.76400000000000057</v>
      </c>
      <c r="AE3785" s="157">
        <f>IF('1a-Electricity'!$AG$77="no","",ROUND(AD3785,4))</f>
        <v>0.76400000000000001</v>
      </c>
      <c r="AF3785" s="157">
        <f>IF('1a-Electricity'!$AG$78="no","",ROUND(AD3785,4))</f>
        <v>0.76400000000000001</v>
      </c>
      <c r="AG3785" s="157">
        <f>IF('1a-Electricity'!$AG$79="no","",ROUND(AD3785,4))</f>
        <v>0.76400000000000001</v>
      </c>
      <c r="BL3785" s="157">
        <f t="shared" si="132"/>
        <v>0.76300000000000057</v>
      </c>
      <c r="BM3785" s="157">
        <f>IF('1b-NaturalGas'!$AG$87="no","",ROUND(BL3785,4))</f>
        <v>0.76300000000000001</v>
      </c>
      <c r="BN3785" s="157">
        <f>IF('1b-NaturalGas'!$AG$88="no","",ROUND(BL3785,4))</f>
        <v>0.76300000000000001</v>
      </c>
      <c r="BO3785" s="157">
        <f>IF('1b-NaturalGas'!$AG$89="no","",ROUND(BL3785,4))</f>
        <v>0.76300000000000001</v>
      </c>
      <c r="BP3785" s="157">
        <f>IF('1b-NaturalGas'!$AG$90="no","not applicable (based on previous answers)",ROUND(BL3785,4))</f>
        <v>0.76300000000000001</v>
      </c>
      <c r="BQ3785" s="157">
        <f>IF('1b-NaturalGas'!$AG$91="no","",ROUND(BL3785,4))</f>
        <v>0.76300000000000001</v>
      </c>
    </row>
    <row r="3786" spans="30:69" x14ac:dyDescent="0.25">
      <c r="AD3786" s="157">
        <f t="shared" si="131"/>
        <v>0.76500000000000057</v>
      </c>
      <c r="AE3786" s="157">
        <f>IF('1a-Electricity'!$AG$77="no","",ROUND(AD3786,4))</f>
        <v>0.76500000000000001</v>
      </c>
      <c r="AF3786" s="157">
        <f>IF('1a-Electricity'!$AG$78="no","",ROUND(AD3786,4))</f>
        <v>0.76500000000000001</v>
      </c>
      <c r="AG3786" s="157">
        <f>IF('1a-Electricity'!$AG$79="no","",ROUND(AD3786,4))</f>
        <v>0.76500000000000001</v>
      </c>
      <c r="BL3786" s="157">
        <f t="shared" si="132"/>
        <v>0.76400000000000057</v>
      </c>
      <c r="BM3786" s="157">
        <f>IF('1b-NaturalGas'!$AG$87="no","",ROUND(BL3786,4))</f>
        <v>0.76400000000000001</v>
      </c>
      <c r="BN3786" s="157">
        <f>IF('1b-NaturalGas'!$AG$88="no","",ROUND(BL3786,4))</f>
        <v>0.76400000000000001</v>
      </c>
      <c r="BO3786" s="157">
        <f>IF('1b-NaturalGas'!$AG$89="no","",ROUND(BL3786,4))</f>
        <v>0.76400000000000001</v>
      </c>
      <c r="BP3786" s="157">
        <f>IF('1b-NaturalGas'!$AG$90="no","not applicable (based on previous answers)",ROUND(BL3786,4))</f>
        <v>0.76400000000000001</v>
      </c>
      <c r="BQ3786" s="157">
        <f>IF('1b-NaturalGas'!$AG$91="no","",ROUND(BL3786,4))</f>
        <v>0.76400000000000001</v>
      </c>
    </row>
    <row r="3787" spans="30:69" x14ac:dyDescent="0.25">
      <c r="AD3787" s="157">
        <f t="shared" si="131"/>
        <v>0.76600000000000057</v>
      </c>
      <c r="AE3787" s="157">
        <f>IF('1a-Electricity'!$AG$77="no","",ROUND(AD3787,4))</f>
        <v>0.76600000000000001</v>
      </c>
      <c r="AF3787" s="157">
        <f>IF('1a-Electricity'!$AG$78="no","",ROUND(AD3787,4))</f>
        <v>0.76600000000000001</v>
      </c>
      <c r="AG3787" s="157">
        <f>IF('1a-Electricity'!$AG$79="no","",ROUND(AD3787,4))</f>
        <v>0.76600000000000001</v>
      </c>
      <c r="BL3787" s="157">
        <f t="shared" si="132"/>
        <v>0.76500000000000057</v>
      </c>
      <c r="BM3787" s="157">
        <f>IF('1b-NaturalGas'!$AG$87="no","",ROUND(BL3787,4))</f>
        <v>0.76500000000000001</v>
      </c>
      <c r="BN3787" s="157">
        <f>IF('1b-NaturalGas'!$AG$88="no","",ROUND(BL3787,4))</f>
        <v>0.76500000000000001</v>
      </c>
      <c r="BO3787" s="157">
        <f>IF('1b-NaturalGas'!$AG$89="no","",ROUND(BL3787,4))</f>
        <v>0.76500000000000001</v>
      </c>
      <c r="BP3787" s="157">
        <f>IF('1b-NaturalGas'!$AG$90="no","not applicable (based on previous answers)",ROUND(BL3787,4))</f>
        <v>0.76500000000000001</v>
      </c>
      <c r="BQ3787" s="157">
        <f>IF('1b-NaturalGas'!$AG$91="no","",ROUND(BL3787,4))</f>
        <v>0.76500000000000001</v>
      </c>
    </row>
    <row r="3788" spans="30:69" x14ac:dyDescent="0.25">
      <c r="AD3788" s="157">
        <f t="shared" si="131"/>
        <v>0.76700000000000057</v>
      </c>
      <c r="AE3788" s="157">
        <f>IF('1a-Electricity'!$AG$77="no","",ROUND(AD3788,4))</f>
        <v>0.76700000000000002</v>
      </c>
      <c r="AF3788" s="157">
        <f>IF('1a-Electricity'!$AG$78="no","",ROUND(AD3788,4))</f>
        <v>0.76700000000000002</v>
      </c>
      <c r="AG3788" s="157">
        <f>IF('1a-Electricity'!$AG$79="no","",ROUND(AD3788,4))</f>
        <v>0.76700000000000002</v>
      </c>
      <c r="BL3788" s="157">
        <f t="shared" si="132"/>
        <v>0.76600000000000057</v>
      </c>
      <c r="BM3788" s="157">
        <f>IF('1b-NaturalGas'!$AG$87="no","",ROUND(BL3788,4))</f>
        <v>0.76600000000000001</v>
      </c>
      <c r="BN3788" s="157">
        <f>IF('1b-NaturalGas'!$AG$88="no","",ROUND(BL3788,4))</f>
        <v>0.76600000000000001</v>
      </c>
      <c r="BO3788" s="157">
        <f>IF('1b-NaturalGas'!$AG$89="no","",ROUND(BL3788,4))</f>
        <v>0.76600000000000001</v>
      </c>
      <c r="BP3788" s="157">
        <f>IF('1b-NaturalGas'!$AG$90="no","not applicable (based on previous answers)",ROUND(BL3788,4))</f>
        <v>0.76600000000000001</v>
      </c>
      <c r="BQ3788" s="157">
        <f>IF('1b-NaturalGas'!$AG$91="no","",ROUND(BL3788,4))</f>
        <v>0.76600000000000001</v>
      </c>
    </row>
    <row r="3789" spans="30:69" x14ac:dyDescent="0.25">
      <c r="AD3789" s="157">
        <f t="shared" si="131"/>
        <v>0.76800000000000057</v>
      </c>
      <c r="AE3789" s="157">
        <f>IF('1a-Electricity'!$AG$77="no","",ROUND(AD3789,4))</f>
        <v>0.76800000000000002</v>
      </c>
      <c r="AF3789" s="157">
        <f>IF('1a-Electricity'!$AG$78="no","",ROUND(AD3789,4))</f>
        <v>0.76800000000000002</v>
      </c>
      <c r="AG3789" s="157">
        <f>IF('1a-Electricity'!$AG$79="no","",ROUND(AD3789,4))</f>
        <v>0.76800000000000002</v>
      </c>
      <c r="BL3789" s="157">
        <f t="shared" si="132"/>
        <v>0.76700000000000057</v>
      </c>
      <c r="BM3789" s="157">
        <f>IF('1b-NaturalGas'!$AG$87="no","",ROUND(BL3789,4))</f>
        <v>0.76700000000000002</v>
      </c>
      <c r="BN3789" s="157">
        <f>IF('1b-NaturalGas'!$AG$88="no","",ROUND(BL3789,4))</f>
        <v>0.76700000000000002</v>
      </c>
      <c r="BO3789" s="157">
        <f>IF('1b-NaturalGas'!$AG$89="no","",ROUND(BL3789,4))</f>
        <v>0.76700000000000002</v>
      </c>
      <c r="BP3789" s="157">
        <f>IF('1b-NaturalGas'!$AG$90="no","not applicable (based on previous answers)",ROUND(BL3789,4))</f>
        <v>0.76700000000000002</v>
      </c>
      <c r="BQ3789" s="157">
        <f>IF('1b-NaturalGas'!$AG$91="no","",ROUND(BL3789,4))</f>
        <v>0.76700000000000002</v>
      </c>
    </row>
    <row r="3790" spans="30:69" x14ac:dyDescent="0.25">
      <c r="AD3790" s="157">
        <f t="shared" si="131"/>
        <v>0.76900000000000057</v>
      </c>
      <c r="AE3790" s="157">
        <f>IF('1a-Electricity'!$AG$77="no","",ROUND(AD3790,4))</f>
        <v>0.76900000000000002</v>
      </c>
      <c r="AF3790" s="157">
        <f>IF('1a-Electricity'!$AG$78="no","",ROUND(AD3790,4))</f>
        <v>0.76900000000000002</v>
      </c>
      <c r="AG3790" s="157">
        <f>IF('1a-Electricity'!$AG$79="no","",ROUND(AD3790,4))</f>
        <v>0.76900000000000002</v>
      </c>
      <c r="BL3790" s="157">
        <f t="shared" si="132"/>
        <v>0.76800000000000057</v>
      </c>
      <c r="BM3790" s="157">
        <f>IF('1b-NaturalGas'!$AG$87="no","",ROUND(BL3790,4))</f>
        <v>0.76800000000000002</v>
      </c>
      <c r="BN3790" s="157">
        <f>IF('1b-NaturalGas'!$AG$88="no","",ROUND(BL3790,4))</f>
        <v>0.76800000000000002</v>
      </c>
      <c r="BO3790" s="157">
        <f>IF('1b-NaturalGas'!$AG$89="no","",ROUND(BL3790,4))</f>
        <v>0.76800000000000002</v>
      </c>
      <c r="BP3790" s="157">
        <f>IF('1b-NaturalGas'!$AG$90="no","not applicable (based on previous answers)",ROUND(BL3790,4))</f>
        <v>0.76800000000000002</v>
      </c>
      <c r="BQ3790" s="157">
        <f>IF('1b-NaturalGas'!$AG$91="no","",ROUND(BL3790,4))</f>
        <v>0.76800000000000002</v>
      </c>
    </row>
    <row r="3791" spans="30:69" x14ac:dyDescent="0.25">
      <c r="AD3791" s="157">
        <f t="shared" si="131"/>
        <v>0.77000000000000057</v>
      </c>
      <c r="AE3791" s="157">
        <f>IF('1a-Electricity'!$AG$77="no","",ROUND(AD3791,4))</f>
        <v>0.77</v>
      </c>
      <c r="AF3791" s="157">
        <f>IF('1a-Electricity'!$AG$78="no","",ROUND(AD3791,4))</f>
        <v>0.77</v>
      </c>
      <c r="AG3791" s="157">
        <f>IF('1a-Electricity'!$AG$79="no","",ROUND(AD3791,4))</f>
        <v>0.77</v>
      </c>
      <c r="BL3791" s="157">
        <f t="shared" si="132"/>
        <v>0.76900000000000057</v>
      </c>
      <c r="BM3791" s="157">
        <f>IF('1b-NaturalGas'!$AG$87="no","",ROUND(BL3791,4))</f>
        <v>0.76900000000000002</v>
      </c>
      <c r="BN3791" s="157">
        <f>IF('1b-NaturalGas'!$AG$88="no","",ROUND(BL3791,4))</f>
        <v>0.76900000000000002</v>
      </c>
      <c r="BO3791" s="157">
        <f>IF('1b-NaturalGas'!$AG$89="no","",ROUND(BL3791,4))</f>
        <v>0.76900000000000002</v>
      </c>
      <c r="BP3791" s="157">
        <f>IF('1b-NaturalGas'!$AG$90="no","not applicable (based on previous answers)",ROUND(BL3791,4))</f>
        <v>0.76900000000000002</v>
      </c>
      <c r="BQ3791" s="157">
        <f>IF('1b-NaturalGas'!$AG$91="no","",ROUND(BL3791,4))</f>
        <v>0.76900000000000002</v>
      </c>
    </row>
    <row r="3792" spans="30:69" x14ac:dyDescent="0.25">
      <c r="AD3792" s="157">
        <f t="shared" si="131"/>
        <v>0.77100000000000057</v>
      </c>
      <c r="AE3792" s="157">
        <f>IF('1a-Electricity'!$AG$77="no","",ROUND(AD3792,4))</f>
        <v>0.77100000000000002</v>
      </c>
      <c r="AF3792" s="157">
        <f>IF('1a-Electricity'!$AG$78="no","",ROUND(AD3792,4))</f>
        <v>0.77100000000000002</v>
      </c>
      <c r="AG3792" s="157">
        <f>IF('1a-Electricity'!$AG$79="no","",ROUND(AD3792,4))</f>
        <v>0.77100000000000002</v>
      </c>
      <c r="BL3792" s="157">
        <f t="shared" si="132"/>
        <v>0.77000000000000057</v>
      </c>
      <c r="BM3792" s="157">
        <f>IF('1b-NaturalGas'!$AG$87="no","",ROUND(BL3792,4))</f>
        <v>0.77</v>
      </c>
      <c r="BN3792" s="157">
        <f>IF('1b-NaturalGas'!$AG$88="no","",ROUND(BL3792,4))</f>
        <v>0.77</v>
      </c>
      <c r="BO3792" s="157">
        <f>IF('1b-NaturalGas'!$AG$89="no","",ROUND(BL3792,4))</f>
        <v>0.77</v>
      </c>
      <c r="BP3792" s="157">
        <f>IF('1b-NaturalGas'!$AG$90="no","not applicable (based on previous answers)",ROUND(BL3792,4))</f>
        <v>0.77</v>
      </c>
      <c r="BQ3792" s="157">
        <f>IF('1b-NaturalGas'!$AG$91="no","",ROUND(BL3792,4))</f>
        <v>0.77</v>
      </c>
    </row>
    <row r="3793" spans="30:69" x14ac:dyDescent="0.25">
      <c r="AD3793" s="157">
        <f t="shared" si="131"/>
        <v>0.77200000000000057</v>
      </c>
      <c r="AE3793" s="157">
        <f>IF('1a-Electricity'!$AG$77="no","",ROUND(AD3793,4))</f>
        <v>0.77200000000000002</v>
      </c>
      <c r="AF3793" s="157">
        <f>IF('1a-Electricity'!$AG$78="no","",ROUND(AD3793,4))</f>
        <v>0.77200000000000002</v>
      </c>
      <c r="AG3793" s="157">
        <f>IF('1a-Electricity'!$AG$79="no","",ROUND(AD3793,4))</f>
        <v>0.77200000000000002</v>
      </c>
      <c r="BL3793" s="157">
        <f t="shared" si="132"/>
        <v>0.77100000000000057</v>
      </c>
      <c r="BM3793" s="157">
        <f>IF('1b-NaturalGas'!$AG$87="no","",ROUND(BL3793,4))</f>
        <v>0.77100000000000002</v>
      </c>
      <c r="BN3793" s="157">
        <f>IF('1b-NaturalGas'!$AG$88="no","",ROUND(BL3793,4))</f>
        <v>0.77100000000000002</v>
      </c>
      <c r="BO3793" s="157">
        <f>IF('1b-NaturalGas'!$AG$89="no","",ROUND(BL3793,4))</f>
        <v>0.77100000000000002</v>
      </c>
      <c r="BP3793" s="157">
        <f>IF('1b-NaturalGas'!$AG$90="no","not applicable (based on previous answers)",ROUND(BL3793,4))</f>
        <v>0.77100000000000002</v>
      </c>
      <c r="BQ3793" s="157">
        <f>IF('1b-NaturalGas'!$AG$91="no","",ROUND(BL3793,4))</f>
        <v>0.77100000000000002</v>
      </c>
    </row>
    <row r="3794" spans="30:69" x14ac:dyDescent="0.25">
      <c r="AD3794" s="157">
        <f t="shared" si="131"/>
        <v>0.77300000000000058</v>
      </c>
      <c r="AE3794" s="157">
        <f>IF('1a-Electricity'!$AG$77="no","",ROUND(AD3794,4))</f>
        <v>0.77300000000000002</v>
      </c>
      <c r="AF3794" s="157">
        <f>IF('1a-Electricity'!$AG$78="no","",ROUND(AD3794,4))</f>
        <v>0.77300000000000002</v>
      </c>
      <c r="AG3794" s="157">
        <f>IF('1a-Electricity'!$AG$79="no","",ROUND(AD3794,4))</f>
        <v>0.77300000000000002</v>
      </c>
      <c r="BL3794" s="157">
        <f t="shared" si="132"/>
        <v>0.77200000000000057</v>
      </c>
      <c r="BM3794" s="157">
        <f>IF('1b-NaturalGas'!$AG$87="no","",ROUND(BL3794,4))</f>
        <v>0.77200000000000002</v>
      </c>
      <c r="BN3794" s="157">
        <f>IF('1b-NaturalGas'!$AG$88="no","",ROUND(BL3794,4))</f>
        <v>0.77200000000000002</v>
      </c>
      <c r="BO3794" s="157">
        <f>IF('1b-NaturalGas'!$AG$89="no","",ROUND(BL3794,4))</f>
        <v>0.77200000000000002</v>
      </c>
      <c r="BP3794" s="157">
        <f>IF('1b-NaturalGas'!$AG$90="no","not applicable (based on previous answers)",ROUND(BL3794,4))</f>
        <v>0.77200000000000002</v>
      </c>
      <c r="BQ3794" s="157">
        <f>IF('1b-NaturalGas'!$AG$91="no","",ROUND(BL3794,4))</f>
        <v>0.77200000000000002</v>
      </c>
    </row>
    <row r="3795" spans="30:69" x14ac:dyDescent="0.25">
      <c r="AD3795" s="157">
        <f t="shared" si="131"/>
        <v>0.77400000000000058</v>
      </c>
      <c r="AE3795" s="157">
        <f>IF('1a-Electricity'!$AG$77="no","",ROUND(AD3795,4))</f>
        <v>0.77400000000000002</v>
      </c>
      <c r="AF3795" s="157">
        <f>IF('1a-Electricity'!$AG$78="no","",ROUND(AD3795,4))</f>
        <v>0.77400000000000002</v>
      </c>
      <c r="AG3795" s="157">
        <f>IF('1a-Electricity'!$AG$79="no","",ROUND(AD3795,4))</f>
        <v>0.77400000000000002</v>
      </c>
      <c r="BL3795" s="157">
        <f t="shared" si="132"/>
        <v>0.77300000000000058</v>
      </c>
      <c r="BM3795" s="157">
        <f>IF('1b-NaturalGas'!$AG$87="no","",ROUND(BL3795,4))</f>
        <v>0.77300000000000002</v>
      </c>
      <c r="BN3795" s="157">
        <f>IF('1b-NaturalGas'!$AG$88="no","",ROUND(BL3795,4))</f>
        <v>0.77300000000000002</v>
      </c>
      <c r="BO3795" s="157">
        <f>IF('1b-NaturalGas'!$AG$89="no","",ROUND(BL3795,4))</f>
        <v>0.77300000000000002</v>
      </c>
      <c r="BP3795" s="157">
        <f>IF('1b-NaturalGas'!$AG$90="no","not applicable (based on previous answers)",ROUND(BL3795,4))</f>
        <v>0.77300000000000002</v>
      </c>
      <c r="BQ3795" s="157">
        <f>IF('1b-NaturalGas'!$AG$91="no","",ROUND(BL3795,4))</f>
        <v>0.77300000000000002</v>
      </c>
    </row>
    <row r="3796" spans="30:69" x14ac:dyDescent="0.25">
      <c r="AD3796" s="157">
        <f t="shared" si="131"/>
        <v>0.77500000000000058</v>
      </c>
      <c r="AE3796" s="157">
        <f>IF('1a-Electricity'!$AG$77="no","",ROUND(AD3796,4))</f>
        <v>0.77500000000000002</v>
      </c>
      <c r="AF3796" s="157">
        <f>IF('1a-Electricity'!$AG$78="no","",ROUND(AD3796,4))</f>
        <v>0.77500000000000002</v>
      </c>
      <c r="AG3796" s="157">
        <f>IF('1a-Electricity'!$AG$79="no","",ROUND(AD3796,4))</f>
        <v>0.77500000000000002</v>
      </c>
      <c r="BL3796" s="157">
        <f t="shared" si="132"/>
        <v>0.77400000000000058</v>
      </c>
      <c r="BM3796" s="157">
        <f>IF('1b-NaturalGas'!$AG$87="no","",ROUND(BL3796,4))</f>
        <v>0.77400000000000002</v>
      </c>
      <c r="BN3796" s="157">
        <f>IF('1b-NaturalGas'!$AG$88="no","",ROUND(BL3796,4))</f>
        <v>0.77400000000000002</v>
      </c>
      <c r="BO3796" s="157">
        <f>IF('1b-NaturalGas'!$AG$89="no","",ROUND(BL3796,4))</f>
        <v>0.77400000000000002</v>
      </c>
      <c r="BP3796" s="157">
        <f>IF('1b-NaturalGas'!$AG$90="no","not applicable (based on previous answers)",ROUND(BL3796,4))</f>
        <v>0.77400000000000002</v>
      </c>
      <c r="BQ3796" s="157">
        <f>IF('1b-NaturalGas'!$AG$91="no","",ROUND(BL3796,4))</f>
        <v>0.77400000000000002</v>
      </c>
    </row>
    <row r="3797" spans="30:69" x14ac:dyDescent="0.25">
      <c r="AD3797" s="157">
        <f t="shared" si="131"/>
        <v>0.77600000000000058</v>
      </c>
      <c r="AE3797" s="157">
        <f>IF('1a-Electricity'!$AG$77="no","",ROUND(AD3797,4))</f>
        <v>0.77600000000000002</v>
      </c>
      <c r="AF3797" s="157">
        <f>IF('1a-Electricity'!$AG$78="no","",ROUND(AD3797,4))</f>
        <v>0.77600000000000002</v>
      </c>
      <c r="AG3797" s="157">
        <f>IF('1a-Electricity'!$AG$79="no","",ROUND(AD3797,4))</f>
        <v>0.77600000000000002</v>
      </c>
      <c r="BL3797" s="157">
        <f t="shared" si="132"/>
        <v>0.77500000000000058</v>
      </c>
      <c r="BM3797" s="157">
        <f>IF('1b-NaturalGas'!$AG$87="no","",ROUND(BL3797,4))</f>
        <v>0.77500000000000002</v>
      </c>
      <c r="BN3797" s="157">
        <f>IF('1b-NaturalGas'!$AG$88="no","",ROUND(BL3797,4))</f>
        <v>0.77500000000000002</v>
      </c>
      <c r="BO3797" s="157">
        <f>IF('1b-NaturalGas'!$AG$89="no","",ROUND(BL3797,4))</f>
        <v>0.77500000000000002</v>
      </c>
      <c r="BP3797" s="157">
        <f>IF('1b-NaturalGas'!$AG$90="no","not applicable (based on previous answers)",ROUND(BL3797,4))</f>
        <v>0.77500000000000002</v>
      </c>
      <c r="BQ3797" s="157">
        <f>IF('1b-NaturalGas'!$AG$91="no","",ROUND(BL3797,4))</f>
        <v>0.77500000000000002</v>
      </c>
    </row>
    <row r="3798" spans="30:69" x14ac:dyDescent="0.25">
      <c r="AD3798" s="157">
        <f t="shared" si="131"/>
        <v>0.77700000000000058</v>
      </c>
      <c r="AE3798" s="157">
        <f>IF('1a-Electricity'!$AG$77="no","",ROUND(AD3798,4))</f>
        <v>0.77700000000000002</v>
      </c>
      <c r="AF3798" s="157">
        <f>IF('1a-Electricity'!$AG$78="no","",ROUND(AD3798,4))</f>
        <v>0.77700000000000002</v>
      </c>
      <c r="AG3798" s="157">
        <f>IF('1a-Electricity'!$AG$79="no","",ROUND(AD3798,4))</f>
        <v>0.77700000000000002</v>
      </c>
      <c r="BL3798" s="157">
        <f t="shared" si="132"/>
        <v>0.77600000000000058</v>
      </c>
      <c r="BM3798" s="157">
        <f>IF('1b-NaturalGas'!$AG$87="no","",ROUND(BL3798,4))</f>
        <v>0.77600000000000002</v>
      </c>
      <c r="BN3798" s="157">
        <f>IF('1b-NaturalGas'!$AG$88="no","",ROUND(BL3798,4))</f>
        <v>0.77600000000000002</v>
      </c>
      <c r="BO3798" s="157">
        <f>IF('1b-NaturalGas'!$AG$89="no","",ROUND(BL3798,4))</f>
        <v>0.77600000000000002</v>
      </c>
      <c r="BP3798" s="157">
        <f>IF('1b-NaturalGas'!$AG$90="no","not applicable (based on previous answers)",ROUND(BL3798,4))</f>
        <v>0.77600000000000002</v>
      </c>
      <c r="BQ3798" s="157">
        <f>IF('1b-NaturalGas'!$AG$91="no","",ROUND(BL3798,4))</f>
        <v>0.77600000000000002</v>
      </c>
    </row>
    <row r="3799" spans="30:69" x14ac:dyDescent="0.25">
      <c r="AD3799" s="157">
        <f t="shared" si="131"/>
        <v>0.77800000000000058</v>
      </c>
      <c r="AE3799" s="157">
        <f>IF('1a-Electricity'!$AG$77="no","",ROUND(AD3799,4))</f>
        <v>0.77800000000000002</v>
      </c>
      <c r="AF3799" s="157">
        <f>IF('1a-Electricity'!$AG$78="no","",ROUND(AD3799,4))</f>
        <v>0.77800000000000002</v>
      </c>
      <c r="AG3799" s="157">
        <f>IF('1a-Electricity'!$AG$79="no","",ROUND(AD3799,4))</f>
        <v>0.77800000000000002</v>
      </c>
      <c r="BL3799" s="157">
        <f t="shared" si="132"/>
        <v>0.77700000000000058</v>
      </c>
      <c r="BM3799" s="157">
        <f>IF('1b-NaturalGas'!$AG$87="no","",ROUND(BL3799,4))</f>
        <v>0.77700000000000002</v>
      </c>
      <c r="BN3799" s="157">
        <f>IF('1b-NaturalGas'!$AG$88="no","",ROUND(BL3799,4))</f>
        <v>0.77700000000000002</v>
      </c>
      <c r="BO3799" s="157">
        <f>IF('1b-NaturalGas'!$AG$89="no","",ROUND(BL3799,4))</f>
        <v>0.77700000000000002</v>
      </c>
      <c r="BP3799" s="157">
        <f>IF('1b-NaturalGas'!$AG$90="no","not applicable (based on previous answers)",ROUND(BL3799,4))</f>
        <v>0.77700000000000002</v>
      </c>
      <c r="BQ3799" s="157">
        <f>IF('1b-NaturalGas'!$AG$91="no","",ROUND(BL3799,4))</f>
        <v>0.77700000000000002</v>
      </c>
    </row>
    <row r="3800" spans="30:69" x14ac:dyDescent="0.25">
      <c r="AD3800" s="157">
        <f t="shared" si="131"/>
        <v>0.77900000000000058</v>
      </c>
      <c r="AE3800" s="157">
        <f>IF('1a-Electricity'!$AG$77="no","",ROUND(AD3800,4))</f>
        <v>0.77900000000000003</v>
      </c>
      <c r="AF3800" s="157">
        <f>IF('1a-Electricity'!$AG$78="no","",ROUND(AD3800,4))</f>
        <v>0.77900000000000003</v>
      </c>
      <c r="AG3800" s="157">
        <f>IF('1a-Electricity'!$AG$79="no","",ROUND(AD3800,4))</f>
        <v>0.77900000000000003</v>
      </c>
      <c r="BL3800" s="157">
        <f t="shared" si="132"/>
        <v>0.77800000000000058</v>
      </c>
      <c r="BM3800" s="157">
        <f>IF('1b-NaturalGas'!$AG$87="no","",ROUND(BL3800,4))</f>
        <v>0.77800000000000002</v>
      </c>
      <c r="BN3800" s="157">
        <f>IF('1b-NaturalGas'!$AG$88="no","",ROUND(BL3800,4))</f>
        <v>0.77800000000000002</v>
      </c>
      <c r="BO3800" s="157">
        <f>IF('1b-NaturalGas'!$AG$89="no","",ROUND(BL3800,4))</f>
        <v>0.77800000000000002</v>
      </c>
      <c r="BP3800" s="157">
        <f>IF('1b-NaturalGas'!$AG$90="no","not applicable (based on previous answers)",ROUND(BL3800,4))</f>
        <v>0.77800000000000002</v>
      </c>
      <c r="BQ3800" s="157">
        <f>IF('1b-NaturalGas'!$AG$91="no","",ROUND(BL3800,4))</f>
        <v>0.77800000000000002</v>
      </c>
    </row>
    <row r="3801" spans="30:69" x14ac:dyDescent="0.25">
      <c r="AD3801" s="157">
        <f t="shared" si="131"/>
        <v>0.78000000000000058</v>
      </c>
      <c r="AE3801" s="157">
        <f>IF('1a-Electricity'!$AG$77="no","",ROUND(AD3801,4))</f>
        <v>0.78</v>
      </c>
      <c r="AF3801" s="157">
        <f>IF('1a-Electricity'!$AG$78="no","",ROUND(AD3801,4))</f>
        <v>0.78</v>
      </c>
      <c r="AG3801" s="157">
        <f>IF('1a-Electricity'!$AG$79="no","",ROUND(AD3801,4))</f>
        <v>0.78</v>
      </c>
      <c r="BL3801" s="157">
        <f t="shared" si="132"/>
        <v>0.77900000000000058</v>
      </c>
      <c r="BM3801" s="157">
        <f>IF('1b-NaturalGas'!$AG$87="no","",ROUND(BL3801,4))</f>
        <v>0.77900000000000003</v>
      </c>
      <c r="BN3801" s="157">
        <f>IF('1b-NaturalGas'!$AG$88="no","",ROUND(BL3801,4))</f>
        <v>0.77900000000000003</v>
      </c>
      <c r="BO3801" s="157">
        <f>IF('1b-NaturalGas'!$AG$89="no","",ROUND(BL3801,4))</f>
        <v>0.77900000000000003</v>
      </c>
      <c r="BP3801" s="157">
        <f>IF('1b-NaturalGas'!$AG$90="no","not applicable (based on previous answers)",ROUND(BL3801,4))</f>
        <v>0.77900000000000003</v>
      </c>
      <c r="BQ3801" s="157">
        <f>IF('1b-NaturalGas'!$AG$91="no","",ROUND(BL3801,4))</f>
        <v>0.77900000000000003</v>
      </c>
    </row>
    <row r="3802" spans="30:69" x14ac:dyDescent="0.25">
      <c r="AD3802" s="157">
        <f t="shared" si="131"/>
        <v>0.78100000000000058</v>
      </c>
      <c r="AE3802" s="157">
        <f>IF('1a-Electricity'!$AG$77="no","",ROUND(AD3802,4))</f>
        <v>0.78100000000000003</v>
      </c>
      <c r="AF3802" s="157">
        <f>IF('1a-Electricity'!$AG$78="no","",ROUND(AD3802,4))</f>
        <v>0.78100000000000003</v>
      </c>
      <c r="AG3802" s="157">
        <f>IF('1a-Electricity'!$AG$79="no","",ROUND(AD3802,4))</f>
        <v>0.78100000000000003</v>
      </c>
      <c r="BL3802" s="157">
        <f t="shared" si="132"/>
        <v>0.78000000000000058</v>
      </c>
      <c r="BM3802" s="157">
        <f>IF('1b-NaturalGas'!$AG$87="no","",ROUND(BL3802,4))</f>
        <v>0.78</v>
      </c>
      <c r="BN3802" s="157">
        <f>IF('1b-NaturalGas'!$AG$88="no","",ROUND(BL3802,4))</f>
        <v>0.78</v>
      </c>
      <c r="BO3802" s="157">
        <f>IF('1b-NaturalGas'!$AG$89="no","",ROUND(BL3802,4))</f>
        <v>0.78</v>
      </c>
      <c r="BP3802" s="157">
        <f>IF('1b-NaturalGas'!$AG$90="no","not applicable (based on previous answers)",ROUND(BL3802,4))</f>
        <v>0.78</v>
      </c>
      <c r="BQ3802" s="157">
        <f>IF('1b-NaturalGas'!$AG$91="no","",ROUND(BL3802,4))</f>
        <v>0.78</v>
      </c>
    </row>
    <row r="3803" spans="30:69" x14ac:dyDescent="0.25">
      <c r="AD3803" s="157">
        <f t="shared" si="131"/>
        <v>0.78200000000000058</v>
      </c>
      <c r="AE3803" s="157">
        <f>IF('1a-Electricity'!$AG$77="no","",ROUND(AD3803,4))</f>
        <v>0.78200000000000003</v>
      </c>
      <c r="AF3803" s="157">
        <f>IF('1a-Electricity'!$AG$78="no","",ROUND(AD3803,4))</f>
        <v>0.78200000000000003</v>
      </c>
      <c r="AG3803" s="157">
        <f>IF('1a-Electricity'!$AG$79="no","",ROUND(AD3803,4))</f>
        <v>0.78200000000000003</v>
      </c>
      <c r="BL3803" s="157">
        <f t="shared" si="132"/>
        <v>0.78100000000000058</v>
      </c>
      <c r="BM3803" s="157">
        <f>IF('1b-NaturalGas'!$AG$87="no","",ROUND(BL3803,4))</f>
        <v>0.78100000000000003</v>
      </c>
      <c r="BN3803" s="157">
        <f>IF('1b-NaturalGas'!$AG$88="no","",ROUND(BL3803,4))</f>
        <v>0.78100000000000003</v>
      </c>
      <c r="BO3803" s="157">
        <f>IF('1b-NaturalGas'!$AG$89="no","",ROUND(BL3803,4))</f>
        <v>0.78100000000000003</v>
      </c>
      <c r="BP3803" s="157">
        <f>IF('1b-NaturalGas'!$AG$90="no","not applicable (based on previous answers)",ROUND(BL3803,4))</f>
        <v>0.78100000000000003</v>
      </c>
      <c r="BQ3803" s="157">
        <f>IF('1b-NaturalGas'!$AG$91="no","",ROUND(BL3803,4))</f>
        <v>0.78100000000000003</v>
      </c>
    </row>
    <row r="3804" spans="30:69" x14ac:dyDescent="0.25">
      <c r="AD3804" s="157">
        <f t="shared" si="131"/>
        <v>0.78300000000000058</v>
      </c>
      <c r="AE3804" s="157">
        <f>IF('1a-Electricity'!$AG$77="no","",ROUND(AD3804,4))</f>
        <v>0.78300000000000003</v>
      </c>
      <c r="AF3804" s="157">
        <f>IF('1a-Electricity'!$AG$78="no","",ROUND(AD3804,4))</f>
        <v>0.78300000000000003</v>
      </c>
      <c r="AG3804" s="157">
        <f>IF('1a-Electricity'!$AG$79="no","",ROUND(AD3804,4))</f>
        <v>0.78300000000000003</v>
      </c>
      <c r="BL3804" s="157">
        <f t="shared" si="132"/>
        <v>0.78200000000000058</v>
      </c>
      <c r="BM3804" s="157">
        <f>IF('1b-NaturalGas'!$AG$87="no","",ROUND(BL3804,4))</f>
        <v>0.78200000000000003</v>
      </c>
      <c r="BN3804" s="157">
        <f>IF('1b-NaturalGas'!$AG$88="no","",ROUND(BL3804,4))</f>
        <v>0.78200000000000003</v>
      </c>
      <c r="BO3804" s="157">
        <f>IF('1b-NaturalGas'!$AG$89="no","",ROUND(BL3804,4))</f>
        <v>0.78200000000000003</v>
      </c>
      <c r="BP3804" s="157">
        <f>IF('1b-NaturalGas'!$AG$90="no","not applicable (based on previous answers)",ROUND(BL3804,4))</f>
        <v>0.78200000000000003</v>
      </c>
      <c r="BQ3804" s="157">
        <f>IF('1b-NaturalGas'!$AG$91="no","",ROUND(BL3804,4))</f>
        <v>0.78200000000000003</v>
      </c>
    </row>
    <row r="3805" spans="30:69" x14ac:dyDescent="0.25">
      <c r="AD3805" s="157">
        <f t="shared" si="131"/>
        <v>0.78400000000000059</v>
      </c>
      <c r="AE3805" s="157">
        <f>IF('1a-Electricity'!$AG$77="no","",ROUND(AD3805,4))</f>
        <v>0.78400000000000003</v>
      </c>
      <c r="AF3805" s="157">
        <f>IF('1a-Electricity'!$AG$78="no","",ROUND(AD3805,4))</f>
        <v>0.78400000000000003</v>
      </c>
      <c r="AG3805" s="157">
        <f>IF('1a-Electricity'!$AG$79="no","",ROUND(AD3805,4))</f>
        <v>0.78400000000000003</v>
      </c>
      <c r="BL3805" s="157">
        <f t="shared" si="132"/>
        <v>0.78300000000000058</v>
      </c>
      <c r="BM3805" s="157">
        <f>IF('1b-NaturalGas'!$AG$87="no","",ROUND(BL3805,4))</f>
        <v>0.78300000000000003</v>
      </c>
      <c r="BN3805" s="157">
        <f>IF('1b-NaturalGas'!$AG$88="no","",ROUND(BL3805,4))</f>
        <v>0.78300000000000003</v>
      </c>
      <c r="BO3805" s="157">
        <f>IF('1b-NaturalGas'!$AG$89="no","",ROUND(BL3805,4))</f>
        <v>0.78300000000000003</v>
      </c>
      <c r="BP3805" s="157">
        <f>IF('1b-NaturalGas'!$AG$90="no","not applicable (based on previous answers)",ROUND(BL3805,4))</f>
        <v>0.78300000000000003</v>
      </c>
      <c r="BQ3805" s="157">
        <f>IF('1b-NaturalGas'!$AG$91="no","",ROUND(BL3805,4))</f>
        <v>0.78300000000000003</v>
      </c>
    </row>
    <row r="3806" spans="30:69" x14ac:dyDescent="0.25">
      <c r="AD3806" s="157">
        <f t="shared" si="131"/>
        <v>0.78500000000000059</v>
      </c>
      <c r="AE3806" s="157">
        <f>IF('1a-Electricity'!$AG$77="no","",ROUND(AD3806,4))</f>
        <v>0.78500000000000003</v>
      </c>
      <c r="AF3806" s="157">
        <f>IF('1a-Electricity'!$AG$78="no","",ROUND(AD3806,4))</f>
        <v>0.78500000000000003</v>
      </c>
      <c r="AG3806" s="157">
        <f>IF('1a-Electricity'!$AG$79="no","",ROUND(AD3806,4))</f>
        <v>0.78500000000000003</v>
      </c>
      <c r="BL3806" s="157">
        <f t="shared" si="132"/>
        <v>0.78400000000000059</v>
      </c>
      <c r="BM3806" s="157">
        <f>IF('1b-NaturalGas'!$AG$87="no","",ROUND(BL3806,4))</f>
        <v>0.78400000000000003</v>
      </c>
      <c r="BN3806" s="157">
        <f>IF('1b-NaturalGas'!$AG$88="no","",ROUND(BL3806,4))</f>
        <v>0.78400000000000003</v>
      </c>
      <c r="BO3806" s="157">
        <f>IF('1b-NaturalGas'!$AG$89="no","",ROUND(BL3806,4))</f>
        <v>0.78400000000000003</v>
      </c>
      <c r="BP3806" s="157">
        <f>IF('1b-NaturalGas'!$AG$90="no","not applicable (based on previous answers)",ROUND(BL3806,4))</f>
        <v>0.78400000000000003</v>
      </c>
      <c r="BQ3806" s="157">
        <f>IF('1b-NaturalGas'!$AG$91="no","",ROUND(BL3806,4))</f>
        <v>0.78400000000000003</v>
      </c>
    </row>
    <row r="3807" spans="30:69" x14ac:dyDescent="0.25">
      <c r="AD3807" s="157">
        <f t="shared" si="131"/>
        <v>0.78600000000000059</v>
      </c>
      <c r="AE3807" s="157">
        <f>IF('1a-Electricity'!$AG$77="no","",ROUND(AD3807,4))</f>
        <v>0.78600000000000003</v>
      </c>
      <c r="AF3807" s="157">
        <f>IF('1a-Electricity'!$AG$78="no","",ROUND(AD3807,4))</f>
        <v>0.78600000000000003</v>
      </c>
      <c r="AG3807" s="157">
        <f>IF('1a-Electricity'!$AG$79="no","",ROUND(AD3807,4))</f>
        <v>0.78600000000000003</v>
      </c>
      <c r="BL3807" s="157">
        <f t="shared" si="132"/>
        <v>0.78500000000000059</v>
      </c>
      <c r="BM3807" s="157">
        <f>IF('1b-NaturalGas'!$AG$87="no","",ROUND(BL3807,4))</f>
        <v>0.78500000000000003</v>
      </c>
      <c r="BN3807" s="157">
        <f>IF('1b-NaturalGas'!$AG$88="no","",ROUND(BL3807,4))</f>
        <v>0.78500000000000003</v>
      </c>
      <c r="BO3807" s="157">
        <f>IF('1b-NaturalGas'!$AG$89="no","",ROUND(BL3807,4))</f>
        <v>0.78500000000000003</v>
      </c>
      <c r="BP3807" s="157">
        <f>IF('1b-NaturalGas'!$AG$90="no","not applicable (based on previous answers)",ROUND(BL3807,4))</f>
        <v>0.78500000000000003</v>
      </c>
      <c r="BQ3807" s="157">
        <f>IF('1b-NaturalGas'!$AG$91="no","",ROUND(BL3807,4))</f>
        <v>0.78500000000000003</v>
      </c>
    </row>
    <row r="3808" spans="30:69" x14ac:dyDescent="0.25">
      <c r="AD3808" s="157">
        <f t="shared" si="131"/>
        <v>0.78700000000000059</v>
      </c>
      <c r="AE3808" s="157">
        <f>IF('1a-Electricity'!$AG$77="no","",ROUND(AD3808,4))</f>
        <v>0.78700000000000003</v>
      </c>
      <c r="AF3808" s="157">
        <f>IF('1a-Electricity'!$AG$78="no","",ROUND(AD3808,4))</f>
        <v>0.78700000000000003</v>
      </c>
      <c r="AG3808" s="157">
        <f>IF('1a-Electricity'!$AG$79="no","",ROUND(AD3808,4))</f>
        <v>0.78700000000000003</v>
      </c>
      <c r="BL3808" s="157">
        <f t="shared" si="132"/>
        <v>0.78600000000000059</v>
      </c>
      <c r="BM3808" s="157">
        <f>IF('1b-NaturalGas'!$AG$87="no","",ROUND(BL3808,4))</f>
        <v>0.78600000000000003</v>
      </c>
      <c r="BN3808" s="157">
        <f>IF('1b-NaturalGas'!$AG$88="no","",ROUND(BL3808,4))</f>
        <v>0.78600000000000003</v>
      </c>
      <c r="BO3808" s="157">
        <f>IF('1b-NaturalGas'!$AG$89="no","",ROUND(BL3808,4))</f>
        <v>0.78600000000000003</v>
      </c>
      <c r="BP3808" s="157">
        <f>IF('1b-NaturalGas'!$AG$90="no","not applicable (based on previous answers)",ROUND(BL3808,4))</f>
        <v>0.78600000000000003</v>
      </c>
      <c r="BQ3808" s="157">
        <f>IF('1b-NaturalGas'!$AG$91="no","",ROUND(BL3808,4))</f>
        <v>0.78600000000000003</v>
      </c>
    </row>
    <row r="3809" spans="30:69" x14ac:dyDescent="0.25">
      <c r="AD3809" s="157">
        <f t="shared" si="131"/>
        <v>0.78800000000000059</v>
      </c>
      <c r="AE3809" s="157">
        <f>IF('1a-Electricity'!$AG$77="no","",ROUND(AD3809,4))</f>
        <v>0.78800000000000003</v>
      </c>
      <c r="AF3809" s="157">
        <f>IF('1a-Electricity'!$AG$78="no","",ROUND(AD3809,4))</f>
        <v>0.78800000000000003</v>
      </c>
      <c r="AG3809" s="157">
        <f>IF('1a-Electricity'!$AG$79="no","",ROUND(AD3809,4))</f>
        <v>0.78800000000000003</v>
      </c>
      <c r="BL3809" s="157">
        <f t="shared" si="132"/>
        <v>0.78700000000000059</v>
      </c>
      <c r="BM3809" s="157">
        <f>IF('1b-NaturalGas'!$AG$87="no","",ROUND(BL3809,4))</f>
        <v>0.78700000000000003</v>
      </c>
      <c r="BN3809" s="157">
        <f>IF('1b-NaturalGas'!$AG$88="no","",ROUND(BL3809,4))</f>
        <v>0.78700000000000003</v>
      </c>
      <c r="BO3809" s="157">
        <f>IF('1b-NaturalGas'!$AG$89="no","",ROUND(BL3809,4))</f>
        <v>0.78700000000000003</v>
      </c>
      <c r="BP3809" s="157">
        <f>IF('1b-NaturalGas'!$AG$90="no","not applicable (based on previous answers)",ROUND(BL3809,4))</f>
        <v>0.78700000000000003</v>
      </c>
      <c r="BQ3809" s="157">
        <f>IF('1b-NaturalGas'!$AG$91="no","",ROUND(BL3809,4))</f>
        <v>0.78700000000000003</v>
      </c>
    </row>
    <row r="3810" spans="30:69" x14ac:dyDescent="0.25">
      <c r="AD3810" s="157">
        <f t="shared" si="131"/>
        <v>0.78900000000000059</v>
      </c>
      <c r="AE3810" s="157">
        <f>IF('1a-Electricity'!$AG$77="no","",ROUND(AD3810,4))</f>
        <v>0.78900000000000003</v>
      </c>
      <c r="AF3810" s="157">
        <f>IF('1a-Electricity'!$AG$78="no","",ROUND(AD3810,4))</f>
        <v>0.78900000000000003</v>
      </c>
      <c r="AG3810" s="157">
        <f>IF('1a-Electricity'!$AG$79="no","",ROUND(AD3810,4))</f>
        <v>0.78900000000000003</v>
      </c>
      <c r="BL3810" s="157">
        <f t="shared" si="132"/>
        <v>0.78800000000000059</v>
      </c>
      <c r="BM3810" s="157">
        <f>IF('1b-NaturalGas'!$AG$87="no","",ROUND(BL3810,4))</f>
        <v>0.78800000000000003</v>
      </c>
      <c r="BN3810" s="157">
        <f>IF('1b-NaturalGas'!$AG$88="no","",ROUND(BL3810,4))</f>
        <v>0.78800000000000003</v>
      </c>
      <c r="BO3810" s="157">
        <f>IF('1b-NaturalGas'!$AG$89="no","",ROUND(BL3810,4))</f>
        <v>0.78800000000000003</v>
      </c>
      <c r="BP3810" s="157">
        <f>IF('1b-NaturalGas'!$AG$90="no","not applicable (based on previous answers)",ROUND(BL3810,4))</f>
        <v>0.78800000000000003</v>
      </c>
      <c r="BQ3810" s="157">
        <f>IF('1b-NaturalGas'!$AG$91="no","",ROUND(BL3810,4))</f>
        <v>0.78800000000000003</v>
      </c>
    </row>
    <row r="3811" spans="30:69" x14ac:dyDescent="0.25">
      <c r="AD3811" s="157">
        <f t="shared" si="131"/>
        <v>0.79000000000000059</v>
      </c>
      <c r="AE3811" s="157">
        <f>IF('1a-Electricity'!$AG$77="no","",ROUND(AD3811,4))</f>
        <v>0.79</v>
      </c>
      <c r="AF3811" s="157">
        <f>IF('1a-Electricity'!$AG$78="no","",ROUND(AD3811,4))</f>
        <v>0.79</v>
      </c>
      <c r="AG3811" s="157">
        <f>IF('1a-Electricity'!$AG$79="no","",ROUND(AD3811,4))</f>
        <v>0.79</v>
      </c>
      <c r="BL3811" s="157">
        <f t="shared" si="132"/>
        <v>0.78900000000000059</v>
      </c>
      <c r="BM3811" s="157">
        <f>IF('1b-NaturalGas'!$AG$87="no","",ROUND(BL3811,4))</f>
        <v>0.78900000000000003</v>
      </c>
      <c r="BN3811" s="157">
        <f>IF('1b-NaturalGas'!$AG$88="no","",ROUND(BL3811,4))</f>
        <v>0.78900000000000003</v>
      </c>
      <c r="BO3811" s="157">
        <f>IF('1b-NaturalGas'!$AG$89="no","",ROUND(BL3811,4))</f>
        <v>0.78900000000000003</v>
      </c>
      <c r="BP3811" s="157">
        <f>IF('1b-NaturalGas'!$AG$90="no","not applicable (based on previous answers)",ROUND(BL3811,4))</f>
        <v>0.78900000000000003</v>
      </c>
      <c r="BQ3811" s="157">
        <f>IF('1b-NaturalGas'!$AG$91="no","",ROUND(BL3811,4))</f>
        <v>0.78900000000000003</v>
      </c>
    </row>
    <row r="3812" spans="30:69" x14ac:dyDescent="0.25">
      <c r="AD3812" s="157">
        <f t="shared" si="131"/>
        <v>0.79100000000000059</v>
      </c>
      <c r="AE3812" s="157">
        <f>IF('1a-Electricity'!$AG$77="no","",ROUND(AD3812,4))</f>
        <v>0.79100000000000004</v>
      </c>
      <c r="AF3812" s="157">
        <f>IF('1a-Electricity'!$AG$78="no","",ROUND(AD3812,4))</f>
        <v>0.79100000000000004</v>
      </c>
      <c r="AG3812" s="157">
        <f>IF('1a-Electricity'!$AG$79="no","",ROUND(AD3812,4))</f>
        <v>0.79100000000000004</v>
      </c>
      <c r="BL3812" s="157">
        <f t="shared" si="132"/>
        <v>0.79000000000000059</v>
      </c>
      <c r="BM3812" s="157">
        <f>IF('1b-NaturalGas'!$AG$87="no","",ROUND(BL3812,4))</f>
        <v>0.79</v>
      </c>
      <c r="BN3812" s="157">
        <f>IF('1b-NaturalGas'!$AG$88="no","",ROUND(BL3812,4))</f>
        <v>0.79</v>
      </c>
      <c r="BO3812" s="157">
        <f>IF('1b-NaturalGas'!$AG$89="no","",ROUND(BL3812,4))</f>
        <v>0.79</v>
      </c>
      <c r="BP3812" s="157">
        <f>IF('1b-NaturalGas'!$AG$90="no","not applicable (based on previous answers)",ROUND(BL3812,4))</f>
        <v>0.79</v>
      </c>
      <c r="BQ3812" s="157">
        <f>IF('1b-NaturalGas'!$AG$91="no","",ROUND(BL3812,4))</f>
        <v>0.79</v>
      </c>
    </row>
    <row r="3813" spans="30:69" x14ac:dyDescent="0.25">
      <c r="AD3813" s="157">
        <f t="shared" si="131"/>
        <v>0.79200000000000059</v>
      </c>
      <c r="AE3813" s="157">
        <f>IF('1a-Electricity'!$AG$77="no","",ROUND(AD3813,4))</f>
        <v>0.79200000000000004</v>
      </c>
      <c r="AF3813" s="157">
        <f>IF('1a-Electricity'!$AG$78="no","",ROUND(AD3813,4))</f>
        <v>0.79200000000000004</v>
      </c>
      <c r="AG3813" s="157">
        <f>IF('1a-Electricity'!$AG$79="no","",ROUND(AD3813,4))</f>
        <v>0.79200000000000004</v>
      </c>
      <c r="BL3813" s="157">
        <f t="shared" si="132"/>
        <v>0.79100000000000059</v>
      </c>
      <c r="BM3813" s="157">
        <f>IF('1b-NaturalGas'!$AG$87="no","",ROUND(BL3813,4))</f>
        <v>0.79100000000000004</v>
      </c>
      <c r="BN3813" s="157">
        <f>IF('1b-NaturalGas'!$AG$88="no","",ROUND(BL3813,4))</f>
        <v>0.79100000000000004</v>
      </c>
      <c r="BO3813" s="157">
        <f>IF('1b-NaturalGas'!$AG$89="no","",ROUND(BL3813,4))</f>
        <v>0.79100000000000004</v>
      </c>
      <c r="BP3813" s="157">
        <f>IF('1b-NaturalGas'!$AG$90="no","not applicable (based on previous answers)",ROUND(BL3813,4))</f>
        <v>0.79100000000000004</v>
      </c>
      <c r="BQ3813" s="157">
        <f>IF('1b-NaturalGas'!$AG$91="no","",ROUND(BL3813,4))</f>
        <v>0.79100000000000004</v>
      </c>
    </row>
    <row r="3814" spans="30:69" x14ac:dyDescent="0.25">
      <c r="AD3814" s="157">
        <f t="shared" si="131"/>
        <v>0.79300000000000059</v>
      </c>
      <c r="AE3814" s="157">
        <f>IF('1a-Electricity'!$AG$77="no","",ROUND(AD3814,4))</f>
        <v>0.79300000000000004</v>
      </c>
      <c r="AF3814" s="157">
        <f>IF('1a-Electricity'!$AG$78="no","",ROUND(AD3814,4))</f>
        <v>0.79300000000000004</v>
      </c>
      <c r="AG3814" s="157">
        <f>IF('1a-Electricity'!$AG$79="no","",ROUND(AD3814,4))</f>
        <v>0.79300000000000004</v>
      </c>
      <c r="BL3814" s="157">
        <f t="shared" si="132"/>
        <v>0.79200000000000059</v>
      </c>
      <c r="BM3814" s="157">
        <f>IF('1b-NaturalGas'!$AG$87="no","",ROUND(BL3814,4))</f>
        <v>0.79200000000000004</v>
      </c>
      <c r="BN3814" s="157">
        <f>IF('1b-NaturalGas'!$AG$88="no","",ROUND(BL3814,4))</f>
        <v>0.79200000000000004</v>
      </c>
      <c r="BO3814" s="157">
        <f>IF('1b-NaturalGas'!$AG$89="no","",ROUND(BL3814,4))</f>
        <v>0.79200000000000004</v>
      </c>
      <c r="BP3814" s="157">
        <f>IF('1b-NaturalGas'!$AG$90="no","not applicable (based on previous answers)",ROUND(BL3814,4))</f>
        <v>0.79200000000000004</v>
      </c>
      <c r="BQ3814" s="157">
        <f>IF('1b-NaturalGas'!$AG$91="no","",ROUND(BL3814,4))</f>
        <v>0.79200000000000004</v>
      </c>
    </row>
    <row r="3815" spans="30:69" x14ac:dyDescent="0.25">
      <c r="AD3815" s="157">
        <f t="shared" si="131"/>
        <v>0.79400000000000059</v>
      </c>
      <c r="AE3815" s="157">
        <f>IF('1a-Electricity'!$AG$77="no","",ROUND(AD3815,4))</f>
        <v>0.79400000000000004</v>
      </c>
      <c r="AF3815" s="157">
        <f>IF('1a-Electricity'!$AG$78="no","",ROUND(AD3815,4))</f>
        <v>0.79400000000000004</v>
      </c>
      <c r="AG3815" s="157">
        <f>IF('1a-Electricity'!$AG$79="no","",ROUND(AD3815,4))</f>
        <v>0.79400000000000004</v>
      </c>
      <c r="BL3815" s="157">
        <f t="shared" si="132"/>
        <v>0.79300000000000059</v>
      </c>
      <c r="BM3815" s="157">
        <f>IF('1b-NaturalGas'!$AG$87="no","",ROUND(BL3815,4))</f>
        <v>0.79300000000000004</v>
      </c>
      <c r="BN3815" s="157">
        <f>IF('1b-NaturalGas'!$AG$88="no","",ROUND(BL3815,4))</f>
        <v>0.79300000000000004</v>
      </c>
      <c r="BO3815" s="157">
        <f>IF('1b-NaturalGas'!$AG$89="no","",ROUND(BL3815,4))</f>
        <v>0.79300000000000004</v>
      </c>
      <c r="BP3815" s="157">
        <f>IF('1b-NaturalGas'!$AG$90="no","not applicable (based on previous answers)",ROUND(BL3815,4))</f>
        <v>0.79300000000000004</v>
      </c>
      <c r="BQ3815" s="157">
        <f>IF('1b-NaturalGas'!$AG$91="no","",ROUND(BL3815,4))</f>
        <v>0.79300000000000004</v>
      </c>
    </row>
    <row r="3816" spans="30:69" x14ac:dyDescent="0.25">
      <c r="AD3816" s="157">
        <f t="shared" si="131"/>
        <v>0.7950000000000006</v>
      </c>
      <c r="AE3816" s="157">
        <f>IF('1a-Electricity'!$AG$77="no","",ROUND(AD3816,4))</f>
        <v>0.79500000000000004</v>
      </c>
      <c r="AF3816" s="157">
        <f>IF('1a-Electricity'!$AG$78="no","",ROUND(AD3816,4))</f>
        <v>0.79500000000000004</v>
      </c>
      <c r="AG3816" s="157">
        <f>IF('1a-Electricity'!$AG$79="no","",ROUND(AD3816,4))</f>
        <v>0.79500000000000004</v>
      </c>
      <c r="BL3816" s="157">
        <f t="shared" si="132"/>
        <v>0.79400000000000059</v>
      </c>
      <c r="BM3816" s="157">
        <f>IF('1b-NaturalGas'!$AG$87="no","",ROUND(BL3816,4))</f>
        <v>0.79400000000000004</v>
      </c>
      <c r="BN3816" s="157">
        <f>IF('1b-NaturalGas'!$AG$88="no","",ROUND(BL3816,4))</f>
        <v>0.79400000000000004</v>
      </c>
      <c r="BO3816" s="157">
        <f>IF('1b-NaturalGas'!$AG$89="no","",ROUND(BL3816,4))</f>
        <v>0.79400000000000004</v>
      </c>
      <c r="BP3816" s="157">
        <f>IF('1b-NaturalGas'!$AG$90="no","not applicable (based on previous answers)",ROUND(BL3816,4))</f>
        <v>0.79400000000000004</v>
      </c>
      <c r="BQ3816" s="157">
        <f>IF('1b-NaturalGas'!$AG$91="no","",ROUND(BL3816,4))</f>
        <v>0.79400000000000004</v>
      </c>
    </row>
    <row r="3817" spans="30:69" x14ac:dyDescent="0.25">
      <c r="AD3817" s="157">
        <f t="shared" si="131"/>
        <v>0.7960000000000006</v>
      </c>
      <c r="AE3817" s="157">
        <f>IF('1a-Electricity'!$AG$77="no","",ROUND(AD3817,4))</f>
        <v>0.79600000000000004</v>
      </c>
      <c r="AF3817" s="157">
        <f>IF('1a-Electricity'!$AG$78="no","",ROUND(AD3817,4))</f>
        <v>0.79600000000000004</v>
      </c>
      <c r="AG3817" s="157">
        <f>IF('1a-Electricity'!$AG$79="no","",ROUND(AD3817,4))</f>
        <v>0.79600000000000004</v>
      </c>
      <c r="BL3817" s="157">
        <f t="shared" si="132"/>
        <v>0.7950000000000006</v>
      </c>
      <c r="BM3817" s="157">
        <f>IF('1b-NaturalGas'!$AG$87="no","",ROUND(BL3817,4))</f>
        <v>0.79500000000000004</v>
      </c>
      <c r="BN3817" s="157">
        <f>IF('1b-NaturalGas'!$AG$88="no","",ROUND(BL3817,4))</f>
        <v>0.79500000000000004</v>
      </c>
      <c r="BO3817" s="157">
        <f>IF('1b-NaturalGas'!$AG$89="no","",ROUND(BL3817,4))</f>
        <v>0.79500000000000004</v>
      </c>
      <c r="BP3817" s="157">
        <f>IF('1b-NaturalGas'!$AG$90="no","not applicable (based on previous answers)",ROUND(BL3817,4))</f>
        <v>0.79500000000000004</v>
      </c>
      <c r="BQ3817" s="157">
        <f>IF('1b-NaturalGas'!$AG$91="no","",ROUND(BL3817,4))</f>
        <v>0.79500000000000004</v>
      </c>
    </row>
    <row r="3818" spans="30:69" x14ac:dyDescent="0.25">
      <c r="AD3818" s="157">
        <f t="shared" si="131"/>
        <v>0.7970000000000006</v>
      </c>
      <c r="AE3818" s="157">
        <f>IF('1a-Electricity'!$AG$77="no","",ROUND(AD3818,4))</f>
        <v>0.79700000000000004</v>
      </c>
      <c r="AF3818" s="157">
        <f>IF('1a-Electricity'!$AG$78="no","",ROUND(AD3818,4))</f>
        <v>0.79700000000000004</v>
      </c>
      <c r="AG3818" s="157">
        <f>IF('1a-Electricity'!$AG$79="no","",ROUND(AD3818,4))</f>
        <v>0.79700000000000004</v>
      </c>
      <c r="BL3818" s="157">
        <f t="shared" si="132"/>
        <v>0.7960000000000006</v>
      </c>
      <c r="BM3818" s="157">
        <f>IF('1b-NaturalGas'!$AG$87="no","",ROUND(BL3818,4))</f>
        <v>0.79600000000000004</v>
      </c>
      <c r="BN3818" s="157">
        <f>IF('1b-NaturalGas'!$AG$88="no","",ROUND(BL3818,4))</f>
        <v>0.79600000000000004</v>
      </c>
      <c r="BO3818" s="157">
        <f>IF('1b-NaturalGas'!$AG$89="no","",ROUND(BL3818,4))</f>
        <v>0.79600000000000004</v>
      </c>
      <c r="BP3818" s="157">
        <f>IF('1b-NaturalGas'!$AG$90="no","not applicable (based on previous answers)",ROUND(BL3818,4))</f>
        <v>0.79600000000000004</v>
      </c>
      <c r="BQ3818" s="157">
        <f>IF('1b-NaturalGas'!$AG$91="no","",ROUND(BL3818,4))</f>
        <v>0.79600000000000004</v>
      </c>
    </row>
    <row r="3819" spans="30:69" x14ac:dyDescent="0.25">
      <c r="AD3819" s="157">
        <f t="shared" si="131"/>
        <v>0.7980000000000006</v>
      </c>
      <c r="AE3819" s="157">
        <f>IF('1a-Electricity'!$AG$77="no","",ROUND(AD3819,4))</f>
        <v>0.79800000000000004</v>
      </c>
      <c r="AF3819" s="157">
        <f>IF('1a-Electricity'!$AG$78="no","",ROUND(AD3819,4))</f>
        <v>0.79800000000000004</v>
      </c>
      <c r="AG3819" s="157">
        <f>IF('1a-Electricity'!$AG$79="no","",ROUND(AD3819,4))</f>
        <v>0.79800000000000004</v>
      </c>
      <c r="BL3819" s="157">
        <f t="shared" si="132"/>
        <v>0.7970000000000006</v>
      </c>
      <c r="BM3819" s="157">
        <f>IF('1b-NaturalGas'!$AG$87="no","",ROUND(BL3819,4))</f>
        <v>0.79700000000000004</v>
      </c>
      <c r="BN3819" s="157">
        <f>IF('1b-NaturalGas'!$AG$88="no","",ROUND(BL3819,4))</f>
        <v>0.79700000000000004</v>
      </c>
      <c r="BO3819" s="157">
        <f>IF('1b-NaturalGas'!$AG$89="no","",ROUND(BL3819,4))</f>
        <v>0.79700000000000004</v>
      </c>
      <c r="BP3819" s="157">
        <f>IF('1b-NaturalGas'!$AG$90="no","not applicable (based on previous answers)",ROUND(BL3819,4))</f>
        <v>0.79700000000000004</v>
      </c>
      <c r="BQ3819" s="157">
        <f>IF('1b-NaturalGas'!$AG$91="no","",ROUND(BL3819,4))</f>
        <v>0.79700000000000004</v>
      </c>
    </row>
    <row r="3820" spans="30:69" x14ac:dyDescent="0.25">
      <c r="AD3820" s="157">
        <f t="shared" si="131"/>
        <v>0.7990000000000006</v>
      </c>
      <c r="AE3820" s="157">
        <f>IF('1a-Electricity'!$AG$77="no","",ROUND(AD3820,4))</f>
        <v>0.79900000000000004</v>
      </c>
      <c r="AF3820" s="157">
        <f>IF('1a-Electricity'!$AG$78="no","",ROUND(AD3820,4))</f>
        <v>0.79900000000000004</v>
      </c>
      <c r="AG3820" s="157">
        <f>IF('1a-Electricity'!$AG$79="no","",ROUND(AD3820,4))</f>
        <v>0.79900000000000004</v>
      </c>
      <c r="BL3820" s="157">
        <f t="shared" si="132"/>
        <v>0.7980000000000006</v>
      </c>
      <c r="BM3820" s="157">
        <f>IF('1b-NaturalGas'!$AG$87="no","",ROUND(BL3820,4))</f>
        <v>0.79800000000000004</v>
      </c>
      <c r="BN3820" s="157">
        <f>IF('1b-NaturalGas'!$AG$88="no","",ROUND(BL3820,4))</f>
        <v>0.79800000000000004</v>
      </c>
      <c r="BO3820" s="157">
        <f>IF('1b-NaturalGas'!$AG$89="no","",ROUND(BL3820,4))</f>
        <v>0.79800000000000004</v>
      </c>
      <c r="BP3820" s="157">
        <f>IF('1b-NaturalGas'!$AG$90="no","not applicable (based on previous answers)",ROUND(BL3820,4))</f>
        <v>0.79800000000000004</v>
      </c>
      <c r="BQ3820" s="157">
        <f>IF('1b-NaturalGas'!$AG$91="no","",ROUND(BL3820,4))</f>
        <v>0.79800000000000004</v>
      </c>
    </row>
    <row r="3821" spans="30:69" x14ac:dyDescent="0.25">
      <c r="AD3821" s="157">
        <f t="shared" si="131"/>
        <v>0.8000000000000006</v>
      </c>
      <c r="AE3821" s="157">
        <f>IF('1a-Electricity'!$AG$77="no","",ROUND(AD3821,4))</f>
        <v>0.8</v>
      </c>
      <c r="AF3821" s="157">
        <f>IF('1a-Electricity'!$AG$78="no","",ROUND(AD3821,4))</f>
        <v>0.8</v>
      </c>
      <c r="AG3821" s="157">
        <f>IF('1a-Electricity'!$AG$79="no","",ROUND(AD3821,4))</f>
        <v>0.8</v>
      </c>
      <c r="BL3821" s="157">
        <f t="shared" si="132"/>
        <v>0.7990000000000006</v>
      </c>
      <c r="BM3821" s="157">
        <f>IF('1b-NaturalGas'!$AG$87="no","",ROUND(BL3821,4))</f>
        <v>0.79900000000000004</v>
      </c>
      <c r="BN3821" s="157">
        <f>IF('1b-NaturalGas'!$AG$88="no","",ROUND(BL3821,4))</f>
        <v>0.79900000000000004</v>
      </c>
      <c r="BO3821" s="157">
        <f>IF('1b-NaturalGas'!$AG$89="no","",ROUND(BL3821,4))</f>
        <v>0.79900000000000004</v>
      </c>
      <c r="BP3821" s="157">
        <f>IF('1b-NaturalGas'!$AG$90="no","not applicable (based on previous answers)",ROUND(BL3821,4))</f>
        <v>0.79900000000000004</v>
      </c>
      <c r="BQ3821" s="157">
        <f>IF('1b-NaturalGas'!$AG$91="no","",ROUND(BL3821,4))</f>
        <v>0.79900000000000004</v>
      </c>
    </row>
    <row r="3822" spans="30:69" x14ac:dyDescent="0.25">
      <c r="AD3822" s="157">
        <f t="shared" si="131"/>
        <v>0.8010000000000006</v>
      </c>
      <c r="AE3822" s="157">
        <f>IF('1a-Electricity'!$AG$77="no","",ROUND(AD3822,4))</f>
        <v>0.80100000000000005</v>
      </c>
      <c r="AF3822" s="157">
        <f>IF('1a-Electricity'!$AG$78="no","",ROUND(AD3822,4))</f>
        <v>0.80100000000000005</v>
      </c>
      <c r="AG3822" s="157">
        <f>IF('1a-Electricity'!$AG$79="no","",ROUND(AD3822,4))</f>
        <v>0.80100000000000005</v>
      </c>
      <c r="BL3822" s="157">
        <f t="shared" si="132"/>
        <v>0.8000000000000006</v>
      </c>
      <c r="BM3822" s="157">
        <f>IF('1b-NaturalGas'!$AG$87="no","",ROUND(BL3822,4))</f>
        <v>0.8</v>
      </c>
      <c r="BN3822" s="157">
        <f>IF('1b-NaturalGas'!$AG$88="no","",ROUND(BL3822,4))</f>
        <v>0.8</v>
      </c>
      <c r="BO3822" s="157">
        <f>IF('1b-NaturalGas'!$AG$89="no","",ROUND(BL3822,4))</f>
        <v>0.8</v>
      </c>
      <c r="BP3822" s="157">
        <f>IF('1b-NaturalGas'!$AG$90="no","not applicable (based on previous answers)",ROUND(BL3822,4))</f>
        <v>0.8</v>
      </c>
      <c r="BQ3822" s="157">
        <f>IF('1b-NaturalGas'!$AG$91="no","",ROUND(BL3822,4))</f>
        <v>0.8</v>
      </c>
    </row>
    <row r="3823" spans="30:69" x14ac:dyDescent="0.25">
      <c r="AD3823" s="157">
        <f t="shared" si="131"/>
        <v>0.8020000000000006</v>
      </c>
      <c r="AE3823" s="157">
        <f>IF('1a-Electricity'!$AG$77="no","",ROUND(AD3823,4))</f>
        <v>0.80200000000000005</v>
      </c>
      <c r="AF3823" s="157">
        <f>IF('1a-Electricity'!$AG$78="no","",ROUND(AD3823,4))</f>
        <v>0.80200000000000005</v>
      </c>
      <c r="AG3823" s="157">
        <f>IF('1a-Electricity'!$AG$79="no","",ROUND(AD3823,4))</f>
        <v>0.80200000000000005</v>
      </c>
      <c r="BL3823" s="157">
        <f t="shared" si="132"/>
        <v>0.8010000000000006</v>
      </c>
      <c r="BM3823" s="157">
        <f>IF('1b-NaturalGas'!$AG$87="no","",ROUND(BL3823,4))</f>
        <v>0.80100000000000005</v>
      </c>
      <c r="BN3823" s="157">
        <f>IF('1b-NaturalGas'!$AG$88="no","",ROUND(BL3823,4))</f>
        <v>0.80100000000000005</v>
      </c>
      <c r="BO3823" s="157">
        <f>IF('1b-NaturalGas'!$AG$89="no","",ROUND(BL3823,4))</f>
        <v>0.80100000000000005</v>
      </c>
      <c r="BP3823" s="157">
        <f>IF('1b-NaturalGas'!$AG$90="no","not applicable (based on previous answers)",ROUND(BL3823,4))</f>
        <v>0.80100000000000005</v>
      </c>
      <c r="BQ3823" s="157">
        <f>IF('1b-NaturalGas'!$AG$91="no","",ROUND(BL3823,4))</f>
        <v>0.80100000000000005</v>
      </c>
    </row>
    <row r="3824" spans="30:69" x14ac:dyDescent="0.25">
      <c r="AD3824" s="157">
        <f t="shared" si="131"/>
        <v>0.8030000000000006</v>
      </c>
      <c r="AE3824" s="157">
        <f>IF('1a-Electricity'!$AG$77="no","",ROUND(AD3824,4))</f>
        <v>0.80300000000000005</v>
      </c>
      <c r="AF3824" s="157">
        <f>IF('1a-Electricity'!$AG$78="no","",ROUND(AD3824,4))</f>
        <v>0.80300000000000005</v>
      </c>
      <c r="AG3824" s="157">
        <f>IF('1a-Electricity'!$AG$79="no","",ROUND(AD3824,4))</f>
        <v>0.80300000000000005</v>
      </c>
      <c r="BL3824" s="157">
        <f t="shared" si="132"/>
        <v>0.8020000000000006</v>
      </c>
      <c r="BM3824" s="157">
        <f>IF('1b-NaturalGas'!$AG$87="no","",ROUND(BL3824,4))</f>
        <v>0.80200000000000005</v>
      </c>
      <c r="BN3824" s="157">
        <f>IF('1b-NaturalGas'!$AG$88="no","",ROUND(BL3824,4))</f>
        <v>0.80200000000000005</v>
      </c>
      <c r="BO3824" s="157">
        <f>IF('1b-NaturalGas'!$AG$89="no","",ROUND(BL3824,4))</f>
        <v>0.80200000000000005</v>
      </c>
      <c r="BP3824" s="157">
        <f>IF('1b-NaturalGas'!$AG$90="no","not applicable (based on previous answers)",ROUND(BL3824,4))</f>
        <v>0.80200000000000005</v>
      </c>
      <c r="BQ3824" s="157">
        <f>IF('1b-NaturalGas'!$AG$91="no","",ROUND(BL3824,4))</f>
        <v>0.80200000000000005</v>
      </c>
    </row>
    <row r="3825" spans="30:69" x14ac:dyDescent="0.25">
      <c r="AD3825" s="157">
        <f t="shared" si="131"/>
        <v>0.8040000000000006</v>
      </c>
      <c r="AE3825" s="157">
        <f>IF('1a-Electricity'!$AG$77="no","",ROUND(AD3825,4))</f>
        <v>0.80400000000000005</v>
      </c>
      <c r="AF3825" s="157">
        <f>IF('1a-Electricity'!$AG$78="no","",ROUND(AD3825,4))</f>
        <v>0.80400000000000005</v>
      </c>
      <c r="AG3825" s="157">
        <f>IF('1a-Electricity'!$AG$79="no","",ROUND(AD3825,4))</f>
        <v>0.80400000000000005</v>
      </c>
      <c r="BL3825" s="157">
        <f t="shared" si="132"/>
        <v>0.8030000000000006</v>
      </c>
      <c r="BM3825" s="157">
        <f>IF('1b-NaturalGas'!$AG$87="no","",ROUND(BL3825,4))</f>
        <v>0.80300000000000005</v>
      </c>
      <c r="BN3825" s="157">
        <f>IF('1b-NaturalGas'!$AG$88="no","",ROUND(BL3825,4))</f>
        <v>0.80300000000000005</v>
      </c>
      <c r="BO3825" s="157">
        <f>IF('1b-NaturalGas'!$AG$89="no","",ROUND(BL3825,4))</f>
        <v>0.80300000000000005</v>
      </c>
      <c r="BP3825" s="157">
        <f>IF('1b-NaturalGas'!$AG$90="no","not applicable (based on previous answers)",ROUND(BL3825,4))</f>
        <v>0.80300000000000005</v>
      </c>
      <c r="BQ3825" s="157">
        <f>IF('1b-NaturalGas'!$AG$91="no","",ROUND(BL3825,4))</f>
        <v>0.80300000000000005</v>
      </c>
    </row>
    <row r="3826" spans="30:69" x14ac:dyDescent="0.25">
      <c r="AD3826" s="157">
        <f t="shared" si="131"/>
        <v>0.8050000000000006</v>
      </c>
      <c r="AE3826" s="157">
        <f>IF('1a-Electricity'!$AG$77="no","",ROUND(AD3826,4))</f>
        <v>0.80500000000000005</v>
      </c>
      <c r="AF3826" s="157">
        <f>IF('1a-Electricity'!$AG$78="no","",ROUND(AD3826,4))</f>
        <v>0.80500000000000005</v>
      </c>
      <c r="AG3826" s="157">
        <f>IF('1a-Electricity'!$AG$79="no","",ROUND(AD3826,4))</f>
        <v>0.80500000000000005</v>
      </c>
      <c r="BL3826" s="157">
        <f t="shared" si="132"/>
        <v>0.8040000000000006</v>
      </c>
      <c r="BM3826" s="157">
        <f>IF('1b-NaturalGas'!$AG$87="no","",ROUND(BL3826,4))</f>
        <v>0.80400000000000005</v>
      </c>
      <c r="BN3826" s="157">
        <f>IF('1b-NaturalGas'!$AG$88="no","",ROUND(BL3826,4))</f>
        <v>0.80400000000000005</v>
      </c>
      <c r="BO3826" s="157">
        <f>IF('1b-NaturalGas'!$AG$89="no","",ROUND(BL3826,4))</f>
        <v>0.80400000000000005</v>
      </c>
      <c r="BP3826" s="157">
        <f>IF('1b-NaturalGas'!$AG$90="no","not applicable (based on previous answers)",ROUND(BL3826,4))</f>
        <v>0.80400000000000005</v>
      </c>
      <c r="BQ3826" s="157">
        <f>IF('1b-NaturalGas'!$AG$91="no","",ROUND(BL3826,4))</f>
        <v>0.80400000000000005</v>
      </c>
    </row>
    <row r="3827" spans="30:69" x14ac:dyDescent="0.25">
      <c r="AD3827" s="157">
        <f t="shared" si="131"/>
        <v>0.8060000000000006</v>
      </c>
      <c r="AE3827" s="157">
        <f>IF('1a-Electricity'!$AG$77="no","",ROUND(AD3827,4))</f>
        <v>0.80600000000000005</v>
      </c>
      <c r="AF3827" s="157">
        <f>IF('1a-Electricity'!$AG$78="no","",ROUND(AD3827,4))</f>
        <v>0.80600000000000005</v>
      </c>
      <c r="AG3827" s="157">
        <f>IF('1a-Electricity'!$AG$79="no","",ROUND(AD3827,4))</f>
        <v>0.80600000000000005</v>
      </c>
      <c r="BL3827" s="157">
        <f t="shared" si="132"/>
        <v>0.8050000000000006</v>
      </c>
      <c r="BM3827" s="157">
        <f>IF('1b-NaturalGas'!$AG$87="no","",ROUND(BL3827,4))</f>
        <v>0.80500000000000005</v>
      </c>
      <c r="BN3827" s="157">
        <f>IF('1b-NaturalGas'!$AG$88="no","",ROUND(BL3827,4))</f>
        <v>0.80500000000000005</v>
      </c>
      <c r="BO3827" s="157">
        <f>IF('1b-NaturalGas'!$AG$89="no","",ROUND(BL3827,4))</f>
        <v>0.80500000000000005</v>
      </c>
      <c r="BP3827" s="157">
        <f>IF('1b-NaturalGas'!$AG$90="no","not applicable (based on previous answers)",ROUND(BL3827,4))</f>
        <v>0.80500000000000005</v>
      </c>
      <c r="BQ3827" s="157">
        <f>IF('1b-NaturalGas'!$AG$91="no","",ROUND(BL3827,4))</f>
        <v>0.80500000000000005</v>
      </c>
    </row>
    <row r="3828" spans="30:69" x14ac:dyDescent="0.25">
      <c r="AD3828" s="157">
        <f t="shared" si="131"/>
        <v>0.80700000000000061</v>
      </c>
      <c r="AE3828" s="157">
        <f>IF('1a-Electricity'!$AG$77="no","",ROUND(AD3828,4))</f>
        <v>0.80700000000000005</v>
      </c>
      <c r="AF3828" s="157">
        <f>IF('1a-Electricity'!$AG$78="no","",ROUND(AD3828,4))</f>
        <v>0.80700000000000005</v>
      </c>
      <c r="AG3828" s="157">
        <f>IF('1a-Electricity'!$AG$79="no","",ROUND(AD3828,4))</f>
        <v>0.80700000000000005</v>
      </c>
      <c r="BL3828" s="157">
        <f t="shared" si="132"/>
        <v>0.8060000000000006</v>
      </c>
      <c r="BM3828" s="157">
        <f>IF('1b-NaturalGas'!$AG$87="no","",ROUND(BL3828,4))</f>
        <v>0.80600000000000005</v>
      </c>
      <c r="BN3828" s="157">
        <f>IF('1b-NaturalGas'!$AG$88="no","",ROUND(BL3828,4))</f>
        <v>0.80600000000000005</v>
      </c>
      <c r="BO3828" s="157">
        <f>IF('1b-NaturalGas'!$AG$89="no","",ROUND(BL3828,4))</f>
        <v>0.80600000000000005</v>
      </c>
      <c r="BP3828" s="157">
        <f>IF('1b-NaturalGas'!$AG$90="no","not applicable (based on previous answers)",ROUND(BL3828,4))</f>
        <v>0.80600000000000005</v>
      </c>
      <c r="BQ3828" s="157">
        <f>IF('1b-NaturalGas'!$AG$91="no","",ROUND(BL3828,4))</f>
        <v>0.80600000000000005</v>
      </c>
    </row>
    <row r="3829" spans="30:69" x14ac:dyDescent="0.25">
      <c r="AD3829" s="157">
        <f t="shared" si="131"/>
        <v>0.80800000000000061</v>
      </c>
      <c r="AE3829" s="157">
        <f>IF('1a-Electricity'!$AG$77="no","",ROUND(AD3829,4))</f>
        <v>0.80800000000000005</v>
      </c>
      <c r="AF3829" s="157">
        <f>IF('1a-Electricity'!$AG$78="no","",ROUND(AD3829,4))</f>
        <v>0.80800000000000005</v>
      </c>
      <c r="AG3829" s="157">
        <f>IF('1a-Electricity'!$AG$79="no","",ROUND(AD3829,4))</f>
        <v>0.80800000000000005</v>
      </c>
      <c r="BL3829" s="157">
        <f t="shared" si="132"/>
        <v>0.80700000000000061</v>
      </c>
      <c r="BM3829" s="157">
        <f>IF('1b-NaturalGas'!$AG$87="no","",ROUND(BL3829,4))</f>
        <v>0.80700000000000005</v>
      </c>
      <c r="BN3829" s="157">
        <f>IF('1b-NaturalGas'!$AG$88="no","",ROUND(BL3829,4))</f>
        <v>0.80700000000000005</v>
      </c>
      <c r="BO3829" s="157">
        <f>IF('1b-NaturalGas'!$AG$89="no","",ROUND(BL3829,4))</f>
        <v>0.80700000000000005</v>
      </c>
      <c r="BP3829" s="157">
        <f>IF('1b-NaturalGas'!$AG$90="no","not applicable (based on previous answers)",ROUND(BL3829,4))</f>
        <v>0.80700000000000005</v>
      </c>
      <c r="BQ3829" s="157">
        <f>IF('1b-NaturalGas'!$AG$91="no","",ROUND(BL3829,4))</f>
        <v>0.80700000000000005</v>
      </c>
    </row>
    <row r="3830" spans="30:69" x14ac:dyDescent="0.25">
      <c r="AD3830" s="157">
        <f t="shared" si="131"/>
        <v>0.80900000000000061</v>
      </c>
      <c r="AE3830" s="157">
        <f>IF('1a-Electricity'!$AG$77="no","",ROUND(AD3830,4))</f>
        <v>0.80900000000000005</v>
      </c>
      <c r="AF3830" s="157">
        <f>IF('1a-Electricity'!$AG$78="no","",ROUND(AD3830,4))</f>
        <v>0.80900000000000005</v>
      </c>
      <c r="AG3830" s="157">
        <f>IF('1a-Electricity'!$AG$79="no","",ROUND(AD3830,4))</f>
        <v>0.80900000000000005</v>
      </c>
      <c r="BL3830" s="157">
        <f t="shared" si="132"/>
        <v>0.80800000000000061</v>
      </c>
      <c r="BM3830" s="157">
        <f>IF('1b-NaturalGas'!$AG$87="no","",ROUND(BL3830,4))</f>
        <v>0.80800000000000005</v>
      </c>
      <c r="BN3830" s="157">
        <f>IF('1b-NaturalGas'!$AG$88="no","",ROUND(BL3830,4))</f>
        <v>0.80800000000000005</v>
      </c>
      <c r="BO3830" s="157">
        <f>IF('1b-NaturalGas'!$AG$89="no","",ROUND(BL3830,4))</f>
        <v>0.80800000000000005</v>
      </c>
      <c r="BP3830" s="157">
        <f>IF('1b-NaturalGas'!$AG$90="no","not applicable (based on previous answers)",ROUND(BL3830,4))</f>
        <v>0.80800000000000005</v>
      </c>
      <c r="BQ3830" s="157">
        <f>IF('1b-NaturalGas'!$AG$91="no","",ROUND(BL3830,4))</f>
        <v>0.80800000000000005</v>
      </c>
    </row>
    <row r="3831" spans="30:69" x14ac:dyDescent="0.25">
      <c r="AD3831" s="157">
        <f t="shared" si="131"/>
        <v>0.81000000000000061</v>
      </c>
      <c r="AE3831" s="157">
        <f>IF('1a-Electricity'!$AG$77="no","",ROUND(AD3831,4))</f>
        <v>0.81</v>
      </c>
      <c r="AF3831" s="157">
        <f>IF('1a-Electricity'!$AG$78="no","",ROUND(AD3831,4))</f>
        <v>0.81</v>
      </c>
      <c r="AG3831" s="157">
        <f>IF('1a-Electricity'!$AG$79="no","",ROUND(AD3831,4))</f>
        <v>0.81</v>
      </c>
      <c r="BL3831" s="157">
        <f t="shared" si="132"/>
        <v>0.80900000000000061</v>
      </c>
      <c r="BM3831" s="157">
        <f>IF('1b-NaturalGas'!$AG$87="no","",ROUND(BL3831,4))</f>
        <v>0.80900000000000005</v>
      </c>
      <c r="BN3831" s="157">
        <f>IF('1b-NaturalGas'!$AG$88="no","",ROUND(BL3831,4))</f>
        <v>0.80900000000000005</v>
      </c>
      <c r="BO3831" s="157">
        <f>IF('1b-NaturalGas'!$AG$89="no","",ROUND(BL3831,4))</f>
        <v>0.80900000000000005</v>
      </c>
      <c r="BP3831" s="157">
        <f>IF('1b-NaturalGas'!$AG$90="no","not applicable (based on previous answers)",ROUND(BL3831,4))</f>
        <v>0.80900000000000005</v>
      </c>
      <c r="BQ3831" s="157">
        <f>IF('1b-NaturalGas'!$AG$91="no","",ROUND(BL3831,4))</f>
        <v>0.80900000000000005</v>
      </c>
    </row>
    <row r="3832" spans="30:69" x14ac:dyDescent="0.25">
      <c r="AD3832" s="157">
        <f t="shared" si="131"/>
        <v>0.81100000000000061</v>
      </c>
      <c r="AE3832" s="157">
        <f>IF('1a-Electricity'!$AG$77="no","",ROUND(AD3832,4))</f>
        <v>0.81100000000000005</v>
      </c>
      <c r="AF3832" s="157">
        <f>IF('1a-Electricity'!$AG$78="no","",ROUND(AD3832,4))</f>
        <v>0.81100000000000005</v>
      </c>
      <c r="AG3832" s="157">
        <f>IF('1a-Electricity'!$AG$79="no","",ROUND(AD3832,4))</f>
        <v>0.81100000000000005</v>
      </c>
      <c r="BL3832" s="157">
        <f t="shared" si="132"/>
        <v>0.81000000000000061</v>
      </c>
      <c r="BM3832" s="157">
        <f>IF('1b-NaturalGas'!$AG$87="no","",ROUND(BL3832,4))</f>
        <v>0.81</v>
      </c>
      <c r="BN3832" s="157">
        <f>IF('1b-NaturalGas'!$AG$88="no","",ROUND(BL3832,4))</f>
        <v>0.81</v>
      </c>
      <c r="BO3832" s="157">
        <f>IF('1b-NaturalGas'!$AG$89="no","",ROUND(BL3832,4))</f>
        <v>0.81</v>
      </c>
      <c r="BP3832" s="157">
        <f>IF('1b-NaturalGas'!$AG$90="no","not applicable (based on previous answers)",ROUND(BL3832,4))</f>
        <v>0.81</v>
      </c>
      <c r="BQ3832" s="157">
        <f>IF('1b-NaturalGas'!$AG$91="no","",ROUND(BL3832,4))</f>
        <v>0.81</v>
      </c>
    </row>
    <row r="3833" spans="30:69" x14ac:dyDescent="0.25">
      <c r="AD3833" s="157">
        <f t="shared" si="131"/>
        <v>0.81200000000000061</v>
      </c>
      <c r="AE3833" s="157">
        <f>IF('1a-Electricity'!$AG$77="no","",ROUND(AD3833,4))</f>
        <v>0.81200000000000006</v>
      </c>
      <c r="AF3833" s="157">
        <f>IF('1a-Electricity'!$AG$78="no","",ROUND(AD3833,4))</f>
        <v>0.81200000000000006</v>
      </c>
      <c r="AG3833" s="157">
        <f>IF('1a-Electricity'!$AG$79="no","",ROUND(AD3833,4))</f>
        <v>0.81200000000000006</v>
      </c>
      <c r="BL3833" s="157">
        <f t="shared" si="132"/>
        <v>0.81100000000000061</v>
      </c>
      <c r="BM3833" s="157">
        <f>IF('1b-NaturalGas'!$AG$87="no","",ROUND(BL3833,4))</f>
        <v>0.81100000000000005</v>
      </c>
      <c r="BN3833" s="157">
        <f>IF('1b-NaturalGas'!$AG$88="no","",ROUND(BL3833,4))</f>
        <v>0.81100000000000005</v>
      </c>
      <c r="BO3833" s="157">
        <f>IF('1b-NaturalGas'!$AG$89="no","",ROUND(BL3833,4))</f>
        <v>0.81100000000000005</v>
      </c>
      <c r="BP3833" s="157">
        <f>IF('1b-NaturalGas'!$AG$90="no","not applicable (based on previous answers)",ROUND(BL3833,4))</f>
        <v>0.81100000000000005</v>
      </c>
      <c r="BQ3833" s="157">
        <f>IF('1b-NaturalGas'!$AG$91="no","",ROUND(BL3833,4))</f>
        <v>0.81100000000000005</v>
      </c>
    </row>
    <row r="3834" spans="30:69" x14ac:dyDescent="0.25">
      <c r="AD3834" s="157">
        <f t="shared" si="131"/>
        <v>0.81300000000000061</v>
      </c>
      <c r="AE3834" s="157">
        <f>IF('1a-Electricity'!$AG$77="no","",ROUND(AD3834,4))</f>
        <v>0.81299999999999994</v>
      </c>
      <c r="AF3834" s="157">
        <f>IF('1a-Electricity'!$AG$78="no","",ROUND(AD3834,4))</f>
        <v>0.81299999999999994</v>
      </c>
      <c r="AG3834" s="157">
        <f>IF('1a-Electricity'!$AG$79="no","",ROUND(AD3834,4))</f>
        <v>0.81299999999999994</v>
      </c>
      <c r="BL3834" s="157">
        <f t="shared" si="132"/>
        <v>0.81200000000000061</v>
      </c>
      <c r="BM3834" s="157">
        <f>IF('1b-NaturalGas'!$AG$87="no","",ROUND(BL3834,4))</f>
        <v>0.81200000000000006</v>
      </c>
      <c r="BN3834" s="157">
        <f>IF('1b-NaturalGas'!$AG$88="no","",ROUND(BL3834,4))</f>
        <v>0.81200000000000006</v>
      </c>
      <c r="BO3834" s="157">
        <f>IF('1b-NaturalGas'!$AG$89="no","",ROUND(BL3834,4))</f>
        <v>0.81200000000000006</v>
      </c>
      <c r="BP3834" s="157">
        <f>IF('1b-NaturalGas'!$AG$90="no","not applicable (based on previous answers)",ROUND(BL3834,4))</f>
        <v>0.81200000000000006</v>
      </c>
      <c r="BQ3834" s="157">
        <f>IF('1b-NaturalGas'!$AG$91="no","",ROUND(BL3834,4))</f>
        <v>0.81200000000000006</v>
      </c>
    </row>
    <row r="3835" spans="30:69" x14ac:dyDescent="0.25">
      <c r="AD3835" s="157">
        <f t="shared" si="131"/>
        <v>0.81400000000000061</v>
      </c>
      <c r="AE3835" s="157">
        <f>IF('1a-Electricity'!$AG$77="no","",ROUND(AD3835,4))</f>
        <v>0.81399999999999995</v>
      </c>
      <c r="AF3835" s="157">
        <f>IF('1a-Electricity'!$AG$78="no","",ROUND(AD3835,4))</f>
        <v>0.81399999999999995</v>
      </c>
      <c r="AG3835" s="157">
        <f>IF('1a-Electricity'!$AG$79="no","",ROUND(AD3835,4))</f>
        <v>0.81399999999999995</v>
      </c>
      <c r="BL3835" s="157">
        <f t="shared" si="132"/>
        <v>0.81300000000000061</v>
      </c>
      <c r="BM3835" s="157">
        <f>IF('1b-NaturalGas'!$AG$87="no","",ROUND(BL3835,4))</f>
        <v>0.81299999999999994</v>
      </c>
      <c r="BN3835" s="157">
        <f>IF('1b-NaturalGas'!$AG$88="no","",ROUND(BL3835,4))</f>
        <v>0.81299999999999994</v>
      </c>
      <c r="BO3835" s="157">
        <f>IF('1b-NaturalGas'!$AG$89="no","",ROUND(BL3835,4))</f>
        <v>0.81299999999999994</v>
      </c>
      <c r="BP3835" s="157">
        <f>IF('1b-NaturalGas'!$AG$90="no","not applicable (based on previous answers)",ROUND(BL3835,4))</f>
        <v>0.81299999999999994</v>
      </c>
      <c r="BQ3835" s="157">
        <f>IF('1b-NaturalGas'!$AG$91="no","",ROUND(BL3835,4))</f>
        <v>0.81299999999999994</v>
      </c>
    </row>
    <row r="3836" spans="30:69" x14ac:dyDescent="0.25">
      <c r="AD3836" s="157">
        <f t="shared" si="131"/>
        <v>0.81500000000000061</v>
      </c>
      <c r="AE3836" s="157">
        <f>IF('1a-Electricity'!$AG$77="no","",ROUND(AD3836,4))</f>
        <v>0.81499999999999995</v>
      </c>
      <c r="AF3836" s="157">
        <f>IF('1a-Electricity'!$AG$78="no","",ROUND(AD3836,4))</f>
        <v>0.81499999999999995</v>
      </c>
      <c r="AG3836" s="157">
        <f>IF('1a-Electricity'!$AG$79="no","",ROUND(AD3836,4))</f>
        <v>0.81499999999999995</v>
      </c>
      <c r="BL3836" s="157">
        <f t="shared" si="132"/>
        <v>0.81400000000000061</v>
      </c>
      <c r="BM3836" s="157">
        <f>IF('1b-NaturalGas'!$AG$87="no","",ROUND(BL3836,4))</f>
        <v>0.81399999999999995</v>
      </c>
      <c r="BN3836" s="157">
        <f>IF('1b-NaturalGas'!$AG$88="no","",ROUND(BL3836,4))</f>
        <v>0.81399999999999995</v>
      </c>
      <c r="BO3836" s="157">
        <f>IF('1b-NaturalGas'!$AG$89="no","",ROUND(BL3836,4))</f>
        <v>0.81399999999999995</v>
      </c>
      <c r="BP3836" s="157">
        <f>IF('1b-NaturalGas'!$AG$90="no","not applicable (based on previous answers)",ROUND(BL3836,4))</f>
        <v>0.81399999999999995</v>
      </c>
      <c r="BQ3836" s="157">
        <f>IF('1b-NaturalGas'!$AG$91="no","",ROUND(BL3836,4))</f>
        <v>0.81399999999999995</v>
      </c>
    </row>
    <row r="3837" spans="30:69" x14ac:dyDescent="0.25">
      <c r="AD3837" s="157">
        <f t="shared" si="131"/>
        <v>0.81600000000000061</v>
      </c>
      <c r="AE3837" s="157">
        <f>IF('1a-Electricity'!$AG$77="no","",ROUND(AD3837,4))</f>
        <v>0.81599999999999995</v>
      </c>
      <c r="AF3837" s="157">
        <f>IF('1a-Electricity'!$AG$78="no","",ROUND(AD3837,4))</f>
        <v>0.81599999999999995</v>
      </c>
      <c r="AG3837" s="157">
        <f>IF('1a-Electricity'!$AG$79="no","",ROUND(AD3837,4))</f>
        <v>0.81599999999999995</v>
      </c>
      <c r="BL3837" s="157">
        <f t="shared" si="132"/>
        <v>0.81500000000000061</v>
      </c>
      <c r="BM3837" s="157">
        <f>IF('1b-NaturalGas'!$AG$87="no","",ROUND(BL3837,4))</f>
        <v>0.81499999999999995</v>
      </c>
      <c r="BN3837" s="157">
        <f>IF('1b-NaturalGas'!$AG$88="no","",ROUND(BL3837,4))</f>
        <v>0.81499999999999995</v>
      </c>
      <c r="BO3837" s="157">
        <f>IF('1b-NaturalGas'!$AG$89="no","",ROUND(BL3837,4))</f>
        <v>0.81499999999999995</v>
      </c>
      <c r="BP3837" s="157">
        <f>IF('1b-NaturalGas'!$AG$90="no","not applicable (based on previous answers)",ROUND(BL3837,4))</f>
        <v>0.81499999999999995</v>
      </c>
      <c r="BQ3837" s="157">
        <f>IF('1b-NaturalGas'!$AG$91="no","",ROUND(BL3837,4))</f>
        <v>0.81499999999999995</v>
      </c>
    </row>
    <row r="3838" spans="30:69" x14ac:dyDescent="0.25">
      <c r="AD3838" s="157">
        <f t="shared" si="131"/>
        <v>0.81700000000000061</v>
      </c>
      <c r="AE3838" s="157">
        <f>IF('1a-Electricity'!$AG$77="no","",ROUND(AD3838,4))</f>
        <v>0.81699999999999995</v>
      </c>
      <c r="AF3838" s="157">
        <f>IF('1a-Electricity'!$AG$78="no","",ROUND(AD3838,4))</f>
        <v>0.81699999999999995</v>
      </c>
      <c r="AG3838" s="157">
        <f>IF('1a-Electricity'!$AG$79="no","",ROUND(AD3838,4))</f>
        <v>0.81699999999999995</v>
      </c>
      <c r="BL3838" s="157">
        <f t="shared" si="132"/>
        <v>0.81600000000000061</v>
      </c>
      <c r="BM3838" s="157">
        <f>IF('1b-NaturalGas'!$AG$87="no","",ROUND(BL3838,4))</f>
        <v>0.81599999999999995</v>
      </c>
      <c r="BN3838" s="157">
        <f>IF('1b-NaturalGas'!$AG$88="no","",ROUND(BL3838,4))</f>
        <v>0.81599999999999995</v>
      </c>
      <c r="BO3838" s="157">
        <f>IF('1b-NaturalGas'!$AG$89="no","",ROUND(BL3838,4))</f>
        <v>0.81599999999999995</v>
      </c>
      <c r="BP3838" s="157">
        <f>IF('1b-NaturalGas'!$AG$90="no","not applicable (based on previous answers)",ROUND(BL3838,4))</f>
        <v>0.81599999999999995</v>
      </c>
      <c r="BQ3838" s="157">
        <f>IF('1b-NaturalGas'!$AG$91="no","",ROUND(BL3838,4))</f>
        <v>0.81599999999999995</v>
      </c>
    </row>
    <row r="3839" spans="30:69" x14ac:dyDescent="0.25">
      <c r="AD3839" s="157">
        <f t="shared" si="131"/>
        <v>0.81800000000000062</v>
      </c>
      <c r="AE3839" s="157">
        <f>IF('1a-Electricity'!$AG$77="no","",ROUND(AD3839,4))</f>
        <v>0.81799999999999995</v>
      </c>
      <c r="AF3839" s="157">
        <f>IF('1a-Electricity'!$AG$78="no","",ROUND(AD3839,4))</f>
        <v>0.81799999999999995</v>
      </c>
      <c r="AG3839" s="157">
        <f>IF('1a-Electricity'!$AG$79="no","",ROUND(AD3839,4))</f>
        <v>0.81799999999999995</v>
      </c>
      <c r="BL3839" s="157">
        <f t="shared" si="132"/>
        <v>0.81700000000000061</v>
      </c>
      <c r="BM3839" s="157">
        <f>IF('1b-NaturalGas'!$AG$87="no","",ROUND(BL3839,4))</f>
        <v>0.81699999999999995</v>
      </c>
      <c r="BN3839" s="157">
        <f>IF('1b-NaturalGas'!$AG$88="no","",ROUND(BL3839,4))</f>
        <v>0.81699999999999995</v>
      </c>
      <c r="BO3839" s="157">
        <f>IF('1b-NaturalGas'!$AG$89="no","",ROUND(BL3839,4))</f>
        <v>0.81699999999999995</v>
      </c>
      <c r="BP3839" s="157">
        <f>IF('1b-NaturalGas'!$AG$90="no","not applicable (based on previous answers)",ROUND(BL3839,4))</f>
        <v>0.81699999999999995</v>
      </c>
      <c r="BQ3839" s="157">
        <f>IF('1b-NaturalGas'!$AG$91="no","",ROUND(BL3839,4))</f>
        <v>0.81699999999999995</v>
      </c>
    </row>
    <row r="3840" spans="30:69" x14ac:dyDescent="0.25">
      <c r="AD3840" s="157">
        <f t="shared" si="131"/>
        <v>0.81900000000000062</v>
      </c>
      <c r="AE3840" s="157">
        <f>IF('1a-Electricity'!$AG$77="no","",ROUND(AD3840,4))</f>
        <v>0.81899999999999995</v>
      </c>
      <c r="AF3840" s="157">
        <f>IF('1a-Electricity'!$AG$78="no","",ROUND(AD3840,4))</f>
        <v>0.81899999999999995</v>
      </c>
      <c r="AG3840" s="157">
        <f>IF('1a-Electricity'!$AG$79="no","",ROUND(AD3840,4))</f>
        <v>0.81899999999999995</v>
      </c>
      <c r="BL3840" s="157">
        <f t="shared" si="132"/>
        <v>0.81800000000000062</v>
      </c>
      <c r="BM3840" s="157">
        <f>IF('1b-NaturalGas'!$AG$87="no","",ROUND(BL3840,4))</f>
        <v>0.81799999999999995</v>
      </c>
      <c r="BN3840" s="157">
        <f>IF('1b-NaturalGas'!$AG$88="no","",ROUND(BL3840,4))</f>
        <v>0.81799999999999995</v>
      </c>
      <c r="BO3840" s="157">
        <f>IF('1b-NaturalGas'!$AG$89="no","",ROUND(BL3840,4))</f>
        <v>0.81799999999999995</v>
      </c>
      <c r="BP3840" s="157">
        <f>IF('1b-NaturalGas'!$AG$90="no","not applicable (based on previous answers)",ROUND(BL3840,4))</f>
        <v>0.81799999999999995</v>
      </c>
      <c r="BQ3840" s="157">
        <f>IF('1b-NaturalGas'!$AG$91="no","",ROUND(BL3840,4))</f>
        <v>0.81799999999999995</v>
      </c>
    </row>
    <row r="3841" spans="30:69" x14ac:dyDescent="0.25">
      <c r="AD3841" s="157">
        <f t="shared" si="131"/>
        <v>0.82000000000000062</v>
      </c>
      <c r="AE3841" s="157">
        <f>IF('1a-Electricity'!$AG$77="no","",ROUND(AD3841,4))</f>
        <v>0.82</v>
      </c>
      <c r="AF3841" s="157">
        <f>IF('1a-Electricity'!$AG$78="no","",ROUND(AD3841,4))</f>
        <v>0.82</v>
      </c>
      <c r="AG3841" s="157">
        <f>IF('1a-Electricity'!$AG$79="no","",ROUND(AD3841,4))</f>
        <v>0.82</v>
      </c>
      <c r="BL3841" s="157">
        <f t="shared" si="132"/>
        <v>0.81900000000000062</v>
      </c>
      <c r="BM3841" s="157">
        <f>IF('1b-NaturalGas'!$AG$87="no","",ROUND(BL3841,4))</f>
        <v>0.81899999999999995</v>
      </c>
      <c r="BN3841" s="157">
        <f>IF('1b-NaturalGas'!$AG$88="no","",ROUND(BL3841,4))</f>
        <v>0.81899999999999995</v>
      </c>
      <c r="BO3841" s="157">
        <f>IF('1b-NaturalGas'!$AG$89="no","",ROUND(BL3841,4))</f>
        <v>0.81899999999999995</v>
      </c>
      <c r="BP3841" s="157">
        <f>IF('1b-NaturalGas'!$AG$90="no","not applicable (based on previous answers)",ROUND(BL3841,4))</f>
        <v>0.81899999999999995</v>
      </c>
      <c r="BQ3841" s="157">
        <f>IF('1b-NaturalGas'!$AG$91="no","",ROUND(BL3841,4))</f>
        <v>0.81899999999999995</v>
      </c>
    </row>
    <row r="3842" spans="30:69" x14ac:dyDescent="0.25">
      <c r="AD3842" s="157">
        <f t="shared" si="131"/>
        <v>0.82100000000000062</v>
      </c>
      <c r="AE3842" s="157">
        <f>IF('1a-Electricity'!$AG$77="no","",ROUND(AD3842,4))</f>
        <v>0.82099999999999995</v>
      </c>
      <c r="AF3842" s="157">
        <f>IF('1a-Electricity'!$AG$78="no","",ROUND(AD3842,4))</f>
        <v>0.82099999999999995</v>
      </c>
      <c r="AG3842" s="157">
        <f>IF('1a-Electricity'!$AG$79="no","",ROUND(AD3842,4))</f>
        <v>0.82099999999999995</v>
      </c>
      <c r="BL3842" s="157">
        <f t="shared" si="132"/>
        <v>0.82000000000000062</v>
      </c>
      <c r="BM3842" s="157">
        <f>IF('1b-NaturalGas'!$AG$87="no","",ROUND(BL3842,4))</f>
        <v>0.82</v>
      </c>
      <c r="BN3842" s="157">
        <f>IF('1b-NaturalGas'!$AG$88="no","",ROUND(BL3842,4))</f>
        <v>0.82</v>
      </c>
      <c r="BO3842" s="157">
        <f>IF('1b-NaturalGas'!$AG$89="no","",ROUND(BL3842,4))</f>
        <v>0.82</v>
      </c>
      <c r="BP3842" s="157">
        <f>IF('1b-NaturalGas'!$AG$90="no","not applicable (based on previous answers)",ROUND(BL3842,4))</f>
        <v>0.82</v>
      </c>
      <c r="BQ3842" s="157">
        <f>IF('1b-NaturalGas'!$AG$91="no","",ROUND(BL3842,4))</f>
        <v>0.82</v>
      </c>
    </row>
    <row r="3843" spans="30:69" x14ac:dyDescent="0.25">
      <c r="AD3843" s="157">
        <f t="shared" si="131"/>
        <v>0.82200000000000062</v>
      </c>
      <c r="AE3843" s="157">
        <f>IF('1a-Electricity'!$AG$77="no","",ROUND(AD3843,4))</f>
        <v>0.82199999999999995</v>
      </c>
      <c r="AF3843" s="157">
        <f>IF('1a-Electricity'!$AG$78="no","",ROUND(AD3843,4))</f>
        <v>0.82199999999999995</v>
      </c>
      <c r="AG3843" s="157">
        <f>IF('1a-Electricity'!$AG$79="no","",ROUND(AD3843,4))</f>
        <v>0.82199999999999995</v>
      </c>
      <c r="BL3843" s="157">
        <f t="shared" si="132"/>
        <v>0.82100000000000062</v>
      </c>
      <c r="BM3843" s="157">
        <f>IF('1b-NaturalGas'!$AG$87="no","",ROUND(BL3843,4))</f>
        <v>0.82099999999999995</v>
      </c>
      <c r="BN3843" s="157">
        <f>IF('1b-NaturalGas'!$AG$88="no","",ROUND(BL3843,4))</f>
        <v>0.82099999999999995</v>
      </c>
      <c r="BO3843" s="157">
        <f>IF('1b-NaturalGas'!$AG$89="no","",ROUND(BL3843,4))</f>
        <v>0.82099999999999995</v>
      </c>
      <c r="BP3843" s="157">
        <f>IF('1b-NaturalGas'!$AG$90="no","not applicable (based on previous answers)",ROUND(BL3843,4))</f>
        <v>0.82099999999999995</v>
      </c>
      <c r="BQ3843" s="157">
        <f>IF('1b-NaturalGas'!$AG$91="no","",ROUND(BL3843,4))</f>
        <v>0.82099999999999995</v>
      </c>
    </row>
    <row r="3844" spans="30:69" x14ac:dyDescent="0.25">
      <c r="AD3844" s="157">
        <f t="shared" si="131"/>
        <v>0.82300000000000062</v>
      </c>
      <c r="AE3844" s="157">
        <f>IF('1a-Electricity'!$AG$77="no","",ROUND(AD3844,4))</f>
        <v>0.82299999999999995</v>
      </c>
      <c r="AF3844" s="157">
        <f>IF('1a-Electricity'!$AG$78="no","",ROUND(AD3844,4))</f>
        <v>0.82299999999999995</v>
      </c>
      <c r="AG3844" s="157">
        <f>IF('1a-Electricity'!$AG$79="no","",ROUND(AD3844,4))</f>
        <v>0.82299999999999995</v>
      </c>
      <c r="BL3844" s="157">
        <f t="shared" si="132"/>
        <v>0.82200000000000062</v>
      </c>
      <c r="BM3844" s="157">
        <f>IF('1b-NaturalGas'!$AG$87="no","",ROUND(BL3844,4))</f>
        <v>0.82199999999999995</v>
      </c>
      <c r="BN3844" s="157">
        <f>IF('1b-NaturalGas'!$AG$88="no","",ROUND(BL3844,4))</f>
        <v>0.82199999999999995</v>
      </c>
      <c r="BO3844" s="157">
        <f>IF('1b-NaturalGas'!$AG$89="no","",ROUND(BL3844,4))</f>
        <v>0.82199999999999995</v>
      </c>
      <c r="BP3844" s="157">
        <f>IF('1b-NaturalGas'!$AG$90="no","not applicable (based on previous answers)",ROUND(BL3844,4))</f>
        <v>0.82199999999999995</v>
      </c>
      <c r="BQ3844" s="157">
        <f>IF('1b-NaturalGas'!$AG$91="no","",ROUND(BL3844,4))</f>
        <v>0.82199999999999995</v>
      </c>
    </row>
    <row r="3845" spans="30:69" x14ac:dyDescent="0.25">
      <c r="AD3845" s="157">
        <f t="shared" si="131"/>
        <v>0.82400000000000062</v>
      </c>
      <c r="AE3845" s="157">
        <f>IF('1a-Electricity'!$AG$77="no","",ROUND(AD3845,4))</f>
        <v>0.82399999999999995</v>
      </c>
      <c r="AF3845" s="157">
        <f>IF('1a-Electricity'!$AG$78="no","",ROUND(AD3845,4))</f>
        <v>0.82399999999999995</v>
      </c>
      <c r="AG3845" s="157">
        <f>IF('1a-Electricity'!$AG$79="no","",ROUND(AD3845,4))</f>
        <v>0.82399999999999995</v>
      </c>
      <c r="BL3845" s="157">
        <f t="shared" si="132"/>
        <v>0.82300000000000062</v>
      </c>
      <c r="BM3845" s="157">
        <f>IF('1b-NaturalGas'!$AG$87="no","",ROUND(BL3845,4))</f>
        <v>0.82299999999999995</v>
      </c>
      <c r="BN3845" s="157">
        <f>IF('1b-NaturalGas'!$AG$88="no","",ROUND(BL3845,4))</f>
        <v>0.82299999999999995</v>
      </c>
      <c r="BO3845" s="157">
        <f>IF('1b-NaturalGas'!$AG$89="no","",ROUND(BL3845,4))</f>
        <v>0.82299999999999995</v>
      </c>
      <c r="BP3845" s="157">
        <f>IF('1b-NaturalGas'!$AG$90="no","not applicable (based on previous answers)",ROUND(BL3845,4))</f>
        <v>0.82299999999999995</v>
      </c>
      <c r="BQ3845" s="157">
        <f>IF('1b-NaturalGas'!$AG$91="no","",ROUND(BL3845,4))</f>
        <v>0.82299999999999995</v>
      </c>
    </row>
    <row r="3846" spans="30:69" x14ac:dyDescent="0.25">
      <c r="AD3846" s="157">
        <f t="shared" ref="AD3846:AD3909" si="133">AD3845+0.001</f>
        <v>0.82500000000000062</v>
      </c>
      <c r="AE3846" s="157">
        <f>IF('1a-Electricity'!$AG$77="no","",ROUND(AD3846,4))</f>
        <v>0.82499999999999996</v>
      </c>
      <c r="AF3846" s="157">
        <f>IF('1a-Electricity'!$AG$78="no","",ROUND(AD3846,4))</f>
        <v>0.82499999999999996</v>
      </c>
      <c r="AG3846" s="157">
        <f>IF('1a-Electricity'!$AG$79="no","",ROUND(AD3846,4))</f>
        <v>0.82499999999999996</v>
      </c>
      <c r="BL3846" s="157">
        <f t="shared" si="132"/>
        <v>0.82400000000000062</v>
      </c>
      <c r="BM3846" s="157">
        <f>IF('1b-NaturalGas'!$AG$87="no","",ROUND(BL3846,4))</f>
        <v>0.82399999999999995</v>
      </c>
      <c r="BN3846" s="157">
        <f>IF('1b-NaturalGas'!$AG$88="no","",ROUND(BL3846,4))</f>
        <v>0.82399999999999995</v>
      </c>
      <c r="BO3846" s="157">
        <f>IF('1b-NaturalGas'!$AG$89="no","",ROUND(BL3846,4))</f>
        <v>0.82399999999999995</v>
      </c>
      <c r="BP3846" s="157">
        <f>IF('1b-NaturalGas'!$AG$90="no","not applicable (based on previous answers)",ROUND(BL3846,4))</f>
        <v>0.82399999999999995</v>
      </c>
      <c r="BQ3846" s="157">
        <f>IF('1b-NaturalGas'!$AG$91="no","",ROUND(BL3846,4))</f>
        <v>0.82399999999999995</v>
      </c>
    </row>
    <row r="3847" spans="30:69" x14ac:dyDescent="0.25">
      <c r="AD3847" s="157">
        <f t="shared" si="133"/>
        <v>0.82600000000000062</v>
      </c>
      <c r="AE3847" s="157">
        <f>IF('1a-Electricity'!$AG$77="no","",ROUND(AD3847,4))</f>
        <v>0.82599999999999996</v>
      </c>
      <c r="AF3847" s="157">
        <f>IF('1a-Electricity'!$AG$78="no","",ROUND(AD3847,4))</f>
        <v>0.82599999999999996</v>
      </c>
      <c r="AG3847" s="157">
        <f>IF('1a-Electricity'!$AG$79="no","",ROUND(AD3847,4))</f>
        <v>0.82599999999999996</v>
      </c>
      <c r="BL3847" s="157">
        <f t="shared" ref="BL3847:BL3910" si="134">BL3846+0.001</f>
        <v>0.82500000000000062</v>
      </c>
      <c r="BM3847" s="157">
        <f>IF('1b-NaturalGas'!$AG$87="no","",ROUND(BL3847,4))</f>
        <v>0.82499999999999996</v>
      </c>
      <c r="BN3847" s="157">
        <f>IF('1b-NaturalGas'!$AG$88="no","",ROUND(BL3847,4))</f>
        <v>0.82499999999999996</v>
      </c>
      <c r="BO3847" s="157">
        <f>IF('1b-NaturalGas'!$AG$89="no","",ROUND(BL3847,4))</f>
        <v>0.82499999999999996</v>
      </c>
      <c r="BP3847" s="157">
        <f>IF('1b-NaturalGas'!$AG$90="no","not applicable (based on previous answers)",ROUND(BL3847,4))</f>
        <v>0.82499999999999996</v>
      </c>
      <c r="BQ3847" s="157">
        <f>IF('1b-NaturalGas'!$AG$91="no","",ROUND(BL3847,4))</f>
        <v>0.82499999999999996</v>
      </c>
    </row>
    <row r="3848" spans="30:69" x14ac:dyDescent="0.25">
      <c r="AD3848" s="157">
        <f t="shared" si="133"/>
        <v>0.82700000000000062</v>
      </c>
      <c r="AE3848" s="157">
        <f>IF('1a-Electricity'!$AG$77="no","",ROUND(AD3848,4))</f>
        <v>0.82699999999999996</v>
      </c>
      <c r="AF3848" s="157">
        <f>IF('1a-Electricity'!$AG$78="no","",ROUND(AD3848,4))</f>
        <v>0.82699999999999996</v>
      </c>
      <c r="AG3848" s="157">
        <f>IF('1a-Electricity'!$AG$79="no","",ROUND(AD3848,4))</f>
        <v>0.82699999999999996</v>
      </c>
      <c r="BL3848" s="157">
        <f t="shared" si="134"/>
        <v>0.82600000000000062</v>
      </c>
      <c r="BM3848" s="157">
        <f>IF('1b-NaturalGas'!$AG$87="no","",ROUND(BL3848,4))</f>
        <v>0.82599999999999996</v>
      </c>
      <c r="BN3848" s="157">
        <f>IF('1b-NaturalGas'!$AG$88="no","",ROUND(BL3848,4))</f>
        <v>0.82599999999999996</v>
      </c>
      <c r="BO3848" s="157">
        <f>IF('1b-NaturalGas'!$AG$89="no","",ROUND(BL3848,4))</f>
        <v>0.82599999999999996</v>
      </c>
      <c r="BP3848" s="157">
        <f>IF('1b-NaturalGas'!$AG$90="no","not applicable (based on previous answers)",ROUND(BL3848,4))</f>
        <v>0.82599999999999996</v>
      </c>
      <c r="BQ3848" s="157">
        <f>IF('1b-NaturalGas'!$AG$91="no","",ROUND(BL3848,4))</f>
        <v>0.82599999999999996</v>
      </c>
    </row>
    <row r="3849" spans="30:69" x14ac:dyDescent="0.25">
      <c r="AD3849" s="157">
        <f t="shared" si="133"/>
        <v>0.82800000000000062</v>
      </c>
      <c r="AE3849" s="157">
        <f>IF('1a-Electricity'!$AG$77="no","",ROUND(AD3849,4))</f>
        <v>0.82799999999999996</v>
      </c>
      <c r="AF3849" s="157">
        <f>IF('1a-Electricity'!$AG$78="no","",ROUND(AD3849,4))</f>
        <v>0.82799999999999996</v>
      </c>
      <c r="AG3849" s="157">
        <f>IF('1a-Electricity'!$AG$79="no","",ROUND(AD3849,4))</f>
        <v>0.82799999999999996</v>
      </c>
      <c r="BL3849" s="157">
        <f t="shared" si="134"/>
        <v>0.82700000000000062</v>
      </c>
      <c r="BM3849" s="157">
        <f>IF('1b-NaturalGas'!$AG$87="no","",ROUND(BL3849,4))</f>
        <v>0.82699999999999996</v>
      </c>
      <c r="BN3849" s="157">
        <f>IF('1b-NaturalGas'!$AG$88="no","",ROUND(BL3849,4))</f>
        <v>0.82699999999999996</v>
      </c>
      <c r="BO3849" s="157">
        <f>IF('1b-NaturalGas'!$AG$89="no","",ROUND(BL3849,4))</f>
        <v>0.82699999999999996</v>
      </c>
      <c r="BP3849" s="157">
        <f>IF('1b-NaturalGas'!$AG$90="no","not applicable (based on previous answers)",ROUND(BL3849,4))</f>
        <v>0.82699999999999996</v>
      </c>
      <c r="BQ3849" s="157">
        <f>IF('1b-NaturalGas'!$AG$91="no","",ROUND(BL3849,4))</f>
        <v>0.82699999999999996</v>
      </c>
    </row>
    <row r="3850" spans="30:69" x14ac:dyDescent="0.25">
      <c r="AD3850" s="157">
        <f t="shared" si="133"/>
        <v>0.82900000000000063</v>
      </c>
      <c r="AE3850" s="157">
        <f>IF('1a-Electricity'!$AG$77="no","",ROUND(AD3850,4))</f>
        <v>0.82899999999999996</v>
      </c>
      <c r="AF3850" s="157">
        <f>IF('1a-Electricity'!$AG$78="no","",ROUND(AD3850,4))</f>
        <v>0.82899999999999996</v>
      </c>
      <c r="AG3850" s="157">
        <f>IF('1a-Electricity'!$AG$79="no","",ROUND(AD3850,4))</f>
        <v>0.82899999999999996</v>
      </c>
      <c r="BL3850" s="157">
        <f t="shared" si="134"/>
        <v>0.82800000000000062</v>
      </c>
      <c r="BM3850" s="157">
        <f>IF('1b-NaturalGas'!$AG$87="no","",ROUND(BL3850,4))</f>
        <v>0.82799999999999996</v>
      </c>
      <c r="BN3850" s="157">
        <f>IF('1b-NaturalGas'!$AG$88="no","",ROUND(BL3850,4))</f>
        <v>0.82799999999999996</v>
      </c>
      <c r="BO3850" s="157">
        <f>IF('1b-NaturalGas'!$AG$89="no","",ROUND(BL3850,4))</f>
        <v>0.82799999999999996</v>
      </c>
      <c r="BP3850" s="157">
        <f>IF('1b-NaturalGas'!$AG$90="no","not applicable (based on previous answers)",ROUND(BL3850,4))</f>
        <v>0.82799999999999996</v>
      </c>
      <c r="BQ3850" s="157">
        <f>IF('1b-NaturalGas'!$AG$91="no","",ROUND(BL3850,4))</f>
        <v>0.82799999999999996</v>
      </c>
    </row>
    <row r="3851" spans="30:69" x14ac:dyDescent="0.25">
      <c r="AD3851" s="157">
        <f t="shared" si="133"/>
        <v>0.83000000000000063</v>
      </c>
      <c r="AE3851" s="157">
        <f>IF('1a-Electricity'!$AG$77="no","",ROUND(AD3851,4))</f>
        <v>0.83</v>
      </c>
      <c r="AF3851" s="157">
        <f>IF('1a-Electricity'!$AG$78="no","",ROUND(AD3851,4))</f>
        <v>0.83</v>
      </c>
      <c r="AG3851" s="157">
        <f>IF('1a-Electricity'!$AG$79="no","",ROUND(AD3851,4))</f>
        <v>0.83</v>
      </c>
      <c r="BL3851" s="157">
        <f t="shared" si="134"/>
        <v>0.82900000000000063</v>
      </c>
      <c r="BM3851" s="157">
        <f>IF('1b-NaturalGas'!$AG$87="no","",ROUND(BL3851,4))</f>
        <v>0.82899999999999996</v>
      </c>
      <c r="BN3851" s="157">
        <f>IF('1b-NaturalGas'!$AG$88="no","",ROUND(BL3851,4))</f>
        <v>0.82899999999999996</v>
      </c>
      <c r="BO3851" s="157">
        <f>IF('1b-NaturalGas'!$AG$89="no","",ROUND(BL3851,4))</f>
        <v>0.82899999999999996</v>
      </c>
      <c r="BP3851" s="157">
        <f>IF('1b-NaturalGas'!$AG$90="no","not applicable (based on previous answers)",ROUND(BL3851,4))</f>
        <v>0.82899999999999996</v>
      </c>
      <c r="BQ3851" s="157">
        <f>IF('1b-NaturalGas'!$AG$91="no","",ROUND(BL3851,4))</f>
        <v>0.82899999999999996</v>
      </c>
    </row>
    <row r="3852" spans="30:69" x14ac:dyDescent="0.25">
      <c r="AD3852" s="157">
        <f t="shared" si="133"/>
        <v>0.83100000000000063</v>
      </c>
      <c r="AE3852" s="157">
        <f>IF('1a-Electricity'!$AG$77="no","",ROUND(AD3852,4))</f>
        <v>0.83099999999999996</v>
      </c>
      <c r="AF3852" s="157">
        <f>IF('1a-Electricity'!$AG$78="no","",ROUND(AD3852,4))</f>
        <v>0.83099999999999996</v>
      </c>
      <c r="AG3852" s="157">
        <f>IF('1a-Electricity'!$AG$79="no","",ROUND(AD3852,4))</f>
        <v>0.83099999999999996</v>
      </c>
      <c r="BL3852" s="157">
        <f t="shared" si="134"/>
        <v>0.83000000000000063</v>
      </c>
      <c r="BM3852" s="157">
        <f>IF('1b-NaturalGas'!$AG$87="no","",ROUND(BL3852,4))</f>
        <v>0.83</v>
      </c>
      <c r="BN3852" s="157">
        <f>IF('1b-NaturalGas'!$AG$88="no","",ROUND(BL3852,4))</f>
        <v>0.83</v>
      </c>
      <c r="BO3852" s="157">
        <f>IF('1b-NaturalGas'!$AG$89="no","",ROUND(BL3852,4))</f>
        <v>0.83</v>
      </c>
      <c r="BP3852" s="157">
        <f>IF('1b-NaturalGas'!$AG$90="no","not applicable (based on previous answers)",ROUND(BL3852,4))</f>
        <v>0.83</v>
      </c>
      <c r="BQ3852" s="157">
        <f>IF('1b-NaturalGas'!$AG$91="no","",ROUND(BL3852,4))</f>
        <v>0.83</v>
      </c>
    </row>
    <row r="3853" spans="30:69" x14ac:dyDescent="0.25">
      <c r="AD3853" s="157">
        <f t="shared" si="133"/>
        <v>0.83200000000000063</v>
      </c>
      <c r="AE3853" s="157">
        <f>IF('1a-Electricity'!$AG$77="no","",ROUND(AD3853,4))</f>
        <v>0.83199999999999996</v>
      </c>
      <c r="AF3853" s="157">
        <f>IF('1a-Electricity'!$AG$78="no","",ROUND(AD3853,4))</f>
        <v>0.83199999999999996</v>
      </c>
      <c r="AG3853" s="157">
        <f>IF('1a-Electricity'!$AG$79="no","",ROUND(AD3853,4))</f>
        <v>0.83199999999999996</v>
      </c>
      <c r="BL3853" s="157">
        <f t="shared" si="134"/>
        <v>0.83100000000000063</v>
      </c>
      <c r="BM3853" s="157">
        <f>IF('1b-NaturalGas'!$AG$87="no","",ROUND(BL3853,4))</f>
        <v>0.83099999999999996</v>
      </c>
      <c r="BN3853" s="157">
        <f>IF('1b-NaturalGas'!$AG$88="no","",ROUND(BL3853,4))</f>
        <v>0.83099999999999996</v>
      </c>
      <c r="BO3853" s="157">
        <f>IF('1b-NaturalGas'!$AG$89="no","",ROUND(BL3853,4))</f>
        <v>0.83099999999999996</v>
      </c>
      <c r="BP3853" s="157">
        <f>IF('1b-NaturalGas'!$AG$90="no","not applicable (based on previous answers)",ROUND(BL3853,4))</f>
        <v>0.83099999999999996</v>
      </c>
      <c r="BQ3853" s="157">
        <f>IF('1b-NaturalGas'!$AG$91="no","",ROUND(BL3853,4))</f>
        <v>0.83099999999999996</v>
      </c>
    </row>
    <row r="3854" spans="30:69" x14ac:dyDescent="0.25">
      <c r="AD3854" s="157">
        <f t="shared" si="133"/>
        <v>0.83300000000000063</v>
      </c>
      <c r="AE3854" s="157">
        <f>IF('1a-Electricity'!$AG$77="no","",ROUND(AD3854,4))</f>
        <v>0.83299999999999996</v>
      </c>
      <c r="AF3854" s="157">
        <f>IF('1a-Electricity'!$AG$78="no","",ROUND(AD3854,4))</f>
        <v>0.83299999999999996</v>
      </c>
      <c r="AG3854" s="157">
        <f>IF('1a-Electricity'!$AG$79="no","",ROUND(AD3854,4))</f>
        <v>0.83299999999999996</v>
      </c>
      <c r="BL3854" s="157">
        <f t="shared" si="134"/>
        <v>0.83200000000000063</v>
      </c>
      <c r="BM3854" s="157">
        <f>IF('1b-NaturalGas'!$AG$87="no","",ROUND(BL3854,4))</f>
        <v>0.83199999999999996</v>
      </c>
      <c r="BN3854" s="157">
        <f>IF('1b-NaturalGas'!$AG$88="no","",ROUND(BL3854,4))</f>
        <v>0.83199999999999996</v>
      </c>
      <c r="BO3854" s="157">
        <f>IF('1b-NaturalGas'!$AG$89="no","",ROUND(BL3854,4))</f>
        <v>0.83199999999999996</v>
      </c>
      <c r="BP3854" s="157">
        <f>IF('1b-NaturalGas'!$AG$90="no","not applicable (based on previous answers)",ROUND(BL3854,4))</f>
        <v>0.83199999999999996</v>
      </c>
      <c r="BQ3854" s="157">
        <f>IF('1b-NaturalGas'!$AG$91="no","",ROUND(BL3854,4))</f>
        <v>0.83199999999999996</v>
      </c>
    </row>
    <row r="3855" spans="30:69" x14ac:dyDescent="0.25">
      <c r="AD3855" s="157">
        <f t="shared" si="133"/>
        <v>0.83400000000000063</v>
      </c>
      <c r="AE3855" s="157">
        <f>IF('1a-Electricity'!$AG$77="no","",ROUND(AD3855,4))</f>
        <v>0.83399999999999996</v>
      </c>
      <c r="AF3855" s="157">
        <f>IF('1a-Electricity'!$AG$78="no","",ROUND(AD3855,4))</f>
        <v>0.83399999999999996</v>
      </c>
      <c r="AG3855" s="157">
        <f>IF('1a-Electricity'!$AG$79="no","",ROUND(AD3855,4))</f>
        <v>0.83399999999999996</v>
      </c>
      <c r="BL3855" s="157">
        <f t="shared" si="134"/>
        <v>0.83300000000000063</v>
      </c>
      <c r="BM3855" s="157">
        <f>IF('1b-NaturalGas'!$AG$87="no","",ROUND(BL3855,4))</f>
        <v>0.83299999999999996</v>
      </c>
      <c r="BN3855" s="157">
        <f>IF('1b-NaturalGas'!$AG$88="no","",ROUND(BL3855,4))</f>
        <v>0.83299999999999996</v>
      </c>
      <c r="BO3855" s="157">
        <f>IF('1b-NaturalGas'!$AG$89="no","",ROUND(BL3855,4))</f>
        <v>0.83299999999999996</v>
      </c>
      <c r="BP3855" s="157">
        <f>IF('1b-NaturalGas'!$AG$90="no","not applicable (based on previous answers)",ROUND(BL3855,4))</f>
        <v>0.83299999999999996</v>
      </c>
      <c r="BQ3855" s="157">
        <f>IF('1b-NaturalGas'!$AG$91="no","",ROUND(BL3855,4))</f>
        <v>0.83299999999999996</v>
      </c>
    </row>
    <row r="3856" spans="30:69" x14ac:dyDescent="0.25">
      <c r="AD3856" s="157">
        <f t="shared" si="133"/>
        <v>0.83500000000000063</v>
      </c>
      <c r="AE3856" s="157">
        <f>IF('1a-Electricity'!$AG$77="no","",ROUND(AD3856,4))</f>
        <v>0.83499999999999996</v>
      </c>
      <c r="AF3856" s="157">
        <f>IF('1a-Electricity'!$AG$78="no","",ROUND(AD3856,4))</f>
        <v>0.83499999999999996</v>
      </c>
      <c r="AG3856" s="157">
        <f>IF('1a-Electricity'!$AG$79="no","",ROUND(AD3856,4))</f>
        <v>0.83499999999999996</v>
      </c>
      <c r="BL3856" s="157">
        <f t="shared" si="134"/>
        <v>0.83400000000000063</v>
      </c>
      <c r="BM3856" s="157">
        <f>IF('1b-NaturalGas'!$AG$87="no","",ROUND(BL3856,4))</f>
        <v>0.83399999999999996</v>
      </c>
      <c r="BN3856" s="157">
        <f>IF('1b-NaturalGas'!$AG$88="no","",ROUND(BL3856,4))</f>
        <v>0.83399999999999996</v>
      </c>
      <c r="BO3856" s="157">
        <f>IF('1b-NaturalGas'!$AG$89="no","",ROUND(BL3856,4))</f>
        <v>0.83399999999999996</v>
      </c>
      <c r="BP3856" s="157">
        <f>IF('1b-NaturalGas'!$AG$90="no","not applicable (based on previous answers)",ROUND(BL3856,4))</f>
        <v>0.83399999999999996</v>
      </c>
      <c r="BQ3856" s="157">
        <f>IF('1b-NaturalGas'!$AG$91="no","",ROUND(BL3856,4))</f>
        <v>0.83399999999999996</v>
      </c>
    </row>
    <row r="3857" spans="30:69" x14ac:dyDescent="0.25">
      <c r="AD3857" s="157">
        <f t="shared" si="133"/>
        <v>0.83600000000000063</v>
      </c>
      <c r="AE3857" s="157">
        <f>IF('1a-Electricity'!$AG$77="no","",ROUND(AD3857,4))</f>
        <v>0.83599999999999997</v>
      </c>
      <c r="AF3857" s="157">
        <f>IF('1a-Electricity'!$AG$78="no","",ROUND(AD3857,4))</f>
        <v>0.83599999999999997</v>
      </c>
      <c r="AG3857" s="157">
        <f>IF('1a-Electricity'!$AG$79="no","",ROUND(AD3857,4))</f>
        <v>0.83599999999999997</v>
      </c>
      <c r="BL3857" s="157">
        <f t="shared" si="134"/>
        <v>0.83500000000000063</v>
      </c>
      <c r="BM3857" s="157">
        <f>IF('1b-NaturalGas'!$AG$87="no","",ROUND(BL3857,4))</f>
        <v>0.83499999999999996</v>
      </c>
      <c r="BN3857" s="157">
        <f>IF('1b-NaturalGas'!$AG$88="no","",ROUND(BL3857,4))</f>
        <v>0.83499999999999996</v>
      </c>
      <c r="BO3857" s="157">
        <f>IF('1b-NaturalGas'!$AG$89="no","",ROUND(BL3857,4))</f>
        <v>0.83499999999999996</v>
      </c>
      <c r="BP3857" s="157">
        <f>IF('1b-NaturalGas'!$AG$90="no","not applicable (based on previous answers)",ROUND(BL3857,4))</f>
        <v>0.83499999999999996</v>
      </c>
      <c r="BQ3857" s="157">
        <f>IF('1b-NaturalGas'!$AG$91="no","",ROUND(BL3857,4))</f>
        <v>0.83499999999999996</v>
      </c>
    </row>
    <row r="3858" spans="30:69" x14ac:dyDescent="0.25">
      <c r="AD3858" s="157">
        <f t="shared" si="133"/>
        <v>0.83700000000000063</v>
      </c>
      <c r="AE3858" s="157">
        <f>IF('1a-Electricity'!$AG$77="no","",ROUND(AD3858,4))</f>
        <v>0.83699999999999997</v>
      </c>
      <c r="AF3858" s="157">
        <f>IF('1a-Electricity'!$AG$78="no","",ROUND(AD3858,4))</f>
        <v>0.83699999999999997</v>
      </c>
      <c r="AG3858" s="157">
        <f>IF('1a-Electricity'!$AG$79="no","",ROUND(AD3858,4))</f>
        <v>0.83699999999999997</v>
      </c>
      <c r="BL3858" s="157">
        <f t="shared" si="134"/>
        <v>0.83600000000000063</v>
      </c>
      <c r="BM3858" s="157">
        <f>IF('1b-NaturalGas'!$AG$87="no","",ROUND(BL3858,4))</f>
        <v>0.83599999999999997</v>
      </c>
      <c r="BN3858" s="157">
        <f>IF('1b-NaturalGas'!$AG$88="no","",ROUND(BL3858,4))</f>
        <v>0.83599999999999997</v>
      </c>
      <c r="BO3858" s="157">
        <f>IF('1b-NaturalGas'!$AG$89="no","",ROUND(BL3858,4))</f>
        <v>0.83599999999999997</v>
      </c>
      <c r="BP3858" s="157">
        <f>IF('1b-NaturalGas'!$AG$90="no","not applicable (based on previous answers)",ROUND(BL3858,4))</f>
        <v>0.83599999999999997</v>
      </c>
      <c r="BQ3858" s="157">
        <f>IF('1b-NaturalGas'!$AG$91="no","",ROUND(BL3858,4))</f>
        <v>0.83599999999999997</v>
      </c>
    </row>
    <row r="3859" spans="30:69" x14ac:dyDescent="0.25">
      <c r="AD3859" s="157">
        <f t="shared" si="133"/>
        <v>0.83800000000000063</v>
      </c>
      <c r="AE3859" s="157">
        <f>IF('1a-Electricity'!$AG$77="no","",ROUND(AD3859,4))</f>
        <v>0.83799999999999997</v>
      </c>
      <c r="AF3859" s="157">
        <f>IF('1a-Electricity'!$AG$78="no","",ROUND(AD3859,4))</f>
        <v>0.83799999999999997</v>
      </c>
      <c r="AG3859" s="157">
        <f>IF('1a-Electricity'!$AG$79="no","",ROUND(AD3859,4))</f>
        <v>0.83799999999999997</v>
      </c>
      <c r="BL3859" s="157">
        <f t="shared" si="134"/>
        <v>0.83700000000000063</v>
      </c>
      <c r="BM3859" s="157">
        <f>IF('1b-NaturalGas'!$AG$87="no","",ROUND(BL3859,4))</f>
        <v>0.83699999999999997</v>
      </c>
      <c r="BN3859" s="157">
        <f>IF('1b-NaturalGas'!$AG$88="no","",ROUND(BL3859,4))</f>
        <v>0.83699999999999997</v>
      </c>
      <c r="BO3859" s="157">
        <f>IF('1b-NaturalGas'!$AG$89="no","",ROUND(BL3859,4))</f>
        <v>0.83699999999999997</v>
      </c>
      <c r="BP3859" s="157">
        <f>IF('1b-NaturalGas'!$AG$90="no","not applicable (based on previous answers)",ROUND(BL3859,4))</f>
        <v>0.83699999999999997</v>
      </c>
      <c r="BQ3859" s="157">
        <f>IF('1b-NaturalGas'!$AG$91="no","",ROUND(BL3859,4))</f>
        <v>0.83699999999999997</v>
      </c>
    </row>
    <row r="3860" spans="30:69" x14ac:dyDescent="0.25">
      <c r="AD3860" s="157">
        <f t="shared" si="133"/>
        <v>0.83900000000000063</v>
      </c>
      <c r="AE3860" s="157">
        <f>IF('1a-Electricity'!$AG$77="no","",ROUND(AD3860,4))</f>
        <v>0.83899999999999997</v>
      </c>
      <c r="AF3860" s="157">
        <f>IF('1a-Electricity'!$AG$78="no","",ROUND(AD3860,4))</f>
        <v>0.83899999999999997</v>
      </c>
      <c r="AG3860" s="157">
        <f>IF('1a-Electricity'!$AG$79="no","",ROUND(AD3860,4))</f>
        <v>0.83899999999999997</v>
      </c>
      <c r="BL3860" s="157">
        <f t="shared" si="134"/>
        <v>0.83800000000000063</v>
      </c>
      <c r="BM3860" s="157">
        <f>IF('1b-NaturalGas'!$AG$87="no","",ROUND(BL3860,4))</f>
        <v>0.83799999999999997</v>
      </c>
      <c r="BN3860" s="157">
        <f>IF('1b-NaturalGas'!$AG$88="no","",ROUND(BL3860,4))</f>
        <v>0.83799999999999997</v>
      </c>
      <c r="BO3860" s="157">
        <f>IF('1b-NaturalGas'!$AG$89="no","",ROUND(BL3860,4))</f>
        <v>0.83799999999999997</v>
      </c>
      <c r="BP3860" s="157">
        <f>IF('1b-NaturalGas'!$AG$90="no","not applicable (based on previous answers)",ROUND(BL3860,4))</f>
        <v>0.83799999999999997</v>
      </c>
      <c r="BQ3860" s="157">
        <f>IF('1b-NaturalGas'!$AG$91="no","",ROUND(BL3860,4))</f>
        <v>0.83799999999999997</v>
      </c>
    </row>
    <row r="3861" spans="30:69" x14ac:dyDescent="0.25">
      <c r="AD3861" s="157">
        <f t="shared" si="133"/>
        <v>0.84000000000000064</v>
      </c>
      <c r="AE3861" s="157">
        <f>IF('1a-Electricity'!$AG$77="no","",ROUND(AD3861,4))</f>
        <v>0.84</v>
      </c>
      <c r="AF3861" s="157">
        <f>IF('1a-Electricity'!$AG$78="no","",ROUND(AD3861,4))</f>
        <v>0.84</v>
      </c>
      <c r="AG3861" s="157">
        <f>IF('1a-Electricity'!$AG$79="no","",ROUND(AD3861,4))</f>
        <v>0.84</v>
      </c>
      <c r="BL3861" s="157">
        <f t="shared" si="134"/>
        <v>0.83900000000000063</v>
      </c>
      <c r="BM3861" s="157">
        <f>IF('1b-NaturalGas'!$AG$87="no","",ROUND(BL3861,4))</f>
        <v>0.83899999999999997</v>
      </c>
      <c r="BN3861" s="157">
        <f>IF('1b-NaturalGas'!$AG$88="no","",ROUND(BL3861,4))</f>
        <v>0.83899999999999997</v>
      </c>
      <c r="BO3861" s="157">
        <f>IF('1b-NaturalGas'!$AG$89="no","",ROUND(BL3861,4))</f>
        <v>0.83899999999999997</v>
      </c>
      <c r="BP3861" s="157">
        <f>IF('1b-NaturalGas'!$AG$90="no","not applicable (based on previous answers)",ROUND(BL3861,4))</f>
        <v>0.83899999999999997</v>
      </c>
      <c r="BQ3861" s="157">
        <f>IF('1b-NaturalGas'!$AG$91="no","",ROUND(BL3861,4))</f>
        <v>0.83899999999999997</v>
      </c>
    </row>
    <row r="3862" spans="30:69" x14ac:dyDescent="0.25">
      <c r="AD3862" s="157">
        <f t="shared" si="133"/>
        <v>0.84100000000000064</v>
      </c>
      <c r="AE3862" s="157">
        <f>IF('1a-Electricity'!$AG$77="no","",ROUND(AD3862,4))</f>
        <v>0.84099999999999997</v>
      </c>
      <c r="AF3862" s="157">
        <f>IF('1a-Electricity'!$AG$78="no","",ROUND(AD3862,4))</f>
        <v>0.84099999999999997</v>
      </c>
      <c r="AG3862" s="157">
        <f>IF('1a-Electricity'!$AG$79="no","",ROUND(AD3862,4))</f>
        <v>0.84099999999999997</v>
      </c>
      <c r="BL3862" s="157">
        <f t="shared" si="134"/>
        <v>0.84000000000000064</v>
      </c>
      <c r="BM3862" s="157">
        <f>IF('1b-NaturalGas'!$AG$87="no","",ROUND(BL3862,4))</f>
        <v>0.84</v>
      </c>
      <c r="BN3862" s="157">
        <f>IF('1b-NaturalGas'!$AG$88="no","",ROUND(BL3862,4))</f>
        <v>0.84</v>
      </c>
      <c r="BO3862" s="157">
        <f>IF('1b-NaturalGas'!$AG$89="no","",ROUND(BL3862,4))</f>
        <v>0.84</v>
      </c>
      <c r="BP3862" s="157">
        <f>IF('1b-NaturalGas'!$AG$90="no","not applicable (based on previous answers)",ROUND(BL3862,4))</f>
        <v>0.84</v>
      </c>
      <c r="BQ3862" s="157">
        <f>IF('1b-NaturalGas'!$AG$91="no","",ROUND(BL3862,4))</f>
        <v>0.84</v>
      </c>
    </row>
    <row r="3863" spans="30:69" x14ac:dyDescent="0.25">
      <c r="AD3863" s="157">
        <f t="shared" si="133"/>
        <v>0.84200000000000064</v>
      </c>
      <c r="AE3863" s="157">
        <f>IF('1a-Electricity'!$AG$77="no","",ROUND(AD3863,4))</f>
        <v>0.84199999999999997</v>
      </c>
      <c r="AF3863" s="157">
        <f>IF('1a-Electricity'!$AG$78="no","",ROUND(AD3863,4))</f>
        <v>0.84199999999999997</v>
      </c>
      <c r="AG3863" s="157">
        <f>IF('1a-Electricity'!$AG$79="no","",ROUND(AD3863,4))</f>
        <v>0.84199999999999997</v>
      </c>
      <c r="BL3863" s="157">
        <f t="shared" si="134"/>
        <v>0.84100000000000064</v>
      </c>
      <c r="BM3863" s="157">
        <f>IF('1b-NaturalGas'!$AG$87="no","",ROUND(BL3863,4))</f>
        <v>0.84099999999999997</v>
      </c>
      <c r="BN3863" s="157">
        <f>IF('1b-NaturalGas'!$AG$88="no","",ROUND(BL3863,4))</f>
        <v>0.84099999999999997</v>
      </c>
      <c r="BO3863" s="157">
        <f>IF('1b-NaturalGas'!$AG$89="no","",ROUND(BL3863,4))</f>
        <v>0.84099999999999997</v>
      </c>
      <c r="BP3863" s="157">
        <f>IF('1b-NaturalGas'!$AG$90="no","not applicable (based on previous answers)",ROUND(BL3863,4))</f>
        <v>0.84099999999999997</v>
      </c>
      <c r="BQ3863" s="157">
        <f>IF('1b-NaturalGas'!$AG$91="no","",ROUND(BL3863,4))</f>
        <v>0.84099999999999997</v>
      </c>
    </row>
    <row r="3864" spans="30:69" x14ac:dyDescent="0.25">
      <c r="AD3864" s="157">
        <f t="shared" si="133"/>
        <v>0.84300000000000064</v>
      </c>
      <c r="AE3864" s="157">
        <f>IF('1a-Electricity'!$AG$77="no","",ROUND(AD3864,4))</f>
        <v>0.84299999999999997</v>
      </c>
      <c r="AF3864" s="157">
        <f>IF('1a-Electricity'!$AG$78="no","",ROUND(AD3864,4))</f>
        <v>0.84299999999999997</v>
      </c>
      <c r="AG3864" s="157">
        <f>IF('1a-Electricity'!$AG$79="no","",ROUND(AD3864,4))</f>
        <v>0.84299999999999997</v>
      </c>
      <c r="BL3864" s="157">
        <f t="shared" si="134"/>
        <v>0.84200000000000064</v>
      </c>
      <c r="BM3864" s="157">
        <f>IF('1b-NaturalGas'!$AG$87="no","",ROUND(BL3864,4))</f>
        <v>0.84199999999999997</v>
      </c>
      <c r="BN3864" s="157">
        <f>IF('1b-NaturalGas'!$AG$88="no","",ROUND(BL3864,4))</f>
        <v>0.84199999999999997</v>
      </c>
      <c r="BO3864" s="157">
        <f>IF('1b-NaturalGas'!$AG$89="no","",ROUND(BL3864,4))</f>
        <v>0.84199999999999997</v>
      </c>
      <c r="BP3864" s="157">
        <f>IF('1b-NaturalGas'!$AG$90="no","not applicable (based on previous answers)",ROUND(BL3864,4))</f>
        <v>0.84199999999999997</v>
      </c>
      <c r="BQ3864" s="157">
        <f>IF('1b-NaturalGas'!$AG$91="no","",ROUND(BL3864,4))</f>
        <v>0.84199999999999997</v>
      </c>
    </row>
    <row r="3865" spans="30:69" x14ac:dyDescent="0.25">
      <c r="AD3865" s="157">
        <f t="shared" si="133"/>
        <v>0.84400000000000064</v>
      </c>
      <c r="AE3865" s="157">
        <f>IF('1a-Electricity'!$AG$77="no","",ROUND(AD3865,4))</f>
        <v>0.84399999999999997</v>
      </c>
      <c r="AF3865" s="157">
        <f>IF('1a-Electricity'!$AG$78="no","",ROUND(AD3865,4))</f>
        <v>0.84399999999999997</v>
      </c>
      <c r="AG3865" s="157">
        <f>IF('1a-Electricity'!$AG$79="no","",ROUND(AD3865,4))</f>
        <v>0.84399999999999997</v>
      </c>
      <c r="BL3865" s="157">
        <f t="shared" si="134"/>
        <v>0.84300000000000064</v>
      </c>
      <c r="BM3865" s="157">
        <f>IF('1b-NaturalGas'!$AG$87="no","",ROUND(BL3865,4))</f>
        <v>0.84299999999999997</v>
      </c>
      <c r="BN3865" s="157">
        <f>IF('1b-NaturalGas'!$AG$88="no","",ROUND(BL3865,4))</f>
        <v>0.84299999999999997</v>
      </c>
      <c r="BO3865" s="157">
        <f>IF('1b-NaturalGas'!$AG$89="no","",ROUND(BL3865,4))</f>
        <v>0.84299999999999997</v>
      </c>
      <c r="BP3865" s="157">
        <f>IF('1b-NaturalGas'!$AG$90="no","not applicable (based on previous answers)",ROUND(BL3865,4))</f>
        <v>0.84299999999999997</v>
      </c>
      <c r="BQ3865" s="157">
        <f>IF('1b-NaturalGas'!$AG$91="no","",ROUND(BL3865,4))</f>
        <v>0.84299999999999997</v>
      </c>
    </row>
    <row r="3866" spans="30:69" x14ac:dyDescent="0.25">
      <c r="AD3866" s="157">
        <f t="shared" si="133"/>
        <v>0.84500000000000064</v>
      </c>
      <c r="AE3866" s="157">
        <f>IF('1a-Electricity'!$AG$77="no","",ROUND(AD3866,4))</f>
        <v>0.84499999999999997</v>
      </c>
      <c r="AF3866" s="157">
        <f>IF('1a-Electricity'!$AG$78="no","",ROUND(AD3866,4))</f>
        <v>0.84499999999999997</v>
      </c>
      <c r="AG3866" s="157">
        <f>IF('1a-Electricity'!$AG$79="no","",ROUND(AD3866,4))</f>
        <v>0.84499999999999997</v>
      </c>
      <c r="BL3866" s="157">
        <f t="shared" si="134"/>
        <v>0.84400000000000064</v>
      </c>
      <c r="BM3866" s="157">
        <f>IF('1b-NaturalGas'!$AG$87="no","",ROUND(BL3866,4))</f>
        <v>0.84399999999999997</v>
      </c>
      <c r="BN3866" s="157">
        <f>IF('1b-NaturalGas'!$AG$88="no","",ROUND(BL3866,4))</f>
        <v>0.84399999999999997</v>
      </c>
      <c r="BO3866" s="157">
        <f>IF('1b-NaturalGas'!$AG$89="no","",ROUND(BL3866,4))</f>
        <v>0.84399999999999997</v>
      </c>
      <c r="BP3866" s="157">
        <f>IF('1b-NaturalGas'!$AG$90="no","not applicable (based on previous answers)",ROUND(BL3866,4))</f>
        <v>0.84399999999999997</v>
      </c>
      <c r="BQ3866" s="157">
        <f>IF('1b-NaturalGas'!$AG$91="no","",ROUND(BL3866,4))</f>
        <v>0.84399999999999997</v>
      </c>
    </row>
    <row r="3867" spans="30:69" x14ac:dyDescent="0.25">
      <c r="AD3867" s="157">
        <f t="shared" si="133"/>
        <v>0.84600000000000064</v>
      </c>
      <c r="AE3867" s="157">
        <f>IF('1a-Electricity'!$AG$77="no","",ROUND(AD3867,4))</f>
        <v>0.84599999999999997</v>
      </c>
      <c r="AF3867" s="157">
        <f>IF('1a-Electricity'!$AG$78="no","",ROUND(AD3867,4))</f>
        <v>0.84599999999999997</v>
      </c>
      <c r="AG3867" s="157">
        <f>IF('1a-Electricity'!$AG$79="no","",ROUND(AD3867,4))</f>
        <v>0.84599999999999997</v>
      </c>
      <c r="BL3867" s="157">
        <f t="shared" si="134"/>
        <v>0.84500000000000064</v>
      </c>
      <c r="BM3867" s="157">
        <f>IF('1b-NaturalGas'!$AG$87="no","",ROUND(BL3867,4))</f>
        <v>0.84499999999999997</v>
      </c>
      <c r="BN3867" s="157">
        <f>IF('1b-NaturalGas'!$AG$88="no","",ROUND(BL3867,4))</f>
        <v>0.84499999999999997</v>
      </c>
      <c r="BO3867" s="157">
        <f>IF('1b-NaturalGas'!$AG$89="no","",ROUND(BL3867,4))</f>
        <v>0.84499999999999997</v>
      </c>
      <c r="BP3867" s="157">
        <f>IF('1b-NaturalGas'!$AG$90="no","not applicable (based on previous answers)",ROUND(BL3867,4))</f>
        <v>0.84499999999999997</v>
      </c>
      <c r="BQ3867" s="157">
        <f>IF('1b-NaturalGas'!$AG$91="no","",ROUND(BL3867,4))</f>
        <v>0.84499999999999997</v>
      </c>
    </row>
    <row r="3868" spans="30:69" x14ac:dyDescent="0.25">
      <c r="AD3868" s="157">
        <f t="shared" si="133"/>
        <v>0.84700000000000064</v>
      </c>
      <c r="AE3868" s="157">
        <f>IF('1a-Electricity'!$AG$77="no","",ROUND(AD3868,4))</f>
        <v>0.84699999999999998</v>
      </c>
      <c r="AF3868" s="157">
        <f>IF('1a-Electricity'!$AG$78="no","",ROUND(AD3868,4))</f>
        <v>0.84699999999999998</v>
      </c>
      <c r="AG3868" s="157">
        <f>IF('1a-Electricity'!$AG$79="no","",ROUND(AD3868,4))</f>
        <v>0.84699999999999998</v>
      </c>
      <c r="BL3868" s="157">
        <f t="shared" si="134"/>
        <v>0.84600000000000064</v>
      </c>
      <c r="BM3868" s="157">
        <f>IF('1b-NaturalGas'!$AG$87="no","",ROUND(BL3868,4))</f>
        <v>0.84599999999999997</v>
      </c>
      <c r="BN3868" s="157">
        <f>IF('1b-NaturalGas'!$AG$88="no","",ROUND(BL3868,4))</f>
        <v>0.84599999999999997</v>
      </c>
      <c r="BO3868" s="157">
        <f>IF('1b-NaturalGas'!$AG$89="no","",ROUND(BL3868,4))</f>
        <v>0.84599999999999997</v>
      </c>
      <c r="BP3868" s="157">
        <f>IF('1b-NaturalGas'!$AG$90="no","not applicable (based on previous answers)",ROUND(BL3868,4))</f>
        <v>0.84599999999999997</v>
      </c>
      <c r="BQ3868" s="157">
        <f>IF('1b-NaturalGas'!$AG$91="no","",ROUND(BL3868,4))</f>
        <v>0.84599999999999997</v>
      </c>
    </row>
    <row r="3869" spans="30:69" x14ac:dyDescent="0.25">
      <c r="AD3869" s="157">
        <f t="shared" si="133"/>
        <v>0.84800000000000064</v>
      </c>
      <c r="AE3869" s="157">
        <f>IF('1a-Electricity'!$AG$77="no","",ROUND(AD3869,4))</f>
        <v>0.84799999999999998</v>
      </c>
      <c r="AF3869" s="157">
        <f>IF('1a-Electricity'!$AG$78="no","",ROUND(AD3869,4))</f>
        <v>0.84799999999999998</v>
      </c>
      <c r="AG3869" s="157">
        <f>IF('1a-Electricity'!$AG$79="no","",ROUND(AD3869,4))</f>
        <v>0.84799999999999998</v>
      </c>
      <c r="BL3869" s="157">
        <f t="shared" si="134"/>
        <v>0.84700000000000064</v>
      </c>
      <c r="BM3869" s="157">
        <f>IF('1b-NaturalGas'!$AG$87="no","",ROUND(BL3869,4))</f>
        <v>0.84699999999999998</v>
      </c>
      <c r="BN3869" s="157">
        <f>IF('1b-NaturalGas'!$AG$88="no","",ROUND(BL3869,4))</f>
        <v>0.84699999999999998</v>
      </c>
      <c r="BO3869" s="157">
        <f>IF('1b-NaturalGas'!$AG$89="no","",ROUND(BL3869,4))</f>
        <v>0.84699999999999998</v>
      </c>
      <c r="BP3869" s="157">
        <f>IF('1b-NaturalGas'!$AG$90="no","not applicable (based on previous answers)",ROUND(BL3869,4))</f>
        <v>0.84699999999999998</v>
      </c>
      <c r="BQ3869" s="157">
        <f>IF('1b-NaturalGas'!$AG$91="no","",ROUND(BL3869,4))</f>
        <v>0.84699999999999998</v>
      </c>
    </row>
    <row r="3870" spans="30:69" x14ac:dyDescent="0.25">
      <c r="AD3870" s="157">
        <f t="shared" si="133"/>
        <v>0.84900000000000064</v>
      </c>
      <c r="AE3870" s="157">
        <f>IF('1a-Electricity'!$AG$77="no","",ROUND(AD3870,4))</f>
        <v>0.84899999999999998</v>
      </c>
      <c r="AF3870" s="157">
        <f>IF('1a-Electricity'!$AG$78="no","",ROUND(AD3870,4))</f>
        <v>0.84899999999999998</v>
      </c>
      <c r="AG3870" s="157">
        <f>IF('1a-Electricity'!$AG$79="no","",ROUND(AD3870,4))</f>
        <v>0.84899999999999998</v>
      </c>
      <c r="BL3870" s="157">
        <f t="shared" si="134"/>
        <v>0.84800000000000064</v>
      </c>
      <c r="BM3870" s="157">
        <f>IF('1b-NaturalGas'!$AG$87="no","",ROUND(BL3870,4))</f>
        <v>0.84799999999999998</v>
      </c>
      <c r="BN3870" s="157">
        <f>IF('1b-NaturalGas'!$AG$88="no","",ROUND(BL3870,4))</f>
        <v>0.84799999999999998</v>
      </c>
      <c r="BO3870" s="157">
        <f>IF('1b-NaturalGas'!$AG$89="no","",ROUND(BL3870,4))</f>
        <v>0.84799999999999998</v>
      </c>
      <c r="BP3870" s="157">
        <f>IF('1b-NaturalGas'!$AG$90="no","not applicable (based on previous answers)",ROUND(BL3870,4))</f>
        <v>0.84799999999999998</v>
      </c>
      <c r="BQ3870" s="157">
        <f>IF('1b-NaturalGas'!$AG$91="no","",ROUND(BL3870,4))</f>
        <v>0.84799999999999998</v>
      </c>
    </row>
    <row r="3871" spans="30:69" x14ac:dyDescent="0.25">
      <c r="AD3871" s="157">
        <f t="shared" si="133"/>
        <v>0.85000000000000064</v>
      </c>
      <c r="AE3871" s="157">
        <f>IF('1a-Electricity'!$AG$77="no","",ROUND(AD3871,4))</f>
        <v>0.85</v>
      </c>
      <c r="AF3871" s="157">
        <f>IF('1a-Electricity'!$AG$78="no","",ROUND(AD3871,4))</f>
        <v>0.85</v>
      </c>
      <c r="AG3871" s="157">
        <f>IF('1a-Electricity'!$AG$79="no","",ROUND(AD3871,4))</f>
        <v>0.85</v>
      </c>
      <c r="BL3871" s="157">
        <f t="shared" si="134"/>
        <v>0.84900000000000064</v>
      </c>
      <c r="BM3871" s="157">
        <f>IF('1b-NaturalGas'!$AG$87="no","",ROUND(BL3871,4))</f>
        <v>0.84899999999999998</v>
      </c>
      <c r="BN3871" s="157">
        <f>IF('1b-NaturalGas'!$AG$88="no","",ROUND(BL3871,4))</f>
        <v>0.84899999999999998</v>
      </c>
      <c r="BO3871" s="157">
        <f>IF('1b-NaturalGas'!$AG$89="no","",ROUND(BL3871,4))</f>
        <v>0.84899999999999998</v>
      </c>
      <c r="BP3871" s="157">
        <f>IF('1b-NaturalGas'!$AG$90="no","not applicable (based on previous answers)",ROUND(BL3871,4))</f>
        <v>0.84899999999999998</v>
      </c>
      <c r="BQ3871" s="157">
        <f>IF('1b-NaturalGas'!$AG$91="no","",ROUND(BL3871,4))</f>
        <v>0.84899999999999998</v>
      </c>
    </row>
    <row r="3872" spans="30:69" x14ac:dyDescent="0.25">
      <c r="AD3872" s="157">
        <f t="shared" si="133"/>
        <v>0.85100000000000064</v>
      </c>
      <c r="AE3872" s="157">
        <f>IF('1a-Electricity'!$AG$77="no","",ROUND(AD3872,4))</f>
        <v>0.85099999999999998</v>
      </c>
      <c r="AF3872" s="157">
        <f>IF('1a-Electricity'!$AG$78="no","",ROUND(AD3872,4))</f>
        <v>0.85099999999999998</v>
      </c>
      <c r="AG3872" s="157">
        <f>IF('1a-Electricity'!$AG$79="no","",ROUND(AD3872,4))</f>
        <v>0.85099999999999998</v>
      </c>
      <c r="BL3872" s="157">
        <f t="shared" si="134"/>
        <v>0.85000000000000064</v>
      </c>
      <c r="BM3872" s="157">
        <f>IF('1b-NaturalGas'!$AG$87="no","",ROUND(BL3872,4))</f>
        <v>0.85</v>
      </c>
      <c r="BN3872" s="157">
        <f>IF('1b-NaturalGas'!$AG$88="no","",ROUND(BL3872,4))</f>
        <v>0.85</v>
      </c>
      <c r="BO3872" s="157">
        <f>IF('1b-NaturalGas'!$AG$89="no","",ROUND(BL3872,4))</f>
        <v>0.85</v>
      </c>
      <c r="BP3872" s="157">
        <f>IF('1b-NaturalGas'!$AG$90="no","not applicable (based on previous answers)",ROUND(BL3872,4))</f>
        <v>0.85</v>
      </c>
      <c r="BQ3872" s="157">
        <f>IF('1b-NaturalGas'!$AG$91="no","",ROUND(BL3872,4))</f>
        <v>0.85</v>
      </c>
    </row>
    <row r="3873" spans="30:69" x14ac:dyDescent="0.25">
      <c r="AD3873" s="157">
        <f t="shared" si="133"/>
        <v>0.85200000000000065</v>
      </c>
      <c r="AE3873" s="157">
        <f>IF('1a-Electricity'!$AG$77="no","",ROUND(AD3873,4))</f>
        <v>0.85199999999999998</v>
      </c>
      <c r="AF3873" s="157">
        <f>IF('1a-Electricity'!$AG$78="no","",ROUND(AD3873,4))</f>
        <v>0.85199999999999998</v>
      </c>
      <c r="AG3873" s="157">
        <f>IF('1a-Electricity'!$AG$79="no","",ROUND(AD3873,4))</f>
        <v>0.85199999999999998</v>
      </c>
      <c r="BL3873" s="157">
        <f t="shared" si="134"/>
        <v>0.85100000000000064</v>
      </c>
      <c r="BM3873" s="157">
        <f>IF('1b-NaturalGas'!$AG$87="no","",ROUND(BL3873,4))</f>
        <v>0.85099999999999998</v>
      </c>
      <c r="BN3873" s="157">
        <f>IF('1b-NaturalGas'!$AG$88="no","",ROUND(BL3873,4))</f>
        <v>0.85099999999999998</v>
      </c>
      <c r="BO3873" s="157">
        <f>IF('1b-NaturalGas'!$AG$89="no","",ROUND(BL3873,4))</f>
        <v>0.85099999999999998</v>
      </c>
      <c r="BP3873" s="157">
        <f>IF('1b-NaturalGas'!$AG$90="no","not applicable (based on previous answers)",ROUND(BL3873,4))</f>
        <v>0.85099999999999998</v>
      </c>
      <c r="BQ3873" s="157">
        <f>IF('1b-NaturalGas'!$AG$91="no","",ROUND(BL3873,4))</f>
        <v>0.85099999999999998</v>
      </c>
    </row>
    <row r="3874" spans="30:69" x14ac:dyDescent="0.25">
      <c r="AD3874" s="157">
        <f t="shared" si="133"/>
        <v>0.85300000000000065</v>
      </c>
      <c r="AE3874" s="157">
        <f>IF('1a-Electricity'!$AG$77="no","",ROUND(AD3874,4))</f>
        <v>0.85299999999999998</v>
      </c>
      <c r="AF3874" s="157">
        <f>IF('1a-Electricity'!$AG$78="no","",ROUND(AD3874,4))</f>
        <v>0.85299999999999998</v>
      </c>
      <c r="AG3874" s="157">
        <f>IF('1a-Electricity'!$AG$79="no","",ROUND(AD3874,4))</f>
        <v>0.85299999999999998</v>
      </c>
      <c r="BL3874" s="157">
        <f t="shared" si="134"/>
        <v>0.85200000000000065</v>
      </c>
      <c r="BM3874" s="157">
        <f>IF('1b-NaturalGas'!$AG$87="no","",ROUND(BL3874,4))</f>
        <v>0.85199999999999998</v>
      </c>
      <c r="BN3874" s="157">
        <f>IF('1b-NaturalGas'!$AG$88="no","",ROUND(BL3874,4))</f>
        <v>0.85199999999999998</v>
      </c>
      <c r="BO3874" s="157">
        <f>IF('1b-NaturalGas'!$AG$89="no","",ROUND(BL3874,4))</f>
        <v>0.85199999999999998</v>
      </c>
      <c r="BP3874" s="157">
        <f>IF('1b-NaturalGas'!$AG$90="no","not applicable (based on previous answers)",ROUND(BL3874,4))</f>
        <v>0.85199999999999998</v>
      </c>
      <c r="BQ3874" s="157">
        <f>IF('1b-NaturalGas'!$AG$91="no","",ROUND(BL3874,4))</f>
        <v>0.85199999999999998</v>
      </c>
    </row>
    <row r="3875" spans="30:69" x14ac:dyDescent="0.25">
      <c r="AD3875" s="157">
        <f t="shared" si="133"/>
        <v>0.85400000000000065</v>
      </c>
      <c r="AE3875" s="157">
        <f>IF('1a-Electricity'!$AG$77="no","",ROUND(AD3875,4))</f>
        <v>0.85399999999999998</v>
      </c>
      <c r="AF3875" s="157">
        <f>IF('1a-Electricity'!$AG$78="no","",ROUND(AD3875,4))</f>
        <v>0.85399999999999998</v>
      </c>
      <c r="AG3875" s="157">
        <f>IF('1a-Electricity'!$AG$79="no","",ROUND(AD3875,4))</f>
        <v>0.85399999999999998</v>
      </c>
      <c r="BL3875" s="157">
        <f t="shared" si="134"/>
        <v>0.85300000000000065</v>
      </c>
      <c r="BM3875" s="157">
        <f>IF('1b-NaturalGas'!$AG$87="no","",ROUND(BL3875,4))</f>
        <v>0.85299999999999998</v>
      </c>
      <c r="BN3875" s="157">
        <f>IF('1b-NaturalGas'!$AG$88="no","",ROUND(BL3875,4))</f>
        <v>0.85299999999999998</v>
      </c>
      <c r="BO3875" s="157">
        <f>IF('1b-NaturalGas'!$AG$89="no","",ROUND(BL3875,4))</f>
        <v>0.85299999999999998</v>
      </c>
      <c r="BP3875" s="157">
        <f>IF('1b-NaturalGas'!$AG$90="no","not applicable (based on previous answers)",ROUND(BL3875,4))</f>
        <v>0.85299999999999998</v>
      </c>
      <c r="BQ3875" s="157">
        <f>IF('1b-NaturalGas'!$AG$91="no","",ROUND(BL3875,4))</f>
        <v>0.85299999999999998</v>
      </c>
    </row>
    <row r="3876" spans="30:69" x14ac:dyDescent="0.25">
      <c r="AD3876" s="157">
        <f t="shared" si="133"/>
        <v>0.85500000000000065</v>
      </c>
      <c r="AE3876" s="157">
        <f>IF('1a-Electricity'!$AG$77="no","",ROUND(AD3876,4))</f>
        <v>0.85499999999999998</v>
      </c>
      <c r="AF3876" s="157">
        <f>IF('1a-Electricity'!$AG$78="no","",ROUND(AD3876,4))</f>
        <v>0.85499999999999998</v>
      </c>
      <c r="AG3876" s="157">
        <f>IF('1a-Electricity'!$AG$79="no","",ROUND(AD3876,4))</f>
        <v>0.85499999999999998</v>
      </c>
      <c r="BL3876" s="157">
        <f t="shared" si="134"/>
        <v>0.85400000000000065</v>
      </c>
      <c r="BM3876" s="157">
        <f>IF('1b-NaturalGas'!$AG$87="no","",ROUND(BL3876,4))</f>
        <v>0.85399999999999998</v>
      </c>
      <c r="BN3876" s="157">
        <f>IF('1b-NaturalGas'!$AG$88="no","",ROUND(BL3876,4))</f>
        <v>0.85399999999999998</v>
      </c>
      <c r="BO3876" s="157">
        <f>IF('1b-NaturalGas'!$AG$89="no","",ROUND(BL3876,4))</f>
        <v>0.85399999999999998</v>
      </c>
      <c r="BP3876" s="157">
        <f>IF('1b-NaturalGas'!$AG$90="no","not applicable (based on previous answers)",ROUND(BL3876,4))</f>
        <v>0.85399999999999998</v>
      </c>
      <c r="BQ3876" s="157">
        <f>IF('1b-NaturalGas'!$AG$91="no","",ROUND(BL3876,4))</f>
        <v>0.85399999999999998</v>
      </c>
    </row>
    <row r="3877" spans="30:69" x14ac:dyDescent="0.25">
      <c r="AD3877" s="157">
        <f t="shared" si="133"/>
        <v>0.85600000000000065</v>
      </c>
      <c r="AE3877" s="157">
        <f>IF('1a-Electricity'!$AG$77="no","",ROUND(AD3877,4))</f>
        <v>0.85599999999999998</v>
      </c>
      <c r="AF3877" s="157">
        <f>IF('1a-Electricity'!$AG$78="no","",ROUND(AD3877,4))</f>
        <v>0.85599999999999998</v>
      </c>
      <c r="AG3877" s="157">
        <f>IF('1a-Electricity'!$AG$79="no","",ROUND(AD3877,4))</f>
        <v>0.85599999999999998</v>
      </c>
      <c r="BL3877" s="157">
        <f t="shared" si="134"/>
        <v>0.85500000000000065</v>
      </c>
      <c r="BM3877" s="157">
        <f>IF('1b-NaturalGas'!$AG$87="no","",ROUND(BL3877,4))</f>
        <v>0.85499999999999998</v>
      </c>
      <c r="BN3877" s="157">
        <f>IF('1b-NaturalGas'!$AG$88="no","",ROUND(BL3877,4))</f>
        <v>0.85499999999999998</v>
      </c>
      <c r="BO3877" s="157">
        <f>IF('1b-NaturalGas'!$AG$89="no","",ROUND(BL3877,4))</f>
        <v>0.85499999999999998</v>
      </c>
      <c r="BP3877" s="157">
        <f>IF('1b-NaturalGas'!$AG$90="no","not applicable (based on previous answers)",ROUND(BL3877,4))</f>
        <v>0.85499999999999998</v>
      </c>
      <c r="BQ3877" s="157">
        <f>IF('1b-NaturalGas'!$AG$91="no","",ROUND(BL3877,4))</f>
        <v>0.85499999999999998</v>
      </c>
    </row>
    <row r="3878" spans="30:69" x14ac:dyDescent="0.25">
      <c r="AD3878" s="157">
        <f t="shared" si="133"/>
        <v>0.85700000000000065</v>
      </c>
      <c r="AE3878" s="157">
        <f>IF('1a-Electricity'!$AG$77="no","",ROUND(AD3878,4))</f>
        <v>0.85699999999999998</v>
      </c>
      <c r="AF3878" s="157">
        <f>IF('1a-Electricity'!$AG$78="no","",ROUND(AD3878,4))</f>
        <v>0.85699999999999998</v>
      </c>
      <c r="AG3878" s="157">
        <f>IF('1a-Electricity'!$AG$79="no","",ROUND(AD3878,4))</f>
        <v>0.85699999999999998</v>
      </c>
      <c r="BL3878" s="157">
        <f t="shared" si="134"/>
        <v>0.85600000000000065</v>
      </c>
      <c r="BM3878" s="157">
        <f>IF('1b-NaturalGas'!$AG$87="no","",ROUND(BL3878,4))</f>
        <v>0.85599999999999998</v>
      </c>
      <c r="BN3878" s="157">
        <f>IF('1b-NaturalGas'!$AG$88="no","",ROUND(BL3878,4))</f>
        <v>0.85599999999999998</v>
      </c>
      <c r="BO3878" s="157">
        <f>IF('1b-NaturalGas'!$AG$89="no","",ROUND(BL3878,4))</f>
        <v>0.85599999999999998</v>
      </c>
      <c r="BP3878" s="157">
        <f>IF('1b-NaturalGas'!$AG$90="no","not applicable (based on previous answers)",ROUND(BL3878,4))</f>
        <v>0.85599999999999998</v>
      </c>
      <c r="BQ3878" s="157">
        <f>IF('1b-NaturalGas'!$AG$91="no","",ROUND(BL3878,4))</f>
        <v>0.85599999999999998</v>
      </c>
    </row>
    <row r="3879" spans="30:69" x14ac:dyDescent="0.25">
      <c r="AD3879" s="157">
        <f t="shared" si="133"/>
        <v>0.85800000000000065</v>
      </c>
      <c r="AE3879" s="157">
        <f>IF('1a-Electricity'!$AG$77="no","",ROUND(AD3879,4))</f>
        <v>0.85799999999999998</v>
      </c>
      <c r="AF3879" s="157">
        <f>IF('1a-Electricity'!$AG$78="no","",ROUND(AD3879,4))</f>
        <v>0.85799999999999998</v>
      </c>
      <c r="AG3879" s="157">
        <f>IF('1a-Electricity'!$AG$79="no","",ROUND(AD3879,4))</f>
        <v>0.85799999999999998</v>
      </c>
      <c r="BL3879" s="157">
        <f t="shared" si="134"/>
        <v>0.85700000000000065</v>
      </c>
      <c r="BM3879" s="157">
        <f>IF('1b-NaturalGas'!$AG$87="no","",ROUND(BL3879,4))</f>
        <v>0.85699999999999998</v>
      </c>
      <c r="BN3879" s="157">
        <f>IF('1b-NaturalGas'!$AG$88="no","",ROUND(BL3879,4))</f>
        <v>0.85699999999999998</v>
      </c>
      <c r="BO3879" s="157">
        <f>IF('1b-NaturalGas'!$AG$89="no","",ROUND(BL3879,4))</f>
        <v>0.85699999999999998</v>
      </c>
      <c r="BP3879" s="157">
        <f>IF('1b-NaturalGas'!$AG$90="no","not applicable (based on previous answers)",ROUND(BL3879,4))</f>
        <v>0.85699999999999998</v>
      </c>
      <c r="BQ3879" s="157">
        <f>IF('1b-NaturalGas'!$AG$91="no","",ROUND(BL3879,4))</f>
        <v>0.85699999999999998</v>
      </c>
    </row>
    <row r="3880" spans="30:69" x14ac:dyDescent="0.25">
      <c r="AD3880" s="157">
        <f t="shared" si="133"/>
        <v>0.85900000000000065</v>
      </c>
      <c r="AE3880" s="157">
        <f>IF('1a-Electricity'!$AG$77="no","",ROUND(AD3880,4))</f>
        <v>0.85899999999999999</v>
      </c>
      <c r="AF3880" s="157">
        <f>IF('1a-Electricity'!$AG$78="no","",ROUND(AD3880,4))</f>
        <v>0.85899999999999999</v>
      </c>
      <c r="AG3880" s="157">
        <f>IF('1a-Electricity'!$AG$79="no","",ROUND(AD3880,4))</f>
        <v>0.85899999999999999</v>
      </c>
      <c r="BL3880" s="157">
        <f t="shared" si="134"/>
        <v>0.85800000000000065</v>
      </c>
      <c r="BM3880" s="157">
        <f>IF('1b-NaturalGas'!$AG$87="no","",ROUND(BL3880,4))</f>
        <v>0.85799999999999998</v>
      </c>
      <c r="BN3880" s="157">
        <f>IF('1b-NaturalGas'!$AG$88="no","",ROUND(BL3880,4))</f>
        <v>0.85799999999999998</v>
      </c>
      <c r="BO3880" s="157">
        <f>IF('1b-NaturalGas'!$AG$89="no","",ROUND(BL3880,4))</f>
        <v>0.85799999999999998</v>
      </c>
      <c r="BP3880" s="157">
        <f>IF('1b-NaturalGas'!$AG$90="no","not applicable (based on previous answers)",ROUND(BL3880,4))</f>
        <v>0.85799999999999998</v>
      </c>
      <c r="BQ3880" s="157">
        <f>IF('1b-NaturalGas'!$AG$91="no","",ROUND(BL3880,4))</f>
        <v>0.85799999999999998</v>
      </c>
    </row>
    <row r="3881" spans="30:69" x14ac:dyDescent="0.25">
      <c r="AD3881" s="157">
        <f t="shared" si="133"/>
        <v>0.86000000000000065</v>
      </c>
      <c r="AE3881" s="157">
        <f>IF('1a-Electricity'!$AG$77="no","",ROUND(AD3881,4))</f>
        <v>0.86</v>
      </c>
      <c r="AF3881" s="157">
        <f>IF('1a-Electricity'!$AG$78="no","",ROUND(AD3881,4))</f>
        <v>0.86</v>
      </c>
      <c r="AG3881" s="157">
        <f>IF('1a-Electricity'!$AG$79="no","",ROUND(AD3881,4))</f>
        <v>0.86</v>
      </c>
      <c r="BL3881" s="157">
        <f t="shared" si="134"/>
        <v>0.85900000000000065</v>
      </c>
      <c r="BM3881" s="157">
        <f>IF('1b-NaturalGas'!$AG$87="no","",ROUND(BL3881,4))</f>
        <v>0.85899999999999999</v>
      </c>
      <c r="BN3881" s="157">
        <f>IF('1b-NaturalGas'!$AG$88="no","",ROUND(BL3881,4))</f>
        <v>0.85899999999999999</v>
      </c>
      <c r="BO3881" s="157">
        <f>IF('1b-NaturalGas'!$AG$89="no","",ROUND(BL3881,4))</f>
        <v>0.85899999999999999</v>
      </c>
      <c r="BP3881" s="157">
        <f>IF('1b-NaturalGas'!$AG$90="no","not applicable (based on previous answers)",ROUND(BL3881,4))</f>
        <v>0.85899999999999999</v>
      </c>
      <c r="BQ3881" s="157">
        <f>IF('1b-NaturalGas'!$AG$91="no","",ROUND(BL3881,4))</f>
        <v>0.85899999999999999</v>
      </c>
    </row>
    <row r="3882" spans="30:69" x14ac:dyDescent="0.25">
      <c r="AD3882" s="157">
        <f t="shared" si="133"/>
        <v>0.86100000000000065</v>
      </c>
      <c r="AE3882" s="157">
        <f>IF('1a-Electricity'!$AG$77="no","",ROUND(AD3882,4))</f>
        <v>0.86099999999999999</v>
      </c>
      <c r="AF3882" s="157">
        <f>IF('1a-Electricity'!$AG$78="no","",ROUND(AD3882,4))</f>
        <v>0.86099999999999999</v>
      </c>
      <c r="AG3882" s="157">
        <f>IF('1a-Electricity'!$AG$79="no","",ROUND(AD3882,4))</f>
        <v>0.86099999999999999</v>
      </c>
      <c r="BL3882" s="157">
        <f t="shared" si="134"/>
        <v>0.86000000000000065</v>
      </c>
      <c r="BM3882" s="157">
        <f>IF('1b-NaturalGas'!$AG$87="no","",ROUND(BL3882,4))</f>
        <v>0.86</v>
      </c>
      <c r="BN3882" s="157">
        <f>IF('1b-NaturalGas'!$AG$88="no","",ROUND(BL3882,4))</f>
        <v>0.86</v>
      </c>
      <c r="BO3882" s="157">
        <f>IF('1b-NaturalGas'!$AG$89="no","",ROUND(BL3882,4))</f>
        <v>0.86</v>
      </c>
      <c r="BP3882" s="157">
        <f>IF('1b-NaturalGas'!$AG$90="no","not applicable (based on previous answers)",ROUND(BL3882,4))</f>
        <v>0.86</v>
      </c>
      <c r="BQ3882" s="157">
        <f>IF('1b-NaturalGas'!$AG$91="no","",ROUND(BL3882,4))</f>
        <v>0.86</v>
      </c>
    </row>
    <row r="3883" spans="30:69" x14ac:dyDescent="0.25">
      <c r="AD3883" s="157">
        <f t="shared" si="133"/>
        <v>0.86200000000000065</v>
      </c>
      <c r="AE3883" s="157">
        <f>IF('1a-Electricity'!$AG$77="no","",ROUND(AD3883,4))</f>
        <v>0.86199999999999999</v>
      </c>
      <c r="AF3883" s="157">
        <f>IF('1a-Electricity'!$AG$78="no","",ROUND(AD3883,4))</f>
        <v>0.86199999999999999</v>
      </c>
      <c r="AG3883" s="157">
        <f>IF('1a-Electricity'!$AG$79="no","",ROUND(AD3883,4))</f>
        <v>0.86199999999999999</v>
      </c>
      <c r="BL3883" s="157">
        <f t="shared" si="134"/>
        <v>0.86100000000000065</v>
      </c>
      <c r="BM3883" s="157">
        <f>IF('1b-NaturalGas'!$AG$87="no","",ROUND(BL3883,4))</f>
        <v>0.86099999999999999</v>
      </c>
      <c r="BN3883" s="157">
        <f>IF('1b-NaturalGas'!$AG$88="no","",ROUND(BL3883,4))</f>
        <v>0.86099999999999999</v>
      </c>
      <c r="BO3883" s="157">
        <f>IF('1b-NaturalGas'!$AG$89="no","",ROUND(BL3883,4))</f>
        <v>0.86099999999999999</v>
      </c>
      <c r="BP3883" s="157">
        <f>IF('1b-NaturalGas'!$AG$90="no","not applicable (based on previous answers)",ROUND(BL3883,4))</f>
        <v>0.86099999999999999</v>
      </c>
      <c r="BQ3883" s="157">
        <f>IF('1b-NaturalGas'!$AG$91="no","",ROUND(BL3883,4))</f>
        <v>0.86099999999999999</v>
      </c>
    </row>
    <row r="3884" spans="30:69" x14ac:dyDescent="0.25">
      <c r="AD3884" s="157">
        <f t="shared" si="133"/>
        <v>0.86300000000000066</v>
      </c>
      <c r="AE3884" s="157">
        <f>IF('1a-Electricity'!$AG$77="no","",ROUND(AD3884,4))</f>
        <v>0.86299999999999999</v>
      </c>
      <c r="AF3884" s="157">
        <f>IF('1a-Electricity'!$AG$78="no","",ROUND(AD3884,4))</f>
        <v>0.86299999999999999</v>
      </c>
      <c r="AG3884" s="157">
        <f>IF('1a-Electricity'!$AG$79="no","",ROUND(AD3884,4))</f>
        <v>0.86299999999999999</v>
      </c>
      <c r="BL3884" s="157">
        <f t="shared" si="134"/>
        <v>0.86200000000000065</v>
      </c>
      <c r="BM3884" s="157">
        <f>IF('1b-NaturalGas'!$AG$87="no","",ROUND(BL3884,4))</f>
        <v>0.86199999999999999</v>
      </c>
      <c r="BN3884" s="157">
        <f>IF('1b-NaturalGas'!$AG$88="no","",ROUND(BL3884,4))</f>
        <v>0.86199999999999999</v>
      </c>
      <c r="BO3884" s="157">
        <f>IF('1b-NaturalGas'!$AG$89="no","",ROUND(BL3884,4))</f>
        <v>0.86199999999999999</v>
      </c>
      <c r="BP3884" s="157">
        <f>IF('1b-NaturalGas'!$AG$90="no","not applicable (based on previous answers)",ROUND(BL3884,4))</f>
        <v>0.86199999999999999</v>
      </c>
      <c r="BQ3884" s="157">
        <f>IF('1b-NaturalGas'!$AG$91="no","",ROUND(BL3884,4))</f>
        <v>0.86199999999999999</v>
      </c>
    </row>
    <row r="3885" spans="30:69" x14ac:dyDescent="0.25">
      <c r="AD3885" s="157">
        <f t="shared" si="133"/>
        <v>0.86400000000000066</v>
      </c>
      <c r="AE3885" s="157">
        <f>IF('1a-Electricity'!$AG$77="no","",ROUND(AD3885,4))</f>
        <v>0.86399999999999999</v>
      </c>
      <c r="AF3885" s="157">
        <f>IF('1a-Electricity'!$AG$78="no","",ROUND(AD3885,4))</f>
        <v>0.86399999999999999</v>
      </c>
      <c r="AG3885" s="157">
        <f>IF('1a-Electricity'!$AG$79="no","",ROUND(AD3885,4))</f>
        <v>0.86399999999999999</v>
      </c>
      <c r="BL3885" s="157">
        <f t="shared" si="134"/>
        <v>0.86300000000000066</v>
      </c>
      <c r="BM3885" s="157">
        <f>IF('1b-NaturalGas'!$AG$87="no","",ROUND(BL3885,4))</f>
        <v>0.86299999999999999</v>
      </c>
      <c r="BN3885" s="157">
        <f>IF('1b-NaturalGas'!$AG$88="no","",ROUND(BL3885,4))</f>
        <v>0.86299999999999999</v>
      </c>
      <c r="BO3885" s="157">
        <f>IF('1b-NaturalGas'!$AG$89="no","",ROUND(BL3885,4))</f>
        <v>0.86299999999999999</v>
      </c>
      <c r="BP3885" s="157">
        <f>IF('1b-NaturalGas'!$AG$90="no","not applicable (based on previous answers)",ROUND(BL3885,4))</f>
        <v>0.86299999999999999</v>
      </c>
      <c r="BQ3885" s="157">
        <f>IF('1b-NaturalGas'!$AG$91="no","",ROUND(BL3885,4))</f>
        <v>0.86299999999999999</v>
      </c>
    </row>
    <row r="3886" spans="30:69" x14ac:dyDescent="0.25">
      <c r="AD3886" s="157">
        <f t="shared" si="133"/>
        <v>0.86500000000000066</v>
      </c>
      <c r="AE3886" s="157">
        <f>IF('1a-Electricity'!$AG$77="no","",ROUND(AD3886,4))</f>
        <v>0.86499999999999999</v>
      </c>
      <c r="AF3886" s="157">
        <f>IF('1a-Electricity'!$AG$78="no","",ROUND(AD3886,4))</f>
        <v>0.86499999999999999</v>
      </c>
      <c r="AG3886" s="157">
        <f>IF('1a-Electricity'!$AG$79="no","",ROUND(AD3886,4))</f>
        <v>0.86499999999999999</v>
      </c>
      <c r="BL3886" s="157">
        <f t="shared" si="134"/>
        <v>0.86400000000000066</v>
      </c>
      <c r="BM3886" s="157">
        <f>IF('1b-NaturalGas'!$AG$87="no","",ROUND(BL3886,4))</f>
        <v>0.86399999999999999</v>
      </c>
      <c r="BN3886" s="157">
        <f>IF('1b-NaturalGas'!$AG$88="no","",ROUND(BL3886,4))</f>
        <v>0.86399999999999999</v>
      </c>
      <c r="BO3886" s="157">
        <f>IF('1b-NaturalGas'!$AG$89="no","",ROUND(BL3886,4))</f>
        <v>0.86399999999999999</v>
      </c>
      <c r="BP3886" s="157">
        <f>IF('1b-NaturalGas'!$AG$90="no","not applicable (based on previous answers)",ROUND(BL3886,4))</f>
        <v>0.86399999999999999</v>
      </c>
      <c r="BQ3886" s="157">
        <f>IF('1b-NaturalGas'!$AG$91="no","",ROUND(BL3886,4))</f>
        <v>0.86399999999999999</v>
      </c>
    </row>
    <row r="3887" spans="30:69" x14ac:dyDescent="0.25">
      <c r="AD3887" s="157">
        <f t="shared" si="133"/>
        <v>0.86600000000000066</v>
      </c>
      <c r="AE3887" s="157">
        <f>IF('1a-Electricity'!$AG$77="no","",ROUND(AD3887,4))</f>
        <v>0.86599999999999999</v>
      </c>
      <c r="AF3887" s="157">
        <f>IF('1a-Electricity'!$AG$78="no","",ROUND(AD3887,4))</f>
        <v>0.86599999999999999</v>
      </c>
      <c r="AG3887" s="157">
        <f>IF('1a-Electricity'!$AG$79="no","",ROUND(AD3887,4))</f>
        <v>0.86599999999999999</v>
      </c>
      <c r="BL3887" s="157">
        <f t="shared" si="134"/>
        <v>0.86500000000000066</v>
      </c>
      <c r="BM3887" s="157">
        <f>IF('1b-NaturalGas'!$AG$87="no","",ROUND(BL3887,4))</f>
        <v>0.86499999999999999</v>
      </c>
      <c r="BN3887" s="157">
        <f>IF('1b-NaturalGas'!$AG$88="no","",ROUND(BL3887,4))</f>
        <v>0.86499999999999999</v>
      </c>
      <c r="BO3887" s="157">
        <f>IF('1b-NaturalGas'!$AG$89="no","",ROUND(BL3887,4))</f>
        <v>0.86499999999999999</v>
      </c>
      <c r="BP3887" s="157">
        <f>IF('1b-NaturalGas'!$AG$90="no","not applicable (based on previous answers)",ROUND(BL3887,4))</f>
        <v>0.86499999999999999</v>
      </c>
      <c r="BQ3887" s="157">
        <f>IF('1b-NaturalGas'!$AG$91="no","",ROUND(BL3887,4))</f>
        <v>0.86499999999999999</v>
      </c>
    </row>
    <row r="3888" spans="30:69" x14ac:dyDescent="0.25">
      <c r="AD3888" s="157">
        <f t="shared" si="133"/>
        <v>0.86700000000000066</v>
      </c>
      <c r="AE3888" s="157">
        <f>IF('1a-Electricity'!$AG$77="no","",ROUND(AD3888,4))</f>
        <v>0.86699999999999999</v>
      </c>
      <c r="AF3888" s="157">
        <f>IF('1a-Electricity'!$AG$78="no","",ROUND(AD3888,4))</f>
        <v>0.86699999999999999</v>
      </c>
      <c r="AG3888" s="157">
        <f>IF('1a-Electricity'!$AG$79="no","",ROUND(AD3888,4))</f>
        <v>0.86699999999999999</v>
      </c>
      <c r="BL3888" s="157">
        <f t="shared" si="134"/>
        <v>0.86600000000000066</v>
      </c>
      <c r="BM3888" s="157">
        <f>IF('1b-NaturalGas'!$AG$87="no","",ROUND(BL3888,4))</f>
        <v>0.86599999999999999</v>
      </c>
      <c r="BN3888" s="157">
        <f>IF('1b-NaturalGas'!$AG$88="no","",ROUND(BL3888,4))</f>
        <v>0.86599999999999999</v>
      </c>
      <c r="BO3888" s="157">
        <f>IF('1b-NaturalGas'!$AG$89="no","",ROUND(BL3888,4))</f>
        <v>0.86599999999999999</v>
      </c>
      <c r="BP3888" s="157">
        <f>IF('1b-NaturalGas'!$AG$90="no","not applicable (based on previous answers)",ROUND(BL3888,4))</f>
        <v>0.86599999999999999</v>
      </c>
      <c r="BQ3888" s="157">
        <f>IF('1b-NaturalGas'!$AG$91="no","",ROUND(BL3888,4))</f>
        <v>0.86599999999999999</v>
      </c>
    </row>
    <row r="3889" spans="30:69" x14ac:dyDescent="0.25">
      <c r="AD3889" s="157">
        <f t="shared" si="133"/>
        <v>0.86800000000000066</v>
      </c>
      <c r="AE3889" s="157">
        <f>IF('1a-Electricity'!$AG$77="no","",ROUND(AD3889,4))</f>
        <v>0.86799999999999999</v>
      </c>
      <c r="AF3889" s="157">
        <f>IF('1a-Electricity'!$AG$78="no","",ROUND(AD3889,4))</f>
        <v>0.86799999999999999</v>
      </c>
      <c r="AG3889" s="157">
        <f>IF('1a-Electricity'!$AG$79="no","",ROUND(AD3889,4))</f>
        <v>0.86799999999999999</v>
      </c>
      <c r="BL3889" s="157">
        <f t="shared" si="134"/>
        <v>0.86700000000000066</v>
      </c>
      <c r="BM3889" s="157">
        <f>IF('1b-NaturalGas'!$AG$87="no","",ROUND(BL3889,4))</f>
        <v>0.86699999999999999</v>
      </c>
      <c r="BN3889" s="157">
        <f>IF('1b-NaturalGas'!$AG$88="no","",ROUND(BL3889,4))</f>
        <v>0.86699999999999999</v>
      </c>
      <c r="BO3889" s="157">
        <f>IF('1b-NaturalGas'!$AG$89="no","",ROUND(BL3889,4))</f>
        <v>0.86699999999999999</v>
      </c>
      <c r="BP3889" s="157">
        <f>IF('1b-NaturalGas'!$AG$90="no","not applicable (based on previous answers)",ROUND(BL3889,4))</f>
        <v>0.86699999999999999</v>
      </c>
      <c r="BQ3889" s="157">
        <f>IF('1b-NaturalGas'!$AG$91="no","",ROUND(BL3889,4))</f>
        <v>0.86699999999999999</v>
      </c>
    </row>
    <row r="3890" spans="30:69" x14ac:dyDescent="0.25">
      <c r="AD3890" s="157">
        <f t="shared" si="133"/>
        <v>0.86900000000000066</v>
      </c>
      <c r="AE3890" s="157">
        <f>IF('1a-Electricity'!$AG$77="no","",ROUND(AD3890,4))</f>
        <v>0.86899999999999999</v>
      </c>
      <c r="AF3890" s="157">
        <f>IF('1a-Electricity'!$AG$78="no","",ROUND(AD3890,4))</f>
        <v>0.86899999999999999</v>
      </c>
      <c r="AG3890" s="157">
        <f>IF('1a-Electricity'!$AG$79="no","",ROUND(AD3890,4))</f>
        <v>0.86899999999999999</v>
      </c>
      <c r="BL3890" s="157">
        <f t="shared" si="134"/>
        <v>0.86800000000000066</v>
      </c>
      <c r="BM3890" s="157">
        <f>IF('1b-NaturalGas'!$AG$87="no","",ROUND(BL3890,4))</f>
        <v>0.86799999999999999</v>
      </c>
      <c r="BN3890" s="157">
        <f>IF('1b-NaturalGas'!$AG$88="no","",ROUND(BL3890,4))</f>
        <v>0.86799999999999999</v>
      </c>
      <c r="BO3890" s="157">
        <f>IF('1b-NaturalGas'!$AG$89="no","",ROUND(BL3890,4))</f>
        <v>0.86799999999999999</v>
      </c>
      <c r="BP3890" s="157">
        <f>IF('1b-NaturalGas'!$AG$90="no","not applicable (based on previous answers)",ROUND(BL3890,4))</f>
        <v>0.86799999999999999</v>
      </c>
      <c r="BQ3890" s="157">
        <f>IF('1b-NaturalGas'!$AG$91="no","",ROUND(BL3890,4))</f>
        <v>0.86799999999999999</v>
      </c>
    </row>
    <row r="3891" spans="30:69" x14ac:dyDescent="0.25">
      <c r="AD3891" s="157">
        <f t="shared" si="133"/>
        <v>0.87000000000000066</v>
      </c>
      <c r="AE3891" s="157">
        <f>IF('1a-Electricity'!$AG$77="no","",ROUND(AD3891,4))</f>
        <v>0.87</v>
      </c>
      <c r="AF3891" s="157">
        <f>IF('1a-Electricity'!$AG$78="no","",ROUND(AD3891,4))</f>
        <v>0.87</v>
      </c>
      <c r="AG3891" s="157">
        <f>IF('1a-Electricity'!$AG$79="no","",ROUND(AD3891,4))</f>
        <v>0.87</v>
      </c>
      <c r="BL3891" s="157">
        <f t="shared" si="134"/>
        <v>0.86900000000000066</v>
      </c>
      <c r="BM3891" s="157">
        <f>IF('1b-NaturalGas'!$AG$87="no","",ROUND(BL3891,4))</f>
        <v>0.86899999999999999</v>
      </c>
      <c r="BN3891" s="157">
        <f>IF('1b-NaturalGas'!$AG$88="no","",ROUND(BL3891,4))</f>
        <v>0.86899999999999999</v>
      </c>
      <c r="BO3891" s="157">
        <f>IF('1b-NaturalGas'!$AG$89="no","",ROUND(BL3891,4))</f>
        <v>0.86899999999999999</v>
      </c>
      <c r="BP3891" s="157">
        <f>IF('1b-NaturalGas'!$AG$90="no","not applicable (based on previous answers)",ROUND(BL3891,4))</f>
        <v>0.86899999999999999</v>
      </c>
      <c r="BQ3891" s="157">
        <f>IF('1b-NaturalGas'!$AG$91="no","",ROUND(BL3891,4))</f>
        <v>0.86899999999999999</v>
      </c>
    </row>
    <row r="3892" spans="30:69" x14ac:dyDescent="0.25">
      <c r="AD3892" s="157">
        <f t="shared" si="133"/>
        <v>0.87100000000000066</v>
      </c>
      <c r="AE3892" s="157">
        <f>IF('1a-Electricity'!$AG$77="no","",ROUND(AD3892,4))</f>
        <v>0.871</v>
      </c>
      <c r="AF3892" s="157">
        <f>IF('1a-Electricity'!$AG$78="no","",ROUND(AD3892,4))</f>
        <v>0.871</v>
      </c>
      <c r="AG3892" s="157">
        <f>IF('1a-Electricity'!$AG$79="no","",ROUND(AD3892,4))</f>
        <v>0.871</v>
      </c>
      <c r="BL3892" s="157">
        <f t="shared" si="134"/>
        <v>0.87000000000000066</v>
      </c>
      <c r="BM3892" s="157">
        <f>IF('1b-NaturalGas'!$AG$87="no","",ROUND(BL3892,4))</f>
        <v>0.87</v>
      </c>
      <c r="BN3892" s="157">
        <f>IF('1b-NaturalGas'!$AG$88="no","",ROUND(BL3892,4))</f>
        <v>0.87</v>
      </c>
      <c r="BO3892" s="157">
        <f>IF('1b-NaturalGas'!$AG$89="no","",ROUND(BL3892,4))</f>
        <v>0.87</v>
      </c>
      <c r="BP3892" s="157">
        <f>IF('1b-NaturalGas'!$AG$90="no","not applicable (based on previous answers)",ROUND(BL3892,4))</f>
        <v>0.87</v>
      </c>
      <c r="BQ3892" s="157">
        <f>IF('1b-NaturalGas'!$AG$91="no","",ROUND(BL3892,4))</f>
        <v>0.87</v>
      </c>
    </row>
    <row r="3893" spans="30:69" x14ac:dyDescent="0.25">
      <c r="AD3893" s="157">
        <f t="shared" si="133"/>
        <v>0.87200000000000066</v>
      </c>
      <c r="AE3893" s="157">
        <f>IF('1a-Electricity'!$AG$77="no","",ROUND(AD3893,4))</f>
        <v>0.872</v>
      </c>
      <c r="AF3893" s="157">
        <f>IF('1a-Electricity'!$AG$78="no","",ROUND(AD3893,4))</f>
        <v>0.872</v>
      </c>
      <c r="AG3893" s="157">
        <f>IF('1a-Electricity'!$AG$79="no","",ROUND(AD3893,4))</f>
        <v>0.872</v>
      </c>
      <c r="BL3893" s="157">
        <f t="shared" si="134"/>
        <v>0.87100000000000066</v>
      </c>
      <c r="BM3893" s="157">
        <f>IF('1b-NaturalGas'!$AG$87="no","",ROUND(BL3893,4))</f>
        <v>0.871</v>
      </c>
      <c r="BN3893" s="157">
        <f>IF('1b-NaturalGas'!$AG$88="no","",ROUND(BL3893,4))</f>
        <v>0.871</v>
      </c>
      <c r="BO3893" s="157">
        <f>IF('1b-NaturalGas'!$AG$89="no","",ROUND(BL3893,4))</f>
        <v>0.871</v>
      </c>
      <c r="BP3893" s="157">
        <f>IF('1b-NaturalGas'!$AG$90="no","not applicable (based on previous answers)",ROUND(BL3893,4))</f>
        <v>0.871</v>
      </c>
      <c r="BQ3893" s="157">
        <f>IF('1b-NaturalGas'!$AG$91="no","",ROUND(BL3893,4))</f>
        <v>0.871</v>
      </c>
    </row>
    <row r="3894" spans="30:69" x14ac:dyDescent="0.25">
      <c r="AD3894" s="157">
        <f t="shared" si="133"/>
        <v>0.87300000000000066</v>
      </c>
      <c r="AE3894" s="157">
        <f>IF('1a-Electricity'!$AG$77="no","",ROUND(AD3894,4))</f>
        <v>0.873</v>
      </c>
      <c r="AF3894" s="157">
        <f>IF('1a-Electricity'!$AG$78="no","",ROUND(AD3894,4))</f>
        <v>0.873</v>
      </c>
      <c r="AG3894" s="157">
        <f>IF('1a-Electricity'!$AG$79="no","",ROUND(AD3894,4))</f>
        <v>0.873</v>
      </c>
      <c r="BL3894" s="157">
        <f t="shared" si="134"/>
        <v>0.87200000000000066</v>
      </c>
      <c r="BM3894" s="157">
        <f>IF('1b-NaturalGas'!$AG$87="no","",ROUND(BL3894,4))</f>
        <v>0.872</v>
      </c>
      <c r="BN3894" s="157">
        <f>IF('1b-NaturalGas'!$AG$88="no","",ROUND(BL3894,4))</f>
        <v>0.872</v>
      </c>
      <c r="BO3894" s="157">
        <f>IF('1b-NaturalGas'!$AG$89="no","",ROUND(BL3894,4))</f>
        <v>0.872</v>
      </c>
      <c r="BP3894" s="157">
        <f>IF('1b-NaturalGas'!$AG$90="no","not applicable (based on previous answers)",ROUND(BL3894,4))</f>
        <v>0.872</v>
      </c>
      <c r="BQ3894" s="157">
        <f>IF('1b-NaturalGas'!$AG$91="no","",ROUND(BL3894,4))</f>
        <v>0.872</v>
      </c>
    </row>
    <row r="3895" spans="30:69" x14ac:dyDescent="0.25">
      <c r="AD3895" s="157">
        <f t="shared" si="133"/>
        <v>0.87400000000000067</v>
      </c>
      <c r="AE3895" s="157">
        <f>IF('1a-Electricity'!$AG$77="no","",ROUND(AD3895,4))</f>
        <v>0.874</v>
      </c>
      <c r="AF3895" s="157">
        <f>IF('1a-Electricity'!$AG$78="no","",ROUND(AD3895,4))</f>
        <v>0.874</v>
      </c>
      <c r="AG3895" s="157">
        <f>IF('1a-Electricity'!$AG$79="no","",ROUND(AD3895,4))</f>
        <v>0.874</v>
      </c>
      <c r="BL3895" s="157">
        <f t="shared" si="134"/>
        <v>0.87300000000000066</v>
      </c>
      <c r="BM3895" s="157">
        <f>IF('1b-NaturalGas'!$AG$87="no","",ROUND(BL3895,4))</f>
        <v>0.873</v>
      </c>
      <c r="BN3895" s="157">
        <f>IF('1b-NaturalGas'!$AG$88="no","",ROUND(BL3895,4))</f>
        <v>0.873</v>
      </c>
      <c r="BO3895" s="157">
        <f>IF('1b-NaturalGas'!$AG$89="no","",ROUND(BL3895,4))</f>
        <v>0.873</v>
      </c>
      <c r="BP3895" s="157">
        <f>IF('1b-NaturalGas'!$AG$90="no","not applicable (based on previous answers)",ROUND(BL3895,4))</f>
        <v>0.873</v>
      </c>
      <c r="BQ3895" s="157">
        <f>IF('1b-NaturalGas'!$AG$91="no","",ROUND(BL3895,4))</f>
        <v>0.873</v>
      </c>
    </row>
    <row r="3896" spans="30:69" x14ac:dyDescent="0.25">
      <c r="AD3896" s="157">
        <f t="shared" si="133"/>
        <v>0.87500000000000067</v>
      </c>
      <c r="AE3896" s="157">
        <f>IF('1a-Electricity'!$AG$77="no","",ROUND(AD3896,4))</f>
        <v>0.875</v>
      </c>
      <c r="AF3896" s="157">
        <f>IF('1a-Electricity'!$AG$78="no","",ROUND(AD3896,4))</f>
        <v>0.875</v>
      </c>
      <c r="AG3896" s="157">
        <f>IF('1a-Electricity'!$AG$79="no","",ROUND(AD3896,4))</f>
        <v>0.875</v>
      </c>
      <c r="BL3896" s="157">
        <f t="shared" si="134"/>
        <v>0.87400000000000067</v>
      </c>
      <c r="BM3896" s="157">
        <f>IF('1b-NaturalGas'!$AG$87="no","",ROUND(BL3896,4))</f>
        <v>0.874</v>
      </c>
      <c r="BN3896" s="157">
        <f>IF('1b-NaturalGas'!$AG$88="no","",ROUND(BL3896,4))</f>
        <v>0.874</v>
      </c>
      <c r="BO3896" s="157">
        <f>IF('1b-NaturalGas'!$AG$89="no","",ROUND(BL3896,4))</f>
        <v>0.874</v>
      </c>
      <c r="BP3896" s="157">
        <f>IF('1b-NaturalGas'!$AG$90="no","not applicable (based on previous answers)",ROUND(BL3896,4))</f>
        <v>0.874</v>
      </c>
      <c r="BQ3896" s="157">
        <f>IF('1b-NaturalGas'!$AG$91="no","",ROUND(BL3896,4))</f>
        <v>0.874</v>
      </c>
    </row>
    <row r="3897" spans="30:69" x14ac:dyDescent="0.25">
      <c r="AD3897" s="157">
        <f t="shared" si="133"/>
        <v>0.87600000000000067</v>
      </c>
      <c r="AE3897" s="157">
        <f>IF('1a-Electricity'!$AG$77="no","",ROUND(AD3897,4))</f>
        <v>0.876</v>
      </c>
      <c r="AF3897" s="157">
        <f>IF('1a-Electricity'!$AG$78="no","",ROUND(AD3897,4))</f>
        <v>0.876</v>
      </c>
      <c r="AG3897" s="157">
        <f>IF('1a-Electricity'!$AG$79="no","",ROUND(AD3897,4))</f>
        <v>0.876</v>
      </c>
      <c r="BL3897" s="157">
        <f t="shared" si="134"/>
        <v>0.87500000000000067</v>
      </c>
      <c r="BM3897" s="157">
        <f>IF('1b-NaturalGas'!$AG$87="no","",ROUND(BL3897,4))</f>
        <v>0.875</v>
      </c>
      <c r="BN3897" s="157">
        <f>IF('1b-NaturalGas'!$AG$88="no","",ROUND(BL3897,4))</f>
        <v>0.875</v>
      </c>
      <c r="BO3897" s="157">
        <f>IF('1b-NaturalGas'!$AG$89="no","",ROUND(BL3897,4))</f>
        <v>0.875</v>
      </c>
      <c r="BP3897" s="157">
        <f>IF('1b-NaturalGas'!$AG$90="no","not applicable (based on previous answers)",ROUND(BL3897,4))</f>
        <v>0.875</v>
      </c>
      <c r="BQ3897" s="157">
        <f>IF('1b-NaturalGas'!$AG$91="no","",ROUND(BL3897,4))</f>
        <v>0.875</v>
      </c>
    </row>
    <row r="3898" spans="30:69" x14ac:dyDescent="0.25">
      <c r="AD3898" s="157">
        <f t="shared" si="133"/>
        <v>0.87700000000000067</v>
      </c>
      <c r="AE3898" s="157">
        <f>IF('1a-Electricity'!$AG$77="no","",ROUND(AD3898,4))</f>
        <v>0.877</v>
      </c>
      <c r="AF3898" s="157">
        <f>IF('1a-Electricity'!$AG$78="no","",ROUND(AD3898,4))</f>
        <v>0.877</v>
      </c>
      <c r="AG3898" s="157">
        <f>IF('1a-Electricity'!$AG$79="no","",ROUND(AD3898,4))</f>
        <v>0.877</v>
      </c>
      <c r="BL3898" s="157">
        <f t="shared" si="134"/>
        <v>0.87600000000000067</v>
      </c>
      <c r="BM3898" s="157">
        <f>IF('1b-NaturalGas'!$AG$87="no","",ROUND(BL3898,4))</f>
        <v>0.876</v>
      </c>
      <c r="BN3898" s="157">
        <f>IF('1b-NaturalGas'!$AG$88="no","",ROUND(BL3898,4))</f>
        <v>0.876</v>
      </c>
      <c r="BO3898" s="157">
        <f>IF('1b-NaturalGas'!$AG$89="no","",ROUND(BL3898,4))</f>
        <v>0.876</v>
      </c>
      <c r="BP3898" s="157">
        <f>IF('1b-NaturalGas'!$AG$90="no","not applicable (based on previous answers)",ROUND(BL3898,4))</f>
        <v>0.876</v>
      </c>
      <c r="BQ3898" s="157">
        <f>IF('1b-NaturalGas'!$AG$91="no","",ROUND(BL3898,4))</f>
        <v>0.876</v>
      </c>
    </row>
    <row r="3899" spans="30:69" x14ac:dyDescent="0.25">
      <c r="AD3899" s="157">
        <f t="shared" si="133"/>
        <v>0.87800000000000067</v>
      </c>
      <c r="AE3899" s="157">
        <f>IF('1a-Electricity'!$AG$77="no","",ROUND(AD3899,4))</f>
        <v>0.878</v>
      </c>
      <c r="AF3899" s="157">
        <f>IF('1a-Electricity'!$AG$78="no","",ROUND(AD3899,4))</f>
        <v>0.878</v>
      </c>
      <c r="AG3899" s="157">
        <f>IF('1a-Electricity'!$AG$79="no","",ROUND(AD3899,4))</f>
        <v>0.878</v>
      </c>
      <c r="BL3899" s="157">
        <f t="shared" si="134"/>
        <v>0.87700000000000067</v>
      </c>
      <c r="BM3899" s="157">
        <f>IF('1b-NaturalGas'!$AG$87="no","",ROUND(BL3899,4))</f>
        <v>0.877</v>
      </c>
      <c r="BN3899" s="157">
        <f>IF('1b-NaturalGas'!$AG$88="no","",ROUND(BL3899,4))</f>
        <v>0.877</v>
      </c>
      <c r="BO3899" s="157">
        <f>IF('1b-NaturalGas'!$AG$89="no","",ROUND(BL3899,4))</f>
        <v>0.877</v>
      </c>
      <c r="BP3899" s="157">
        <f>IF('1b-NaturalGas'!$AG$90="no","not applicable (based on previous answers)",ROUND(BL3899,4))</f>
        <v>0.877</v>
      </c>
      <c r="BQ3899" s="157">
        <f>IF('1b-NaturalGas'!$AG$91="no","",ROUND(BL3899,4))</f>
        <v>0.877</v>
      </c>
    </row>
    <row r="3900" spans="30:69" x14ac:dyDescent="0.25">
      <c r="AD3900" s="157">
        <f t="shared" si="133"/>
        <v>0.87900000000000067</v>
      </c>
      <c r="AE3900" s="157">
        <f>IF('1a-Electricity'!$AG$77="no","",ROUND(AD3900,4))</f>
        <v>0.879</v>
      </c>
      <c r="AF3900" s="157">
        <f>IF('1a-Electricity'!$AG$78="no","",ROUND(AD3900,4))</f>
        <v>0.879</v>
      </c>
      <c r="AG3900" s="157">
        <f>IF('1a-Electricity'!$AG$79="no","",ROUND(AD3900,4))</f>
        <v>0.879</v>
      </c>
      <c r="BL3900" s="157">
        <f t="shared" si="134"/>
        <v>0.87800000000000067</v>
      </c>
      <c r="BM3900" s="157">
        <f>IF('1b-NaturalGas'!$AG$87="no","",ROUND(BL3900,4))</f>
        <v>0.878</v>
      </c>
      <c r="BN3900" s="157">
        <f>IF('1b-NaturalGas'!$AG$88="no","",ROUND(BL3900,4))</f>
        <v>0.878</v>
      </c>
      <c r="BO3900" s="157">
        <f>IF('1b-NaturalGas'!$AG$89="no","",ROUND(BL3900,4))</f>
        <v>0.878</v>
      </c>
      <c r="BP3900" s="157">
        <f>IF('1b-NaturalGas'!$AG$90="no","not applicable (based on previous answers)",ROUND(BL3900,4))</f>
        <v>0.878</v>
      </c>
      <c r="BQ3900" s="157">
        <f>IF('1b-NaturalGas'!$AG$91="no","",ROUND(BL3900,4))</f>
        <v>0.878</v>
      </c>
    </row>
    <row r="3901" spans="30:69" x14ac:dyDescent="0.25">
      <c r="AD3901" s="157">
        <f t="shared" si="133"/>
        <v>0.88000000000000067</v>
      </c>
      <c r="AE3901" s="157">
        <f>IF('1a-Electricity'!$AG$77="no","",ROUND(AD3901,4))</f>
        <v>0.88</v>
      </c>
      <c r="AF3901" s="157">
        <f>IF('1a-Electricity'!$AG$78="no","",ROUND(AD3901,4))</f>
        <v>0.88</v>
      </c>
      <c r="AG3901" s="157">
        <f>IF('1a-Electricity'!$AG$79="no","",ROUND(AD3901,4))</f>
        <v>0.88</v>
      </c>
      <c r="BL3901" s="157">
        <f t="shared" si="134"/>
        <v>0.87900000000000067</v>
      </c>
      <c r="BM3901" s="157">
        <f>IF('1b-NaturalGas'!$AG$87="no","",ROUND(BL3901,4))</f>
        <v>0.879</v>
      </c>
      <c r="BN3901" s="157">
        <f>IF('1b-NaturalGas'!$AG$88="no","",ROUND(BL3901,4))</f>
        <v>0.879</v>
      </c>
      <c r="BO3901" s="157">
        <f>IF('1b-NaturalGas'!$AG$89="no","",ROUND(BL3901,4))</f>
        <v>0.879</v>
      </c>
      <c r="BP3901" s="157">
        <f>IF('1b-NaturalGas'!$AG$90="no","not applicable (based on previous answers)",ROUND(BL3901,4))</f>
        <v>0.879</v>
      </c>
      <c r="BQ3901" s="157">
        <f>IF('1b-NaturalGas'!$AG$91="no","",ROUND(BL3901,4))</f>
        <v>0.879</v>
      </c>
    </row>
    <row r="3902" spans="30:69" x14ac:dyDescent="0.25">
      <c r="AD3902" s="157">
        <f t="shared" si="133"/>
        <v>0.88100000000000067</v>
      </c>
      <c r="AE3902" s="157">
        <f>IF('1a-Electricity'!$AG$77="no","",ROUND(AD3902,4))</f>
        <v>0.88100000000000001</v>
      </c>
      <c r="AF3902" s="157">
        <f>IF('1a-Electricity'!$AG$78="no","",ROUND(AD3902,4))</f>
        <v>0.88100000000000001</v>
      </c>
      <c r="AG3902" s="157">
        <f>IF('1a-Electricity'!$AG$79="no","",ROUND(AD3902,4))</f>
        <v>0.88100000000000001</v>
      </c>
      <c r="BL3902" s="157">
        <f t="shared" si="134"/>
        <v>0.88000000000000067</v>
      </c>
      <c r="BM3902" s="157">
        <f>IF('1b-NaturalGas'!$AG$87="no","",ROUND(BL3902,4))</f>
        <v>0.88</v>
      </c>
      <c r="BN3902" s="157">
        <f>IF('1b-NaturalGas'!$AG$88="no","",ROUND(BL3902,4))</f>
        <v>0.88</v>
      </c>
      <c r="BO3902" s="157">
        <f>IF('1b-NaturalGas'!$AG$89="no","",ROUND(BL3902,4))</f>
        <v>0.88</v>
      </c>
      <c r="BP3902" s="157">
        <f>IF('1b-NaturalGas'!$AG$90="no","not applicable (based on previous answers)",ROUND(BL3902,4))</f>
        <v>0.88</v>
      </c>
      <c r="BQ3902" s="157">
        <f>IF('1b-NaturalGas'!$AG$91="no","",ROUND(BL3902,4))</f>
        <v>0.88</v>
      </c>
    </row>
    <row r="3903" spans="30:69" x14ac:dyDescent="0.25">
      <c r="AD3903" s="157">
        <f t="shared" si="133"/>
        <v>0.88200000000000067</v>
      </c>
      <c r="AE3903" s="157">
        <f>IF('1a-Electricity'!$AG$77="no","",ROUND(AD3903,4))</f>
        <v>0.88200000000000001</v>
      </c>
      <c r="AF3903" s="157">
        <f>IF('1a-Electricity'!$AG$78="no","",ROUND(AD3903,4))</f>
        <v>0.88200000000000001</v>
      </c>
      <c r="AG3903" s="157">
        <f>IF('1a-Electricity'!$AG$79="no","",ROUND(AD3903,4))</f>
        <v>0.88200000000000001</v>
      </c>
      <c r="BL3903" s="157">
        <f t="shared" si="134"/>
        <v>0.88100000000000067</v>
      </c>
      <c r="BM3903" s="157">
        <f>IF('1b-NaturalGas'!$AG$87="no","",ROUND(BL3903,4))</f>
        <v>0.88100000000000001</v>
      </c>
      <c r="BN3903" s="157">
        <f>IF('1b-NaturalGas'!$AG$88="no","",ROUND(BL3903,4))</f>
        <v>0.88100000000000001</v>
      </c>
      <c r="BO3903" s="157">
        <f>IF('1b-NaturalGas'!$AG$89="no","",ROUND(BL3903,4))</f>
        <v>0.88100000000000001</v>
      </c>
      <c r="BP3903" s="157">
        <f>IF('1b-NaturalGas'!$AG$90="no","not applicable (based on previous answers)",ROUND(BL3903,4))</f>
        <v>0.88100000000000001</v>
      </c>
      <c r="BQ3903" s="157">
        <f>IF('1b-NaturalGas'!$AG$91="no","",ROUND(BL3903,4))</f>
        <v>0.88100000000000001</v>
      </c>
    </row>
    <row r="3904" spans="30:69" x14ac:dyDescent="0.25">
      <c r="AD3904" s="157">
        <f t="shared" si="133"/>
        <v>0.88300000000000067</v>
      </c>
      <c r="AE3904" s="157">
        <f>IF('1a-Electricity'!$AG$77="no","",ROUND(AD3904,4))</f>
        <v>0.88300000000000001</v>
      </c>
      <c r="AF3904" s="157">
        <f>IF('1a-Electricity'!$AG$78="no","",ROUND(AD3904,4))</f>
        <v>0.88300000000000001</v>
      </c>
      <c r="AG3904" s="157">
        <f>IF('1a-Electricity'!$AG$79="no","",ROUND(AD3904,4))</f>
        <v>0.88300000000000001</v>
      </c>
      <c r="BL3904" s="157">
        <f t="shared" si="134"/>
        <v>0.88200000000000067</v>
      </c>
      <c r="BM3904" s="157">
        <f>IF('1b-NaturalGas'!$AG$87="no","",ROUND(BL3904,4))</f>
        <v>0.88200000000000001</v>
      </c>
      <c r="BN3904" s="157">
        <f>IF('1b-NaturalGas'!$AG$88="no","",ROUND(BL3904,4))</f>
        <v>0.88200000000000001</v>
      </c>
      <c r="BO3904" s="157">
        <f>IF('1b-NaturalGas'!$AG$89="no","",ROUND(BL3904,4))</f>
        <v>0.88200000000000001</v>
      </c>
      <c r="BP3904" s="157">
        <f>IF('1b-NaturalGas'!$AG$90="no","not applicable (based on previous answers)",ROUND(BL3904,4))</f>
        <v>0.88200000000000001</v>
      </c>
      <c r="BQ3904" s="157">
        <f>IF('1b-NaturalGas'!$AG$91="no","",ROUND(BL3904,4))</f>
        <v>0.88200000000000001</v>
      </c>
    </row>
    <row r="3905" spans="30:69" x14ac:dyDescent="0.25">
      <c r="AD3905" s="157">
        <f t="shared" si="133"/>
        <v>0.88400000000000067</v>
      </c>
      <c r="AE3905" s="157">
        <f>IF('1a-Electricity'!$AG$77="no","",ROUND(AD3905,4))</f>
        <v>0.88400000000000001</v>
      </c>
      <c r="AF3905" s="157">
        <f>IF('1a-Electricity'!$AG$78="no","",ROUND(AD3905,4))</f>
        <v>0.88400000000000001</v>
      </c>
      <c r="AG3905" s="157">
        <f>IF('1a-Electricity'!$AG$79="no","",ROUND(AD3905,4))</f>
        <v>0.88400000000000001</v>
      </c>
      <c r="BL3905" s="157">
        <f t="shared" si="134"/>
        <v>0.88300000000000067</v>
      </c>
      <c r="BM3905" s="157">
        <f>IF('1b-NaturalGas'!$AG$87="no","",ROUND(BL3905,4))</f>
        <v>0.88300000000000001</v>
      </c>
      <c r="BN3905" s="157">
        <f>IF('1b-NaturalGas'!$AG$88="no","",ROUND(BL3905,4))</f>
        <v>0.88300000000000001</v>
      </c>
      <c r="BO3905" s="157">
        <f>IF('1b-NaturalGas'!$AG$89="no","",ROUND(BL3905,4))</f>
        <v>0.88300000000000001</v>
      </c>
      <c r="BP3905" s="157">
        <f>IF('1b-NaturalGas'!$AG$90="no","not applicable (based on previous answers)",ROUND(BL3905,4))</f>
        <v>0.88300000000000001</v>
      </c>
      <c r="BQ3905" s="157">
        <f>IF('1b-NaturalGas'!$AG$91="no","",ROUND(BL3905,4))</f>
        <v>0.88300000000000001</v>
      </c>
    </row>
    <row r="3906" spans="30:69" x14ac:dyDescent="0.25">
      <c r="AD3906" s="157">
        <f t="shared" si="133"/>
        <v>0.88500000000000068</v>
      </c>
      <c r="AE3906" s="157">
        <f>IF('1a-Electricity'!$AG$77="no","",ROUND(AD3906,4))</f>
        <v>0.88500000000000001</v>
      </c>
      <c r="AF3906" s="157">
        <f>IF('1a-Electricity'!$AG$78="no","",ROUND(AD3906,4))</f>
        <v>0.88500000000000001</v>
      </c>
      <c r="AG3906" s="157">
        <f>IF('1a-Electricity'!$AG$79="no","",ROUND(AD3906,4))</f>
        <v>0.88500000000000001</v>
      </c>
      <c r="BL3906" s="157">
        <f t="shared" si="134"/>
        <v>0.88400000000000067</v>
      </c>
      <c r="BM3906" s="157">
        <f>IF('1b-NaturalGas'!$AG$87="no","",ROUND(BL3906,4))</f>
        <v>0.88400000000000001</v>
      </c>
      <c r="BN3906" s="157">
        <f>IF('1b-NaturalGas'!$AG$88="no","",ROUND(BL3906,4))</f>
        <v>0.88400000000000001</v>
      </c>
      <c r="BO3906" s="157">
        <f>IF('1b-NaturalGas'!$AG$89="no","",ROUND(BL3906,4))</f>
        <v>0.88400000000000001</v>
      </c>
      <c r="BP3906" s="157">
        <f>IF('1b-NaturalGas'!$AG$90="no","not applicable (based on previous answers)",ROUND(BL3906,4))</f>
        <v>0.88400000000000001</v>
      </c>
      <c r="BQ3906" s="157">
        <f>IF('1b-NaturalGas'!$AG$91="no","",ROUND(BL3906,4))</f>
        <v>0.88400000000000001</v>
      </c>
    </row>
    <row r="3907" spans="30:69" x14ac:dyDescent="0.25">
      <c r="AD3907" s="157">
        <f t="shared" si="133"/>
        <v>0.88600000000000068</v>
      </c>
      <c r="AE3907" s="157">
        <f>IF('1a-Electricity'!$AG$77="no","",ROUND(AD3907,4))</f>
        <v>0.88600000000000001</v>
      </c>
      <c r="AF3907" s="157">
        <f>IF('1a-Electricity'!$AG$78="no","",ROUND(AD3907,4))</f>
        <v>0.88600000000000001</v>
      </c>
      <c r="AG3907" s="157">
        <f>IF('1a-Electricity'!$AG$79="no","",ROUND(AD3907,4))</f>
        <v>0.88600000000000001</v>
      </c>
      <c r="BL3907" s="157">
        <f t="shared" si="134"/>
        <v>0.88500000000000068</v>
      </c>
      <c r="BM3907" s="157">
        <f>IF('1b-NaturalGas'!$AG$87="no","",ROUND(BL3907,4))</f>
        <v>0.88500000000000001</v>
      </c>
      <c r="BN3907" s="157">
        <f>IF('1b-NaturalGas'!$AG$88="no","",ROUND(BL3907,4))</f>
        <v>0.88500000000000001</v>
      </c>
      <c r="BO3907" s="157">
        <f>IF('1b-NaturalGas'!$AG$89="no","",ROUND(BL3907,4))</f>
        <v>0.88500000000000001</v>
      </c>
      <c r="BP3907" s="157">
        <f>IF('1b-NaturalGas'!$AG$90="no","not applicable (based on previous answers)",ROUND(BL3907,4))</f>
        <v>0.88500000000000001</v>
      </c>
      <c r="BQ3907" s="157">
        <f>IF('1b-NaturalGas'!$AG$91="no","",ROUND(BL3907,4))</f>
        <v>0.88500000000000001</v>
      </c>
    </row>
    <row r="3908" spans="30:69" x14ac:dyDescent="0.25">
      <c r="AD3908" s="157">
        <f t="shared" si="133"/>
        <v>0.88700000000000068</v>
      </c>
      <c r="AE3908" s="157">
        <f>IF('1a-Electricity'!$AG$77="no","",ROUND(AD3908,4))</f>
        <v>0.88700000000000001</v>
      </c>
      <c r="AF3908" s="157">
        <f>IF('1a-Electricity'!$AG$78="no","",ROUND(AD3908,4))</f>
        <v>0.88700000000000001</v>
      </c>
      <c r="AG3908" s="157">
        <f>IF('1a-Electricity'!$AG$79="no","",ROUND(AD3908,4))</f>
        <v>0.88700000000000001</v>
      </c>
      <c r="BL3908" s="157">
        <f t="shared" si="134"/>
        <v>0.88600000000000068</v>
      </c>
      <c r="BM3908" s="157">
        <f>IF('1b-NaturalGas'!$AG$87="no","",ROUND(BL3908,4))</f>
        <v>0.88600000000000001</v>
      </c>
      <c r="BN3908" s="157">
        <f>IF('1b-NaturalGas'!$AG$88="no","",ROUND(BL3908,4))</f>
        <v>0.88600000000000001</v>
      </c>
      <c r="BO3908" s="157">
        <f>IF('1b-NaturalGas'!$AG$89="no","",ROUND(BL3908,4))</f>
        <v>0.88600000000000001</v>
      </c>
      <c r="BP3908" s="157">
        <f>IF('1b-NaturalGas'!$AG$90="no","not applicable (based on previous answers)",ROUND(BL3908,4))</f>
        <v>0.88600000000000001</v>
      </c>
      <c r="BQ3908" s="157">
        <f>IF('1b-NaturalGas'!$AG$91="no","",ROUND(BL3908,4))</f>
        <v>0.88600000000000001</v>
      </c>
    </row>
    <row r="3909" spans="30:69" x14ac:dyDescent="0.25">
      <c r="AD3909" s="157">
        <f t="shared" si="133"/>
        <v>0.88800000000000068</v>
      </c>
      <c r="AE3909" s="157">
        <f>IF('1a-Electricity'!$AG$77="no","",ROUND(AD3909,4))</f>
        <v>0.88800000000000001</v>
      </c>
      <c r="AF3909" s="157">
        <f>IF('1a-Electricity'!$AG$78="no","",ROUND(AD3909,4))</f>
        <v>0.88800000000000001</v>
      </c>
      <c r="AG3909" s="157">
        <f>IF('1a-Electricity'!$AG$79="no","",ROUND(AD3909,4))</f>
        <v>0.88800000000000001</v>
      </c>
      <c r="BL3909" s="157">
        <f t="shared" si="134"/>
        <v>0.88700000000000068</v>
      </c>
      <c r="BM3909" s="157">
        <f>IF('1b-NaturalGas'!$AG$87="no","",ROUND(BL3909,4))</f>
        <v>0.88700000000000001</v>
      </c>
      <c r="BN3909" s="157">
        <f>IF('1b-NaturalGas'!$AG$88="no","",ROUND(BL3909,4))</f>
        <v>0.88700000000000001</v>
      </c>
      <c r="BO3909" s="157">
        <f>IF('1b-NaturalGas'!$AG$89="no","",ROUND(BL3909,4))</f>
        <v>0.88700000000000001</v>
      </c>
      <c r="BP3909" s="157">
        <f>IF('1b-NaturalGas'!$AG$90="no","not applicable (based on previous answers)",ROUND(BL3909,4))</f>
        <v>0.88700000000000001</v>
      </c>
      <c r="BQ3909" s="157">
        <f>IF('1b-NaturalGas'!$AG$91="no","",ROUND(BL3909,4))</f>
        <v>0.88700000000000001</v>
      </c>
    </row>
    <row r="3910" spans="30:69" x14ac:dyDescent="0.25">
      <c r="AD3910" s="157">
        <f t="shared" ref="AD3910:AD3973" si="135">AD3909+0.001</f>
        <v>0.88900000000000068</v>
      </c>
      <c r="AE3910" s="157">
        <f>IF('1a-Electricity'!$AG$77="no","",ROUND(AD3910,4))</f>
        <v>0.88900000000000001</v>
      </c>
      <c r="AF3910" s="157">
        <f>IF('1a-Electricity'!$AG$78="no","",ROUND(AD3910,4))</f>
        <v>0.88900000000000001</v>
      </c>
      <c r="AG3910" s="157">
        <f>IF('1a-Electricity'!$AG$79="no","",ROUND(AD3910,4))</f>
        <v>0.88900000000000001</v>
      </c>
      <c r="BL3910" s="157">
        <f t="shared" si="134"/>
        <v>0.88800000000000068</v>
      </c>
      <c r="BM3910" s="157">
        <f>IF('1b-NaturalGas'!$AG$87="no","",ROUND(BL3910,4))</f>
        <v>0.88800000000000001</v>
      </c>
      <c r="BN3910" s="157">
        <f>IF('1b-NaturalGas'!$AG$88="no","",ROUND(BL3910,4))</f>
        <v>0.88800000000000001</v>
      </c>
      <c r="BO3910" s="157">
        <f>IF('1b-NaturalGas'!$AG$89="no","",ROUND(BL3910,4))</f>
        <v>0.88800000000000001</v>
      </c>
      <c r="BP3910" s="157">
        <f>IF('1b-NaturalGas'!$AG$90="no","not applicable (based on previous answers)",ROUND(BL3910,4))</f>
        <v>0.88800000000000001</v>
      </c>
      <c r="BQ3910" s="157">
        <f>IF('1b-NaturalGas'!$AG$91="no","",ROUND(BL3910,4))</f>
        <v>0.88800000000000001</v>
      </c>
    </row>
    <row r="3911" spans="30:69" x14ac:dyDescent="0.25">
      <c r="AD3911" s="157">
        <f t="shared" si="135"/>
        <v>0.89000000000000068</v>
      </c>
      <c r="AE3911" s="157">
        <f>IF('1a-Electricity'!$AG$77="no","",ROUND(AD3911,4))</f>
        <v>0.89</v>
      </c>
      <c r="AF3911" s="157">
        <f>IF('1a-Electricity'!$AG$78="no","",ROUND(AD3911,4))</f>
        <v>0.89</v>
      </c>
      <c r="AG3911" s="157">
        <f>IF('1a-Electricity'!$AG$79="no","",ROUND(AD3911,4))</f>
        <v>0.89</v>
      </c>
      <c r="BL3911" s="157">
        <f t="shared" ref="BL3911:BL3974" si="136">BL3910+0.001</f>
        <v>0.88900000000000068</v>
      </c>
      <c r="BM3911" s="157">
        <f>IF('1b-NaturalGas'!$AG$87="no","",ROUND(BL3911,4))</f>
        <v>0.88900000000000001</v>
      </c>
      <c r="BN3911" s="157">
        <f>IF('1b-NaturalGas'!$AG$88="no","",ROUND(BL3911,4))</f>
        <v>0.88900000000000001</v>
      </c>
      <c r="BO3911" s="157">
        <f>IF('1b-NaturalGas'!$AG$89="no","",ROUND(BL3911,4))</f>
        <v>0.88900000000000001</v>
      </c>
      <c r="BP3911" s="157">
        <f>IF('1b-NaturalGas'!$AG$90="no","not applicable (based on previous answers)",ROUND(BL3911,4))</f>
        <v>0.88900000000000001</v>
      </c>
      <c r="BQ3911" s="157">
        <f>IF('1b-NaturalGas'!$AG$91="no","",ROUND(BL3911,4))</f>
        <v>0.88900000000000001</v>
      </c>
    </row>
    <row r="3912" spans="30:69" x14ac:dyDescent="0.25">
      <c r="AD3912" s="157">
        <f t="shared" si="135"/>
        <v>0.89100000000000068</v>
      </c>
      <c r="AE3912" s="157">
        <f>IF('1a-Electricity'!$AG$77="no","",ROUND(AD3912,4))</f>
        <v>0.89100000000000001</v>
      </c>
      <c r="AF3912" s="157">
        <f>IF('1a-Electricity'!$AG$78="no","",ROUND(AD3912,4))</f>
        <v>0.89100000000000001</v>
      </c>
      <c r="AG3912" s="157">
        <f>IF('1a-Electricity'!$AG$79="no","",ROUND(AD3912,4))</f>
        <v>0.89100000000000001</v>
      </c>
      <c r="BL3912" s="157">
        <f t="shared" si="136"/>
        <v>0.89000000000000068</v>
      </c>
      <c r="BM3912" s="157">
        <f>IF('1b-NaturalGas'!$AG$87="no","",ROUND(BL3912,4))</f>
        <v>0.89</v>
      </c>
      <c r="BN3912" s="157">
        <f>IF('1b-NaturalGas'!$AG$88="no","",ROUND(BL3912,4))</f>
        <v>0.89</v>
      </c>
      <c r="BO3912" s="157">
        <f>IF('1b-NaturalGas'!$AG$89="no","",ROUND(BL3912,4))</f>
        <v>0.89</v>
      </c>
      <c r="BP3912" s="157">
        <f>IF('1b-NaturalGas'!$AG$90="no","not applicable (based on previous answers)",ROUND(BL3912,4))</f>
        <v>0.89</v>
      </c>
      <c r="BQ3912" s="157">
        <f>IF('1b-NaturalGas'!$AG$91="no","",ROUND(BL3912,4))</f>
        <v>0.89</v>
      </c>
    </row>
    <row r="3913" spans="30:69" x14ac:dyDescent="0.25">
      <c r="AD3913" s="157">
        <f t="shared" si="135"/>
        <v>0.89200000000000068</v>
      </c>
      <c r="AE3913" s="157">
        <f>IF('1a-Electricity'!$AG$77="no","",ROUND(AD3913,4))</f>
        <v>0.89200000000000002</v>
      </c>
      <c r="AF3913" s="157">
        <f>IF('1a-Electricity'!$AG$78="no","",ROUND(AD3913,4))</f>
        <v>0.89200000000000002</v>
      </c>
      <c r="AG3913" s="157">
        <f>IF('1a-Electricity'!$AG$79="no","",ROUND(AD3913,4))</f>
        <v>0.89200000000000002</v>
      </c>
      <c r="BL3913" s="157">
        <f t="shared" si="136"/>
        <v>0.89100000000000068</v>
      </c>
      <c r="BM3913" s="157">
        <f>IF('1b-NaturalGas'!$AG$87="no","",ROUND(BL3913,4))</f>
        <v>0.89100000000000001</v>
      </c>
      <c r="BN3913" s="157">
        <f>IF('1b-NaturalGas'!$AG$88="no","",ROUND(BL3913,4))</f>
        <v>0.89100000000000001</v>
      </c>
      <c r="BO3913" s="157">
        <f>IF('1b-NaturalGas'!$AG$89="no","",ROUND(BL3913,4))</f>
        <v>0.89100000000000001</v>
      </c>
      <c r="BP3913" s="157">
        <f>IF('1b-NaturalGas'!$AG$90="no","not applicable (based on previous answers)",ROUND(BL3913,4))</f>
        <v>0.89100000000000001</v>
      </c>
      <c r="BQ3913" s="157">
        <f>IF('1b-NaturalGas'!$AG$91="no","",ROUND(BL3913,4))</f>
        <v>0.89100000000000001</v>
      </c>
    </row>
    <row r="3914" spans="30:69" x14ac:dyDescent="0.25">
      <c r="AD3914" s="157">
        <f t="shared" si="135"/>
        <v>0.89300000000000068</v>
      </c>
      <c r="AE3914" s="157">
        <f>IF('1a-Electricity'!$AG$77="no","",ROUND(AD3914,4))</f>
        <v>0.89300000000000002</v>
      </c>
      <c r="AF3914" s="157">
        <f>IF('1a-Electricity'!$AG$78="no","",ROUND(AD3914,4))</f>
        <v>0.89300000000000002</v>
      </c>
      <c r="AG3914" s="157">
        <f>IF('1a-Electricity'!$AG$79="no","",ROUND(AD3914,4))</f>
        <v>0.89300000000000002</v>
      </c>
      <c r="BL3914" s="157">
        <f t="shared" si="136"/>
        <v>0.89200000000000068</v>
      </c>
      <c r="BM3914" s="157">
        <f>IF('1b-NaturalGas'!$AG$87="no","",ROUND(BL3914,4))</f>
        <v>0.89200000000000002</v>
      </c>
      <c r="BN3914" s="157">
        <f>IF('1b-NaturalGas'!$AG$88="no","",ROUND(BL3914,4))</f>
        <v>0.89200000000000002</v>
      </c>
      <c r="BO3914" s="157">
        <f>IF('1b-NaturalGas'!$AG$89="no","",ROUND(BL3914,4))</f>
        <v>0.89200000000000002</v>
      </c>
      <c r="BP3914" s="157">
        <f>IF('1b-NaturalGas'!$AG$90="no","not applicable (based on previous answers)",ROUND(BL3914,4))</f>
        <v>0.89200000000000002</v>
      </c>
      <c r="BQ3914" s="157">
        <f>IF('1b-NaturalGas'!$AG$91="no","",ROUND(BL3914,4))</f>
        <v>0.89200000000000002</v>
      </c>
    </row>
    <row r="3915" spans="30:69" x14ac:dyDescent="0.25">
      <c r="AD3915" s="157">
        <f t="shared" si="135"/>
        <v>0.89400000000000068</v>
      </c>
      <c r="AE3915" s="157">
        <f>IF('1a-Electricity'!$AG$77="no","",ROUND(AD3915,4))</f>
        <v>0.89400000000000002</v>
      </c>
      <c r="AF3915" s="157">
        <f>IF('1a-Electricity'!$AG$78="no","",ROUND(AD3915,4))</f>
        <v>0.89400000000000002</v>
      </c>
      <c r="AG3915" s="157">
        <f>IF('1a-Electricity'!$AG$79="no","",ROUND(AD3915,4))</f>
        <v>0.89400000000000002</v>
      </c>
      <c r="BL3915" s="157">
        <f t="shared" si="136"/>
        <v>0.89300000000000068</v>
      </c>
      <c r="BM3915" s="157">
        <f>IF('1b-NaturalGas'!$AG$87="no","",ROUND(BL3915,4))</f>
        <v>0.89300000000000002</v>
      </c>
      <c r="BN3915" s="157">
        <f>IF('1b-NaturalGas'!$AG$88="no","",ROUND(BL3915,4))</f>
        <v>0.89300000000000002</v>
      </c>
      <c r="BO3915" s="157">
        <f>IF('1b-NaturalGas'!$AG$89="no","",ROUND(BL3915,4))</f>
        <v>0.89300000000000002</v>
      </c>
      <c r="BP3915" s="157">
        <f>IF('1b-NaturalGas'!$AG$90="no","not applicable (based on previous answers)",ROUND(BL3915,4))</f>
        <v>0.89300000000000002</v>
      </c>
      <c r="BQ3915" s="157">
        <f>IF('1b-NaturalGas'!$AG$91="no","",ROUND(BL3915,4))</f>
        <v>0.89300000000000002</v>
      </c>
    </row>
    <row r="3916" spans="30:69" x14ac:dyDescent="0.25">
      <c r="AD3916" s="157">
        <f t="shared" si="135"/>
        <v>0.89500000000000068</v>
      </c>
      <c r="AE3916" s="157">
        <f>IF('1a-Electricity'!$AG$77="no","",ROUND(AD3916,4))</f>
        <v>0.89500000000000002</v>
      </c>
      <c r="AF3916" s="157">
        <f>IF('1a-Electricity'!$AG$78="no","",ROUND(AD3916,4))</f>
        <v>0.89500000000000002</v>
      </c>
      <c r="AG3916" s="157">
        <f>IF('1a-Electricity'!$AG$79="no","",ROUND(AD3916,4))</f>
        <v>0.89500000000000002</v>
      </c>
      <c r="BL3916" s="157">
        <f t="shared" si="136"/>
        <v>0.89400000000000068</v>
      </c>
      <c r="BM3916" s="157">
        <f>IF('1b-NaturalGas'!$AG$87="no","",ROUND(BL3916,4))</f>
        <v>0.89400000000000002</v>
      </c>
      <c r="BN3916" s="157">
        <f>IF('1b-NaturalGas'!$AG$88="no","",ROUND(BL3916,4))</f>
        <v>0.89400000000000002</v>
      </c>
      <c r="BO3916" s="157">
        <f>IF('1b-NaturalGas'!$AG$89="no","",ROUND(BL3916,4))</f>
        <v>0.89400000000000002</v>
      </c>
      <c r="BP3916" s="157">
        <f>IF('1b-NaturalGas'!$AG$90="no","not applicable (based on previous answers)",ROUND(BL3916,4))</f>
        <v>0.89400000000000002</v>
      </c>
      <c r="BQ3916" s="157">
        <f>IF('1b-NaturalGas'!$AG$91="no","",ROUND(BL3916,4))</f>
        <v>0.89400000000000002</v>
      </c>
    </row>
    <row r="3917" spans="30:69" x14ac:dyDescent="0.25">
      <c r="AD3917" s="157">
        <f t="shared" si="135"/>
        <v>0.89600000000000068</v>
      </c>
      <c r="AE3917" s="157">
        <f>IF('1a-Electricity'!$AG$77="no","",ROUND(AD3917,4))</f>
        <v>0.89600000000000002</v>
      </c>
      <c r="AF3917" s="157">
        <f>IF('1a-Electricity'!$AG$78="no","",ROUND(AD3917,4))</f>
        <v>0.89600000000000002</v>
      </c>
      <c r="AG3917" s="157">
        <f>IF('1a-Electricity'!$AG$79="no","",ROUND(AD3917,4))</f>
        <v>0.89600000000000002</v>
      </c>
      <c r="BL3917" s="157">
        <f t="shared" si="136"/>
        <v>0.89500000000000068</v>
      </c>
      <c r="BM3917" s="157">
        <f>IF('1b-NaturalGas'!$AG$87="no","",ROUND(BL3917,4))</f>
        <v>0.89500000000000002</v>
      </c>
      <c r="BN3917" s="157">
        <f>IF('1b-NaturalGas'!$AG$88="no","",ROUND(BL3917,4))</f>
        <v>0.89500000000000002</v>
      </c>
      <c r="BO3917" s="157">
        <f>IF('1b-NaturalGas'!$AG$89="no","",ROUND(BL3917,4))</f>
        <v>0.89500000000000002</v>
      </c>
      <c r="BP3917" s="157">
        <f>IF('1b-NaturalGas'!$AG$90="no","not applicable (based on previous answers)",ROUND(BL3917,4))</f>
        <v>0.89500000000000002</v>
      </c>
      <c r="BQ3917" s="157">
        <f>IF('1b-NaturalGas'!$AG$91="no","",ROUND(BL3917,4))</f>
        <v>0.89500000000000002</v>
      </c>
    </row>
    <row r="3918" spans="30:69" x14ac:dyDescent="0.25">
      <c r="AD3918" s="157">
        <f t="shared" si="135"/>
        <v>0.89700000000000069</v>
      </c>
      <c r="AE3918" s="157">
        <f>IF('1a-Electricity'!$AG$77="no","",ROUND(AD3918,4))</f>
        <v>0.89700000000000002</v>
      </c>
      <c r="AF3918" s="157">
        <f>IF('1a-Electricity'!$AG$78="no","",ROUND(AD3918,4))</f>
        <v>0.89700000000000002</v>
      </c>
      <c r="AG3918" s="157">
        <f>IF('1a-Electricity'!$AG$79="no","",ROUND(AD3918,4))</f>
        <v>0.89700000000000002</v>
      </c>
      <c r="BL3918" s="157">
        <f t="shared" si="136"/>
        <v>0.89600000000000068</v>
      </c>
      <c r="BM3918" s="157">
        <f>IF('1b-NaturalGas'!$AG$87="no","",ROUND(BL3918,4))</f>
        <v>0.89600000000000002</v>
      </c>
      <c r="BN3918" s="157">
        <f>IF('1b-NaturalGas'!$AG$88="no","",ROUND(BL3918,4))</f>
        <v>0.89600000000000002</v>
      </c>
      <c r="BO3918" s="157">
        <f>IF('1b-NaturalGas'!$AG$89="no","",ROUND(BL3918,4))</f>
        <v>0.89600000000000002</v>
      </c>
      <c r="BP3918" s="157">
        <f>IF('1b-NaturalGas'!$AG$90="no","not applicable (based on previous answers)",ROUND(BL3918,4))</f>
        <v>0.89600000000000002</v>
      </c>
      <c r="BQ3918" s="157">
        <f>IF('1b-NaturalGas'!$AG$91="no","",ROUND(BL3918,4))</f>
        <v>0.89600000000000002</v>
      </c>
    </row>
    <row r="3919" spans="30:69" x14ac:dyDescent="0.25">
      <c r="AD3919" s="157">
        <f t="shared" si="135"/>
        <v>0.89800000000000069</v>
      </c>
      <c r="AE3919" s="157">
        <f>IF('1a-Electricity'!$AG$77="no","",ROUND(AD3919,4))</f>
        <v>0.89800000000000002</v>
      </c>
      <c r="AF3919" s="157">
        <f>IF('1a-Electricity'!$AG$78="no","",ROUND(AD3919,4))</f>
        <v>0.89800000000000002</v>
      </c>
      <c r="AG3919" s="157">
        <f>IF('1a-Electricity'!$AG$79="no","",ROUND(AD3919,4))</f>
        <v>0.89800000000000002</v>
      </c>
      <c r="BL3919" s="157">
        <f t="shared" si="136"/>
        <v>0.89700000000000069</v>
      </c>
      <c r="BM3919" s="157">
        <f>IF('1b-NaturalGas'!$AG$87="no","",ROUND(BL3919,4))</f>
        <v>0.89700000000000002</v>
      </c>
      <c r="BN3919" s="157">
        <f>IF('1b-NaturalGas'!$AG$88="no","",ROUND(BL3919,4))</f>
        <v>0.89700000000000002</v>
      </c>
      <c r="BO3919" s="157">
        <f>IF('1b-NaturalGas'!$AG$89="no","",ROUND(BL3919,4))</f>
        <v>0.89700000000000002</v>
      </c>
      <c r="BP3919" s="157">
        <f>IF('1b-NaturalGas'!$AG$90="no","not applicable (based on previous answers)",ROUND(BL3919,4))</f>
        <v>0.89700000000000002</v>
      </c>
      <c r="BQ3919" s="157">
        <f>IF('1b-NaturalGas'!$AG$91="no","",ROUND(BL3919,4))</f>
        <v>0.89700000000000002</v>
      </c>
    </row>
    <row r="3920" spans="30:69" x14ac:dyDescent="0.25">
      <c r="AD3920" s="157">
        <f t="shared" si="135"/>
        <v>0.89900000000000069</v>
      </c>
      <c r="AE3920" s="157">
        <f>IF('1a-Electricity'!$AG$77="no","",ROUND(AD3920,4))</f>
        <v>0.89900000000000002</v>
      </c>
      <c r="AF3920" s="157">
        <f>IF('1a-Electricity'!$AG$78="no","",ROUND(AD3920,4))</f>
        <v>0.89900000000000002</v>
      </c>
      <c r="AG3920" s="157">
        <f>IF('1a-Electricity'!$AG$79="no","",ROUND(AD3920,4))</f>
        <v>0.89900000000000002</v>
      </c>
      <c r="BL3920" s="157">
        <f t="shared" si="136"/>
        <v>0.89800000000000069</v>
      </c>
      <c r="BM3920" s="157">
        <f>IF('1b-NaturalGas'!$AG$87="no","",ROUND(BL3920,4))</f>
        <v>0.89800000000000002</v>
      </c>
      <c r="BN3920" s="157">
        <f>IF('1b-NaturalGas'!$AG$88="no","",ROUND(BL3920,4))</f>
        <v>0.89800000000000002</v>
      </c>
      <c r="BO3920" s="157">
        <f>IF('1b-NaturalGas'!$AG$89="no","",ROUND(BL3920,4))</f>
        <v>0.89800000000000002</v>
      </c>
      <c r="BP3920" s="157">
        <f>IF('1b-NaturalGas'!$AG$90="no","not applicable (based on previous answers)",ROUND(BL3920,4))</f>
        <v>0.89800000000000002</v>
      </c>
      <c r="BQ3920" s="157">
        <f>IF('1b-NaturalGas'!$AG$91="no","",ROUND(BL3920,4))</f>
        <v>0.89800000000000002</v>
      </c>
    </row>
    <row r="3921" spans="30:69" x14ac:dyDescent="0.25">
      <c r="AD3921" s="157">
        <f t="shared" si="135"/>
        <v>0.90000000000000069</v>
      </c>
      <c r="AE3921" s="157">
        <f>IF('1a-Electricity'!$AG$77="no","",ROUND(AD3921,4))</f>
        <v>0.9</v>
      </c>
      <c r="AF3921" s="157">
        <f>IF('1a-Electricity'!$AG$78="no","",ROUND(AD3921,4))</f>
        <v>0.9</v>
      </c>
      <c r="AG3921" s="157">
        <f>IF('1a-Electricity'!$AG$79="no","",ROUND(AD3921,4))</f>
        <v>0.9</v>
      </c>
      <c r="BL3921" s="157">
        <f t="shared" si="136"/>
        <v>0.89900000000000069</v>
      </c>
      <c r="BM3921" s="157">
        <f>IF('1b-NaturalGas'!$AG$87="no","",ROUND(BL3921,4))</f>
        <v>0.89900000000000002</v>
      </c>
      <c r="BN3921" s="157">
        <f>IF('1b-NaturalGas'!$AG$88="no","",ROUND(BL3921,4))</f>
        <v>0.89900000000000002</v>
      </c>
      <c r="BO3921" s="157">
        <f>IF('1b-NaturalGas'!$AG$89="no","",ROUND(BL3921,4))</f>
        <v>0.89900000000000002</v>
      </c>
      <c r="BP3921" s="157">
        <f>IF('1b-NaturalGas'!$AG$90="no","not applicable (based on previous answers)",ROUND(BL3921,4))</f>
        <v>0.89900000000000002</v>
      </c>
      <c r="BQ3921" s="157">
        <f>IF('1b-NaturalGas'!$AG$91="no","",ROUND(BL3921,4))</f>
        <v>0.89900000000000002</v>
      </c>
    </row>
    <row r="3922" spans="30:69" x14ac:dyDescent="0.25">
      <c r="AD3922" s="157">
        <f t="shared" si="135"/>
        <v>0.90100000000000069</v>
      </c>
      <c r="AE3922" s="157">
        <f>IF('1a-Electricity'!$AG$77="no","",ROUND(AD3922,4))</f>
        <v>0.90100000000000002</v>
      </c>
      <c r="AF3922" s="157">
        <f>IF('1a-Electricity'!$AG$78="no","",ROUND(AD3922,4))</f>
        <v>0.90100000000000002</v>
      </c>
      <c r="AG3922" s="157">
        <f>IF('1a-Electricity'!$AG$79="no","",ROUND(AD3922,4))</f>
        <v>0.90100000000000002</v>
      </c>
      <c r="BL3922" s="157">
        <f t="shared" si="136"/>
        <v>0.90000000000000069</v>
      </c>
      <c r="BM3922" s="157">
        <f>IF('1b-NaturalGas'!$AG$87="no","",ROUND(BL3922,4))</f>
        <v>0.9</v>
      </c>
      <c r="BN3922" s="157">
        <f>IF('1b-NaturalGas'!$AG$88="no","",ROUND(BL3922,4))</f>
        <v>0.9</v>
      </c>
      <c r="BO3922" s="157">
        <f>IF('1b-NaturalGas'!$AG$89="no","",ROUND(BL3922,4))</f>
        <v>0.9</v>
      </c>
      <c r="BP3922" s="157">
        <f>IF('1b-NaturalGas'!$AG$90="no","not applicable (based on previous answers)",ROUND(BL3922,4))</f>
        <v>0.9</v>
      </c>
      <c r="BQ3922" s="157">
        <f>IF('1b-NaturalGas'!$AG$91="no","",ROUND(BL3922,4))</f>
        <v>0.9</v>
      </c>
    </row>
    <row r="3923" spans="30:69" x14ac:dyDescent="0.25">
      <c r="AD3923" s="157">
        <f t="shared" si="135"/>
        <v>0.90200000000000069</v>
      </c>
      <c r="AE3923" s="157">
        <f>IF('1a-Electricity'!$AG$77="no","",ROUND(AD3923,4))</f>
        <v>0.90200000000000002</v>
      </c>
      <c r="AF3923" s="157">
        <f>IF('1a-Electricity'!$AG$78="no","",ROUND(AD3923,4))</f>
        <v>0.90200000000000002</v>
      </c>
      <c r="AG3923" s="157">
        <f>IF('1a-Electricity'!$AG$79="no","",ROUND(AD3923,4))</f>
        <v>0.90200000000000002</v>
      </c>
      <c r="BL3923" s="157">
        <f t="shared" si="136"/>
        <v>0.90100000000000069</v>
      </c>
      <c r="BM3923" s="157">
        <f>IF('1b-NaturalGas'!$AG$87="no","",ROUND(BL3923,4))</f>
        <v>0.90100000000000002</v>
      </c>
      <c r="BN3923" s="157">
        <f>IF('1b-NaturalGas'!$AG$88="no","",ROUND(BL3923,4))</f>
        <v>0.90100000000000002</v>
      </c>
      <c r="BO3923" s="157">
        <f>IF('1b-NaturalGas'!$AG$89="no","",ROUND(BL3923,4))</f>
        <v>0.90100000000000002</v>
      </c>
      <c r="BP3923" s="157">
        <f>IF('1b-NaturalGas'!$AG$90="no","not applicable (based on previous answers)",ROUND(BL3923,4))</f>
        <v>0.90100000000000002</v>
      </c>
      <c r="BQ3923" s="157">
        <f>IF('1b-NaturalGas'!$AG$91="no","",ROUND(BL3923,4))</f>
        <v>0.90100000000000002</v>
      </c>
    </row>
    <row r="3924" spans="30:69" x14ac:dyDescent="0.25">
      <c r="AD3924" s="157">
        <f t="shared" si="135"/>
        <v>0.90300000000000069</v>
      </c>
      <c r="AE3924" s="157">
        <f>IF('1a-Electricity'!$AG$77="no","",ROUND(AD3924,4))</f>
        <v>0.90300000000000002</v>
      </c>
      <c r="AF3924" s="157">
        <f>IF('1a-Electricity'!$AG$78="no","",ROUND(AD3924,4))</f>
        <v>0.90300000000000002</v>
      </c>
      <c r="AG3924" s="157">
        <f>IF('1a-Electricity'!$AG$79="no","",ROUND(AD3924,4))</f>
        <v>0.90300000000000002</v>
      </c>
      <c r="BL3924" s="157">
        <f t="shared" si="136"/>
        <v>0.90200000000000069</v>
      </c>
      <c r="BM3924" s="157">
        <f>IF('1b-NaturalGas'!$AG$87="no","",ROUND(BL3924,4))</f>
        <v>0.90200000000000002</v>
      </c>
      <c r="BN3924" s="157">
        <f>IF('1b-NaturalGas'!$AG$88="no","",ROUND(BL3924,4))</f>
        <v>0.90200000000000002</v>
      </c>
      <c r="BO3924" s="157">
        <f>IF('1b-NaturalGas'!$AG$89="no","",ROUND(BL3924,4))</f>
        <v>0.90200000000000002</v>
      </c>
      <c r="BP3924" s="157">
        <f>IF('1b-NaturalGas'!$AG$90="no","not applicable (based on previous answers)",ROUND(BL3924,4))</f>
        <v>0.90200000000000002</v>
      </c>
      <c r="BQ3924" s="157">
        <f>IF('1b-NaturalGas'!$AG$91="no","",ROUND(BL3924,4))</f>
        <v>0.90200000000000002</v>
      </c>
    </row>
    <row r="3925" spans="30:69" x14ac:dyDescent="0.25">
      <c r="AD3925" s="157">
        <f t="shared" si="135"/>
        <v>0.90400000000000069</v>
      </c>
      <c r="AE3925" s="157">
        <f>IF('1a-Electricity'!$AG$77="no","",ROUND(AD3925,4))</f>
        <v>0.90400000000000003</v>
      </c>
      <c r="AF3925" s="157">
        <f>IF('1a-Electricity'!$AG$78="no","",ROUND(AD3925,4))</f>
        <v>0.90400000000000003</v>
      </c>
      <c r="AG3925" s="157">
        <f>IF('1a-Electricity'!$AG$79="no","",ROUND(AD3925,4))</f>
        <v>0.90400000000000003</v>
      </c>
      <c r="BL3925" s="157">
        <f t="shared" si="136"/>
        <v>0.90300000000000069</v>
      </c>
      <c r="BM3925" s="157">
        <f>IF('1b-NaturalGas'!$AG$87="no","",ROUND(BL3925,4))</f>
        <v>0.90300000000000002</v>
      </c>
      <c r="BN3925" s="157">
        <f>IF('1b-NaturalGas'!$AG$88="no","",ROUND(BL3925,4))</f>
        <v>0.90300000000000002</v>
      </c>
      <c r="BO3925" s="157">
        <f>IF('1b-NaturalGas'!$AG$89="no","",ROUND(BL3925,4))</f>
        <v>0.90300000000000002</v>
      </c>
      <c r="BP3925" s="157">
        <f>IF('1b-NaturalGas'!$AG$90="no","not applicable (based on previous answers)",ROUND(BL3925,4))</f>
        <v>0.90300000000000002</v>
      </c>
      <c r="BQ3925" s="157">
        <f>IF('1b-NaturalGas'!$AG$91="no","",ROUND(BL3925,4))</f>
        <v>0.90300000000000002</v>
      </c>
    </row>
    <row r="3926" spans="30:69" x14ac:dyDescent="0.25">
      <c r="AD3926" s="157">
        <f t="shared" si="135"/>
        <v>0.90500000000000069</v>
      </c>
      <c r="AE3926" s="157">
        <f>IF('1a-Electricity'!$AG$77="no","",ROUND(AD3926,4))</f>
        <v>0.90500000000000003</v>
      </c>
      <c r="AF3926" s="157">
        <f>IF('1a-Electricity'!$AG$78="no","",ROUND(AD3926,4))</f>
        <v>0.90500000000000003</v>
      </c>
      <c r="AG3926" s="157">
        <f>IF('1a-Electricity'!$AG$79="no","",ROUND(AD3926,4))</f>
        <v>0.90500000000000003</v>
      </c>
      <c r="BL3926" s="157">
        <f t="shared" si="136"/>
        <v>0.90400000000000069</v>
      </c>
      <c r="BM3926" s="157">
        <f>IF('1b-NaturalGas'!$AG$87="no","",ROUND(BL3926,4))</f>
        <v>0.90400000000000003</v>
      </c>
      <c r="BN3926" s="157">
        <f>IF('1b-NaturalGas'!$AG$88="no","",ROUND(BL3926,4))</f>
        <v>0.90400000000000003</v>
      </c>
      <c r="BO3926" s="157">
        <f>IF('1b-NaturalGas'!$AG$89="no","",ROUND(BL3926,4))</f>
        <v>0.90400000000000003</v>
      </c>
      <c r="BP3926" s="157">
        <f>IF('1b-NaturalGas'!$AG$90="no","not applicable (based on previous answers)",ROUND(BL3926,4))</f>
        <v>0.90400000000000003</v>
      </c>
      <c r="BQ3926" s="157">
        <f>IF('1b-NaturalGas'!$AG$91="no","",ROUND(BL3926,4))</f>
        <v>0.90400000000000003</v>
      </c>
    </row>
    <row r="3927" spans="30:69" x14ac:dyDescent="0.25">
      <c r="AD3927" s="157">
        <f t="shared" si="135"/>
        <v>0.90600000000000069</v>
      </c>
      <c r="AE3927" s="157">
        <f>IF('1a-Electricity'!$AG$77="no","",ROUND(AD3927,4))</f>
        <v>0.90600000000000003</v>
      </c>
      <c r="AF3927" s="157">
        <f>IF('1a-Electricity'!$AG$78="no","",ROUND(AD3927,4))</f>
        <v>0.90600000000000003</v>
      </c>
      <c r="AG3927" s="157">
        <f>IF('1a-Electricity'!$AG$79="no","",ROUND(AD3927,4))</f>
        <v>0.90600000000000003</v>
      </c>
      <c r="BL3927" s="157">
        <f t="shared" si="136"/>
        <v>0.90500000000000069</v>
      </c>
      <c r="BM3927" s="157">
        <f>IF('1b-NaturalGas'!$AG$87="no","",ROUND(BL3927,4))</f>
        <v>0.90500000000000003</v>
      </c>
      <c r="BN3927" s="157">
        <f>IF('1b-NaturalGas'!$AG$88="no","",ROUND(BL3927,4))</f>
        <v>0.90500000000000003</v>
      </c>
      <c r="BO3927" s="157">
        <f>IF('1b-NaturalGas'!$AG$89="no","",ROUND(BL3927,4))</f>
        <v>0.90500000000000003</v>
      </c>
      <c r="BP3927" s="157">
        <f>IF('1b-NaturalGas'!$AG$90="no","not applicable (based on previous answers)",ROUND(BL3927,4))</f>
        <v>0.90500000000000003</v>
      </c>
      <c r="BQ3927" s="157">
        <f>IF('1b-NaturalGas'!$AG$91="no","",ROUND(BL3927,4))</f>
        <v>0.90500000000000003</v>
      </c>
    </row>
    <row r="3928" spans="30:69" x14ac:dyDescent="0.25">
      <c r="AD3928" s="157">
        <f t="shared" si="135"/>
        <v>0.90700000000000069</v>
      </c>
      <c r="AE3928" s="157">
        <f>IF('1a-Electricity'!$AG$77="no","",ROUND(AD3928,4))</f>
        <v>0.90700000000000003</v>
      </c>
      <c r="AF3928" s="157">
        <f>IF('1a-Electricity'!$AG$78="no","",ROUND(AD3928,4))</f>
        <v>0.90700000000000003</v>
      </c>
      <c r="AG3928" s="157">
        <f>IF('1a-Electricity'!$AG$79="no","",ROUND(AD3928,4))</f>
        <v>0.90700000000000003</v>
      </c>
      <c r="BL3928" s="157">
        <f t="shared" si="136"/>
        <v>0.90600000000000069</v>
      </c>
      <c r="BM3928" s="157">
        <f>IF('1b-NaturalGas'!$AG$87="no","",ROUND(BL3928,4))</f>
        <v>0.90600000000000003</v>
      </c>
      <c r="BN3928" s="157">
        <f>IF('1b-NaturalGas'!$AG$88="no","",ROUND(BL3928,4))</f>
        <v>0.90600000000000003</v>
      </c>
      <c r="BO3928" s="157">
        <f>IF('1b-NaturalGas'!$AG$89="no","",ROUND(BL3928,4))</f>
        <v>0.90600000000000003</v>
      </c>
      <c r="BP3928" s="157">
        <f>IF('1b-NaturalGas'!$AG$90="no","not applicable (based on previous answers)",ROUND(BL3928,4))</f>
        <v>0.90600000000000003</v>
      </c>
      <c r="BQ3928" s="157">
        <f>IF('1b-NaturalGas'!$AG$91="no","",ROUND(BL3928,4))</f>
        <v>0.90600000000000003</v>
      </c>
    </row>
    <row r="3929" spans="30:69" x14ac:dyDescent="0.25">
      <c r="AD3929" s="157">
        <f t="shared" si="135"/>
        <v>0.9080000000000007</v>
      </c>
      <c r="AE3929" s="157">
        <f>IF('1a-Electricity'!$AG$77="no","",ROUND(AD3929,4))</f>
        <v>0.90800000000000003</v>
      </c>
      <c r="AF3929" s="157">
        <f>IF('1a-Electricity'!$AG$78="no","",ROUND(AD3929,4))</f>
        <v>0.90800000000000003</v>
      </c>
      <c r="AG3929" s="157">
        <f>IF('1a-Electricity'!$AG$79="no","",ROUND(AD3929,4))</f>
        <v>0.90800000000000003</v>
      </c>
      <c r="BL3929" s="157">
        <f t="shared" si="136"/>
        <v>0.90700000000000069</v>
      </c>
      <c r="BM3929" s="157">
        <f>IF('1b-NaturalGas'!$AG$87="no","",ROUND(BL3929,4))</f>
        <v>0.90700000000000003</v>
      </c>
      <c r="BN3929" s="157">
        <f>IF('1b-NaturalGas'!$AG$88="no","",ROUND(BL3929,4))</f>
        <v>0.90700000000000003</v>
      </c>
      <c r="BO3929" s="157">
        <f>IF('1b-NaturalGas'!$AG$89="no","",ROUND(BL3929,4))</f>
        <v>0.90700000000000003</v>
      </c>
      <c r="BP3929" s="157">
        <f>IF('1b-NaturalGas'!$AG$90="no","not applicable (based on previous answers)",ROUND(BL3929,4))</f>
        <v>0.90700000000000003</v>
      </c>
      <c r="BQ3929" s="157">
        <f>IF('1b-NaturalGas'!$AG$91="no","",ROUND(BL3929,4))</f>
        <v>0.90700000000000003</v>
      </c>
    </row>
    <row r="3930" spans="30:69" x14ac:dyDescent="0.25">
      <c r="AD3930" s="157">
        <f t="shared" si="135"/>
        <v>0.9090000000000007</v>
      </c>
      <c r="AE3930" s="157">
        <f>IF('1a-Electricity'!$AG$77="no","",ROUND(AD3930,4))</f>
        <v>0.90900000000000003</v>
      </c>
      <c r="AF3930" s="157">
        <f>IF('1a-Electricity'!$AG$78="no","",ROUND(AD3930,4))</f>
        <v>0.90900000000000003</v>
      </c>
      <c r="AG3930" s="157">
        <f>IF('1a-Electricity'!$AG$79="no","",ROUND(AD3930,4))</f>
        <v>0.90900000000000003</v>
      </c>
      <c r="BL3930" s="157">
        <f t="shared" si="136"/>
        <v>0.9080000000000007</v>
      </c>
      <c r="BM3930" s="157">
        <f>IF('1b-NaturalGas'!$AG$87="no","",ROUND(BL3930,4))</f>
        <v>0.90800000000000003</v>
      </c>
      <c r="BN3930" s="157">
        <f>IF('1b-NaturalGas'!$AG$88="no","",ROUND(BL3930,4))</f>
        <v>0.90800000000000003</v>
      </c>
      <c r="BO3930" s="157">
        <f>IF('1b-NaturalGas'!$AG$89="no","",ROUND(BL3930,4))</f>
        <v>0.90800000000000003</v>
      </c>
      <c r="BP3930" s="157">
        <f>IF('1b-NaturalGas'!$AG$90="no","not applicable (based on previous answers)",ROUND(BL3930,4))</f>
        <v>0.90800000000000003</v>
      </c>
      <c r="BQ3930" s="157">
        <f>IF('1b-NaturalGas'!$AG$91="no","",ROUND(BL3930,4))</f>
        <v>0.90800000000000003</v>
      </c>
    </row>
    <row r="3931" spans="30:69" x14ac:dyDescent="0.25">
      <c r="AD3931" s="157">
        <f t="shared" si="135"/>
        <v>0.9100000000000007</v>
      </c>
      <c r="AE3931" s="157">
        <f>IF('1a-Electricity'!$AG$77="no","",ROUND(AD3931,4))</f>
        <v>0.91</v>
      </c>
      <c r="AF3931" s="157">
        <f>IF('1a-Electricity'!$AG$78="no","",ROUND(AD3931,4))</f>
        <v>0.91</v>
      </c>
      <c r="AG3931" s="157">
        <f>IF('1a-Electricity'!$AG$79="no","",ROUND(AD3931,4))</f>
        <v>0.91</v>
      </c>
      <c r="BL3931" s="157">
        <f t="shared" si="136"/>
        <v>0.9090000000000007</v>
      </c>
      <c r="BM3931" s="157">
        <f>IF('1b-NaturalGas'!$AG$87="no","",ROUND(BL3931,4))</f>
        <v>0.90900000000000003</v>
      </c>
      <c r="BN3931" s="157">
        <f>IF('1b-NaturalGas'!$AG$88="no","",ROUND(BL3931,4))</f>
        <v>0.90900000000000003</v>
      </c>
      <c r="BO3931" s="157">
        <f>IF('1b-NaturalGas'!$AG$89="no","",ROUND(BL3931,4))</f>
        <v>0.90900000000000003</v>
      </c>
      <c r="BP3931" s="157">
        <f>IF('1b-NaturalGas'!$AG$90="no","not applicable (based on previous answers)",ROUND(BL3931,4))</f>
        <v>0.90900000000000003</v>
      </c>
      <c r="BQ3931" s="157">
        <f>IF('1b-NaturalGas'!$AG$91="no","",ROUND(BL3931,4))</f>
        <v>0.90900000000000003</v>
      </c>
    </row>
    <row r="3932" spans="30:69" x14ac:dyDescent="0.25">
      <c r="AD3932" s="157">
        <f t="shared" si="135"/>
        <v>0.9110000000000007</v>
      </c>
      <c r="AE3932" s="157">
        <f>IF('1a-Electricity'!$AG$77="no","",ROUND(AD3932,4))</f>
        <v>0.91100000000000003</v>
      </c>
      <c r="AF3932" s="157">
        <f>IF('1a-Electricity'!$AG$78="no","",ROUND(AD3932,4))</f>
        <v>0.91100000000000003</v>
      </c>
      <c r="AG3932" s="157">
        <f>IF('1a-Electricity'!$AG$79="no","",ROUND(AD3932,4))</f>
        <v>0.91100000000000003</v>
      </c>
      <c r="BL3932" s="157">
        <f t="shared" si="136"/>
        <v>0.9100000000000007</v>
      </c>
      <c r="BM3932" s="157">
        <f>IF('1b-NaturalGas'!$AG$87="no","",ROUND(BL3932,4))</f>
        <v>0.91</v>
      </c>
      <c r="BN3932" s="157">
        <f>IF('1b-NaturalGas'!$AG$88="no","",ROUND(BL3932,4))</f>
        <v>0.91</v>
      </c>
      <c r="BO3932" s="157">
        <f>IF('1b-NaturalGas'!$AG$89="no","",ROUND(BL3932,4))</f>
        <v>0.91</v>
      </c>
      <c r="BP3932" s="157">
        <f>IF('1b-NaturalGas'!$AG$90="no","not applicable (based on previous answers)",ROUND(BL3932,4))</f>
        <v>0.91</v>
      </c>
      <c r="BQ3932" s="157">
        <f>IF('1b-NaturalGas'!$AG$91="no","",ROUND(BL3932,4))</f>
        <v>0.91</v>
      </c>
    </row>
    <row r="3933" spans="30:69" x14ac:dyDescent="0.25">
      <c r="AD3933" s="157">
        <f t="shared" si="135"/>
        <v>0.9120000000000007</v>
      </c>
      <c r="AE3933" s="157">
        <f>IF('1a-Electricity'!$AG$77="no","",ROUND(AD3933,4))</f>
        <v>0.91200000000000003</v>
      </c>
      <c r="AF3933" s="157">
        <f>IF('1a-Electricity'!$AG$78="no","",ROUND(AD3933,4))</f>
        <v>0.91200000000000003</v>
      </c>
      <c r="AG3933" s="157">
        <f>IF('1a-Electricity'!$AG$79="no","",ROUND(AD3933,4))</f>
        <v>0.91200000000000003</v>
      </c>
      <c r="BL3933" s="157">
        <f t="shared" si="136"/>
        <v>0.9110000000000007</v>
      </c>
      <c r="BM3933" s="157">
        <f>IF('1b-NaturalGas'!$AG$87="no","",ROUND(BL3933,4))</f>
        <v>0.91100000000000003</v>
      </c>
      <c r="BN3933" s="157">
        <f>IF('1b-NaturalGas'!$AG$88="no","",ROUND(BL3933,4))</f>
        <v>0.91100000000000003</v>
      </c>
      <c r="BO3933" s="157">
        <f>IF('1b-NaturalGas'!$AG$89="no","",ROUND(BL3933,4))</f>
        <v>0.91100000000000003</v>
      </c>
      <c r="BP3933" s="157">
        <f>IF('1b-NaturalGas'!$AG$90="no","not applicable (based on previous answers)",ROUND(BL3933,4))</f>
        <v>0.91100000000000003</v>
      </c>
      <c r="BQ3933" s="157">
        <f>IF('1b-NaturalGas'!$AG$91="no","",ROUND(BL3933,4))</f>
        <v>0.91100000000000003</v>
      </c>
    </row>
    <row r="3934" spans="30:69" x14ac:dyDescent="0.25">
      <c r="AD3934" s="157">
        <f t="shared" si="135"/>
        <v>0.9130000000000007</v>
      </c>
      <c r="AE3934" s="157">
        <f>IF('1a-Electricity'!$AG$77="no","",ROUND(AD3934,4))</f>
        <v>0.91300000000000003</v>
      </c>
      <c r="AF3934" s="157">
        <f>IF('1a-Electricity'!$AG$78="no","",ROUND(AD3934,4))</f>
        <v>0.91300000000000003</v>
      </c>
      <c r="AG3934" s="157">
        <f>IF('1a-Electricity'!$AG$79="no","",ROUND(AD3934,4))</f>
        <v>0.91300000000000003</v>
      </c>
      <c r="BL3934" s="157">
        <f t="shared" si="136"/>
        <v>0.9120000000000007</v>
      </c>
      <c r="BM3934" s="157">
        <f>IF('1b-NaturalGas'!$AG$87="no","",ROUND(BL3934,4))</f>
        <v>0.91200000000000003</v>
      </c>
      <c r="BN3934" s="157">
        <f>IF('1b-NaturalGas'!$AG$88="no","",ROUND(BL3934,4))</f>
        <v>0.91200000000000003</v>
      </c>
      <c r="BO3934" s="157">
        <f>IF('1b-NaturalGas'!$AG$89="no","",ROUND(BL3934,4))</f>
        <v>0.91200000000000003</v>
      </c>
      <c r="BP3934" s="157">
        <f>IF('1b-NaturalGas'!$AG$90="no","not applicable (based on previous answers)",ROUND(BL3934,4))</f>
        <v>0.91200000000000003</v>
      </c>
      <c r="BQ3934" s="157">
        <f>IF('1b-NaturalGas'!$AG$91="no","",ROUND(BL3934,4))</f>
        <v>0.91200000000000003</v>
      </c>
    </row>
    <row r="3935" spans="30:69" x14ac:dyDescent="0.25">
      <c r="AD3935" s="157">
        <f t="shared" si="135"/>
        <v>0.9140000000000007</v>
      </c>
      <c r="AE3935" s="157">
        <f>IF('1a-Electricity'!$AG$77="no","",ROUND(AD3935,4))</f>
        <v>0.91400000000000003</v>
      </c>
      <c r="AF3935" s="157">
        <f>IF('1a-Electricity'!$AG$78="no","",ROUND(AD3935,4))</f>
        <v>0.91400000000000003</v>
      </c>
      <c r="AG3935" s="157">
        <f>IF('1a-Electricity'!$AG$79="no","",ROUND(AD3935,4))</f>
        <v>0.91400000000000003</v>
      </c>
      <c r="BL3935" s="157">
        <f t="shared" si="136"/>
        <v>0.9130000000000007</v>
      </c>
      <c r="BM3935" s="157">
        <f>IF('1b-NaturalGas'!$AG$87="no","",ROUND(BL3935,4))</f>
        <v>0.91300000000000003</v>
      </c>
      <c r="BN3935" s="157">
        <f>IF('1b-NaturalGas'!$AG$88="no","",ROUND(BL3935,4))</f>
        <v>0.91300000000000003</v>
      </c>
      <c r="BO3935" s="157">
        <f>IF('1b-NaturalGas'!$AG$89="no","",ROUND(BL3935,4))</f>
        <v>0.91300000000000003</v>
      </c>
      <c r="BP3935" s="157">
        <f>IF('1b-NaturalGas'!$AG$90="no","not applicable (based on previous answers)",ROUND(BL3935,4))</f>
        <v>0.91300000000000003</v>
      </c>
      <c r="BQ3935" s="157">
        <f>IF('1b-NaturalGas'!$AG$91="no","",ROUND(BL3935,4))</f>
        <v>0.91300000000000003</v>
      </c>
    </row>
    <row r="3936" spans="30:69" x14ac:dyDescent="0.25">
      <c r="AD3936" s="157">
        <f t="shared" si="135"/>
        <v>0.9150000000000007</v>
      </c>
      <c r="AE3936" s="157">
        <f>IF('1a-Electricity'!$AG$77="no","",ROUND(AD3936,4))</f>
        <v>0.91500000000000004</v>
      </c>
      <c r="AF3936" s="157">
        <f>IF('1a-Electricity'!$AG$78="no","",ROUND(AD3936,4))</f>
        <v>0.91500000000000004</v>
      </c>
      <c r="AG3936" s="157">
        <f>IF('1a-Electricity'!$AG$79="no","",ROUND(AD3936,4))</f>
        <v>0.91500000000000004</v>
      </c>
      <c r="BL3936" s="157">
        <f t="shared" si="136"/>
        <v>0.9140000000000007</v>
      </c>
      <c r="BM3936" s="157">
        <f>IF('1b-NaturalGas'!$AG$87="no","",ROUND(BL3936,4))</f>
        <v>0.91400000000000003</v>
      </c>
      <c r="BN3936" s="157">
        <f>IF('1b-NaturalGas'!$AG$88="no","",ROUND(BL3936,4))</f>
        <v>0.91400000000000003</v>
      </c>
      <c r="BO3936" s="157">
        <f>IF('1b-NaturalGas'!$AG$89="no","",ROUND(BL3936,4))</f>
        <v>0.91400000000000003</v>
      </c>
      <c r="BP3936" s="157">
        <f>IF('1b-NaturalGas'!$AG$90="no","not applicable (based on previous answers)",ROUND(BL3936,4))</f>
        <v>0.91400000000000003</v>
      </c>
      <c r="BQ3936" s="157">
        <f>IF('1b-NaturalGas'!$AG$91="no","",ROUND(BL3936,4))</f>
        <v>0.91400000000000003</v>
      </c>
    </row>
    <row r="3937" spans="30:69" x14ac:dyDescent="0.25">
      <c r="AD3937" s="157">
        <f t="shared" si="135"/>
        <v>0.9160000000000007</v>
      </c>
      <c r="AE3937" s="157">
        <f>IF('1a-Electricity'!$AG$77="no","",ROUND(AD3937,4))</f>
        <v>0.91600000000000004</v>
      </c>
      <c r="AF3937" s="157">
        <f>IF('1a-Electricity'!$AG$78="no","",ROUND(AD3937,4))</f>
        <v>0.91600000000000004</v>
      </c>
      <c r="AG3937" s="157">
        <f>IF('1a-Electricity'!$AG$79="no","",ROUND(AD3937,4))</f>
        <v>0.91600000000000004</v>
      </c>
      <c r="BL3937" s="157">
        <f t="shared" si="136"/>
        <v>0.9150000000000007</v>
      </c>
      <c r="BM3937" s="157">
        <f>IF('1b-NaturalGas'!$AG$87="no","",ROUND(BL3937,4))</f>
        <v>0.91500000000000004</v>
      </c>
      <c r="BN3937" s="157">
        <f>IF('1b-NaturalGas'!$AG$88="no","",ROUND(BL3937,4))</f>
        <v>0.91500000000000004</v>
      </c>
      <c r="BO3937" s="157">
        <f>IF('1b-NaturalGas'!$AG$89="no","",ROUND(BL3937,4))</f>
        <v>0.91500000000000004</v>
      </c>
      <c r="BP3937" s="157">
        <f>IF('1b-NaturalGas'!$AG$90="no","not applicable (based on previous answers)",ROUND(BL3937,4))</f>
        <v>0.91500000000000004</v>
      </c>
      <c r="BQ3937" s="157">
        <f>IF('1b-NaturalGas'!$AG$91="no","",ROUND(BL3937,4))</f>
        <v>0.91500000000000004</v>
      </c>
    </row>
    <row r="3938" spans="30:69" x14ac:dyDescent="0.25">
      <c r="AD3938" s="157">
        <f t="shared" si="135"/>
        <v>0.9170000000000007</v>
      </c>
      <c r="AE3938" s="157">
        <f>IF('1a-Electricity'!$AG$77="no","",ROUND(AD3938,4))</f>
        <v>0.91700000000000004</v>
      </c>
      <c r="AF3938" s="157">
        <f>IF('1a-Electricity'!$AG$78="no","",ROUND(AD3938,4))</f>
        <v>0.91700000000000004</v>
      </c>
      <c r="AG3938" s="157">
        <f>IF('1a-Electricity'!$AG$79="no","",ROUND(AD3938,4))</f>
        <v>0.91700000000000004</v>
      </c>
      <c r="BL3938" s="157">
        <f t="shared" si="136"/>
        <v>0.9160000000000007</v>
      </c>
      <c r="BM3938" s="157">
        <f>IF('1b-NaturalGas'!$AG$87="no","",ROUND(BL3938,4))</f>
        <v>0.91600000000000004</v>
      </c>
      <c r="BN3938" s="157">
        <f>IF('1b-NaturalGas'!$AG$88="no","",ROUND(BL3938,4))</f>
        <v>0.91600000000000004</v>
      </c>
      <c r="BO3938" s="157">
        <f>IF('1b-NaturalGas'!$AG$89="no","",ROUND(BL3938,4))</f>
        <v>0.91600000000000004</v>
      </c>
      <c r="BP3938" s="157">
        <f>IF('1b-NaturalGas'!$AG$90="no","not applicable (based on previous answers)",ROUND(BL3938,4))</f>
        <v>0.91600000000000004</v>
      </c>
      <c r="BQ3938" s="157">
        <f>IF('1b-NaturalGas'!$AG$91="no","",ROUND(BL3938,4))</f>
        <v>0.91600000000000004</v>
      </c>
    </row>
    <row r="3939" spans="30:69" x14ac:dyDescent="0.25">
      <c r="AD3939" s="157">
        <f t="shared" si="135"/>
        <v>0.9180000000000007</v>
      </c>
      <c r="AE3939" s="157">
        <f>IF('1a-Electricity'!$AG$77="no","",ROUND(AD3939,4))</f>
        <v>0.91800000000000004</v>
      </c>
      <c r="AF3939" s="157">
        <f>IF('1a-Electricity'!$AG$78="no","",ROUND(AD3939,4))</f>
        <v>0.91800000000000004</v>
      </c>
      <c r="AG3939" s="157">
        <f>IF('1a-Electricity'!$AG$79="no","",ROUND(AD3939,4))</f>
        <v>0.91800000000000004</v>
      </c>
      <c r="BL3939" s="157">
        <f t="shared" si="136"/>
        <v>0.9170000000000007</v>
      </c>
      <c r="BM3939" s="157">
        <f>IF('1b-NaturalGas'!$AG$87="no","",ROUND(BL3939,4))</f>
        <v>0.91700000000000004</v>
      </c>
      <c r="BN3939" s="157">
        <f>IF('1b-NaturalGas'!$AG$88="no","",ROUND(BL3939,4))</f>
        <v>0.91700000000000004</v>
      </c>
      <c r="BO3939" s="157">
        <f>IF('1b-NaturalGas'!$AG$89="no","",ROUND(BL3939,4))</f>
        <v>0.91700000000000004</v>
      </c>
      <c r="BP3939" s="157">
        <f>IF('1b-NaturalGas'!$AG$90="no","not applicable (based on previous answers)",ROUND(BL3939,4))</f>
        <v>0.91700000000000004</v>
      </c>
      <c r="BQ3939" s="157">
        <f>IF('1b-NaturalGas'!$AG$91="no","",ROUND(BL3939,4))</f>
        <v>0.91700000000000004</v>
      </c>
    </row>
    <row r="3940" spans="30:69" x14ac:dyDescent="0.25">
      <c r="AD3940" s="157">
        <f t="shared" si="135"/>
        <v>0.91900000000000071</v>
      </c>
      <c r="AE3940" s="157">
        <f>IF('1a-Electricity'!$AG$77="no","",ROUND(AD3940,4))</f>
        <v>0.91900000000000004</v>
      </c>
      <c r="AF3940" s="157">
        <f>IF('1a-Electricity'!$AG$78="no","",ROUND(AD3940,4))</f>
        <v>0.91900000000000004</v>
      </c>
      <c r="AG3940" s="157">
        <f>IF('1a-Electricity'!$AG$79="no","",ROUND(AD3940,4))</f>
        <v>0.91900000000000004</v>
      </c>
      <c r="BL3940" s="157">
        <f t="shared" si="136"/>
        <v>0.9180000000000007</v>
      </c>
      <c r="BM3940" s="157">
        <f>IF('1b-NaturalGas'!$AG$87="no","",ROUND(BL3940,4))</f>
        <v>0.91800000000000004</v>
      </c>
      <c r="BN3940" s="157">
        <f>IF('1b-NaturalGas'!$AG$88="no","",ROUND(BL3940,4))</f>
        <v>0.91800000000000004</v>
      </c>
      <c r="BO3940" s="157">
        <f>IF('1b-NaturalGas'!$AG$89="no","",ROUND(BL3940,4))</f>
        <v>0.91800000000000004</v>
      </c>
      <c r="BP3940" s="157">
        <f>IF('1b-NaturalGas'!$AG$90="no","not applicable (based on previous answers)",ROUND(BL3940,4))</f>
        <v>0.91800000000000004</v>
      </c>
      <c r="BQ3940" s="157">
        <f>IF('1b-NaturalGas'!$AG$91="no","",ROUND(BL3940,4))</f>
        <v>0.91800000000000004</v>
      </c>
    </row>
    <row r="3941" spans="30:69" x14ac:dyDescent="0.25">
      <c r="AD3941" s="157">
        <f t="shared" si="135"/>
        <v>0.92000000000000071</v>
      </c>
      <c r="AE3941" s="157">
        <f>IF('1a-Electricity'!$AG$77="no","",ROUND(AD3941,4))</f>
        <v>0.92</v>
      </c>
      <c r="AF3941" s="157">
        <f>IF('1a-Electricity'!$AG$78="no","",ROUND(AD3941,4))</f>
        <v>0.92</v>
      </c>
      <c r="AG3941" s="157">
        <f>IF('1a-Electricity'!$AG$79="no","",ROUND(AD3941,4))</f>
        <v>0.92</v>
      </c>
      <c r="BL3941" s="157">
        <f t="shared" si="136"/>
        <v>0.91900000000000071</v>
      </c>
      <c r="BM3941" s="157">
        <f>IF('1b-NaturalGas'!$AG$87="no","",ROUND(BL3941,4))</f>
        <v>0.91900000000000004</v>
      </c>
      <c r="BN3941" s="157">
        <f>IF('1b-NaturalGas'!$AG$88="no","",ROUND(BL3941,4))</f>
        <v>0.91900000000000004</v>
      </c>
      <c r="BO3941" s="157">
        <f>IF('1b-NaturalGas'!$AG$89="no","",ROUND(BL3941,4))</f>
        <v>0.91900000000000004</v>
      </c>
      <c r="BP3941" s="157">
        <f>IF('1b-NaturalGas'!$AG$90="no","not applicable (based on previous answers)",ROUND(BL3941,4))</f>
        <v>0.91900000000000004</v>
      </c>
      <c r="BQ3941" s="157">
        <f>IF('1b-NaturalGas'!$AG$91="no","",ROUND(BL3941,4))</f>
        <v>0.91900000000000004</v>
      </c>
    </row>
    <row r="3942" spans="30:69" x14ac:dyDescent="0.25">
      <c r="AD3942" s="157">
        <f t="shared" si="135"/>
        <v>0.92100000000000071</v>
      </c>
      <c r="AE3942" s="157">
        <f>IF('1a-Electricity'!$AG$77="no","",ROUND(AD3942,4))</f>
        <v>0.92100000000000004</v>
      </c>
      <c r="AF3942" s="157">
        <f>IF('1a-Electricity'!$AG$78="no","",ROUND(AD3942,4))</f>
        <v>0.92100000000000004</v>
      </c>
      <c r="AG3942" s="157">
        <f>IF('1a-Electricity'!$AG$79="no","",ROUND(AD3942,4))</f>
        <v>0.92100000000000004</v>
      </c>
      <c r="BL3942" s="157">
        <f t="shared" si="136"/>
        <v>0.92000000000000071</v>
      </c>
      <c r="BM3942" s="157">
        <f>IF('1b-NaturalGas'!$AG$87="no","",ROUND(BL3942,4))</f>
        <v>0.92</v>
      </c>
      <c r="BN3942" s="157">
        <f>IF('1b-NaturalGas'!$AG$88="no","",ROUND(BL3942,4))</f>
        <v>0.92</v>
      </c>
      <c r="BO3942" s="157">
        <f>IF('1b-NaturalGas'!$AG$89="no","",ROUND(BL3942,4))</f>
        <v>0.92</v>
      </c>
      <c r="BP3942" s="157">
        <f>IF('1b-NaturalGas'!$AG$90="no","not applicable (based on previous answers)",ROUND(BL3942,4))</f>
        <v>0.92</v>
      </c>
      <c r="BQ3942" s="157">
        <f>IF('1b-NaturalGas'!$AG$91="no","",ROUND(BL3942,4))</f>
        <v>0.92</v>
      </c>
    </row>
    <row r="3943" spans="30:69" x14ac:dyDescent="0.25">
      <c r="AD3943" s="157">
        <f t="shared" si="135"/>
        <v>0.92200000000000071</v>
      </c>
      <c r="AE3943" s="157">
        <f>IF('1a-Electricity'!$AG$77="no","",ROUND(AD3943,4))</f>
        <v>0.92200000000000004</v>
      </c>
      <c r="AF3943" s="157">
        <f>IF('1a-Electricity'!$AG$78="no","",ROUND(AD3943,4))</f>
        <v>0.92200000000000004</v>
      </c>
      <c r="AG3943" s="157">
        <f>IF('1a-Electricity'!$AG$79="no","",ROUND(AD3943,4))</f>
        <v>0.92200000000000004</v>
      </c>
      <c r="BL3943" s="157">
        <f t="shared" si="136"/>
        <v>0.92100000000000071</v>
      </c>
      <c r="BM3943" s="157">
        <f>IF('1b-NaturalGas'!$AG$87="no","",ROUND(BL3943,4))</f>
        <v>0.92100000000000004</v>
      </c>
      <c r="BN3943" s="157">
        <f>IF('1b-NaturalGas'!$AG$88="no","",ROUND(BL3943,4))</f>
        <v>0.92100000000000004</v>
      </c>
      <c r="BO3943" s="157">
        <f>IF('1b-NaturalGas'!$AG$89="no","",ROUND(BL3943,4))</f>
        <v>0.92100000000000004</v>
      </c>
      <c r="BP3943" s="157">
        <f>IF('1b-NaturalGas'!$AG$90="no","not applicable (based on previous answers)",ROUND(BL3943,4))</f>
        <v>0.92100000000000004</v>
      </c>
      <c r="BQ3943" s="157">
        <f>IF('1b-NaturalGas'!$AG$91="no","",ROUND(BL3943,4))</f>
        <v>0.92100000000000004</v>
      </c>
    </row>
    <row r="3944" spans="30:69" x14ac:dyDescent="0.25">
      <c r="AD3944" s="157">
        <f t="shared" si="135"/>
        <v>0.92300000000000071</v>
      </c>
      <c r="AE3944" s="157">
        <f>IF('1a-Electricity'!$AG$77="no","",ROUND(AD3944,4))</f>
        <v>0.92300000000000004</v>
      </c>
      <c r="AF3944" s="157">
        <f>IF('1a-Electricity'!$AG$78="no","",ROUND(AD3944,4))</f>
        <v>0.92300000000000004</v>
      </c>
      <c r="AG3944" s="157">
        <f>IF('1a-Electricity'!$AG$79="no","",ROUND(AD3944,4))</f>
        <v>0.92300000000000004</v>
      </c>
      <c r="BL3944" s="157">
        <f t="shared" si="136"/>
        <v>0.92200000000000071</v>
      </c>
      <c r="BM3944" s="157">
        <f>IF('1b-NaturalGas'!$AG$87="no","",ROUND(BL3944,4))</f>
        <v>0.92200000000000004</v>
      </c>
      <c r="BN3944" s="157">
        <f>IF('1b-NaturalGas'!$AG$88="no","",ROUND(BL3944,4))</f>
        <v>0.92200000000000004</v>
      </c>
      <c r="BO3944" s="157">
        <f>IF('1b-NaturalGas'!$AG$89="no","",ROUND(BL3944,4))</f>
        <v>0.92200000000000004</v>
      </c>
      <c r="BP3944" s="157">
        <f>IF('1b-NaturalGas'!$AG$90="no","not applicable (based on previous answers)",ROUND(BL3944,4))</f>
        <v>0.92200000000000004</v>
      </c>
      <c r="BQ3944" s="157">
        <f>IF('1b-NaturalGas'!$AG$91="no","",ROUND(BL3944,4))</f>
        <v>0.92200000000000004</v>
      </c>
    </row>
    <row r="3945" spans="30:69" x14ac:dyDescent="0.25">
      <c r="AD3945" s="157">
        <f t="shared" si="135"/>
        <v>0.92400000000000071</v>
      </c>
      <c r="AE3945" s="157">
        <f>IF('1a-Electricity'!$AG$77="no","",ROUND(AD3945,4))</f>
        <v>0.92400000000000004</v>
      </c>
      <c r="AF3945" s="157">
        <f>IF('1a-Electricity'!$AG$78="no","",ROUND(AD3945,4))</f>
        <v>0.92400000000000004</v>
      </c>
      <c r="AG3945" s="157">
        <f>IF('1a-Electricity'!$AG$79="no","",ROUND(AD3945,4))</f>
        <v>0.92400000000000004</v>
      </c>
      <c r="BL3945" s="157">
        <f t="shared" si="136"/>
        <v>0.92300000000000071</v>
      </c>
      <c r="BM3945" s="157">
        <f>IF('1b-NaturalGas'!$AG$87="no","",ROUND(BL3945,4))</f>
        <v>0.92300000000000004</v>
      </c>
      <c r="BN3945" s="157">
        <f>IF('1b-NaturalGas'!$AG$88="no","",ROUND(BL3945,4))</f>
        <v>0.92300000000000004</v>
      </c>
      <c r="BO3945" s="157">
        <f>IF('1b-NaturalGas'!$AG$89="no","",ROUND(BL3945,4))</f>
        <v>0.92300000000000004</v>
      </c>
      <c r="BP3945" s="157">
        <f>IF('1b-NaturalGas'!$AG$90="no","not applicable (based on previous answers)",ROUND(BL3945,4))</f>
        <v>0.92300000000000004</v>
      </c>
      <c r="BQ3945" s="157">
        <f>IF('1b-NaturalGas'!$AG$91="no","",ROUND(BL3945,4))</f>
        <v>0.92300000000000004</v>
      </c>
    </row>
    <row r="3946" spans="30:69" x14ac:dyDescent="0.25">
      <c r="AD3946" s="157">
        <f t="shared" si="135"/>
        <v>0.92500000000000071</v>
      </c>
      <c r="AE3946" s="157">
        <f>IF('1a-Electricity'!$AG$77="no","",ROUND(AD3946,4))</f>
        <v>0.92500000000000004</v>
      </c>
      <c r="AF3946" s="157">
        <f>IF('1a-Electricity'!$AG$78="no","",ROUND(AD3946,4))</f>
        <v>0.92500000000000004</v>
      </c>
      <c r="AG3946" s="157">
        <f>IF('1a-Electricity'!$AG$79="no","",ROUND(AD3946,4))</f>
        <v>0.92500000000000004</v>
      </c>
      <c r="BL3946" s="157">
        <f t="shared" si="136"/>
        <v>0.92400000000000071</v>
      </c>
      <c r="BM3946" s="157">
        <f>IF('1b-NaturalGas'!$AG$87="no","",ROUND(BL3946,4))</f>
        <v>0.92400000000000004</v>
      </c>
      <c r="BN3946" s="157">
        <f>IF('1b-NaturalGas'!$AG$88="no","",ROUND(BL3946,4))</f>
        <v>0.92400000000000004</v>
      </c>
      <c r="BO3946" s="157">
        <f>IF('1b-NaturalGas'!$AG$89="no","",ROUND(BL3946,4))</f>
        <v>0.92400000000000004</v>
      </c>
      <c r="BP3946" s="157">
        <f>IF('1b-NaturalGas'!$AG$90="no","not applicable (based on previous answers)",ROUND(BL3946,4))</f>
        <v>0.92400000000000004</v>
      </c>
      <c r="BQ3946" s="157">
        <f>IF('1b-NaturalGas'!$AG$91="no","",ROUND(BL3946,4))</f>
        <v>0.92400000000000004</v>
      </c>
    </row>
    <row r="3947" spans="30:69" x14ac:dyDescent="0.25">
      <c r="AD3947" s="157">
        <f t="shared" si="135"/>
        <v>0.92600000000000071</v>
      </c>
      <c r="AE3947" s="157">
        <f>IF('1a-Electricity'!$AG$77="no","",ROUND(AD3947,4))</f>
        <v>0.92600000000000005</v>
      </c>
      <c r="AF3947" s="157">
        <f>IF('1a-Electricity'!$AG$78="no","",ROUND(AD3947,4))</f>
        <v>0.92600000000000005</v>
      </c>
      <c r="AG3947" s="157">
        <f>IF('1a-Electricity'!$AG$79="no","",ROUND(AD3947,4))</f>
        <v>0.92600000000000005</v>
      </c>
      <c r="BL3947" s="157">
        <f t="shared" si="136"/>
        <v>0.92500000000000071</v>
      </c>
      <c r="BM3947" s="157">
        <f>IF('1b-NaturalGas'!$AG$87="no","",ROUND(BL3947,4))</f>
        <v>0.92500000000000004</v>
      </c>
      <c r="BN3947" s="157">
        <f>IF('1b-NaturalGas'!$AG$88="no","",ROUND(BL3947,4))</f>
        <v>0.92500000000000004</v>
      </c>
      <c r="BO3947" s="157">
        <f>IF('1b-NaturalGas'!$AG$89="no","",ROUND(BL3947,4))</f>
        <v>0.92500000000000004</v>
      </c>
      <c r="BP3947" s="157">
        <f>IF('1b-NaturalGas'!$AG$90="no","not applicable (based on previous answers)",ROUND(BL3947,4))</f>
        <v>0.92500000000000004</v>
      </c>
      <c r="BQ3947" s="157">
        <f>IF('1b-NaturalGas'!$AG$91="no","",ROUND(BL3947,4))</f>
        <v>0.92500000000000004</v>
      </c>
    </row>
    <row r="3948" spans="30:69" x14ac:dyDescent="0.25">
      <c r="AD3948" s="157">
        <f t="shared" si="135"/>
        <v>0.92700000000000071</v>
      </c>
      <c r="AE3948" s="157">
        <f>IF('1a-Electricity'!$AG$77="no","",ROUND(AD3948,4))</f>
        <v>0.92700000000000005</v>
      </c>
      <c r="AF3948" s="157">
        <f>IF('1a-Electricity'!$AG$78="no","",ROUND(AD3948,4))</f>
        <v>0.92700000000000005</v>
      </c>
      <c r="AG3948" s="157">
        <f>IF('1a-Electricity'!$AG$79="no","",ROUND(AD3948,4))</f>
        <v>0.92700000000000005</v>
      </c>
      <c r="BL3948" s="157">
        <f t="shared" si="136"/>
        <v>0.92600000000000071</v>
      </c>
      <c r="BM3948" s="157">
        <f>IF('1b-NaturalGas'!$AG$87="no","",ROUND(BL3948,4))</f>
        <v>0.92600000000000005</v>
      </c>
      <c r="BN3948" s="157">
        <f>IF('1b-NaturalGas'!$AG$88="no","",ROUND(BL3948,4))</f>
        <v>0.92600000000000005</v>
      </c>
      <c r="BO3948" s="157">
        <f>IF('1b-NaturalGas'!$AG$89="no","",ROUND(BL3948,4))</f>
        <v>0.92600000000000005</v>
      </c>
      <c r="BP3948" s="157">
        <f>IF('1b-NaturalGas'!$AG$90="no","not applicable (based on previous answers)",ROUND(BL3948,4))</f>
        <v>0.92600000000000005</v>
      </c>
      <c r="BQ3948" s="157">
        <f>IF('1b-NaturalGas'!$AG$91="no","",ROUND(BL3948,4))</f>
        <v>0.92600000000000005</v>
      </c>
    </row>
    <row r="3949" spans="30:69" x14ac:dyDescent="0.25">
      <c r="AD3949" s="157">
        <f t="shared" si="135"/>
        <v>0.92800000000000071</v>
      </c>
      <c r="AE3949" s="157">
        <f>IF('1a-Electricity'!$AG$77="no","",ROUND(AD3949,4))</f>
        <v>0.92800000000000005</v>
      </c>
      <c r="AF3949" s="157">
        <f>IF('1a-Electricity'!$AG$78="no","",ROUND(AD3949,4))</f>
        <v>0.92800000000000005</v>
      </c>
      <c r="AG3949" s="157">
        <f>IF('1a-Electricity'!$AG$79="no","",ROUND(AD3949,4))</f>
        <v>0.92800000000000005</v>
      </c>
      <c r="BL3949" s="157">
        <f t="shared" si="136"/>
        <v>0.92700000000000071</v>
      </c>
      <c r="BM3949" s="157">
        <f>IF('1b-NaturalGas'!$AG$87="no","",ROUND(BL3949,4))</f>
        <v>0.92700000000000005</v>
      </c>
      <c r="BN3949" s="157">
        <f>IF('1b-NaturalGas'!$AG$88="no","",ROUND(BL3949,4))</f>
        <v>0.92700000000000005</v>
      </c>
      <c r="BO3949" s="157">
        <f>IF('1b-NaturalGas'!$AG$89="no","",ROUND(BL3949,4))</f>
        <v>0.92700000000000005</v>
      </c>
      <c r="BP3949" s="157">
        <f>IF('1b-NaturalGas'!$AG$90="no","not applicable (based on previous answers)",ROUND(BL3949,4))</f>
        <v>0.92700000000000005</v>
      </c>
      <c r="BQ3949" s="157">
        <f>IF('1b-NaturalGas'!$AG$91="no","",ROUND(BL3949,4))</f>
        <v>0.92700000000000005</v>
      </c>
    </row>
    <row r="3950" spans="30:69" x14ac:dyDescent="0.25">
      <c r="AD3950" s="157">
        <f t="shared" si="135"/>
        <v>0.92900000000000071</v>
      </c>
      <c r="AE3950" s="157">
        <f>IF('1a-Electricity'!$AG$77="no","",ROUND(AD3950,4))</f>
        <v>0.92900000000000005</v>
      </c>
      <c r="AF3950" s="157">
        <f>IF('1a-Electricity'!$AG$78="no","",ROUND(AD3950,4))</f>
        <v>0.92900000000000005</v>
      </c>
      <c r="AG3950" s="157">
        <f>IF('1a-Electricity'!$AG$79="no","",ROUND(AD3950,4))</f>
        <v>0.92900000000000005</v>
      </c>
      <c r="BL3950" s="157">
        <f t="shared" si="136"/>
        <v>0.92800000000000071</v>
      </c>
      <c r="BM3950" s="157">
        <f>IF('1b-NaturalGas'!$AG$87="no","",ROUND(BL3950,4))</f>
        <v>0.92800000000000005</v>
      </c>
      <c r="BN3950" s="157">
        <f>IF('1b-NaturalGas'!$AG$88="no","",ROUND(BL3950,4))</f>
        <v>0.92800000000000005</v>
      </c>
      <c r="BO3950" s="157">
        <f>IF('1b-NaturalGas'!$AG$89="no","",ROUND(BL3950,4))</f>
        <v>0.92800000000000005</v>
      </c>
      <c r="BP3950" s="157">
        <f>IF('1b-NaturalGas'!$AG$90="no","not applicable (based on previous answers)",ROUND(BL3950,4))</f>
        <v>0.92800000000000005</v>
      </c>
      <c r="BQ3950" s="157">
        <f>IF('1b-NaturalGas'!$AG$91="no","",ROUND(BL3950,4))</f>
        <v>0.92800000000000005</v>
      </c>
    </row>
    <row r="3951" spans="30:69" x14ac:dyDescent="0.25">
      <c r="AD3951" s="157">
        <f t="shared" si="135"/>
        <v>0.93000000000000071</v>
      </c>
      <c r="AE3951" s="157">
        <f>IF('1a-Electricity'!$AG$77="no","",ROUND(AD3951,4))</f>
        <v>0.93</v>
      </c>
      <c r="AF3951" s="157">
        <f>IF('1a-Electricity'!$AG$78="no","",ROUND(AD3951,4))</f>
        <v>0.93</v>
      </c>
      <c r="AG3951" s="157">
        <f>IF('1a-Electricity'!$AG$79="no","",ROUND(AD3951,4))</f>
        <v>0.93</v>
      </c>
      <c r="BL3951" s="157">
        <f t="shared" si="136"/>
        <v>0.92900000000000071</v>
      </c>
      <c r="BM3951" s="157">
        <f>IF('1b-NaturalGas'!$AG$87="no","",ROUND(BL3951,4))</f>
        <v>0.92900000000000005</v>
      </c>
      <c r="BN3951" s="157">
        <f>IF('1b-NaturalGas'!$AG$88="no","",ROUND(BL3951,4))</f>
        <v>0.92900000000000005</v>
      </c>
      <c r="BO3951" s="157">
        <f>IF('1b-NaturalGas'!$AG$89="no","",ROUND(BL3951,4))</f>
        <v>0.92900000000000005</v>
      </c>
      <c r="BP3951" s="157">
        <f>IF('1b-NaturalGas'!$AG$90="no","not applicable (based on previous answers)",ROUND(BL3951,4))</f>
        <v>0.92900000000000005</v>
      </c>
      <c r="BQ3951" s="157">
        <f>IF('1b-NaturalGas'!$AG$91="no","",ROUND(BL3951,4))</f>
        <v>0.92900000000000005</v>
      </c>
    </row>
    <row r="3952" spans="30:69" x14ac:dyDescent="0.25">
      <c r="AD3952" s="157">
        <f t="shared" si="135"/>
        <v>0.93100000000000072</v>
      </c>
      <c r="AE3952" s="157">
        <f>IF('1a-Electricity'!$AG$77="no","",ROUND(AD3952,4))</f>
        <v>0.93100000000000005</v>
      </c>
      <c r="AF3952" s="157">
        <f>IF('1a-Electricity'!$AG$78="no","",ROUND(AD3952,4))</f>
        <v>0.93100000000000005</v>
      </c>
      <c r="AG3952" s="157">
        <f>IF('1a-Electricity'!$AG$79="no","",ROUND(AD3952,4))</f>
        <v>0.93100000000000005</v>
      </c>
      <c r="BL3952" s="157">
        <f t="shared" si="136"/>
        <v>0.93000000000000071</v>
      </c>
      <c r="BM3952" s="157">
        <f>IF('1b-NaturalGas'!$AG$87="no","",ROUND(BL3952,4))</f>
        <v>0.93</v>
      </c>
      <c r="BN3952" s="157">
        <f>IF('1b-NaturalGas'!$AG$88="no","",ROUND(BL3952,4))</f>
        <v>0.93</v>
      </c>
      <c r="BO3952" s="157">
        <f>IF('1b-NaturalGas'!$AG$89="no","",ROUND(BL3952,4))</f>
        <v>0.93</v>
      </c>
      <c r="BP3952" s="157">
        <f>IF('1b-NaturalGas'!$AG$90="no","not applicable (based on previous answers)",ROUND(BL3952,4))</f>
        <v>0.93</v>
      </c>
      <c r="BQ3952" s="157">
        <f>IF('1b-NaturalGas'!$AG$91="no","",ROUND(BL3952,4))</f>
        <v>0.93</v>
      </c>
    </row>
    <row r="3953" spans="30:69" x14ac:dyDescent="0.25">
      <c r="AD3953" s="157">
        <f t="shared" si="135"/>
        <v>0.93200000000000072</v>
      </c>
      <c r="AE3953" s="157">
        <f>IF('1a-Electricity'!$AG$77="no","",ROUND(AD3953,4))</f>
        <v>0.93200000000000005</v>
      </c>
      <c r="AF3953" s="157">
        <f>IF('1a-Electricity'!$AG$78="no","",ROUND(AD3953,4))</f>
        <v>0.93200000000000005</v>
      </c>
      <c r="AG3953" s="157">
        <f>IF('1a-Electricity'!$AG$79="no","",ROUND(AD3953,4))</f>
        <v>0.93200000000000005</v>
      </c>
      <c r="BL3953" s="157">
        <f t="shared" si="136"/>
        <v>0.93100000000000072</v>
      </c>
      <c r="BM3953" s="157">
        <f>IF('1b-NaturalGas'!$AG$87="no","",ROUND(BL3953,4))</f>
        <v>0.93100000000000005</v>
      </c>
      <c r="BN3953" s="157">
        <f>IF('1b-NaturalGas'!$AG$88="no","",ROUND(BL3953,4))</f>
        <v>0.93100000000000005</v>
      </c>
      <c r="BO3953" s="157">
        <f>IF('1b-NaturalGas'!$AG$89="no","",ROUND(BL3953,4))</f>
        <v>0.93100000000000005</v>
      </c>
      <c r="BP3953" s="157">
        <f>IF('1b-NaturalGas'!$AG$90="no","not applicable (based on previous answers)",ROUND(BL3953,4))</f>
        <v>0.93100000000000005</v>
      </c>
      <c r="BQ3953" s="157">
        <f>IF('1b-NaturalGas'!$AG$91="no","",ROUND(BL3953,4))</f>
        <v>0.93100000000000005</v>
      </c>
    </row>
    <row r="3954" spans="30:69" x14ac:dyDescent="0.25">
      <c r="AD3954" s="157">
        <f t="shared" si="135"/>
        <v>0.93300000000000072</v>
      </c>
      <c r="AE3954" s="157">
        <f>IF('1a-Electricity'!$AG$77="no","",ROUND(AD3954,4))</f>
        <v>0.93300000000000005</v>
      </c>
      <c r="AF3954" s="157">
        <f>IF('1a-Electricity'!$AG$78="no","",ROUND(AD3954,4))</f>
        <v>0.93300000000000005</v>
      </c>
      <c r="AG3954" s="157">
        <f>IF('1a-Electricity'!$AG$79="no","",ROUND(AD3954,4))</f>
        <v>0.93300000000000005</v>
      </c>
      <c r="BL3954" s="157">
        <f t="shared" si="136"/>
        <v>0.93200000000000072</v>
      </c>
      <c r="BM3954" s="157">
        <f>IF('1b-NaturalGas'!$AG$87="no","",ROUND(BL3954,4))</f>
        <v>0.93200000000000005</v>
      </c>
      <c r="BN3954" s="157">
        <f>IF('1b-NaturalGas'!$AG$88="no","",ROUND(BL3954,4))</f>
        <v>0.93200000000000005</v>
      </c>
      <c r="BO3954" s="157">
        <f>IF('1b-NaturalGas'!$AG$89="no","",ROUND(BL3954,4))</f>
        <v>0.93200000000000005</v>
      </c>
      <c r="BP3954" s="157">
        <f>IF('1b-NaturalGas'!$AG$90="no","not applicable (based on previous answers)",ROUND(BL3954,4))</f>
        <v>0.93200000000000005</v>
      </c>
      <c r="BQ3954" s="157">
        <f>IF('1b-NaturalGas'!$AG$91="no","",ROUND(BL3954,4))</f>
        <v>0.93200000000000005</v>
      </c>
    </row>
    <row r="3955" spans="30:69" x14ac:dyDescent="0.25">
      <c r="AD3955" s="157">
        <f t="shared" si="135"/>
        <v>0.93400000000000072</v>
      </c>
      <c r="AE3955" s="157">
        <f>IF('1a-Electricity'!$AG$77="no","",ROUND(AD3955,4))</f>
        <v>0.93400000000000005</v>
      </c>
      <c r="AF3955" s="157">
        <f>IF('1a-Electricity'!$AG$78="no","",ROUND(AD3955,4))</f>
        <v>0.93400000000000005</v>
      </c>
      <c r="AG3955" s="157">
        <f>IF('1a-Electricity'!$AG$79="no","",ROUND(AD3955,4))</f>
        <v>0.93400000000000005</v>
      </c>
      <c r="BL3955" s="157">
        <f t="shared" si="136"/>
        <v>0.93300000000000072</v>
      </c>
      <c r="BM3955" s="157">
        <f>IF('1b-NaturalGas'!$AG$87="no","",ROUND(BL3955,4))</f>
        <v>0.93300000000000005</v>
      </c>
      <c r="BN3955" s="157">
        <f>IF('1b-NaturalGas'!$AG$88="no","",ROUND(BL3955,4))</f>
        <v>0.93300000000000005</v>
      </c>
      <c r="BO3955" s="157">
        <f>IF('1b-NaturalGas'!$AG$89="no","",ROUND(BL3955,4))</f>
        <v>0.93300000000000005</v>
      </c>
      <c r="BP3955" s="157">
        <f>IF('1b-NaturalGas'!$AG$90="no","not applicable (based on previous answers)",ROUND(BL3955,4))</f>
        <v>0.93300000000000005</v>
      </c>
      <c r="BQ3955" s="157">
        <f>IF('1b-NaturalGas'!$AG$91="no","",ROUND(BL3955,4))</f>
        <v>0.93300000000000005</v>
      </c>
    </row>
    <row r="3956" spans="30:69" x14ac:dyDescent="0.25">
      <c r="AD3956" s="157">
        <f t="shared" si="135"/>
        <v>0.93500000000000072</v>
      </c>
      <c r="AE3956" s="157">
        <f>IF('1a-Electricity'!$AG$77="no","",ROUND(AD3956,4))</f>
        <v>0.93500000000000005</v>
      </c>
      <c r="AF3956" s="157">
        <f>IF('1a-Electricity'!$AG$78="no","",ROUND(AD3956,4))</f>
        <v>0.93500000000000005</v>
      </c>
      <c r="AG3956" s="157">
        <f>IF('1a-Electricity'!$AG$79="no","",ROUND(AD3956,4))</f>
        <v>0.93500000000000005</v>
      </c>
      <c r="BL3956" s="157">
        <f t="shared" si="136"/>
        <v>0.93400000000000072</v>
      </c>
      <c r="BM3956" s="157">
        <f>IF('1b-NaturalGas'!$AG$87="no","",ROUND(BL3956,4))</f>
        <v>0.93400000000000005</v>
      </c>
      <c r="BN3956" s="157">
        <f>IF('1b-NaturalGas'!$AG$88="no","",ROUND(BL3956,4))</f>
        <v>0.93400000000000005</v>
      </c>
      <c r="BO3956" s="157">
        <f>IF('1b-NaturalGas'!$AG$89="no","",ROUND(BL3956,4))</f>
        <v>0.93400000000000005</v>
      </c>
      <c r="BP3956" s="157">
        <f>IF('1b-NaturalGas'!$AG$90="no","not applicable (based on previous answers)",ROUND(BL3956,4))</f>
        <v>0.93400000000000005</v>
      </c>
      <c r="BQ3956" s="157">
        <f>IF('1b-NaturalGas'!$AG$91="no","",ROUND(BL3956,4))</f>
        <v>0.93400000000000005</v>
      </c>
    </row>
    <row r="3957" spans="30:69" x14ac:dyDescent="0.25">
      <c r="AD3957" s="157">
        <f t="shared" si="135"/>
        <v>0.93600000000000072</v>
      </c>
      <c r="AE3957" s="157">
        <f>IF('1a-Electricity'!$AG$77="no","",ROUND(AD3957,4))</f>
        <v>0.93600000000000005</v>
      </c>
      <c r="AF3957" s="157">
        <f>IF('1a-Electricity'!$AG$78="no","",ROUND(AD3957,4))</f>
        <v>0.93600000000000005</v>
      </c>
      <c r="AG3957" s="157">
        <f>IF('1a-Electricity'!$AG$79="no","",ROUND(AD3957,4))</f>
        <v>0.93600000000000005</v>
      </c>
      <c r="BL3957" s="157">
        <f t="shared" si="136"/>
        <v>0.93500000000000072</v>
      </c>
      <c r="BM3957" s="157">
        <f>IF('1b-NaturalGas'!$AG$87="no","",ROUND(BL3957,4))</f>
        <v>0.93500000000000005</v>
      </c>
      <c r="BN3957" s="157">
        <f>IF('1b-NaturalGas'!$AG$88="no","",ROUND(BL3957,4))</f>
        <v>0.93500000000000005</v>
      </c>
      <c r="BO3957" s="157">
        <f>IF('1b-NaturalGas'!$AG$89="no","",ROUND(BL3957,4))</f>
        <v>0.93500000000000005</v>
      </c>
      <c r="BP3957" s="157">
        <f>IF('1b-NaturalGas'!$AG$90="no","not applicable (based on previous answers)",ROUND(BL3957,4))</f>
        <v>0.93500000000000005</v>
      </c>
      <c r="BQ3957" s="157">
        <f>IF('1b-NaturalGas'!$AG$91="no","",ROUND(BL3957,4))</f>
        <v>0.93500000000000005</v>
      </c>
    </row>
    <row r="3958" spans="30:69" x14ac:dyDescent="0.25">
      <c r="AD3958" s="157">
        <f t="shared" si="135"/>
        <v>0.93700000000000072</v>
      </c>
      <c r="AE3958" s="157">
        <f>IF('1a-Electricity'!$AG$77="no","",ROUND(AD3958,4))</f>
        <v>0.93700000000000006</v>
      </c>
      <c r="AF3958" s="157">
        <f>IF('1a-Electricity'!$AG$78="no","",ROUND(AD3958,4))</f>
        <v>0.93700000000000006</v>
      </c>
      <c r="AG3958" s="157">
        <f>IF('1a-Electricity'!$AG$79="no","",ROUND(AD3958,4))</f>
        <v>0.93700000000000006</v>
      </c>
      <c r="BL3958" s="157">
        <f t="shared" si="136"/>
        <v>0.93600000000000072</v>
      </c>
      <c r="BM3958" s="157">
        <f>IF('1b-NaturalGas'!$AG$87="no","",ROUND(BL3958,4))</f>
        <v>0.93600000000000005</v>
      </c>
      <c r="BN3958" s="157">
        <f>IF('1b-NaturalGas'!$AG$88="no","",ROUND(BL3958,4))</f>
        <v>0.93600000000000005</v>
      </c>
      <c r="BO3958" s="157">
        <f>IF('1b-NaturalGas'!$AG$89="no","",ROUND(BL3958,4))</f>
        <v>0.93600000000000005</v>
      </c>
      <c r="BP3958" s="157">
        <f>IF('1b-NaturalGas'!$AG$90="no","not applicable (based on previous answers)",ROUND(BL3958,4))</f>
        <v>0.93600000000000005</v>
      </c>
      <c r="BQ3958" s="157">
        <f>IF('1b-NaturalGas'!$AG$91="no","",ROUND(BL3958,4))</f>
        <v>0.93600000000000005</v>
      </c>
    </row>
    <row r="3959" spans="30:69" x14ac:dyDescent="0.25">
      <c r="AD3959" s="157">
        <f t="shared" si="135"/>
        <v>0.93800000000000072</v>
      </c>
      <c r="AE3959" s="157">
        <f>IF('1a-Electricity'!$AG$77="no","",ROUND(AD3959,4))</f>
        <v>0.93799999999999994</v>
      </c>
      <c r="AF3959" s="157">
        <f>IF('1a-Electricity'!$AG$78="no","",ROUND(AD3959,4))</f>
        <v>0.93799999999999994</v>
      </c>
      <c r="AG3959" s="157">
        <f>IF('1a-Electricity'!$AG$79="no","",ROUND(AD3959,4))</f>
        <v>0.93799999999999994</v>
      </c>
      <c r="BL3959" s="157">
        <f t="shared" si="136"/>
        <v>0.93700000000000072</v>
      </c>
      <c r="BM3959" s="157">
        <f>IF('1b-NaturalGas'!$AG$87="no","",ROUND(BL3959,4))</f>
        <v>0.93700000000000006</v>
      </c>
      <c r="BN3959" s="157">
        <f>IF('1b-NaturalGas'!$AG$88="no","",ROUND(BL3959,4))</f>
        <v>0.93700000000000006</v>
      </c>
      <c r="BO3959" s="157">
        <f>IF('1b-NaturalGas'!$AG$89="no","",ROUND(BL3959,4))</f>
        <v>0.93700000000000006</v>
      </c>
      <c r="BP3959" s="157">
        <f>IF('1b-NaturalGas'!$AG$90="no","not applicable (based on previous answers)",ROUND(BL3959,4))</f>
        <v>0.93700000000000006</v>
      </c>
      <c r="BQ3959" s="157">
        <f>IF('1b-NaturalGas'!$AG$91="no","",ROUND(BL3959,4))</f>
        <v>0.93700000000000006</v>
      </c>
    </row>
    <row r="3960" spans="30:69" x14ac:dyDescent="0.25">
      <c r="AD3960" s="157">
        <f t="shared" si="135"/>
        <v>0.93900000000000072</v>
      </c>
      <c r="AE3960" s="157">
        <f>IF('1a-Electricity'!$AG$77="no","",ROUND(AD3960,4))</f>
        <v>0.93899999999999995</v>
      </c>
      <c r="AF3960" s="157">
        <f>IF('1a-Electricity'!$AG$78="no","",ROUND(AD3960,4))</f>
        <v>0.93899999999999995</v>
      </c>
      <c r="AG3960" s="157">
        <f>IF('1a-Electricity'!$AG$79="no","",ROUND(AD3960,4))</f>
        <v>0.93899999999999995</v>
      </c>
      <c r="BL3960" s="157">
        <f t="shared" si="136"/>
        <v>0.93800000000000072</v>
      </c>
      <c r="BM3960" s="157">
        <f>IF('1b-NaturalGas'!$AG$87="no","",ROUND(BL3960,4))</f>
        <v>0.93799999999999994</v>
      </c>
      <c r="BN3960" s="157">
        <f>IF('1b-NaturalGas'!$AG$88="no","",ROUND(BL3960,4))</f>
        <v>0.93799999999999994</v>
      </c>
      <c r="BO3960" s="157">
        <f>IF('1b-NaturalGas'!$AG$89="no","",ROUND(BL3960,4))</f>
        <v>0.93799999999999994</v>
      </c>
      <c r="BP3960" s="157">
        <f>IF('1b-NaturalGas'!$AG$90="no","not applicable (based on previous answers)",ROUND(BL3960,4))</f>
        <v>0.93799999999999994</v>
      </c>
      <c r="BQ3960" s="157">
        <f>IF('1b-NaturalGas'!$AG$91="no","",ROUND(BL3960,4))</f>
        <v>0.93799999999999994</v>
      </c>
    </row>
    <row r="3961" spans="30:69" x14ac:dyDescent="0.25">
      <c r="AD3961" s="157">
        <f t="shared" si="135"/>
        <v>0.94000000000000072</v>
      </c>
      <c r="AE3961" s="157">
        <f>IF('1a-Electricity'!$AG$77="no","",ROUND(AD3961,4))</f>
        <v>0.94</v>
      </c>
      <c r="AF3961" s="157">
        <f>IF('1a-Electricity'!$AG$78="no","",ROUND(AD3961,4))</f>
        <v>0.94</v>
      </c>
      <c r="AG3961" s="157">
        <f>IF('1a-Electricity'!$AG$79="no","",ROUND(AD3961,4))</f>
        <v>0.94</v>
      </c>
      <c r="BL3961" s="157">
        <f t="shared" si="136"/>
        <v>0.93900000000000072</v>
      </c>
      <c r="BM3961" s="157">
        <f>IF('1b-NaturalGas'!$AG$87="no","",ROUND(BL3961,4))</f>
        <v>0.93899999999999995</v>
      </c>
      <c r="BN3961" s="157">
        <f>IF('1b-NaturalGas'!$AG$88="no","",ROUND(BL3961,4))</f>
        <v>0.93899999999999995</v>
      </c>
      <c r="BO3961" s="157">
        <f>IF('1b-NaturalGas'!$AG$89="no","",ROUND(BL3961,4))</f>
        <v>0.93899999999999995</v>
      </c>
      <c r="BP3961" s="157">
        <f>IF('1b-NaturalGas'!$AG$90="no","not applicable (based on previous answers)",ROUND(BL3961,4))</f>
        <v>0.93899999999999995</v>
      </c>
      <c r="BQ3961" s="157">
        <f>IF('1b-NaturalGas'!$AG$91="no","",ROUND(BL3961,4))</f>
        <v>0.93899999999999995</v>
      </c>
    </row>
    <row r="3962" spans="30:69" x14ac:dyDescent="0.25">
      <c r="AD3962" s="157">
        <f t="shared" si="135"/>
        <v>0.94100000000000072</v>
      </c>
      <c r="AE3962" s="157">
        <f>IF('1a-Electricity'!$AG$77="no","",ROUND(AD3962,4))</f>
        <v>0.94099999999999995</v>
      </c>
      <c r="AF3962" s="157">
        <f>IF('1a-Electricity'!$AG$78="no","",ROUND(AD3962,4))</f>
        <v>0.94099999999999995</v>
      </c>
      <c r="AG3962" s="157">
        <f>IF('1a-Electricity'!$AG$79="no","",ROUND(AD3962,4))</f>
        <v>0.94099999999999995</v>
      </c>
      <c r="BL3962" s="157">
        <f t="shared" si="136"/>
        <v>0.94000000000000072</v>
      </c>
      <c r="BM3962" s="157">
        <f>IF('1b-NaturalGas'!$AG$87="no","",ROUND(BL3962,4))</f>
        <v>0.94</v>
      </c>
      <c r="BN3962" s="157">
        <f>IF('1b-NaturalGas'!$AG$88="no","",ROUND(BL3962,4))</f>
        <v>0.94</v>
      </c>
      <c r="BO3962" s="157">
        <f>IF('1b-NaturalGas'!$AG$89="no","",ROUND(BL3962,4))</f>
        <v>0.94</v>
      </c>
      <c r="BP3962" s="157">
        <f>IF('1b-NaturalGas'!$AG$90="no","not applicable (based on previous answers)",ROUND(BL3962,4))</f>
        <v>0.94</v>
      </c>
      <c r="BQ3962" s="157">
        <f>IF('1b-NaturalGas'!$AG$91="no","",ROUND(BL3962,4))</f>
        <v>0.94</v>
      </c>
    </row>
    <row r="3963" spans="30:69" x14ac:dyDescent="0.25">
      <c r="AD3963" s="157">
        <f t="shared" si="135"/>
        <v>0.94200000000000073</v>
      </c>
      <c r="AE3963" s="157">
        <f>IF('1a-Electricity'!$AG$77="no","",ROUND(AD3963,4))</f>
        <v>0.94199999999999995</v>
      </c>
      <c r="AF3963" s="157">
        <f>IF('1a-Electricity'!$AG$78="no","",ROUND(AD3963,4))</f>
        <v>0.94199999999999995</v>
      </c>
      <c r="AG3963" s="157">
        <f>IF('1a-Electricity'!$AG$79="no","",ROUND(AD3963,4))</f>
        <v>0.94199999999999995</v>
      </c>
      <c r="BL3963" s="157">
        <f t="shared" si="136"/>
        <v>0.94100000000000072</v>
      </c>
      <c r="BM3963" s="157">
        <f>IF('1b-NaturalGas'!$AG$87="no","",ROUND(BL3963,4))</f>
        <v>0.94099999999999995</v>
      </c>
      <c r="BN3963" s="157">
        <f>IF('1b-NaturalGas'!$AG$88="no","",ROUND(BL3963,4))</f>
        <v>0.94099999999999995</v>
      </c>
      <c r="BO3963" s="157">
        <f>IF('1b-NaturalGas'!$AG$89="no","",ROUND(BL3963,4))</f>
        <v>0.94099999999999995</v>
      </c>
      <c r="BP3963" s="157">
        <f>IF('1b-NaturalGas'!$AG$90="no","not applicable (based on previous answers)",ROUND(BL3963,4))</f>
        <v>0.94099999999999995</v>
      </c>
      <c r="BQ3963" s="157">
        <f>IF('1b-NaturalGas'!$AG$91="no","",ROUND(BL3963,4))</f>
        <v>0.94099999999999995</v>
      </c>
    </row>
    <row r="3964" spans="30:69" x14ac:dyDescent="0.25">
      <c r="AD3964" s="157">
        <f t="shared" si="135"/>
        <v>0.94300000000000073</v>
      </c>
      <c r="AE3964" s="157">
        <f>IF('1a-Electricity'!$AG$77="no","",ROUND(AD3964,4))</f>
        <v>0.94299999999999995</v>
      </c>
      <c r="AF3964" s="157">
        <f>IF('1a-Electricity'!$AG$78="no","",ROUND(AD3964,4))</f>
        <v>0.94299999999999995</v>
      </c>
      <c r="AG3964" s="157">
        <f>IF('1a-Electricity'!$AG$79="no","",ROUND(AD3964,4))</f>
        <v>0.94299999999999995</v>
      </c>
      <c r="BL3964" s="157">
        <f t="shared" si="136"/>
        <v>0.94200000000000073</v>
      </c>
      <c r="BM3964" s="157">
        <f>IF('1b-NaturalGas'!$AG$87="no","",ROUND(BL3964,4))</f>
        <v>0.94199999999999995</v>
      </c>
      <c r="BN3964" s="157">
        <f>IF('1b-NaturalGas'!$AG$88="no","",ROUND(BL3964,4))</f>
        <v>0.94199999999999995</v>
      </c>
      <c r="BO3964" s="157">
        <f>IF('1b-NaturalGas'!$AG$89="no","",ROUND(BL3964,4))</f>
        <v>0.94199999999999995</v>
      </c>
      <c r="BP3964" s="157">
        <f>IF('1b-NaturalGas'!$AG$90="no","not applicable (based on previous answers)",ROUND(BL3964,4))</f>
        <v>0.94199999999999995</v>
      </c>
      <c r="BQ3964" s="157">
        <f>IF('1b-NaturalGas'!$AG$91="no","",ROUND(BL3964,4))</f>
        <v>0.94199999999999995</v>
      </c>
    </row>
    <row r="3965" spans="30:69" x14ac:dyDescent="0.25">
      <c r="AD3965" s="157">
        <f t="shared" si="135"/>
        <v>0.94400000000000073</v>
      </c>
      <c r="AE3965" s="157">
        <f>IF('1a-Electricity'!$AG$77="no","",ROUND(AD3965,4))</f>
        <v>0.94399999999999995</v>
      </c>
      <c r="AF3965" s="157">
        <f>IF('1a-Electricity'!$AG$78="no","",ROUND(AD3965,4))</f>
        <v>0.94399999999999995</v>
      </c>
      <c r="AG3965" s="157">
        <f>IF('1a-Electricity'!$AG$79="no","",ROUND(AD3965,4))</f>
        <v>0.94399999999999995</v>
      </c>
      <c r="BL3965" s="157">
        <f t="shared" si="136"/>
        <v>0.94300000000000073</v>
      </c>
      <c r="BM3965" s="157">
        <f>IF('1b-NaturalGas'!$AG$87="no","",ROUND(BL3965,4))</f>
        <v>0.94299999999999995</v>
      </c>
      <c r="BN3965" s="157">
        <f>IF('1b-NaturalGas'!$AG$88="no","",ROUND(BL3965,4))</f>
        <v>0.94299999999999995</v>
      </c>
      <c r="BO3965" s="157">
        <f>IF('1b-NaturalGas'!$AG$89="no","",ROUND(BL3965,4))</f>
        <v>0.94299999999999995</v>
      </c>
      <c r="BP3965" s="157">
        <f>IF('1b-NaturalGas'!$AG$90="no","not applicable (based on previous answers)",ROUND(BL3965,4))</f>
        <v>0.94299999999999995</v>
      </c>
      <c r="BQ3965" s="157">
        <f>IF('1b-NaturalGas'!$AG$91="no","",ROUND(BL3965,4))</f>
        <v>0.94299999999999995</v>
      </c>
    </row>
    <row r="3966" spans="30:69" x14ac:dyDescent="0.25">
      <c r="AD3966" s="157">
        <f t="shared" si="135"/>
        <v>0.94500000000000073</v>
      </c>
      <c r="AE3966" s="157">
        <f>IF('1a-Electricity'!$AG$77="no","",ROUND(AD3966,4))</f>
        <v>0.94499999999999995</v>
      </c>
      <c r="AF3966" s="157">
        <f>IF('1a-Electricity'!$AG$78="no","",ROUND(AD3966,4))</f>
        <v>0.94499999999999995</v>
      </c>
      <c r="AG3966" s="157">
        <f>IF('1a-Electricity'!$AG$79="no","",ROUND(AD3966,4))</f>
        <v>0.94499999999999995</v>
      </c>
      <c r="BL3966" s="157">
        <f t="shared" si="136"/>
        <v>0.94400000000000073</v>
      </c>
      <c r="BM3966" s="157">
        <f>IF('1b-NaturalGas'!$AG$87="no","",ROUND(BL3966,4))</f>
        <v>0.94399999999999995</v>
      </c>
      <c r="BN3966" s="157">
        <f>IF('1b-NaturalGas'!$AG$88="no","",ROUND(BL3966,4))</f>
        <v>0.94399999999999995</v>
      </c>
      <c r="BO3966" s="157">
        <f>IF('1b-NaturalGas'!$AG$89="no","",ROUND(BL3966,4))</f>
        <v>0.94399999999999995</v>
      </c>
      <c r="BP3966" s="157">
        <f>IF('1b-NaturalGas'!$AG$90="no","not applicable (based on previous answers)",ROUND(BL3966,4))</f>
        <v>0.94399999999999995</v>
      </c>
      <c r="BQ3966" s="157">
        <f>IF('1b-NaturalGas'!$AG$91="no","",ROUND(BL3966,4))</f>
        <v>0.94399999999999995</v>
      </c>
    </row>
    <row r="3967" spans="30:69" x14ac:dyDescent="0.25">
      <c r="AD3967" s="157">
        <f t="shared" si="135"/>
        <v>0.94600000000000073</v>
      </c>
      <c r="AE3967" s="157">
        <f>IF('1a-Electricity'!$AG$77="no","",ROUND(AD3967,4))</f>
        <v>0.94599999999999995</v>
      </c>
      <c r="AF3967" s="157">
        <f>IF('1a-Electricity'!$AG$78="no","",ROUND(AD3967,4))</f>
        <v>0.94599999999999995</v>
      </c>
      <c r="AG3967" s="157">
        <f>IF('1a-Electricity'!$AG$79="no","",ROUND(AD3967,4))</f>
        <v>0.94599999999999995</v>
      </c>
      <c r="BL3967" s="157">
        <f t="shared" si="136"/>
        <v>0.94500000000000073</v>
      </c>
      <c r="BM3967" s="157">
        <f>IF('1b-NaturalGas'!$AG$87="no","",ROUND(BL3967,4))</f>
        <v>0.94499999999999995</v>
      </c>
      <c r="BN3967" s="157">
        <f>IF('1b-NaturalGas'!$AG$88="no","",ROUND(BL3967,4))</f>
        <v>0.94499999999999995</v>
      </c>
      <c r="BO3967" s="157">
        <f>IF('1b-NaturalGas'!$AG$89="no","",ROUND(BL3967,4))</f>
        <v>0.94499999999999995</v>
      </c>
      <c r="BP3967" s="157">
        <f>IF('1b-NaturalGas'!$AG$90="no","not applicable (based on previous answers)",ROUND(BL3967,4))</f>
        <v>0.94499999999999995</v>
      </c>
      <c r="BQ3967" s="157">
        <f>IF('1b-NaturalGas'!$AG$91="no","",ROUND(BL3967,4))</f>
        <v>0.94499999999999995</v>
      </c>
    </row>
    <row r="3968" spans="30:69" x14ac:dyDescent="0.25">
      <c r="AD3968" s="157">
        <f t="shared" si="135"/>
        <v>0.94700000000000073</v>
      </c>
      <c r="AE3968" s="157">
        <f>IF('1a-Electricity'!$AG$77="no","",ROUND(AD3968,4))</f>
        <v>0.94699999999999995</v>
      </c>
      <c r="AF3968" s="157">
        <f>IF('1a-Electricity'!$AG$78="no","",ROUND(AD3968,4))</f>
        <v>0.94699999999999995</v>
      </c>
      <c r="AG3968" s="157">
        <f>IF('1a-Electricity'!$AG$79="no","",ROUND(AD3968,4))</f>
        <v>0.94699999999999995</v>
      </c>
      <c r="BL3968" s="157">
        <f t="shared" si="136"/>
        <v>0.94600000000000073</v>
      </c>
      <c r="BM3968" s="157">
        <f>IF('1b-NaturalGas'!$AG$87="no","",ROUND(BL3968,4))</f>
        <v>0.94599999999999995</v>
      </c>
      <c r="BN3968" s="157">
        <f>IF('1b-NaturalGas'!$AG$88="no","",ROUND(BL3968,4))</f>
        <v>0.94599999999999995</v>
      </c>
      <c r="BO3968" s="157">
        <f>IF('1b-NaturalGas'!$AG$89="no","",ROUND(BL3968,4))</f>
        <v>0.94599999999999995</v>
      </c>
      <c r="BP3968" s="157">
        <f>IF('1b-NaturalGas'!$AG$90="no","not applicable (based on previous answers)",ROUND(BL3968,4))</f>
        <v>0.94599999999999995</v>
      </c>
      <c r="BQ3968" s="157">
        <f>IF('1b-NaturalGas'!$AG$91="no","",ROUND(BL3968,4))</f>
        <v>0.94599999999999995</v>
      </c>
    </row>
    <row r="3969" spans="30:69" x14ac:dyDescent="0.25">
      <c r="AD3969" s="157">
        <f t="shared" si="135"/>
        <v>0.94800000000000073</v>
      </c>
      <c r="AE3969" s="157">
        <f>IF('1a-Electricity'!$AG$77="no","",ROUND(AD3969,4))</f>
        <v>0.94799999999999995</v>
      </c>
      <c r="AF3969" s="157">
        <f>IF('1a-Electricity'!$AG$78="no","",ROUND(AD3969,4))</f>
        <v>0.94799999999999995</v>
      </c>
      <c r="AG3969" s="157">
        <f>IF('1a-Electricity'!$AG$79="no","",ROUND(AD3969,4))</f>
        <v>0.94799999999999995</v>
      </c>
      <c r="BL3969" s="157">
        <f t="shared" si="136"/>
        <v>0.94700000000000073</v>
      </c>
      <c r="BM3969" s="157">
        <f>IF('1b-NaturalGas'!$AG$87="no","",ROUND(BL3969,4))</f>
        <v>0.94699999999999995</v>
      </c>
      <c r="BN3969" s="157">
        <f>IF('1b-NaturalGas'!$AG$88="no","",ROUND(BL3969,4))</f>
        <v>0.94699999999999995</v>
      </c>
      <c r="BO3969" s="157">
        <f>IF('1b-NaturalGas'!$AG$89="no","",ROUND(BL3969,4))</f>
        <v>0.94699999999999995</v>
      </c>
      <c r="BP3969" s="157">
        <f>IF('1b-NaturalGas'!$AG$90="no","not applicable (based on previous answers)",ROUND(BL3969,4))</f>
        <v>0.94699999999999995</v>
      </c>
      <c r="BQ3969" s="157">
        <f>IF('1b-NaturalGas'!$AG$91="no","",ROUND(BL3969,4))</f>
        <v>0.94699999999999995</v>
      </c>
    </row>
    <row r="3970" spans="30:69" x14ac:dyDescent="0.25">
      <c r="AD3970" s="157">
        <f t="shared" si="135"/>
        <v>0.94900000000000073</v>
      </c>
      <c r="AE3970" s="157">
        <f>IF('1a-Electricity'!$AG$77="no","",ROUND(AD3970,4))</f>
        <v>0.94899999999999995</v>
      </c>
      <c r="AF3970" s="157">
        <f>IF('1a-Electricity'!$AG$78="no","",ROUND(AD3970,4))</f>
        <v>0.94899999999999995</v>
      </c>
      <c r="AG3970" s="157">
        <f>IF('1a-Electricity'!$AG$79="no","",ROUND(AD3970,4))</f>
        <v>0.94899999999999995</v>
      </c>
      <c r="BL3970" s="157">
        <f t="shared" si="136"/>
        <v>0.94800000000000073</v>
      </c>
      <c r="BM3970" s="157">
        <f>IF('1b-NaturalGas'!$AG$87="no","",ROUND(BL3970,4))</f>
        <v>0.94799999999999995</v>
      </c>
      <c r="BN3970" s="157">
        <f>IF('1b-NaturalGas'!$AG$88="no","",ROUND(BL3970,4))</f>
        <v>0.94799999999999995</v>
      </c>
      <c r="BO3970" s="157">
        <f>IF('1b-NaturalGas'!$AG$89="no","",ROUND(BL3970,4))</f>
        <v>0.94799999999999995</v>
      </c>
      <c r="BP3970" s="157">
        <f>IF('1b-NaturalGas'!$AG$90="no","not applicable (based on previous answers)",ROUND(BL3970,4))</f>
        <v>0.94799999999999995</v>
      </c>
      <c r="BQ3970" s="157">
        <f>IF('1b-NaturalGas'!$AG$91="no","",ROUND(BL3970,4))</f>
        <v>0.94799999999999995</v>
      </c>
    </row>
    <row r="3971" spans="30:69" x14ac:dyDescent="0.25">
      <c r="AD3971" s="157">
        <f t="shared" si="135"/>
        <v>0.95000000000000073</v>
      </c>
      <c r="AE3971" s="157">
        <f>IF('1a-Electricity'!$AG$77="no","",ROUND(AD3971,4))</f>
        <v>0.95</v>
      </c>
      <c r="AF3971" s="157">
        <f>IF('1a-Electricity'!$AG$78="no","",ROUND(AD3971,4))</f>
        <v>0.95</v>
      </c>
      <c r="AG3971" s="157">
        <f>IF('1a-Electricity'!$AG$79="no","",ROUND(AD3971,4))</f>
        <v>0.95</v>
      </c>
      <c r="BL3971" s="157">
        <f t="shared" si="136"/>
        <v>0.94900000000000073</v>
      </c>
      <c r="BM3971" s="157">
        <f>IF('1b-NaturalGas'!$AG$87="no","",ROUND(BL3971,4))</f>
        <v>0.94899999999999995</v>
      </c>
      <c r="BN3971" s="157">
        <f>IF('1b-NaturalGas'!$AG$88="no","",ROUND(BL3971,4))</f>
        <v>0.94899999999999995</v>
      </c>
      <c r="BO3971" s="157">
        <f>IF('1b-NaturalGas'!$AG$89="no","",ROUND(BL3971,4))</f>
        <v>0.94899999999999995</v>
      </c>
      <c r="BP3971" s="157">
        <f>IF('1b-NaturalGas'!$AG$90="no","not applicable (based on previous answers)",ROUND(BL3971,4))</f>
        <v>0.94899999999999995</v>
      </c>
      <c r="BQ3971" s="157">
        <f>IF('1b-NaturalGas'!$AG$91="no","",ROUND(BL3971,4))</f>
        <v>0.94899999999999995</v>
      </c>
    </row>
    <row r="3972" spans="30:69" x14ac:dyDescent="0.25">
      <c r="AD3972" s="157">
        <f t="shared" si="135"/>
        <v>0.95100000000000073</v>
      </c>
      <c r="AE3972" s="157">
        <f>IF('1a-Electricity'!$AG$77="no","",ROUND(AD3972,4))</f>
        <v>0.95099999999999996</v>
      </c>
      <c r="AF3972" s="157">
        <f>IF('1a-Electricity'!$AG$78="no","",ROUND(AD3972,4))</f>
        <v>0.95099999999999996</v>
      </c>
      <c r="AG3972" s="157">
        <f>IF('1a-Electricity'!$AG$79="no","",ROUND(AD3972,4))</f>
        <v>0.95099999999999996</v>
      </c>
      <c r="BL3972" s="157">
        <f t="shared" si="136"/>
        <v>0.95000000000000073</v>
      </c>
      <c r="BM3972" s="157">
        <f>IF('1b-NaturalGas'!$AG$87="no","",ROUND(BL3972,4))</f>
        <v>0.95</v>
      </c>
      <c r="BN3972" s="157">
        <f>IF('1b-NaturalGas'!$AG$88="no","",ROUND(BL3972,4))</f>
        <v>0.95</v>
      </c>
      <c r="BO3972" s="157">
        <f>IF('1b-NaturalGas'!$AG$89="no","",ROUND(BL3972,4))</f>
        <v>0.95</v>
      </c>
      <c r="BP3972" s="157">
        <f>IF('1b-NaturalGas'!$AG$90="no","not applicable (based on previous answers)",ROUND(BL3972,4))</f>
        <v>0.95</v>
      </c>
      <c r="BQ3972" s="157">
        <f>IF('1b-NaturalGas'!$AG$91="no","",ROUND(BL3972,4))</f>
        <v>0.95</v>
      </c>
    </row>
    <row r="3973" spans="30:69" x14ac:dyDescent="0.25">
      <c r="AD3973" s="157">
        <f t="shared" si="135"/>
        <v>0.95200000000000073</v>
      </c>
      <c r="AE3973" s="157">
        <f>IF('1a-Electricity'!$AG$77="no","",ROUND(AD3973,4))</f>
        <v>0.95199999999999996</v>
      </c>
      <c r="AF3973" s="157">
        <f>IF('1a-Electricity'!$AG$78="no","",ROUND(AD3973,4))</f>
        <v>0.95199999999999996</v>
      </c>
      <c r="AG3973" s="157">
        <f>IF('1a-Electricity'!$AG$79="no","",ROUND(AD3973,4))</f>
        <v>0.95199999999999996</v>
      </c>
      <c r="BL3973" s="157">
        <f t="shared" si="136"/>
        <v>0.95100000000000073</v>
      </c>
      <c r="BM3973" s="157">
        <f>IF('1b-NaturalGas'!$AG$87="no","",ROUND(BL3973,4))</f>
        <v>0.95099999999999996</v>
      </c>
      <c r="BN3973" s="157">
        <f>IF('1b-NaturalGas'!$AG$88="no","",ROUND(BL3973,4))</f>
        <v>0.95099999999999996</v>
      </c>
      <c r="BO3973" s="157">
        <f>IF('1b-NaturalGas'!$AG$89="no","",ROUND(BL3973,4))</f>
        <v>0.95099999999999996</v>
      </c>
      <c r="BP3973" s="157">
        <f>IF('1b-NaturalGas'!$AG$90="no","not applicable (based on previous answers)",ROUND(BL3973,4))</f>
        <v>0.95099999999999996</v>
      </c>
      <c r="BQ3973" s="157">
        <f>IF('1b-NaturalGas'!$AG$91="no","",ROUND(BL3973,4))</f>
        <v>0.95099999999999996</v>
      </c>
    </row>
    <row r="3974" spans="30:69" x14ac:dyDescent="0.25">
      <c r="AD3974" s="157">
        <f t="shared" ref="AD3974:AD4021" si="137">AD3973+0.001</f>
        <v>0.95300000000000074</v>
      </c>
      <c r="AE3974" s="157">
        <f>IF('1a-Electricity'!$AG$77="no","",ROUND(AD3974,4))</f>
        <v>0.95299999999999996</v>
      </c>
      <c r="AF3974" s="157">
        <f>IF('1a-Electricity'!$AG$78="no","",ROUND(AD3974,4))</f>
        <v>0.95299999999999996</v>
      </c>
      <c r="AG3974" s="157">
        <f>IF('1a-Electricity'!$AG$79="no","",ROUND(AD3974,4))</f>
        <v>0.95299999999999996</v>
      </c>
      <c r="BL3974" s="157">
        <f t="shared" si="136"/>
        <v>0.95200000000000073</v>
      </c>
      <c r="BM3974" s="157">
        <f>IF('1b-NaturalGas'!$AG$87="no","",ROUND(BL3974,4))</f>
        <v>0.95199999999999996</v>
      </c>
      <c r="BN3974" s="157">
        <f>IF('1b-NaturalGas'!$AG$88="no","",ROUND(BL3974,4))</f>
        <v>0.95199999999999996</v>
      </c>
      <c r="BO3974" s="157">
        <f>IF('1b-NaturalGas'!$AG$89="no","",ROUND(BL3974,4))</f>
        <v>0.95199999999999996</v>
      </c>
      <c r="BP3974" s="157">
        <f>IF('1b-NaturalGas'!$AG$90="no","not applicable (based on previous answers)",ROUND(BL3974,4))</f>
        <v>0.95199999999999996</v>
      </c>
      <c r="BQ3974" s="157">
        <f>IF('1b-NaturalGas'!$AG$91="no","",ROUND(BL3974,4))</f>
        <v>0.95199999999999996</v>
      </c>
    </row>
    <row r="3975" spans="30:69" x14ac:dyDescent="0.25">
      <c r="AD3975" s="157">
        <f t="shared" si="137"/>
        <v>0.95400000000000074</v>
      </c>
      <c r="AE3975" s="157">
        <f>IF('1a-Electricity'!$AG$77="no","",ROUND(AD3975,4))</f>
        <v>0.95399999999999996</v>
      </c>
      <c r="AF3975" s="157">
        <f>IF('1a-Electricity'!$AG$78="no","",ROUND(AD3975,4))</f>
        <v>0.95399999999999996</v>
      </c>
      <c r="AG3975" s="157">
        <f>IF('1a-Electricity'!$AG$79="no","",ROUND(AD3975,4))</f>
        <v>0.95399999999999996</v>
      </c>
      <c r="BL3975" s="157">
        <f t="shared" ref="BL3975:BL4022" si="138">BL3974+0.001</f>
        <v>0.95300000000000074</v>
      </c>
      <c r="BM3975" s="157">
        <f>IF('1b-NaturalGas'!$AG$87="no","",ROUND(BL3975,4))</f>
        <v>0.95299999999999996</v>
      </c>
      <c r="BN3975" s="157">
        <f>IF('1b-NaturalGas'!$AG$88="no","",ROUND(BL3975,4))</f>
        <v>0.95299999999999996</v>
      </c>
      <c r="BO3975" s="157">
        <f>IF('1b-NaturalGas'!$AG$89="no","",ROUND(BL3975,4))</f>
        <v>0.95299999999999996</v>
      </c>
      <c r="BP3975" s="157">
        <f>IF('1b-NaturalGas'!$AG$90="no","not applicable (based on previous answers)",ROUND(BL3975,4))</f>
        <v>0.95299999999999996</v>
      </c>
      <c r="BQ3975" s="157">
        <f>IF('1b-NaturalGas'!$AG$91="no","",ROUND(BL3975,4))</f>
        <v>0.95299999999999996</v>
      </c>
    </row>
    <row r="3976" spans="30:69" x14ac:dyDescent="0.25">
      <c r="AD3976" s="157">
        <f t="shared" si="137"/>
        <v>0.95500000000000074</v>
      </c>
      <c r="AE3976" s="157">
        <f>IF('1a-Electricity'!$AG$77="no","",ROUND(AD3976,4))</f>
        <v>0.95499999999999996</v>
      </c>
      <c r="AF3976" s="157">
        <f>IF('1a-Electricity'!$AG$78="no","",ROUND(AD3976,4))</f>
        <v>0.95499999999999996</v>
      </c>
      <c r="AG3976" s="157">
        <f>IF('1a-Electricity'!$AG$79="no","",ROUND(AD3976,4))</f>
        <v>0.95499999999999996</v>
      </c>
      <c r="BL3976" s="157">
        <f t="shared" si="138"/>
        <v>0.95400000000000074</v>
      </c>
      <c r="BM3976" s="157">
        <f>IF('1b-NaturalGas'!$AG$87="no","",ROUND(BL3976,4))</f>
        <v>0.95399999999999996</v>
      </c>
      <c r="BN3976" s="157">
        <f>IF('1b-NaturalGas'!$AG$88="no","",ROUND(BL3976,4))</f>
        <v>0.95399999999999996</v>
      </c>
      <c r="BO3976" s="157">
        <f>IF('1b-NaturalGas'!$AG$89="no","",ROUND(BL3976,4))</f>
        <v>0.95399999999999996</v>
      </c>
      <c r="BP3976" s="157">
        <f>IF('1b-NaturalGas'!$AG$90="no","not applicable (based on previous answers)",ROUND(BL3976,4))</f>
        <v>0.95399999999999996</v>
      </c>
      <c r="BQ3976" s="157">
        <f>IF('1b-NaturalGas'!$AG$91="no","",ROUND(BL3976,4))</f>
        <v>0.95399999999999996</v>
      </c>
    </row>
    <row r="3977" spans="30:69" x14ac:dyDescent="0.25">
      <c r="AD3977" s="157">
        <f t="shared" si="137"/>
        <v>0.95600000000000074</v>
      </c>
      <c r="AE3977" s="157">
        <f>IF('1a-Electricity'!$AG$77="no","",ROUND(AD3977,4))</f>
        <v>0.95599999999999996</v>
      </c>
      <c r="AF3977" s="157">
        <f>IF('1a-Electricity'!$AG$78="no","",ROUND(AD3977,4))</f>
        <v>0.95599999999999996</v>
      </c>
      <c r="AG3977" s="157">
        <f>IF('1a-Electricity'!$AG$79="no","",ROUND(AD3977,4))</f>
        <v>0.95599999999999996</v>
      </c>
      <c r="BL3977" s="157">
        <f t="shared" si="138"/>
        <v>0.95500000000000074</v>
      </c>
      <c r="BM3977" s="157">
        <f>IF('1b-NaturalGas'!$AG$87="no","",ROUND(BL3977,4))</f>
        <v>0.95499999999999996</v>
      </c>
      <c r="BN3977" s="157">
        <f>IF('1b-NaturalGas'!$AG$88="no","",ROUND(BL3977,4))</f>
        <v>0.95499999999999996</v>
      </c>
      <c r="BO3977" s="157">
        <f>IF('1b-NaturalGas'!$AG$89="no","",ROUND(BL3977,4))</f>
        <v>0.95499999999999996</v>
      </c>
      <c r="BP3977" s="157">
        <f>IF('1b-NaturalGas'!$AG$90="no","not applicable (based on previous answers)",ROUND(BL3977,4))</f>
        <v>0.95499999999999996</v>
      </c>
      <c r="BQ3977" s="157">
        <f>IF('1b-NaturalGas'!$AG$91="no","",ROUND(BL3977,4))</f>
        <v>0.95499999999999996</v>
      </c>
    </row>
    <row r="3978" spans="30:69" x14ac:dyDescent="0.25">
      <c r="AD3978" s="157">
        <f t="shared" si="137"/>
        <v>0.95700000000000074</v>
      </c>
      <c r="AE3978" s="157">
        <f>IF('1a-Electricity'!$AG$77="no","",ROUND(AD3978,4))</f>
        <v>0.95699999999999996</v>
      </c>
      <c r="AF3978" s="157">
        <f>IF('1a-Electricity'!$AG$78="no","",ROUND(AD3978,4))</f>
        <v>0.95699999999999996</v>
      </c>
      <c r="AG3978" s="157">
        <f>IF('1a-Electricity'!$AG$79="no","",ROUND(AD3978,4))</f>
        <v>0.95699999999999996</v>
      </c>
      <c r="BL3978" s="157">
        <f t="shared" si="138"/>
        <v>0.95600000000000074</v>
      </c>
      <c r="BM3978" s="157">
        <f>IF('1b-NaturalGas'!$AG$87="no","",ROUND(BL3978,4))</f>
        <v>0.95599999999999996</v>
      </c>
      <c r="BN3978" s="157">
        <f>IF('1b-NaturalGas'!$AG$88="no","",ROUND(BL3978,4))</f>
        <v>0.95599999999999996</v>
      </c>
      <c r="BO3978" s="157">
        <f>IF('1b-NaturalGas'!$AG$89="no","",ROUND(BL3978,4))</f>
        <v>0.95599999999999996</v>
      </c>
      <c r="BP3978" s="157">
        <f>IF('1b-NaturalGas'!$AG$90="no","not applicable (based on previous answers)",ROUND(BL3978,4))</f>
        <v>0.95599999999999996</v>
      </c>
      <c r="BQ3978" s="157">
        <f>IF('1b-NaturalGas'!$AG$91="no","",ROUND(BL3978,4))</f>
        <v>0.95599999999999996</v>
      </c>
    </row>
    <row r="3979" spans="30:69" x14ac:dyDescent="0.25">
      <c r="AD3979" s="157">
        <f t="shared" si="137"/>
        <v>0.95800000000000074</v>
      </c>
      <c r="AE3979" s="157">
        <f>IF('1a-Electricity'!$AG$77="no","",ROUND(AD3979,4))</f>
        <v>0.95799999999999996</v>
      </c>
      <c r="AF3979" s="157">
        <f>IF('1a-Electricity'!$AG$78="no","",ROUND(AD3979,4))</f>
        <v>0.95799999999999996</v>
      </c>
      <c r="AG3979" s="157">
        <f>IF('1a-Electricity'!$AG$79="no","",ROUND(AD3979,4))</f>
        <v>0.95799999999999996</v>
      </c>
      <c r="BL3979" s="157">
        <f t="shared" si="138"/>
        <v>0.95700000000000074</v>
      </c>
      <c r="BM3979" s="157">
        <f>IF('1b-NaturalGas'!$AG$87="no","",ROUND(BL3979,4))</f>
        <v>0.95699999999999996</v>
      </c>
      <c r="BN3979" s="157">
        <f>IF('1b-NaturalGas'!$AG$88="no","",ROUND(BL3979,4))</f>
        <v>0.95699999999999996</v>
      </c>
      <c r="BO3979" s="157">
        <f>IF('1b-NaturalGas'!$AG$89="no","",ROUND(BL3979,4))</f>
        <v>0.95699999999999996</v>
      </c>
      <c r="BP3979" s="157">
        <f>IF('1b-NaturalGas'!$AG$90="no","not applicable (based on previous answers)",ROUND(BL3979,4))</f>
        <v>0.95699999999999996</v>
      </c>
      <c r="BQ3979" s="157">
        <f>IF('1b-NaturalGas'!$AG$91="no","",ROUND(BL3979,4))</f>
        <v>0.95699999999999996</v>
      </c>
    </row>
    <row r="3980" spans="30:69" x14ac:dyDescent="0.25">
      <c r="AD3980" s="157">
        <f t="shared" si="137"/>
        <v>0.95900000000000074</v>
      </c>
      <c r="AE3980" s="157">
        <f>IF('1a-Electricity'!$AG$77="no","",ROUND(AD3980,4))</f>
        <v>0.95899999999999996</v>
      </c>
      <c r="AF3980" s="157">
        <f>IF('1a-Electricity'!$AG$78="no","",ROUND(AD3980,4))</f>
        <v>0.95899999999999996</v>
      </c>
      <c r="AG3980" s="157">
        <f>IF('1a-Electricity'!$AG$79="no","",ROUND(AD3980,4))</f>
        <v>0.95899999999999996</v>
      </c>
      <c r="BL3980" s="157">
        <f t="shared" si="138"/>
        <v>0.95800000000000074</v>
      </c>
      <c r="BM3980" s="157">
        <f>IF('1b-NaturalGas'!$AG$87="no","",ROUND(BL3980,4))</f>
        <v>0.95799999999999996</v>
      </c>
      <c r="BN3980" s="157">
        <f>IF('1b-NaturalGas'!$AG$88="no","",ROUND(BL3980,4))</f>
        <v>0.95799999999999996</v>
      </c>
      <c r="BO3980" s="157">
        <f>IF('1b-NaturalGas'!$AG$89="no","",ROUND(BL3980,4))</f>
        <v>0.95799999999999996</v>
      </c>
      <c r="BP3980" s="157">
        <f>IF('1b-NaturalGas'!$AG$90="no","not applicable (based on previous answers)",ROUND(BL3980,4))</f>
        <v>0.95799999999999996</v>
      </c>
      <c r="BQ3980" s="157">
        <f>IF('1b-NaturalGas'!$AG$91="no","",ROUND(BL3980,4))</f>
        <v>0.95799999999999996</v>
      </c>
    </row>
    <row r="3981" spans="30:69" x14ac:dyDescent="0.25">
      <c r="AD3981" s="157">
        <f t="shared" si="137"/>
        <v>0.96000000000000074</v>
      </c>
      <c r="AE3981" s="157">
        <f>IF('1a-Electricity'!$AG$77="no","",ROUND(AD3981,4))</f>
        <v>0.96</v>
      </c>
      <c r="AF3981" s="157">
        <f>IF('1a-Electricity'!$AG$78="no","",ROUND(AD3981,4))</f>
        <v>0.96</v>
      </c>
      <c r="AG3981" s="157">
        <f>IF('1a-Electricity'!$AG$79="no","",ROUND(AD3981,4))</f>
        <v>0.96</v>
      </c>
      <c r="BL3981" s="157">
        <f t="shared" si="138"/>
        <v>0.95900000000000074</v>
      </c>
      <c r="BM3981" s="157">
        <f>IF('1b-NaturalGas'!$AG$87="no","",ROUND(BL3981,4))</f>
        <v>0.95899999999999996</v>
      </c>
      <c r="BN3981" s="157">
        <f>IF('1b-NaturalGas'!$AG$88="no","",ROUND(BL3981,4))</f>
        <v>0.95899999999999996</v>
      </c>
      <c r="BO3981" s="157">
        <f>IF('1b-NaturalGas'!$AG$89="no","",ROUND(BL3981,4))</f>
        <v>0.95899999999999996</v>
      </c>
      <c r="BP3981" s="157">
        <f>IF('1b-NaturalGas'!$AG$90="no","not applicable (based on previous answers)",ROUND(BL3981,4))</f>
        <v>0.95899999999999996</v>
      </c>
      <c r="BQ3981" s="157">
        <f>IF('1b-NaturalGas'!$AG$91="no","",ROUND(BL3981,4))</f>
        <v>0.95899999999999996</v>
      </c>
    </row>
    <row r="3982" spans="30:69" x14ac:dyDescent="0.25">
      <c r="AD3982" s="157">
        <f t="shared" si="137"/>
        <v>0.96100000000000074</v>
      </c>
      <c r="AE3982" s="157">
        <f>IF('1a-Electricity'!$AG$77="no","",ROUND(AD3982,4))</f>
        <v>0.96099999999999997</v>
      </c>
      <c r="AF3982" s="157">
        <f>IF('1a-Electricity'!$AG$78="no","",ROUND(AD3982,4))</f>
        <v>0.96099999999999997</v>
      </c>
      <c r="AG3982" s="157">
        <f>IF('1a-Electricity'!$AG$79="no","",ROUND(AD3982,4))</f>
        <v>0.96099999999999997</v>
      </c>
      <c r="BL3982" s="157">
        <f t="shared" si="138"/>
        <v>0.96000000000000074</v>
      </c>
      <c r="BM3982" s="157">
        <f>IF('1b-NaturalGas'!$AG$87="no","",ROUND(BL3982,4))</f>
        <v>0.96</v>
      </c>
      <c r="BN3982" s="157">
        <f>IF('1b-NaturalGas'!$AG$88="no","",ROUND(BL3982,4))</f>
        <v>0.96</v>
      </c>
      <c r="BO3982" s="157">
        <f>IF('1b-NaturalGas'!$AG$89="no","",ROUND(BL3982,4))</f>
        <v>0.96</v>
      </c>
      <c r="BP3982" s="157">
        <f>IF('1b-NaturalGas'!$AG$90="no","not applicable (based on previous answers)",ROUND(BL3982,4))</f>
        <v>0.96</v>
      </c>
      <c r="BQ3982" s="157">
        <f>IF('1b-NaturalGas'!$AG$91="no","",ROUND(BL3982,4))</f>
        <v>0.96</v>
      </c>
    </row>
    <row r="3983" spans="30:69" x14ac:dyDescent="0.25">
      <c r="AD3983" s="157">
        <f t="shared" si="137"/>
        <v>0.96200000000000074</v>
      </c>
      <c r="AE3983" s="157">
        <f>IF('1a-Electricity'!$AG$77="no","",ROUND(AD3983,4))</f>
        <v>0.96199999999999997</v>
      </c>
      <c r="AF3983" s="157">
        <f>IF('1a-Electricity'!$AG$78="no","",ROUND(AD3983,4))</f>
        <v>0.96199999999999997</v>
      </c>
      <c r="AG3983" s="157">
        <f>IF('1a-Electricity'!$AG$79="no","",ROUND(AD3983,4))</f>
        <v>0.96199999999999997</v>
      </c>
      <c r="BL3983" s="157">
        <f t="shared" si="138"/>
        <v>0.96100000000000074</v>
      </c>
      <c r="BM3983" s="157">
        <f>IF('1b-NaturalGas'!$AG$87="no","",ROUND(BL3983,4))</f>
        <v>0.96099999999999997</v>
      </c>
      <c r="BN3983" s="157">
        <f>IF('1b-NaturalGas'!$AG$88="no","",ROUND(BL3983,4))</f>
        <v>0.96099999999999997</v>
      </c>
      <c r="BO3983" s="157">
        <f>IF('1b-NaturalGas'!$AG$89="no","",ROUND(BL3983,4))</f>
        <v>0.96099999999999997</v>
      </c>
      <c r="BP3983" s="157">
        <f>IF('1b-NaturalGas'!$AG$90="no","not applicable (based on previous answers)",ROUND(BL3983,4))</f>
        <v>0.96099999999999997</v>
      </c>
      <c r="BQ3983" s="157">
        <f>IF('1b-NaturalGas'!$AG$91="no","",ROUND(BL3983,4))</f>
        <v>0.96099999999999997</v>
      </c>
    </row>
    <row r="3984" spans="30:69" x14ac:dyDescent="0.25">
      <c r="AD3984" s="157">
        <f t="shared" si="137"/>
        <v>0.96300000000000074</v>
      </c>
      <c r="AE3984" s="157">
        <f>IF('1a-Electricity'!$AG$77="no","",ROUND(AD3984,4))</f>
        <v>0.96299999999999997</v>
      </c>
      <c r="AF3984" s="157">
        <f>IF('1a-Electricity'!$AG$78="no","",ROUND(AD3984,4))</f>
        <v>0.96299999999999997</v>
      </c>
      <c r="AG3984" s="157">
        <f>IF('1a-Electricity'!$AG$79="no","",ROUND(AD3984,4))</f>
        <v>0.96299999999999997</v>
      </c>
      <c r="BL3984" s="157">
        <f t="shared" si="138"/>
        <v>0.96200000000000074</v>
      </c>
      <c r="BM3984" s="157">
        <f>IF('1b-NaturalGas'!$AG$87="no","",ROUND(BL3984,4))</f>
        <v>0.96199999999999997</v>
      </c>
      <c r="BN3984" s="157">
        <f>IF('1b-NaturalGas'!$AG$88="no","",ROUND(BL3984,4))</f>
        <v>0.96199999999999997</v>
      </c>
      <c r="BO3984" s="157">
        <f>IF('1b-NaturalGas'!$AG$89="no","",ROUND(BL3984,4))</f>
        <v>0.96199999999999997</v>
      </c>
      <c r="BP3984" s="157">
        <f>IF('1b-NaturalGas'!$AG$90="no","not applicable (based on previous answers)",ROUND(BL3984,4))</f>
        <v>0.96199999999999997</v>
      </c>
      <c r="BQ3984" s="157">
        <f>IF('1b-NaturalGas'!$AG$91="no","",ROUND(BL3984,4))</f>
        <v>0.96199999999999997</v>
      </c>
    </row>
    <row r="3985" spans="30:69" x14ac:dyDescent="0.25">
      <c r="AD3985" s="157">
        <f t="shared" si="137"/>
        <v>0.96400000000000075</v>
      </c>
      <c r="AE3985" s="157">
        <f>IF('1a-Electricity'!$AG$77="no","",ROUND(AD3985,4))</f>
        <v>0.96399999999999997</v>
      </c>
      <c r="AF3985" s="157">
        <f>IF('1a-Electricity'!$AG$78="no","",ROUND(AD3985,4))</f>
        <v>0.96399999999999997</v>
      </c>
      <c r="AG3985" s="157">
        <f>IF('1a-Electricity'!$AG$79="no","",ROUND(AD3985,4))</f>
        <v>0.96399999999999997</v>
      </c>
      <c r="BL3985" s="157">
        <f t="shared" si="138"/>
        <v>0.96300000000000074</v>
      </c>
      <c r="BM3985" s="157">
        <f>IF('1b-NaturalGas'!$AG$87="no","",ROUND(BL3985,4))</f>
        <v>0.96299999999999997</v>
      </c>
      <c r="BN3985" s="157">
        <f>IF('1b-NaturalGas'!$AG$88="no","",ROUND(BL3985,4))</f>
        <v>0.96299999999999997</v>
      </c>
      <c r="BO3985" s="157">
        <f>IF('1b-NaturalGas'!$AG$89="no","",ROUND(BL3985,4))</f>
        <v>0.96299999999999997</v>
      </c>
      <c r="BP3985" s="157">
        <f>IF('1b-NaturalGas'!$AG$90="no","not applicable (based on previous answers)",ROUND(BL3985,4))</f>
        <v>0.96299999999999997</v>
      </c>
      <c r="BQ3985" s="157">
        <f>IF('1b-NaturalGas'!$AG$91="no","",ROUND(BL3985,4))</f>
        <v>0.96299999999999997</v>
      </c>
    </row>
    <row r="3986" spans="30:69" x14ac:dyDescent="0.25">
      <c r="AD3986" s="157">
        <f t="shared" si="137"/>
        <v>0.96500000000000075</v>
      </c>
      <c r="AE3986" s="157">
        <f>IF('1a-Electricity'!$AG$77="no","",ROUND(AD3986,4))</f>
        <v>0.96499999999999997</v>
      </c>
      <c r="AF3986" s="157">
        <f>IF('1a-Electricity'!$AG$78="no","",ROUND(AD3986,4))</f>
        <v>0.96499999999999997</v>
      </c>
      <c r="AG3986" s="157">
        <f>IF('1a-Electricity'!$AG$79="no","",ROUND(AD3986,4))</f>
        <v>0.96499999999999997</v>
      </c>
      <c r="BL3986" s="157">
        <f t="shared" si="138"/>
        <v>0.96400000000000075</v>
      </c>
      <c r="BM3986" s="157">
        <f>IF('1b-NaturalGas'!$AG$87="no","",ROUND(BL3986,4))</f>
        <v>0.96399999999999997</v>
      </c>
      <c r="BN3986" s="157">
        <f>IF('1b-NaturalGas'!$AG$88="no","",ROUND(BL3986,4))</f>
        <v>0.96399999999999997</v>
      </c>
      <c r="BO3986" s="157">
        <f>IF('1b-NaturalGas'!$AG$89="no","",ROUND(BL3986,4))</f>
        <v>0.96399999999999997</v>
      </c>
      <c r="BP3986" s="157">
        <f>IF('1b-NaturalGas'!$AG$90="no","not applicable (based on previous answers)",ROUND(BL3986,4))</f>
        <v>0.96399999999999997</v>
      </c>
      <c r="BQ3986" s="157">
        <f>IF('1b-NaturalGas'!$AG$91="no","",ROUND(BL3986,4))</f>
        <v>0.96399999999999997</v>
      </c>
    </row>
    <row r="3987" spans="30:69" x14ac:dyDescent="0.25">
      <c r="AD3987" s="157">
        <f t="shared" si="137"/>
        <v>0.96600000000000075</v>
      </c>
      <c r="AE3987" s="157">
        <f>IF('1a-Electricity'!$AG$77="no","",ROUND(AD3987,4))</f>
        <v>0.96599999999999997</v>
      </c>
      <c r="AF3987" s="157">
        <f>IF('1a-Electricity'!$AG$78="no","",ROUND(AD3987,4))</f>
        <v>0.96599999999999997</v>
      </c>
      <c r="AG3987" s="157">
        <f>IF('1a-Electricity'!$AG$79="no","",ROUND(AD3987,4))</f>
        <v>0.96599999999999997</v>
      </c>
      <c r="BL3987" s="157">
        <f t="shared" si="138"/>
        <v>0.96500000000000075</v>
      </c>
      <c r="BM3987" s="157">
        <f>IF('1b-NaturalGas'!$AG$87="no","",ROUND(BL3987,4))</f>
        <v>0.96499999999999997</v>
      </c>
      <c r="BN3987" s="157">
        <f>IF('1b-NaturalGas'!$AG$88="no","",ROUND(BL3987,4))</f>
        <v>0.96499999999999997</v>
      </c>
      <c r="BO3987" s="157">
        <f>IF('1b-NaturalGas'!$AG$89="no","",ROUND(BL3987,4))</f>
        <v>0.96499999999999997</v>
      </c>
      <c r="BP3987" s="157">
        <f>IF('1b-NaturalGas'!$AG$90="no","not applicable (based on previous answers)",ROUND(BL3987,4))</f>
        <v>0.96499999999999997</v>
      </c>
      <c r="BQ3987" s="157">
        <f>IF('1b-NaturalGas'!$AG$91="no","",ROUND(BL3987,4))</f>
        <v>0.96499999999999997</v>
      </c>
    </row>
    <row r="3988" spans="30:69" x14ac:dyDescent="0.25">
      <c r="AD3988" s="157">
        <f t="shared" si="137"/>
        <v>0.96700000000000075</v>
      </c>
      <c r="AE3988" s="157">
        <f>IF('1a-Electricity'!$AG$77="no","",ROUND(AD3988,4))</f>
        <v>0.96699999999999997</v>
      </c>
      <c r="AF3988" s="157">
        <f>IF('1a-Electricity'!$AG$78="no","",ROUND(AD3988,4))</f>
        <v>0.96699999999999997</v>
      </c>
      <c r="AG3988" s="157">
        <f>IF('1a-Electricity'!$AG$79="no","",ROUND(AD3988,4))</f>
        <v>0.96699999999999997</v>
      </c>
      <c r="BL3988" s="157">
        <f t="shared" si="138"/>
        <v>0.96600000000000075</v>
      </c>
      <c r="BM3988" s="157">
        <f>IF('1b-NaturalGas'!$AG$87="no","",ROUND(BL3988,4))</f>
        <v>0.96599999999999997</v>
      </c>
      <c r="BN3988" s="157">
        <f>IF('1b-NaturalGas'!$AG$88="no","",ROUND(BL3988,4))</f>
        <v>0.96599999999999997</v>
      </c>
      <c r="BO3988" s="157">
        <f>IF('1b-NaturalGas'!$AG$89="no","",ROUND(BL3988,4))</f>
        <v>0.96599999999999997</v>
      </c>
      <c r="BP3988" s="157">
        <f>IF('1b-NaturalGas'!$AG$90="no","not applicable (based on previous answers)",ROUND(BL3988,4))</f>
        <v>0.96599999999999997</v>
      </c>
      <c r="BQ3988" s="157">
        <f>IF('1b-NaturalGas'!$AG$91="no","",ROUND(BL3988,4))</f>
        <v>0.96599999999999997</v>
      </c>
    </row>
    <row r="3989" spans="30:69" x14ac:dyDescent="0.25">
      <c r="AD3989" s="157">
        <f t="shared" si="137"/>
        <v>0.96800000000000075</v>
      </c>
      <c r="AE3989" s="157">
        <f>IF('1a-Electricity'!$AG$77="no","",ROUND(AD3989,4))</f>
        <v>0.96799999999999997</v>
      </c>
      <c r="AF3989" s="157">
        <f>IF('1a-Electricity'!$AG$78="no","",ROUND(AD3989,4))</f>
        <v>0.96799999999999997</v>
      </c>
      <c r="AG3989" s="157">
        <f>IF('1a-Electricity'!$AG$79="no","",ROUND(AD3989,4))</f>
        <v>0.96799999999999997</v>
      </c>
      <c r="BL3989" s="157">
        <f t="shared" si="138"/>
        <v>0.96700000000000075</v>
      </c>
      <c r="BM3989" s="157">
        <f>IF('1b-NaturalGas'!$AG$87="no","",ROUND(BL3989,4))</f>
        <v>0.96699999999999997</v>
      </c>
      <c r="BN3989" s="157">
        <f>IF('1b-NaturalGas'!$AG$88="no","",ROUND(BL3989,4))</f>
        <v>0.96699999999999997</v>
      </c>
      <c r="BO3989" s="157">
        <f>IF('1b-NaturalGas'!$AG$89="no","",ROUND(BL3989,4))</f>
        <v>0.96699999999999997</v>
      </c>
      <c r="BP3989" s="157">
        <f>IF('1b-NaturalGas'!$AG$90="no","not applicable (based on previous answers)",ROUND(BL3989,4))</f>
        <v>0.96699999999999997</v>
      </c>
      <c r="BQ3989" s="157">
        <f>IF('1b-NaturalGas'!$AG$91="no","",ROUND(BL3989,4))</f>
        <v>0.96699999999999997</v>
      </c>
    </row>
    <row r="3990" spans="30:69" x14ac:dyDescent="0.25">
      <c r="AD3990" s="157">
        <f t="shared" si="137"/>
        <v>0.96900000000000075</v>
      </c>
      <c r="AE3990" s="157">
        <f>IF('1a-Electricity'!$AG$77="no","",ROUND(AD3990,4))</f>
        <v>0.96899999999999997</v>
      </c>
      <c r="AF3990" s="157">
        <f>IF('1a-Electricity'!$AG$78="no","",ROUND(AD3990,4))</f>
        <v>0.96899999999999997</v>
      </c>
      <c r="AG3990" s="157">
        <f>IF('1a-Electricity'!$AG$79="no","",ROUND(AD3990,4))</f>
        <v>0.96899999999999997</v>
      </c>
      <c r="BL3990" s="157">
        <f t="shared" si="138"/>
        <v>0.96800000000000075</v>
      </c>
      <c r="BM3990" s="157">
        <f>IF('1b-NaturalGas'!$AG$87="no","",ROUND(BL3990,4))</f>
        <v>0.96799999999999997</v>
      </c>
      <c r="BN3990" s="157">
        <f>IF('1b-NaturalGas'!$AG$88="no","",ROUND(BL3990,4))</f>
        <v>0.96799999999999997</v>
      </c>
      <c r="BO3990" s="157">
        <f>IF('1b-NaturalGas'!$AG$89="no","",ROUND(BL3990,4))</f>
        <v>0.96799999999999997</v>
      </c>
      <c r="BP3990" s="157">
        <f>IF('1b-NaturalGas'!$AG$90="no","not applicable (based on previous answers)",ROUND(BL3990,4))</f>
        <v>0.96799999999999997</v>
      </c>
      <c r="BQ3990" s="157">
        <f>IF('1b-NaturalGas'!$AG$91="no","",ROUND(BL3990,4))</f>
        <v>0.96799999999999997</v>
      </c>
    </row>
    <row r="3991" spans="30:69" x14ac:dyDescent="0.25">
      <c r="AD3991" s="157">
        <f t="shared" si="137"/>
        <v>0.97000000000000075</v>
      </c>
      <c r="AE3991" s="157">
        <f>IF('1a-Electricity'!$AG$77="no","",ROUND(AD3991,4))</f>
        <v>0.97</v>
      </c>
      <c r="AF3991" s="157">
        <f>IF('1a-Electricity'!$AG$78="no","",ROUND(AD3991,4))</f>
        <v>0.97</v>
      </c>
      <c r="AG3991" s="157">
        <f>IF('1a-Electricity'!$AG$79="no","",ROUND(AD3991,4))</f>
        <v>0.97</v>
      </c>
      <c r="BL3991" s="157">
        <f t="shared" si="138"/>
        <v>0.96900000000000075</v>
      </c>
      <c r="BM3991" s="157">
        <f>IF('1b-NaturalGas'!$AG$87="no","",ROUND(BL3991,4))</f>
        <v>0.96899999999999997</v>
      </c>
      <c r="BN3991" s="157">
        <f>IF('1b-NaturalGas'!$AG$88="no","",ROUND(BL3991,4))</f>
        <v>0.96899999999999997</v>
      </c>
      <c r="BO3991" s="157">
        <f>IF('1b-NaturalGas'!$AG$89="no","",ROUND(BL3991,4))</f>
        <v>0.96899999999999997</v>
      </c>
      <c r="BP3991" s="157">
        <f>IF('1b-NaturalGas'!$AG$90="no","not applicable (based on previous answers)",ROUND(BL3991,4))</f>
        <v>0.96899999999999997</v>
      </c>
      <c r="BQ3991" s="157">
        <f>IF('1b-NaturalGas'!$AG$91="no","",ROUND(BL3991,4))</f>
        <v>0.96899999999999997</v>
      </c>
    </row>
    <row r="3992" spans="30:69" x14ac:dyDescent="0.25">
      <c r="AD3992" s="157">
        <f t="shared" si="137"/>
        <v>0.97100000000000075</v>
      </c>
      <c r="AE3992" s="157">
        <f>IF('1a-Electricity'!$AG$77="no","",ROUND(AD3992,4))</f>
        <v>0.97099999999999997</v>
      </c>
      <c r="AF3992" s="157">
        <f>IF('1a-Electricity'!$AG$78="no","",ROUND(AD3992,4))</f>
        <v>0.97099999999999997</v>
      </c>
      <c r="AG3992" s="157">
        <f>IF('1a-Electricity'!$AG$79="no","",ROUND(AD3992,4))</f>
        <v>0.97099999999999997</v>
      </c>
      <c r="BL3992" s="157">
        <f t="shared" si="138"/>
        <v>0.97000000000000075</v>
      </c>
      <c r="BM3992" s="157">
        <f>IF('1b-NaturalGas'!$AG$87="no","",ROUND(BL3992,4))</f>
        <v>0.97</v>
      </c>
      <c r="BN3992" s="157">
        <f>IF('1b-NaturalGas'!$AG$88="no","",ROUND(BL3992,4))</f>
        <v>0.97</v>
      </c>
      <c r="BO3992" s="157">
        <f>IF('1b-NaturalGas'!$AG$89="no","",ROUND(BL3992,4))</f>
        <v>0.97</v>
      </c>
      <c r="BP3992" s="157">
        <f>IF('1b-NaturalGas'!$AG$90="no","not applicable (based on previous answers)",ROUND(BL3992,4))</f>
        <v>0.97</v>
      </c>
      <c r="BQ3992" s="157">
        <f>IF('1b-NaturalGas'!$AG$91="no","",ROUND(BL3992,4))</f>
        <v>0.97</v>
      </c>
    </row>
    <row r="3993" spans="30:69" x14ac:dyDescent="0.25">
      <c r="AD3993" s="157">
        <f t="shared" si="137"/>
        <v>0.97200000000000075</v>
      </c>
      <c r="AE3993" s="157">
        <f>IF('1a-Electricity'!$AG$77="no","",ROUND(AD3993,4))</f>
        <v>0.97199999999999998</v>
      </c>
      <c r="AF3993" s="157">
        <f>IF('1a-Electricity'!$AG$78="no","",ROUND(AD3993,4))</f>
        <v>0.97199999999999998</v>
      </c>
      <c r="AG3993" s="157">
        <f>IF('1a-Electricity'!$AG$79="no","",ROUND(AD3993,4))</f>
        <v>0.97199999999999998</v>
      </c>
      <c r="BL3993" s="157">
        <f t="shared" si="138"/>
        <v>0.97100000000000075</v>
      </c>
      <c r="BM3993" s="157">
        <f>IF('1b-NaturalGas'!$AG$87="no","",ROUND(BL3993,4))</f>
        <v>0.97099999999999997</v>
      </c>
      <c r="BN3993" s="157">
        <f>IF('1b-NaturalGas'!$AG$88="no","",ROUND(BL3993,4))</f>
        <v>0.97099999999999997</v>
      </c>
      <c r="BO3993" s="157">
        <f>IF('1b-NaturalGas'!$AG$89="no","",ROUND(BL3993,4))</f>
        <v>0.97099999999999997</v>
      </c>
      <c r="BP3993" s="157">
        <f>IF('1b-NaturalGas'!$AG$90="no","not applicable (based on previous answers)",ROUND(BL3993,4))</f>
        <v>0.97099999999999997</v>
      </c>
      <c r="BQ3993" s="157">
        <f>IF('1b-NaturalGas'!$AG$91="no","",ROUND(BL3993,4))</f>
        <v>0.97099999999999997</v>
      </c>
    </row>
    <row r="3994" spans="30:69" x14ac:dyDescent="0.25">
      <c r="AD3994" s="157">
        <f t="shared" si="137"/>
        <v>0.97300000000000075</v>
      </c>
      <c r="AE3994" s="157">
        <f>IF('1a-Electricity'!$AG$77="no","",ROUND(AD3994,4))</f>
        <v>0.97299999999999998</v>
      </c>
      <c r="AF3994" s="157">
        <f>IF('1a-Electricity'!$AG$78="no","",ROUND(AD3994,4))</f>
        <v>0.97299999999999998</v>
      </c>
      <c r="AG3994" s="157">
        <f>IF('1a-Electricity'!$AG$79="no","",ROUND(AD3994,4))</f>
        <v>0.97299999999999998</v>
      </c>
      <c r="BL3994" s="157">
        <f t="shared" si="138"/>
        <v>0.97200000000000075</v>
      </c>
      <c r="BM3994" s="157">
        <f>IF('1b-NaturalGas'!$AG$87="no","",ROUND(BL3994,4))</f>
        <v>0.97199999999999998</v>
      </c>
      <c r="BN3994" s="157">
        <f>IF('1b-NaturalGas'!$AG$88="no","",ROUND(BL3994,4))</f>
        <v>0.97199999999999998</v>
      </c>
      <c r="BO3994" s="157">
        <f>IF('1b-NaturalGas'!$AG$89="no","",ROUND(BL3994,4))</f>
        <v>0.97199999999999998</v>
      </c>
      <c r="BP3994" s="157">
        <f>IF('1b-NaturalGas'!$AG$90="no","not applicable (based on previous answers)",ROUND(BL3994,4))</f>
        <v>0.97199999999999998</v>
      </c>
      <c r="BQ3994" s="157">
        <f>IF('1b-NaturalGas'!$AG$91="no","",ROUND(BL3994,4))</f>
        <v>0.97199999999999998</v>
      </c>
    </row>
    <row r="3995" spans="30:69" x14ac:dyDescent="0.25">
      <c r="AD3995" s="157">
        <f t="shared" si="137"/>
        <v>0.97400000000000075</v>
      </c>
      <c r="AE3995" s="157">
        <f>IF('1a-Electricity'!$AG$77="no","",ROUND(AD3995,4))</f>
        <v>0.97399999999999998</v>
      </c>
      <c r="AF3995" s="157">
        <f>IF('1a-Electricity'!$AG$78="no","",ROUND(AD3995,4))</f>
        <v>0.97399999999999998</v>
      </c>
      <c r="AG3995" s="157">
        <f>IF('1a-Electricity'!$AG$79="no","",ROUND(AD3995,4))</f>
        <v>0.97399999999999998</v>
      </c>
      <c r="BL3995" s="157">
        <f t="shared" si="138"/>
        <v>0.97300000000000075</v>
      </c>
      <c r="BM3995" s="157">
        <f>IF('1b-NaturalGas'!$AG$87="no","",ROUND(BL3995,4))</f>
        <v>0.97299999999999998</v>
      </c>
      <c r="BN3995" s="157">
        <f>IF('1b-NaturalGas'!$AG$88="no","",ROUND(BL3995,4))</f>
        <v>0.97299999999999998</v>
      </c>
      <c r="BO3995" s="157">
        <f>IF('1b-NaturalGas'!$AG$89="no","",ROUND(BL3995,4))</f>
        <v>0.97299999999999998</v>
      </c>
      <c r="BP3995" s="157">
        <f>IF('1b-NaturalGas'!$AG$90="no","not applicable (based on previous answers)",ROUND(BL3995,4))</f>
        <v>0.97299999999999998</v>
      </c>
      <c r="BQ3995" s="157">
        <f>IF('1b-NaturalGas'!$AG$91="no","",ROUND(BL3995,4))</f>
        <v>0.97299999999999998</v>
      </c>
    </row>
    <row r="3996" spans="30:69" x14ac:dyDescent="0.25">
      <c r="AD3996" s="157">
        <f t="shared" si="137"/>
        <v>0.97500000000000075</v>
      </c>
      <c r="AE3996" s="157">
        <f>IF('1a-Electricity'!$AG$77="no","",ROUND(AD3996,4))</f>
        <v>0.97499999999999998</v>
      </c>
      <c r="AF3996" s="157">
        <f>IF('1a-Electricity'!$AG$78="no","",ROUND(AD3996,4))</f>
        <v>0.97499999999999998</v>
      </c>
      <c r="AG3996" s="157">
        <f>IF('1a-Electricity'!$AG$79="no","",ROUND(AD3996,4))</f>
        <v>0.97499999999999998</v>
      </c>
      <c r="BL3996" s="157">
        <f t="shared" si="138"/>
        <v>0.97400000000000075</v>
      </c>
      <c r="BM3996" s="157">
        <f>IF('1b-NaturalGas'!$AG$87="no","",ROUND(BL3996,4))</f>
        <v>0.97399999999999998</v>
      </c>
      <c r="BN3996" s="157">
        <f>IF('1b-NaturalGas'!$AG$88="no","",ROUND(BL3996,4))</f>
        <v>0.97399999999999998</v>
      </c>
      <c r="BO3996" s="157">
        <f>IF('1b-NaturalGas'!$AG$89="no","",ROUND(BL3996,4))</f>
        <v>0.97399999999999998</v>
      </c>
      <c r="BP3996" s="157">
        <f>IF('1b-NaturalGas'!$AG$90="no","not applicable (based on previous answers)",ROUND(BL3996,4))</f>
        <v>0.97399999999999998</v>
      </c>
      <c r="BQ3996" s="157">
        <f>IF('1b-NaturalGas'!$AG$91="no","",ROUND(BL3996,4))</f>
        <v>0.97399999999999998</v>
      </c>
    </row>
    <row r="3997" spans="30:69" x14ac:dyDescent="0.25">
      <c r="AD3997" s="157">
        <f t="shared" si="137"/>
        <v>0.97600000000000076</v>
      </c>
      <c r="AE3997" s="157">
        <f>IF('1a-Electricity'!$AG$77="no","",ROUND(AD3997,4))</f>
        <v>0.97599999999999998</v>
      </c>
      <c r="AF3997" s="157">
        <f>IF('1a-Electricity'!$AG$78="no","",ROUND(AD3997,4))</f>
        <v>0.97599999999999998</v>
      </c>
      <c r="AG3997" s="157">
        <f>IF('1a-Electricity'!$AG$79="no","",ROUND(AD3997,4))</f>
        <v>0.97599999999999998</v>
      </c>
      <c r="BL3997" s="157">
        <f t="shared" si="138"/>
        <v>0.97500000000000075</v>
      </c>
      <c r="BM3997" s="157">
        <f>IF('1b-NaturalGas'!$AG$87="no","",ROUND(BL3997,4))</f>
        <v>0.97499999999999998</v>
      </c>
      <c r="BN3997" s="157">
        <f>IF('1b-NaturalGas'!$AG$88="no","",ROUND(BL3997,4))</f>
        <v>0.97499999999999998</v>
      </c>
      <c r="BO3997" s="157">
        <f>IF('1b-NaturalGas'!$AG$89="no","",ROUND(BL3997,4))</f>
        <v>0.97499999999999998</v>
      </c>
      <c r="BP3997" s="157">
        <f>IF('1b-NaturalGas'!$AG$90="no","not applicable (based on previous answers)",ROUND(BL3997,4))</f>
        <v>0.97499999999999998</v>
      </c>
      <c r="BQ3997" s="157">
        <f>IF('1b-NaturalGas'!$AG$91="no","",ROUND(BL3997,4))</f>
        <v>0.97499999999999998</v>
      </c>
    </row>
    <row r="3998" spans="30:69" x14ac:dyDescent="0.25">
      <c r="AD3998" s="157">
        <f t="shared" si="137"/>
        <v>0.97700000000000076</v>
      </c>
      <c r="AE3998" s="157">
        <f>IF('1a-Electricity'!$AG$77="no","",ROUND(AD3998,4))</f>
        <v>0.97699999999999998</v>
      </c>
      <c r="AF3998" s="157">
        <f>IF('1a-Electricity'!$AG$78="no","",ROUND(AD3998,4))</f>
        <v>0.97699999999999998</v>
      </c>
      <c r="AG3998" s="157">
        <f>IF('1a-Electricity'!$AG$79="no","",ROUND(AD3998,4))</f>
        <v>0.97699999999999998</v>
      </c>
      <c r="BL3998" s="157">
        <f t="shared" si="138"/>
        <v>0.97600000000000076</v>
      </c>
      <c r="BM3998" s="157">
        <f>IF('1b-NaturalGas'!$AG$87="no","",ROUND(BL3998,4))</f>
        <v>0.97599999999999998</v>
      </c>
      <c r="BN3998" s="157">
        <f>IF('1b-NaturalGas'!$AG$88="no","",ROUND(BL3998,4))</f>
        <v>0.97599999999999998</v>
      </c>
      <c r="BO3998" s="157">
        <f>IF('1b-NaturalGas'!$AG$89="no","",ROUND(BL3998,4))</f>
        <v>0.97599999999999998</v>
      </c>
      <c r="BP3998" s="157">
        <f>IF('1b-NaturalGas'!$AG$90="no","not applicable (based on previous answers)",ROUND(BL3998,4))</f>
        <v>0.97599999999999998</v>
      </c>
      <c r="BQ3998" s="157">
        <f>IF('1b-NaturalGas'!$AG$91="no","",ROUND(BL3998,4))</f>
        <v>0.97599999999999998</v>
      </c>
    </row>
    <row r="3999" spans="30:69" x14ac:dyDescent="0.25">
      <c r="AD3999" s="157">
        <f t="shared" si="137"/>
        <v>0.97800000000000076</v>
      </c>
      <c r="AE3999" s="157">
        <f>IF('1a-Electricity'!$AG$77="no","",ROUND(AD3999,4))</f>
        <v>0.97799999999999998</v>
      </c>
      <c r="AF3999" s="157">
        <f>IF('1a-Electricity'!$AG$78="no","",ROUND(AD3999,4))</f>
        <v>0.97799999999999998</v>
      </c>
      <c r="AG3999" s="157">
        <f>IF('1a-Electricity'!$AG$79="no","",ROUND(AD3999,4))</f>
        <v>0.97799999999999998</v>
      </c>
      <c r="BL3999" s="157">
        <f t="shared" si="138"/>
        <v>0.97700000000000076</v>
      </c>
      <c r="BM3999" s="157">
        <f>IF('1b-NaturalGas'!$AG$87="no","",ROUND(BL3999,4))</f>
        <v>0.97699999999999998</v>
      </c>
      <c r="BN3999" s="157">
        <f>IF('1b-NaturalGas'!$AG$88="no","",ROUND(BL3999,4))</f>
        <v>0.97699999999999998</v>
      </c>
      <c r="BO3999" s="157">
        <f>IF('1b-NaturalGas'!$AG$89="no","",ROUND(BL3999,4))</f>
        <v>0.97699999999999998</v>
      </c>
      <c r="BP3999" s="157">
        <f>IF('1b-NaturalGas'!$AG$90="no","not applicable (based on previous answers)",ROUND(BL3999,4))</f>
        <v>0.97699999999999998</v>
      </c>
      <c r="BQ3999" s="157">
        <f>IF('1b-NaturalGas'!$AG$91="no","",ROUND(BL3999,4))</f>
        <v>0.97699999999999998</v>
      </c>
    </row>
    <row r="4000" spans="30:69" x14ac:dyDescent="0.25">
      <c r="AD4000" s="157">
        <f t="shared" si="137"/>
        <v>0.97900000000000076</v>
      </c>
      <c r="AE4000" s="157">
        <f>IF('1a-Electricity'!$AG$77="no","",ROUND(AD4000,4))</f>
        <v>0.97899999999999998</v>
      </c>
      <c r="AF4000" s="157">
        <f>IF('1a-Electricity'!$AG$78="no","",ROUND(AD4000,4))</f>
        <v>0.97899999999999998</v>
      </c>
      <c r="AG4000" s="157">
        <f>IF('1a-Electricity'!$AG$79="no","",ROUND(AD4000,4))</f>
        <v>0.97899999999999998</v>
      </c>
      <c r="BL4000" s="157">
        <f t="shared" si="138"/>
        <v>0.97800000000000076</v>
      </c>
      <c r="BM4000" s="157">
        <f>IF('1b-NaturalGas'!$AG$87="no","",ROUND(BL4000,4))</f>
        <v>0.97799999999999998</v>
      </c>
      <c r="BN4000" s="157">
        <f>IF('1b-NaturalGas'!$AG$88="no","",ROUND(BL4000,4))</f>
        <v>0.97799999999999998</v>
      </c>
      <c r="BO4000" s="157">
        <f>IF('1b-NaturalGas'!$AG$89="no","",ROUND(BL4000,4))</f>
        <v>0.97799999999999998</v>
      </c>
      <c r="BP4000" s="157">
        <f>IF('1b-NaturalGas'!$AG$90="no","not applicable (based on previous answers)",ROUND(BL4000,4))</f>
        <v>0.97799999999999998</v>
      </c>
      <c r="BQ4000" s="157">
        <f>IF('1b-NaturalGas'!$AG$91="no","",ROUND(BL4000,4))</f>
        <v>0.97799999999999998</v>
      </c>
    </row>
    <row r="4001" spans="30:69" x14ac:dyDescent="0.25">
      <c r="AD4001" s="157">
        <f t="shared" si="137"/>
        <v>0.98000000000000076</v>
      </c>
      <c r="AE4001" s="157">
        <f>IF('1a-Electricity'!$AG$77="no","",ROUND(AD4001,4))</f>
        <v>0.98</v>
      </c>
      <c r="AF4001" s="157">
        <f>IF('1a-Electricity'!$AG$78="no","",ROUND(AD4001,4))</f>
        <v>0.98</v>
      </c>
      <c r="AG4001" s="157">
        <f>IF('1a-Electricity'!$AG$79="no","",ROUND(AD4001,4))</f>
        <v>0.98</v>
      </c>
      <c r="BL4001" s="157">
        <f t="shared" si="138"/>
        <v>0.97900000000000076</v>
      </c>
      <c r="BM4001" s="157">
        <f>IF('1b-NaturalGas'!$AG$87="no","",ROUND(BL4001,4))</f>
        <v>0.97899999999999998</v>
      </c>
      <c r="BN4001" s="157">
        <f>IF('1b-NaturalGas'!$AG$88="no","",ROUND(BL4001,4))</f>
        <v>0.97899999999999998</v>
      </c>
      <c r="BO4001" s="157">
        <f>IF('1b-NaturalGas'!$AG$89="no","",ROUND(BL4001,4))</f>
        <v>0.97899999999999998</v>
      </c>
      <c r="BP4001" s="157">
        <f>IF('1b-NaturalGas'!$AG$90="no","not applicable (based on previous answers)",ROUND(BL4001,4))</f>
        <v>0.97899999999999998</v>
      </c>
      <c r="BQ4001" s="157">
        <f>IF('1b-NaturalGas'!$AG$91="no","",ROUND(BL4001,4))</f>
        <v>0.97899999999999998</v>
      </c>
    </row>
    <row r="4002" spans="30:69" x14ac:dyDescent="0.25">
      <c r="AD4002" s="157">
        <f t="shared" si="137"/>
        <v>0.98100000000000076</v>
      </c>
      <c r="AE4002" s="157">
        <f>IF('1a-Electricity'!$AG$77="no","",ROUND(AD4002,4))</f>
        <v>0.98099999999999998</v>
      </c>
      <c r="AF4002" s="157">
        <f>IF('1a-Electricity'!$AG$78="no","",ROUND(AD4002,4))</f>
        <v>0.98099999999999998</v>
      </c>
      <c r="AG4002" s="157">
        <f>IF('1a-Electricity'!$AG$79="no","",ROUND(AD4002,4))</f>
        <v>0.98099999999999998</v>
      </c>
      <c r="BL4002" s="157">
        <f t="shared" si="138"/>
        <v>0.98000000000000076</v>
      </c>
      <c r="BM4002" s="157">
        <f>IF('1b-NaturalGas'!$AG$87="no","",ROUND(BL4002,4))</f>
        <v>0.98</v>
      </c>
      <c r="BN4002" s="157">
        <f>IF('1b-NaturalGas'!$AG$88="no","",ROUND(BL4002,4))</f>
        <v>0.98</v>
      </c>
      <c r="BO4002" s="157">
        <f>IF('1b-NaturalGas'!$AG$89="no","",ROUND(BL4002,4))</f>
        <v>0.98</v>
      </c>
      <c r="BP4002" s="157">
        <f>IF('1b-NaturalGas'!$AG$90="no","not applicable (based on previous answers)",ROUND(BL4002,4))</f>
        <v>0.98</v>
      </c>
      <c r="BQ4002" s="157">
        <f>IF('1b-NaturalGas'!$AG$91="no","",ROUND(BL4002,4))</f>
        <v>0.98</v>
      </c>
    </row>
    <row r="4003" spans="30:69" x14ac:dyDescent="0.25">
      <c r="AD4003" s="157">
        <f t="shared" si="137"/>
        <v>0.98200000000000076</v>
      </c>
      <c r="AE4003" s="157">
        <f>IF('1a-Electricity'!$AG$77="no","",ROUND(AD4003,4))</f>
        <v>0.98199999999999998</v>
      </c>
      <c r="AF4003" s="157">
        <f>IF('1a-Electricity'!$AG$78="no","",ROUND(AD4003,4))</f>
        <v>0.98199999999999998</v>
      </c>
      <c r="AG4003" s="157">
        <f>IF('1a-Electricity'!$AG$79="no","",ROUND(AD4003,4))</f>
        <v>0.98199999999999998</v>
      </c>
      <c r="BL4003" s="157">
        <f t="shared" si="138"/>
        <v>0.98100000000000076</v>
      </c>
      <c r="BM4003" s="157">
        <f>IF('1b-NaturalGas'!$AG$87="no","",ROUND(BL4003,4))</f>
        <v>0.98099999999999998</v>
      </c>
      <c r="BN4003" s="157">
        <f>IF('1b-NaturalGas'!$AG$88="no","",ROUND(BL4003,4))</f>
        <v>0.98099999999999998</v>
      </c>
      <c r="BO4003" s="157">
        <f>IF('1b-NaturalGas'!$AG$89="no","",ROUND(BL4003,4))</f>
        <v>0.98099999999999998</v>
      </c>
      <c r="BP4003" s="157">
        <f>IF('1b-NaturalGas'!$AG$90="no","not applicable (based on previous answers)",ROUND(BL4003,4))</f>
        <v>0.98099999999999998</v>
      </c>
      <c r="BQ4003" s="157">
        <f>IF('1b-NaturalGas'!$AG$91="no","",ROUND(BL4003,4))</f>
        <v>0.98099999999999998</v>
      </c>
    </row>
    <row r="4004" spans="30:69" x14ac:dyDescent="0.25">
      <c r="AD4004" s="157">
        <f t="shared" si="137"/>
        <v>0.98300000000000076</v>
      </c>
      <c r="AE4004" s="157">
        <f>IF('1a-Electricity'!$AG$77="no","",ROUND(AD4004,4))</f>
        <v>0.98299999999999998</v>
      </c>
      <c r="AF4004" s="157">
        <f>IF('1a-Electricity'!$AG$78="no","",ROUND(AD4004,4))</f>
        <v>0.98299999999999998</v>
      </c>
      <c r="AG4004" s="157">
        <f>IF('1a-Electricity'!$AG$79="no","",ROUND(AD4004,4))</f>
        <v>0.98299999999999998</v>
      </c>
      <c r="BL4004" s="157">
        <f t="shared" si="138"/>
        <v>0.98200000000000076</v>
      </c>
      <c r="BM4004" s="157">
        <f>IF('1b-NaturalGas'!$AG$87="no","",ROUND(BL4004,4))</f>
        <v>0.98199999999999998</v>
      </c>
      <c r="BN4004" s="157">
        <f>IF('1b-NaturalGas'!$AG$88="no","",ROUND(BL4004,4))</f>
        <v>0.98199999999999998</v>
      </c>
      <c r="BO4004" s="157">
        <f>IF('1b-NaturalGas'!$AG$89="no","",ROUND(BL4004,4))</f>
        <v>0.98199999999999998</v>
      </c>
      <c r="BP4004" s="157">
        <f>IF('1b-NaturalGas'!$AG$90="no","not applicable (based on previous answers)",ROUND(BL4004,4))</f>
        <v>0.98199999999999998</v>
      </c>
      <c r="BQ4004" s="157">
        <f>IF('1b-NaturalGas'!$AG$91="no","",ROUND(BL4004,4))</f>
        <v>0.98199999999999998</v>
      </c>
    </row>
    <row r="4005" spans="30:69" x14ac:dyDescent="0.25">
      <c r="AD4005" s="157">
        <f t="shared" si="137"/>
        <v>0.98400000000000076</v>
      </c>
      <c r="AE4005" s="157">
        <f>IF('1a-Electricity'!$AG$77="no","",ROUND(AD4005,4))</f>
        <v>0.98399999999999999</v>
      </c>
      <c r="AF4005" s="157">
        <f>IF('1a-Electricity'!$AG$78="no","",ROUND(AD4005,4))</f>
        <v>0.98399999999999999</v>
      </c>
      <c r="AG4005" s="157">
        <f>IF('1a-Electricity'!$AG$79="no","",ROUND(AD4005,4))</f>
        <v>0.98399999999999999</v>
      </c>
      <c r="BL4005" s="157">
        <f t="shared" si="138"/>
        <v>0.98300000000000076</v>
      </c>
      <c r="BM4005" s="157">
        <f>IF('1b-NaturalGas'!$AG$87="no","",ROUND(BL4005,4))</f>
        <v>0.98299999999999998</v>
      </c>
      <c r="BN4005" s="157">
        <f>IF('1b-NaturalGas'!$AG$88="no","",ROUND(BL4005,4))</f>
        <v>0.98299999999999998</v>
      </c>
      <c r="BO4005" s="157">
        <f>IF('1b-NaturalGas'!$AG$89="no","",ROUND(BL4005,4))</f>
        <v>0.98299999999999998</v>
      </c>
      <c r="BP4005" s="157">
        <f>IF('1b-NaturalGas'!$AG$90="no","not applicable (based on previous answers)",ROUND(BL4005,4))</f>
        <v>0.98299999999999998</v>
      </c>
      <c r="BQ4005" s="157">
        <f>IF('1b-NaturalGas'!$AG$91="no","",ROUND(BL4005,4))</f>
        <v>0.98299999999999998</v>
      </c>
    </row>
    <row r="4006" spans="30:69" x14ac:dyDescent="0.25">
      <c r="AD4006" s="157">
        <f t="shared" si="137"/>
        <v>0.98500000000000076</v>
      </c>
      <c r="AE4006" s="157">
        <f>IF('1a-Electricity'!$AG$77="no","",ROUND(AD4006,4))</f>
        <v>0.98499999999999999</v>
      </c>
      <c r="AF4006" s="157">
        <f>IF('1a-Electricity'!$AG$78="no","",ROUND(AD4006,4))</f>
        <v>0.98499999999999999</v>
      </c>
      <c r="AG4006" s="157">
        <f>IF('1a-Electricity'!$AG$79="no","",ROUND(AD4006,4))</f>
        <v>0.98499999999999999</v>
      </c>
      <c r="BL4006" s="157">
        <f t="shared" si="138"/>
        <v>0.98400000000000076</v>
      </c>
      <c r="BM4006" s="157">
        <f>IF('1b-NaturalGas'!$AG$87="no","",ROUND(BL4006,4))</f>
        <v>0.98399999999999999</v>
      </c>
      <c r="BN4006" s="157">
        <f>IF('1b-NaturalGas'!$AG$88="no","",ROUND(BL4006,4))</f>
        <v>0.98399999999999999</v>
      </c>
      <c r="BO4006" s="157">
        <f>IF('1b-NaturalGas'!$AG$89="no","",ROUND(BL4006,4))</f>
        <v>0.98399999999999999</v>
      </c>
      <c r="BP4006" s="157">
        <f>IF('1b-NaturalGas'!$AG$90="no","not applicable (based on previous answers)",ROUND(BL4006,4))</f>
        <v>0.98399999999999999</v>
      </c>
      <c r="BQ4006" s="157">
        <f>IF('1b-NaturalGas'!$AG$91="no","",ROUND(BL4006,4))</f>
        <v>0.98399999999999999</v>
      </c>
    </row>
    <row r="4007" spans="30:69" x14ac:dyDescent="0.25">
      <c r="AD4007" s="157">
        <f t="shared" si="137"/>
        <v>0.98600000000000076</v>
      </c>
      <c r="AE4007" s="157">
        <f>IF('1a-Electricity'!$AG$77="no","",ROUND(AD4007,4))</f>
        <v>0.98599999999999999</v>
      </c>
      <c r="AF4007" s="157">
        <f>IF('1a-Electricity'!$AG$78="no","",ROUND(AD4007,4))</f>
        <v>0.98599999999999999</v>
      </c>
      <c r="AG4007" s="157">
        <f>IF('1a-Electricity'!$AG$79="no","",ROUND(AD4007,4))</f>
        <v>0.98599999999999999</v>
      </c>
      <c r="BL4007" s="157">
        <f t="shared" si="138"/>
        <v>0.98500000000000076</v>
      </c>
      <c r="BM4007" s="157">
        <f>IF('1b-NaturalGas'!$AG$87="no","",ROUND(BL4007,4))</f>
        <v>0.98499999999999999</v>
      </c>
      <c r="BN4007" s="157">
        <f>IF('1b-NaturalGas'!$AG$88="no","",ROUND(BL4007,4))</f>
        <v>0.98499999999999999</v>
      </c>
      <c r="BO4007" s="157">
        <f>IF('1b-NaturalGas'!$AG$89="no","",ROUND(BL4007,4))</f>
        <v>0.98499999999999999</v>
      </c>
      <c r="BP4007" s="157">
        <f>IF('1b-NaturalGas'!$AG$90="no","not applicable (based on previous answers)",ROUND(BL4007,4))</f>
        <v>0.98499999999999999</v>
      </c>
      <c r="BQ4007" s="157">
        <f>IF('1b-NaturalGas'!$AG$91="no","",ROUND(BL4007,4))</f>
        <v>0.98499999999999999</v>
      </c>
    </row>
    <row r="4008" spans="30:69" x14ac:dyDescent="0.25">
      <c r="AD4008" s="157">
        <f t="shared" si="137"/>
        <v>0.98700000000000077</v>
      </c>
      <c r="AE4008" s="157">
        <f>IF('1a-Electricity'!$AG$77="no","",ROUND(AD4008,4))</f>
        <v>0.98699999999999999</v>
      </c>
      <c r="AF4008" s="157">
        <f>IF('1a-Electricity'!$AG$78="no","",ROUND(AD4008,4))</f>
        <v>0.98699999999999999</v>
      </c>
      <c r="AG4008" s="157">
        <f>IF('1a-Electricity'!$AG$79="no","",ROUND(AD4008,4))</f>
        <v>0.98699999999999999</v>
      </c>
      <c r="BL4008" s="157">
        <f t="shared" si="138"/>
        <v>0.98600000000000076</v>
      </c>
      <c r="BM4008" s="157">
        <f>IF('1b-NaturalGas'!$AG$87="no","",ROUND(BL4008,4))</f>
        <v>0.98599999999999999</v>
      </c>
      <c r="BN4008" s="157">
        <f>IF('1b-NaturalGas'!$AG$88="no","",ROUND(BL4008,4))</f>
        <v>0.98599999999999999</v>
      </c>
      <c r="BO4008" s="157">
        <f>IF('1b-NaturalGas'!$AG$89="no","",ROUND(BL4008,4))</f>
        <v>0.98599999999999999</v>
      </c>
      <c r="BP4008" s="157">
        <f>IF('1b-NaturalGas'!$AG$90="no","not applicable (based on previous answers)",ROUND(BL4008,4))</f>
        <v>0.98599999999999999</v>
      </c>
      <c r="BQ4008" s="157">
        <f>IF('1b-NaturalGas'!$AG$91="no","",ROUND(BL4008,4))</f>
        <v>0.98599999999999999</v>
      </c>
    </row>
    <row r="4009" spans="30:69" x14ac:dyDescent="0.25">
      <c r="AD4009" s="157">
        <f t="shared" si="137"/>
        <v>0.98800000000000077</v>
      </c>
      <c r="AE4009" s="157">
        <f>IF('1a-Electricity'!$AG$77="no","",ROUND(AD4009,4))</f>
        <v>0.98799999999999999</v>
      </c>
      <c r="AF4009" s="157">
        <f>IF('1a-Electricity'!$AG$78="no","",ROUND(AD4009,4))</f>
        <v>0.98799999999999999</v>
      </c>
      <c r="AG4009" s="157">
        <f>IF('1a-Electricity'!$AG$79="no","",ROUND(AD4009,4))</f>
        <v>0.98799999999999999</v>
      </c>
      <c r="BL4009" s="157">
        <f t="shared" si="138"/>
        <v>0.98700000000000077</v>
      </c>
      <c r="BM4009" s="157">
        <f>IF('1b-NaturalGas'!$AG$87="no","",ROUND(BL4009,4))</f>
        <v>0.98699999999999999</v>
      </c>
      <c r="BN4009" s="157">
        <f>IF('1b-NaturalGas'!$AG$88="no","",ROUND(BL4009,4))</f>
        <v>0.98699999999999999</v>
      </c>
      <c r="BO4009" s="157">
        <f>IF('1b-NaturalGas'!$AG$89="no","",ROUND(BL4009,4))</f>
        <v>0.98699999999999999</v>
      </c>
      <c r="BP4009" s="157">
        <f>IF('1b-NaturalGas'!$AG$90="no","not applicable (based on previous answers)",ROUND(BL4009,4))</f>
        <v>0.98699999999999999</v>
      </c>
      <c r="BQ4009" s="157">
        <f>IF('1b-NaturalGas'!$AG$91="no","",ROUND(BL4009,4))</f>
        <v>0.98699999999999999</v>
      </c>
    </row>
    <row r="4010" spans="30:69" x14ac:dyDescent="0.25">
      <c r="AD4010" s="157">
        <f t="shared" si="137"/>
        <v>0.98900000000000077</v>
      </c>
      <c r="AE4010" s="157">
        <f>IF('1a-Electricity'!$AG$77="no","",ROUND(AD4010,4))</f>
        <v>0.98899999999999999</v>
      </c>
      <c r="AF4010" s="157">
        <f>IF('1a-Electricity'!$AG$78="no","",ROUND(AD4010,4))</f>
        <v>0.98899999999999999</v>
      </c>
      <c r="AG4010" s="157">
        <f>IF('1a-Electricity'!$AG$79="no","",ROUND(AD4010,4))</f>
        <v>0.98899999999999999</v>
      </c>
      <c r="BL4010" s="157">
        <f t="shared" si="138"/>
        <v>0.98800000000000077</v>
      </c>
      <c r="BM4010" s="157">
        <f>IF('1b-NaturalGas'!$AG$87="no","",ROUND(BL4010,4))</f>
        <v>0.98799999999999999</v>
      </c>
      <c r="BN4010" s="157">
        <f>IF('1b-NaturalGas'!$AG$88="no","",ROUND(BL4010,4))</f>
        <v>0.98799999999999999</v>
      </c>
      <c r="BO4010" s="157">
        <f>IF('1b-NaturalGas'!$AG$89="no","",ROUND(BL4010,4))</f>
        <v>0.98799999999999999</v>
      </c>
      <c r="BP4010" s="157">
        <f>IF('1b-NaturalGas'!$AG$90="no","not applicable (based on previous answers)",ROUND(BL4010,4))</f>
        <v>0.98799999999999999</v>
      </c>
      <c r="BQ4010" s="157">
        <f>IF('1b-NaturalGas'!$AG$91="no","",ROUND(BL4010,4))</f>
        <v>0.98799999999999999</v>
      </c>
    </row>
    <row r="4011" spans="30:69" x14ac:dyDescent="0.25">
      <c r="AD4011" s="157">
        <f t="shared" si="137"/>
        <v>0.99000000000000077</v>
      </c>
      <c r="AE4011" s="157">
        <f>IF('1a-Electricity'!$AG$77="no","",ROUND(AD4011,4))</f>
        <v>0.99</v>
      </c>
      <c r="AF4011" s="157">
        <f>IF('1a-Electricity'!$AG$78="no","",ROUND(AD4011,4))</f>
        <v>0.99</v>
      </c>
      <c r="AG4011" s="157">
        <f>IF('1a-Electricity'!$AG$79="no","",ROUND(AD4011,4))</f>
        <v>0.99</v>
      </c>
      <c r="BL4011" s="157">
        <f t="shared" si="138"/>
        <v>0.98900000000000077</v>
      </c>
      <c r="BM4011" s="157">
        <f>IF('1b-NaturalGas'!$AG$87="no","",ROUND(BL4011,4))</f>
        <v>0.98899999999999999</v>
      </c>
      <c r="BN4011" s="157">
        <f>IF('1b-NaturalGas'!$AG$88="no","",ROUND(BL4011,4))</f>
        <v>0.98899999999999999</v>
      </c>
      <c r="BO4011" s="157">
        <f>IF('1b-NaturalGas'!$AG$89="no","",ROUND(BL4011,4))</f>
        <v>0.98899999999999999</v>
      </c>
      <c r="BP4011" s="157">
        <f>IF('1b-NaturalGas'!$AG$90="no","not applicable (based on previous answers)",ROUND(BL4011,4))</f>
        <v>0.98899999999999999</v>
      </c>
      <c r="BQ4011" s="157">
        <f>IF('1b-NaturalGas'!$AG$91="no","",ROUND(BL4011,4))</f>
        <v>0.98899999999999999</v>
      </c>
    </row>
    <row r="4012" spans="30:69" x14ac:dyDescent="0.25">
      <c r="AD4012" s="157">
        <f t="shared" si="137"/>
        <v>0.99100000000000077</v>
      </c>
      <c r="AE4012" s="157">
        <f>IF('1a-Electricity'!$AG$77="no","",ROUND(AD4012,4))</f>
        <v>0.99099999999999999</v>
      </c>
      <c r="AF4012" s="157">
        <f>IF('1a-Electricity'!$AG$78="no","",ROUND(AD4012,4))</f>
        <v>0.99099999999999999</v>
      </c>
      <c r="AG4012" s="157">
        <f>IF('1a-Electricity'!$AG$79="no","",ROUND(AD4012,4))</f>
        <v>0.99099999999999999</v>
      </c>
      <c r="BL4012" s="157">
        <f t="shared" si="138"/>
        <v>0.99000000000000077</v>
      </c>
      <c r="BM4012" s="157">
        <f>IF('1b-NaturalGas'!$AG$87="no","",ROUND(BL4012,4))</f>
        <v>0.99</v>
      </c>
      <c r="BN4012" s="157">
        <f>IF('1b-NaturalGas'!$AG$88="no","",ROUND(BL4012,4))</f>
        <v>0.99</v>
      </c>
      <c r="BO4012" s="157">
        <f>IF('1b-NaturalGas'!$AG$89="no","",ROUND(BL4012,4))</f>
        <v>0.99</v>
      </c>
      <c r="BP4012" s="157">
        <f>IF('1b-NaturalGas'!$AG$90="no","not applicable (based on previous answers)",ROUND(BL4012,4))</f>
        <v>0.99</v>
      </c>
      <c r="BQ4012" s="157">
        <f>IF('1b-NaturalGas'!$AG$91="no","",ROUND(BL4012,4))</f>
        <v>0.99</v>
      </c>
    </row>
    <row r="4013" spans="30:69" x14ac:dyDescent="0.25">
      <c r="AD4013" s="157">
        <f t="shared" si="137"/>
        <v>0.99200000000000077</v>
      </c>
      <c r="AE4013" s="157">
        <f>IF('1a-Electricity'!$AG$77="no","",ROUND(AD4013,4))</f>
        <v>0.99199999999999999</v>
      </c>
      <c r="AF4013" s="157">
        <f>IF('1a-Electricity'!$AG$78="no","",ROUND(AD4013,4))</f>
        <v>0.99199999999999999</v>
      </c>
      <c r="AG4013" s="157">
        <f>IF('1a-Electricity'!$AG$79="no","",ROUND(AD4013,4))</f>
        <v>0.99199999999999999</v>
      </c>
      <c r="BL4013" s="157">
        <f t="shared" si="138"/>
        <v>0.99100000000000077</v>
      </c>
      <c r="BM4013" s="157">
        <f>IF('1b-NaturalGas'!$AG$87="no","",ROUND(BL4013,4))</f>
        <v>0.99099999999999999</v>
      </c>
      <c r="BN4013" s="157">
        <f>IF('1b-NaturalGas'!$AG$88="no","",ROUND(BL4013,4))</f>
        <v>0.99099999999999999</v>
      </c>
      <c r="BO4013" s="157">
        <f>IF('1b-NaturalGas'!$AG$89="no","",ROUND(BL4013,4))</f>
        <v>0.99099999999999999</v>
      </c>
      <c r="BP4013" s="157">
        <f>IF('1b-NaturalGas'!$AG$90="no","not applicable (based on previous answers)",ROUND(BL4013,4))</f>
        <v>0.99099999999999999</v>
      </c>
      <c r="BQ4013" s="157">
        <f>IF('1b-NaturalGas'!$AG$91="no","",ROUND(BL4013,4))</f>
        <v>0.99099999999999999</v>
      </c>
    </row>
    <row r="4014" spans="30:69" x14ac:dyDescent="0.25">
      <c r="AD4014" s="157">
        <f t="shared" si="137"/>
        <v>0.99300000000000077</v>
      </c>
      <c r="AE4014" s="157">
        <f>IF('1a-Electricity'!$AG$77="no","",ROUND(AD4014,4))</f>
        <v>0.99299999999999999</v>
      </c>
      <c r="AF4014" s="157">
        <f>IF('1a-Electricity'!$AG$78="no","",ROUND(AD4014,4))</f>
        <v>0.99299999999999999</v>
      </c>
      <c r="AG4014" s="157">
        <f>IF('1a-Electricity'!$AG$79="no","",ROUND(AD4014,4))</f>
        <v>0.99299999999999999</v>
      </c>
      <c r="BL4014" s="157">
        <f t="shared" si="138"/>
        <v>0.99200000000000077</v>
      </c>
      <c r="BM4014" s="157">
        <f>IF('1b-NaturalGas'!$AG$87="no","",ROUND(BL4014,4))</f>
        <v>0.99199999999999999</v>
      </c>
      <c r="BN4014" s="157">
        <f>IF('1b-NaturalGas'!$AG$88="no","",ROUND(BL4014,4))</f>
        <v>0.99199999999999999</v>
      </c>
      <c r="BO4014" s="157">
        <f>IF('1b-NaturalGas'!$AG$89="no","",ROUND(BL4014,4))</f>
        <v>0.99199999999999999</v>
      </c>
      <c r="BP4014" s="157">
        <f>IF('1b-NaturalGas'!$AG$90="no","not applicable (based on previous answers)",ROUND(BL4014,4))</f>
        <v>0.99199999999999999</v>
      </c>
      <c r="BQ4014" s="157">
        <f>IF('1b-NaturalGas'!$AG$91="no","",ROUND(BL4014,4))</f>
        <v>0.99199999999999999</v>
      </c>
    </row>
    <row r="4015" spans="30:69" x14ac:dyDescent="0.25">
      <c r="AD4015" s="157">
        <f t="shared" si="137"/>
        <v>0.99400000000000077</v>
      </c>
      <c r="AE4015" s="157">
        <f>IF('1a-Electricity'!$AG$77="no","",ROUND(AD4015,4))</f>
        <v>0.99399999999999999</v>
      </c>
      <c r="AF4015" s="157">
        <f>IF('1a-Electricity'!$AG$78="no","",ROUND(AD4015,4))</f>
        <v>0.99399999999999999</v>
      </c>
      <c r="AG4015" s="157">
        <f>IF('1a-Electricity'!$AG$79="no","",ROUND(AD4015,4))</f>
        <v>0.99399999999999999</v>
      </c>
      <c r="BL4015" s="157">
        <f t="shared" si="138"/>
        <v>0.99300000000000077</v>
      </c>
      <c r="BM4015" s="157">
        <f>IF('1b-NaturalGas'!$AG$87="no","",ROUND(BL4015,4))</f>
        <v>0.99299999999999999</v>
      </c>
      <c r="BN4015" s="157">
        <f>IF('1b-NaturalGas'!$AG$88="no","",ROUND(BL4015,4))</f>
        <v>0.99299999999999999</v>
      </c>
      <c r="BO4015" s="157">
        <f>IF('1b-NaturalGas'!$AG$89="no","",ROUND(BL4015,4))</f>
        <v>0.99299999999999999</v>
      </c>
      <c r="BP4015" s="157">
        <f>IF('1b-NaturalGas'!$AG$90="no","not applicable (based on previous answers)",ROUND(BL4015,4))</f>
        <v>0.99299999999999999</v>
      </c>
      <c r="BQ4015" s="157">
        <f>IF('1b-NaturalGas'!$AG$91="no","",ROUND(BL4015,4))</f>
        <v>0.99299999999999999</v>
      </c>
    </row>
    <row r="4016" spans="30:69" x14ac:dyDescent="0.25">
      <c r="AD4016" s="157">
        <f t="shared" si="137"/>
        <v>0.99500000000000077</v>
      </c>
      <c r="AE4016" s="157">
        <f>IF('1a-Electricity'!$AG$77="no","",ROUND(AD4016,4))</f>
        <v>0.995</v>
      </c>
      <c r="AF4016" s="157">
        <f>IF('1a-Electricity'!$AG$78="no","",ROUND(AD4016,4))</f>
        <v>0.995</v>
      </c>
      <c r="AG4016" s="157">
        <f>IF('1a-Electricity'!$AG$79="no","",ROUND(AD4016,4))</f>
        <v>0.995</v>
      </c>
      <c r="BL4016" s="157">
        <f t="shared" si="138"/>
        <v>0.99400000000000077</v>
      </c>
      <c r="BM4016" s="157">
        <f>IF('1b-NaturalGas'!$AG$87="no","",ROUND(BL4016,4))</f>
        <v>0.99399999999999999</v>
      </c>
      <c r="BN4016" s="157">
        <f>IF('1b-NaturalGas'!$AG$88="no","",ROUND(BL4016,4))</f>
        <v>0.99399999999999999</v>
      </c>
      <c r="BO4016" s="157">
        <f>IF('1b-NaturalGas'!$AG$89="no","",ROUND(BL4016,4))</f>
        <v>0.99399999999999999</v>
      </c>
      <c r="BP4016" s="157">
        <f>IF('1b-NaturalGas'!$AG$90="no","not applicable (based on previous answers)",ROUND(BL4016,4))</f>
        <v>0.99399999999999999</v>
      </c>
      <c r="BQ4016" s="157">
        <f>IF('1b-NaturalGas'!$AG$91="no","",ROUND(BL4016,4))</f>
        <v>0.99399999999999999</v>
      </c>
    </row>
    <row r="4017" spans="30:69" x14ac:dyDescent="0.25">
      <c r="AD4017" s="157">
        <f t="shared" si="137"/>
        <v>0.99600000000000077</v>
      </c>
      <c r="AE4017" s="157">
        <f>IF('1a-Electricity'!$AG$77="no","",ROUND(AD4017,4))</f>
        <v>0.996</v>
      </c>
      <c r="AF4017" s="157">
        <f>IF('1a-Electricity'!$AG$78="no","",ROUND(AD4017,4))</f>
        <v>0.996</v>
      </c>
      <c r="AG4017" s="157">
        <f>IF('1a-Electricity'!$AG$79="no","",ROUND(AD4017,4))</f>
        <v>0.996</v>
      </c>
      <c r="BL4017" s="157">
        <f t="shared" si="138"/>
        <v>0.99500000000000077</v>
      </c>
      <c r="BM4017" s="157">
        <f>IF('1b-NaturalGas'!$AG$87="no","",ROUND(BL4017,4))</f>
        <v>0.995</v>
      </c>
      <c r="BN4017" s="157">
        <f>IF('1b-NaturalGas'!$AG$88="no","",ROUND(BL4017,4))</f>
        <v>0.995</v>
      </c>
      <c r="BO4017" s="157">
        <f>IF('1b-NaturalGas'!$AG$89="no","",ROUND(BL4017,4))</f>
        <v>0.995</v>
      </c>
      <c r="BP4017" s="157">
        <f>IF('1b-NaturalGas'!$AG$90="no","not applicable (based on previous answers)",ROUND(BL4017,4))</f>
        <v>0.995</v>
      </c>
      <c r="BQ4017" s="157">
        <f>IF('1b-NaturalGas'!$AG$91="no","",ROUND(BL4017,4))</f>
        <v>0.995</v>
      </c>
    </row>
    <row r="4018" spans="30:69" x14ac:dyDescent="0.25">
      <c r="AD4018" s="157">
        <f t="shared" si="137"/>
        <v>0.99700000000000077</v>
      </c>
      <c r="AE4018" s="157">
        <f>IF('1a-Electricity'!$AG$77="no","",ROUND(AD4018,4))</f>
        <v>0.997</v>
      </c>
      <c r="AF4018" s="157">
        <f>IF('1a-Electricity'!$AG$78="no","",ROUND(AD4018,4))</f>
        <v>0.997</v>
      </c>
      <c r="AG4018" s="157">
        <f>IF('1a-Electricity'!$AG$79="no","",ROUND(AD4018,4))</f>
        <v>0.997</v>
      </c>
      <c r="BL4018" s="157">
        <f t="shared" si="138"/>
        <v>0.99600000000000077</v>
      </c>
      <c r="BM4018" s="157">
        <f>IF('1b-NaturalGas'!$AG$87="no","",ROUND(BL4018,4))</f>
        <v>0.996</v>
      </c>
      <c r="BN4018" s="157">
        <f>IF('1b-NaturalGas'!$AG$88="no","",ROUND(BL4018,4))</f>
        <v>0.996</v>
      </c>
      <c r="BO4018" s="157">
        <f>IF('1b-NaturalGas'!$AG$89="no","",ROUND(BL4018,4))</f>
        <v>0.996</v>
      </c>
      <c r="BP4018" s="157">
        <f>IF('1b-NaturalGas'!$AG$90="no","not applicable (based on previous answers)",ROUND(BL4018,4))</f>
        <v>0.996</v>
      </c>
      <c r="BQ4018" s="157">
        <f>IF('1b-NaturalGas'!$AG$91="no","",ROUND(BL4018,4))</f>
        <v>0.996</v>
      </c>
    </row>
    <row r="4019" spans="30:69" x14ac:dyDescent="0.25">
      <c r="AD4019" s="157">
        <f t="shared" si="137"/>
        <v>0.99800000000000078</v>
      </c>
      <c r="AE4019" s="157">
        <f>IF('1a-Electricity'!$AG$77="no","",ROUND(AD4019,4))</f>
        <v>0.998</v>
      </c>
      <c r="AF4019" s="157">
        <f>IF('1a-Electricity'!$AG$78="no","",ROUND(AD4019,4))</f>
        <v>0.998</v>
      </c>
      <c r="AG4019" s="157">
        <f>IF('1a-Electricity'!$AG$79="no","",ROUND(AD4019,4))</f>
        <v>0.998</v>
      </c>
      <c r="BL4019" s="157">
        <f t="shared" si="138"/>
        <v>0.99700000000000077</v>
      </c>
      <c r="BM4019" s="157">
        <f>IF('1b-NaturalGas'!$AG$87="no","",ROUND(BL4019,4))</f>
        <v>0.997</v>
      </c>
      <c r="BN4019" s="157">
        <f>IF('1b-NaturalGas'!$AG$88="no","",ROUND(BL4019,4))</f>
        <v>0.997</v>
      </c>
      <c r="BO4019" s="157">
        <f>IF('1b-NaturalGas'!$AG$89="no","",ROUND(BL4019,4))</f>
        <v>0.997</v>
      </c>
      <c r="BP4019" s="157">
        <f>IF('1b-NaturalGas'!$AG$90="no","not applicable (based on previous answers)",ROUND(BL4019,4))</f>
        <v>0.997</v>
      </c>
      <c r="BQ4019" s="157">
        <f>IF('1b-NaturalGas'!$AG$91="no","",ROUND(BL4019,4))</f>
        <v>0.997</v>
      </c>
    </row>
    <row r="4020" spans="30:69" x14ac:dyDescent="0.25">
      <c r="AD4020" s="157">
        <f t="shared" si="137"/>
        <v>0.99900000000000078</v>
      </c>
      <c r="AE4020" s="157">
        <f>IF('1a-Electricity'!$AG$77="no","",ROUND(AD4020,4))</f>
        <v>0.999</v>
      </c>
      <c r="AF4020" s="157">
        <f>IF('1a-Electricity'!$AG$78="no","",ROUND(AD4020,4))</f>
        <v>0.999</v>
      </c>
      <c r="AG4020" s="157">
        <f>IF('1a-Electricity'!$AG$79="no","",ROUND(AD4020,4))</f>
        <v>0.999</v>
      </c>
      <c r="BL4020" s="157">
        <f t="shared" si="138"/>
        <v>0.99800000000000078</v>
      </c>
      <c r="BM4020" s="157">
        <f>IF('1b-NaturalGas'!$AG$87="no","",ROUND(BL4020,4))</f>
        <v>0.998</v>
      </c>
      <c r="BN4020" s="157">
        <f>IF('1b-NaturalGas'!$AG$88="no","",ROUND(BL4020,4))</f>
        <v>0.998</v>
      </c>
      <c r="BO4020" s="157">
        <f>IF('1b-NaturalGas'!$AG$89="no","",ROUND(BL4020,4))</f>
        <v>0.998</v>
      </c>
      <c r="BP4020" s="157">
        <f>IF('1b-NaturalGas'!$AG$90="no","not applicable (based on previous answers)",ROUND(BL4020,4))</f>
        <v>0.998</v>
      </c>
      <c r="BQ4020" s="157">
        <f>IF('1b-NaturalGas'!$AG$91="no","",ROUND(BL4020,4))</f>
        <v>0.998</v>
      </c>
    </row>
    <row r="4021" spans="30:69" x14ac:dyDescent="0.25">
      <c r="AD4021" s="157">
        <f t="shared" si="137"/>
        <v>1.0000000000000007</v>
      </c>
      <c r="AE4021" s="157">
        <f>IF('1a-Electricity'!$AG$77="no","",ROUND(AD4021,4))</f>
        <v>1</v>
      </c>
      <c r="AF4021" s="157">
        <f>IF('1a-Electricity'!$AG$78="no","",ROUND(AD4021,4))</f>
        <v>1</v>
      </c>
      <c r="AG4021" s="157">
        <f>IF('1a-Electricity'!$AG$79="no","",ROUND(AD4021,4))</f>
        <v>1</v>
      </c>
      <c r="BL4021" s="157">
        <f t="shared" si="138"/>
        <v>0.99900000000000078</v>
      </c>
      <c r="BM4021" s="157">
        <f>IF('1b-NaturalGas'!$AG$87="no","",ROUND(BL4021,4))</f>
        <v>0.999</v>
      </c>
      <c r="BN4021" s="157">
        <f>IF('1b-NaturalGas'!$AG$88="no","",ROUND(BL4021,4))</f>
        <v>0.999</v>
      </c>
      <c r="BO4021" s="157">
        <f>IF('1b-NaturalGas'!$AG$89="no","",ROUND(BL4021,4))</f>
        <v>0.999</v>
      </c>
      <c r="BP4021" s="157">
        <f>IF('1b-NaturalGas'!$AG$90="no","not applicable (based on previous answers)",ROUND(BL4021,4))</f>
        <v>0.999</v>
      </c>
      <c r="BQ4021" s="157">
        <f>IF('1b-NaturalGas'!$AG$91="no","",ROUND(BL4021,4))</f>
        <v>0.999</v>
      </c>
    </row>
    <row r="4022" spans="30:69" x14ac:dyDescent="0.25">
      <c r="BL4022" s="157">
        <f t="shared" si="138"/>
        <v>1.0000000000000007</v>
      </c>
      <c r="BM4022" s="157">
        <f>IF('1b-NaturalGas'!$AG$87="no","",ROUND(BL4022,4))</f>
        <v>1</v>
      </c>
      <c r="BN4022" s="157">
        <f>IF('1b-NaturalGas'!$AG$88="no","",ROUND(BL4022,4))</f>
        <v>1</v>
      </c>
      <c r="BO4022" s="157">
        <f>IF('1b-NaturalGas'!$AG$89="no","",ROUND(BL4022,4))</f>
        <v>1</v>
      </c>
      <c r="BP4022" s="157">
        <f>IF('1b-NaturalGas'!$AG$90="no","not applicable (based on previous answers)",ROUND(BL4022,4))</f>
        <v>1</v>
      </c>
      <c r="BQ4022" s="157">
        <f>IF('1b-NaturalGas'!$AG$91="no","",ROUND(BL4022,4))</f>
        <v>1</v>
      </c>
    </row>
    <row r="4025" spans="30:69" x14ac:dyDescent="0.25">
      <c r="AE4025" s="1">
        <f>IF(LEFT(AE4027,14)="not applicable",1,COUNT(AE4027:AE5027))</f>
        <v>1001</v>
      </c>
      <c r="AF4025" s="1">
        <f>IF(LEFT(AF4027,14)="not applicable",1,COUNT(AF4027:AF5027))</f>
        <v>1001</v>
      </c>
      <c r="AG4025" s="1">
        <f>IF(LEFT(AG4027,14)="not applicable",1,COUNT(AG4027:AG5027))</f>
        <v>1001</v>
      </c>
    </row>
    <row r="4026" spans="30:69" x14ac:dyDescent="0.25">
      <c r="AD4026" s="1" t="s">
        <v>390</v>
      </c>
      <c r="AE4026" s="133" t="s">
        <v>388</v>
      </c>
      <c r="AF4026" s="137" t="s">
        <v>389</v>
      </c>
      <c r="AG4026" s="137" t="s">
        <v>419</v>
      </c>
      <c r="BM4026" s="1">
        <f>IF(LEFT(BM4028,14)="not applicable",1,COUNT(BM4028:BM5028))</f>
        <v>1001</v>
      </c>
      <c r="BN4026" s="1">
        <f>IF(LEFT(BN4028,14)="not applicable",1,COUNT(BN4028:BN5028))</f>
        <v>1001</v>
      </c>
      <c r="BO4026" s="1">
        <f>IF(LEFT(BO4028,14)="not applicable",1,COUNT(BO4028:BO5028))</f>
        <v>1001</v>
      </c>
      <c r="BP4026" s="1">
        <f>IF(LEFT(BP4028,14)="not applicable",1,COUNT(BP4028:BP5028))</f>
        <v>1001</v>
      </c>
      <c r="BQ4026" s="1">
        <f>IF(LEFT(BQ4028,14)="not applicable",1,COUNT(BQ4028:BQ5028))</f>
        <v>1001</v>
      </c>
    </row>
    <row r="4027" spans="30:69" x14ac:dyDescent="0.25">
      <c r="AD4027" s="157">
        <v>0</v>
      </c>
      <c r="AE4027" s="157">
        <f>IF('1a-Electricity'!$AI$77="no","not applicable (based on previous answers)",ROUND(AD4027,4))</f>
        <v>0</v>
      </c>
      <c r="AF4027" s="157">
        <f>IF('1a-Electricity'!$AI$78="no","not applicable (based on previous answers)",ROUND(AD4027,4))</f>
        <v>0</v>
      </c>
      <c r="AG4027" s="157">
        <f>IF('1a-Electricity'!$AI$79="no","not applicable (based on previous answers)",ROUND(AD4027,4))</f>
        <v>0</v>
      </c>
      <c r="BL4027" s="1" t="s">
        <v>506</v>
      </c>
      <c r="BM4027" s="133" t="s">
        <v>507</v>
      </c>
      <c r="BN4027" s="137" t="s">
        <v>508</v>
      </c>
      <c r="BO4027" s="137" t="s">
        <v>510</v>
      </c>
      <c r="BP4027" s="137" t="s">
        <v>511</v>
      </c>
      <c r="BQ4027" s="137" t="s">
        <v>509</v>
      </c>
    </row>
    <row r="4028" spans="30:69" x14ac:dyDescent="0.25">
      <c r="AD4028" s="157">
        <f>AD4027+0.001</f>
        <v>1E-3</v>
      </c>
      <c r="AE4028" s="157">
        <f>IF('1a-Electricity'!$AI$77="no","",ROUND(AD4028,4))</f>
        <v>1E-3</v>
      </c>
      <c r="AF4028" s="157">
        <f>IF('1a-Electricity'!$AI$78="no","",ROUND(AD4028,4))</f>
        <v>1E-3</v>
      </c>
      <c r="AG4028" s="157">
        <f>IF('1a-Electricity'!$AI$79="no","",ROUND(AD4028,4))</f>
        <v>1E-3</v>
      </c>
      <c r="BL4028" s="157">
        <v>0</v>
      </c>
      <c r="BM4028" s="157">
        <f>IF('1b-NaturalGas'!$AI$87="no","not applicable (based on previous answers)",ROUND(BL4028,4))</f>
        <v>0</v>
      </c>
      <c r="BN4028" s="157">
        <f>IF('1b-NaturalGas'!$AI$88="no","not applicable (based on previous answers)",ROUND(BL4028,4))</f>
        <v>0</v>
      </c>
      <c r="BO4028" s="157">
        <f>IF('1b-NaturalGas'!$AI$89="no","not applicable (based on previous answers)",ROUND(BL4028,4))</f>
        <v>0</v>
      </c>
      <c r="BP4028" s="157">
        <f>IF('1b-NaturalGas'!$AI$90="no","not applicable (based on previous answers)",ROUND(BL4028,4))</f>
        <v>0</v>
      </c>
      <c r="BQ4028" s="157">
        <f>IF('1b-NaturalGas'!$AI$91="no","not applicable (based on previous answers)",ROUND(BL4028,4))</f>
        <v>0</v>
      </c>
    </row>
    <row r="4029" spans="30:69" x14ac:dyDescent="0.25">
      <c r="AD4029" s="157">
        <f t="shared" ref="AD4029:AD4082" si="139">AD4028+0.001</f>
        <v>2E-3</v>
      </c>
      <c r="AE4029" s="157">
        <f>IF('1a-Electricity'!$AI$77="no","",ROUND(AD4029,4))</f>
        <v>2E-3</v>
      </c>
      <c r="AF4029" s="157">
        <f>IF('1a-Electricity'!$AI$78="no","",ROUND(AD4029,4))</f>
        <v>2E-3</v>
      </c>
      <c r="AG4029" s="157">
        <f>IF('1a-Electricity'!$AI$79="no","",ROUND(AD4029,4))</f>
        <v>2E-3</v>
      </c>
      <c r="BL4029" s="157">
        <f>BL4028+0.001</f>
        <v>1E-3</v>
      </c>
      <c r="BM4029" s="157">
        <f>IF('1b-NaturalGas'!$AI$87="no","",ROUND(BL4029,4))</f>
        <v>1E-3</v>
      </c>
      <c r="BN4029" s="157">
        <f>IF('1b-NaturalGas'!$AI$88="no","",ROUND(BL4029,4))</f>
        <v>1E-3</v>
      </c>
      <c r="BO4029" s="157">
        <f>IF('1b-NaturalGas'!$AI$89="no","",ROUND(BL4029,4))</f>
        <v>1E-3</v>
      </c>
      <c r="BP4029" s="157">
        <f>IF('1b-NaturalGas'!$AI$90="no","not applicable (based on previous answers)",ROUND(BL4029,4))</f>
        <v>1E-3</v>
      </c>
      <c r="BQ4029" s="157">
        <f>IF('1b-NaturalGas'!$AI$91="no","",ROUND(BL4029,4))</f>
        <v>1E-3</v>
      </c>
    </row>
    <row r="4030" spans="30:69" x14ac:dyDescent="0.25">
      <c r="AD4030" s="157">
        <f>AD4029+0.001</f>
        <v>3.0000000000000001E-3</v>
      </c>
      <c r="AE4030" s="157">
        <f>IF('1a-Electricity'!$AI$77="no","",ROUND(AD4030,4))</f>
        <v>3.0000000000000001E-3</v>
      </c>
      <c r="AF4030" s="157">
        <f>IF('1a-Electricity'!$AI$78="no","",ROUND(AD4030,4))</f>
        <v>3.0000000000000001E-3</v>
      </c>
      <c r="AG4030" s="157">
        <f>IF('1a-Electricity'!$AI$79="no","",ROUND(AD4030,4))</f>
        <v>3.0000000000000001E-3</v>
      </c>
      <c r="BL4030" s="157">
        <f t="shared" ref="BL4030:BL4083" si="140">BL4029+0.001</f>
        <v>2E-3</v>
      </c>
      <c r="BM4030" s="157">
        <f>IF('1b-NaturalGas'!$AI$87="no","",ROUND(BL4030,4))</f>
        <v>2E-3</v>
      </c>
      <c r="BN4030" s="157">
        <f>IF('1b-NaturalGas'!$AI$88="no","",ROUND(BL4030,4))</f>
        <v>2E-3</v>
      </c>
      <c r="BO4030" s="157">
        <f>IF('1b-NaturalGas'!$AI$89="no","",ROUND(BL4030,4))</f>
        <v>2E-3</v>
      </c>
      <c r="BP4030" s="157">
        <f>IF('1b-NaturalGas'!$AI$90="no","not applicable (based on previous answers)",ROUND(BL4030,4))</f>
        <v>2E-3</v>
      </c>
      <c r="BQ4030" s="157">
        <f>IF('1b-NaturalGas'!$AI$91="no","",ROUND(BL4030,4))</f>
        <v>2E-3</v>
      </c>
    </row>
    <row r="4031" spans="30:69" x14ac:dyDescent="0.25">
      <c r="AD4031" s="157">
        <f>AD4030+0.001</f>
        <v>4.0000000000000001E-3</v>
      </c>
      <c r="AE4031" s="157">
        <f>IF('1a-Electricity'!$AI$77="no","",ROUND(AD4031,4))</f>
        <v>4.0000000000000001E-3</v>
      </c>
      <c r="AF4031" s="157">
        <f>IF('1a-Electricity'!$AI$78="no","",ROUND(AD4031,4))</f>
        <v>4.0000000000000001E-3</v>
      </c>
      <c r="AG4031" s="157">
        <f>IF('1a-Electricity'!$AI$79="no","",ROUND(AD4031,4))</f>
        <v>4.0000000000000001E-3</v>
      </c>
      <c r="BL4031" s="157">
        <f>BL4030+0.001</f>
        <v>3.0000000000000001E-3</v>
      </c>
      <c r="BM4031" s="157">
        <f>IF('1b-NaturalGas'!$AI$87="no","",ROUND(BL4031,4))</f>
        <v>3.0000000000000001E-3</v>
      </c>
      <c r="BN4031" s="157">
        <f>IF('1b-NaturalGas'!$AI$88="no","",ROUND(BL4031,4))</f>
        <v>3.0000000000000001E-3</v>
      </c>
      <c r="BO4031" s="157">
        <f>IF('1b-NaturalGas'!$AI$89="no","",ROUND(BL4031,4))</f>
        <v>3.0000000000000001E-3</v>
      </c>
      <c r="BP4031" s="157">
        <f>IF('1b-NaturalGas'!$AI$90="no","not applicable (based on previous answers)",ROUND(BL4031,4))</f>
        <v>3.0000000000000001E-3</v>
      </c>
      <c r="BQ4031" s="157">
        <f>IF('1b-NaturalGas'!$AI$91="no","",ROUND(BL4031,4))</f>
        <v>3.0000000000000001E-3</v>
      </c>
    </row>
    <row r="4032" spans="30:69" x14ac:dyDescent="0.25">
      <c r="AD4032" s="157">
        <f>AD4031+0.001</f>
        <v>5.0000000000000001E-3</v>
      </c>
      <c r="AE4032" s="157">
        <f>IF('1a-Electricity'!$AI$77="no","",ROUND(AD4032,4))</f>
        <v>5.0000000000000001E-3</v>
      </c>
      <c r="AF4032" s="157">
        <f>IF('1a-Electricity'!$AI$78="no","",ROUND(AD4032,4))</f>
        <v>5.0000000000000001E-3</v>
      </c>
      <c r="AG4032" s="157">
        <f>IF('1a-Electricity'!$AI$79="no","",ROUND(AD4032,4))</f>
        <v>5.0000000000000001E-3</v>
      </c>
      <c r="BL4032" s="157">
        <f>BL4031+0.001</f>
        <v>4.0000000000000001E-3</v>
      </c>
      <c r="BM4032" s="157">
        <f>IF('1b-NaturalGas'!$AI$87="no","",ROUND(BL4032,4))</f>
        <v>4.0000000000000001E-3</v>
      </c>
      <c r="BN4032" s="157">
        <f>IF('1b-NaturalGas'!$AI$88="no","",ROUND(BL4032,4))</f>
        <v>4.0000000000000001E-3</v>
      </c>
      <c r="BO4032" s="157">
        <f>IF('1b-NaturalGas'!$AI$89="no","",ROUND(BL4032,4))</f>
        <v>4.0000000000000001E-3</v>
      </c>
      <c r="BP4032" s="157">
        <f>IF('1b-NaturalGas'!$AI$90="no","not applicable (based on previous answers)",ROUND(BL4032,4))</f>
        <v>4.0000000000000001E-3</v>
      </c>
      <c r="BQ4032" s="157">
        <f>IF('1b-NaturalGas'!$AI$91="no","",ROUND(BL4032,4))</f>
        <v>4.0000000000000001E-3</v>
      </c>
    </row>
    <row r="4033" spans="30:69" x14ac:dyDescent="0.25">
      <c r="AD4033" s="157">
        <f t="shared" si="139"/>
        <v>6.0000000000000001E-3</v>
      </c>
      <c r="AE4033" s="157">
        <f>IF('1a-Electricity'!$AI$77="no","",ROUND(AD4033,4))</f>
        <v>6.0000000000000001E-3</v>
      </c>
      <c r="AF4033" s="157">
        <f>IF('1a-Electricity'!$AI$78="no","",ROUND(AD4033,4))</f>
        <v>6.0000000000000001E-3</v>
      </c>
      <c r="AG4033" s="157">
        <f>IF('1a-Electricity'!$AI$79="no","",ROUND(AD4033,4))</f>
        <v>6.0000000000000001E-3</v>
      </c>
      <c r="BL4033" s="157">
        <f>BL4032+0.001</f>
        <v>5.0000000000000001E-3</v>
      </c>
      <c r="BM4033" s="157">
        <f>IF('1b-NaturalGas'!$AI$87="no","",ROUND(BL4033,4))</f>
        <v>5.0000000000000001E-3</v>
      </c>
      <c r="BN4033" s="157">
        <f>IF('1b-NaturalGas'!$AI$88="no","",ROUND(BL4033,4))</f>
        <v>5.0000000000000001E-3</v>
      </c>
      <c r="BO4033" s="157">
        <f>IF('1b-NaturalGas'!$AI$89="no","",ROUND(BL4033,4))</f>
        <v>5.0000000000000001E-3</v>
      </c>
      <c r="BP4033" s="157">
        <f>IF('1b-NaturalGas'!$AI$90="no","not applicable (based on previous answers)",ROUND(BL4033,4))</f>
        <v>5.0000000000000001E-3</v>
      </c>
      <c r="BQ4033" s="157">
        <f>IF('1b-NaturalGas'!$AI$91="no","",ROUND(BL4033,4))</f>
        <v>5.0000000000000001E-3</v>
      </c>
    </row>
    <row r="4034" spans="30:69" x14ac:dyDescent="0.25">
      <c r="AD4034" s="157">
        <f t="shared" si="139"/>
        <v>7.0000000000000001E-3</v>
      </c>
      <c r="AE4034" s="157">
        <f>IF('1a-Electricity'!$AI$77="no","",ROUND(AD4034,4))</f>
        <v>7.0000000000000001E-3</v>
      </c>
      <c r="AF4034" s="157">
        <f>IF('1a-Electricity'!$AI$78="no","",ROUND(AD4034,4))</f>
        <v>7.0000000000000001E-3</v>
      </c>
      <c r="AG4034" s="157">
        <f>IF('1a-Electricity'!$AI$79="no","",ROUND(AD4034,4))</f>
        <v>7.0000000000000001E-3</v>
      </c>
      <c r="BL4034" s="157">
        <f t="shared" si="140"/>
        <v>6.0000000000000001E-3</v>
      </c>
      <c r="BM4034" s="157">
        <f>IF('1b-NaturalGas'!$AI$87="no","",ROUND(BL4034,4))</f>
        <v>6.0000000000000001E-3</v>
      </c>
      <c r="BN4034" s="157">
        <f>IF('1b-NaturalGas'!$AI$88="no","",ROUND(BL4034,4))</f>
        <v>6.0000000000000001E-3</v>
      </c>
      <c r="BO4034" s="157">
        <f>IF('1b-NaturalGas'!$AI$89="no","",ROUND(BL4034,4))</f>
        <v>6.0000000000000001E-3</v>
      </c>
      <c r="BP4034" s="157">
        <f>IF('1b-NaturalGas'!$AI$90="no","not applicable (based on previous answers)",ROUND(BL4034,4))</f>
        <v>6.0000000000000001E-3</v>
      </c>
      <c r="BQ4034" s="157">
        <f>IF('1b-NaturalGas'!$AI$91="no","",ROUND(BL4034,4))</f>
        <v>6.0000000000000001E-3</v>
      </c>
    </row>
    <row r="4035" spans="30:69" x14ac:dyDescent="0.25">
      <c r="AD4035" s="157">
        <f t="shared" si="139"/>
        <v>8.0000000000000002E-3</v>
      </c>
      <c r="AE4035" s="157">
        <f>IF('1a-Electricity'!$AI$77="no","",ROUND(AD4035,4))</f>
        <v>8.0000000000000002E-3</v>
      </c>
      <c r="AF4035" s="157">
        <f>IF('1a-Electricity'!$AI$78="no","",ROUND(AD4035,4))</f>
        <v>8.0000000000000002E-3</v>
      </c>
      <c r="AG4035" s="157">
        <f>IF('1a-Electricity'!$AI$79="no","",ROUND(AD4035,4))</f>
        <v>8.0000000000000002E-3</v>
      </c>
      <c r="BL4035" s="157">
        <f t="shared" si="140"/>
        <v>7.0000000000000001E-3</v>
      </c>
      <c r="BM4035" s="157">
        <f>IF('1b-NaturalGas'!$AI$87="no","",ROUND(BL4035,4))</f>
        <v>7.0000000000000001E-3</v>
      </c>
      <c r="BN4035" s="157">
        <f>IF('1b-NaturalGas'!$AI$88="no","",ROUND(BL4035,4))</f>
        <v>7.0000000000000001E-3</v>
      </c>
      <c r="BO4035" s="157">
        <f>IF('1b-NaturalGas'!$AI$89="no","",ROUND(BL4035,4))</f>
        <v>7.0000000000000001E-3</v>
      </c>
      <c r="BP4035" s="157">
        <f>IF('1b-NaturalGas'!$AI$90="no","not applicable (based on previous answers)",ROUND(BL4035,4))</f>
        <v>7.0000000000000001E-3</v>
      </c>
      <c r="BQ4035" s="157">
        <f>IF('1b-NaturalGas'!$AI$91="no","",ROUND(BL4035,4))</f>
        <v>7.0000000000000001E-3</v>
      </c>
    </row>
    <row r="4036" spans="30:69" x14ac:dyDescent="0.25">
      <c r="AD4036" s="157">
        <f t="shared" si="139"/>
        <v>9.0000000000000011E-3</v>
      </c>
      <c r="AE4036" s="157">
        <f>IF('1a-Electricity'!$AI$77="no","",ROUND(AD4036,4))</f>
        <v>8.9999999999999993E-3</v>
      </c>
      <c r="AF4036" s="157">
        <f>IF('1a-Electricity'!$AI$78="no","",ROUND(AD4036,4))</f>
        <v>8.9999999999999993E-3</v>
      </c>
      <c r="AG4036" s="157">
        <f>IF('1a-Electricity'!$AI$79="no","",ROUND(AD4036,4))</f>
        <v>8.9999999999999993E-3</v>
      </c>
      <c r="BL4036" s="157">
        <f t="shared" si="140"/>
        <v>8.0000000000000002E-3</v>
      </c>
      <c r="BM4036" s="157">
        <f>IF('1b-NaturalGas'!$AI$87="no","",ROUND(BL4036,4))</f>
        <v>8.0000000000000002E-3</v>
      </c>
      <c r="BN4036" s="157">
        <f>IF('1b-NaturalGas'!$AI$88="no","",ROUND(BL4036,4))</f>
        <v>8.0000000000000002E-3</v>
      </c>
      <c r="BO4036" s="157">
        <f>IF('1b-NaturalGas'!$AI$89="no","",ROUND(BL4036,4))</f>
        <v>8.0000000000000002E-3</v>
      </c>
      <c r="BP4036" s="157">
        <f>IF('1b-NaturalGas'!$AI$90="no","not applicable (based on previous answers)",ROUND(BL4036,4))</f>
        <v>8.0000000000000002E-3</v>
      </c>
      <c r="BQ4036" s="157">
        <f>IF('1b-NaturalGas'!$AI$91="no","",ROUND(BL4036,4))</f>
        <v>8.0000000000000002E-3</v>
      </c>
    </row>
    <row r="4037" spans="30:69" x14ac:dyDescent="0.25">
      <c r="AD4037" s="157">
        <f t="shared" si="139"/>
        <v>1.0000000000000002E-2</v>
      </c>
      <c r="AE4037" s="157">
        <f>IF('1a-Electricity'!$AI$77="no","",ROUND(AD4037,4))</f>
        <v>0.01</v>
      </c>
      <c r="AF4037" s="157">
        <f>IF('1a-Electricity'!$AI$78="no","",ROUND(AD4037,4))</f>
        <v>0.01</v>
      </c>
      <c r="AG4037" s="157">
        <f>IF('1a-Electricity'!$AI$79="no","",ROUND(AD4037,4))</f>
        <v>0.01</v>
      </c>
      <c r="BL4037" s="157">
        <f t="shared" si="140"/>
        <v>9.0000000000000011E-3</v>
      </c>
      <c r="BM4037" s="157">
        <f>IF('1b-NaturalGas'!$AI$87="no","",ROUND(BL4037,4))</f>
        <v>8.9999999999999993E-3</v>
      </c>
      <c r="BN4037" s="157">
        <f>IF('1b-NaturalGas'!$AI$88="no","",ROUND(BL4037,4))</f>
        <v>8.9999999999999993E-3</v>
      </c>
      <c r="BO4037" s="157">
        <f>IF('1b-NaturalGas'!$AI$89="no","",ROUND(BL4037,4))</f>
        <v>8.9999999999999993E-3</v>
      </c>
      <c r="BP4037" s="157">
        <f>IF('1b-NaturalGas'!$AI$90="no","not applicable (based on previous answers)",ROUND(BL4037,4))</f>
        <v>8.9999999999999993E-3</v>
      </c>
      <c r="BQ4037" s="157">
        <f>IF('1b-NaturalGas'!$AI$91="no","",ROUND(BL4037,4))</f>
        <v>8.9999999999999993E-3</v>
      </c>
    </row>
    <row r="4038" spans="30:69" x14ac:dyDescent="0.25">
      <c r="AD4038" s="157">
        <f t="shared" si="139"/>
        <v>1.1000000000000003E-2</v>
      </c>
      <c r="AE4038" s="157">
        <f>IF('1a-Electricity'!$AI$77="no","",ROUND(AD4038,4))</f>
        <v>1.0999999999999999E-2</v>
      </c>
      <c r="AF4038" s="157">
        <f>IF('1a-Electricity'!$AI$78="no","",ROUND(AD4038,4))</f>
        <v>1.0999999999999999E-2</v>
      </c>
      <c r="AG4038" s="157">
        <f>IF('1a-Electricity'!$AI$79="no","",ROUND(AD4038,4))</f>
        <v>1.0999999999999999E-2</v>
      </c>
      <c r="BL4038" s="157">
        <f t="shared" si="140"/>
        <v>1.0000000000000002E-2</v>
      </c>
      <c r="BM4038" s="157">
        <f>IF('1b-NaturalGas'!$AI$87="no","",ROUND(BL4038,4))</f>
        <v>0.01</v>
      </c>
      <c r="BN4038" s="157">
        <f>IF('1b-NaturalGas'!$AI$88="no","",ROUND(BL4038,4))</f>
        <v>0.01</v>
      </c>
      <c r="BO4038" s="157">
        <f>IF('1b-NaturalGas'!$AI$89="no","",ROUND(BL4038,4))</f>
        <v>0.01</v>
      </c>
      <c r="BP4038" s="157">
        <f>IF('1b-NaturalGas'!$AI$90="no","not applicable (based on previous answers)",ROUND(BL4038,4))</f>
        <v>0.01</v>
      </c>
      <c r="BQ4038" s="157">
        <f>IF('1b-NaturalGas'!$AI$91="no","",ROUND(BL4038,4))</f>
        <v>0.01</v>
      </c>
    </row>
    <row r="4039" spans="30:69" x14ac:dyDescent="0.25">
      <c r="AD4039" s="157">
        <f t="shared" si="139"/>
        <v>1.2000000000000004E-2</v>
      </c>
      <c r="AE4039" s="157">
        <f>IF('1a-Electricity'!$AI$77="no","",ROUND(AD4039,4))</f>
        <v>1.2E-2</v>
      </c>
      <c r="AF4039" s="157">
        <f>IF('1a-Electricity'!$AI$78="no","",ROUND(AD4039,4))</f>
        <v>1.2E-2</v>
      </c>
      <c r="AG4039" s="157">
        <f>IF('1a-Electricity'!$AI$79="no","",ROUND(AD4039,4))</f>
        <v>1.2E-2</v>
      </c>
      <c r="BL4039" s="157">
        <f t="shared" si="140"/>
        <v>1.1000000000000003E-2</v>
      </c>
      <c r="BM4039" s="157">
        <f>IF('1b-NaturalGas'!$AI$87="no","",ROUND(BL4039,4))</f>
        <v>1.0999999999999999E-2</v>
      </c>
      <c r="BN4039" s="157">
        <f>IF('1b-NaturalGas'!$AI$88="no","",ROUND(BL4039,4))</f>
        <v>1.0999999999999999E-2</v>
      </c>
      <c r="BO4039" s="157">
        <f>IF('1b-NaturalGas'!$AI$89="no","",ROUND(BL4039,4))</f>
        <v>1.0999999999999999E-2</v>
      </c>
      <c r="BP4039" s="157">
        <f>IF('1b-NaturalGas'!$AI$90="no","not applicable (based on previous answers)",ROUND(BL4039,4))</f>
        <v>1.0999999999999999E-2</v>
      </c>
      <c r="BQ4039" s="157">
        <f>IF('1b-NaturalGas'!$AI$91="no","",ROUND(BL4039,4))</f>
        <v>1.0999999999999999E-2</v>
      </c>
    </row>
    <row r="4040" spans="30:69" x14ac:dyDescent="0.25">
      <c r="AD4040" s="157">
        <f t="shared" si="139"/>
        <v>1.3000000000000005E-2</v>
      </c>
      <c r="AE4040" s="157">
        <f>IF('1a-Electricity'!$AI$77="no","",ROUND(AD4040,4))</f>
        <v>1.2999999999999999E-2</v>
      </c>
      <c r="AF4040" s="157">
        <f>IF('1a-Electricity'!$AI$78="no","",ROUND(AD4040,4))</f>
        <v>1.2999999999999999E-2</v>
      </c>
      <c r="AG4040" s="157">
        <f>IF('1a-Electricity'!$AI$79="no","",ROUND(AD4040,4))</f>
        <v>1.2999999999999999E-2</v>
      </c>
      <c r="BL4040" s="157">
        <f t="shared" si="140"/>
        <v>1.2000000000000004E-2</v>
      </c>
      <c r="BM4040" s="157">
        <f>IF('1b-NaturalGas'!$AI$87="no","",ROUND(BL4040,4))</f>
        <v>1.2E-2</v>
      </c>
      <c r="BN4040" s="157">
        <f>IF('1b-NaturalGas'!$AI$88="no","",ROUND(BL4040,4))</f>
        <v>1.2E-2</v>
      </c>
      <c r="BO4040" s="157">
        <f>IF('1b-NaturalGas'!$AI$89="no","",ROUND(BL4040,4))</f>
        <v>1.2E-2</v>
      </c>
      <c r="BP4040" s="157">
        <f>IF('1b-NaturalGas'!$AI$90="no","not applicable (based on previous answers)",ROUND(BL4040,4))</f>
        <v>1.2E-2</v>
      </c>
      <c r="BQ4040" s="157">
        <f>IF('1b-NaturalGas'!$AI$91="no","",ROUND(BL4040,4))</f>
        <v>1.2E-2</v>
      </c>
    </row>
    <row r="4041" spans="30:69" x14ac:dyDescent="0.25">
      <c r="AD4041" s="157">
        <f t="shared" si="139"/>
        <v>1.4000000000000005E-2</v>
      </c>
      <c r="AE4041" s="157">
        <f>IF('1a-Electricity'!$AI$77="no","",ROUND(AD4041,4))</f>
        <v>1.4E-2</v>
      </c>
      <c r="AF4041" s="157">
        <f>IF('1a-Electricity'!$AI$78="no","",ROUND(AD4041,4))</f>
        <v>1.4E-2</v>
      </c>
      <c r="AG4041" s="157">
        <f>IF('1a-Electricity'!$AI$79="no","",ROUND(AD4041,4))</f>
        <v>1.4E-2</v>
      </c>
      <c r="BL4041" s="157">
        <f t="shared" si="140"/>
        <v>1.3000000000000005E-2</v>
      </c>
      <c r="BM4041" s="157">
        <f>IF('1b-NaturalGas'!$AI$87="no","",ROUND(BL4041,4))</f>
        <v>1.2999999999999999E-2</v>
      </c>
      <c r="BN4041" s="157">
        <f>IF('1b-NaturalGas'!$AI$88="no","",ROUND(BL4041,4))</f>
        <v>1.2999999999999999E-2</v>
      </c>
      <c r="BO4041" s="157">
        <f>IF('1b-NaturalGas'!$AI$89="no","",ROUND(BL4041,4))</f>
        <v>1.2999999999999999E-2</v>
      </c>
      <c r="BP4041" s="157">
        <f>IF('1b-NaturalGas'!$AI$90="no","not applicable (based on previous answers)",ROUND(BL4041,4))</f>
        <v>1.2999999999999999E-2</v>
      </c>
      <c r="BQ4041" s="157">
        <f>IF('1b-NaturalGas'!$AI$91="no","",ROUND(BL4041,4))</f>
        <v>1.2999999999999999E-2</v>
      </c>
    </row>
    <row r="4042" spans="30:69" x14ac:dyDescent="0.25">
      <c r="AD4042" s="157">
        <f>AD4041+0.001</f>
        <v>1.5000000000000006E-2</v>
      </c>
      <c r="AE4042" s="157">
        <f>IF('1a-Electricity'!$AI$77="no","",ROUND(AD4042,4))</f>
        <v>1.4999999999999999E-2</v>
      </c>
      <c r="AF4042" s="157">
        <f>IF('1a-Electricity'!$AI$78="no","",ROUND(AD4042,4))</f>
        <v>1.4999999999999999E-2</v>
      </c>
      <c r="AG4042" s="157">
        <f>IF('1a-Electricity'!$AI$79="no","",ROUND(AD4042,4))</f>
        <v>1.4999999999999999E-2</v>
      </c>
      <c r="BL4042" s="157">
        <f t="shared" si="140"/>
        <v>1.4000000000000005E-2</v>
      </c>
      <c r="BM4042" s="157">
        <f>IF('1b-NaturalGas'!$AI$87="no","",ROUND(BL4042,4))</f>
        <v>1.4E-2</v>
      </c>
      <c r="BN4042" s="157">
        <f>IF('1b-NaturalGas'!$AI$88="no","",ROUND(BL4042,4))</f>
        <v>1.4E-2</v>
      </c>
      <c r="BO4042" s="157">
        <f>IF('1b-NaturalGas'!$AI$89="no","",ROUND(BL4042,4))</f>
        <v>1.4E-2</v>
      </c>
      <c r="BP4042" s="157">
        <f>IF('1b-NaturalGas'!$AI$90="no","not applicable (based on previous answers)",ROUND(BL4042,4))</f>
        <v>1.4E-2</v>
      </c>
      <c r="BQ4042" s="157">
        <f>IF('1b-NaturalGas'!$AI$91="no","",ROUND(BL4042,4))</f>
        <v>1.4E-2</v>
      </c>
    </row>
    <row r="4043" spans="30:69" x14ac:dyDescent="0.25">
      <c r="AD4043" s="157">
        <f t="shared" si="139"/>
        <v>1.6000000000000007E-2</v>
      </c>
      <c r="AE4043" s="157">
        <f>IF('1a-Electricity'!$AI$77="no","",ROUND(AD4043,4))</f>
        <v>1.6E-2</v>
      </c>
      <c r="AF4043" s="157">
        <f>IF('1a-Electricity'!$AI$78="no","",ROUND(AD4043,4))</f>
        <v>1.6E-2</v>
      </c>
      <c r="AG4043" s="157">
        <f>IF('1a-Electricity'!$AI$79="no","",ROUND(AD4043,4))</f>
        <v>1.6E-2</v>
      </c>
      <c r="BL4043" s="157">
        <f>BL4042+0.001</f>
        <v>1.5000000000000006E-2</v>
      </c>
      <c r="BM4043" s="157">
        <f>IF('1b-NaturalGas'!$AI$87="no","",ROUND(BL4043,4))</f>
        <v>1.4999999999999999E-2</v>
      </c>
      <c r="BN4043" s="157">
        <f>IF('1b-NaturalGas'!$AI$88="no","",ROUND(BL4043,4))</f>
        <v>1.4999999999999999E-2</v>
      </c>
      <c r="BO4043" s="157">
        <f>IF('1b-NaturalGas'!$AI$89="no","",ROUND(BL4043,4))</f>
        <v>1.4999999999999999E-2</v>
      </c>
      <c r="BP4043" s="157">
        <f>IF('1b-NaturalGas'!$AI$90="no","not applicable (based on previous answers)",ROUND(BL4043,4))</f>
        <v>1.4999999999999999E-2</v>
      </c>
      <c r="BQ4043" s="157">
        <f>IF('1b-NaturalGas'!$AI$91="no","",ROUND(BL4043,4))</f>
        <v>1.4999999999999999E-2</v>
      </c>
    </row>
    <row r="4044" spans="30:69" x14ac:dyDescent="0.25">
      <c r="AD4044" s="157">
        <f t="shared" si="139"/>
        <v>1.7000000000000008E-2</v>
      </c>
      <c r="AE4044" s="157">
        <f>IF('1a-Electricity'!$AI$77="no","",ROUND(AD4044,4))</f>
        <v>1.7000000000000001E-2</v>
      </c>
      <c r="AF4044" s="157">
        <f>IF('1a-Electricity'!$AI$78="no","",ROUND(AD4044,4))</f>
        <v>1.7000000000000001E-2</v>
      </c>
      <c r="AG4044" s="157">
        <f>IF('1a-Electricity'!$AI$79="no","",ROUND(AD4044,4))</f>
        <v>1.7000000000000001E-2</v>
      </c>
      <c r="BL4044" s="157">
        <f t="shared" si="140"/>
        <v>1.6000000000000007E-2</v>
      </c>
      <c r="BM4044" s="157">
        <f>IF('1b-NaturalGas'!$AI$87="no","",ROUND(BL4044,4))</f>
        <v>1.6E-2</v>
      </c>
      <c r="BN4044" s="157">
        <f>IF('1b-NaturalGas'!$AI$88="no","",ROUND(BL4044,4))</f>
        <v>1.6E-2</v>
      </c>
      <c r="BO4044" s="157">
        <f>IF('1b-NaturalGas'!$AI$89="no","",ROUND(BL4044,4))</f>
        <v>1.6E-2</v>
      </c>
      <c r="BP4044" s="157">
        <f>IF('1b-NaturalGas'!$AI$90="no","not applicable (based on previous answers)",ROUND(BL4044,4))</f>
        <v>1.6E-2</v>
      </c>
      <c r="BQ4044" s="157">
        <f>IF('1b-NaturalGas'!$AI$91="no","",ROUND(BL4044,4))</f>
        <v>1.6E-2</v>
      </c>
    </row>
    <row r="4045" spans="30:69" x14ac:dyDescent="0.25">
      <c r="AD4045" s="157">
        <f t="shared" si="139"/>
        <v>1.8000000000000009E-2</v>
      </c>
      <c r="AE4045" s="157">
        <f>IF('1a-Electricity'!$AI$77="no","",ROUND(AD4045,4))</f>
        <v>1.7999999999999999E-2</v>
      </c>
      <c r="AF4045" s="157">
        <f>IF('1a-Electricity'!$AI$78="no","",ROUND(AD4045,4))</f>
        <v>1.7999999999999999E-2</v>
      </c>
      <c r="AG4045" s="157">
        <f>IF('1a-Electricity'!$AI$79="no","",ROUND(AD4045,4))</f>
        <v>1.7999999999999999E-2</v>
      </c>
      <c r="BL4045" s="157">
        <f t="shared" si="140"/>
        <v>1.7000000000000008E-2</v>
      </c>
      <c r="BM4045" s="157">
        <f>IF('1b-NaturalGas'!$AI$87="no","",ROUND(BL4045,4))</f>
        <v>1.7000000000000001E-2</v>
      </c>
      <c r="BN4045" s="157">
        <f>IF('1b-NaturalGas'!$AI$88="no","",ROUND(BL4045,4))</f>
        <v>1.7000000000000001E-2</v>
      </c>
      <c r="BO4045" s="157">
        <f>IF('1b-NaturalGas'!$AI$89="no","",ROUND(BL4045,4))</f>
        <v>1.7000000000000001E-2</v>
      </c>
      <c r="BP4045" s="157">
        <f>IF('1b-NaturalGas'!$AI$90="no","not applicable (based on previous answers)",ROUND(BL4045,4))</f>
        <v>1.7000000000000001E-2</v>
      </c>
      <c r="BQ4045" s="157">
        <f>IF('1b-NaturalGas'!$AI$91="no","",ROUND(BL4045,4))</f>
        <v>1.7000000000000001E-2</v>
      </c>
    </row>
    <row r="4046" spans="30:69" x14ac:dyDescent="0.25">
      <c r="AD4046" s="157">
        <f t="shared" si="139"/>
        <v>1.900000000000001E-2</v>
      </c>
      <c r="AE4046" s="157">
        <f>IF('1a-Electricity'!$AI$77="no","",ROUND(AD4046,4))</f>
        <v>1.9E-2</v>
      </c>
      <c r="AF4046" s="157">
        <f>IF('1a-Electricity'!$AI$78="no","",ROUND(AD4046,4))</f>
        <v>1.9E-2</v>
      </c>
      <c r="AG4046" s="157">
        <f>IF('1a-Electricity'!$AI$79="no","",ROUND(AD4046,4))</f>
        <v>1.9E-2</v>
      </c>
      <c r="BL4046" s="157">
        <f t="shared" si="140"/>
        <v>1.8000000000000009E-2</v>
      </c>
      <c r="BM4046" s="157">
        <f>IF('1b-NaturalGas'!$AI$87="no","",ROUND(BL4046,4))</f>
        <v>1.7999999999999999E-2</v>
      </c>
      <c r="BN4046" s="157">
        <f>IF('1b-NaturalGas'!$AI$88="no","",ROUND(BL4046,4))</f>
        <v>1.7999999999999999E-2</v>
      </c>
      <c r="BO4046" s="157">
        <f>IF('1b-NaturalGas'!$AI$89="no","",ROUND(BL4046,4))</f>
        <v>1.7999999999999999E-2</v>
      </c>
      <c r="BP4046" s="157">
        <f>IF('1b-NaturalGas'!$AI$90="no","not applicable (based on previous answers)",ROUND(BL4046,4))</f>
        <v>1.7999999999999999E-2</v>
      </c>
      <c r="BQ4046" s="157">
        <f>IF('1b-NaturalGas'!$AI$91="no","",ROUND(BL4046,4))</f>
        <v>1.7999999999999999E-2</v>
      </c>
    </row>
    <row r="4047" spans="30:69" x14ac:dyDescent="0.25">
      <c r="AD4047" s="157">
        <f t="shared" si="139"/>
        <v>2.0000000000000011E-2</v>
      </c>
      <c r="AE4047" s="157">
        <f>IF('1a-Electricity'!$AI$77="no","",ROUND(AD4047,4))</f>
        <v>0.02</v>
      </c>
      <c r="AF4047" s="157">
        <f>IF('1a-Electricity'!$AI$78="no","",ROUND(AD4047,4))</f>
        <v>0.02</v>
      </c>
      <c r="AG4047" s="157">
        <f>IF('1a-Electricity'!$AI$79="no","",ROUND(AD4047,4))</f>
        <v>0.02</v>
      </c>
      <c r="BL4047" s="157">
        <f t="shared" si="140"/>
        <v>1.900000000000001E-2</v>
      </c>
      <c r="BM4047" s="157">
        <f>IF('1b-NaturalGas'!$AI$87="no","",ROUND(BL4047,4))</f>
        <v>1.9E-2</v>
      </c>
      <c r="BN4047" s="157">
        <f>IF('1b-NaturalGas'!$AI$88="no","",ROUND(BL4047,4))</f>
        <v>1.9E-2</v>
      </c>
      <c r="BO4047" s="157">
        <f>IF('1b-NaturalGas'!$AI$89="no","",ROUND(BL4047,4))</f>
        <v>1.9E-2</v>
      </c>
      <c r="BP4047" s="157">
        <f>IF('1b-NaturalGas'!$AI$90="no","not applicable (based on previous answers)",ROUND(BL4047,4))</f>
        <v>1.9E-2</v>
      </c>
      <c r="BQ4047" s="157">
        <f>IF('1b-NaturalGas'!$AI$91="no","",ROUND(BL4047,4))</f>
        <v>1.9E-2</v>
      </c>
    </row>
    <row r="4048" spans="30:69" x14ac:dyDescent="0.25">
      <c r="AD4048" s="157">
        <f t="shared" si="139"/>
        <v>2.1000000000000012E-2</v>
      </c>
      <c r="AE4048" s="157">
        <f>IF('1a-Electricity'!$AI$77="no","",ROUND(AD4048,4))</f>
        <v>2.1000000000000001E-2</v>
      </c>
      <c r="AF4048" s="157">
        <f>IF('1a-Electricity'!$AI$78="no","",ROUND(AD4048,4))</f>
        <v>2.1000000000000001E-2</v>
      </c>
      <c r="AG4048" s="157">
        <f>IF('1a-Electricity'!$AI$79="no","",ROUND(AD4048,4))</f>
        <v>2.1000000000000001E-2</v>
      </c>
      <c r="BL4048" s="157">
        <f t="shared" si="140"/>
        <v>2.0000000000000011E-2</v>
      </c>
      <c r="BM4048" s="157">
        <f>IF('1b-NaturalGas'!$AI$87="no","",ROUND(BL4048,4))</f>
        <v>0.02</v>
      </c>
      <c r="BN4048" s="157">
        <f>IF('1b-NaturalGas'!$AI$88="no","",ROUND(BL4048,4))</f>
        <v>0.02</v>
      </c>
      <c r="BO4048" s="157">
        <f>IF('1b-NaturalGas'!$AI$89="no","",ROUND(BL4048,4))</f>
        <v>0.02</v>
      </c>
      <c r="BP4048" s="157">
        <f>IF('1b-NaturalGas'!$AI$90="no","not applicable (based on previous answers)",ROUND(BL4048,4))</f>
        <v>0.02</v>
      </c>
      <c r="BQ4048" s="157">
        <f>IF('1b-NaturalGas'!$AI$91="no","",ROUND(BL4048,4))</f>
        <v>0.02</v>
      </c>
    </row>
    <row r="4049" spans="30:69" x14ac:dyDescent="0.25">
      <c r="AD4049" s="157">
        <f t="shared" si="139"/>
        <v>2.2000000000000013E-2</v>
      </c>
      <c r="AE4049" s="157">
        <f>IF('1a-Electricity'!$AI$77="no","",ROUND(AD4049,4))</f>
        <v>2.1999999999999999E-2</v>
      </c>
      <c r="AF4049" s="157">
        <f>IF('1a-Electricity'!$AI$78="no","",ROUND(AD4049,4))</f>
        <v>2.1999999999999999E-2</v>
      </c>
      <c r="AG4049" s="157">
        <f>IF('1a-Electricity'!$AI$79="no","",ROUND(AD4049,4))</f>
        <v>2.1999999999999999E-2</v>
      </c>
      <c r="BL4049" s="157">
        <f t="shared" si="140"/>
        <v>2.1000000000000012E-2</v>
      </c>
      <c r="BM4049" s="157">
        <f>IF('1b-NaturalGas'!$AI$87="no","",ROUND(BL4049,4))</f>
        <v>2.1000000000000001E-2</v>
      </c>
      <c r="BN4049" s="157">
        <f>IF('1b-NaturalGas'!$AI$88="no","",ROUND(BL4049,4))</f>
        <v>2.1000000000000001E-2</v>
      </c>
      <c r="BO4049" s="157">
        <f>IF('1b-NaturalGas'!$AI$89="no","",ROUND(BL4049,4))</f>
        <v>2.1000000000000001E-2</v>
      </c>
      <c r="BP4049" s="157">
        <f>IF('1b-NaturalGas'!$AI$90="no","not applicable (based on previous answers)",ROUND(BL4049,4))</f>
        <v>2.1000000000000001E-2</v>
      </c>
      <c r="BQ4049" s="157">
        <f>IF('1b-NaturalGas'!$AI$91="no","",ROUND(BL4049,4))</f>
        <v>2.1000000000000001E-2</v>
      </c>
    </row>
    <row r="4050" spans="30:69" x14ac:dyDescent="0.25">
      <c r="AD4050" s="157">
        <f t="shared" si="139"/>
        <v>2.3000000000000013E-2</v>
      </c>
      <c r="AE4050" s="157">
        <f>IF('1a-Electricity'!$AI$77="no","",ROUND(AD4050,4))</f>
        <v>2.3E-2</v>
      </c>
      <c r="AF4050" s="157">
        <f>IF('1a-Electricity'!$AI$78="no","",ROUND(AD4050,4))</f>
        <v>2.3E-2</v>
      </c>
      <c r="AG4050" s="157">
        <f>IF('1a-Electricity'!$AI$79="no","",ROUND(AD4050,4))</f>
        <v>2.3E-2</v>
      </c>
      <c r="BL4050" s="157">
        <f t="shared" si="140"/>
        <v>2.2000000000000013E-2</v>
      </c>
      <c r="BM4050" s="157">
        <f>IF('1b-NaturalGas'!$AI$87="no","",ROUND(BL4050,4))</f>
        <v>2.1999999999999999E-2</v>
      </c>
      <c r="BN4050" s="157">
        <f>IF('1b-NaturalGas'!$AI$88="no","",ROUND(BL4050,4))</f>
        <v>2.1999999999999999E-2</v>
      </c>
      <c r="BO4050" s="157">
        <f>IF('1b-NaturalGas'!$AI$89="no","",ROUND(BL4050,4))</f>
        <v>2.1999999999999999E-2</v>
      </c>
      <c r="BP4050" s="157">
        <f>IF('1b-NaturalGas'!$AI$90="no","not applicable (based on previous answers)",ROUND(BL4050,4))</f>
        <v>2.1999999999999999E-2</v>
      </c>
      <c r="BQ4050" s="157">
        <f>IF('1b-NaturalGas'!$AI$91="no","",ROUND(BL4050,4))</f>
        <v>2.1999999999999999E-2</v>
      </c>
    </row>
    <row r="4051" spans="30:69" x14ac:dyDescent="0.25">
      <c r="AD4051" s="157">
        <f t="shared" si="139"/>
        <v>2.4000000000000014E-2</v>
      </c>
      <c r="AE4051" s="157">
        <f>IF('1a-Electricity'!$AI$77="no","",ROUND(AD4051,4))</f>
        <v>2.4E-2</v>
      </c>
      <c r="AF4051" s="157">
        <f>IF('1a-Electricity'!$AI$78="no","",ROUND(AD4051,4))</f>
        <v>2.4E-2</v>
      </c>
      <c r="AG4051" s="157">
        <f>IF('1a-Electricity'!$AI$79="no","",ROUND(AD4051,4))</f>
        <v>2.4E-2</v>
      </c>
      <c r="BL4051" s="157">
        <f t="shared" si="140"/>
        <v>2.3000000000000013E-2</v>
      </c>
      <c r="BM4051" s="157">
        <f>IF('1b-NaturalGas'!$AI$87="no","",ROUND(BL4051,4))</f>
        <v>2.3E-2</v>
      </c>
      <c r="BN4051" s="157">
        <f>IF('1b-NaturalGas'!$AI$88="no","",ROUND(BL4051,4))</f>
        <v>2.3E-2</v>
      </c>
      <c r="BO4051" s="157">
        <f>IF('1b-NaturalGas'!$AI$89="no","",ROUND(BL4051,4))</f>
        <v>2.3E-2</v>
      </c>
      <c r="BP4051" s="157">
        <f>IF('1b-NaturalGas'!$AI$90="no","not applicable (based on previous answers)",ROUND(BL4051,4))</f>
        <v>2.3E-2</v>
      </c>
      <c r="BQ4051" s="157">
        <f>IF('1b-NaturalGas'!$AI$91="no","",ROUND(BL4051,4))</f>
        <v>2.3E-2</v>
      </c>
    </row>
    <row r="4052" spans="30:69" x14ac:dyDescent="0.25">
      <c r="AD4052" s="157">
        <f t="shared" si="139"/>
        <v>2.5000000000000015E-2</v>
      </c>
      <c r="AE4052" s="157">
        <f>IF('1a-Electricity'!$AI$77="no","",ROUND(AD4052,4))</f>
        <v>2.5000000000000001E-2</v>
      </c>
      <c r="AF4052" s="157">
        <f>IF('1a-Electricity'!$AI$78="no","",ROUND(AD4052,4))</f>
        <v>2.5000000000000001E-2</v>
      </c>
      <c r="AG4052" s="157">
        <f>IF('1a-Electricity'!$AI$79="no","",ROUND(AD4052,4))</f>
        <v>2.5000000000000001E-2</v>
      </c>
      <c r="BL4052" s="157">
        <f t="shared" si="140"/>
        <v>2.4000000000000014E-2</v>
      </c>
      <c r="BM4052" s="157">
        <f>IF('1b-NaturalGas'!$AI$87="no","",ROUND(BL4052,4))</f>
        <v>2.4E-2</v>
      </c>
      <c r="BN4052" s="157">
        <f>IF('1b-NaturalGas'!$AI$88="no","",ROUND(BL4052,4))</f>
        <v>2.4E-2</v>
      </c>
      <c r="BO4052" s="157">
        <f>IF('1b-NaturalGas'!$AI$89="no","",ROUND(BL4052,4))</f>
        <v>2.4E-2</v>
      </c>
      <c r="BP4052" s="157">
        <f>IF('1b-NaturalGas'!$AI$90="no","not applicable (based on previous answers)",ROUND(BL4052,4))</f>
        <v>2.4E-2</v>
      </c>
      <c r="BQ4052" s="157">
        <f>IF('1b-NaturalGas'!$AI$91="no","",ROUND(BL4052,4))</f>
        <v>2.4E-2</v>
      </c>
    </row>
    <row r="4053" spans="30:69" x14ac:dyDescent="0.25">
      <c r="AD4053" s="157">
        <f>AD4052+0.001</f>
        <v>2.6000000000000016E-2</v>
      </c>
      <c r="AE4053" s="157">
        <f>IF('1a-Electricity'!$AI$77="no","",ROUND(AD4053,4))</f>
        <v>2.5999999999999999E-2</v>
      </c>
      <c r="AF4053" s="157">
        <f>IF('1a-Electricity'!$AI$78="no","",ROUND(AD4053,4))</f>
        <v>2.5999999999999999E-2</v>
      </c>
      <c r="AG4053" s="157">
        <f>IF('1a-Electricity'!$AI$79="no","",ROUND(AD4053,4))</f>
        <v>2.5999999999999999E-2</v>
      </c>
      <c r="BL4053" s="157">
        <f t="shared" si="140"/>
        <v>2.5000000000000015E-2</v>
      </c>
      <c r="BM4053" s="157">
        <f>IF('1b-NaturalGas'!$AI$87="no","",ROUND(BL4053,4))</f>
        <v>2.5000000000000001E-2</v>
      </c>
      <c r="BN4053" s="157">
        <f>IF('1b-NaturalGas'!$AI$88="no","",ROUND(BL4053,4))</f>
        <v>2.5000000000000001E-2</v>
      </c>
      <c r="BO4053" s="157">
        <f>IF('1b-NaturalGas'!$AI$89="no","",ROUND(BL4053,4))</f>
        <v>2.5000000000000001E-2</v>
      </c>
      <c r="BP4053" s="157">
        <f>IF('1b-NaturalGas'!$AI$90="no","not applicable (based on previous answers)",ROUND(BL4053,4))</f>
        <v>2.5000000000000001E-2</v>
      </c>
      <c r="BQ4053" s="157">
        <f>IF('1b-NaturalGas'!$AI$91="no","",ROUND(BL4053,4))</f>
        <v>2.5000000000000001E-2</v>
      </c>
    </row>
    <row r="4054" spans="30:69" x14ac:dyDescent="0.25">
      <c r="AD4054" s="157">
        <f t="shared" si="139"/>
        <v>2.7000000000000017E-2</v>
      </c>
      <c r="AE4054" s="157">
        <f>IF('1a-Electricity'!$AI$77="no","",ROUND(AD4054,4))</f>
        <v>2.7E-2</v>
      </c>
      <c r="AF4054" s="157">
        <f>IF('1a-Electricity'!$AI$78="no","",ROUND(AD4054,4))</f>
        <v>2.7E-2</v>
      </c>
      <c r="AG4054" s="157">
        <f>IF('1a-Electricity'!$AI$79="no","",ROUND(AD4054,4))</f>
        <v>2.7E-2</v>
      </c>
      <c r="BL4054" s="157">
        <f>BL4053+0.001</f>
        <v>2.6000000000000016E-2</v>
      </c>
      <c r="BM4054" s="157">
        <f>IF('1b-NaturalGas'!$AI$87="no","",ROUND(BL4054,4))</f>
        <v>2.5999999999999999E-2</v>
      </c>
      <c r="BN4054" s="157">
        <f>IF('1b-NaturalGas'!$AI$88="no","",ROUND(BL4054,4))</f>
        <v>2.5999999999999999E-2</v>
      </c>
      <c r="BO4054" s="157">
        <f>IF('1b-NaturalGas'!$AI$89="no","",ROUND(BL4054,4))</f>
        <v>2.5999999999999999E-2</v>
      </c>
      <c r="BP4054" s="157">
        <f>IF('1b-NaturalGas'!$AI$90="no","not applicable (based on previous answers)",ROUND(BL4054,4))</f>
        <v>2.5999999999999999E-2</v>
      </c>
      <c r="BQ4054" s="157">
        <f>IF('1b-NaturalGas'!$AI$91="no","",ROUND(BL4054,4))</f>
        <v>2.5999999999999999E-2</v>
      </c>
    </row>
    <row r="4055" spans="30:69" x14ac:dyDescent="0.25">
      <c r="AD4055" s="157">
        <f t="shared" si="139"/>
        <v>2.8000000000000018E-2</v>
      </c>
      <c r="AE4055" s="157">
        <f>IF('1a-Electricity'!$AI$77="no","",ROUND(AD4055,4))</f>
        <v>2.8000000000000001E-2</v>
      </c>
      <c r="AF4055" s="157">
        <f>IF('1a-Electricity'!$AI$78="no","",ROUND(AD4055,4))</f>
        <v>2.8000000000000001E-2</v>
      </c>
      <c r="AG4055" s="157">
        <f>IF('1a-Electricity'!$AI$79="no","",ROUND(AD4055,4))</f>
        <v>2.8000000000000001E-2</v>
      </c>
      <c r="BL4055" s="157">
        <f t="shared" si="140"/>
        <v>2.7000000000000017E-2</v>
      </c>
      <c r="BM4055" s="157">
        <f>IF('1b-NaturalGas'!$AI$87="no","",ROUND(BL4055,4))</f>
        <v>2.7E-2</v>
      </c>
      <c r="BN4055" s="157">
        <f>IF('1b-NaturalGas'!$AI$88="no","",ROUND(BL4055,4))</f>
        <v>2.7E-2</v>
      </c>
      <c r="BO4055" s="157">
        <f>IF('1b-NaturalGas'!$AI$89="no","",ROUND(BL4055,4))</f>
        <v>2.7E-2</v>
      </c>
      <c r="BP4055" s="157">
        <f>IF('1b-NaturalGas'!$AI$90="no","not applicable (based on previous answers)",ROUND(BL4055,4))</f>
        <v>2.7E-2</v>
      </c>
      <c r="BQ4055" s="157">
        <f>IF('1b-NaturalGas'!$AI$91="no","",ROUND(BL4055,4))</f>
        <v>2.7E-2</v>
      </c>
    </row>
    <row r="4056" spans="30:69" x14ac:dyDescent="0.25">
      <c r="AD4056" s="157">
        <f t="shared" si="139"/>
        <v>2.9000000000000019E-2</v>
      </c>
      <c r="AE4056" s="157">
        <f>IF('1a-Electricity'!$AI$77="no","",ROUND(AD4056,4))</f>
        <v>2.9000000000000001E-2</v>
      </c>
      <c r="AF4056" s="157">
        <f>IF('1a-Electricity'!$AI$78="no","",ROUND(AD4056,4))</f>
        <v>2.9000000000000001E-2</v>
      </c>
      <c r="AG4056" s="157">
        <f>IF('1a-Electricity'!$AI$79="no","",ROUND(AD4056,4))</f>
        <v>2.9000000000000001E-2</v>
      </c>
      <c r="BL4056" s="157">
        <f t="shared" si="140"/>
        <v>2.8000000000000018E-2</v>
      </c>
      <c r="BM4056" s="157">
        <f>IF('1b-NaturalGas'!$AI$87="no","",ROUND(BL4056,4))</f>
        <v>2.8000000000000001E-2</v>
      </c>
      <c r="BN4056" s="157">
        <f>IF('1b-NaturalGas'!$AI$88="no","",ROUND(BL4056,4))</f>
        <v>2.8000000000000001E-2</v>
      </c>
      <c r="BO4056" s="157">
        <f>IF('1b-NaturalGas'!$AI$89="no","",ROUND(BL4056,4))</f>
        <v>2.8000000000000001E-2</v>
      </c>
      <c r="BP4056" s="157">
        <f>IF('1b-NaturalGas'!$AI$90="no","not applicable (based on previous answers)",ROUND(BL4056,4))</f>
        <v>2.8000000000000001E-2</v>
      </c>
      <c r="BQ4056" s="157">
        <f>IF('1b-NaturalGas'!$AI$91="no","",ROUND(BL4056,4))</f>
        <v>2.8000000000000001E-2</v>
      </c>
    </row>
    <row r="4057" spans="30:69" x14ac:dyDescent="0.25">
      <c r="AD4057" s="157">
        <f t="shared" si="139"/>
        <v>3.000000000000002E-2</v>
      </c>
      <c r="AE4057" s="157">
        <f>IF('1a-Electricity'!$AI$77="no","",ROUND(AD4057,4))</f>
        <v>0.03</v>
      </c>
      <c r="AF4057" s="157">
        <f>IF('1a-Electricity'!$AI$78="no","",ROUND(AD4057,4))</f>
        <v>0.03</v>
      </c>
      <c r="AG4057" s="157">
        <f>IF('1a-Electricity'!$AI$79="no","",ROUND(AD4057,4))</f>
        <v>0.03</v>
      </c>
      <c r="BL4057" s="157">
        <f t="shared" si="140"/>
        <v>2.9000000000000019E-2</v>
      </c>
      <c r="BM4057" s="157">
        <f>IF('1b-NaturalGas'!$AI$87="no","",ROUND(BL4057,4))</f>
        <v>2.9000000000000001E-2</v>
      </c>
      <c r="BN4057" s="157">
        <f>IF('1b-NaturalGas'!$AI$88="no","",ROUND(BL4057,4))</f>
        <v>2.9000000000000001E-2</v>
      </c>
      <c r="BO4057" s="157">
        <f>IF('1b-NaturalGas'!$AI$89="no","",ROUND(BL4057,4))</f>
        <v>2.9000000000000001E-2</v>
      </c>
      <c r="BP4057" s="157">
        <f>IF('1b-NaturalGas'!$AI$90="no","not applicable (based on previous answers)",ROUND(BL4057,4))</f>
        <v>2.9000000000000001E-2</v>
      </c>
      <c r="BQ4057" s="157">
        <f>IF('1b-NaturalGas'!$AI$91="no","",ROUND(BL4057,4))</f>
        <v>2.9000000000000001E-2</v>
      </c>
    </row>
    <row r="4058" spans="30:69" x14ac:dyDescent="0.25">
      <c r="AD4058" s="157">
        <f t="shared" si="139"/>
        <v>3.1000000000000021E-2</v>
      </c>
      <c r="AE4058" s="157">
        <f>IF('1a-Electricity'!$AI$77="no","",ROUND(AD4058,4))</f>
        <v>3.1E-2</v>
      </c>
      <c r="AF4058" s="157">
        <f>IF('1a-Electricity'!$AI$78="no","",ROUND(AD4058,4))</f>
        <v>3.1E-2</v>
      </c>
      <c r="AG4058" s="157">
        <f>IF('1a-Electricity'!$AI$79="no","",ROUND(AD4058,4))</f>
        <v>3.1E-2</v>
      </c>
      <c r="BL4058" s="157">
        <f t="shared" si="140"/>
        <v>3.000000000000002E-2</v>
      </c>
      <c r="BM4058" s="157">
        <f>IF('1b-NaturalGas'!$AI$87="no","",ROUND(BL4058,4))</f>
        <v>0.03</v>
      </c>
      <c r="BN4058" s="157">
        <f>IF('1b-NaturalGas'!$AI$88="no","",ROUND(BL4058,4))</f>
        <v>0.03</v>
      </c>
      <c r="BO4058" s="157">
        <f>IF('1b-NaturalGas'!$AI$89="no","",ROUND(BL4058,4))</f>
        <v>0.03</v>
      </c>
      <c r="BP4058" s="157">
        <f>IF('1b-NaturalGas'!$AI$90="no","not applicable (based on previous answers)",ROUND(BL4058,4))</f>
        <v>0.03</v>
      </c>
      <c r="BQ4058" s="157">
        <f>IF('1b-NaturalGas'!$AI$91="no","",ROUND(BL4058,4))</f>
        <v>0.03</v>
      </c>
    </row>
    <row r="4059" spans="30:69" x14ac:dyDescent="0.25">
      <c r="AD4059" s="157">
        <f t="shared" si="139"/>
        <v>3.2000000000000021E-2</v>
      </c>
      <c r="AE4059" s="157">
        <f>IF('1a-Electricity'!$AI$77="no","",ROUND(AD4059,4))</f>
        <v>3.2000000000000001E-2</v>
      </c>
      <c r="AF4059" s="157">
        <f>IF('1a-Electricity'!$AI$78="no","",ROUND(AD4059,4))</f>
        <v>3.2000000000000001E-2</v>
      </c>
      <c r="AG4059" s="157">
        <f>IF('1a-Electricity'!$AI$79="no","",ROUND(AD4059,4))</f>
        <v>3.2000000000000001E-2</v>
      </c>
      <c r="BL4059" s="157">
        <f t="shared" si="140"/>
        <v>3.1000000000000021E-2</v>
      </c>
      <c r="BM4059" s="157">
        <f>IF('1b-NaturalGas'!$AI$87="no","",ROUND(BL4059,4))</f>
        <v>3.1E-2</v>
      </c>
      <c r="BN4059" s="157">
        <f>IF('1b-NaturalGas'!$AI$88="no","",ROUND(BL4059,4))</f>
        <v>3.1E-2</v>
      </c>
      <c r="BO4059" s="157">
        <f>IF('1b-NaturalGas'!$AI$89="no","",ROUND(BL4059,4))</f>
        <v>3.1E-2</v>
      </c>
      <c r="BP4059" s="157">
        <f>IF('1b-NaturalGas'!$AI$90="no","not applicable (based on previous answers)",ROUND(BL4059,4))</f>
        <v>3.1E-2</v>
      </c>
      <c r="BQ4059" s="157">
        <f>IF('1b-NaturalGas'!$AI$91="no","",ROUND(BL4059,4))</f>
        <v>3.1E-2</v>
      </c>
    </row>
    <row r="4060" spans="30:69" x14ac:dyDescent="0.25">
      <c r="AD4060" s="157">
        <f t="shared" si="139"/>
        <v>3.3000000000000022E-2</v>
      </c>
      <c r="AE4060" s="157">
        <f>IF('1a-Electricity'!$AI$77="no","",ROUND(AD4060,4))</f>
        <v>3.3000000000000002E-2</v>
      </c>
      <c r="AF4060" s="157">
        <f>IF('1a-Electricity'!$AI$78="no","",ROUND(AD4060,4))</f>
        <v>3.3000000000000002E-2</v>
      </c>
      <c r="AG4060" s="157">
        <f>IF('1a-Electricity'!$AI$79="no","",ROUND(AD4060,4))</f>
        <v>3.3000000000000002E-2</v>
      </c>
      <c r="BL4060" s="157">
        <f t="shared" si="140"/>
        <v>3.2000000000000021E-2</v>
      </c>
      <c r="BM4060" s="157">
        <f>IF('1b-NaturalGas'!$AI$87="no","",ROUND(BL4060,4))</f>
        <v>3.2000000000000001E-2</v>
      </c>
      <c r="BN4060" s="157">
        <f>IF('1b-NaturalGas'!$AI$88="no","",ROUND(BL4060,4))</f>
        <v>3.2000000000000001E-2</v>
      </c>
      <c r="BO4060" s="157">
        <f>IF('1b-NaturalGas'!$AI$89="no","",ROUND(BL4060,4))</f>
        <v>3.2000000000000001E-2</v>
      </c>
      <c r="BP4060" s="157">
        <f>IF('1b-NaturalGas'!$AI$90="no","not applicable (based on previous answers)",ROUND(BL4060,4))</f>
        <v>3.2000000000000001E-2</v>
      </c>
      <c r="BQ4060" s="157">
        <f>IF('1b-NaturalGas'!$AI$91="no","",ROUND(BL4060,4))</f>
        <v>3.2000000000000001E-2</v>
      </c>
    </row>
    <row r="4061" spans="30:69" x14ac:dyDescent="0.25">
      <c r="AD4061" s="157">
        <f t="shared" si="139"/>
        <v>3.4000000000000023E-2</v>
      </c>
      <c r="AE4061" s="157">
        <f>IF('1a-Electricity'!$AI$77="no","",ROUND(AD4061,4))</f>
        <v>3.4000000000000002E-2</v>
      </c>
      <c r="AF4061" s="157">
        <f>IF('1a-Electricity'!$AI$78="no","",ROUND(AD4061,4))</f>
        <v>3.4000000000000002E-2</v>
      </c>
      <c r="AG4061" s="157">
        <f>IF('1a-Electricity'!$AI$79="no","",ROUND(AD4061,4))</f>
        <v>3.4000000000000002E-2</v>
      </c>
      <c r="BL4061" s="157">
        <f t="shared" si="140"/>
        <v>3.3000000000000022E-2</v>
      </c>
      <c r="BM4061" s="157">
        <f>IF('1b-NaturalGas'!$AI$87="no","",ROUND(BL4061,4))</f>
        <v>3.3000000000000002E-2</v>
      </c>
      <c r="BN4061" s="157">
        <f>IF('1b-NaturalGas'!$AI$88="no","",ROUND(BL4061,4))</f>
        <v>3.3000000000000002E-2</v>
      </c>
      <c r="BO4061" s="157">
        <f>IF('1b-NaturalGas'!$AI$89="no","",ROUND(BL4061,4))</f>
        <v>3.3000000000000002E-2</v>
      </c>
      <c r="BP4061" s="157">
        <f>IF('1b-NaturalGas'!$AI$90="no","not applicable (based on previous answers)",ROUND(BL4061,4))</f>
        <v>3.3000000000000002E-2</v>
      </c>
      <c r="BQ4061" s="157">
        <f>IF('1b-NaturalGas'!$AI$91="no","",ROUND(BL4061,4))</f>
        <v>3.3000000000000002E-2</v>
      </c>
    </row>
    <row r="4062" spans="30:69" x14ac:dyDescent="0.25">
      <c r="AD4062" s="157">
        <f t="shared" si="139"/>
        <v>3.5000000000000024E-2</v>
      </c>
      <c r="AE4062" s="157">
        <f>IF('1a-Electricity'!$AI$77="no","",ROUND(AD4062,4))</f>
        <v>3.5000000000000003E-2</v>
      </c>
      <c r="AF4062" s="157">
        <f>IF('1a-Electricity'!$AI$78="no","",ROUND(AD4062,4))</f>
        <v>3.5000000000000003E-2</v>
      </c>
      <c r="AG4062" s="157">
        <f>IF('1a-Electricity'!$AI$79="no","",ROUND(AD4062,4))</f>
        <v>3.5000000000000003E-2</v>
      </c>
      <c r="BL4062" s="157">
        <f t="shared" si="140"/>
        <v>3.4000000000000023E-2</v>
      </c>
      <c r="BM4062" s="157">
        <f>IF('1b-NaturalGas'!$AI$87="no","",ROUND(BL4062,4))</f>
        <v>3.4000000000000002E-2</v>
      </c>
      <c r="BN4062" s="157">
        <f>IF('1b-NaturalGas'!$AI$88="no","",ROUND(BL4062,4))</f>
        <v>3.4000000000000002E-2</v>
      </c>
      <c r="BO4062" s="157">
        <f>IF('1b-NaturalGas'!$AI$89="no","",ROUND(BL4062,4))</f>
        <v>3.4000000000000002E-2</v>
      </c>
      <c r="BP4062" s="157">
        <f>IF('1b-NaturalGas'!$AI$90="no","not applicable (based on previous answers)",ROUND(BL4062,4))</f>
        <v>3.4000000000000002E-2</v>
      </c>
      <c r="BQ4062" s="157">
        <f>IF('1b-NaturalGas'!$AI$91="no","",ROUND(BL4062,4))</f>
        <v>3.4000000000000002E-2</v>
      </c>
    </row>
    <row r="4063" spans="30:69" x14ac:dyDescent="0.25">
      <c r="AD4063" s="157">
        <f>AD4062+0.001</f>
        <v>3.6000000000000025E-2</v>
      </c>
      <c r="AE4063" s="157">
        <f>IF('1a-Electricity'!$AI$77="no","",ROUND(AD4063,4))</f>
        <v>3.5999999999999997E-2</v>
      </c>
      <c r="AF4063" s="157">
        <f>IF('1a-Electricity'!$AI$78="no","",ROUND(AD4063,4))</f>
        <v>3.5999999999999997E-2</v>
      </c>
      <c r="AG4063" s="157">
        <f>IF('1a-Electricity'!$AI$79="no","",ROUND(AD4063,4))</f>
        <v>3.5999999999999997E-2</v>
      </c>
      <c r="BL4063" s="157">
        <f t="shared" si="140"/>
        <v>3.5000000000000024E-2</v>
      </c>
      <c r="BM4063" s="157">
        <f>IF('1b-NaturalGas'!$AI$87="no","",ROUND(BL4063,4))</f>
        <v>3.5000000000000003E-2</v>
      </c>
      <c r="BN4063" s="157">
        <f>IF('1b-NaturalGas'!$AI$88="no","",ROUND(BL4063,4))</f>
        <v>3.5000000000000003E-2</v>
      </c>
      <c r="BO4063" s="157">
        <f>IF('1b-NaturalGas'!$AI$89="no","",ROUND(BL4063,4))</f>
        <v>3.5000000000000003E-2</v>
      </c>
      <c r="BP4063" s="157">
        <f>IF('1b-NaturalGas'!$AI$90="no","not applicable (based on previous answers)",ROUND(BL4063,4))</f>
        <v>3.5000000000000003E-2</v>
      </c>
      <c r="BQ4063" s="157">
        <f>IF('1b-NaturalGas'!$AI$91="no","",ROUND(BL4063,4))</f>
        <v>3.5000000000000003E-2</v>
      </c>
    </row>
    <row r="4064" spans="30:69" x14ac:dyDescent="0.25">
      <c r="AD4064" s="157">
        <f t="shared" si="139"/>
        <v>3.7000000000000026E-2</v>
      </c>
      <c r="AE4064" s="157">
        <f>IF('1a-Electricity'!$AI$77="no","",ROUND(AD4064,4))</f>
        <v>3.6999999999999998E-2</v>
      </c>
      <c r="AF4064" s="157">
        <f>IF('1a-Electricity'!$AI$78="no","",ROUND(AD4064,4))</f>
        <v>3.6999999999999998E-2</v>
      </c>
      <c r="AG4064" s="157">
        <f>IF('1a-Electricity'!$AI$79="no","",ROUND(AD4064,4))</f>
        <v>3.6999999999999998E-2</v>
      </c>
      <c r="BL4064" s="157">
        <f>BL4063+0.001</f>
        <v>3.6000000000000025E-2</v>
      </c>
      <c r="BM4064" s="157">
        <f>IF('1b-NaturalGas'!$AI$87="no","",ROUND(BL4064,4))</f>
        <v>3.5999999999999997E-2</v>
      </c>
      <c r="BN4064" s="157">
        <f>IF('1b-NaturalGas'!$AI$88="no","",ROUND(BL4064,4))</f>
        <v>3.5999999999999997E-2</v>
      </c>
      <c r="BO4064" s="157">
        <f>IF('1b-NaturalGas'!$AI$89="no","",ROUND(BL4064,4))</f>
        <v>3.5999999999999997E-2</v>
      </c>
      <c r="BP4064" s="157">
        <f>IF('1b-NaturalGas'!$AI$90="no","not applicable (based on previous answers)",ROUND(BL4064,4))</f>
        <v>3.5999999999999997E-2</v>
      </c>
      <c r="BQ4064" s="157">
        <f>IF('1b-NaturalGas'!$AI$91="no","",ROUND(BL4064,4))</f>
        <v>3.5999999999999997E-2</v>
      </c>
    </row>
    <row r="4065" spans="30:69" x14ac:dyDescent="0.25">
      <c r="AD4065" s="157">
        <f t="shared" si="139"/>
        <v>3.8000000000000027E-2</v>
      </c>
      <c r="AE4065" s="157">
        <f>IF('1a-Electricity'!$AI$77="no","",ROUND(AD4065,4))</f>
        <v>3.7999999999999999E-2</v>
      </c>
      <c r="AF4065" s="157">
        <f>IF('1a-Electricity'!$AI$78="no","",ROUND(AD4065,4))</f>
        <v>3.7999999999999999E-2</v>
      </c>
      <c r="AG4065" s="157">
        <f>IF('1a-Electricity'!$AI$79="no","",ROUND(AD4065,4))</f>
        <v>3.7999999999999999E-2</v>
      </c>
      <c r="BL4065" s="157">
        <f t="shared" si="140"/>
        <v>3.7000000000000026E-2</v>
      </c>
      <c r="BM4065" s="157">
        <f>IF('1b-NaturalGas'!$AI$87="no","",ROUND(BL4065,4))</f>
        <v>3.6999999999999998E-2</v>
      </c>
      <c r="BN4065" s="157">
        <f>IF('1b-NaturalGas'!$AI$88="no","",ROUND(BL4065,4))</f>
        <v>3.6999999999999998E-2</v>
      </c>
      <c r="BO4065" s="157">
        <f>IF('1b-NaturalGas'!$AI$89="no","",ROUND(BL4065,4))</f>
        <v>3.6999999999999998E-2</v>
      </c>
      <c r="BP4065" s="157">
        <f>IF('1b-NaturalGas'!$AI$90="no","not applicable (based on previous answers)",ROUND(BL4065,4))</f>
        <v>3.6999999999999998E-2</v>
      </c>
      <c r="BQ4065" s="157">
        <f>IF('1b-NaturalGas'!$AI$91="no","",ROUND(BL4065,4))</f>
        <v>3.6999999999999998E-2</v>
      </c>
    </row>
    <row r="4066" spans="30:69" x14ac:dyDescent="0.25">
      <c r="AD4066" s="157">
        <f t="shared" si="139"/>
        <v>3.9000000000000028E-2</v>
      </c>
      <c r="AE4066" s="157">
        <f>IF('1a-Electricity'!$AI$77="no","",ROUND(AD4066,4))</f>
        <v>3.9E-2</v>
      </c>
      <c r="AF4066" s="157">
        <f>IF('1a-Electricity'!$AI$78="no","",ROUND(AD4066,4))</f>
        <v>3.9E-2</v>
      </c>
      <c r="AG4066" s="157">
        <f>IF('1a-Electricity'!$AI$79="no","",ROUND(AD4066,4))</f>
        <v>3.9E-2</v>
      </c>
      <c r="BL4066" s="157">
        <f t="shared" si="140"/>
        <v>3.8000000000000027E-2</v>
      </c>
      <c r="BM4066" s="157">
        <f>IF('1b-NaturalGas'!$AI$87="no","",ROUND(BL4066,4))</f>
        <v>3.7999999999999999E-2</v>
      </c>
      <c r="BN4066" s="157">
        <f>IF('1b-NaturalGas'!$AI$88="no","",ROUND(BL4066,4))</f>
        <v>3.7999999999999999E-2</v>
      </c>
      <c r="BO4066" s="157">
        <f>IF('1b-NaturalGas'!$AI$89="no","",ROUND(BL4066,4))</f>
        <v>3.7999999999999999E-2</v>
      </c>
      <c r="BP4066" s="157">
        <f>IF('1b-NaturalGas'!$AI$90="no","not applicable (based on previous answers)",ROUND(BL4066,4))</f>
        <v>3.7999999999999999E-2</v>
      </c>
      <c r="BQ4066" s="157">
        <f>IF('1b-NaturalGas'!$AI$91="no","",ROUND(BL4066,4))</f>
        <v>3.7999999999999999E-2</v>
      </c>
    </row>
    <row r="4067" spans="30:69" x14ac:dyDescent="0.25">
      <c r="AD4067" s="157">
        <f t="shared" si="139"/>
        <v>4.0000000000000029E-2</v>
      </c>
      <c r="AE4067" s="157">
        <f>IF('1a-Electricity'!$AI$77="no","",ROUND(AD4067,4))</f>
        <v>0.04</v>
      </c>
      <c r="AF4067" s="157">
        <f>IF('1a-Electricity'!$AI$78="no","",ROUND(AD4067,4))</f>
        <v>0.04</v>
      </c>
      <c r="AG4067" s="157">
        <f>IF('1a-Electricity'!$AI$79="no","",ROUND(AD4067,4))</f>
        <v>0.04</v>
      </c>
      <c r="BL4067" s="157">
        <f t="shared" si="140"/>
        <v>3.9000000000000028E-2</v>
      </c>
      <c r="BM4067" s="157">
        <f>IF('1b-NaturalGas'!$AI$87="no","",ROUND(BL4067,4))</f>
        <v>3.9E-2</v>
      </c>
      <c r="BN4067" s="157">
        <f>IF('1b-NaturalGas'!$AI$88="no","",ROUND(BL4067,4))</f>
        <v>3.9E-2</v>
      </c>
      <c r="BO4067" s="157">
        <f>IF('1b-NaturalGas'!$AI$89="no","",ROUND(BL4067,4))</f>
        <v>3.9E-2</v>
      </c>
      <c r="BP4067" s="157">
        <f>IF('1b-NaturalGas'!$AI$90="no","not applicable (based on previous answers)",ROUND(BL4067,4))</f>
        <v>3.9E-2</v>
      </c>
      <c r="BQ4067" s="157">
        <f>IF('1b-NaturalGas'!$AI$91="no","",ROUND(BL4067,4))</f>
        <v>3.9E-2</v>
      </c>
    </row>
    <row r="4068" spans="30:69" x14ac:dyDescent="0.25">
      <c r="AD4068" s="157">
        <f t="shared" si="139"/>
        <v>4.1000000000000029E-2</v>
      </c>
      <c r="AE4068" s="157">
        <f>IF('1a-Electricity'!$AI$77="no","",ROUND(AD4068,4))</f>
        <v>4.1000000000000002E-2</v>
      </c>
      <c r="AF4068" s="157">
        <f>IF('1a-Electricity'!$AI$78="no","",ROUND(AD4068,4))</f>
        <v>4.1000000000000002E-2</v>
      </c>
      <c r="AG4068" s="157">
        <f>IF('1a-Electricity'!$AI$79="no","",ROUND(AD4068,4))</f>
        <v>4.1000000000000002E-2</v>
      </c>
      <c r="BL4068" s="157">
        <f t="shared" si="140"/>
        <v>4.0000000000000029E-2</v>
      </c>
      <c r="BM4068" s="157">
        <f>IF('1b-NaturalGas'!$AI$87="no","",ROUND(BL4068,4))</f>
        <v>0.04</v>
      </c>
      <c r="BN4068" s="157">
        <f>IF('1b-NaturalGas'!$AI$88="no","",ROUND(BL4068,4))</f>
        <v>0.04</v>
      </c>
      <c r="BO4068" s="157">
        <f>IF('1b-NaturalGas'!$AI$89="no","",ROUND(BL4068,4))</f>
        <v>0.04</v>
      </c>
      <c r="BP4068" s="157">
        <f>IF('1b-NaturalGas'!$AI$90="no","not applicable (based on previous answers)",ROUND(BL4068,4))</f>
        <v>0.04</v>
      </c>
      <c r="BQ4068" s="157">
        <f>IF('1b-NaturalGas'!$AI$91="no","",ROUND(BL4068,4))</f>
        <v>0.04</v>
      </c>
    </row>
    <row r="4069" spans="30:69" x14ac:dyDescent="0.25">
      <c r="AD4069" s="157">
        <f t="shared" si="139"/>
        <v>4.200000000000003E-2</v>
      </c>
      <c r="AE4069" s="157">
        <f>IF('1a-Electricity'!$AI$77="no","",ROUND(AD4069,4))</f>
        <v>4.2000000000000003E-2</v>
      </c>
      <c r="AF4069" s="157">
        <f>IF('1a-Electricity'!$AI$78="no","",ROUND(AD4069,4))</f>
        <v>4.2000000000000003E-2</v>
      </c>
      <c r="AG4069" s="157">
        <f>IF('1a-Electricity'!$AI$79="no","",ROUND(AD4069,4))</f>
        <v>4.2000000000000003E-2</v>
      </c>
      <c r="BL4069" s="157">
        <f t="shared" si="140"/>
        <v>4.1000000000000029E-2</v>
      </c>
      <c r="BM4069" s="157">
        <f>IF('1b-NaturalGas'!$AI$87="no","",ROUND(BL4069,4))</f>
        <v>4.1000000000000002E-2</v>
      </c>
      <c r="BN4069" s="157">
        <f>IF('1b-NaturalGas'!$AI$88="no","",ROUND(BL4069,4))</f>
        <v>4.1000000000000002E-2</v>
      </c>
      <c r="BO4069" s="157">
        <f>IF('1b-NaturalGas'!$AI$89="no","",ROUND(BL4069,4))</f>
        <v>4.1000000000000002E-2</v>
      </c>
      <c r="BP4069" s="157">
        <f>IF('1b-NaturalGas'!$AI$90="no","not applicable (based on previous answers)",ROUND(BL4069,4))</f>
        <v>4.1000000000000002E-2</v>
      </c>
      <c r="BQ4069" s="157">
        <f>IF('1b-NaturalGas'!$AI$91="no","",ROUND(BL4069,4))</f>
        <v>4.1000000000000002E-2</v>
      </c>
    </row>
    <row r="4070" spans="30:69" x14ac:dyDescent="0.25">
      <c r="AD4070" s="157">
        <f t="shared" si="139"/>
        <v>4.3000000000000031E-2</v>
      </c>
      <c r="AE4070" s="157">
        <f>IF('1a-Electricity'!$AI$77="no","",ROUND(AD4070,4))</f>
        <v>4.2999999999999997E-2</v>
      </c>
      <c r="AF4070" s="157">
        <f>IF('1a-Electricity'!$AI$78="no","",ROUND(AD4070,4))</f>
        <v>4.2999999999999997E-2</v>
      </c>
      <c r="AG4070" s="157">
        <f>IF('1a-Electricity'!$AI$79="no","",ROUND(AD4070,4))</f>
        <v>4.2999999999999997E-2</v>
      </c>
      <c r="BL4070" s="157">
        <f t="shared" si="140"/>
        <v>4.200000000000003E-2</v>
      </c>
      <c r="BM4070" s="157">
        <f>IF('1b-NaturalGas'!$AI$87="no","",ROUND(BL4070,4))</f>
        <v>4.2000000000000003E-2</v>
      </c>
      <c r="BN4070" s="157">
        <f>IF('1b-NaturalGas'!$AI$88="no","",ROUND(BL4070,4))</f>
        <v>4.2000000000000003E-2</v>
      </c>
      <c r="BO4070" s="157">
        <f>IF('1b-NaturalGas'!$AI$89="no","",ROUND(BL4070,4))</f>
        <v>4.2000000000000003E-2</v>
      </c>
      <c r="BP4070" s="157">
        <f>IF('1b-NaturalGas'!$AI$90="no","not applicable (based on previous answers)",ROUND(BL4070,4))</f>
        <v>4.2000000000000003E-2</v>
      </c>
      <c r="BQ4070" s="157">
        <f>IF('1b-NaturalGas'!$AI$91="no","",ROUND(BL4070,4))</f>
        <v>4.2000000000000003E-2</v>
      </c>
    </row>
    <row r="4071" spans="30:69" x14ac:dyDescent="0.25">
      <c r="AD4071" s="157">
        <f t="shared" si="139"/>
        <v>4.4000000000000032E-2</v>
      </c>
      <c r="AE4071" s="157">
        <f>IF('1a-Electricity'!$AI$77="no","",ROUND(AD4071,4))</f>
        <v>4.3999999999999997E-2</v>
      </c>
      <c r="AF4071" s="157">
        <f>IF('1a-Electricity'!$AI$78="no","",ROUND(AD4071,4))</f>
        <v>4.3999999999999997E-2</v>
      </c>
      <c r="AG4071" s="157">
        <f>IF('1a-Electricity'!$AI$79="no","",ROUND(AD4071,4))</f>
        <v>4.3999999999999997E-2</v>
      </c>
      <c r="BL4071" s="157">
        <f t="shared" si="140"/>
        <v>4.3000000000000031E-2</v>
      </c>
      <c r="BM4071" s="157">
        <f>IF('1b-NaturalGas'!$AI$87="no","",ROUND(BL4071,4))</f>
        <v>4.2999999999999997E-2</v>
      </c>
      <c r="BN4071" s="157">
        <f>IF('1b-NaturalGas'!$AI$88="no","",ROUND(BL4071,4))</f>
        <v>4.2999999999999997E-2</v>
      </c>
      <c r="BO4071" s="157">
        <f>IF('1b-NaturalGas'!$AI$89="no","",ROUND(BL4071,4))</f>
        <v>4.2999999999999997E-2</v>
      </c>
      <c r="BP4071" s="157">
        <f>IF('1b-NaturalGas'!$AI$90="no","not applicable (based on previous answers)",ROUND(BL4071,4))</f>
        <v>4.2999999999999997E-2</v>
      </c>
      <c r="BQ4071" s="157">
        <f>IF('1b-NaturalGas'!$AI$91="no","",ROUND(BL4071,4))</f>
        <v>4.2999999999999997E-2</v>
      </c>
    </row>
    <row r="4072" spans="30:69" x14ac:dyDescent="0.25">
      <c r="AD4072" s="157">
        <f t="shared" si="139"/>
        <v>4.5000000000000033E-2</v>
      </c>
      <c r="AE4072" s="157">
        <f>IF('1a-Electricity'!$AI$77="no","",ROUND(AD4072,4))</f>
        <v>4.4999999999999998E-2</v>
      </c>
      <c r="AF4072" s="157">
        <f>IF('1a-Electricity'!$AI$78="no","",ROUND(AD4072,4))</f>
        <v>4.4999999999999998E-2</v>
      </c>
      <c r="AG4072" s="157">
        <f>IF('1a-Electricity'!$AI$79="no","",ROUND(AD4072,4))</f>
        <v>4.4999999999999998E-2</v>
      </c>
      <c r="BL4072" s="157">
        <f t="shared" si="140"/>
        <v>4.4000000000000032E-2</v>
      </c>
      <c r="BM4072" s="157">
        <f>IF('1b-NaturalGas'!$AI$87="no","",ROUND(BL4072,4))</f>
        <v>4.3999999999999997E-2</v>
      </c>
      <c r="BN4072" s="157">
        <f>IF('1b-NaturalGas'!$AI$88="no","",ROUND(BL4072,4))</f>
        <v>4.3999999999999997E-2</v>
      </c>
      <c r="BO4072" s="157">
        <f>IF('1b-NaturalGas'!$AI$89="no","",ROUND(BL4072,4))</f>
        <v>4.3999999999999997E-2</v>
      </c>
      <c r="BP4072" s="157">
        <f>IF('1b-NaturalGas'!$AI$90="no","not applicable (based on previous answers)",ROUND(BL4072,4))</f>
        <v>4.3999999999999997E-2</v>
      </c>
      <c r="BQ4072" s="157">
        <f>IF('1b-NaturalGas'!$AI$91="no","",ROUND(BL4072,4))</f>
        <v>4.3999999999999997E-2</v>
      </c>
    </row>
    <row r="4073" spans="30:69" x14ac:dyDescent="0.25">
      <c r="AD4073" s="157">
        <f>AD4072+0.001</f>
        <v>4.6000000000000034E-2</v>
      </c>
      <c r="AE4073" s="157">
        <f>IF('1a-Electricity'!$AI$77="no","",ROUND(AD4073,4))</f>
        <v>4.5999999999999999E-2</v>
      </c>
      <c r="AF4073" s="157">
        <f>IF('1a-Electricity'!$AI$78="no","",ROUND(AD4073,4))</f>
        <v>4.5999999999999999E-2</v>
      </c>
      <c r="AG4073" s="157">
        <f>IF('1a-Electricity'!$AI$79="no","",ROUND(AD4073,4))</f>
        <v>4.5999999999999999E-2</v>
      </c>
      <c r="BL4073" s="157">
        <f t="shared" si="140"/>
        <v>4.5000000000000033E-2</v>
      </c>
      <c r="BM4073" s="157">
        <f>IF('1b-NaturalGas'!$AI$87="no","",ROUND(BL4073,4))</f>
        <v>4.4999999999999998E-2</v>
      </c>
      <c r="BN4073" s="157">
        <f>IF('1b-NaturalGas'!$AI$88="no","",ROUND(BL4073,4))</f>
        <v>4.4999999999999998E-2</v>
      </c>
      <c r="BO4073" s="157">
        <f>IF('1b-NaturalGas'!$AI$89="no","",ROUND(BL4073,4))</f>
        <v>4.4999999999999998E-2</v>
      </c>
      <c r="BP4073" s="157">
        <f>IF('1b-NaturalGas'!$AI$90="no","not applicable (based on previous answers)",ROUND(BL4073,4))</f>
        <v>4.4999999999999998E-2</v>
      </c>
      <c r="BQ4073" s="157">
        <f>IF('1b-NaturalGas'!$AI$91="no","",ROUND(BL4073,4))</f>
        <v>4.4999999999999998E-2</v>
      </c>
    </row>
    <row r="4074" spans="30:69" x14ac:dyDescent="0.25">
      <c r="AD4074" s="157">
        <f t="shared" si="139"/>
        <v>4.7000000000000035E-2</v>
      </c>
      <c r="AE4074" s="157">
        <f>IF('1a-Electricity'!$AI$77="no","",ROUND(AD4074,4))</f>
        <v>4.7E-2</v>
      </c>
      <c r="AF4074" s="157">
        <f>IF('1a-Electricity'!$AI$78="no","",ROUND(AD4074,4))</f>
        <v>4.7E-2</v>
      </c>
      <c r="AG4074" s="157">
        <f>IF('1a-Electricity'!$AI$79="no","",ROUND(AD4074,4))</f>
        <v>4.7E-2</v>
      </c>
      <c r="BL4074" s="157">
        <f>BL4073+0.001</f>
        <v>4.6000000000000034E-2</v>
      </c>
      <c r="BM4074" s="157">
        <f>IF('1b-NaturalGas'!$AI$87="no","",ROUND(BL4074,4))</f>
        <v>4.5999999999999999E-2</v>
      </c>
      <c r="BN4074" s="157">
        <f>IF('1b-NaturalGas'!$AI$88="no","",ROUND(BL4074,4))</f>
        <v>4.5999999999999999E-2</v>
      </c>
      <c r="BO4074" s="157">
        <f>IF('1b-NaturalGas'!$AI$89="no","",ROUND(BL4074,4))</f>
        <v>4.5999999999999999E-2</v>
      </c>
      <c r="BP4074" s="157">
        <f>IF('1b-NaturalGas'!$AI$90="no","not applicable (based on previous answers)",ROUND(BL4074,4))</f>
        <v>4.5999999999999999E-2</v>
      </c>
      <c r="BQ4074" s="157">
        <f>IF('1b-NaturalGas'!$AI$91="no","",ROUND(BL4074,4))</f>
        <v>4.5999999999999999E-2</v>
      </c>
    </row>
    <row r="4075" spans="30:69" x14ac:dyDescent="0.25">
      <c r="AD4075" s="157">
        <f t="shared" si="139"/>
        <v>4.8000000000000036E-2</v>
      </c>
      <c r="AE4075" s="157">
        <f>IF('1a-Electricity'!$AI$77="no","",ROUND(AD4075,4))</f>
        <v>4.8000000000000001E-2</v>
      </c>
      <c r="AF4075" s="157">
        <f>IF('1a-Electricity'!$AI$78="no","",ROUND(AD4075,4))</f>
        <v>4.8000000000000001E-2</v>
      </c>
      <c r="AG4075" s="157">
        <f>IF('1a-Electricity'!$AI$79="no","",ROUND(AD4075,4))</f>
        <v>4.8000000000000001E-2</v>
      </c>
      <c r="BL4075" s="157">
        <f t="shared" si="140"/>
        <v>4.7000000000000035E-2</v>
      </c>
      <c r="BM4075" s="157">
        <f>IF('1b-NaturalGas'!$AI$87="no","",ROUND(BL4075,4))</f>
        <v>4.7E-2</v>
      </c>
      <c r="BN4075" s="157">
        <f>IF('1b-NaturalGas'!$AI$88="no","",ROUND(BL4075,4))</f>
        <v>4.7E-2</v>
      </c>
      <c r="BO4075" s="157">
        <f>IF('1b-NaturalGas'!$AI$89="no","",ROUND(BL4075,4))</f>
        <v>4.7E-2</v>
      </c>
      <c r="BP4075" s="157">
        <f>IF('1b-NaturalGas'!$AI$90="no","not applicable (based on previous answers)",ROUND(BL4075,4))</f>
        <v>4.7E-2</v>
      </c>
      <c r="BQ4075" s="157">
        <f>IF('1b-NaturalGas'!$AI$91="no","",ROUND(BL4075,4))</f>
        <v>4.7E-2</v>
      </c>
    </row>
    <row r="4076" spans="30:69" x14ac:dyDescent="0.25">
      <c r="AD4076" s="157">
        <f t="shared" si="139"/>
        <v>4.9000000000000037E-2</v>
      </c>
      <c r="AE4076" s="157">
        <f>IF('1a-Electricity'!$AI$77="no","",ROUND(AD4076,4))</f>
        <v>4.9000000000000002E-2</v>
      </c>
      <c r="AF4076" s="157">
        <f>IF('1a-Electricity'!$AI$78="no","",ROUND(AD4076,4))</f>
        <v>4.9000000000000002E-2</v>
      </c>
      <c r="AG4076" s="157">
        <f>IF('1a-Electricity'!$AI$79="no","",ROUND(AD4076,4))</f>
        <v>4.9000000000000002E-2</v>
      </c>
      <c r="BL4076" s="157">
        <f t="shared" si="140"/>
        <v>4.8000000000000036E-2</v>
      </c>
      <c r="BM4076" s="157">
        <f>IF('1b-NaturalGas'!$AI$87="no","",ROUND(BL4076,4))</f>
        <v>4.8000000000000001E-2</v>
      </c>
      <c r="BN4076" s="157">
        <f>IF('1b-NaturalGas'!$AI$88="no","",ROUND(BL4076,4))</f>
        <v>4.8000000000000001E-2</v>
      </c>
      <c r="BO4076" s="157">
        <f>IF('1b-NaturalGas'!$AI$89="no","",ROUND(BL4076,4))</f>
        <v>4.8000000000000001E-2</v>
      </c>
      <c r="BP4076" s="157">
        <f>IF('1b-NaturalGas'!$AI$90="no","not applicable (based on previous answers)",ROUND(BL4076,4))</f>
        <v>4.8000000000000001E-2</v>
      </c>
      <c r="BQ4076" s="157">
        <f>IF('1b-NaturalGas'!$AI$91="no","",ROUND(BL4076,4))</f>
        <v>4.8000000000000001E-2</v>
      </c>
    </row>
    <row r="4077" spans="30:69" x14ac:dyDescent="0.25">
      <c r="AD4077" s="157">
        <f t="shared" si="139"/>
        <v>5.0000000000000037E-2</v>
      </c>
      <c r="AE4077" s="157">
        <f>IF('1a-Electricity'!$AI$77="no","",ROUND(AD4077,4))</f>
        <v>0.05</v>
      </c>
      <c r="AF4077" s="157">
        <f>IF('1a-Electricity'!$AI$78="no","",ROUND(AD4077,4))</f>
        <v>0.05</v>
      </c>
      <c r="AG4077" s="157">
        <f>IF('1a-Electricity'!$AI$79="no","",ROUND(AD4077,4))</f>
        <v>0.05</v>
      </c>
      <c r="BL4077" s="157">
        <f t="shared" si="140"/>
        <v>4.9000000000000037E-2</v>
      </c>
      <c r="BM4077" s="157">
        <f>IF('1b-NaturalGas'!$AI$87="no","",ROUND(BL4077,4))</f>
        <v>4.9000000000000002E-2</v>
      </c>
      <c r="BN4077" s="157">
        <f>IF('1b-NaturalGas'!$AI$88="no","",ROUND(BL4077,4))</f>
        <v>4.9000000000000002E-2</v>
      </c>
      <c r="BO4077" s="157">
        <f>IF('1b-NaturalGas'!$AI$89="no","",ROUND(BL4077,4))</f>
        <v>4.9000000000000002E-2</v>
      </c>
      <c r="BP4077" s="157">
        <f>IF('1b-NaturalGas'!$AI$90="no","not applicable (based on previous answers)",ROUND(BL4077,4))</f>
        <v>4.9000000000000002E-2</v>
      </c>
      <c r="BQ4077" s="157">
        <f>IF('1b-NaturalGas'!$AI$91="no","",ROUND(BL4077,4))</f>
        <v>4.9000000000000002E-2</v>
      </c>
    </row>
    <row r="4078" spans="30:69" x14ac:dyDescent="0.25">
      <c r="AD4078" s="157">
        <f t="shared" si="139"/>
        <v>5.1000000000000038E-2</v>
      </c>
      <c r="AE4078" s="157">
        <f>IF('1a-Electricity'!$AI$77="no","",ROUND(AD4078,4))</f>
        <v>5.0999999999999997E-2</v>
      </c>
      <c r="AF4078" s="157">
        <f>IF('1a-Electricity'!$AI$78="no","",ROUND(AD4078,4))</f>
        <v>5.0999999999999997E-2</v>
      </c>
      <c r="AG4078" s="157">
        <f>IF('1a-Electricity'!$AI$79="no","",ROUND(AD4078,4))</f>
        <v>5.0999999999999997E-2</v>
      </c>
      <c r="BL4078" s="157">
        <f t="shared" si="140"/>
        <v>5.0000000000000037E-2</v>
      </c>
      <c r="BM4078" s="157">
        <f>IF('1b-NaturalGas'!$AI$87="no","",ROUND(BL4078,4))</f>
        <v>0.05</v>
      </c>
      <c r="BN4078" s="157">
        <f>IF('1b-NaturalGas'!$AI$88="no","",ROUND(BL4078,4))</f>
        <v>0.05</v>
      </c>
      <c r="BO4078" s="157">
        <f>IF('1b-NaturalGas'!$AI$89="no","",ROUND(BL4078,4))</f>
        <v>0.05</v>
      </c>
      <c r="BP4078" s="157">
        <f>IF('1b-NaturalGas'!$AI$90="no","not applicable (based on previous answers)",ROUND(BL4078,4))</f>
        <v>0.05</v>
      </c>
      <c r="BQ4078" s="157">
        <f>IF('1b-NaturalGas'!$AI$91="no","",ROUND(BL4078,4))</f>
        <v>0.05</v>
      </c>
    </row>
    <row r="4079" spans="30:69" x14ac:dyDescent="0.25">
      <c r="AD4079" s="157">
        <f t="shared" si="139"/>
        <v>5.2000000000000039E-2</v>
      </c>
      <c r="AE4079" s="157">
        <f>IF('1a-Electricity'!$AI$77="no","",ROUND(AD4079,4))</f>
        <v>5.1999999999999998E-2</v>
      </c>
      <c r="AF4079" s="157">
        <f>IF('1a-Electricity'!$AI$78="no","",ROUND(AD4079,4))</f>
        <v>5.1999999999999998E-2</v>
      </c>
      <c r="AG4079" s="157">
        <f>IF('1a-Electricity'!$AI$79="no","",ROUND(AD4079,4))</f>
        <v>5.1999999999999998E-2</v>
      </c>
      <c r="BL4079" s="157">
        <f t="shared" si="140"/>
        <v>5.1000000000000038E-2</v>
      </c>
      <c r="BM4079" s="157">
        <f>IF('1b-NaturalGas'!$AI$87="no","",ROUND(BL4079,4))</f>
        <v>5.0999999999999997E-2</v>
      </c>
      <c r="BN4079" s="157">
        <f>IF('1b-NaturalGas'!$AI$88="no","",ROUND(BL4079,4))</f>
        <v>5.0999999999999997E-2</v>
      </c>
      <c r="BO4079" s="157">
        <f>IF('1b-NaturalGas'!$AI$89="no","",ROUND(BL4079,4))</f>
        <v>5.0999999999999997E-2</v>
      </c>
      <c r="BP4079" s="157">
        <f>IF('1b-NaturalGas'!$AI$90="no","not applicable (based on previous answers)",ROUND(BL4079,4))</f>
        <v>5.0999999999999997E-2</v>
      </c>
      <c r="BQ4079" s="157">
        <f>IF('1b-NaturalGas'!$AI$91="no","",ROUND(BL4079,4))</f>
        <v>5.0999999999999997E-2</v>
      </c>
    </row>
    <row r="4080" spans="30:69" x14ac:dyDescent="0.25">
      <c r="AD4080" s="157">
        <f t="shared" si="139"/>
        <v>5.300000000000004E-2</v>
      </c>
      <c r="AE4080" s="157">
        <f>IF('1a-Electricity'!$AI$77="no","",ROUND(AD4080,4))</f>
        <v>5.2999999999999999E-2</v>
      </c>
      <c r="AF4080" s="157">
        <f>IF('1a-Electricity'!$AI$78="no","",ROUND(AD4080,4))</f>
        <v>5.2999999999999999E-2</v>
      </c>
      <c r="AG4080" s="157">
        <f>IF('1a-Electricity'!$AI$79="no","",ROUND(AD4080,4))</f>
        <v>5.2999999999999999E-2</v>
      </c>
      <c r="BL4080" s="157">
        <f t="shared" si="140"/>
        <v>5.2000000000000039E-2</v>
      </c>
      <c r="BM4080" s="157">
        <f>IF('1b-NaturalGas'!$AI$87="no","",ROUND(BL4080,4))</f>
        <v>5.1999999999999998E-2</v>
      </c>
      <c r="BN4080" s="157">
        <f>IF('1b-NaturalGas'!$AI$88="no","",ROUND(BL4080,4))</f>
        <v>5.1999999999999998E-2</v>
      </c>
      <c r="BO4080" s="157">
        <f>IF('1b-NaturalGas'!$AI$89="no","",ROUND(BL4080,4))</f>
        <v>5.1999999999999998E-2</v>
      </c>
      <c r="BP4080" s="157">
        <f>IF('1b-NaturalGas'!$AI$90="no","not applicable (based on previous answers)",ROUND(BL4080,4))</f>
        <v>5.1999999999999998E-2</v>
      </c>
      <c r="BQ4080" s="157">
        <f>IF('1b-NaturalGas'!$AI$91="no","",ROUND(BL4080,4))</f>
        <v>5.1999999999999998E-2</v>
      </c>
    </row>
    <row r="4081" spans="30:69" x14ac:dyDescent="0.25">
      <c r="AD4081" s="157">
        <f t="shared" si="139"/>
        <v>5.4000000000000041E-2</v>
      </c>
      <c r="AE4081" s="157">
        <f>IF('1a-Electricity'!$AI$77="no","",ROUND(AD4081,4))</f>
        <v>5.3999999999999999E-2</v>
      </c>
      <c r="AF4081" s="157">
        <f>IF('1a-Electricity'!$AI$78="no","",ROUND(AD4081,4))</f>
        <v>5.3999999999999999E-2</v>
      </c>
      <c r="AG4081" s="157">
        <f>IF('1a-Electricity'!$AI$79="no","",ROUND(AD4081,4))</f>
        <v>5.3999999999999999E-2</v>
      </c>
      <c r="BL4081" s="157">
        <f t="shared" si="140"/>
        <v>5.300000000000004E-2</v>
      </c>
      <c r="BM4081" s="157">
        <f>IF('1b-NaturalGas'!$AI$87="no","",ROUND(BL4081,4))</f>
        <v>5.2999999999999999E-2</v>
      </c>
      <c r="BN4081" s="157">
        <f>IF('1b-NaturalGas'!$AI$88="no","",ROUND(BL4081,4))</f>
        <v>5.2999999999999999E-2</v>
      </c>
      <c r="BO4081" s="157">
        <f>IF('1b-NaturalGas'!$AI$89="no","",ROUND(BL4081,4))</f>
        <v>5.2999999999999999E-2</v>
      </c>
      <c r="BP4081" s="157">
        <f>IF('1b-NaturalGas'!$AI$90="no","not applicable (based on previous answers)",ROUND(BL4081,4))</f>
        <v>5.2999999999999999E-2</v>
      </c>
      <c r="BQ4081" s="157">
        <f>IF('1b-NaturalGas'!$AI$91="no","",ROUND(BL4081,4))</f>
        <v>5.2999999999999999E-2</v>
      </c>
    </row>
    <row r="4082" spans="30:69" x14ac:dyDescent="0.25">
      <c r="AD4082" s="157">
        <f t="shared" si="139"/>
        <v>5.5000000000000042E-2</v>
      </c>
      <c r="AE4082" s="157">
        <f>IF('1a-Electricity'!$AI$77="no","",ROUND(AD4082,4))</f>
        <v>5.5E-2</v>
      </c>
      <c r="AF4082" s="157">
        <f>IF('1a-Electricity'!$AI$78="no","",ROUND(AD4082,4))</f>
        <v>5.5E-2</v>
      </c>
      <c r="AG4082" s="157">
        <f>IF('1a-Electricity'!$AI$79="no","",ROUND(AD4082,4))</f>
        <v>5.5E-2</v>
      </c>
      <c r="BL4082" s="157">
        <f t="shared" si="140"/>
        <v>5.4000000000000041E-2</v>
      </c>
      <c r="BM4082" s="157">
        <f>IF('1b-NaturalGas'!$AI$87="no","",ROUND(BL4082,4))</f>
        <v>5.3999999999999999E-2</v>
      </c>
      <c r="BN4082" s="157">
        <f>IF('1b-NaturalGas'!$AI$88="no","",ROUND(BL4082,4))</f>
        <v>5.3999999999999999E-2</v>
      </c>
      <c r="BO4082" s="157">
        <f>IF('1b-NaturalGas'!$AI$89="no","",ROUND(BL4082,4))</f>
        <v>5.3999999999999999E-2</v>
      </c>
      <c r="BP4082" s="157">
        <f>IF('1b-NaturalGas'!$AI$90="no","not applicable (based on previous answers)",ROUND(BL4082,4))</f>
        <v>5.3999999999999999E-2</v>
      </c>
      <c r="BQ4082" s="157">
        <f>IF('1b-NaturalGas'!$AI$91="no","",ROUND(BL4082,4))</f>
        <v>5.3999999999999999E-2</v>
      </c>
    </row>
    <row r="4083" spans="30:69" x14ac:dyDescent="0.25">
      <c r="AD4083" s="157">
        <f>AD4082+0.001</f>
        <v>5.6000000000000043E-2</v>
      </c>
      <c r="AE4083" s="157">
        <f>IF('1a-Electricity'!$AI$77="no","",ROUND(AD4083,4))</f>
        <v>5.6000000000000001E-2</v>
      </c>
      <c r="AF4083" s="157">
        <f>IF('1a-Electricity'!$AI$78="no","",ROUND(AD4083,4))</f>
        <v>5.6000000000000001E-2</v>
      </c>
      <c r="AG4083" s="157">
        <f>IF('1a-Electricity'!$AI$79="no","",ROUND(AD4083,4))</f>
        <v>5.6000000000000001E-2</v>
      </c>
      <c r="BL4083" s="157">
        <f t="shared" si="140"/>
        <v>5.5000000000000042E-2</v>
      </c>
      <c r="BM4083" s="157">
        <f>IF('1b-NaturalGas'!$AI$87="no","",ROUND(BL4083,4))</f>
        <v>5.5E-2</v>
      </c>
      <c r="BN4083" s="157">
        <f>IF('1b-NaturalGas'!$AI$88="no","",ROUND(BL4083,4))</f>
        <v>5.5E-2</v>
      </c>
      <c r="BO4083" s="157">
        <f>IF('1b-NaturalGas'!$AI$89="no","",ROUND(BL4083,4))</f>
        <v>5.5E-2</v>
      </c>
      <c r="BP4083" s="157">
        <f>IF('1b-NaturalGas'!$AI$90="no","not applicable (based on previous answers)",ROUND(BL4083,4))</f>
        <v>5.5E-2</v>
      </c>
      <c r="BQ4083" s="157">
        <f>IF('1b-NaturalGas'!$AI$91="no","",ROUND(BL4083,4))</f>
        <v>5.5E-2</v>
      </c>
    </row>
    <row r="4084" spans="30:69" x14ac:dyDescent="0.25">
      <c r="AD4084" s="157">
        <f t="shared" ref="AD4084:AD4147" si="141">AD4083+0.001</f>
        <v>5.7000000000000044E-2</v>
      </c>
      <c r="AE4084" s="157">
        <f>IF('1a-Electricity'!$AI$77="no","",ROUND(AD4084,4))</f>
        <v>5.7000000000000002E-2</v>
      </c>
      <c r="AF4084" s="157">
        <f>IF('1a-Electricity'!$AI$78="no","",ROUND(AD4084,4))</f>
        <v>5.7000000000000002E-2</v>
      </c>
      <c r="AG4084" s="157">
        <f>IF('1a-Electricity'!$AI$79="no","",ROUND(AD4084,4))</f>
        <v>5.7000000000000002E-2</v>
      </c>
      <c r="BL4084" s="157">
        <f>BL4083+0.001</f>
        <v>5.6000000000000043E-2</v>
      </c>
      <c r="BM4084" s="157">
        <f>IF('1b-NaturalGas'!$AI$87="no","",ROUND(BL4084,4))</f>
        <v>5.6000000000000001E-2</v>
      </c>
      <c r="BN4084" s="157">
        <f>IF('1b-NaturalGas'!$AI$88="no","",ROUND(BL4084,4))</f>
        <v>5.6000000000000001E-2</v>
      </c>
      <c r="BO4084" s="157">
        <f>IF('1b-NaturalGas'!$AI$89="no","",ROUND(BL4084,4))</f>
        <v>5.6000000000000001E-2</v>
      </c>
      <c r="BP4084" s="157">
        <f>IF('1b-NaturalGas'!$AI$90="no","not applicable (based on previous answers)",ROUND(BL4084,4))</f>
        <v>5.6000000000000001E-2</v>
      </c>
      <c r="BQ4084" s="157">
        <f>IF('1b-NaturalGas'!$AI$91="no","",ROUND(BL4084,4))</f>
        <v>5.6000000000000001E-2</v>
      </c>
    </row>
    <row r="4085" spans="30:69" x14ac:dyDescent="0.25">
      <c r="AD4085" s="157">
        <f t="shared" si="141"/>
        <v>5.8000000000000045E-2</v>
      </c>
      <c r="AE4085" s="157">
        <f>IF('1a-Electricity'!$AI$77="no","",ROUND(AD4085,4))</f>
        <v>5.8000000000000003E-2</v>
      </c>
      <c r="AF4085" s="157">
        <f>IF('1a-Electricity'!$AI$78="no","",ROUND(AD4085,4))</f>
        <v>5.8000000000000003E-2</v>
      </c>
      <c r="AG4085" s="157">
        <f>IF('1a-Electricity'!$AI$79="no","",ROUND(AD4085,4))</f>
        <v>5.8000000000000003E-2</v>
      </c>
      <c r="BL4085" s="157">
        <f t="shared" ref="BL4085:BL4148" si="142">BL4084+0.001</f>
        <v>5.7000000000000044E-2</v>
      </c>
      <c r="BM4085" s="157">
        <f>IF('1b-NaturalGas'!$AI$87="no","",ROUND(BL4085,4))</f>
        <v>5.7000000000000002E-2</v>
      </c>
      <c r="BN4085" s="157">
        <f>IF('1b-NaturalGas'!$AI$88="no","",ROUND(BL4085,4))</f>
        <v>5.7000000000000002E-2</v>
      </c>
      <c r="BO4085" s="157">
        <f>IF('1b-NaturalGas'!$AI$89="no","",ROUND(BL4085,4))</f>
        <v>5.7000000000000002E-2</v>
      </c>
      <c r="BP4085" s="157">
        <f>IF('1b-NaturalGas'!$AI$90="no","not applicable (based on previous answers)",ROUND(BL4085,4))</f>
        <v>5.7000000000000002E-2</v>
      </c>
      <c r="BQ4085" s="157">
        <f>IF('1b-NaturalGas'!$AI$91="no","",ROUND(BL4085,4))</f>
        <v>5.7000000000000002E-2</v>
      </c>
    </row>
    <row r="4086" spans="30:69" x14ac:dyDescent="0.25">
      <c r="AD4086" s="157">
        <f t="shared" si="141"/>
        <v>5.9000000000000045E-2</v>
      </c>
      <c r="AE4086" s="157">
        <f>IF('1a-Electricity'!$AI$77="no","",ROUND(AD4086,4))</f>
        <v>5.8999999999999997E-2</v>
      </c>
      <c r="AF4086" s="157">
        <f>IF('1a-Electricity'!$AI$78="no","",ROUND(AD4086,4))</f>
        <v>5.8999999999999997E-2</v>
      </c>
      <c r="AG4086" s="157">
        <f>IF('1a-Electricity'!$AI$79="no","",ROUND(AD4086,4))</f>
        <v>5.8999999999999997E-2</v>
      </c>
      <c r="BL4086" s="157">
        <f t="shared" si="142"/>
        <v>5.8000000000000045E-2</v>
      </c>
      <c r="BM4086" s="157">
        <f>IF('1b-NaturalGas'!$AI$87="no","",ROUND(BL4086,4))</f>
        <v>5.8000000000000003E-2</v>
      </c>
      <c r="BN4086" s="157">
        <f>IF('1b-NaturalGas'!$AI$88="no","",ROUND(BL4086,4))</f>
        <v>5.8000000000000003E-2</v>
      </c>
      <c r="BO4086" s="157">
        <f>IF('1b-NaturalGas'!$AI$89="no","",ROUND(BL4086,4))</f>
        <v>5.8000000000000003E-2</v>
      </c>
      <c r="BP4086" s="157">
        <f>IF('1b-NaturalGas'!$AI$90="no","not applicable (based on previous answers)",ROUND(BL4086,4))</f>
        <v>5.8000000000000003E-2</v>
      </c>
      <c r="BQ4086" s="157">
        <f>IF('1b-NaturalGas'!$AI$91="no","",ROUND(BL4086,4))</f>
        <v>5.8000000000000003E-2</v>
      </c>
    </row>
    <row r="4087" spans="30:69" x14ac:dyDescent="0.25">
      <c r="AD4087" s="157">
        <f t="shared" si="141"/>
        <v>6.0000000000000046E-2</v>
      </c>
      <c r="AE4087" s="157">
        <f>IF('1a-Electricity'!$AI$77="no","",ROUND(AD4087,4))</f>
        <v>0.06</v>
      </c>
      <c r="AF4087" s="157">
        <f>IF('1a-Electricity'!$AI$78="no","",ROUND(AD4087,4))</f>
        <v>0.06</v>
      </c>
      <c r="AG4087" s="157">
        <f>IF('1a-Electricity'!$AI$79="no","",ROUND(AD4087,4))</f>
        <v>0.06</v>
      </c>
      <c r="BL4087" s="157">
        <f t="shared" si="142"/>
        <v>5.9000000000000045E-2</v>
      </c>
      <c r="BM4087" s="157">
        <f>IF('1b-NaturalGas'!$AI$87="no","",ROUND(BL4087,4))</f>
        <v>5.8999999999999997E-2</v>
      </c>
      <c r="BN4087" s="157">
        <f>IF('1b-NaturalGas'!$AI$88="no","",ROUND(BL4087,4))</f>
        <v>5.8999999999999997E-2</v>
      </c>
      <c r="BO4087" s="157">
        <f>IF('1b-NaturalGas'!$AI$89="no","",ROUND(BL4087,4))</f>
        <v>5.8999999999999997E-2</v>
      </c>
      <c r="BP4087" s="157">
        <f>IF('1b-NaturalGas'!$AI$90="no","not applicable (based on previous answers)",ROUND(BL4087,4))</f>
        <v>5.8999999999999997E-2</v>
      </c>
      <c r="BQ4087" s="157">
        <f>IF('1b-NaturalGas'!$AI$91="no","",ROUND(BL4087,4))</f>
        <v>5.8999999999999997E-2</v>
      </c>
    </row>
    <row r="4088" spans="30:69" x14ac:dyDescent="0.25">
      <c r="AD4088" s="157">
        <f t="shared" si="141"/>
        <v>6.1000000000000047E-2</v>
      </c>
      <c r="AE4088" s="157">
        <f>IF('1a-Electricity'!$AI$77="no","",ROUND(AD4088,4))</f>
        <v>6.0999999999999999E-2</v>
      </c>
      <c r="AF4088" s="157">
        <f>IF('1a-Electricity'!$AI$78="no","",ROUND(AD4088,4))</f>
        <v>6.0999999999999999E-2</v>
      </c>
      <c r="AG4088" s="157">
        <f>IF('1a-Electricity'!$AI$79="no","",ROUND(AD4088,4))</f>
        <v>6.0999999999999999E-2</v>
      </c>
      <c r="BL4088" s="157">
        <f t="shared" si="142"/>
        <v>6.0000000000000046E-2</v>
      </c>
      <c r="BM4088" s="157">
        <f>IF('1b-NaturalGas'!$AI$87="no","",ROUND(BL4088,4))</f>
        <v>0.06</v>
      </c>
      <c r="BN4088" s="157">
        <f>IF('1b-NaturalGas'!$AI$88="no","",ROUND(BL4088,4))</f>
        <v>0.06</v>
      </c>
      <c r="BO4088" s="157">
        <f>IF('1b-NaturalGas'!$AI$89="no","",ROUND(BL4088,4))</f>
        <v>0.06</v>
      </c>
      <c r="BP4088" s="157">
        <f>IF('1b-NaturalGas'!$AI$90="no","not applicable (based on previous answers)",ROUND(BL4088,4))</f>
        <v>0.06</v>
      </c>
      <c r="BQ4088" s="157">
        <f>IF('1b-NaturalGas'!$AI$91="no","",ROUND(BL4088,4))</f>
        <v>0.06</v>
      </c>
    </row>
    <row r="4089" spans="30:69" x14ac:dyDescent="0.25">
      <c r="AD4089" s="157">
        <f t="shared" si="141"/>
        <v>6.2000000000000048E-2</v>
      </c>
      <c r="AE4089" s="157">
        <f>IF('1a-Electricity'!$AI$77="no","",ROUND(AD4089,4))</f>
        <v>6.2E-2</v>
      </c>
      <c r="AF4089" s="157">
        <f>IF('1a-Electricity'!$AI$78="no","",ROUND(AD4089,4))</f>
        <v>6.2E-2</v>
      </c>
      <c r="AG4089" s="157">
        <f>IF('1a-Electricity'!$AI$79="no","",ROUND(AD4089,4))</f>
        <v>6.2E-2</v>
      </c>
      <c r="BL4089" s="157">
        <f t="shared" si="142"/>
        <v>6.1000000000000047E-2</v>
      </c>
      <c r="BM4089" s="157">
        <f>IF('1b-NaturalGas'!$AI$87="no","",ROUND(BL4089,4))</f>
        <v>6.0999999999999999E-2</v>
      </c>
      <c r="BN4089" s="157">
        <f>IF('1b-NaturalGas'!$AI$88="no","",ROUND(BL4089,4))</f>
        <v>6.0999999999999999E-2</v>
      </c>
      <c r="BO4089" s="157">
        <f>IF('1b-NaturalGas'!$AI$89="no","",ROUND(BL4089,4))</f>
        <v>6.0999999999999999E-2</v>
      </c>
      <c r="BP4089" s="157">
        <f>IF('1b-NaturalGas'!$AI$90="no","not applicable (based on previous answers)",ROUND(BL4089,4))</f>
        <v>6.0999999999999999E-2</v>
      </c>
      <c r="BQ4089" s="157">
        <f>IF('1b-NaturalGas'!$AI$91="no","",ROUND(BL4089,4))</f>
        <v>6.0999999999999999E-2</v>
      </c>
    </row>
    <row r="4090" spans="30:69" x14ac:dyDescent="0.25">
      <c r="AD4090" s="157">
        <f t="shared" si="141"/>
        <v>6.3000000000000042E-2</v>
      </c>
      <c r="AE4090" s="157">
        <f>IF('1a-Electricity'!$AI$77="no","",ROUND(AD4090,4))</f>
        <v>6.3E-2</v>
      </c>
      <c r="AF4090" s="157">
        <f>IF('1a-Electricity'!$AI$78="no","",ROUND(AD4090,4))</f>
        <v>6.3E-2</v>
      </c>
      <c r="AG4090" s="157">
        <f>IF('1a-Electricity'!$AI$79="no","",ROUND(AD4090,4))</f>
        <v>6.3E-2</v>
      </c>
      <c r="BL4090" s="157">
        <f t="shared" si="142"/>
        <v>6.2000000000000048E-2</v>
      </c>
      <c r="BM4090" s="157">
        <f>IF('1b-NaturalGas'!$AI$87="no","",ROUND(BL4090,4))</f>
        <v>6.2E-2</v>
      </c>
      <c r="BN4090" s="157">
        <f>IF('1b-NaturalGas'!$AI$88="no","",ROUND(BL4090,4))</f>
        <v>6.2E-2</v>
      </c>
      <c r="BO4090" s="157">
        <f>IF('1b-NaturalGas'!$AI$89="no","",ROUND(BL4090,4))</f>
        <v>6.2E-2</v>
      </c>
      <c r="BP4090" s="157">
        <f>IF('1b-NaturalGas'!$AI$90="no","not applicable (based on previous answers)",ROUND(BL4090,4))</f>
        <v>6.2E-2</v>
      </c>
      <c r="BQ4090" s="157">
        <f>IF('1b-NaturalGas'!$AI$91="no","",ROUND(BL4090,4))</f>
        <v>6.2E-2</v>
      </c>
    </row>
    <row r="4091" spans="30:69" x14ac:dyDescent="0.25">
      <c r="AD4091" s="157">
        <f t="shared" si="141"/>
        <v>6.4000000000000043E-2</v>
      </c>
      <c r="AE4091" s="157">
        <f>IF('1a-Electricity'!$AI$77="no","",ROUND(AD4091,4))</f>
        <v>6.4000000000000001E-2</v>
      </c>
      <c r="AF4091" s="157">
        <f>IF('1a-Electricity'!$AI$78="no","",ROUND(AD4091,4))</f>
        <v>6.4000000000000001E-2</v>
      </c>
      <c r="AG4091" s="157">
        <f>IF('1a-Electricity'!$AI$79="no","",ROUND(AD4091,4))</f>
        <v>6.4000000000000001E-2</v>
      </c>
      <c r="BL4091" s="157">
        <f t="shared" si="142"/>
        <v>6.3000000000000042E-2</v>
      </c>
      <c r="BM4091" s="157">
        <f>IF('1b-NaturalGas'!$AI$87="no","",ROUND(BL4091,4))</f>
        <v>6.3E-2</v>
      </c>
      <c r="BN4091" s="157">
        <f>IF('1b-NaturalGas'!$AI$88="no","",ROUND(BL4091,4))</f>
        <v>6.3E-2</v>
      </c>
      <c r="BO4091" s="157">
        <f>IF('1b-NaturalGas'!$AI$89="no","",ROUND(BL4091,4))</f>
        <v>6.3E-2</v>
      </c>
      <c r="BP4091" s="157">
        <f>IF('1b-NaturalGas'!$AI$90="no","not applicable (based on previous answers)",ROUND(BL4091,4))</f>
        <v>6.3E-2</v>
      </c>
      <c r="BQ4091" s="157">
        <f>IF('1b-NaturalGas'!$AI$91="no","",ROUND(BL4091,4))</f>
        <v>6.3E-2</v>
      </c>
    </row>
    <row r="4092" spans="30:69" x14ac:dyDescent="0.25">
      <c r="AD4092" s="157">
        <f t="shared" si="141"/>
        <v>6.5000000000000044E-2</v>
      </c>
      <c r="AE4092" s="157">
        <f>IF('1a-Electricity'!$AI$77="no","",ROUND(AD4092,4))</f>
        <v>6.5000000000000002E-2</v>
      </c>
      <c r="AF4092" s="157">
        <f>IF('1a-Electricity'!$AI$78="no","",ROUND(AD4092,4))</f>
        <v>6.5000000000000002E-2</v>
      </c>
      <c r="AG4092" s="157">
        <f>IF('1a-Electricity'!$AI$79="no","",ROUND(AD4092,4))</f>
        <v>6.5000000000000002E-2</v>
      </c>
      <c r="BL4092" s="157">
        <f t="shared" si="142"/>
        <v>6.4000000000000043E-2</v>
      </c>
      <c r="BM4092" s="157">
        <f>IF('1b-NaturalGas'!$AI$87="no","",ROUND(BL4092,4))</f>
        <v>6.4000000000000001E-2</v>
      </c>
      <c r="BN4092" s="157">
        <f>IF('1b-NaturalGas'!$AI$88="no","",ROUND(BL4092,4))</f>
        <v>6.4000000000000001E-2</v>
      </c>
      <c r="BO4092" s="157">
        <f>IF('1b-NaturalGas'!$AI$89="no","",ROUND(BL4092,4))</f>
        <v>6.4000000000000001E-2</v>
      </c>
      <c r="BP4092" s="157">
        <f>IF('1b-NaturalGas'!$AI$90="no","not applicable (based on previous answers)",ROUND(BL4092,4))</f>
        <v>6.4000000000000001E-2</v>
      </c>
      <c r="BQ4092" s="157">
        <f>IF('1b-NaturalGas'!$AI$91="no","",ROUND(BL4092,4))</f>
        <v>6.4000000000000001E-2</v>
      </c>
    </row>
    <row r="4093" spans="30:69" x14ac:dyDescent="0.25">
      <c r="AD4093" s="157">
        <f t="shared" si="141"/>
        <v>6.6000000000000045E-2</v>
      </c>
      <c r="AE4093" s="157">
        <f>IF('1a-Electricity'!$AI$77="no","",ROUND(AD4093,4))</f>
        <v>6.6000000000000003E-2</v>
      </c>
      <c r="AF4093" s="157">
        <f>IF('1a-Electricity'!$AI$78="no","",ROUND(AD4093,4))</f>
        <v>6.6000000000000003E-2</v>
      </c>
      <c r="AG4093" s="157">
        <f>IF('1a-Electricity'!$AI$79="no","",ROUND(AD4093,4))</f>
        <v>6.6000000000000003E-2</v>
      </c>
      <c r="BL4093" s="157">
        <f t="shared" si="142"/>
        <v>6.5000000000000044E-2</v>
      </c>
      <c r="BM4093" s="157">
        <f>IF('1b-NaturalGas'!$AI$87="no","",ROUND(BL4093,4))</f>
        <v>6.5000000000000002E-2</v>
      </c>
      <c r="BN4093" s="157">
        <f>IF('1b-NaturalGas'!$AI$88="no","",ROUND(BL4093,4))</f>
        <v>6.5000000000000002E-2</v>
      </c>
      <c r="BO4093" s="157">
        <f>IF('1b-NaturalGas'!$AI$89="no","",ROUND(BL4093,4))</f>
        <v>6.5000000000000002E-2</v>
      </c>
      <c r="BP4093" s="157">
        <f>IF('1b-NaturalGas'!$AI$90="no","not applicable (based on previous answers)",ROUND(BL4093,4))</f>
        <v>6.5000000000000002E-2</v>
      </c>
      <c r="BQ4093" s="157">
        <f>IF('1b-NaturalGas'!$AI$91="no","",ROUND(BL4093,4))</f>
        <v>6.5000000000000002E-2</v>
      </c>
    </row>
    <row r="4094" spans="30:69" x14ac:dyDescent="0.25">
      <c r="AD4094" s="157">
        <f t="shared" si="141"/>
        <v>6.7000000000000046E-2</v>
      </c>
      <c r="AE4094" s="157">
        <f>IF('1a-Electricity'!$AI$77="no","",ROUND(AD4094,4))</f>
        <v>6.7000000000000004E-2</v>
      </c>
      <c r="AF4094" s="157">
        <f>IF('1a-Electricity'!$AI$78="no","",ROUND(AD4094,4))</f>
        <v>6.7000000000000004E-2</v>
      </c>
      <c r="AG4094" s="157">
        <f>IF('1a-Electricity'!$AI$79="no","",ROUND(AD4094,4))</f>
        <v>6.7000000000000004E-2</v>
      </c>
      <c r="BL4094" s="157">
        <f t="shared" si="142"/>
        <v>6.6000000000000045E-2</v>
      </c>
      <c r="BM4094" s="157">
        <f>IF('1b-NaturalGas'!$AI$87="no","",ROUND(BL4094,4))</f>
        <v>6.6000000000000003E-2</v>
      </c>
      <c r="BN4094" s="157">
        <f>IF('1b-NaturalGas'!$AI$88="no","",ROUND(BL4094,4))</f>
        <v>6.6000000000000003E-2</v>
      </c>
      <c r="BO4094" s="157">
        <f>IF('1b-NaturalGas'!$AI$89="no","",ROUND(BL4094,4))</f>
        <v>6.6000000000000003E-2</v>
      </c>
      <c r="BP4094" s="157">
        <f>IF('1b-NaturalGas'!$AI$90="no","not applicable (based on previous answers)",ROUND(BL4094,4))</f>
        <v>6.6000000000000003E-2</v>
      </c>
      <c r="BQ4094" s="157">
        <f>IF('1b-NaturalGas'!$AI$91="no","",ROUND(BL4094,4))</f>
        <v>6.6000000000000003E-2</v>
      </c>
    </row>
    <row r="4095" spans="30:69" x14ac:dyDescent="0.25">
      <c r="AD4095" s="157">
        <f t="shared" si="141"/>
        <v>6.8000000000000047E-2</v>
      </c>
      <c r="AE4095" s="157">
        <f>IF('1a-Electricity'!$AI$77="no","",ROUND(AD4095,4))</f>
        <v>6.8000000000000005E-2</v>
      </c>
      <c r="AF4095" s="157">
        <f>IF('1a-Electricity'!$AI$78="no","",ROUND(AD4095,4))</f>
        <v>6.8000000000000005E-2</v>
      </c>
      <c r="AG4095" s="157">
        <f>IF('1a-Electricity'!$AI$79="no","",ROUND(AD4095,4))</f>
        <v>6.8000000000000005E-2</v>
      </c>
      <c r="BL4095" s="157">
        <f t="shared" si="142"/>
        <v>6.7000000000000046E-2</v>
      </c>
      <c r="BM4095" s="157">
        <f>IF('1b-NaturalGas'!$AI$87="no","",ROUND(BL4095,4))</f>
        <v>6.7000000000000004E-2</v>
      </c>
      <c r="BN4095" s="157">
        <f>IF('1b-NaturalGas'!$AI$88="no","",ROUND(BL4095,4))</f>
        <v>6.7000000000000004E-2</v>
      </c>
      <c r="BO4095" s="157">
        <f>IF('1b-NaturalGas'!$AI$89="no","",ROUND(BL4095,4))</f>
        <v>6.7000000000000004E-2</v>
      </c>
      <c r="BP4095" s="157">
        <f>IF('1b-NaturalGas'!$AI$90="no","not applicable (based on previous answers)",ROUND(BL4095,4))</f>
        <v>6.7000000000000004E-2</v>
      </c>
      <c r="BQ4095" s="157">
        <f>IF('1b-NaturalGas'!$AI$91="no","",ROUND(BL4095,4))</f>
        <v>6.7000000000000004E-2</v>
      </c>
    </row>
    <row r="4096" spans="30:69" x14ac:dyDescent="0.25">
      <c r="AD4096" s="157">
        <f t="shared" si="141"/>
        <v>6.9000000000000047E-2</v>
      </c>
      <c r="AE4096" s="157">
        <f>IF('1a-Electricity'!$AI$77="no","",ROUND(AD4096,4))</f>
        <v>6.9000000000000006E-2</v>
      </c>
      <c r="AF4096" s="157">
        <f>IF('1a-Electricity'!$AI$78="no","",ROUND(AD4096,4))</f>
        <v>6.9000000000000006E-2</v>
      </c>
      <c r="AG4096" s="157">
        <f>IF('1a-Electricity'!$AI$79="no","",ROUND(AD4096,4))</f>
        <v>6.9000000000000006E-2</v>
      </c>
      <c r="BL4096" s="157">
        <f t="shared" si="142"/>
        <v>6.8000000000000047E-2</v>
      </c>
      <c r="BM4096" s="157">
        <f>IF('1b-NaturalGas'!$AI$87="no","",ROUND(BL4096,4))</f>
        <v>6.8000000000000005E-2</v>
      </c>
      <c r="BN4096" s="157">
        <f>IF('1b-NaturalGas'!$AI$88="no","",ROUND(BL4096,4))</f>
        <v>6.8000000000000005E-2</v>
      </c>
      <c r="BO4096" s="157">
        <f>IF('1b-NaturalGas'!$AI$89="no","",ROUND(BL4096,4))</f>
        <v>6.8000000000000005E-2</v>
      </c>
      <c r="BP4096" s="157">
        <f>IF('1b-NaturalGas'!$AI$90="no","not applicable (based on previous answers)",ROUND(BL4096,4))</f>
        <v>6.8000000000000005E-2</v>
      </c>
      <c r="BQ4096" s="157">
        <f>IF('1b-NaturalGas'!$AI$91="no","",ROUND(BL4096,4))</f>
        <v>6.8000000000000005E-2</v>
      </c>
    </row>
    <row r="4097" spans="30:69" x14ac:dyDescent="0.25">
      <c r="AD4097" s="157">
        <f t="shared" si="141"/>
        <v>7.0000000000000048E-2</v>
      </c>
      <c r="AE4097" s="157">
        <f>IF('1a-Electricity'!$AI$77="no","",ROUND(AD4097,4))</f>
        <v>7.0000000000000007E-2</v>
      </c>
      <c r="AF4097" s="157">
        <f>IF('1a-Electricity'!$AI$78="no","",ROUND(AD4097,4))</f>
        <v>7.0000000000000007E-2</v>
      </c>
      <c r="AG4097" s="157">
        <f>IF('1a-Electricity'!$AI$79="no","",ROUND(AD4097,4))</f>
        <v>7.0000000000000007E-2</v>
      </c>
      <c r="BL4097" s="157">
        <f t="shared" si="142"/>
        <v>6.9000000000000047E-2</v>
      </c>
      <c r="BM4097" s="157">
        <f>IF('1b-NaturalGas'!$AI$87="no","",ROUND(BL4097,4))</f>
        <v>6.9000000000000006E-2</v>
      </c>
      <c r="BN4097" s="157">
        <f>IF('1b-NaturalGas'!$AI$88="no","",ROUND(BL4097,4))</f>
        <v>6.9000000000000006E-2</v>
      </c>
      <c r="BO4097" s="157">
        <f>IF('1b-NaturalGas'!$AI$89="no","",ROUND(BL4097,4))</f>
        <v>6.9000000000000006E-2</v>
      </c>
      <c r="BP4097" s="157">
        <f>IF('1b-NaturalGas'!$AI$90="no","not applicable (based on previous answers)",ROUND(BL4097,4))</f>
        <v>6.9000000000000006E-2</v>
      </c>
      <c r="BQ4097" s="157">
        <f>IF('1b-NaturalGas'!$AI$91="no","",ROUND(BL4097,4))</f>
        <v>6.9000000000000006E-2</v>
      </c>
    </row>
    <row r="4098" spans="30:69" x14ac:dyDescent="0.25">
      <c r="AD4098" s="157">
        <f t="shared" si="141"/>
        <v>7.1000000000000049E-2</v>
      </c>
      <c r="AE4098" s="157">
        <f>IF('1a-Electricity'!$AI$77="no","",ROUND(AD4098,4))</f>
        <v>7.0999999999999994E-2</v>
      </c>
      <c r="AF4098" s="157">
        <f>IF('1a-Electricity'!$AI$78="no","",ROUND(AD4098,4))</f>
        <v>7.0999999999999994E-2</v>
      </c>
      <c r="AG4098" s="157">
        <f>IF('1a-Electricity'!$AI$79="no","",ROUND(AD4098,4))</f>
        <v>7.0999999999999994E-2</v>
      </c>
      <c r="BL4098" s="157">
        <f t="shared" si="142"/>
        <v>7.0000000000000048E-2</v>
      </c>
      <c r="BM4098" s="157">
        <f>IF('1b-NaturalGas'!$AI$87="no","",ROUND(BL4098,4))</f>
        <v>7.0000000000000007E-2</v>
      </c>
      <c r="BN4098" s="157">
        <f>IF('1b-NaturalGas'!$AI$88="no","",ROUND(BL4098,4))</f>
        <v>7.0000000000000007E-2</v>
      </c>
      <c r="BO4098" s="157">
        <f>IF('1b-NaturalGas'!$AI$89="no","",ROUND(BL4098,4))</f>
        <v>7.0000000000000007E-2</v>
      </c>
      <c r="BP4098" s="157">
        <f>IF('1b-NaturalGas'!$AI$90="no","not applicable (based on previous answers)",ROUND(BL4098,4))</f>
        <v>7.0000000000000007E-2</v>
      </c>
      <c r="BQ4098" s="157">
        <f>IF('1b-NaturalGas'!$AI$91="no","",ROUND(BL4098,4))</f>
        <v>7.0000000000000007E-2</v>
      </c>
    </row>
    <row r="4099" spans="30:69" x14ac:dyDescent="0.25">
      <c r="AD4099" s="157">
        <f t="shared" si="141"/>
        <v>7.200000000000005E-2</v>
      </c>
      <c r="AE4099" s="157">
        <f>IF('1a-Electricity'!$AI$77="no","",ROUND(AD4099,4))</f>
        <v>7.1999999999999995E-2</v>
      </c>
      <c r="AF4099" s="157">
        <f>IF('1a-Electricity'!$AI$78="no","",ROUND(AD4099,4))</f>
        <v>7.1999999999999995E-2</v>
      </c>
      <c r="AG4099" s="157">
        <f>IF('1a-Electricity'!$AI$79="no","",ROUND(AD4099,4))</f>
        <v>7.1999999999999995E-2</v>
      </c>
      <c r="BL4099" s="157">
        <f t="shared" si="142"/>
        <v>7.1000000000000049E-2</v>
      </c>
      <c r="BM4099" s="157">
        <f>IF('1b-NaturalGas'!$AI$87="no","",ROUND(BL4099,4))</f>
        <v>7.0999999999999994E-2</v>
      </c>
      <c r="BN4099" s="157">
        <f>IF('1b-NaturalGas'!$AI$88="no","",ROUND(BL4099,4))</f>
        <v>7.0999999999999994E-2</v>
      </c>
      <c r="BO4099" s="157">
        <f>IF('1b-NaturalGas'!$AI$89="no","",ROUND(BL4099,4))</f>
        <v>7.0999999999999994E-2</v>
      </c>
      <c r="BP4099" s="157">
        <f>IF('1b-NaturalGas'!$AI$90="no","not applicable (based on previous answers)",ROUND(BL4099,4))</f>
        <v>7.0999999999999994E-2</v>
      </c>
      <c r="BQ4099" s="157">
        <f>IF('1b-NaturalGas'!$AI$91="no","",ROUND(BL4099,4))</f>
        <v>7.0999999999999994E-2</v>
      </c>
    </row>
    <row r="4100" spans="30:69" x14ac:dyDescent="0.25">
      <c r="AD4100" s="157">
        <f t="shared" si="141"/>
        <v>7.3000000000000051E-2</v>
      </c>
      <c r="AE4100" s="157">
        <f>IF('1a-Electricity'!$AI$77="no","",ROUND(AD4100,4))</f>
        <v>7.2999999999999995E-2</v>
      </c>
      <c r="AF4100" s="157">
        <f>IF('1a-Electricity'!$AI$78="no","",ROUND(AD4100,4))</f>
        <v>7.2999999999999995E-2</v>
      </c>
      <c r="AG4100" s="157">
        <f>IF('1a-Electricity'!$AI$79="no","",ROUND(AD4100,4))</f>
        <v>7.2999999999999995E-2</v>
      </c>
      <c r="BL4100" s="157">
        <f t="shared" si="142"/>
        <v>7.200000000000005E-2</v>
      </c>
      <c r="BM4100" s="157">
        <f>IF('1b-NaturalGas'!$AI$87="no","",ROUND(BL4100,4))</f>
        <v>7.1999999999999995E-2</v>
      </c>
      <c r="BN4100" s="157">
        <f>IF('1b-NaturalGas'!$AI$88="no","",ROUND(BL4100,4))</f>
        <v>7.1999999999999995E-2</v>
      </c>
      <c r="BO4100" s="157">
        <f>IF('1b-NaturalGas'!$AI$89="no","",ROUND(BL4100,4))</f>
        <v>7.1999999999999995E-2</v>
      </c>
      <c r="BP4100" s="157">
        <f>IF('1b-NaturalGas'!$AI$90="no","not applicable (based on previous answers)",ROUND(BL4100,4))</f>
        <v>7.1999999999999995E-2</v>
      </c>
      <c r="BQ4100" s="157">
        <f>IF('1b-NaturalGas'!$AI$91="no","",ROUND(BL4100,4))</f>
        <v>7.1999999999999995E-2</v>
      </c>
    </row>
    <row r="4101" spans="30:69" x14ac:dyDescent="0.25">
      <c r="AD4101" s="157">
        <f t="shared" si="141"/>
        <v>7.4000000000000052E-2</v>
      </c>
      <c r="AE4101" s="157">
        <f>IF('1a-Electricity'!$AI$77="no","",ROUND(AD4101,4))</f>
        <v>7.3999999999999996E-2</v>
      </c>
      <c r="AF4101" s="157">
        <f>IF('1a-Electricity'!$AI$78="no","",ROUND(AD4101,4))</f>
        <v>7.3999999999999996E-2</v>
      </c>
      <c r="AG4101" s="157">
        <f>IF('1a-Electricity'!$AI$79="no","",ROUND(AD4101,4))</f>
        <v>7.3999999999999996E-2</v>
      </c>
      <c r="BL4101" s="157">
        <f t="shared" si="142"/>
        <v>7.3000000000000051E-2</v>
      </c>
      <c r="BM4101" s="157">
        <f>IF('1b-NaturalGas'!$AI$87="no","",ROUND(BL4101,4))</f>
        <v>7.2999999999999995E-2</v>
      </c>
      <c r="BN4101" s="157">
        <f>IF('1b-NaturalGas'!$AI$88="no","",ROUND(BL4101,4))</f>
        <v>7.2999999999999995E-2</v>
      </c>
      <c r="BO4101" s="157">
        <f>IF('1b-NaturalGas'!$AI$89="no","",ROUND(BL4101,4))</f>
        <v>7.2999999999999995E-2</v>
      </c>
      <c r="BP4101" s="157">
        <f>IF('1b-NaturalGas'!$AI$90="no","not applicable (based on previous answers)",ROUND(BL4101,4))</f>
        <v>7.2999999999999995E-2</v>
      </c>
      <c r="BQ4101" s="157">
        <f>IF('1b-NaturalGas'!$AI$91="no","",ROUND(BL4101,4))</f>
        <v>7.2999999999999995E-2</v>
      </c>
    </row>
    <row r="4102" spans="30:69" x14ac:dyDescent="0.25">
      <c r="AD4102" s="157">
        <f t="shared" si="141"/>
        <v>7.5000000000000053E-2</v>
      </c>
      <c r="AE4102" s="157">
        <f>IF('1a-Electricity'!$AI$77="no","",ROUND(AD4102,4))</f>
        <v>7.4999999999999997E-2</v>
      </c>
      <c r="AF4102" s="157">
        <f>IF('1a-Electricity'!$AI$78="no","",ROUND(AD4102,4))</f>
        <v>7.4999999999999997E-2</v>
      </c>
      <c r="AG4102" s="157">
        <f>IF('1a-Electricity'!$AI$79="no","",ROUND(AD4102,4))</f>
        <v>7.4999999999999997E-2</v>
      </c>
      <c r="BL4102" s="157">
        <f t="shared" si="142"/>
        <v>7.4000000000000052E-2</v>
      </c>
      <c r="BM4102" s="157">
        <f>IF('1b-NaturalGas'!$AI$87="no","",ROUND(BL4102,4))</f>
        <v>7.3999999999999996E-2</v>
      </c>
      <c r="BN4102" s="157">
        <f>IF('1b-NaturalGas'!$AI$88="no","",ROUND(BL4102,4))</f>
        <v>7.3999999999999996E-2</v>
      </c>
      <c r="BO4102" s="157">
        <f>IF('1b-NaturalGas'!$AI$89="no","",ROUND(BL4102,4))</f>
        <v>7.3999999999999996E-2</v>
      </c>
      <c r="BP4102" s="157">
        <f>IF('1b-NaturalGas'!$AI$90="no","not applicable (based on previous answers)",ROUND(BL4102,4))</f>
        <v>7.3999999999999996E-2</v>
      </c>
      <c r="BQ4102" s="157">
        <f>IF('1b-NaturalGas'!$AI$91="no","",ROUND(BL4102,4))</f>
        <v>7.3999999999999996E-2</v>
      </c>
    </row>
    <row r="4103" spans="30:69" x14ac:dyDescent="0.25">
      <c r="AD4103" s="157">
        <f t="shared" si="141"/>
        <v>7.6000000000000054E-2</v>
      </c>
      <c r="AE4103" s="157">
        <f>IF('1a-Electricity'!$AI$77="no","",ROUND(AD4103,4))</f>
        <v>7.5999999999999998E-2</v>
      </c>
      <c r="AF4103" s="157">
        <f>IF('1a-Electricity'!$AI$78="no","",ROUND(AD4103,4))</f>
        <v>7.5999999999999998E-2</v>
      </c>
      <c r="AG4103" s="157">
        <f>IF('1a-Electricity'!$AI$79="no","",ROUND(AD4103,4))</f>
        <v>7.5999999999999998E-2</v>
      </c>
      <c r="BL4103" s="157">
        <f t="shared" si="142"/>
        <v>7.5000000000000053E-2</v>
      </c>
      <c r="BM4103" s="157">
        <f>IF('1b-NaturalGas'!$AI$87="no","",ROUND(BL4103,4))</f>
        <v>7.4999999999999997E-2</v>
      </c>
      <c r="BN4103" s="157">
        <f>IF('1b-NaturalGas'!$AI$88="no","",ROUND(BL4103,4))</f>
        <v>7.4999999999999997E-2</v>
      </c>
      <c r="BO4103" s="157">
        <f>IF('1b-NaturalGas'!$AI$89="no","",ROUND(BL4103,4))</f>
        <v>7.4999999999999997E-2</v>
      </c>
      <c r="BP4103" s="157">
        <f>IF('1b-NaturalGas'!$AI$90="no","not applicable (based on previous answers)",ROUND(BL4103,4))</f>
        <v>7.4999999999999997E-2</v>
      </c>
      <c r="BQ4103" s="157">
        <f>IF('1b-NaturalGas'!$AI$91="no","",ROUND(BL4103,4))</f>
        <v>7.4999999999999997E-2</v>
      </c>
    </row>
    <row r="4104" spans="30:69" x14ac:dyDescent="0.25">
      <c r="AD4104" s="157">
        <f t="shared" si="141"/>
        <v>7.7000000000000055E-2</v>
      </c>
      <c r="AE4104" s="157">
        <f>IF('1a-Electricity'!$AI$77="no","",ROUND(AD4104,4))</f>
        <v>7.6999999999999999E-2</v>
      </c>
      <c r="AF4104" s="157">
        <f>IF('1a-Electricity'!$AI$78="no","",ROUND(AD4104,4))</f>
        <v>7.6999999999999999E-2</v>
      </c>
      <c r="AG4104" s="157">
        <f>IF('1a-Electricity'!$AI$79="no","",ROUND(AD4104,4))</f>
        <v>7.6999999999999999E-2</v>
      </c>
      <c r="BL4104" s="157">
        <f t="shared" si="142"/>
        <v>7.6000000000000054E-2</v>
      </c>
      <c r="BM4104" s="157">
        <f>IF('1b-NaturalGas'!$AI$87="no","",ROUND(BL4104,4))</f>
        <v>7.5999999999999998E-2</v>
      </c>
      <c r="BN4104" s="157">
        <f>IF('1b-NaturalGas'!$AI$88="no","",ROUND(BL4104,4))</f>
        <v>7.5999999999999998E-2</v>
      </c>
      <c r="BO4104" s="157">
        <f>IF('1b-NaturalGas'!$AI$89="no","",ROUND(BL4104,4))</f>
        <v>7.5999999999999998E-2</v>
      </c>
      <c r="BP4104" s="157">
        <f>IF('1b-NaturalGas'!$AI$90="no","not applicable (based on previous answers)",ROUND(BL4104,4))</f>
        <v>7.5999999999999998E-2</v>
      </c>
      <c r="BQ4104" s="157">
        <f>IF('1b-NaturalGas'!$AI$91="no","",ROUND(BL4104,4))</f>
        <v>7.5999999999999998E-2</v>
      </c>
    </row>
    <row r="4105" spans="30:69" x14ac:dyDescent="0.25">
      <c r="AD4105" s="157">
        <f t="shared" si="141"/>
        <v>7.8000000000000055E-2</v>
      </c>
      <c r="AE4105" s="157">
        <f>IF('1a-Electricity'!$AI$77="no","",ROUND(AD4105,4))</f>
        <v>7.8E-2</v>
      </c>
      <c r="AF4105" s="157">
        <f>IF('1a-Electricity'!$AI$78="no","",ROUND(AD4105,4))</f>
        <v>7.8E-2</v>
      </c>
      <c r="AG4105" s="157">
        <f>IF('1a-Electricity'!$AI$79="no","",ROUND(AD4105,4))</f>
        <v>7.8E-2</v>
      </c>
      <c r="BL4105" s="157">
        <f t="shared" si="142"/>
        <v>7.7000000000000055E-2</v>
      </c>
      <c r="BM4105" s="157">
        <f>IF('1b-NaturalGas'!$AI$87="no","",ROUND(BL4105,4))</f>
        <v>7.6999999999999999E-2</v>
      </c>
      <c r="BN4105" s="157">
        <f>IF('1b-NaturalGas'!$AI$88="no","",ROUND(BL4105,4))</f>
        <v>7.6999999999999999E-2</v>
      </c>
      <c r="BO4105" s="157">
        <f>IF('1b-NaturalGas'!$AI$89="no","",ROUND(BL4105,4))</f>
        <v>7.6999999999999999E-2</v>
      </c>
      <c r="BP4105" s="157">
        <f>IF('1b-NaturalGas'!$AI$90="no","not applicable (based on previous answers)",ROUND(BL4105,4))</f>
        <v>7.6999999999999999E-2</v>
      </c>
      <c r="BQ4105" s="157">
        <f>IF('1b-NaturalGas'!$AI$91="no","",ROUND(BL4105,4))</f>
        <v>7.6999999999999999E-2</v>
      </c>
    </row>
    <row r="4106" spans="30:69" x14ac:dyDescent="0.25">
      <c r="AD4106" s="157">
        <f t="shared" si="141"/>
        <v>7.9000000000000056E-2</v>
      </c>
      <c r="AE4106" s="157">
        <f>IF('1a-Electricity'!$AI$77="no","",ROUND(AD4106,4))</f>
        <v>7.9000000000000001E-2</v>
      </c>
      <c r="AF4106" s="157">
        <f>IF('1a-Electricity'!$AI$78="no","",ROUND(AD4106,4))</f>
        <v>7.9000000000000001E-2</v>
      </c>
      <c r="AG4106" s="157">
        <f>IF('1a-Electricity'!$AI$79="no","",ROUND(AD4106,4))</f>
        <v>7.9000000000000001E-2</v>
      </c>
      <c r="BL4106" s="157">
        <f t="shared" si="142"/>
        <v>7.8000000000000055E-2</v>
      </c>
      <c r="BM4106" s="157">
        <f>IF('1b-NaturalGas'!$AI$87="no","",ROUND(BL4106,4))</f>
        <v>7.8E-2</v>
      </c>
      <c r="BN4106" s="157">
        <f>IF('1b-NaturalGas'!$AI$88="no","",ROUND(BL4106,4))</f>
        <v>7.8E-2</v>
      </c>
      <c r="BO4106" s="157">
        <f>IF('1b-NaturalGas'!$AI$89="no","",ROUND(BL4106,4))</f>
        <v>7.8E-2</v>
      </c>
      <c r="BP4106" s="157">
        <f>IF('1b-NaturalGas'!$AI$90="no","not applicable (based on previous answers)",ROUND(BL4106,4))</f>
        <v>7.8E-2</v>
      </c>
      <c r="BQ4106" s="157">
        <f>IF('1b-NaturalGas'!$AI$91="no","",ROUND(BL4106,4))</f>
        <v>7.8E-2</v>
      </c>
    </row>
    <row r="4107" spans="30:69" x14ac:dyDescent="0.25">
      <c r="AD4107" s="157">
        <f t="shared" si="141"/>
        <v>8.0000000000000057E-2</v>
      </c>
      <c r="AE4107" s="157">
        <f>IF('1a-Electricity'!$AI$77="no","",ROUND(AD4107,4))</f>
        <v>0.08</v>
      </c>
      <c r="AF4107" s="157">
        <f>IF('1a-Electricity'!$AI$78="no","",ROUND(AD4107,4))</f>
        <v>0.08</v>
      </c>
      <c r="AG4107" s="157">
        <f>IF('1a-Electricity'!$AI$79="no","",ROUND(AD4107,4))</f>
        <v>0.08</v>
      </c>
      <c r="BL4107" s="157">
        <f t="shared" si="142"/>
        <v>7.9000000000000056E-2</v>
      </c>
      <c r="BM4107" s="157">
        <f>IF('1b-NaturalGas'!$AI$87="no","",ROUND(BL4107,4))</f>
        <v>7.9000000000000001E-2</v>
      </c>
      <c r="BN4107" s="157">
        <f>IF('1b-NaturalGas'!$AI$88="no","",ROUND(BL4107,4))</f>
        <v>7.9000000000000001E-2</v>
      </c>
      <c r="BO4107" s="157">
        <f>IF('1b-NaturalGas'!$AI$89="no","",ROUND(BL4107,4))</f>
        <v>7.9000000000000001E-2</v>
      </c>
      <c r="BP4107" s="157">
        <f>IF('1b-NaturalGas'!$AI$90="no","not applicable (based on previous answers)",ROUND(BL4107,4))</f>
        <v>7.9000000000000001E-2</v>
      </c>
      <c r="BQ4107" s="157">
        <f>IF('1b-NaturalGas'!$AI$91="no","",ROUND(BL4107,4))</f>
        <v>7.9000000000000001E-2</v>
      </c>
    </row>
    <row r="4108" spans="30:69" x14ac:dyDescent="0.25">
      <c r="AD4108" s="157">
        <f t="shared" si="141"/>
        <v>8.1000000000000058E-2</v>
      </c>
      <c r="AE4108" s="157">
        <f>IF('1a-Electricity'!$AI$77="no","",ROUND(AD4108,4))</f>
        <v>8.1000000000000003E-2</v>
      </c>
      <c r="AF4108" s="157">
        <f>IF('1a-Electricity'!$AI$78="no","",ROUND(AD4108,4))</f>
        <v>8.1000000000000003E-2</v>
      </c>
      <c r="AG4108" s="157">
        <f>IF('1a-Electricity'!$AI$79="no","",ROUND(AD4108,4))</f>
        <v>8.1000000000000003E-2</v>
      </c>
      <c r="BL4108" s="157">
        <f t="shared" si="142"/>
        <v>8.0000000000000057E-2</v>
      </c>
      <c r="BM4108" s="157">
        <f>IF('1b-NaturalGas'!$AI$87="no","",ROUND(BL4108,4))</f>
        <v>0.08</v>
      </c>
      <c r="BN4108" s="157">
        <f>IF('1b-NaturalGas'!$AI$88="no","",ROUND(BL4108,4))</f>
        <v>0.08</v>
      </c>
      <c r="BO4108" s="157">
        <f>IF('1b-NaturalGas'!$AI$89="no","",ROUND(BL4108,4))</f>
        <v>0.08</v>
      </c>
      <c r="BP4108" s="157">
        <f>IF('1b-NaturalGas'!$AI$90="no","not applicable (based on previous answers)",ROUND(BL4108,4))</f>
        <v>0.08</v>
      </c>
      <c r="BQ4108" s="157">
        <f>IF('1b-NaturalGas'!$AI$91="no","",ROUND(BL4108,4))</f>
        <v>0.08</v>
      </c>
    </row>
    <row r="4109" spans="30:69" x14ac:dyDescent="0.25">
      <c r="AD4109" s="157">
        <f t="shared" si="141"/>
        <v>8.2000000000000059E-2</v>
      </c>
      <c r="AE4109" s="157">
        <f>IF('1a-Electricity'!$AI$77="no","",ROUND(AD4109,4))</f>
        <v>8.2000000000000003E-2</v>
      </c>
      <c r="AF4109" s="157">
        <f>IF('1a-Electricity'!$AI$78="no","",ROUND(AD4109,4))</f>
        <v>8.2000000000000003E-2</v>
      </c>
      <c r="AG4109" s="157">
        <f>IF('1a-Electricity'!$AI$79="no","",ROUND(AD4109,4))</f>
        <v>8.2000000000000003E-2</v>
      </c>
      <c r="BL4109" s="157">
        <f t="shared" si="142"/>
        <v>8.1000000000000058E-2</v>
      </c>
      <c r="BM4109" s="157">
        <f>IF('1b-NaturalGas'!$AI$87="no","",ROUND(BL4109,4))</f>
        <v>8.1000000000000003E-2</v>
      </c>
      <c r="BN4109" s="157">
        <f>IF('1b-NaturalGas'!$AI$88="no","",ROUND(BL4109,4))</f>
        <v>8.1000000000000003E-2</v>
      </c>
      <c r="BO4109" s="157">
        <f>IF('1b-NaturalGas'!$AI$89="no","",ROUND(BL4109,4))</f>
        <v>8.1000000000000003E-2</v>
      </c>
      <c r="BP4109" s="157">
        <f>IF('1b-NaturalGas'!$AI$90="no","not applicable (based on previous answers)",ROUND(BL4109,4))</f>
        <v>8.1000000000000003E-2</v>
      </c>
      <c r="BQ4109" s="157">
        <f>IF('1b-NaturalGas'!$AI$91="no","",ROUND(BL4109,4))</f>
        <v>8.1000000000000003E-2</v>
      </c>
    </row>
    <row r="4110" spans="30:69" x14ac:dyDescent="0.25">
      <c r="AD4110" s="157">
        <f t="shared" si="141"/>
        <v>8.300000000000006E-2</v>
      </c>
      <c r="AE4110" s="157">
        <f>IF('1a-Electricity'!$AI$77="no","",ROUND(AD4110,4))</f>
        <v>8.3000000000000004E-2</v>
      </c>
      <c r="AF4110" s="157">
        <f>IF('1a-Electricity'!$AI$78="no","",ROUND(AD4110,4))</f>
        <v>8.3000000000000004E-2</v>
      </c>
      <c r="AG4110" s="157">
        <f>IF('1a-Electricity'!$AI$79="no","",ROUND(AD4110,4))</f>
        <v>8.3000000000000004E-2</v>
      </c>
      <c r="BL4110" s="157">
        <f t="shared" si="142"/>
        <v>8.2000000000000059E-2</v>
      </c>
      <c r="BM4110" s="157">
        <f>IF('1b-NaturalGas'!$AI$87="no","",ROUND(BL4110,4))</f>
        <v>8.2000000000000003E-2</v>
      </c>
      <c r="BN4110" s="157">
        <f>IF('1b-NaturalGas'!$AI$88="no","",ROUND(BL4110,4))</f>
        <v>8.2000000000000003E-2</v>
      </c>
      <c r="BO4110" s="157">
        <f>IF('1b-NaturalGas'!$AI$89="no","",ROUND(BL4110,4))</f>
        <v>8.2000000000000003E-2</v>
      </c>
      <c r="BP4110" s="157">
        <f>IF('1b-NaturalGas'!$AI$90="no","not applicable (based on previous answers)",ROUND(BL4110,4))</f>
        <v>8.2000000000000003E-2</v>
      </c>
      <c r="BQ4110" s="157">
        <f>IF('1b-NaturalGas'!$AI$91="no","",ROUND(BL4110,4))</f>
        <v>8.2000000000000003E-2</v>
      </c>
    </row>
    <row r="4111" spans="30:69" x14ac:dyDescent="0.25">
      <c r="AD4111" s="157">
        <f t="shared" si="141"/>
        <v>8.4000000000000061E-2</v>
      </c>
      <c r="AE4111" s="157">
        <f>IF('1a-Electricity'!$AI$77="no","",ROUND(AD4111,4))</f>
        <v>8.4000000000000005E-2</v>
      </c>
      <c r="AF4111" s="157">
        <f>IF('1a-Electricity'!$AI$78="no","",ROUND(AD4111,4))</f>
        <v>8.4000000000000005E-2</v>
      </c>
      <c r="AG4111" s="157">
        <f>IF('1a-Electricity'!$AI$79="no","",ROUND(AD4111,4))</f>
        <v>8.4000000000000005E-2</v>
      </c>
      <c r="BL4111" s="157">
        <f t="shared" si="142"/>
        <v>8.300000000000006E-2</v>
      </c>
      <c r="BM4111" s="157">
        <f>IF('1b-NaturalGas'!$AI$87="no","",ROUND(BL4111,4))</f>
        <v>8.3000000000000004E-2</v>
      </c>
      <c r="BN4111" s="157">
        <f>IF('1b-NaturalGas'!$AI$88="no","",ROUND(BL4111,4))</f>
        <v>8.3000000000000004E-2</v>
      </c>
      <c r="BO4111" s="157">
        <f>IF('1b-NaturalGas'!$AI$89="no","",ROUND(BL4111,4))</f>
        <v>8.3000000000000004E-2</v>
      </c>
      <c r="BP4111" s="157">
        <f>IF('1b-NaturalGas'!$AI$90="no","not applicable (based on previous answers)",ROUND(BL4111,4))</f>
        <v>8.3000000000000004E-2</v>
      </c>
      <c r="BQ4111" s="157">
        <f>IF('1b-NaturalGas'!$AI$91="no","",ROUND(BL4111,4))</f>
        <v>8.3000000000000004E-2</v>
      </c>
    </row>
    <row r="4112" spans="30:69" x14ac:dyDescent="0.25">
      <c r="AD4112" s="157">
        <f t="shared" si="141"/>
        <v>8.5000000000000062E-2</v>
      </c>
      <c r="AE4112" s="157">
        <f>IF('1a-Electricity'!$AI$77="no","",ROUND(AD4112,4))</f>
        <v>8.5000000000000006E-2</v>
      </c>
      <c r="AF4112" s="157">
        <f>IF('1a-Electricity'!$AI$78="no","",ROUND(AD4112,4))</f>
        <v>8.5000000000000006E-2</v>
      </c>
      <c r="AG4112" s="157">
        <f>IF('1a-Electricity'!$AI$79="no","",ROUND(AD4112,4))</f>
        <v>8.5000000000000006E-2</v>
      </c>
      <c r="BL4112" s="157">
        <f t="shared" si="142"/>
        <v>8.4000000000000061E-2</v>
      </c>
      <c r="BM4112" s="157">
        <f>IF('1b-NaturalGas'!$AI$87="no","",ROUND(BL4112,4))</f>
        <v>8.4000000000000005E-2</v>
      </c>
      <c r="BN4112" s="157">
        <f>IF('1b-NaturalGas'!$AI$88="no","",ROUND(BL4112,4))</f>
        <v>8.4000000000000005E-2</v>
      </c>
      <c r="BO4112" s="157">
        <f>IF('1b-NaturalGas'!$AI$89="no","",ROUND(BL4112,4))</f>
        <v>8.4000000000000005E-2</v>
      </c>
      <c r="BP4112" s="157">
        <f>IF('1b-NaturalGas'!$AI$90="no","not applicable (based on previous answers)",ROUND(BL4112,4))</f>
        <v>8.4000000000000005E-2</v>
      </c>
      <c r="BQ4112" s="157">
        <f>IF('1b-NaturalGas'!$AI$91="no","",ROUND(BL4112,4))</f>
        <v>8.4000000000000005E-2</v>
      </c>
    </row>
    <row r="4113" spans="30:69" x14ac:dyDescent="0.25">
      <c r="AD4113" s="157">
        <f t="shared" si="141"/>
        <v>8.6000000000000063E-2</v>
      </c>
      <c r="AE4113" s="157">
        <f>IF('1a-Electricity'!$AI$77="no","",ROUND(AD4113,4))</f>
        <v>8.5999999999999993E-2</v>
      </c>
      <c r="AF4113" s="157">
        <f>IF('1a-Electricity'!$AI$78="no","",ROUND(AD4113,4))</f>
        <v>8.5999999999999993E-2</v>
      </c>
      <c r="AG4113" s="157">
        <f>IF('1a-Electricity'!$AI$79="no","",ROUND(AD4113,4))</f>
        <v>8.5999999999999993E-2</v>
      </c>
      <c r="BL4113" s="157">
        <f t="shared" si="142"/>
        <v>8.5000000000000062E-2</v>
      </c>
      <c r="BM4113" s="157">
        <f>IF('1b-NaturalGas'!$AI$87="no","",ROUND(BL4113,4))</f>
        <v>8.5000000000000006E-2</v>
      </c>
      <c r="BN4113" s="157">
        <f>IF('1b-NaturalGas'!$AI$88="no","",ROUND(BL4113,4))</f>
        <v>8.5000000000000006E-2</v>
      </c>
      <c r="BO4113" s="157">
        <f>IF('1b-NaturalGas'!$AI$89="no","",ROUND(BL4113,4))</f>
        <v>8.5000000000000006E-2</v>
      </c>
      <c r="BP4113" s="157">
        <f>IF('1b-NaturalGas'!$AI$90="no","not applicable (based on previous answers)",ROUND(BL4113,4))</f>
        <v>8.5000000000000006E-2</v>
      </c>
      <c r="BQ4113" s="157">
        <f>IF('1b-NaturalGas'!$AI$91="no","",ROUND(BL4113,4))</f>
        <v>8.5000000000000006E-2</v>
      </c>
    </row>
    <row r="4114" spans="30:69" x14ac:dyDescent="0.25">
      <c r="AD4114" s="157">
        <f t="shared" si="141"/>
        <v>8.7000000000000063E-2</v>
      </c>
      <c r="AE4114" s="157">
        <f>IF('1a-Electricity'!$AI$77="no","",ROUND(AD4114,4))</f>
        <v>8.6999999999999994E-2</v>
      </c>
      <c r="AF4114" s="157">
        <f>IF('1a-Electricity'!$AI$78="no","",ROUND(AD4114,4))</f>
        <v>8.6999999999999994E-2</v>
      </c>
      <c r="AG4114" s="157">
        <f>IF('1a-Electricity'!$AI$79="no","",ROUND(AD4114,4))</f>
        <v>8.6999999999999994E-2</v>
      </c>
      <c r="BL4114" s="157">
        <f t="shared" si="142"/>
        <v>8.6000000000000063E-2</v>
      </c>
      <c r="BM4114" s="157">
        <f>IF('1b-NaturalGas'!$AI$87="no","",ROUND(BL4114,4))</f>
        <v>8.5999999999999993E-2</v>
      </c>
      <c r="BN4114" s="157">
        <f>IF('1b-NaturalGas'!$AI$88="no","",ROUND(BL4114,4))</f>
        <v>8.5999999999999993E-2</v>
      </c>
      <c r="BO4114" s="157">
        <f>IF('1b-NaturalGas'!$AI$89="no","",ROUND(BL4114,4))</f>
        <v>8.5999999999999993E-2</v>
      </c>
      <c r="BP4114" s="157">
        <f>IF('1b-NaturalGas'!$AI$90="no","not applicable (based on previous answers)",ROUND(BL4114,4))</f>
        <v>8.5999999999999993E-2</v>
      </c>
      <c r="BQ4114" s="157">
        <f>IF('1b-NaturalGas'!$AI$91="no","",ROUND(BL4114,4))</f>
        <v>8.5999999999999993E-2</v>
      </c>
    </row>
    <row r="4115" spans="30:69" x14ac:dyDescent="0.25">
      <c r="AD4115" s="157">
        <f t="shared" si="141"/>
        <v>8.8000000000000064E-2</v>
      </c>
      <c r="AE4115" s="157">
        <f>IF('1a-Electricity'!$AI$77="no","",ROUND(AD4115,4))</f>
        <v>8.7999999999999995E-2</v>
      </c>
      <c r="AF4115" s="157">
        <f>IF('1a-Electricity'!$AI$78="no","",ROUND(AD4115,4))</f>
        <v>8.7999999999999995E-2</v>
      </c>
      <c r="AG4115" s="157">
        <f>IF('1a-Electricity'!$AI$79="no","",ROUND(AD4115,4))</f>
        <v>8.7999999999999995E-2</v>
      </c>
      <c r="BL4115" s="157">
        <f t="shared" si="142"/>
        <v>8.7000000000000063E-2</v>
      </c>
      <c r="BM4115" s="157">
        <f>IF('1b-NaturalGas'!$AI$87="no","",ROUND(BL4115,4))</f>
        <v>8.6999999999999994E-2</v>
      </c>
      <c r="BN4115" s="157">
        <f>IF('1b-NaturalGas'!$AI$88="no","",ROUND(BL4115,4))</f>
        <v>8.6999999999999994E-2</v>
      </c>
      <c r="BO4115" s="157">
        <f>IF('1b-NaturalGas'!$AI$89="no","",ROUND(BL4115,4))</f>
        <v>8.6999999999999994E-2</v>
      </c>
      <c r="BP4115" s="157">
        <f>IF('1b-NaturalGas'!$AI$90="no","not applicable (based on previous answers)",ROUND(BL4115,4))</f>
        <v>8.6999999999999994E-2</v>
      </c>
      <c r="BQ4115" s="157">
        <f>IF('1b-NaturalGas'!$AI$91="no","",ROUND(BL4115,4))</f>
        <v>8.6999999999999994E-2</v>
      </c>
    </row>
    <row r="4116" spans="30:69" x14ac:dyDescent="0.25">
      <c r="AD4116" s="157">
        <f t="shared" si="141"/>
        <v>8.9000000000000065E-2</v>
      </c>
      <c r="AE4116" s="157">
        <f>IF('1a-Electricity'!$AI$77="no","",ROUND(AD4116,4))</f>
        <v>8.8999999999999996E-2</v>
      </c>
      <c r="AF4116" s="157">
        <f>IF('1a-Electricity'!$AI$78="no","",ROUND(AD4116,4))</f>
        <v>8.8999999999999996E-2</v>
      </c>
      <c r="AG4116" s="157">
        <f>IF('1a-Electricity'!$AI$79="no","",ROUND(AD4116,4))</f>
        <v>8.8999999999999996E-2</v>
      </c>
      <c r="BL4116" s="157">
        <f t="shared" si="142"/>
        <v>8.8000000000000064E-2</v>
      </c>
      <c r="BM4116" s="157">
        <f>IF('1b-NaturalGas'!$AI$87="no","",ROUND(BL4116,4))</f>
        <v>8.7999999999999995E-2</v>
      </c>
      <c r="BN4116" s="157">
        <f>IF('1b-NaturalGas'!$AI$88="no","",ROUND(BL4116,4))</f>
        <v>8.7999999999999995E-2</v>
      </c>
      <c r="BO4116" s="157">
        <f>IF('1b-NaturalGas'!$AI$89="no","",ROUND(BL4116,4))</f>
        <v>8.7999999999999995E-2</v>
      </c>
      <c r="BP4116" s="157">
        <f>IF('1b-NaturalGas'!$AI$90="no","not applicable (based on previous answers)",ROUND(BL4116,4))</f>
        <v>8.7999999999999995E-2</v>
      </c>
      <c r="BQ4116" s="157">
        <f>IF('1b-NaturalGas'!$AI$91="no","",ROUND(BL4116,4))</f>
        <v>8.7999999999999995E-2</v>
      </c>
    </row>
    <row r="4117" spans="30:69" x14ac:dyDescent="0.25">
      <c r="AD4117" s="157">
        <f t="shared" si="141"/>
        <v>9.0000000000000066E-2</v>
      </c>
      <c r="AE4117" s="157">
        <f>IF('1a-Electricity'!$AI$77="no","",ROUND(AD4117,4))</f>
        <v>0.09</v>
      </c>
      <c r="AF4117" s="157">
        <f>IF('1a-Electricity'!$AI$78="no","",ROUND(AD4117,4))</f>
        <v>0.09</v>
      </c>
      <c r="AG4117" s="157">
        <f>IF('1a-Electricity'!$AI$79="no","",ROUND(AD4117,4))</f>
        <v>0.09</v>
      </c>
      <c r="BL4117" s="157">
        <f t="shared" si="142"/>
        <v>8.9000000000000065E-2</v>
      </c>
      <c r="BM4117" s="157">
        <f>IF('1b-NaturalGas'!$AI$87="no","",ROUND(BL4117,4))</f>
        <v>8.8999999999999996E-2</v>
      </c>
      <c r="BN4117" s="157">
        <f>IF('1b-NaturalGas'!$AI$88="no","",ROUND(BL4117,4))</f>
        <v>8.8999999999999996E-2</v>
      </c>
      <c r="BO4117" s="157">
        <f>IF('1b-NaturalGas'!$AI$89="no","",ROUND(BL4117,4))</f>
        <v>8.8999999999999996E-2</v>
      </c>
      <c r="BP4117" s="157">
        <f>IF('1b-NaturalGas'!$AI$90="no","not applicable (based on previous answers)",ROUND(BL4117,4))</f>
        <v>8.8999999999999996E-2</v>
      </c>
      <c r="BQ4117" s="157">
        <f>IF('1b-NaturalGas'!$AI$91="no","",ROUND(BL4117,4))</f>
        <v>8.8999999999999996E-2</v>
      </c>
    </row>
    <row r="4118" spans="30:69" x14ac:dyDescent="0.25">
      <c r="AD4118" s="157">
        <f t="shared" si="141"/>
        <v>9.1000000000000067E-2</v>
      </c>
      <c r="AE4118" s="157">
        <f>IF('1a-Electricity'!$AI$77="no","",ROUND(AD4118,4))</f>
        <v>9.0999999999999998E-2</v>
      </c>
      <c r="AF4118" s="157">
        <f>IF('1a-Electricity'!$AI$78="no","",ROUND(AD4118,4))</f>
        <v>9.0999999999999998E-2</v>
      </c>
      <c r="AG4118" s="157">
        <f>IF('1a-Electricity'!$AI$79="no","",ROUND(AD4118,4))</f>
        <v>9.0999999999999998E-2</v>
      </c>
      <c r="BL4118" s="157">
        <f t="shared" si="142"/>
        <v>9.0000000000000066E-2</v>
      </c>
      <c r="BM4118" s="157">
        <f>IF('1b-NaturalGas'!$AI$87="no","",ROUND(BL4118,4))</f>
        <v>0.09</v>
      </c>
      <c r="BN4118" s="157">
        <f>IF('1b-NaturalGas'!$AI$88="no","",ROUND(BL4118,4))</f>
        <v>0.09</v>
      </c>
      <c r="BO4118" s="157">
        <f>IF('1b-NaturalGas'!$AI$89="no","",ROUND(BL4118,4))</f>
        <v>0.09</v>
      </c>
      <c r="BP4118" s="157">
        <f>IF('1b-NaturalGas'!$AI$90="no","not applicable (based on previous answers)",ROUND(BL4118,4))</f>
        <v>0.09</v>
      </c>
      <c r="BQ4118" s="157">
        <f>IF('1b-NaturalGas'!$AI$91="no","",ROUND(BL4118,4))</f>
        <v>0.09</v>
      </c>
    </row>
    <row r="4119" spans="30:69" x14ac:dyDescent="0.25">
      <c r="AD4119" s="157">
        <f t="shared" si="141"/>
        <v>9.2000000000000068E-2</v>
      </c>
      <c r="AE4119" s="157">
        <f>IF('1a-Electricity'!$AI$77="no","",ROUND(AD4119,4))</f>
        <v>9.1999999999999998E-2</v>
      </c>
      <c r="AF4119" s="157">
        <f>IF('1a-Electricity'!$AI$78="no","",ROUND(AD4119,4))</f>
        <v>9.1999999999999998E-2</v>
      </c>
      <c r="AG4119" s="157">
        <f>IF('1a-Electricity'!$AI$79="no","",ROUND(AD4119,4))</f>
        <v>9.1999999999999998E-2</v>
      </c>
      <c r="BL4119" s="157">
        <f t="shared" si="142"/>
        <v>9.1000000000000067E-2</v>
      </c>
      <c r="BM4119" s="157">
        <f>IF('1b-NaturalGas'!$AI$87="no","",ROUND(BL4119,4))</f>
        <v>9.0999999999999998E-2</v>
      </c>
      <c r="BN4119" s="157">
        <f>IF('1b-NaturalGas'!$AI$88="no","",ROUND(BL4119,4))</f>
        <v>9.0999999999999998E-2</v>
      </c>
      <c r="BO4119" s="157">
        <f>IF('1b-NaturalGas'!$AI$89="no","",ROUND(BL4119,4))</f>
        <v>9.0999999999999998E-2</v>
      </c>
      <c r="BP4119" s="157">
        <f>IF('1b-NaturalGas'!$AI$90="no","not applicable (based on previous answers)",ROUND(BL4119,4))</f>
        <v>9.0999999999999998E-2</v>
      </c>
      <c r="BQ4119" s="157">
        <f>IF('1b-NaturalGas'!$AI$91="no","",ROUND(BL4119,4))</f>
        <v>9.0999999999999998E-2</v>
      </c>
    </row>
    <row r="4120" spans="30:69" x14ac:dyDescent="0.25">
      <c r="AD4120" s="157">
        <f t="shared" si="141"/>
        <v>9.3000000000000069E-2</v>
      </c>
      <c r="AE4120" s="157">
        <f>IF('1a-Electricity'!$AI$77="no","",ROUND(AD4120,4))</f>
        <v>9.2999999999999999E-2</v>
      </c>
      <c r="AF4120" s="157">
        <f>IF('1a-Electricity'!$AI$78="no","",ROUND(AD4120,4))</f>
        <v>9.2999999999999999E-2</v>
      </c>
      <c r="AG4120" s="157">
        <f>IF('1a-Electricity'!$AI$79="no","",ROUND(AD4120,4))</f>
        <v>9.2999999999999999E-2</v>
      </c>
      <c r="BL4120" s="157">
        <f t="shared" si="142"/>
        <v>9.2000000000000068E-2</v>
      </c>
      <c r="BM4120" s="157">
        <f>IF('1b-NaturalGas'!$AI$87="no","",ROUND(BL4120,4))</f>
        <v>9.1999999999999998E-2</v>
      </c>
      <c r="BN4120" s="157">
        <f>IF('1b-NaturalGas'!$AI$88="no","",ROUND(BL4120,4))</f>
        <v>9.1999999999999998E-2</v>
      </c>
      <c r="BO4120" s="157">
        <f>IF('1b-NaturalGas'!$AI$89="no","",ROUND(BL4120,4))</f>
        <v>9.1999999999999998E-2</v>
      </c>
      <c r="BP4120" s="157">
        <f>IF('1b-NaturalGas'!$AI$90="no","not applicable (based on previous answers)",ROUND(BL4120,4))</f>
        <v>9.1999999999999998E-2</v>
      </c>
      <c r="BQ4120" s="157">
        <f>IF('1b-NaturalGas'!$AI$91="no","",ROUND(BL4120,4))</f>
        <v>9.1999999999999998E-2</v>
      </c>
    </row>
    <row r="4121" spans="30:69" x14ac:dyDescent="0.25">
      <c r="AD4121" s="157">
        <f t="shared" si="141"/>
        <v>9.400000000000007E-2</v>
      </c>
      <c r="AE4121" s="157">
        <f>IF('1a-Electricity'!$AI$77="no","",ROUND(AD4121,4))</f>
        <v>9.4E-2</v>
      </c>
      <c r="AF4121" s="157">
        <f>IF('1a-Electricity'!$AI$78="no","",ROUND(AD4121,4))</f>
        <v>9.4E-2</v>
      </c>
      <c r="AG4121" s="157">
        <f>IF('1a-Electricity'!$AI$79="no","",ROUND(AD4121,4))</f>
        <v>9.4E-2</v>
      </c>
      <c r="BL4121" s="157">
        <f t="shared" si="142"/>
        <v>9.3000000000000069E-2</v>
      </c>
      <c r="BM4121" s="157">
        <f>IF('1b-NaturalGas'!$AI$87="no","",ROUND(BL4121,4))</f>
        <v>9.2999999999999999E-2</v>
      </c>
      <c r="BN4121" s="157">
        <f>IF('1b-NaturalGas'!$AI$88="no","",ROUND(BL4121,4))</f>
        <v>9.2999999999999999E-2</v>
      </c>
      <c r="BO4121" s="157">
        <f>IF('1b-NaturalGas'!$AI$89="no","",ROUND(BL4121,4))</f>
        <v>9.2999999999999999E-2</v>
      </c>
      <c r="BP4121" s="157">
        <f>IF('1b-NaturalGas'!$AI$90="no","not applicable (based on previous answers)",ROUND(BL4121,4))</f>
        <v>9.2999999999999999E-2</v>
      </c>
      <c r="BQ4121" s="157">
        <f>IF('1b-NaturalGas'!$AI$91="no","",ROUND(BL4121,4))</f>
        <v>9.2999999999999999E-2</v>
      </c>
    </row>
    <row r="4122" spans="30:69" x14ac:dyDescent="0.25">
      <c r="AD4122" s="157">
        <f t="shared" si="141"/>
        <v>9.500000000000007E-2</v>
      </c>
      <c r="AE4122" s="157">
        <f>IF('1a-Electricity'!$AI$77="no","",ROUND(AD4122,4))</f>
        <v>9.5000000000000001E-2</v>
      </c>
      <c r="AF4122" s="157">
        <f>IF('1a-Electricity'!$AI$78="no","",ROUND(AD4122,4))</f>
        <v>9.5000000000000001E-2</v>
      </c>
      <c r="AG4122" s="157">
        <f>IF('1a-Electricity'!$AI$79="no","",ROUND(AD4122,4))</f>
        <v>9.5000000000000001E-2</v>
      </c>
      <c r="BL4122" s="157">
        <f t="shared" si="142"/>
        <v>9.400000000000007E-2</v>
      </c>
      <c r="BM4122" s="157">
        <f>IF('1b-NaturalGas'!$AI$87="no","",ROUND(BL4122,4))</f>
        <v>9.4E-2</v>
      </c>
      <c r="BN4122" s="157">
        <f>IF('1b-NaturalGas'!$AI$88="no","",ROUND(BL4122,4))</f>
        <v>9.4E-2</v>
      </c>
      <c r="BO4122" s="157">
        <f>IF('1b-NaturalGas'!$AI$89="no","",ROUND(BL4122,4))</f>
        <v>9.4E-2</v>
      </c>
      <c r="BP4122" s="157">
        <f>IF('1b-NaturalGas'!$AI$90="no","not applicable (based on previous answers)",ROUND(BL4122,4))</f>
        <v>9.4E-2</v>
      </c>
      <c r="BQ4122" s="157">
        <f>IF('1b-NaturalGas'!$AI$91="no","",ROUND(BL4122,4))</f>
        <v>9.4E-2</v>
      </c>
    </row>
    <row r="4123" spans="30:69" x14ac:dyDescent="0.25">
      <c r="AD4123" s="157">
        <f t="shared" si="141"/>
        <v>9.6000000000000071E-2</v>
      </c>
      <c r="AE4123" s="157">
        <f>IF('1a-Electricity'!$AI$77="no","",ROUND(AD4123,4))</f>
        <v>9.6000000000000002E-2</v>
      </c>
      <c r="AF4123" s="157">
        <f>IF('1a-Electricity'!$AI$78="no","",ROUND(AD4123,4))</f>
        <v>9.6000000000000002E-2</v>
      </c>
      <c r="AG4123" s="157">
        <f>IF('1a-Electricity'!$AI$79="no","",ROUND(AD4123,4))</f>
        <v>9.6000000000000002E-2</v>
      </c>
      <c r="BL4123" s="157">
        <f t="shared" si="142"/>
        <v>9.500000000000007E-2</v>
      </c>
      <c r="BM4123" s="157">
        <f>IF('1b-NaturalGas'!$AI$87="no","",ROUND(BL4123,4))</f>
        <v>9.5000000000000001E-2</v>
      </c>
      <c r="BN4123" s="157">
        <f>IF('1b-NaturalGas'!$AI$88="no","",ROUND(BL4123,4))</f>
        <v>9.5000000000000001E-2</v>
      </c>
      <c r="BO4123" s="157">
        <f>IF('1b-NaturalGas'!$AI$89="no","",ROUND(BL4123,4))</f>
        <v>9.5000000000000001E-2</v>
      </c>
      <c r="BP4123" s="157">
        <f>IF('1b-NaturalGas'!$AI$90="no","not applicable (based on previous answers)",ROUND(BL4123,4))</f>
        <v>9.5000000000000001E-2</v>
      </c>
      <c r="BQ4123" s="157">
        <f>IF('1b-NaturalGas'!$AI$91="no","",ROUND(BL4123,4))</f>
        <v>9.5000000000000001E-2</v>
      </c>
    </row>
    <row r="4124" spans="30:69" x14ac:dyDescent="0.25">
      <c r="AD4124" s="157">
        <f t="shared" si="141"/>
        <v>9.7000000000000072E-2</v>
      </c>
      <c r="AE4124" s="157">
        <f>IF('1a-Electricity'!$AI$77="no","",ROUND(AD4124,4))</f>
        <v>9.7000000000000003E-2</v>
      </c>
      <c r="AF4124" s="157">
        <f>IF('1a-Electricity'!$AI$78="no","",ROUND(AD4124,4))</f>
        <v>9.7000000000000003E-2</v>
      </c>
      <c r="AG4124" s="157">
        <f>IF('1a-Electricity'!$AI$79="no","",ROUND(AD4124,4))</f>
        <v>9.7000000000000003E-2</v>
      </c>
      <c r="BL4124" s="157">
        <f t="shared" si="142"/>
        <v>9.6000000000000071E-2</v>
      </c>
      <c r="BM4124" s="157">
        <f>IF('1b-NaturalGas'!$AI$87="no","",ROUND(BL4124,4))</f>
        <v>9.6000000000000002E-2</v>
      </c>
      <c r="BN4124" s="157">
        <f>IF('1b-NaturalGas'!$AI$88="no","",ROUND(BL4124,4))</f>
        <v>9.6000000000000002E-2</v>
      </c>
      <c r="BO4124" s="157">
        <f>IF('1b-NaturalGas'!$AI$89="no","",ROUND(BL4124,4))</f>
        <v>9.6000000000000002E-2</v>
      </c>
      <c r="BP4124" s="157">
        <f>IF('1b-NaturalGas'!$AI$90="no","not applicable (based on previous answers)",ROUND(BL4124,4))</f>
        <v>9.6000000000000002E-2</v>
      </c>
      <c r="BQ4124" s="157">
        <f>IF('1b-NaturalGas'!$AI$91="no","",ROUND(BL4124,4))</f>
        <v>9.6000000000000002E-2</v>
      </c>
    </row>
    <row r="4125" spans="30:69" x14ac:dyDescent="0.25">
      <c r="AD4125" s="157">
        <f t="shared" si="141"/>
        <v>9.8000000000000073E-2</v>
      </c>
      <c r="AE4125" s="157">
        <f>IF('1a-Electricity'!$AI$77="no","",ROUND(AD4125,4))</f>
        <v>9.8000000000000004E-2</v>
      </c>
      <c r="AF4125" s="157">
        <f>IF('1a-Electricity'!$AI$78="no","",ROUND(AD4125,4))</f>
        <v>9.8000000000000004E-2</v>
      </c>
      <c r="AG4125" s="157">
        <f>IF('1a-Electricity'!$AI$79="no","",ROUND(AD4125,4))</f>
        <v>9.8000000000000004E-2</v>
      </c>
      <c r="BL4125" s="157">
        <f t="shared" si="142"/>
        <v>9.7000000000000072E-2</v>
      </c>
      <c r="BM4125" s="157">
        <f>IF('1b-NaturalGas'!$AI$87="no","",ROUND(BL4125,4))</f>
        <v>9.7000000000000003E-2</v>
      </c>
      <c r="BN4125" s="157">
        <f>IF('1b-NaturalGas'!$AI$88="no","",ROUND(BL4125,4))</f>
        <v>9.7000000000000003E-2</v>
      </c>
      <c r="BO4125" s="157">
        <f>IF('1b-NaturalGas'!$AI$89="no","",ROUND(BL4125,4))</f>
        <v>9.7000000000000003E-2</v>
      </c>
      <c r="BP4125" s="157">
        <f>IF('1b-NaturalGas'!$AI$90="no","not applicable (based on previous answers)",ROUND(BL4125,4))</f>
        <v>9.7000000000000003E-2</v>
      </c>
      <c r="BQ4125" s="157">
        <f>IF('1b-NaturalGas'!$AI$91="no","",ROUND(BL4125,4))</f>
        <v>9.7000000000000003E-2</v>
      </c>
    </row>
    <row r="4126" spans="30:69" x14ac:dyDescent="0.25">
      <c r="AD4126" s="157">
        <f t="shared" si="141"/>
        <v>9.9000000000000074E-2</v>
      </c>
      <c r="AE4126" s="157">
        <f>IF('1a-Electricity'!$AI$77="no","",ROUND(AD4126,4))</f>
        <v>9.9000000000000005E-2</v>
      </c>
      <c r="AF4126" s="157">
        <f>IF('1a-Electricity'!$AI$78="no","",ROUND(AD4126,4))</f>
        <v>9.9000000000000005E-2</v>
      </c>
      <c r="AG4126" s="157">
        <f>IF('1a-Electricity'!$AI$79="no","",ROUND(AD4126,4))</f>
        <v>9.9000000000000005E-2</v>
      </c>
      <c r="BL4126" s="157">
        <f t="shared" si="142"/>
        <v>9.8000000000000073E-2</v>
      </c>
      <c r="BM4126" s="157">
        <f>IF('1b-NaturalGas'!$AI$87="no","",ROUND(BL4126,4))</f>
        <v>9.8000000000000004E-2</v>
      </c>
      <c r="BN4126" s="157">
        <f>IF('1b-NaturalGas'!$AI$88="no","",ROUND(BL4126,4))</f>
        <v>9.8000000000000004E-2</v>
      </c>
      <c r="BO4126" s="157">
        <f>IF('1b-NaturalGas'!$AI$89="no","",ROUND(BL4126,4))</f>
        <v>9.8000000000000004E-2</v>
      </c>
      <c r="BP4126" s="157">
        <f>IF('1b-NaturalGas'!$AI$90="no","not applicable (based on previous answers)",ROUND(BL4126,4))</f>
        <v>9.8000000000000004E-2</v>
      </c>
      <c r="BQ4126" s="157">
        <f>IF('1b-NaturalGas'!$AI$91="no","",ROUND(BL4126,4))</f>
        <v>9.8000000000000004E-2</v>
      </c>
    </row>
    <row r="4127" spans="30:69" x14ac:dyDescent="0.25">
      <c r="AD4127" s="157">
        <f t="shared" si="141"/>
        <v>0.10000000000000007</v>
      </c>
      <c r="AE4127" s="157">
        <f>IF('1a-Electricity'!$AI$77="no","",ROUND(AD4127,4))</f>
        <v>0.1</v>
      </c>
      <c r="AF4127" s="157">
        <f>IF('1a-Electricity'!$AI$78="no","",ROUND(AD4127,4))</f>
        <v>0.1</v>
      </c>
      <c r="AG4127" s="157">
        <f>IF('1a-Electricity'!$AI$79="no","",ROUND(AD4127,4))</f>
        <v>0.1</v>
      </c>
      <c r="BL4127" s="157">
        <f t="shared" si="142"/>
        <v>9.9000000000000074E-2</v>
      </c>
      <c r="BM4127" s="157">
        <f>IF('1b-NaturalGas'!$AI$87="no","",ROUND(BL4127,4))</f>
        <v>9.9000000000000005E-2</v>
      </c>
      <c r="BN4127" s="157">
        <f>IF('1b-NaturalGas'!$AI$88="no","",ROUND(BL4127,4))</f>
        <v>9.9000000000000005E-2</v>
      </c>
      <c r="BO4127" s="157">
        <f>IF('1b-NaturalGas'!$AI$89="no","",ROUND(BL4127,4))</f>
        <v>9.9000000000000005E-2</v>
      </c>
      <c r="BP4127" s="157">
        <f>IF('1b-NaturalGas'!$AI$90="no","not applicable (based on previous answers)",ROUND(BL4127,4))</f>
        <v>9.9000000000000005E-2</v>
      </c>
      <c r="BQ4127" s="157">
        <f>IF('1b-NaturalGas'!$AI$91="no","",ROUND(BL4127,4))</f>
        <v>9.9000000000000005E-2</v>
      </c>
    </row>
    <row r="4128" spans="30:69" x14ac:dyDescent="0.25">
      <c r="AD4128" s="157">
        <f t="shared" si="141"/>
        <v>0.10100000000000008</v>
      </c>
      <c r="AE4128" s="157">
        <f>IF('1a-Electricity'!$AI$77="no","",ROUND(AD4128,4))</f>
        <v>0.10100000000000001</v>
      </c>
      <c r="AF4128" s="157">
        <f>IF('1a-Electricity'!$AI$78="no","",ROUND(AD4128,4))</f>
        <v>0.10100000000000001</v>
      </c>
      <c r="AG4128" s="157">
        <f>IF('1a-Electricity'!$AI$79="no","",ROUND(AD4128,4))</f>
        <v>0.10100000000000001</v>
      </c>
      <c r="BL4128" s="157">
        <f t="shared" si="142"/>
        <v>0.10000000000000007</v>
      </c>
      <c r="BM4128" s="157">
        <f>IF('1b-NaturalGas'!$AI$87="no","",ROUND(BL4128,4))</f>
        <v>0.1</v>
      </c>
      <c r="BN4128" s="157">
        <f>IF('1b-NaturalGas'!$AI$88="no","",ROUND(BL4128,4))</f>
        <v>0.1</v>
      </c>
      <c r="BO4128" s="157">
        <f>IF('1b-NaturalGas'!$AI$89="no","",ROUND(BL4128,4))</f>
        <v>0.1</v>
      </c>
      <c r="BP4128" s="157">
        <f>IF('1b-NaturalGas'!$AI$90="no","not applicable (based on previous answers)",ROUND(BL4128,4))</f>
        <v>0.1</v>
      </c>
      <c r="BQ4128" s="157">
        <f>IF('1b-NaturalGas'!$AI$91="no","",ROUND(BL4128,4))</f>
        <v>0.1</v>
      </c>
    </row>
    <row r="4129" spans="30:69" x14ac:dyDescent="0.25">
      <c r="AD4129" s="157">
        <f t="shared" si="141"/>
        <v>0.10200000000000008</v>
      </c>
      <c r="AE4129" s="157">
        <f>IF('1a-Electricity'!$AI$77="no","",ROUND(AD4129,4))</f>
        <v>0.10199999999999999</v>
      </c>
      <c r="AF4129" s="157">
        <f>IF('1a-Electricity'!$AI$78="no","",ROUND(AD4129,4))</f>
        <v>0.10199999999999999</v>
      </c>
      <c r="AG4129" s="157">
        <f>IF('1a-Electricity'!$AI$79="no","",ROUND(AD4129,4))</f>
        <v>0.10199999999999999</v>
      </c>
      <c r="BL4129" s="157">
        <f t="shared" si="142"/>
        <v>0.10100000000000008</v>
      </c>
      <c r="BM4129" s="157">
        <f>IF('1b-NaturalGas'!$AI$87="no","",ROUND(BL4129,4))</f>
        <v>0.10100000000000001</v>
      </c>
      <c r="BN4129" s="157">
        <f>IF('1b-NaturalGas'!$AI$88="no","",ROUND(BL4129,4))</f>
        <v>0.10100000000000001</v>
      </c>
      <c r="BO4129" s="157">
        <f>IF('1b-NaturalGas'!$AI$89="no","",ROUND(BL4129,4))</f>
        <v>0.10100000000000001</v>
      </c>
      <c r="BP4129" s="157">
        <f>IF('1b-NaturalGas'!$AI$90="no","not applicable (based on previous answers)",ROUND(BL4129,4))</f>
        <v>0.10100000000000001</v>
      </c>
      <c r="BQ4129" s="157">
        <f>IF('1b-NaturalGas'!$AI$91="no","",ROUND(BL4129,4))</f>
        <v>0.10100000000000001</v>
      </c>
    </row>
    <row r="4130" spans="30:69" x14ac:dyDescent="0.25">
      <c r="AD4130" s="157">
        <f t="shared" si="141"/>
        <v>0.10300000000000008</v>
      </c>
      <c r="AE4130" s="157">
        <f>IF('1a-Electricity'!$AI$77="no","",ROUND(AD4130,4))</f>
        <v>0.10299999999999999</v>
      </c>
      <c r="AF4130" s="157">
        <f>IF('1a-Electricity'!$AI$78="no","",ROUND(AD4130,4))</f>
        <v>0.10299999999999999</v>
      </c>
      <c r="AG4130" s="157">
        <f>IF('1a-Electricity'!$AI$79="no","",ROUND(AD4130,4))</f>
        <v>0.10299999999999999</v>
      </c>
      <c r="BL4130" s="157">
        <f t="shared" si="142"/>
        <v>0.10200000000000008</v>
      </c>
      <c r="BM4130" s="157">
        <f>IF('1b-NaturalGas'!$AI$87="no","",ROUND(BL4130,4))</f>
        <v>0.10199999999999999</v>
      </c>
      <c r="BN4130" s="157">
        <f>IF('1b-NaturalGas'!$AI$88="no","",ROUND(BL4130,4))</f>
        <v>0.10199999999999999</v>
      </c>
      <c r="BO4130" s="157">
        <f>IF('1b-NaturalGas'!$AI$89="no","",ROUND(BL4130,4))</f>
        <v>0.10199999999999999</v>
      </c>
      <c r="BP4130" s="157">
        <f>IF('1b-NaturalGas'!$AI$90="no","not applicable (based on previous answers)",ROUND(BL4130,4))</f>
        <v>0.10199999999999999</v>
      </c>
      <c r="BQ4130" s="157">
        <f>IF('1b-NaturalGas'!$AI$91="no","",ROUND(BL4130,4))</f>
        <v>0.10199999999999999</v>
      </c>
    </row>
    <row r="4131" spans="30:69" x14ac:dyDescent="0.25">
      <c r="AD4131" s="157">
        <f t="shared" si="141"/>
        <v>0.10400000000000008</v>
      </c>
      <c r="AE4131" s="157">
        <f>IF('1a-Electricity'!$AI$77="no","",ROUND(AD4131,4))</f>
        <v>0.104</v>
      </c>
      <c r="AF4131" s="157">
        <f>IF('1a-Electricity'!$AI$78="no","",ROUND(AD4131,4))</f>
        <v>0.104</v>
      </c>
      <c r="AG4131" s="157">
        <f>IF('1a-Electricity'!$AI$79="no","",ROUND(AD4131,4))</f>
        <v>0.104</v>
      </c>
      <c r="BL4131" s="157">
        <f t="shared" si="142"/>
        <v>0.10300000000000008</v>
      </c>
      <c r="BM4131" s="157">
        <f>IF('1b-NaturalGas'!$AI$87="no","",ROUND(BL4131,4))</f>
        <v>0.10299999999999999</v>
      </c>
      <c r="BN4131" s="157">
        <f>IF('1b-NaturalGas'!$AI$88="no","",ROUND(BL4131,4))</f>
        <v>0.10299999999999999</v>
      </c>
      <c r="BO4131" s="157">
        <f>IF('1b-NaturalGas'!$AI$89="no","",ROUND(BL4131,4))</f>
        <v>0.10299999999999999</v>
      </c>
      <c r="BP4131" s="157">
        <f>IF('1b-NaturalGas'!$AI$90="no","not applicable (based on previous answers)",ROUND(BL4131,4))</f>
        <v>0.10299999999999999</v>
      </c>
      <c r="BQ4131" s="157">
        <f>IF('1b-NaturalGas'!$AI$91="no","",ROUND(BL4131,4))</f>
        <v>0.10299999999999999</v>
      </c>
    </row>
    <row r="4132" spans="30:69" x14ac:dyDescent="0.25">
      <c r="AD4132" s="157">
        <f t="shared" si="141"/>
        <v>0.10500000000000008</v>
      </c>
      <c r="AE4132" s="157">
        <f>IF('1a-Electricity'!$AI$77="no","",ROUND(AD4132,4))</f>
        <v>0.105</v>
      </c>
      <c r="AF4132" s="157">
        <f>IF('1a-Electricity'!$AI$78="no","",ROUND(AD4132,4))</f>
        <v>0.105</v>
      </c>
      <c r="AG4132" s="157">
        <f>IF('1a-Electricity'!$AI$79="no","",ROUND(AD4132,4))</f>
        <v>0.105</v>
      </c>
      <c r="BL4132" s="157">
        <f t="shared" si="142"/>
        <v>0.10400000000000008</v>
      </c>
      <c r="BM4132" s="157">
        <f>IF('1b-NaturalGas'!$AI$87="no","",ROUND(BL4132,4))</f>
        <v>0.104</v>
      </c>
      <c r="BN4132" s="157">
        <f>IF('1b-NaturalGas'!$AI$88="no","",ROUND(BL4132,4))</f>
        <v>0.104</v>
      </c>
      <c r="BO4132" s="157">
        <f>IF('1b-NaturalGas'!$AI$89="no","",ROUND(BL4132,4))</f>
        <v>0.104</v>
      </c>
      <c r="BP4132" s="157">
        <f>IF('1b-NaturalGas'!$AI$90="no","not applicable (based on previous answers)",ROUND(BL4132,4))</f>
        <v>0.104</v>
      </c>
      <c r="BQ4132" s="157">
        <f>IF('1b-NaturalGas'!$AI$91="no","",ROUND(BL4132,4))</f>
        <v>0.104</v>
      </c>
    </row>
    <row r="4133" spans="30:69" x14ac:dyDescent="0.25">
      <c r="AD4133" s="157">
        <f t="shared" si="141"/>
        <v>0.10600000000000008</v>
      </c>
      <c r="AE4133" s="157">
        <f>IF('1a-Electricity'!$AI$77="no","",ROUND(AD4133,4))</f>
        <v>0.106</v>
      </c>
      <c r="AF4133" s="157">
        <f>IF('1a-Electricity'!$AI$78="no","",ROUND(AD4133,4))</f>
        <v>0.106</v>
      </c>
      <c r="AG4133" s="157">
        <f>IF('1a-Electricity'!$AI$79="no","",ROUND(AD4133,4))</f>
        <v>0.106</v>
      </c>
      <c r="BL4133" s="157">
        <f t="shared" si="142"/>
        <v>0.10500000000000008</v>
      </c>
      <c r="BM4133" s="157">
        <f>IF('1b-NaturalGas'!$AI$87="no","",ROUND(BL4133,4))</f>
        <v>0.105</v>
      </c>
      <c r="BN4133" s="157">
        <f>IF('1b-NaturalGas'!$AI$88="no","",ROUND(BL4133,4))</f>
        <v>0.105</v>
      </c>
      <c r="BO4133" s="157">
        <f>IF('1b-NaturalGas'!$AI$89="no","",ROUND(BL4133,4))</f>
        <v>0.105</v>
      </c>
      <c r="BP4133" s="157">
        <f>IF('1b-NaturalGas'!$AI$90="no","not applicable (based on previous answers)",ROUND(BL4133,4))</f>
        <v>0.105</v>
      </c>
      <c r="BQ4133" s="157">
        <f>IF('1b-NaturalGas'!$AI$91="no","",ROUND(BL4133,4))</f>
        <v>0.105</v>
      </c>
    </row>
    <row r="4134" spans="30:69" x14ac:dyDescent="0.25">
      <c r="AD4134" s="157">
        <f t="shared" si="141"/>
        <v>0.10700000000000008</v>
      </c>
      <c r="AE4134" s="157">
        <f>IF('1a-Electricity'!$AI$77="no","",ROUND(AD4134,4))</f>
        <v>0.107</v>
      </c>
      <c r="AF4134" s="157">
        <f>IF('1a-Electricity'!$AI$78="no","",ROUND(AD4134,4))</f>
        <v>0.107</v>
      </c>
      <c r="AG4134" s="157">
        <f>IF('1a-Electricity'!$AI$79="no","",ROUND(AD4134,4))</f>
        <v>0.107</v>
      </c>
      <c r="BL4134" s="157">
        <f t="shared" si="142"/>
        <v>0.10600000000000008</v>
      </c>
      <c r="BM4134" s="157">
        <f>IF('1b-NaturalGas'!$AI$87="no","",ROUND(BL4134,4))</f>
        <v>0.106</v>
      </c>
      <c r="BN4134" s="157">
        <f>IF('1b-NaturalGas'!$AI$88="no","",ROUND(BL4134,4))</f>
        <v>0.106</v>
      </c>
      <c r="BO4134" s="157">
        <f>IF('1b-NaturalGas'!$AI$89="no","",ROUND(BL4134,4))</f>
        <v>0.106</v>
      </c>
      <c r="BP4134" s="157">
        <f>IF('1b-NaturalGas'!$AI$90="no","not applicable (based on previous answers)",ROUND(BL4134,4))</f>
        <v>0.106</v>
      </c>
      <c r="BQ4134" s="157">
        <f>IF('1b-NaturalGas'!$AI$91="no","",ROUND(BL4134,4))</f>
        <v>0.106</v>
      </c>
    </row>
    <row r="4135" spans="30:69" x14ac:dyDescent="0.25">
      <c r="AD4135" s="157">
        <f t="shared" si="141"/>
        <v>0.10800000000000008</v>
      </c>
      <c r="AE4135" s="157">
        <f>IF('1a-Electricity'!$AI$77="no","",ROUND(AD4135,4))</f>
        <v>0.108</v>
      </c>
      <c r="AF4135" s="157">
        <f>IF('1a-Electricity'!$AI$78="no","",ROUND(AD4135,4))</f>
        <v>0.108</v>
      </c>
      <c r="AG4135" s="157">
        <f>IF('1a-Electricity'!$AI$79="no","",ROUND(AD4135,4))</f>
        <v>0.108</v>
      </c>
      <c r="BL4135" s="157">
        <f t="shared" si="142"/>
        <v>0.10700000000000008</v>
      </c>
      <c r="BM4135" s="157">
        <f>IF('1b-NaturalGas'!$AI$87="no","",ROUND(BL4135,4))</f>
        <v>0.107</v>
      </c>
      <c r="BN4135" s="157">
        <f>IF('1b-NaturalGas'!$AI$88="no","",ROUND(BL4135,4))</f>
        <v>0.107</v>
      </c>
      <c r="BO4135" s="157">
        <f>IF('1b-NaturalGas'!$AI$89="no","",ROUND(BL4135,4))</f>
        <v>0.107</v>
      </c>
      <c r="BP4135" s="157">
        <f>IF('1b-NaturalGas'!$AI$90="no","not applicable (based on previous answers)",ROUND(BL4135,4))</f>
        <v>0.107</v>
      </c>
      <c r="BQ4135" s="157">
        <f>IF('1b-NaturalGas'!$AI$91="no","",ROUND(BL4135,4))</f>
        <v>0.107</v>
      </c>
    </row>
    <row r="4136" spans="30:69" x14ac:dyDescent="0.25">
      <c r="AD4136" s="157">
        <f t="shared" si="141"/>
        <v>0.10900000000000008</v>
      </c>
      <c r="AE4136" s="157">
        <f>IF('1a-Electricity'!$AI$77="no","",ROUND(AD4136,4))</f>
        <v>0.109</v>
      </c>
      <c r="AF4136" s="157">
        <f>IF('1a-Electricity'!$AI$78="no","",ROUND(AD4136,4))</f>
        <v>0.109</v>
      </c>
      <c r="AG4136" s="157">
        <f>IF('1a-Electricity'!$AI$79="no","",ROUND(AD4136,4))</f>
        <v>0.109</v>
      </c>
      <c r="BL4136" s="157">
        <f t="shared" si="142"/>
        <v>0.10800000000000008</v>
      </c>
      <c r="BM4136" s="157">
        <f>IF('1b-NaturalGas'!$AI$87="no","",ROUND(BL4136,4))</f>
        <v>0.108</v>
      </c>
      <c r="BN4136" s="157">
        <f>IF('1b-NaturalGas'!$AI$88="no","",ROUND(BL4136,4))</f>
        <v>0.108</v>
      </c>
      <c r="BO4136" s="157">
        <f>IF('1b-NaturalGas'!$AI$89="no","",ROUND(BL4136,4))</f>
        <v>0.108</v>
      </c>
      <c r="BP4136" s="157">
        <f>IF('1b-NaturalGas'!$AI$90="no","not applicable (based on previous answers)",ROUND(BL4136,4))</f>
        <v>0.108</v>
      </c>
      <c r="BQ4136" s="157">
        <f>IF('1b-NaturalGas'!$AI$91="no","",ROUND(BL4136,4))</f>
        <v>0.108</v>
      </c>
    </row>
    <row r="4137" spans="30:69" x14ac:dyDescent="0.25">
      <c r="AD4137" s="157">
        <f t="shared" si="141"/>
        <v>0.11000000000000008</v>
      </c>
      <c r="AE4137" s="157">
        <f>IF('1a-Electricity'!$AI$77="no","",ROUND(AD4137,4))</f>
        <v>0.11</v>
      </c>
      <c r="AF4137" s="157">
        <f>IF('1a-Electricity'!$AI$78="no","",ROUND(AD4137,4))</f>
        <v>0.11</v>
      </c>
      <c r="AG4137" s="157">
        <f>IF('1a-Electricity'!$AI$79="no","",ROUND(AD4137,4))</f>
        <v>0.11</v>
      </c>
      <c r="BL4137" s="157">
        <f t="shared" si="142"/>
        <v>0.10900000000000008</v>
      </c>
      <c r="BM4137" s="157">
        <f>IF('1b-NaturalGas'!$AI$87="no","",ROUND(BL4137,4))</f>
        <v>0.109</v>
      </c>
      <c r="BN4137" s="157">
        <f>IF('1b-NaturalGas'!$AI$88="no","",ROUND(BL4137,4))</f>
        <v>0.109</v>
      </c>
      <c r="BO4137" s="157">
        <f>IF('1b-NaturalGas'!$AI$89="no","",ROUND(BL4137,4))</f>
        <v>0.109</v>
      </c>
      <c r="BP4137" s="157">
        <f>IF('1b-NaturalGas'!$AI$90="no","not applicable (based on previous answers)",ROUND(BL4137,4))</f>
        <v>0.109</v>
      </c>
      <c r="BQ4137" s="157">
        <f>IF('1b-NaturalGas'!$AI$91="no","",ROUND(BL4137,4))</f>
        <v>0.109</v>
      </c>
    </row>
    <row r="4138" spans="30:69" x14ac:dyDescent="0.25">
      <c r="AD4138" s="157">
        <f t="shared" si="141"/>
        <v>0.11100000000000008</v>
      </c>
      <c r="AE4138" s="157">
        <f>IF('1a-Electricity'!$AI$77="no","",ROUND(AD4138,4))</f>
        <v>0.111</v>
      </c>
      <c r="AF4138" s="157">
        <f>IF('1a-Electricity'!$AI$78="no","",ROUND(AD4138,4))</f>
        <v>0.111</v>
      </c>
      <c r="AG4138" s="157">
        <f>IF('1a-Electricity'!$AI$79="no","",ROUND(AD4138,4))</f>
        <v>0.111</v>
      </c>
      <c r="BL4138" s="157">
        <f t="shared" si="142"/>
        <v>0.11000000000000008</v>
      </c>
      <c r="BM4138" s="157">
        <f>IF('1b-NaturalGas'!$AI$87="no","",ROUND(BL4138,4))</f>
        <v>0.11</v>
      </c>
      <c r="BN4138" s="157">
        <f>IF('1b-NaturalGas'!$AI$88="no","",ROUND(BL4138,4))</f>
        <v>0.11</v>
      </c>
      <c r="BO4138" s="157">
        <f>IF('1b-NaturalGas'!$AI$89="no","",ROUND(BL4138,4))</f>
        <v>0.11</v>
      </c>
      <c r="BP4138" s="157">
        <f>IF('1b-NaturalGas'!$AI$90="no","not applicable (based on previous answers)",ROUND(BL4138,4))</f>
        <v>0.11</v>
      </c>
      <c r="BQ4138" s="157">
        <f>IF('1b-NaturalGas'!$AI$91="no","",ROUND(BL4138,4))</f>
        <v>0.11</v>
      </c>
    </row>
    <row r="4139" spans="30:69" x14ac:dyDescent="0.25">
      <c r="AD4139" s="157">
        <f t="shared" si="141"/>
        <v>0.11200000000000009</v>
      </c>
      <c r="AE4139" s="157">
        <f>IF('1a-Electricity'!$AI$77="no","",ROUND(AD4139,4))</f>
        <v>0.112</v>
      </c>
      <c r="AF4139" s="157">
        <f>IF('1a-Electricity'!$AI$78="no","",ROUND(AD4139,4))</f>
        <v>0.112</v>
      </c>
      <c r="AG4139" s="157">
        <f>IF('1a-Electricity'!$AI$79="no","",ROUND(AD4139,4))</f>
        <v>0.112</v>
      </c>
      <c r="BL4139" s="157">
        <f t="shared" si="142"/>
        <v>0.11100000000000008</v>
      </c>
      <c r="BM4139" s="157">
        <f>IF('1b-NaturalGas'!$AI$87="no","",ROUND(BL4139,4))</f>
        <v>0.111</v>
      </c>
      <c r="BN4139" s="157">
        <f>IF('1b-NaturalGas'!$AI$88="no","",ROUND(BL4139,4))</f>
        <v>0.111</v>
      </c>
      <c r="BO4139" s="157">
        <f>IF('1b-NaturalGas'!$AI$89="no","",ROUND(BL4139,4))</f>
        <v>0.111</v>
      </c>
      <c r="BP4139" s="157">
        <f>IF('1b-NaturalGas'!$AI$90="no","not applicable (based on previous answers)",ROUND(BL4139,4))</f>
        <v>0.111</v>
      </c>
      <c r="BQ4139" s="157">
        <f>IF('1b-NaturalGas'!$AI$91="no","",ROUND(BL4139,4))</f>
        <v>0.111</v>
      </c>
    </row>
    <row r="4140" spans="30:69" x14ac:dyDescent="0.25">
      <c r="AD4140" s="157">
        <f t="shared" si="141"/>
        <v>0.11300000000000009</v>
      </c>
      <c r="AE4140" s="157">
        <f>IF('1a-Electricity'!$AI$77="no","",ROUND(AD4140,4))</f>
        <v>0.113</v>
      </c>
      <c r="AF4140" s="157">
        <f>IF('1a-Electricity'!$AI$78="no","",ROUND(AD4140,4))</f>
        <v>0.113</v>
      </c>
      <c r="AG4140" s="157">
        <f>IF('1a-Electricity'!$AI$79="no","",ROUND(AD4140,4))</f>
        <v>0.113</v>
      </c>
      <c r="BL4140" s="157">
        <f t="shared" si="142"/>
        <v>0.11200000000000009</v>
      </c>
      <c r="BM4140" s="157">
        <f>IF('1b-NaturalGas'!$AI$87="no","",ROUND(BL4140,4))</f>
        <v>0.112</v>
      </c>
      <c r="BN4140" s="157">
        <f>IF('1b-NaturalGas'!$AI$88="no","",ROUND(BL4140,4))</f>
        <v>0.112</v>
      </c>
      <c r="BO4140" s="157">
        <f>IF('1b-NaturalGas'!$AI$89="no","",ROUND(BL4140,4))</f>
        <v>0.112</v>
      </c>
      <c r="BP4140" s="157">
        <f>IF('1b-NaturalGas'!$AI$90="no","not applicable (based on previous answers)",ROUND(BL4140,4))</f>
        <v>0.112</v>
      </c>
      <c r="BQ4140" s="157">
        <f>IF('1b-NaturalGas'!$AI$91="no","",ROUND(BL4140,4))</f>
        <v>0.112</v>
      </c>
    </row>
    <row r="4141" spans="30:69" x14ac:dyDescent="0.25">
      <c r="AD4141" s="157">
        <f t="shared" si="141"/>
        <v>0.11400000000000009</v>
      </c>
      <c r="AE4141" s="157">
        <f>IF('1a-Electricity'!$AI$77="no","",ROUND(AD4141,4))</f>
        <v>0.114</v>
      </c>
      <c r="AF4141" s="157">
        <f>IF('1a-Electricity'!$AI$78="no","",ROUND(AD4141,4))</f>
        <v>0.114</v>
      </c>
      <c r="AG4141" s="157">
        <f>IF('1a-Electricity'!$AI$79="no","",ROUND(AD4141,4))</f>
        <v>0.114</v>
      </c>
      <c r="BL4141" s="157">
        <f t="shared" si="142"/>
        <v>0.11300000000000009</v>
      </c>
      <c r="BM4141" s="157">
        <f>IF('1b-NaturalGas'!$AI$87="no","",ROUND(BL4141,4))</f>
        <v>0.113</v>
      </c>
      <c r="BN4141" s="157">
        <f>IF('1b-NaturalGas'!$AI$88="no","",ROUND(BL4141,4))</f>
        <v>0.113</v>
      </c>
      <c r="BO4141" s="157">
        <f>IF('1b-NaturalGas'!$AI$89="no","",ROUND(BL4141,4))</f>
        <v>0.113</v>
      </c>
      <c r="BP4141" s="157">
        <f>IF('1b-NaturalGas'!$AI$90="no","not applicable (based on previous answers)",ROUND(BL4141,4))</f>
        <v>0.113</v>
      </c>
      <c r="BQ4141" s="157">
        <f>IF('1b-NaturalGas'!$AI$91="no","",ROUND(BL4141,4))</f>
        <v>0.113</v>
      </c>
    </row>
    <row r="4142" spans="30:69" x14ac:dyDescent="0.25">
      <c r="AD4142" s="157">
        <f t="shared" si="141"/>
        <v>0.11500000000000009</v>
      </c>
      <c r="AE4142" s="157">
        <f>IF('1a-Electricity'!$AI$77="no","",ROUND(AD4142,4))</f>
        <v>0.115</v>
      </c>
      <c r="AF4142" s="157">
        <f>IF('1a-Electricity'!$AI$78="no","",ROUND(AD4142,4))</f>
        <v>0.115</v>
      </c>
      <c r="AG4142" s="157">
        <f>IF('1a-Electricity'!$AI$79="no","",ROUND(AD4142,4))</f>
        <v>0.115</v>
      </c>
      <c r="BL4142" s="157">
        <f t="shared" si="142"/>
        <v>0.11400000000000009</v>
      </c>
      <c r="BM4142" s="157">
        <f>IF('1b-NaturalGas'!$AI$87="no","",ROUND(BL4142,4))</f>
        <v>0.114</v>
      </c>
      <c r="BN4142" s="157">
        <f>IF('1b-NaturalGas'!$AI$88="no","",ROUND(BL4142,4))</f>
        <v>0.114</v>
      </c>
      <c r="BO4142" s="157">
        <f>IF('1b-NaturalGas'!$AI$89="no","",ROUND(BL4142,4))</f>
        <v>0.114</v>
      </c>
      <c r="BP4142" s="157">
        <f>IF('1b-NaturalGas'!$AI$90="no","not applicable (based on previous answers)",ROUND(BL4142,4))</f>
        <v>0.114</v>
      </c>
      <c r="BQ4142" s="157">
        <f>IF('1b-NaturalGas'!$AI$91="no","",ROUND(BL4142,4))</f>
        <v>0.114</v>
      </c>
    </row>
    <row r="4143" spans="30:69" x14ac:dyDescent="0.25">
      <c r="AD4143" s="157">
        <f t="shared" si="141"/>
        <v>0.11600000000000009</v>
      </c>
      <c r="AE4143" s="157">
        <f>IF('1a-Electricity'!$AI$77="no","",ROUND(AD4143,4))</f>
        <v>0.11600000000000001</v>
      </c>
      <c r="AF4143" s="157">
        <f>IF('1a-Electricity'!$AI$78="no","",ROUND(AD4143,4))</f>
        <v>0.11600000000000001</v>
      </c>
      <c r="AG4143" s="157">
        <f>IF('1a-Electricity'!$AI$79="no","",ROUND(AD4143,4))</f>
        <v>0.11600000000000001</v>
      </c>
      <c r="BL4143" s="157">
        <f t="shared" si="142"/>
        <v>0.11500000000000009</v>
      </c>
      <c r="BM4143" s="157">
        <f>IF('1b-NaturalGas'!$AI$87="no","",ROUND(BL4143,4))</f>
        <v>0.115</v>
      </c>
      <c r="BN4143" s="157">
        <f>IF('1b-NaturalGas'!$AI$88="no","",ROUND(BL4143,4))</f>
        <v>0.115</v>
      </c>
      <c r="BO4143" s="157">
        <f>IF('1b-NaturalGas'!$AI$89="no","",ROUND(BL4143,4))</f>
        <v>0.115</v>
      </c>
      <c r="BP4143" s="157">
        <f>IF('1b-NaturalGas'!$AI$90="no","not applicable (based on previous answers)",ROUND(BL4143,4))</f>
        <v>0.115</v>
      </c>
      <c r="BQ4143" s="157">
        <f>IF('1b-NaturalGas'!$AI$91="no","",ROUND(BL4143,4))</f>
        <v>0.115</v>
      </c>
    </row>
    <row r="4144" spans="30:69" x14ac:dyDescent="0.25">
      <c r="AD4144" s="157">
        <f t="shared" si="141"/>
        <v>0.11700000000000009</v>
      </c>
      <c r="AE4144" s="157">
        <f>IF('1a-Electricity'!$AI$77="no","",ROUND(AD4144,4))</f>
        <v>0.11700000000000001</v>
      </c>
      <c r="AF4144" s="157">
        <f>IF('1a-Electricity'!$AI$78="no","",ROUND(AD4144,4))</f>
        <v>0.11700000000000001</v>
      </c>
      <c r="AG4144" s="157">
        <f>IF('1a-Electricity'!$AI$79="no","",ROUND(AD4144,4))</f>
        <v>0.11700000000000001</v>
      </c>
      <c r="BL4144" s="157">
        <f t="shared" si="142"/>
        <v>0.11600000000000009</v>
      </c>
      <c r="BM4144" s="157">
        <f>IF('1b-NaturalGas'!$AI$87="no","",ROUND(BL4144,4))</f>
        <v>0.11600000000000001</v>
      </c>
      <c r="BN4144" s="157">
        <f>IF('1b-NaturalGas'!$AI$88="no","",ROUND(BL4144,4))</f>
        <v>0.11600000000000001</v>
      </c>
      <c r="BO4144" s="157">
        <f>IF('1b-NaturalGas'!$AI$89="no","",ROUND(BL4144,4))</f>
        <v>0.11600000000000001</v>
      </c>
      <c r="BP4144" s="157">
        <f>IF('1b-NaturalGas'!$AI$90="no","not applicable (based on previous answers)",ROUND(BL4144,4))</f>
        <v>0.11600000000000001</v>
      </c>
      <c r="BQ4144" s="157">
        <f>IF('1b-NaturalGas'!$AI$91="no","",ROUND(BL4144,4))</f>
        <v>0.11600000000000001</v>
      </c>
    </row>
    <row r="4145" spans="30:69" x14ac:dyDescent="0.25">
      <c r="AD4145" s="157">
        <f t="shared" si="141"/>
        <v>0.11800000000000009</v>
      </c>
      <c r="AE4145" s="157">
        <f>IF('1a-Electricity'!$AI$77="no","",ROUND(AD4145,4))</f>
        <v>0.11799999999999999</v>
      </c>
      <c r="AF4145" s="157">
        <f>IF('1a-Electricity'!$AI$78="no","",ROUND(AD4145,4))</f>
        <v>0.11799999999999999</v>
      </c>
      <c r="AG4145" s="157">
        <f>IF('1a-Electricity'!$AI$79="no","",ROUND(AD4145,4))</f>
        <v>0.11799999999999999</v>
      </c>
      <c r="BL4145" s="157">
        <f t="shared" si="142"/>
        <v>0.11700000000000009</v>
      </c>
      <c r="BM4145" s="157">
        <f>IF('1b-NaturalGas'!$AI$87="no","",ROUND(BL4145,4))</f>
        <v>0.11700000000000001</v>
      </c>
      <c r="BN4145" s="157">
        <f>IF('1b-NaturalGas'!$AI$88="no","",ROUND(BL4145,4))</f>
        <v>0.11700000000000001</v>
      </c>
      <c r="BO4145" s="157">
        <f>IF('1b-NaturalGas'!$AI$89="no","",ROUND(BL4145,4))</f>
        <v>0.11700000000000001</v>
      </c>
      <c r="BP4145" s="157">
        <f>IF('1b-NaturalGas'!$AI$90="no","not applicable (based on previous answers)",ROUND(BL4145,4))</f>
        <v>0.11700000000000001</v>
      </c>
      <c r="BQ4145" s="157">
        <f>IF('1b-NaturalGas'!$AI$91="no","",ROUND(BL4145,4))</f>
        <v>0.11700000000000001</v>
      </c>
    </row>
    <row r="4146" spans="30:69" x14ac:dyDescent="0.25">
      <c r="AD4146" s="157">
        <f t="shared" si="141"/>
        <v>0.11900000000000009</v>
      </c>
      <c r="AE4146" s="157">
        <f>IF('1a-Electricity'!$AI$77="no","",ROUND(AD4146,4))</f>
        <v>0.11899999999999999</v>
      </c>
      <c r="AF4146" s="157">
        <f>IF('1a-Electricity'!$AI$78="no","",ROUND(AD4146,4))</f>
        <v>0.11899999999999999</v>
      </c>
      <c r="AG4146" s="157">
        <f>IF('1a-Electricity'!$AI$79="no","",ROUND(AD4146,4))</f>
        <v>0.11899999999999999</v>
      </c>
      <c r="BL4146" s="157">
        <f t="shared" si="142"/>
        <v>0.11800000000000009</v>
      </c>
      <c r="BM4146" s="157">
        <f>IF('1b-NaturalGas'!$AI$87="no","",ROUND(BL4146,4))</f>
        <v>0.11799999999999999</v>
      </c>
      <c r="BN4146" s="157">
        <f>IF('1b-NaturalGas'!$AI$88="no","",ROUND(BL4146,4))</f>
        <v>0.11799999999999999</v>
      </c>
      <c r="BO4146" s="157">
        <f>IF('1b-NaturalGas'!$AI$89="no","",ROUND(BL4146,4))</f>
        <v>0.11799999999999999</v>
      </c>
      <c r="BP4146" s="157">
        <f>IF('1b-NaturalGas'!$AI$90="no","not applicable (based on previous answers)",ROUND(BL4146,4))</f>
        <v>0.11799999999999999</v>
      </c>
      <c r="BQ4146" s="157">
        <f>IF('1b-NaturalGas'!$AI$91="no","",ROUND(BL4146,4))</f>
        <v>0.11799999999999999</v>
      </c>
    </row>
    <row r="4147" spans="30:69" x14ac:dyDescent="0.25">
      <c r="AD4147" s="157">
        <f t="shared" si="141"/>
        <v>0.12000000000000009</v>
      </c>
      <c r="AE4147" s="157">
        <f>IF('1a-Electricity'!$AI$77="no","",ROUND(AD4147,4))</f>
        <v>0.12</v>
      </c>
      <c r="AF4147" s="157">
        <f>IF('1a-Electricity'!$AI$78="no","",ROUND(AD4147,4))</f>
        <v>0.12</v>
      </c>
      <c r="AG4147" s="157">
        <f>IF('1a-Electricity'!$AI$79="no","",ROUND(AD4147,4))</f>
        <v>0.12</v>
      </c>
      <c r="BL4147" s="157">
        <f t="shared" si="142"/>
        <v>0.11900000000000009</v>
      </c>
      <c r="BM4147" s="157">
        <f>IF('1b-NaturalGas'!$AI$87="no","",ROUND(BL4147,4))</f>
        <v>0.11899999999999999</v>
      </c>
      <c r="BN4147" s="157">
        <f>IF('1b-NaturalGas'!$AI$88="no","",ROUND(BL4147,4))</f>
        <v>0.11899999999999999</v>
      </c>
      <c r="BO4147" s="157">
        <f>IF('1b-NaturalGas'!$AI$89="no","",ROUND(BL4147,4))</f>
        <v>0.11899999999999999</v>
      </c>
      <c r="BP4147" s="157">
        <f>IF('1b-NaturalGas'!$AI$90="no","not applicable (based on previous answers)",ROUND(BL4147,4))</f>
        <v>0.11899999999999999</v>
      </c>
      <c r="BQ4147" s="157">
        <f>IF('1b-NaturalGas'!$AI$91="no","",ROUND(BL4147,4))</f>
        <v>0.11899999999999999</v>
      </c>
    </row>
    <row r="4148" spans="30:69" x14ac:dyDescent="0.25">
      <c r="AD4148" s="157">
        <f t="shared" ref="AD4148:AD4211" si="143">AD4147+0.001</f>
        <v>0.12100000000000009</v>
      </c>
      <c r="AE4148" s="157">
        <f>IF('1a-Electricity'!$AI$77="no","",ROUND(AD4148,4))</f>
        <v>0.121</v>
      </c>
      <c r="AF4148" s="157">
        <f>IF('1a-Electricity'!$AI$78="no","",ROUND(AD4148,4))</f>
        <v>0.121</v>
      </c>
      <c r="AG4148" s="157">
        <f>IF('1a-Electricity'!$AI$79="no","",ROUND(AD4148,4))</f>
        <v>0.121</v>
      </c>
      <c r="BL4148" s="157">
        <f t="shared" si="142"/>
        <v>0.12000000000000009</v>
      </c>
      <c r="BM4148" s="157">
        <f>IF('1b-NaturalGas'!$AI$87="no","",ROUND(BL4148,4))</f>
        <v>0.12</v>
      </c>
      <c r="BN4148" s="157">
        <f>IF('1b-NaturalGas'!$AI$88="no","",ROUND(BL4148,4))</f>
        <v>0.12</v>
      </c>
      <c r="BO4148" s="157">
        <f>IF('1b-NaturalGas'!$AI$89="no","",ROUND(BL4148,4))</f>
        <v>0.12</v>
      </c>
      <c r="BP4148" s="157">
        <f>IF('1b-NaturalGas'!$AI$90="no","not applicable (based on previous answers)",ROUND(BL4148,4))</f>
        <v>0.12</v>
      </c>
      <c r="BQ4148" s="157">
        <f>IF('1b-NaturalGas'!$AI$91="no","",ROUND(BL4148,4))</f>
        <v>0.12</v>
      </c>
    </row>
    <row r="4149" spans="30:69" x14ac:dyDescent="0.25">
      <c r="AD4149" s="157">
        <f t="shared" si="143"/>
        <v>0.12200000000000009</v>
      </c>
      <c r="AE4149" s="157">
        <f>IF('1a-Electricity'!$AI$77="no","",ROUND(AD4149,4))</f>
        <v>0.122</v>
      </c>
      <c r="AF4149" s="157">
        <f>IF('1a-Electricity'!$AI$78="no","",ROUND(AD4149,4))</f>
        <v>0.122</v>
      </c>
      <c r="AG4149" s="157">
        <f>IF('1a-Electricity'!$AI$79="no","",ROUND(AD4149,4))</f>
        <v>0.122</v>
      </c>
      <c r="BL4149" s="157">
        <f t="shared" ref="BL4149:BL4212" si="144">BL4148+0.001</f>
        <v>0.12100000000000009</v>
      </c>
      <c r="BM4149" s="157">
        <f>IF('1b-NaturalGas'!$AI$87="no","",ROUND(BL4149,4))</f>
        <v>0.121</v>
      </c>
      <c r="BN4149" s="157">
        <f>IF('1b-NaturalGas'!$AI$88="no","",ROUND(BL4149,4))</f>
        <v>0.121</v>
      </c>
      <c r="BO4149" s="157">
        <f>IF('1b-NaturalGas'!$AI$89="no","",ROUND(BL4149,4))</f>
        <v>0.121</v>
      </c>
      <c r="BP4149" s="157">
        <f>IF('1b-NaturalGas'!$AI$90="no","not applicable (based on previous answers)",ROUND(BL4149,4))</f>
        <v>0.121</v>
      </c>
      <c r="BQ4149" s="157">
        <f>IF('1b-NaturalGas'!$AI$91="no","",ROUND(BL4149,4))</f>
        <v>0.121</v>
      </c>
    </row>
    <row r="4150" spans="30:69" x14ac:dyDescent="0.25">
      <c r="AD4150" s="157">
        <f t="shared" si="143"/>
        <v>0.1230000000000001</v>
      </c>
      <c r="AE4150" s="157">
        <f>IF('1a-Electricity'!$AI$77="no","",ROUND(AD4150,4))</f>
        <v>0.123</v>
      </c>
      <c r="AF4150" s="157">
        <f>IF('1a-Electricity'!$AI$78="no","",ROUND(AD4150,4))</f>
        <v>0.123</v>
      </c>
      <c r="AG4150" s="157">
        <f>IF('1a-Electricity'!$AI$79="no","",ROUND(AD4150,4))</f>
        <v>0.123</v>
      </c>
      <c r="BL4150" s="157">
        <f t="shared" si="144"/>
        <v>0.12200000000000009</v>
      </c>
      <c r="BM4150" s="157">
        <f>IF('1b-NaturalGas'!$AI$87="no","",ROUND(BL4150,4))</f>
        <v>0.122</v>
      </c>
      <c r="BN4150" s="157">
        <f>IF('1b-NaturalGas'!$AI$88="no","",ROUND(BL4150,4))</f>
        <v>0.122</v>
      </c>
      <c r="BO4150" s="157">
        <f>IF('1b-NaturalGas'!$AI$89="no","",ROUND(BL4150,4))</f>
        <v>0.122</v>
      </c>
      <c r="BP4150" s="157">
        <f>IF('1b-NaturalGas'!$AI$90="no","not applicable (based on previous answers)",ROUND(BL4150,4))</f>
        <v>0.122</v>
      </c>
      <c r="BQ4150" s="157">
        <f>IF('1b-NaturalGas'!$AI$91="no","",ROUND(BL4150,4))</f>
        <v>0.122</v>
      </c>
    </row>
    <row r="4151" spans="30:69" x14ac:dyDescent="0.25">
      <c r="AD4151" s="157">
        <f t="shared" si="143"/>
        <v>0.1240000000000001</v>
      </c>
      <c r="AE4151" s="157">
        <f>IF('1a-Electricity'!$AI$77="no","",ROUND(AD4151,4))</f>
        <v>0.124</v>
      </c>
      <c r="AF4151" s="157">
        <f>IF('1a-Electricity'!$AI$78="no","",ROUND(AD4151,4))</f>
        <v>0.124</v>
      </c>
      <c r="AG4151" s="157">
        <f>IF('1a-Electricity'!$AI$79="no","",ROUND(AD4151,4))</f>
        <v>0.124</v>
      </c>
      <c r="BL4151" s="157">
        <f t="shared" si="144"/>
        <v>0.1230000000000001</v>
      </c>
      <c r="BM4151" s="157">
        <f>IF('1b-NaturalGas'!$AI$87="no","",ROUND(BL4151,4))</f>
        <v>0.123</v>
      </c>
      <c r="BN4151" s="157">
        <f>IF('1b-NaturalGas'!$AI$88="no","",ROUND(BL4151,4))</f>
        <v>0.123</v>
      </c>
      <c r="BO4151" s="157">
        <f>IF('1b-NaturalGas'!$AI$89="no","",ROUND(BL4151,4))</f>
        <v>0.123</v>
      </c>
      <c r="BP4151" s="157">
        <f>IF('1b-NaturalGas'!$AI$90="no","not applicable (based on previous answers)",ROUND(BL4151,4))</f>
        <v>0.123</v>
      </c>
      <c r="BQ4151" s="157">
        <f>IF('1b-NaturalGas'!$AI$91="no","",ROUND(BL4151,4))</f>
        <v>0.123</v>
      </c>
    </row>
    <row r="4152" spans="30:69" x14ac:dyDescent="0.25">
      <c r="AD4152" s="157">
        <f t="shared" si="143"/>
        <v>0.12500000000000008</v>
      </c>
      <c r="AE4152" s="157">
        <f>IF('1a-Electricity'!$AI$77="no","",ROUND(AD4152,4))</f>
        <v>0.125</v>
      </c>
      <c r="AF4152" s="157">
        <f>IF('1a-Electricity'!$AI$78="no","",ROUND(AD4152,4))</f>
        <v>0.125</v>
      </c>
      <c r="AG4152" s="157">
        <f>IF('1a-Electricity'!$AI$79="no","",ROUND(AD4152,4))</f>
        <v>0.125</v>
      </c>
      <c r="BL4152" s="157">
        <f t="shared" si="144"/>
        <v>0.1240000000000001</v>
      </c>
      <c r="BM4152" s="157">
        <f>IF('1b-NaturalGas'!$AI$87="no","",ROUND(BL4152,4))</f>
        <v>0.124</v>
      </c>
      <c r="BN4152" s="157">
        <f>IF('1b-NaturalGas'!$AI$88="no","",ROUND(BL4152,4))</f>
        <v>0.124</v>
      </c>
      <c r="BO4152" s="157">
        <f>IF('1b-NaturalGas'!$AI$89="no","",ROUND(BL4152,4))</f>
        <v>0.124</v>
      </c>
      <c r="BP4152" s="157">
        <f>IF('1b-NaturalGas'!$AI$90="no","not applicable (based on previous answers)",ROUND(BL4152,4))</f>
        <v>0.124</v>
      </c>
      <c r="BQ4152" s="157">
        <f>IF('1b-NaturalGas'!$AI$91="no","",ROUND(BL4152,4))</f>
        <v>0.124</v>
      </c>
    </row>
    <row r="4153" spans="30:69" x14ac:dyDescent="0.25">
      <c r="AD4153" s="157">
        <f t="shared" si="143"/>
        <v>0.12600000000000008</v>
      </c>
      <c r="AE4153" s="157">
        <f>IF('1a-Electricity'!$AI$77="no","",ROUND(AD4153,4))</f>
        <v>0.126</v>
      </c>
      <c r="AF4153" s="157">
        <f>IF('1a-Electricity'!$AI$78="no","",ROUND(AD4153,4))</f>
        <v>0.126</v>
      </c>
      <c r="AG4153" s="157">
        <f>IF('1a-Electricity'!$AI$79="no","",ROUND(AD4153,4))</f>
        <v>0.126</v>
      </c>
      <c r="BL4153" s="157">
        <f t="shared" si="144"/>
        <v>0.12500000000000008</v>
      </c>
      <c r="BM4153" s="157">
        <f>IF('1b-NaturalGas'!$AI$87="no","",ROUND(BL4153,4))</f>
        <v>0.125</v>
      </c>
      <c r="BN4153" s="157">
        <f>IF('1b-NaturalGas'!$AI$88="no","",ROUND(BL4153,4))</f>
        <v>0.125</v>
      </c>
      <c r="BO4153" s="157">
        <f>IF('1b-NaturalGas'!$AI$89="no","",ROUND(BL4153,4))</f>
        <v>0.125</v>
      </c>
      <c r="BP4153" s="157">
        <f>IF('1b-NaturalGas'!$AI$90="no","not applicable (based on previous answers)",ROUND(BL4153,4))</f>
        <v>0.125</v>
      </c>
      <c r="BQ4153" s="157">
        <f>IF('1b-NaturalGas'!$AI$91="no","",ROUND(BL4153,4))</f>
        <v>0.125</v>
      </c>
    </row>
    <row r="4154" spans="30:69" x14ac:dyDescent="0.25">
      <c r="AD4154" s="157">
        <f t="shared" si="143"/>
        <v>0.12700000000000009</v>
      </c>
      <c r="AE4154" s="157">
        <f>IF('1a-Electricity'!$AI$77="no","",ROUND(AD4154,4))</f>
        <v>0.127</v>
      </c>
      <c r="AF4154" s="157">
        <f>IF('1a-Electricity'!$AI$78="no","",ROUND(AD4154,4))</f>
        <v>0.127</v>
      </c>
      <c r="AG4154" s="157">
        <f>IF('1a-Electricity'!$AI$79="no","",ROUND(AD4154,4))</f>
        <v>0.127</v>
      </c>
      <c r="BL4154" s="157">
        <f t="shared" si="144"/>
        <v>0.12600000000000008</v>
      </c>
      <c r="BM4154" s="157">
        <f>IF('1b-NaturalGas'!$AI$87="no","",ROUND(BL4154,4))</f>
        <v>0.126</v>
      </c>
      <c r="BN4154" s="157">
        <f>IF('1b-NaturalGas'!$AI$88="no","",ROUND(BL4154,4))</f>
        <v>0.126</v>
      </c>
      <c r="BO4154" s="157">
        <f>IF('1b-NaturalGas'!$AI$89="no","",ROUND(BL4154,4))</f>
        <v>0.126</v>
      </c>
      <c r="BP4154" s="157">
        <f>IF('1b-NaturalGas'!$AI$90="no","not applicable (based on previous answers)",ROUND(BL4154,4))</f>
        <v>0.126</v>
      </c>
      <c r="BQ4154" s="157">
        <f>IF('1b-NaturalGas'!$AI$91="no","",ROUND(BL4154,4))</f>
        <v>0.126</v>
      </c>
    </row>
    <row r="4155" spans="30:69" x14ac:dyDescent="0.25">
      <c r="AD4155" s="157">
        <f t="shared" si="143"/>
        <v>0.12800000000000009</v>
      </c>
      <c r="AE4155" s="157">
        <f>IF('1a-Electricity'!$AI$77="no","",ROUND(AD4155,4))</f>
        <v>0.128</v>
      </c>
      <c r="AF4155" s="157">
        <f>IF('1a-Electricity'!$AI$78="no","",ROUND(AD4155,4))</f>
        <v>0.128</v>
      </c>
      <c r="AG4155" s="157">
        <f>IF('1a-Electricity'!$AI$79="no","",ROUND(AD4155,4))</f>
        <v>0.128</v>
      </c>
      <c r="BL4155" s="157">
        <f t="shared" si="144"/>
        <v>0.12700000000000009</v>
      </c>
      <c r="BM4155" s="157">
        <f>IF('1b-NaturalGas'!$AI$87="no","",ROUND(BL4155,4))</f>
        <v>0.127</v>
      </c>
      <c r="BN4155" s="157">
        <f>IF('1b-NaturalGas'!$AI$88="no","",ROUND(BL4155,4))</f>
        <v>0.127</v>
      </c>
      <c r="BO4155" s="157">
        <f>IF('1b-NaturalGas'!$AI$89="no","",ROUND(BL4155,4))</f>
        <v>0.127</v>
      </c>
      <c r="BP4155" s="157">
        <f>IF('1b-NaturalGas'!$AI$90="no","not applicable (based on previous answers)",ROUND(BL4155,4))</f>
        <v>0.127</v>
      </c>
      <c r="BQ4155" s="157">
        <f>IF('1b-NaturalGas'!$AI$91="no","",ROUND(BL4155,4))</f>
        <v>0.127</v>
      </c>
    </row>
    <row r="4156" spans="30:69" x14ac:dyDescent="0.25">
      <c r="AD4156" s="157">
        <f t="shared" si="143"/>
        <v>0.12900000000000009</v>
      </c>
      <c r="AE4156" s="157">
        <f>IF('1a-Electricity'!$AI$77="no","",ROUND(AD4156,4))</f>
        <v>0.129</v>
      </c>
      <c r="AF4156" s="157">
        <f>IF('1a-Electricity'!$AI$78="no","",ROUND(AD4156,4))</f>
        <v>0.129</v>
      </c>
      <c r="AG4156" s="157">
        <f>IF('1a-Electricity'!$AI$79="no","",ROUND(AD4156,4))</f>
        <v>0.129</v>
      </c>
      <c r="BL4156" s="157">
        <f t="shared" si="144"/>
        <v>0.12800000000000009</v>
      </c>
      <c r="BM4156" s="157">
        <f>IF('1b-NaturalGas'!$AI$87="no","",ROUND(BL4156,4))</f>
        <v>0.128</v>
      </c>
      <c r="BN4156" s="157">
        <f>IF('1b-NaturalGas'!$AI$88="no","",ROUND(BL4156,4))</f>
        <v>0.128</v>
      </c>
      <c r="BO4156" s="157">
        <f>IF('1b-NaturalGas'!$AI$89="no","",ROUND(BL4156,4))</f>
        <v>0.128</v>
      </c>
      <c r="BP4156" s="157">
        <f>IF('1b-NaturalGas'!$AI$90="no","not applicable (based on previous answers)",ROUND(BL4156,4))</f>
        <v>0.128</v>
      </c>
      <c r="BQ4156" s="157">
        <f>IF('1b-NaturalGas'!$AI$91="no","",ROUND(BL4156,4))</f>
        <v>0.128</v>
      </c>
    </row>
    <row r="4157" spans="30:69" x14ac:dyDescent="0.25">
      <c r="AD4157" s="157">
        <f t="shared" si="143"/>
        <v>0.13000000000000009</v>
      </c>
      <c r="AE4157" s="157">
        <f>IF('1a-Electricity'!$AI$77="no","",ROUND(AD4157,4))</f>
        <v>0.13</v>
      </c>
      <c r="AF4157" s="157">
        <f>IF('1a-Electricity'!$AI$78="no","",ROUND(AD4157,4))</f>
        <v>0.13</v>
      </c>
      <c r="AG4157" s="157">
        <f>IF('1a-Electricity'!$AI$79="no","",ROUND(AD4157,4))</f>
        <v>0.13</v>
      </c>
      <c r="BL4157" s="157">
        <f t="shared" si="144"/>
        <v>0.12900000000000009</v>
      </c>
      <c r="BM4157" s="157">
        <f>IF('1b-NaturalGas'!$AI$87="no","",ROUND(BL4157,4))</f>
        <v>0.129</v>
      </c>
      <c r="BN4157" s="157">
        <f>IF('1b-NaturalGas'!$AI$88="no","",ROUND(BL4157,4))</f>
        <v>0.129</v>
      </c>
      <c r="BO4157" s="157">
        <f>IF('1b-NaturalGas'!$AI$89="no","",ROUND(BL4157,4))</f>
        <v>0.129</v>
      </c>
      <c r="BP4157" s="157">
        <f>IF('1b-NaturalGas'!$AI$90="no","not applicable (based on previous answers)",ROUND(BL4157,4))</f>
        <v>0.129</v>
      </c>
      <c r="BQ4157" s="157">
        <f>IF('1b-NaturalGas'!$AI$91="no","",ROUND(BL4157,4))</f>
        <v>0.129</v>
      </c>
    </row>
    <row r="4158" spans="30:69" x14ac:dyDescent="0.25">
      <c r="AD4158" s="157">
        <f t="shared" si="143"/>
        <v>0.13100000000000009</v>
      </c>
      <c r="AE4158" s="157">
        <f>IF('1a-Electricity'!$AI$77="no","",ROUND(AD4158,4))</f>
        <v>0.13100000000000001</v>
      </c>
      <c r="AF4158" s="157">
        <f>IF('1a-Electricity'!$AI$78="no","",ROUND(AD4158,4))</f>
        <v>0.13100000000000001</v>
      </c>
      <c r="AG4158" s="157">
        <f>IF('1a-Electricity'!$AI$79="no","",ROUND(AD4158,4))</f>
        <v>0.13100000000000001</v>
      </c>
      <c r="BL4158" s="157">
        <f t="shared" si="144"/>
        <v>0.13000000000000009</v>
      </c>
      <c r="BM4158" s="157">
        <f>IF('1b-NaturalGas'!$AI$87="no","",ROUND(BL4158,4))</f>
        <v>0.13</v>
      </c>
      <c r="BN4158" s="157">
        <f>IF('1b-NaturalGas'!$AI$88="no","",ROUND(BL4158,4))</f>
        <v>0.13</v>
      </c>
      <c r="BO4158" s="157">
        <f>IF('1b-NaturalGas'!$AI$89="no","",ROUND(BL4158,4))</f>
        <v>0.13</v>
      </c>
      <c r="BP4158" s="157">
        <f>IF('1b-NaturalGas'!$AI$90="no","not applicable (based on previous answers)",ROUND(BL4158,4))</f>
        <v>0.13</v>
      </c>
      <c r="BQ4158" s="157">
        <f>IF('1b-NaturalGas'!$AI$91="no","",ROUND(BL4158,4))</f>
        <v>0.13</v>
      </c>
    </row>
    <row r="4159" spans="30:69" x14ac:dyDescent="0.25">
      <c r="AD4159" s="157">
        <f t="shared" si="143"/>
        <v>0.13200000000000009</v>
      </c>
      <c r="AE4159" s="157">
        <f>IF('1a-Electricity'!$AI$77="no","",ROUND(AD4159,4))</f>
        <v>0.13200000000000001</v>
      </c>
      <c r="AF4159" s="157">
        <f>IF('1a-Electricity'!$AI$78="no","",ROUND(AD4159,4))</f>
        <v>0.13200000000000001</v>
      </c>
      <c r="AG4159" s="157">
        <f>IF('1a-Electricity'!$AI$79="no","",ROUND(AD4159,4))</f>
        <v>0.13200000000000001</v>
      </c>
      <c r="BL4159" s="157">
        <f t="shared" si="144"/>
        <v>0.13100000000000009</v>
      </c>
      <c r="BM4159" s="157">
        <f>IF('1b-NaturalGas'!$AI$87="no","",ROUND(BL4159,4))</f>
        <v>0.13100000000000001</v>
      </c>
      <c r="BN4159" s="157">
        <f>IF('1b-NaturalGas'!$AI$88="no","",ROUND(BL4159,4))</f>
        <v>0.13100000000000001</v>
      </c>
      <c r="BO4159" s="157">
        <f>IF('1b-NaturalGas'!$AI$89="no","",ROUND(BL4159,4))</f>
        <v>0.13100000000000001</v>
      </c>
      <c r="BP4159" s="157">
        <f>IF('1b-NaturalGas'!$AI$90="no","not applicable (based on previous answers)",ROUND(BL4159,4))</f>
        <v>0.13100000000000001</v>
      </c>
      <c r="BQ4159" s="157">
        <f>IF('1b-NaturalGas'!$AI$91="no","",ROUND(BL4159,4))</f>
        <v>0.13100000000000001</v>
      </c>
    </row>
    <row r="4160" spans="30:69" x14ac:dyDescent="0.25">
      <c r="AD4160" s="157">
        <f t="shared" si="143"/>
        <v>0.13300000000000009</v>
      </c>
      <c r="AE4160" s="157">
        <f>IF('1a-Electricity'!$AI$77="no","",ROUND(AD4160,4))</f>
        <v>0.13300000000000001</v>
      </c>
      <c r="AF4160" s="157">
        <f>IF('1a-Electricity'!$AI$78="no","",ROUND(AD4160,4))</f>
        <v>0.13300000000000001</v>
      </c>
      <c r="AG4160" s="157">
        <f>IF('1a-Electricity'!$AI$79="no","",ROUND(AD4160,4))</f>
        <v>0.13300000000000001</v>
      </c>
      <c r="BL4160" s="157">
        <f t="shared" si="144"/>
        <v>0.13200000000000009</v>
      </c>
      <c r="BM4160" s="157">
        <f>IF('1b-NaturalGas'!$AI$87="no","",ROUND(BL4160,4))</f>
        <v>0.13200000000000001</v>
      </c>
      <c r="BN4160" s="157">
        <f>IF('1b-NaturalGas'!$AI$88="no","",ROUND(BL4160,4))</f>
        <v>0.13200000000000001</v>
      </c>
      <c r="BO4160" s="157">
        <f>IF('1b-NaturalGas'!$AI$89="no","",ROUND(BL4160,4))</f>
        <v>0.13200000000000001</v>
      </c>
      <c r="BP4160" s="157">
        <f>IF('1b-NaturalGas'!$AI$90="no","not applicable (based on previous answers)",ROUND(BL4160,4))</f>
        <v>0.13200000000000001</v>
      </c>
      <c r="BQ4160" s="157">
        <f>IF('1b-NaturalGas'!$AI$91="no","",ROUND(BL4160,4))</f>
        <v>0.13200000000000001</v>
      </c>
    </row>
    <row r="4161" spans="30:69" x14ac:dyDescent="0.25">
      <c r="AD4161" s="157">
        <f t="shared" si="143"/>
        <v>0.13400000000000009</v>
      </c>
      <c r="AE4161" s="157">
        <f>IF('1a-Electricity'!$AI$77="no","",ROUND(AD4161,4))</f>
        <v>0.13400000000000001</v>
      </c>
      <c r="AF4161" s="157">
        <f>IF('1a-Electricity'!$AI$78="no","",ROUND(AD4161,4))</f>
        <v>0.13400000000000001</v>
      </c>
      <c r="AG4161" s="157">
        <f>IF('1a-Electricity'!$AI$79="no","",ROUND(AD4161,4))</f>
        <v>0.13400000000000001</v>
      </c>
      <c r="BL4161" s="157">
        <f t="shared" si="144"/>
        <v>0.13300000000000009</v>
      </c>
      <c r="BM4161" s="157">
        <f>IF('1b-NaturalGas'!$AI$87="no","",ROUND(BL4161,4))</f>
        <v>0.13300000000000001</v>
      </c>
      <c r="BN4161" s="157">
        <f>IF('1b-NaturalGas'!$AI$88="no","",ROUND(BL4161,4))</f>
        <v>0.13300000000000001</v>
      </c>
      <c r="BO4161" s="157">
        <f>IF('1b-NaturalGas'!$AI$89="no","",ROUND(BL4161,4))</f>
        <v>0.13300000000000001</v>
      </c>
      <c r="BP4161" s="157">
        <f>IF('1b-NaturalGas'!$AI$90="no","not applicable (based on previous answers)",ROUND(BL4161,4))</f>
        <v>0.13300000000000001</v>
      </c>
      <c r="BQ4161" s="157">
        <f>IF('1b-NaturalGas'!$AI$91="no","",ROUND(BL4161,4))</f>
        <v>0.13300000000000001</v>
      </c>
    </row>
    <row r="4162" spans="30:69" x14ac:dyDescent="0.25">
      <c r="AD4162" s="157">
        <f t="shared" si="143"/>
        <v>0.13500000000000009</v>
      </c>
      <c r="AE4162" s="157">
        <f>IF('1a-Electricity'!$AI$77="no","",ROUND(AD4162,4))</f>
        <v>0.13500000000000001</v>
      </c>
      <c r="AF4162" s="157">
        <f>IF('1a-Electricity'!$AI$78="no","",ROUND(AD4162,4))</f>
        <v>0.13500000000000001</v>
      </c>
      <c r="AG4162" s="157">
        <f>IF('1a-Electricity'!$AI$79="no","",ROUND(AD4162,4))</f>
        <v>0.13500000000000001</v>
      </c>
      <c r="BL4162" s="157">
        <f t="shared" si="144"/>
        <v>0.13400000000000009</v>
      </c>
      <c r="BM4162" s="157">
        <f>IF('1b-NaturalGas'!$AI$87="no","",ROUND(BL4162,4))</f>
        <v>0.13400000000000001</v>
      </c>
      <c r="BN4162" s="157">
        <f>IF('1b-NaturalGas'!$AI$88="no","",ROUND(BL4162,4))</f>
        <v>0.13400000000000001</v>
      </c>
      <c r="BO4162" s="157">
        <f>IF('1b-NaturalGas'!$AI$89="no","",ROUND(BL4162,4))</f>
        <v>0.13400000000000001</v>
      </c>
      <c r="BP4162" s="157">
        <f>IF('1b-NaturalGas'!$AI$90="no","not applicable (based on previous answers)",ROUND(BL4162,4))</f>
        <v>0.13400000000000001</v>
      </c>
      <c r="BQ4162" s="157">
        <f>IF('1b-NaturalGas'!$AI$91="no","",ROUND(BL4162,4))</f>
        <v>0.13400000000000001</v>
      </c>
    </row>
    <row r="4163" spans="30:69" x14ac:dyDescent="0.25">
      <c r="AD4163" s="157">
        <f t="shared" si="143"/>
        <v>0.13600000000000009</v>
      </c>
      <c r="AE4163" s="157">
        <f>IF('1a-Electricity'!$AI$77="no","",ROUND(AD4163,4))</f>
        <v>0.13600000000000001</v>
      </c>
      <c r="AF4163" s="157">
        <f>IF('1a-Electricity'!$AI$78="no","",ROUND(AD4163,4))</f>
        <v>0.13600000000000001</v>
      </c>
      <c r="AG4163" s="157">
        <f>IF('1a-Electricity'!$AI$79="no","",ROUND(AD4163,4))</f>
        <v>0.13600000000000001</v>
      </c>
      <c r="BL4163" s="157">
        <f t="shared" si="144"/>
        <v>0.13500000000000009</v>
      </c>
      <c r="BM4163" s="157">
        <f>IF('1b-NaturalGas'!$AI$87="no","",ROUND(BL4163,4))</f>
        <v>0.13500000000000001</v>
      </c>
      <c r="BN4163" s="157">
        <f>IF('1b-NaturalGas'!$AI$88="no","",ROUND(BL4163,4))</f>
        <v>0.13500000000000001</v>
      </c>
      <c r="BO4163" s="157">
        <f>IF('1b-NaturalGas'!$AI$89="no","",ROUND(BL4163,4))</f>
        <v>0.13500000000000001</v>
      </c>
      <c r="BP4163" s="157">
        <f>IF('1b-NaturalGas'!$AI$90="no","not applicable (based on previous answers)",ROUND(BL4163,4))</f>
        <v>0.13500000000000001</v>
      </c>
      <c r="BQ4163" s="157">
        <f>IF('1b-NaturalGas'!$AI$91="no","",ROUND(BL4163,4))</f>
        <v>0.13500000000000001</v>
      </c>
    </row>
    <row r="4164" spans="30:69" x14ac:dyDescent="0.25">
      <c r="AD4164" s="157">
        <f t="shared" si="143"/>
        <v>0.13700000000000009</v>
      </c>
      <c r="AE4164" s="157">
        <f>IF('1a-Electricity'!$AI$77="no","",ROUND(AD4164,4))</f>
        <v>0.13700000000000001</v>
      </c>
      <c r="AF4164" s="157">
        <f>IF('1a-Electricity'!$AI$78="no","",ROUND(AD4164,4))</f>
        <v>0.13700000000000001</v>
      </c>
      <c r="AG4164" s="157">
        <f>IF('1a-Electricity'!$AI$79="no","",ROUND(AD4164,4))</f>
        <v>0.13700000000000001</v>
      </c>
      <c r="BL4164" s="157">
        <f t="shared" si="144"/>
        <v>0.13600000000000009</v>
      </c>
      <c r="BM4164" s="157">
        <f>IF('1b-NaturalGas'!$AI$87="no","",ROUND(BL4164,4))</f>
        <v>0.13600000000000001</v>
      </c>
      <c r="BN4164" s="157">
        <f>IF('1b-NaturalGas'!$AI$88="no","",ROUND(BL4164,4))</f>
        <v>0.13600000000000001</v>
      </c>
      <c r="BO4164" s="157">
        <f>IF('1b-NaturalGas'!$AI$89="no","",ROUND(BL4164,4))</f>
        <v>0.13600000000000001</v>
      </c>
      <c r="BP4164" s="157">
        <f>IF('1b-NaturalGas'!$AI$90="no","not applicable (based on previous answers)",ROUND(BL4164,4))</f>
        <v>0.13600000000000001</v>
      </c>
      <c r="BQ4164" s="157">
        <f>IF('1b-NaturalGas'!$AI$91="no","",ROUND(BL4164,4))</f>
        <v>0.13600000000000001</v>
      </c>
    </row>
    <row r="4165" spans="30:69" x14ac:dyDescent="0.25">
      <c r="AD4165" s="157">
        <f t="shared" si="143"/>
        <v>0.13800000000000009</v>
      </c>
      <c r="AE4165" s="157">
        <f>IF('1a-Electricity'!$AI$77="no","",ROUND(AD4165,4))</f>
        <v>0.13800000000000001</v>
      </c>
      <c r="AF4165" s="157">
        <f>IF('1a-Electricity'!$AI$78="no","",ROUND(AD4165,4))</f>
        <v>0.13800000000000001</v>
      </c>
      <c r="AG4165" s="157">
        <f>IF('1a-Electricity'!$AI$79="no","",ROUND(AD4165,4))</f>
        <v>0.13800000000000001</v>
      </c>
      <c r="BL4165" s="157">
        <f t="shared" si="144"/>
        <v>0.13700000000000009</v>
      </c>
      <c r="BM4165" s="157">
        <f>IF('1b-NaturalGas'!$AI$87="no","",ROUND(BL4165,4))</f>
        <v>0.13700000000000001</v>
      </c>
      <c r="BN4165" s="157">
        <f>IF('1b-NaturalGas'!$AI$88="no","",ROUND(BL4165,4))</f>
        <v>0.13700000000000001</v>
      </c>
      <c r="BO4165" s="157">
        <f>IF('1b-NaturalGas'!$AI$89="no","",ROUND(BL4165,4))</f>
        <v>0.13700000000000001</v>
      </c>
      <c r="BP4165" s="157">
        <f>IF('1b-NaturalGas'!$AI$90="no","not applicable (based on previous answers)",ROUND(BL4165,4))</f>
        <v>0.13700000000000001</v>
      </c>
      <c r="BQ4165" s="157">
        <f>IF('1b-NaturalGas'!$AI$91="no","",ROUND(BL4165,4))</f>
        <v>0.13700000000000001</v>
      </c>
    </row>
    <row r="4166" spans="30:69" x14ac:dyDescent="0.25">
      <c r="AD4166" s="157">
        <f t="shared" si="143"/>
        <v>0.1390000000000001</v>
      </c>
      <c r="AE4166" s="157">
        <f>IF('1a-Electricity'!$AI$77="no","",ROUND(AD4166,4))</f>
        <v>0.13900000000000001</v>
      </c>
      <c r="AF4166" s="157">
        <f>IF('1a-Electricity'!$AI$78="no","",ROUND(AD4166,4))</f>
        <v>0.13900000000000001</v>
      </c>
      <c r="AG4166" s="157">
        <f>IF('1a-Electricity'!$AI$79="no","",ROUND(AD4166,4))</f>
        <v>0.13900000000000001</v>
      </c>
      <c r="BL4166" s="157">
        <f t="shared" si="144"/>
        <v>0.13800000000000009</v>
      </c>
      <c r="BM4166" s="157">
        <f>IF('1b-NaturalGas'!$AI$87="no","",ROUND(BL4166,4))</f>
        <v>0.13800000000000001</v>
      </c>
      <c r="BN4166" s="157">
        <f>IF('1b-NaturalGas'!$AI$88="no","",ROUND(BL4166,4))</f>
        <v>0.13800000000000001</v>
      </c>
      <c r="BO4166" s="157">
        <f>IF('1b-NaturalGas'!$AI$89="no","",ROUND(BL4166,4))</f>
        <v>0.13800000000000001</v>
      </c>
      <c r="BP4166" s="157">
        <f>IF('1b-NaturalGas'!$AI$90="no","not applicable (based on previous answers)",ROUND(BL4166,4))</f>
        <v>0.13800000000000001</v>
      </c>
      <c r="BQ4166" s="157">
        <f>IF('1b-NaturalGas'!$AI$91="no","",ROUND(BL4166,4))</f>
        <v>0.13800000000000001</v>
      </c>
    </row>
    <row r="4167" spans="30:69" x14ac:dyDescent="0.25">
      <c r="AD4167" s="157">
        <f t="shared" si="143"/>
        <v>0.1400000000000001</v>
      </c>
      <c r="AE4167" s="157">
        <f>IF('1a-Electricity'!$AI$77="no","",ROUND(AD4167,4))</f>
        <v>0.14000000000000001</v>
      </c>
      <c r="AF4167" s="157">
        <f>IF('1a-Electricity'!$AI$78="no","",ROUND(AD4167,4))</f>
        <v>0.14000000000000001</v>
      </c>
      <c r="AG4167" s="157">
        <f>IF('1a-Electricity'!$AI$79="no","",ROUND(AD4167,4))</f>
        <v>0.14000000000000001</v>
      </c>
      <c r="BL4167" s="157">
        <f t="shared" si="144"/>
        <v>0.1390000000000001</v>
      </c>
      <c r="BM4167" s="157">
        <f>IF('1b-NaturalGas'!$AI$87="no","",ROUND(BL4167,4))</f>
        <v>0.13900000000000001</v>
      </c>
      <c r="BN4167" s="157">
        <f>IF('1b-NaturalGas'!$AI$88="no","",ROUND(BL4167,4))</f>
        <v>0.13900000000000001</v>
      </c>
      <c r="BO4167" s="157">
        <f>IF('1b-NaturalGas'!$AI$89="no","",ROUND(BL4167,4))</f>
        <v>0.13900000000000001</v>
      </c>
      <c r="BP4167" s="157">
        <f>IF('1b-NaturalGas'!$AI$90="no","not applicable (based on previous answers)",ROUND(BL4167,4))</f>
        <v>0.13900000000000001</v>
      </c>
      <c r="BQ4167" s="157">
        <f>IF('1b-NaturalGas'!$AI$91="no","",ROUND(BL4167,4))</f>
        <v>0.13900000000000001</v>
      </c>
    </row>
    <row r="4168" spans="30:69" x14ac:dyDescent="0.25">
      <c r="AD4168" s="157">
        <f t="shared" si="143"/>
        <v>0.1410000000000001</v>
      </c>
      <c r="AE4168" s="157">
        <f>IF('1a-Electricity'!$AI$77="no","",ROUND(AD4168,4))</f>
        <v>0.14099999999999999</v>
      </c>
      <c r="AF4168" s="157">
        <f>IF('1a-Electricity'!$AI$78="no","",ROUND(AD4168,4))</f>
        <v>0.14099999999999999</v>
      </c>
      <c r="AG4168" s="157">
        <f>IF('1a-Electricity'!$AI$79="no","",ROUND(AD4168,4))</f>
        <v>0.14099999999999999</v>
      </c>
      <c r="BL4168" s="157">
        <f t="shared" si="144"/>
        <v>0.1400000000000001</v>
      </c>
      <c r="BM4168" s="157">
        <f>IF('1b-NaturalGas'!$AI$87="no","",ROUND(BL4168,4))</f>
        <v>0.14000000000000001</v>
      </c>
      <c r="BN4168" s="157">
        <f>IF('1b-NaturalGas'!$AI$88="no","",ROUND(BL4168,4))</f>
        <v>0.14000000000000001</v>
      </c>
      <c r="BO4168" s="157">
        <f>IF('1b-NaturalGas'!$AI$89="no","",ROUND(BL4168,4))</f>
        <v>0.14000000000000001</v>
      </c>
      <c r="BP4168" s="157">
        <f>IF('1b-NaturalGas'!$AI$90="no","not applicable (based on previous answers)",ROUND(BL4168,4))</f>
        <v>0.14000000000000001</v>
      </c>
      <c r="BQ4168" s="157">
        <f>IF('1b-NaturalGas'!$AI$91="no","",ROUND(BL4168,4))</f>
        <v>0.14000000000000001</v>
      </c>
    </row>
    <row r="4169" spans="30:69" x14ac:dyDescent="0.25">
      <c r="AD4169" s="157">
        <f t="shared" si="143"/>
        <v>0.1420000000000001</v>
      </c>
      <c r="AE4169" s="157">
        <f>IF('1a-Electricity'!$AI$77="no","",ROUND(AD4169,4))</f>
        <v>0.14199999999999999</v>
      </c>
      <c r="AF4169" s="157">
        <f>IF('1a-Electricity'!$AI$78="no","",ROUND(AD4169,4))</f>
        <v>0.14199999999999999</v>
      </c>
      <c r="AG4169" s="157">
        <f>IF('1a-Electricity'!$AI$79="no","",ROUND(AD4169,4))</f>
        <v>0.14199999999999999</v>
      </c>
      <c r="BL4169" s="157">
        <f t="shared" si="144"/>
        <v>0.1410000000000001</v>
      </c>
      <c r="BM4169" s="157">
        <f>IF('1b-NaturalGas'!$AI$87="no","",ROUND(BL4169,4))</f>
        <v>0.14099999999999999</v>
      </c>
      <c r="BN4169" s="157">
        <f>IF('1b-NaturalGas'!$AI$88="no","",ROUND(BL4169,4))</f>
        <v>0.14099999999999999</v>
      </c>
      <c r="BO4169" s="157">
        <f>IF('1b-NaturalGas'!$AI$89="no","",ROUND(BL4169,4))</f>
        <v>0.14099999999999999</v>
      </c>
      <c r="BP4169" s="157">
        <f>IF('1b-NaturalGas'!$AI$90="no","not applicable (based on previous answers)",ROUND(BL4169,4))</f>
        <v>0.14099999999999999</v>
      </c>
      <c r="BQ4169" s="157">
        <f>IF('1b-NaturalGas'!$AI$91="no","",ROUND(BL4169,4))</f>
        <v>0.14099999999999999</v>
      </c>
    </row>
    <row r="4170" spans="30:69" x14ac:dyDescent="0.25">
      <c r="AD4170" s="157">
        <f t="shared" si="143"/>
        <v>0.1430000000000001</v>
      </c>
      <c r="AE4170" s="157">
        <f>IF('1a-Electricity'!$AI$77="no","",ROUND(AD4170,4))</f>
        <v>0.14299999999999999</v>
      </c>
      <c r="AF4170" s="157">
        <f>IF('1a-Electricity'!$AI$78="no","",ROUND(AD4170,4))</f>
        <v>0.14299999999999999</v>
      </c>
      <c r="AG4170" s="157">
        <f>IF('1a-Electricity'!$AI$79="no","",ROUND(AD4170,4))</f>
        <v>0.14299999999999999</v>
      </c>
      <c r="BL4170" s="157">
        <f t="shared" si="144"/>
        <v>0.1420000000000001</v>
      </c>
      <c r="BM4170" s="157">
        <f>IF('1b-NaturalGas'!$AI$87="no","",ROUND(BL4170,4))</f>
        <v>0.14199999999999999</v>
      </c>
      <c r="BN4170" s="157">
        <f>IF('1b-NaturalGas'!$AI$88="no","",ROUND(BL4170,4))</f>
        <v>0.14199999999999999</v>
      </c>
      <c r="BO4170" s="157">
        <f>IF('1b-NaturalGas'!$AI$89="no","",ROUND(BL4170,4))</f>
        <v>0.14199999999999999</v>
      </c>
      <c r="BP4170" s="157">
        <f>IF('1b-NaturalGas'!$AI$90="no","not applicable (based on previous answers)",ROUND(BL4170,4))</f>
        <v>0.14199999999999999</v>
      </c>
      <c r="BQ4170" s="157">
        <f>IF('1b-NaturalGas'!$AI$91="no","",ROUND(BL4170,4))</f>
        <v>0.14199999999999999</v>
      </c>
    </row>
    <row r="4171" spans="30:69" x14ac:dyDescent="0.25">
      <c r="AD4171" s="157">
        <f t="shared" si="143"/>
        <v>0.1440000000000001</v>
      </c>
      <c r="AE4171" s="157">
        <f>IF('1a-Electricity'!$AI$77="no","",ROUND(AD4171,4))</f>
        <v>0.14399999999999999</v>
      </c>
      <c r="AF4171" s="157">
        <f>IF('1a-Electricity'!$AI$78="no","",ROUND(AD4171,4))</f>
        <v>0.14399999999999999</v>
      </c>
      <c r="AG4171" s="157">
        <f>IF('1a-Electricity'!$AI$79="no","",ROUND(AD4171,4))</f>
        <v>0.14399999999999999</v>
      </c>
      <c r="BL4171" s="157">
        <f t="shared" si="144"/>
        <v>0.1430000000000001</v>
      </c>
      <c r="BM4171" s="157">
        <f>IF('1b-NaturalGas'!$AI$87="no","",ROUND(BL4171,4))</f>
        <v>0.14299999999999999</v>
      </c>
      <c r="BN4171" s="157">
        <f>IF('1b-NaturalGas'!$AI$88="no","",ROUND(BL4171,4))</f>
        <v>0.14299999999999999</v>
      </c>
      <c r="BO4171" s="157">
        <f>IF('1b-NaturalGas'!$AI$89="no","",ROUND(BL4171,4))</f>
        <v>0.14299999999999999</v>
      </c>
      <c r="BP4171" s="157">
        <f>IF('1b-NaturalGas'!$AI$90="no","not applicable (based on previous answers)",ROUND(BL4171,4))</f>
        <v>0.14299999999999999</v>
      </c>
      <c r="BQ4171" s="157">
        <f>IF('1b-NaturalGas'!$AI$91="no","",ROUND(BL4171,4))</f>
        <v>0.14299999999999999</v>
      </c>
    </row>
    <row r="4172" spans="30:69" x14ac:dyDescent="0.25">
      <c r="AD4172" s="157">
        <f t="shared" si="143"/>
        <v>0.1450000000000001</v>
      </c>
      <c r="AE4172" s="157">
        <f>IF('1a-Electricity'!$AI$77="no","",ROUND(AD4172,4))</f>
        <v>0.14499999999999999</v>
      </c>
      <c r="AF4172" s="157">
        <f>IF('1a-Electricity'!$AI$78="no","",ROUND(AD4172,4))</f>
        <v>0.14499999999999999</v>
      </c>
      <c r="AG4172" s="157">
        <f>IF('1a-Electricity'!$AI$79="no","",ROUND(AD4172,4))</f>
        <v>0.14499999999999999</v>
      </c>
      <c r="BL4172" s="157">
        <f t="shared" si="144"/>
        <v>0.1440000000000001</v>
      </c>
      <c r="BM4172" s="157">
        <f>IF('1b-NaturalGas'!$AI$87="no","",ROUND(BL4172,4))</f>
        <v>0.14399999999999999</v>
      </c>
      <c r="BN4172" s="157">
        <f>IF('1b-NaturalGas'!$AI$88="no","",ROUND(BL4172,4))</f>
        <v>0.14399999999999999</v>
      </c>
      <c r="BO4172" s="157">
        <f>IF('1b-NaturalGas'!$AI$89="no","",ROUND(BL4172,4))</f>
        <v>0.14399999999999999</v>
      </c>
      <c r="BP4172" s="157">
        <f>IF('1b-NaturalGas'!$AI$90="no","not applicable (based on previous answers)",ROUND(BL4172,4))</f>
        <v>0.14399999999999999</v>
      </c>
      <c r="BQ4172" s="157">
        <f>IF('1b-NaturalGas'!$AI$91="no","",ROUND(BL4172,4))</f>
        <v>0.14399999999999999</v>
      </c>
    </row>
    <row r="4173" spans="30:69" x14ac:dyDescent="0.25">
      <c r="AD4173" s="157">
        <f t="shared" si="143"/>
        <v>0.1460000000000001</v>
      </c>
      <c r="AE4173" s="157">
        <f>IF('1a-Electricity'!$AI$77="no","",ROUND(AD4173,4))</f>
        <v>0.14599999999999999</v>
      </c>
      <c r="AF4173" s="157">
        <f>IF('1a-Electricity'!$AI$78="no","",ROUND(AD4173,4))</f>
        <v>0.14599999999999999</v>
      </c>
      <c r="AG4173" s="157">
        <f>IF('1a-Electricity'!$AI$79="no","",ROUND(AD4173,4))</f>
        <v>0.14599999999999999</v>
      </c>
      <c r="BL4173" s="157">
        <f t="shared" si="144"/>
        <v>0.1450000000000001</v>
      </c>
      <c r="BM4173" s="157">
        <f>IF('1b-NaturalGas'!$AI$87="no","",ROUND(BL4173,4))</f>
        <v>0.14499999999999999</v>
      </c>
      <c r="BN4173" s="157">
        <f>IF('1b-NaturalGas'!$AI$88="no","",ROUND(BL4173,4))</f>
        <v>0.14499999999999999</v>
      </c>
      <c r="BO4173" s="157">
        <f>IF('1b-NaturalGas'!$AI$89="no","",ROUND(BL4173,4))</f>
        <v>0.14499999999999999</v>
      </c>
      <c r="BP4173" s="157">
        <f>IF('1b-NaturalGas'!$AI$90="no","not applicable (based on previous answers)",ROUND(BL4173,4))</f>
        <v>0.14499999999999999</v>
      </c>
      <c r="BQ4173" s="157">
        <f>IF('1b-NaturalGas'!$AI$91="no","",ROUND(BL4173,4))</f>
        <v>0.14499999999999999</v>
      </c>
    </row>
    <row r="4174" spans="30:69" x14ac:dyDescent="0.25">
      <c r="AD4174" s="157">
        <f t="shared" si="143"/>
        <v>0.1470000000000001</v>
      </c>
      <c r="AE4174" s="157">
        <f>IF('1a-Electricity'!$AI$77="no","",ROUND(AD4174,4))</f>
        <v>0.14699999999999999</v>
      </c>
      <c r="AF4174" s="157">
        <f>IF('1a-Electricity'!$AI$78="no","",ROUND(AD4174,4))</f>
        <v>0.14699999999999999</v>
      </c>
      <c r="AG4174" s="157">
        <f>IF('1a-Electricity'!$AI$79="no","",ROUND(AD4174,4))</f>
        <v>0.14699999999999999</v>
      </c>
      <c r="BL4174" s="157">
        <f t="shared" si="144"/>
        <v>0.1460000000000001</v>
      </c>
      <c r="BM4174" s="157">
        <f>IF('1b-NaturalGas'!$AI$87="no","",ROUND(BL4174,4))</f>
        <v>0.14599999999999999</v>
      </c>
      <c r="BN4174" s="157">
        <f>IF('1b-NaturalGas'!$AI$88="no","",ROUND(BL4174,4))</f>
        <v>0.14599999999999999</v>
      </c>
      <c r="BO4174" s="157">
        <f>IF('1b-NaturalGas'!$AI$89="no","",ROUND(BL4174,4))</f>
        <v>0.14599999999999999</v>
      </c>
      <c r="BP4174" s="157">
        <f>IF('1b-NaturalGas'!$AI$90="no","not applicable (based on previous answers)",ROUND(BL4174,4))</f>
        <v>0.14599999999999999</v>
      </c>
      <c r="BQ4174" s="157">
        <f>IF('1b-NaturalGas'!$AI$91="no","",ROUND(BL4174,4))</f>
        <v>0.14599999999999999</v>
      </c>
    </row>
    <row r="4175" spans="30:69" x14ac:dyDescent="0.25">
      <c r="AD4175" s="157">
        <f t="shared" si="143"/>
        <v>0.1480000000000001</v>
      </c>
      <c r="AE4175" s="157">
        <f>IF('1a-Electricity'!$AI$77="no","",ROUND(AD4175,4))</f>
        <v>0.14799999999999999</v>
      </c>
      <c r="AF4175" s="157">
        <f>IF('1a-Electricity'!$AI$78="no","",ROUND(AD4175,4))</f>
        <v>0.14799999999999999</v>
      </c>
      <c r="AG4175" s="157">
        <f>IF('1a-Electricity'!$AI$79="no","",ROUND(AD4175,4))</f>
        <v>0.14799999999999999</v>
      </c>
      <c r="BL4175" s="157">
        <f t="shared" si="144"/>
        <v>0.1470000000000001</v>
      </c>
      <c r="BM4175" s="157">
        <f>IF('1b-NaturalGas'!$AI$87="no","",ROUND(BL4175,4))</f>
        <v>0.14699999999999999</v>
      </c>
      <c r="BN4175" s="157">
        <f>IF('1b-NaturalGas'!$AI$88="no","",ROUND(BL4175,4))</f>
        <v>0.14699999999999999</v>
      </c>
      <c r="BO4175" s="157">
        <f>IF('1b-NaturalGas'!$AI$89="no","",ROUND(BL4175,4))</f>
        <v>0.14699999999999999</v>
      </c>
      <c r="BP4175" s="157">
        <f>IF('1b-NaturalGas'!$AI$90="no","not applicable (based on previous answers)",ROUND(BL4175,4))</f>
        <v>0.14699999999999999</v>
      </c>
      <c r="BQ4175" s="157">
        <f>IF('1b-NaturalGas'!$AI$91="no","",ROUND(BL4175,4))</f>
        <v>0.14699999999999999</v>
      </c>
    </row>
    <row r="4176" spans="30:69" x14ac:dyDescent="0.25">
      <c r="AD4176" s="157">
        <f t="shared" si="143"/>
        <v>0.1490000000000001</v>
      </c>
      <c r="AE4176" s="157">
        <f>IF('1a-Electricity'!$AI$77="no","",ROUND(AD4176,4))</f>
        <v>0.14899999999999999</v>
      </c>
      <c r="AF4176" s="157">
        <f>IF('1a-Electricity'!$AI$78="no","",ROUND(AD4176,4))</f>
        <v>0.14899999999999999</v>
      </c>
      <c r="AG4176" s="157">
        <f>IF('1a-Electricity'!$AI$79="no","",ROUND(AD4176,4))</f>
        <v>0.14899999999999999</v>
      </c>
      <c r="BL4176" s="157">
        <f t="shared" si="144"/>
        <v>0.1480000000000001</v>
      </c>
      <c r="BM4176" s="157">
        <f>IF('1b-NaturalGas'!$AI$87="no","",ROUND(BL4176,4))</f>
        <v>0.14799999999999999</v>
      </c>
      <c r="BN4176" s="157">
        <f>IF('1b-NaturalGas'!$AI$88="no","",ROUND(BL4176,4))</f>
        <v>0.14799999999999999</v>
      </c>
      <c r="BO4176" s="157">
        <f>IF('1b-NaturalGas'!$AI$89="no","",ROUND(BL4176,4))</f>
        <v>0.14799999999999999</v>
      </c>
      <c r="BP4176" s="157">
        <f>IF('1b-NaturalGas'!$AI$90="no","not applicable (based on previous answers)",ROUND(BL4176,4))</f>
        <v>0.14799999999999999</v>
      </c>
      <c r="BQ4176" s="157">
        <f>IF('1b-NaturalGas'!$AI$91="no","",ROUND(BL4176,4))</f>
        <v>0.14799999999999999</v>
      </c>
    </row>
    <row r="4177" spans="30:69" x14ac:dyDescent="0.25">
      <c r="AD4177" s="157">
        <f t="shared" si="143"/>
        <v>0.15000000000000011</v>
      </c>
      <c r="AE4177" s="157">
        <f>IF('1a-Electricity'!$AI$77="no","",ROUND(AD4177,4))</f>
        <v>0.15</v>
      </c>
      <c r="AF4177" s="157">
        <f>IF('1a-Electricity'!$AI$78="no","",ROUND(AD4177,4))</f>
        <v>0.15</v>
      </c>
      <c r="AG4177" s="157">
        <f>IF('1a-Electricity'!$AI$79="no","",ROUND(AD4177,4))</f>
        <v>0.15</v>
      </c>
      <c r="BL4177" s="157">
        <f t="shared" si="144"/>
        <v>0.1490000000000001</v>
      </c>
      <c r="BM4177" s="157">
        <f>IF('1b-NaturalGas'!$AI$87="no","",ROUND(BL4177,4))</f>
        <v>0.14899999999999999</v>
      </c>
      <c r="BN4177" s="157">
        <f>IF('1b-NaturalGas'!$AI$88="no","",ROUND(BL4177,4))</f>
        <v>0.14899999999999999</v>
      </c>
      <c r="BO4177" s="157">
        <f>IF('1b-NaturalGas'!$AI$89="no","",ROUND(BL4177,4))</f>
        <v>0.14899999999999999</v>
      </c>
      <c r="BP4177" s="157">
        <f>IF('1b-NaturalGas'!$AI$90="no","not applicable (based on previous answers)",ROUND(BL4177,4))</f>
        <v>0.14899999999999999</v>
      </c>
      <c r="BQ4177" s="157">
        <f>IF('1b-NaturalGas'!$AI$91="no","",ROUND(BL4177,4))</f>
        <v>0.14899999999999999</v>
      </c>
    </row>
    <row r="4178" spans="30:69" x14ac:dyDescent="0.25">
      <c r="AD4178" s="157">
        <f t="shared" si="143"/>
        <v>0.15100000000000011</v>
      </c>
      <c r="AE4178" s="157">
        <f>IF('1a-Electricity'!$AI$77="no","",ROUND(AD4178,4))</f>
        <v>0.151</v>
      </c>
      <c r="AF4178" s="157">
        <f>IF('1a-Electricity'!$AI$78="no","",ROUND(AD4178,4))</f>
        <v>0.151</v>
      </c>
      <c r="AG4178" s="157">
        <f>IF('1a-Electricity'!$AI$79="no","",ROUND(AD4178,4))</f>
        <v>0.151</v>
      </c>
      <c r="BL4178" s="157">
        <f t="shared" si="144"/>
        <v>0.15000000000000011</v>
      </c>
      <c r="BM4178" s="157">
        <f>IF('1b-NaturalGas'!$AI$87="no","",ROUND(BL4178,4))</f>
        <v>0.15</v>
      </c>
      <c r="BN4178" s="157">
        <f>IF('1b-NaturalGas'!$AI$88="no","",ROUND(BL4178,4))</f>
        <v>0.15</v>
      </c>
      <c r="BO4178" s="157">
        <f>IF('1b-NaturalGas'!$AI$89="no","",ROUND(BL4178,4))</f>
        <v>0.15</v>
      </c>
      <c r="BP4178" s="157">
        <f>IF('1b-NaturalGas'!$AI$90="no","not applicable (based on previous answers)",ROUND(BL4178,4))</f>
        <v>0.15</v>
      </c>
      <c r="BQ4178" s="157">
        <f>IF('1b-NaturalGas'!$AI$91="no","",ROUND(BL4178,4))</f>
        <v>0.15</v>
      </c>
    </row>
    <row r="4179" spans="30:69" x14ac:dyDescent="0.25">
      <c r="AD4179" s="157">
        <f t="shared" si="143"/>
        <v>0.15200000000000011</v>
      </c>
      <c r="AE4179" s="157">
        <f>IF('1a-Electricity'!$AI$77="no","",ROUND(AD4179,4))</f>
        <v>0.152</v>
      </c>
      <c r="AF4179" s="157">
        <f>IF('1a-Electricity'!$AI$78="no","",ROUND(AD4179,4))</f>
        <v>0.152</v>
      </c>
      <c r="AG4179" s="157">
        <f>IF('1a-Electricity'!$AI$79="no","",ROUND(AD4179,4))</f>
        <v>0.152</v>
      </c>
      <c r="BL4179" s="157">
        <f t="shared" si="144"/>
        <v>0.15100000000000011</v>
      </c>
      <c r="BM4179" s="157">
        <f>IF('1b-NaturalGas'!$AI$87="no","",ROUND(BL4179,4))</f>
        <v>0.151</v>
      </c>
      <c r="BN4179" s="157">
        <f>IF('1b-NaturalGas'!$AI$88="no","",ROUND(BL4179,4))</f>
        <v>0.151</v>
      </c>
      <c r="BO4179" s="157">
        <f>IF('1b-NaturalGas'!$AI$89="no","",ROUND(BL4179,4))</f>
        <v>0.151</v>
      </c>
      <c r="BP4179" s="157">
        <f>IF('1b-NaturalGas'!$AI$90="no","not applicable (based on previous answers)",ROUND(BL4179,4))</f>
        <v>0.151</v>
      </c>
      <c r="BQ4179" s="157">
        <f>IF('1b-NaturalGas'!$AI$91="no","",ROUND(BL4179,4))</f>
        <v>0.151</v>
      </c>
    </row>
    <row r="4180" spans="30:69" x14ac:dyDescent="0.25">
      <c r="AD4180" s="157">
        <f t="shared" si="143"/>
        <v>0.15300000000000011</v>
      </c>
      <c r="AE4180" s="157">
        <f>IF('1a-Electricity'!$AI$77="no","",ROUND(AD4180,4))</f>
        <v>0.153</v>
      </c>
      <c r="AF4180" s="157">
        <f>IF('1a-Electricity'!$AI$78="no","",ROUND(AD4180,4))</f>
        <v>0.153</v>
      </c>
      <c r="AG4180" s="157">
        <f>IF('1a-Electricity'!$AI$79="no","",ROUND(AD4180,4))</f>
        <v>0.153</v>
      </c>
      <c r="BL4180" s="157">
        <f t="shared" si="144"/>
        <v>0.15200000000000011</v>
      </c>
      <c r="BM4180" s="157">
        <f>IF('1b-NaturalGas'!$AI$87="no","",ROUND(BL4180,4))</f>
        <v>0.152</v>
      </c>
      <c r="BN4180" s="157">
        <f>IF('1b-NaturalGas'!$AI$88="no","",ROUND(BL4180,4))</f>
        <v>0.152</v>
      </c>
      <c r="BO4180" s="157">
        <f>IF('1b-NaturalGas'!$AI$89="no","",ROUND(BL4180,4))</f>
        <v>0.152</v>
      </c>
      <c r="BP4180" s="157">
        <f>IF('1b-NaturalGas'!$AI$90="no","not applicable (based on previous answers)",ROUND(BL4180,4))</f>
        <v>0.152</v>
      </c>
      <c r="BQ4180" s="157">
        <f>IF('1b-NaturalGas'!$AI$91="no","",ROUND(BL4180,4))</f>
        <v>0.152</v>
      </c>
    </row>
    <row r="4181" spans="30:69" x14ac:dyDescent="0.25">
      <c r="AD4181" s="157">
        <f t="shared" si="143"/>
        <v>0.15400000000000011</v>
      </c>
      <c r="AE4181" s="157">
        <f>IF('1a-Electricity'!$AI$77="no","",ROUND(AD4181,4))</f>
        <v>0.154</v>
      </c>
      <c r="AF4181" s="157">
        <f>IF('1a-Electricity'!$AI$78="no","",ROUND(AD4181,4))</f>
        <v>0.154</v>
      </c>
      <c r="AG4181" s="157">
        <f>IF('1a-Electricity'!$AI$79="no","",ROUND(AD4181,4))</f>
        <v>0.154</v>
      </c>
      <c r="BL4181" s="157">
        <f t="shared" si="144"/>
        <v>0.15300000000000011</v>
      </c>
      <c r="BM4181" s="157">
        <f>IF('1b-NaturalGas'!$AI$87="no","",ROUND(BL4181,4))</f>
        <v>0.153</v>
      </c>
      <c r="BN4181" s="157">
        <f>IF('1b-NaturalGas'!$AI$88="no","",ROUND(BL4181,4))</f>
        <v>0.153</v>
      </c>
      <c r="BO4181" s="157">
        <f>IF('1b-NaturalGas'!$AI$89="no","",ROUND(BL4181,4))</f>
        <v>0.153</v>
      </c>
      <c r="BP4181" s="157">
        <f>IF('1b-NaturalGas'!$AI$90="no","not applicable (based on previous answers)",ROUND(BL4181,4))</f>
        <v>0.153</v>
      </c>
      <c r="BQ4181" s="157">
        <f>IF('1b-NaturalGas'!$AI$91="no","",ROUND(BL4181,4))</f>
        <v>0.153</v>
      </c>
    </row>
    <row r="4182" spans="30:69" x14ac:dyDescent="0.25">
      <c r="AD4182" s="157">
        <f t="shared" si="143"/>
        <v>0.15500000000000011</v>
      </c>
      <c r="AE4182" s="157">
        <f>IF('1a-Electricity'!$AI$77="no","",ROUND(AD4182,4))</f>
        <v>0.155</v>
      </c>
      <c r="AF4182" s="157">
        <f>IF('1a-Electricity'!$AI$78="no","",ROUND(AD4182,4))</f>
        <v>0.155</v>
      </c>
      <c r="AG4182" s="157">
        <f>IF('1a-Electricity'!$AI$79="no","",ROUND(AD4182,4))</f>
        <v>0.155</v>
      </c>
      <c r="BL4182" s="157">
        <f t="shared" si="144"/>
        <v>0.15400000000000011</v>
      </c>
      <c r="BM4182" s="157">
        <f>IF('1b-NaturalGas'!$AI$87="no","",ROUND(BL4182,4))</f>
        <v>0.154</v>
      </c>
      <c r="BN4182" s="157">
        <f>IF('1b-NaturalGas'!$AI$88="no","",ROUND(BL4182,4))</f>
        <v>0.154</v>
      </c>
      <c r="BO4182" s="157">
        <f>IF('1b-NaturalGas'!$AI$89="no","",ROUND(BL4182,4))</f>
        <v>0.154</v>
      </c>
      <c r="BP4182" s="157">
        <f>IF('1b-NaturalGas'!$AI$90="no","not applicable (based on previous answers)",ROUND(BL4182,4))</f>
        <v>0.154</v>
      </c>
      <c r="BQ4182" s="157">
        <f>IF('1b-NaturalGas'!$AI$91="no","",ROUND(BL4182,4))</f>
        <v>0.154</v>
      </c>
    </row>
    <row r="4183" spans="30:69" x14ac:dyDescent="0.25">
      <c r="AD4183" s="157">
        <f t="shared" si="143"/>
        <v>0.15600000000000011</v>
      </c>
      <c r="AE4183" s="157">
        <f>IF('1a-Electricity'!$AI$77="no","",ROUND(AD4183,4))</f>
        <v>0.156</v>
      </c>
      <c r="AF4183" s="157">
        <f>IF('1a-Electricity'!$AI$78="no","",ROUND(AD4183,4))</f>
        <v>0.156</v>
      </c>
      <c r="AG4183" s="157">
        <f>IF('1a-Electricity'!$AI$79="no","",ROUND(AD4183,4))</f>
        <v>0.156</v>
      </c>
      <c r="BL4183" s="157">
        <f t="shared" si="144"/>
        <v>0.15500000000000011</v>
      </c>
      <c r="BM4183" s="157">
        <f>IF('1b-NaturalGas'!$AI$87="no","",ROUND(BL4183,4))</f>
        <v>0.155</v>
      </c>
      <c r="BN4183" s="157">
        <f>IF('1b-NaturalGas'!$AI$88="no","",ROUND(BL4183,4))</f>
        <v>0.155</v>
      </c>
      <c r="BO4183" s="157">
        <f>IF('1b-NaturalGas'!$AI$89="no","",ROUND(BL4183,4))</f>
        <v>0.155</v>
      </c>
      <c r="BP4183" s="157">
        <f>IF('1b-NaturalGas'!$AI$90="no","not applicable (based on previous answers)",ROUND(BL4183,4))</f>
        <v>0.155</v>
      </c>
      <c r="BQ4183" s="157">
        <f>IF('1b-NaturalGas'!$AI$91="no","",ROUND(BL4183,4))</f>
        <v>0.155</v>
      </c>
    </row>
    <row r="4184" spans="30:69" x14ac:dyDescent="0.25">
      <c r="AD4184" s="157">
        <f t="shared" si="143"/>
        <v>0.15700000000000011</v>
      </c>
      <c r="AE4184" s="157">
        <f>IF('1a-Electricity'!$AI$77="no","",ROUND(AD4184,4))</f>
        <v>0.157</v>
      </c>
      <c r="AF4184" s="157">
        <f>IF('1a-Electricity'!$AI$78="no","",ROUND(AD4184,4))</f>
        <v>0.157</v>
      </c>
      <c r="AG4184" s="157">
        <f>IF('1a-Electricity'!$AI$79="no","",ROUND(AD4184,4))</f>
        <v>0.157</v>
      </c>
      <c r="BL4184" s="157">
        <f t="shared" si="144"/>
        <v>0.15600000000000011</v>
      </c>
      <c r="BM4184" s="157">
        <f>IF('1b-NaturalGas'!$AI$87="no","",ROUND(BL4184,4))</f>
        <v>0.156</v>
      </c>
      <c r="BN4184" s="157">
        <f>IF('1b-NaturalGas'!$AI$88="no","",ROUND(BL4184,4))</f>
        <v>0.156</v>
      </c>
      <c r="BO4184" s="157">
        <f>IF('1b-NaturalGas'!$AI$89="no","",ROUND(BL4184,4))</f>
        <v>0.156</v>
      </c>
      <c r="BP4184" s="157">
        <f>IF('1b-NaturalGas'!$AI$90="no","not applicable (based on previous answers)",ROUND(BL4184,4))</f>
        <v>0.156</v>
      </c>
      <c r="BQ4184" s="157">
        <f>IF('1b-NaturalGas'!$AI$91="no","",ROUND(BL4184,4))</f>
        <v>0.156</v>
      </c>
    </row>
    <row r="4185" spans="30:69" x14ac:dyDescent="0.25">
      <c r="AD4185" s="157">
        <f t="shared" si="143"/>
        <v>0.15800000000000011</v>
      </c>
      <c r="AE4185" s="157">
        <f>IF('1a-Electricity'!$AI$77="no","",ROUND(AD4185,4))</f>
        <v>0.158</v>
      </c>
      <c r="AF4185" s="157">
        <f>IF('1a-Electricity'!$AI$78="no","",ROUND(AD4185,4))</f>
        <v>0.158</v>
      </c>
      <c r="AG4185" s="157">
        <f>IF('1a-Electricity'!$AI$79="no","",ROUND(AD4185,4))</f>
        <v>0.158</v>
      </c>
      <c r="BL4185" s="157">
        <f t="shared" si="144"/>
        <v>0.15700000000000011</v>
      </c>
      <c r="BM4185" s="157">
        <f>IF('1b-NaturalGas'!$AI$87="no","",ROUND(BL4185,4))</f>
        <v>0.157</v>
      </c>
      <c r="BN4185" s="157">
        <f>IF('1b-NaturalGas'!$AI$88="no","",ROUND(BL4185,4))</f>
        <v>0.157</v>
      </c>
      <c r="BO4185" s="157">
        <f>IF('1b-NaturalGas'!$AI$89="no","",ROUND(BL4185,4))</f>
        <v>0.157</v>
      </c>
      <c r="BP4185" s="157">
        <f>IF('1b-NaturalGas'!$AI$90="no","not applicable (based on previous answers)",ROUND(BL4185,4))</f>
        <v>0.157</v>
      </c>
      <c r="BQ4185" s="157">
        <f>IF('1b-NaturalGas'!$AI$91="no","",ROUND(BL4185,4))</f>
        <v>0.157</v>
      </c>
    </row>
    <row r="4186" spans="30:69" x14ac:dyDescent="0.25">
      <c r="AD4186" s="157">
        <f t="shared" si="143"/>
        <v>0.15900000000000011</v>
      </c>
      <c r="AE4186" s="157">
        <f>IF('1a-Electricity'!$AI$77="no","",ROUND(AD4186,4))</f>
        <v>0.159</v>
      </c>
      <c r="AF4186" s="157">
        <f>IF('1a-Electricity'!$AI$78="no","",ROUND(AD4186,4))</f>
        <v>0.159</v>
      </c>
      <c r="AG4186" s="157">
        <f>IF('1a-Electricity'!$AI$79="no","",ROUND(AD4186,4))</f>
        <v>0.159</v>
      </c>
      <c r="BL4186" s="157">
        <f t="shared" si="144"/>
        <v>0.15800000000000011</v>
      </c>
      <c r="BM4186" s="157">
        <f>IF('1b-NaturalGas'!$AI$87="no","",ROUND(BL4186,4))</f>
        <v>0.158</v>
      </c>
      <c r="BN4186" s="157">
        <f>IF('1b-NaturalGas'!$AI$88="no","",ROUND(BL4186,4))</f>
        <v>0.158</v>
      </c>
      <c r="BO4186" s="157">
        <f>IF('1b-NaturalGas'!$AI$89="no","",ROUND(BL4186,4))</f>
        <v>0.158</v>
      </c>
      <c r="BP4186" s="157">
        <f>IF('1b-NaturalGas'!$AI$90="no","not applicable (based on previous answers)",ROUND(BL4186,4))</f>
        <v>0.158</v>
      </c>
      <c r="BQ4186" s="157">
        <f>IF('1b-NaturalGas'!$AI$91="no","",ROUND(BL4186,4))</f>
        <v>0.158</v>
      </c>
    </row>
    <row r="4187" spans="30:69" x14ac:dyDescent="0.25">
      <c r="AD4187" s="157">
        <f t="shared" si="143"/>
        <v>0.16000000000000011</v>
      </c>
      <c r="AE4187" s="157">
        <f>IF('1a-Electricity'!$AI$77="no","",ROUND(AD4187,4))</f>
        <v>0.16</v>
      </c>
      <c r="AF4187" s="157">
        <f>IF('1a-Electricity'!$AI$78="no","",ROUND(AD4187,4))</f>
        <v>0.16</v>
      </c>
      <c r="AG4187" s="157">
        <f>IF('1a-Electricity'!$AI$79="no","",ROUND(AD4187,4))</f>
        <v>0.16</v>
      </c>
      <c r="BL4187" s="157">
        <f t="shared" si="144"/>
        <v>0.15900000000000011</v>
      </c>
      <c r="BM4187" s="157">
        <f>IF('1b-NaturalGas'!$AI$87="no","",ROUND(BL4187,4))</f>
        <v>0.159</v>
      </c>
      <c r="BN4187" s="157">
        <f>IF('1b-NaturalGas'!$AI$88="no","",ROUND(BL4187,4))</f>
        <v>0.159</v>
      </c>
      <c r="BO4187" s="157">
        <f>IF('1b-NaturalGas'!$AI$89="no","",ROUND(BL4187,4))</f>
        <v>0.159</v>
      </c>
      <c r="BP4187" s="157">
        <f>IF('1b-NaturalGas'!$AI$90="no","not applicable (based on previous answers)",ROUND(BL4187,4))</f>
        <v>0.159</v>
      </c>
      <c r="BQ4187" s="157">
        <f>IF('1b-NaturalGas'!$AI$91="no","",ROUND(BL4187,4))</f>
        <v>0.159</v>
      </c>
    </row>
    <row r="4188" spans="30:69" x14ac:dyDescent="0.25">
      <c r="AD4188" s="157">
        <f t="shared" si="143"/>
        <v>0.16100000000000012</v>
      </c>
      <c r="AE4188" s="157">
        <f>IF('1a-Electricity'!$AI$77="no","",ROUND(AD4188,4))</f>
        <v>0.161</v>
      </c>
      <c r="AF4188" s="157">
        <f>IF('1a-Electricity'!$AI$78="no","",ROUND(AD4188,4))</f>
        <v>0.161</v>
      </c>
      <c r="AG4188" s="157">
        <f>IF('1a-Electricity'!$AI$79="no","",ROUND(AD4188,4))</f>
        <v>0.161</v>
      </c>
      <c r="BL4188" s="157">
        <f t="shared" si="144"/>
        <v>0.16000000000000011</v>
      </c>
      <c r="BM4188" s="157">
        <f>IF('1b-NaturalGas'!$AI$87="no","",ROUND(BL4188,4))</f>
        <v>0.16</v>
      </c>
      <c r="BN4188" s="157">
        <f>IF('1b-NaturalGas'!$AI$88="no","",ROUND(BL4188,4))</f>
        <v>0.16</v>
      </c>
      <c r="BO4188" s="157">
        <f>IF('1b-NaturalGas'!$AI$89="no","",ROUND(BL4188,4))</f>
        <v>0.16</v>
      </c>
      <c r="BP4188" s="157">
        <f>IF('1b-NaturalGas'!$AI$90="no","not applicable (based on previous answers)",ROUND(BL4188,4))</f>
        <v>0.16</v>
      </c>
      <c r="BQ4188" s="157">
        <f>IF('1b-NaturalGas'!$AI$91="no","",ROUND(BL4188,4))</f>
        <v>0.16</v>
      </c>
    </row>
    <row r="4189" spans="30:69" x14ac:dyDescent="0.25">
      <c r="AD4189" s="157">
        <f t="shared" si="143"/>
        <v>0.16200000000000012</v>
      </c>
      <c r="AE4189" s="157">
        <f>IF('1a-Electricity'!$AI$77="no","",ROUND(AD4189,4))</f>
        <v>0.16200000000000001</v>
      </c>
      <c r="AF4189" s="157">
        <f>IF('1a-Electricity'!$AI$78="no","",ROUND(AD4189,4))</f>
        <v>0.16200000000000001</v>
      </c>
      <c r="AG4189" s="157">
        <f>IF('1a-Electricity'!$AI$79="no","",ROUND(AD4189,4))</f>
        <v>0.16200000000000001</v>
      </c>
      <c r="BL4189" s="157">
        <f t="shared" si="144"/>
        <v>0.16100000000000012</v>
      </c>
      <c r="BM4189" s="157">
        <f>IF('1b-NaturalGas'!$AI$87="no","",ROUND(BL4189,4))</f>
        <v>0.161</v>
      </c>
      <c r="BN4189" s="157">
        <f>IF('1b-NaturalGas'!$AI$88="no","",ROUND(BL4189,4))</f>
        <v>0.161</v>
      </c>
      <c r="BO4189" s="157">
        <f>IF('1b-NaturalGas'!$AI$89="no","",ROUND(BL4189,4))</f>
        <v>0.161</v>
      </c>
      <c r="BP4189" s="157">
        <f>IF('1b-NaturalGas'!$AI$90="no","not applicable (based on previous answers)",ROUND(BL4189,4))</f>
        <v>0.161</v>
      </c>
      <c r="BQ4189" s="157">
        <f>IF('1b-NaturalGas'!$AI$91="no","",ROUND(BL4189,4))</f>
        <v>0.161</v>
      </c>
    </row>
    <row r="4190" spans="30:69" x14ac:dyDescent="0.25">
      <c r="AD4190" s="157">
        <f t="shared" si="143"/>
        <v>0.16300000000000012</v>
      </c>
      <c r="AE4190" s="157">
        <f>IF('1a-Electricity'!$AI$77="no","",ROUND(AD4190,4))</f>
        <v>0.16300000000000001</v>
      </c>
      <c r="AF4190" s="157">
        <f>IF('1a-Electricity'!$AI$78="no","",ROUND(AD4190,4))</f>
        <v>0.16300000000000001</v>
      </c>
      <c r="AG4190" s="157">
        <f>IF('1a-Electricity'!$AI$79="no","",ROUND(AD4190,4))</f>
        <v>0.16300000000000001</v>
      </c>
      <c r="BL4190" s="157">
        <f t="shared" si="144"/>
        <v>0.16200000000000012</v>
      </c>
      <c r="BM4190" s="157">
        <f>IF('1b-NaturalGas'!$AI$87="no","",ROUND(BL4190,4))</f>
        <v>0.16200000000000001</v>
      </c>
      <c r="BN4190" s="157">
        <f>IF('1b-NaturalGas'!$AI$88="no","",ROUND(BL4190,4))</f>
        <v>0.16200000000000001</v>
      </c>
      <c r="BO4190" s="157">
        <f>IF('1b-NaturalGas'!$AI$89="no","",ROUND(BL4190,4))</f>
        <v>0.16200000000000001</v>
      </c>
      <c r="BP4190" s="157">
        <f>IF('1b-NaturalGas'!$AI$90="no","not applicable (based on previous answers)",ROUND(BL4190,4))</f>
        <v>0.16200000000000001</v>
      </c>
      <c r="BQ4190" s="157">
        <f>IF('1b-NaturalGas'!$AI$91="no","",ROUND(BL4190,4))</f>
        <v>0.16200000000000001</v>
      </c>
    </row>
    <row r="4191" spans="30:69" x14ac:dyDescent="0.25">
      <c r="AD4191" s="157">
        <f t="shared" si="143"/>
        <v>0.16400000000000012</v>
      </c>
      <c r="AE4191" s="157">
        <f>IF('1a-Electricity'!$AI$77="no","",ROUND(AD4191,4))</f>
        <v>0.16400000000000001</v>
      </c>
      <c r="AF4191" s="157">
        <f>IF('1a-Electricity'!$AI$78="no","",ROUND(AD4191,4))</f>
        <v>0.16400000000000001</v>
      </c>
      <c r="AG4191" s="157">
        <f>IF('1a-Electricity'!$AI$79="no","",ROUND(AD4191,4))</f>
        <v>0.16400000000000001</v>
      </c>
      <c r="BL4191" s="157">
        <f t="shared" si="144"/>
        <v>0.16300000000000012</v>
      </c>
      <c r="BM4191" s="157">
        <f>IF('1b-NaturalGas'!$AI$87="no","",ROUND(BL4191,4))</f>
        <v>0.16300000000000001</v>
      </c>
      <c r="BN4191" s="157">
        <f>IF('1b-NaturalGas'!$AI$88="no","",ROUND(BL4191,4))</f>
        <v>0.16300000000000001</v>
      </c>
      <c r="BO4191" s="157">
        <f>IF('1b-NaturalGas'!$AI$89="no","",ROUND(BL4191,4))</f>
        <v>0.16300000000000001</v>
      </c>
      <c r="BP4191" s="157">
        <f>IF('1b-NaturalGas'!$AI$90="no","not applicable (based on previous answers)",ROUND(BL4191,4))</f>
        <v>0.16300000000000001</v>
      </c>
      <c r="BQ4191" s="157">
        <f>IF('1b-NaturalGas'!$AI$91="no","",ROUND(BL4191,4))</f>
        <v>0.16300000000000001</v>
      </c>
    </row>
    <row r="4192" spans="30:69" x14ac:dyDescent="0.25">
      <c r="AD4192" s="157">
        <f t="shared" si="143"/>
        <v>0.16500000000000012</v>
      </c>
      <c r="AE4192" s="157">
        <f>IF('1a-Electricity'!$AI$77="no","",ROUND(AD4192,4))</f>
        <v>0.16500000000000001</v>
      </c>
      <c r="AF4192" s="157">
        <f>IF('1a-Electricity'!$AI$78="no","",ROUND(AD4192,4))</f>
        <v>0.16500000000000001</v>
      </c>
      <c r="AG4192" s="157">
        <f>IF('1a-Electricity'!$AI$79="no","",ROUND(AD4192,4))</f>
        <v>0.16500000000000001</v>
      </c>
      <c r="BL4192" s="157">
        <f t="shared" si="144"/>
        <v>0.16400000000000012</v>
      </c>
      <c r="BM4192" s="157">
        <f>IF('1b-NaturalGas'!$AI$87="no","",ROUND(BL4192,4))</f>
        <v>0.16400000000000001</v>
      </c>
      <c r="BN4192" s="157">
        <f>IF('1b-NaturalGas'!$AI$88="no","",ROUND(BL4192,4))</f>
        <v>0.16400000000000001</v>
      </c>
      <c r="BO4192" s="157">
        <f>IF('1b-NaturalGas'!$AI$89="no","",ROUND(BL4192,4))</f>
        <v>0.16400000000000001</v>
      </c>
      <c r="BP4192" s="157">
        <f>IF('1b-NaturalGas'!$AI$90="no","not applicable (based on previous answers)",ROUND(BL4192,4))</f>
        <v>0.16400000000000001</v>
      </c>
      <c r="BQ4192" s="157">
        <f>IF('1b-NaturalGas'!$AI$91="no","",ROUND(BL4192,4))</f>
        <v>0.16400000000000001</v>
      </c>
    </row>
    <row r="4193" spans="30:69" x14ac:dyDescent="0.25">
      <c r="AD4193" s="157">
        <f t="shared" si="143"/>
        <v>0.16600000000000012</v>
      </c>
      <c r="AE4193" s="157">
        <f>IF('1a-Electricity'!$AI$77="no","",ROUND(AD4193,4))</f>
        <v>0.16600000000000001</v>
      </c>
      <c r="AF4193" s="157">
        <f>IF('1a-Electricity'!$AI$78="no","",ROUND(AD4193,4))</f>
        <v>0.16600000000000001</v>
      </c>
      <c r="AG4193" s="157">
        <f>IF('1a-Electricity'!$AI$79="no","",ROUND(AD4193,4))</f>
        <v>0.16600000000000001</v>
      </c>
      <c r="BL4193" s="157">
        <f t="shared" si="144"/>
        <v>0.16500000000000012</v>
      </c>
      <c r="BM4193" s="157">
        <f>IF('1b-NaturalGas'!$AI$87="no","",ROUND(BL4193,4))</f>
        <v>0.16500000000000001</v>
      </c>
      <c r="BN4193" s="157">
        <f>IF('1b-NaturalGas'!$AI$88="no","",ROUND(BL4193,4))</f>
        <v>0.16500000000000001</v>
      </c>
      <c r="BO4193" s="157">
        <f>IF('1b-NaturalGas'!$AI$89="no","",ROUND(BL4193,4))</f>
        <v>0.16500000000000001</v>
      </c>
      <c r="BP4193" s="157">
        <f>IF('1b-NaturalGas'!$AI$90="no","not applicable (based on previous answers)",ROUND(BL4193,4))</f>
        <v>0.16500000000000001</v>
      </c>
      <c r="BQ4193" s="157">
        <f>IF('1b-NaturalGas'!$AI$91="no","",ROUND(BL4193,4))</f>
        <v>0.16500000000000001</v>
      </c>
    </row>
    <row r="4194" spans="30:69" x14ac:dyDescent="0.25">
      <c r="AD4194" s="157">
        <f t="shared" si="143"/>
        <v>0.16700000000000012</v>
      </c>
      <c r="AE4194" s="157">
        <f>IF('1a-Electricity'!$AI$77="no","",ROUND(AD4194,4))</f>
        <v>0.16700000000000001</v>
      </c>
      <c r="AF4194" s="157">
        <f>IF('1a-Electricity'!$AI$78="no","",ROUND(AD4194,4))</f>
        <v>0.16700000000000001</v>
      </c>
      <c r="AG4194" s="157">
        <f>IF('1a-Electricity'!$AI$79="no","",ROUND(AD4194,4))</f>
        <v>0.16700000000000001</v>
      </c>
      <c r="BL4194" s="157">
        <f t="shared" si="144"/>
        <v>0.16600000000000012</v>
      </c>
      <c r="BM4194" s="157">
        <f>IF('1b-NaturalGas'!$AI$87="no","",ROUND(BL4194,4))</f>
        <v>0.16600000000000001</v>
      </c>
      <c r="BN4194" s="157">
        <f>IF('1b-NaturalGas'!$AI$88="no","",ROUND(BL4194,4))</f>
        <v>0.16600000000000001</v>
      </c>
      <c r="BO4194" s="157">
        <f>IF('1b-NaturalGas'!$AI$89="no","",ROUND(BL4194,4))</f>
        <v>0.16600000000000001</v>
      </c>
      <c r="BP4194" s="157">
        <f>IF('1b-NaturalGas'!$AI$90="no","not applicable (based on previous answers)",ROUND(BL4194,4))</f>
        <v>0.16600000000000001</v>
      </c>
      <c r="BQ4194" s="157">
        <f>IF('1b-NaturalGas'!$AI$91="no","",ROUND(BL4194,4))</f>
        <v>0.16600000000000001</v>
      </c>
    </row>
    <row r="4195" spans="30:69" x14ac:dyDescent="0.25">
      <c r="AD4195" s="157">
        <f t="shared" si="143"/>
        <v>0.16800000000000012</v>
      </c>
      <c r="AE4195" s="157">
        <f>IF('1a-Electricity'!$AI$77="no","",ROUND(AD4195,4))</f>
        <v>0.16800000000000001</v>
      </c>
      <c r="AF4195" s="157">
        <f>IF('1a-Electricity'!$AI$78="no","",ROUND(AD4195,4))</f>
        <v>0.16800000000000001</v>
      </c>
      <c r="AG4195" s="157">
        <f>IF('1a-Electricity'!$AI$79="no","",ROUND(AD4195,4))</f>
        <v>0.16800000000000001</v>
      </c>
      <c r="BL4195" s="157">
        <f t="shared" si="144"/>
        <v>0.16700000000000012</v>
      </c>
      <c r="BM4195" s="157">
        <f>IF('1b-NaturalGas'!$AI$87="no","",ROUND(BL4195,4))</f>
        <v>0.16700000000000001</v>
      </c>
      <c r="BN4195" s="157">
        <f>IF('1b-NaturalGas'!$AI$88="no","",ROUND(BL4195,4))</f>
        <v>0.16700000000000001</v>
      </c>
      <c r="BO4195" s="157">
        <f>IF('1b-NaturalGas'!$AI$89="no","",ROUND(BL4195,4))</f>
        <v>0.16700000000000001</v>
      </c>
      <c r="BP4195" s="157">
        <f>IF('1b-NaturalGas'!$AI$90="no","not applicable (based on previous answers)",ROUND(BL4195,4))</f>
        <v>0.16700000000000001</v>
      </c>
      <c r="BQ4195" s="157">
        <f>IF('1b-NaturalGas'!$AI$91="no","",ROUND(BL4195,4))</f>
        <v>0.16700000000000001</v>
      </c>
    </row>
    <row r="4196" spans="30:69" x14ac:dyDescent="0.25">
      <c r="AD4196" s="157">
        <f t="shared" si="143"/>
        <v>0.16900000000000012</v>
      </c>
      <c r="AE4196" s="157">
        <f>IF('1a-Electricity'!$AI$77="no","",ROUND(AD4196,4))</f>
        <v>0.16900000000000001</v>
      </c>
      <c r="AF4196" s="157">
        <f>IF('1a-Electricity'!$AI$78="no","",ROUND(AD4196,4))</f>
        <v>0.16900000000000001</v>
      </c>
      <c r="AG4196" s="157">
        <f>IF('1a-Electricity'!$AI$79="no","",ROUND(AD4196,4))</f>
        <v>0.16900000000000001</v>
      </c>
      <c r="BL4196" s="157">
        <f t="shared" si="144"/>
        <v>0.16800000000000012</v>
      </c>
      <c r="BM4196" s="157">
        <f>IF('1b-NaturalGas'!$AI$87="no","",ROUND(BL4196,4))</f>
        <v>0.16800000000000001</v>
      </c>
      <c r="BN4196" s="157">
        <f>IF('1b-NaturalGas'!$AI$88="no","",ROUND(BL4196,4))</f>
        <v>0.16800000000000001</v>
      </c>
      <c r="BO4196" s="157">
        <f>IF('1b-NaturalGas'!$AI$89="no","",ROUND(BL4196,4))</f>
        <v>0.16800000000000001</v>
      </c>
      <c r="BP4196" s="157">
        <f>IF('1b-NaturalGas'!$AI$90="no","not applicable (based on previous answers)",ROUND(BL4196,4))</f>
        <v>0.16800000000000001</v>
      </c>
      <c r="BQ4196" s="157">
        <f>IF('1b-NaturalGas'!$AI$91="no","",ROUND(BL4196,4))</f>
        <v>0.16800000000000001</v>
      </c>
    </row>
    <row r="4197" spans="30:69" x14ac:dyDescent="0.25">
      <c r="AD4197" s="157">
        <f t="shared" si="143"/>
        <v>0.17000000000000012</v>
      </c>
      <c r="AE4197" s="157">
        <f>IF('1a-Electricity'!$AI$77="no","",ROUND(AD4197,4))</f>
        <v>0.17</v>
      </c>
      <c r="AF4197" s="157">
        <f>IF('1a-Electricity'!$AI$78="no","",ROUND(AD4197,4))</f>
        <v>0.17</v>
      </c>
      <c r="AG4197" s="157">
        <f>IF('1a-Electricity'!$AI$79="no","",ROUND(AD4197,4))</f>
        <v>0.17</v>
      </c>
      <c r="BL4197" s="157">
        <f t="shared" si="144"/>
        <v>0.16900000000000012</v>
      </c>
      <c r="BM4197" s="157">
        <f>IF('1b-NaturalGas'!$AI$87="no","",ROUND(BL4197,4))</f>
        <v>0.16900000000000001</v>
      </c>
      <c r="BN4197" s="157">
        <f>IF('1b-NaturalGas'!$AI$88="no","",ROUND(BL4197,4))</f>
        <v>0.16900000000000001</v>
      </c>
      <c r="BO4197" s="157">
        <f>IF('1b-NaturalGas'!$AI$89="no","",ROUND(BL4197,4))</f>
        <v>0.16900000000000001</v>
      </c>
      <c r="BP4197" s="157">
        <f>IF('1b-NaturalGas'!$AI$90="no","not applicable (based on previous answers)",ROUND(BL4197,4))</f>
        <v>0.16900000000000001</v>
      </c>
      <c r="BQ4197" s="157">
        <f>IF('1b-NaturalGas'!$AI$91="no","",ROUND(BL4197,4))</f>
        <v>0.16900000000000001</v>
      </c>
    </row>
    <row r="4198" spans="30:69" x14ac:dyDescent="0.25">
      <c r="AD4198" s="157">
        <f t="shared" si="143"/>
        <v>0.17100000000000012</v>
      </c>
      <c r="AE4198" s="157">
        <f>IF('1a-Electricity'!$AI$77="no","",ROUND(AD4198,4))</f>
        <v>0.17100000000000001</v>
      </c>
      <c r="AF4198" s="157">
        <f>IF('1a-Electricity'!$AI$78="no","",ROUND(AD4198,4))</f>
        <v>0.17100000000000001</v>
      </c>
      <c r="AG4198" s="157">
        <f>IF('1a-Electricity'!$AI$79="no","",ROUND(AD4198,4))</f>
        <v>0.17100000000000001</v>
      </c>
      <c r="BL4198" s="157">
        <f t="shared" si="144"/>
        <v>0.17000000000000012</v>
      </c>
      <c r="BM4198" s="157">
        <f>IF('1b-NaturalGas'!$AI$87="no","",ROUND(BL4198,4))</f>
        <v>0.17</v>
      </c>
      <c r="BN4198" s="157">
        <f>IF('1b-NaturalGas'!$AI$88="no","",ROUND(BL4198,4))</f>
        <v>0.17</v>
      </c>
      <c r="BO4198" s="157">
        <f>IF('1b-NaturalGas'!$AI$89="no","",ROUND(BL4198,4))</f>
        <v>0.17</v>
      </c>
      <c r="BP4198" s="157">
        <f>IF('1b-NaturalGas'!$AI$90="no","not applicable (based on previous answers)",ROUND(BL4198,4))</f>
        <v>0.17</v>
      </c>
      <c r="BQ4198" s="157">
        <f>IF('1b-NaturalGas'!$AI$91="no","",ROUND(BL4198,4))</f>
        <v>0.17</v>
      </c>
    </row>
    <row r="4199" spans="30:69" x14ac:dyDescent="0.25">
      <c r="AD4199" s="157">
        <f t="shared" si="143"/>
        <v>0.17200000000000013</v>
      </c>
      <c r="AE4199" s="157">
        <f>IF('1a-Electricity'!$AI$77="no","",ROUND(AD4199,4))</f>
        <v>0.17199999999999999</v>
      </c>
      <c r="AF4199" s="157">
        <f>IF('1a-Electricity'!$AI$78="no","",ROUND(AD4199,4))</f>
        <v>0.17199999999999999</v>
      </c>
      <c r="AG4199" s="157">
        <f>IF('1a-Electricity'!$AI$79="no","",ROUND(AD4199,4))</f>
        <v>0.17199999999999999</v>
      </c>
      <c r="BL4199" s="157">
        <f t="shared" si="144"/>
        <v>0.17100000000000012</v>
      </c>
      <c r="BM4199" s="157">
        <f>IF('1b-NaturalGas'!$AI$87="no","",ROUND(BL4199,4))</f>
        <v>0.17100000000000001</v>
      </c>
      <c r="BN4199" s="157">
        <f>IF('1b-NaturalGas'!$AI$88="no","",ROUND(BL4199,4))</f>
        <v>0.17100000000000001</v>
      </c>
      <c r="BO4199" s="157">
        <f>IF('1b-NaturalGas'!$AI$89="no","",ROUND(BL4199,4))</f>
        <v>0.17100000000000001</v>
      </c>
      <c r="BP4199" s="157">
        <f>IF('1b-NaturalGas'!$AI$90="no","not applicable (based on previous answers)",ROUND(BL4199,4))</f>
        <v>0.17100000000000001</v>
      </c>
      <c r="BQ4199" s="157">
        <f>IF('1b-NaturalGas'!$AI$91="no","",ROUND(BL4199,4))</f>
        <v>0.17100000000000001</v>
      </c>
    </row>
    <row r="4200" spans="30:69" x14ac:dyDescent="0.25">
      <c r="AD4200" s="157">
        <f t="shared" si="143"/>
        <v>0.17300000000000013</v>
      </c>
      <c r="AE4200" s="157">
        <f>IF('1a-Electricity'!$AI$77="no","",ROUND(AD4200,4))</f>
        <v>0.17299999999999999</v>
      </c>
      <c r="AF4200" s="157">
        <f>IF('1a-Electricity'!$AI$78="no","",ROUND(AD4200,4))</f>
        <v>0.17299999999999999</v>
      </c>
      <c r="AG4200" s="157">
        <f>IF('1a-Electricity'!$AI$79="no","",ROUND(AD4200,4))</f>
        <v>0.17299999999999999</v>
      </c>
      <c r="BL4200" s="157">
        <f t="shared" si="144"/>
        <v>0.17200000000000013</v>
      </c>
      <c r="BM4200" s="157">
        <f>IF('1b-NaturalGas'!$AI$87="no","",ROUND(BL4200,4))</f>
        <v>0.17199999999999999</v>
      </c>
      <c r="BN4200" s="157">
        <f>IF('1b-NaturalGas'!$AI$88="no","",ROUND(BL4200,4))</f>
        <v>0.17199999999999999</v>
      </c>
      <c r="BO4200" s="157">
        <f>IF('1b-NaturalGas'!$AI$89="no","",ROUND(BL4200,4))</f>
        <v>0.17199999999999999</v>
      </c>
      <c r="BP4200" s="157">
        <f>IF('1b-NaturalGas'!$AI$90="no","not applicable (based on previous answers)",ROUND(BL4200,4))</f>
        <v>0.17199999999999999</v>
      </c>
      <c r="BQ4200" s="157">
        <f>IF('1b-NaturalGas'!$AI$91="no","",ROUND(BL4200,4))</f>
        <v>0.17199999999999999</v>
      </c>
    </row>
    <row r="4201" spans="30:69" x14ac:dyDescent="0.25">
      <c r="AD4201" s="157">
        <f t="shared" si="143"/>
        <v>0.17400000000000013</v>
      </c>
      <c r="AE4201" s="157">
        <f>IF('1a-Electricity'!$AI$77="no","",ROUND(AD4201,4))</f>
        <v>0.17399999999999999</v>
      </c>
      <c r="AF4201" s="157">
        <f>IF('1a-Electricity'!$AI$78="no","",ROUND(AD4201,4))</f>
        <v>0.17399999999999999</v>
      </c>
      <c r="AG4201" s="157">
        <f>IF('1a-Electricity'!$AI$79="no","",ROUND(AD4201,4))</f>
        <v>0.17399999999999999</v>
      </c>
      <c r="BL4201" s="157">
        <f t="shared" si="144"/>
        <v>0.17300000000000013</v>
      </c>
      <c r="BM4201" s="157">
        <f>IF('1b-NaturalGas'!$AI$87="no","",ROUND(BL4201,4))</f>
        <v>0.17299999999999999</v>
      </c>
      <c r="BN4201" s="157">
        <f>IF('1b-NaturalGas'!$AI$88="no","",ROUND(BL4201,4))</f>
        <v>0.17299999999999999</v>
      </c>
      <c r="BO4201" s="157">
        <f>IF('1b-NaturalGas'!$AI$89="no","",ROUND(BL4201,4))</f>
        <v>0.17299999999999999</v>
      </c>
      <c r="BP4201" s="157">
        <f>IF('1b-NaturalGas'!$AI$90="no","not applicable (based on previous answers)",ROUND(BL4201,4))</f>
        <v>0.17299999999999999</v>
      </c>
      <c r="BQ4201" s="157">
        <f>IF('1b-NaturalGas'!$AI$91="no","",ROUND(BL4201,4))</f>
        <v>0.17299999999999999</v>
      </c>
    </row>
    <row r="4202" spans="30:69" x14ac:dyDescent="0.25">
      <c r="AD4202" s="157">
        <f t="shared" si="143"/>
        <v>0.17500000000000013</v>
      </c>
      <c r="AE4202" s="157">
        <f>IF('1a-Electricity'!$AI$77="no","",ROUND(AD4202,4))</f>
        <v>0.17499999999999999</v>
      </c>
      <c r="AF4202" s="157">
        <f>IF('1a-Electricity'!$AI$78="no","",ROUND(AD4202,4))</f>
        <v>0.17499999999999999</v>
      </c>
      <c r="AG4202" s="157">
        <f>IF('1a-Electricity'!$AI$79="no","",ROUND(AD4202,4))</f>
        <v>0.17499999999999999</v>
      </c>
      <c r="BL4202" s="157">
        <f t="shared" si="144"/>
        <v>0.17400000000000013</v>
      </c>
      <c r="BM4202" s="157">
        <f>IF('1b-NaturalGas'!$AI$87="no","",ROUND(BL4202,4))</f>
        <v>0.17399999999999999</v>
      </c>
      <c r="BN4202" s="157">
        <f>IF('1b-NaturalGas'!$AI$88="no","",ROUND(BL4202,4))</f>
        <v>0.17399999999999999</v>
      </c>
      <c r="BO4202" s="157">
        <f>IF('1b-NaturalGas'!$AI$89="no","",ROUND(BL4202,4))</f>
        <v>0.17399999999999999</v>
      </c>
      <c r="BP4202" s="157">
        <f>IF('1b-NaturalGas'!$AI$90="no","not applicable (based on previous answers)",ROUND(BL4202,4))</f>
        <v>0.17399999999999999</v>
      </c>
      <c r="BQ4202" s="157">
        <f>IF('1b-NaturalGas'!$AI$91="no","",ROUND(BL4202,4))</f>
        <v>0.17399999999999999</v>
      </c>
    </row>
    <row r="4203" spans="30:69" x14ac:dyDescent="0.25">
      <c r="AD4203" s="157">
        <f t="shared" si="143"/>
        <v>0.17600000000000013</v>
      </c>
      <c r="AE4203" s="157">
        <f>IF('1a-Electricity'!$AI$77="no","",ROUND(AD4203,4))</f>
        <v>0.17599999999999999</v>
      </c>
      <c r="AF4203" s="157">
        <f>IF('1a-Electricity'!$AI$78="no","",ROUND(AD4203,4))</f>
        <v>0.17599999999999999</v>
      </c>
      <c r="AG4203" s="157">
        <f>IF('1a-Electricity'!$AI$79="no","",ROUND(AD4203,4))</f>
        <v>0.17599999999999999</v>
      </c>
      <c r="BL4203" s="157">
        <f t="shared" si="144"/>
        <v>0.17500000000000013</v>
      </c>
      <c r="BM4203" s="157">
        <f>IF('1b-NaturalGas'!$AI$87="no","",ROUND(BL4203,4))</f>
        <v>0.17499999999999999</v>
      </c>
      <c r="BN4203" s="157">
        <f>IF('1b-NaturalGas'!$AI$88="no","",ROUND(BL4203,4))</f>
        <v>0.17499999999999999</v>
      </c>
      <c r="BO4203" s="157">
        <f>IF('1b-NaturalGas'!$AI$89="no","",ROUND(BL4203,4))</f>
        <v>0.17499999999999999</v>
      </c>
      <c r="BP4203" s="157">
        <f>IF('1b-NaturalGas'!$AI$90="no","not applicable (based on previous answers)",ROUND(BL4203,4))</f>
        <v>0.17499999999999999</v>
      </c>
      <c r="BQ4203" s="157">
        <f>IF('1b-NaturalGas'!$AI$91="no","",ROUND(BL4203,4))</f>
        <v>0.17499999999999999</v>
      </c>
    </row>
    <row r="4204" spans="30:69" x14ac:dyDescent="0.25">
      <c r="AD4204" s="157">
        <f t="shared" si="143"/>
        <v>0.17700000000000013</v>
      </c>
      <c r="AE4204" s="157">
        <f>IF('1a-Electricity'!$AI$77="no","",ROUND(AD4204,4))</f>
        <v>0.17699999999999999</v>
      </c>
      <c r="AF4204" s="157">
        <f>IF('1a-Electricity'!$AI$78="no","",ROUND(AD4204,4))</f>
        <v>0.17699999999999999</v>
      </c>
      <c r="AG4204" s="157">
        <f>IF('1a-Electricity'!$AI$79="no","",ROUND(AD4204,4))</f>
        <v>0.17699999999999999</v>
      </c>
      <c r="BL4204" s="157">
        <f t="shared" si="144"/>
        <v>0.17600000000000013</v>
      </c>
      <c r="BM4204" s="157">
        <f>IF('1b-NaturalGas'!$AI$87="no","",ROUND(BL4204,4))</f>
        <v>0.17599999999999999</v>
      </c>
      <c r="BN4204" s="157">
        <f>IF('1b-NaturalGas'!$AI$88="no","",ROUND(BL4204,4))</f>
        <v>0.17599999999999999</v>
      </c>
      <c r="BO4204" s="157">
        <f>IF('1b-NaturalGas'!$AI$89="no","",ROUND(BL4204,4))</f>
        <v>0.17599999999999999</v>
      </c>
      <c r="BP4204" s="157">
        <f>IF('1b-NaturalGas'!$AI$90="no","not applicable (based on previous answers)",ROUND(BL4204,4))</f>
        <v>0.17599999999999999</v>
      </c>
      <c r="BQ4204" s="157">
        <f>IF('1b-NaturalGas'!$AI$91="no","",ROUND(BL4204,4))</f>
        <v>0.17599999999999999</v>
      </c>
    </row>
    <row r="4205" spans="30:69" x14ac:dyDescent="0.25">
      <c r="AD4205" s="157">
        <f t="shared" si="143"/>
        <v>0.17800000000000013</v>
      </c>
      <c r="AE4205" s="157">
        <f>IF('1a-Electricity'!$AI$77="no","",ROUND(AD4205,4))</f>
        <v>0.17799999999999999</v>
      </c>
      <c r="AF4205" s="157">
        <f>IF('1a-Electricity'!$AI$78="no","",ROUND(AD4205,4))</f>
        <v>0.17799999999999999</v>
      </c>
      <c r="AG4205" s="157">
        <f>IF('1a-Electricity'!$AI$79="no","",ROUND(AD4205,4))</f>
        <v>0.17799999999999999</v>
      </c>
      <c r="BL4205" s="157">
        <f t="shared" si="144"/>
        <v>0.17700000000000013</v>
      </c>
      <c r="BM4205" s="157">
        <f>IF('1b-NaturalGas'!$AI$87="no","",ROUND(BL4205,4))</f>
        <v>0.17699999999999999</v>
      </c>
      <c r="BN4205" s="157">
        <f>IF('1b-NaturalGas'!$AI$88="no","",ROUND(BL4205,4))</f>
        <v>0.17699999999999999</v>
      </c>
      <c r="BO4205" s="157">
        <f>IF('1b-NaturalGas'!$AI$89="no","",ROUND(BL4205,4))</f>
        <v>0.17699999999999999</v>
      </c>
      <c r="BP4205" s="157">
        <f>IF('1b-NaturalGas'!$AI$90="no","not applicable (based on previous answers)",ROUND(BL4205,4))</f>
        <v>0.17699999999999999</v>
      </c>
      <c r="BQ4205" s="157">
        <f>IF('1b-NaturalGas'!$AI$91="no","",ROUND(BL4205,4))</f>
        <v>0.17699999999999999</v>
      </c>
    </row>
    <row r="4206" spans="30:69" x14ac:dyDescent="0.25">
      <c r="AD4206" s="157">
        <f t="shared" si="143"/>
        <v>0.17900000000000013</v>
      </c>
      <c r="AE4206" s="157">
        <f>IF('1a-Electricity'!$AI$77="no","",ROUND(AD4206,4))</f>
        <v>0.17899999999999999</v>
      </c>
      <c r="AF4206" s="157">
        <f>IF('1a-Electricity'!$AI$78="no","",ROUND(AD4206,4))</f>
        <v>0.17899999999999999</v>
      </c>
      <c r="AG4206" s="157">
        <f>IF('1a-Electricity'!$AI$79="no","",ROUND(AD4206,4))</f>
        <v>0.17899999999999999</v>
      </c>
      <c r="BL4206" s="157">
        <f t="shared" si="144"/>
        <v>0.17800000000000013</v>
      </c>
      <c r="BM4206" s="157">
        <f>IF('1b-NaturalGas'!$AI$87="no","",ROUND(BL4206,4))</f>
        <v>0.17799999999999999</v>
      </c>
      <c r="BN4206" s="157">
        <f>IF('1b-NaturalGas'!$AI$88="no","",ROUND(BL4206,4))</f>
        <v>0.17799999999999999</v>
      </c>
      <c r="BO4206" s="157">
        <f>IF('1b-NaturalGas'!$AI$89="no","",ROUND(BL4206,4))</f>
        <v>0.17799999999999999</v>
      </c>
      <c r="BP4206" s="157">
        <f>IF('1b-NaturalGas'!$AI$90="no","not applicable (based on previous answers)",ROUND(BL4206,4))</f>
        <v>0.17799999999999999</v>
      </c>
      <c r="BQ4206" s="157">
        <f>IF('1b-NaturalGas'!$AI$91="no","",ROUND(BL4206,4))</f>
        <v>0.17799999999999999</v>
      </c>
    </row>
    <row r="4207" spans="30:69" x14ac:dyDescent="0.25">
      <c r="AD4207" s="157">
        <f t="shared" si="143"/>
        <v>0.18000000000000013</v>
      </c>
      <c r="AE4207" s="157">
        <f>IF('1a-Electricity'!$AI$77="no","",ROUND(AD4207,4))</f>
        <v>0.18</v>
      </c>
      <c r="AF4207" s="157">
        <f>IF('1a-Electricity'!$AI$78="no","",ROUND(AD4207,4))</f>
        <v>0.18</v>
      </c>
      <c r="AG4207" s="157">
        <f>IF('1a-Electricity'!$AI$79="no","",ROUND(AD4207,4))</f>
        <v>0.18</v>
      </c>
      <c r="BL4207" s="157">
        <f t="shared" si="144"/>
        <v>0.17900000000000013</v>
      </c>
      <c r="BM4207" s="157">
        <f>IF('1b-NaturalGas'!$AI$87="no","",ROUND(BL4207,4))</f>
        <v>0.17899999999999999</v>
      </c>
      <c r="BN4207" s="157">
        <f>IF('1b-NaturalGas'!$AI$88="no","",ROUND(BL4207,4))</f>
        <v>0.17899999999999999</v>
      </c>
      <c r="BO4207" s="157">
        <f>IF('1b-NaturalGas'!$AI$89="no","",ROUND(BL4207,4))</f>
        <v>0.17899999999999999</v>
      </c>
      <c r="BP4207" s="157">
        <f>IF('1b-NaturalGas'!$AI$90="no","not applicable (based on previous answers)",ROUND(BL4207,4))</f>
        <v>0.17899999999999999</v>
      </c>
      <c r="BQ4207" s="157">
        <f>IF('1b-NaturalGas'!$AI$91="no","",ROUND(BL4207,4))</f>
        <v>0.17899999999999999</v>
      </c>
    </row>
    <row r="4208" spans="30:69" x14ac:dyDescent="0.25">
      <c r="AD4208" s="157">
        <f t="shared" si="143"/>
        <v>0.18100000000000013</v>
      </c>
      <c r="AE4208" s="157">
        <f>IF('1a-Electricity'!$AI$77="no","",ROUND(AD4208,4))</f>
        <v>0.18099999999999999</v>
      </c>
      <c r="AF4208" s="157">
        <f>IF('1a-Electricity'!$AI$78="no","",ROUND(AD4208,4))</f>
        <v>0.18099999999999999</v>
      </c>
      <c r="AG4208" s="157">
        <f>IF('1a-Electricity'!$AI$79="no","",ROUND(AD4208,4))</f>
        <v>0.18099999999999999</v>
      </c>
      <c r="BL4208" s="157">
        <f t="shared" si="144"/>
        <v>0.18000000000000013</v>
      </c>
      <c r="BM4208" s="157">
        <f>IF('1b-NaturalGas'!$AI$87="no","",ROUND(BL4208,4))</f>
        <v>0.18</v>
      </c>
      <c r="BN4208" s="157">
        <f>IF('1b-NaturalGas'!$AI$88="no","",ROUND(BL4208,4))</f>
        <v>0.18</v>
      </c>
      <c r="BO4208" s="157">
        <f>IF('1b-NaturalGas'!$AI$89="no","",ROUND(BL4208,4))</f>
        <v>0.18</v>
      </c>
      <c r="BP4208" s="157">
        <f>IF('1b-NaturalGas'!$AI$90="no","not applicable (based on previous answers)",ROUND(BL4208,4))</f>
        <v>0.18</v>
      </c>
      <c r="BQ4208" s="157">
        <f>IF('1b-NaturalGas'!$AI$91="no","",ROUND(BL4208,4))</f>
        <v>0.18</v>
      </c>
    </row>
    <row r="4209" spans="30:69" x14ac:dyDescent="0.25">
      <c r="AD4209" s="157">
        <f t="shared" si="143"/>
        <v>0.18200000000000013</v>
      </c>
      <c r="AE4209" s="157">
        <f>IF('1a-Electricity'!$AI$77="no","",ROUND(AD4209,4))</f>
        <v>0.182</v>
      </c>
      <c r="AF4209" s="157">
        <f>IF('1a-Electricity'!$AI$78="no","",ROUND(AD4209,4))</f>
        <v>0.182</v>
      </c>
      <c r="AG4209" s="157">
        <f>IF('1a-Electricity'!$AI$79="no","",ROUND(AD4209,4))</f>
        <v>0.182</v>
      </c>
      <c r="BL4209" s="157">
        <f t="shared" si="144"/>
        <v>0.18100000000000013</v>
      </c>
      <c r="BM4209" s="157">
        <f>IF('1b-NaturalGas'!$AI$87="no","",ROUND(BL4209,4))</f>
        <v>0.18099999999999999</v>
      </c>
      <c r="BN4209" s="157">
        <f>IF('1b-NaturalGas'!$AI$88="no","",ROUND(BL4209,4))</f>
        <v>0.18099999999999999</v>
      </c>
      <c r="BO4209" s="157">
        <f>IF('1b-NaturalGas'!$AI$89="no","",ROUND(BL4209,4))</f>
        <v>0.18099999999999999</v>
      </c>
      <c r="BP4209" s="157">
        <f>IF('1b-NaturalGas'!$AI$90="no","not applicable (based on previous answers)",ROUND(BL4209,4))</f>
        <v>0.18099999999999999</v>
      </c>
      <c r="BQ4209" s="157">
        <f>IF('1b-NaturalGas'!$AI$91="no","",ROUND(BL4209,4))</f>
        <v>0.18099999999999999</v>
      </c>
    </row>
    <row r="4210" spans="30:69" x14ac:dyDescent="0.25">
      <c r="AD4210" s="157">
        <f t="shared" si="143"/>
        <v>0.18300000000000013</v>
      </c>
      <c r="AE4210" s="157">
        <f>IF('1a-Electricity'!$AI$77="no","",ROUND(AD4210,4))</f>
        <v>0.183</v>
      </c>
      <c r="AF4210" s="157">
        <f>IF('1a-Electricity'!$AI$78="no","",ROUND(AD4210,4))</f>
        <v>0.183</v>
      </c>
      <c r="AG4210" s="157">
        <f>IF('1a-Electricity'!$AI$79="no","",ROUND(AD4210,4))</f>
        <v>0.183</v>
      </c>
      <c r="BL4210" s="157">
        <f t="shared" si="144"/>
        <v>0.18200000000000013</v>
      </c>
      <c r="BM4210" s="157">
        <f>IF('1b-NaturalGas'!$AI$87="no","",ROUND(BL4210,4))</f>
        <v>0.182</v>
      </c>
      <c r="BN4210" s="157">
        <f>IF('1b-NaturalGas'!$AI$88="no","",ROUND(BL4210,4))</f>
        <v>0.182</v>
      </c>
      <c r="BO4210" s="157">
        <f>IF('1b-NaturalGas'!$AI$89="no","",ROUND(BL4210,4))</f>
        <v>0.182</v>
      </c>
      <c r="BP4210" s="157">
        <f>IF('1b-NaturalGas'!$AI$90="no","not applicable (based on previous answers)",ROUND(BL4210,4))</f>
        <v>0.182</v>
      </c>
      <c r="BQ4210" s="157">
        <f>IF('1b-NaturalGas'!$AI$91="no","",ROUND(BL4210,4))</f>
        <v>0.182</v>
      </c>
    </row>
    <row r="4211" spans="30:69" x14ac:dyDescent="0.25">
      <c r="AD4211" s="157">
        <f t="shared" si="143"/>
        <v>0.18400000000000014</v>
      </c>
      <c r="AE4211" s="157">
        <f>IF('1a-Electricity'!$AI$77="no","",ROUND(AD4211,4))</f>
        <v>0.184</v>
      </c>
      <c r="AF4211" s="157">
        <f>IF('1a-Electricity'!$AI$78="no","",ROUND(AD4211,4))</f>
        <v>0.184</v>
      </c>
      <c r="AG4211" s="157">
        <f>IF('1a-Electricity'!$AI$79="no","",ROUND(AD4211,4))</f>
        <v>0.184</v>
      </c>
      <c r="BL4211" s="157">
        <f t="shared" si="144"/>
        <v>0.18300000000000013</v>
      </c>
      <c r="BM4211" s="157">
        <f>IF('1b-NaturalGas'!$AI$87="no","",ROUND(BL4211,4))</f>
        <v>0.183</v>
      </c>
      <c r="BN4211" s="157">
        <f>IF('1b-NaturalGas'!$AI$88="no","",ROUND(BL4211,4))</f>
        <v>0.183</v>
      </c>
      <c r="BO4211" s="157">
        <f>IF('1b-NaturalGas'!$AI$89="no","",ROUND(BL4211,4))</f>
        <v>0.183</v>
      </c>
      <c r="BP4211" s="157">
        <f>IF('1b-NaturalGas'!$AI$90="no","not applicable (based on previous answers)",ROUND(BL4211,4))</f>
        <v>0.183</v>
      </c>
      <c r="BQ4211" s="157">
        <f>IF('1b-NaturalGas'!$AI$91="no","",ROUND(BL4211,4))</f>
        <v>0.183</v>
      </c>
    </row>
    <row r="4212" spans="30:69" x14ac:dyDescent="0.25">
      <c r="AD4212" s="157">
        <f t="shared" ref="AD4212:AD4275" si="145">AD4211+0.001</f>
        <v>0.18500000000000014</v>
      </c>
      <c r="AE4212" s="157">
        <f>IF('1a-Electricity'!$AI$77="no","",ROUND(AD4212,4))</f>
        <v>0.185</v>
      </c>
      <c r="AF4212" s="157">
        <f>IF('1a-Electricity'!$AI$78="no","",ROUND(AD4212,4))</f>
        <v>0.185</v>
      </c>
      <c r="AG4212" s="157">
        <f>IF('1a-Electricity'!$AI$79="no","",ROUND(AD4212,4))</f>
        <v>0.185</v>
      </c>
      <c r="BL4212" s="157">
        <f t="shared" si="144"/>
        <v>0.18400000000000014</v>
      </c>
      <c r="BM4212" s="157">
        <f>IF('1b-NaturalGas'!$AI$87="no","",ROUND(BL4212,4))</f>
        <v>0.184</v>
      </c>
      <c r="BN4212" s="157">
        <f>IF('1b-NaturalGas'!$AI$88="no","",ROUND(BL4212,4))</f>
        <v>0.184</v>
      </c>
      <c r="BO4212" s="157">
        <f>IF('1b-NaturalGas'!$AI$89="no","",ROUND(BL4212,4))</f>
        <v>0.184</v>
      </c>
      <c r="BP4212" s="157">
        <f>IF('1b-NaturalGas'!$AI$90="no","not applicable (based on previous answers)",ROUND(BL4212,4))</f>
        <v>0.184</v>
      </c>
      <c r="BQ4212" s="157">
        <f>IF('1b-NaturalGas'!$AI$91="no","",ROUND(BL4212,4))</f>
        <v>0.184</v>
      </c>
    </row>
    <row r="4213" spans="30:69" x14ac:dyDescent="0.25">
      <c r="AD4213" s="157">
        <f t="shared" si="145"/>
        <v>0.18600000000000014</v>
      </c>
      <c r="AE4213" s="157">
        <f>IF('1a-Electricity'!$AI$77="no","",ROUND(AD4213,4))</f>
        <v>0.186</v>
      </c>
      <c r="AF4213" s="157">
        <f>IF('1a-Electricity'!$AI$78="no","",ROUND(AD4213,4))</f>
        <v>0.186</v>
      </c>
      <c r="AG4213" s="157">
        <f>IF('1a-Electricity'!$AI$79="no","",ROUND(AD4213,4))</f>
        <v>0.186</v>
      </c>
      <c r="BL4213" s="157">
        <f t="shared" ref="BL4213:BL4276" si="146">BL4212+0.001</f>
        <v>0.18500000000000014</v>
      </c>
      <c r="BM4213" s="157">
        <f>IF('1b-NaturalGas'!$AI$87="no","",ROUND(BL4213,4))</f>
        <v>0.185</v>
      </c>
      <c r="BN4213" s="157">
        <f>IF('1b-NaturalGas'!$AI$88="no","",ROUND(BL4213,4))</f>
        <v>0.185</v>
      </c>
      <c r="BO4213" s="157">
        <f>IF('1b-NaturalGas'!$AI$89="no","",ROUND(BL4213,4))</f>
        <v>0.185</v>
      </c>
      <c r="BP4213" s="157">
        <f>IF('1b-NaturalGas'!$AI$90="no","not applicable (based on previous answers)",ROUND(BL4213,4))</f>
        <v>0.185</v>
      </c>
      <c r="BQ4213" s="157">
        <f>IF('1b-NaturalGas'!$AI$91="no","",ROUND(BL4213,4))</f>
        <v>0.185</v>
      </c>
    </row>
    <row r="4214" spans="30:69" x14ac:dyDescent="0.25">
      <c r="AD4214" s="157">
        <f t="shared" si="145"/>
        <v>0.18700000000000014</v>
      </c>
      <c r="AE4214" s="157">
        <f>IF('1a-Electricity'!$AI$77="no","",ROUND(AD4214,4))</f>
        <v>0.187</v>
      </c>
      <c r="AF4214" s="157">
        <f>IF('1a-Electricity'!$AI$78="no","",ROUND(AD4214,4))</f>
        <v>0.187</v>
      </c>
      <c r="AG4214" s="157">
        <f>IF('1a-Electricity'!$AI$79="no","",ROUND(AD4214,4))</f>
        <v>0.187</v>
      </c>
      <c r="BL4214" s="157">
        <f t="shared" si="146"/>
        <v>0.18600000000000014</v>
      </c>
      <c r="BM4214" s="157">
        <f>IF('1b-NaturalGas'!$AI$87="no","",ROUND(BL4214,4))</f>
        <v>0.186</v>
      </c>
      <c r="BN4214" s="157">
        <f>IF('1b-NaturalGas'!$AI$88="no","",ROUND(BL4214,4))</f>
        <v>0.186</v>
      </c>
      <c r="BO4214" s="157">
        <f>IF('1b-NaturalGas'!$AI$89="no","",ROUND(BL4214,4))</f>
        <v>0.186</v>
      </c>
      <c r="BP4214" s="157">
        <f>IF('1b-NaturalGas'!$AI$90="no","not applicable (based on previous answers)",ROUND(BL4214,4))</f>
        <v>0.186</v>
      </c>
      <c r="BQ4214" s="157">
        <f>IF('1b-NaturalGas'!$AI$91="no","",ROUND(BL4214,4))</f>
        <v>0.186</v>
      </c>
    </row>
    <row r="4215" spans="30:69" x14ac:dyDescent="0.25">
      <c r="AD4215" s="157">
        <f t="shared" si="145"/>
        <v>0.18800000000000014</v>
      </c>
      <c r="AE4215" s="157">
        <f>IF('1a-Electricity'!$AI$77="no","",ROUND(AD4215,4))</f>
        <v>0.188</v>
      </c>
      <c r="AF4215" s="157">
        <f>IF('1a-Electricity'!$AI$78="no","",ROUND(AD4215,4))</f>
        <v>0.188</v>
      </c>
      <c r="AG4215" s="157">
        <f>IF('1a-Electricity'!$AI$79="no","",ROUND(AD4215,4))</f>
        <v>0.188</v>
      </c>
      <c r="BL4215" s="157">
        <f t="shared" si="146"/>
        <v>0.18700000000000014</v>
      </c>
      <c r="BM4215" s="157">
        <f>IF('1b-NaturalGas'!$AI$87="no","",ROUND(BL4215,4))</f>
        <v>0.187</v>
      </c>
      <c r="BN4215" s="157">
        <f>IF('1b-NaturalGas'!$AI$88="no","",ROUND(BL4215,4))</f>
        <v>0.187</v>
      </c>
      <c r="BO4215" s="157">
        <f>IF('1b-NaturalGas'!$AI$89="no","",ROUND(BL4215,4))</f>
        <v>0.187</v>
      </c>
      <c r="BP4215" s="157">
        <f>IF('1b-NaturalGas'!$AI$90="no","not applicable (based on previous answers)",ROUND(BL4215,4))</f>
        <v>0.187</v>
      </c>
      <c r="BQ4215" s="157">
        <f>IF('1b-NaturalGas'!$AI$91="no","",ROUND(BL4215,4))</f>
        <v>0.187</v>
      </c>
    </row>
    <row r="4216" spans="30:69" x14ac:dyDescent="0.25">
      <c r="AD4216" s="157">
        <f t="shared" si="145"/>
        <v>0.18900000000000014</v>
      </c>
      <c r="AE4216" s="157">
        <f>IF('1a-Electricity'!$AI$77="no","",ROUND(AD4216,4))</f>
        <v>0.189</v>
      </c>
      <c r="AF4216" s="157">
        <f>IF('1a-Electricity'!$AI$78="no","",ROUND(AD4216,4))</f>
        <v>0.189</v>
      </c>
      <c r="AG4216" s="157">
        <f>IF('1a-Electricity'!$AI$79="no","",ROUND(AD4216,4))</f>
        <v>0.189</v>
      </c>
      <c r="BL4216" s="157">
        <f t="shared" si="146"/>
        <v>0.18800000000000014</v>
      </c>
      <c r="BM4216" s="157">
        <f>IF('1b-NaturalGas'!$AI$87="no","",ROUND(BL4216,4))</f>
        <v>0.188</v>
      </c>
      <c r="BN4216" s="157">
        <f>IF('1b-NaturalGas'!$AI$88="no","",ROUND(BL4216,4))</f>
        <v>0.188</v>
      </c>
      <c r="BO4216" s="157">
        <f>IF('1b-NaturalGas'!$AI$89="no","",ROUND(BL4216,4))</f>
        <v>0.188</v>
      </c>
      <c r="BP4216" s="157">
        <f>IF('1b-NaturalGas'!$AI$90="no","not applicable (based on previous answers)",ROUND(BL4216,4))</f>
        <v>0.188</v>
      </c>
      <c r="BQ4216" s="157">
        <f>IF('1b-NaturalGas'!$AI$91="no","",ROUND(BL4216,4))</f>
        <v>0.188</v>
      </c>
    </row>
    <row r="4217" spans="30:69" x14ac:dyDescent="0.25">
      <c r="AD4217" s="157">
        <f t="shared" si="145"/>
        <v>0.19000000000000014</v>
      </c>
      <c r="AE4217" s="157">
        <f>IF('1a-Electricity'!$AI$77="no","",ROUND(AD4217,4))</f>
        <v>0.19</v>
      </c>
      <c r="AF4217" s="157">
        <f>IF('1a-Electricity'!$AI$78="no","",ROUND(AD4217,4))</f>
        <v>0.19</v>
      </c>
      <c r="AG4217" s="157">
        <f>IF('1a-Electricity'!$AI$79="no","",ROUND(AD4217,4))</f>
        <v>0.19</v>
      </c>
      <c r="BL4217" s="157">
        <f t="shared" si="146"/>
        <v>0.18900000000000014</v>
      </c>
      <c r="BM4217" s="157">
        <f>IF('1b-NaturalGas'!$AI$87="no","",ROUND(BL4217,4))</f>
        <v>0.189</v>
      </c>
      <c r="BN4217" s="157">
        <f>IF('1b-NaturalGas'!$AI$88="no","",ROUND(BL4217,4))</f>
        <v>0.189</v>
      </c>
      <c r="BO4217" s="157">
        <f>IF('1b-NaturalGas'!$AI$89="no","",ROUND(BL4217,4))</f>
        <v>0.189</v>
      </c>
      <c r="BP4217" s="157">
        <f>IF('1b-NaturalGas'!$AI$90="no","not applicable (based on previous answers)",ROUND(BL4217,4))</f>
        <v>0.189</v>
      </c>
      <c r="BQ4217" s="157">
        <f>IF('1b-NaturalGas'!$AI$91="no","",ROUND(BL4217,4))</f>
        <v>0.189</v>
      </c>
    </row>
    <row r="4218" spans="30:69" x14ac:dyDescent="0.25">
      <c r="AD4218" s="157">
        <f t="shared" si="145"/>
        <v>0.19100000000000014</v>
      </c>
      <c r="AE4218" s="157">
        <f>IF('1a-Electricity'!$AI$77="no","",ROUND(AD4218,4))</f>
        <v>0.191</v>
      </c>
      <c r="AF4218" s="157">
        <f>IF('1a-Electricity'!$AI$78="no","",ROUND(AD4218,4))</f>
        <v>0.191</v>
      </c>
      <c r="AG4218" s="157">
        <f>IF('1a-Electricity'!$AI$79="no","",ROUND(AD4218,4))</f>
        <v>0.191</v>
      </c>
      <c r="BL4218" s="157">
        <f t="shared" si="146"/>
        <v>0.19000000000000014</v>
      </c>
      <c r="BM4218" s="157">
        <f>IF('1b-NaturalGas'!$AI$87="no","",ROUND(BL4218,4))</f>
        <v>0.19</v>
      </c>
      <c r="BN4218" s="157">
        <f>IF('1b-NaturalGas'!$AI$88="no","",ROUND(BL4218,4))</f>
        <v>0.19</v>
      </c>
      <c r="BO4218" s="157">
        <f>IF('1b-NaturalGas'!$AI$89="no","",ROUND(BL4218,4))</f>
        <v>0.19</v>
      </c>
      <c r="BP4218" s="157">
        <f>IF('1b-NaturalGas'!$AI$90="no","not applicable (based on previous answers)",ROUND(BL4218,4))</f>
        <v>0.19</v>
      </c>
      <c r="BQ4218" s="157">
        <f>IF('1b-NaturalGas'!$AI$91="no","",ROUND(BL4218,4))</f>
        <v>0.19</v>
      </c>
    </row>
    <row r="4219" spans="30:69" x14ac:dyDescent="0.25">
      <c r="AD4219" s="157">
        <f t="shared" si="145"/>
        <v>0.19200000000000014</v>
      </c>
      <c r="AE4219" s="157">
        <f>IF('1a-Electricity'!$AI$77="no","",ROUND(AD4219,4))</f>
        <v>0.192</v>
      </c>
      <c r="AF4219" s="157">
        <f>IF('1a-Electricity'!$AI$78="no","",ROUND(AD4219,4))</f>
        <v>0.192</v>
      </c>
      <c r="AG4219" s="157">
        <f>IF('1a-Electricity'!$AI$79="no","",ROUND(AD4219,4))</f>
        <v>0.192</v>
      </c>
      <c r="BL4219" s="157">
        <f t="shared" si="146"/>
        <v>0.19100000000000014</v>
      </c>
      <c r="BM4219" s="157">
        <f>IF('1b-NaturalGas'!$AI$87="no","",ROUND(BL4219,4))</f>
        <v>0.191</v>
      </c>
      <c r="BN4219" s="157">
        <f>IF('1b-NaturalGas'!$AI$88="no","",ROUND(BL4219,4))</f>
        <v>0.191</v>
      </c>
      <c r="BO4219" s="157">
        <f>IF('1b-NaturalGas'!$AI$89="no","",ROUND(BL4219,4))</f>
        <v>0.191</v>
      </c>
      <c r="BP4219" s="157">
        <f>IF('1b-NaturalGas'!$AI$90="no","not applicable (based on previous answers)",ROUND(BL4219,4))</f>
        <v>0.191</v>
      </c>
      <c r="BQ4219" s="157">
        <f>IF('1b-NaturalGas'!$AI$91="no","",ROUND(BL4219,4))</f>
        <v>0.191</v>
      </c>
    </row>
    <row r="4220" spans="30:69" x14ac:dyDescent="0.25">
      <c r="AD4220" s="157">
        <f t="shared" si="145"/>
        <v>0.19300000000000014</v>
      </c>
      <c r="AE4220" s="157">
        <f>IF('1a-Electricity'!$AI$77="no","",ROUND(AD4220,4))</f>
        <v>0.193</v>
      </c>
      <c r="AF4220" s="157">
        <f>IF('1a-Electricity'!$AI$78="no","",ROUND(AD4220,4))</f>
        <v>0.193</v>
      </c>
      <c r="AG4220" s="157">
        <f>IF('1a-Electricity'!$AI$79="no","",ROUND(AD4220,4))</f>
        <v>0.193</v>
      </c>
      <c r="BL4220" s="157">
        <f t="shared" si="146"/>
        <v>0.19200000000000014</v>
      </c>
      <c r="BM4220" s="157">
        <f>IF('1b-NaturalGas'!$AI$87="no","",ROUND(BL4220,4))</f>
        <v>0.192</v>
      </c>
      <c r="BN4220" s="157">
        <f>IF('1b-NaturalGas'!$AI$88="no","",ROUND(BL4220,4))</f>
        <v>0.192</v>
      </c>
      <c r="BO4220" s="157">
        <f>IF('1b-NaturalGas'!$AI$89="no","",ROUND(BL4220,4))</f>
        <v>0.192</v>
      </c>
      <c r="BP4220" s="157">
        <f>IF('1b-NaturalGas'!$AI$90="no","not applicable (based on previous answers)",ROUND(BL4220,4))</f>
        <v>0.192</v>
      </c>
      <c r="BQ4220" s="157">
        <f>IF('1b-NaturalGas'!$AI$91="no","",ROUND(BL4220,4))</f>
        <v>0.192</v>
      </c>
    </row>
    <row r="4221" spans="30:69" x14ac:dyDescent="0.25">
      <c r="AD4221" s="157">
        <f t="shared" si="145"/>
        <v>0.19400000000000014</v>
      </c>
      <c r="AE4221" s="157">
        <f>IF('1a-Electricity'!$AI$77="no","",ROUND(AD4221,4))</f>
        <v>0.19400000000000001</v>
      </c>
      <c r="AF4221" s="157">
        <f>IF('1a-Electricity'!$AI$78="no","",ROUND(AD4221,4))</f>
        <v>0.19400000000000001</v>
      </c>
      <c r="AG4221" s="157">
        <f>IF('1a-Electricity'!$AI$79="no","",ROUND(AD4221,4))</f>
        <v>0.19400000000000001</v>
      </c>
      <c r="BL4221" s="157">
        <f t="shared" si="146"/>
        <v>0.19300000000000014</v>
      </c>
      <c r="BM4221" s="157">
        <f>IF('1b-NaturalGas'!$AI$87="no","",ROUND(BL4221,4))</f>
        <v>0.193</v>
      </c>
      <c r="BN4221" s="157">
        <f>IF('1b-NaturalGas'!$AI$88="no","",ROUND(BL4221,4))</f>
        <v>0.193</v>
      </c>
      <c r="BO4221" s="157">
        <f>IF('1b-NaturalGas'!$AI$89="no","",ROUND(BL4221,4))</f>
        <v>0.193</v>
      </c>
      <c r="BP4221" s="157">
        <f>IF('1b-NaturalGas'!$AI$90="no","not applicable (based on previous answers)",ROUND(BL4221,4))</f>
        <v>0.193</v>
      </c>
      <c r="BQ4221" s="157">
        <f>IF('1b-NaturalGas'!$AI$91="no","",ROUND(BL4221,4))</f>
        <v>0.193</v>
      </c>
    </row>
    <row r="4222" spans="30:69" x14ac:dyDescent="0.25">
      <c r="AD4222" s="157">
        <f t="shared" si="145"/>
        <v>0.19500000000000015</v>
      </c>
      <c r="AE4222" s="157">
        <f>IF('1a-Electricity'!$AI$77="no","",ROUND(AD4222,4))</f>
        <v>0.19500000000000001</v>
      </c>
      <c r="AF4222" s="157">
        <f>IF('1a-Electricity'!$AI$78="no","",ROUND(AD4222,4))</f>
        <v>0.19500000000000001</v>
      </c>
      <c r="AG4222" s="157">
        <f>IF('1a-Electricity'!$AI$79="no","",ROUND(AD4222,4))</f>
        <v>0.19500000000000001</v>
      </c>
      <c r="BL4222" s="157">
        <f t="shared" si="146"/>
        <v>0.19400000000000014</v>
      </c>
      <c r="BM4222" s="157">
        <f>IF('1b-NaturalGas'!$AI$87="no","",ROUND(BL4222,4))</f>
        <v>0.19400000000000001</v>
      </c>
      <c r="BN4222" s="157">
        <f>IF('1b-NaturalGas'!$AI$88="no","",ROUND(BL4222,4))</f>
        <v>0.19400000000000001</v>
      </c>
      <c r="BO4222" s="157">
        <f>IF('1b-NaturalGas'!$AI$89="no","",ROUND(BL4222,4))</f>
        <v>0.19400000000000001</v>
      </c>
      <c r="BP4222" s="157">
        <f>IF('1b-NaturalGas'!$AI$90="no","not applicable (based on previous answers)",ROUND(BL4222,4))</f>
        <v>0.19400000000000001</v>
      </c>
      <c r="BQ4222" s="157">
        <f>IF('1b-NaturalGas'!$AI$91="no","",ROUND(BL4222,4))</f>
        <v>0.19400000000000001</v>
      </c>
    </row>
    <row r="4223" spans="30:69" x14ac:dyDescent="0.25">
      <c r="AD4223" s="157">
        <f t="shared" si="145"/>
        <v>0.19600000000000015</v>
      </c>
      <c r="AE4223" s="157">
        <f>IF('1a-Electricity'!$AI$77="no","",ROUND(AD4223,4))</f>
        <v>0.19600000000000001</v>
      </c>
      <c r="AF4223" s="157">
        <f>IF('1a-Electricity'!$AI$78="no","",ROUND(AD4223,4))</f>
        <v>0.19600000000000001</v>
      </c>
      <c r="AG4223" s="157">
        <f>IF('1a-Electricity'!$AI$79="no","",ROUND(AD4223,4))</f>
        <v>0.19600000000000001</v>
      </c>
      <c r="BL4223" s="157">
        <f t="shared" si="146"/>
        <v>0.19500000000000015</v>
      </c>
      <c r="BM4223" s="157">
        <f>IF('1b-NaturalGas'!$AI$87="no","",ROUND(BL4223,4))</f>
        <v>0.19500000000000001</v>
      </c>
      <c r="BN4223" s="157">
        <f>IF('1b-NaturalGas'!$AI$88="no","",ROUND(BL4223,4))</f>
        <v>0.19500000000000001</v>
      </c>
      <c r="BO4223" s="157">
        <f>IF('1b-NaturalGas'!$AI$89="no","",ROUND(BL4223,4))</f>
        <v>0.19500000000000001</v>
      </c>
      <c r="BP4223" s="157">
        <f>IF('1b-NaturalGas'!$AI$90="no","not applicable (based on previous answers)",ROUND(BL4223,4))</f>
        <v>0.19500000000000001</v>
      </c>
      <c r="BQ4223" s="157">
        <f>IF('1b-NaturalGas'!$AI$91="no","",ROUND(BL4223,4))</f>
        <v>0.19500000000000001</v>
      </c>
    </row>
    <row r="4224" spans="30:69" x14ac:dyDescent="0.25">
      <c r="AD4224" s="157">
        <f t="shared" si="145"/>
        <v>0.19700000000000015</v>
      </c>
      <c r="AE4224" s="157">
        <f>IF('1a-Electricity'!$AI$77="no","",ROUND(AD4224,4))</f>
        <v>0.19700000000000001</v>
      </c>
      <c r="AF4224" s="157">
        <f>IF('1a-Electricity'!$AI$78="no","",ROUND(AD4224,4))</f>
        <v>0.19700000000000001</v>
      </c>
      <c r="AG4224" s="157">
        <f>IF('1a-Electricity'!$AI$79="no","",ROUND(AD4224,4))</f>
        <v>0.19700000000000001</v>
      </c>
      <c r="BL4224" s="157">
        <f t="shared" si="146"/>
        <v>0.19600000000000015</v>
      </c>
      <c r="BM4224" s="157">
        <f>IF('1b-NaturalGas'!$AI$87="no","",ROUND(BL4224,4))</f>
        <v>0.19600000000000001</v>
      </c>
      <c r="BN4224" s="157">
        <f>IF('1b-NaturalGas'!$AI$88="no","",ROUND(BL4224,4))</f>
        <v>0.19600000000000001</v>
      </c>
      <c r="BO4224" s="157">
        <f>IF('1b-NaturalGas'!$AI$89="no","",ROUND(BL4224,4))</f>
        <v>0.19600000000000001</v>
      </c>
      <c r="BP4224" s="157">
        <f>IF('1b-NaturalGas'!$AI$90="no","not applicable (based on previous answers)",ROUND(BL4224,4))</f>
        <v>0.19600000000000001</v>
      </c>
      <c r="BQ4224" s="157">
        <f>IF('1b-NaturalGas'!$AI$91="no","",ROUND(BL4224,4))</f>
        <v>0.19600000000000001</v>
      </c>
    </row>
    <row r="4225" spans="30:69" x14ac:dyDescent="0.25">
      <c r="AD4225" s="157">
        <f t="shared" si="145"/>
        <v>0.19800000000000015</v>
      </c>
      <c r="AE4225" s="157">
        <f>IF('1a-Electricity'!$AI$77="no","",ROUND(AD4225,4))</f>
        <v>0.19800000000000001</v>
      </c>
      <c r="AF4225" s="157">
        <f>IF('1a-Electricity'!$AI$78="no","",ROUND(AD4225,4))</f>
        <v>0.19800000000000001</v>
      </c>
      <c r="AG4225" s="157">
        <f>IF('1a-Electricity'!$AI$79="no","",ROUND(AD4225,4))</f>
        <v>0.19800000000000001</v>
      </c>
      <c r="BL4225" s="157">
        <f t="shared" si="146"/>
        <v>0.19700000000000015</v>
      </c>
      <c r="BM4225" s="157">
        <f>IF('1b-NaturalGas'!$AI$87="no","",ROUND(BL4225,4))</f>
        <v>0.19700000000000001</v>
      </c>
      <c r="BN4225" s="157">
        <f>IF('1b-NaturalGas'!$AI$88="no","",ROUND(BL4225,4))</f>
        <v>0.19700000000000001</v>
      </c>
      <c r="BO4225" s="157">
        <f>IF('1b-NaturalGas'!$AI$89="no","",ROUND(BL4225,4))</f>
        <v>0.19700000000000001</v>
      </c>
      <c r="BP4225" s="157">
        <f>IF('1b-NaturalGas'!$AI$90="no","not applicable (based on previous answers)",ROUND(BL4225,4))</f>
        <v>0.19700000000000001</v>
      </c>
      <c r="BQ4225" s="157">
        <f>IF('1b-NaturalGas'!$AI$91="no","",ROUND(BL4225,4))</f>
        <v>0.19700000000000001</v>
      </c>
    </row>
    <row r="4226" spans="30:69" x14ac:dyDescent="0.25">
      <c r="AD4226" s="157">
        <f t="shared" si="145"/>
        <v>0.19900000000000015</v>
      </c>
      <c r="AE4226" s="157">
        <f>IF('1a-Electricity'!$AI$77="no","",ROUND(AD4226,4))</f>
        <v>0.19900000000000001</v>
      </c>
      <c r="AF4226" s="157">
        <f>IF('1a-Electricity'!$AI$78="no","",ROUND(AD4226,4))</f>
        <v>0.19900000000000001</v>
      </c>
      <c r="AG4226" s="157">
        <f>IF('1a-Electricity'!$AI$79="no","",ROUND(AD4226,4))</f>
        <v>0.19900000000000001</v>
      </c>
      <c r="BL4226" s="157">
        <f t="shared" si="146"/>
        <v>0.19800000000000015</v>
      </c>
      <c r="BM4226" s="157">
        <f>IF('1b-NaturalGas'!$AI$87="no","",ROUND(BL4226,4))</f>
        <v>0.19800000000000001</v>
      </c>
      <c r="BN4226" s="157">
        <f>IF('1b-NaturalGas'!$AI$88="no","",ROUND(BL4226,4))</f>
        <v>0.19800000000000001</v>
      </c>
      <c r="BO4226" s="157">
        <f>IF('1b-NaturalGas'!$AI$89="no","",ROUND(BL4226,4))</f>
        <v>0.19800000000000001</v>
      </c>
      <c r="BP4226" s="157">
        <f>IF('1b-NaturalGas'!$AI$90="no","not applicable (based on previous answers)",ROUND(BL4226,4))</f>
        <v>0.19800000000000001</v>
      </c>
      <c r="BQ4226" s="157">
        <f>IF('1b-NaturalGas'!$AI$91="no","",ROUND(BL4226,4))</f>
        <v>0.19800000000000001</v>
      </c>
    </row>
    <row r="4227" spans="30:69" x14ac:dyDescent="0.25">
      <c r="AD4227" s="157">
        <f t="shared" si="145"/>
        <v>0.20000000000000015</v>
      </c>
      <c r="AE4227" s="157">
        <f>IF('1a-Electricity'!$AI$77="no","",ROUND(AD4227,4))</f>
        <v>0.2</v>
      </c>
      <c r="AF4227" s="157">
        <f>IF('1a-Electricity'!$AI$78="no","",ROUND(AD4227,4))</f>
        <v>0.2</v>
      </c>
      <c r="AG4227" s="157">
        <f>IF('1a-Electricity'!$AI$79="no","",ROUND(AD4227,4))</f>
        <v>0.2</v>
      </c>
      <c r="BL4227" s="157">
        <f t="shared" si="146"/>
        <v>0.19900000000000015</v>
      </c>
      <c r="BM4227" s="157">
        <f>IF('1b-NaturalGas'!$AI$87="no","",ROUND(BL4227,4))</f>
        <v>0.19900000000000001</v>
      </c>
      <c r="BN4227" s="157">
        <f>IF('1b-NaturalGas'!$AI$88="no","",ROUND(BL4227,4))</f>
        <v>0.19900000000000001</v>
      </c>
      <c r="BO4227" s="157">
        <f>IF('1b-NaturalGas'!$AI$89="no","",ROUND(BL4227,4))</f>
        <v>0.19900000000000001</v>
      </c>
      <c r="BP4227" s="157">
        <f>IF('1b-NaturalGas'!$AI$90="no","not applicable (based on previous answers)",ROUND(BL4227,4))</f>
        <v>0.19900000000000001</v>
      </c>
      <c r="BQ4227" s="157">
        <f>IF('1b-NaturalGas'!$AI$91="no","",ROUND(BL4227,4))</f>
        <v>0.19900000000000001</v>
      </c>
    </row>
    <row r="4228" spans="30:69" x14ac:dyDescent="0.25">
      <c r="AD4228" s="157">
        <f t="shared" si="145"/>
        <v>0.20100000000000015</v>
      </c>
      <c r="AE4228" s="157">
        <f>IF('1a-Electricity'!$AI$77="no","",ROUND(AD4228,4))</f>
        <v>0.20100000000000001</v>
      </c>
      <c r="AF4228" s="157">
        <f>IF('1a-Electricity'!$AI$78="no","",ROUND(AD4228,4))</f>
        <v>0.20100000000000001</v>
      </c>
      <c r="AG4228" s="157">
        <f>IF('1a-Electricity'!$AI$79="no","",ROUND(AD4228,4))</f>
        <v>0.20100000000000001</v>
      </c>
      <c r="BL4228" s="157">
        <f t="shared" si="146"/>
        <v>0.20000000000000015</v>
      </c>
      <c r="BM4228" s="157">
        <f>IF('1b-NaturalGas'!$AI$87="no","",ROUND(BL4228,4))</f>
        <v>0.2</v>
      </c>
      <c r="BN4228" s="157">
        <f>IF('1b-NaturalGas'!$AI$88="no","",ROUND(BL4228,4))</f>
        <v>0.2</v>
      </c>
      <c r="BO4228" s="157">
        <f>IF('1b-NaturalGas'!$AI$89="no","",ROUND(BL4228,4))</f>
        <v>0.2</v>
      </c>
      <c r="BP4228" s="157">
        <f>IF('1b-NaturalGas'!$AI$90="no","not applicable (based on previous answers)",ROUND(BL4228,4))</f>
        <v>0.2</v>
      </c>
      <c r="BQ4228" s="157">
        <f>IF('1b-NaturalGas'!$AI$91="no","",ROUND(BL4228,4))</f>
        <v>0.2</v>
      </c>
    </row>
    <row r="4229" spans="30:69" x14ac:dyDescent="0.25">
      <c r="AD4229" s="157">
        <f t="shared" si="145"/>
        <v>0.20200000000000015</v>
      </c>
      <c r="AE4229" s="157">
        <f>IF('1a-Electricity'!$AI$77="no","",ROUND(AD4229,4))</f>
        <v>0.20200000000000001</v>
      </c>
      <c r="AF4229" s="157">
        <f>IF('1a-Electricity'!$AI$78="no","",ROUND(AD4229,4))</f>
        <v>0.20200000000000001</v>
      </c>
      <c r="AG4229" s="157">
        <f>IF('1a-Electricity'!$AI$79="no","",ROUND(AD4229,4))</f>
        <v>0.20200000000000001</v>
      </c>
      <c r="BL4229" s="157">
        <f t="shared" si="146"/>
        <v>0.20100000000000015</v>
      </c>
      <c r="BM4229" s="157">
        <f>IF('1b-NaturalGas'!$AI$87="no","",ROUND(BL4229,4))</f>
        <v>0.20100000000000001</v>
      </c>
      <c r="BN4229" s="157">
        <f>IF('1b-NaturalGas'!$AI$88="no","",ROUND(BL4229,4))</f>
        <v>0.20100000000000001</v>
      </c>
      <c r="BO4229" s="157">
        <f>IF('1b-NaturalGas'!$AI$89="no","",ROUND(BL4229,4))</f>
        <v>0.20100000000000001</v>
      </c>
      <c r="BP4229" s="157">
        <f>IF('1b-NaturalGas'!$AI$90="no","not applicable (based on previous answers)",ROUND(BL4229,4))</f>
        <v>0.20100000000000001</v>
      </c>
      <c r="BQ4229" s="157">
        <f>IF('1b-NaturalGas'!$AI$91="no","",ROUND(BL4229,4))</f>
        <v>0.20100000000000001</v>
      </c>
    </row>
    <row r="4230" spans="30:69" x14ac:dyDescent="0.25">
      <c r="AD4230" s="157">
        <f t="shared" si="145"/>
        <v>0.20300000000000015</v>
      </c>
      <c r="AE4230" s="157">
        <f>IF('1a-Electricity'!$AI$77="no","",ROUND(AD4230,4))</f>
        <v>0.20300000000000001</v>
      </c>
      <c r="AF4230" s="157">
        <f>IF('1a-Electricity'!$AI$78="no","",ROUND(AD4230,4))</f>
        <v>0.20300000000000001</v>
      </c>
      <c r="AG4230" s="157">
        <f>IF('1a-Electricity'!$AI$79="no","",ROUND(AD4230,4))</f>
        <v>0.20300000000000001</v>
      </c>
      <c r="BL4230" s="157">
        <f t="shared" si="146"/>
        <v>0.20200000000000015</v>
      </c>
      <c r="BM4230" s="157">
        <f>IF('1b-NaturalGas'!$AI$87="no","",ROUND(BL4230,4))</f>
        <v>0.20200000000000001</v>
      </c>
      <c r="BN4230" s="157">
        <f>IF('1b-NaturalGas'!$AI$88="no","",ROUND(BL4230,4))</f>
        <v>0.20200000000000001</v>
      </c>
      <c r="BO4230" s="157">
        <f>IF('1b-NaturalGas'!$AI$89="no","",ROUND(BL4230,4))</f>
        <v>0.20200000000000001</v>
      </c>
      <c r="BP4230" s="157">
        <f>IF('1b-NaturalGas'!$AI$90="no","not applicable (based on previous answers)",ROUND(BL4230,4))</f>
        <v>0.20200000000000001</v>
      </c>
      <c r="BQ4230" s="157">
        <f>IF('1b-NaturalGas'!$AI$91="no","",ROUND(BL4230,4))</f>
        <v>0.20200000000000001</v>
      </c>
    </row>
    <row r="4231" spans="30:69" x14ac:dyDescent="0.25">
      <c r="AD4231" s="157">
        <f t="shared" si="145"/>
        <v>0.20400000000000015</v>
      </c>
      <c r="AE4231" s="157">
        <f>IF('1a-Electricity'!$AI$77="no","",ROUND(AD4231,4))</f>
        <v>0.20399999999999999</v>
      </c>
      <c r="AF4231" s="157">
        <f>IF('1a-Electricity'!$AI$78="no","",ROUND(AD4231,4))</f>
        <v>0.20399999999999999</v>
      </c>
      <c r="AG4231" s="157">
        <f>IF('1a-Electricity'!$AI$79="no","",ROUND(AD4231,4))</f>
        <v>0.20399999999999999</v>
      </c>
      <c r="BL4231" s="157">
        <f t="shared" si="146"/>
        <v>0.20300000000000015</v>
      </c>
      <c r="BM4231" s="157">
        <f>IF('1b-NaturalGas'!$AI$87="no","",ROUND(BL4231,4))</f>
        <v>0.20300000000000001</v>
      </c>
      <c r="BN4231" s="157">
        <f>IF('1b-NaturalGas'!$AI$88="no","",ROUND(BL4231,4))</f>
        <v>0.20300000000000001</v>
      </c>
      <c r="BO4231" s="157">
        <f>IF('1b-NaturalGas'!$AI$89="no","",ROUND(BL4231,4))</f>
        <v>0.20300000000000001</v>
      </c>
      <c r="BP4231" s="157">
        <f>IF('1b-NaturalGas'!$AI$90="no","not applicable (based on previous answers)",ROUND(BL4231,4))</f>
        <v>0.20300000000000001</v>
      </c>
      <c r="BQ4231" s="157">
        <f>IF('1b-NaturalGas'!$AI$91="no","",ROUND(BL4231,4))</f>
        <v>0.20300000000000001</v>
      </c>
    </row>
    <row r="4232" spans="30:69" x14ac:dyDescent="0.25">
      <c r="AD4232" s="157">
        <f t="shared" si="145"/>
        <v>0.20500000000000015</v>
      </c>
      <c r="AE4232" s="157">
        <f>IF('1a-Electricity'!$AI$77="no","",ROUND(AD4232,4))</f>
        <v>0.20499999999999999</v>
      </c>
      <c r="AF4232" s="157">
        <f>IF('1a-Electricity'!$AI$78="no","",ROUND(AD4232,4))</f>
        <v>0.20499999999999999</v>
      </c>
      <c r="AG4232" s="157">
        <f>IF('1a-Electricity'!$AI$79="no","",ROUND(AD4232,4))</f>
        <v>0.20499999999999999</v>
      </c>
      <c r="BL4232" s="157">
        <f t="shared" si="146"/>
        <v>0.20400000000000015</v>
      </c>
      <c r="BM4232" s="157">
        <f>IF('1b-NaturalGas'!$AI$87="no","",ROUND(BL4232,4))</f>
        <v>0.20399999999999999</v>
      </c>
      <c r="BN4232" s="157">
        <f>IF('1b-NaturalGas'!$AI$88="no","",ROUND(BL4232,4))</f>
        <v>0.20399999999999999</v>
      </c>
      <c r="BO4232" s="157">
        <f>IF('1b-NaturalGas'!$AI$89="no","",ROUND(BL4232,4))</f>
        <v>0.20399999999999999</v>
      </c>
      <c r="BP4232" s="157">
        <f>IF('1b-NaturalGas'!$AI$90="no","not applicable (based on previous answers)",ROUND(BL4232,4))</f>
        <v>0.20399999999999999</v>
      </c>
      <c r="BQ4232" s="157">
        <f>IF('1b-NaturalGas'!$AI$91="no","",ROUND(BL4232,4))</f>
        <v>0.20399999999999999</v>
      </c>
    </row>
    <row r="4233" spans="30:69" x14ac:dyDescent="0.25">
      <c r="AD4233" s="157">
        <f t="shared" si="145"/>
        <v>0.20600000000000016</v>
      </c>
      <c r="AE4233" s="157">
        <f>IF('1a-Electricity'!$AI$77="no","",ROUND(AD4233,4))</f>
        <v>0.20599999999999999</v>
      </c>
      <c r="AF4233" s="157">
        <f>IF('1a-Electricity'!$AI$78="no","",ROUND(AD4233,4))</f>
        <v>0.20599999999999999</v>
      </c>
      <c r="AG4233" s="157">
        <f>IF('1a-Electricity'!$AI$79="no","",ROUND(AD4233,4))</f>
        <v>0.20599999999999999</v>
      </c>
      <c r="BL4233" s="157">
        <f t="shared" si="146"/>
        <v>0.20500000000000015</v>
      </c>
      <c r="BM4233" s="157">
        <f>IF('1b-NaturalGas'!$AI$87="no","",ROUND(BL4233,4))</f>
        <v>0.20499999999999999</v>
      </c>
      <c r="BN4233" s="157">
        <f>IF('1b-NaturalGas'!$AI$88="no","",ROUND(BL4233,4))</f>
        <v>0.20499999999999999</v>
      </c>
      <c r="BO4233" s="157">
        <f>IF('1b-NaturalGas'!$AI$89="no","",ROUND(BL4233,4))</f>
        <v>0.20499999999999999</v>
      </c>
      <c r="BP4233" s="157">
        <f>IF('1b-NaturalGas'!$AI$90="no","not applicable (based on previous answers)",ROUND(BL4233,4))</f>
        <v>0.20499999999999999</v>
      </c>
      <c r="BQ4233" s="157">
        <f>IF('1b-NaturalGas'!$AI$91="no","",ROUND(BL4233,4))</f>
        <v>0.20499999999999999</v>
      </c>
    </row>
    <row r="4234" spans="30:69" x14ac:dyDescent="0.25">
      <c r="AD4234" s="157">
        <f t="shared" si="145"/>
        <v>0.20700000000000016</v>
      </c>
      <c r="AE4234" s="157">
        <f>IF('1a-Electricity'!$AI$77="no","",ROUND(AD4234,4))</f>
        <v>0.20699999999999999</v>
      </c>
      <c r="AF4234" s="157">
        <f>IF('1a-Electricity'!$AI$78="no","",ROUND(AD4234,4))</f>
        <v>0.20699999999999999</v>
      </c>
      <c r="AG4234" s="157">
        <f>IF('1a-Electricity'!$AI$79="no","",ROUND(AD4234,4))</f>
        <v>0.20699999999999999</v>
      </c>
      <c r="BL4234" s="157">
        <f t="shared" si="146"/>
        <v>0.20600000000000016</v>
      </c>
      <c r="BM4234" s="157">
        <f>IF('1b-NaturalGas'!$AI$87="no","",ROUND(BL4234,4))</f>
        <v>0.20599999999999999</v>
      </c>
      <c r="BN4234" s="157">
        <f>IF('1b-NaturalGas'!$AI$88="no","",ROUND(BL4234,4))</f>
        <v>0.20599999999999999</v>
      </c>
      <c r="BO4234" s="157">
        <f>IF('1b-NaturalGas'!$AI$89="no","",ROUND(BL4234,4))</f>
        <v>0.20599999999999999</v>
      </c>
      <c r="BP4234" s="157">
        <f>IF('1b-NaturalGas'!$AI$90="no","not applicable (based on previous answers)",ROUND(BL4234,4))</f>
        <v>0.20599999999999999</v>
      </c>
      <c r="BQ4234" s="157">
        <f>IF('1b-NaturalGas'!$AI$91="no","",ROUND(BL4234,4))</f>
        <v>0.20599999999999999</v>
      </c>
    </row>
    <row r="4235" spans="30:69" x14ac:dyDescent="0.25">
      <c r="AD4235" s="157">
        <f t="shared" si="145"/>
        <v>0.20800000000000016</v>
      </c>
      <c r="AE4235" s="157">
        <f>IF('1a-Electricity'!$AI$77="no","",ROUND(AD4235,4))</f>
        <v>0.20799999999999999</v>
      </c>
      <c r="AF4235" s="157">
        <f>IF('1a-Electricity'!$AI$78="no","",ROUND(AD4235,4))</f>
        <v>0.20799999999999999</v>
      </c>
      <c r="AG4235" s="157">
        <f>IF('1a-Electricity'!$AI$79="no","",ROUND(AD4235,4))</f>
        <v>0.20799999999999999</v>
      </c>
      <c r="BL4235" s="157">
        <f t="shared" si="146"/>
        <v>0.20700000000000016</v>
      </c>
      <c r="BM4235" s="157">
        <f>IF('1b-NaturalGas'!$AI$87="no","",ROUND(BL4235,4))</f>
        <v>0.20699999999999999</v>
      </c>
      <c r="BN4235" s="157">
        <f>IF('1b-NaturalGas'!$AI$88="no","",ROUND(BL4235,4))</f>
        <v>0.20699999999999999</v>
      </c>
      <c r="BO4235" s="157">
        <f>IF('1b-NaturalGas'!$AI$89="no","",ROUND(BL4235,4))</f>
        <v>0.20699999999999999</v>
      </c>
      <c r="BP4235" s="157">
        <f>IF('1b-NaturalGas'!$AI$90="no","not applicable (based on previous answers)",ROUND(BL4235,4))</f>
        <v>0.20699999999999999</v>
      </c>
      <c r="BQ4235" s="157">
        <f>IF('1b-NaturalGas'!$AI$91="no","",ROUND(BL4235,4))</f>
        <v>0.20699999999999999</v>
      </c>
    </row>
    <row r="4236" spans="30:69" x14ac:dyDescent="0.25">
      <c r="AD4236" s="157">
        <f t="shared" si="145"/>
        <v>0.20900000000000016</v>
      </c>
      <c r="AE4236" s="157">
        <f>IF('1a-Electricity'!$AI$77="no","",ROUND(AD4236,4))</f>
        <v>0.20899999999999999</v>
      </c>
      <c r="AF4236" s="157">
        <f>IF('1a-Electricity'!$AI$78="no","",ROUND(AD4236,4))</f>
        <v>0.20899999999999999</v>
      </c>
      <c r="AG4236" s="157">
        <f>IF('1a-Electricity'!$AI$79="no","",ROUND(AD4236,4))</f>
        <v>0.20899999999999999</v>
      </c>
      <c r="BL4236" s="157">
        <f t="shared" si="146"/>
        <v>0.20800000000000016</v>
      </c>
      <c r="BM4236" s="157">
        <f>IF('1b-NaturalGas'!$AI$87="no","",ROUND(BL4236,4))</f>
        <v>0.20799999999999999</v>
      </c>
      <c r="BN4236" s="157">
        <f>IF('1b-NaturalGas'!$AI$88="no","",ROUND(BL4236,4))</f>
        <v>0.20799999999999999</v>
      </c>
      <c r="BO4236" s="157">
        <f>IF('1b-NaturalGas'!$AI$89="no","",ROUND(BL4236,4))</f>
        <v>0.20799999999999999</v>
      </c>
      <c r="BP4236" s="157">
        <f>IF('1b-NaturalGas'!$AI$90="no","not applicable (based on previous answers)",ROUND(BL4236,4))</f>
        <v>0.20799999999999999</v>
      </c>
      <c r="BQ4236" s="157">
        <f>IF('1b-NaturalGas'!$AI$91="no","",ROUND(BL4236,4))</f>
        <v>0.20799999999999999</v>
      </c>
    </row>
    <row r="4237" spans="30:69" x14ac:dyDescent="0.25">
      <c r="AD4237" s="157">
        <f t="shared" si="145"/>
        <v>0.21000000000000016</v>
      </c>
      <c r="AE4237" s="157">
        <f>IF('1a-Electricity'!$AI$77="no","",ROUND(AD4237,4))</f>
        <v>0.21</v>
      </c>
      <c r="AF4237" s="157">
        <f>IF('1a-Electricity'!$AI$78="no","",ROUND(AD4237,4))</f>
        <v>0.21</v>
      </c>
      <c r="AG4237" s="157">
        <f>IF('1a-Electricity'!$AI$79="no","",ROUND(AD4237,4))</f>
        <v>0.21</v>
      </c>
      <c r="BL4237" s="157">
        <f t="shared" si="146"/>
        <v>0.20900000000000016</v>
      </c>
      <c r="BM4237" s="157">
        <f>IF('1b-NaturalGas'!$AI$87="no","",ROUND(BL4237,4))</f>
        <v>0.20899999999999999</v>
      </c>
      <c r="BN4237" s="157">
        <f>IF('1b-NaturalGas'!$AI$88="no","",ROUND(BL4237,4))</f>
        <v>0.20899999999999999</v>
      </c>
      <c r="BO4237" s="157">
        <f>IF('1b-NaturalGas'!$AI$89="no","",ROUND(BL4237,4))</f>
        <v>0.20899999999999999</v>
      </c>
      <c r="BP4237" s="157">
        <f>IF('1b-NaturalGas'!$AI$90="no","not applicable (based on previous answers)",ROUND(BL4237,4))</f>
        <v>0.20899999999999999</v>
      </c>
      <c r="BQ4237" s="157">
        <f>IF('1b-NaturalGas'!$AI$91="no","",ROUND(BL4237,4))</f>
        <v>0.20899999999999999</v>
      </c>
    </row>
    <row r="4238" spans="30:69" x14ac:dyDescent="0.25">
      <c r="AD4238" s="157">
        <f t="shared" si="145"/>
        <v>0.21100000000000016</v>
      </c>
      <c r="AE4238" s="157">
        <f>IF('1a-Electricity'!$AI$77="no","",ROUND(AD4238,4))</f>
        <v>0.21099999999999999</v>
      </c>
      <c r="AF4238" s="157">
        <f>IF('1a-Electricity'!$AI$78="no","",ROUND(AD4238,4))</f>
        <v>0.21099999999999999</v>
      </c>
      <c r="AG4238" s="157">
        <f>IF('1a-Electricity'!$AI$79="no","",ROUND(AD4238,4))</f>
        <v>0.21099999999999999</v>
      </c>
      <c r="BL4238" s="157">
        <f t="shared" si="146"/>
        <v>0.21000000000000016</v>
      </c>
      <c r="BM4238" s="157">
        <f>IF('1b-NaturalGas'!$AI$87="no","",ROUND(BL4238,4))</f>
        <v>0.21</v>
      </c>
      <c r="BN4238" s="157">
        <f>IF('1b-NaturalGas'!$AI$88="no","",ROUND(BL4238,4))</f>
        <v>0.21</v>
      </c>
      <c r="BO4238" s="157">
        <f>IF('1b-NaturalGas'!$AI$89="no","",ROUND(BL4238,4))</f>
        <v>0.21</v>
      </c>
      <c r="BP4238" s="157">
        <f>IF('1b-NaturalGas'!$AI$90="no","not applicable (based on previous answers)",ROUND(BL4238,4))</f>
        <v>0.21</v>
      </c>
      <c r="BQ4238" s="157">
        <f>IF('1b-NaturalGas'!$AI$91="no","",ROUND(BL4238,4))</f>
        <v>0.21</v>
      </c>
    </row>
    <row r="4239" spans="30:69" x14ac:dyDescent="0.25">
      <c r="AD4239" s="157">
        <f t="shared" si="145"/>
        <v>0.21200000000000016</v>
      </c>
      <c r="AE4239" s="157">
        <f>IF('1a-Electricity'!$AI$77="no","",ROUND(AD4239,4))</f>
        <v>0.21199999999999999</v>
      </c>
      <c r="AF4239" s="157">
        <f>IF('1a-Electricity'!$AI$78="no","",ROUND(AD4239,4))</f>
        <v>0.21199999999999999</v>
      </c>
      <c r="AG4239" s="157">
        <f>IF('1a-Electricity'!$AI$79="no","",ROUND(AD4239,4))</f>
        <v>0.21199999999999999</v>
      </c>
      <c r="BL4239" s="157">
        <f t="shared" si="146"/>
        <v>0.21100000000000016</v>
      </c>
      <c r="BM4239" s="157">
        <f>IF('1b-NaturalGas'!$AI$87="no","",ROUND(BL4239,4))</f>
        <v>0.21099999999999999</v>
      </c>
      <c r="BN4239" s="157">
        <f>IF('1b-NaturalGas'!$AI$88="no","",ROUND(BL4239,4))</f>
        <v>0.21099999999999999</v>
      </c>
      <c r="BO4239" s="157">
        <f>IF('1b-NaturalGas'!$AI$89="no","",ROUND(BL4239,4))</f>
        <v>0.21099999999999999</v>
      </c>
      <c r="BP4239" s="157">
        <f>IF('1b-NaturalGas'!$AI$90="no","not applicable (based on previous answers)",ROUND(BL4239,4))</f>
        <v>0.21099999999999999</v>
      </c>
      <c r="BQ4239" s="157">
        <f>IF('1b-NaturalGas'!$AI$91="no","",ROUND(BL4239,4))</f>
        <v>0.21099999999999999</v>
      </c>
    </row>
    <row r="4240" spans="30:69" x14ac:dyDescent="0.25">
      <c r="AD4240" s="157">
        <f t="shared" si="145"/>
        <v>0.21300000000000016</v>
      </c>
      <c r="AE4240" s="157">
        <f>IF('1a-Electricity'!$AI$77="no","",ROUND(AD4240,4))</f>
        <v>0.21299999999999999</v>
      </c>
      <c r="AF4240" s="157">
        <f>IF('1a-Electricity'!$AI$78="no","",ROUND(AD4240,4))</f>
        <v>0.21299999999999999</v>
      </c>
      <c r="AG4240" s="157">
        <f>IF('1a-Electricity'!$AI$79="no","",ROUND(AD4240,4))</f>
        <v>0.21299999999999999</v>
      </c>
      <c r="BL4240" s="157">
        <f t="shared" si="146"/>
        <v>0.21200000000000016</v>
      </c>
      <c r="BM4240" s="157">
        <f>IF('1b-NaturalGas'!$AI$87="no","",ROUND(BL4240,4))</f>
        <v>0.21199999999999999</v>
      </c>
      <c r="BN4240" s="157">
        <f>IF('1b-NaturalGas'!$AI$88="no","",ROUND(BL4240,4))</f>
        <v>0.21199999999999999</v>
      </c>
      <c r="BO4240" s="157">
        <f>IF('1b-NaturalGas'!$AI$89="no","",ROUND(BL4240,4))</f>
        <v>0.21199999999999999</v>
      </c>
      <c r="BP4240" s="157">
        <f>IF('1b-NaturalGas'!$AI$90="no","not applicable (based on previous answers)",ROUND(BL4240,4))</f>
        <v>0.21199999999999999</v>
      </c>
      <c r="BQ4240" s="157">
        <f>IF('1b-NaturalGas'!$AI$91="no","",ROUND(BL4240,4))</f>
        <v>0.21199999999999999</v>
      </c>
    </row>
    <row r="4241" spans="30:69" x14ac:dyDescent="0.25">
      <c r="AD4241" s="157">
        <f t="shared" si="145"/>
        <v>0.21400000000000016</v>
      </c>
      <c r="AE4241" s="157">
        <f>IF('1a-Electricity'!$AI$77="no","",ROUND(AD4241,4))</f>
        <v>0.214</v>
      </c>
      <c r="AF4241" s="157">
        <f>IF('1a-Electricity'!$AI$78="no","",ROUND(AD4241,4))</f>
        <v>0.214</v>
      </c>
      <c r="AG4241" s="157">
        <f>IF('1a-Electricity'!$AI$79="no","",ROUND(AD4241,4))</f>
        <v>0.214</v>
      </c>
      <c r="BL4241" s="157">
        <f t="shared" si="146"/>
        <v>0.21300000000000016</v>
      </c>
      <c r="BM4241" s="157">
        <f>IF('1b-NaturalGas'!$AI$87="no","",ROUND(BL4241,4))</f>
        <v>0.21299999999999999</v>
      </c>
      <c r="BN4241" s="157">
        <f>IF('1b-NaturalGas'!$AI$88="no","",ROUND(BL4241,4))</f>
        <v>0.21299999999999999</v>
      </c>
      <c r="BO4241" s="157">
        <f>IF('1b-NaturalGas'!$AI$89="no","",ROUND(BL4241,4))</f>
        <v>0.21299999999999999</v>
      </c>
      <c r="BP4241" s="157">
        <f>IF('1b-NaturalGas'!$AI$90="no","not applicable (based on previous answers)",ROUND(BL4241,4))</f>
        <v>0.21299999999999999</v>
      </c>
      <c r="BQ4241" s="157">
        <f>IF('1b-NaturalGas'!$AI$91="no","",ROUND(BL4241,4))</f>
        <v>0.21299999999999999</v>
      </c>
    </row>
    <row r="4242" spans="30:69" x14ac:dyDescent="0.25">
      <c r="AD4242" s="157">
        <f t="shared" si="145"/>
        <v>0.21500000000000016</v>
      </c>
      <c r="AE4242" s="157">
        <f>IF('1a-Electricity'!$AI$77="no","",ROUND(AD4242,4))</f>
        <v>0.215</v>
      </c>
      <c r="AF4242" s="157">
        <f>IF('1a-Electricity'!$AI$78="no","",ROUND(AD4242,4))</f>
        <v>0.215</v>
      </c>
      <c r="AG4242" s="157">
        <f>IF('1a-Electricity'!$AI$79="no","",ROUND(AD4242,4))</f>
        <v>0.215</v>
      </c>
      <c r="BL4242" s="157">
        <f t="shared" si="146"/>
        <v>0.21400000000000016</v>
      </c>
      <c r="BM4242" s="157">
        <f>IF('1b-NaturalGas'!$AI$87="no","",ROUND(BL4242,4))</f>
        <v>0.214</v>
      </c>
      <c r="BN4242" s="157">
        <f>IF('1b-NaturalGas'!$AI$88="no","",ROUND(BL4242,4))</f>
        <v>0.214</v>
      </c>
      <c r="BO4242" s="157">
        <f>IF('1b-NaturalGas'!$AI$89="no","",ROUND(BL4242,4))</f>
        <v>0.214</v>
      </c>
      <c r="BP4242" s="157">
        <f>IF('1b-NaturalGas'!$AI$90="no","not applicable (based on previous answers)",ROUND(BL4242,4))</f>
        <v>0.214</v>
      </c>
      <c r="BQ4242" s="157">
        <f>IF('1b-NaturalGas'!$AI$91="no","",ROUND(BL4242,4))</f>
        <v>0.214</v>
      </c>
    </row>
    <row r="4243" spans="30:69" x14ac:dyDescent="0.25">
      <c r="AD4243" s="157">
        <f t="shared" si="145"/>
        <v>0.21600000000000016</v>
      </c>
      <c r="AE4243" s="157">
        <f>IF('1a-Electricity'!$AI$77="no","",ROUND(AD4243,4))</f>
        <v>0.216</v>
      </c>
      <c r="AF4243" s="157">
        <f>IF('1a-Electricity'!$AI$78="no","",ROUND(AD4243,4))</f>
        <v>0.216</v>
      </c>
      <c r="AG4243" s="157">
        <f>IF('1a-Electricity'!$AI$79="no","",ROUND(AD4243,4))</f>
        <v>0.216</v>
      </c>
      <c r="BL4243" s="157">
        <f t="shared" si="146"/>
        <v>0.21500000000000016</v>
      </c>
      <c r="BM4243" s="157">
        <f>IF('1b-NaturalGas'!$AI$87="no","",ROUND(BL4243,4))</f>
        <v>0.215</v>
      </c>
      <c r="BN4243" s="157">
        <f>IF('1b-NaturalGas'!$AI$88="no","",ROUND(BL4243,4))</f>
        <v>0.215</v>
      </c>
      <c r="BO4243" s="157">
        <f>IF('1b-NaturalGas'!$AI$89="no","",ROUND(BL4243,4))</f>
        <v>0.215</v>
      </c>
      <c r="BP4243" s="157">
        <f>IF('1b-NaturalGas'!$AI$90="no","not applicable (based on previous answers)",ROUND(BL4243,4))</f>
        <v>0.215</v>
      </c>
      <c r="BQ4243" s="157">
        <f>IF('1b-NaturalGas'!$AI$91="no","",ROUND(BL4243,4))</f>
        <v>0.215</v>
      </c>
    </row>
    <row r="4244" spans="30:69" x14ac:dyDescent="0.25">
      <c r="AD4244" s="157">
        <f t="shared" si="145"/>
        <v>0.21700000000000016</v>
      </c>
      <c r="AE4244" s="157">
        <f>IF('1a-Electricity'!$AI$77="no","",ROUND(AD4244,4))</f>
        <v>0.217</v>
      </c>
      <c r="AF4244" s="157">
        <f>IF('1a-Electricity'!$AI$78="no","",ROUND(AD4244,4))</f>
        <v>0.217</v>
      </c>
      <c r="AG4244" s="157">
        <f>IF('1a-Electricity'!$AI$79="no","",ROUND(AD4244,4))</f>
        <v>0.217</v>
      </c>
      <c r="BL4244" s="157">
        <f t="shared" si="146"/>
        <v>0.21600000000000016</v>
      </c>
      <c r="BM4244" s="157">
        <f>IF('1b-NaturalGas'!$AI$87="no","",ROUND(BL4244,4))</f>
        <v>0.216</v>
      </c>
      <c r="BN4244" s="157">
        <f>IF('1b-NaturalGas'!$AI$88="no","",ROUND(BL4244,4))</f>
        <v>0.216</v>
      </c>
      <c r="BO4244" s="157">
        <f>IF('1b-NaturalGas'!$AI$89="no","",ROUND(BL4244,4))</f>
        <v>0.216</v>
      </c>
      <c r="BP4244" s="157">
        <f>IF('1b-NaturalGas'!$AI$90="no","not applicable (based on previous answers)",ROUND(BL4244,4))</f>
        <v>0.216</v>
      </c>
      <c r="BQ4244" s="157">
        <f>IF('1b-NaturalGas'!$AI$91="no","",ROUND(BL4244,4))</f>
        <v>0.216</v>
      </c>
    </row>
    <row r="4245" spans="30:69" x14ac:dyDescent="0.25">
      <c r="AD4245" s="157">
        <f t="shared" si="145"/>
        <v>0.21800000000000017</v>
      </c>
      <c r="AE4245" s="157">
        <f>IF('1a-Electricity'!$AI$77="no","",ROUND(AD4245,4))</f>
        <v>0.218</v>
      </c>
      <c r="AF4245" s="157">
        <f>IF('1a-Electricity'!$AI$78="no","",ROUND(AD4245,4))</f>
        <v>0.218</v>
      </c>
      <c r="AG4245" s="157">
        <f>IF('1a-Electricity'!$AI$79="no","",ROUND(AD4245,4))</f>
        <v>0.218</v>
      </c>
      <c r="BL4245" s="157">
        <f t="shared" si="146"/>
        <v>0.21700000000000016</v>
      </c>
      <c r="BM4245" s="157">
        <f>IF('1b-NaturalGas'!$AI$87="no","",ROUND(BL4245,4))</f>
        <v>0.217</v>
      </c>
      <c r="BN4245" s="157">
        <f>IF('1b-NaturalGas'!$AI$88="no","",ROUND(BL4245,4))</f>
        <v>0.217</v>
      </c>
      <c r="BO4245" s="157">
        <f>IF('1b-NaturalGas'!$AI$89="no","",ROUND(BL4245,4))</f>
        <v>0.217</v>
      </c>
      <c r="BP4245" s="157">
        <f>IF('1b-NaturalGas'!$AI$90="no","not applicable (based on previous answers)",ROUND(BL4245,4))</f>
        <v>0.217</v>
      </c>
      <c r="BQ4245" s="157">
        <f>IF('1b-NaturalGas'!$AI$91="no","",ROUND(BL4245,4))</f>
        <v>0.217</v>
      </c>
    </row>
    <row r="4246" spans="30:69" x14ac:dyDescent="0.25">
      <c r="AD4246" s="157">
        <f t="shared" si="145"/>
        <v>0.21900000000000017</v>
      </c>
      <c r="AE4246" s="157">
        <f>IF('1a-Electricity'!$AI$77="no","",ROUND(AD4246,4))</f>
        <v>0.219</v>
      </c>
      <c r="AF4246" s="157">
        <f>IF('1a-Electricity'!$AI$78="no","",ROUND(AD4246,4))</f>
        <v>0.219</v>
      </c>
      <c r="AG4246" s="157">
        <f>IF('1a-Electricity'!$AI$79="no","",ROUND(AD4246,4))</f>
        <v>0.219</v>
      </c>
      <c r="BL4246" s="157">
        <f t="shared" si="146"/>
        <v>0.21800000000000017</v>
      </c>
      <c r="BM4246" s="157">
        <f>IF('1b-NaturalGas'!$AI$87="no","",ROUND(BL4246,4))</f>
        <v>0.218</v>
      </c>
      <c r="BN4246" s="157">
        <f>IF('1b-NaturalGas'!$AI$88="no","",ROUND(BL4246,4))</f>
        <v>0.218</v>
      </c>
      <c r="BO4246" s="157">
        <f>IF('1b-NaturalGas'!$AI$89="no","",ROUND(BL4246,4))</f>
        <v>0.218</v>
      </c>
      <c r="BP4246" s="157">
        <f>IF('1b-NaturalGas'!$AI$90="no","not applicable (based on previous answers)",ROUND(BL4246,4))</f>
        <v>0.218</v>
      </c>
      <c r="BQ4246" s="157">
        <f>IF('1b-NaturalGas'!$AI$91="no","",ROUND(BL4246,4))</f>
        <v>0.218</v>
      </c>
    </row>
    <row r="4247" spans="30:69" x14ac:dyDescent="0.25">
      <c r="AD4247" s="157">
        <f t="shared" si="145"/>
        <v>0.22000000000000017</v>
      </c>
      <c r="AE4247" s="157">
        <f>IF('1a-Electricity'!$AI$77="no","",ROUND(AD4247,4))</f>
        <v>0.22</v>
      </c>
      <c r="AF4247" s="157">
        <f>IF('1a-Electricity'!$AI$78="no","",ROUND(AD4247,4))</f>
        <v>0.22</v>
      </c>
      <c r="AG4247" s="157">
        <f>IF('1a-Electricity'!$AI$79="no","",ROUND(AD4247,4))</f>
        <v>0.22</v>
      </c>
      <c r="BL4247" s="157">
        <f t="shared" si="146"/>
        <v>0.21900000000000017</v>
      </c>
      <c r="BM4247" s="157">
        <f>IF('1b-NaturalGas'!$AI$87="no","",ROUND(BL4247,4))</f>
        <v>0.219</v>
      </c>
      <c r="BN4247" s="157">
        <f>IF('1b-NaturalGas'!$AI$88="no","",ROUND(BL4247,4))</f>
        <v>0.219</v>
      </c>
      <c r="BO4247" s="157">
        <f>IF('1b-NaturalGas'!$AI$89="no","",ROUND(BL4247,4))</f>
        <v>0.219</v>
      </c>
      <c r="BP4247" s="157">
        <f>IF('1b-NaturalGas'!$AI$90="no","not applicable (based on previous answers)",ROUND(BL4247,4))</f>
        <v>0.219</v>
      </c>
      <c r="BQ4247" s="157">
        <f>IF('1b-NaturalGas'!$AI$91="no","",ROUND(BL4247,4))</f>
        <v>0.219</v>
      </c>
    </row>
    <row r="4248" spans="30:69" x14ac:dyDescent="0.25">
      <c r="AD4248" s="157">
        <f t="shared" si="145"/>
        <v>0.22100000000000017</v>
      </c>
      <c r="AE4248" s="157">
        <f>IF('1a-Electricity'!$AI$77="no","",ROUND(AD4248,4))</f>
        <v>0.221</v>
      </c>
      <c r="AF4248" s="157">
        <f>IF('1a-Electricity'!$AI$78="no","",ROUND(AD4248,4))</f>
        <v>0.221</v>
      </c>
      <c r="AG4248" s="157">
        <f>IF('1a-Electricity'!$AI$79="no","",ROUND(AD4248,4))</f>
        <v>0.221</v>
      </c>
      <c r="BL4248" s="157">
        <f t="shared" si="146"/>
        <v>0.22000000000000017</v>
      </c>
      <c r="BM4248" s="157">
        <f>IF('1b-NaturalGas'!$AI$87="no","",ROUND(BL4248,4))</f>
        <v>0.22</v>
      </c>
      <c r="BN4248" s="157">
        <f>IF('1b-NaturalGas'!$AI$88="no","",ROUND(BL4248,4))</f>
        <v>0.22</v>
      </c>
      <c r="BO4248" s="157">
        <f>IF('1b-NaturalGas'!$AI$89="no","",ROUND(BL4248,4))</f>
        <v>0.22</v>
      </c>
      <c r="BP4248" s="157">
        <f>IF('1b-NaturalGas'!$AI$90="no","not applicable (based on previous answers)",ROUND(BL4248,4))</f>
        <v>0.22</v>
      </c>
      <c r="BQ4248" s="157">
        <f>IF('1b-NaturalGas'!$AI$91="no","",ROUND(BL4248,4))</f>
        <v>0.22</v>
      </c>
    </row>
    <row r="4249" spans="30:69" x14ac:dyDescent="0.25">
      <c r="AD4249" s="157">
        <f t="shared" si="145"/>
        <v>0.22200000000000017</v>
      </c>
      <c r="AE4249" s="157">
        <f>IF('1a-Electricity'!$AI$77="no","",ROUND(AD4249,4))</f>
        <v>0.222</v>
      </c>
      <c r="AF4249" s="157">
        <f>IF('1a-Electricity'!$AI$78="no","",ROUND(AD4249,4))</f>
        <v>0.222</v>
      </c>
      <c r="AG4249" s="157">
        <f>IF('1a-Electricity'!$AI$79="no","",ROUND(AD4249,4))</f>
        <v>0.222</v>
      </c>
      <c r="BL4249" s="157">
        <f t="shared" si="146"/>
        <v>0.22100000000000017</v>
      </c>
      <c r="BM4249" s="157">
        <f>IF('1b-NaturalGas'!$AI$87="no","",ROUND(BL4249,4))</f>
        <v>0.221</v>
      </c>
      <c r="BN4249" s="157">
        <f>IF('1b-NaturalGas'!$AI$88="no","",ROUND(BL4249,4))</f>
        <v>0.221</v>
      </c>
      <c r="BO4249" s="157">
        <f>IF('1b-NaturalGas'!$AI$89="no","",ROUND(BL4249,4))</f>
        <v>0.221</v>
      </c>
      <c r="BP4249" s="157">
        <f>IF('1b-NaturalGas'!$AI$90="no","not applicable (based on previous answers)",ROUND(BL4249,4))</f>
        <v>0.221</v>
      </c>
      <c r="BQ4249" s="157">
        <f>IF('1b-NaturalGas'!$AI$91="no","",ROUND(BL4249,4))</f>
        <v>0.221</v>
      </c>
    </row>
    <row r="4250" spans="30:69" x14ac:dyDescent="0.25">
      <c r="AD4250" s="157">
        <f t="shared" si="145"/>
        <v>0.22300000000000017</v>
      </c>
      <c r="AE4250" s="157">
        <f>IF('1a-Electricity'!$AI$77="no","",ROUND(AD4250,4))</f>
        <v>0.223</v>
      </c>
      <c r="AF4250" s="157">
        <f>IF('1a-Electricity'!$AI$78="no","",ROUND(AD4250,4))</f>
        <v>0.223</v>
      </c>
      <c r="AG4250" s="157">
        <f>IF('1a-Electricity'!$AI$79="no","",ROUND(AD4250,4))</f>
        <v>0.223</v>
      </c>
      <c r="BL4250" s="157">
        <f t="shared" si="146"/>
        <v>0.22200000000000017</v>
      </c>
      <c r="BM4250" s="157">
        <f>IF('1b-NaturalGas'!$AI$87="no","",ROUND(BL4250,4))</f>
        <v>0.222</v>
      </c>
      <c r="BN4250" s="157">
        <f>IF('1b-NaturalGas'!$AI$88="no","",ROUND(BL4250,4))</f>
        <v>0.222</v>
      </c>
      <c r="BO4250" s="157">
        <f>IF('1b-NaturalGas'!$AI$89="no","",ROUND(BL4250,4))</f>
        <v>0.222</v>
      </c>
      <c r="BP4250" s="157">
        <f>IF('1b-NaturalGas'!$AI$90="no","not applicable (based on previous answers)",ROUND(BL4250,4))</f>
        <v>0.222</v>
      </c>
      <c r="BQ4250" s="157">
        <f>IF('1b-NaturalGas'!$AI$91="no","",ROUND(BL4250,4))</f>
        <v>0.222</v>
      </c>
    </row>
    <row r="4251" spans="30:69" x14ac:dyDescent="0.25">
      <c r="AD4251" s="157">
        <f t="shared" si="145"/>
        <v>0.22400000000000017</v>
      </c>
      <c r="AE4251" s="157">
        <f>IF('1a-Electricity'!$AI$77="no","",ROUND(AD4251,4))</f>
        <v>0.224</v>
      </c>
      <c r="AF4251" s="157">
        <f>IF('1a-Electricity'!$AI$78="no","",ROUND(AD4251,4))</f>
        <v>0.224</v>
      </c>
      <c r="AG4251" s="157">
        <f>IF('1a-Electricity'!$AI$79="no","",ROUND(AD4251,4))</f>
        <v>0.224</v>
      </c>
      <c r="BL4251" s="157">
        <f t="shared" si="146"/>
        <v>0.22300000000000017</v>
      </c>
      <c r="BM4251" s="157">
        <f>IF('1b-NaturalGas'!$AI$87="no","",ROUND(BL4251,4))</f>
        <v>0.223</v>
      </c>
      <c r="BN4251" s="157">
        <f>IF('1b-NaturalGas'!$AI$88="no","",ROUND(BL4251,4))</f>
        <v>0.223</v>
      </c>
      <c r="BO4251" s="157">
        <f>IF('1b-NaturalGas'!$AI$89="no","",ROUND(BL4251,4))</f>
        <v>0.223</v>
      </c>
      <c r="BP4251" s="157">
        <f>IF('1b-NaturalGas'!$AI$90="no","not applicable (based on previous answers)",ROUND(BL4251,4))</f>
        <v>0.223</v>
      </c>
      <c r="BQ4251" s="157">
        <f>IF('1b-NaturalGas'!$AI$91="no","",ROUND(BL4251,4))</f>
        <v>0.223</v>
      </c>
    </row>
    <row r="4252" spans="30:69" x14ac:dyDescent="0.25">
      <c r="AD4252" s="157">
        <f t="shared" si="145"/>
        <v>0.22500000000000017</v>
      </c>
      <c r="AE4252" s="157">
        <f>IF('1a-Electricity'!$AI$77="no","",ROUND(AD4252,4))</f>
        <v>0.22500000000000001</v>
      </c>
      <c r="AF4252" s="157">
        <f>IF('1a-Electricity'!$AI$78="no","",ROUND(AD4252,4))</f>
        <v>0.22500000000000001</v>
      </c>
      <c r="AG4252" s="157">
        <f>IF('1a-Electricity'!$AI$79="no","",ROUND(AD4252,4))</f>
        <v>0.22500000000000001</v>
      </c>
      <c r="BL4252" s="157">
        <f t="shared" si="146"/>
        <v>0.22400000000000017</v>
      </c>
      <c r="BM4252" s="157">
        <f>IF('1b-NaturalGas'!$AI$87="no","",ROUND(BL4252,4))</f>
        <v>0.224</v>
      </c>
      <c r="BN4252" s="157">
        <f>IF('1b-NaturalGas'!$AI$88="no","",ROUND(BL4252,4))</f>
        <v>0.224</v>
      </c>
      <c r="BO4252" s="157">
        <f>IF('1b-NaturalGas'!$AI$89="no","",ROUND(BL4252,4))</f>
        <v>0.224</v>
      </c>
      <c r="BP4252" s="157">
        <f>IF('1b-NaturalGas'!$AI$90="no","not applicable (based on previous answers)",ROUND(BL4252,4))</f>
        <v>0.224</v>
      </c>
      <c r="BQ4252" s="157">
        <f>IF('1b-NaturalGas'!$AI$91="no","",ROUND(BL4252,4))</f>
        <v>0.224</v>
      </c>
    </row>
    <row r="4253" spans="30:69" x14ac:dyDescent="0.25">
      <c r="AD4253" s="157">
        <f t="shared" si="145"/>
        <v>0.22600000000000017</v>
      </c>
      <c r="AE4253" s="157">
        <f>IF('1a-Electricity'!$AI$77="no","",ROUND(AD4253,4))</f>
        <v>0.22600000000000001</v>
      </c>
      <c r="AF4253" s="157">
        <f>IF('1a-Electricity'!$AI$78="no","",ROUND(AD4253,4))</f>
        <v>0.22600000000000001</v>
      </c>
      <c r="AG4253" s="157">
        <f>IF('1a-Electricity'!$AI$79="no","",ROUND(AD4253,4))</f>
        <v>0.22600000000000001</v>
      </c>
      <c r="BL4253" s="157">
        <f t="shared" si="146"/>
        <v>0.22500000000000017</v>
      </c>
      <c r="BM4253" s="157">
        <f>IF('1b-NaturalGas'!$AI$87="no","",ROUND(BL4253,4))</f>
        <v>0.22500000000000001</v>
      </c>
      <c r="BN4253" s="157">
        <f>IF('1b-NaturalGas'!$AI$88="no","",ROUND(BL4253,4))</f>
        <v>0.22500000000000001</v>
      </c>
      <c r="BO4253" s="157">
        <f>IF('1b-NaturalGas'!$AI$89="no","",ROUND(BL4253,4))</f>
        <v>0.22500000000000001</v>
      </c>
      <c r="BP4253" s="157">
        <f>IF('1b-NaturalGas'!$AI$90="no","not applicable (based on previous answers)",ROUND(BL4253,4))</f>
        <v>0.22500000000000001</v>
      </c>
      <c r="BQ4253" s="157">
        <f>IF('1b-NaturalGas'!$AI$91="no","",ROUND(BL4253,4))</f>
        <v>0.22500000000000001</v>
      </c>
    </row>
    <row r="4254" spans="30:69" x14ac:dyDescent="0.25">
      <c r="AD4254" s="157">
        <f t="shared" si="145"/>
        <v>0.22700000000000017</v>
      </c>
      <c r="AE4254" s="157">
        <f>IF('1a-Electricity'!$AI$77="no","",ROUND(AD4254,4))</f>
        <v>0.22700000000000001</v>
      </c>
      <c r="AF4254" s="157">
        <f>IF('1a-Electricity'!$AI$78="no","",ROUND(AD4254,4))</f>
        <v>0.22700000000000001</v>
      </c>
      <c r="AG4254" s="157">
        <f>IF('1a-Electricity'!$AI$79="no","",ROUND(AD4254,4))</f>
        <v>0.22700000000000001</v>
      </c>
      <c r="BL4254" s="157">
        <f t="shared" si="146"/>
        <v>0.22600000000000017</v>
      </c>
      <c r="BM4254" s="157">
        <f>IF('1b-NaturalGas'!$AI$87="no","",ROUND(BL4254,4))</f>
        <v>0.22600000000000001</v>
      </c>
      <c r="BN4254" s="157">
        <f>IF('1b-NaturalGas'!$AI$88="no","",ROUND(BL4254,4))</f>
        <v>0.22600000000000001</v>
      </c>
      <c r="BO4254" s="157">
        <f>IF('1b-NaturalGas'!$AI$89="no","",ROUND(BL4254,4))</f>
        <v>0.22600000000000001</v>
      </c>
      <c r="BP4254" s="157">
        <f>IF('1b-NaturalGas'!$AI$90="no","not applicable (based on previous answers)",ROUND(BL4254,4))</f>
        <v>0.22600000000000001</v>
      </c>
      <c r="BQ4254" s="157">
        <f>IF('1b-NaturalGas'!$AI$91="no","",ROUND(BL4254,4))</f>
        <v>0.22600000000000001</v>
      </c>
    </row>
    <row r="4255" spans="30:69" x14ac:dyDescent="0.25">
      <c r="AD4255" s="157">
        <f t="shared" si="145"/>
        <v>0.22800000000000017</v>
      </c>
      <c r="AE4255" s="157">
        <f>IF('1a-Electricity'!$AI$77="no","",ROUND(AD4255,4))</f>
        <v>0.22800000000000001</v>
      </c>
      <c r="AF4255" s="157">
        <f>IF('1a-Electricity'!$AI$78="no","",ROUND(AD4255,4))</f>
        <v>0.22800000000000001</v>
      </c>
      <c r="AG4255" s="157">
        <f>IF('1a-Electricity'!$AI$79="no","",ROUND(AD4255,4))</f>
        <v>0.22800000000000001</v>
      </c>
      <c r="BL4255" s="157">
        <f t="shared" si="146"/>
        <v>0.22700000000000017</v>
      </c>
      <c r="BM4255" s="157">
        <f>IF('1b-NaturalGas'!$AI$87="no","",ROUND(BL4255,4))</f>
        <v>0.22700000000000001</v>
      </c>
      <c r="BN4255" s="157">
        <f>IF('1b-NaturalGas'!$AI$88="no","",ROUND(BL4255,4))</f>
        <v>0.22700000000000001</v>
      </c>
      <c r="BO4255" s="157">
        <f>IF('1b-NaturalGas'!$AI$89="no","",ROUND(BL4255,4))</f>
        <v>0.22700000000000001</v>
      </c>
      <c r="BP4255" s="157">
        <f>IF('1b-NaturalGas'!$AI$90="no","not applicable (based on previous answers)",ROUND(BL4255,4))</f>
        <v>0.22700000000000001</v>
      </c>
      <c r="BQ4255" s="157">
        <f>IF('1b-NaturalGas'!$AI$91="no","",ROUND(BL4255,4))</f>
        <v>0.22700000000000001</v>
      </c>
    </row>
    <row r="4256" spans="30:69" x14ac:dyDescent="0.25">
      <c r="AD4256" s="157">
        <f t="shared" si="145"/>
        <v>0.22900000000000018</v>
      </c>
      <c r="AE4256" s="157">
        <f>IF('1a-Electricity'!$AI$77="no","",ROUND(AD4256,4))</f>
        <v>0.22900000000000001</v>
      </c>
      <c r="AF4256" s="157">
        <f>IF('1a-Electricity'!$AI$78="no","",ROUND(AD4256,4))</f>
        <v>0.22900000000000001</v>
      </c>
      <c r="AG4256" s="157">
        <f>IF('1a-Electricity'!$AI$79="no","",ROUND(AD4256,4))</f>
        <v>0.22900000000000001</v>
      </c>
      <c r="BL4256" s="157">
        <f t="shared" si="146"/>
        <v>0.22800000000000017</v>
      </c>
      <c r="BM4256" s="157">
        <f>IF('1b-NaturalGas'!$AI$87="no","",ROUND(BL4256,4))</f>
        <v>0.22800000000000001</v>
      </c>
      <c r="BN4256" s="157">
        <f>IF('1b-NaturalGas'!$AI$88="no","",ROUND(BL4256,4))</f>
        <v>0.22800000000000001</v>
      </c>
      <c r="BO4256" s="157">
        <f>IF('1b-NaturalGas'!$AI$89="no","",ROUND(BL4256,4))</f>
        <v>0.22800000000000001</v>
      </c>
      <c r="BP4256" s="157">
        <f>IF('1b-NaturalGas'!$AI$90="no","not applicable (based on previous answers)",ROUND(BL4256,4))</f>
        <v>0.22800000000000001</v>
      </c>
      <c r="BQ4256" s="157">
        <f>IF('1b-NaturalGas'!$AI$91="no","",ROUND(BL4256,4))</f>
        <v>0.22800000000000001</v>
      </c>
    </row>
    <row r="4257" spans="30:69" x14ac:dyDescent="0.25">
      <c r="AD4257" s="157">
        <f t="shared" si="145"/>
        <v>0.23000000000000018</v>
      </c>
      <c r="AE4257" s="157">
        <f>IF('1a-Electricity'!$AI$77="no","",ROUND(AD4257,4))</f>
        <v>0.23</v>
      </c>
      <c r="AF4257" s="157">
        <f>IF('1a-Electricity'!$AI$78="no","",ROUND(AD4257,4))</f>
        <v>0.23</v>
      </c>
      <c r="AG4257" s="157">
        <f>IF('1a-Electricity'!$AI$79="no","",ROUND(AD4257,4))</f>
        <v>0.23</v>
      </c>
      <c r="BL4257" s="157">
        <f t="shared" si="146"/>
        <v>0.22900000000000018</v>
      </c>
      <c r="BM4257" s="157">
        <f>IF('1b-NaturalGas'!$AI$87="no","",ROUND(BL4257,4))</f>
        <v>0.22900000000000001</v>
      </c>
      <c r="BN4257" s="157">
        <f>IF('1b-NaturalGas'!$AI$88="no","",ROUND(BL4257,4))</f>
        <v>0.22900000000000001</v>
      </c>
      <c r="BO4257" s="157">
        <f>IF('1b-NaturalGas'!$AI$89="no","",ROUND(BL4257,4))</f>
        <v>0.22900000000000001</v>
      </c>
      <c r="BP4257" s="157">
        <f>IF('1b-NaturalGas'!$AI$90="no","not applicable (based on previous answers)",ROUND(BL4257,4))</f>
        <v>0.22900000000000001</v>
      </c>
      <c r="BQ4257" s="157">
        <f>IF('1b-NaturalGas'!$AI$91="no","",ROUND(BL4257,4))</f>
        <v>0.22900000000000001</v>
      </c>
    </row>
    <row r="4258" spans="30:69" x14ac:dyDescent="0.25">
      <c r="AD4258" s="157">
        <f t="shared" si="145"/>
        <v>0.23100000000000018</v>
      </c>
      <c r="AE4258" s="157">
        <f>IF('1a-Electricity'!$AI$77="no","",ROUND(AD4258,4))</f>
        <v>0.23100000000000001</v>
      </c>
      <c r="AF4258" s="157">
        <f>IF('1a-Electricity'!$AI$78="no","",ROUND(AD4258,4))</f>
        <v>0.23100000000000001</v>
      </c>
      <c r="AG4258" s="157">
        <f>IF('1a-Electricity'!$AI$79="no","",ROUND(AD4258,4))</f>
        <v>0.23100000000000001</v>
      </c>
      <c r="BL4258" s="157">
        <f t="shared" si="146"/>
        <v>0.23000000000000018</v>
      </c>
      <c r="BM4258" s="157">
        <f>IF('1b-NaturalGas'!$AI$87="no","",ROUND(BL4258,4))</f>
        <v>0.23</v>
      </c>
      <c r="BN4258" s="157">
        <f>IF('1b-NaturalGas'!$AI$88="no","",ROUND(BL4258,4))</f>
        <v>0.23</v>
      </c>
      <c r="BO4258" s="157">
        <f>IF('1b-NaturalGas'!$AI$89="no","",ROUND(BL4258,4))</f>
        <v>0.23</v>
      </c>
      <c r="BP4258" s="157">
        <f>IF('1b-NaturalGas'!$AI$90="no","not applicable (based on previous answers)",ROUND(BL4258,4))</f>
        <v>0.23</v>
      </c>
      <c r="BQ4258" s="157">
        <f>IF('1b-NaturalGas'!$AI$91="no","",ROUND(BL4258,4))</f>
        <v>0.23</v>
      </c>
    </row>
    <row r="4259" spans="30:69" x14ac:dyDescent="0.25">
      <c r="AD4259" s="157">
        <f t="shared" si="145"/>
        <v>0.23200000000000018</v>
      </c>
      <c r="AE4259" s="157">
        <f>IF('1a-Electricity'!$AI$77="no","",ROUND(AD4259,4))</f>
        <v>0.23200000000000001</v>
      </c>
      <c r="AF4259" s="157">
        <f>IF('1a-Electricity'!$AI$78="no","",ROUND(AD4259,4))</f>
        <v>0.23200000000000001</v>
      </c>
      <c r="AG4259" s="157">
        <f>IF('1a-Electricity'!$AI$79="no","",ROUND(AD4259,4))</f>
        <v>0.23200000000000001</v>
      </c>
      <c r="BL4259" s="157">
        <f t="shared" si="146"/>
        <v>0.23100000000000018</v>
      </c>
      <c r="BM4259" s="157">
        <f>IF('1b-NaturalGas'!$AI$87="no","",ROUND(BL4259,4))</f>
        <v>0.23100000000000001</v>
      </c>
      <c r="BN4259" s="157">
        <f>IF('1b-NaturalGas'!$AI$88="no","",ROUND(BL4259,4))</f>
        <v>0.23100000000000001</v>
      </c>
      <c r="BO4259" s="157">
        <f>IF('1b-NaturalGas'!$AI$89="no","",ROUND(BL4259,4))</f>
        <v>0.23100000000000001</v>
      </c>
      <c r="BP4259" s="157">
        <f>IF('1b-NaturalGas'!$AI$90="no","not applicable (based on previous answers)",ROUND(BL4259,4))</f>
        <v>0.23100000000000001</v>
      </c>
      <c r="BQ4259" s="157">
        <f>IF('1b-NaturalGas'!$AI$91="no","",ROUND(BL4259,4))</f>
        <v>0.23100000000000001</v>
      </c>
    </row>
    <row r="4260" spans="30:69" x14ac:dyDescent="0.25">
      <c r="AD4260" s="157">
        <f t="shared" si="145"/>
        <v>0.23300000000000018</v>
      </c>
      <c r="AE4260" s="157">
        <f>IF('1a-Electricity'!$AI$77="no","",ROUND(AD4260,4))</f>
        <v>0.23300000000000001</v>
      </c>
      <c r="AF4260" s="157">
        <f>IF('1a-Electricity'!$AI$78="no","",ROUND(AD4260,4))</f>
        <v>0.23300000000000001</v>
      </c>
      <c r="AG4260" s="157">
        <f>IF('1a-Electricity'!$AI$79="no","",ROUND(AD4260,4))</f>
        <v>0.23300000000000001</v>
      </c>
      <c r="BL4260" s="157">
        <f t="shared" si="146"/>
        <v>0.23200000000000018</v>
      </c>
      <c r="BM4260" s="157">
        <f>IF('1b-NaturalGas'!$AI$87="no","",ROUND(BL4260,4))</f>
        <v>0.23200000000000001</v>
      </c>
      <c r="BN4260" s="157">
        <f>IF('1b-NaturalGas'!$AI$88="no","",ROUND(BL4260,4))</f>
        <v>0.23200000000000001</v>
      </c>
      <c r="BO4260" s="157">
        <f>IF('1b-NaturalGas'!$AI$89="no","",ROUND(BL4260,4))</f>
        <v>0.23200000000000001</v>
      </c>
      <c r="BP4260" s="157">
        <f>IF('1b-NaturalGas'!$AI$90="no","not applicable (based on previous answers)",ROUND(BL4260,4))</f>
        <v>0.23200000000000001</v>
      </c>
      <c r="BQ4260" s="157">
        <f>IF('1b-NaturalGas'!$AI$91="no","",ROUND(BL4260,4))</f>
        <v>0.23200000000000001</v>
      </c>
    </row>
    <row r="4261" spans="30:69" x14ac:dyDescent="0.25">
      <c r="AD4261" s="157">
        <f t="shared" si="145"/>
        <v>0.23400000000000018</v>
      </c>
      <c r="AE4261" s="157">
        <f>IF('1a-Electricity'!$AI$77="no","",ROUND(AD4261,4))</f>
        <v>0.23400000000000001</v>
      </c>
      <c r="AF4261" s="157">
        <f>IF('1a-Electricity'!$AI$78="no","",ROUND(AD4261,4))</f>
        <v>0.23400000000000001</v>
      </c>
      <c r="AG4261" s="157">
        <f>IF('1a-Electricity'!$AI$79="no","",ROUND(AD4261,4))</f>
        <v>0.23400000000000001</v>
      </c>
      <c r="BL4261" s="157">
        <f t="shared" si="146"/>
        <v>0.23300000000000018</v>
      </c>
      <c r="BM4261" s="157">
        <f>IF('1b-NaturalGas'!$AI$87="no","",ROUND(BL4261,4))</f>
        <v>0.23300000000000001</v>
      </c>
      <c r="BN4261" s="157">
        <f>IF('1b-NaturalGas'!$AI$88="no","",ROUND(BL4261,4))</f>
        <v>0.23300000000000001</v>
      </c>
      <c r="BO4261" s="157">
        <f>IF('1b-NaturalGas'!$AI$89="no","",ROUND(BL4261,4))</f>
        <v>0.23300000000000001</v>
      </c>
      <c r="BP4261" s="157">
        <f>IF('1b-NaturalGas'!$AI$90="no","not applicable (based on previous answers)",ROUND(BL4261,4))</f>
        <v>0.23300000000000001</v>
      </c>
      <c r="BQ4261" s="157">
        <f>IF('1b-NaturalGas'!$AI$91="no","",ROUND(BL4261,4))</f>
        <v>0.23300000000000001</v>
      </c>
    </row>
    <row r="4262" spans="30:69" x14ac:dyDescent="0.25">
      <c r="AD4262" s="157">
        <f t="shared" si="145"/>
        <v>0.23500000000000018</v>
      </c>
      <c r="AE4262" s="157">
        <f>IF('1a-Electricity'!$AI$77="no","",ROUND(AD4262,4))</f>
        <v>0.23499999999999999</v>
      </c>
      <c r="AF4262" s="157">
        <f>IF('1a-Electricity'!$AI$78="no","",ROUND(AD4262,4))</f>
        <v>0.23499999999999999</v>
      </c>
      <c r="AG4262" s="157">
        <f>IF('1a-Electricity'!$AI$79="no","",ROUND(AD4262,4))</f>
        <v>0.23499999999999999</v>
      </c>
      <c r="BL4262" s="157">
        <f t="shared" si="146"/>
        <v>0.23400000000000018</v>
      </c>
      <c r="BM4262" s="157">
        <f>IF('1b-NaturalGas'!$AI$87="no","",ROUND(BL4262,4))</f>
        <v>0.23400000000000001</v>
      </c>
      <c r="BN4262" s="157">
        <f>IF('1b-NaturalGas'!$AI$88="no","",ROUND(BL4262,4))</f>
        <v>0.23400000000000001</v>
      </c>
      <c r="BO4262" s="157">
        <f>IF('1b-NaturalGas'!$AI$89="no","",ROUND(BL4262,4))</f>
        <v>0.23400000000000001</v>
      </c>
      <c r="BP4262" s="157">
        <f>IF('1b-NaturalGas'!$AI$90="no","not applicable (based on previous answers)",ROUND(BL4262,4))</f>
        <v>0.23400000000000001</v>
      </c>
      <c r="BQ4262" s="157">
        <f>IF('1b-NaturalGas'!$AI$91="no","",ROUND(BL4262,4))</f>
        <v>0.23400000000000001</v>
      </c>
    </row>
    <row r="4263" spans="30:69" x14ac:dyDescent="0.25">
      <c r="AD4263" s="157">
        <f t="shared" si="145"/>
        <v>0.23600000000000018</v>
      </c>
      <c r="AE4263" s="157">
        <f>IF('1a-Electricity'!$AI$77="no","",ROUND(AD4263,4))</f>
        <v>0.23599999999999999</v>
      </c>
      <c r="AF4263" s="157">
        <f>IF('1a-Electricity'!$AI$78="no","",ROUND(AD4263,4))</f>
        <v>0.23599999999999999</v>
      </c>
      <c r="AG4263" s="157">
        <f>IF('1a-Electricity'!$AI$79="no","",ROUND(AD4263,4))</f>
        <v>0.23599999999999999</v>
      </c>
      <c r="BL4263" s="157">
        <f t="shared" si="146"/>
        <v>0.23500000000000018</v>
      </c>
      <c r="BM4263" s="157">
        <f>IF('1b-NaturalGas'!$AI$87="no","",ROUND(BL4263,4))</f>
        <v>0.23499999999999999</v>
      </c>
      <c r="BN4263" s="157">
        <f>IF('1b-NaturalGas'!$AI$88="no","",ROUND(BL4263,4))</f>
        <v>0.23499999999999999</v>
      </c>
      <c r="BO4263" s="157">
        <f>IF('1b-NaturalGas'!$AI$89="no","",ROUND(BL4263,4))</f>
        <v>0.23499999999999999</v>
      </c>
      <c r="BP4263" s="157">
        <f>IF('1b-NaturalGas'!$AI$90="no","not applicable (based on previous answers)",ROUND(BL4263,4))</f>
        <v>0.23499999999999999</v>
      </c>
      <c r="BQ4263" s="157">
        <f>IF('1b-NaturalGas'!$AI$91="no","",ROUND(BL4263,4))</f>
        <v>0.23499999999999999</v>
      </c>
    </row>
    <row r="4264" spans="30:69" x14ac:dyDescent="0.25">
      <c r="AD4264" s="157">
        <f t="shared" si="145"/>
        <v>0.23700000000000018</v>
      </c>
      <c r="AE4264" s="157">
        <f>IF('1a-Electricity'!$AI$77="no","",ROUND(AD4264,4))</f>
        <v>0.23699999999999999</v>
      </c>
      <c r="AF4264" s="157">
        <f>IF('1a-Electricity'!$AI$78="no","",ROUND(AD4264,4))</f>
        <v>0.23699999999999999</v>
      </c>
      <c r="AG4264" s="157">
        <f>IF('1a-Electricity'!$AI$79="no","",ROUND(AD4264,4))</f>
        <v>0.23699999999999999</v>
      </c>
      <c r="BL4264" s="157">
        <f t="shared" si="146"/>
        <v>0.23600000000000018</v>
      </c>
      <c r="BM4264" s="157">
        <f>IF('1b-NaturalGas'!$AI$87="no","",ROUND(BL4264,4))</f>
        <v>0.23599999999999999</v>
      </c>
      <c r="BN4264" s="157">
        <f>IF('1b-NaturalGas'!$AI$88="no","",ROUND(BL4264,4))</f>
        <v>0.23599999999999999</v>
      </c>
      <c r="BO4264" s="157">
        <f>IF('1b-NaturalGas'!$AI$89="no","",ROUND(BL4264,4))</f>
        <v>0.23599999999999999</v>
      </c>
      <c r="BP4264" s="157">
        <f>IF('1b-NaturalGas'!$AI$90="no","not applicable (based on previous answers)",ROUND(BL4264,4))</f>
        <v>0.23599999999999999</v>
      </c>
      <c r="BQ4264" s="157">
        <f>IF('1b-NaturalGas'!$AI$91="no","",ROUND(BL4264,4))</f>
        <v>0.23599999999999999</v>
      </c>
    </row>
    <row r="4265" spans="30:69" x14ac:dyDescent="0.25">
      <c r="AD4265" s="157">
        <f t="shared" si="145"/>
        <v>0.23800000000000018</v>
      </c>
      <c r="AE4265" s="157">
        <f>IF('1a-Electricity'!$AI$77="no","",ROUND(AD4265,4))</f>
        <v>0.23799999999999999</v>
      </c>
      <c r="AF4265" s="157">
        <f>IF('1a-Electricity'!$AI$78="no","",ROUND(AD4265,4))</f>
        <v>0.23799999999999999</v>
      </c>
      <c r="AG4265" s="157">
        <f>IF('1a-Electricity'!$AI$79="no","",ROUND(AD4265,4))</f>
        <v>0.23799999999999999</v>
      </c>
      <c r="BL4265" s="157">
        <f t="shared" si="146"/>
        <v>0.23700000000000018</v>
      </c>
      <c r="BM4265" s="157">
        <f>IF('1b-NaturalGas'!$AI$87="no","",ROUND(BL4265,4))</f>
        <v>0.23699999999999999</v>
      </c>
      <c r="BN4265" s="157">
        <f>IF('1b-NaturalGas'!$AI$88="no","",ROUND(BL4265,4))</f>
        <v>0.23699999999999999</v>
      </c>
      <c r="BO4265" s="157">
        <f>IF('1b-NaturalGas'!$AI$89="no","",ROUND(BL4265,4))</f>
        <v>0.23699999999999999</v>
      </c>
      <c r="BP4265" s="157">
        <f>IF('1b-NaturalGas'!$AI$90="no","not applicable (based on previous answers)",ROUND(BL4265,4))</f>
        <v>0.23699999999999999</v>
      </c>
      <c r="BQ4265" s="157">
        <f>IF('1b-NaturalGas'!$AI$91="no","",ROUND(BL4265,4))</f>
        <v>0.23699999999999999</v>
      </c>
    </row>
    <row r="4266" spans="30:69" x14ac:dyDescent="0.25">
      <c r="AD4266" s="157">
        <f t="shared" si="145"/>
        <v>0.23900000000000018</v>
      </c>
      <c r="AE4266" s="157">
        <f>IF('1a-Electricity'!$AI$77="no","",ROUND(AD4266,4))</f>
        <v>0.23899999999999999</v>
      </c>
      <c r="AF4266" s="157">
        <f>IF('1a-Electricity'!$AI$78="no","",ROUND(AD4266,4))</f>
        <v>0.23899999999999999</v>
      </c>
      <c r="AG4266" s="157">
        <f>IF('1a-Electricity'!$AI$79="no","",ROUND(AD4266,4))</f>
        <v>0.23899999999999999</v>
      </c>
      <c r="BL4266" s="157">
        <f t="shared" si="146"/>
        <v>0.23800000000000018</v>
      </c>
      <c r="BM4266" s="157">
        <f>IF('1b-NaturalGas'!$AI$87="no","",ROUND(BL4266,4))</f>
        <v>0.23799999999999999</v>
      </c>
      <c r="BN4266" s="157">
        <f>IF('1b-NaturalGas'!$AI$88="no","",ROUND(BL4266,4))</f>
        <v>0.23799999999999999</v>
      </c>
      <c r="BO4266" s="157">
        <f>IF('1b-NaturalGas'!$AI$89="no","",ROUND(BL4266,4))</f>
        <v>0.23799999999999999</v>
      </c>
      <c r="BP4266" s="157">
        <f>IF('1b-NaturalGas'!$AI$90="no","not applicable (based on previous answers)",ROUND(BL4266,4))</f>
        <v>0.23799999999999999</v>
      </c>
      <c r="BQ4266" s="157">
        <f>IF('1b-NaturalGas'!$AI$91="no","",ROUND(BL4266,4))</f>
        <v>0.23799999999999999</v>
      </c>
    </row>
    <row r="4267" spans="30:69" x14ac:dyDescent="0.25">
      <c r="AD4267" s="157">
        <f t="shared" si="145"/>
        <v>0.24000000000000019</v>
      </c>
      <c r="AE4267" s="157">
        <f>IF('1a-Electricity'!$AI$77="no","",ROUND(AD4267,4))</f>
        <v>0.24</v>
      </c>
      <c r="AF4267" s="157">
        <f>IF('1a-Electricity'!$AI$78="no","",ROUND(AD4267,4))</f>
        <v>0.24</v>
      </c>
      <c r="AG4267" s="157">
        <f>IF('1a-Electricity'!$AI$79="no","",ROUND(AD4267,4))</f>
        <v>0.24</v>
      </c>
      <c r="BL4267" s="157">
        <f t="shared" si="146"/>
        <v>0.23900000000000018</v>
      </c>
      <c r="BM4267" s="157">
        <f>IF('1b-NaturalGas'!$AI$87="no","",ROUND(BL4267,4))</f>
        <v>0.23899999999999999</v>
      </c>
      <c r="BN4267" s="157">
        <f>IF('1b-NaturalGas'!$AI$88="no","",ROUND(BL4267,4))</f>
        <v>0.23899999999999999</v>
      </c>
      <c r="BO4267" s="157">
        <f>IF('1b-NaturalGas'!$AI$89="no","",ROUND(BL4267,4))</f>
        <v>0.23899999999999999</v>
      </c>
      <c r="BP4267" s="157">
        <f>IF('1b-NaturalGas'!$AI$90="no","not applicable (based on previous answers)",ROUND(BL4267,4))</f>
        <v>0.23899999999999999</v>
      </c>
      <c r="BQ4267" s="157">
        <f>IF('1b-NaturalGas'!$AI$91="no","",ROUND(BL4267,4))</f>
        <v>0.23899999999999999</v>
      </c>
    </row>
    <row r="4268" spans="30:69" x14ac:dyDescent="0.25">
      <c r="AD4268" s="157">
        <f t="shared" si="145"/>
        <v>0.24100000000000019</v>
      </c>
      <c r="AE4268" s="157">
        <f>IF('1a-Electricity'!$AI$77="no","",ROUND(AD4268,4))</f>
        <v>0.24099999999999999</v>
      </c>
      <c r="AF4268" s="157">
        <f>IF('1a-Electricity'!$AI$78="no","",ROUND(AD4268,4))</f>
        <v>0.24099999999999999</v>
      </c>
      <c r="AG4268" s="157">
        <f>IF('1a-Electricity'!$AI$79="no","",ROUND(AD4268,4))</f>
        <v>0.24099999999999999</v>
      </c>
      <c r="BL4268" s="157">
        <f t="shared" si="146"/>
        <v>0.24000000000000019</v>
      </c>
      <c r="BM4268" s="157">
        <f>IF('1b-NaturalGas'!$AI$87="no","",ROUND(BL4268,4))</f>
        <v>0.24</v>
      </c>
      <c r="BN4268" s="157">
        <f>IF('1b-NaturalGas'!$AI$88="no","",ROUND(BL4268,4))</f>
        <v>0.24</v>
      </c>
      <c r="BO4268" s="157">
        <f>IF('1b-NaturalGas'!$AI$89="no","",ROUND(BL4268,4))</f>
        <v>0.24</v>
      </c>
      <c r="BP4268" s="157">
        <f>IF('1b-NaturalGas'!$AI$90="no","not applicable (based on previous answers)",ROUND(BL4268,4))</f>
        <v>0.24</v>
      </c>
      <c r="BQ4268" s="157">
        <f>IF('1b-NaturalGas'!$AI$91="no","",ROUND(BL4268,4))</f>
        <v>0.24</v>
      </c>
    </row>
    <row r="4269" spans="30:69" x14ac:dyDescent="0.25">
      <c r="AD4269" s="157">
        <f t="shared" si="145"/>
        <v>0.24200000000000019</v>
      </c>
      <c r="AE4269" s="157">
        <f>IF('1a-Electricity'!$AI$77="no","",ROUND(AD4269,4))</f>
        <v>0.24199999999999999</v>
      </c>
      <c r="AF4269" s="157">
        <f>IF('1a-Electricity'!$AI$78="no","",ROUND(AD4269,4))</f>
        <v>0.24199999999999999</v>
      </c>
      <c r="AG4269" s="157">
        <f>IF('1a-Electricity'!$AI$79="no","",ROUND(AD4269,4))</f>
        <v>0.24199999999999999</v>
      </c>
      <c r="BL4269" s="157">
        <f t="shared" si="146"/>
        <v>0.24100000000000019</v>
      </c>
      <c r="BM4269" s="157">
        <f>IF('1b-NaturalGas'!$AI$87="no","",ROUND(BL4269,4))</f>
        <v>0.24099999999999999</v>
      </c>
      <c r="BN4269" s="157">
        <f>IF('1b-NaturalGas'!$AI$88="no","",ROUND(BL4269,4))</f>
        <v>0.24099999999999999</v>
      </c>
      <c r="BO4269" s="157">
        <f>IF('1b-NaturalGas'!$AI$89="no","",ROUND(BL4269,4))</f>
        <v>0.24099999999999999</v>
      </c>
      <c r="BP4269" s="157">
        <f>IF('1b-NaturalGas'!$AI$90="no","not applicable (based on previous answers)",ROUND(BL4269,4))</f>
        <v>0.24099999999999999</v>
      </c>
      <c r="BQ4269" s="157">
        <f>IF('1b-NaturalGas'!$AI$91="no","",ROUND(BL4269,4))</f>
        <v>0.24099999999999999</v>
      </c>
    </row>
    <row r="4270" spans="30:69" x14ac:dyDescent="0.25">
      <c r="AD4270" s="157">
        <f t="shared" si="145"/>
        <v>0.24300000000000019</v>
      </c>
      <c r="AE4270" s="157">
        <f>IF('1a-Electricity'!$AI$77="no","",ROUND(AD4270,4))</f>
        <v>0.24299999999999999</v>
      </c>
      <c r="AF4270" s="157">
        <f>IF('1a-Electricity'!$AI$78="no","",ROUND(AD4270,4))</f>
        <v>0.24299999999999999</v>
      </c>
      <c r="AG4270" s="157">
        <f>IF('1a-Electricity'!$AI$79="no","",ROUND(AD4270,4))</f>
        <v>0.24299999999999999</v>
      </c>
      <c r="BL4270" s="157">
        <f t="shared" si="146"/>
        <v>0.24200000000000019</v>
      </c>
      <c r="BM4270" s="157">
        <f>IF('1b-NaturalGas'!$AI$87="no","",ROUND(BL4270,4))</f>
        <v>0.24199999999999999</v>
      </c>
      <c r="BN4270" s="157">
        <f>IF('1b-NaturalGas'!$AI$88="no","",ROUND(BL4270,4))</f>
        <v>0.24199999999999999</v>
      </c>
      <c r="BO4270" s="157">
        <f>IF('1b-NaturalGas'!$AI$89="no","",ROUND(BL4270,4))</f>
        <v>0.24199999999999999</v>
      </c>
      <c r="BP4270" s="157">
        <f>IF('1b-NaturalGas'!$AI$90="no","not applicable (based on previous answers)",ROUND(BL4270,4))</f>
        <v>0.24199999999999999</v>
      </c>
      <c r="BQ4270" s="157">
        <f>IF('1b-NaturalGas'!$AI$91="no","",ROUND(BL4270,4))</f>
        <v>0.24199999999999999</v>
      </c>
    </row>
    <row r="4271" spans="30:69" x14ac:dyDescent="0.25">
      <c r="AD4271" s="157">
        <f t="shared" si="145"/>
        <v>0.24400000000000019</v>
      </c>
      <c r="AE4271" s="157">
        <f>IF('1a-Electricity'!$AI$77="no","",ROUND(AD4271,4))</f>
        <v>0.24399999999999999</v>
      </c>
      <c r="AF4271" s="157">
        <f>IF('1a-Electricity'!$AI$78="no","",ROUND(AD4271,4))</f>
        <v>0.24399999999999999</v>
      </c>
      <c r="AG4271" s="157">
        <f>IF('1a-Electricity'!$AI$79="no","",ROUND(AD4271,4))</f>
        <v>0.24399999999999999</v>
      </c>
      <c r="BL4271" s="157">
        <f t="shared" si="146"/>
        <v>0.24300000000000019</v>
      </c>
      <c r="BM4271" s="157">
        <f>IF('1b-NaturalGas'!$AI$87="no","",ROUND(BL4271,4))</f>
        <v>0.24299999999999999</v>
      </c>
      <c r="BN4271" s="157">
        <f>IF('1b-NaturalGas'!$AI$88="no","",ROUND(BL4271,4))</f>
        <v>0.24299999999999999</v>
      </c>
      <c r="BO4271" s="157">
        <f>IF('1b-NaturalGas'!$AI$89="no","",ROUND(BL4271,4))</f>
        <v>0.24299999999999999</v>
      </c>
      <c r="BP4271" s="157">
        <f>IF('1b-NaturalGas'!$AI$90="no","not applicable (based on previous answers)",ROUND(BL4271,4))</f>
        <v>0.24299999999999999</v>
      </c>
      <c r="BQ4271" s="157">
        <f>IF('1b-NaturalGas'!$AI$91="no","",ROUND(BL4271,4))</f>
        <v>0.24299999999999999</v>
      </c>
    </row>
    <row r="4272" spans="30:69" x14ac:dyDescent="0.25">
      <c r="AD4272" s="157">
        <f t="shared" si="145"/>
        <v>0.24500000000000019</v>
      </c>
      <c r="AE4272" s="157">
        <f>IF('1a-Electricity'!$AI$77="no","",ROUND(AD4272,4))</f>
        <v>0.245</v>
      </c>
      <c r="AF4272" s="157">
        <f>IF('1a-Electricity'!$AI$78="no","",ROUND(AD4272,4))</f>
        <v>0.245</v>
      </c>
      <c r="AG4272" s="157">
        <f>IF('1a-Electricity'!$AI$79="no","",ROUND(AD4272,4))</f>
        <v>0.245</v>
      </c>
      <c r="BL4272" s="157">
        <f t="shared" si="146"/>
        <v>0.24400000000000019</v>
      </c>
      <c r="BM4272" s="157">
        <f>IF('1b-NaturalGas'!$AI$87="no","",ROUND(BL4272,4))</f>
        <v>0.24399999999999999</v>
      </c>
      <c r="BN4272" s="157">
        <f>IF('1b-NaturalGas'!$AI$88="no","",ROUND(BL4272,4))</f>
        <v>0.24399999999999999</v>
      </c>
      <c r="BO4272" s="157">
        <f>IF('1b-NaturalGas'!$AI$89="no","",ROUND(BL4272,4))</f>
        <v>0.24399999999999999</v>
      </c>
      <c r="BP4272" s="157">
        <f>IF('1b-NaturalGas'!$AI$90="no","not applicable (based on previous answers)",ROUND(BL4272,4))</f>
        <v>0.24399999999999999</v>
      </c>
      <c r="BQ4272" s="157">
        <f>IF('1b-NaturalGas'!$AI$91="no","",ROUND(BL4272,4))</f>
        <v>0.24399999999999999</v>
      </c>
    </row>
    <row r="4273" spans="30:69" x14ac:dyDescent="0.25">
      <c r="AD4273" s="157">
        <f t="shared" si="145"/>
        <v>0.24600000000000019</v>
      </c>
      <c r="AE4273" s="157">
        <f>IF('1a-Electricity'!$AI$77="no","",ROUND(AD4273,4))</f>
        <v>0.246</v>
      </c>
      <c r="AF4273" s="157">
        <f>IF('1a-Electricity'!$AI$78="no","",ROUND(AD4273,4))</f>
        <v>0.246</v>
      </c>
      <c r="AG4273" s="157">
        <f>IF('1a-Electricity'!$AI$79="no","",ROUND(AD4273,4))</f>
        <v>0.246</v>
      </c>
      <c r="BL4273" s="157">
        <f t="shared" si="146"/>
        <v>0.24500000000000019</v>
      </c>
      <c r="BM4273" s="157">
        <f>IF('1b-NaturalGas'!$AI$87="no","",ROUND(BL4273,4))</f>
        <v>0.245</v>
      </c>
      <c r="BN4273" s="157">
        <f>IF('1b-NaturalGas'!$AI$88="no","",ROUND(BL4273,4))</f>
        <v>0.245</v>
      </c>
      <c r="BO4273" s="157">
        <f>IF('1b-NaturalGas'!$AI$89="no","",ROUND(BL4273,4))</f>
        <v>0.245</v>
      </c>
      <c r="BP4273" s="157">
        <f>IF('1b-NaturalGas'!$AI$90="no","not applicable (based on previous answers)",ROUND(BL4273,4))</f>
        <v>0.245</v>
      </c>
      <c r="BQ4273" s="157">
        <f>IF('1b-NaturalGas'!$AI$91="no","",ROUND(BL4273,4))</f>
        <v>0.245</v>
      </c>
    </row>
    <row r="4274" spans="30:69" x14ac:dyDescent="0.25">
      <c r="AD4274" s="157">
        <f t="shared" si="145"/>
        <v>0.24700000000000019</v>
      </c>
      <c r="AE4274" s="157">
        <f>IF('1a-Electricity'!$AI$77="no","",ROUND(AD4274,4))</f>
        <v>0.247</v>
      </c>
      <c r="AF4274" s="157">
        <f>IF('1a-Electricity'!$AI$78="no","",ROUND(AD4274,4))</f>
        <v>0.247</v>
      </c>
      <c r="AG4274" s="157">
        <f>IF('1a-Electricity'!$AI$79="no","",ROUND(AD4274,4))</f>
        <v>0.247</v>
      </c>
      <c r="BL4274" s="157">
        <f t="shared" si="146"/>
        <v>0.24600000000000019</v>
      </c>
      <c r="BM4274" s="157">
        <f>IF('1b-NaturalGas'!$AI$87="no","",ROUND(BL4274,4))</f>
        <v>0.246</v>
      </c>
      <c r="BN4274" s="157">
        <f>IF('1b-NaturalGas'!$AI$88="no","",ROUND(BL4274,4))</f>
        <v>0.246</v>
      </c>
      <c r="BO4274" s="157">
        <f>IF('1b-NaturalGas'!$AI$89="no","",ROUND(BL4274,4))</f>
        <v>0.246</v>
      </c>
      <c r="BP4274" s="157">
        <f>IF('1b-NaturalGas'!$AI$90="no","not applicable (based on previous answers)",ROUND(BL4274,4))</f>
        <v>0.246</v>
      </c>
      <c r="BQ4274" s="157">
        <f>IF('1b-NaturalGas'!$AI$91="no","",ROUND(BL4274,4))</f>
        <v>0.246</v>
      </c>
    </row>
    <row r="4275" spans="30:69" x14ac:dyDescent="0.25">
      <c r="AD4275" s="157">
        <f t="shared" si="145"/>
        <v>0.24800000000000019</v>
      </c>
      <c r="AE4275" s="157">
        <f>IF('1a-Electricity'!$AI$77="no","",ROUND(AD4275,4))</f>
        <v>0.248</v>
      </c>
      <c r="AF4275" s="157">
        <f>IF('1a-Electricity'!$AI$78="no","",ROUND(AD4275,4))</f>
        <v>0.248</v>
      </c>
      <c r="AG4275" s="157">
        <f>IF('1a-Electricity'!$AI$79="no","",ROUND(AD4275,4))</f>
        <v>0.248</v>
      </c>
      <c r="BL4275" s="157">
        <f t="shared" si="146"/>
        <v>0.24700000000000019</v>
      </c>
      <c r="BM4275" s="157">
        <f>IF('1b-NaturalGas'!$AI$87="no","",ROUND(BL4275,4))</f>
        <v>0.247</v>
      </c>
      <c r="BN4275" s="157">
        <f>IF('1b-NaturalGas'!$AI$88="no","",ROUND(BL4275,4))</f>
        <v>0.247</v>
      </c>
      <c r="BO4275" s="157">
        <f>IF('1b-NaturalGas'!$AI$89="no","",ROUND(BL4275,4))</f>
        <v>0.247</v>
      </c>
      <c r="BP4275" s="157">
        <f>IF('1b-NaturalGas'!$AI$90="no","not applicable (based on previous answers)",ROUND(BL4275,4))</f>
        <v>0.247</v>
      </c>
      <c r="BQ4275" s="157">
        <f>IF('1b-NaturalGas'!$AI$91="no","",ROUND(BL4275,4))</f>
        <v>0.247</v>
      </c>
    </row>
    <row r="4276" spans="30:69" x14ac:dyDescent="0.25">
      <c r="AD4276" s="157">
        <f t="shared" ref="AD4276:AD4339" si="147">AD4275+0.001</f>
        <v>0.24900000000000019</v>
      </c>
      <c r="AE4276" s="157">
        <f>IF('1a-Electricity'!$AI$77="no","",ROUND(AD4276,4))</f>
        <v>0.249</v>
      </c>
      <c r="AF4276" s="157">
        <f>IF('1a-Electricity'!$AI$78="no","",ROUND(AD4276,4))</f>
        <v>0.249</v>
      </c>
      <c r="AG4276" s="157">
        <f>IF('1a-Electricity'!$AI$79="no","",ROUND(AD4276,4))</f>
        <v>0.249</v>
      </c>
      <c r="BL4276" s="157">
        <f t="shared" si="146"/>
        <v>0.24800000000000019</v>
      </c>
      <c r="BM4276" s="157">
        <f>IF('1b-NaturalGas'!$AI$87="no","",ROUND(BL4276,4))</f>
        <v>0.248</v>
      </c>
      <c r="BN4276" s="157">
        <f>IF('1b-NaturalGas'!$AI$88="no","",ROUND(BL4276,4))</f>
        <v>0.248</v>
      </c>
      <c r="BO4276" s="157">
        <f>IF('1b-NaturalGas'!$AI$89="no","",ROUND(BL4276,4))</f>
        <v>0.248</v>
      </c>
      <c r="BP4276" s="157">
        <f>IF('1b-NaturalGas'!$AI$90="no","not applicable (based on previous answers)",ROUND(BL4276,4))</f>
        <v>0.248</v>
      </c>
      <c r="BQ4276" s="157">
        <f>IF('1b-NaturalGas'!$AI$91="no","",ROUND(BL4276,4))</f>
        <v>0.248</v>
      </c>
    </row>
    <row r="4277" spans="30:69" x14ac:dyDescent="0.25">
      <c r="AD4277" s="157">
        <f t="shared" si="147"/>
        <v>0.25000000000000017</v>
      </c>
      <c r="AE4277" s="157">
        <f>IF('1a-Electricity'!$AI$77="no","",ROUND(AD4277,4))</f>
        <v>0.25</v>
      </c>
      <c r="AF4277" s="157">
        <f>IF('1a-Electricity'!$AI$78="no","",ROUND(AD4277,4))</f>
        <v>0.25</v>
      </c>
      <c r="AG4277" s="157">
        <f>IF('1a-Electricity'!$AI$79="no","",ROUND(AD4277,4))</f>
        <v>0.25</v>
      </c>
      <c r="BL4277" s="157">
        <f t="shared" ref="BL4277:BL4340" si="148">BL4276+0.001</f>
        <v>0.24900000000000019</v>
      </c>
      <c r="BM4277" s="157">
        <f>IF('1b-NaturalGas'!$AI$87="no","",ROUND(BL4277,4))</f>
        <v>0.249</v>
      </c>
      <c r="BN4277" s="157">
        <f>IF('1b-NaturalGas'!$AI$88="no","",ROUND(BL4277,4))</f>
        <v>0.249</v>
      </c>
      <c r="BO4277" s="157">
        <f>IF('1b-NaturalGas'!$AI$89="no","",ROUND(BL4277,4))</f>
        <v>0.249</v>
      </c>
      <c r="BP4277" s="157">
        <f>IF('1b-NaturalGas'!$AI$90="no","not applicable (based on previous answers)",ROUND(BL4277,4))</f>
        <v>0.249</v>
      </c>
      <c r="BQ4277" s="157">
        <f>IF('1b-NaturalGas'!$AI$91="no","",ROUND(BL4277,4))</f>
        <v>0.249</v>
      </c>
    </row>
    <row r="4278" spans="30:69" x14ac:dyDescent="0.25">
      <c r="AD4278" s="157">
        <f t="shared" si="147"/>
        <v>0.25100000000000017</v>
      </c>
      <c r="AE4278" s="157">
        <f>IF('1a-Electricity'!$AI$77="no","",ROUND(AD4278,4))</f>
        <v>0.251</v>
      </c>
      <c r="AF4278" s="157">
        <f>IF('1a-Electricity'!$AI$78="no","",ROUND(AD4278,4))</f>
        <v>0.251</v>
      </c>
      <c r="AG4278" s="157">
        <f>IF('1a-Electricity'!$AI$79="no","",ROUND(AD4278,4))</f>
        <v>0.251</v>
      </c>
      <c r="BL4278" s="157">
        <f t="shared" si="148"/>
        <v>0.25000000000000017</v>
      </c>
      <c r="BM4278" s="157">
        <f>IF('1b-NaturalGas'!$AI$87="no","",ROUND(BL4278,4))</f>
        <v>0.25</v>
      </c>
      <c r="BN4278" s="157">
        <f>IF('1b-NaturalGas'!$AI$88="no","",ROUND(BL4278,4))</f>
        <v>0.25</v>
      </c>
      <c r="BO4278" s="157">
        <f>IF('1b-NaturalGas'!$AI$89="no","",ROUND(BL4278,4))</f>
        <v>0.25</v>
      </c>
      <c r="BP4278" s="157">
        <f>IF('1b-NaturalGas'!$AI$90="no","not applicable (based on previous answers)",ROUND(BL4278,4))</f>
        <v>0.25</v>
      </c>
      <c r="BQ4278" s="157">
        <f>IF('1b-NaturalGas'!$AI$91="no","",ROUND(BL4278,4))</f>
        <v>0.25</v>
      </c>
    </row>
    <row r="4279" spans="30:69" x14ac:dyDescent="0.25">
      <c r="AD4279" s="157">
        <f t="shared" si="147"/>
        <v>0.25200000000000017</v>
      </c>
      <c r="AE4279" s="157">
        <f>IF('1a-Electricity'!$AI$77="no","",ROUND(AD4279,4))</f>
        <v>0.252</v>
      </c>
      <c r="AF4279" s="157">
        <f>IF('1a-Electricity'!$AI$78="no","",ROUND(AD4279,4))</f>
        <v>0.252</v>
      </c>
      <c r="AG4279" s="157">
        <f>IF('1a-Electricity'!$AI$79="no","",ROUND(AD4279,4))</f>
        <v>0.252</v>
      </c>
      <c r="BL4279" s="157">
        <f t="shared" si="148"/>
        <v>0.25100000000000017</v>
      </c>
      <c r="BM4279" s="157">
        <f>IF('1b-NaturalGas'!$AI$87="no","",ROUND(BL4279,4))</f>
        <v>0.251</v>
      </c>
      <c r="BN4279" s="157">
        <f>IF('1b-NaturalGas'!$AI$88="no","",ROUND(BL4279,4))</f>
        <v>0.251</v>
      </c>
      <c r="BO4279" s="157">
        <f>IF('1b-NaturalGas'!$AI$89="no","",ROUND(BL4279,4))</f>
        <v>0.251</v>
      </c>
      <c r="BP4279" s="157">
        <f>IF('1b-NaturalGas'!$AI$90="no","not applicable (based on previous answers)",ROUND(BL4279,4))</f>
        <v>0.251</v>
      </c>
      <c r="BQ4279" s="157">
        <f>IF('1b-NaturalGas'!$AI$91="no","",ROUND(BL4279,4))</f>
        <v>0.251</v>
      </c>
    </row>
    <row r="4280" spans="30:69" x14ac:dyDescent="0.25">
      <c r="AD4280" s="157">
        <f t="shared" si="147"/>
        <v>0.25300000000000017</v>
      </c>
      <c r="AE4280" s="157">
        <f>IF('1a-Electricity'!$AI$77="no","",ROUND(AD4280,4))</f>
        <v>0.253</v>
      </c>
      <c r="AF4280" s="157">
        <f>IF('1a-Electricity'!$AI$78="no","",ROUND(AD4280,4))</f>
        <v>0.253</v>
      </c>
      <c r="AG4280" s="157">
        <f>IF('1a-Electricity'!$AI$79="no","",ROUND(AD4280,4))</f>
        <v>0.253</v>
      </c>
      <c r="BL4280" s="157">
        <f t="shared" si="148"/>
        <v>0.25200000000000017</v>
      </c>
      <c r="BM4280" s="157">
        <f>IF('1b-NaturalGas'!$AI$87="no","",ROUND(BL4280,4))</f>
        <v>0.252</v>
      </c>
      <c r="BN4280" s="157">
        <f>IF('1b-NaturalGas'!$AI$88="no","",ROUND(BL4280,4))</f>
        <v>0.252</v>
      </c>
      <c r="BO4280" s="157">
        <f>IF('1b-NaturalGas'!$AI$89="no","",ROUND(BL4280,4))</f>
        <v>0.252</v>
      </c>
      <c r="BP4280" s="157">
        <f>IF('1b-NaturalGas'!$AI$90="no","not applicable (based on previous answers)",ROUND(BL4280,4))</f>
        <v>0.252</v>
      </c>
      <c r="BQ4280" s="157">
        <f>IF('1b-NaturalGas'!$AI$91="no","",ROUND(BL4280,4))</f>
        <v>0.252</v>
      </c>
    </row>
    <row r="4281" spans="30:69" x14ac:dyDescent="0.25">
      <c r="AD4281" s="157">
        <f t="shared" si="147"/>
        <v>0.25400000000000017</v>
      </c>
      <c r="AE4281" s="157">
        <f>IF('1a-Electricity'!$AI$77="no","",ROUND(AD4281,4))</f>
        <v>0.254</v>
      </c>
      <c r="AF4281" s="157">
        <f>IF('1a-Electricity'!$AI$78="no","",ROUND(AD4281,4))</f>
        <v>0.254</v>
      </c>
      <c r="AG4281" s="157">
        <f>IF('1a-Electricity'!$AI$79="no","",ROUND(AD4281,4))</f>
        <v>0.254</v>
      </c>
      <c r="BL4281" s="157">
        <f t="shared" si="148"/>
        <v>0.25300000000000017</v>
      </c>
      <c r="BM4281" s="157">
        <f>IF('1b-NaturalGas'!$AI$87="no","",ROUND(BL4281,4))</f>
        <v>0.253</v>
      </c>
      <c r="BN4281" s="157">
        <f>IF('1b-NaturalGas'!$AI$88="no","",ROUND(BL4281,4))</f>
        <v>0.253</v>
      </c>
      <c r="BO4281" s="157">
        <f>IF('1b-NaturalGas'!$AI$89="no","",ROUND(BL4281,4))</f>
        <v>0.253</v>
      </c>
      <c r="BP4281" s="157">
        <f>IF('1b-NaturalGas'!$AI$90="no","not applicable (based on previous answers)",ROUND(BL4281,4))</f>
        <v>0.253</v>
      </c>
      <c r="BQ4281" s="157">
        <f>IF('1b-NaturalGas'!$AI$91="no","",ROUND(BL4281,4))</f>
        <v>0.253</v>
      </c>
    </row>
    <row r="4282" spans="30:69" x14ac:dyDescent="0.25">
      <c r="AD4282" s="157">
        <f t="shared" si="147"/>
        <v>0.25500000000000017</v>
      </c>
      <c r="AE4282" s="157">
        <f>IF('1a-Electricity'!$AI$77="no","",ROUND(AD4282,4))</f>
        <v>0.255</v>
      </c>
      <c r="AF4282" s="157">
        <f>IF('1a-Electricity'!$AI$78="no","",ROUND(AD4282,4))</f>
        <v>0.255</v>
      </c>
      <c r="AG4282" s="157">
        <f>IF('1a-Electricity'!$AI$79="no","",ROUND(AD4282,4))</f>
        <v>0.255</v>
      </c>
      <c r="BL4282" s="157">
        <f t="shared" si="148"/>
        <v>0.25400000000000017</v>
      </c>
      <c r="BM4282" s="157">
        <f>IF('1b-NaturalGas'!$AI$87="no","",ROUND(BL4282,4))</f>
        <v>0.254</v>
      </c>
      <c r="BN4282" s="157">
        <f>IF('1b-NaturalGas'!$AI$88="no","",ROUND(BL4282,4))</f>
        <v>0.254</v>
      </c>
      <c r="BO4282" s="157">
        <f>IF('1b-NaturalGas'!$AI$89="no","",ROUND(BL4282,4))</f>
        <v>0.254</v>
      </c>
      <c r="BP4282" s="157">
        <f>IF('1b-NaturalGas'!$AI$90="no","not applicable (based on previous answers)",ROUND(BL4282,4))</f>
        <v>0.254</v>
      </c>
      <c r="BQ4282" s="157">
        <f>IF('1b-NaturalGas'!$AI$91="no","",ROUND(BL4282,4))</f>
        <v>0.254</v>
      </c>
    </row>
    <row r="4283" spans="30:69" x14ac:dyDescent="0.25">
      <c r="AD4283" s="157">
        <f t="shared" si="147"/>
        <v>0.25600000000000017</v>
      </c>
      <c r="AE4283" s="157">
        <f>IF('1a-Electricity'!$AI$77="no","",ROUND(AD4283,4))</f>
        <v>0.25600000000000001</v>
      </c>
      <c r="AF4283" s="157">
        <f>IF('1a-Electricity'!$AI$78="no","",ROUND(AD4283,4))</f>
        <v>0.25600000000000001</v>
      </c>
      <c r="AG4283" s="157">
        <f>IF('1a-Electricity'!$AI$79="no","",ROUND(AD4283,4))</f>
        <v>0.25600000000000001</v>
      </c>
      <c r="BL4283" s="157">
        <f t="shared" si="148"/>
        <v>0.25500000000000017</v>
      </c>
      <c r="BM4283" s="157">
        <f>IF('1b-NaturalGas'!$AI$87="no","",ROUND(BL4283,4))</f>
        <v>0.255</v>
      </c>
      <c r="BN4283" s="157">
        <f>IF('1b-NaturalGas'!$AI$88="no","",ROUND(BL4283,4))</f>
        <v>0.255</v>
      </c>
      <c r="BO4283" s="157">
        <f>IF('1b-NaturalGas'!$AI$89="no","",ROUND(BL4283,4))</f>
        <v>0.255</v>
      </c>
      <c r="BP4283" s="157">
        <f>IF('1b-NaturalGas'!$AI$90="no","not applicable (based on previous answers)",ROUND(BL4283,4))</f>
        <v>0.255</v>
      </c>
      <c r="BQ4283" s="157">
        <f>IF('1b-NaturalGas'!$AI$91="no","",ROUND(BL4283,4))</f>
        <v>0.255</v>
      </c>
    </row>
    <row r="4284" spans="30:69" x14ac:dyDescent="0.25">
      <c r="AD4284" s="157">
        <f t="shared" si="147"/>
        <v>0.25700000000000017</v>
      </c>
      <c r="AE4284" s="157">
        <f>IF('1a-Electricity'!$AI$77="no","",ROUND(AD4284,4))</f>
        <v>0.25700000000000001</v>
      </c>
      <c r="AF4284" s="157">
        <f>IF('1a-Electricity'!$AI$78="no","",ROUND(AD4284,4))</f>
        <v>0.25700000000000001</v>
      </c>
      <c r="AG4284" s="157">
        <f>IF('1a-Electricity'!$AI$79="no","",ROUND(AD4284,4))</f>
        <v>0.25700000000000001</v>
      </c>
      <c r="BL4284" s="157">
        <f t="shared" si="148"/>
        <v>0.25600000000000017</v>
      </c>
      <c r="BM4284" s="157">
        <f>IF('1b-NaturalGas'!$AI$87="no","",ROUND(BL4284,4))</f>
        <v>0.25600000000000001</v>
      </c>
      <c r="BN4284" s="157">
        <f>IF('1b-NaturalGas'!$AI$88="no","",ROUND(BL4284,4))</f>
        <v>0.25600000000000001</v>
      </c>
      <c r="BO4284" s="157">
        <f>IF('1b-NaturalGas'!$AI$89="no","",ROUND(BL4284,4))</f>
        <v>0.25600000000000001</v>
      </c>
      <c r="BP4284" s="157">
        <f>IF('1b-NaturalGas'!$AI$90="no","not applicable (based on previous answers)",ROUND(BL4284,4))</f>
        <v>0.25600000000000001</v>
      </c>
      <c r="BQ4284" s="157">
        <f>IF('1b-NaturalGas'!$AI$91="no","",ROUND(BL4284,4))</f>
        <v>0.25600000000000001</v>
      </c>
    </row>
    <row r="4285" spans="30:69" x14ac:dyDescent="0.25">
      <c r="AD4285" s="157">
        <f t="shared" si="147"/>
        <v>0.25800000000000017</v>
      </c>
      <c r="AE4285" s="157">
        <f>IF('1a-Electricity'!$AI$77="no","",ROUND(AD4285,4))</f>
        <v>0.25800000000000001</v>
      </c>
      <c r="AF4285" s="157">
        <f>IF('1a-Electricity'!$AI$78="no","",ROUND(AD4285,4))</f>
        <v>0.25800000000000001</v>
      </c>
      <c r="AG4285" s="157">
        <f>IF('1a-Electricity'!$AI$79="no","",ROUND(AD4285,4))</f>
        <v>0.25800000000000001</v>
      </c>
      <c r="BL4285" s="157">
        <f t="shared" si="148"/>
        <v>0.25700000000000017</v>
      </c>
      <c r="BM4285" s="157">
        <f>IF('1b-NaturalGas'!$AI$87="no","",ROUND(BL4285,4))</f>
        <v>0.25700000000000001</v>
      </c>
      <c r="BN4285" s="157">
        <f>IF('1b-NaturalGas'!$AI$88="no","",ROUND(BL4285,4))</f>
        <v>0.25700000000000001</v>
      </c>
      <c r="BO4285" s="157">
        <f>IF('1b-NaturalGas'!$AI$89="no","",ROUND(BL4285,4))</f>
        <v>0.25700000000000001</v>
      </c>
      <c r="BP4285" s="157">
        <f>IF('1b-NaturalGas'!$AI$90="no","not applicable (based on previous answers)",ROUND(BL4285,4))</f>
        <v>0.25700000000000001</v>
      </c>
      <c r="BQ4285" s="157">
        <f>IF('1b-NaturalGas'!$AI$91="no","",ROUND(BL4285,4))</f>
        <v>0.25700000000000001</v>
      </c>
    </row>
    <row r="4286" spans="30:69" x14ac:dyDescent="0.25">
      <c r="AD4286" s="157">
        <f t="shared" si="147"/>
        <v>0.25900000000000017</v>
      </c>
      <c r="AE4286" s="157">
        <f>IF('1a-Electricity'!$AI$77="no","",ROUND(AD4286,4))</f>
        <v>0.25900000000000001</v>
      </c>
      <c r="AF4286" s="157">
        <f>IF('1a-Electricity'!$AI$78="no","",ROUND(AD4286,4))</f>
        <v>0.25900000000000001</v>
      </c>
      <c r="AG4286" s="157">
        <f>IF('1a-Electricity'!$AI$79="no","",ROUND(AD4286,4))</f>
        <v>0.25900000000000001</v>
      </c>
      <c r="BL4286" s="157">
        <f t="shared" si="148"/>
        <v>0.25800000000000017</v>
      </c>
      <c r="BM4286" s="157">
        <f>IF('1b-NaturalGas'!$AI$87="no","",ROUND(BL4286,4))</f>
        <v>0.25800000000000001</v>
      </c>
      <c r="BN4286" s="157">
        <f>IF('1b-NaturalGas'!$AI$88="no","",ROUND(BL4286,4))</f>
        <v>0.25800000000000001</v>
      </c>
      <c r="BO4286" s="157">
        <f>IF('1b-NaturalGas'!$AI$89="no","",ROUND(BL4286,4))</f>
        <v>0.25800000000000001</v>
      </c>
      <c r="BP4286" s="157">
        <f>IF('1b-NaturalGas'!$AI$90="no","not applicable (based on previous answers)",ROUND(BL4286,4))</f>
        <v>0.25800000000000001</v>
      </c>
      <c r="BQ4286" s="157">
        <f>IF('1b-NaturalGas'!$AI$91="no","",ROUND(BL4286,4))</f>
        <v>0.25800000000000001</v>
      </c>
    </row>
    <row r="4287" spans="30:69" x14ac:dyDescent="0.25">
      <c r="AD4287" s="157">
        <f t="shared" si="147"/>
        <v>0.26000000000000018</v>
      </c>
      <c r="AE4287" s="157">
        <f>IF('1a-Electricity'!$AI$77="no","",ROUND(AD4287,4))</f>
        <v>0.26</v>
      </c>
      <c r="AF4287" s="157">
        <f>IF('1a-Electricity'!$AI$78="no","",ROUND(AD4287,4))</f>
        <v>0.26</v>
      </c>
      <c r="AG4287" s="157">
        <f>IF('1a-Electricity'!$AI$79="no","",ROUND(AD4287,4))</f>
        <v>0.26</v>
      </c>
      <c r="BL4287" s="157">
        <f t="shared" si="148"/>
        <v>0.25900000000000017</v>
      </c>
      <c r="BM4287" s="157">
        <f>IF('1b-NaturalGas'!$AI$87="no","",ROUND(BL4287,4))</f>
        <v>0.25900000000000001</v>
      </c>
      <c r="BN4287" s="157">
        <f>IF('1b-NaturalGas'!$AI$88="no","",ROUND(BL4287,4))</f>
        <v>0.25900000000000001</v>
      </c>
      <c r="BO4287" s="157">
        <f>IF('1b-NaturalGas'!$AI$89="no","",ROUND(BL4287,4))</f>
        <v>0.25900000000000001</v>
      </c>
      <c r="BP4287" s="157">
        <f>IF('1b-NaturalGas'!$AI$90="no","not applicable (based on previous answers)",ROUND(BL4287,4))</f>
        <v>0.25900000000000001</v>
      </c>
      <c r="BQ4287" s="157">
        <f>IF('1b-NaturalGas'!$AI$91="no","",ROUND(BL4287,4))</f>
        <v>0.25900000000000001</v>
      </c>
    </row>
    <row r="4288" spans="30:69" x14ac:dyDescent="0.25">
      <c r="AD4288" s="157">
        <f t="shared" si="147"/>
        <v>0.26100000000000018</v>
      </c>
      <c r="AE4288" s="157">
        <f>IF('1a-Electricity'!$AI$77="no","",ROUND(AD4288,4))</f>
        <v>0.26100000000000001</v>
      </c>
      <c r="AF4288" s="157">
        <f>IF('1a-Electricity'!$AI$78="no","",ROUND(AD4288,4))</f>
        <v>0.26100000000000001</v>
      </c>
      <c r="AG4288" s="157">
        <f>IF('1a-Electricity'!$AI$79="no","",ROUND(AD4288,4))</f>
        <v>0.26100000000000001</v>
      </c>
      <c r="BL4288" s="157">
        <f t="shared" si="148"/>
        <v>0.26000000000000018</v>
      </c>
      <c r="BM4288" s="157">
        <f>IF('1b-NaturalGas'!$AI$87="no","",ROUND(BL4288,4))</f>
        <v>0.26</v>
      </c>
      <c r="BN4288" s="157">
        <f>IF('1b-NaturalGas'!$AI$88="no","",ROUND(BL4288,4))</f>
        <v>0.26</v>
      </c>
      <c r="BO4288" s="157">
        <f>IF('1b-NaturalGas'!$AI$89="no","",ROUND(BL4288,4))</f>
        <v>0.26</v>
      </c>
      <c r="BP4288" s="157">
        <f>IF('1b-NaturalGas'!$AI$90="no","not applicable (based on previous answers)",ROUND(BL4288,4))</f>
        <v>0.26</v>
      </c>
      <c r="BQ4288" s="157">
        <f>IF('1b-NaturalGas'!$AI$91="no","",ROUND(BL4288,4))</f>
        <v>0.26</v>
      </c>
    </row>
    <row r="4289" spans="30:69" x14ac:dyDescent="0.25">
      <c r="AD4289" s="157">
        <f t="shared" si="147"/>
        <v>0.26200000000000018</v>
      </c>
      <c r="AE4289" s="157">
        <f>IF('1a-Electricity'!$AI$77="no","",ROUND(AD4289,4))</f>
        <v>0.26200000000000001</v>
      </c>
      <c r="AF4289" s="157">
        <f>IF('1a-Electricity'!$AI$78="no","",ROUND(AD4289,4))</f>
        <v>0.26200000000000001</v>
      </c>
      <c r="AG4289" s="157">
        <f>IF('1a-Electricity'!$AI$79="no","",ROUND(AD4289,4))</f>
        <v>0.26200000000000001</v>
      </c>
      <c r="BL4289" s="157">
        <f t="shared" si="148"/>
        <v>0.26100000000000018</v>
      </c>
      <c r="BM4289" s="157">
        <f>IF('1b-NaturalGas'!$AI$87="no","",ROUND(BL4289,4))</f>
        <v>0.26100000000000001</v>
      </c>
      <c r="BN4289" s="157">
        <f>IF('1b-NaturalGas'!$AI$88="no","",ROUND(BL4289,4))</f>
        <v>0.26100000000000001</v>
      </c>
      <c r="BO4289" s="157">
        <f>IF('1b-NaturalGas'!$AI$89="no","",ROUND(BL4289,4))</f>
        <v>0.26100000000000001</v>
      </c>
      <c r="BP4289" s="157">
        <f>IF('1b-NaturalGas'!$AI$90="no","not applicable (based on previous answers)",ROUND(BL4289,4))</f>
        <v>0.26100000000000001</v>
      </c>
      <c r="BQ4289" s="157">
        <f>IF('1b-NaturalGas'!$AI$91="no","",ROUND(BL4289,4))</f>
        <v>0.26100000000000001</v>
      </c>
    </row>
    <row r="4290" spans="30:69" x14ac:dyDescent="0.25">
      <c r="AD4290" s="157">
        <f t="shared" si="147"/>
        <v>0.26300000000000018</v>
      </c>
      <c r="AE4290" s="157">
        <f>IF('1a-Electricity'!$AI$77="no","",ROUND(AD4290,4))</f>
        <v>0.26300000000000001</v>
      </c>
      <c r="AF4290" s="157">
        <f>IF('1a-Electricity'!$AI$78="no","",ROUND(AD4290,4))</f>
        <v>0.26300000000000001</v>
      </c>
      <c r="AG4290" s="157">
        <f>IF('1a-Electricity'!$AI$79="no","",ROUND(AD4290,4))</f>
        <v>0.26300000000000001</v>
      </c>
      <c r="BL4290" s="157">
        <f t="shared" si="148"/>
        <v>0.26200000000000018</v>
      </c>
      <c r="BM4290" s="157">
        <f>IF('1b-NaturalGas'!$AI$87="no","",ROUND(BL4290,4))</f>
        <v>0.26200000000000001</v>
      </c>
      <c r="BN4290" s="157">
        <f>IF('1b-NaturalGas'!$AI$88="no","",ROUND(BL4290,4))</f>
        <v>0.26200000000000001</v>
      </c>
      <c r="BO4290" s="157">
        <f>IF('1b-NaturalGas'!$AI$89="no","",ROUND(BL4290,4))</f>
        <v>0.26200000000000001</v>
      </c>
      <c r="BP4290" s="157">
        <f>IF('1b-NaturalGas'!$AI$90="no","not applicable (based on previous answers)",ROUND(BL4290,4))</f>
        <v>0.26200000000000001</v>
      </c>
      <c r="BQ4290" s="157">
        <f>IF('1b-NaturalGas'!$AI$91="no","",ROUND(BL4290,4))</f>
        <v>0.26200000000000001</v>
      </c>
    </row>
    <row r="4291" spans="30:69" x14ac:dyDescent="0.25">
      <c r="AD4291" s="157">
        <f t="shared" si="147"/>
        <v>0.26400000000000018</v>
      </c>
      <c r="AE4291" s="157">
        <f>IF('1a-Electricity'!$AI$77="no","",ROUND(AD4291,4))</f>
        <v>0.26400000000000001</v>
      </c>
      <c r="AF4291" s="157">
        <f>IF('1a-Electricity'!$AI$78="no","",ROUND(AD4291,4))</f>
        <v>0.26400000000000001</v>
      </c>
      <c r="AG4291" s="157">
        <f>IF('1a-Electricity'!$AI$79="no","",ROUND(AD4291,4))</f>
        <v>0.26400000000000001</v>
      </c>
      <c r="BL4291" s="157">
        <f t="shared" si="148"/>
        <v>0.26300000000000018</v>
      </c>
      <c r="BM4291" s="157">
        <f>IF('1b-NaturalGas'!$AI$87="no","",ROUND(BL4291,4))</f>
        <v>0.26300000000000001</v>
      </c>
      <c r="BN4291" s="157">
        <f>IF('1b-NaturalGas'!$AI$88="no","",ROUND(BL4291,4))</f>
        <v>0.26300000000000001</v>
      </c>
      <c r="BO4291" s="157">
        <f>IF('1b-NaturalGas'!$AI$89="no","",ROUND(BL4291,4))</f>
        <v>0.26300000000000001</v>
      </c>
      <c r="BP4291" s="157">
        <f>IF('1b-NaturalGas'!$AI$90="no","not applicable (based on previous answers)",ROUND(BL4291,4))</f>
        <v>0.26300000000000001</v>
      </c>
      <c r="BQ4291" s="157">
        <f>IF('1b-NaturalGas'!$AI$91="no","",ROUND(BL4291,4))</f>
        <v>0.26300000000000001</v>
      </c>
    </row>
    <row r="4292" spans="30:69" x14ac:dyDescent="0.25">
      <c r="AD4292" s="157">
        <f t="shared" si="147"/>
        <v>0.26500000000000018</v>
      </c>
      <c r="AE4292" s="157">
        <f>IF('1a-Electricity'!$AI$77="no","",ROUND(AD4292,4))</f>
        <v>0.26500000000000001</v>
      </c>
      <c r="AF4292" s="157">
        <f>IF('1a-Electricity'!$AI$78="no","",ROUND(AD4292,4))</f>
        <v>0.26500000000000001</v>
      </c>
      <c r="AG4292" s="157">
        <f>IF('1a-Electricity'!$AI$79="no","",ROUND(AD4292,4))</f>
        <v>0.26500000000000001</v>
      </c>
      <c r="BL4292" s="157">
        <f t="shared" si="148"/>
        <v>0.26400000000000018</v>
      </c>
      <c r="BM4292" s="157">
        <f>IF('1b-NaturalGas'!$AI$87="no","",ROUND(BL4292,4))</f>
        <v>0.26400000000000001</v>
      </c>
      <c r="BN4292" s="157">
        <f>IF('1b-NaturalGas'!$AI$88="no","",ROUND(BL4292,4))</f>
        <v>0.26400000000000001</v>
      </c>
      <c r="BO4292" s="157">
        <f>IF('1b-NaturalGas'!$AI$89="no","",ROUND(BL4292,4))</f>
        <v>0.26400000000000001</v>
      </c>
      <c r="BP4292" s="157">
        <f>IF('1b-NaturalGas'!$AI$90="no","not applicable (based on previous answers)",ROUND(BL4292,4))</f>
        <v>0.26400000000000001</v>
      </c>
      <c r="BQ4292" s="157">
        <f>IF('1b-NaturalGas'!$AI$91="no","",ROUND(BL4292,4))</f>
        <v>0.26400000000000001</v>
      </c>
    </row>
    <row r="4293" spans="30:69" x14ac:dyDescent="0.25">
      <c r="AD4293" s="157">
        <f t="shared" si="147"/>
        <v>0.26600000000000018</v>
      </c>
      <c r="AE4293" s="157">
        <f>IF('1a-Electricity'!$AI$77="no","",ROUND(AD4293,4))</f>
        <v>0.26600000000000001</v>
      </c>
      <c r="AF4293" s="157">
        <f>IF('1a-Electricity'!$AI$78="no","",ROUND(AD4293,4))</f>
        <v>0.26600000000000001</v>
      </c>
      <c r="AG4293" s="157">
        <f>IF('1a-Electricity'!$AI$79="no","",ROUND(AD4293,4))</f>
        <v>0.26600000000000001</v>
      </c>
      <c r="BL4293" s="157">
        <f t="shared" si="148"/>
        <v>0.26500000000000018</v>
      </c>
      <c r="BM4293" s="157">
        <f>IF('1b-NaturalGas'!$AI$87="no","",ROUND(BL4293,4))</f>
        <v>0.26500000000000001</v>
      </c>
      <c r="BN4293" s="157">
        <f>IF('1b-NaturalGas'!$AI$88="no","",ROUND(BL4293,4))</f>
        <v>0.26500000000000001</v>
      </c>
      <c r="BO4293" s="157">
        <f>IF('1b-NaturalGas'!$AI$89="no","",ROUND(BL4293,4))</f>
        <v>0.26500000000000001</v>
      </c>
      <c r="BP4293" s="157">
        <f>IF('1b-NaturalGas'!$AI$90="no","not applicable (based on previous answers)",ROUND(BL4293,4))</f>
        <v>0.26500000000000001</v>
      </c>
      <c r="BQ4293" s="157">
        <f>IF('1b-NaturalGas'!$AI$91="no","",ROUND(BL4293,4))</f>
        <v>0.26500000000000001</v>
      </c>
    </row>
    <row r="4294" spans="30:69" x14ac:dyDescent="0.25">
      <c r="AD4294" s="157">
        <f t="shared" si="147"/>
        <v>0.26700000000000018</v>
      </c>
      <c r="AE4294" s="157">
        <f>IF('1a-Electricity'!$AI$77="no","",ROUND(AD4294,4))</f>
        <v>0.26700000000000002</v>
      </c>
      <c r="AF4294" s="157">
        <f>IF('1a-Electricity'!$AI$78="no","",ROUND(AD4294,4))</f>
        <v>0.26700000000000002</v>
      </c>
      <c r="AG4294" s="157">
        <f>IF('1a-Electricity'!$AI$79="no","",ROUND(AD4294,4))</f>
        <v>0.26700000000000002</v>
      </c>
      <c r="BL4294" s="157">
        <f t="shared" si="148"/>
        <v>0.26600000000000018</v>
      </c>
      <c r="BM4294" s="157">
        <f>IF('1b-NaturalGas'!$AI$87="no","",ROUND(BL4294,4))</f>
        <v>0.26600000000000001</v>
      </c>
      <c r="BN4294" s="157">
        <f>IF('1b-NaturalGas'!$AI$88="no","",ROUND(BL4294,4))</f>
        <v>0.26600000000000001</v>
      </c>
      <c r="BO4294" s="157">
        <f>IF('1b-NaturalGas'!$AI$89="no","",ROUND(BL4294,4))</f>
        <v>0.26600000000000001</v>
      </c>
      <c r="BP4294" s="157">
        <f>IF('1b-NaturalGas'!$AI$90="no","not applicable (based on previous answers)",ROUND(BL4294,4))</f>
        <v>0.26600000000000001</v>
      </c>
      <c r="BQ4294" s="157">
        <f>IF('1b-NaturalGas'!$AI$91="no","",ROUND(BL4294,4))</f>
        <v>0.26600000000000001</v>
      </c>
    </row>
    <row r="4295" spans="30:69" x14ac:dyDescent="0.25">
      <c r="AD4295" s="157">
        <f t="shared" si="147"/>
        <v>0.26800000000000018</v>
      </c>
      <c r="AE4295" s="157">
        <f>IF('1a-Electricity'!$AI$77="no","",ROUND(AD4295,4))</f>
        <v>0.26800000000000002</v>
      </c>
      <c r="AF4295" s="157">
        <f>IF('1a-Electricity'!$AI$78="no","",ROUND(AD4295,4))</f>
        <v>0.26800000000000002</v>
      </c>
      <c r="AG4295" s="157">
        <f>IF('1a-Electricity'!$AI$79="no","",ROUND(AD4295,4))</f>
        <v>0.26800000000000002</v>
      </c>
      <c r="BL4295" s="157">
        <f t="shared" si="148"/>
        <v>0.26700000000000018</v>
      </c>
      <c r="BM4295" s="157">
        <f>IF('1b-NaturalGas'!$AI$87="no","",ROUND(BL4295,4))</f>
        <v>0.26700000000000002</v>
      </c>
      <c r="BN4295" s="157">
        <f>IF('1b-NaturalGas'!$AI$88="no","",ROUND(BL4295,4))</f>
        <v>0.26700000000000002</v>
      </c>
      <c r="BO4295" s="157">
        <f>IF('1b-NaturalGas'!$AI$89="no","",ROUND(BL4295,4))</f>
        <v>0.26700000000000002</v>
      </c>
      <c r="BP4295" s="157">
        <f>IF('1b-NaturalGas'!$AI$90="no","not applicable (based on previous answers)",ROUND(BL4295,4))</f>
        <v>0.26700000000000002</v>
      </c>
      <c r="BQ4295" s="157">
        <f>IF('1b-NaturalGas'!$AI$91="no","",ROUND(BL4295,4))</f>
        <v>0.26700000000000002</v>
      </c>
    </row>
    <row r="4296" spans="30:69" x14ac:dyDescent="0.25">
      <c r="AD4296" s="157">
        <f t="shared" si="147"/>
        <v>0.26900000000000018</v>
      </c>
      <c r="AE4296" s="157">
        <f>IF('1a-Electricity'!$AI$77="no","",ROUND(AD4296,4))</f>
        <v>0.26900000000000002</v>
      </c>
      <c r="AF4296" s="157">
        <f>IF('1a-Electricity'!$AI$78="no","",ROUND(AD4296,4))</f>
        <v>0.26900000000000002</v>
      </c>
      <c r="AG4296" s="157">
        <f>IF('1a-Electricity'!$AI$79="no","",ROUND(AD4296,4))</f>
        <v>0.26900000000000002</v>
      </c>
      <c r="BL4296" s="157">
        <f t="shared" si="148"/>
        <v>0.26800000000000018</v>
      </c>
      <c r="BM4296" s="157">
        <f>IF('1b-NaturalGas'!$AI$87="no","",ROUND(BL4296,4))</f>
        <v>0.26800000000000002</v>
      </c>
      <c r="BN4296" s="157">
        <f>IF('1b-NaturalGas'!$AI$88="no","",ROUND(BL4296,4))</f>
        <v>0.26800000000000002</v>
      </c>
      <c r="BO4296" s="157">
        <f>IF('1b-NaturalGas'!$AI$89="no","",ROUND(BL4296,4))</f>
        <v>0.26800000000000002</v>
      </c>
      <c r="BP4296" s="157">
        <f>IF('1b-NaturalGas'!$AI$90="no","not applicable (based on previous answers)",ROUND(BL4296,4))</f>
        <v>0.26800000000000002</v>
      </c>
      <c r="BQ4296" s="157">
        <f>IF('1b-NaturalGas'!$AI$91="no","",ROUND(BL4296,4))</f>
        <v>0.26800000000000002</v>
      </c>
    </row>
    <row r="4297" spans="30:69" x14ac:dyDescent="0.25">
      <c r="AD4297" s="157">
        <f t="shared" si="147"/>
        <v>0.27000000000000018</v>
      </c>
      <c r="AE4297" s="157">
        <f>IF('1a-Electricity'!$AI$77="no","",ROUND(AD4297,4))</f>
        <v>0.27</v>
      </c>
      <c r="AF4297" s="157">
        <f>IF('1a-Electricity'!$AI$78="no","",ROUND(AD4297,4))</f>
        <v>0.27</v>
      </c>
      <c r="AG4297" s="157">
        <f>IF('1a-Electricity'!$AI$79="no","",ROUND(AD4297,4))</f>
        <v>0.27</v>
      </c>
      <c r="BL4297" s="157">
        <f t="shared" si="148"/>
        <v>0.26900000000000018</v>
      </c>
      <c r="BM4297" s="157">
        <f>IF('1b-NaturalGas'!$AI$87="no","",ROUND(BL4297,4))</f>
        <v>0.26900000000000002</v>
      </c>
      <c r="BN4297" s="157">
        <f>IF('1b-NaturalGas'!$AI$88="no","",ROUND(BL4297,4))</f>
        <v>0.26900000000000002</v>
      </c>
      <c r="BO4297" s="157">
        <f>IF('1b-NaturalGas'!$AI$89="no","",ROUND(BL4297,4))</f>
        <v>0.26900000000000002</v>
      </c>
      <c r="BP4297" s="157">
        <f>IF('1b-NaturalGas'!$AI$90="no","not applicable (based on previous answers)",ROUND(BL4297,4))</f>
        <v>0.26900000000000002</v>
      </c>
      <c r="BQ4297" s="157">
        <f>IF('1b-NaturalGas'!$AI$91="no","",ROUND(BL4297,4))</f>
        <v>0.26900000000000002</v>
      </c>
    </row>
    <row r="4298" spans="30:69" x14ac:dyDescent="0.25">
      <c r="AD4298" s="157">
        <f t="shared" si="147"/>
        <v>0.27100000000000019</v>
      </c>
      <c r="AE4298" s="157">
        <f>IF('1a-Electricity'!$AI$77="no","",ROUND(AD4298,4))</f>
        <v>0.27100000000000002</v>
      </c>
      <c r="AF4298" s="157">
        <f>IF('1a-Electricity'!$AI$78="no","",ROUND(AD4298,4))</f>
        <v>0.27100000000000002</v>
      </c>
      <c r="AG4298" s="157">
        <f>IF('1a-Electricity'!$AI$79="no","",ROUND(AD4298,4))</f>
        <v>0.27100000000000002</v>
      </c>
      <c r="BL4298" s="157">
        <f t="shared" si="148"/>
        <v>0.27000000000000018</v>
      </c>
      <c r="BM4298" s="157">
        <f>IF('1b-NaturalGas'!$AI$87="no","",ROUND(BL4298,4))</f>
        <v>0.27</v>
      </c>
      <c r="BN4298" s="157">
        <f>IF('1b-NaturalGas'!$AI$88="no","",ROUND(BL4298,4))</f>
        <v>0.27</v>
      </c>
      <c r="BO4298" s="157">
        <f>IF('1b-NaturalGas'!$AI$89="no","",ROUND(BL4298,4))</f>
        <v>0.27</v>
      </c>
      <c r="BP4298" s="157">
        <f>IF('1b-NaturalGas'!$AI$90="no","not applicable (based on previous answers)",ROUND(BL4298,4))</f>
        <v>0.27</v>
      </c>
      <c r="BQ4298" s="157">
        <f>IF('1b-NaturalGas'!$AI$91="no","",ROUND(BL4298,4))</f>
        <v>0.27</v>
      </c>
    </row>
    <row r="4299" spans="30:69" x14ac:dyDescent="0.25">
      <c r="AD4299" s="157">
        <f t="shared" si="147"/>
        <v>0.27200000000000019</v>
      </c>
      <c r="AE4299" s="157">
        <f>IF('1a-Electricity'!$AI$77="no","",ROUND(AD4299,4))</f>
        <v>0.27200000000000002</v>
      </c>
      <c r="AF4299" s="157">
        <f>IF('1a-Electricity'!$AI$78="no","",ROUND(AD4299,4))</f>
        <v>0.27200000000000002</v>
      </c>
      <c r="AG4299" s="157">
        <f>IF('1a-Electricity'!$AI$79="no","",ROUND(AD4299,4))</f>
        <v>0.27200000000000002</v>
      </c>
      <c r="BL4299" s="157">
        <f t="shared" si="148"/>
        <v>0.27100000000000019</v>
      </c>
      <c r="BM4299" s="157">
        <f>IF('1b-NaturalGas'!$AI$87="no","",ROUND(BL4299,4))</f>
        <v>0.27100000000000002</v>
      </c>
      <c r="BN4299" s="157">
        <f>IF('1b-NaturalGas'!$AI$88="no","",ROUND(BL4299,4))</f>
        <v>0.27100000000000002</v>
      </c>
      <c r="BO4299" s="157">
        <f>IF('1b-NaturalGas'!$AI$89="no","",ROUND(BL4299,4))</f>
        <v>0.27100000000000002</v>
      </c>
      <c r="BP4299" s="157">
        <f>IF('1b-NaturalGas'!$AI$90="no","not applicable (based on previous answers)",ROUND(BL4299,4))</f>
        <v>0.27100000000000002</v>
      </c>
      <c r="BQ4299" s="157">
        <f>IF('1b-NaturalGas'!$AI$91="no","",ROUND(BL4299,4))</f>
        <v>0.27100000000000002</v>
      </c>
    </row>
    <row r="4300" spans="30:69" x14ac:dyDescent="0.25">
      <c r="AD4300" s="157">
        <f t="shared" si="147"/>
        <v>0.27300000000000019</v>
      </c>
      <c r="AE4300" s="157">
        <f>IF('1a-Electricity'!$AI$77="no","",ROUND(AD4300,4))</f>
        <v>0.27300000000000002</v>
      </c>
      <c r="AF4300" s="157">
        <f>IF('1a-Electricity'!$AI$78="no","",ROUND(AD4300,4))</f>
        <v>0.27300000000000002</v>
      </c>
      <c r="AG4300" s="157">
        <f>IF('1a-Electricity'!$AI$79="no","",ROUND(AD4300,4))</f>
        <v>0.27300000000000002</v>
      </c>
      <c r="BL4300" s="157">
        <f t="shared" si="148"/>
        <v>0.27200000000000019</v>
      </c>
      <c r="BM4300" s="157">
        <f>IF('1b-NaturalGas'!$AI$87="no","",ROUND(BL4300,4))</f>
        <v>0.27200000000000002</v>
      </c>
      <c r="BN4300" s="157">
        <f>IF('1b-NaturalGas'!$AI$88="no","",ROUND(BL4300,4))</f>
        <v>0.27200000000000002</v>
      </c>
      <c r="BO4300" s="157">
        <f>IF('1b-NaturalGas'!$AI$89="no","",ROUND(BL4300,4))</f>
        <v>0.27200000000000002</v>
      </c>
      <c r="BP4300" s="157">
        <f>IF('1b-NaturalGas'!$AI$90="no","not applicable (based on previous answers)",ROUND(BL4300,4))</f>
        <v>0.27200000000000002</v>
      </c>
      <c r="BQ4300" s="157">
        <f>IF('1b-NaturalGas'!$AI$91="no","",ROUND(BL4300,4))</f>
        <v>0.27200000000000002</v>
      </c>
    </row>
    <row r="4301" spans="30:69" x14ac:dyDescent="0.25">
      <c r="AD4301" s="157">
        <f t="shared" si="147"/>
        <v>0.27400000000000019</v>
      </c>
      <c r="AE4301" s="157">
        <f>IF('1a-Electricity'!$AI$77="no","",ROUND(AD4301,4))</f>
        <v>0.27400000000000002</v>
      </c>
      <c r="AF4301" s="157">
        <f>IF('1a-Electricity'!$AI$78="no","",ROUND(AD4301,4))</f>
        <v>0.27400000000000002</v>
      </c>
      <c r="AG4301" s="157">
        <f>IF('1a-Electricity'!$AI$79="no","",ROUND(AD4301,4))</f>
        <v>0.27400000000000002</v>
      </c>
      <c r="BL4301" s="157">
        <f t="shared" si="148"/>
        <v>0.27300000000000019</v>
      </c>
      <c r="BM4301" s="157">
        <f>IF('1b-NaturalGas'!$AI$87="no","",ROUND(BL4301,4))</f>
        <v>0.27300000000000002</v>
      </c>
      <c r="BN4301" s="157">
        <f>IF('1b-NaturalGas'!$AI$88="no","",ROUND(BL4301,4))</f>
        <v>0.27300000000000002</v>
      </c>
      <c r="BO4301" s="157">
        <f>IF('1b-NaturalGas'!$AI$89="no","",ROUND(BL4301,4))</f>
        <v>0.27300000000000002</v>
      </c>
      <c r="BP4301" s="157">
        <f>IF('1b-NaturalGas'!$AI$90="no","not applicable (based on previous answers)",ROUND(BL4301,4))</f>
        <v>0.27300000000000002</v>
      </c>
      <c r="BQ4301" s="157">
        <f>IF('1b-NaturalGas'!$AI$91="no","",ROUND(BL4301,4))</f>
        <v>0.27300000000000002</v>
      </c>
    </row>
    <row r="4302" spans="30:69" x14ac:dyDescent="0.25">
      <c r="AD4302" s="157">
        <f t="shared" si="147"/>
        <v>0.27500000000000019</v>
      </c>
      <c r="AE4302" s="157">
        <f>IF('1a-Electricity'!$AI$77="no","",ROUND(AD4302,4))</f>
        <v>0.27500000000000002</v>
      </c>
      <c r="AF4302" s="157">
        <f>IF('1a-Electricity'!$AI$78="no","",ROUND(AD4302,4))</f>
        <v>0.27500000000000002</v>
      </c>
      <c r="AG4302" s="157">
        <f>IF('1a-Electricity'!$AI$79="no","",ROUND(AD4302,4))</f>
        <v>0.27500000000000002</v>
      </c>
      <c r="BL4302" s="157">
        <f t="shared" si="148"/>
        <v>0.27400000000000019</v>
      </c>
      <c r="BM4302" s="157">
        <f>IF('1b-NaturalGas'!$AI$87="no","",ROUND(BL4302,4))</f>
        <v>0.27400000000000002</v>
      </c>
      <c r="BN4302" s="157">
        <f>IF('1b-NaturalGas'!$AI$88="no","",ROUND(BL4302,4))</f>
        <v>0.27400000000000002</v>
      </c>
      <c r="BO4302" s="157">
        <f>IF('1b-NaturalGas'!$AI$89="no","",ROUND(BL4302,4))</f>
        <v>0.27400000000000002</v>
      </c>
      <c r="BP4302" s="157">
        <f>IF('1b-NaturalGas'!$AI$90="no","not applicable (based on previous answers)",ROUND(BL4302,4))</f>
        <v>0.27400000000000002</v>
      </c>
      <c r="BQ4302" s="157">
        <f>IF('1b-NaturalGas'!$AI$91="no","",ROUND(BL4302,4))</f>
        <v>0.27400000000000002</v>
      </c>
    </row>
    <row r="4303" spans="30:69" x14ac:dyDescent="0.25">
      <c r="AD4303" s="157">
        <f t="shared" si="147"/>
        <v>0.27600000000000019</v>
      </c>
      <c r="AE4303" s="157">
        <f>IF('1a-Electricity'!$AI$77="no","",ROUND(AD4303,4))</f>
        <v>0.27600000000000002</v>
      </c>
      <c r="AF4303" s="157">
        <f>IF('1a-Electricity'!$AI$78="no","",ROUND(AD4303,4))</f>
        <v>0.27600000000000002</v>
      </c>
      <c r="AG4303" s="157">
        <f>IF('1a-Electricity'!$AI$79="no","",ROUND(AD4303,4))</f>
        <v>0.27600000000000002</v>
      </c>
      <c r="BL4303" s="157">
        <f t="shared" si="148"/>
        <v>0.27500000000000019</v>
      </c>
      <c r="BM4303" s="157">
        <f>IF('1b-NaturalGas'!$AI$87="no","",ROUND(BL4303,4))</f>
        <v>0.27500000000000002</v>
      </c>
      <c r="BN4303" s="157">
        <f>IF('1b-NaturalGas'!$AI$88="no","",ROUND(BL4303,4))</f>
        <v>0.27500000000000002</v>
      </c>
      <c r="BO4303" s="157">
        <f>IF('1b-NaturalGas'!$AI$89="no","",ROUND(BL4303,4))</f>
        <v>0.27500000000000002</v>
      </c>
      <c r="BP4303" s="157">
        <f>IF('1b-NaturalGas'!$AI$90="no","not applicable (based on previous answers)",ROUND(BL4303,4))</f>
        <v>0.27500000000000002</v>
      </c>
      <c r="BQ4303" s="157">
        <f>IF('1b-NaturalGas'!$AI$91="no","",ROUND(BL4303,4))</f>
        <v>0.27500000000000002</v>
      </c>
    </row>
    <row r="4304" spans="30:69" x14ac:dyDescent="0.25">
      <c r="AD4304" s="157">
        <f t="shared" si="147"/>
        <v>0.27700000000000019</v>
      </c>
      <c r="AE4304" s="157">
        <f>IF('1a-Electricity'!$AI$77="no","",ROUND(AD4304,4))</f>
        <v>0.27700000000000002</v>
      </c>
      <c r="AF4304" s="157">
        <f>IF('1a-Electricity'!$AI$78="no","",ROUND(AD4304,4))</f>
        <v>0.27700000000000002</v>
      </c>
      <c r="AG4304" s="157">
        <f>IF('1a-Electricity'!$AI$79="no","",ROUND(AD4304,4))</f>
        <v>0.27700000000000002</v>
      </c>
      <c r="BL4304" s="157">
        <f t="shared" si="148"/>
        <v>0.27600000000000019</v>
      </c>
      <c r="BM4304" s="157">
        <f>IF('1b-NaturalGas'!$AI$87="no","",ROUND(BL4304,4))</f>
        <v>0.27600000000000002</v>
      </c>
      <c r="BN4304" s="157">
        <f>IF('1b-NaturalGas'!$AI$88="no","",ROUND(BL4304,4))</f>
        <v>0.27600000000000002</v>
      </c>
      <c r="BO4304" s="157">
        <f>IF('1b-NaturalGas'!$AI$89="no","",ROUND(BL4304,4))</f>
        <v>0.27600000000000002</v>
      </c>
      <c r="BP4304" s="157">
        <f>IF('1b-NaturalGas'!$AI$90="no","not applicable (based on previous answers)",ROUND(BL4304,4))</f>
        <v>0.27600000000000002</v>
      </c>
      <c r="BQ4304" s="157">
        <f>IF('1b-NaturalGas'!$AI$91="no","",ROUND(BL4304,4))</f>
        <v>0.27600000000000002</v>
      </c>
    </row>
    <row r="4305" spans="30:69" x14ac:dyDescent="0.25">
      <c r="AD4305" s="157">
        <f t="shared" si="147"/>
        <v>0.27800000000000019</v>
      </c>
      <c r="AE4305" s="157">
        <f>IF('1a-Electricity'!$AI$77="no","",ROUND(AD4305,4))</f>
        <v>0.27800000000000002</v>
      </c>
      <c r="AF4305" s="157">
        <f>IF('1a-Electricity'!$AI$78="no","",ROUND(AD4305,4))</f>
        <v>0.27800000000000002</v>
      </c>
      <c r="AG4305" s="157">
        <f>IF('1a-Electricity'!$AI$79="no","",ROUND(AD4305,4))</f>
        <v>0.27800000000000002</v>
      </c>
      <c r="BL4305" s="157">
        <f t="shared" si="148"/>
        <v>0.27700000000000019</v>
      </c>
      <c r="BM4305" s="157">
        <f>IF('1b-NaturalGas'!$AI$87="no","",ROUND(BL4305,4))</f>
        <v>0.27700000000000002</v>
      </c>
      <c r="BN4305" s="157">
        <f>IF('1b-NaturalGas'!$AI$88="no","",ROUND(BL4305,4))</f>
        <v>0.27700000000000002</v>
      </c>
      <c r="BO4305" s="157">
        <f>IF('1b-NaturalGas'!$AI$89="no","",ROUND(BL4305,4))</f>
        <v>0.27700000000000002</v>
      </c>
      <c r="BP4305" s="157">
        <f>IF('1b-NaturalGas'!$AI$90="no","not applicable (based on previous answers)",ROUND(BL4305,4))</f>
        <v>0.27700000000000002</v>
      </c>
      <c r="BQ4305" s="157">
        <f>IF('1b-NaturalGas'!$AI$91="no","",ROUND(BL4305,4))</f>
        <v>0.27700000000000002</v>
      </c>
    </row>
    <row r="4306" spans="30:69" x14ac:dyDescent="0.25">
      <c r="AD4306" s="157">
        <f t="shared" si="147"/>
        <v>0.27900000000000019</v>
      </c>
      <c r="AE4306" s="157">
        <f>IF('1a-Electricity'!$AI$77="no","",ROUND(AD4306,4))</f>
        <v>0.27900000000000003</v>
      </c>
      <c r="AF4306" s="157">
        <f>IF('1a-Electricity'!$AI$78="no","",ROUND(AD4306,4))</f>
        <v>0.27900000000000003</v>
      </c>
      <c r="AG4306" s="157">
        <f>IF('1a-Electricity'!$AI$79="no","",ROUND(AD4306,4))</f>
        <v>0.27900000000000003</v>
      </c>
      <c r="BL4306" s="157">
        <f t="shared" si="148"/>
        <v>0.27800000000000019</v>
      </c>
      <c r="BM4306" s="157">
        <f>IF('1b-NaturalGas'!$AI$87="no","",ROUND(BL4306,4))</f>
        <v>0.27800000000000002</v>
      </c>
      <c r="BN4306" s="157">
        <f>IF('1b-NaturalGas'!$AI$88="no","",ROUND(BL4306,4))</f>
        <v>0.27800000000000002</v>
      </c>
      <c r="BO4306" s="157">
        <f>IF('1b-NaturalGas'!$AI$89="no","",ROUND(BL4306,4))</f>
        <v>0.27800000000000002</v>
      </c>
      <c r="BP4306" s="157">
        <f>IF('1b-NaturalGas'!$AI$90="no","not applicable (based on previous answers)",ROUND(BL4306,4))</f>
        <v>0.27800000000000002</v>
      </c>
      <c r="BQ4306" s="157">
        <f>IF('1b-NaturalGas'!$AI$91="no","",ROUND(BL4306,4))</f>
        <v>0.27800000000000002</v>
      </c>
    </row>
    <row r="4307" spans="30:69" x14ac:dyDescent="0.25">
      <c r="AD4307" s="157">
        <f t="shared" si="147"/>
        <v>0.28000000000000019</v>
      </c>
      <c r="AE4307" s="157">
        <f>IF('1a-Electricity'!$AI$77="no","",ROUND(AD4307,4))</f>
        <v>0.28000000000000003</v>
      </c>
      <c r="AF4307" s="157">
        <f>IF('1a-Electricity'!$AI$78="no","",ROUND(AD4307,4))</f>
        <v>0.28000000000000003</v>
      </c>
      <c r="AG4307" s="157">
        <f>IF('1a-Electricity'!$AI$79="no","",ROUND(AD4307,4))</f>
        <v>0.28000000000000003</v>
      </c>
      <c r="BL4307" s="157">
        <f t="shared" si="148"/>
        <v>0.27900000000000019</v>
      </c>
      <c r="BM4307" s="157">
        <f>IF('1b-NaturalGas'!$AI$87="no","",ROUND(BL4307,4))</f>
        <v>0.27900000000000003</v>
      </c>
      <c r="BN4307" s="157">
        <f>IF('1b-NaturalGas'!$AI$88="no","",ROUND(BL4307,4))</f>
        <v>0.27900000000000003</v>
      </c>
      <c r="BO4307" s="157">
        <f>IF('1b-NaturalGas'!$AI$89="no","",ROUND(BL4307,4))</f>
        <v>0.27900000000000003</v>
      </c>
      <c r="BP4307" s="157">
        <f>IF('1b-NaturalGas'!$AI$90="no","not applicable (based on previous answers)",ROUND(BL4307,4))</f>
        <v>0.27900000000000003</v>
      </c>
      <c r="BQ4307" s="157">
        <f>IF('1b-NaturalGas'!$AI$91="no","",ROUND(BL4307,4))</f>
        <v>0.27900000000000003</v>
      </c>
    </row>
    <row r="4308" spans="30:69" x14ac:dyDescent="0.25">
      <c r="AD4308" s="157">
        <f t="shared" si="147"/>
        <v>0.28100000000000019</v>
      </c>
      <c r="AE4308" s="157">
        <f>IF('1a-Electricity'!$AI$77="no","",ROUND(AD4308,4))</f>
        <v>0.28100000000000003</v>
      </c>
      <c r="AF4308" s="157">
        <f>IF('1a-Electricity'!$AI$78="no","",ROUND(AD4308,4))</f>
        <v>0.28100000000000003</v>
      </c>
      <c r="AG4308" s="157">
        <f>IF('1a-Electricity'!$AI$79="no","",ROUND(AD4308,4))</f>
        <v>0.28100000000000003</v>
      </c>
      <c r="BL4308" s="157">
        <f t="shared" si="148"/>
        <v>0.28000000000000019</v>
      </c>
      <c r="BM4308" s="157">
        <f>IF('1b-NaturalGas'!$AI$87="no","",ROUND(BL4308,4))</f>
        <v>0.28000000000000003</v>
      </c>
      <c r="BN4308" s="157">
        <f>IF('1b-NaturalGas'!$AI$88="no","",ROUND(BL4308,4))</f>
        <v>0.28000000000000003</v>
      </c>
      <c r="BO4308" s="157">
        <f>IF('1b-NaturalGas'!$AI$89="no","",ROUND(BL4308,4))</f>
        <v>0.28000000000000003</v>
      </c>
      <c r="BP4308" s="157">
        <f>IF('1b-NaturalGas'!$AI$90="no","not applicable (based on previous answers)",ROUND(BL4308,4))</f>
        <v>0.28000000000000003</v>
      </c>
      <c r="BQ4308" s="157">
        <f>IF('1b-NaturalGas'!$AI$91="no","",ROUND(BL4308,4))</f>
        <v>0.28000000000000003</v>
      </c>
    </row>
    <row r="4309" spans="30:69" x14ac:dyDescent="0.25">
      <c r="AD4309" s="157">
        <f t="shared" si="147"/>
        <v>0.28200000000000019</v>
      </c>
      <c r="AE4309" s="157">
        <f>IF('1a-Electricity'!$AI$77="no","",ROUND(AD4309,4))</f>
        <v>0.28199999999999997</v>
      </c>
      <c r="AF4309" s="157">
        <f>IF('1a-Electricity'!$AI$78="no","",ROUND(AD4309,4))</f>
        <v>0.28199999999999997</v>
      </c>
      <c r="AG4309" s="157">
        <f>IF('1a-Electricity'!$AI$79="no","",ROUND(AD4309,4))</f>
        <v>0.28199999999999997</v>
      </c>
      <c r="BL4309" s="157">
        <f t="shared" si="148"/>
        <v>0.28100000000000019</v>
      </c>
      <c r="BM4309" s="157">
        <f>IF('1b-NaturalGas'!$AI$87="no","",ROUND(BL4309,4))</f>
        <v>0.28100000000000003</v>
      </c>
      <c r="BN4309" s="157">
        <f>IF('1b-NaturalGas'!$AI$88="no","",ROUND(BL4309,4))</f>
        <v>0.28100000000000003</v>
      </c>
      <c r="BO4309" s="157">
        <f>IF('1b-NaturalGas'!$AI$89="no","",ROUND(BL4309,4))</f>
        <v>0.28100000000000003</v>
      </c>
      <c r="BP4309" s="157">
        <f>IF('1b-NaturalGas'!$AI$90="no","not applicable (based on previous answers)",ROUND(BL4309,4))</f>
        <v>0.28100000000000003</v>
      </c>
      <c r="BQ4309" s="157">
        <f>IF('1b-NaturalGas'!$AI$91="no","",ROUND(BL4309,4))</f>
        <v>0.28100000000000003</v>
      </c>
    </row>
    <row r="4310" spans="30:69" x14ac:dyDescent="0.25">
      <c r="AD4310" s="157">
        <f t="shared" si="147"/>
        <v>0.2830000000000002</v>
      </c>
      <c r="AE4310" s="157">
        <f>IF('1a-Electricity'!$AI$77="no","",ROUND(AD4310,4))</f>
        <v>0.28299999999999997</v>
      </c>
      <c r="AF4310" s="157">
        <f>IF('1a-Electricity'!$AI$78="no","",ROUND(AD4310,4))</f>
        <v>0.28299999999999997</v>
      </c>
      <c r="AG4310" s="157">
        <f>IF('1a-Electricity'!$AI$79="no","",ROUND(AD4310,4))</f>
        <v>0.28299999999999997</v>
      </c>
      <c r="BL4310" s="157">
        <f t="shared" si="148"/>
        <v>0.28200000000000019</v>
      </c>
      <c r="BM4310" s="157">
        <f>IF('1b-NaturalGas'!$AI$87="no","",ROUND(BL4310,4))</f>
        <v>0.28199999999999997</v>
      </c>
      <c r="BN4310" s="157">
        <f>IF('1b-NaturalGas'!$AI$88="no","",ROUND(BL4310,4))</f>
        <v>0.28199999999999997</v>
      </c>
      <c r="BO4310" s="157">
        <f>IF('1b-NaturalGas'!$AI$89="no","",ROUND(BL4310,4))</f>
        <v>0.28199999999999997</v>
      </c>
      <c r="BP4310" s="157">
        <f>IF('1b-NaturalGas'!$AI$90="no","not applicable (based on previous answers)",ROUND(BL4310,4))</f>
        <v>0.28199999999999997</v>
      </c>
      <c r="BQ4310" s="157">
        <f>IF('1b-NaturalGas'!$AI$91="no","",ROUND(BL4310,4))</f>
        <v>0.28199999999999997</v>
      </c>
    </row>
    <row r="4311" spans="30:69" x14ac:dyDescent="0.25">
      <c r="AD4311" s="157">
        <f t="shared" si="147"/>
        <v>0.2840000000000002</v>
      </c>
      <c r="AE4311" s="157">
        <f>IF('1a-Electricity'!$AI$77="no","",ROUND(AD4311,4))</f>
        <v>0.28399999999999997</v>
      </c>
      <c r="AF4311" s="157">
        <f>IF('1a-Electricity'!$AI$78="no","",ROUND(AD4311,4))</f>
        <v>0.28399999999999997</v>
      </c>
      <c r="AG4311" s="157">
        <f>IF('1a-Electricity'!$AI$79="no","",ROUND(AD4311,4))</f>
        <v>0.28399999999999997</v>
      </c>
      <c r="BL4311" s="157">
        <f t="shared" si="148"/>
        <v>0.2830000000000002</v>
      </c>
      <c r="BM4311" s="157">
        <f>IF('1b-NaturalGas'!$AI$87="no","",ROUND(BL4311,4))</f>
        <v>0.28299999999999997</v>
      </c>
      <c r="BN4311" s="157">
        <f>IF('1b-NaturalGas'!$AI$88="no","",ROUND(BL4311,4))</f>
        <v>0.28299999999999997</v>
      </c>
      <c r="BO4311" s="157">
        <f>IF('1b-NaturalGas'!$AI$89="no","",ROUND(BL4311,4))</f>
        <v>0.28299999999999997</v>
      </c>
      <c r="BP4311" s="157">
        <f>IF('1b-NaturalGas'!$AI$90="no","not applicable (based on previous answers)",ROUND(BL4311,4))</f>
        <v>0.28299999999999997</v>
      </c>
      <c r="BQ4311" s="157">
        <f>IF('1b-NaturalGas'!$AI$91="no","",ROUND(BL4311,4))</f>
        <v>0.28299999999999997</v>
      </c>
    </row>
    <row r="4312" spans="30:69" x14ac:dyDescent="0.25">
      <c r="AD4312" s="157">
        <f t="shared" si="147"/>
        <v>0.2850000000000002</v>
      </c>
      <c r="AE4312" s="157">
        <f>IF('1a-Electricity'!$AI$77="no","",ROUND(AD4312,4))</f>
        <v>0.28499999999999998</v>
      </c>
      <c r="AF4312" s="157">
        <f>IF('1a-Electricity'!$AI$78="no","",ROUND(AD4312,4))</f>
        <v>0.28499999999999998</v>
      </c>
      <c r="AG4312" s="157">
        <f>IF('1a-Electricity'!$AI$79="no","",ROUND(AD4312,4))</f>
        <v>0.28499999999999998</v>
      </c>
      <c r="BL4312" s="157">
        <f t="shared" si="148"/>
        <v>0.2840000000000002</v>
      </c>
      <c r="BM4312" s="157">
        <f>IF('1b-NaturalGas'!$AI$87="no","",ROUND(BL4312,4))</f>
        <v>0.28399999999999997</v>
      </c>
      <c r="BN4312" s="157">
        <f>IF('1b-NaturalGas'!$AI$88="no","",ROUND(BL4312,4))</f>
        <v>0.28399999999999997</v>
      </c>
      <c r="BO4312" s="157">
        <f>IF('1b-NaturalGas'!$AI$89="no","",ROUND(BL4312,4))</f>
        <v>0.28399999999999997</v>
      </c>
      <c r="BP4312" s="157">
        <f>IF('1b-NaturalGas'!$AI$90="no","not applicable (based on previous answers)",ROUND(BL4312,4))</f>
        <v>0.28399999999999997</v>
      </c>
      <c r="BQ4312" s="157">
        <f>IF('1b-NaturalGas'!$AI$91="no","",ROUND(BL4312,4))</f>
        <v>0.28399999999999997</v>
      </c>
    </row>
    <row r="4313" spans="30:69" x14ac:dyDescent="0.25">
      <c r="AD4313" s="157">
        <f t="shared" si="147"/>
        <v>0.2860000000000002</v>
      </c>
      <c r="AE4313" s="157">
        <f>IF('1a-Electricity'!$AI$77="no","",ROUND(AD4313,4))</f>
        <v>0.28599999999999998</v>
      </c>
      <c r="AF4313" s="157">
        <f>IF('1a-Electricity'!$AI$78="no","",ROUND(AD4313,4))</f>
        <v>0.28599999999999998</v>
      </c>
      <c r="AG4313" s="157">
        <f>IF('1a-Electricity'!$AI$79="no","",ROUND(AD4313,4))</f>
        <v>0.28599999999999998</v>
      </c>
      <c r="BL4313" s="157">
        <f t="shared" si="148"/>
        <v>0.2850000000000002</v>
      </c>
      <c r="BM4313" s="157">
        <f>IF('1b-NaturalGas'!$AI$87="no","",ROUND(BL4313,4))</f>
        <v>0.28499999999999998</v>
      </c>
      <c r="BN4313" s="157">
        <f>IF('1b-NaturalGas'!$AI$88="no","",ROUND(BL4313,4))</f>
        <v>0.28499999999999998</v>
      </c>
      <c r="BO4313" s="157">
        <f>IF('1b-NaturalGas'!$AI$89="no","",ROUND(BL4313,4))</f>
        <v>0.28499999999999998</v>
      </c>
      <c r="BP4313" s="157">
        <f>IF('1b-NaturalGas'!$AI$90="no","not applicable (based on previous answers)",ROUND(BL4313,4))</f>
        <v>0.28499999999999998</v>
      </c>
      <c r="BQ4313" s="157">
        <f>IF('1b-NaturalGas'!$AI$91="no","",ROUND(BL4313,4))</f>
        <v>0.28499999999999998</v>
      </c>
    </row>
    <row r="4314" spans="30:69" x14ac:dyDescent="0.25">
      <c r="AD4314" s="157">
        <f t="shared" si="147"/>
        <v>0.2870000000000002</v>
      </c>
      <c r="AE4314" s="157">
        <f>IF('1a-Electricity'!$AI$77="no","",ROUND(AD4314,4))</f>
        <v>0.28699999999999998</v>
      </c>
      <c r="AF4314" s="157">
        <f>IF('1a-Electricity'!$AI$78="no","",ROUND(AD4314,4))</f>
        <v>0.28699999999999998</v>
      </c>
      <c r="AG4314" s="157">
        <f>IF('1a-Electricity'!$AI$79="no","",ROUND(AD4314,4))</f>
        <v>0.28699999999999998</v>
      </c>
      <c r="BL4314" s="157">
        <f t="shared" si="148"/>
        <v>0.2860000000000002</v>
      </c>
      <c r="BM4314" s="157">
        <f>IF('1b-NaturalGas'!$AI$87="no","",ROUND(BL4314,4))</f>
        <v>0.28599999999999998</v>
      </c>
      <c r="BN4314" s="157">
        <f>IF('1b-NaturalGas'!$AI$88="no","",ROUND(BL4314,4))</f>
        <v>0.28599999999999998</v>
      </c>
      <c r="BO4314" s="157">
        <f>IF('1b-NaturalGas'!$AI$89="no","",ROUND(BL4314,4))</f>
        <v>0.28599999999999998</v>
      </c>
      <c r="BP4314" s="157">
        <f>IF('1b-NaturalGas'!$AI$90="no","not applicable (based on previous answers)",ROUND(BL4314,4))</f>
        <v>0.28599999999999998</v>
      </c>
      <c r="BQ4314" s="157">
        <f>IF('1b-NaturalGas'!$AI$91="no","",ROUND(BL4314,4))</f>
        <v>0.28599999999999998</v>
      </c>
    </row>
    <row r="4315" spans="30:69" x14ac:dyDescent="0.25">
      <c r="AD4315" s="157">
        <f t="shared" si="147"/>
        <v>0.2880000000000002</v>
      </c>
      <c r="AE4315" s="157">
        <f>IF('1a-Electricity'!$AI$77="no","",ROUND(AD4315,4))</f>
        <v>0.28799999999999998</v>
      </c>
      <c r="AF4315" s="157">
        <f>IF('1a-Electricity'!$AI$78="no","",ROUND(AD4315,4))</f>
        <v>0.28799999999999998</v>
      </c>
      <c r="AG4315" s="157">
        <f>IF('1a-Electricity'!$AI$79="no","",ROUND(AD4315,4))</f>
        <v>0.28799999999999998</v>
      </c>
      <c r="BL4315" s="157">
        <f t="shared" si="148"/>
        <v>0.2870000000000002</v>
      </c>
      <c r="BM4315" s="157">
        <f>IF('1b-NaturalGas'!$AI$87="no","",ROUND(BL4315,4))</f>
        <v>0.28699999999999998</v>
      </c>
      <c r="BN4315" s="157">
        <f>IF('1b-NaturalGas'!$AI$88="no","",ROUND(BL4315,4))</f>
        <v>0.28699999999999998</v>
      </c>
      <c r="BO4315" s="157">
        <f>IF('1b-NaturalGas'!$AI$89="no","",ROUND(BL4315,4))</f>
        <v>0.28699999999999998</v>
      </c>
      <c r="BP4315" s="157">
        <f>IF('1b-NaturalGas'!$AI$90="no","not applicable (based on previous answers)",ROUND(BL4315,4))</f>
        <v>0.28699999999999998</v>
      </c>
      <c r="BQ4315" s="157">
        <f>IF('1b-NaturalGas'!$AI$91="no","",ROUND(BL4315,4))</f>
        <v>0.28699999999999998</v>
      </c>
    </row>
    <row r="4316" spans="30:69" x14ac:dyDescent="0.25">
      <c r="AD4316" s="157">
        <f t="shared" si="147"/>
        <v>0.2890000000000002</v>
      </c>
      <c r="AE4316" s="157">
        <f>IF('1a-Electricity'!$AI$77="no","",ROUND(AD4316,4))</f>
        <v>0.28899999999999998</v>
      </c>
      <c r="AF4316" s="157">
        <f>IF('1a-Electricity'!$AI$78="no","",ROUND(AD4316,4))</f>
        <v>0.28899999999999998</v>
      </c>
      <c r="AG4316" s="157">
        <f>IF('1a-Electricity'!$AI$79="no","",ROUND(AD4316,4))</f>
        <v>0.28899999999999998</v>
      </c>
      <c r="BL4316" s="157">
        <f t="shared" si="148"/>
        <v>0.2880000000000002</v>
      </c>
      <c r="BM4316" s="157">
        <f>IF('1b-NaturalGas'!$AI$87="no","",ROUND(BL4316,4))</f>
        <v>0.28799999999999998</v>
      </c>
      <c r="BN4316" s="157">
        <f>IF('1b-NaturalGas'!$AI$88="no","",ROUND(BL4316,4))</f>
        <v>0.28799999999999998</v>
      </c>
      <c r="BO4316" s="157">
        <f>IF('1b-NaturalGas'!$AI$89="no","",ROUND(BL4316,4))</f>
        <v>0.28799999999999998</v>
      </c>
      <c r="BP4316" s="157">
        <f>IF('1b-NaturalGas'!$AI$90="no","not applicable (based on previous answers)",ROUND(BL4316,4))</f>
        <v>0.28799999999999998</v>
      </c>
      <c r="BQ4316" s="157">
        <f>IF('1b-NaturalGas'!$AI$91="no","",ROUND(BL4316,4))</f>
        <v>0.28799999999999998</v>
      </c>
    </row>
    <row r="4317" spans="30:69" x14ac:dyDescent="0.25">
      <c r="AD4317" s="157">
        <f t="shared" si="147"/>
        <v>0.2900000000000002</v>
      </c>
      <c r="AE4317" s="157">
        <f>IF('1a-Electricity'!$AI$77="no","",ROUND(AD4317,4))</f>
        <v>0.28999999999999998</v>
      </c>
      <c r="AF4317" s="157">
        <f>IF('1a-Electricity'!$AI$78="no","",ROUND(AD4317,4))</f>
        <v>0.28999999999999998</v>
      </c>
      <c r="AG4317" s="157">
        <f>IF('1a-Electricity'!$AI$79="no","",ROUND(AD4317,4))</f>
        <v>0.28999999999999998</v>
      </c>
      <c r="BL4317" s="157">
        <f t="shared" si="148"/>
        <v>0.2890000000000002</v>
      </c>
      <c r="BM4317" s="157">
        <f>IF('1b-NaturalGas'!$AI$87="no","",ROUND(BL4317,4))</f>
        <v>0.28899999999999998</v>
      </c>
      <c r="BN4317" s="157">
        <f>IF('1b-NaturalGas'!$AI$88="no","",ROUND(BL4317,4))</f>
        <v>0.28899999999999998</v>
      </c>
      <c r="BO4317" s="157">
        <f>IF('1b-NaturalGas'!$AI$89="no","",ROUND(BL4317,4))</f>
        <v>0.28899999999999998</v>
      </c>
      <c r="BP4317" s="157">
        <f>IF('1b-NaturalGas'!$AI$90="no","not applicable (based on previous answers)",ROUND(BL4317,4))</f>
        <v>0.28899999999999998</v>
      </c>
      <c r="BQ4317" s="157">
        <f>IF('1b-NaturalGas'!$AI$91="no","",ROUND(BL4317,4))</f>
        <v>0.28899999999999998</v>
      </c>
    </row>
    <row r="4318" spans="30:69" x14ac:dyDescent="0.25">
      <c r="AD4318" s="157">
        <f t="shared" si="147"/>
        <v>0.2910000000000002</v>
      </c>
      <c r="AE4318" s="157">
        <f>IF('1a-Electricity'!$AI$77="no","",ROUND(AD4318,4))</f>
        <v>0.29099999999999998</v>
      </c>
      <c r="AF4318" s="157">
        <f>IF('1a-Electricity'!$AI$78="no","",ROUND(AD4318,4))</f>
        <v>0.29099999999999998</v>
      </c>
      <c r="AG4318" s="157">
        <f>IF('1a-Electricity'!$AI$79="no","",ROUND(AD4318,4))</f>
        <v>0.29099999999999998</v>
      </c>
      <c r="BL4318" s="157">
        <f t="shared" si="148"/>
        <v>0.2900000000000002</v>
      </c>
      <c r="BM4318" s="157">
        <f>IF('1b-NaturalGas'!$AI$87="no","",ROUND(BL4318,4))</f>
        <v>0.28999999999999998</v>
      </c>
      <c r="BN4318" s="157">
        <f>IF('1b-NaturalGas'!$AI$88="no","",ROUND(BL4318,4))</f>
        <v>0.28999999999999998</v>
      </c>
      <c r="BO4318" s="157">
        <f>IF('1b-NaturalGas'!$AI$89="no","",ROUND(BL4318,4))</f>
        <v>0.28999999999999998</v>
      </c>
      <c r="BP4318" s="157">
        <f>IF('1b-NaturalGas'!$AI$90="no","not applicable (based on previous answers)",ROUND(BL4318,4))</f>
        <v>0.28999999999999998</v>
      </c>
      <c r="BQ4318" s="157">
        <f>IF('1b-NaturalGas'!$AI$91="no","",ROUND(BL4318,4))</f>
        <v>0.28999999999999998</v>
      </c>
    </row>
    <row r="4319" spans="30:69" x14ac:dyDescent="0.25">
      <c r="AD4319" s="157">
        <f t="shared" si="147"/>
        <v>0.2920000000000002</v>
      </c>
      <c r="AE4319" s="157">
        <f>IF('1a-Electricity'!$AI$77="no","",ROUND(AD4319,4))</f>
        <v>0.29199999999999998</v>
      </c>
      <c r="AF4319" s="157">
        <f>IF('1a-Electricity'!$AI$78="no","",ROUND(AD4319,4))</f>
        <v>0.29199999999999998</v>
      </c>
      <c r="AG4319" s="157">
        <f>IF('1a-Electricity'!$AI$79="no","",ROUND(AD4319,4))</f>
        <v>0.29199999999999998</v>
      </c>
      <c r="BL4319" s="157">
        <f t="shared" si="148"/>
        <v>0.2910000000000002</v>
      </c>
      <c r="BM4319" s="157">
        <f>IF('1b-NaturalGas'!$AI$87="no","",ROUND(BL4319,4))</f>
        <v>0.29099999999999998</v>
      </c>
      <c r="BN4319" s="157">
        <f>IF('1b-NaturalGas'!$AI$88="no","",ROUND(BL4319,4))</f>
        <v>0.29099999999999998</v>
      </c>
      <c r="BO4319" s="157">
        <f>IF('1b-NaturalGas'!$AI$89="no","",ROUND(BL4319,4))</f>
        <v>0.29099999999999998</v>
      </c>
      <c r="BP4319" s="157">
        <f>IF('1b-NaturalGas'!$AI$90="no","not applicable (based on previous answers)",ROUND(BL4319,4))</f>
        <v>0.29099999999999998</v>
      </c>
      <c r="BQ4319" s="157">
        <f>IF('1b-NaturalGas'!$AI$91="no","",ROUND(BL4319,4))</f>
        <v>0.29099999999999998</v>
      </c>
    </row>
    <row r="4320" spans="30:69" x14ac:dyDescent="0.25">
      <c r="AD4320" s="157">
        <f t="shared" si="147"/>
        <v>0.2930000000000002</v>
      </c>
      <c r="AE4320" s="157">
        <f>IF('1a-Electricity'!$AI$77="no","",ROUND(AD4320,4))</f>
        <v>0.29299999999999998</v>
      </c>
      <c r="AF4320" s="157">
        <f>IF('1a-Electricity'!$AI$78="no","",ROUND(AD4320,4))</f>
        <v>0.29299999999999998</v>
      </c>
      <c r="AG4320" s="157">
        <f>IF('1a-Electricity'!$AI$79="no","",ROUND(AD4320,4))</f>
        <v>0.29299999999999998</v>
      </c>
      <c r="BL4320" s="157">
        <f t="shared" si="148"/>
        <v>0.2920000000000002</v>
      </c>
      <c r="BM4320" s="157">
        <f>IF('1b-NaturalGas'!$AI$87="no","",ROUND(BL4320,4))</f>
        <v>0.29199999999999998</v>
      </c>
      <c r="BN4320" s="157">
        <f>IF('1b-NaturalGas'!$AI$88="no","",ROUND(BL4320,4))</f>
        <v>0.29199999999999998</v>
      </c>
      <c r="BO4320" s="157">
        <f>IF('1b-NaturalGas'!$AI$89="no","",ROUND(BL4320,4))</f>
        <v>0.29199999999999998</v>
      </c>
      <c r="BP4320" s="157">
        <f>IF('1b-NaturalGas'!$AI$90="no","not applicable (based on previous answers)",ROUND(BL4320,4))</f>
        <v>0.29199999999999998</v>
      </c>
      <c r="BQ4320" s="157">
        <f>IF('1b-NaturalGas'!$AI$91="no","",ROUND(BL4320,4))</f>
        <v>0.29199999999999998</v>
      </c>
    </row>
    <row r="4321" spans="30:69" x14ac:dyDescent="0.25">
      <c r="AD4321" s="157">
        <f t="shared" si="147"/>
        <v>0.29400000000000021</v>
      </c>
      <c r="AE4321" s="157">
        <f>IF('1a-Electricity'!$AI$77="no","",ROUND(AD4321,4))</f>
        <v>0.29399999999999998</v>
      </c>
      <c r="AF4321" s="157">
        <f>IF('1a-Electricity'!$AI$78="no","",ROUND(AD4321,4))</f>
        <v>0.29399999999999998</v>
      </c>
      <c r="AG4321" s="157">
        <f>IF('1a-Electricity'!$AI$79="no","",ROUND(AD4321,4))</f>
        <v>0.29399999999999998</v>
      </c>
      <c r="BL4321" s="157">
        <f t="shared" si="148"/>
        <v>0.2930000000000002</v>
      </c>
      <c r="BM4321" s="157">
        <f>IF('1b-NaturalGas'!$AI$87="no","",ROUND(BL4321,4))</f>
        <v>0.29299999999999998</v>
      </c>
      <c r="BN4321" s="157">
        <f>IF('1b-NaturalGas'!$AI$88="no","",ROUND(BL4321,4))</f>
        <v>0.29299999999999998</v>
      </c>
      <c r="BO4321" s="157">
        <f>IF('1b-NaturalGas'!$AI$89="no","",ROUND(BL4321,4))</f>
        <v>0.29299999999999998</v>
      </c>
      <c r="BP4321" s="157">
        <f>IF('1b-NaturalGas'!$AI$90="no","not applicable (based on previous answers)",ROUND(BL4321,4))</f>
        <v>0.29299999999999998</v>
      </c>
      <c r="BQ4321" s="157">
        <f>IF('1b-NaturalGas'!$AI$91="no","",ROUND(BL4321,4))</f>
        <v>0.29299999999999998</v>
      </c>
    </row>
    <row r="4322" spans="30:69" x14ac:dyDescent="0.25">
      <c r="AD4322" s="157">
        <f t="shared" si="147"/>
        <v>0.29500000000000021</v>
      </c>
      <c r="AE4322" s="157">
        <f>IF('1a-Electricity'!$AI$77="no","",ROUND(AD4322,4))</f>
        <v>0.29499999999999998</v>
      </c>
      <c r="AF4322" s="157">
        <f>IF('1a-Electricity'!$AI$78="no","",ROUND(AD4322,4))</f>
        <v>0.29499999999999998</v>
      </c>
      <c r="AG4322" s="157">
        <f>IF('1a-Electricity'!$AI$79="no","",ROUND(AD4322,4))</f>
        <v>0.29499999999999998</v>
      </c>
      <c r="BL4322" s="157">
        <f t="shared" si="148"/>
        <v>0.29400000000000021</v>
      </c>
      <c r="BM4322" s="157">
        <f>IF('1b-NaturalGas'!$AI$87="no","",ROUND(BL4322,4))</f>
        <v>0.29399999999999998</v>
      </c>
      <c r="BN4322" s="157">
        <f>IF('1b-NaturalGas'!$AI$88="no","",ROUND(BL4322,4))</f>
        <v>0.29399999999999998</v>
      </c>
      <c r="BO4322" s="157">
        <f>IF('1b-NaturalGas'!$AI$89="no","",ROUND(BL4322,4))</f>
        <v>0.29399999999999998</v>
      </c>
      <c r="BP4322" s="157">
        <f>IF('1b-NaturalGas'!$AI$90="no","not applicable (based on previous answers)",ROUND(BL4322,4))</f>
        <v>0.29399999999999998</v>
      </c>
      <c r="BQ4322" s="157">
        <f>IF('1b-NaturalGas'!$AI$91="no","",ROUND(BL4322,4))</f>
        <v>0.29399999999999998</v>
      </c>
    </row>
    <row r="4323" spans="30:69" x14ac:dyDescent="0.25">
      <c r="AD4323" s="157">
        <f t="shared" si="147"/>
        <v>0.29600000000000021</v>
      </c>
      <c r="AE4323" s="157">
        <f>IF('1a-Electricity'!$AI$77="no","",ROUND(AD4323,4))</f>
        <v>0.29599999999999999</v>
      </c>
      <c r="AF4323" s="157">
        <f>IF('1a-Electricity'!$AI$78="no","",ROUND(AD4323,4))</f>
        <v>0.29599999999999999</v>
      </c>
      <c r="AG4323" s="157">
        <f>IF('1a-Electricity'!$AI$79="no","",ROUND(AD4323,4))</f>
        <v>0.29599999999999999</v>
      </c>
      <c r="BL4323" s="157">
        <f t="shared" si="148"/>
        <v>0.29500000000000021</v>
      </c>
      <c r="BM4323" s="157">
        <f>IF('1b-NaturalGas'!$AI$87="no","",ROUND(BL4323,4))</f>
        <v>0.29499999999999998</v>
      </c>
      <c r="BN4323" s="157">
        <f>IF('1b-NaturalGas'!$AI$88="no","",ROUND(BL4323,4))</f>
        <v>0.29499999999999998</v>
      </c>
      <c r="BO4323" s="157">
        <f>IF('1b-NaturalGas'!$AI$89="no","",ROUND(BL4323,4))</f>
        <v>0.29499999999999998</v>
      </c>
      <c r="BP4323" s="157">
        <f>IF('1b-NaturalGas'!$AI$90="no","not applicable (based on previous answers)",ROUND(BL4323,4))</f>
        <v>0.29499999999999998</v>
      </c>
      <c r="BQ4323" s="157">
        <f>IF('1b-NaturalGas'!$AI$91="no","",ROUND(BL4323,4))</f>
        <v>0.29499999999999998</v>
      </c>
    </row>
    <row r="4324" spans="30:69" x14ac:dyDescent="0.25">
      <c r="AD4324" s="157">
        <f t="shared" si="147"/>
        <v>0.29700000000000021</v>
      </c>
      <c r="AE4324" s="157">
        <f>IF('1a-Electricity'!$AI$77="no","",ROUND(AD4324,4))</f>
        <v>0.29699999999999999</v>
      </c>
      <c r="AF4324" s="157">
        <f>IF('1a-Electricity'!$AI$78="no","",ROUND(AD4324,4))</f>
        <v>0.29699999999999999</v>
      </c>
      <c r="AG4324" s="157">
        <f>IF('1a-Electricity'!$AI$79="no","",ROUND(AD4324,4))</f>
        <v>0.29699999999999999</v>
      </c>
      <c r="BL4324" s="157">
        <f t="shared" si="148"/>
        <v>0.29600000000000021</v>
      </c>
      <c r="BM4324" s="157">
        <f>IF('1b-NaturalGas'!$AI$87="no","",ROUND(BL4324,4))</f>
        <v>0.29599999999999999</v>
      </c>
      <c r="BN4324" s="157">
        <f>IF('1b-NaturalGas'!$AI$88="no","",ROUND(BL4324,4))</f>
        <v>0.29599999999999999</v>
      </c>
      <c r="BO4324" s="157">
        <f>IF('1b-NaturalGas'!$AI$89="no","",ROUND(BL4324,4))</f>
        <v>0.29599999999999999</v>
      </c>
      <c r="BP4324" s="157">
        <f>IF('1b-NaturalGas'!$AI$90="no","not applicable (based on previous answers)",ROUND(BL4324,4))</f>
        <v>0.29599999999999999</v>
      </c>
      <c r="BQ4324" s="157">
        <f>IF('1b-NaturalGas'!$AI$91="no","",ROUND(BL4324,4))</f>
        <v>0.29599999999999999</v>
      </c>
    </row>
    <row r="4325" spans="30:69" x14ac:dyDescent="0.25">
      <c r="AD4325" s="157">
        <f t="shared" si="147"/>
        <v>0.29800000000000021</v>
      </c>
      <c r="AE4325" s="157">
        <f>IF('1a-Electricity'!$AI$77="no","",ROUND(AD4325,4))</f>
        <v>0.29799999999999999</v>
      </c>
      <c r="AF4325" s="157">
        <f>IF('1a-Electricity'!$AI$78="no","",ROUND(AD4325,4))</f>
        <v>0.29799999999999999</v>
      </c>
      <c r="AG4325" s="157">
        <f>IF('1a-Electricity'!$AI$79="no","",ROUND(AD4325,4))</f>
        <v>0.29799999999999999</v>
      </c>
      <c r="BL4325" s="157">
        <f t="shared" si="148"/>
        <v>0.29700000000000021</v>
      </c>
      <c r="BM4325" s="157">
        <f>IF('1b-NaturalGas'!$AI$87="no","",ROUND(BL4325,4))</f>
        <v>0.29699999999999999</v>
      </c>
      <c r="BN4325" s="157">
        <f>IF('1b-NaturalGas'!$AI$88="no","",ROUND(BL4325,4))</f>
        <v>0.29699999999999999</v>
      </c>
      <c r="BO4325" s="157">
        <f>IF('1b-NaturalGas'!$AI$89="no","",ROUND(BL4325,4))</f>
        <v>0.29699999999999999</v>
      </c>
      <c r="BP4325" s="157">
        <f>IF('1b-NaturalGas'!$AI$90="no","not applicable (based on previous answers)",ROUND(BL4325,4))</f>
        <v>0.29699999999999999</v>
      </c>
      <c r="BQ4325" s="157">
        <f>IF('1b-NaturalGas'!$AI$91="no","",ROUND(BL4325,4))</f>
        <v>0.29699999999999999</v>
      </c>
    </row>
    <row r="4326" spans="30:69" x14ac:dyDescent="0.25">
      <c r="AD4326" s="157">
        <f t="shared" si="147"/>
        <v>0.29900000000000021</v>
      </c>
      <c r="AE4326" s="157">
        <f>IF('1a-Electricity'!$AI$77="no","",ROUND(AD4326,4))</f>
        <v>0.29899999999999999</v>
      </c>
      <c r="AF4326" s="157">
        <f>IF('1a-Electricity'!$AI$78="no","",ROUND(AD4326,4))</f>
        <v>0.29899999999999999</v>
      </c>
      <c r="AG4326" s="157">
        <f>IF('1a-Electricity'!$AI$79="no","",ROUND(AD4326,4))</f>
        <v>0.29899999999999999</v>
      </c>
      <c r="BL4326" s="157">
        <f t="shared" si="148"/>
        <v>0.29800000000000021</v>
      </c>
      <c r="BM4326" s="157">
        <f>IF('1b-NaturalGas'!$AI$87="no","",ROUND(BL4326,4))</f>
        <v>0.29799999999999999</v>
      </c>
      <c r="BN4326" s="157">
        <f>IF('1b-NaturalGas'!$AI$88="no","",ROUND(BL4326,4))</f>
        <v>0.29799999999999999</v>
      </c>
      <c r="BO4326" s="157">
        <f>IF('1b-NaturalGas'!$AI$89="no","",ROUND(BL4326,4))</f>
        <v>0.29799999999999999</v>
      </c>
      <c r="BP4326" s="157">
        <f>IF('1b-NaturalGas'!$AI$90="no","not applicable (based on previous answers)",ROUND(BL4326,4))</f>
        <v>0.29799999999999999</v>
      </c>
      <c r="BQ4326" s="157">
        <f>IF('1b-NaturalGas'!$AI$91="no","",ROUND(BL4326,4))</f>
        <v>0.29799999999999999</v>
      </c>
    </row>
    <row r="4327" spans="30:69" x14ac:dyDescent="0.25">
      <c r="AD4327" s="157">
        <f t="shared" si="147"/>
        <v>0.30000000000000021</v>
      </c>
      <c r="AE4327" s="157">
        <f>IF('1a-Electricity'!$AI$77="no","",ROUND(AD4327,4))</f>
        <v>0.3</v>
      </c>
      <c r="AF4327" s="157">
        <f>IF('1a-Electricity'!$AI$78="no","",ROUND(AD4327,4))</f>
        <v>0.3</v>
      </c>
      <c r="AG4327" s="157">
        <f>IF('1a-Electricity'!$AI$79="no","",ROUND(AD4327,4))</f>
        <v>0.3</v>
      </c>
      <c r="BL4327" s="157">
        <f t="shared" si="148"/>
        <v>0.29900000000000021</v>
      </c>
      <c r="BM4327" s="157">
        <f>IF('1b-NaturalGas'!$AI$87="no","",ROUND(BL4327,4))</f>
        <v>0.29899999999999999</v>
      </c>
      <c r="BN4327" s="157">
        <f>IF('1b-NaturalGas'!$AI$88="no","",ROUND(BL4327,4))</f>
        <v>0.29899999999999999</v>
      </c>
      <c r="BO4327" s="157">
        <f>IF('1b-NaturalGas'!$AI$89="no","",ROUND(BL4327,4))</f>
        <v>0.29899999999999999</v>
      </c>
      <c r="BP4327" s="157">
        <f>IF('1b-NaturalGas'!$AI$90="no","not applicable (based on previous answers)",ROUND(BL4327,4))</f>
        <v>0.29899999999999999</v>
      </c>
      <c r="BQ4327" s="157">
        <f>IF('1b-NaturalGas'!$AI$91="no","",ROUND(BL4327,4))</f>
        <v>0.29899999999999999</v>
      </c>
    </row>
    <row r="4328" spans="30:69" x14ac:dyDescent="0.25">
      <c r="AD4328" s="157">
        <f t="shared" si="147"/>
        <v>0.30100000000000021</v>
      </c>
      <c r="AE4328" s="157">
        <f>IF('1a-Electricity'!$AI$77="no","",ROUND(AD4328,4))</f>
        <v>0.30099999999999999</v>
      </c>
      <c r="AF4328" s="157">
        <f>IF('1a-Electricity'!$AI$78="no","",ROUND(AD4328,4))</f>
        <v>0.30099999999999999</v>
      </c>
      <c r="AG4328" s="157">
        <f>IF('1a-Electricity'!$AI$79="no","",ROUND(AD4328,4))</f>
        <v>0.30099999999999999</v>
      </c>
      <c r="BL4328" s="157">
        <f t="shared" si="148"/>
        <v>0.30000000000000021</v>
      </c>
      <c r="BM4328" s="157">
        <f>IF('1b-NaturalGas'!$AI$87="no","",ROUND(BL4328,4))</f>
        <v>0.3</v>
      </c>
      <c r="BN4328" s="157">
        <f>IF('1b-NaturalGas'!$AI$88="no","",ROUND(BL4328,4))</f>
        <v>0.3</v>
      </c>
      <c r="BO4328" s="157">
        <f>IF('1b-NaturalGas'!$AI$89="no","",ROUND(BL4328,4))</f>
        <v>0.3</v>
      </c>
      <c r="BP4328" s="157">
        <f>IF('1b-NaturalGas'!$AI$90="no","not applicable (based on previous answers)",ROUND(BL4328,4))</f>
        <v>0.3</v>
      </c>
      <c r="BQ4328" s="157">
        <f>IF('1b-NaturalGas'!$AI$91="no","",ROUND(BL4328,4))</f>
        <v>0.3</v>
      </c>
    </row>
    <row r="4329" spans="30:69" x14ac:dyDescent="0.25">
      <c r="AD4329" s="157">
        <f t="shared" si="147"/>
        <v>0.30200000000000021</v>
      </c>
      <c r="AE4329" s="157">
        <f>IF('1a-Electricity'!$AI$77="no","",ROUND(AD4329,4))</f>
        <v>0.30199999999999999</v>
      </c>
      <c r="AF4329" s="157">
        <f>IF('1a-Electricity'!$AI$78="no","",ROUND(AD4329,4))</f>
        <v>0.30199999999999999</v>
      </c>
      <c r="AG4329" s="157">
        <f>IF('1a-Electricity'!$AI$79="no","",ROUND(AD4329,4))</f>
        <v>0.30199999999999999</v>
      </c>
      <c r="BL4329" s="157">
        <f t="shared" si="148"/>
        <v>0.30100000000000021</v>
      </c>
      <c r="BM4329" s="157">
        <f>IF('1b-NaturalGas'!$AI$87="no","",ROUND(BL4329,4))</f>
        <v>0.30099999999999999</v>
      </c>
      <c r="BN4329" s="157">
        <f>IF('1b-NaturalGas'!$AI$88="no","",ROUND(BL4329,4))</f>
        <v>0.30099999999999999</v>
      </c>
      <c r="BO4329" s="157">
        <f>IF('1b-NaturalGas'!$AI$89="no","",ROUND(BL4329,4))</f>
        <v>0.30099999999999999</v>
      </c>
      <c r="BP4329" s="157">
        <f>IF('1b-NaturalGas'!$AI$90="no","not applicable (based on previous answers)",ROUND(BL4329,4))</f>
        <v>0.30099999999999999</v>
      </c>
      <c r="BQ4329" s="157">
        <f>IF('1b-NaturalGas'!$AI$91="no","",ROUND(BL4329,4))</f>
        <v>0.30099999999999999</v>
      </c>
    </row>
    <row r="4330" spans="30:69" x14ac:dyDescent="0.25">
      <c r="AD4330" s="157">
        <f t="shared" si="147"/>
        <v>0.30300000000000021</v>
      </c>
      <c r="AE4330" s="157">
        <f>IF('1a-Electricity'!$AI$77="no","",ROUND(AD4330,4))</f>
        <v>0.30299999999999999</v>
      </c>
      <c r="AF4330" s="157">
        <f>IF('1a-Electricity'!$AI$78="no","",ROUND(AD4330,4))</f>
        <v>0.30299999999999999</v>
      </c>
      <c r="AG4330" s="157">
        <f>IF('1a-Electricity'!$AI$79="no","",ROUND(AD4330,4))</f>
        <v>0.30299999999999999</v>
      </c>
      <c r="BL4330" s="157">
        <f t="shared" si="148"/>
        <v>0.30200000000000021</v>
      </c>
      <c r="BM4330" s="157">
        <f>IF('1b-NaturalGas'!$AI$87="no","",ROUND(BL4330,4))</f>
        <v>0.30199999999999999</v>
      </c>
      <c r="BN4330" s="157">
        <f>IF('1b-NaturalGas'!$AI$88="no","",ROUND(BL4330,4))</f>
        <v>0.30199999999999999</v>
      </c>
      <c r="BO4330" s="157">
        <f>IF('1b-NaturalGas'!$AI$89="no","",ROUND(BL4330,4))</f>
        <v>0.30199999999999999</v>
      </c>
      <c r="BP4330" s="157">
        <f>IF('1b-NaturalGas'!$AI$90="no","not applicable (based on previous answers)",ROUND(BL4330,4))</f>
        <v>0.30199999999999999</v>
      </c>
      <c r="BQ4330" s="157">
        <f>IF('1b-NaturalGas'!$AI$91="no","",ROUND(BL4330,4))</f>
        <v>0.30199999999999999</v>
      </c>
    </row>
    <row r="4331" spans="30:69" x14ac:dyDescent="0.25">
      <c r="AD4331" s="157">
        <f t="shared" si="147"/>
        <v>0.30400000000000021</v>
      </c>
      <c r="AE4331" s="157">
        <f>IF('1a-Electricity'!$AI$77="no","",ROUND(AD4331,4))</f>
        <v>0.30399999999999999</v>
      </c>
      <c r="AF4331" s="157">
        <f>IF('1a-Electricity'!$AI$78="no","",ROUND(AD4331,4))</f>
        <v>0.30399999999999999</v>
      </c>
      <c r="AG4331" s="157">
        <f>IF('1a-Electricity'!$AI$79="no","",ROUND(AD4331,4))</f>
        <v>0.30399999999999999</v>
      </c>
      <c r="BL4331" s="157">
        <f t="shared" si="148"/>
        <v>0.30300000000000021</v>
      </c>
      <c r="BM4331" s="157">
        <f>IF('1b-NaturalGas'!$AI$87="no","",ROUND(BL4331,4))</f>
        <v>0.30299999999999999</v>
      </c>
      <c r="BN4331" s="157">
        <f>IF('1b-NaturalGas'!$AI$88="no","",ROUND(BL4331,4))</f>
        <v>0.30299999999999999</v>
      </c>
      <c r="BO4331" s="157">
        <f>IF('1b-NaturalGas'!$AI$89="no","",ROUND(BL4331,4))</f>
        <v>0.30299999999999999</v>
      </c>
      <c r="BP4331" s="157">
        <f>IF('1b-NaturalGas'!$AI$90="no","not applicable (based on previous answers)",ROUND(BL4331,4))</f>
        <v>0.30299999999999999</v>
      </c>
      <c r="BQ4331" s="157">
        <f>IF('1b-NaturalGas'!$AI$91="no","",ROUND(BL4331,4))</f>
        <v>0.30299999999999999</v>
      </c>
    </row>
    <row r="4332" spans="30:69" x14ac:dyDescent="0.25">
      <c r="AD4332" s="157">
        <f t="shared" si="147"/>
        <v>0.30500000000000022</v>
      </c>
      <c r="AE4332" s="157">
        <f>IF('1a-Electricity'!$AI$77="no","",ROUND(AD4332,4))</f>
        <v>0.30499999999999999</v>
      </c>
      <c r="AF4332" s="157">
        <f>IF('1a-Electricity'!$AI$78="no","",ROUND(AD4332,4))</f>
        <v>0.30499999999999999</v>
      </c>
      <c r="AG4332" s="157">
        <f>IF('1a-Electricity'!$AI$79="no","",ROUND(AD4332,4))</f>
        <v>0.30499999999999999</v>
      </c>
      <c r="BL4332" s="157">
        <f t="shared" si="148"/>
        <v>0.30400000000000021</v>
      </c>
      <c r="BM4332" s="157">
        <f>IF('1b-NaturalGas'!$AI$87="no","",ROUND(BL4332,4))</f>
        <v>0.30399999999999999</v>
      </c>
      <c r="BN4332" s="157">
        <f>IF('1b-NaturalGas'!$AI$88="no","",ROUND(BL4332,4))</f>
        <v>0.30399999999999999</v>
      </c>
      <c r="BO4332" s="157">
        <f>IF('1b-NaturalGas'!$AI$89="no","",ROUND(BL4332,4))</f>
        <v>0.30399999999999999</v>
      </c>
      <c r="BP4332" s="157">
        <f>IF('1b-NaturalGas'!$AI$90="no","not applicable (based on previous answers)",ROUND(BL4332,4))</f>
        <v>0.30399999999999999</v>
      </c>
      <c r="BQ4332" s="157">
        <f>IF('1b-NaturalGas'!$AI$91="no","",ROUND(BL4332,4))</f>
        <v>0.30399999999999999</v>
      </c>
    </row>
    <row r="4333" spans="30:69" x14ac:dyDescent="0.25">
      <c r="AD4333" s="157">
        <f t="shared" si="147"/>
        <v>0.30600000000000022</v>
      </c>
      <c r="AE4333" s="157">
        <f>IF('1a-Electricity'!$AI$77="no","",ROUND(AD4333,4))</f>
        <v>0.30599999999999999</v>
      </c>
      <c r="AF4333" s="157">
        <f>IF('1a-Electricity'!$AI$78="no","",ROUND(AD4333,4))</f>
        <v>0.30599999999999999</v>
      </c>
      <c r="AG4333" s="157">
        <f>IF('1a-Electricity'!$AI$79="no","",ROUND(AD4333,4))</f>
        <v>0.30599999999999999</v>
      </c>
      <c r="BL4333" s="157">
        <f t="shared" si="148"/>
        <v>0.30500000000000022</v>
      </c>
      <c r="BM4333" s="157">
        <f>IF('1b-NaturalGas'!$AI$87="no","",ROUND(BL4333,4))</f>
        <v>0.30499999999999999</v>
      </c>
      <c r="BN4333" s="157">
        <f>IF('1b-NaturalGas'!$AI$88="no","",ROUND(BL4333,4))</f>
        <v>0.30499999999999999</v>
      </c>
      <c r="BO4333" s="157">
        <f>IF('1b-NaturalGas'!$AI$89="no","",ROUND(BL4333,4))</f>
        <v>0.30499999999999999</v>
      </c>
      <c r="BP4333" s="157">
        <f>IF('1b-NaturalGas'!$AI$90="no","not applicable (based on previous answers)",ROUND(BL4333,4))</f>
        <v>0.30499999999999999</v>
      </c>
      <c r="BQ4333" s="157">
        <f>IF('1b-NaturalGas'!$AI$91="no","",ROUND(BL4333,4))</f>
        <v>0.30499999999999999</v>
      </c>
    </row>
    <row r="4334" spans="30:69" x14ac:dyDescent="0.25">
      <c r="AD4334" s="157">
        <f t="shared" si="147"/>
        <v>0.30700000000000022</v>
      </c>
      <c r="AE4334" s="157">
        <f>IF('1a-Electricity'!$AI$77="no","",ROUND(AD4334,4))</f>
        <v>0.307</v>
      </c>
      <c r="AF4334" s="157">
        <f>IF('1a-Electricity'!$AI$78="no","",ROUND(AD4334,4))</f>
        <v>0.307</v>
      </c>
      <c r="AG4334" s="157">
        <f>IF('1a-Electricity'!$AI$79="no","",ROUND(AD4334,4))</f>
        <v>0.307</v>
      </c>
      <c r="BL4334" s="157">
        <f t="shared" si="148"/>
        <v>0.30600000000000022</v>
      </c>
      <c r="BM4334" s="157">
        <f>IF('1b-NaturalGas'!$AI$87="no","",ROUND(BL4334,4))</f>
        <v>0.30599999999999999</v>
      </c>
      <c r="BN4334" s="157">
        <f>IF('1b-NaturalGas'!$AI$88="no","",ROUND(BL4334,4))</f>
        <v>0.30599999999999999</v>
      </c>
      <c r="BO4334" s="157">
        <f>IF('1b-NaturalGas'!$AI$89="no","",ROUND(BL4334,4))</f>
        <v>0.30599999999999999</v>
      </c>
      <c r="BP4334" s="157">
        <f>IF('1b-NaturalGas'!$AI$90="no","not applicable (based on previous answers)",ROUND(BL4334,4))</f>
        <v>0.30599999999999999</v>
      </c>
      <c r="BQ4334" s="157">
        <f>IF('1b-NaturalGas'!$AI$91="no","",ROUND(BL4334,4))</f>
        <v>0.30599999999999999</v>
      </c>
    </row>
    <row r="4335" spans="30:69" x14ac:dyDescent="0.25">
      <c r="AD4335" s="157">
        <f t="shared" si="147"/>
        <v>0.30800000000000022</v>
      </c>
      <c r="AE4335" s="157">
        <f>IF('1a-Electricity'!$AI$77="no","",ROUND(AD4335,4))</f>
        <v>0.308</v>
      </c>
      <c r="AF4335" s="157">
        <f>IF('1a-Electricity'!$AI$78="no","",ROUND(AD4335,4))</f>
        <v>0.308</v>
      </c>
      <c r="AG4335" s="157">
        <f>IF('1a-Electricity'!$AI$79="no","",ROUND(AD4335,4))</f>
        <v>0.308</v>
      </c>
      <c r="BL4335" s="157">
        <f t="shared" si="148"/>
        <v>0.30700000000000022</v>
      </c>
      <c r="BM4335" s="157">
        <f>IF('1b-NaturalGas'!$AI$87="no","",ROUND(BL4335,4))</f>
        <v>0.307</v>
      </c>
      <c r="BN4335" s="157">
        <f>IF('1b-NaturalGas'!$AI$88="no","",ROUND(BL4335,4))</f>
        <v>0.307</v>
      </c>
      <c r="BO4335" s="157">
        <f>IF('1b-NaturalGas'!$AI$89="no","",ROUND(BL4335,4))</f>
        <v>0.307</v>
      </c>
      <c r="BP4335" s="157">
        <f>IF('1b-NaturalGas'!$AI$90="no","not applicable (based on previous answers)",ROUND(BL4335,4))</f>
        <v>0.307</v>
      </c>
      <c r="BQ4335" s="157">
        <f>IF('1b-NaturalGas'!$AI$91="no","",ROUND(BL4335,4))</f>
        <v>0.307</v>
      </c>
    </row>
    <row r="4336" spans="30:69" x14ac:dyDescent="0.25">
      <c r="AD4336" s="157">
        <f t="shared" si="147"/>
        <v>0.30900000000000022</v>
      </c>
      <c r="AE4336" s="157">
        <f>IF('1a-Electricity'!$AI$77="no","",ROUND(AD4336,4))</f>
        <v>0.309</v>
      </c>
      <c r="AF4336" s="157">
        <f>IF('1a-Electricity'!$AI$78="no","",ROUND(AD4336,4))</f>
        <v>0.309</v>
      </c>
      <c r="AG4336" s="157">
        <f>IF('1a-Electricity'!$AI$79="no","",ROUND(AD4336,4))</f>
        <v>0.309</v>
      </c>
      <c r="BL4336" s="157">
        <f t="shared" si="148"/>
        <v>0.30800000000000022</v>
      </c>
      <c r="BM4336" s="157">
        <f>IF('1b-NaturalGas'!$AI$87="no","",ROUND(BL4336,4))</f>
        <v>0.308</v>
      </c>
      <c r="BN4336" s="157">
        <f>IF('1b-NaturalGas'!$AI$88="no","",ROUND(BL4336,4))</f>
        <v>0.308</v>
      </c>
      <c r="BO4336" s="157">
        <f>IF('1b-NaturalGas'!$AI$89="no","",ROUND(BL4336,4))</f>
        <v>0.308</v>
      </c>
      <c r="BP4336" s="157">
        <f>IF('1b-NaturalGas'!$AI$90="no","not applicable (based on previous answers)",ROUND(BL4336,4))</f>
        <v>0.308</v>
      </c>
      <c r="BQ4336" s="157">
        <f>IF('1b-NaturalGas'!$AI$91="no","",ROUND(BL4336,4))</f>
        <v>0.308</v>
      </c>
    </row>
    <row r="4337" spans="30:69" x14ac:dyDescent="0.25">
      <c r="AD4337" s="157">
        <f t="shared" si="147"/>
        <v>0.31000000000000022</v>
      </c>
      <c r="AE4337" s="157">
        <f>IF('1a-Electricity'!$AI$77="no","",ROUND(AD4337,4))</f>
        <v>0.31</v>
      </c>
      <c r="AF4337" s="157">
        <f>IF('1a-Electricity'!$AI$78="no","",ROUND(AD4337,4))</f>
        <v>0.31</v>
      </c>
      <c r="AG4337" s="157">
        <f>IF('1a-Electricity'!$AI$79="no","",ROUND(AD4337,4))</f>
        <v>0.31</v>
      </c>
      <c r="BL4337" s="157">
        <f t="shared" si="148"/>
        <v>0.30900000000000022</v>
      </c>
      <c r="BM4337" s="157">
        <f>IF('1b-NaturalGas'!$AI$87="no","",ROUND(BL4337,4))</f>
        <v>0.309</v>
      </c>
      <c r="BN4337" s="157">
        <f>IF('1b-NaturalGas'!$AI$88="no","",ROUND(BL4337,4))</f>
        <v>0.309</v>
      </c>
      <c r="BO4337" s="157">
        <f>IF('1b-NaturalGas'!$AI$89="no","",ROUND(BL4337,4))</f>
        <v>0.309</v>
      </c>
      <c r="BP4337" s="157">
        <f>IF('1b-NaturalGas'!$AI$90="no","not applicable (based on previous answers)",ROUND(BL4337,4))</f>
        <v>0.309</v>
      </c>
      <c r="BQ4337" s="157">
        <f>IF('1b-NaturalGas'!$AI$91="no","",ROUND(BL4337,4))</f>
        <v>0.309</v>
      </c>
    </row>
    <row r="4338" spans="30:69" x14ac:dyDescent="0.25">
      <c r="AD4338" s="157">
        <f t="shared" si="147"/>
        <v>0.31100000000000022</v>
      </c>
      <c r="AE4338" s="157">
        <f>IF('1a-Electricity'!$AI$77="no","",ROUND(AD4338,4))</f>
        <v>0.311</v>
      </c>
      <c r="AF4338" s="157">
        <f>IF('1a-Electricity'!$AI$78="no","",ROUND(AD4338,4))</f>
        <v>0.311</v>
      </c>
      <c r="AG4338" s="157">
        <f>IF('1a-Electricity'!$AI$79="no","",ROUND(AD4338,4))</f>
        <v>0.311</v>
      </c>
      <c r="BL4338" s="157">
        <f t="shared" si="148"/>
        <v>0.31000000000000022</v>
      </c>
      <c r="BM4338" s="157">
        <f>IF('1b-NaturalGas'!$AI$87="no","",ROUND(BL4338,4))</f>
        <v>0.31</v>
      </c>
      <c r="BN4338" s="157">
        <f>IF('1b-NaturalGas'!$AI$88="no","",ROUND(BL4338,4))</f>
        <v>0.31</v>
      </c>
      <c r="BO4338" s="157">
        <f>IF('1b-NaturalGas'!$AI$89="no","",ROUND(BL4338,4))</f>
        <v>0.31</v>
      </c>
      <c r="BP4338" s="157">
        <f>IF('1b-NaturalGas'!$AI$90="no","not applicable (based on previous answers)",ROUND(BL4338,4))</f>
        <v>0.31</v>
      </c>
      <c r="BQ4338" s="157">
        <f>IF('1b-NaturalGas'!$AI$91="no","",ROUND(BL4338,4))</f>
        <v>0.31</v>
      </c>
    </row>
    <row r="4339" spans="30:69" x14ac:dyDescent="0.25">
      <c r="AD4339" s="157">
        <f t="shared" si="147"/>
        <v>0.31200000000000022</v>
      </c>
      <c r="AE4339" s="157">
        <f>IF('1a-Electricity'!$AI$77="no","",ROUND(AD4339,4))</f>
        <v>0.312</v>
      </c>
      <c r="AF4339" s="157">
        <f>IF('1a-Electricity'!$AI$78="no","",ROUND(AD4339,4))</f>
        <v>0.312</v>
      </c>
      <c r="AG4339" s="157">
        <f>IF('1a-Electricity'!$AI$79="no","",ROUND(AD4339,4))</f>
        <v>0.312</v>
      </c>
      <c r="BL4339" s="157">
        <f t="shared" si="148"/>
        <v>0.31100000000000022</v>
      </c>
      <c r="BM4339" s="157">
        <f>IF('1b-NaturalGas'!$AI$87="no","",ROUND(BL4339,4))</f>
        <v>0.311</v>
      </c>
      <c r="BN4339" s="157">
        <f>IF('1b-NaturalGas'!$AI$88="no","",ROUND(BL4339,4))</f>
        <v>0.311</v>
      </c>
      <c r="BO4339" s="157">
        <f>IF('1b-NaturalGas'!$AI$89="no","",ROUND(BL4339,4))</f>
        <v>0.311</v>
      </c>
      <c r="BP4339" s="157">
        <f>IF('1b-NaturalGas'!$AI$90="no","not applicable (based on previous answers)",ROUND(BL4339,4))</f>
        <v>0.311</v>
      </c>
      <c r="BQ4339" s="157">
        <f>IF('1b-NaturalGas'!$AI$91="no","",ROUND(BL4339,4))</f>
        <v>0.311</v>
      </c>
    </row>
    <row r="4340" spans="30:69" x14ac:dyDescent="0.25">
      <c r="AD4340" s="157">
        <f t="shared" ref="AD4340:AD4403" si="149">AD4339+0.001</f>
        <v>0.31300000000000022</v>
      </c>
      <c r="AE4340" s="157">
        <f>IF('1a-Electricity'!$AI$77="no","",ROUND(AD4340,4))</f>
        <v>0.313</v>
      </c>
      <c r="AF4340" s="157">
        <f>IF('1a-Electricity'!$AI$78="no","",ROUND(AD4340,4))</f>
        <v>0.313</v>
      </c>
      <c r="AG4340" s="157">
        <f>IF('1a-Electricity'!$AI$79="no","",ROUND(AD4340,4))</f>
        <v>0.313</v>
      </c>
      <c r="BL4340" s="157">
        <f t="shared" si="148"/>
        <v>0.31200000000000022</v>
      </c>
      <c r="BM4340" s="157">
        <f>IF('1b-NaturalGas'!$AI$87="no","",ROUND(BL4340,4))</f>
        <v>0.312</v>
      </c>
      <c r="BN4340" s="157">
        <f>IF('1b-NaturalGas'!$AI$88="no","",ROUND(BL4340,4))</f>
        <v>0.312</v>
      </c>
      <c r="BO4340" s="157">
        <f>IF('1b-NaturalGas'!$AI$89="no","",ROUND(BL4340,4))</f>
        <v>0.312</v>
      </c>
      <c r="BP4340" s="157">
        <f>IF('1b-NaturalGas'!$AI$90="no","not applicable (based on previous answers)",ROUND(BL4340,4))</f>
        <v>0.312</v>
      </c>
      <c r="BQ4340" s="157">
        <f>IF('1b-NaturalGas'!$AI$91="no","",ROUND(BL4340,4))</f>
        <v>0.312</v>
      </c>
    </row>
    <row r="4341" spans="30:69" x14ac:dyDescent="0.25">
      <c r="AD4341" s="157">
        <f t="shared" si="149"/>
        <v>0.31400000000000022</v>
      </c>
      <c r="AE4341" s="157">
        <f>IF('1a-Electricity'!$AI$77="no","",ROUND(AD4341,4))</f>
        <v>0.314</v>
      </c>
      <c r="AF4341" s="157">
        <f>IF('1a-Electricity'!$AI$78="no","",ROUND(AD4341,4))</f>
        <v>0.314</v>
      </c>
      <c r="AG4341" s="157">
        <f>IF('1a-Electricity'!$AI$79="no","",ROUND(AD4341,4))</f>
        <v>0.314</v>
      </c>
      <c r="BL4341" s="157">
        <f t="shared" ref="BL4341:BL4404" si="150">BL4340+0.001</f>
        <v>0.31300000000000022</v>
      </c>
      <c r="BM4341" s="157">
        <f>IF('1b-NaturalGas'!$AI$87="no","",ROUND(BL4341,4))</f>
        <v>0.313</v>
      </c>
      <c r="BN4341" s="157">
        <f>IF('1b-NaturalGas'!$AI$88="no","",ROUND(BL4341,4))</f>
        <v>0.313</v>
      </c>
      <c r="BO4341" s="157">
        <f>IF('1b-NaturalGas'!$AI$89="no","",ROUND(BL4341,4))</f>
        <v>0.313</v>
      </c>
      <c r="BP4341" s="157">
        <f>IF('1b-NaturalGas'!$AI$90="no","not applicable (based on previous answers)",ROUND(BL4341,4))</f>
        <v>0.313</v>
      </c>
      <c r="BQ4341" s="157">
        <f>IF('1b-NaturalGas'!$AI$91="no","",ROUND(BL4341,4))</f>
        <v>0.313</v>
      </c>
    </row>
    <row r="4342" spans="30:69" x14ac:dyDescent="0.25">
      <c r="AD4342" s="157">
        <f t="shared" si="149"/>
        <v>0.31500000000000022</v>
      </c>
      <c r="AE4342" s="157">
        <f>IF('1a-Electricity'!$AI$77="no","",ROUND(AD4342,4))</f>
        <v>0.315</v>
      </c>
      <c r="AF4342" s="157">
        <f>IF('1a-Electricity'!$AI$78="no","",ROUND(AD4342,4))</f>
        <v>0.315</v>
      </c>
      <c r="AG4342" s="157">
        <f>IF('1a-Electricity'!$AI$79="no","",ROUND(AD4342,4))</f>
        <v>0.315</v>
      </c>
      <c r="BL4342" s="157">
        <f t="shared" si="150"/>
        <v>0.31400000000000022</v>
      </c>
      <c r="BM4342" s="157">
        <f>IF('1b-NaturalGas'!$AI$87="no","",ROUND(BL4342,4))</f>
        <v>0.314</v>
      </c>
      <c r="BN4342" s="157">
        <f>IF('1b-NaturalGas'!$AI$88="no","",ROUND(BL4342,4))</f>
        <v>0.314</v>
      </c>
      <c r="BO4342" s="157">
        <f>IF('1b-NaturalGas'!$AI$89="no","",ROUND(BL4342,4))</f>
        <v>0.314</v>
      </c>
      <c r="BP4342" s="157">
        <f>IF('1b-NaturalGas'!$AI$90="no","not applicable (based on previous answers)",ROUND(BL4342,4))</f>
        <v>0.314</v>
      </c>
      <c r="BQ4342" s="157">
        <f>IF('1b-NaturalGas'!$AI$91="no","",ROUND(BL4342,4))</f>
        <v>0.314</v>
      </c>
    </row>
    <row r="4343" spans="30:69" x14ac:dyDescent="0.25">
      <c r="AD4343" s="157">
        <f t="shared" si="149"/>
        <v>0.31600000000000023</v>
      </c>
      <c r="AE4343" s="157">
        <f>IF('1a-Electricity'!$AI$77="no","",ROUND(AD4343,4))</f>
        <v>0.316</v>
      </c>
      <c r="AF4343" s="157">
        <f>IF('1a-Electricity'!$AI$78="no","",ROUND(AD4343,4))</f>
        <v>0.316</v>
      </c>
      <c r="AG4343" s="157">
        <f>IF('1a-Electricity'!$AI$79="no","",ROUND(AD4343,4))</f>
        <v>0.316</v>
      </c>
      <c r="BL4343" s="157">
        <f t="shared" si="150"/>
        <v>0.31500000000000022</v>
      </c>
      <c r="BM4343" s="157">
        <f>IF('1b-NaturalGas'!$AI$87="no","",ROUND(BL4343,4))</f>
        <v>0.315</v>
      </c>
      <c r="BN4343" s="157">
        <f>IF('1b-NaturalGas'!$AI$88="no","",ROUND(BL4343,4))</f>
        <v>0.315</v>
      </c>
      <c r="BO4343" s="157">
        <f>IF('1b-NaturalGas'!$AI$89="no","",ROUND(BL4343,4))</f>
        <v>0.315</v>
      </c>
      <c r="BP4343" s="157">
        <f>IF('1b-NaturalGas'!$AI$90="no","not applicable (based on previous answers)",ROUND(BL4343,4))</f>
        <v>0.315</v>
      </c>
      <c r="BQ4343" s="157">
        <f>IF('1b-NaturalGas'!$AI$91="no","",ROUND(BL4343,4))</f>
        <v>0.315</v>
      </c>
    </row>
    <row r="4344" spans="30:69" x14ac:dyDescent="0.25">
      <c r="AD4344" s="157">
        <f t="shared" si="149"/>
        <v>0.31700000000000023</v>
      </c>
      <c r="AE4344" s="157">
        <f>IF('1a-Electricity'!$AI$77="no","",ROUND(AD4344,4))</f>
        <v>0.317</v>
      </c>
      <c r="AF4344" s="157">
        <f>IF('1a-Electricity'!$AI$78="no","",ROUND(AD4344,4))</f>
        <v>0.317</v>
      </c>
      <c r="AG4344" s="157">
        <f>IF('1a-Electricity'!$AI$79="no","",ROUND(AD4344,4))</f>
        <v>0.317</v>
      </c>
      <c r="BL4344" s="157">
        <f t="shared" si="150"/>
        <v>0.31600000000000023</v>
      </c>
      <c r="BM4344" s="157">
        <f>IF('1b-NaturalGas'!$AI$87="no","",ROUND(BL4344,4))</f>
        <v>0.316</v>
      </c>
      <c r="BN4344" s="157">
        <f>IF('1b-NaturalGas'!$AI$88="no","",ROUND(BL4344,4))</f>
        <v>0.316</v>
      </c>
      <c r="BO4344" s="157">
        <f>IF('1b-NaturalGas'!$AI$89="no","",ROUND(BL4344,4))</f>
        <v>0.316</v>
      </c>
      <c r="BP4344" s="157">
        <f>IF('1b-NaturalGas'!$AI$90="no","not applicable (based on previous answers)",ROUND(BL4344,4))</f>
        <v>0.316</v>
      </c>
      <c r="BQ4344" s="157">
        <f>IF('1b-NaturalGas'!$AI$91="no","",ROUND(BL4344,4))</f>
        <v>0.316</v>
      </c>
    </row>
    <row r="4345" spans="30:69" x14ac:dyDescent="0.25">
      <c r="AD4345" s="157">
        <f t="shared" si="149"/>
        <v>0.31800000000000023</v>
      </c>
      <c r="AE4345" s="157">
        <f>IF('1a-Electricity'!$AI$77="no","",ROUND(AD4345,4))</f>
        <v>0.318</v>
      </c>
      <c r="AF4345" s="157">
        <f>IF('1a-Electricity'!$AI$78="no","",ROUND(AD4345,4))</f>
        <v>0.318</v>
      </c>
      <c r="AG4345" s="157">
        <f>IF('1a-Electricity'!$AI$79="no","",ROUND(AD4345,4))</f>
        <v>0.318</v>
      </c>
      <c r="BL4345" s="157">
        <f t="shared" si="150"/>
        <v>0.31700000000000023</v>
      </c>
      <c r="BM4345" s="157">
        <f>IF('1b-NaturalGas'!$AI$87="no","",ROUND(BL4345,4))</f>
        <v>0.317</v>
      </c>
      <c r="BN4345" s="157">
        <f>IF('1b-NaturalGas'!$AI$88="no","",ROUND(BL4345,4))</f>
        <v>0.317</v>
      </c>
      <c r="BO4345" s="157">
        <f>IF('1b-NaturalGas'!$AI$89="no","",ROUND(BL4345,4))</f>
        <v>0.317</v>
      </c>
      <c r="BP4345" s="157">
        <f>IF('1b-NaturalGas'!$AI$90="no","not applicable (based on previous answers)",ROUND(BL4345,4))</f>
        <v>0.317</v>
      </c>
      <c r="BQ4345" s="157">
        <f>IF('1b-NaturalGas'!$AI$91="no","",ROUND(BL4345,4))</f>
        <v>0.317</v>
      </c>
    </row>
    <row r="4346" spans="30:69" x14ac:dyDescent="0.25">
      <c r="AD4346" s="157">
        <f t="shared" si="149"/>
        <v>0.31900000000000023</v>
      </c>
      <c r="AE4346" s="157">
        <f>IF('1a-Electricity'!$AI$77="no","",ROUND(AD4346,4))</f>
        <v>0.31900000000000001</v>
      </c>
      <c r="AF4346" s="157">
        <f>IF('1a-Electricity'!$AI$78="no","",ROUND(AD4346,4))</f>
        <v>0.31900000000000001</v>
      </c>
      <c r="AG4346" s="157">
        <f>IF('1a-Electricity'!$AI$79="no","",ROUND(AD4346,4))</f>
        <v>0.31900000000000001</v>
      </c>
      <c r="BL4346" s="157">
        <f t="shared" si="150"/>
        <v>0.31800000000000023</v>
      </c>
      <c r="BM4346" s="157">
        <f>IF('1b-NaturalGas'!$AI$87="no","",ROUND(BL4346,4))</f>
        <v>0.318</v>
      </c>
      <c r="BN4346" s="157">
        <f>IF('1b-NaturalGas'!$AI$88="no","",ROUND(BL4346,4))</f>
        <v>0.318</v>
      </c>
      <c r="BO4346" s="157">
        <f>IF('1b-NaturalGas'!$AI$89="no","",ROUND(BL4346,4))</f>
        <v>0.318</v>
      </c>
      <c r="BP4346" s="157">
        <f>IF('1b-NaturalGas'!$AI$90="no","not applicable (based on previous answers)",ROUND(BL4346,4))</f>
        <v>0.318</v>
      </c>
      <c r="BQ4346" s="157">
        <f>IF('1b-NaturalGas'!$AI$91="no","",ROUND(BL4346,4))</f>
        <v>0.318</v>
      </c>
    </row>
    <row r="4347" spans="30:69" x14ac:dyDescent="0.25">
      <c r="AD4347" s="157">
        <f t="shared" si="149"/>
        <v>0.32000000000000023</v>
      </c>
      <c r="AE4347" s="157">
        <f>IF('1a-Electricity'!$AI$77="no","",ROUND(AD4347,4))</f>
        <v>0.32</v>
      </c>
      <c r="AF4347" s="157">
        <f>IF('1a-Electricity'!$AI$78="no","",ROUND(AD4347,4))</f>
        <v>0.32</v>
      </c>
      <c r="AG4347" s="157">
        <f>IF('1a-Electricity'!$AI$79="no","",ROUND(AD4347,4))</f>
        <v>0.32</v>
      </c>
      <c r="BL4347" s="157">
        <f t="shared" si="150"/>
        <v>0.31900000000000023</v>
      </c>
      <c r="BM4347" s="157">
        <f>IF('1b-NaturalGas'!$AI$87="no","",ROUND(BL4347,4))</f>
        <v>0.31900000000000001</v>
      </c>
      <c r="BN4347" s="157">
        <f>IF('1b-NaturalGas'!$AI$88="no","",ROUND(BL4347,4))</f>
        <v>0.31900000000000001</v>
      </c>
      <c r="BO4347" s="157">
        <f>IF('1b-NaturalGas'!$AI$89="no","",ROUND(BL4347,4))</f>
        <v>0.31900000000000001</v>
      </c>
      <c r="BP4347" s="157">
        <f>IF('1b-NaturalGas'!$AI$90="no","not applicable (based on previous answers)",ROUND(BL4347,4))</f>
        <v>0.31900000000000001</v>
      </c>
      <c r="BQ4347" s="157">
        <f>IF('1b-NaturalGas'!$AI$91="no","",ROUND(BL4347,4))</f>
        <v>0.31900000000000001</v>
      </c>
    </row>
    <row r="4348" spans="30:69" x14ac:dyDescent="0.25">
      <c r="AD4348" s="157">
        <f t="shared" si="149"/>
        <v>0.32100000000000023</v>
      </c>
      <c r="AE4348" s="157">
        <f>IF('1a-Electricity'!$AI$77="no","",ROUND(AD4348,4))</f>
        <v>0.32100000000000001</v>
      </c>
      <c r="AF4348" s="157">
        <f>IF('1a-Electricity'!$AI$78="no","",ROUND(AD4348,4))</f>
        <v>0.32100000000000001</v>
      </c>
      <c r="AG4348" s="157">
        <f>IF('1a-Electricity'!$AI$79="no","",ROUND(AD4348,4))</f>
        <v>0.32100000000000001</v>
      </c>
      <c r="BL4348" s="157">
        <f t="shared" si="150"/>
        <v>0.32000000000000023</v>
      </c>
      <c r="BM4348" s="157">
        <f>IF('1b-NaturalGas'!$AI$87="no","",ROUND(BL4348,4))</f>
        <v>0.32</v>
      </c>
      <c r="BN4348" s="157">
        <f>IF('1b-NaturalGas'!$AI$88="no","",ROUND(BL4348,4))</f>
        <v>0.32</v>
      </c>
      <c r="BO4348" s="157">
        <f>IF('1b-NaturalGas'!$AI$89="no","",ROUND(BL4348,4))</f>
        <v>0.32</v>
      </c>
      <c r="BP4348" s="157">
        <f>IF('1b-NaturalGas'!$AI$90="no","not applicable (based on previous answers)",ROUND(BL4348,4))</f>
        <v>0.32</v>
      </c>
      <c r="BQ4348" s="157">
        <f>IF('1b-NaturalGas'!$AI$91="no","",ROUND(BL4348,4))</f>
        <v>0.32</v>
      </c>
    </row>
    <row r="4349" spans="30:69" x14ac:dyDescent="0.25">
      <c r="AD4349" s="157">
        <f t="shared" si="149"/>
        <v>0.32200000000000023</v>
      </c>
      <c r="AE4349" s="157">
        <f>IF('1a-Electricity'!$AI$77="no","",ROUND(AD4349,4))</f>
        <v>0.32200000000000001</v>
      </c>
      <c r="AF4349" s="157">
        <f>IF('1a-Electricity'!$AI$78="no","",ROUND(AD4349,4))</f>
        <v>0.32200000000000001</v>
      </c>
      <c r="AG4349" s="157">
        <f>IF('1a-Electricity'!$AI$79="no","",ROUND(AD4349,4))</f>
        <v>0.32200000000000001</v>
      </c>
      <c r="BL4349" s="157">
        <f t="shared" si="150"/>
        <v>0.32100000000000023</v>
      </c>
      <c r="BM4349" s="157">
        <f>IF('1b-NaturalGas'!$AI$87="no","",ROUND(BL4349,4))</f>
        <v>0.32100000000000001</v>
      </c>
      <c r="BN4349" s="157">
        <f>IF('1b-NaturalGas'!$AI$88="no","",ROUND(BL4349,4))</f>
        <v>0.32100000000000001</v>
      </c>
      <c r="BO4349" s="157">
        <f>IF('1b-NaturalGas'!$AI$89="no","",ROUND(BL4349,4))</f>
        <v>0.32100000000000001</v>
      </c>
      <c r="BP4349" s="157">
        <f>IF('1b-NaturalGas'!$AI$90="no","not applicable (based on previous answers)",ROUND(BL4349,4))</f>
        <v>0.32100000000000001</v>
      </c>
      <c r="BQ4349" s="157">
        <f>IF('1b-NaturalGas'!$AI$91="no","",ROUND(BL4349,4))</f>
        <v>0.32100000000000001</v>
      </c>
    </row>
    <row r="4350" spans="30:69" x14ac:dyDescent="0.25">
      <c r="AD4350" s="157">
        <f t="shared" si="149"/>
        <v>0.32300000000000023</v>
      </c>
      <c r="AE4350" s="157">
        <f>IF('1a-Electricity'!$AI$77="no","",ROUND(AD4350,4))</f>
        <v>0.32300000000000001</v>
      </c>
      <c r="AF4350" s="157">
        <f>IF('1a-Electricity'!$AI$78="no","",ROUND(AD4350,4))</f>
        <v>0.32300000000000001</v>
      </c>
      <c r="AG4350" s="157">
        <f>IF('1a-Electricity'!$AI$79="no","",ROUND(AD4350,4))</f>
        <v>0.32300000000000001</v>
      </c>
      <c r="BL4350" s="157">
        <f t="shared" si="150"/>
        <v>0.32200000000000023</v>
      </c>
      <c r="BM4350" s="157">
        <f>IF('1b-NaturalGas'!$AI$87="no","",ROUND(BL4350,4))</f>
        <v>0.32200000000000001</v>
      </c>
      <c r="BN4350" s="157">
        <f>IF('1b-NaturalGas'!$AI$88="no","",ROUND(BL4350,4))</f>
        <v>0.32200000000000001</v>
      </c>
      <c r="BO4350" s="157">
        <f>IF('1b-NaturalGas'!$AI$89="no","",ROUND(BL4350,4))</f>
        <v>0.32200000000000001</v>
      </c>
      <c r="BP4350" s="157">
        <f>IF('1b-NaturalGas'!$AI$90="no","not applicable (based on previous answers)",ROUND(BL4350,4))</f>
        <v>0.32200000000000001</v>
      </c>
      <c r="BQ4350" s="157">
        <f>IF('1b-NaturalGas'!$AI$91="no","",ROUND(BL4350,4))</f>
        <v>0.32200000000000001</v>
      </c>
    </row>
    <row r="4351" spans="30:69" x14ac:dyDescent="0.25">
      <c r="AD4351" s="157">
        <f t="shared" si="149"/>
        <v>0.32400000000000023</v>
      </c>
      <c r="AE4351" s="157">
        <f>IF('1a-Electricity'!$AI$77="no","",ROUND(AD4351,4))</f>
        <v>0.32400000000000001</v>
      </c>
      <c r="AF4351" s="157">
        <f>IF('1a-Electricity'!$AI$78="no","",ROUND(AD4351,4))</f>
        <v>0.32400000000000001</v>
      </c>
      <c r="AG4351" s="157">
        <f>IF('1a-Electricity'!$AI$79="no","",ROUND(AD4351,4))</f>
        <v>0.32400000000000001</v>
      </c>
      <c r="BL4351" s="157">
        <f t="shared" si="150"/>
        <v>0.32300000000000023</v>
      </c>
      <c r="BM4351" s="157">
        <f>IF('1b-NaturalGas'!$AI$87="no","",ROUND(BL4351,4))</f>
        <v>0.32300000000000001</v>
      </c>
      <c r="BN4351" s="157">
        <f>IF('1b-NaturalGas'!$AI$88="no","",ROUND(BL4351,4))</f>
        <v>0.32300000000000001</v>
      </c>
      <c r="BO4351" s="157">
        <f>IF('1b-NaturalGas'!$AI$89="no","",ROUND(BL4351,4))</f>
        <v>0.32300000000000001</v>
      </c>
      <c r="BP4351" s="157">
        <f>IF('1b-NaturalGas'!$AI$90="no","not applicable (based on previous answers)",ROUND(BL4351,4))</f>
        <v>0.32300000000000001</v>
      </c>
      <c r="BQ4351" s="157">
        <f>IF('1b-NaturalGas'!$AI$91="no","",ROUND(BL4351,4))</f>
        <v>0.32300000000000001</v>
      </c>
    </row>
    <row r="4352" spans="30:69" x14ac:dyDescent="0.25">
      <c r="AD4352" s="157">
        <f t="shared" si="149"/>
        <v>0.32500000000000023</v>
      </c>
      <c r="AE4352" s="157">
        <f>IF('1a-Electricity'!$AI$77="no","",ROUND(AD4352,4))</f>
        <v>0.32500000000000001</v>
      </c>
      <c r="AF4352" s="157">
        <f>IF('1a-Electricity'!$AI$78="no","",ROUND(AD4352,4))</f>
        <v>0.32500000000000001</v>
      </c>
      <c r="AG4352" s="157">
        <f>IF('1a-Electricity'!$AI$79="no","",ROUND(AD4352,4))</f>
        <v>0.32500000000000001</v>
      </c>
      <c r="BL4352" s="157">
        <f t="shared" si="150"/>
        <v>0.32400000000000023</v>
      </c>
      <c r="BM4352" s="157">
        <f>IF('1b-NaturalGas'!$AI$87="no","",ROUND(BL4352,4))</f>
        <v>0.32400000000000001</v>
      </c>
      <c r="BN4352" s="157">
        <f>IF('1b-NaturalGas'!$AI$88="no","",ROUND(BL4352,4))</f>
        <v>0.32400000000000001</v>
      </c>
      <c r="BO4352" s="157">
        <f>IF('1b-NaturalGas'!$AI$89="no","",ROUND(BL4352,4))</f>
        <v>0.32400000000000001</v>
      </c>
      <c r="BP4352" s="157">
        <f>IF('1b-NaturalGas'!$AI$90="no","not applicable (based on previous answers)",ROUND(BL4352,4))</f>
        <v>0.32400000000000001</v>
      </c>
      <c r="BQ4352" s="157">
        <f>IF('1b-NaturalGas'!$AI$91="no","",ROUND(BL4352,4))</f>
        <v>0.32400000000000001</v>
      </c>
    </row>
    <row r="4353" spans="30:69" x14ac:dyDescent="0.25">
      <c r="AD4353" s="157">
        <f t="shared" si="149"/>
        <v>0.32600000000000023</v>
      </c>
      <c r="AE4353" s="157">
        <f>IF('1a-Electricity'!$AI$77="no","",ROUND(AD4353,4))</f>
        <v>0.32600000000000001</v>
      </c>
      <c r="AF4353" s="157">
        <f>IF('1a-Electricity'!$AI$78="no","",ROUND(AD4353,4))</f>
        <v>0.32600000000000001</v>
      </c>
      <c r="AG4353" s="157">
        <f>IF('1a-Electricity'!$AI$79="no","",ROUND(AD4353,4))</f>
        <v>0.32600000000000001</v>
      </c>
      <c r="BL4353" s="157">
        <f t="shared" si="150"/>
        <v>0.32500000000000023</v>
      </c>
      <c r="BM4353" s="157">
        <f>IF('1b-NaturalGas'!$AI$87="no","",ROUND(BL4353,4))</f>
        <v>0.32500000000000001</v>
      </c>
      <c r="BN4353" s="157">
        <f>IF('1b-NaturalGas'!$AI$88="no","",ROUND(BL4353,4))</f>
        <v>0.32500000000000001</v>
      </c>
      <c r="BO4353" s="157">
        <f>IF('1b-NaturalGas'!$AI$89="no","",ROUND(BL4353,4))</f>
        <v>0.32500000000000001</v>
      </c>
      <c r="BP4353" s="157">
        <f>IF('1b-NaturalGas'!$AI$90="no","not applicable (based on previous answers)",ROUND(BL4353,4))</f>
        <v>0.32500000000000001</v>
      </c>
      <c r="BQ4353" s="157">
        <f>IF('1b-NaturalGas'!$AI$91="no","",ROUND(BL4353,4))</f>
        <v>0.32500000000000001</v>
      </c>
    </row>
    <row r="4354" spans="30:69" x14ac:dyDescent="0.25">
      <c r="AD4354" s="157">
        <f t="shared" si="149"/>
        <v>0.32700000000000023</v>
      </c>
      <c r="AE4354" s="157">
        <f>IF('1a-Electricity'!$AI$77="no","",ROUND(AD4354,4))</f>
        <v>0.32700000000000001</v>
      </c>
      <c r="AF4354" s="157">
        <f>IF('1a-Electricity'!$AI$78="no","",ROUND(AD4354,4))</f>
        <v>0.32700000000000001</v>
      </c>
      <c r="AG4354" s="157">
        <f>IF('1a-Electricity'!$AI$79="no","",ROUND(AD4354,4))</f>
        <v>0.32700000000000001</v>
      </c>
      <c r="BL4354" s="157">
        <f t="shared" si="150"/>
        <v>0.32600000000000023</v>
      </c>
      <c r="BM4354" s="157">
        <f>IF('1b-NaturalGas'!$AI$87="no","",ROUND(BL4354,4))</f>
        <v>0.32600000000000001</v>
      </c>
      <c r="BN4354" s="157">
        <f>IF('1b-NaturalGas'!$AI$88="no","",ROUND(BL4354,4))</f>
        <v>0.32600000000000001</v>
      </c>
      <c r="BO4354" s="157">
        <f>IF('1b-NaturalGas'!$AI$89="no","",ROUND(BL4354,4))</f>
        <v>0.32600000000000001</v>
      </c>
      <c r="BP4354" s="157">
        <f>IF('1b-NaturalGas'!$AI$90="no","not applicable (based on previous answers)",ROUND(BL4354,4))</f>
        <v>0.32600000000000001</v>
      </c>
      <c r="BQ4354" s="157">
        <f>IF('1b-NaturalGas'!$AI$91="no","",ROUND(BL4354,4))</f>
        <v>0.32600000000000001</v>
      </c>
    </row>
    <row r="4355" spans="30:69" x14ac:dyDescent="0.25">
      <c r="AD4355" s="157">
        <f t="shared" si="149"/>
        <v>0.32800000000000024</v>
      </c>
      <c r="AE4355" s="157">
        <f>IF('1a-Electricity'!$AI$77="no","",ROUND(AD4355,4))</f>
        <v>0.32800000000000001</v>
      </c>
      <c r="AF4355" s="157">
        <f>IF('1a-Electricity'!$AI$78="no","",ROUND(AD4355,4))</f>
        <v>0.32800000000000001</v>
      </c>
      <c r="AG4355" s="157">
        <f>IF('1a-Electricity'!$AI$79="no","",ROUND(AD4355,4))</f>
        <v>0.32800000000000001</v>
      </c>
      <c r="BL4355" s="157">
        <f t="shared" si="150"/>
        <v>0.32700000000000023</v>
      </c>
      <c r="BM4355" s="157">
        <f>IF('1b-NaturalGas'!$AI$87="no","",ROUND(BL4355,4))</f>
        <v>0.32700000000000001</v>
      </c>
      <c r="BN4355" s="157">
        <f>IF('1b-NaturalGas'!$AI$88="no","",ROUND(BL4355,4))</f>
        <v>0.32700000000000001</v>
      </c>
      <c r="BO4355" s="157">
        <f>IF('1b-NaturalGas'!$AI$89="no","",ROUND(BL4355,4))</f>
        <v>0.32700000000000001</v>
      </c>
      <c r="BP4355" s="157">
        <f>IF('1b-NaturalGas'!$AI$90="no","not applicable (based on previous answers)",ROUND(BL4355,4))</f>
        <v>0.32700000000000001</v>
      </c>
      <c r="BQ4355" s="157">
        <f>IF('1b-NaturalGas'!$AI$91="no","",ROUND(BL4355,4))</f>
        <v>0.32700000000000001</v>
      </c>
    </row>
    <row r="4356" spans="30:69" x14ac:dyDescent="0.25">
      <c r="AD4356" s="157">
        <f t="shared" si="149"/>
        <v>0.32900000000000024</v>
      </c>
      <c r="AE4356" s="157">
        <f>IF('1a-Electricity'!$AI$77="no","",ROUND(AD4356,4))</f>
        <v>0.32900000000000001</v>
      </c>
      <c r="AF4356" s="157">
        <f>IF('1a-Electricity'!$AI$78="no","",ROUND(AD4356,4))</f>
        <v>0.32900000000000001</v>
      </c>
      <c r="AG4356" s="157">
        <f>IF('1a-Electricity'!$AI$79="no","",ROUND(AD4356,4))</f>
        <v>0.32900000000000001</v>
      </c>
      <c r="BL4356" s="157">
        <f t="shared" si="150"/>
        <v>0.32800000000000024</v>
      </c>
      <c r="BM4356" s="157">
        <f>IF('1b-NaturalGas'!$AI$87="no","",ROUND(BL4356,4))</f>
        <v>0.32800000000000001</v>
      </c>
      <c r="BN4356" s="157">
        <f>IF('1b-NaturalGas'!$AI$88="no","",ROUND(BL4356,4))</f>
        <v>0.32800000000000001</v>
      </c>
      <c r="BO4356" s="157">
        <f>IF('1b-NaturalGas'!$AI$89="no","",ROUND(BL4356,4))</f>
        <v>0.32800000000000001</v>
      </c>
      <c r="BP4356" s="157">
        <f>IF('1b-NaturalGas'!$AI$90="no","not applicable (based on previous answers)",ROUND(BL4356,4))</f>
        <v>0.32800000000000001</v>
      </c>
      <c r="BQ4356" s="157">
        <f>IF('1b-NaturalGas'!$AI$91="no","",ROUND(BL4356,4))</f>
        <v>0.32800000000000001</v>
      </c>
    </row>
    <row r="4357" spans="30:69" x14ac:dyDescent="0.25">
      <c r="AD4357" s="157">
        <f t="shared" si="149"/>
        <v>0.33000000000000024</v>
      </c>
      <c r="AE4357" s="157">
        <f>IF('1a-Electricity'!$AI$77="no","",ROUND(AD4357,4))</f>
        <v>0.33</v>
      </c>
      <c r="AF4357" s="157">
        <f>IF('1a-Electricity'!$AI$78="no","",ROUND(AD4357,4))</f>
        <v>0.33</v>
      </c>
      <c r="AG4357" s="157">
        <f>IF('1a-Electricity'!$AI$79="no","",ROUND(AD4357,4))</f>
        <v>0.33</v>
      </c>
      <c r="BL4357" s="157">
        <f t="shared" si="150"/>
        <v>0.32900000000000024</v>
      </c>
      <c r="BM4357" s="157">
        <f>IF('1b-NaturalGas'!$AI$87="no","",ROUND(BL4357,4))</f>
        <v>0.32900000000000001</v>
      </c>
      <c r="BN4357" s="157">
        <f>IF('1b-NaturalGas'!$AI$88="no","",ROUND(BL4357,4))</f>
        <v>0.32900000000000001</v>
      </c>
      <c r="BO4357" s="157">
        <f>IF('1b-NaturalGas'!$AI$89="no","",ROUND(BL4357,4))</f>
        <v>0.32900000000000001</v>
      </c>
      <c r="BP4357" s="157">
        <f>IF('1b-NaturalGas'!$AI$90="no","not applicable (based on previous answers)",ROUND(BL4357,4))</f>
        <v>0.32900000000000001</v>
      </c>
      <c r="BQ4357" s="157">
        <f>IF('1b-NaturalGas'!$AI$91="no","",ROUND(BL4357,4))</f>
        <v>0.32900000000000001</v>
      </c>
    </row>
    <row r="4358" spans="30:69" x14ac:dyDescent="0.25">
      <c r="AD4358" s="157">
        <f t="shared" si="149"/>
        <v>0.33100000000000024</v>
      </c>
      <c r="AE4358" s="157">
        <f>IF('1a-Electricity'!$AI$77="no","",ROUND(AD4358,4))</f>
        <v>0.33100000000000002</v>
      </c>
      <c r="AF4358" s="157">
        <f>IF('1a-Electricity'!$AI$78="no","",ROUND(AD4358,4))</f>
        <v>0.33100000000000002</v>
      </c>
      <c r="AG4358" s="157">
        <f>IF('1a-Electricity'!$AI$79="no","",ROUND(AD4358,4))</f>
        <v>0.33100000000000002</v>
      </c>
      <c r="BL4358" s="157">
        <f t="shared" si="150"/>
        <v>0.33000000000000024</v>
      </c>
      <c r="BM4358" s="157">
        <f>IF('1b-NaturalGas'!$AI$87="no","",ROUND(BL4358,4))</f>
        <v>0.33</v>
      </c>
      <c r="BN4358" s="157">
        <f>IF('1b-NaturalGas'!$AI$88="no","",ROUND(BL4358,4))</f>
        <v>0.33</v>
      </c>
      <c r="BO4358" s="157">
        <f>IF('1b-NaturalGas'!$AI$89="no","",ROUND(BL4358,4))</f>
        <v>0.33</v>
      </c>
      <c r="BP4358" s="157">
        <f>IF('1b-NaturalGas'!$AI$90="no","not applicable (based on previous answers)",ROUND(BL4358,4))</f>
        <v>0.33</v>
      </c>
      <c r="BQ4358" s="157">
        <f>IF('1b-NaturalGas'!$AI$91="no","",ROUND(BL4358,4))</f>
        <v>0.33</v>
      </c>
    </row>
    <row r="4359" spans="30:69" x14ac:dyDescent="0.25">
      <c r="AD4359" s="157">
        <f t="shared" si="149"/>
        <v>0.33200000000000024</v>
      </c>
      <c r="AE4359" s="157">
        <f>IF('1a-Electricity'!$AI$77="no","",ROUND(AD4359,4))</f>
        <v>0.33200000000000002</v>
      </c>
      <c r="AF4359" s="157">
        <f>IF('1a-Electricity'!$AI$78="no","",ROUND(AD4359,4))</f>
        <v>0.33200000000000002</v>
      </c>
      <c r="AG4359" s="157">
        <f>IF('1a-Electricity'!$AI$79="no","",ROUND(AD4359,4))</f>
        <v>0.33200000000000002</v>
      </c>
      <c r="BL4359" s="157">
        <f t="shared" si="150"/>
        <v>0.33100000000000024</v>
      </c>
      <c r="BM4359" s="157">
        <f>IF('1b-NaturalGas'!$AI$87="no","",ROUND(BL4359,4))</f>
        <v>0.33100000000000002</v>
      </c>
      <c r="BN4359" s="157">
        <f>IF('1b-NaturalGas'!$AI$88="no","",ROUND(BL4359,4))</f>
        <v>0.33100000000000002</v>
      </c>
      <c r="BO4359" s="157">
        <f>IF('1b-NaturalGas'!$AI$89="no","",ROUND(BL4359,4))</f>
        <v>0.33100000000000002</v>
      </c>
      <c r="BP4359" s="157">
        <f>IF('1b-NaturalGas'!$AI$90="no","not applicable (based on previous answers)",ROUND(BL4359,4))</f>
        <v>0.33100000000000002</v>
      </c>
      <c r="BQ4359" s="157">
        <f>IF('1b-NaturalGas'!$AI$91="no","",ROUND(BL4359,4))</f>
        <v>0.33100000000000002</v>
      </c>
    </row>
    <row r="4360" spans="30:69" x14ac:dyDescent="0.25">
      <c r="AD4360" s="157">
        <f t="shared" si="149"/>
        <v>0.33300000000000024</v>
      </c>
      <c r="AE4360" s="157">
        <f>IF('1a-Electricity'!$AI$77="no","",ROUND(AD4360,4))</f>
        <v>0.33300000000000002</v>
      </c>
      <c r="AF4360" s="157">
        <f>IF('1a-Electricity'!$AI$78="no","",ROUND(AD4360,4))</f>
        <v>0.33300000000000002</v>
      </c>
      <c r="AG4360" s="157">
        <f>IF('1a-Electricity'!$AI$79="no","",ROUND(AD4360,4))</f>
        <v>0.33300000000000002</v>
      </c>
      <c r="BL4360" s="157">
        <f t="shared" si="150"/>
        <v>0.33200000000000024</v>
      </c>
      <c r="BM4360" s="157">
        <f>IF('1b-NaturalGas'!$AI$87="no","",ROUND(BL4360,4))</f>
        <v>0.33200000000000002</v>
      </c>
      <c r="BN4360" s="157">
        <f>IF('1b-NaturalGas'!$AI$88="no","",ROUND(BL4360,4))</f>
        <v>0.33200000000000002</v>
      </c>
      <c r="BO4360" s="157">
        <f>IF('1b-NaturalGas'!$AI$89="no","",ROUND(BL4360,4))</f>
        <v>0.33200000000000002</v>
      </c>
      <c r="BP4360" s="157">
        <f>IF('1b-NaturalGas'!$AI$90="no","not applicable (based on previous answers)",ROUND(BL4360,4))</f>
        <v>0.33200000000000002</v>
      </c>
      <c r="BQ4360" s="157">
        <f>IF('1b-NaturalGas'!$AI$91="no","",ROUND(BL4360,4))</f>
        <v>0.33200000000000002</v>
      </c>
    </row>
    <row r="4361" spans="30:69" x14ac:dyDescent="0.25">
      <c r="AD4361" s="157">
        <f t="shared" si="149"/>
        <v>0.33400000000000024</v>
      </c>
      <c r="AE4361" s="157">
        <f>IF('1a-Electricity'!$AI$77="no","",ROUND(AD4361,4))</f>
        <v>0.33400000000000002</v>
      </c>
      <c r="AF4361" s="157">
        <f>IF('1a-Electricity'!$AI$78="no","",ROUND(AD4361,4))</f>
        <v>0.33400000000000002</v>
      </c>
      <c r="AG4361" s="157">
        <f>IF('1a-Electricity'!$AI$79="no","",ROUND(AD4361,4))</f>
        <v>0.33400000000000002</v>
      </c>
      <c r="BL4361" s="157">
        <f t="shared" si="150"/>
        <v>0.33300000000000024</v>
      </c>
      <c r="BM4361" s="157">
        <f>IF('1b-NaturalGas'!$AI$87="no","",ROUND(BL4361,4))</f>
        <v>0.33300000000000002</v>
      </c>
      <c r="BN4361" s="157">
        <f>IF('1b-NaturalGas'!$AI$88="no","",ROUND(BL4361,4))</f>
        <v>0.33300000000000002</v>
      </c>
      <c r="BO4361" s="157">
        <f>IF('1b-NaturalGas'!$AI$89="no","",ROUND(BL4361,4))</f>
        <v>0.33300000000000002</v>
      </c>
      <c r="BP4361" s="157">
        <f>IF('1b-NaturalGas'!$AI$90="no","not applicable (based on previous answers)",ROUND(BL4361,4))</f>
        <v>0.33300000000000002</v>
      </c>
      <c r="BQ4361" s="157">
        <f>IF('1b-NaturalGas'!$AI$91="no","",ROUND(BL4361,4))</f>
        <v>0.33300000000000002</v>
      </c>
    </row>
    <row r="4362" spans="30:69" x14ac:dyDescent="0.25">
      <c r="AD4362" s="157">
        <f t="shared" si="149"/>
        <v>0.33500000000000024</v>
      </c>
      <c r="AE4362" s="157">
        <f>IF('1a-Electricity'!$AI$77="no","",ROUND(AD4362,4))</f>
        <v>0.33500000000000002</v>
      </c>
      <c r="AF4362" s="157">
        <f>IF('1a-Electricity'!$AI$78="no","",ROUND(AD4362,4))</f>
        <v>0.33500000000000002</v>
      </c>
      <c r="AG4362" s="157">
        <f>IF('1a-Electricity'!$AI$79="no","",ROUND(AD4362,4))</f>
        <v>0.33500000000000002</v>
      </c>
      <c r="BL4362" s="157">
        <f t="shared" si="150"/>
        <v>0.33400000000000024</v>
      </c>
      <c r="BM4362" s="157">
        <f>IF('1b-NaturalGas'!$AI$87="no","",ROUND(BL4362,4))</f>
        <v>0.33400000000000002</v>
      </c>
      <c r="BN4362" s="157">
        <f>IF('1b-NaturalGas'!$AI$88="no","",ROUND(BL4362,4))</f>
        <v>0.33400000000000002</v>
      </c>
      <c r="BO4362" s="157">
        <f>IF('1b-NaturalGas'!$AI$89="no","",ROUND(BL4362,4))</f>
        <v>0.33400000000000002</v>
      </c>
      <c r="BP4362" s="157">
        <f>IF('1b-NaturalGas'!$AI$90="no","not applicable (based on previous answers)",ROUND(BL4362,4))</f>
        <v>0.33400000000000002</v>
      </c>
      <c r="BQ4362" s="157">
        <f>IF('1b-NaturalGas'!$AI$91="no","",ROUND(BL4362,4))</f>
        <v>0.33400000000000002</v>
      </c>
    </row>
    <row r="4363" spans="30:69" x14ac:dyDescent="0.25">
      <c r="AD4363" s="157">
        <f t="shared" si="149"/>
        <v>0.33600000000000024</v>
      </c>
      <c r="AE4363" s="157">
        <f>IF('1a-Electricity'!$AI$77="no","",ROUND(AD4363,4))</f>
        <v>0.33600000000000002</v>
      </c>
      <c r="AF4363" s="157">
        <f>IF('1a-Electricity'!$AI$78="no","",ROUND(AD4363,4))</f>
        <v>0.33600000000000002</v>
      </c>
      <c r="AG4363" s="157">
        <f>IF('1a-Electricity'!$AI$79="no","",ROUND(AD4363,4))</f>
        <v>0.33600000000000002</v>
      </c>
      <c r="BL4363" s="157">
        <f t="shared" si="150"/>
        <v>0.33500000000000024</v>
      </c>
      <c r="BM4363" s="157">
        <f>IF('1b-NaturalGas'!$AI$87="no","",ROUND(BL4363,4))</f>
        <v>0.33500000000000002</v>
      </c>
      <c r="BN4363" s="157">
        <f>IF('1b-NaturalGas'!$AI$88="no","",ROUND(BL4363,4))</f>
        <v>0.33500000000000002</v>
      </c>
      <c r="BO4363" s="157">
        <f>IF('1b-NaturalGas'!$AI$89="no","",ROUND(BL4363,4))</f>
        <v>0.33500000000000002</v>
      </c>
      <c r="BP4363" s="157">
        <f>IF('1b-NaturalGas'!$AI$90="no","not applicable (based on previous answers)",ROUND(BL4363,4))</f>
        <v>0.33500000000000002</v>
      </c>
      <c r="BQ4363" s="157">
        <f>IF('1b-NaturalGas'!$AI$91="no","",ROUND(BL4363,4))</f>
        <v>0.33500000000000002</v>
      </c>
    </row>
    <row r="4364" spans="30:69" x14ac:dyDescent="0.25">
      <c r="AD4364" s="157">
        <f t="shared" si="149"/>
        <v>0.33700000000000024</v>
      </c>
      <c r="AE4364" s="157">
        <f>IF('1a-Electricity'!$AI$77="no","",ROUND(AD4364,4))</f>
        <v>0.33700000000000002</v>
      </c>
      <c r="AF4364" s="157">
        <f>IF('1a-Electricity'!$AI$78="no","",ROUND(AD4364,4))</f>
        <v>0.33700000000000002</v>
      </c>
      <c r="AG4364" s="157">
        <f>IF('1a-Electricity'!$AI$79="no","",ROUND(AD4364,4))</f>
        <v>0.33700000000000002</v>
      </c>
      <c r="BL4364" s="157">
        <f t="shared" si="150"/>
        <v>0.33600000000000024</v>
      </c>
      <c r="BM4364" s="157">
        <f>IF('1b-NaturalGas'!$AI$87="no","",ROUND(BL4364,4))</f>
        <v>0.33600000000000002</v>
      </c>
      <c r="BN4364" s="157">
        <f>IF('1b-NaturalGas'!$AI$88="no","",ROUND(BL4364,4))</f>
        <v>0.33600000000000002</v>
      </c>
      <c r="BO4364" s="157">
        <f>IF('1b-NaturalGas'!$AI$89="no","",ROUND(BL4364,4))</f>
        <v>0.33600000000000002</v>
      </c>
      <c r="BP4364" s="157">
        <f>IF('1b-NaturalGas'!$AI$90="no","not applicable (based on previous answers)",ROUND(BL4364,4))</f>
        <v>0.33600000000000002</v>
      </c>
      <c r="BQ4364" s="157">
        <f>IF('1b-NaturalGas'!$AI$91="no","",ROUND(BL4364,4))</f>
        <v>0.33600000000000002</v>
      </c>
    </row>
    <row r="4365" spans="30:69" x14ac:dyDescent="0.25">
      <c r="AD4365" s="157">
        <f t="shared" si="149"/>
        <v>0.33800000000000024</v>
      </c>
      <c r="AE4365" s="157">
        <f>IF('1a-Electricity'!$AI$77="no","",ROUND(AD4365,4))</f>
        <v>0.33800000000000002</v>
      </c>
      <c r="AF4365" s="157">
        <f>IF('1a-Electricity'!$AI$78="no","",ROUND(AD4365,4))</f>
        <v>0.33800000000000002</v>
      </c>
      <c r="AG4365" s="157">
        <f>IF('1a-Electricity'!$AI$79="no","",ROUND(AD4365,4))</f>
        <v>0.33800000000000002</v>
      </c>
      <c r="BL4365" s="157">
        <f t="shared" si="150"/>
        <v>0.33700000000000024</v>
      </c>
      <c r="BM4365" s="157">
        <f>IF('1b-NaturalGas'!$AI$87="no","",ROUND(BL4365,4))</f>
        <v>0.33700000000000002</v>
      </c>
      <c r="BN4365" s="157">
        <f>IF('1b-NaturalGas'!$AI$88="no","",ROUND(BL4365,4))</f>
        <v>0.33700000000000002</v>
      </c>
      <c r="BO4365" s="157">
        <f>IF('1b-NaturalGas'!$AI$89="no","",ROUND(BL4365,4))</f>
        <v>0.33700000000000002</v>
      </c>
      <c r="BP4365" s="157">
        <f>IF('1b-NaturalGas'!$AI$90="no","not applicable (based on previous answers)",ROUND(BL4365,4))</f>
        <v>0.33700000000000002</v>
      </c>
      <c r="BQ4365" s="157">
        <f>IF('1b-NaturalGas'!$AI$91="no","",ROUND(BL4365,4))</f>
        <v>0.33700000000000002</v>
      </c>
    </row>
    <row r="4366" spans="30:69" x14ac:dyDescent="0.25">
      <c r="AD4366" s="157">
        <f t="shared" si="149"/>
        <v>0.33900000000000025</v>
      </c>
      <c r="AE4366" s="157">
        <f>IF('1a-Electricity'!$AI$77="no","",ROUND(AD4366,4))</f>
        <v>0.33900000000000002</v>
      </c>
      <c r="AF4366" s="157">
        <f>IF('1a-Electricity'!$AI$78="no","",ROUND(AD4366,4))</f>
        <v>0.33900000000000002</v>
      </c>
      <c r="AG4366" s="157">
        <f>IF('1a-Electricity'!$AI$79="no","",ROUND(AD4366,4))</f>
        <v>0.33900000000000002</v>
      </c>
      <c r="BL4366" s="157">
        <f t="shared" si="150"/>
        <v>0.33800000000000024</v>
      </c>
      <c r="BM4366" s="157">
        <f>IF('1b-NaturalGas'!$AI$87="no","",ROUND(BL4366,4))</f>
        <v>0.33800000000000002</v>
      </c>
      <c r="BN4366" s="157">
        <f>IF('1b-NaturalGas'!$AI$88="no","",ROUND(BL4366,4))</f>
        <v>0.33800000000000002</v>
      </c>
      <c r="BO4366" s="157">
        <f>IF('1b-NaturalGas'!$AI$89="no","",ROUND(BL4366,4))</f>
        <v>0.33800000000000002</v>
      </c>
      <c r="BP4366" s="157">
        <f>IF('1b-NaturalGas'!$AI$90="no","not applicable (based on previous answers)",ROUND(BL4366,4))</f>
        <v>0.33800000000000002</v>
      </c>
      <c r="BQ4366" s="157">
        <f>IF('1b-NaturalGas'!$AI$91="no","",ROUND(BL4366,4))</f>
        <v>0.33800000000000002</v>
      </c>
    </row>
    <row r="4367" spans="30:69" x14ac:dyDescent="0.25">
      <c r="AD4367" s="157">
        <f t="shared" si="149"/>
        <v>0.34000000000000025</v>
      </c>
      <c r="AE4367" s="157">
        <f>IF('1a-Electricity'!$AI$77="no","",ROUND(AD4367,4))</f>
        <v>0.34</v>
      </c>
      <c r="AF4367" s="157">
        <f>IF('1a-Electricity'!$AI$78="no","",ROUND(AD4367,4))</f>
        <v>0.34</v>
      </c>
      <c r="AG4367" s="157">
        <f>IF('1a-Electricity'!$AI$79="no","",ROUND(AD4367,4))</f>
        <v>0.34</v>
      </c>
      <c r="BL4367" s="157">
        <f t="shared" si="150"/>
        <v>0.33900000000000025</v>
      </c>
      <c r="BM4367" s="157">
        <f>IF('1b-NaturalGas'!$AI$87="no","",ROUND(BL4367,4))</f>
        <v>0.33900000000000002</v>
      </c>
      <c r="BN4367" s="157">
        <f>IF('1b-NaturalGas'!$AI$88="no","",ROUND(BL4367,4))</f>
        <v>0.33900000000000002</v>
      </c>
      <c r="BO4367" s="157">
        <f>IF('1b-NaturalGas'!$AI$89="no","",ROUND(BL4367,4))</f>
        <v>0.33900000000000002</v>
      </c>
      <c r="BP4367" s="157">
        <f>IF('1b-NaturalGas'!$AI$90="no","not applicable (based on previous answers)",ROUND(BL4367,4))</f>
        <v>0.33900000000000002</v>
      </c>
      <c r="BQ4367" s="157">
        <f>IF('1b-NaturalGas'!$AI$91="no","",ROUND(BL4367,4))</f>
        <v>0.33900000000000002</v>
      </c>
    </row>
    <row r="4368" spans="30:69" x14ac:dyDescent="0.25">
      <c r="AD4368" s="157">
        <f t="shared" si="149"/>
        <v>0.34100000000000025</v>
      </c>
      <c r="AE4368" s="157">
        <f>IF('1a-Electricity'!$AI$77="no","",ROUND(AD4368,4))</f>
        <v>0.34100000000000003</v>
      </c>
      <c r="AF4368" s="157">
        <f>IF('1a-Electricity'!$AI$78="no","",ROUND(AD4368,4))</f>
        <v>0.34100000000000003</v>
      </c>
      <c r="AG4368" s="157">
        <f>IF('1a-Electricity'!$AI$79="no","",ROUND(AD4368,4))</f>
        <v>0.34100000000000003</v>
      </c>
      <c r="BL4368" s="157">
        <f t="shared" si="150"/>
        <v>0.34000000000000025</v>
      </c>
      <c r="BM4368" s="157">
        <f>IF('1b-NaturalGas'!$AI$87="no","",ROUND(BL4368,4))</f>
        <v>0.34</v>
      </c>
      <c r="BN4368" s="157">
        <f>IF('1b-NaturalGas'!$AI$88="no","",ROUND(BL4368,4))</f>
        <v>0.34</v>
      </c>
      <c r="BO4368" s="157">
        <f>IF('1b-NaturalGas'!$AI$89="no","",ROUND(BL4368,4))</f>
        <v>0.34</v>
      </c>
      <c r="BP4368" s="157">
        <f>IF('1b-NaturalGas'!$AI$90="no","not applicable (based on previous answers)",ROUND(BL4368,4))</f>
        <v>0.34</v>
      </c>
      <c r="BQ4368" s="157">
        <f>IF('1b-NaturalGas'!$AI$91="no","",ROUND(BL4368,4))</f>
        <v>0.34</v>
      </c>
    </row>
    <row r="4369" spans="30:69" x14ac:dyDescent="0.25">
      <c r="AD4369" s="157">
        <f t="shared" si="149"/>
        <v>0.34200000000000025</v>
      </c>
      <c r="AE4369" s="157">
        <f>IF('1a-Electricity'!$AI$77="no","",ROUND(AD4369,4))</f>
        <v>0.34200000000000003</v>
      </c>
      <c r="AF4369" s="157">
        <f>IF('1a-Electricity'!$AI$78="no","",ROUND(AD4369,4))</f>
        <v>0.34200000000000003</v>
      </c>
      <c r="AG4369" s="157">
        <f>IF('1a-Electricity'!$AI$79="no","",ROUND(AD4369,4))</f>
        <v>0.34200000000000003</v>
      </c>
      <c r="BL4369" s="157">
        <f t="shared" si="150"/>
        <v>0.34100000000000025</v>
      </c>
      <c r="BM4369" s="157">
        <f>IF('1b-NaturalGas'!$AI$87="no","",ROUND(BL4369,4))</f>
        <v>0.34100000000000003</v>
      </c>
      <c r="BN4369" s="157">
        <f>IF('1b-NaturalGas'!$AI$88="no","",ROUND(BL4369,4))</f>
        <v>0.34100000000000003</v>
      </c>
      <c r="BO4369" s="157">
        <f>IF('1b-NaturalGas'!$AI$89="no","",ROUND(BL4369,4))</f>
        <v>0.34100000000000003</v>
      </c>
      <c r="BP4369" s="157">
        <f>IF('1b-NaturalGas'!$AI$90="no","not applicable (based on previous answers)",ROUND(BL4369,4))</f>
        <v>0.34100000000000003</v>
      </c>
      <c r="BQ4369" s="157">
        <f>IF('1b-NaturalGas'!$AI$91="no","",ROUND(BL4369,4))</f>
        <v>0.34100000000000003</v>
      </c>
    </row>
    <row r="4370" spans="30:69" x14ac:dyDescent="0.25">
      <c r="AD4370" s="157">
        <f t="shared" si="149"/>
        <v>0.34300000000000025</v>
      </c>
      <c r="AE4370" s="157">
        <f>IF('1a-Electricity'!$AI$77="no","",ROUND(AD4370,4))</f>
        <v>0.34300000000000003</v>
      </c>
      <c r="AF4370" s="157">
        <f>IF('1a-Electricity'!$AI$78="no","",ROUND(AD4370,4))</f>
        <v>0.34300000000000003</v>
      </c>
      <c r="AG4370" s="157">
        <f>IF('1a-Electricity'!$AI$79="no","",ROUND(AD4370,4))</f>
        <v>0.34300000000000003</v>
      </c>
      <c r="BL4370" s="157">
        <f t="shared" si="150"/>
        <v>0.34200000000000025</v>
      </c>
      <c r="BM4370" s="157">
        <f>IF('1b-NaturalGas'!$AI$87="no","",ROUND(BL4370,4))</f>
        <v>0.34200000000000003</v>
      </c>
      <c r="BN4370" s="157">
        <f>IF('1b-NaturalGas'!$AI$88="no","",ROUND(BL4370,4))</f>
        <v>0.34200000000000003</v>
      </c>
      <c r="BO4370" s="157">
        <f>IF('1b-NaturalGas'!$AI$89="no","",ROUND(BL4370,4))</f>
        <v>0.34200000000000003</v>
      </c>
      <c r="BP4370" s="157">
        <f>IF('1b-NaturalGas'!$AI$90="no","not applicable (based on previous answers)",ROUND(BL4370,4))</f>
        <v>0.34200000000000003</v>
      </c>
      <c r="BQ4370" s="157">
        <f>IF('1b-NaturalGas'!$AI$91="no","",ROUND(BL4370,4))</f>
        <v>0.34200000000000003</v>
      </c>
    </row>
    <row r="4371" spans="30:69" x14ac:dyDescent="0.25">
      <c r="AD4371" s="157">
        <f t="shared" si="149"/>
        <v>0.34400000000000025</v>
      </c>
      <c r="AE4371" s="157">
        <f>IF('1a-Electricity'!$AI$77="no","",ROUND(AD4371,4))</f>
        <v>0.34399999999999997</v>
      </c>
      <c r="AF4371" s="157">
        <f>IF('1a-Electricity'!$AI$78="no","",ROUND(AD4371,4))</f>
        <v>0.34399999999999997</v>
      </c>
      <c r="AG4371" s="157">
        <f>IF('1a-Electricity'!$AI$79="no","",ROUND(AD4371,4))</f>
        <v>0.34399999999999997</v>
      </c>
      <c r="BL4371" s="157">
        <f t="shared" si="150"/>
        <v>0.34300000000000025</v>
      </c>
      <c r="BM4371" s="157">
        <f>IF('1b-NaturalGas'!$AI$87="no","",ROUND(BL4371,4))</f>
        <v>0.34300000000000003</v>
      </c>
      <c r="BN4371" s="157">
        <f>IF('1b-NaturalGas'!$AI$88="no","",ROUND(BL4371,4))</f>
        <v>0.34300000000000003</v>
      </c>
      <c r="BO4371" s="157">
        <f>IF('1b-NaturalGas'!$AI$89="no","",ROUND(BL4371,4))</f>
        <v>0.34300000000000003</v>
      </c>
      <c r="BP4371" s="157">
        <f>IF('1b-NaturalGas'!$AI$90="no","not applicable (based on previous answers)",ROUND(BL4371,4))</f>
        <v>0.34300000000000003</v>
      </c>
      <c r="BQ4371" s="157">
        <f>IF('1b-NaturalGas'!$AI$91="no","",ROUND(BL4371,4))</f>
        <v>0.34300000000000003</v>
      </c>
    </row>
    <row r="4372" spans="30:69" x14ac:dyDescent="0.25">
      <c r="AD4372" s="157">
        <f t="shared" si="149"/>
        <v>0.34500000000000025</v>
      </c>
      <c r="AE4372" s="157">
        <f>IF('1a-Electricity'!$AI$77="no","",ROUND(AD4372,4))</f>
        <v>0.34499999999999997</v>
      </c>
      <c r="AF4372" s="157">
        <f>IF('1a-Electricity'!$AI$78="no","",ROUND(AD4372,4))</f>
        <v>0.34499999999999997</v>
      </c>
      <c r="AG4372" s="157">
        <f>IF('1a-Electricity'!$AI$79="no","",ROUND(AD4372,4))</f>
        <v>0.34499999999999997</v>
      </c>
      <c r="BL4372" s="157">
        <f t="shared" si="150"/>
        <v>0.34400000000000025</v>
      </c>
      <c r="BM4372" s="157">
        <f>IF('1b-NaturalGas'!$AI$87="no","",ROUND(BL4372,4))</f>
        <v>0.34399999999999997</v>
      </c>
      <c r="BN4372" s="157">
        <f>IF('1b-NaturalGas'!$AI$88="no","",ROUND(BL4372,4))</f>
        <v>0.34399999999999997</v>
      </c>
      <c r="BO4372" s="157">
        <f>IF('1b-NaturalGas'!$AI$89="no","",ROUND(BL4372,4))</f>
        <v>0.34399999999999997</v>
      </c>
      <c r="BP4372" s="157">
        <f>IF('1b-NaturalGas'!$AI$90="no","not applicable (based on previous answers)",ROUND(BL4372,4))</f>
        <v>0.34399999999999997</v>
      </c>
      <c r="BQ4372" s="157">
        <f>IF('1b-NaturalGas'!$AI$91="no","",ROUND(BL4372,4))</f>
        <v>0.34399999999999997</v>
      </c>
    </row>
    <row r="4373" spans="30:69" x14ac:dyDescent="0.25">
      <c r="AD4373" s="157">
        <f t="shared" si="149"/>
        <v>0.34600000000000025</v>
      </c>
      <c r="AE4373" s="157">
        <f>IF('1a-Electricity'!$AI$77="no","",ROUND(AD4373,4))</f>
        <v>0.34599999999999997</v>
      </c>
      <c r="AF4373" s="157">
        <f>IF('1a-Electricity'!$AI$78="no","",ROUND(AD4373,4))</f>
        <v>0.34599999999999997</v>
      </c>
      <c r="AG4373" s="157">
        <f>IF('1a-Electricity'!$AI$79="no","",ROUND(AD4373,4))</f>
        <v>0.34599999999999997</v>
      </c>
      <c r="BL4373" s="157">
        <f t="shared" si="150"/>
        <v>0.34500000000000025</v>
      </c>
      <c r="BM4373" s="157">
        <f>IF('1b-NaturalGas'!$AI$87="no","",ROUND(BL4373,4))</f>
        <v>0.34499999999999997</v>
      </c>
      <c r="BN4373" s="157">
        <f>IF('1b-NaturalGas'!$AI$88="no","",ROUND(BL4373,4))</f>
        <v>0.34499999999999997</v>
      </c>
      <c r="BO4373" s="157">
        <f>IF('1b-NaturalGas'!$AI$89="no","",ROUND(BL4373,4))</f>
        <v>0.34499999999999997</v>
      </c>
      <c r="BP4373" s="157">
        <f>IF('1b-NaturalGas'!$AI$90="no","not applicable (based on previous answers)",ROUND(BL4373,4))</f>
        <v>0.34499999999999997</v>
      </c>
      <c r="BQ4373" s="157">
        <f>IF('1b-NaturalGas'!$AI$91="no","",ROUND(BL4373,4))</f>
        <v>0.34499999999999997</v>
      </c>
    </row>
    <row r="4374" spans="30:69" x14ac:dyDescent="0.25">
      <c r="AD4374" s="157">
        <f t="shared" si="149"/>
        <v>0.34700000000000025</v>
      </c>
      <c r="AE4374" s="157">
        <f>IF('1a-Electricity'!$AI$77="no","",ROUND(AD4374,4))</f>
        <v>0.34699999999999998</v>
      </c>
      <c r="AF4374" s="157">
        <f>IF('1a-Electricity'!$AI$78="no","",ROUND(AD4374,4))</f>
        <v>0.34699999999999998</v>
      </c>
      <c r="AG4374" s="157">
        <f>IF('1a-Electricity'!$AI$79="no","",ROUND(AD4374,4))</f>
        <v>0.34699999999999998</v>
      </c>
      <c r="BL4374" s="157">
        <f t="shared" si="150"/>
        <v>0.34600000000000025</v>
      </c>
      <c r="BM4374" s="157">
        <f>IF('1b-NaturalGas'!$AI$87="no","",ROUND(BL4374,4))</f>
        <v>0.34599999999999997</v>
      </c>
      <c r="BN4374" s="157">
        <f>IF('1b-NaturalGas'!$AI$88="no","",ROUND(BL4374,4))</f>
        <v>0.34599999999999997</v>
      </c>
      <c r="BO4374" s="157">
        <f>IF('1b-NaturalGas'!$AI$89="no","",ROUND(BL4374,4))</f>
        <v>0.34599999999999997</v>
      </c>
      <c r="BP4374" s="157">
        <f>IF('1b-NaturalGas'!$AI$90="no","not applicable (based on previous answers)",ROUND(BL4374,4))</f>
        <v>0.34599999999999997</v>
      </c>
      <c r="BQ4374" s="157">
        <f>IF('1b-NaturalGas'!$AI$91="no","",ROUND(BL4374,4))</f>
        <v>0.34599999999999997</v>
      </c>
    </row>
    <row r="4375" spans="30:69" x14ac:dyDescent="0.25">
      <c r="AD4375" s="157">
        <f t="shared" si="149"/>
        <v>0.34800000000000025</v>
      </c>
      <c r="AE4375" s="157">
        <f>IF('1a-Electricity'!$AI$77="no","",ROUND(AD4375,4))</f>
        <v>0.34799999999999998</v>
      </c>
      <c r="AF4375" s="157">
        <f>IF('1a-Electricity'!$AI$78="no","",ROUND(AD4375,4))</f>
        <v>0.34799999999999998</v>
      </c>
      <c r="AG4375" s="157">
        <f>IF('1a-Electricity'!$AI$79="no","",ROUND(AD4375,4))</f>
        <v>0.34799999999999998</v>
      </c>
      <c r="BL4375" s="157">
        <f t="shared" si="150"/>
        <v>0.34700000000000025</v>
      </c>
      <c r="BM4375" s="157">
        <f>IF('1b-NaturalGas'!$AI$87="no","",ROUND(BL4375,4))</f>
        <v>0.34699999999999998</v>
      </c>
      <c r="BN4375" s="157">
        <f>IF('1b-NaturalGas'!$AI$88="no","",ROUND(BL4375,4))</f>
        <v>0.34699999999999998</v>
      </c>
      <c r="BO4375" s="157">
        <f>IF('1b-NaturalGas'!$AI$89="no","",ROUND(BL4375,4))</f>
        <v>0.34699999999999998</v>
      </c>
      <c r="BP4375" s="157">
        <f>IF('1b-NaturalGas'!$AI$90="no","not applicable (based on previous answers)",ROUND(BL4375,4))</f>
        <v>0.34699999999999998</v>
      </c>
      <c r="BQ4375" s="157">
        <f>IF('1b-NaturalGas'!$AI$91="no","",ROUND(BL4375,4))</f>
        <v>0.34699999999999998</v>
      </c>
    </row>
    <row r="4376" spans="30:69" x14ac:dyDescent="0.25">
      <c r="AD4376" s="157">
        <f t="shared" si="149"/>
        <v>0.34900000000000025</v>
      </c>
      <c r="AE4376" s="157">
        <f>IF('1a-Electricity'!$AI$77="no","",ROUND(AD4376,4))</f>
        <v>0.34899999999999998</v>
      </c>
      <c r="AF4376" s="157">
        <f>IF('1a-Electricity'!$AI$78="no","",ROUND(AD4376,4))</f>
        <v>0.34899999999999998</v>
      </c>
      <c r="AG4376" s="157">
        <f>IF('1a-Electricity'!$AI$79="no","",ROUND(AD4376,4))</f>
        <v>0.34899999999999998</v>
      </c>
      <c r="BL4376" s="157">
        <f t="shared" si="150"/>
        <v>0.34800000000000025</v>
      </c>
      <c r="BM4376" s="157">
        <f>IF('1b-NaturalGas'!$AI$87="no","",ROUND(BL4376,4))</f>
        <v>0.34799999999999998</v>
      </c>
      <c r="BN4376" s="157">
        <f>IF('1b-NaturalGas'!$AI$88="no","",ROUND(BL4376,4))</f>
        <v>0.34799999999999998</v>
      </c>
      <c r="BO4376" s="157">
        <f>IF('1b-NaturalGas'!$AI$89="no","",ROUND(BL4376,4))</f>
        <v>0.34799999999999998</v>
      </c>
      <c r="BP4376" s="157">
        <f>IF('1b-NaturalGas'!$AI$90="no","not applicable (based on previous answers)",ROUND(BL4376,4))</f>
        <v>0.34799999999999998</v>
      </c>
      <c r="BQ4376" s="157">
        <f>IF('1b-NaturalGas'!$AI$91="no","",ROUND(BL4376,4))</f>
        <v>0.34799999999999998</v>
      </c>
    </row>
    <row r="4377" spans="30:69" x14ac:dyDescent="0.25">
      <c r="AD4377" s="157">
        <f t="shared" si="149"/>
        <v>0.35000000000000026</v>
      </c>
      <c r="AE4377" s="157">
        <f>IF('1a-Electricity'!$AI$77="no","",ROUND(AD4377,4))</f>
        <v>0.35</v>
      </c>
      <c r="AF4377" s="157">
        <f>IF('1a-Electricity'!$AI$78="no","",ROUND(AD4377,4))</f>
        <v>0.35</v>
      </c>
      <c r="AG4377" s="157">
        <f>IF('1a-Electricity'!$AI$79="no","",ROUND(AD4377,4))</f>
        <v>0.35</v>
      </c>
      <c r="BL4377" s="157">
        <f t="shared" si="150"/>
        <v>0.34900000000000025</v>
      </c>
      <c r="BM4377" s="157">
        <f>IF('1b-NaturalGas'!$AI$87="no","",ROUND(BL4377,4))</f>
        <v>0.34899999999999998</v>
      </c>
      <c r="BN4377" s="157">
        <f>IF('1b-NaturalGas'!$AI$88="no","",ROUND(BL4377,4))</f>
        <v>0.34899999999999998</v>
      </c>
      <c r="BO4377" s="157">
        <f>IF('1b-NaturalGas'!$AI$89="no","",ROUND(BL4377,4))</f>
        <v>0.34899999999999998</v>
      </c>
      <c r="BP4377" s="157">
        <f>IF('1b-NaturalGas'!$AI$90="no","not applicable (based on previous answers)",ROUND(BL4377,4))</f>
        <v>0.34899999999999998</v>
      </c>
      <c r="BQ4377" s="157">
        <f>IF('1b-NaturalGas'!$AI$91="no","",ROUND(BL4377,4))</f>
        <v>0.34899999999999998</v>
      </c>
    </row>
    <row r="4378" spans="30:69" x14ac:dyDescent="0.25">
      <c r="AD4378" s="157">
        <f t="shared" si="149"/>
        <v>0.35100000000000026</v>
      </c>
      <c r="AE4378" s="157">
        <f>IF('1a-Electricity'!$AI$77="no","",ROUND(AD4378,4))</f>
        <v>0.35099999999999998</v>
      </c>
      <c r="AF4378" s="157">
        <f>IF('1a-Electricity'!$AI$78="no","",ROUND(AD4378,4))</f>
        <v>0.35099999999999998</v>
      </c>
      <c r="AG4378" s="157">
        <f>IF('1a-Electricity'!$AI$79="no","",ROUND(AD4378,4))</f>
        <v>0.35099999999999998</v>
      </c>
      <c r="BL4378" s="157">
        <f t="shared" si="150"/>
        <v>0.35000000000000026</v>
      </c>
      <c r="BM4378" s="157">
        <f>IF('1b-NaturalGas'!$AI$87="no","",ROUND(BL4378,4))</f>
        <v>0.35</v>
      </c>
      <c r="BN4378" s="157">
        <f>IF('1b-NaturalGas'!$AI$88="no","",ROUND(BL4378,4))</f>
        <v>0.35</v>
      </c>
      <c r="BO4378" s="157">
        <f>IF('1b-NaturalGas'!$AI$89="no","",ROUND(BL4378,4))</f>
        <v>0.35</v>
      </c>
      <c r="BP4378" s="157">
        <f>IF('1b-NaturalGas'!$AI$90="no","not applicable (based on previous answers)",ROUND(BL4378,4))</f>
        <v>0.35</v>
      </c>
      <c r="BQ4378" s="157">
        <f>IF('1b-NaturalGas'!$AI$91="no","",ROUND(BL4378,4))</f>
        <v>0.35</v>
      </c>
    </row>
    <row r="4379" spans="30:69" x14ac:dyDescent="0.25">
      <c r="AD4379" s="157">
        <f t="shared" si="149"/>
        <v>0.35200000000000026</v>
      </c>
      <c r="AE4379" s="157">
        <f>IF('1a-Electricity'!$AI$77="no","",ROUND(AD4379,4))</f>
        <v>0.35199999999999998</v>
      </c>
      <c r="AF4379" s="157">
        <f>IF('1a-Electricity'!$AI$78="no","",ROUND(AD4379,4))</f>
        <v>0.35199999999999998</v>
      </c>
      <c r="AG4379" s="157">
        <f>IF('1a-Electricity'!$AI$79="no","",ROUND(AD4379,4))</f>
        <v>0.35199999999999998</v>
      </c>
      <c r="BL4379" s="157">
        <f t="shared" si="150"/>
        <v>0.35100000000000026</v>
      </c>
      <c r="BM4379" s="157">
        <f>IF('1b-NaturalGas'!$AI$87="no","",ROUND(BL4379,4))</f>
        <v>0.35099999999999998</v>
      </c>
      <c r="BN4379" s="157">
        <f>IF('1b-NaturalGas'!$AI$88="no","",ROUND(BL4379,4))</f>
        <v>0.35099999999999998</v>
      </c>
      <c r="BO4379" s="157">
        <f>IF('1b-NaturalGas'!$AI$89="no","",ROUND(BL4379,4))</f>
        <v>0.35099999999999998</v>
      </c>
      <c r="BP4379" s="157">
        <f>IF('1b-NaturalGas'!$AI$90="no","not applicable (based on previous answers)",ROUND(BL4379,4))</f>
        <v>0.35099999999999998</v>
      </c>
      <c r="BQ4379" s="157">
        <f>IF('1b-NaturalGas'!$AI$91="no","",ROUND(BL4379,4))</f>
        <v>0.35099999999999998</v>
      </c>
    </row>
    <row r="4380" spans="30:69" x14ac:dyDescent="0.25">
      <c r="AD4380" s="157">
        <f t="shared" si="149"/>
        <v>0.35300000000000026</v>
      </c>
      <c r="AE4380" s="157">
        <f>IF('1a-Electricity'!$AI$77="no","",ROUND(AD4380,4))</f>
        <v>0.35299999999999998</v>
      </c>
      <c r="AF4380" s="157">
        <f>IF('1a-Electricity'!$AI$78="no","",ROUND(AD4380,4))</f>
        <v>0.35299999999999998</v>
      </c>
      <c r="AG4380" s="157">
        <f>IF('1a-Electricity'!$AI$79="no","",ROUND(AD4380,4))</f>
        <v>0.35299999999999998</v>
      </c>
      <c r="BL4380" s="157">
        <f t="shared" si="150"/>
        <v>0.35200000000000026</v>
      </c>
      <c r="BM4380" s="157">
        <f>IF('1b-NaturalGas'!$AI$87="no","",ROUND(BL4380,4))</f>
        <v>0.35199999999999998</v>
      </c>
      <c r="BN4380" s="157">
        <f>IF('1b-NaturalGas'!$AI$88="no","",ROUND(BL4380,4))</f>
        <v>0.35199999999999998</v>
      </c>
      <c r="BO4380" s="157">
        <f>IF('1b-NaturalGas'!$AI$89="no","",ROUND(BL4380,4))</f>
        <v>0.35199999999999998</v>
      </c>
      <c r="BP4380" s="157">
        <f>IF('1b-NaturalGas'!$AI$90="no","not applicable (based on previous answers)",ROUND(BL4380,4))</f>
        <v>0.35199999999999998</v>
      </c>
      <c r="BQ4380" s="157">
        <f>IF('1b-NaturalGas'!$AI$91="no","",ROUND(BL4380,4))</f>
        <v>0.35199999999999998</v>
      </c>
    </row>
    <row r="4381" spans="30:69" x14ac:dyDescent="0.25">
      <c r="AD4381" s="157">
        <f t="shared" si="149"/>
        <v>0.35400000000000026</v>
      </c>
      <c r="AE4381" s="157">
        <f>IF('1a-Electricity'!$AI$77="no","",ROUND(AD4381,4))</f>
        <v>0.35399999999999998</v>
      </c>
      <c r="AF4381" s="157">
        <f>IF('1a-Electricity'!$AI$78="no","",ROUND(AD4381,4))</f>
        <v>0.35399999999999998</v>
      </c>
      <c r="AG4381" s="157">
        <f>IF('1a-Electricity'!$AI$79="no","",ROUND(AD4381,4))</f>
        <v>0.35399999999999998</v>
      </c>
      <c r="BL4381" s="157">
        <f t="shared" si="150"/>
        <v>0.35300000000000026</v>
      </c>
      <c r="BM4381" s="157">
        <f>IF('1b-NaturalGas'!$AI$87="no","",ROUND(BL4381,4))</f>
        <v>0.35299999999999998</v>
      </c>
      <c r="BN4381" s="157">
        <f>IF('1b-NaturalGas'!$AI$88="no","",ROUND(BL4381,4))</f>
        <v>0.35299999999999998</v>
      </c>
      <c r="BO4381" s="157">
        <f>IF('1b-NaturalGas'!$AI$89="no","",ROUND(BL4381,4))</f>
        <v>0.35299999999999998</v>
      </c>
      <c r="BP4381" s="157">
        <f>IF('1b-NaturalGas'!$AI$90="no","not applicable (based on previous answers)",ROUND(BL4381,4))</f>
        <v>0.35299999999999998</v>
      </c>
      <c r="BQ4381" s="157">
        <f>IF('1b-NaturalGas'!$AI$91="no","",ROUND(BL4381,4))</f>
        <v>0.35299999999999998</v>
      </c>
    </row>
    <row r="4382" spans="30:69" x14ac:dyDescent="0.25">
      <c r="AD4382" s="157">
        <f t="shared" si="149"/>
        <v>0.35500000000000026</v>
      </c>
      <c r="AE4382" s="157">
        <f>IF('1a-Electricity'!$AI$77="no","",ROUND(AD4382,4))</f>
        <v>0.35499999999999998</v>
      </c>
      <c r="AF4382" s="157">
        <f>IF('1a-Electricity'!$AI$78="no","",ROUND(AD4382,4))</f>
        <v>0.35499999999999998</v>
      </c>
      <c r="AG4382" s="157">
        <f>IF('1a-Electricity'!$AI$79="no","",ROUND(AD4382,4))</f>
        <v>0.35499999999999998</v>
      </c>
      <c r="BL4382" s="157">
        <f t="shared" si="150"/>
        <v>0.35400000000000026</v>
      </c>
      <c r="BM4382" s="157">
        <f>IF('1b-NaturalGas'!$AI$87="no","",ROUND(BL4382,4))</f>
        <v>0.35399999999999998</v>
      </c>
      <c r="BN4382" s="157">
        <f>IF('1b-NaturalGas'!$AI$88="no","",ROUND(BL4382,4))</f>
        <v>0.35399999999999998</v>
      </c>
      <c r="BO4382" s="157">
        <f>IF('1b-NaturalGas'!$AI$89="no","",ROUND(BL4382,4))</f>
        <v>0.35399999999999998</v>
      </c>
      <c r="BP4382" s="157">
        <f>IF('1b-NaturalGas'!$AI$90="no","not applicable (based on previous answers)",ROUND(BL4382,4))</f>
        <v>0.35399999999999998</v>
      </c>
      <c r="BQ4382" s="157">
        <f>IF('1b-NaturalGas'!$AI$91="no","",ROUND(BL4382,4))</f>
        <v>0.35399999999999998</v>
      </c>
    </row>
    <row r="4383" spans="30:69" x14ac:dyDescent="0.25">
      <c r="AD4383" s="157">
        <f t="shared" si="149"/>
        <v>0.35600000000000026</v>
      </c>
      <c r="AE4383" s="157">
        <f>IF('1a-Electricity'!$AI$77="no","",ROUND(AD4383,4))</f>
        <v>0.35599999999999998</v>
      </c>
      <c r="AF4383" s="157">
        <f>IF('1a-Electricity'!$AI$78="no","",ROUND(AD4383,4))</f>
        <v>0.35599999999999998</v>
      </c>
      <c r="AG4383" s="157">
        <f>IF('1a-Electricity'!$AI$79="no","",ROUND(AD4383,4))</f>
        <v>0.35599999999999998</v>
      </c>
      <c r="BL4383" s="157">
        <f t="shared" si="150"/>
        <v>0.35500000000000026</v>
      </c>
      <c r="BM4383" s="157">
        <f>IF('1b-NaturalGas'!$AI$87="no","",ROUND(BL4383,4))</f>
        <v>0.35499999999999998</v>
      </c>
      <c r="BN4383" s="157">
        <f>IF('1b-NaturalGas'!$AI$88="no","",ROUND(BL4383,4))</f>
        <v>0.35499999999999998</v>
      </c>
      <c r="BO4383" s="157">
        <f>IF('1b-NaturalGas'!$AI$89="no","",ROUND(BL4383,4))</f>
        <v>0.35499999999999998</v>
      </c>
      <c r="BP4383" s="157">
        <f>IF('1b-NaturalGas'!$AI$90="no","not applicable (based on previous answers)",ROUND(BL4383,4))</f>
        <v>0.35499999999999998</v>
      </c>
      <c r="BQ4383" s="157">
        <f>IF('1b-NaturalGas'!$AI$91="no","",ROUND(BL4383,4))</f>
        <v>0.35499999999999998</v>
      </c>
    </row>
    <row r="4384" spans="30:69" x14ac:dyDescent="0.25">
      <c r="AD4384" s="157">
        <f t="shared" si="149"/>
        <v>0.35700000000000026</v>
      </c>
      <c r="AE4384" s="157">
        <f>IF('1a-Electricity'!$AI$77="no","",ROUND(AD4384,4))</f>
        <v>0.35699999999999998</v>
      </c>
      <c r="AF4384" s="157">
        <f>IF('1a-Electricity'!$AI$78="no","",ROUND(AD4384,4))</f>
        <v>0.35699999999999998</v>
      </c>
      <c r="AG4384" s="157">
        <f>IF('1a-Electricity'!$AI$79="no","",ROUND(AD4384,4))</f>
        <v>0.35699999999999998</v>
      </c>
      <c r="BL4384" s="157">
        <f t="shared" si="150"/>
        <v>0.35600000000000026</v>
      </c>
      <c r="BM4384" s="157">
        <f>IF('1b-NaturalGas'!$AI$87="no","",ROUND(BL4384,4))</f>
        <v>0.35599999999999998</v>
      </c>
      <c r="BN4384" s="157">
        <f>IF('1b-NaturalGas'!$AI$88="no","",ROUND(BL4384,4))</f>
        <v>0.35599999999999998</v>
      </c>
      <c r="BO4384" s="157">
        <f>IF('1b-NaturalGas'!$AI$89="no","",ROUND(BL4384,4))</f>
        <v>0.35599999999999998</v>
      </c>
      <c r="BP4384" s="157">
        <f>IF('1b-NaturalGas'!$AI$90="no","not applicable (based on previous answers)",ROUND(BL4384,4))</f>
        <v>0.35599999999999998</v>
      </c>
      <c r="BQ4384" s="157">
        <f>IF('1b-NaturalGas'!$AI$91="no","",ROUND(BL4384,4))</f>
        <v>0.35599999999999998</v>
      </c>
    </row>
    <row r="4385" spans="30:69" x14ac:dyDescent="0.25">
      <c r="AD4385" s="157">
        <f t="shared" si="149"/>
        <v>0.35800000000000026</v>
      </c>
      <c r="AE4385" s="157">
        <f>IF('1a-Electricity'!$AI$77="no","",ROUND(AD4385,4))</f>
        <v>0.35799999999999998</v>
      </c>
      <c r="AF4385" s="157">
        <f>IF('1a-Electricity'!$AI$78="no","",ROUND(AD4385,4))</f>
        <v>0.35799999999999998</v>
      </c>
      <c r="AG4385" s="157">
        <f>IF('1a-Electricity'!$AI$79="no","",ROUND(AD4385,4))</f>
        <v>0.35799999999999998</v>
      </c>
      <c r="BL4385" s="157">
        <f t="shared" si="150"/>
        <v>0.35700000000000026</v>
      </c>
      <c r="BM4385" s="157">
        <f>IF('1b-NaturalGas'!$AI$87="no","",ROUND(BL4385,4))</f>
        <v>0.35699999999999998</v>
      </c>
      <c r="BN4385" s="157">
        <f>IF('1b-NaturalGas'!$AI$88="no","",ROUND(BL4385,4))</f>
        <v>0.35699999999999998</v>
      </c>
      <c r="BO4385" s="157">
        <f>IF('1b-NaturalGas'!$AI$89="no","",ROUND(BL4385,4))</f>
        <v>0.35699999999999998</v>
      </c>
      <c r="BP4385" s="157">
        <f>IF('1b-NaturalGas'!$AI$90="no","not applicable (based on previous answers)",ROUND(BL4385,4))</f>
        <v>0.35699999999999998</v>
      </c>
      <c r="BQ4385" s="157">
        <f>IF('1b-NaturalGas'!$AI$91="no","",ROUND(BL4385,4))</f>
        <v>0.35699999999999998</v>
      </c>
    </row>
    <row r="4386" spans="30:69" x14ac:dyDescent="0.25">
      <c r="AD4386" s="157">
        <f t="shared" si="149"/>
        <v>0.35900000000000026</v>
      </c>
      <c r="AE4386" s="157">
        <f>IF('1a-Electricity'!$AI$77="no","",ROUND(AD4386,4))</f>
        <v>0.35899999999999999</v>
      </c>
      <c r="AF4386" s="157">
        <f>IF('1a-Electricity'!$AI$78="no","",ROUND(AD4386,4))</f>
        <v>0.35899999999999999</v>
      </c>
      <c r="AG4386" s="157">
        <f>IF('1a-Electricity'!$AI$79="no","",ROUND(AD4386,4))</f>
        <v>0.35899999999999999</v>
      </c>
      <c r="BL4386" s="157">
        <f t="shared" si="150"/>
        <v>0.35800000000000026</v>
      </c>
      <c r="BM4386" s="157">
        <f>IF('1b-NaturalGas'!$AI$87="no","",ROUND(BL4386,4))</f>
        <v>0.35799999999999998</v>
      </c>
      <c r="BN4386" s="157">
        <f>IF('1b-NaturalGas'!$AI$88="no","",ROUND(BL4386,4))</f>
        <v>0.35799999999999998</v>
      </c>
      <c r="BO4386" s="157">
        <f>IF('1b-NaturalGas'!$AI$89="no","",ROUND(BL4386,4))</f>
        <v>0.35799999999999998</v>
      </c>
      <c r="BP4386" s="157">
        <f>IF('1b-NaturalGas'!$AI$90="no","not applicable (based on previous answers)",ROUND(BL4386,4))</f>
        <v>0.35799999999999998</v>
      </c>
      <c r="BQ4386" s="157">
        <f>IF('1b-NaturalGas'!$AI$91="no","",ROUND(BL4386,4))</f>
        <v>0.35799999999999998</v>
      </c>
    </row>
    <row r="4387" spans="30:69" x14ac:dyDescent="0.25">
      <c r="AD4387" s="157">
        <f t="shared" si="149"/>
        <v>0.36000000000000026</v>
      </c>
      <c r="AE4387" s="157">
        <f>IF('1a-Electricity'!$AI$77="no","",ROUND(AD4387,4))</f>
        <v>0.36</v>
      </c>
      <c r="AF4387" s="157">
        <f>IF('1a-Electricity'!$AI$78="no","",ROUND(AD4387,4))</f>
        <v>0.36</v>
      </c>
      <c r="AG4387" s="157">
        <f>IF('1a-Electricity'!$AI$79="no","",ROUND(AD4387,4))</f>
        <v>0.36</v>
      </c>
      <c r="BL4387" s="157">
        <f t="shared" si="150"/>
        <v>0.35900000000000026</v>
      </c>
      <c r="BM4387" s="157">
        <f>IF('1b-NaturalGas'!$AI$87="no","",ROUND(BL4387,4))</f>
        <v>0.35899999999999999</v>
      </c>
      <c r="BN4387" s="157">
        <f>IF('1b-NaturalGas'!$AI$88="no","",ROUND(BL4387,4))</f>
        <v>0.35899999999999999</v>
      </c>
      <c r="BO4387" s="157">
        <f>IF('1b-NaturalGas'!$AI$89="no","",ROUND(BL4387,4))</f>
        <v>0.35899999999999999</v>
      </c>
      <c r="BP4387" s="157">
        <f>IF('1b-NaturalGas'!$AI$90="no","not applicable (based on previous answers)",ROUND(BL4387,4))</f>
        <v>0.35899999999999999</v>
      </c>
      <c r="BQ4387" s="157">
        <f>IF('1b-NaturalGas'!$AI$91="no","",ROUND(BL4387,4))</f>
        <v>0.35899999999999999</v>
      </c>
    </row>
    <row r="4388" spans="30:69" x14ac:dyDescent="0.25">
      <c r="AD4388" s="157">
        <f t="shared" si="149"/>
        <v>0.36100000000000027</v>
      </c>
      <c r="AE4388" s="157">
        <f>IF('1a-Electricity'!$AI$77="no","",ROUND(AD4388,4))</f>
        <v>0.36099999999999999</v>
      </c>
      <c r="AF4388" s="157">
        <f>IF('1a-Electricity'!$AI$78="no","",ROUND(AD4388,4))</f>
        <v>0.36099999999999999</v>
      </c>
      <c r="AG4388" s="157">
        <f>IF('1a-Electricity'!$AI$79="no","",ROUND(AD4388,4))</f>
        <v>0.36099999999999999</v>
      </c>
      <c r="BL4388" s="157">
        <f t="shared" si="150"/>
        <v>0.36000000000000026</v>
      </c>
      <c r="BM4388" s="157">
        <f>IF('1b-NaturalGas'!$AI$87="no","",ROUND(BL4388,4))</f>
        <v>0.36</v>
      </c>
      <c r="BN4388" s="157">
        <f>IF('1b-NaturalGas'!$AI$88="no","",ROUND(BL4388,4))</f>
        <v>0.36</v>
      </c>
      <c r="BO4388" s="157">
        <f>IF('1b-NaturalGas'!$AI$89="no","",ROUND(BL4388,4))</f>
        <v>0.36</v>
      </c>
      <c r="BP4388" s="157">
        <f>IF('1b-NaturalGas'!$AI$90="no","not applicable (based on previous answers)",ROUND(BL4388,4))</f>
        <v>0.36</v>
      </c>
      <c r="BQ4388" s="157">
        <f>IF('1b-NaturalGas'!$AI$91="no","",ROUND(BL4388,4))</f>
        <v>0.36</v>
      </c>
    </row>
    <row r="4389" spans="30:69" x14ac:dyDescent="0.25">
      <c r="AD4389" s="157">
        <f t="shared" si="149"/>
        <v>0.36200000000000027</v>
      </c>
      <c r="AE4389" s="157">
        <f>IF('1a-Electricity'!$AI$77="no","",ROUND(AD4389,4))</f>
        <v>0.36199999999999999</v>
      </c>
      <c r="AF4389" s="157">
        <f>IF('1a-Electricity'!$AI$78="no","",ROUND(AD4389,4))</f>
        <v>0.36199999999999999</v>
      </c>
      <c r="AG4389" s="157">
        <f>IF('1a-Electricity'!$AI$79="no","",ROUND(AD4389,4))</f>
        <v>0.36199999999999999</v>
      </c>
      <c r="BL4389" s="157">
        <f t="shared" si="150"/>
        <v>0.36100000000000027</v>
      </c>
      <c r="BM4389" s="157">
        <f>IF('1b-NaturalGas'!$AI$87="no","",ROUND(BL4389,4))</f>
        <v>0.36099999999999999</v>
      </c>
      <c r="BN4389" s="157">
        <f>IF('1b-NaturalGas'!$AI$88="no","",ROUND(BL4389,4))</f>
        <v>0.36099999999999999</v>
      </c>
      <c r="BO4389" s="157">
        <f>IF('1b-NaturalGas'!$AI$89="no","",ROUND(BL4389,4))</f>
        <v>0.36099999999999999</v>
      </c>
      <c r="BP4389" s="157">
        <f>IF('1b-NaturalGas'!$AI$90="no","not applicable (based on previous answers)",ROUND(BL4389,4))</f>
        <v>0.36099999999999999</v>
      </c>
      <c r="BQ4389" s="157">
        <f>IF('1b-NaturalGas'!$AI$91="no","",ROUND(BL4389,4))</f>
        <v>0.36099999999999999</v>
      </c>
    </row>
    <row r="4390" spans="30:69" x14ac:dyDescent="0.25">
      <c r="AD4390" s="157">
        <f t="shared" si="149"/>
        <v>0.36300000000000027</v>
      </c>
      <c r="AE4390" s="157">
        <f>IF('1a-Electricity'!$AI$77="no","",ROUND(AD4390,4))</f>
        <v>0.36299999999999999</v>
      </c>
      <c r="AF4390" s="157">
        <f>IF('1a-Electricity'!$AI$78="no","",ROUND(AD4390,4))</f>
        <v>0.36299999999999999</v>
      </c>
      <c r="AG4390" s="157">
        <f>IF('1a-Electricity'!$AI$79="no","",ROUND(AD4390,4))</f>
        <v>0.36299999999999999</v>
      </c>
      <c r="BL4390" s="157">
        <f t="shared" si="150"/>
        <v>0.36200000000000027</v>
      </c>
      <c r="BM4390" s="157">
        <f>IF('1b-NaturalGas'!$AI$87="no","",ROUND(BL4390,4))</f>
        <v>0.36199999999999999</v>
      </c>
      <c r="BN4390" s="157">
        <f>IF('1b-NaturalGas'!$AI$88="no","",ROUND(BL4390,4))</f>
        <v>0.36199999999999999</v>
      </c>
      <c r="BO4390" s="157">
        <f>IF('1b-NaturalGas'!$AI$89="no","",ROUND(BL4390,4))</f>
        <v>0.36199999999999999</v>
      </c>
      <c r="BP4390" s="157">
        <f>IF('1b-NaturalGas'!$AI$90="no","not applicable (based on previous answers)",ROUND(BL4390,4))</f>
        <v>0.36199999999999999</v>
      </c>
      <c r="BQ4390" s="157">
        <f>IF('1b-NaturalGas'!$AI$91="no","",ROUND(BL4390,4))</f>
        <v>0.36199999999999999</v>
      </c>
    </row>
    <row r="4391" spans="30:69" x14ac:dyDescent="0.25">
      <c r="AD4391" s="157">
        <f t="shared" si="149"/>
        <v>0.36400000000000027</v>
      </c>
      <c r="AE4391" s="157">
        <f>IF('1a-Electricity'!$AI$77="no","",ROUND(AD4391,4))</f>
        <v>0.36399999999999999</v>
      </c>
      <c r="AF4391" s="157">
        <f>IF('1a-Electricity'!$AI$78="no","",ROUND(AD4391,4))</f>
        <v>0.36399999999999999</v>
      </c>
      <c r="AG4391" s="157">
        <f>IF('1a-Electricity'!$AI$79="no","",ROUND(AD4391,4))</f>
        <v>0.36399999999999999</v>
      </c>
      <c r="BL4391" s="157">
        <f t="shared" si="150"/>
        <v>0.36300000000000027</v>
      </c>
      <c r="BM4391" s="157">
        <f>IF('1b-NaturalGas'!$AI$87="no","",ROUND(BL4391,4))</f>
        <v>0.36299999999999999</v>
      </c>
      <c r="BN4391" s="157">
        <f>IF('1b-NaturalGas'!$AI$88="no","",ROUND(BL4391,4))</f>
        <v>0.36299999999999999</v>
      </c>
      <c r="BO4391" s="157">
        <f>IF('1b-NaturalGas'!$AI$89="no","",ROUND(BL4391,4))</f>
        <v>0.36299999999999999</v>
      </c>
      <c r="BP4391" s="157">
        <f>IF('1b-NaturalGas'!$AI$90="no","not applicable (based on previous answers)",ROUND(BL4391,4))</f>
        <v>0.36299999999999999</v>
      </c>
      <c r="BQ4391" s="157">
        <f>IF('1b-NaturalGas'!$AI$91="no","",ROUND(BL4391,4))</f>
        <v>0.36299999999999999</v>
      </c>
    </row>
    <row r="4392" spans="30:69" x14ac:dyDescent="0.25">
      <c r="AD4392" s="157">
        <f t="shared" si="149"/>
        <v>0.36500000000000027</v>
      </c>
      <c r="AE4392" s="157">
        <f>IF('1a-Electricity'!$AI$77="no","",ROUND(AD4392,4))</f>
        <v>0.36499999999999999</v>
      </c>
      <c r="AF4392" s="157">
        <f>IF('1a-Electricity'!$AI$78="no","",ROUND(AD4392,4))</f>
        <v>0.36499999999999999</v>
      </c>
      <c r="AG4392" s="157">
        <f>IF('1a-Electricity'!$AI$79="no","",ROUND(AD4392,4))</f>
        <v>0.36499999999999999</v>
      </c>
      <c r="BL4392" s="157">
        <f t="shared" si="150"/>
        <v>0.36400000000000027</v>
      </c>
      <c r="BM4392" s="157">
        <f>IF('1b-NaturalGas'!$AI$87="no","",ROUND(BL4392,4))</f>
        <v>0.36399999999999999</v>
      </c>
      <c r="BN4392" s="157">
        <f>IF('1b-NaturalGas'!$AI$88="no","",ROUND(BL4392,4))</f>
        <v>0.36399999999999999</v>
      </c>
      <c r="BO4392" s="157">
        <f>IF('1b-NaturalGas'!$AI$89="no","",ROUND(BL4392,4))</f>
        <v>0.36399999999999999</v>
      </c>
      <c r="BP4392" s="157">
        <f>IF('1b-NaturalGas'!$AI$90="no","not applicable (based on previous answers)",ROUND(BL4392,4))</f>
        <v>0.36399999999999999</v>
      </c>
      <c r="BQ4392" s="157">
        <f>IF('1b-NaturalGas'!$AI$91="no","",ROUND(BL4392,4))</f>
        <v>0.36399999999999999</v>
      </c>
    </row>
    <row r="4393" spans="30:69" x14ac:dyDescent="0.25">
      <c r="AD4393" s="157">
        <f t="shared" si="149"/>
        <v>0.36600000000000027</v>
      </c>
      <c r="AE4393" s="157">
        <f>IF('1a-Electricity'!$AI$77="no","",ROUND(AD4393,4))</f>
        <v>0.36599999999999999</v>
      </c>
      <c r="AF4393" s="157">
        <f>IF('1a-Electricity'!$AI$78="no","",ROUND(AD4393,4))</f>
        <v>0.36599999999999999</v>
      </c>
      <c r="AG4393" s="157">
        <f>IF('1a-Electricity'!$AI$79="no","",ROUND(AD4393,4))</f>
        <v>0.36599999999999999</v>
      </c>
      <c r="BL4393" s="157">
        <f t="shared" si="150"/>
        <v>0.36500000000000027</v>
      </c>
      <c r="BM4393" s="157">
        <f>IF('1b-NaturalGas'!$AI$87="no","",ROUND(BL4393,4))</f>
        <v>0.36499999999999999</v>
      </c>
      <c r="BN4393" s="157">
        <f>IF('1b-NaturalGas'!$AI$88="no","",ROUND(BL4393,4))</f>
        <v>0.36499999999999999</v>
      </c>
      <c r="BO4393" s="157">
        <f>IF('1b-NaturalGas'!$AI$89="no","",ROUND(BL4393,4))</f>
        <v>0.36499999999999999</v>
      </c>
      <c r="BP4393" s="157">
        <f>IF('1b-NaturalGas'!$AI$90="no","not applicable (based on previous answers)",ROUND(BL4393,4))</f>
        <v>0.36499999999999999</v>
      </c>
      <c r="BQ4393" s="157">
        <f>IF('1b-NaturalGas'!$AI$91="no","",ROUND(BL4393,4))</f>
        <v>0.36499999999999999</v>
      </c>
    </row>
    <row r="4394" spans="30:69" x14ac:dyDescent="0.25">
      <c r="AD4394" s="157">
        <f t="shared" si="149"/>
        <v>0.36700000000000027</v>
      </c>
      <c r="AE4394" s="157">
        <f>IF('1a-Electricity'!$AI$77="no","",ROUND(AD4394,4))</f>
        <v>0.36699999999999999</v>
      </c>
      <c r="AF4394" s="157">
        <f>IF('1a-Electricity'!$AI$78="no","",ROUND(AD4394,4))</f>
        <v>0.36699999999999999</v>
      </c>
      <c r="AG4394" s="157">
        <f>IF('1a-Electricity'!$AI$79="no","",ROUND(AD4394,4))</f>
        <v>0.36699999999999999</v>
      </c>
      <c r="BL4394" s="157">
        <f t="shared" si="150"/>
        <v>0.36600000000000027</v>
      </c>
      <c r="BM4394" s="157">
        <f>IF('1b-NaturalGas'!$AI$87="no","",ROUND(BL4394,4))</f>
        <v>0.36599999999999999</v>
      </c>
      <c r="BN4394" s="157">
        <f>IF('1b-NaturalGas'!$AI$88="no","",ROUND(BL4394,4))</f>
        <v>0.36599999999999999</v>
      </c>
      <c r="BO4394" s="157">
        <f>IF('1b-NaturalGas'!$AI$89="no","",ROUND(BL4394,4))</f>
        <v>0.36599999999999999</v>
      </c>
      <c r="BP4394" s="157">
        <f>IF('1b-NaturalGas'!$AI$90="no","not applicable (based on previous answers)",ROUND(BL4394,4))</f>
        <v>0.36599999999999999</v>
      </c>
      <c r="BQ4394" s="157">
        <f>IF('1b-NaturalGas'!$AI$91="no","",ROUND(BL4394,4))</f>
        <v>0.36599999999999999</v>
      </c>
    </row>
    <row r="4395" spans="30:69" x14ac:dyDescent="0.25">
      <c r="AD4395" s="157">
        <f t="shared" si="149"/>
        <v>0.36800000000000027</v>
      </c>
      <c r="AE4395" s="157">
        <f>IF('1a-Electricity'!$AI$77="no","",ROUND(AD4395,4))</f>
        <v>0.36799999999999999</v>
      </c>
      <c r="AF4395" s="157">
        <f>IF('1a-Electricity'!$AI$78="no","",ROUND(AD4395,4))</f>
        <v>0.36799999999999999</v>
      </c>
      <c r="AG4395" s="157">
        <f>IF('1a-Electricity'!$AI$79="no","",ROUND(AD4395,4))</f>
        <v>0.36799999999999999</v>
      </c>
      <c r="BL4395" s="157">
        <f t="shared" si="150"/>
        <v>0.36700000000000027</v>
      </c>
      <c r="BM4395" s="157">
        <f>IF('1b-NaturalGas'!$AI$87="no","",ROUND(BL4395,4))</f>
        <v>0.36699999999999999</v>
      </c>
      <c r="BN4395" s="157">
        <f>IF('1b-NaturalGas'!$AI$88="no","",ROUND(BL4395,4))</f>
        <v>0.36699999999999999</v>
      </c>
      <c r="BO4395" s="157">
        <f>IF('1b-NaturalGas'!$AI$89="no","",ROUND(BL4395,4))</f>
        <v>0.36699999999999999</v>
      </c>
      <c r="BP4395" s="157">
        <f>IF('1b-NaturalGas'!$AI$90="no","not applicable (based on previous answers)",ROUND(BL4395,4))</f>
        <v>0.36699999999999999</v>
      </c>
      <c r="BQ4395" s="157">
        <f>IF('1b-NaturalGas'!$AI$91="no","",ROUND(BL4395,4))</f>
        <v>0.36699999999999999</v>
      </c>
    </row>
    <row r="4396" spans="30:69" x14ac:dyDescent="0.25">
      <c r="AD4396" s="157">
        <f t="shared" si="149"/>
        <v>0.36900000000000027</v>
      </c>
      <c r="AE4396" s="157">
        <f>IF('1a-Electricity'!$AI$77="no","",ROUND(AD4396,4))</f>
        <v>0.36899999999999999</v>
      </c>
      <c r="AF4396" s="157">
        <f>IF('1a-Electricity'!$AI$78="no","",ROUND(AD4396,4))</f>
        <v>0.36899999999999999</v>
      </c>
      <c r="AG4396" s="157">
        <f>IF('1a-Electricity'!$AI$79="no","",ROUND(AD4396,4))</f>
        <v>0.36899999999999999</v>
      </c>
      <c r="BL4396" s="157">
        <f t="shared" si="150"/>
        <v>0.36800000000000027</v>
      </c>
      <c r="BM4396" s="157">
        <f>IF('1b-NaturalGas'!$AI$87="no","",ROUND(BL4396,4))</f>
        <v>0.36799999999999999</v>
      </c>
      <c r="BN4396" s="157">
        <f>IF('1b-NaturalGas'!$AI$88="no","",ROUND(BL4396,4))</f>
        <v>0.36799999999999999</v>
      </c>
      <c r="BO4396" s="157">
        <f>IF('1b-NaturalGas'!$AI$89="no","",ROUND(BL4396,4))</f>
        <v>0.36799999999999999</v>
      </c>
      <c r="BP4396" s="157">
        <f>IF('1b-NaturalGas'!$AI$90="no","not applicable (based on previous answers)",ROUND(BL4396,4))</f>
        <v>0.36799999999999999</v>
      </c>
      <c r="BQ4396" s="157">
        <f>IF('1b-NaturalGas'!$AI$91="no","",ROUND(BL4396,4))</f>
        <v>0.36799999999999999</v>
      </c>
    </row>
    <row r="4397" spans="30:69" x14ac:dyDescent="0.25">
      <c r="AD4397" s="157">
        <f t="shared" si="149"/>
        <v>0.37000000000000027</v>
      </c>
      <c r="AE4397" s="157">
        <f>IF('1a-Electricity'!$AI$77="no","",ROUND(AD4397,4))</f>
        <v>0.37</v>
      </c>
      <c r="AF4397" s="157">
        <f>IF('1a-Electricity'!$AI$78="no","",ROUND(AD4397,4))</f>
        <v>0.37</v>
      </c>
      <c r="AG4397" s="157">
        <f>IF('1a-Electricity'!$AI$79="no","",ROUND(AD4397,4))</f>
        <v>0.37</v>
      </c>
      <c r="BL4397" s="157">
        <f t="shared" si="150"/>
        <v>0.36900000000000027</v>
      </c>
      <c r="BM4397" s="157">
        <f>IF('1b-NaturalGas'!$AI$87="no","",ROUND(BL4397,4))</f>
        <v>0.36899999999999999</v>
      </c>
      <c r="BN4397" s="157">
        <f>IF('1b-NaturalGas'!$AI$88="no","",ROUND(BL4397,4))</f>
        <v>0.36899999999999999</v>
      </c>
      <c r="BO4397" s="157">
        <f>IF('1b-NaturalGas'!$AI$89="no","",ROUND(BL4397,4))</f>
        <v>0.36899999999999999</v>
      </c>
      <c r="BP4397" s="157">
        <f>IF('1b-NaturalGas'!$AI$90="no","not applicable (based on previous answers)",ROUND(BL4397,4))</f>
        <v>0.36899999999999999</v>
      </c>
      <c r="BQ4397" s="157">
        <f>IF('1b-NaturalGas'!$AI$91="no","",ROUND(BL4397,4))</f>
        <v>0.36899999999999999</v>
      </c>
    </row>
    <row r="4398" spans="30:69" x14ac:dyDescent="0.25">
      <c r="AD4398" s="157">
        <f t="shared" si="149"/>
        <v>0.37100000000000027</v>
      </c>
      <c r="AE4398" s="157">
        <f>IF('1a-Electricity'!$AI$77="no","",ROUND(AD4398,4))</f>
        <v>0.371</v>
      </c>
      <c r="AF4398" s="157">
        <f>IF('1a-Electricity'!$AI$78="no","",ROUND(AD4398,4))</f>
        <v>0.371</v>
      </c>
      <c r="AG4398" s="157">
        <f>IF('1a-Electricity'!$AI$79="no","",ROUND(AD4398,4))</f>
        <v>0.371</v>
      </c>
      <c r="BL4398" s="157">
        <f t="shared" si="150"/>
        <v>0.37000000000000027</v>
      </c>
      <c r="BM4398" s="157">
        <f>IF('1b-NaturalGas'!$AI$87="no","",ROUND(BL4398,4))</f>
        <v>0.37</v>
      </c>
      <c r="BN4398" s="157">
        <f>IF('1b-NaturalGas'!$AI$88="no","",ROUND(BL4398,4))</f>
        <v>0.37</v>
      </c>
      <c r="BO4398" s="157">
        <f>IF('1b-NaturalGas'!$AI$89="no","",ROUND(BL4398,4))</f>
        <v>0.37</v>
      </c>
      <c r="BP4398" s="157">
        <f>IF('1b-NaturalGas'!$AI$90="no","not applicable (based on previous answers)",ROUND(BL4398,4))</f>
        <v>0.37</v>
      </c>
      <c r="BQ4398" s="157">
        <f>IF('1b-NaturalGas'!$AI$91="no","",ROUND(BL4398,4))</f>
        <v>0.37</v>
      </c>
    </row>
    <row r="4399" spans="30:69" x14ac:dyDescent="0.25">
      <c r="AD4399" s="157">
        <f t="shared" si="149"/>
        <v>0.37200000000000027</v>
      </c>
      <c r="AE4399" s="157">
        <f>IF('1a-Electricity'!$AI$77="no","",ROUND(AD4399,4))</f>
        <v>0.372</v>
      </c>
      <c r="AF4399" s="157">
        <f>IF('1a-Electricity'!$AI$78="no","",ROUND(AD4399,4))</f>
        <v>0.372</v>
      </c>
      <c r="AG4399" s="157">
        <f>IF('1a-Electricity'!$AI$79="no","",ROUND(AD4399,4))</f>
        <v>0.372</v>
      </c>
      <c r="BL4399" s="157">
        <f t="shared" si="150"/>
        <v>0.37100000000000027</v>
      </c>
      <c r="BM4399" s="157">
        <f>IF('1b-NaturalGas'!$AI$87="no","",ROUND(BL4399,4))</f>
        <v>0.371</v>
      </c>
      <c r="BN4399" s="157">
        <f>IF('1b-NaturalGas'!$AI$88="no","",ROUND(BL4399,4))</f>
        <v>0.371</v>
      </c>
      <c r="BO4399" s="157">
        <f>IF('1b-NaturalGas'!$AI$89="no","",ROUND(BL4399,4))</f>
        <v>0.371</v>
      </c>
      <c r="BP4399" s="157">
        <f>IF('1b-NaturalGas'!$AI$90="no","not applicable (based on previous answers)",ROUND(BL4399,4))</f>
        <v>0.371</v>
      </c>
      <c r="BQ4399" s="157">
        <f>IF('1b-NaturalGas'!$AI$91="no","",ROUND(BL4399,4))</f>
        <v>0.371</v>
      </c>
    </row>
    <row r="4400" spans="30:69" x14ac:dyDescent="0.25">
      <c r="AD4400" s="157">
        <f t="shared" si="149"/>
        <v>0.37300000000000028</v>
      </c>
      <c r="AE4400" s="157">
        <f>IF('1a-Electricity'!$AI$77="no","",ROUND(AD4400,4))</f>
        <v>0.373</v>
      </c>
      <c r="AF4400" s="157">
        <f>IF('1a-Electricity'!$AI$78="no","",ROUND(AD4400,4))</f>
        <v>0.373</v>
      </c>
      <c r="AG4400" s="157">
        <f>IF('1a-Electricity'!$AI$79="no","",ROUND(AD4400,4))</f>
        <v>0.373</v>
      </c>
      <c r="BL4400" s="157">
        <f t="shared" si="150"/>
        <v>0.37200000000000027</v>
      </c>
      <c r="BM4400" s="157">
        <f>IF('1b-NaturalGas'!$AI$87="no","",ROUND(BL4400,4))</f>
        <v>0.372</v>
      </c>
      <c r="BN4400" s="157">
        <f>IF('1b-NaturalGas'!$AI$88="no","",ROUND(BL4400,4))</f>
        <v>0.372</v>
      </c>
      <c r="BO4400" s="157">
        <f>IF('1b-NaturalGas'!$AI$89="no","",ROUND(BL4400,4))</f>
        <v>0.372</v>
      </c>
      <c r="BP4400" s="157">
        <f>IF('1b-NaturalGas'!$AI$90="no","not applicable (based on previous answers)",ROUND(BL4400,4))</f>
        <v>0.372</v>
      </c>
      <c r="BQ4400" s="157">
        <f>IF('1b-NaturalGas'!$AI$91="no","",ROUND(BL4400,4))</f>
        <v>0.372</v>
      </c>
    </row>
    <row r="4401" spans="30:69" x14ac:dyDescent="0.25">
      <c r="AD4401" s="157">
        <f t="shared" si="149"/>
        <v>0.37400000000000028</v>
      </c>
      <c r="AE4401" s="157">
        <f>IF('1a-Electricity'!$AI$77="no","",ROUND(AD4401,4))</f>
        <v>0.374</v>
      </c>
      <c r="AF4401" s="157">
        <f>IF('1a-Electricity'!$AI$78="no","",ROUND(AD4401,4))</f>
        <v>0.374</v>
      </c>
      <c r="AG4401" s="157">
        <f>IF('1a-Electricity'!$AI$79="no","",ROUND(AD4401,4))</f>
        <v>0.374</v>
      </c>
      <c r="BL4401" s="157">
        <f t="shared" si="150"/>
        <v>0.37300000000000028</v>
      </c>
      <c r="BM4401" s="157">
        <f>IF('1b-NaturalGas'!$AI$87="no","",ROUND(BL4401,4))</f>
        <v>0.373</v>
      </c>
      <c r="BN4401" s="157">
        <f>IF('1b-NaturalGas'!$AI$88="no","",ROUND(BL4401,4))</f>
        <v>0.373</v>
      </c>
      <c r="BO4401" s="157">
        <f>IF('1b-NaturalGas'!$AI$89="no","",ROUND(BL4401,4))</f>
        <v>0.373</v>
      </c>
      <c r="BP4401" s="157">
        <f>IF('1b-NaturalGas'!$AI$90="no","not applicable (based on previous answers)",ROUND(BL4401,4))</f>
        <v>0.373</v>
      </c>
      <c r="BQ4401" s="157">
        <f>IF('1b-NaturalGas'!$AI$91="no","",ROUND(BL4401,4))</f>
        <v>0.373</v>
      </c>
    </row>
    <row r="4402" spans="30:69" x14ac:dyDescent="0.25">
      <c r="AD4402" s="157">
        <f t="shared" si="149"/>
        <v>0.37500000000000028</v>
      </c>
      <c r="AE4402" s="157">
        <f>IF('1a-Electricity'!$AI$77="no","",ROUND(AD4402,4))</f>
        <v>0.375</v>
      </c>
      <c r="AF4402" s="157">
        <f>IF('1a-Electricity'!$AI$78="no","",ROUND(AD4402,4))</f>
        <v>0.375</v>
      </c>
      <c r="AG4402" s="157">
        <f>IF('1a-Electricity'!$AI$79="no","",ROUND(AD4402,4))</f>
        <v>0.375</v>
      </c>
      <c r="BL4402" s="157">
        <f t="shared" si="150"/>
        <v>0.37400000000000028</v>
      </c>
      <c r="BM4402" s="157">
        <f>IF('1b-NaturalGas'!$AI$87="no","",ROUND(BL4402,4))</f>
        <v>0.374</v>
      </c>
      <c r="BN4402" s="157">
        <f>IF('1b-NaturalGas'!$AI$88="no","",ROUND(BL4402,4))</f>
        <v>0.374</v>
      </c>
      <c r="BO4402" s="157">
        <f>IF('1b-NaturalGas'!$AI$89="no","",ROUND(BL4402,4))</f>
        <v>0.374</v>
      </c>
      <c r="BP4402" s="157">
        <f>IF('1b-NaturalGas'!$AI$90="no","not applicable (based on previous answers)",ROUND(BL4402,4))</f>
        <v>0.374</v>
      </c>
      <c r="BQ4402" s="157">
        <f>IF('1b-NaturalGas'!$AI$91="no","",ROUND(BL4402,4))</f>
        <v>0.374</v>
      </c>
    </row>
    <row r="4403" spans="30:69" x14ac:dyDescent="0.25">
      <c r="AD4403" s="157">
        <f t="shared" si="149"/>
        <v>0.37600000000000028</v>
      </c>
      <c r="AE4403" s="157">
        <f>IF('1a-Electricity'!$AI$77="no","",ROUND(AD4403,4))</f>
        <v>0.376</v>
      </c>
      <c r="AF4403" s="157">
        <f>IF('1a-Electricity'!$AI$78="no","",ROUND(AD4403,4))</f>
        <v>0.376</v>
      </c>
      <c r="AG4403" s="157">
        <f>IF('1a-Electricity'!$AI$79="no","",ROUND(AD4403,4))</f>
        <v>0.376</v>
      </c>
      <c r="BL4403" s="157">
        <f t="shared" si="150"/>
        <v>0.37500000000000028</v>
      </c>
      <c r="BM4403" s="157">
        <f>IF('1b-NaturalGas'!$AI$87="no","",ROUND(BL4403,4))</f>
        <v>0.375</v>
      </c>
      <c r="BN4403" s="157">
        <f>IF('1b-NaturalGas'!$AI$88="no","",ROUND(BL4403,4))</f>
        <v>0.375</v>
      </c>
      <c r="BO4403" s="157">
        <f>IF('1b-NaturalGas'!$AI$89="no","",ROUND(BL4403,4))</f>
        <v>0.375</v>
      </c>
      <c r="BP4403" s="157">
        <f>IF('1b-NaturalGas'!$AI$90="no","not applicable (based on previous answers)",ROUND(BL4403,4))</f>
        <v>0.375</v>
      </c>
      <c r="BQ4403" s="157">
        <f>IF('1b-NaturalGas'!$AI$91="no","",ROUND(BL4403,4))</f>
        <v>0.375</v>
      </c>
    </row>
    <row r="4404" spans="30:69" x14ac:dyDescent="0.25">
      <c r="AD4404" s="157">
        <f t="shared" ref="AD4404:AD4467" si="151">AD4403+0.001</f>
        <v>0.37700000000000028</v>
      </c>
      <c r="AE4404" s="157">
        <f>IF('1a-Electricity'!$AI$77="no","",ROUND(AD4404,4))</f>
        <v>0.377</v>
      </c>
      <c r="AF4404" s="157">
        <f>IF('1a-Electricity'!$AI$78="no","",ROUND(AD4404,4))</f>
        <v>0.377</v>
      </c>
      <c r="AG4404" s="157">
        <f>IF('1a-Electricity'!$AI$79="no","",ROUND(AD4404,4))</f>
        <v>0.377</v>
      </c>
      <c r="BL4404" s="157">
        <f t="shared" si="150"/>
        <v>0.37600000000000028</v>
      </c>
      <c r="BM4404" s="157">
        <f>IF('1b-NaturalGas'!$AI$87="no","",ROUND(BL4404,4))</f>
        <v>0.376</v>
      </c>
      <c r="BN4404" s="157">
        <f>IF('1b-NaturalGas'!$AI$88="no","",ROUND(BL4404,4))</f>
        <v>0.376</v>
      </c>
      <c r="BO4404" s="157">
        <f>IF('1b-NaturalGas'!$AI$89="no","",ROUND(BL4404,4))</f>
        <v>0.376</v>
      </c>
      <c r="BP4404" s="157">
        <f>IF('1b-NaturalGas'!$AI$90="no","not applicable (based on previous answers)",ROUND(BL4404,4))</f>
        <v>0.376</v>
      </c>
      <c r="BQ4404" s="157">
        <f>IF('1b-NaturalGas'!$AI$91="no","",ROUND(BL4404,4))</f>
        <v>0.376</v>
      </c>
    </row>
    <row r="4405" spans="30:69" x14ac:dyDescent="0.25">
      <c r="AD4405" s="157">
        <f t="shared" si="151"/>
        <v>0.37800000000000028</v>
      </c>
      <c r="AE4405" s="157">
        <f>IF('1a-Electricity'!$AI$77="no","",ROUND(AD4405,4))</f>
        <v>0.378</v>
      </c>
      <c r="AF4405" s="157">
        <f>IF('1a-Electricity'!$AI$78="no","",ROUND(AD4405,4))</f>
        <v>0.378</v>
      </c>
      <c r="AG4405" s="157">
        <f>IF('1a-Electricity'!$AI$79="no","",ROUND(AD4405,4))</f>
        <v>0.378</v>
      </c>
      <c r="BL4405" s="157">
        <f t="shared" ref="BL4405:BL4468" si="152">BL4404+0.001</f>
        <v>0.37700000000000028</v>
      </c>
      <c r="BM4405" s="157">
        <f>IF('1b-NaturalGas'!$AI$87="no","",ROUND(BL4405,4))</f>
        <v>0.377</v>
      </c>
      <c r="BN4405" s="157">
        <f>IF('1b-NaturalGas'!$AI$88="no","",ROUND(BL4405,4))</f>
        <v>0.377</v>
      </c>
      <c r="BO4405" s="157">
        <f>IF('1b-NaturalGas'!$AI$89="no","",ROUND(BL4405,4))</f>
        <v>0.377</v>
      </c>
      <c r="BP4405" s="157">
        <f>IF('1b-NaturalGas'!$AI$90="no","not applicable (based on previous answers)",ROUND(BL4405,4))</f>
        <v>0.377</v>
      </c>
      <c r="BQ4405" s="157">
        <f>IF('1b-NaturalGas'!$AI$91="no","",ROUND(BL4405,4))</f>
        <v>0.377</v>
      </c>
    </row>
    <row r="4406" spans="30:69" x14ac:dyDescent="0.25">
      <c r="AD4406" s="157">
        <f t="shared" si="151"/>
        <v>0.37900000000000028</v>
      </c>
      <c r="AE4406" s="157">
        <f>IF('1a-Electricity'!$AI$77="no","",ROUND(AD4406,4))</f>
        <v>0.379</v>
      </c>
      <c r="AF4406" s="157">
        <f>IF('1a-Electricity'!$AI$78="no","",ROUND(AD4406,4))</f>
        <v>0.379</v>
      </c>
      <c r="AG4406" s="157">
        <f>IF('1a-Electricity'!$AI$79="no","",ROUND(AD4406,4))</f>
        <v>0.379</v>
      </c>
      <c r="BL4406" s="157">
        <f t="shared" si="152"/>
        <v>0.37800000000000028</v>
      </c>
      <c r="BM4406" s="157">
        <f>IF('1b-NaturalGas'!$AI$87="no","",ROUND(BL4406,4))</f>
        <v>0.378</v>
      </c>
      <c r="BN4406" s="157">
        <f>IF('1b-NaturalGas'!$AI$88="no","",ROUND(BL4406,4))</f>
        <v>0.378</v>
      </c>
      <c r="BO4406" s="157">
        <f>IF('1b-NaturalGas'!$AI$89="no","",ROUND(BL4406,4))</f>
        <v>0.378</v>
      </c>
      <c r="BP4406" s="157">
        <f>IF('1b-NaturalGas'!$AI$90="no","not applicable (based on previous answers)",ROUND(BL4406,4))</f>
        <v>0.378</v>
      </c>
      <c r="BQ4406" s="157">
        <f>IF('1b-NaturalGas'!$AI$91="no","",ROUND(BL4406,4))</f>
        <v>0.378</v>
      </c>
    </row>
    <row r="4407" spans="30:69" x14ac:dyDescent="0.25">
      <c r="AD4407" s="157">
        <f t="shared" si="151"/>
        <v>0.38000000000000028</v>
      </c>
      <c r="AE4407" s="157">
        <f>IF('1a-Electricity'!$AI$77="no","",ROUND(AD4407,4))</f>
        <v>0.38</v>
      </c>
      <c r="AF4407" s="157">
        <f>IF('1a-Electricity'!$AI$78="no","",ROUND(AD4407,4))</f>
        <v>0.38</v>
      </c>
      <c r="AG4407" s="157">
        <f>IF('1a-Electricity'!$AI$79="no","",ROUND(AD4407,4))</f>
        <v>0.38</v>
      </c>
      <c r="BL4407" s="157">
        <f t="shared" si="152"/>
        <v>0.37900000000000028</v>
      </c>
      <c r="BM4407" s="157">
        <f>IF('1b-NaturalGas'!$AI$87="no","",ROUND(BL4407,4))</f>
        <v>0.379</v>
      </c>
      <c r="BN4407" s="157">
        <f>IF('1b-NaturalGas'!$AI$88="no","",ROUND(BL4407,4))</f>
        <v>0.379</v>
      </c>
      <c r="BO4407" s="157">
        <f>IF('1b-NaturalGas'!$AI$89="no","",ROUND(BL4407,4))</f>
        <v>0.379</v>
      </c>
      <c r="BP4407" s="157">
        <f>IF('1b-NaturalGas'!$AI$90="no","not applicable (based on previous answers)",ROUND(BL4407,4))</f>
        <v>0.379</v>
      </c>
      <c r="BQ4407" s="157">
        <f>IF('1b-NaturalGas'!$AI$91="no","",ROUND(BL4407,4))</f>
        <v>0.379</v>
      </c>
    </row>
    <row r="4408" spans="30:69" x14ac:dyDescent="0.25">
      <c r="AD4408" s="157">
        <f t="shared" si="151"/>
        <v>0.38100000000000028</v>
      </c>
      <c r="AE4408" s="157">
        <f>IF('1a-Electricity'!$AI$77="no","",ROUND(AD4408,4))</f>
        <v>0.38100000000000001</v>
      </c>
      <c r="AF4408" s="157">
        <f>IF('1a-Electricity'!$AI$78="no","",ROUND(AD4408,4))</f>
        <v>0.38100000000000001</v>
      </c>
      <c r="AG4408" s="157">
        <f>IF('1a-Electricity'!$AI$79="no","",ROUND(AD4408,4))</f>
        <v>0.38100000000000001</v>
      </c>
      <c r="BL4408" s="157">
        <f t="shared" si="152"/>
        <v>0.38000000000000028</v>
      </c>
      <c r="BM4408" s="157">
        <f>IF('1b-NaturalGas'!$AI$87="no","",ROUND(BL4408,4))</f>
        <v>0.38</v>
      </c>
      <c r="BN4408" s="157">
        <f>IF('1b-NaturalGas'!$AI$88="no","",ROUND(BL4408,4))</f>
        <v>0.38</v>
      </c>
      <c r="BO4408" s="157">
        <f>IF('1b-NaturalGas'!$AI$89="no","",ROUND(BL4408,4))</f>
        <v>0.38</v>
      </c>
      <c r="BP4408" s="157">
        <f>IF('1b-NaturalGas'!$AI$90="no","not applicable (based on previous answers)",ROUND(BL4408,4))</f>
        <v>0.38</v>
      </c>
      <c r="BQ4408" s="157">
        <f>IF('1b-NaturalGas'!$AI$91="no","",ROUND(BL4408,4))</f>
        <v>0.38</v>
      </c>
    </row>
    <row r="4409" spans="30:69" x14ac:dyDescent="0.25">
      <c r="AD4409" s="157">
        <f t="shared" si="151"/>
        <v>0.38200000000000028</v>
      </c>
      <c r="AE4409" s="157">
        <f>IF('1a-Electricity'!$AI$77="no","",ROUND(AD4409,4))</f>
        <v>0.38200000000000001</v>
      </c>
      <c r="AF4409" s="157">
        <f>IF('1a-Electricity'!$AI$78="no","",ROUND(AD4409,4))</f>
        <v>0.38200000000000001</v>
      </c>
      <c r="AG4409" s="157">
        <f>IF('1a-Electricity'!$AI$79="no","",ROUND(AD4409,4))</f>
        <v>0.38200000000000001</v>
      </c>
      <c r="BL4409" s="157">
        <f t="shared" si="152"/>
        <v>0.38100000000000028</v>
      </c>
      <c r="BM4409" s="157">
        <f>IF('1b-NaturalGas'!$AI$87="no","",ROUND(BL4409,4))</f>
        <v>0.38100000000000001</v>
      </c>
      <c r="BN4409" s="157">
        <f>IF('1b-NaturalGas'!$AI$88="no","",ROUND(BL4409,4))</f>
        <v>0.38100000000000001</v>
      </c>
      <c r="BO4409" s="157">
        <f>IF('1b-NaturalGas'!$AI$89="no","",ROUND(BL4409,4))</f>
        <v>0.38100000000000001</v>
      </c>
      <c r="BP4409" s="157">
        <f>IF('1b-NaturalGas'!$AI$90="no","not applicable (based on previous answers)",ROUND(BL4409,4))</f>
        <v>0.38100000000000001</v>
      </c>
      <c r="BQ4409" s="157">
        <f>IF('1b-NaturalGas'!$AI$91="no","",ROUND(BL4409,4))</f>
        <v>0.38100000000000001</v>
      </c>
    </row>
    <row r="4410" spans="30:69" x14ac:dyDescent="0.25">
      <c r="AD4410" s="157">
        <f t="shared" si="151"/>
        <v>0.38300000000000028</v>
      </c>
      <c r="AE4410" s="157">
        <f>IF('1a-Electricity'!$AI$77="no","",ROUND(AD4410,4))</f>
        <v>0.38300000000000001</v>
      </c>
      <c r="AF4410" s="157">
        <f>IF('1a-Electricity'!$AI$78="no","",ROUND(AD4410,4))</f>
        <v>0.38300000000000001</v>
      </c>
      <c r="AG4410" s="157">
        <f>IF('1a-Electricity'!$AI$79="no","",ROUND(AD4410,4))</f>
        <v>0.38300000000000001</v>
      </c>
      <c r="BL4410" s="157">
        <f t="shared" si="152"/>
        <v>0.38200000000000028</v>
      </c>
      <c r="BM4410" s="157">
        <f>IF('1b-NaturalGas'!$AI$87="no","",ROUND(BL4410,4))</f>
        <v>0.38200000000000001</v>
      </c>
      <c r="BN4410" s="157">
        <f>IF('1b-NaturalGas'!$AI$88="no","",ROUND(BL4410,4))</f>
        <v>0.38200000000000001</v>
      </c>
      <c r="BO4410" s="157">
        <f>IF('1b-NaturalGas'!$AI$89="no","",ROUND(BL4410,4))</f>
        <v>0.38200000000000001</v>
      </c>
      <c r="BP4410" s="157">
        <f>IF('1b-NaturalGas'!$AI$90="no","not applicable (based on previous answers)",ROUND(BL4410,4))</f>
        <v>0.38200000000000001</v>
      </c>
      <c r="BQ4410" s="157">
        <f>IF('1b-NaturalGas'!$AI$91="no","",ROUND(BL4410,4))</f>
        <v>0.38200000000000001</v>
      </c>
    </row>
    <row r="4411" spans="30:69" x14ac:dyDescent="0.25">
      <c r="AD4411" s="157">
        <f t="shared" si="151"/>
        <v>0.38400000000000029</v>
      </c>
      <c r="AE4411" s="157">
        <f>IF('1a-Electricity'!$AI$77="no","",ROUND(AD4411,4))</f>
        <v>0.38400000000000001</v>
      </c>
      <c r="AF4411" s="157">
        <f>IF('1a-Electricity'!$AI$78="no","",ROUND(AD4411,4))</f>
        <v>0.38400000000000001</v>
      </c>
      <c r="AG4411" s="157">
        <f>IF('1a-Electricity'!$AI$79="no","",ROUND(AD4411,4))</f>
        <v>0.38400000000000001</v>
      </c>
      <c r="BL4411" s="157">
        <f t="shared" si="152"/>
        <v>0.38300000000000028</v>
      </c>
      <c r="BM4411" s="157">
        <f>IF('1b-NaturalGas'!$AI$87="no","",ROUND(BL4411,4))</f>
        <v>0.38300000000000001</v>
      </c>
      <c r="BN4411" s="157">
        <f>IF('1b-NaturalGas'!$AI$88="no","",ROUND(BL4411,4))</f>
        <v>0.38300000000000001</v>
      </c>
      <c r="BO4411" s="157">
        <f>IF('1b-NaturalGas'!$AI$89="no","",ROUND(BL4411,4))</f>
        <v>0.38300000000000001</v>
      </c>
      <c r="BP4411" s="157">
        <f>IF('1b-NaturalGas'!$AI$90="no","not applicable (based on previous answers)",ROUND(BL4411,4))</f>
        <v>0.38300000000000001</v>
      </c>
      <c r="BQ4411" s="157">
        <f>IF('1b-NaturalGas'!$AI$91="no","",ROUND(BL4411,4))</f>
        <v>0.38300000000000001</v>
      </c>
    </row>
    <row r="4412" spans="30:69" x14ac:dyDescent="0.25">
      <c r="AD4412" s="157">
        <f t="shared" si="151"/>
        <v>0.38500000000000029</v>
      </c>
      <c r="AE4412" s="157">
        <f>IF('1a-Electricity'!$AI$77="no","",ROUND(AD4412,4))</f>
        <v>0.38500000000000001</v>
      </c>
      <c r="AF4412" s="157">
        <f>IF('1a-Electricity'!$AI$78="no","",ROUND(AD4412,4))</f>
        <v>0.38500000000000001</v>
      </c>
      <c r="AG4412" s="157">
        <f>IF('1a-Electricity'!$AI$79="no","",ROUND(AD4412,4))</f>
        <v>0.38500000000000001</v>
      </c>
      <c r="BL4412" s="157">
        <f t="shared" si="152"/>
        <v>0.38400000000000029</v>
      </c>
      <c r="BM4412" s="157">
        <f>IF('1b-NaturalGas'!$AI$87="no","",ROUND(BL4412,4))</f>
        <v>0.38400000000000001</v>
      </c>
      <c r="BN4412" s="157">
        <f>IF('1b-NaturalGas'!$AI$88="no","",ROUND(BL4412,4))</f>
        <v>0.38400000000000001</v>
      </c>
      <c r="BO4412" s="157">
        <f>IF('1b-NaturalGas'!$AI$89="no","",ROUND(BL4412,4))</f>
        <v>0.38400000000000001</v>
      </c>
      <c r="BP4412" s="157">
        <f>IF('1b-NaturalGas'!$AI$90="no","not applicable (based on previous answers)",ROUND(BL4412,4))</f>
        <v>0.38400000000000001</v>
      </c>
      <c r="BQ4412" s="157">
        <f>IF('1b-NaturalGas'!$AI$91="no","",ROUND(BL4412,4))</f>
        <v>0.38400000000000001</v>
      </c>
    </row>
    <row r="4413" spans="30:69" x14ac:dyDescent="0.25">
      <c r="AD4413" s="157">
        <f t="shared" si="151"/>
        <v>0.38600000000000029</v>
      </c>
      <c r="AE4413" s="157">
        <f>IF('1a-Electricity'!$AI$77="no","",ROUND(AD4413,4))</f>
        <v>0.38600000000000001</v>
      </c>
      <c r="AF4413" s="157">
        <f>IF('1a-Electricity'!$AI$78="no","",ROUND(AD4413,4))</f>
        <v>0.38600000000000001</v>
      </c>
      <c r="AG4413" s="157">
        <f>IF('1a-Electricity'!$AI$79="no","",ROUND(AD4413,4))</f>
        <v>0.38600000000000001</v>
      </c>
      <c r="BL4413" s="157">
        <f t="shared" si="152"/>
        <v>0.38500000000000029</v>
      </c>
      <c r="BM4413" s="157">
        <f>IF('1b-NaturalGas'!$AI$87="no","",ROUND(BL4413,4))</f>
        <v>0.38500000000000001</v>
      </c>
      <c r="BN4413" s="157">
        <f>IF('1b-NaturalGas'!$AI$88="no","",ROUND(BL4413,4))</f>
        <v>0.38500000000000001</v>
      </c>
      <c r="BO4413" s="157">
        <f>IF('1b-NaturalGas'!$AI$89="no","",ROUND(BL4413,4))</f>
        <v>0.38500000000000001</v>
      </c>
      <c r="BP4413" s="157">
        <f>IF('1b-NaturalGas'!$AI$90="no","not applicable (based on previous answers)",ROUND(BL4413,4))</f>
        <v>0.38500000000000001</v>
      </c>
      <c r="BQ4413" s="157">
        <f>IF('1b-NaturalGas'!$AI$91="no","",ROUND(BL4413,4))</f>
        <v>0.38500000000000001</v>
      </c>
    </row>
    <row r="4414" spans="30:69" x14ac:dyDescent="0.25">
      <c r="AD4414" s="157">
        <f t="shared" si="151"/>
        <v>0.38700000000000029</v>
      </c>
      <c r="AE4414" s="157">
        <f>IF('1a-Electricity'!$AI$77="no","",ROUND(AD4414,4))</f>
        <v>0.38700000000000001</v>
      </c>
      <c r="AF4414" s="157">
        <f>IF('1a-Electricity'!$AI$78="no","",ROUND(AD4414,4))</f>
        <v>0.38700000000000001</v>
      </c>
      <c r="AG4414" s="157">
        <f>IF('1a-Electricity'!$AI$79="no","",ROUND(AD4414,4))</f>
        <v>0.38700000000000001</v>
      </c>
      <c r="BL4414" s="157">
        <f t="shared" si="152"/>
        <v>0.38600000000000029</v>
      </c>
      <c r="BM4414" s="157">
        <f>IF('1b-NaturalGas'!$AI$87="no","",ROUND(BL4414,4))</f>
        <v>0.38600000000000001</v>
      </c>
      <c r="BN4414" s="157">
        <f>IF('1b-NaturalGas'!$AI$88="no","",ROUND(BL4414,4))</f>
        <v>0.38600000000000001</v>
      </c>
      <c r="BO4414" s="157">
        <f>IF('1b-NaturalGas'!$AI$89="no","",ROUND(BL4414,4))</f>
        <v>0.38600000000000001</v>
      </c>
      <c r="BP4414" s="157">
        <f>IF('1b-NaturalGas'!$AI$90="no","not applicable (based on previous answers)",ROUND(BL4414,4))</f>
        <v>0.38600000000000001</v>
      </c>
      <c r="BQ4414" s="157">
        <f>IF('1b-NaturalGas'!$AI$91="no","",ROUND(BL4414,4))</f>
        <v>0.38600000000000001</v>
      </c>
    </row>
    <row r="4415" spans="30:69" x14ac:dyDescent="0.25">
      <c r="AD4415" s="157">
        <f t="shared" si="151"/>
        <v>0.38800000000000029</v>
      </c>
      <c r="AE4415" s="157">
        <f>IF('1a-Electricity'!$AI$77="no","",ROUND(AD4415,4))</f>
        <v>0.38800000000000001</v>
      </c>
      <c r="AF4415" s="157">
        <f>IF('1a-Electricity'!$AI$78="no","",ROUND(AD4415,4))</f>
        <v>0.38800000000000001</v>
      </c>
      <c r="AG4415" s="157">
        <f>IF('1a-Electricity'!$AI$79="no","",ROUND(AD4415,4))</f>
        <v>0.38800000000000001</v>
      </c>
      <c r="BL4415" s="157">
        <f t="shared" si="152"/>
        <v>0.38700000000000029</v>
      </c>
      <c r="BM4415" s="157">
        <f>IF('1b-NaturalGas'!$AI$87="no","",ROUND(BL4415,4))</f>
        <v>0.38700000000000001</v>
      </c>
      <c r="BN4415" s="157">
        <f>IF('1b-NaturalGas'!$AI$88="no","",ROUND(BL4415,4))</f>
        <v>0.38700000000000001</v>
      </c>
      <c r="BO4415" s="157">
        <f>IF('1b-NaturalGas'!$AI$89="no","",ROUND(BL4415,4))</f>
        <v>0.38700000000000001</v>
      </c>
      <c r="BP4415" s="157">
        <f>IF('1b-NaturalGas'!$AI$90="no","not applicable (based on previous answers)",ROUND(BL4415,4))</f>
        <v>0.38700000000000001</v>
      </c>
      <c r="BQ4415" s="157">
        <f>IF('1b-NaturalGas'!$AI$91="no","",ROUND(BL4415,4))</f>
        <v>0.38700000000000001</v>
      </c>
    </row>
    <row r="4416" spans="30:69" x14ac:dyDescent="0.25">
      <c r="AD4416" s="157">
        <f t="shared" si="151"/>
        <v>0.38900000000000029</v>
      </c>
      <c r="AE4416" s="157">
        <f>IF('1a-Electricity'!$AI$77="no","",ROUND(AD4416,4))</f>
        <v>0.38900000000000001</v>
      </c>
      <c r="AF4416" s="157">
        <f>IF('1a-Electricity'!$AI$78="no","",ROUND(AD4416,4))</f>
        <v>0.38900000000000001</v>
      </c>
      <c r="AG4416" s="157">
        <f>IF('1a-Electricity'!$AI$79="no","",ROUND(AD4416,4))</f>
        <v>0.38900000000000001</v>
      </c>
      <c r="BL4416" s="157">
        <f t="shared" si="152"/>
        <v>0.38800000000000029</v>
      </c>
      <c r="BM4416" s="157">
        <f>IF('1b-NaturalGas'!$AI$87="no","",ROUND(BL4416,4))</f>
        <v>0.38800000000000001</v>
      </c>
      <c r="BN4416" s="157">
        <f>IF('1b-NaturalGas'!$AI$88="no","",ROUND(BL4416,4))</f>
        <v>0.38800000000000001</v>
      </c>
      <c r="BO4416" s="157">
        <f>IF('1b-NaturalGas'!$AI$89="no","",ROUND(BL4416,4))</f>
        <v>0.38800000000000001</v>
      </c>
      <c r="BP4416" s="157">
        <f>IF('1b-NaturalGas'!$AI$90="no","not applicable (based on previous answers)",ROUND(BL4416,4))</f>
        <v>0.38800000000000001</v>
      </c>
      <c r="BQ4416" s="157">
        <f>IF('1b-NaturalGas'!$AI$91="no","",ROUND(BL4416,4))</f>
        <v>0.38800000000000001</v>
      </c>
    </row>
    <row r="4417" spans="30:69" x14ac:dyDescent="0.25">
      <c r="AD4417" s="157">
        <f t="shared" si="151"/>
        <v>0.39000000000000029</v>
      </c>
      <c r="AE4417" s="157">
        <f>IF('1a-Electricity'!$AI$77="no","",ROUND(AD4417,4))</f>
        <v>0.39</v>
      </c>
      <c r="AF4417" s="157">
        <f>IF('1a-Electricity'!$AI$78="no","",ROUND(AD4417,4))</f>
        <v>0.39</v>
      </c>
      <c r="AG4417" s="157">
        <f>IF('1a-Electricity'!$AI$79="no","",ROUND(AD4417,4))</f>
        <v>0.39</v>
      </c>
      <c r="BL4417" s="157">
        <f t="shared" si="152"/>
        <v>0.38900000000000029</v>
      </c>
      <c r="BM4417" s="157">
        <f>IF('1b-NaturalGas'!$AI$87="no","",ROUND(BL4417,4))</f>
        <v>0.38900000000000001</v>
      </c>
      <c r="BN4417" s="157">
        <f>IF('1b-NaturalGas'!$AI$88="no","",ROUND(BL4417,4))</f>
        <v>0.38900000000000001</v>
      </c>
      <c r="BO4417" s="157">
        <f>IF('1b-NaturalGas'!$AI$89="no","",ROUND(BL4417,4))</f>
        <v>0.38900000000000001</v>
      </c>
      <c r="BP4417" s="157">
        <f>IF('1b-NaturalGas'!$AI$90="no","not applicable (based on previous answers)",ROUND(BL4417,4))</f>
        <v>0.38900000000000001</v>
      </c>
      <c r="BQ4417" s="157">
        <f>IF('1b-NaturalGas'!$AI$91="no","",ROUND(BL4417,4))</f>
        <v>0.38900000000000001</v>
      </c>
    </row>
    <row r="4418" spans="30:69" x14ac:dyDescent="0.25">
      <c r="AD4418" s="157">
        <f t="shared" si="151"/>
        <v>0.39100000000000029</v>
      </c>
      <c r="AE4418" s="157">
        <f>IF('1a-Electricity'!$AI$77="no","",ROUND(AD4418,4))</f>
        <v>0.39100000000000001</v>
      </c>
      <c r="AF4418" s="157">
        <f>IF('1a-Electricity'!$AI$78="no","",ROUND(AD4418,4))</f>
        <v>0.39100000000000001</v>
      </c>
      <c r="AG4418" s="157">
        <f>IF('1a-Electricity'!$AI$79="no","",ROUND(AD4418,4))</f>
        <v>0.39100000000000001</v>
      </c>
      <c r="BL4418" s="157">
        <f t="shared" si="152"/>
        <v>0.39000000000000029</v>
      </c>
      <c r="BM4418" s="157">
        <f>IF('1b-NaturalGas'!$AI$87="no","",ROUND(BL4418,4))</f>
        <v>0.39</v>
      </c>
      <c r="BN4418" s="157">
        <f>IF('1b-NaturalGas'!$AI$88="no","",ROUND(BL4418,4))</f>
        <v>0.39</v>
      </c>
      <c r="BO4418" s="157">
        <f>IF('1b-NaturalGas'!$AI$89="no","",ROUND(BL4418,4))</f>
        <v>0.39</v>
      </c>
      <c r="BP4418" s="157">
        <f>IF('1b-NaturalGas'!$AI$90="no","not applicable (based on previous answers)",ROUND(BL4418,4))</f>
        <v>0.39</v>
      </c>
      <c r="BQ4418" s="157">
        <f>IF('1b-NaturalGas'!$AI$91="no","",ROUND(BL4418,4))</f>
        <v>0.39</v>
      </c>
    </row>
    <row r="4419" spans="30:69" x14ac:dyDescent="0.25">
      <c r="AD4419" s="157">
        <f t="shared" si="151"/>
        <v>0.39200000000000029</v>
      </c>
      <c r="AE4419" s="157">
        <f>IF('1a-Electricity'!$AI$77="no","",ROUND(AD4419,4))</f>
        <v>0.39200000000000002</v>
      </c>
      <c r="AF4419" s="157">
        <f>IF('1a-Electricity'!$AI$78="no","",ROUND(AD4419,4))</f>
        <v>0.39200000000000002</v>
      </c>
      <c r="AG4419" s="157">
        <f>IF('1a-Electricity'!$AI$79="no","",ROUND(AD4419,4))</f>
        <v>0.39200000000000002</v>
      </c>
      <c r="BL4419" s="157">
        <f t="shared" si="152"/>
        <v>0.39100000000000029</v>
      </c>
      <c r="BM4419" s="157">
        <f>IF('1b-NaturalGas'!$AI$87="no","",ROUND(BL4419,4))</f>
        <v>0.39100000000000001</v>
      </c>
      <c r="BN4419" s="157">
        <f>IF('1b-NaturalGas'!$AI$88="no","",ROUND(BL4419,4))</f>
        <v>0.39100000000000001</v>
      </c>
      <c r="BO4419" s="157">
        <f>IF('1b-NaturalGas'!$AI$89="no","",ROUND(BL4419,4))</f>
        <v>0.39100000000000001</v>
      </c>
      <c r="BP4419" s="157">
        <f>IF('1b-NaturalGas'!$AI$90="no","not applicable (based on previous answers)",ROUND(BL4419,4))</f>
        <v>0.39100000000000001</v>
      </c>
      <c r="BQ4419" s="157">
        <f>IF('1b-NaturalGas'!$AI$91="no","",ROUND(BL4419,4))</f>
        <v>0.39100000000000001</v>
      </c>
    </row>
    <row r="4420" spans="30:69" x14ac:dyDescent="0.25">
      <c r="AD4420" s="157">
        <f t="shared" si="151"/>
        <v>0.39300000000000029</v>
      </c>
      <c r="AE4420" s="157">
        <f>IF('1a-Electricity'!$AI$77="no","",ROUND(AD4420,4))</f>
        <v>0.39300000000000002</v>
      </c>
      <c r="AF4420" s="157">
        <f>IF('1a-Electricity'!$AI$78="no","",ROUND(AD4420,4))</f>
        <v>0.39300000000000002</v>
      </c>
      <c r="AG4420" s="157">
        <f>IF('1a-Electricity'!$AI$79="no","",ROUND(AD4420,4))</f>
        <v>0.39300000000000002</v>
      </c>
      <c r="BL4420" s="157">
        <f t="shared" si="152"/>
        <v>0.39200000000000029</v>
      </c>
      <c r="BM4420" s="157">
        <f>IF('1b-NaturalGas'!$AI$87="no","",ROUND(BL4420,4))</f>
        <v>0.39200000000000002</v>
      </c>
      <c r="BN4420" s="157">
        <f>IF('1b-NaturalGas'!$AI$88="no","",ROUND(BL4420,4))</f>
        <v>0.39200000000000002</v>
      </c>
      <c r="BO4420" s="157">
        <f>IF('1b-NaturalGas'!$AI$89="no","",ROUND(BL4420,4))</f>
        <v>0.39200000000000002</v>
      </c>
      <c r="BP4420" s="157">
        <f>IF('1b-NaturalGas'!$AI$90="no","not applicable (based on previous answers)",ROUND(BL4420,4))</f>
        <v>0.39200000000000002</v>
      </c>
      <c r="BQ4420" s="157">
        <f>IF('1b-NaturalGas'!$AI$91="no","",ROUND(BL4420,4))</f>
        <v>0.39200000000000002</v>
      </c>
    </row>
    <row r="4421" spans="30:69" x14ac:dyDescent="0.25">
      <c r="AD4421" s="157">
        <f t="shared" si="151"/>
        <v>0.39400000000000029</v>
      </c>
      <c r="AE4421" s="157">
        <f>IF('1a-Electricity'!$AI$77="no","",ROUND(AD4421,4))</f>
        <v>0.39400000000000002</v>
      </c>
      <c r="AF4421" s="157">
        <f>IF('1a-Electricity'!$AI$78="no","",ROUND(AD4421,4))</f>
        <v>0.39400000000000002</v>
      </c>
      <c r="AG4421" s="157">
        <f>IF('1a-Electricity'!$AI$79="no","",ROUND(AD4421,4))</f>
        <v>0.39400000000000002</v>
      </c>
      <c r="BL4421" s="157">
        <f t="shared" si="152"/>
        <v>0.39300000000000029</v>
      </c>
      <c r="BM4421" s="157">
        <f>IF('1b-NaturalGas'!$AI$87="no","",ROUND(BL4421,4))</f>
        <v>0.39300000000000002</v>
      </c>
      <c r="BN4421" s="157">
        <f>IF('1b-NaturalGas'!$AI$88="no","",ROUND(BL4421,4))</f>
        <v>0.39300000000000002</v>
      </c>
      <c r="BO4421" s="157">
        <f>IF('1b-NaturalGas'!$AI$89="no","",ROUND(BL4421,4))</f>
        <v>0.39300000000000002</v>
      </c>
      <c r="BP4421" s="157">
        <f>IF('1b-NaturalGas'!$AI$90="no","not applicable (based on previous answers)",ROUND(BL4421,4))</f>
        <v>0.39300000000000002</v>
      </c>
      <c r="BQ4421" s="157">
        <f>IF('1b-NaturalGas'!$AI$91="no","",ROUND(BL4421,4))</f>
        <v>0.39300000000000002</v>
      </c>
    </row>
    <row r="4422" spans="30:69" x14ac:dyDescent="0.25">
      <c r="AD4422" s="157">
        <f t="shared" si="151"/>
        <v>0.3950000000000003</v>
      </c>
      <c r="AE4422" s="157">
        <f>IF('1a-Electricity'!$AI$77="no","",ROUND(AD4422,4))</f>
        <v>0.39500000000000002</v>
      </c>
      <c r="AF4422" s="157">
        <f>IF('1a-Electricity'!$AI$78="no","",ROUND(AD4422,4))</f>
        <v>0.39500000000000002</v>
      </c>
      <c r="AG4422" s="157">
        <f>IF('1a-Electricity'!$AI$79="no","",ROUND(AD4422,4))</f>
        <v>0.39500000000000002</v>
      </c>
      <c r="BL4422" s="157">
        <f t="shared" si="152"/>
        <v>0.39400000000000029</v>
      </c>
      <c r="BM4422" s="157">
        <f>IF('1b-NaturalGas'!$AI$87="no","",ROUND(BL4422,4))</f>
        <v>0.39400000000000002</v>
      </c>
      <c r="BN4422" s="157">
        <f>IF('1b-NaturalGas'!$AI$88="no","",ROUND(BL4422,4))</f>
        <v>0.39400000000000002</v>
      </c>
      <c r="BO4422" s="157">
        <f>IF('1b-NaturalGas'!$AI$89="no","",ROUND(BL4422,4))</f>
        <v>0.39400000000000002</v>
      </c>
      <c r="BP4422" s="157">
        <f>IF('1b-NaturalGas'!$AI$90="no","not applicable (based on previous answers)",ROUND(BL4422,4))</f>
        <v>0.39400000000000002</v>
      </c>
      <c r="BQ4422" s="157">
        <f>IF('1b-NaturalGas'!$AI$91="no","",ROUND(BL4422,4))</f>
        <v>0.39400000000000002</v>
      </c>
    </row>
    <row r="4423" spans="30:69" x14ac:dyDescent="0.25">
      <c r="AD4423" s="157">
        <f t="shared" si="151"/>
        <v>0.3960000000000003</v>
      </c>
      <c r="AE4423" s="157">
        <f>IF('1a-Electricity'!$AI$77="no","",ROUND(AD4423,4))</f>
        <v>0.39600000000000002</v>
      </c>
      <c r="AF4423" s="157">
        <f>IF('1a-Electricity'!$AI$78="no","",ROUND(AD4423,4))</f>
        <v>0.39600000000000002</v>
      </c>
      <c r="AG4423" s="157">
        <f>IF('1a-Electricity'!$AI$79="no","",ROUND(AD4423,4))</f>
        <v>0.39600000000000002</v>
      </c>
      <c r="BL4423" s="157">
        <f t="shared" si="152"/>
        <v>0.3950000000000003</v>
      </c>
      <c r="BM4423" s="157">
        <f>IF('1b-NaturalGas'!$AI$87="no","",ROUND(BL4423,4))</f>
        <v>0.39500000000000002</v>
      </c>
      <c r="BN4423" s="157">
        <f>IF('1b-NaturalGas'!$AI$88="no","",ROUND(BL4423,4))</f>
        <v>0.39500000000000002</v>
      </c>
      <c r="BO4423" s="157">
        <f>IF('1b-NaturalGas'!$AI$89="no","",ROUND(BL4423,4))</f>
        <v>0.39500000000000002</v>
      </c>
      <c r="BP4423" s="157">
        <f>IF('1b-NaturalGas'!$AI$90="no","not applicable (based on previous answers)",ROUND(BL4423,4))</f>
        <v>0.39500000000000002</v>
      </c>
      <c r="BQ4423" s="157">
        <f>IF('1b-NaturalGas'!$AI$91="no","",ROUND(BL4423,4))</f>
        <v>0.39500000000000002</v>
      </c>
    </row>
    <row r="4424" spans="30:69" x14ac:dyDescent="0.25">
      <c r="AD4424" s="157">
        <f t="shared" si="151"/>
        <v>0.3970000000000003</v>
      </c>
      <c r="AE4424" s="157">
        <f>IF('1a-Electricity'!$AI$77="no","",ROUND(AD4424,4))</f>
        <v>0.39700000000000002</v>
      </c>
      <c r="AF4424" s="157">
        <f>IF('1a-Electricity'!$AI$78="no","",ROUND(AD4424,4))</f>
        <v>0.39700000000000002</v>
      </c>
      <c r="AG4424" s="157">
        <f>IF('1a-Electricity'!$AI$79="no","",ROUND(AD4424,4))</f>
        <v>0.39700000000000002</v>
      </c>
      <c r="BL4424" s="157">
        <f t="shared" si="152"/>
        <v>0.3960000000000003</v>
      </c>
      <c r="BM4424" s="157">
        <f>IF('1b-NaturalGas'!$AI$87="no","",ROUND(BL4424,4))</f>
        <v>0.39600000000000002</v>
      </c>
      <c r="BN4424" s="157">
        <f>IF('1b-NaturalGas'!$AI$88="no","",ROUND(BL4424,4))</f>
        <v>0.39600000000000002</v>
      </c>
      <c r="BO4424" s="157">
        <f>IF('1b-NaturalGas'!$AI$89="no","",ROUND(BL4424,4))</f>
        <v>0.39600000000000002</v>
      </c>
      <c r="BP4424" s="157">
        <f>IF('1b-NaturalGas'!$AI$90="no","not applicable (based on previous answers)",ROUND(BL4424,4))</f>
        <v>0.39600000000000002</v>
      </c>
      <c r="BQ4424" s="157">
        <f>IF('1b-NaturalGas'!$AI$91="no","",ROUND(BL4424,4))</f>
        <v>0.39600000000000002</v>
      </c>
    </row>
    <row r="4425" spans="30:69" x14ac:dyDescent="0.25">
      <c r="AD4425" s="157">
        <f t="shared" si="151"/>
        <v>0.3980000000000003</v>
      </c>
      <c r="AE4425" s="157">
        <f>IF('1a-Electricity'!$AI$77="no","",ROUND(AD4425,4))</f>
        <v>0.39800000000000002</v>
      </c>
      <c r="AF4425" s="157">
        <f>IF('1a-Electricity'!$AI$78="no","",ROUND(AD4425,4))</f>
        <v>0.39800000000000002</v>
      </c>
      <c r="AG4425" s="157">
        <f>IF('1a-Electricity'!$AI$79="no","",ROUND(AD4425,4))</f>
        <v>0.39800000000000002</v>
      </c>
      <c r="BL4425" s="157">
        <f t="shared" si="152"/>
        <v>0.3970000000000003</v>
      </c>
      <c r="BM4425" s="157">
        <f>IF('1b-NaturalGas'!$AI$87="no","",ROUND(BL4425,4))</f>
        <v>0.39700000000000002</v>
      </c>
      <c r="BN4425" s="157">
        <f>IF('1b-NaturalGas'!$AI$88="no","",ROUND(BL4425,4))</f>
        <v>0.39700000000000002</v>
      </c>
      <c r="BO4425" s="157">
        <f>IF('1b-NaturalGas'!$AI$89="no","",ROUND(BL4425,4))</f>
        <v>0.39700000000000002</v>
      </c>
      <c r="BP4425" s="157">
        <f>IF('1b-NaturalGas'!$AI$90="no","not applicable (based on previous answers)",ROUND(BL4425,4))</f>
        <v>0.39700000000000002</v>
      </c>
      <c r="BQ4425" s="157">
        <f>IF('1b-NaturalGas'!$AI$91="no","",ROUND(BL4425,4))</f>
        <v>0.39700000000000002</v>
      </c>
    </row>
    <row r="4426" spans="30:69" x14ac:dyDescent="0.25">
      <c r="AD4426" s="157">
        <f t="shared" si="151"/>
        <v>0.3990000000000003</v>
      </c>
      <c r="AE4426" s="157">
        <f>IF('1a-Electricity'!$AI$77="no","",ROUND(AD4426,4))</f>
        <v>0.39900000000000002</v>
      </c>
      <c r="AF4426" s="157">
        <f>IF('1a-Electricity'!$AI$78="no","",ROUND(AD4426,4))</f>
        <v>0.39900000000000002</v>
      </c>
      <c r="AG4426" s="157">
        <f>IF('1a-Electricity'!$AI$79="no","",ROUND(AD4426,4))</f>
        <v>0.39900000000000002</v>
      </c>
      <c r="BL4426" s="157">
        <f t="shared" si="152"/>
        <v>0.3980000000000003</v>
      </c>
      <c r="BM4426" s="157">
        <f>IF('1b-NaturalGas'!$AI$87="no","",ROUND(BL4426,4))</f>
        <v>0.39800000000000002</v>
      </c>
      <c r="BN4426" s="157">
        <f>IF('1b-NaturalGas'!$AI$88="no","",ROUND(BL4426,4))</f>
        <v>0.39800000000000002</v>
      </c>
      <c r="BO4426" s="157">
        <f>IF('1b-NaturalGas'!$AI$89="no","",ROUND(BL4426,4))</f>
        <v>0.39800000000000002</v>
      </c>
      <c r="BP4426" s="157">
        <f>IF('1b-NaturalGas'!$AI$90="no","not applicable (based on previous answers)",ROUND(BL4426,4))</f>
        <v>0.39800000000000002</v>
      </c>
      <c r="BQ4426" s="157">
        <f>IF('1b-NaturalGas'!$AI$91="no","",ROUND(BL4426,4))</f>
        <v>0.39800000000000002</v>
      </c>
    </row>
    <row r="4427" spans="30:69" x14ac:dyDescent="0.25">
      <c r="AD4427" s="157">
        <f t="shared" si="151"/>
        <v>0.4000000000000003</v>
      </c>
      <c r="AE4427" s="157">
        <f>IF('1a-Electricity'!$AI$77="no","",ROUND(AD4427,4))</f>
        <v>0.4</v>
      </c>
      <c r="AF4427" s="157">
        <f>IF('1a-Electricity'!$AI$78="no","",ROUND(AD4427,4))</f>
        <v>0.4</v>
      </c>
      <c r="AG4427" s="157">
        <f>IF('1a-Electricity'!$AI$79="no","",ROUND(AD4427,4))</f>
        <v>0.4</v>
      </c>
      <c r="BL4427" s="157">
        <f t="shared" si="152"/>
        <v>0.3990000000000003</v>
      </c>
      <c r="BM4427" s="157">
        <f>IF('1b-NaturalGas'!$AI$87="no","",ROUND(BL4427,4))</f>
        <v>0.39900000000000002</v>
      </c>
      <c r="BN4427" s="157">
        <f>IF('1b-NaturalGas'!$AI$88="no","",ROUND(BL4427,4))</f>
        <v>0.39900000000000002</v>
      </c>
      <c r="BO4427" s="157">
        <f>IF('1b-NaturalGas'!$AI$89="no","",ROUND(BL4427,4))</f>
        <v>0.39900000000000002</v>
      </c>
      <c r="BP4427" s="157">
        <f>IF('1b-NaturalGas'!$AI$90="no","not applicable (based on previous answers)",ROUND(BL4427,4))</f>
        <v>0.39900000000000002</v>
      </c>
      <c r="BQ4427" s="157">
        <f>IF('1b-NaturalGas'!$AI$91="no","",ROUND(BL4427,4))</f>
        <v>0.39900000000000002</v>
      </c>
    </row>
    <row r="4428" spans="30:69" x14ac:dyDescent="0.25">
      <c r="AD4428" s="157">
        <f t="shared" si="151"/>
        <v>0.4010000000000003</v>
      </c>
      <c r="AE4428" s="157">
        <f>IF('1a-Electricity'!$AI$77="no","",ROUND(AD4428,4))</f>
        <v>0.40100000000000002</v>
      </c>
      <c r="AF4428" s="157">
        <f>IF('1a-Electricity'!$AI$78="no","",ROUND(AD4428,4))</f>
        <v>0.40100000000000002</v>
      </c>
      <c r="AG4428" s="157">
        <f>IF('1a-Electricity'!$AI$79="no","",ROUND(AD4428,4))</f>
        <v>0.40100000000000002</v>
      </c>
      <c r="BL4428" s="157">
        <f t="shared" si="152"/>
        <v>0.4000000000000003</v>
      </c>
      <c r="BM4428" s="157">
        <f>IF('1b-NaturalGas'!$AI$87="no","",ROUND(BL4428,4))</f>
        <v>0.4</v>
      </c>
      <c r="BN4428" s="157">
        <f>IF('1b-NaturalGas'!$AI$88="no","",ROUND(BL4428,4))</f>
        <v>0.4</v>
      </c>
      <c r="BO4428" s="157">
        <f>IF('1b-NaturalGas'!$AI$89="no","",ROUND(BL4428,4))</f>
        <v>0.4</v>
      </c>
      <c r="BP4428" s="157">
        <f>IF('1b-NaturalGas'!$AI$90="no","not applicable (based on previous answers)",ROUND(BL4428,4))</f>
        <v>0.4</v>
      </c>
      <c r="BQ4428" s="157">
        <f>IF('1b-NaturalGas'!$AI$91="no","",ROUND(BL4428,4))</f>
        <v>0.4</v>
      </c>
    </row>
    <row r="4429" spans="30:69" x14ac:dyDescent="0.25">
      <c r="AD4429" s="157">
        <f t="shared" si="151"/>
        <v>0.4020000000000003</v>
      </c>
      <c r="AE4429" s="157">
        <f>IF('1a-Electricity'!$AI$77="no","",ROUND(AD4429,4))</f>
        <v>0.40200000000000002</v>
      </c>
      <c r="AF4429" s="157">
        <f>IF('1a-Electricity'!$AI$78="no","",ROUND(AD4429,4))</f>
        <v>0.40200000000000002</v>
      </c>
      <c r="AG4429" s="157">
        <f>IF('1a-Electricity'!$AI$79="no","",ROUND(AD4429,4))</f>
        <v>0.40200000000000002</v>
      </c>
      <c r="BL4429" s="157">
        <f t="shared" si="152"/>
        <v>0.4010000000000003</v>
      </c>
      <c r="BM4429" s="157">
        <f>IF('1b-NaturalGas'!$AI$87="no","",ROUND(BL4429,4))</f>
        <v>0.40100000000000002</v>
      </c>
      <c r="BN4429" s="157">
        <f>IF('1b-NaturalGas'!$AI$88="no","",ROUND(BL4429,4))</f>
        <v>0.40100000000000002</v>
      </c>
      <c r="BO4429" s="157">
        <f>IF('1b-NaturalGas'!$AI$89="no","",ROUND(BL4429,4))</f>
        <v>0.40100000000000002</v>
      </c>
      <c r="BP4429" s="157">
        <f>IF('1b-NaturalGas'!$AI$90="no","not applicable (based on previous answers)",ROUND(BL4429,4))</f>
        <v>0.40100000000000002</v>
      </c>
      <c r="BQ4429" s="157">
        <f>IF('1b-NaturalGas'!$AI$91="no","",ROUND(BL4429,4))</f>
        <v>0.40100000000000002</v>
      </c>
    </row>
    <row r="4430" spans="30:69" x14ac:dyDescent="0.25">
      <c r="AD4430" s="157">
        <f t="shared" si="151"/>
        <v>0.4030000000000003</v>
      </c>
      <c r="AE4430" s="157">
        <f>IF('1a-Electricity'!$AI$77="no","",ROUND(AD4430,4))</f>
        <v>0.40300000000000002</v>
      </c>
      <c r="AF4430" s="157">
        <f>IF('1a-Electricity'!$AI$78="no","",ROUND(AD4430,4))</f>
        <v>0.40300000000000002</v>
      </c>
      <c r="AG4430" s="157">
        <f>IF('1a-Electricity'!$AI$79="no","",ROUND(AD4430,4))</f>
        <v>0.40300000000000002</v>
      </c>
      <c r="BL4430" s="157">
        <f t="shared" si="152"/>
        <v>0.4020000000000003</v>
      </c>
      <c r="BM4430" s="157">
        <f>IF('1b-NaturalGas'!$AI$87="no","",ROUND(BL4430,4))</f>
        <v>0.40200000000000002</v>
      </c>
      <c r="BN4430" s="157">
        <f>IF('1b-NaturalGas'!$AI$88="no","",ROUND(BL4430,4))</f>
        <v>0.40200000000000002</v>
      </c>
      <c r="BO4430" s="157">
        <f>IF('1b-NaturalGas'!$AI$89="no","",ROUND(BL4430,4))</f>
        <v>0.40200000000000002</v>
      </c>
      <c r="BP4430" s="157">
        <f>IF('1b-NaturalGas'!$AI$90="no","not applicable (based on previous answers)",ROUND(BL4430,4))</f>
        <v>0.40200000000000002</v>
      </c>
      <c r="BQ4430" s="157">
        <f>IF('1b-NaturalGas'!$AI$91="no","",ROUND(BL4430,4))</f>
        <v>0.40200000000000002</v>
      </c>
    </row>
    <row r="4431" spans="30:69" x14ac:dyDescent="0.25">
      <c r="AD4431" s="157">
        <f t="shared" si="151"/>
        <v>0.4040000000000003</v>
      </c>
      <c r="AE4431" s="157">
        <f>IF('1a-Electricity'!$AI$77="no","",ROUND(AD4431,4))</f>
        <v>0.40400000000000003</v>
      </c>
      <c r="AF4431" s="157">
        <f>IF('1a-Electricity'!$AI$78="no","",ROUND(AD4431,4))</f>
        <v>0.40400000000000003</v>
      </c>
      <c r="AG4431" s="157">
        <f>IF('1a-Electricity'!$AI$79="no","",ROUND(AD4431,4))</f>
        <v>0.40400000000000003</v>
      </c>
      <c r="BL4431" s="157">
        <f t="shared" si="152"/>
        <v>0.4030000000000003</v>
      </c>
      <c r="BM4431" s="157">
        <f>IF('1b-NaturalGas'!$AI$87="no","",ROUND(BL4431,4))</f>
        <v>0.40300000000000002</v>
      </c>
      <c r="BN4431" s="157">
        <f>IF('1b-NaturalGas'!$AI$88="no","",ROUND(BL4431,4))</f>
        <v>0.40300000000000002</v>
      </c>
      <c r="BO4431" s="157">
        <f>IF('1b-NaturalGas'!$AI$89="no","",ROUND(BL4431,4))</f>
        <v>0.40300000000000002</v>
      </c>
      <c r="BP4431" s="157">
        <f>IF('1b-NaturalGas'!$AI$90="no","not applicable (based on previous answers)",ROUND(BL4431,4))</f>
        <v>0.40300000000000002</v>
      </c>
      <c r="BQ4431" s="157">
        <f>IF('1b-NaturalGas'!$AI$91="no","",ROUND(BL4431,4))</f>
        <v>0.40300000000000002</v>
      </c>
    </row>
    <row r="4432" spans="30:69" x14ac:dyDescent="0.25">
      <c r="AD4432" s="157">
        <f t="shared" si="151"/>
        <v>0.4050000000000003</v>
      </c>
      <c r="AE4432" s="157">
        <f>IF('1a-Electricity'!$AI$77="no","",ROUND(AD4432,4))</f>
        <v>0.40500000000000003</v>
      </c>
      <c r="AF4432" s="157">
        <f>IF('1a-Electricity'!$AI$78="no","",ROUND(AD4432,4))</f>
        <v>0.40500000000000003</v>
      </c>
      <c r="AG4432" s="157">
        <f>IF('1a-Electricity'!$AI$79="no","",ROUND(AD4432,4))</f>
        <v>0.40500000000000003</v>
      </c>
      <c r="BL4432" s="157">
        <f t="shared" si="152"/>
        <v>0.4040000000000003</v>
      </c>
      <c r="BM4432" s="157">
        <f>IF('1b-NaturalGas'!$AI$87="no","",ROUND(BL4432,4))</f>
        <v>0.40400000000000003</v>
      </c>
      <c r="BN4432" s="157">
        <f>IF('1b-NaturalGas'!$AI$88="no","",ROUND(BL4432,4))</f>
        <v>0.40400000000000003</v>
      </c>
      <c r="BO4432" s="157">
        <f>IF('1b-NaturalGas'!$AI$89="no","",ROUND(BL4432,4))</f>
        <v>0.40400000000000003</v>
      </c>
      <c r="BP4432" s="157">
        <f>IF('1b-NaturalGas'!$AI$90="no","not applicable (based on previous answers)",ROUND(BL4432,4))</f>
        <v>0.40400000000000003</v>
      </c>
      <c r="BQ4432" s="157">
        <f>IF('1b-NaturalGas'!$AI$91="no","",ROUND(BL4432,4))</f>
        <v>0.40400000000000003</v>
      </c>
    </row>
    <row r="4433" spans="30:69" x14ac:dyDescent="0.25">
      <c r="AD4433" s="157">
        <f t="shared" si="151"/>
        <v>0.40600000000000031</v>
      </c>
      <c r="AE4433" s="157">
        <f>IF('1a-Electricity'!$AI$77="no","",ROUND(AD4433,4))</f>
        <v>0.40600000000000003</v>
      </c>
      <c r="AF4433" s="157">
        <f>IF('1a-Electricity'!$AI$78="no","",ROUND(AD4433,4))</f>
        <v>0.40600000000000003</v>
      </c>
      <c r="AG4433" s="157">
        <f>IF('1a-Electricity'!$AI$79="no","",ROUND(AD4433,4))</f>
        <v>0.40600000000000003</v>
      </c>
      <c r="BL4433" s="157">
        <f t="shared" si="152"/>
        <v>0.4050000000000003</v>
      </c>
      <c r="BM4433" s="157">
        <f>IF('1b-NaturalGas'!$AI$87="no","",ROUND(BL4433,4))</f>
        <v>0.40500000000000003</v>
      </c>
      <c r="BN4433" s="157">
        <f>IF('1b-NaturalGas'!$AI$88="no","",ROUND(BL4433,4))</f>
        <v>0.40500000000000003</v>
      </c>
      <c r="BO4433" s="157">
        <f>IF('1b-NaturalGas'!$AI$89="no","",ROUND(BL4433,4))</f>
        <v>0.40500000000000003</v>
      </c>
      <c r="BP4433" s="157">
        <f>IF('1b-NaturalGas'!$AI$90="no","not applicable (based on previous answers)",ROUND(BL4433,4))</f>
        <v>0.40500000000000003</v>
      </c>
      <c r="BQ4433" s="157">
        <f>IF('1b-NaturalGas'!$AI$91="no","",ROUND(BL4433,4))</f>
        <v>0.40500000000000003</v>
      </c>
    </row>
    <row r="4434" spans="30:69" x14ac:dyDescent="0.25">
      <c r="AD4434" s="157">
        <f t="shared" si="151"/>
        <v>0.40700000000000031</v>
      </c>
      <c r="AE4434" s="157">
        <f>IF('1a-Electricity'!$AI$77="no","",ROUND(AD4434,4))</f>
        <v>0.40699999999999997</v>
      </c>
      <c r="AF4434" s="157">
        <f>IF('1a-Electricity'!$AI$78="no","",ROUND(AD4434,4))</f>
        <v>0.40699999999999997</v>
      </c>
      <c r="AG4434" s="157">
        <f>IF('1a-Electricity'!$AI$79="no","",ROUND(AD4434,4))</f>
        <v>0.40699999999999997</v>
      </c>
      <c r="BL4434" s="157">
        <f t="shared" si="152"/>
        <v>0.40600000000000031</v>
      </c>
      <c r="BM4434" s="157">
        <f>IF('1b-NaturalGas'!$AI$87="no","",ROUND(BL4434,4))</f>
        <v>0.40600000000000003</v>
      </c>
      <c r="BN4434" s="157">
        <f>IF('1b-NaturalGas'!$AI$88="no","",ROUND(BL4434,4))</f>
        <v>0.40600000000000003</v>
      </c>
      <c r="BO4434" s="157">
        <f>IF('1b-NaturalGas'!$AI$89="no","",ROUND(BL4434,4))</f>
        <v>0.40600000000000003</v>
      </c>
      <c r="BP4434" s="157">
        <f>IF('1b-NaturalGas'!$AI$90="no","not applicable (based on previous answers)",ROUND(BL4434,4))</f>
        <v>0.40600000000000003</v>
      </c>
      <c r="BQ4434" s="157">
        <f>IF('1b-NaturalGas'!$AI$91="no","",ROUND(BL4434,4))</f>
        <v>0.40600000000000003</v>
      </c>
    </row>
    <row r="4435" spans="30:69" x14ac:dyDescent="0.25">
      <c r="AD4435" s="157">
        <f t="shared" si="151"/>
        <v>0.40800000000000031</v>
      </c>
      <c r="AE4435" s="157">
        <f>IF('1a-Electricity'!$AI$77="no","",ROUND(AD4435,4))</f>
        <v>0.40799999999999997</v>
      </c>
      <c r="AF4435" s="157">
        <f>IF('1a-Electricity'!$AI$78="no","",ROUND(AD4435,4))</f>
        <v>0.40799999999999997</v>
      </c>
      <c r="AG4435" s="157">
        <f>IF('1a-Electricity'!$AI$79="no","",ROUND(AD4435,4))</f>
        <v>0.40799999999999997</v>
      </c>
      <c r="BL4435" s="157">
        <f t="shared" si="152"/>
        <v>0.40700000000000031</v>
      </c>
      <c r="BM4435" s="157">
        <f>IF('1b-NaturalGas'!$AI$87="no","",ROUND(BL4435,4))</f>
        <v>0.40699999999999997</v>
      </c>
      <c r="BN4435" s="157">
        <f>IF('1b-NaturalGas'!$AI$88="no","",ROUND(BL4435,4))</f>
        <v>0.40699999999999997</v>
      </c>
      <c r="BO4435" s="157">
        <f>IF('1b-NaturalGas'!$AI$89="no","",ROUND(BL4435,4))</f>
        <v>0.40699999999999997</v>
      </c>
      <c r="BP4435" s="157">
        <f>IF('1b-NaturalGas'!$AI$90="no","not applicable (based on previous answers)",ROUND(BL4435,4))</f>
        <v>0.40699999999999997</v>
      </c>
      <c r="BQ4435" s="157">
        <f>IF('1b-NaturalGas'!$AI$91="no","",ROUND(BL4435,4))</f>
        <v>0.40699999999999997</v>
      </c>
    </row>
    <row r="4436" spans="30:69" x14ac:dyDescent="0.25">
      <c r="AD4436" s="157">
        <f t="shared" si="151"/>
        <v>0.40900000000000031</v>
      </c>
      <c r="AE4436" s="157">
        <f>IF('1a-Electricity'!$AI$77="no","",ROUND(AD4436,4))</f>
        <v>0.40899999999999997</v>
      </c>
      <c r="AF4436" s="157">
        <f>IF('1a-Electricity'!$AI$78="no","",ROUND(AD4436,4))</f>
        <v>0.40899999999999997</v>
      </c>
      <c r="AG4436" s="157">
        <f>IF('1a-Electricity'!$AI$79="no","",ROUND(AD4436,4))</f>
        <v>0.40899999999999997</v>
      </c>
      <c r="BL4436" s="157">
        <f t="shared" si="152"/>
        <v>0.40800000000000031</v>
      </c>
      <c r="BM4436" s="157">
        <f>IF('1b-NaturalGas'!$AI$87="no","",ROUND(BL4436,4))</f>
        <v>0.40799999999999997</v>
      </c>
      <c r="BN4436" s="157">
        <f>IF('1b-NaturalGas'!$AI$88="no","",ROUND(BL4436,4))</f>
        <v>0.40799999999999997</v>
      </c>
      <c r="BO4436" s="157">
        <f>IF('1b-NaturalGas'!$AI$89="no","",ROUND(BL4436,4))</f>
        <v>0.40799999999999997</v>
      </c>
      <c r="BP4436" s="157">
        <f>IF('1b-NaturalGas'!$AI$90="no","not applicable (based on previous answers)",ROUND(BL4436,4))</f>
        <v>0.40799999999999997</v>
      </c>
      <c r="BQ4436" s="157">
        <f>IF('1b-NaturalGas'!$AI$91="no","",ROUND(BL4436,4))</f>
        <v>0.40799999999999997</v>
      </c>
    </row>
    <row r="4437" spans="30:69" x14ac:dyDescent="0.25">
      <c r="AD4437" s="157">
        <f t="shared" si="151"/>
        <v>0.41000000000000031</v>
      </c>
      <c r="AE4437" s="157">
        <f>IF('1a-Electricity'!$AI$77="no","",ROUND(AD4437,4))</f>
        <v>0.41</v>
      </c>
      <c r="AF4437" s="157">
        <f>IF('1a-Electricity'!$AI$78="no","",ROUND(AD4437,4))</f>
        <v>0.41</v>
      </c>
      <c r="AG4437" s="157">
        <f>IF('1a-Electricity'!$AI$79="no","",ROUND(AD4437,4))</f>
        <v>0.41</v>
      </c>
      <c r="BL4437" s="157">
        <f t="shared" si="152"/>
        <v>0.40900000000000031</v>
      </c>
      <c r="BM4437" s="157">
        <f>IF('1b-NaturalGas'!$AI$87="no","",ROUND(BL4437,4))</f>
        <v>0.40899999999999997</v>
      </c>
      <c r="BN4437" s="157">
        <f>IF('1b-NaturalGas'!$AI$88="no","",ROUND(BL4437,4))</f>
        <v>0.40899999999999997</v>
      </c>
      <c r="BO4437" s="157">
        <f>IF('1b-NaturalGas'!$AI$89="no","",ROUND(BL4437,4))</f>
        <v>0.40899999999999997</v>
      </c>
      <c r="BP4437" s="157">
        <f>IF('1b-NaturalGas'!$AI$90="no","not applicable (based on previous answers)",ROUND(BL4437,4))</f>
        <v>0.40899999999999997</v>
      </c>
      <c r="BQ4437" s="157">
        <f>IF('1b-NaturalGas'!$AI$91="no","",ROUND(BL4437,4))</f>
        <v>0.40899999999999997</v>
      </c>
    </row>
    <row r="4438" spans="30:69" x14ac:dyDescent="0.25">
      <c r="AD4438" s="157">
        <f t="shared" si="151"/>
        <v>0.41100000000000031</v>
      </c>
      <c r="AE4438" s="157">
        <f>IF('1a-Electricity'!$AI$77="no","",ROUND(AD4438,4))</f>
        <v>0.41099999999999998</v>
      </c>
      <c r="AF4438" s="157">
        <f>IF('1a-Electricity'!$AI$78="no","",ROUND(AD4438,4))</f>
        <v>0.41099999999999998</v>
      </c>
      <c r="AG4438" s="157">
        <f>IF('1a-Electricity'!$AI$79="no","",ROUND(AD4438,4))</f>
        <v>0.41099999999999998</v>
      </c>
      <c r="BL4438" s="157">
        <f t="shared" si="152"/>
        <v>0.41000000000000031</v>
      </c>
      <c r="BM4438" s="157">
        <f>IF('1b-NaturalGas'!$AI$87="no","",ROUND(BL4438,4))</f>
        <v>0.41</v>
      </c>
      <c r="BN4438" s="157">
        <f>IF('1b-NaturalGas'!$AI$88="no","",ROUND(BL4438,4))</f>
        <v>0.41</v>
      </c>
      <c r="BO4438" s="157">
        <f>IF('1b-NaturalGas'!$AI$89="no","",ROUND(BL4438,4))</f>
        <v>0.41</v>
      </c>
      <c r="BP4438" s="157">
        <f>IF('1b-NaturalGas'!$AI$90="no","not applicable (based on previous answers)",ROUND(BL4438,4))</f>
        <v>0.41</v>
      </c>
      <c r="BQ4438" s="157">
        <f>IF('1b-NaturalGas'!$AI$91="no","",ROUND(BL4438,4))</f>
        <v>0.41</v>
      </c>
    </row>
    <row r="4439" spans="30:69" x14ac:dyDescent="0.25">
      <c r="AD4439" s="157">
        <f t="shared" si="151"/>
        <v>0.41200000000000031</v>
      </c>
      <c r="AE4439" s="157">
        <f>IF('1a-Electricity'!$AI$77="no","",ROUND(AD4439,4))</f>
        <v>0.41199999999999998</v>
      </c>
      <c r="AF4439" s="157">
        <f>IF('1a-Electricity'!$AI$78="no","",ROUND(AD4439,4))</f>
        <v>0.41199999999999998</v>
      </c>
      <c r="AG4439" s="157">
        <f>IF('1a-Electricity'!$AI$79="no","",ROUND(AD4439,4))</f>
        <v>0.41199999999999998</v>
      </c>
      <c r="BL4439" s="157">
        <f t="shared" si="152"/>
        <v>0.41100000000000031</v>
      </c>
      <c r="BM4439" s="157">
        <f>IF('1b-NaturalGas'!$AI$87="no","",ROUND(BL4439,4))</f>
        <v>0.41099999999999998</v>
      </c>
      <c r="BN4439" s="157">
        <f>IF('1b-NaturalGas'!$AI$88="no","",ROUND(BL4439,4))</f>
        <v>0.41099999999999998</v>
      </c>
      <c r="BO4439" s="157">
        <f>IF('1b-NaturalGas'!$AI$89="no","",ROUND(BL4439,4))</f>
        <v>0.41099999999999998</v>
      </c>
      <c r="BP4439" s="157">
        <f>IF('1b-NaturalGas'!$AI$90="no","not applicable (based on previous answers)",ROUND(BL4439,4))</f>
        <v>0.41099999999999998</v>
      </c>
      <c r="BQ4439" s="157">
        <f>IF('1b-NaturalGas'!$AI$91="no","",ROUND(BL4439,4))</f>
        <v>0.41099999999999998</v>
      </c>
    </row>
    <row r="4440" spans="30:69" x14ac:dyDescent="0.25">
      <c r="AD4440" s="157">
        <f t="shared" si="151"/>
        <v>0.41300000000000031</v>
      </c>
      <c r="AE4440" s="157">
        <f>IF('1a-Electricity'!$AI$77="no","",ROUND(AD4440,4))</f>
        <v>0.41299999999999998</v>
      </c>
      <c r="AF4440" s="157">
        <f>IF('1a-Electricity'!$AI$78="no","",ROUND(AD4440,4))</f>
        <v>0.41299999999999998</v>
      </c>
      <c r="AG4440" s="157">
        <f>IF('1a-Electricity'!$AI$79="no","",ROUND(AD4440,4))</f>
        <v>0.41299999999999998</v>
      </c>
      <c r="BL4440" s="157">
        <f t="shared" si="152"/>
        <v>0.41200000000000031</v>
      </c>
      <c r="BM4440" s="157">
        <f>IF('1b-NaturalGas'!$AI$87="no","",ROUND(BL4440,4))</f>
        <v>0.41199999999999998</v>
      </c>
      <c r="BN4440" s="157">
        <f>IF('1b-NaturalGas'!$AI$88="no","",ROUND(BL4440,4))</f>
        <v>0.41199999999999998</v>
      </c>
      <c r="BO4440" s="157">
        <f>IF('1b-NaturalGas'!$AI$89="no","",ROUND(BL4440,4))</f>
        <v>0.41199999999999998</v>
      </c>
      <c r="BP4440" s="157">
        <f>IF('1b-NaturalGas'!$AI$90="no","not applicable (based on previous answers)",ROUND(BL4440,4))</f>
        <v>0.41199999999999998</v>
      </c>
      <c r="BQ4440" s="157">
        <f>IF('1b-NaturalGas'!$AI$91="no","",ROUND(BL4440,4))</f>
        <v>0.41199999999999998</v>
      </c>
    </row>
    <row r="4441" spans="30:69" x14ac:dyDescent="0.25">
      <c r="AD4441" s="157">
        <f t="shared" si="151"/>
        <v>0.41400000000000031</v>
      </c>
      <c r="AE4441" s="157">
        <f>IF('1a-Electricity'!$AI$77="no","",ROUND(AD4441,4))</f>
        <v>0.41399999999999998</v>
      </c>
      <c r="AF4441" s="157">
        <f>IF('1a-Electricity'!$AI$78="no","",ROUND(AD4441,4))</f>
        <v>0.41399999999999998</v>
      </c>
      <c r="AG4441" s="157">
        <f>IF('1a-Electricity'!$AI$79="no","",ROUND(AD4441,4))</f>
        <v>0.41399999999999998</v>
      </c>
      <c r="BL4441" s="157">
        <f t="shared" si="152"/>
        <v>0.41300000000000031</v>
      </c>
      <c r="BM4441" s="157">
        <f>IF('1b-NaturalGas'!$AI$87="no","",ROUND(BL4441,4))</f>
        <v>0.41299999999999998</v>
      </c>
      <c r="BN4441" s="157">
        <f>IF('1b-NaturalGas'!$AI$88="no","",ROUND(BL4441,4))</f>
        <v>0.41299999999999998</v>
      </c>
      <c r="BO4441" s="157">
        <f>IF('1b-NaturalGas'!$AI$89="no","",ROUND(BL4441,4))</f>
        <v>0.41299999999999998</v>
      </c>
      <c r="BP4441" s="157">
        <f>IF('1b-NaturalGas'!$AI$90="no","not applicable (based on previous answers)",ROUND(BL4441,4))</f>
        <v>0.41299999999999998</v>
      </c>
      <c r="BQ4441" s="157">
        <f>IF('1b-NaturalGas'!$AI$91="no","",ROUND(BL4441,4))</f>
        <v>0.41299999999999998</v>
      </c>
    </row>
    <row r="4442" spans="30:69" x14ac:dyDescent="0.25">
      <c r="AD4442" s="157">
        <f t="shared" si="151"/>
        <v>0.41500000000000031</v>
      </c>
      <c r="AE4442" s="157">
        <f>IF('1a-Electricity'!$AI$77="no","",ROUND(AD4442,4))</f>
        <v>0.41499999999999998</v>
      </c>
      <c r="AF4442" s="157">
        <f>IF('1a-Electricity'!$AI$78="no","",ROUND(AD4442,4))</f>
        <v>0.41499999999999998</v>
      </c>
      <c r="AG4442" s="157">
        <f>IF('1a-Electricity'!$AI$79="no","",ROUND(AD4442,4))</f>
        <v>0.41499999999999998</v>
      </c>
      <c r="BL4442" s="157">
        <f t="shared" si="152"/>
        <v>0.41400000000000031</v>
      </c>
      <c r="BM4442" s="157">
        <f>IF('1b-NaturalGas'!$AI$87="no","",ROUND(BL4442,4))</f>
        <v>0.41399999999999998</v>
      </c>
      <c r="BN4442" s="157">
        <f>IF('1b-NaturalGas'!$AI$88="no","",ROUND(BL4442,4))</f>
        <v>0.41399999999999998</v>
      </c>
      <c r="BO4442" s="157">
        <f>IF('1b-NaturalGas'!$AI$89="no","",ROUND(BL4442,4))</f>
        <v>0.41399999999999998</v>
      </c>
      <c r="BP4442" s="157">
        <f>IF('1b-NaturalGas'!$AI$90="no","not applicable (based on previous answers)",ROUND(BL4442,4))</f>
        <v>0.41399999999999998</v>
      </c>
      <c r="BQ4442" s="157">
        <f>IF('1b-NaturalGas'!$AI$91="no","",ROUND(BL4442,4))</f>
        <v>0.41399999999999998</v>
      </c>
    </row>
    <row r="4443" spans="30:69" x14ac:dyDescent="0.25">
      <c r="AD4443" s="157">
        <f t="shared" si="151"/>
        <v>0.41600000000000031</v>
      </c>
      <c r="AE4443" s="157">
        <f>IF('1a-Electricity'!$AI$77="no","",ROUND(AD4443,4))</f>
        <v>0.41599999999999998</v>
      </c>
      <c r="AF4443" s="157">
        <f>IF('1a-Electricity'!$AI$78="no","",ROUND(AD4443,4))</f>
        <v>0.41599999999999998</v>
      </c>
      <c r="AG4443" s="157">
        <f>IF('1a-Electricity'!$AI$79="no","",ROUND(AD4443,4))</f>
        <v>0.41599999999999998</v>
      </c>
      <c r="BL4443" s="157">
        <f t="shared" si="152"/>
        <v>0.41500000000000031</v>
      </c>
      <c r="BM4443" s="157">
        <f>IF('1b-NaturalGas'!$AI$87="no","",ROUND(BL4443,4))</f>
        <v>0.41499999999999998</v>
      </c>
      <c r="BN4443" s="157">
        <f>IF('1b-NaturalGas'!$AI$88="no","",ROUND(BL4443,4))</f>
        <v>0.41499999999999998</v>
      </c>
      <c r="BO4443" s="157">
        <f>IF('1b-NaturalGas'!$AI$89="no","",ROUND(BL4443,4))</f>
        <v>0.41499999999999998</v>
      </c>
      <c r="BP4443" s="157">
        <f>IF('1b-NaturalGas'!$AI$90="no","not applicable (based on previous answers)",ROUND(BL4443,4))</f>
        <v>0.41499999999999998</v>
      </c>
      <c r="BQ4443" s="157">
        <f>IF('1b-NaturalGas'!$AI$91="no","",ROUND(BL4443,4))</f>
        <v>0.41499999999999998</v>
      </c>
    </row>
    <row r="4444" spans="30:69" x14ac:dyDescent="0.25">
      <c r="AD4444" s="157">
        <f t="shared" si="151"/>
        <v>0.41700000000000031</v>
      </c>
      <c r="AE4444" s="157">
        <f>IF('1a-Electricity'!$AI$77="no","",ROUND(AD4444,4))</f>
        <v>0.41699999999999998</v>
      </c>
      <c r="AF4444" s="157">
        <f>IF('1a-Electricity'!$AI$78="no","",ROUND(AD4444,4))</f>
        <v>0.41699999999999998</v>
      </c>
      <c r="AG4444" s="157">
        <f>IF('1a-Electricity'!$AI$79="no","",ROUND(AD4444,4))</f>
        <v>0.41699999999999998</v>
      </c>
      <c r="BL4444" s="157">
        <f t="shared" si="152"/>
        <v>0.41600000000000031</v>
      </c>
      <c r="BM4444" s="157">
        <f>IF('1b-NaturalGas'!$AI$87="no","",ROUND(BL4444,4))</f>
        <v>0.41599999999999998</v>
      </c>
      <c r="BN4444" s="157">
        <f>IF('1b-NaturalGas'!$AI$88="no","",ROUND(BL4444,4))</f>
        <v>0.41599999999999998</v>
      </c>
      <c r="BO4444" s="157">
        <f>IF('1b-NaturalGas'!$AI$89="no","",ROUND(BL4444,4))</f>
        <v>0.41599999999999998</v>
      </c>
      <c r="BP4444" s="157">
        <f>IF('1b-NaturalGas'!$AI$90="no","not applicable (based on previous answers)",ROUND(BL4444,4))</f>
        <v>0.41599999999999998</v>
      </c>
      <c r="BQ4444" s="157">
        <f>IF('1b-NaturalGas'!$AI$91="no","",ROUND(BL4444,4))</f>
        <v>0.41599999999999998</v>
      </c>
    </row>
    <row r="4445" spans="30:69" x14ac:dyDescent="0.25">
      <c r="AD4445" s="157">
        <f t="shared" si="151"/>
        <v>0.41800000000000032</v>
      </c>
      <c r="AE4445" s="157">
        <f>IF('1a-Electricity'!$AI$77="no","",ROUND(AD4445,4))</f>
        <v>0.41799999999999998</v>
      </c>
      <c r="AF4445" s="157">
        <f>IF('1a-Electricity'!$AI$78="no","",ROUND(AD4445,4))</f>
        <v>0.41799999999999998</v>
      </c>
      <c r="AG4445" s="157">
        <f>IF('1a-Electricity'!$AI$79="no","",ROUND(AD4445,4))</f>
        <v>0.41799999999999998</v>
      </c>
      <c r="BL4445" s="157">
        <f t="shared" si="152"/>
        <v>0.41700000000000031</v>
      </c>
      <c r="BM4445" s="157">
        <f>IF('1b-NaturalGas'!$AI$87="no","",ROUND(BL4445,4))</f>
        <v>0.41699999999999998</v>
      </c>
      <c r="BN4445" s="157">
        <f>IF('1b-NaturalGas'!$AI$88="no","",ROUND(BL4445,4))</f>
        <v>0.41699999999999998</v>
      </c>
      <c r="BO4445" s="157">
        <f>IF('1b-NaturalGas'!$AI$89="no","",ROUND(BL4445,4))</f>
        <v>0.41699999999999998</v>
      </c>
      <c r="BP4445" s="157">
        <f>IF('1b-NaturalGas'!$AI$90="no","not applicable (based on previous answers)",ROUND(BL4445,4))</f>
        <v>0.41699999999999998</v>
      </c>
      <c r="BQ4445" s="157">
        <f>IF('1b-NaturalGas'!$AI$91="no","",ROUND(BL4445,4))</f>
        <v>0.41699999999999998</v>
      </c>
    </row>
    <row r="4446" spans="30:69" x14ac:dyDescent="0.25">
      <c r="AD4446" s="157">
        <f t="shared" si="151"/>
        <v>0.41900000000000032</v>
      </c>
      <c r="AE4446" s="157">
        <f>IF('1a-Electricity'!$AI$77="no","",ROUND(AD4446,4))</f>
        <v>0.41899999999999998</v>
      </c>
      <c r="AF4446" s="157">
        <f>IF('1a-Electricity'!$AI$78="no","",ROUND(AD4446,4))</f>
        <v>0.41899999999999998</v>
      </c>
      <c r="AG4446" s="157">
        <f>IF('1a-Electricity'!$AI$79="no","",ROUND(AD4446,4))</f>
        <v>0.41899999999999998</v>
      </c>
      <c r="BL4446" s="157">
        <f t="shared" si="152"/>
        <v>0.41800000000000032</v>
      </c>
      <c r="BM4446" s="157">
        <f>IF('1b-NaturalGas'!$AI$87="no","",ROUND(BL4446,4))</f>
        <v>0.41799999999999998</v>
      </c>
      <c r="BN4446" s="157">
        <f>IF('1b-NaturalGas'!$AI$88="no","",ROUND(BL4446,4))</f>
        <v>0.41799999999999998</v>
      </c>
      <c r="BO4446" s="157">
        <f>IF('1b-NaturalGas'!$AI$89="no","",ROUND(BL4446,4))</f>
        <v>0.41799999999999998</v>
      </c>
      <c r="BP4446" s="157">
        <f>IF('1b-NaturalGas'!$AI$90="no","not applicable (based on previous answers)",ROUND(BL4446,4))</f>
        <v>0.41799999999999998</v>
      </c>
      <c r="BQ4446" s="157">
        <f>IF('1b-NaturalGas'!$AI$91="no","",ROUND(BL4446,4))</f>
        <v>0.41799999999999998</v>
      </c>
    </row>
    <row r="4447" spans="30:69" x14ac:dyDescent="0.25">
      <c r="AD4447" s="157">
        <f t="shared" si="151"/>
        <v>0.42000000000000032</v>
      </c>
      <c r="AE4447" s="157">
        <f>IF('1a-Electricity'!$AI$77="no","",ROUND(AD4447,4))</f>
        <v>0.42</v>
      </c>
      <c r="AF4447" s="157">
        <f>IF('1a-Electricity'!$AI$78="no","",ROUND(AD4447,4))</f>
        <v>0.42</v>
      </c>
      <c r="AG4447" s="157">
        <f>IF('1a-Electricity'!$AI$79="no","",ROUND(AD4447,4))</f>
        <v>0.42</v>
      </c>
      <c r="BL4447" s="157">
        <f t="shared" si="152"/>
        <v>0.41900000000000032</v>
      </c>
      <c r="BM4447" s="157">
        <f>IF('1b-NaturalGas'!$AI$87="no","",ROUND(BL4447,4))</f>
        <v>0.41899999999999998</v>
      </c>
      <c r="BN4447" s="157">
        <f>IF('1b-NaturalGas'!$AI$88="no","",ROUND(BL4447,4))</f>
        <v>0.41899999999999998</v>
      </c>
      <c r="BO4447" s="157">
        <f>IF('1b-NaturalGas'!$AI$89="no","",ROUND(BL4447,4))</f>
        <v>0.41899999999999998</v>
      </c>
      <c r="BP4447" s="157">
        <f>IF('1b-NaturalGas'!$AI$90="no","not applicable (based on previous answers)",ROUND(BL4447,4))</f>
        <v>0.41899999999999998</v>
      </c>
      <c r="BQ4447" s="157">
        <f>IF('1b-NaturalGas'!$AI$91="no","",ROUND(BL4447,4))</f>
        <v>0.41899999999999998</v>
      </c>
    </row>
    <row r="4448" spans="30:69" x14ac:dyDescent="0.25">
      <c r="AD4448" s="157">
        <f t="shared" si="151"/>
        <v>0.42100000000000032</v>
      </c>
      <c r="AE4448" s="157">
        <f>IF('1a-Electricity'!$AI$77="no","",ROUND(AD4448,4))</f>
        <v>0.42099999999999999</v>
      </c>
      <c r="AF4448" s="157">
        <f>IF('1a-Electricity'!$AI$78="no","",ROUND(AD4448,4))</f>
        <v>0.42099999999999999</v>
      </c>
      <c r="AG4448" s="157">
        <f>IF('1a-Electricity'!$AI$79="no","",ROUND(AD4448,4))</f>
        <v>0.42099999999999999</v>
      </c>
      <c r="BL4448" s="157">
        <f t="shared" si="152"/>
        <v>0.42000000000000032</v>
      </c>
      <c r="BM4448" s="157">
        <f>IF('1b-NaturalGas'!$AI$87="no","",ROUND(BL4448,4))</f>
        <v>0.42</v>
      </c>
      <c r="BN4448" s="157">
        <f>IF('1b-NaturalGas'!$AI$88="no","",ROUND(BL4448,4))</f>
        <v>0.42</v>
      </c>
      <c r="BO4448" s="157">
        <f>IF('1b-NaturalGas'!$AI$89="no","",ROUND(BL4448,4))</f>
        <v>0.42</v>
      </c>
      <c r="BP4448" s="157">
        <f>IF('1b-NaturalGas'!$AI$90="no","not applicable (based on previous answers)",ROUND(BL4448,4))</f>
        <v>0.42</v>
      </c>
      <c r="BQ4448" s="157">
        <f>IF('1b-NaturalGas'!$AI$91="no","",ROUND(BL4448,4))</f>
        <v>0.42</v>
      </c>
    </row>
    <row r="4449" spans="30:69" x14ac:dyDescent="0.25">
      <c r="AD4449" s="157">
        <f t="shared" si="151"/>
        <v>0.42200000000000032</v>
      </c>
      <c r="AE4449" s="157">
        <f>IF('1a-Electricity'!$AI$77="no","",ROUND(AD4449,4))</f>
        <v>0.42199999999999999</v>
      </c>
      <c r="AF4449" s="157">
        <f>IF('1a-Electricity'!$AI$78="no","",ROUND(AD4449,4))</f>
        <v>0.42199999999999999</v>
      </c>
      <c r="AG4449" s="157">
        <f>IF('1a-Electricity'!$AI$79="no","",ROUND(AD4449,4))</f>
        <v>0.42199999999999999</v>
      </c>
      <c r="BL4449" s="157">
        <f t="shared" si="152"/>
        <v>0.42100000000000032</v>
      </c>
      <c r="BM4449" s="157">
        <f>IF('1b-NaturalGas'!$AI$87="no","",ROUND(BL4449,4))</f>
        <v>0.42099999999999999</v>
      </c>
      <c r="BN4449" s="157">
        <f>IF('1b-NaturalGas'!$AI$88="no","",ROUND(BL4449,4))</f>
        <v>0.42099999999999999</v>
      </c>
      <c r="BO4449" s="157">
        <f>IF('1b-NaturalGas'!$AI$89="no","",ROUND(BL4449,4))</f>
        <v>0.42099999999999999</v>
      </c>
      <c r="BP4449" s="157">
        <f>IF('1b-NaturalGas'!$AI$90="no","not applicable (based on previous answers)",ROUND(BL4449,4))</f>
        <v>0.42099999999999999</v>
      </c>
      <c r="BQ4449" s="157">
        <f>IF('1b-NaturalGas'!$AI$91="no","",ROUND(BL4449,4))</f>
        <v>0.42099999999999999</v>
      </c>
    </row>
    <row r="4450" spans="30:69" x14ac:dyDescent="0.25">
      <c r="AD4450" s="157">
        <f t="shared" si="151"/>
        <v>0.42300000000000032</v>
      </c>
      <c r="AE4450" s="157">
        <f>IF('1a-Electricity'!$AI$77="no","",ROUND(AD4450,4))</f>
        <v>0.42299999999999999</v>
      </c>
      <c r="AF4450" s="157">
        <f>IF('1a-Electricity'!$AI$78="no","",ROUND(AD4450,4))</f>
        <v>0.42299999999999999</v>
      </c>
      <c r="AG4450" s="157">
        <f>IF('1a-Electricity'!$AI$79="no","",ROUND(AD4450,4))</f>
        <v>0.42299999999999999</v>
      </c>
      <c r="BL4450" s="157">
        <f t="shared" si="152"/>
        <v>0.42200000000000032</v>
      </c>
      <c r="BM4450" s="157">
        <f>IF('1b-NaturalGas'!$AI$87="no","",ROUND(BL4450,4))</f>
        <v>0.42199999999999999</v>
      </c>
      <c r="BN4450" s="157">
        <f>IF('1b-NaturalGas'!$AI$88="no","",ROUND(BL4450,4))</f>
        <v>0.42199999999999999</v>
      </c>
      <c r="BO4450" s="157">
        <f>IF('1b-NaturalGas'!$AI$89="no","",ROUND(BL4450,4))</f>
        <v>0.42199999999999999</v>
      </c>
      <c r="BP4450" s="157">
        <f>IF('1b-NaturalGas'!$AI$90="no","not applicable (based on previous answers)",ROUND(BL4450,4))</f>
        <v>0.42199999999999999</v>
      </c>
      <c r="BQ4450" s="157">
        <f>IF('1b-NaturalGas'!$AI$91="no","",ROUND(BL4450,4))</f>
        <v>0.42199999999999999</v>
      </c>
    </row>
    <row r="4451" spans="30:69" x14ac:dyDescent="0.25">
      <c r="AD4451" s="157">
        <f t="shared" si="151"/>
        <v>0.42400000000000032</v>
      </c>
      <c r="AE4451" s="157">
        <f>IF('1a-Electricity'!$AI$77="no","",ROUND(AD4451,4))</f>
        <v>0.42399999999999999</v>
      </c>
      <c r="AF4451" s="157">
        <f>IF('1a-Electricity'!$AI$78="no","",ROUND(AD4451,4))</f>
        <v>0.42399999999999999</v>
      </c>
      <c r="AG4451" s="157">
        <f>IF('1a-Electricity'!$AI$79="no","",ROUND(AD4451,4))</f>
        <v>0.42399999999999999</v>
      </c>
      <c r="BL4451" s="157">
        <f t="shared" si="152"/>
        <v>0.42300000000000032</v>
      </c>
      <c r="BM4451" s="157">
        <f>IF('1b-NaturalGas'!$AI$87="no","",ROUND(BL4451,4))</f>
        <v>0.42299999999999999</v>
      </c>
      <c r="BN4451" s="157">
        <f>IF('1b-NaturalGas'!$AI$88="no","",ROUND(BL4451,4))</f>
        <v>0.42299999999999999</v>
      </c>
      <c r="BO4451" s="157">
        <f>IF('1b-NaturalGas'!$AI$89="no","",ROUND(BL4451,4))</f>
        <v>0.42299999999999999</v>
      </c>
      <c r="BP4451" s="157">
        <f>IF('1b-NaturalGas'!$AI$90="no","not applicable (based on previous answers)",ROUND(BL4451,4))</f>
        <v>0.42299999999999999</v>
      </c>
      <c r="BQ4451" s="157">
        <f>IF('1b-NaturalGas'!$AI$91="no","",ROUND(BL4451,4))</f>
        <v>0.42299999999999999</v>
      </c>
    </row>
    <row r="4452" spans="30:69" x14ac:dyDescent="0.25">
      <c r="AD4452" s="157">
        <f t="shared" si="151"/>
        <v>0.42500000000000032</v>
      </c>
      <c r="AE4452" s="157">
        <f>IF('1a-Electricity'!$AI$77="no","",ROUND(AD4452,4))</f>
        <v>0.42499999999999999</v>
      </c>
      <c r="AF4452" s="157">
        <f>IF('1a-Electricity'!$AI$78="no","",ROUND(AD4452,4))</f>
        <v>0.42499999999999999</v>
      </c>
      <c r="AG4452" s="157">
        <f>IF('1a-Electricity'!$AI$79="no","",ROUND(AD4452,4))</f>
        <v>0.42499999999999999</v>
      </c>
      <c r="BL4452" s="157">
        <f t="shared" si="152"/>
        <v>0.42400000000000032</v>
      </c>
      <c r="BM4452" s="157">
        <f>IF('1b-NaturalGas'!$AI$87="no","",ROUND(BL4452,4))</f>
        <v>0.42399999999999999</v>
      </c>
      <c r="BN4452" s="157">
        <f>IF('1b-NaturalGas'!$AI$88="no","",ROUND(BL4452,4))</f>
        <v>0.42399999999999999</v>
      </c>
      <c r="BO4452" s="157">
        <f>IF('1b-NaturalGas'!$AI$89="no","",ROUND(BL4452,4))</f>
        <v>0.42399999999999999</v>
      </c>
      <c r="BP4452" s="157">
        <f>IF('1b-NaturalGas'!$AI$90="no","not applicable (based on previous answers)",ROUND(BL4452,4))</f>
        <v>0.42399999999999999</v>
      </c>
      <c r="BQ4452" s="157">
        <f>IF('1b-NaturalGas'!$AI$91="no","",ROUND(BL4452,4))</f>
        <v>0.42399999999999999</v>
      </c>
    </row>
    <row r="4453" spans="30:69" x14ac:dyDescent="0.25">
      <c r="AD4453" s="157">
        <f t="shared" si="151"/>
        <v>0.42600000000000032</v>
      </c>
      <c r="AE4453" s="157">
        <f>IF('1a-Electricity'!$AI$77="no","",ROUND(AD4453,4))</f>
        <v>0.42599999999999999</v>
      </c>
      <c r="AF4453" s="157">
        <f>IF('1a-Electricity'!$AI$78="no","",ROUND(AD4453,4))</f>
        <v>0.42599999999999999</v>
      </c>
      <c r="AG4453" s="157">
        <f>IF('1a-Electricity'!$AI$79="no","",ROUND(AD4453,4))</f>
        <v>0.42599999999999999</v>
      </c>
      <c r="BL4453" s="157">
        <f t="shared" si="152"/>
        <v>0.42500000000000032</v>
      </c>
      <c r="BM4453" s="157">
        <f>IF('1b-NaturalGas'!$AI$87="no","",ROUND(BL4453,4))</f>
        <v>0.42499999999999999</v>
      </c>
      <c r="BN4453" s="157">
        <f>IF('1b-NaturalGas'!$AI$88="no","",ROUND(BL4453,4))</f>
        <v>0.42499999999999999</v>
      </c>
      <c r="BO4453" s="157">
        <f>IF('1b-NaturalGas'!$AI$89="no","",ROUND(BL4453,4))</f>
        <v>0.42499999999999999</v>
      </c>
      <c r="BP4453" s="157">
        <f>IF('1b-NaturalGas'!$AI$90="no","not applicable (based on previous answers)",ROUND(BL4453,4))</f>
        <v>0.42499999999999999</v>
      </c>
      <c r="BQ4453" s="157">
        <f>IF('1b-NaturalGas'!$AI$91="no","",ROUND(BL4453,4))</f>
        <v>0.42499999999999999</v>
      </c>
    </row>
    <row r="4454" spans="30:69" x14ac:dyDescent="0.25">
      <c r="AD4454" s="157">
        <f t="shared" si="151"/>
        <v>0.42700000000000032</v>
      </c>
      <c r="AE4454" s="157">
        <f>IF('1a-Electricity'!$AI$77="no","",ROUND(AD4454,4))</f>
        <v>0.42699999999999999</v>
      </c>
      <c r="AF4454" s="157">
        <f>IF('1a-Electricity'!$AI$78="no","",ROUND(AD4454,4))</f>
        <v>0.42699999999999999</v>
      </c>
      <c r="AG4454" s="157">
        <f>IF('1a-Electricity'!$AI$79="no","",ROUND(AD4454,4))</f>
        <v>0.42699999999999999</v>
      </c>
      <c r="BL4454" s="157">
        <f t="shared" si="152"/>
        <v>0.42600000000000032</v>
      </c>
      <c r="BM4454" s="157">
        <f>IF('1b-NaturalGas'!$AI$87="no","",ROUND(BL4454,4))</f>
        <v>0.42599999999999999</v>
      </c>
      <c r="BN4454" s="157">
        <f>IF('1b-NaturalGas'!$AI$88="no","",ROUND(BL4454,4))</f>
        <v>0.42599999999999999</v>
      </c>
      <c r="BO4454" s="157">
        <f>IF('1b-NaturalGas'!$AI$89="no","",ROUND(BL4454,4))</f>
        <v>0.42599999999999999</v>
      </c>
      <c r="BP4454" s="157">
        <f>IF('1b-NaturalGas'!$AI$90="no","not applicable (based on previous answers)",ROUND(BL4454,4))</f>
        <v>0.42599999999999999</v>
      </c>
      <c r="BQ4454" s="157">
        <f>IF('1b-NaturalGas'!$AI$91="no","",ROUND(BL4454,4))</f>
        <v>0.42599999999999999</v>
      </c>
    </row>
    <row r="4455" spans="30:69" x14ac:dyDescent="0.25">
      <c r="AD4455" s="157">
        <f t="shared" si="151"/>
        <v>0.42800000000000032</v>
      </c>
      <c r="AE4455" s="157">
        <f>IF('1a-Electricity'!$AI$77="no","",ROUND(AD4455,4))</f>
        <v>0.42799999999999999</v>
      </c>
      <c r="AF4455" s="157">
        <f>IF('1a-Electricity'!$AI$78="no","",ROUND(AD4455,4))</f>
        <v>0.42799999999999999</v>
      </c>
      <c r="AG4455" s="157">
        <f>IF('1a-Electricity'!$AI$79="no","",ROUND(AD4455,4))</f>
        <v>0.42799999999999999</v>
      </c>
      <c r="BL4455" s="157">
        <f t="shared" si="152"/>
        <v>0.42700000000000032</v>
      </c>
      <c r="BM4455" s="157">
        <f>IF('1b-NaturalGas'!$AI$87="no","",ROUND(BL4455,4))</f>
        <v>0.42699999999999999</v>
      </c>
      <c r="BN4455" s="157">
        <f>IF('1b-NaturalGas'!$AI$88="no","",ROUND(BL4455,4))</f>
        <v>0.42699999999999999</v>
      </c>
      <c r="BO4455" s="157">
        <f>IF('1b-NaturalGas'!$AI$89="no","",ROUND(BL4455,4))</f>
        <v>0.42699999999999999</v>
      </c>
      <c r="BP4455" s="157">
        <f>IF('1b-NaturalGas'!$AI$90="no","not applicable (based on previous answers)",ROUND(BL4455,4))</f>
        <v>0.42699999999999999</v>
      </c>
      <c r="BQ4455" s="157">
        <f>IF('1b-NaturalGas'!$AI$91="no","",ROUND(BL4455,4))</f>
        <v>0.42699999999999999</v>
      </c>
    </row>
    <row r="4456" spans="30:69" x14ac:dyDescent="0.25">
      <c r="AD4456" s="157">
        <f t="shared" si="151"/>
        <v>0.42900000000000033</v>
      </c>
      <c r="AE4456" s="157">
        <f>IF('1a-Electricity'!$AI$77="no","",ROUND(AD4456,4))</f>
        <v>0.42899999999999999</v>
      </c>
      <c r="AF4456" s="157">
        <f>IF('1a-Electricity'!$AI$78="no","",ROUND(AD4456,4))</f>
        <v>0.42899999999999999</v>
      </c>
      <c r="AG4456" s="157">
        <f>IF('1a-Electricity'!$AI$79="no","",ROUND(AD4456,4))</f>
        <v>0.42899999999999999</v>
      </c>
      <c r="BL4456" s="157">
        <f t="shared" si="152"/>
        <v>0.42800000000000032</v>
      </c>
      <c r="BM4456" s="157">
        <f>IF('1b-NaturalGas'!$AI$87="no","",ROUND(BL4456,4))</f>
        <v>0.42799999999999999</v>
      </c>
      <c r="BN4456" s="157">
        <f>IF('1b-NaturalGas'!$AI$88="no","",ROUND(BL4456,4))</f>
        <v>0.42799999999999999</v>
      </c>
      <c r="BO4456" s="157">
        <f>IF('1b-NaturalGas'!$AI$89="no","",ROUND(BL4456,4))</f>
        <v>0.42799999999999999</v>
      </c>
      <c r="BP4456" s="157">
        <f>IF('1b-NaturalGas'!$AI$90="no","not applicable (based on previous answers)",ROUND(BL4456,4))</f>
        <v>0.42799999999999999</v>
      </c>
      <c r="BQ4456" s="157">
        <f>IF('1b-NaturalGas'!$AI$91="no","",ROUND(BL4456,4))</f>
        <v>0.42799999999999999</v>
      </c>
    </row>
    <row r="4457" spans="30:69" x14ac:dyDescent="0.25">
      <c r="AD4457" s="157">
        <f t="shared" si="151"/>
        <v>0.43000000000000033</v>
      </c>
      <c r="AE4457" s="157">
        <f>IF('1a-Electricity'!$AI$77="no","",ROUND(AD4457,4))</f>
        <v>0.43</v>
      </c>
      <c r="AF4457" s="157">
        <f>IF('1a-Electricity'!$AI$78="no","",ROUND(AD4457,4))</f>
        <v>0.43</v>
      </c>
      <c r="AG4457" s="157">
        <f>IF('1a-Electricity'!$AI$79="no","",ROUND(AD4457,4))</f>
        <v>0.43</v>
      </c>
      <c r="BL4457" s="157">
        <f t="shared" si="152"/>
        <v>0.42900000000000033</v>
      </c>
      <c r="BM4457" s="157">
        <f>IF('1b-NaturalGas'!$AI$87="no","",ROUND(BL4457,4))</f>
        <v>0.42899999999999999</v>
      </c>
      <c r="BN4457" s="157">
        <f>IF('1b-NaturalGas'!$AI$88="no","",ROUND(BL4457,4))</f>
        <v>0.42899999999999999</v>
      </c>
      <c r="BO4457" s="157">
        <f>IF('1b-NaturalGas'!$AI$89="no","",ROUND(BL4457,4))</f>
        <v>0.42899999999999999</v>
      </c>
      <c r="BP4457" s="157">
        <f>IF('1b-NaturalGas'!$AI$90="no","not applicable (based on previous answers)",ROUND(BL4457,4))</f>
        <v>0.42899999999999999</v>
      </c>
      <c r="BQ4457" s="157">
        <f>IF('1b-NaturalGas'!$AI$91="no","",ROUND(BL4457,4))</f>
        <v>0.42899999999999999</v>
      </c>
    </row>
    <row r="4458" spans="30:69" x14ac:dyDescent="0.25">
      <c r="AD4458" s="157">
        <f t="shared" si="151"/>
        <v>0.43100000000000033</v>
      </c>
      <c r="AE4458" s="157">
        <f>IF('1a-Electricity'!$AI$77="no","",ROUND(AD4458,4))</f>
        <v>0.43099999999999999</v>
      </c>
      <c r="AF4458" s="157">
        <f>IF('1a-Electricity'!$AI$78="no","",ROUND(AD4458,4))</f>
        <v>0.43099999999999999</v>
      </c>
      <c r="AG4458" s="157">
        <f>IF('1a-Electricity'!$AI$79="no","",ROUND(AD4458,4))</f>
        <v>0.43099999999999999</v>
      </c>
      <c r="BL4458" s="157">
        <f t="shared" si="152"/>
        <v>0.43000000000000033</v>
      </c>
      <c r="BM4458" s="157">
        <f>IF('1b-NaturalGas'!$AI$87="no","",ROUND(BL4458,4))</f>
        <v>0.43</v>
      </c>
      <c r="BN4458" s="157">
        <f>IF('1b-NaturalGas'!$AI$88="no","",ROUND(BL4458,4))</f>
        <v>0.43</v>
      </c>
      <c r="BO4458" s="157">
        <f>IF('1b-NaturalGas'!$AI$89="no","",ROUND(BL4458,4))</f>
        <v>0.43</v>
      </c>
      <c r="BP4458" s="157">
        <f>IF('1b-NaturalGas'!$AI$90="no","not applicable (based on previous answers)",ROUND(BL4458,4))</f>
        <v>0.43</v>
      </c>
      <c r="BQ4458" s="157">
        <f>IF('1b-NaturalGas'!$AI$91="no","",ROUND(BL4458,4))</f>
        <v>0.43</v>
      </c>
    </row>
    <row r="4459" spans="30:69" x14ac:dyDescent="0.25">
      <c r="AD4459" s="157">
        <f t="shared" si="151"/>
        <v>0.43200000000000033</v>
      </c>
      <c r="AE4459" s="157">
        <f>IF('1a-Electricity'!$AI$77="no","",ROUND(AD4459,4))</f>
        <v>0.432</v>
      </c>
      <c r="AF4459" s="157">
        <f>IF('1a-Electricity'!$AI$78="no","",ROUND(AD4459,4))</f>
        <v>0.432</v>
      </c>
      <c r="AG4459" s="157">
        <f>IF('1a-Electricity'!$AI$79="no","",ROUND(AD4459,4))</f>
        <v>0.432</v>
      </c>
      <c r="BL4459" s="157">
        <f t="shared" si="152"/>
        <v>0.43100000000000033</v>
      </c>
      <c r="BM4459" s="157">
        <f>IF('1b-NaturalGas'!$AI$87="no","",ROUND(BL4459,4))</f>
        <v>0.43099999999999999</v>
      </c>
      <c r="BN4459" s="157">
        <f>IF('1b-NaturalGas'!$AI$88="no","",ROUND(BL4459,4))</f>
        <v>0.43099999999999999</v>
      </c>
      <c r="BO4459" s="157">
        <f>IF('1b-NaturalGas'!$AI$89="no","",ROUND(BL4459,4))</f>
        <v>0.43099999999999999</v>
      </c>
      <c r="BP4459" s="157">
        <f>IF('1b-NaturalGas'!$AI$90="no","not applicable (based on previous answers)",ROUND(BL4459,4))</f>
        <v>0.43099999999999999</v>
      </c>
      <c r="BQ4459" s="157">
        <f>IF('1b-NaturalGas'!$AI$91="no","",ROUND(BL4459,4))</f>
        <v>0.43099999999999999</v>
      </c>
    </row>
    <row r="4460" spans="30:69" x14ac:dyDescent="0.25">
      <c r="AD4460" s="157">
        <f t="shared" si="151"/>
        <v>0.43300000000000033</v>
      </c>
      <c r="AE4460" s="157">
        <f>IF('1a-Electricity'!$AI$77="no","",ROUND(AD4460,4))</f>
        <v>0.433</v>
      </c>
      <c r="AF4460" s="157">
        <f>IF('1a-Electricity'!$AI$78="no","",ROUND(AD4460,4))</f>
        <v>0.433</v>
      </c>
      <c r="AG4460" s="157">
        <f>IF('1a-Electricity'!$AI$79="no","",ROUND(AD4460,4))</f>
        <v>0.433</v>
      </c>
      <c r="BL4460" s="157">
        <f t="shared" si="152"/>
        <v>0.43200000000000033</v>
      </c>
      <c r="BM4460" s="157">
        <f>IF('1b-NaturalGas'!$AI$87="no","",ROUND(BL4460,4))</f>
        <v>0.432</v>
      </c>
      <c r="BN4460" s="157">
        <f>IF('1b-NaturalGas'!$AI$88="no","",ROUND(BL4460,4))</f>
        <v>0.432</v>
      </c>
      <c r="BO4460" s="157">
        <f>IF('1b-NaturalGas'!$AI$89="no","",ROUND(BL4460,4))</f>
        <v>0.432</v>
      </c>
      <c r="BP4460" s="157">
        <f>IF('1b-NaturalGas'!$AI$90="no","not applicable (based on previous answers)",ROUND(BL4460,4))</f>
        <v>0.432</v>
      </c>
      <c r="BQ4460" s="157">
        <f>IF('1b-NaturalGas'!$AI$91="no","",ROUND(BL4460,4))</f>
        <v>0.432</v>
      </c>
    </row>
    <row r="4461" spans="30:69" x14ac:dyDescent="0.25">
      <c r="AD4461" s="157">
        <f t="shared" si="151"/>
        <v>0.43400000000000033</v>
      </c>
      <c r="AE4461" s="157">
        <f>IF('1a-Electricity'!$AI$77="no","",ROUND(AD4461,4))</f>
        <v>0.434</v>
      </c>
      <c r="AF4461" s="157">
        <f>IF('1a-Electricity'!$AI$78="no","",ROUND(AD4461,4))</f>
        <v>0.434</v>
      </c>
      <c r="AG4461" s="157">
        <f>IF('1a-Electricity'!$AI$79="no","",ROUND(AD4461,4))</f>
        <v>0.434</v>
      </c>
      <c r="BL4461" s="157">
        <f t="shared" si="152"/>
        <v>0.43300000000000033</v>
      </c>
      <c r="BM4461" s="157">
        <f>IF('1b-NaturalGas'!$AI$87="no","",ROUND(BL4461,4))</f>
        <v>0.433</v>
      </c>
      <c r="BN4461" s="157">
        <f>IF('1b-NaturalGas'!$AI$88="no","",ROUND(BL4461,4))</f>
        <v>0.433</v>
      </c>
      <c r="BO4461" s="157">
        <f>IF('1b-NaturalGas'!$AI$89="no","",ROUND(BL4461,4))</f>
        <v>0.433</v>
      </c>
      <c r="BP4461" s="157">
        <f>IF('1b-NaturalGas'!$AI$90="no","not applicable (based on previous answers)",ROUND(BL4461,4))</f>
        <v>0.433</v>
      </c>
      <c r="BQ4461" s="157">
        <f>IF('1b-NaturalGas'!$AI$91="no","",ROUND(BL4461,4))</f>
        <v>0.433</v>
      </c>
    </row>
    <row r="4462" spans="30:69" x14ac:dyDescent="0.25">
      <c r="AD4462" s="157">
        <f t="shared" si="151"/>
        <v>0.43500000000000033</v>
      </c>
      <c r="AE4462" s="157">
        <f>IF('1a-Electricity'!$AI$77="no","",ROUND(AD4462,4))</f>
        <v>0.435</v>
      </c>
      <c r="AF4462" s="157">
        <f>IF('1a-Electricity'!$AI$78="no","",ROUND(AD4462,4))</f>
        <v>0.435</v>
      </c>
      <c r="AG4462" s="157">
        <f>IF('1a-Electricity'!$AI$79="no","",ROUND(AD4462,4))</f>
        <v>0.435</v>
      </c>
      <c r="BL4462" s="157">
        <f t="shared" si="152"/>
        <v>0.43400000000000033</v>
      </c>
      <c r="BM4462" s="157">
        <f>IF('1b-NaturalGas'!$AI$87="no","",ROUND(BL4462,4))</f>
        <v>0.434</v>
      </c>
      <c r="BN4462" s="157">
        <f>IF('1b-NaturalGas'!$AI$88="no","",ROUND(BL4462,4))</f>
        <v>0.434</v>
      </c>
      <c r="BO4462" s="157">
        <f>IF('1b-NaturalGas'!$AI$89="no","",ROUND(BL4462,4))</f>
        <v>0.434</v>
      </c>
      <c r="BP4462" s="157">
        <f>IF('1b-NaturalGas'!$AI$90="no","not applicable (based on previous answers)",ROUND(BL4462,4))</f>
        <v>0.434</v>
      </c>
      <c r="BQ4462" s="157">
        <f>IF('1b-NaturalGas'!$AI$91="no","",ROUND(BL4462,4))</f>
        <v>0.434</v>
      </c>
    </row>
    <row r="4463" spans="30:69" x14ac:dyDescent="0.25">
      <c r="AD4463" s="157">
        <f t="shared" si="151"/>
        <v>0.43600000000000033</v>
      </c>
      <c r="AE4463" s="157">
        <f>IF('1a-Electricity'!$AI$77="no","",ROUND(AD4463,4))</f>
        <v>0.436</v>
      </c>
      <c r="AF4463" s="157">
        <f>IF('1a-Electricity'!$AI$78="no","",ROUND(AD4463,4))</f>
        <v>0.436</v>
      </c>
      <c r="AG4463" s="157">
        <f>IF('1a-Electricity'!$AI$79="no","",ROUND(AD4463,4))</f>
        <v>0.436</v>
      </c>
      <c r="BL4463" s="157">
        <f t="shared" si="152"/>
        <v>0.43500000000000033</v>
      </c>
      <c r="BM4463" s="157">
        <f>IF('1b-NaturalGas'!$AI$87="no","",ROUND(BL4463,4))</f>
        <v>0.435</v>
      </c>
      <c r="BN4463" s="157">
        <f>IF('1b-NaturalGas'!$AI$88="no","",ROUND(BL4463,4))</f>
        <v>0.435</v>
      </c>
      <c r="BO4463" s="157">
        <f>IF('1b-NaturalGas'!$AI$89="no","",ROUND(BL4463,4))</f>
        <v>0.435</v>
      </c>
      <c r="BP4463" s="157">
        <f>IF('1b-NaturalGas'!$AI$90="no","not applicable (based on previous answers)",ROUND(BL4463,4))</f>
        <v>0.435</v>
      </c>
      <c r="BQ4463" s="157">
        <f>IF('1b-NaturalGas'!$AI$91="no","",ROUND(BL4463,4))</f>
        <v>0.435</v>
      </c>
    </row>
    <row r="4464" spans="30:69" x14ac:dyDescent="0.25">
      <c r="AD4464" s="157">
        <f t="shared" si="151"/>
        <v>0.43700000000000033</v>
      </c>
      <c r="AE4464" s="157">
        <f>IF('1a-Electricity'!$AI$77="no","",ROUND(AD4464,4))</f>
        <v>0.437</v>
      </c>
      <c r="AF4464" s="157">
        <f>IF('1a-Electricity'!$AI$78="no","",ROUND(AD4464,4))</f>
        <v>0.437</v>
      </c>
      <c r="AG4464" s="157">
        <f>IF('1a-Electricity'!$AI$79="no","",ROUND(AD4464,4))</f>
        <v>0.437</v>
      </c>
      <c r="BL4464" s="157">
        <f t="shared" si="152"/>
        <v>0.43600000000000033</v>
      </c>
      <c r="BM4464" s="157">
        <f>IF('1b-NaturalGas'!$AI$87="no","",ROUND(BL4464,4))</f>
        <v>0.436</v>
      </c>
      <c r="BN4464" s="157">
        <f>IF('1b-NaturalGas'!$AI$88="no","",ROUND(BL4464,4))</f>
        <v>0.436</v>
      </c>
      <c r="BO4464" s="157">
        <f>IF('1b-NaturalGas'!$AI$89="no","",ROUND(BL4464,4))</f>
        <v>0.436</v>
      </c>
      <c r="BP4464" s="157">
        <f>IF('1b-NaturalGas'!$AI$90="no","not applicable (based on previous answers)",ROUND(BL4464,4))</f>
        <v>0.436</v>
      </c>
      <c r="BQ4464" s="157">
        <f>IF('1b-NaturalGas'!$AI$91="no","",ROUND(BL4464,4))</f>
        <v>0.436</v>
      </c>
    </row>
    <row r="4465" spans="30:69" x14ac:dyDescent="0.25">
      <c r="AD4465" s="157">
        <f t="shared" si="151"/>
        <v>0.43800000000000033</v>
      </c>
      <c r="AE4465" s="157">
        <f>IF('1a-Electricity'!$AI$77="no","",ROUND(AD4465,4))</f>
        <v>0.438</v>
      </c>
      <c r="AF4465" s="157">
        <f>IF('1a-Electricity'!$AI$78="no","",ROUND(AD4465,4))</f>
        <v>0.438</v>
      </c>
      <c r="AG4465" s="157">
        <f>IF('1a-Electricity'!$AI$79="no","",ROUND(AD4465,4))</f>
        <v>0.438</v>
      </c>
      <c r="BL4465" s="157">
        <f t="shared" si="152"/>
        <v>0.43700000000000033</v>
      </c>
      <c r="BM4465" s="157">
        <f>IF('1b-NaturalGas'!$AI$87="no","",ROUND(BL4465,4))</f>
        <v>0.437</v>
      </c>
      <c r="BN4465" s="157">
        <f>IF('1b-NaturalGas'!$AI$88="no","",ROUND(BL4465,4))</f>
        <v>0.437</v>
      </c>
      <c r="BO4465" s="157">
        <f>IF('1b-NaturalGas'!$AI$89="no","",ROUND(BL4465,4))</f>
        <v>0.437</v>
      </c>
      <c r="BP4465" s="157">
        <f>IF('1b-NaturalGas'!$AI$90="no","not applicable (based on previous answers)",ROUND(BL4465,4))</f>
        <v>0.437</v>
      </c>
      <c r="BQ4465" s="157">
        <f>IF('1b-NaturalGas'!$AI$91="no","",ROUND(BL4465,4))</f>
        <v>0.437</v>
      </c>
    </row>
    <row r="4466" spans="30:69" x14ac:dyDescent="0.25">
      <c r="AD4466" s="157">
        <f t="shared" si="151"/>
        <v>0.43900000000000033</v>
      </c>
      <c r="AE4466" s="157">
        <f>IF('1a-Electricity'!$AI$77="no","",ROUND(AD4466,4))</f>
        <v>0.439</v>
      </c>
      <c r="AF4466" s="157">
        <f>IF('1a-Electricity'!$AI$78="no","",ROUND(AD4466,4))</f>
        <v>0.439</v>
      </c>
      <c r="AG4466" s="157">
        <f>IF('1a-Electricity'!$AI$79="no","",ROUND(AD4466,4))</f>
        <v>0.439</v>
      </c>
      <c r="BL4466" s="157">
        <f t="shared" si="152"/>
        <v>0.43800000000000033</v>
      </c>
      <c r="BM4466" s="157">
        <f>IF('1b-NaturalGas'!$AI$87="no","",ROUND(BL4466,4))</f>
        <v>0.438</v>
      </c>
      <c r="BN4466" s="157">
        <f>IF('1b-NaturalGas'!$AI$88="no","",ROUND(BL4466,4))</f>
        <v>0.438</v>
      </c>
      <c r="BO4466" s="157">
        <f>IF('1b-NaturalGas'!$AI$89="no","",ROUND(BL4466,4))</f>
        <v>0.438</v>
      </c>
      <c r="BP4466" s="157">
        <f>IF('1b-NaturalGas'!$AI$90="no","not applicable (based on previous answers)",ROUND(BL4466,4))</f>
        <v>0.438</v>
      </c>
      <c r="BQ4466" s="157">
        <f>IF('1b-NaturalGas'!$AI$91="no","",ROUND(BL4466,4))</f>
        <v>0.438</v>
      </c>
    </row>
    <row r="4467" spans="30:69" x14ac:dyDescent="0.25">
      <c r="AD4467" s="157">
        <f t="shared" si="151"/>
        <v>0.44000000000000034</v>
      </c>
      <c r="AE4467" s="157">
        <f>IF('1a-Electricity'!$AI$77="no","",ROUND(AD4467,4))</f>
        <v>0.44</v>
      </c>
      <c r="AF4467" s="157">
        <f>IF('1a-Electricity'!$AI$78="no","",ROUND(AD4467,4))</f>
        <v>0.44</v>
      </c>
      <c r="AG4467" s="157">
        <f>IF('1a-Electricity'!$AI$79="no","",ROUND(AD4467,4))</f>
        <v>0.44</v>
      </c>
      <c r="BL4467" s="157">
        <f t="shared" si="152"/>
        <v>0.43900000000000033</v>
      </c>
      <c r="BM4467" s="157">
        <f>IF('1b-NaturalGas'!$AI$87="no","",ROUND(BL4467,4))</f>
        <v>0.439</v>
      </c>
      <c r="BN4467" s="157">
        <f>IF('1b-NaturalGas'!$AI$88="no","",ROUND(BL4467,4))</f>
        <v>0.439</v>
      </c>
      <c r="BO4467" s="157">
        <f>IF('1b-NaturalGas'!$AI$89="no","",ROUND(BL4467,4))</f>
        <v>0.439</v>
      </c>
      <c r="BP4467" s="157">
        <f>IF('1b-NaturalGas'!$AI$90="no","not applicable (based on previous answers)",ROUND(BL4467,4))</f>
        <v>0.439</v>
      </c>
      <c r="BQ4467" s="157">
        <f>IF('1b-NaturalGas'!$AI$91="no","",ROUND(BL4467,4))</f>
        <v>0.439</v>
      </c>
    </row>
    <row r="4468" spans="30:69" x14ac:dyDescent="0.25">
      <c r="AD4468" s="157">
        <f t="shared" ref="AD4468:AD4531" si="153">AD4467+0.001</f>
        <v>0.44100000000000034</v>
      </c>
      <c r="AE4468" s="157">
        <f>IF('1a-Electricity'!$AI$77="no","",ROUND(AD4468,4))</f>
        <v>0.441</v>
      </c>
      <c r="AF4468" s="157">
        <f>IF('1a-Electricity'!$AI$78="no","",ROUND(AD4468,4))</f>
        <v>0.441</v>
      </c>
      <c r="AG4468" s="157">
        <f>IF('1a-Electricity'!$AI$79="no","",ROUND(AD4468,4))</f>
        <v>0.441</v>
      </c>
      <c r="BL4468" s="157">
        <f t="shared" si="152"/>
        <v>0.44000000000000034</v>
      </c>
      <c r="BM4468" s="157">
        <f>IF('1b-NaturalGas'!$AI$87="no","",ROUND(BL4468,4))</f>
        <v>0.44</v>
      </c>
      <c r="BN4468" s="157">
        <f>IF('1b-NaturalGas'!$AI$88="no","",ROUND(BL4468,4))</f>
        <v>0.44</v>
      </c>
      <c r="BO4468" s="157">
        <f>IF('1b-NaturalGas'!$AI$89="no","",ROUND(BL4468,4))</f>
        <v>0.44</v>
      </c>
      <c r="BP4468" s="157">
        <f>IF('1b-NaturalGas'!$AI$90="no","not applicable (based on previous answers)",ROUND(BL4468,4))</f>
        <v>0.44</v>
      </c>
      <c r="BQ4468" s="157">
        <f>IF('1b-NaturalGas'!$AI$91="no","",ROUND(BL4468,4))</f>
        <v>0.44</v>
      </c>
    </row>
    <row r="4469" spans="30:69" x14ac:dyDescent="0.25">
      <c r="AD4469" s="157">
        <f t="shared" si="153"/>
        <v>0.44200000000000034</v>
      </c>
      <c r="AE4469" s="157">
        <f>IF('1a-Electricity'!$AI$77="no","",ROUND(AD4469,4))</f>
        <v>0.442</v>
      </c>
      <c r="AF4469" s="157">
        <f>IF('1a-Electricity'!$AI$78="no","",ROUND(AD4469,4))</f>
        <v>0.442</v>
      </c>
      <c r="AG4469" s="157">
        <f>IF('1a-Electricity'!$AI$79="no","",ROUND(AD4469,4))</f>
        <v>0.442</v>
      </c>
      <c r="BL4469" s="157">
        <f t="shared" ref="BL4469:BL4532" si="154">BL4468+0.001</f>
        <v>0.44100000000000034</v>
      </c>
      <c r="BM4469" s="157">
        <f>IF('1b-NaturalGas'!$AI$87="no","",ROUND(BL4469,4))</f>
        <v>0.441</v>
      </c>
      <c r="BN4469" s="157">
        <f>IF('1b-NaturalGas'!$AI$88="no","",ROUND(BL4469,4))</f>
        <v>0.441</v>
      </c>
      <c r="BO4469" s="157">
        <f>IF('1b-NaturalGas'!$AI$89="no","",ROUND(BL4469,4))</f>
        <v>0.441</v>
      </c>
      <c r="BP4469" s="157">
        <f>IF('1b-NaturalGas'!$AI$90="no","not applicable (based on previous answers)",ROUND(BL4469,4))</f>
        <v>0.441</v>
      </c>
      <c r="BQ4469" s="157">
        <f>IF('1b-NaturalGas'!$AI$91="no","",ROUND(BL4469,4))</f>
        <v>0.441</v>
      </c>
    </row>
    <row r="4470" spans="30:69" x14ac:dyDescent="0.25">
      <c r="AD4470" s="157">
        <f t="shared" si="153"/>
        <v>0.44300000000000034</v>
      </c>
      <c r="AE4470" s="157">
        <f>IF('1a-Electricity'!$AI$77="no","",ROUND(AD4470,4))</f>
        <v>0.443</v>
      </c>
      <c r="AF4470" s="157">
        <f>IF('1a-Electricity'!$AI$78="no","",ROUND(AD4470,4))</f>
        <v>0.443</v>
      </c>
      <c r="AG4470" s="157">
        <f>IF('1a-Electricity'!$AI$79="no","",ROUND(AD4470,4))</f>
        <v>0.443</v>
      </c>
      <c r="BL4470" s="157">
        <f t="shared" si="154"/>
        <v>0.44200000000000034</v>
      </c>
      <c r="BM4470" s="157">
        <f>IF('1b-NaturalGas'!$AI$87="no","",ROUND(BL4470,4))</f>
        <v>0.442</v>
      </c>
      <c r="BN4470" s="157">
        <f>IF('1b-NaturalGas'!$AI$88="no","",ROUND(BL4470,4))</f>
        <v>0.442</v>
      </c>
      <c r="BO4470" s="157">
        <f>IF('1b-NaturalGas'!$AI$89="no","",ROUND(BL4470,4))</f>
        <v>0.442</v>
      </c>
      <c r="BP4470" s="157">
        <f>IF('1b-NaturalGas'!$AI$90="no","not applicable (based on previous answers)",ROUND(BL4470,4))</f>
        <v>0.442</v>
      </c>
      <c r="BQ4470" s="157">
        <f>IF('1b-NaturalGas'!$AI$91="no","",ROUND(BL4470,4))</f>
        <v>0.442</v>
      </c>
    </row>
    <row r="4471" spans="30:69" x14ac:dyDescent="0.25">
      <c r="AD4471" s="157">
        <f t="shared" si="153"/>
        <v>0.44400000000000034</v>
      </c>
      <c r="AE4471" s="157">
        <f>IF('1a-Electricity'!$AI$77="no","",ROUND(AD4471,4))</f>
        <v>0.44400000000000001</v>
      </c>
      <c r="AF4471" s="157">
        <f>IF('1a-Electricity'!$AI$78="no","",ROUND(AD4471,4))</f>
        <v>0.44400000000000001</v>
      </c>
      <c r="AG4471" s="157">
        <f>IF('1a-Electricity'!$AI$79="no","",ROUND(AD4471,4))</f>
        <v>0.44400000000000001</v>
      </c>
      <c r="BL4471" s="157">
        <f t="shared" si="154"/>
        <v>0.44300000000000034</v>
      </c>
      <c r="BM4471" s="157">
        <f>IF('1b-NaturalGas'!$AI$87="no","",ROUND(BL4471,4))</f>
        <v>0.443</v>
      </c>
      <c r="BN4471" s="157">
        <f>IF('1b-NaturalGas'!$AI$88="no","",ROUND(BL4471,4))</f>
        <v>0.443</v>
      </c>
      <c r="BO4471" s="157">
        <f>IF('1b-NaturalGas'!$AI$89="no","",ROUND(BL4471,4))</f>
        <v>0.443</v>
      </c>
      <c r="BP4471" s="157">
        <f>IF('1b-NaturalGas'!$AI$90="no","not applicable (based on previous answers)",ROUND(BL4471,4))</f>
        <v>0.443</v>
      </c>
      <c r="BQ4471" s="157">
        <f>IF('1b-NaturalGas'!$AI$91="no","",ROUND(BL4471,4))</f>
        <v>0.443</v>
      </c>
    </row>
    <row r="4472" spans="30:69" x14ac:dyDescent="0.25">
      <c r="AD4472" s="157">
        <f t="shared" si="153"/>
        <v>0.44500000000000034</v>
      </c>
      <c r="AE4472" s="157">
        <f>IF('1a-Electricity'!$AI$77="no","",ROUND(AD4472,4))</f>
        <v>0.44500000000000001</v>
      </c>
      <c r="AF4472" s="157">
        <f>IF('1a-Electricity'!$AI$78="no","",ROUND(AD4472,4))</f>
        <v>0.44500000000000001</v>
      </c>
      <c r="AG4472" s="157">
        <f>IF('1a-Electricity'!$AI$79="no","",ROUND(AD4472,4))</f>
        <v>0.44500000000000001</v>
      </c>
      <c r="BL4472" s="157">
        <f t="shared" si="154"/>
        <v>0.44400000000000034</v>
      </c>
      <c r="BM4472" s="157">
        <f>IF('1b-NaturalGas'!$AI$87="no","",ROUND(BL4472,4))</f>
        <v>0.44400000000000001</v>
      </c>
      <c r="BN4472" s="157">
        <f>IF('1b-NaturalGas'!$AI$88="no","",ROUND(BL4472,4))</f>
        <v>0.44400000000000001</v>
      </c>
      <c r="BO4472" s="157">
        <f>IF('1b-NaturalGas'!$AI$89="no","",ROUND(BL4472,4))</f>
        <v>0.44400000000000001</v>
      </c>
      <c r="BP4472" s="157">
        <f>IF('1b-NaturalGas'!$AI$90="no","not applicable (based on previous answers)",ROUND(BL4472,4))</f>
        <v>0.44400000000000001</v>
      </c>
      <c r="BQ4472" s="157">
        <f>IF('1b-NaturalGas'!$AI$91="no","",ROUND(BL4472,4))</f>
        <v>0.44400000000000001</v>
      </c>
    </row>
    <row r="4473" spans="30:69" x14ac:dyDescent="0.25">
      <c r="AD4473" s="157">
        <f t="shared" si="153"/>
        <v>0.44600000000000034</v>
      </c>
      <c r="AE4473" s="157">
        <f>IF('1a-Electricity'!$AI$77="no","",ROUND(AD4473,4))</f>
        <v>0.44600000000000001</v>
      </c>
      <c r="AF4473" s="157">
        <f>IF('1a-Electricity'!$AI$78="no","",ROUND(AD4473,4))</f>
        <v>0.44600000000000001</v>
      </c>
      <c r="AG4473" s="157">
        <f>IF('1a-Electricity'!$AI$79="no","",ROUND(AD4473,4))</f>
        <v>0.44600000000000001</v>
      </c>
      <c r="BL4473" s="157">
        <f t="shared" si="154"/>
        <v>0.44500000000000034</v>
      </c>
      <c r="BM4473" s="157">
        <f>IF('1b-NaturalGas'!$AI$87="no","",ROUND(BL4473,4))</f>
        <v>0.44500000000000001</v>
      </c>
      <c r="BN4473" s="157">
        <f>IF('1b-NaturalGas'!$AI$88="no","",ROUND(BL4473,4))</f>
        <v>0.44500000000000001</v>
      </c>
      <c r="BO4473" s="157">
        <f>IF('1b-NaturalGas'!$AI$89="no","",ROUND(BL4473,4))</f>
        <v>0.44500000000000001</v>
      </c>
      <c r="BP4473" s="157">
        <f>IF('1b-NaturalGas'!$AI$90="no","not applicable (based on previous answers)",ROUND(BL4473,4))</f>
        <v>0.44500000000000001</v>
      </c>
      <c r="BQ4473" s="157">
        <f>IF('1b-NaturalGas'!$AI$91="no","",ROUND(BL4473,4))</f>
        <v>0.44500000000000001</v>
      </c>
    </row>
    <row r="4474" spans="30:69" x14ac:dyDescent="0.25">
      <c r="AD4474" s="157">
        <f t="shared" si="153"/>
        <v>0.44700000000000034</v>
      </c>
      <c r="AE4474" s="157">
        <f>IF('1a-Electricity'!$AI$77="no","",ROUND(AD4474,4))</f>
        <v>0.44700000000000001</v>
      </c>
      <c r="AF4474" s="157">
        <f>IF('1a-Electricity'!$AI$78="no","",ROUND(AD4474,4))</f>
        <v>0.44700000000000001</v>
      </c>
      <c r="AG4474" s="157">
        <f>IF('1a-Electricity'!$AI$79="no","",ROUND(AD4474,4))</f>
        <v>0.44700000000000001</v>
      </c>
      <c r="BL4474" s="157">
        <f t="shared" si="154"/>
        <v>0.44600000000000034</v>
      </c>
      <c r="BM4474" s="157">
        <f>IF('1b-NaturalGas'!$AI$87="no","",ROUND(BL4474,4))</f>
        <v>0.44600000000000001</v>
      </c>
      <c r="BN4474" s="157">
        <f>IF('1b-NaturalGas'!$AI$88="no","",ROUND(BL4474,4))</f>
        <v>0.44600000000000001</v>
      </c>
      <c r="BO4474" s="157">
        <f>IF('1b-NaturalGas'!$AI$89="no","",ROUND(BL4474,4))</f>
        <v>0.44600000000000001</v>
      </c>
      <c r="BP4474" s="157">
        <f>IF('1b-NaturalGas'!$AI$90="no","not applicable (based on previous answers)",ROUND(BL4474,4))</f>
        <v>0.44600000000000001</v>
      </c>
      <c r="BQ4474" s="157">
        <f>IF('1b-NaturalGas'!$AI$91="no","",ROUND(BL4474,4))</f>
        <v>0.44600000000000001</v>
      </c>
    </row>
    <row r="4475" spans="30:69" x14ac:dyDescent="0.25">
      <c r="AD4475" s="157">
        <f t="shared" si="153"/>
        <v>0.44800000000000034</v>
      </c>
      <c r="AE4475" s="157">
        <f>IF('1a-Electricity'!$AI$77="no","",ROUND(AD4475,4))</f>
        <v>0.44800000000000001</v>
      </c>
      <c r="AF4475" s="157">
        <f>IF('1a-Electricity'!$AI$78="no","",ROUND(AD4475,4))</f>
        <v>0.44800000000000001</v>
      </c>
      <c r="AG4475" s="157">
        <f>IF('1a-Electricity'!$AI$79="no","",ROUND(AD4475,4))</f>
        <v>0.44800000000000001</v>
      </c>
      <c r="BL4475" s="157">
        <f t="shared" si="154"/>
        <v>0.44700000000000034</v>
      </c>
      <c r="BM4475" s="157">
        <f>IF('1b-NaturalGas'!$AI$87="no","",ROUND(BL4475,4))</f>
        <v>0.44700000000000001</v>
      </c>
      <c r="BN4475" s="157">
        <f>IF('1b-NaturalGas'!$AI$88="no","",ROUND(BL4475,4))</f>
        <v>0.44700000000000001</v>
      </c>
      <c r="BO4475" s="157">
        <f>IF('1b-NaturalGas'!$AI$89="no","",ROUND(BL4475,4))</f>
        <v>0.44700000000000001</v>
      </c>
      <c r="BP4475" s="157">
        <f>IF('1b-NaturalGas'!$AI$90="no","not applicable (based on previous answers)",ROUND(BL4475,4))</f>
        <v>0.44700000000000001</v>
      </c>
      <c r="BQ4475" s="157">
        <f>IF('1b-NaturalGas'!$AI$91="no","",ROUND(BL4475,4))</f>
        <v>0.44700000000000001</v>
      </c>
    </row>
    <row r="4476" spans="30:69" x14ac:dyDescent="0.25">
      <c r="AD4476" s="157">
        <f t="shared" si="153"/>
        <v>0.44900000000000034</v>
      </c>
      <c r="AE4476" s="157">
        <f>IF('1a-Electricity'!$AI$77="no","",ROUND(AD4476,4))</f>
        <v>0.44900000000000001</v>
      </c>
      <c r="AF4476" s="157">
        <f>IF('1a-Electricity'!$AI$78="no","",ROUND(AD4476,4))</f>
        <v>0.44900000000000001</v>
      </c>
      <c r="AG4476" s="157">
        <f>IF('1a-Electricity'!$AI$79="no","",ROUND(AD4476,4))</f>
        <v>0.44900000000000001</v>
      </c>
      <c r="BL4476" s="157">
        <f t="shared" si="154"/>
        <v>0.44800000000000034</v>
      </c>
      <c r="BM4476" s="157">
        <f>IF('1b-NaturalGas'!$AI$87="no","",ROUND(BL4476,4))</f>
        <v>0.44800000000000001</v>
      </c>
      <c r="BN4476" s="157">
        <f>IF('1b-NaturalGas'!$AI$88="no","",ROUND(BL4476,4))</f>
        <v>0.44800000000000001</v>
      </c>
      <c r="BO4476" s="157">
        <f>IF('1b-NaturalGas'!$AI$89="no","",ROUND(BL4476,4))</f>
        <v>0.44800000000000001</v>
      </c>
      <c r="BP4476" s="157">
        <f>IF('1b-NaturalGas'!$AI$90="no","not applicable (based on previous answers)",ROUND(BL4476,4))</f>
        <v>0.44800000000000001</v>
      </c>
      <c r="BQ4476" s="157">
        <f>IF('1b-NaturalGas'!$AI$91="no","",ROUND(BL4476,4))</f>
        <v>0.44800000000000001</v>
      </c>
    </row>
    <row r="4477" spans="30:69" x14ac:dyDescent="0.25">
      <c r="AD4477" s="157">
        <f t="shared" si="153"/>
        <v>0.45000000000000034</v>
      </c>
      <c r="AE4477" s="157">
        <f>IF('1a-Electricity'!$AI$77="no","",ROUND(AD4477,4))</f>
        <v>0.45</v>
      </c>
      <c r="AF4477" s="157">
        <f>IF('1a-Electricity'!$AI$78="no","",ROUND(AD4477,4))</f>
        <v>0.45</v>
      </c>
      <c r="AG4477" s="157">
        <f>IF('1a-Electricity'!$AI$79="no","",ROUND(AD4477,4))</f>
        <v>0.45</v>
      </c>
      <c r="BL4477" s="157">
        <f t="shared" si="154"/>
        <v>0.44900000000000034</v>
      </c>
      <c r="BM4477" s="157">
        <f>IF('1b-NaturalGas'!$AI$87="no","",ROUND(BL4477,4))</f>
        <v>0.44900000000000001</v>
      </c>
      <c r="BN4477" s="157">
        <f>IF('1b-NaturalGas'!$AI$88="no","",ROUND(BL4477,4))</f>
        <v>0.44900000000000001</v>
      </c>
      <c r="BO4477" s="157">
        <f>IF('1b-NaturalGas'!$AI$89="no","",ROUND(BL4477,4))</f>
        <v>0.44900000000000001</v>
      </c>
      <c r="BP4477" s="157">
        <f>IF('1b-NaturalGas'!$AI$90="no","not applicable (based on previous answers)",ROUND(BL4477,4))</f>
        <v>0.44900000000000001</v>
      </c>
      <c r="BQ4477" s="157">
        <f>IF('1b-NaturalGas'!$AI$91="no","",ROUND(BL4477,4))</f>
        <v>0.44900000000000001</v>
      </c>
    </row>
    <row r="4478" spans="30:69" x14ac:dyDescent="0.25">
      <c r="AD4478" s="157">
        <f t="shared" si="153"/>
        <v>0.45100000000000035</v>
      </c>
      <c r="AE4478" s="157">
        <f>IF('1a-Electricity'!$AI$77="no","",ROUND(AD4478,4))</f>
        <v>0.45100000000000001</v>
      </c>
      <c r="AF4478" s="157">
        <f>IF('1a-Electricity'!$AI$78="no","",ROUND(AD4478,4))</f>
        <v>0.45100000000000001</v>
      </c>
      <c r="AG4478" s="157">
        <f>IF('1a-Electricity'!$AI$79="no","",ROUND(AD4478,4))</f>
        <v>0.45100000000000001</v>
      </c>
      <c r="BL4478" s="157">
        <f t="shared" si="154"/>
        <v>0.45000000000000034</v>
      </c>
      <c r="BM4478" s="157">
        <f>IF('1b-NaturalGas'!$AI$87="no","",ROUND(BL4478,4))</f>
        <v>0.45</v>
      </c>
      <c r="BN4478" s="157">
        <f>IF('1b-NaturalGas'!$AI$88="no","",ROUND(BL4478,4))</f>
        <v>0.45</v>
      </c>
      <c r="BO4478" s="157">
        <f>IF('1b-NaturalGas'!$AI$89="no","",ROUND(BL4478,4))</f>
        <v>0.45</v>
      </c>
      <c r="BP4478" s="157">
        <f>IF('1b-NaturalGas'!$AI$90="no","not applicable (based on previous answers)",ROUND(BL4478,4))</f>
        <v>0.45</v>
      </c>
      <c r="BQ4478" s="157">
        <f>IF('1b-NaturalGas'!$AI$91="no","",ROUND(BL4478,4))</f>
        <v>0.45</v>
      </c>
    </row>
    <row r="4479" spans="30:69" x14ac:dyDescent="0.25">
      <c r="AD4479" s="157">
        <f t="shared" si="153"/>
        <v>0.45200000000000035</v>
      </c>
      <c r="AE4479" s="157">
        <f>IF('1a-Electricity'!$AI$77="no","",ROUND(AD4479,4))</f>
        <v>0.45200000000000001</v>
      </c>
      <c r="AF4479" s="157">
        <f>IF('1a-Electricity'!$AI$78="no","",ROUND(AD4479,4))</f>
        <v>0.45200000000000001</v>
      </c>
      <c r="AG4479" s="157">
        <f>IF('1a-Electricity'!$AI$79="no","",ROUND(AD4479,4))</f>
        <v>0.45200000000000001</v>
      </c>
      <c r="BL4479" s="157">
        <f t="shared" si="154"/>
        <v>0.45100000000000035</v>
      </c>
      <c r="BM4479" s="157">
        <f>IF('1b-NaturalGas'!$AI$87="no","",ROUND(BL4479,4))</f>
        <v>0.45100000000000001</v>
      </c>
      <c r="BN4479" s="157">
        <f>IF('1b-NaturalGas'!$AI$88="no","",ROUND(BL4479,4))</f>
        <v>0.45100000000000001</v>
      </c>
      <c r="BO4479" s="157">
        <f>IF('1b-NaturalGas'!$AI$89="no","",ROUND(BL4479,4))</f>
        <v>0.45100000000000001</v>
      </c>
      <c r="BP4479" s="157">
        <f>IF('1b-NaturalGas'!$AI$90="no","not applicable (based on previous answers)",ROUND(BL4479,4))</f>
        <v>0.45100000000000001</v>
      </c>
      <c r="BQ4479" s="157">
        <f>IF('1b-NaturalGas'!$AI$91="no","",ROUND(BL4479,4))</f>
        <v>0.45100000000000001</v>
      </c>
    </row>
    <row r="4480" spans="30:69" x14ac:dyDescent="0.25">
      <c r="AD4480" s="157">
        <f t="shared" si="153"/>
        <v>0.45300000000000035</v>
      </c>
      <c r="AE4480" s="157">
        <f>IF('1a-Electricity'!$AI$77="no","",ROUND(AD4480,4))</f>
        <v>0.45300000000000001</v>
      </c>
      <c r="AF4480" s="157">
        <f>IF('1a-Electricity'!$AI$78="no","",ROUND(AD4480,4))</f>
        <v>0.45300000000000001</v>
      </c>
      <c r="AG4480" s="157">
        <f>IF('1a-Electricity'!$AI$79="no","",ROUND(AD4480,4))</f>
        <v>0.45300000000000001</v>
      </c>
      <c r="BL4480" s="157">
        <f t="shared" si="154"/>
        <v>0.45200000000000035</v>
      </c>
      <c r="BM4480" s="157">
        <f>IF('1b-NaturalGas'!$AI$87="no","",ROUND(BL4480,4))</f>
        <v>0.45200000000000001</v>
      </c>
      <c r="BN4480" s="157">
        <f>IF('1b-NaturalGas'!$AI$88="no","",ROUND(BL4480,4))</f>
        <v>0.45200000000000001</v>
      </c>
      <c r="BO4480" s="157">
        <f>IF('1b-NaturalGas'!$AI$89="no","",ROUND(BL4480,4))</f>
        <v>0.45200000000000001</v>
      </c>
      <c r="BP4480" s="157">
        <f>IF('1b-NaturalGas'!$AI$90="no","not applicable (based on previous answers)",ROUND(BL4480,4))</f>
        <v>0.45200000000000001</v>
      </c>
      <c r="BQ4480" s="157">
        <f>IF('1b-NaturalGas'!$AI$91="no","",ROUND(BL4480,4))</f>
        <v>0.45200000000000001</v>
      </c>
    </row>
    <row r="4481" spans="30:69" x14ac:dyDescent="0.25">
      <c r="AD4481" s="157">
        <f t="shared" si="153"/>
        <v>0.45400000000000035</v>
      </c>
      <c r="AE4481" s="157">
        <f>IF('1a-Electricity'!$AI$77="no","",ROUND(AD4481,4))</f>
        <v>0.45400000000000001</v>
      </c>
      <c r="AF4481" s="157">
        <f>IF('1a-Electricity'!$AI$78="no","",ROUND(AD4481,4))</f>
        <v>0.45400000000000001</v>
      </c>
      <c r="AG4481" s="157">
        <f>IF('1a-Electricity'!$AI$79="no","",ROUND(AD4481,4))</f>
        <v>0.45400000000000001</v>
      </c>
      <c r="BL4481" s="157">
        <f t="shared" si="154"/>
        <v>0.45300000000000035</v>
      </c>
      <c r="BM4481" s="157">
        <f>IF('1b-NaturalGas'!$AI$87="no","",ROUND(BL4481,4))</f>
        <v>0.45300000000000001</v>
      </c>
      <c r="BN4481" s="157">
        <f>IF('1b-NaturalGas'!$AI$88="no","",ROUND(BL4481,4))</f>
        <v>0.45300000000000001</v>
      </c>
      <c r="BO4481" s="157">
        <f>IF('1b-NaturalGas'!$AI$89="no","",ROUND(BL4481,4))</f>
        <v>0.45300000000000001</v>
      </c>
      <c r="BP4481" s="157">
        <f>IF('1b-NaturalGas'!$AI$90="no","not applicable (based on previous answers)",ROUND(BL4481,4))</f>
        <v>0.45300000000000001</v>
      </c>
      <c r="BQ4481" s="157">
        <f>IF('1b-NaturalGas'!$AI$91="no","",ROUND(BL4481,4))</f>
        <v>0.45300000000000001</v>
      </c>
    </row>
    <row r="4482" spans="30:69" x14ac:dyDescent="0.25">
      <c r="AD4482" s="157">
        <f t="shared" si="153"/>
        <v>0.45500000000000035</v>
      </c>
      <c r="AE4482" s="157">
        <f>IF('1a-Electricity'!$AI$77="no","",ROUND(AD4482,4))</f>
        <v>0.45500000000000002</v>
      </c>
      <c r="AF4482" s="157">
        <f>IF('1a-Electricity'!$AI$78="no","",ROUND(AD4482,4))</f>
        <v>0.45500000000000002</v>
      </c>
      <c r="AG4482" s="157">
        <f>IF('1a-Electricity'!$AI$79="no","",ROUND(AD4482,4))</f>
        <v>0.45500000000000002</v>
      </c>
      <c r="BL4482" s="157">
        <f t="shared" si="154"/>
        <v>0.45400000000000035</v>
      </c>
      <c r="BM4482" s="157">
        <f>IF('1b-NaturalGas'!$AI$87="no","",ROUND(BL4482,4))</f>
        <v>0.45400000000000001</v>
      </c>
      <c r="BN4482" s="157">
        <f>IF('1b-NaturalGas'!$AI$88="no","",ROUND(BL4482,4))</f>
        <v>0.45400000000000001</v>
      </c>
      <c r="BO4482" s="157">
        <f>IF('1b-NaturalGas'!$AI$89="no","",ROUND(BL4482,4))</f>
        <v>0.45400000000000001</v>
      </c>
      <c r="BP4482" s="157">
        <f>IF('1b-NaturalGas'!$AI$90="no","not applicable (based on previous answers)",ROUND(BL4482,4))</f>
        <v>0.45400000000000001</v>
      </c>
      <c r="BQ4482" s="157">
        <f>IF('1b-NaturalGas'!$AI$91="no","",ROUND(BL4482,4))</f>
        <v>0.45400000000000001</v>
      </c>
    </row>
    <row r="4483" spans="30:69" x14ac:dyDescent="0.25">
      <c r="AD4483" s="157">
        <f t="shared" si="153"/>
        <v>0.45600000000000035</v>
      </c>
      <c r="AE4483" s="157">
        <f>IF('1a-Electricity'!$AI$77="no","",ROUND(AD4483,4))</f>
        <v>0.45600000000000002</v>
      </c>
      <c r="AF4483" s="157">
        <f>IF('1a-Electricity'!$AI$78="no","",ROUND(AD4483,4))</f>
        <v>0.45600000000000002</v>
      </c>
      <c r="AG4483" s="157">
        <f>IF('1a-Electricity'!$AI$79="no","",ROUND(AD4483,4))</f>
        <v>0.45600000000000002</v>
      </c>
      <c r="BL4483" s="157">
        <f t="shared" si="154"/>
        <v>0.45500000000000035</v>
      </c>
      <c r="BM4483" s="157">
        <f>IF('1b-NaturalGas'!$AI$87="no","",ROUND(BL4483,4))</f>
        <v>0.45500000000000002</v>
      </c>
      <c r="BN4483" s="157">
        <f>IF('1b-NaturalGas'!$AI$88="no","",ROUND(BL4483,4))</f>
        <v>0.45500000000000002</v>
      </c>
      <c r="BO4483" s="157">
        <f>IF('1b-NaturalGas'!$AI$89="no","",ROUND(BL4483,4))</f>
        <v>0.45500000000000002</v>
      </c>
      <c r="BP4483" s="157">
        <f>IF('1b-NaturalGas'!$AI$90="no","not applicable (based on previous answers)",ROUND(BL4483,4))</f>
        <v>0.45500000000000002</v>
      </c>
      <c r="BQ4483" s="157">
        <f>IF('1b-NaturalGas'!$AI$91="no","",ROUND(BL4483,4))</f>
        <v>0.45500000000000002</v>
      </c>
    </row>
    <row r="4484" spans="30:69" x14ac:dyDescent="0.25">
      <c r="AD4484" s="157">
        <f t="shared" si="153"/>
        <v>0.45700000000000035</v>
      </c>
      <c r="AE4484" s="157">
        <f>IF('1a-Electricity'!$AI$77="no","",ROUND(AD4484,4))</f>
        <v>0.45700000000000002</v>
      </c>
      <c r="AF4484" s="157">
        <f>IF('1a-Electricity'!$AI$78="no","",ROUND(AD4484,4))</f>
        <v>0.45700000000000002</v>
      </c>
      <c r="AG4484" s="157">
        <f>IF('1a-Electricity'!$AI$79="no","",ROUND(AD4484,4))</f>
        <v>0.45700000000000002</v>
      </c>
      <c r="BL4484" s="157">
        <f t="shared" si="154"/>
        <v>0.45600000000000035</v>
      </c>
      <c r="BM4484" s="157">
        <f>IF('1b-NaturalGas'!$AI$87="no","",ROUND(BL4484,4))</f>
        <v>0.45600000000000002</v>
      </c>
      <c r="BN4484" s="157">
        <f>IF('1b-NaturalGas'!$AI$88="no","",ROUND(BL4484,4))</f>
        <v>0.45600000000000002</v>
      </c>
      <c r="BO4484" s="157">
        <f>IF('1b-NaturalGas'!$AI$89="no","",ROUND(BL4484,4))</f>
        <v>0.45600000000000002</v>
      </c>
      <c r="BP4484" s="157">
        <f>IF('1b-NaturalGas'!$AI$90="no","not applicable (based on previous answers)",ROUND(BL4484,4))</f>
        <v>0.45600000000000002</v>
      </c>
      <c r="BQ4484" s="157">
        <f>IF('1b-NaturalGas'!$AI$91="no","",ROUND(BL4484,4))</f>
        <v>0.45600000000000002</v>
      </c>
    </row>
    <row r="4485" spans="30:69" x14ac:dyDescent="0.25">
      <c r="AD4485" s="157">
        <f t="shared" si="153"/>
        <v>0.45800000000000035</v>
      </c>
      <c r="AE4485" s="157">
        <f>IF('1a-Electricity'!$AI$77="no","",ROUND(AD4485,4))</f>
        <v>0.45800000000000002</v>
      </c>
      <c r="AF4485" s="157">
        <f>IF('1a-Electricity'!$AI$78="no","",ROUND(AD4485,4))</f>
        <v>0.45800000000000002</v>
      </c>
      <c r="AG4485" s="157">
        <f>IF('1a-Electricity'!$AI$79="no","",ROUND(AD4485,4))</f>
        <v>0.45800000000000002</v>
      </c>
      <c r="BL4485" s="157">
        <f t="shared" si="154"/>
        <v>0.45700000000000035</v>
      </c>
      <c r="BM4485" s="157">
        <f>IF('1b-NaturalGas'!$AI$87="no","",ROUND(BL4485,4))</f>
        <v>0.45700000000000002</v>
      </c>
      <c r="BN4485" s="157">
        <f>IF('1b-NaturalGas'!$AI$88="no","",ROUND(BL4485,4))</f>
        <v>0.45700000000000002</v>
      </c>
      <c r="BO4485" s="157">
        <f>IF('1b-NaturalGas'!$AI$89="no","",ROUND(BL4485,4))</f>
        <v>0.45700000000000002</v>
      </c>
      <c r="BP4485" s="157">
        <f>IF('1b-NaturalGas'!$AI$90="no","not applicable (based on previous answers)",ROUND(BL4485,4))</f>
        <v>0.45700000000000002</v>
      </c>
      <c r="BQ4485" s="157">
        <f>IF('1b-NaturalGas'!$AI$91="no","",ROUND(BL4485,4))</f>
        <v>0.45700000000000002</v>
      </c>
    </row>
    <row r="4486" spans="30:69" x14ac:dyDescent="0.25">
      <c r="AD4486" s="157">
        <f t="shared" si="153"/>
        <v>0.45900000000000035</v>
      </c>
      <c r="AE4486" s="157">
        <f>IF('1a-Electricity'!$AI$77="no","",ROUND(AD4486,4))</f>
        <v>0.45900000000000002</v>
      </c>
      <c r="AF4486" s="157">
        <f>IF('1a-Electricity'!$AI$78="no","",ROUND(AD4486,4))</f>
        <v>0.45900000000000002</v>
      </c>
      <c r="AG4486" s="157">
        <f>IF('1a-Electricity'!$AI$79="no","",ROUND(AD4486,4))</f>
        <v>0.45900000000000002</v>
      </c>
      <c r="BL4486" s="157">
        <f t="shared" si="154"/>
        <v>0.45800000000000035</v>
      </c>
      <c r="BM4486" s="157">
        <f>IF('1b-NaturalGas'!$AI$87="no","",ROUND(BL4486,4))</f>
        <v>0.45800000000000002</v>
      </c>
      <c r="BN4486" s="157">
        <f>IF('1b-NaturalGas'!$AI$88="no","",ROUND(BL4486,4))</f>
        <v>0.45800000000000002</v>
      </c>
      <c r="BO4486" s="157">
        <f>IF('1b-NaturalGas'!$AI$89="no","",ROUND(BL4486,4))</f>
        <v>0.45800000000000002</v>
      </c>
      <c r="BP4486" s="157">
        <f>IF('1b-NaturalGas'!$AI$90="no","not applicable (based on previous answers)",ROUND(BL4486,4))</f>
        <v>0.45800000000000002</v>
      </c>
      <c r="BQ4486" s="157">
        <f>IF('1b-NaturalGas'!$AI$91="no","",ROUND(BL4486,4))</f>
        <v>0.45800000000000002</v>
      </c>
    </row>
    <row r="4487" spans="30:69" x14ac:dyDescent="0.25">
      <c r="AD4487" s="157">
        <f t="shared" si="153"/>
        <v>0.46000000000000035</v>
      </c>
      <c r="AE4487" s="157">
        <f>IF('1a-Electricity'!$AI$77="no","",ROUND(AD4487,4))</f>
        <v>0.46</v>
      </c>
      <c r="AF4487" s="157">
        <f>IF('1a-Electricity'!$AI$78="no","",ROUND(AD4487,4))</f>
        <v>0.46</v>
      </c>
      <c r="AG4487" s="157">
        <f>IF('1a-Electricity'!$AI$79="no","",ROUND(AD4487,4))</f>
        <v>0.46</v>
      </c>
      <c r="BL4487" s="157">
        <f t="shared" si="154"/>
        <v>0.45900000000000035</v>
      </c>
      <c r="BM4487" s="157">
        <f>IF('1b-NaturalGas'!$AI$87="no","",ROUND(BL4487,4))</f>
        <v>0.45900000000000002</v>
      </c>
      <c r="BN4487" s="157">
        <f>IF('1b-NaturalGas'!$AI$88="no","",ROUND(BL4487,4))</f>
        <v>0.45900000000000002</v>
      </c>
      <c r="BO4487" s="157">
        <f>IF('1b-NaturalGas'!$AI$89="no","",ROUND(BL4487,4))</f>
        <v>0.45900000000000002</v>
      </c>
      <c r="BP4487" s="157">
        <f>IF('1b-NaturalGas'!$AI$90="no","not applicable (based on previous answers)",ROUND(BL4487,4))</f>
        <v>0.45900000000000002</v>
      </c>
      <c r="BQ4487" s="157">
        <f>IF('1b-NaturalGas'!$AI$91="no","",ROUND(BL4487,4))</f>
        <v>0.45900000000000002</v>
      </c>
    </row>
    <row r="4488" spans="30:69" x14ac:dyDescent="0.25">
      <c r="AD4488" s="157">
        <f t="shared" si="153"/>
        <v>0.46100000000000035</v>
      </c>
      <c r="AE4488" s="157">
        <f>IF('1a-Electricity'!$AI$77="no","",ROUND(AD4488,4))</f>
        <v>0.46100000000000002</v>
      </c>
      <c r="AF4488" s="157">
        <f>IF('1a-Electricity'!$AI$78="no","",ROUND(AD4488,4))</f>
        <v>0.46100000000000002</v>
      </c>
      <c r="AG4488" s="157">
        <f>IF('1a-Electricity'!$AI$79="no","",ROUND(AD4488,4))</f>
        <v>0.46100000000000002</v>
      </c>
      <c r="BL4488" s="157">
        <f t="shared" si="154"/>
        <v>0.46000000000000035</v>
      </c>
      <c r="BM4488" s="157">
        <f>IF('1b-NaturalGas'!$AI$87="no","",ROUND(BL4488,4))</f>
        <v>0.46</v>
      </c>
      <c r="BN4488" s="157">
        <f>IF('1b-NaturalGas'!$AI$88="no","",ROUND(BL4488,4))</f>
        <v>0.46</v>
      </c>
      <c r="BO4488" s="157">
        <f>IF('1b-NaturalGas'!$AI$89="no","",ROUND(BL4488,4))</f>
        <v>0.46</v>
      </c>
      <c r="BP4488" s="157">
        <f>IF('1b-NaturalGas'!$AI$90="no","not applicable (based on previous answers)",ROUND(BL4488,4))</f>
        <v>0.46</v>
      </c>
      <c r="BQ4488" s="157">
        <f>IF('1b-NaturalGas'!$AI$91="no","",ROUND(BL4488,4))</f>
        <v>0.46</v>
      </c>
    </row>
    <row r="4489" spans="30:69" x14ac:dyDescent="0.25">
      <c r="AD4489" s="157">
        <f t="shared" si="153"/>
        <v>0.46200000000000035</v>
      </c>
      <c r="AE4489" s="157">
        <f>IF('1a-Electricity'!$AI$77="no","",ROUND(AD4489,4))</f>
        <v>0.46200000000000002</v>
      </c>
      <c r="AF4489" s="157">
        <f>IF('1a-Electricity'!$AI$78="no","",ROUND(AD4489,4))</f>
        <v>0.46200000000000002</v>
      </c>
      <c r="AG4489" s="157">
        <f>IF('1a-Electricity'!$AI$79="no","",ROUND(AD4489,4))</f>
        <v>0.46200000000000002</v>
      </c>
      <c r="BL4489" s="157">
        <f t="shared" si="154"/>
        <v>0.46100000000000035</v>
      </c>
      <c r="BM4489" s="157">
        <f>IF('1b-NaturalGas'!$AI$87="no","",ROUND(BL4489,4))</f>
        <v>0.46100000000000002</v>
      </c>
      <c r="BN4489" s="157">
        <f>IF('1b-NaturalGas'!$AI$88="no","",ROUND(BL4489,4))</f>
        <v>0.46100000000000002</v>
      </c>
      <c r="BO4489" s="157">
        <f>IF('1b-NaturalGas'!$AI$89="no","",ROUND(BL4489,4))</f>
        <v>0.46100000000000002</v>
      </c>
      <c r="BP4489" s="157">
        <f>IF('1b-NaturalGas'!$AI$90="no","not applicable (based on previous answers)",ROUND(BL4489,4))</f>
        <v>0.46100000000000002</v>
      </c>
      <c r="BQ4489" s="157">
        <f>IF('1b-NaturalGas'!$AI$91="no","",ROUND(BL4489,4))</f>
        <v>0.46100000000000002</v>
      </c>
    </row>
    <row r="4490" spans="30:69" x14ac:dyDescent="0.25">
      <c r="AD4490" s="157">
        <f t="shared" si="153"/>
        <v>0.46300000000000036</v>
      </c>
      <c r="AE4490" s="157">
        <f>IF('1a-Electricity'!$AI$77="no","",ROUND(AD4490,4))</f>
        <v>0.46300000000000002</v>
      </c>
      <c r="AF4490" s="157">
        <f>IF('1a-Electricity'!$AI$78="no","",ROUND(AD4490,4))</f>
        <v>0.46300000000000002</v>
      </c>
      <c r="AG4490" s="157">
        <f>IF('1a-Electricity'!$AI$79="no","",ROUND(AD4490,4))</f>
        <v>0.46300000000000002</v>
      </c>
      <c r="BL4490" s="157">
        <f t="shared" si="154"/>
        <v>0.46200000000000035</v>
      </c>
      <c r="BM4490" s="157">
        <f>IF('1b-NaturalGas'!$AI$87="no","",ROUND(BL4490,4))</f>
        <v>0.46200000000000002</v>
      </c>
      <c r="BN4490" s="157">
        <f>IF('1b-NaturalGas'!$AI$88="no","",ROUND(BL4490,4))</f>
        <v>0.46200000000000002</v>
      </c>
      <c r="BO4490" s="157">
        <f>IF('1b-NaturalGas'!$AI$89="no","",ROUND(BL4490,4))</f>
        <v>0.46200000000000002</v>
      </c>
      <c r="BP4490" s="157">
        <f>IF('1b-NaturalGas'!$AI$90="no","not applicable (based on previous answers)",ROUND(BL4490,4))</f>
        <v>0.46200000000000002</v>
      </c>
      <c r="BQ4490" s="157">
        <f>IF('1b-NaturalGas'!$AI$91="no","",ROUND(BL4490,4))</f>
        <v>0.46200000000000002</v>
      </c>
    </row>
    <row r="4491" spans="30:69" x14ac:dyDescent="0.25">
      <c r="AD4491" s="157">
        <f t="shared" si="153"/>
        <v>0.46400000000000036</v>
      </c>
      <c r="AE4491" s="157">
        <f>IF('1a-Electricity'!$AI$77="no","",ROUND(AD4491,4))</f>
        <v>0.46400000000000002</v>
      </c>
      <c r="AF4491" s="157">
        <f>IF('1a-Electricity'!$AI$78="no","",ROUND(AD4491,4))</f>
        <v>0.46400000000000002</v>
      </c>
      <c r="AG4491" s="157">
        <f>IF('1a-Electricity'!$AI$79="no","",ROUND(AD4491,4))</f>
        <v>0.46400000000000002</v>
      </c>
      <c r="BL4491" s="157">
        <f t="shared" si="154"/>
        <v>0.46300000000000036</v>
      </c>
      <c r="BM4491" s="157">
        <f>IF('1b-NaturalGas'!$AI$87="no","",ROUND(BL4491,4))</f>
        <v>0.46300000000000002</v>
      </c>
      <c r="BN4491" s="157">
        <f>IF('1b-NaturalGas'!$AI$88="no","",ROUND(BL4491,4))</f>
        <v>0.46300000000000002</v>
      </c>
      <c r="BO4491" s="157">
        <f>IF('1b-NaturalGas'!$AI$89="no","",ROUND(BL4491,4))</f>
        <v>0.46300000000000002</v>
      </c>
      <c r="BP4491" s="157">
        <f>IF('1b-NaturalGas'!$AI$90="no","not applicable (based on previous answers)",ROUND(BL4491,4))</f>
        <v>0.46300000000000002</v>
      </c>
      <c r="BQ4491" s="157">
        <f>IF('1b-NaturalGas'!$AI$91="no","",ROUND(BL4491,4))</f>
        <v>0.46300000000000002</v>
      </c>
    </row>
    <row r="4492" spans="30:69" x14ac:dyDescent="0.25">
      <c r="AD4492" s="157">
        <f t="shared" si="153"/>
        <v>0.46500000000000036</v>
      </c>
      <c r="AE4492" s="157">
        <f>IF('1a-Electricity'!$AI$77="no","",ROUND(AD4492,4))</f>
        <v>0.46500000000000002</v>
      </c>
      <c r="AF4492" s="157">
        <f>IF('1a-Electricity'!$AI$78="no","",ROUND(AD4492,4))</f>
        <v>0.46500000000000002</v>
      </c>
      <c r="AG4492" s="157">
        <f>IF('1a-Electricity'!$AI$79="no","",ROUND(AD4492,4))</f>
        <v>0.46500000000000002</v>
      </c>
      <c r="BL4492" s="157">
        <f t="shared" si="154"/>
        <v>0.46400000000000036</v>
      </c>
      <c r="BM4492" s="157">
        <f>IF('1b-NaturalGas'!$AI$87="no","",ROUND(BL4492,4))</f>
        <v>0.46400000000000002</v>
      </c>
      <c r="BN4492" s="157">
        <f>IF('1b-NaturalGas'!$AI$88="no","",ROUND(BL4492,4))</f>
        <v>0.46400000000000002</v>
      </c>
      <c r="BO4492" s="157">
        <f>IF('1b-NaturalGas'!$AI$89="no","",ROUND(BL4492,4))</f>
        <v>0.46400000000000002</v>
      </c>
      <c r="BP4492" s="157">
        <f>IF('1b-NaturalGas'!$AI$90="no","not applicable (based on previous answers)",ROUND(BL4492,4))</f>
        <v>0.46400000000000002</v>
      </c>
      <c r="BQ4492" s="157">
        <f>IF('1b-NaturalGas'!$AI$91="no","",ROUND(BL4492,4))</f>
        <v>0.46400000000000002</v>
      </c>
    </row>
    <row r="4493" spans="30:69" x14ac:dyDescent="0.25">
      <c r="AD4493" s="157">
        <f t="shared" si="153"/>
        <v>0.46600000000000036</v>
      </c>
      <c r="AE4493" s="157">
        <f>IF('1a-Electricity'!$AI$77="no","",ROUND(AD4493,4))</f>
        <v>0.46600000000000003</v>
      </c>
      <c r="AF4493" s="157">
        <f>IF('1a-Electricity'!$AI$78="no","",ROUND(AD4493,4))</f>
        <v>0.46600000000000003</v>
      </c>
      <c r="AG4493" s="157">
        <f>IF('1a-Electricity'!$AI$79="no","",ROUND(AD4493,4))</f>
        <v>0.46600000000000003</v>
      </c>
      <c r="BL4493" s="157">
        <f t="shared" si="154"/>
        <v>0.46500000000000036</v>
      </c>
      <c r="BM4493" s="157">
        <f>IF('1b-NaturalGas'!$AI$87="no","",ROUND(BL4493,4))</f>
        <v>0.46500000000000002</v>
      </c>
      <c r="BN4493" s="157">
        <f>IF('1b-NaturalGas'!$AI$88="no","",ROUND(BL4493,4))</f>
        <v>0.46500000000000002</v>
      </c>
      <c r="BO4493" s="157">
        <f>IF('1b-NaturalGas'!$AI$89="no","",ROUND(BL4493,4))</f>
        <v>0.46500000000000002</v>
      </c>
      <c r="BP4493" s="157">
        <f>IF('1b-NaturalGas'!$AI$90="no","not applicable (based on previous answers)",ROUND(BL4493,4))</f>
        <v>0.46500000000000002</v>
      </c>
      <c r="BQ4493" s="157">
        <f>IF('1b-NaturalGas'!$AI$91="no","",ROUND(BL4493,4))</f>
        <v>0.46500000000000002</v>
      </c>
    </row>
    <row r="4494" spans="30:69" x14ac:dyDescent="0.25">
      <c r="AD4494" s="157">
        <f t="shared" si="153"/>
        <v>0.46700000000000036</v>
      </c>
      <c r="AE4494" s="157">
        <f>IF('1a-Electricity'!$AI$77="no","",ROUND(AD4494,4))</f>
        <v>0.46700000000000003</v>
      </c>
      <c r="AF4494" s="157">
        <f>IF('1a-Electricity'!$AI$78="no","",ROUND(AD4494,4))</f>
        <v>0.46700000000000003</v>
      </c>
      <c r="AG4494" s="157">
        <f>IF('1a-Electricity'!$AI$79="no","",ROUND(AD4494,4))</f>
        <v>0.46700000000000003</v>
      </c>
      <c r="BL4494" s="157">
        <f t="shared" si="154"/>
        <v>0.46600000000000036</v>
      </c>
      <c r="BM4494" s="157">
        <f>IF('1b-NaturalGas'!$AI$87="no","",ROUND(BL4494,4))</f>
        <v>0.46600000000000003</v>
      </c>
      <c r="BN4494" s="157">
        <f>IF('1b-NaturalGas'!$AI$88="no","",ROUND(BL4494,4))</f>
        <v>0.46600000000000003</v>
      </c>
      <c r="BO4494" s="157">
        <f>IF('1b-NaturalGas'!$AI$89="no","",ROUND(BL4494,4))</f>
        <v>0.46600000000000003</v>
      </c>
      <c r="BP4494" s="157">
        <f>IF('1b-NaturalGas'!$AI$90="no","not applicable (based on previous answers)",ROUND(BL4494,4))</f>
        <v>0.46600000000000003</v>
      </c>
      <c r="BQ4494" s="157">
        <f>IF('1b-NaturalGas'!$AI$91="no","",ROUND(BL4494,4))</f>
        <v>0.46600000000000003</v>
      </c>
    </row>
    <row r="4495" spans="30:69" x14ac:dyDescent="0.25">
      <c r="AD4495" s="157">
        <f t="shared" si="153"/>
        <v>0.46800000000000036</v>
      </c>
      <c r="AE4495" s="157">
        <f>IF('1a-Electricity'!$AI$77="no","",ROUND(AD4495,4))</f>
        <v>0.46800000000000003</v>
      </c>
      <c r="AF4495" s="157">
        <f>IF('1a-Electricity'!$AI$78="no","",ROUND(AD4495,4))</f>
        <v>0.46800000000000003</v>
      </c>
      <c r="AG4495" s="157">
        <f>IF('1a-Electricity'!$AI$79="no","",ROUND(AD4495,4))</f>
        <v>0.46800000000000003</v>
      </c>
      <c r="BL4495" s="157">
        <f t="shared" si="154"/>
        <v>0.46700000000000036</v>
      </c>
      <c r="BM4495" s="157">
        <f>IF('1b-NaturalGas'!$AI$87="no","",ROUND(BL4495,4))</f>
        <v>0.46700000000000003</v>
      </c>
      <c r="BN4495" s="157">
        <f>IF('1b-NaturalGas'!$AI$88="no","",ROUND(BL4495,4))</f>
        <v>0.46700000000000003</v>
      </c>
      <c r="BO4495" s="157">
        <f>IF('1b-NaturalGas'!$AI$89="no","",ROUND(BL4495,4))</f>
        <v>0.46700000000000003</v>
      </c>
      <c r="BP4495" s="157">
        <f>IF('1b-NaturalGas'!$AI$90="no","not applicable (based on previous answers)",ROUND(BL4495,4))</f>
        <v>0.46700000000000003</v>
      </c>
      <c r="BQ4495" s="157">
        <f>IF('1b-NaturalGas'!$AI$91="no","",ROUND(BL4495,4))</f>
        <v>0.46700000000000003</v>
      </c>
    </row>
    <row r="4496" spans="30:69" x14ac:dyDescent="0.25">
      <c r="AD4496" s="157">
        <f t="shared" si="153"/>
        <v>0.46900000000000036</v>
      </c>
      <c r="AE4496" s="157">
        <f>IF('1a-Electricity'!$AI$77="no","",ROUND(AD4496,4))</f>
        <v>0.46899999999999997</v>
      </c>
      <c r="AF4496" s="157">
        <f>IF('1a-Electricity'!$AI$78="no","",ROUND(AD4496,4))</f>
        <v>0.46899999999999997</v>
      </c>
      <c r="AG4496" s="157">
        <f>IF('1a-Electricity'!$AI$79="no","",ROUND(AD4496,4))</f>
        <v>0.46899999999999997</v>
      </c>
      <c r="BL4496" s="157">
        <f t="shared" si="154"/>
        <v>0.46800000000000036</v>
      </c>
      <c r="BM4496" s="157">
        <f>IF('1b-NaturalGas'!$AI$87="no","",ROUND(BL4496,4))</f>
        <v>0.46800000000000003</v>
      </c>
      <c r="BN4496" s="157">
        <f>IF('1b-NaturalGas'!$AI$88="no","",ROUND(BL4496,4))</f>
        <v>0.46800000000000003</v>
      </c>
      <c r="BO4496" s="157">
        <f>IF('1b-NaturalGas'!$AI$89="no","",ROUND(BL4496,4))</f>
        <v>0.46800000000000003</v>
      </c>
      <c r="BP4496" s="157">
        <f>IF('1b-NaturalGas'!$AI$90="no","not applicable (based on previous answers)",ROUND(BL4496,4))</f>
        <v>0.46800000000000003</v>
      </c>
      <c r="BQ4496" s="157">
        <f>IF('1b-NaturalGas'!$AI$91="no","",ROUND(BL4496,4))</f>
        <v>0.46800000000000003</v>
      </c>
    </row>
    <row r="4497" spans="30:69" x14ac:dyDescent="0.25">
      <c r="AD4497" s="157">
        <f t="shared" si="153"/>
        <v>0.47000000000000036</v>
      </c>
      <c r="AE4497" s="157">
        <f>IF('1a-Electricity'!$AI$77="no","",ROUND(AD4497,4))</f>
        <v>0.47</v>
      </c>
      <c r="AF4497" s="157">
        <f>IF('1a-Electricity'!$AI$78="no","",ROUND(AD4497,4))</f>
        <v>0.47</v>
      </c>
      <c r="AG4497" s="157">
        <f>IF('1a-Electricity'!$AI$79="no","",ROUND(AD4497,4))</f>
        <v>0.47</v>
      </c>
      <c r="BL4497" s="157">
        <f t="shared" si="154"/>
        <v>0.46900000000000036</v>
      </c>
      <c r="BM4497" s="157">
        <f>IF('1b-NaturalGas'!$AI$87="no","",ROUND(BL4497,4))</f>
        <v>0.46899999999999997</v>
      </c>
      <c r="BN4497" s="157">
        <f>IF('1b-NaturalGas'!$AI$88="no","",ROUND(BL4497,4))</f>
        <v>0.46899999999999997</v>
      </c>
      <c r="BO4497" s="157">
        <f>IF('1b-NaturalGas'!$AI$89="no","",ROUND(BL4497,4))</f>
        <v>0.46899999999999997</v>
      </c>
      <c r="BP4497" s="157">
        <f>IF('1b-NaturalGas'!$AI$90="no","not applicable (based on previous answers)",ROUND(BL4497,4))</f>
        <v>0.46899999999999997</v>
      </c>
      <c r="BQ4497" s="157">
        <f>IF('1b-NaturalGas'!$AI$91="no","",ROUND(BL4497,4))</f>
        <v>0.46899999999999997</v>
      </c>
    </row>
    <row r="4498" spans="30:69" x14ac:dyDescent="0.25">
      <c r="AD4498" s="157">
        <f t="shared" si="153"/>
        <v>0.47100000000000036</v>
      </c>
      <c r="AE4498" s="157">
        <f>IF('1a-Electricity'!$AI$77="no","",ROUND(AD4498,4))</f>
        <v>0.47099999999999997</v>
      </c>
      <c r="AF4498" s="157">
        <f>IF('1a-Electricity'!$AI$78="no","",ROUND(AD4498,4))</f>
        <v>0.47099999999999997</v>
      </c>
      <c r="AG4498" s="157">
        <f>IF('1a-Electricity'!$AI$79="no","",ROUND(AD4498,4))</f>
        <v>0.47099999999999997</v>
      </c>
      <c r="BL4498" s="157">
        <f t="shared" si="154"/>
        <v>0.47000000000000036</v>
      </c>
      <c r="BM4498" s="157">
        <f>IF('1b-NaturalGas'!$AI$87="no","",ROUND(BL4498,4))</f>
        <v>0.47</v>
      </c>
      <c r="BN4498" s="157">
        <f>IF('1b-NaturalGas'!$AI$88="no","",ROUND(BL4498,4))</f>
        <v>0.47</v>
      </c>
      <c r="BO4498" s="157">
        <f>IF('1b-NaturalGas'!$AI$89="no","",ROUND(BL4498,4))</f>
        <v>0.47</v>
      </c>
      <c r="BP4498" s="157">
        <f>IF('1b-NaturalGas'!$AI$90="no","not applicable (based on previous answers)",ROUND(BL4498,4))</f>
        <v>0.47</v>
      </c>
      <c r="BQ4498" s="157">
        <f>IF('1b-NaturalGas'!$AI$91="no","",ROUND(BL4498,4))</f>
        <v>0.47</v>
      </c>
    </row>
    <row r="4499" spans="30:69" x14ac:dyDescent="0.25">
      <c r="AD4499" s="157">
        <f t="shared" si="153"/>
        <v>0.47200000000000036</v>
      </c>
      <c r="AE4499" s="157">
        <f>IF('1a-Electricity'!$AI$77="no","",ROUND(AD4499,4))</f>
        <v>0.47199999999999998</v>
      </c>
      <c r="AF4499" s="157">
        <f>IF('1a-Electricity'!$AI$78="no","",ROUND(AD4499,4))</f>
        <v>0.47199999999999998</v>
      </c>
      <c r="AG4499" s="157">
        <f>IF('1a-Electricity'!$AI$79="no","",ROUND(AD4499,4))</f>
        <v>0.47199999999999998</v>
      </c>
      <c r="BL4499" s="157">
        <f t="shared" si="154"/>
        <v>0.47100000000000036</v>
      </c>
      <c r="BM4499" s="157">
        <f>IF('1b-NaturalGas'!$AI$87="no","",ROUND(BL4499,4))</f>
        <v>0.47099999999999997</v>
      </c>
      <c r="BN4499" s="157">
        <f>IF('1b-NaturalGas'!$AI$88="no","",ROUND(BL4499,4))</f>
        <v>0.47099999999999997</v>
      </c>
      <c r="BO4499" s="157">
        <f>IF('1b-NaturalGas'!$AI$89="no","",ROUND(BL4499,4))</f>
        <v>0.47099999999999997</v>
      </c>
      <c r="BP4499" s="157">
        <f>IF('1b-NaturalGas'!$AI$90="no","not applicable (based on previous answers)",ROUND(BL4499,4))</f>
        <v>0.47099999999999997</v>
      </c>
      <c r="BQ4499" s="157">
        <f>IF('1b-NaturalGas'!$AI$91="no","",ROUND(BL4499,4))</f>
        <v>0.47099999999999997</v>
      </c>
    </row>
    <row r="4500" spans="30:69" x14ac:dyDescent="0.25">
      <c r="AD4500" s="157">
        <f t="shared" si="153"/>
        <v>0.47300000000000036</v>
      </c>
      <c r="AE4500" s="157">
        <f>IF('1a-Electricity'!$AI$77="no","",ROUND(AD4500,4))</f>
        <v>0.47299999999999998</v>
      </c>
      <c r="AF4500" s="157">
        <f>IF('1a-Electricity'!$AI$78="no","",ROUND(AD4500,4))</f>
        <v>0.47299999999999998</v>
      </c>
      <c r="AG4500" s="157">
        <f>IF('1a-Electricity'!$AI$79="no","",ROUND(AD4500,4))</f>
        <v>0.47299999999999998</v>
      </c>
      <c r="BL4500" s="157">
        <f t="shared" si="154"/>
        <v>0.47200000000000036</v>
      </c>
      <c r="BM4500" s="157">
        <f>IF('1b-NaturalGas'!$AI$87="no","",ROUND(BL4500,4))</f>
        <v>0.47199999999999998</v>
      </c>
      <c r="BN4500" s="157">
        <f>IF('1b-NaturalGas'!$AI$88="no","",ROUND(BL4500,4))</f>
        <v>0.47199999999999998</v>
      </c>
      <c r="BO4500" s="157">
        <f>IF('1b-NaturalGas'!$AI$89="no","",ROUND(BL4500,4))</f>
        <v>0.47199999999999998</v>
      </c>
      <c r="BP4500" s="157">
        <f>IF('1b-NaturalGas'!$AI$90="no","not applicable (based on previous answers)",ROUND(BL4500,4))</f>
        <v>0.47199999999999998</v>
      </c>
      <c r="BQ4500" s="157">
        <f>IF('1b-NaturalGas'!$AI$91="no","",ROUND(BL4500,4))</f>
        <v>0.47199999999999998</v>
      </c>
    </row>
    <row r="4501" spans="30:69" x14ac:dyDescent="0.25">
      <c r="AD4501" s="157">
        <f t="shared" si="153"/>
        <v>0.47400000000000037</v>
      </c>
      <c r="AE4501" s="157">
        <f>IF('1a-Electricity'!$AI$77="no","",ROUND(AD4501,4))</f>
        <v>0.47399999999999998</v>
      </c>
      <c r="AF4501" s="157">
        <f>IF('1a-Electricity'!$AI$78="no","",ROUND(AD4501,4))</f>
        <v>0.47399999999999998</v>
      </c>
      <c r="AG4501" s="157">
        <f>IF('1a-Electricity'!$AI$79="no","",ROUND(AD4501,4))</f>
        <v>0.47399999999999998</v>
      </c>
      <c r="BL4501" s="157">
        <f t="shared" si="154"/>
        <v>0.47300000000000036</v>
      </c>
      <c r="BM4501" s="157">
        <f>IF('1b-NaturalGas'!$AI$87="no","",ROUND(BL4501,4))</f>
        <v>0.47299999999999998</v>
      </c>
      <c r="BN4501" s="157">
        <f>IF('1b-NaturalGas'!$AI$88="no","",ROUND(BL4501,4))</f>
        <v>0.47299999999999998</v>
      </c>
      <c r="BO4501" s="157">
        <f>IF('1b-NaturalGas'!$AI$89="no","",ROUND(BL4501,4))</f>
        <v>0.47299999999999998</v>
      </c>
      <c r="BP4501" s="157">
        <f>IF('1b-NaturalGas'!$AI$90="no","not applicable (based on previous answers)",ROUND(BL4501,4))</f>
        <v>0.47299999999999998</v>
      </c>
      <c r="BQ4501" s="157">
        <f>IF('1b-NaturalGas'!$AI$91="no","",ROUND(BL4501,4))</f>
        <v>0.47299999999999998</v>
      </c>
    </row>
    <row r="4502" spans="30:69" x14ac:dyDescent="0.25">
      <c r="AD4502" s="157">
        <f t="shared" si="153"/>
        <v>0.47500000000000037</v>
      </c>
      <c r="AE4502" s="157">
        <f>IF('1a-Electricity'!$AI$77="no","",ROUND(AD4502,4))</f>
        <v>0.47499999999999998</v>
      </c>
      <c r="AF4502" s="157">
        <f>IF('1a-Electricity'!$AI$78="no","",ROUND(AD4502,4))</f>
        <v>0.47499999999999998</v>
      </c>
      <c r="AG4502" s="157">
        <f>IF('1a-Electricity'!$AI$79="no","",ROUND(AD4502,4))</f>
        <v>0.47499999999999998</v>
      </c>
      <c r="BL4502" s="157">
        <f t="shared" si="154"/>
        <v>0.47400000000000037</v>
      </c>
      <c r="BM4502" s="157">
        <f>IF('1b-NaturalGas'!$AI$87="no","",ROUND(BL4502,4))</f>
        <v>0.47399999999999998</v>
      </c>
      <c r="BN4502" s="157">
        <f>IF('1b-NaturalGas'!$AI$88="no","",ROUND(BL4502,4))</f>
        <v>0.47399999999999998</v>
      </c>
      <c r="BO4502" s="157">
        <f>IF('1b-NaturalGas'!$AI$89="no","",ROUND(BL4502,4))</f>
        <v>0.47399999999999998</v>
      </c>
      <c r="BP4502" s="157">
        <f>IF('1b-NaturalGas'!$AI$90="no","not applicable (based on previous answers)",ROUND(BL4502,4))</f>
        <v>0.47399999999999998</v>
      </c>
      <c r="BQ4502" s="157">
        <f>IF('1b-NaturalGas'!$AI$91="no","",ROUND(BL4502,4))</f>
        <v>0.47399999999999998</v>
      </c>
    </row>
    <row r="4503" spans="30:69" x14ac:dyDescent="0.25">
      <c r="AD4503" s="157">
        <f t="shared" si="153"/>
        <v>0.47600000000000037</v>
      </c>
      <c r="AE4503" s="157">
        <f>IF('1a-Electricity'!$AI$77="no","",ROUND(AD4503,4))</f>
        <v>0.47599999999999998</v>
      </c>
      <c r="AF4503" s="157">
        <f>IF('1a-Electricity'!$AI$78="no","",ROUND(AD4503,4))</f>
        <v>0.47599999999999998</v>
      </c>
      <c r="AG4503" s="157">
        <f>IF('1a-Electricity'!$AI$79="no","",ROUND(AD4503,4))</f>
        <v>0.47599999999999998</v>
      </c>
      <c r="BL4503" s="157">
        <f t="shared" si="154"/>
        <v>0.47500000000000037</v>
      </c>
      <c r="BM4503" s="157">
        <f>IF('1b-NaturalGas'!$AI$87="no","",ROUND(BL4503,4))</f>
        <v>0.47499999999999998</v>
      </c>
      <c r="BN4503" s="157">
        <f>IF('1b-NaturalGas'!$AI$88="no","",ROUND(BL4503,4))</f>
        <v>0.47499999999999998</v>
      </c>
      <c r="BO4503" s="157">
        <f>IF('1b-NaturalGas'!$AI$89="no","",ROUND(BL4503,4))</f>
        <v>0.47499999999999998</v>
      </c>
      <c r="BP4503" s="157">
        <f>IF('1b-NaturalGas'!$AI$90="no","not applicable (based on previous answers)",ROUND(BL4503,4))</f>
        <v>0.47499999999999998</v>
      </c>
      <c r="BQ4503" s="157">
        <f>IF('1b-NaturalGas'!$AI$91="no","",ROUND(BL4503,4))</f>
        <v>0.47499999999999998</v>
      </c>
    </row>
    <row r="4504" spans="30:69" x14ac:dyDescent="0.25">
      <c r="AD4504" s="157">
        <f t="shared" si="153"/>
        <v>0.47700000000000037</v>
      </c>
      <c r="AE4504" s="157">
        <f>IF('1a-Electricity'!$AI$77="no","",ROUND(AD4504,4))</f>
        <v>0.47699999999999998</v>
      </c>
      <c r="AF4504" s="157">
        <f>IF('1a-Electricity'!$AI$78="no","",ROUND(AD4504,4))</f>
        <v>0.47699999999999998</v>
      </c>
      <c r="AG4504" s="157">
        <f>IF('1a-Electricity'!$AI$79="no","",ROUND(AD4504,4))</f>
        <v>0.47699999999999998</v>
      </c>
      <c r="BL4504" s="157">
        <f t="shared" si="154"/>
        <v>0.47600000000000037</v>
      </c>
      <c r="BM4504" s="157">
        <f>IF('1b-NaturalGas'!$AI$87="no","",ROUND(BL4504,4))</f>
        <v>0.47599999999999998</v>
      </c>
      <c r="BN4504" s="157">
        <f>IF('1b-NaturalGas'!$AI$88="no","",ROUND(BL4504,4))</f>
        <v>0.47599999999999998</v>
      </c>
      <c r="BO4504" s="157">
        <f>IF('1b-NaturalGas'!$AI$89="no","",ROUND(BL4504,4))</f>
        <v>0.47599999999999998</v>
      </c>
      <c r="BP4504" s="157">
        <f>IF('1b-NaturalGas'!$AI$90="no","not applicable (based on previous answers)",ROUND(BL4504,4))</f>
        <v>0.47599999999999998</v>
      </c>
      <c r="BQ4504" s="157">
        <f>IF('1b-NaturalGas'!$AI$91="no","",ROUND(BL4504,4))</f>
        <v>0.47599999999999998</v>
      </c>
    </row>
    <row r="4505" spans="30:69" x14ac:dyDescent="0.25">
      <c r="AD4505" s="157">
        <f t="shared" si="153"/>
        <v>0.47800000000000037</v>
      </c>
      <c r="AE4505" s="157">
        <f>IF('1a-Electricity'!$AI$77="no","",ROUND(AD4505,4))</f>
        <v>0.47799999999999998</v>
      </c>
      <c r="AF4505" s="157">
        <f>IF('1a-Electricity'!$AI$78="no","",ROUND(AD4505,4))</f>
        <v>0.47799999999999998</v>
      </c>
      <c r="AG4505" s="157">
        <f>IF('1a-Electricity'!$AI$79="no","",ROUND(AD4505,4))</f>
        <v>0.47799999999999998</v>
      </c>
      <c r="BL4505" s="157">
        <f t="shared" si="154"/>
        <v>0.47700000000000037</v>
      </c>
      <c r="BM4505" s="157">
        <f>IF('1b-NaturalGas'!$AI$87="no","",ROUND(BL4505,4))</f>
        <v>0.47699999999999998</v>
      </c>
      <c r="BN4505" s="157">
        <f>IF('1b-NaturalGas'!$AI$88="no","",ROUND(BL4505,4))</f>
        <v>0.47699999999999998</v>
      </c>
      <c r="BO4505" s="157">
        <f>IF('1b-NaturalGas'!$AI$89="no","",ROUND(BL4505,4))</f>
        <v>0.47699999999999998</v>
      </c>
      <c r="BP4505" s="157">
        <f>IF('1b-NaturalGas'!$AI$90="no","not applicable (based on previous answers)",ROUND(BL4505,4))</f>
        <v>0.47699999999999998</v>
      </c>
      <c r="BQ4505" s="157">
        <f>IF('1b-NaturalGas'!$AI$91="no","",ROUND(BL4505,4))</f>
        <v>0.47699999999999998</v>
      </c>
    </row>
    <row r="4506" spans="30:69" x14ac:dyDescent="0.25">
      <c r="AD4506" s="157">
        <f t="shared" si="153"/>
        <v>0.47900000000000037</v>
      </c>
      <c r="AE4506" s="157">
        <f>IF('1a-Electricity'!$AI$77="no","",ROUND(AD4506,4))</f>
        <v>0.47899999999999998</v>
      </c>
      <c r="AF4506" s="157">
        <f>IF('1a-Electricity'!$AI$78="no","",ROUND(AD4506,4))</f>
        <v>0.47899999999999998</v>
      </c>
      <c r="AG4506" s="157">
        <f>IF('1a-Electricity'!$AI$79="no","",ROUND(AD4506,4))</f>
        <v>0.47899999999999998</v>
      </c>
      <c r="BL4506" s="157">
        <f t="shared" si="154"/>
        <v>0.47800000000000037</v>
      </c>
      <c r="BM4506" s="157">
        <f>IF('1b-NaturalGas'!$AI$87="no","",ROUND(BL4506,4))</f>
        <v>0.47799999999999998</v>
      </c>
      <c r="BN4506" s="157">
        <f>IF('1b-NaturalGas'!$AI$88="no","",ROUND(BL4506,4))</f>
        <v>0.47799999999999998</v>
      </c>
      <c r="BO4506" s="157">
        <f>IF('1b-NaturalGas'!$AI$89="no","",ROUND(BL4506,4))</f>
        <v>0.47799999999999998</v>
      </c>
      <c r="BP4506" s="157">
        <f>IF('1b-NaturalGas'!$AI$90="no","not applicable (based on previous answers)",ROUND(BL4506,4))</f>
        <v>0.47799999999999998</v>
      </c>
      <c r="BQ4506" s="157">
        <f>IF('1b-NaturalGas'!$AI$91="no","",ROUND(BL4506,4))</f>
        <v>0.47799999999999998</v>
      </c>
    </row>
    <row r="4507" spans="30:69" x14ac:dyDescent="0.25">
      <c r="AD4507" s="157">
        <f t="shared" si="153"/>
        <v>0.48000000000000037</v>
      </c>
      <c r="AE4507" s="157">
        <f>IF('1a-Electricity'!$AI$77="no","",ROUND(AD4507,4))</f>
        <v>0.48</v>
      </c>
      <c r="AF4507" s="157">
        <f>IF('1a-Electricity'!$AI$78="no","",ROUND(AD4507,4))</f>
        <v>0.48</v>
      </c>
      <c r="AG4507" s="157">
        <f>IF('1a-Electricity'!$AI$79="no","",ROUND(AD4507,4))</f>
        <v>0.48</v>
      </c>
      <c r="BL4507" s="157">
        <f t="shared" si="154"/>
        <v>0.47900000000000037</v>
      </c>
      <c r="BM4507" s="157">
        <f>IF('1b-NaturalGas'!$AI$87="no","",ROUND(BL4507,4))</f>
        <v>0.47899999999999998</v>
      </c>
      <c r="BN4507" s="157">
        <f>IF('1b-NaturalGas'!$AI$88="no","",ROUND(BL4507,4))</f>
        <v>0.47899999999999998</v>
      </c>
      <c r="BO4507" s="157">
        <f>IF('1b-NaturalGas'!$AI$89="no","",ROUND(BL4507,4))</f>
        <v>0.47899999999999998</v>
      </c>
      <c r="BP4507" s="157">
        <f>IF('1b-NaturalGas'!$AI$90="no","not applicable (based on previous answers)",ROUND(BL4507,4))</f>
        <v>0.47899999999999998</v>
      </c>
      <c r="BQ4507" s="157">
        <f>IF('1b-NaturalGas'!$AI$91="no","",ROUND(BL4507,4))</f>
        <v>0.47899999999999998</v>
      </c>
    </row>
    <row r="4508" spans="30:69" x14ac:dyDescent="0.25">
      <c r="AD4508" s="157">
        <f t="shared" si="153"/>
        <v>0.48100000000000037</v>
      </c>
      <c r="AE4508" s="157">
        <f>IF('1a-Electricity'!$AI$77="no","",ROUND(AD4508,4))</f>
        <v>0.48099999999999998</v>
      </c>
      <c r="AF4508" s="157">
        <f>IF('1a-Electricity'!$AI$78="no","",ROUND(AD4508,4))</f>
        <v>0.48099999999999998</v>
      </c>
      <c r="AG4508" s="157">
        <f>IF('1a-Electricity'!$AI$79="no","",ROUND(AD4508,4))</f>
        <v>0.48099999999999998</v>
      </c>
      <c r="BL4508" s="157">
        <f t="shared" si="154"/>
        <v>0.48000000000000037</v>
      </c>
      <c r="BM4508" s="157">
        <f>IF('1b-NaturalGas'!$AI$87="no","",ROUND(BL4508,4))</f>
        <v>0.48</v>
      </c>
      <c r="BN4508" s="157">
        <f>IF('1b-NaturalGas'!$AI$88="no","",ROUND(BL4508,4))</f>
        <v>0.48</v>
      </c>
      <c r="BO4508" s="157">
        <f>IF('1b-NaturalGas'!$AI$89="no","",ROUND(BL4508,4))</f>
        <v>0.48</v>
      </c>
      <c r="BP4508" s="157">
        <f>IF('1b-NaturalGas'!$AI$90="no","not applicable (based on previous answers)",ROUND(BL4508,4))</f>
        <v>0.48</v>
      </c>
      <c r="BQ4508" s="157">
        <f>IF('1b-NaturalGas'!$AI$91="no","",ROUND(BL4508,4))</f>
        <v>0.48</v>
      </c>
    </row>
    <row r="4509" spans="30:69" x14ac:dyDescent="0.25">
      <c r="AD4509" s="157">
        <f t="shared" si="153"/>
        <v>0.48200000000000037</v>
      </c>
      <c r="AE4509" s="157">
        <f>IF('1a-Electricity'!$AI$77="no","",ROUND(AD4509,4))</f>
        <v>0.48199999999999998</v>
      </c>
      <c r="AF4509" s="157">
        <f>IF('1a-Electricity'!$AI$78="no","",ROUND(AD4509,4))</f>
        <v>0.48199999999999998</v>
      </c>
      <c r="AG4509" s="157">
        <f>IF('1a-Electricity'!$AI$79="no","",ROUND(AD4509,4))</f>
        <v>0.48199999999999998</v>
      </c>
      <c r="BL4509" s="157">
        <f t="shared" si="154"/>
        <v>0.48100000000000037</v>
      </c>
      <c r="BM4509" s="157">
        <f>IF('1b-NaturalGas'!$AI$87="no","",ROUND(BL4509,4))</f>
        <v>0.48099999999999998</v>
      </c>
      <c r="BN4509" s="157">
        <f>IF('1b-NaturalGas'!$AI$88="no","",ROUND(BL4509,4))</f>
        <v>0.48099999999999998</v>
      </c>
      <c r="BO4509" s="157">
        <f>IF('1b-NaturalGas'!$AI$89="no","",ROUND(BL4509,4))</f>
        <v>0.48099999999999998</v>
      </c>
      <c r="BP4509" s="157">
        <f>IF('1b-NaturalGas'!$AI$90="no","not applicable (based on previous answers)",ROUND(BL4509,4))</f>
        <v>0.48099999999999998</v>
      </c>
      <c r="BQ4509" s="157">
        <f>IF('1b-NaturalGas'!$AI$91="no","",ROUND(BL4509,4))</f>
        <v>0.48099999999999998</v>
      </c>
    </row>
    <row r="4510" spans="30:69" x14ac:dyDescent="0.25">
      <c r="AD4510" s="157">
        <f t="shared" si="153"/>
        <v>0.48300000000000037</v>
      </c>
      <c r="AE4510" s="157">
        <f>IF('1a-Electricity'!$AI$77="no","",ROUND(AD4510,4))</f>
        <v>0.48299999999999998</v>
      </c>
      <c r="AF4510" s="157">
        <f>IF('1a-Electricity'!$AI$78="no","",ROUND(AD4510,4))</f>
        <v>0.48299999999999998</v>
      </c>
      <c r="AG4510" s="157">
        <f>IF('1a-Electricity'!$AI$79="no","",ROUND(AD4510,4))</f>
        <v>0.48299999999999998</v>
      </c>
      <c r="BL4510" s="157">
        <f t="shared" si="154"/>
        <v>0.48200000000000037</v>
      </c>
      <c r="BM4510" s="157">
        <f>IF('1b-NaturalGas'!$AI$87="no","",ROUND(BL4510,4))</f>
        <v>0.48199999999999998</v>
      </c>
      <c r="BN4510" s="157">
        <f>IF('1b-NaturalGas'!$AI$88="no","",ROUND(BL4510,4))</f>
        <v>0.48199999999999998</v>
      </c>
      <c r="BO4510" s="157">
        <f>IF('1b-NaturalGas'!$AI$89="no","",ROUND(BL4510,4))</f>
        <v>0.48199999999999998</v>
      </c>
      <c r="BP4510" s="157">
        <f>IF('1b-NaturalGas'!$AI$90="no","not applicable (based on previous answers)",ROUND(BL4510,4))</f>
        <v>0.48199999999999998</v>
      </c>
      <c r="BQ4510" s="157">
        <f>IF('1b-NaturalGas'!$AI$91="no","",ROUND(BL4510,4))</f>
        <v>0.48199999999999998</v>
      </c>
    </row>
    <row r="4511" spans="30:69" x14ac:dyDescent="0.25">
      <c r="AD4511" s="157">
        <f t="shared" si="153"/>
        <v>0.48400000000000037</v>
      </c>
      <c r="AE4511" s="157">
        <f>IF('1a-Electricity'!$AI$77="no","",ROUND(AD4511,4))</f>
        <v>0.48399999999999999</v>
      </c>
      <c r="AF4511" s="157">
        <f>IF('1a-Electricity'!$AI$78="no","",ROUND(AD4511,4))</f>
        <v>0.48399999999999999</v>
      </c>
      <c r="AG4511" s="157">
        <f>IF('1a-Electricity'!$AI$79="no","",ROUND(AD4511,4))</f>
        <v>0.48399999999999999</v>
      </c>
      <c r="BL4511" s="157">
        <f t="shared" si="154"/>
        <v>0.48300000000000037</v>
      </c>
      <c r="BM4511" s="157">
        <f>IF('1b-NaturalGas'!$AI$87="no","",ROUND(BL4511,4))</f>
        <v>0.48299999999999998</v>
      </c>
      <c r="BN4511" s="157">
        <f>IF('1b-NaturalGas'!$AI$88="no","",ROUND(BL4511,4))</f>
        <v>0.48299999999999998</v>
      </c>
      <c r="BO4511" s="157">
        <f>IF('1b-NaturalGas'!$AI$89="no","",ROUND(BL4511,4))</f>
        <v>0.48299999999999998</v>
      </c>
      <c r="BP4511" s="157">
        <f>IF('1b-NaturalGas'!$AI$90="no","not applicable (based on previous answers)",ROUND(BL4511,4))</f>
        <v>0.48299999999999998</v>
      </c>
      <c r="BQ4511" s="157">
        <f>IF('1b-NaturalGas'!$AI$91="no","",ROUND(BL4511,4))</f>
        <v>0.48299999999999998</v>
      </c>
    </row>
    <row r="4512" spans="30:69" x14ac:dyDescent="0.25">
      <c r="AD4512" s="157">
        <f t="shared" si="153"/>
        <v>0.48500000000000038</v>
      </c>
      <c r="AE4512" s="157">
        <f>IF('1a-Electricity'!$AI$77="no","",ROUND(AD4512,4))</f>
        <v>0.48499999999999999</v>
      </c>
      <c r="AF4512" s="157">
        <f>IF('1a-Electricity'!$AI$78="no","",ROUND(AD4512,4))</f>
        <v>0.48499999999999999</v>
      </c>
      <c r="AG4512" s="157">
        <f>IF('1a-Electricity'!$AI$79="no","",ROUND(AD4512,4))</f>
        <v>0.48499999999999999</v>
      </c>
      <c r="BL4512" s="157">
        <f t="shared" si="154"/>
        <v>0.48400000000000037</v>
      </c>
      <c r="BM4512" s="157">
        <f>IF('1b-NaturalGas'!$AI$87="no","",ROUND(BL4512,4))</f>
        <v>0.48399999999999999</v>
      </c>
      <c r="BN4512" s="157">
        <f>IF('1b-NaturalGas'!$AI$88="no","",ROUND(BL4512,4))</f>
        <v>0.48399999999999999</v>
      </c>
      <c r="BO4512" s="157">
        <f>IF('1b-NaturalGas'!$AI$89="no","",ROUND(BL4512,4))</f>
        <v>0.48399999999999999</v>
      </c>
      <c r="BP4512" s="157">
        <f>IF('1b-NaturalGas'!$AI$90="no","not applicable (based on previous answers)",ROUND(BL4512,4))</f>
        <v>0.48399999999999999</v>
      </c>
      <c r="BQ4512" s="157">
        <f>IF('1b-NaturalGas'!$AI$91="no","",ROUND(BL4512,4))</f>
        <v>0.48399999999999999</v>
      </c>
    </row>
    <row r="4513" spans="30:69" x14ac:dyDescent="0.25">
      <c r="AD4513" s="157">
        <f t="shared" si="153"/>
        <v>0.48600000000000038</v>
      </c>
      <c r="AE4513" s="157">
        <f>IF('1a-Electricity'!$AI$77="no","",ROUND(AD4513,4))</f>
        <v>0.48599999999999999</v>
      </c>
      <c r="AF4513" s="157">
        <f>IF('1a-Electricity'!$AI$78="no","",ROUND(AD4513,4))</f>
        <v>0.48599999999999999</v>
      </c>
      <c r="AG4513" s="157">
        <f>IF('1a-Electricity'!$AI$79="no","",ROUND(AD4513,4))</f>
        <v>0.48599999999999999</v>
      </c>
      <c r="BL4513" s="157">
        <f t="shared" si="154"/>
        <v>0.48500000000000038</v>
      </c>
      <c r="BM4513" s="157">
        <f>IF('1b-NaturalGas'!$AI$87="no","",ROUND(BL4513,4))</f>
        <v>0.48499999999999999</v>
      </c>
      <c r="BN4513" s="157">
        <f>IF('1b-NaturalGas'!$AI$88="no","",ROUND(BL4513,4))</f>
        <v>0.48499999999999999</v>
      </c>
      <c r="BO4513" s="157">
        <f>IF('1b-NaturalGas'!$AI$89="no","",ROUND(BL4513,4))</f>
        <v>0.48499999999999999</v>
      </c>
      <c r="BP4513" s="157">
        <f>IF('1b-NaturalGas'!$AI$90="no","not applicable (based on previous answers)",ROUND(BL4513,4))</f>
        <v>0.48499999999999999</v>
      </c>
      <c r="BQ4513" s="157">
        <f>IF('1b-NaturalGas'!$AI$91="no","",ROUND(BL4513,4))</f>
        <v>0.48499999999999999</v>
      </c>
    </row>
    <row r="4514" spans="30:69" x14ac:dyDescent="0.25">
      <c r="AD4514" s="157">
        <f t="shared" si="153"/>
        <v>0.48700000000000038</v>
      </c>
      <c r="AE4514" s="157">
        <f>IF('1a-Electricity'!$AI$77="no","",ROUND(AD4514,4))</f>
        <v>0.48699999999999999</v>
      </c>
      <c r="AF4514" s="157">
        <f>IF('1a-Electricity'!$AI$78="no","",ROUND(AD4514,4))</f>
        <v>0.48699999999999999</v>
      </c>
      <c r="AG4514" s="157">
        <f>IF('1a-Electricity'!$AI$79="no","",ROUND(AD4514,4))</f>
        <v>0.48699999999999999</v>
      </c>
      <c r="BL4514" s="157">
        <f t="shared" si="154"/>
        <v>0.48600000000000038</v>
      </c>
      <c r="BM4514" s="157">
        <f>IF('1b-NaturalGas'!$AI$87="no","",ROUND(BL4514,4))</f>
        <v>0.48599999999999999</v>
      </c>
      <c r="BN4514" s="157">
        <f>IF('1b-NaturalGas'!$AI$88="no","",ROUND(BL4514,4))</f>
        <v>0.48599999999999999</v>
      </c>
      <c r="BO4514" s="157">
        <f>IF('1b-NaturalGas'!$AI$89="no","",ROUND(BL4514,4))</f>
        <v>0.48599999999999999</v>
      </c>
      <c r="BP4514" s="157">
        <f>IF('1b-NaturalGas'!$AI$90="no","not applicable (based on previous answers)",ROUND(BL4514,4))</f>
        <v>0.48599999999999999</v>
      </c>
      <c r="BQ4514" s="157">
        <f>IF('1b-NaturalGas'!$AI$91="no","",ROUND(BL4514,4))</f>
        <v>0.48599999999999999</v>
      </c>
    </row>
    <row r="4515" spans="30:69" x14ac:dyDescent="0.25">
      <c r="AD4515" s="157">
        <f t="shared" si="153"/>
        <v>0.48800000000000038</v>
      </c>
      <c r="AE4515" s="157">
        <f>IF('1a-Electricity'!$AI$77="no","",ROUND(AD4515,4))</f>
        <v>0.48799999999999999</v>
      </c>
      <c r="AF4515" s="157">
        <f>IF('1a-Electricity'!$AI$78="no","",ROUND(AD4515,4))</f>
        <v>0.48799999999999999</v>
      </c>
      <c r="AG4515" s="157">
        <f>IF('1a-Electricity'!$AI$79="no","",ROUND(AD4515,4))</f>
        <v>0.48799999999999999</v>
      </c>
      <c r="BL4515" s="157">
        <f t="shared" si="154"/>
        <v>0.48700000000000038</v>
      </c>
      <c r="BM4515" s="157">
        <f>IF('1b-NaturalGas'!$AI$87="no","",ROUND(BL4515,4))</f>
        <v>0.48699999999999999</v>
      </c>
      <c r="BN4515" s="157">
        <f>IF('1b-NaturalGas'!$AI$88="no","",ROUND(BL4515,4))</f>
        <v>0.48699999999999999</v>
      </c>
      <c r="BO4515" s="157">
        <f>IF('1b-NaturalGas'!$AI$89="no","",ROUND(BL4515,4))</f>
        <v>0.48699999999999999</v>
      </c>
      <c r="BP4515" s="157">
        <f>IF('1b-NaturalGas'!$AI$90="no","not applicable (based on previous answers)",ROUND(BL4515,4))</f>
        <v>0.48699999999999999</v>
      </c>
      <c r="BQ4515" s="157">
        <f>IF('1b-NaturalGas'!$AI$91="no","",ROUND(BL4515,4))</f>
        <v>0.48699999999999999</v>
      </c>
    </row>
    <row r="4516" spans="30:69" x14ac:dyDescent="0.25">
      <c r="AD4516" s="157">
        <f t="shared" si="153"/>
        <v>0.48900000000000038</v>
      </c>
      <c r="AE4516" s="157">
        <f>IF('1a-Electricity'!$AI$77="no","",ROUND(AD4516,4))</f>
        <v>0.48899999999999999</v>
      </c>
      <c r="AF4516" s="157">
        <f>IF('1a-Electricity'!$AI$78="no","",ROUND(AD4516,4))</f>
        <v>0.48899999999999999</v>
      </c>
      <c r="AG4516" s="157">
        <f>IF('1a-Electricity'!$AI$79="no","",ROUND(AD4516,4))</f>
        <v>0.48899999999999999</v>
      </c>
      <c r="BL4516" s="157">
        <f t="shared" si="154"/>
        <v>0.48800000000000038</v>
      </c>
      <c r="BM4516" s="157">
        <f>IF('1b-NaturalGas'!$AI$87="no","",ROUND(BL4516,4))</f>
        <v>0.48799999999999999</v>
      </c>
      <c r="BN4516" s="157">
        <f>IF('1b-NaturalGas'!$AI$88="no","",ROUND(BL4516,4))</f>
        <v>0.48799999999999999</v>
      </c>
      <c r="BO4516" s="157">
        <f>IF('1b-NaturalGas'!$AI$89="no","",ROUND(BL4516,4))</f>
        <v>0.48799999999999999</v>
      </c>
      <c r="BP4516" s="157">
        <f>IF('1b-NaturalGas'!$AI$90="no","not applicable (based on previous answers)",ROUND(BL4516,4))</f>
        <v>0.48799999999999999</v>
      </c>
      <c r="BQ4516" s="157">
        <f>IF('1b-NaturalGas'!$AI$91="no","",ROUND(BL4516,4))</f>
        <v>0.48799999999999999</v>
      </c>
    </row>
    <row r="4517" spans="30:69" x14ac:dyDescent="0.25">
      <c r="AD4517" s="157">
        <f t="shared" si="153"/>
        <v>0.49000000000000038</v>
      </c>
      <c r="AE4517" s="157">
        <f>IF('1a-Electricity'!$AI$77="no","",ROUND(AD4517,4))</f>
        <v>0.49</v>
      </c>
      <c r="AF4517" s="157">
        <f>IF('1a-Electricity'!$AI$78="no","",ROUND(AD4517,4))</f>
        <v>0.49</v>
      </c>
      <c r="AG4517" s="157">
        <f>IF('1a-Electricity'!$AI$79="no","",ROUND(AD4517,4))</f>
        <v>0.49</v>
      </c>
      <c r="BL4517" s="157">
        <f t="shared" si="154"/>
        <v>0.48900000000000038</v>
      </c>
      <c r="BM4517" s="157">
        <f>IF('1b-NaturalGas'!$AI$87="no","",ROUND(BL4517,4))</f>
        <v>0.48899999999999999</v>
      </c>
      <c r="BN4517" s="157">
        <f>IF('1b-NaturalGas'!$AI$88="no","",ROUND(BL4517,4))</f>
        <v>0.48899999999999999</v>
      </c>
      <c r="BO4517" s="157">
        <f>IF('1b-NaturalGas'!$AI$89="no","",ROUND(BL4517,4))</f>
        <v>0.48899999999999999</v>
      </c>
      <c r="BP4517" s="157">
        <f>IF('1b-NaturalGas'!$AI$90="no","not applicable (based on previous answers)",ROUND(BL4517,4))</f>
        <v>0.48899999999999999</v>
      </c>
      <c r="BQ4517" s="157">
        <f>IF('1b-NaturalGas'!$AI$91="no","",ROUND(BL4517,4))</f>
        <v>0.48899999999999999</v>
      </c>
    </row>
    <row r="4518" spans="30:69" x14ac:dyDescent="0.25">
      <c r="AD4518" s="157">
        <f t="shared" si="153"/>
        <v>0.49100000000000038</v>
      </c>
      <c r="AE4518" s="157">
        <f>IF('1a-Electricity'!$AI$77="no","",ROUND(AD4518,4))</f>
        <v>0.49099999999999999</v>
      </c>
      <c r="AF4518" s="157">
        <f>IF('1a-Electricity'!$AI$78="no","",ROUND(AD4518,4))</f>
        <v>0.49099999999999999</v>
      </c>
      <c r="AG4518" s="157">
        <f>IF('1a-Electricity'!$AI$79="no","",ROUND(AD4518,4))</f>
        <v>0.49099999999999999</v>
      </c>
      <c r="BL4518" s="157">
        <f t="shared" si="154"/>
        <v>0.49000000000000038</v>
      </c>
      <c r="BM4518" s="157">
        <f>IF('1b-NaturalGas'!$AI$87="no","",ROUND(BL4518,4))</f>
        <v>0.49</v>
      </c>
      <c r="BN4518" s="157">
        <f>IF('1b-NaturalGas'!$AI$88="no","",ROUND(BL4518,4))</f>
        <v>0.49</v>
      </c>
      <c r="BO4518" s="157">
        <f>IF('1b-NaturalGas'!$AI$89="no","",ROUND(BL4518,4))</f>
        <v>0.49</v>
      </c>
      <c r="BP4518" s="157">
        <f>IF('1b-NaturalGas'!$AI$90="no","not applicable (based on previous answers)",ROUND(BL4518,4))</f>
        <v>0.49</v>
      </c>
      <c r="BQ4518" s="157">
        <f>IF('1b-NaturalGas'!$AI$91="no","",ROUND(BL4518,4))</f>
        <v>0.49</v>
      </c>
    </row>
    <row r="4519" spans="30:69" x14ac:dyDescent="0.25">
      <c r="AD4519" s="157">
        <f t="shared" si="153"/>
        <v>0.49200000000000038</v>
      </c>
      <c r="AE4519" s="157">
        <f>IF('1a-Electricity'!$AI$77="no","",ROUND(AD4519,4))</f>
        <v>0.49199999999999999</v>
      </c>
      <c r="AF4519" s="157">
        <f>IF('1a-Electricity'!$AI$78="no","",ROUND(AD4519,4))</f>
        <v>0.49199999999999999</v>
      </c>
      <c r="AG4519" s="157">
        <f>IF('1a-Electricity'!$AI$79="no","",ROUND(AD4519,4))</f>
        <v>0.49199999999999999</v>
      </c>
      <c r="BL4519" s="157">
        <f t="shared" si="154"/>
        <v>0.49100000000000038</v>
      </c>
      <c r="BM4519" s="157">
        <f>IF('1b-NaturalGas'!$AI$87="no","",ROUND(BL4519,4))</f>
        <v>0.49099999999999999</v>
      </c>
      <c r="BN4519" s="157">
        <f>IF('1b-NaturalGas'!$AI$88="no","",ROUND(BL4519,4))</f>
        <v>0.49099999999999999</v>
      </c>
      <c r="BO4519" s="157">
        <f>IF('1b-NaturalGas'!$AI$89="no","",ROUND(BL4519,4))</f>
        <v>0.49099999999999999</v>
      </c>
      <c r="BP4519" s="157">
        <f>IF('1b-NaturalGas'!$AI$90="no","not applicable (based on previous answers)",ROUND(BL4519,4))</f>
        <v>0.49099999999999999</v>
      </c>
      <c r="BQ4519" s="157">
        <f>IF('1b-NaturalGas'!$AI$91="no","",ROUND(BL4519,4))</f>
        <v>0.49099999999999999</v>
      </c>
    </row>
    <row r="4520" spans="30:69" x14ac:dyDescent="0.25">
      <c r="AD4520" s="157">
        <f t="shared" si="153"/>
        <v>0.49300000000000038</v>
      </c>
      <c r="AE4520" s="157">
        <f>IF('1a-Electricity'!$AI$77="no","",ROUND(AD4520,4))</f>
        <v>0.49299999999999999</v>
      </c>
      <c r="AF4520" s="157">
        <f>IF('1a-Electricity'!$AI$78="no","",ROUND(AD4520,4))</f>
        <v>0.49299999999999999</v>
      </c>
      <c r="AG4520" s="157">
        <f>IF('1a-Electricity'!$AI$79="no","",ROUND(AD4520,4))</f>
        <v>0.49299999999999999</v>
      </c>
      <c r="BL4520" s="157">
        <f t="shared" si="154"/>
        <v>0.49200000000000038</v>
      </c>
      <c r="BM4520" s="157">
        <f>IF('1b-NaturalGas'!$AI$87="no","",ROUND(BL4520,4))</f>
        <v>0.49199999999999999</v>
      </c>
      <c r="BN4520" s="157">
        <f>IF('1b-NaturalGas'!$AI$88="no","",ROUND(BL4520,4))</f>
        <v>0.49199999999999999</v>
      </c>
      <c r="BO4520" s="157">
        <f>IF('1b-NaturalGas'!$AI$89="no","",ROUND(BL4520,4))</f>
        <v>0.49199999999999999</v>
      </c>
      <c r="BP4520" s="157">
        <f>IF('1b-NaturalGas'!$AI$90="no","not applicable (based on previous answers)",ROUND(BL4520,4))</f>
        <v>0.49199999999999999</v>
      </c>
      <c r="BQ4520" s="157">
        <f>IF('1b-NaturalGas'!$AI$91="no","",ROUND(BL4520,4))</f>
        <v>0.49199999999999999</v>
      </c>
    </row>
    <row r="4521" spans="30:69" x14ac:dyDescent="0.25">
      <c r="AD4521" s="157">
        <f t="shared" si="153"/>
        <v>0.49400000000000038</v>
      </c>
      <c r="AE4521" s="157">
        <f>IF('1a-Electricity'!$AI$77="no","",ROUND(AD4521,4))</f>
        <v>0.49399999999999999</v>
      </c>
      <c r="AF4521" s="157">
        <f>IF('1a-Electricity'!$AI$78="no","",ROUND(AD4521,4))</f>
        <v>0.49399999999999999</v>
      </c>
      <c r="AG4521" s="157">
        <f>IF('1a-Electricity'!$AI$79="no","",ROUND(AD4521,4))</f>
        <v>0.49399999999999999</v>
      </c>
      <c r="BL4521" s="157">
        <f t="shared" si="154"/>
        <v>0.49300000000000038</v>
      </c>
      <c r="BM4521" s="157">
        <f>IF('1b-NaturalGas'!$AI$87="no","",ROUND(BL4521,4))</f>
        <v>0.49299999999999999</v>
      </c>
      <c r="BN4521" s="157">
        <f>IF('1b-NaturalGas'!$AI$88="no","",ROUND(BL4521,4))</f>
        <v>0.49299999999999999</v>
      </c>
      <c r="BO4521" s="157">
        <f>IF('1b-NaturalGas'!$AI$89="no","",ROUND(BL4521,4))</f>
        <v>0.49299999999999999</v>
      </c>
      <c r="BP4521" s="157">
        <f>IF('1b-NaturalGas'!$AI$90="no","not applicable (based on previous answers)",ROUND(BL4521,4))</f>
        <v>0.49299999999999999</v>
      </c>
      <c r="BQ4521" s="157">
        <f>IF('1b-NaturalGas'!$AI$91="no","",ROUND(BL4521,4))</f>
        <v>0.49299999999999999</v>
      </c>
    </row>
    <row r="4522" spans="30:69" x14ac:dyDescent="0.25">
      <c r="AD4522" s="157">
        <f t="shared" si="153"/>
        <v>0.49500000000000038</v>
      </c>
      <c r="AE4522" s="157">
        <f>IF('1a-Electricity'!$AI$77="no","",ROUND(AD4522,4))</f>
        <v>0.495</v>
      </c>
      <c r="AF4522" s="157">
        <f>IF('1a-Electricity'!$AI$78="no","",ROUND(AD4522,4))</f>
        <v>0.495</v>
      </c>
      <c r="AG4522" s="157">
        <f>IF('1a-Electricity'!$AI$79="no","",ROUND(AD4522,4))</f>
        <v>0.495</v>
      </c>
      <c r="BL4522" s="157">
        <f t="shared" si="154"/>
        <v>0.49400000000000038</v>
      </c>
      <c r="BM4522" s="157">
        <f>IF('1b-NaturalGas'!$AI$87="no","",ROUND(BL4522,4))</f>
        <v>0.49399999999999999</v>
      </c>
      <c r="BN4522" s="157">
        <f>IF('1b-NaturalGas'!$AI$88="no","",ROUND(BL4522,4))</f>
        <v>0.49399999999999999</v>
      </c>
      <c r="BO4522" s="157">
        <f>IF('1b-NaturalGas'!$AI$89="no","",ROUND(BL4522,4))</f>
        <v>0.49399999999999999</v>
      </c>
      <c r="BP4522" s="157">
        <f>IF('1b-NaturalGas'!$AI$90="no","not applicable (based on previous answers)",ROUND(BL4522,4))</f>
        <v>0.49399999999999999</v>
      </c>
      <c r="BQ4522" s="157">
        <f>IF('1b-NaturalGas'!$AI$91="no","",ROUND(BL4522,4))</f>
        <v>0.49399999999999999</v>
      </c>
    </row>
    <row r="4523" spans="30:69" x14ac:dyDescent="0.25">
      <c r="AD4523" s="157">
        <f t="shared" si="153"/>
        <v>0.49600000000000039</v>
      </c>
      <c r="AE4523" s="157">
        <f>IF('1a-Electricity'!$AI$77="no","",ROUND(AD4523,4))</f>
        <v>0.496</v>
      </c>
      <c r="AF4523" s="157">
        <f>IF('1a-Electricity'!$AI$78="no","",ROUND(AD4523,4))</f>
        <v>0.496</v>
      </c>
      <c r="AG4523" s="157">
        <f>IF('1a-Electricity'!$AI$79="no","",ROUND(AD4523,4))</f>
        <v>0.496</v>
      </c>
      <c r="BL4523" s="157">
        <f t="shared" si="154"/>
        <v>0.49500000000000038</v>
      </c>
      <c r="BM4523" s="157">
        <f>IF('1b-NaturalGas'!$AI$87="no","",ROUND(BL4523,4))</f>
        <v>0.495</v>
      </c>
      <c r="BN4523" s="157">
        <f>IF('1b-NaturalGas'!$AI$88="no","",ROUND(BL4523,4))</f>
        <v>0.495</v>
      </c>
      <c r="BO4523" s="157">
        <f>IF('1b-NaturalGas'!$AI$89="no","",ROUND(BL4523,4))</f>
        <v>0.495</v>
      </c>
      <c r="BP4523" s="157">
        <f>IF('1b-NaturalGas'!$AI$90="no","not applicable (based on previous answers)",ROUND(BL4523,4))</f>
        <v>0.495</v>
      </c>
      <c r="BQ4523" s="157">
        <f>IF('1b-NaturalGas'!$AI$91="no","",ROUND(BL4523,4))</f>
        <v>0.495</v>
      </c>
    </row>
    <row r="4524" spans="30:69" x14ac:dyDescent="0.25">
      <c r="AD4524" s="157">
        <f t="shared" si="153"/>
        <v>0.49700000000000039</v>
      </c>
      <c r="AE4524" s="157">
        <f>IF('1a-Electricity'!$AI$77="no","",ROUND(AD4524,4))</f>
        <v>0.497</v>
      </c>
      <c r="AF4524" s="157">
        <f>IF('1a-Electricity'!$AI$78="no","",ROUND(AD4524,4))</f>
        <v>0.497</v>
      </c>
      <c r="AG4524" s="157">
        <f>IF('1a-Electricity'!$AI$79="no","",ROUND(AD4524,4))</f>
        <v>0.497</v>
      </c>
      <c r="BL4524" s="157">
        <f t="shared" si="154"/>
        <v>0.49600000000000039</v>
      </c>
      <c r="BM4524" s="157">
        <f>IF('1b-NaturalGas'!$AI$87="no","",ROUND(BL4524,4))</f>
        <v>0.496</v>
      </c>
      <c r="BN4524" s="157">
        <f>IF('1b-NaturalGas'!$AI$88="no","",ROUND(BL4524,4))</f>
        <v>0.496</v>
      </c>
      <c r="BO4524" s="157">
        <f>IF('1b-NaturalGas'!$AI$89="no","",ROUND(BL4524,4))</f>
        <v>0.496</v>
      </c>
      <c r="BP4524" s="157">
        <f>IF('1b-NaturalGas'!$AI$90="no","not applicable (based on previous answers)",ROUND(BL4524,4))</f>
        <v>0.496</v>
      </c>
      <c r="BQ4524" s="157">
        <f>IF('1b-NaturalGas'!$AI$91="no","",ROUND(BL4524,4))</f>
        <v>0.496</v>
      </c>
    </row>
    <row r="4525" spans="30:69" x14ac:dyDescent="0.25">
      <c r="AD4525" s="157">
        <f t="shared" si="153"/>
        <v>0.49800000000000039</v>
      </c>
      <c r="AE4525" s="157">
        <f>IF('1a-Electricity'!$AI$77="no","",ROUND(AD4525,4))</f>
        <v>0.498</v>
      </c>
      <c r="AF4525" s="157">
        <f>IF('1a-Electricity'!$AI$78="no","",ROUND(AD4525,4))</f>
        <v>0.498</v>
      </c>
      <c r="AG4525" s="157">
        <f>IF('1a-Electricity'!$AI$79="no","",ROUND(AD4525,4))</f>
        <v>0.498</v>
      </c>
      <c r="BL4525" s="157">
        <f t="shared" si="154"/>
        <v>0.49700000000000039</v>
      </c>
      <c r="BM4525" s="157">
        <f>IF('1b-NaturalGas'!$AI$87="no","",ROUND(BL4525,4))</f>
        <v>0.497</v>
      </c>
      <c r="BN4525" s="157">
        <f>IF('1b-NaturalGas'!$AI$88="no","",ROUND(BL4525,4))</f>
        <v>0.497</v>
      </c>
      <c r="BO4525" s="157">
        <f>IF('1b-NaturalGas'!$AI$89="no","",ROUND(BL4525,4))</f>
        <v>0.497</v>
      </c>
      <c r="BP4525" s="157">
        <f>IF('1b-NaturalGas'!$AI$90="no","not applicable (based on previous answers)",ROUND(BL4525,4))</f>
        <v>0.497</v>
      </c>
      <c r="BQ4525" s="157">
        <f>IF('1b-NaturalGas'!$AI$91="no","",ROUND(BL4525,4))</f>
        <v>0.497</v>
      </c>
    </row>
    <row r="4526" spans="30:69" x14ac:dyDescent="0.25">
      <c r="AD4526" s="157">
        <f t="shared" si="153"/>
        <v>0.49900000000000039</v>
      </c>
      <c r="AE4526" s="157">
        <f>IF('1a-Electricity'!$AI$77="no","",ROUND(AD4526,4))</f>
        <v>0.499</v>
      </c>
      <c r="AF4526" s="157">
        <f>IF('1a-Electricity'!$AI$78="no","",ROUND(AD4526,4))</f>
        <v>0.499</v>
      </c>
      <c r="AG4526" s="157">
        <f>IF('1a-Electricity'!$AI$79="no","",ROUND(AD4526,4))</f>
        <v>0.499</v>
      </c>
      <c r="BL4526" s="157">
        <f t="shared" si="154"/>
        <v>0.49800000000000039</v>
      </c>
      <c r="BM4526" s="157">
        <f>IF('1b-NaturalGas'!$AI$87="no","",ROUND(BL4526,4))</f>
        <v>0.498</v>
      </c>
      <c r="BN4526" s="157">
        <f>IF('1b-NaturalGas'!$AI$88="no","",ROUND(BL4526,4))</f>
        <v>0.498</v>
      </c>
      <c r="BO4526" s="157">
        <f>IF('1b-NaturalGas'!$AI$89="no","",ROUND(BL4526,4))</f>
        <v>0.498</v>
      </c>
      <c r="BP4526" s="157">
        <f>IF('1b-NaturalGas'!$AI$90="no","not applicable (based on previous answers)",ROUND(BL4526,4))</f>
        <v>0.498</v>
      </c>
      <c r="BQ4526" s="157">
        <f>IF('1b-NaturalGas'!$AI$91="no","",ROUND(BL4526,4))</f>
        <v>0.498</v>
      </c>
    </row>
    <row r="4527" spans="30:69" x14ac:dyDescent="0.25">
      <c r="AD4527" s="157">
        <f t="shared" si="153"/>
        <v>0.50000000000000033</v>
      </c>
      <c r="AE4527" s="157">
        <f>IF('1a-Electricity'!$AI$77="no","",ROUND(AD4527,4))</f>
        <v>0.5</v>
      </c>
      <c r="AF4527" s="157">
        <f>IF('1a-Electricity'!$AI$78="no","",ROUND(AD4527,4))</f>
        <v>0.5</v>
      </c>
      <c r="AG4527" s="157">
        <f>IF('1a-Electricity'!$AI$79="no","",ROUND(AD4527,4))</f>
        <v>0.5</v>
      </c>
      <c r="BL4527" s="157">
        <f t="shared" si="154"/>
        <v>0.49900000000000039</v>
      </c>
      <c r="BM4527" s="157">
        <f>IF('1b-NaturalGas'!$AI$87="no","",ROUND(BL4527,4))</f>
        <v>0.499</v>
      </c>
      <c r="BN4527" s="157">
        <f>IF('1b-NaturalGas'!$AI$88="no","",ROUND(BL4527,4))</f>
        <v>0.499</v>
      </c>
      <c r="BO4527" s="157">
        <f>IF('1b-NaturalGas'!$AI$89="no","",ROUND(BL4527,4))</f>
        <v>0.499</v>
      </c>
      <c r="BP4527" s="157">
        <f>IF('1b-NaturalGas'!$AI$90="no","not applicable (based on previous answers)",ROUND(BL4527,4))</f>
        <v>0.499</v>
      </c>
      <c r="BQ4527" s="157">
        <f>IF('1b-NaturalGas'!$AI$91="no","",ROUND(BL4527,4))</f>
        <v>0.499</v>
      </c>
    </row>
    <row r="4528" spans="30:69" x14ac:dyDescent="0.25">
      <c r="AD4528" s="157">
        <f t="shared" si="153"/>
        <v>0.50100000000000033</v>
      </c>
      <c r="AE4528" s="157">
        <f>IF('1a-Electricity'!$AI$77="no","",ROUND(AD4528,4))</f>
        <v>0.501</v>
      </c>
      <c r="AF4528" s="157">
        <f>IF('1a-Electricity'!$AI$78="no","",ROUND(AD4528,4))</f>
        <v>0.501</v>
      </c>
      <c r="AG4528" s="157">
        <f>IF('1a-Electricity'!$AI$79="no","",ROUND(AD4528,4))</f>
        <v>0.501</v>
      </c>
      <c r="BL4528" s="157">
        <f t="shared" si="154"/>
        <v>0.50000000000000033</v>
      </c>
      <c r="BM4528" s="157">
        <f>IF('1b-NaturalGas'!$AI$87="no","",ROUND(BL4528,4))</f>
        <v>0.5</v>
      </c>
      <c r="BN4528" s="157">
        <f>IF('1b-NaturalGas'!$AI$88="no","",ROUND(BL4528,4))</f>
        <v>0.5</v>
      </c>
      <c r="BO4528" s="157">
        <f>IF('1b-NaturalGas'!$AI$89="no","",ROUND(BL4528,4))</f>
        <v>0.5</v>
      </c>
      <c r="BP4528" s="157">
        <f>IF('1b-NaturalGas'!$AI$90="no","not applicable (based on previous answers)",ROUND(BL4528,4))</f>
        <v>0.5</v>
      </c>
      <c r="BQ4528" s="157">
        <f>IF('1b-NaturalGas'!$AI$91="no","",ROUND(BL4528,4))</f>
        <v>0.5</v>
      </c>
    </row>
    <row r="4529" spans="30:69" x14ac:dyDescent="0.25">
      <c r="AD4529" s="157">
        <f t="shared" si="153"/>
        <v>0.50200000000000033</v>
      </c>
      <c r="AE4529" s="157">
        <f>IF('1a-Electricity'!$AI$77="no","",ROUND(AD4529,4))</f>
        <v>0.502</v>
      </c>
      <c r="AF4529" s="157">
        <f>IF('1a-Electricity'!$AI$78="no","",ROUND(AD4529,4))</f>
        <v>0.502</v>
      </c>
      <c r="AG4529" s="157">
        <f>IF('1a-Electricity'!$AI$79="no","",ROUND(AD4529,4))</f>
        <v>0.502</v>
      </c>
      <c r="BL4529" s="157">
        <f t="shared" si="154"/>
        <v>0.50100000000000033</v>
      </c>
      <c r="BM4529" s="157">
        <f>IF('1b-NaturalGas'!$AI$87="no","",ROUND(BL4529,4))</f>
        <v>0.501</v>
      </c>
      <c r="BN4529" s="157">
        <f>IF('1b-NaturalGas'!$AI$88="no","",ROUND(BL4529,4))</f>
        <v>0.501</v>
      </c>
      <c r="BO4529" s="157">
        <f>IF('1b-NaturalGas'!$AI$89="no","",ROUND(BL4529,4))</f>
        <v>0.501</v>
      </c>
      <c r="BP4529" s="157">
        <f>IF('1b-NaturalGas'!$AI$90="no","not applicable (based on previous answers)",ROUND(BL4529,4))</f>
        <v>0.501</v>
      </c>
      <c r="BQ4529" s="157">
        <f>IF('1b-NaturalGas'!$AI$91="no","",ROUND(BL4529,4))</f>
        <v>0.501</v>
      </c>
    </row>
    <row r="4530" spans="30:69" x14ac:dyDescent="0.25">
      <c r="AD4530" s="157">
        <f t="shared" si="153"/>
        <v>0.50300000000000034</v>
      </c>
      <c r="AE4530" s="157">
        <f>IF('1a-Electricity'!$AI$77="no","",ROUND(AD4530,4))</f>
        <v>0.503</v>
      </c>
      <c r="AF4530" s="157">
        <f>IF('1a-Electricity'!$AI$78="no","",ROUND(AD4530,4))</f>
        <v>0.503</v>
      </c>
      <c r="AG4530" s="157">
        <f>IF('1a-Electricity'!$AI$79="no","",ROUND(AD4530,4))</f>
        <v>0.503</v>
      </c>
      <c r="BL4530" s="157">
        <f t="shared" si="154"/>
        <v>0.50200000000000033</v>
      </c>
      <c r="BM4530" s="157">
        <f>IF('1b-NaturalGas'!$AI$87="no","",ROUND(BL4530,4))</f>
        <v>0.502</v>
      </c>
      <c r="BN4530" s="157">
        <f>IF('1b-NaturalGas'!$AI$88="no","",ROUND(BL4530,4))</f>
        <v>0.502</v>
      </c>
      <c r="BO4530" s="157">
        <f>IF('1b-NaturalGas'!$AI$89="no","",ROUND(BL4530,4))</f>
        <v>0.502</v>
      </c>
      <c r="BP4530" s="157">
        <f>IF('1b-NaturalGas'!$AI$90="no","not applicable (based on previous answers)",ROUND(BL4530,4))</f>
        <v>0.502</v>
      </c>
      <c r="BQ4530" s="157">
        <f>IF('1b-NaturalGas'!$AI$91="no","",ROUND(BL4530,4))</f>
        <v>0.502</v>
      </c>
    </row>
    <row r="4531" spans="30:69" x14ac:dyDescent="0.25">
      <c r="AD4531" s="157">
        <f t="shared" si="153"/>
        <v>0.50400000000000034</v>
      </c>
      <c r="AE4531" s="157">
        <f>IF('1a-Electricity'!$AI$77="no","",ROUND(AD4531,4))</f>
        <v>0.504</v>
      </c>
      <c r="AF4531" s="157">
        <f>IF('1a-Electricity'!$AI$78="no","",ROUND(AD4531,4))</f>
        <v>0.504</v>
      </c>
      <c r="AG4531" s="157">
        <f>IF('1a-Electricity'!$AI$79="no","",ROUND(AD4531,4))</f>
        <v>0.504</v>
      </c>
      <c r="BL4531" s="157">
        <f t="shared" si="154"/>
        <v>0.50300000000000034</v>
      </c>
      <c r="BM4531" s="157">
        <f>IF('1b-NaturalGas'!$AI$87="no","",ROUND(BL4531,4))</f>
        <v>0.503</v>
      </c>
      <c r="BN4531" s="157">
        <f>IF('1b-NaturalGas'!$AI$88="no","",ROUND(BL4531,4))</f>
        <v>0.503</v>
      </c>
      <c r="BO4531" s="157">
        <f>IF('1b-NaturalGas'!$AI$89="no","",ROUND(BL4531,4))</f>
        <v>0.503</v>
      </c>
      <c r="BP4531" s="157">
        <f>IF('1b-NaturalGas'!$AI$90="no","not applicable (based on previous answers)",ROUND(BL4531,4))</f>
        <v>0.503</v>
      </c>
      <c r="BQ4531" s="157">
        <f>IF('1b-NaturalGas'!$AI$91="no","",ROUND(BL4531,4))</f>
        <v>0.503</v>
      </c>
    </row>
    <row r="4532" spans="30:69" x14ac:dyDescent="0.25">
      <c r="AD4532" s="157">
        <f t="shared" ref="AD4532:AD4595" si="155">AD4531+0.001</f>
        <v>0.50500000000000034</v>
      </c>
      <c r="AE4532" s="157">
        <f>IF('1a-Electricity'!$AI$77="no","",ROUND(AD4532,4))</f>
        <v>0.505</v>
      </c>
      <c r="AF4532" s="157">
        <f>IF('1a-Electricity'!$AI$78="no","",ROUND(AD4532,4))</f>
        <v>0.505</v>
      </c>
      <c r="AG4532" s="157">
        <f>IF('1a-Electricity'!$AI$79="no","",ROUND(AD4532,4))</f>
        <v>0.505</v>
      </c>
      <c r="BL4532" s="157">
        <f t="shared" si="154"/>
        <v>0.50400000000000034</v>
      </c>
      <c r="BM4532" s="157">
        <f>IF('1b-NaturalGas'!$AI$87="no","",ROUND(BL4532,4))</f>
        <v>0.504</v>
      </c>
      <c r="BN4532" s="157">
        <f>IF('1b-NaturalGas'!$AI$88="no","",ROUND(BL4532,4))</f>
        <v>0.504</v>
      </c>
      <c r="BO4532" s="157">
        <f>IF('1b-NaturalGas'!$AI$89="no","",ROUND(BL4532,4))</f>
        <v>0.504</v>
      </c>
      <c r="BP4532" s="157">
        <f>IF('1b-NaturalGas'!$AI$90="no","not applicable (based on previous answers)",ROUND(BL4532,4))</f>
        <v>0.504</v>
      </c>
      <c r="BQ4532" s="157">
        <f>IF('1b-NaturalGas'!$AI$91="no","",ROUND(BL4532,4))</f>
        <v>0.504</v>
      </c>
    </row>
    <row r="4533" spans="30:69" x14ac:dyDescent="0.25">
      <c r="AD4533" s="157">
        <f t="shared" si="155"/>
        <v>0.50600000000000034</v>
      </c>
      <c r="AE4533" s="157">
        <f>IF('1a-Electricity'!$AI$77="no","",ROUND(AD4533,4))</f>
        <v>0.50600000000000001</v>
      </c>
      <c r="AF4533" s="157">
        <f>IF('1a-Electricity'!$AI$78="no","",ROUND(AD4533,4))</f>
        <v>0.50600000000000001</v>
      </c>
      <c r="AG4533" s="157">
        <f>IF('1a-Electricity'!$AI$79="no","",ROUND(AD4533,4))</f>
        <v>0.50600000000000001</v>
      </c>
      <c r="BL4533" s="157">
        <f t="shared" ref="BL4533:BL4596" si="156">BL4532+0.001</f>
        <v>0.50500000000000034</v>
      </c>
      <c r="BM4533" s="157">
        <f>IF('1b-NaturalGas'!$AI$87="no","",ROUND(BL4533,4))</f>
        <v>0.505</v>
      </c>
      <c r="BN4533" s="157">
        <f>IF('1b-NaturalGas'!$AI$88="no","",ROUND(BL4533,4))</f>
        <v>0.505</v>
      </c>
      <c r="BO4533" s="157">
        <f>IF('1b-NaturalGas'!$AI$89="no","",ROUND(BL4533,4))</f>
        <v>0.505</v>
      </c>
      <c r="BP4533" s="157">
        <f>IF('1b-NaturalGas'!$AI$90="no","not applicable (based on previous answers)",ROUND(BL4533,4))</f>
        <v>0.505</v>
      </c>
      <c r="BQ4533" s="157">
        <f>IF('1b-NaturalGas'!$AI$91="no","",ROUND(BL4533,4))</f>
        <v>0.505</v>
      </c>
    </row>
    <row r="4534" spans="30:69" x14ac:dyDescent="0.25">
      <c r="AD4534" s="157">
        <f t="shared" si="155"/>
        <v>0.50700000000000034</v>
      </c>
      <c r="AE4534" s="157">
        <f>IF('1a-Electricity'!$AI$77="no","",ROUND(AD4534,4))</f>
        <v>0.50700000000000001</v>
      </c>
      <c r="AF4534" s="157">
        <f>IF('1a-Electricity'!$AI$78="no","",ROUND(AD4534,4))</f>
        <v>0.50700000000000001</v>
      </c>
      <c r="AG4534" s="157">
        <f>IF('1a-Electricity'!$AI$79="no","",ROUND(AD4534,4))</f>
        <v>0.50700000000000001</v>
      </c>
      <c r="BL4534" s="157">
        <f t="shared" si="156"/>
        <v>0.50600000000000034</v>
      </c>
      <c r="BM4534" s="157">
        <f>IF('1b-NaturalGas'!$AI$87="no","",ROUND(BL4534,4))</f>
        <v>0.50600000000000001</v>
      </c>
      <c r="BN4534" s="157">
        <f>IF('1b-NaturalGas'!$AI$88="no","",ROUND(BL4534,4))</f>
        <v>0.50600000000000001</v>
      </c>
      <c r="BO4534" s="157">
        <f>IF('1b-NaturalGas'!$AI$89="no","",ROUND(BL4534,4))</f>
        <v>0.50600000000000001</v>
      </c>
      <c r="BP4534" s="157">
        <f>IF('1b-NaturalGas'!$AI$90="no","not applicable (based on previous answers)",ROUND(BL4534,4))</f>
        <v>0.50600000000000001</v>
      </c>
      <c r="BQ4534" s="157">
        <f>IF('1b-NaturalGas'!$AI$91="no","",ROUND(BL4534,4))</f>
        <v>0.50600000000000001</v>
      </c>
    </row>
    <row r="4535" spans="30:69" x14ac:dyDescent="0.25">
      <c r="AD4535" s="157">
        <f t="shared" si="155"/>
        <v>0.50800000000000034</v>
      </c>
      <c r="AE4535" s="157">
        <f>IF('1a-Electricity'!$AI$77="no","",ROUND(AD4535,4))</f>
        <v>0.50800000000000001</v>
      </c>
      <c r="AF4535" s="157">
        <f>IF('1a-Electricity'!$AI$78="no","",ROUND(AD4535,4))</f>
        <v>0.50800000000000001</v>
      </c>
      <c r="AG4535" s="157">
        <f>IF('1a-Electricity'!$AI$79="no","",ROUND(AD4535,4))</f>
        <v>0.50800000000000001</v>
      </c>
      <c r="BL4535" s="157">
        <f t="shared" si="156"/>
        <v>0.50700000000000034</v>
      </c>
      <c r="BM4535" s="157">
        <f>IF('1b-NaturalGas'!$AI$87="no","",ROUND(BL4535,4))</f>
        <v>0.50700000000000001</v>
      </c>
      <c r="BN4535" s="157">
        <f>IF('1b-NaturalGas'!$AI$88="no","",ROUND(BL4535,4))</f>
        <v>0.50700000000000001</v>
      </c>
      <c r="BO4535" s="157">
        <f>IF('1b-NaturalGas'!$AI$89="no","",ROUND(BL4535,4))</f>
        <v>0.50700000000000001</v>
      </c>
      <c r="BP4535" s="157">
        <f>IF('1b-NaturalGas'!$AI$90="no","not applicable (based on previous answers)",ROUND(BL4535,4))</f>
        <v>0.50700000000000001</v>
      </c>
      <c r="BQ4535" s="157">
        <f>IF('1b-NaturalGas'!$AI$91="no","",ROUND(BL4535,4))</f>
        <v>0.50700000000000001</v>
      </c>
    </row>
    <row r="4536" spans="30:69" x14ac:dyDescent="0.25">
      <c r="AD4536" s="157">
        <f t="shared" si="155"/>
        <v>0.50900000000000034</v>
      </c>
      <c r="AE4536" s="157">
        <f>IF('1a-Electricity'!$AI$77="no","",ROUND(AD4536,4))</f>
        <v>0.50900000000000001</v>
      </c>
      <c r="AF4536" s="157">
        <f>IF('1a-Electricity'!$AI$78="no","",ROUND(AD4536,4))</f>
        <v>0.50900000000000001</v>
      </c>
      <c r="AG4536" s="157">
        <f>IF('1a-Electricity'!$AI$79="no","",ROUND(AD4536,4))</f>
        <v>0.50900000000000001</v>
      </c>
      <c r="BL4536" s="157">
        <f t="shared" si="156"/>
        <v>0.50800000000000034</v>
      </c>
      <c r="BM4536" s="157">
        <f>IF('1b-NaturalGas'!$AI$87="no","",ROUND(BL4536,4))</f>
        <v>0.50800000000000001</v>
      </c>
      <c r="BN4536" s="157">
        <f>IF('1b-NaturalGas'!$AI$88="no","",ROUND(BL4536,4))</f>
        <v>0.50800000000000001</v>
      </c>
      <c r="BO4536" s="157">
        <f>IF('1b-NaturalGas'!$AI$89="no","",ROUND(BL4536,4))</f>
        <v>0.50800000000000001</v>
      </c>
      <c r="BP4536" s="157">
        <f>IF('1b-NaturalGas'!$AI$90="no","not applicable (based on previous answers)",ROUND(BL4536,4))</f>
        <v>0.50800000000000001</v>
      </c>
      <c r="BQ4536" s="157">
        <f>IF('1b-NaturalGas'!$AI$91="no","",ROUND(BL4536,4))</f>
        <v>0.50800000000000001</v>
      </c>
    </row>
    <row r="4537" spans="30:69" x14ac:dyDescent="0.25">
      <c r="AD4537" s="157">
        <f t="shared" si="155"/>
        <v>0.51000000000000034</v>
      </c>
      <c r="AE4537" s="157">
        <f>IF('1a-Electricity'!$AI$77="no","",ROUND(AD4537,4))</f>
        <v>0.51</v>
      </c>
      <c r="AF4537" s="157">
        <f>IF('1a-Electricity'!$AI$78="no","",ROUND(AD4537,4))</f>
        <v>0.51</v>
      </c>
      <c r="AG4537" s="157">
        <f>IF('1a-Electricity'!$AI$79="no","",ROUND(AD4537,4))</f>
        <v>0.51</v>
      </c>
      <c r="BL4537" s="157">
        <f t="shared" si="156"/>
        <v>0.50900000000000034</v>
      </c>
      <c r="BM4537" s="157">
        <f>IF('1b-NaturalGas'!$AI$87="no","",ROUND(BL4537,4))</f>
        <v>0.50900000000000001</v>
      </c>
      <c r="BN4537" s="157">
        <f>IF('1b-NaturalGas'!$AI$88="no","",ROUND(BL4537,4))</f>
        <v>0.50900000000000001</v>
      </c>
      <c r="BO4537" s="157">
        <f>IF('1b-NaturalGas'!$AI$89="no","",ROUND(BL4537,4))</f>
        <v>0.50900000000000001</v>
      </c>
      <c r="BP4537" s="157">
        <f>IF('1b-NaturalGas'!$AI$90="no","not applicable (based on previous answers)",ROUND(BL4537,4))</f>
        <v>0.50900000000000001</v>
      </c>
      <c r="BQ4537" s="157">
        <f>IF('1b-NaturalGas'!$AI$91="no","",ROUND(BL4537,4))</f>
        <v>0.50900000000000001</v>
      </c>
    </row>
    <row r="4538" spans="30:69" x14ac:dyDescent="0.25">
      <c r="AD4538" s="157">
        <f t="shared" si="155"/>
        <v>0.51100000000000034</v>
      </c>
      <c r="AE4538" s="157">
        <f>IF('1a-Electricity'!$AI$77="no","",ROUND(AD4538,4))</f>
        <v>0.51100000000000001</v>
      </c>
      <c r="AF4538" s="157">
        <f>IF('1a-Electricity'!$AI$78="no","",ROUND(AD4538,4))</f>
        <v>0.51100000000000001</v>
      </c>
      <c r="AG4538" s="157">
        <f>IF('1a-Electricity'!$AI$79="no","",ROUND(AD4538,4))</f>
        <v>0.51100000000000001</v>
      </c>
      <c r="BL4538" s="157">
        <f t="shared" si="156"/>
        <v>0.51000000000000034</v>
      </c>
      <c r="BM4538" s="157">
        <f>IF('1b-NaturalGas'!$AI$87="no","",ROUND(BL4538,4))</f>
        <v>0.51</v>
      </c>
      <c r="BN4538" s="157">
        <f>IF('1b-NaturalGas'!$AI$88="no","",ROUND(BL4538,4))</f>
        <v>0.51</v>
      </c>
      <c r="BO4538" s="157">
        <f>IF('1b-NaturalGas'!$AI$89="no","",ROUND(BL4538,4))</f>
        <v>0.51</v>
      </c>
      <c r="BP4538" s="157">
        <f>IF('1b-NaturalGas'!$AI$90="no","not applicable (based on previous answers)",ROUND(BL4538,4))</f>
        <v>0.51</v>
      </c>
      <c r="BQ4538" s="157">
        <f>IF('1b-NaturalGas'!$AI$91="no","",ROUND(BL4538,4))</f>
        <v>0.51</v>
      </c>
    </row>
    <row r="4539" spans="30:69" x14ac:dyDescent="0.25">
      <c r="AD4539" s="157">
        <f t="shared" si="155"/>
        <v>0.51200000000000034</v>
      </c>
      <c r="AE4539" s="157">
        <f>IF('1a-Electricity'!$AI$77="no","",ROUND(AD4539,4))</f>
        <v>0.51200000000000001</v>
      </c>
      <c r="AF4539" s="157">
        <f>IF('1a-Electricity'!$AI$78="no","",ROUND(AD4539,4))</f>
        <v>0.51200000000000001</v>
      </c>
      <c r="AG4539" s="157">
        <f>IF('1a-Electricity'!$AI$79="no","",ROUND(AD4539,4))</f>
        <v>0.51200000000000001</v>
      </c>
      <c r="BL4539" s="157">
        <f t="shared" si="156"/>
        <v>0.51100000000000034</v>
      </c>
      <c r="BM4539" s="157">
        <f>IF('1b-NaturalGas'!$AI$87="no","",ROUND(BL4539,4))</f>
        <v>0.51100000000000001</v>
      </c>
      <c r="BN4539" s="157">
        <f>IF('1b-NaturalGas'!$AI$88="no","",ROUND(BL4539,4))</f>
        <v>0.51100000000000001</v>
      </c>
      <c r="BO4539" s="157">
        <f>IF('1b-NaturalGas'!$AI$89="no","",ROUND(BL4539,4))</f>
        <v>0.51100000000000001</v>
      </c>
      <c r="BP4539" s="157">
        <f>IF('1b-NaturalGas'!$AI$90="no","not applicable (based on previous answers)",ROUND(BL4539,4))</f>
        <v>0.51100000000000001</v>
      </c>
      <c r="BQ4539" s="157">
        <f>IF('1b-NaturalGas'!$AI$91="no","",ROUND(BL4539,4))</f>
        <v>0.51100000000000001</v>
      </c>
    </row>
    <row r="4540" spans="30:69" x14ac:dyDescent="0.25">
      <c r="AD4540" s="157">
        <f t="shared" si="155"/>
        <v>0.51300000000000034</v>
      </c>
      <c r="AE4540" s="157">
        <f>IF('1a-Electricity'!$AI$77="no","",ROUND(AD4540,4))</f>
        <v>0.51300000000000001</v>
      </c>
      <c r="AF4540" s="157">
        <f>IF('1a-Electricity'!$AI$78="no","",ROUND(AD4540,4))</f>
        <v>0.51300000000000001</v>
      </c>
      <c r="AG4540" s="157">
        <f>IF('1a-Electricity'!$AI$79="no","",ROUND(AD4540,4))</f>
        <v>0.51300000000000001</v>
      </c>
      <c r="BL4540" s="157">
        <f t="shared" si="156"/>
        <v>0.51200000000000034</v>
      </c>
      <c r="BM4540" s="157">
        <f>IF('1b-NaturalGas'!$AI$87="no","",ROUND(BL4540,4))</f>
        <v>0.51200000000000001</v>
      </c>
      <c r="BN4540" s="157">
        <f>IF('1b-NaturalGas'!$AI$88="no","",ROUND(BL4540,4))</f>
        <v>0.51200000000000001</v>
      </c>
      <c r="BO4540" s="157">
        <f>IF('1b-NaturalGas'!$AI$89="no","",ROUND(BL4540,4))</f>
        <v>0.51200000000000001</v>
      </c>
      <c r="BP4540" s="157">
        <f>IF('1b-NaturalGas'!$AI$90="no","not applicable (based on previous answers)",ROUND(BL4540,4))</f>
        <v>0.51200000000000001</v>
      </c>
      <c r="BQ4540" s="157">
        <f>IF('1b-NaturalGas'!$AI$91="no","",ROUND(BL4540,4))</f>
        <v>0.51200000000000001</v>
      </c>
    </row>
    <row r="4541" spans="30:69" x14ac:dyDescent="0.25">
      <c r="AD4541" s="157">
        <f t="shared" si="155"/>
        <v>0.51400000000000035</v>
      </c>
      <c r="AE4541" s="157">
        <f>IF('1a-Electricity'!$AI$77="no","",ROUND(AD4541,4))</f>
        <v>0.51400000000000001</v>
      </c>
      <c r="AF4541" s="157">
        <f>IF('1a-Electricity'!$AI$78="no","",ROUND(AD4541,4))</f>
        <v>0.51400000000000001</v>
      </c>
      <c r="AG4541" s="157">
        <f>IF('1a-Electricity'!$AI$79="no","",ROUND(AD4541,4))</f>
        <v>0.51400000000000001</v>
      </c>
      <c r="BL4541" s="157">
        <f t="shared" si="156"/>
        <v>0.51300000000000034</v>
      </c>
      <c r="BM4541" s="157">
        <f>IF('1b-NaturalGas'!$AI$87="no","",ROUND(BL4541,4))</f>
        <v>0.51300000000000001</v>
      </c>
      <c r="BN4541" s="157">
        <f>IF('1b-NaturalGas'!$AI$88="no","",ROUND(BL4541,4))</f>
        <v>0.51300000000000001</v>
      </c>
      <c r="BO4541" s="157">
        <f>IF('1b-NaturalGas'!$AI$89="no","",ROUND(BL4541,4))</f>
        <v>0.51300000000000001</v>
      </c>
      <c r="BP4541" s="157">
        <f>IF('1b-NaturalGas'!$AI$90="no","not applicable (based on previous answers)",ROUND(BL4541,4))</f>
        <v>0.51300000000000001</v>
      </c>
      <c r="BQ4541" s="157">
        <f>IF('1b-NaturalGas'!$AI$91="no","",ROUND(BL4541,4))</f>
        <v>0.51300000000000001</v>
      </c>
    </row>
    <row r="4542" spans="30:69" x14ac:dyDescent="0.25">
      <c r="AD4542" s="157">
        <f t="shared" si="155"/>
        <v>0.51500000000000035</v>
      </c>
      <c r="AE4542" s="157">
        <f>IF('1a-Electricity'!$AI$77="no","",ROUND(AD4542,4))</f>
        <v>0.51500000000000001</v>
      </c>
      <c r="AF4542" s="157">
        <f>IF('1a-Electricity'!$AI$78="no","",ROUND(AD4542,4))</f>
        <v>0.51500000000000001</v>
      </c>
      <c r="AG4542" s="157">
        <f>IF('1a-Electricity'!$AI$79="no","",ROUND(AD4542,4))</f>
        <v>0.51500000000000001</v>
      </c>
      <c r="BL4542" s="157">
        <f t="shared" si="156"/>
        <v>0.51400000000000035</v>
      </c>
      <c r="BM4542" s="157">
        <f>IF('1b-NaturalGas'!$AI$87="no","",ROUND(BL4542,4))</f>
        <v>0.51400000000000001</v>
      </c>
      <c r="BN4542" s="157">
        <f>IF('1b-NaturalGas'!$AI$88="no","",ROUND(BL4542,4))</f>
        <v>0.51400000000000001</v>
      </c>
      <c r="BO4542" s="157">
        <f>IF('1b-NaturalGas'!$AI$89="no","",ROUND(BL4542,4))</f>
        <v>0.51400000000000001</v>
      </c>
      <c r="BP4542" s="157">
        <f>IF('1b-NaturalGas'!$AI$90="no","not applicable (based on previous answers)",ROUND(BL4542,4))</f>
        <v>0.51400000000000001</v>
      </c>
      <c r="BQ4542" s="157">
        <f>IF('1b-NaturalGas'!$AI$91="no","",ROUND(BL4542,4))</f>
        <v>0.51400000000000001</v>
      </c>
    </row>
    <row r="4543" spans="30:69" x14ac:dyDescent="0.25">
      <c r="AD4543" s="157">
        <f t="shared" si="155"/>
        <v>0.51600000000000035</v>
      </c>
      <c r="AE4543" s="157">
        <f>IF('1a-Electricity'!$AI$77="no","",ROUND(AD4543,4))</f>
        <v>0.51600000000000001</v>
      </c>
      <c r="AF4543" s="157">
        <f>IF('1a-Electricity'!$AI$78="no","",ROUND(AD4543,4))</f>
        <v>0.51600000000000001</v>
      </c>
      <c r="AG4543" s="157">
        <f>IF('1a-Electricity'!$AI$79="no","",ROUND(AD4543,4))</f>
        <v>0.51600000000000001</v>
      </c>
      <c r="BL4543" s="157">
        <f t="shared" si="156"/>
        <v>0.51500000000000035</v>
      </c>
      <c r="BM4543" s="157">
        <f>IF('1b-NaturalGas'!$AI$87="no","",ROUND(BL4543,4))</f>
        <v>0.51500000000000001</v>
      </c>
      <c r="BN4543" s="157">
        <f>IF('1b-NaturalGas'!$AI$88="no","",ROUND(BL4543,4))</f>
        <v>0.51500000000000001</v>
      </c>
      <c r="BO4543" s="157">
        <f>IF('1b-NaturalGas'!$AI$89="no","",ROUND(BL4543,4))</f>
        <v>0.51500000000000001</v>
      </c>
      <c r="BP4543" s="157">
        <f>IF('1b-NaturalGas'!$AI$90="no","not applicable (based on previous answers)",ROUND(BL4543,4))</f>
        <v>0.51500000000000001</v>
      </c>
      <c r="BQ4543" s="157">
        <f>IF('1b-NaturalGas'!$AI$91="no","",ROUND(BL4543,4))</f>
        <v>0.51500000000000001</v>
      </c>
    </row>
    <row r="4544" spans="30:69" x14ac:dyDescent="0.25">
      <c r="AD4544" s="157">
        <f t="shared" si="155"/>
        <v>0.51700000000000035</v>
      </c>
      <c r="AE4544" s="157">
        <f>IF('1a-Electricity'!$AI$77="no","",ROUND(AD4544,4))</f>
        <v>0.51700000000000002</v>
      </c>
      <c r="AF4544" s="157">
        <f>IF('1a-Electricity'!$AI$78="no","",ROUND(AD4544,4))</f>
        <v>0.51700000000000002</v>
      </c>
      <c r="AG4544" s="157">
        <f>IF('1a-Electricity'!$AI$79="no","",ROUND(AD4544,4))</f>
        <v>0.51700000000000002</v>
      </c>
      <c r="BL4544" s="157">
        <f t="shared" si="156"/>
        <v>0.51600000000000035</v>
      </c>
      <c r="BM4544" s="157">
        <f>IF('1b-NaturalGas'!$AI$87="no","",ROUND(BL4544,4))</f>
        <v>0.51600000000000001</v>
      </c>
      <c r="BN4544" s="157">
        <f>IF('1b-NaturalGas'!$AI$88="no","",ROUND(BL4544,4))</f>
        <v>0.51600000000000001</v>
      </c>
      <c r="BO4544" s="157">
        <f>IF('1b-NaturalGas'!$AI$89="no","",ROUND(BL4544,4))</f>
        <v>0.51600000000000001</v>
      </c>
      <c r="BP4544" s="157">
        <f>IF('1b-NaturalGas'!$AI$90="no","not applicable (based on previous answers)",ROUND(BL4544,4))</f>
        <v>0.51600000000000001</v>
      </c>
      <c r="BQ4544" s="157">
        <f>IF('1b-NaturalGas'!$AI$91="no","",ROUND(BL4544,4))</f>
        <v>0.51600000000000001</v>
      </c>
    </row>
    <row r="4545" spans="30:69" x14ac:dyDescent="0.25">
      <c r="AD4545" s="157">
        <f t="shared" si="155"/>
        <v>0.51800000000000035</v>
      </c>
      <c r="AE4545" s="157">
        <f>IF('1a-Electricity'!$AI$77="no","",ROUND(AD4545,4))</f>
        <v>0.51800000000000002</v>
      </c>
      <c r="AF4545" s="157">
        <f>IF('1a-Electricity'!$AI$78="no","",ROUND(AD4545,4))</f>
        <v>0.51800000000000002</v>
      </c>
      <c r="AG4545" s="157">
        <f>IF('1a-Electricity'!$AI$79="no","",ROUND(AD4545,4))</f>
        <v>0.51800000000000002</v>
      </c>
      <c r="BL4545" s="157">
        <f t="shared" si="156"/>
        <v>0.51700000000000035</v>
      </c>
      <c r="BM4545" s="157">
        <f>IF('1b-NaturalGas'!$AI$87="no","",ROUND(BL4545,4))</f>
        <v>0.51700000000000002</v>
      </c>
      <c r="BN4545" s="157">
        <f>IF('1b-NaturalGas'!$AI$88="no","",ROUND(BL4545,4))</f>
        <v>0.51700000000000002</v>
      </c>
      <c r="BO4545" s="157">
        <f>IF('1b-NaturalGas'!$AI$89="no","",ROUND(BL4545,4))</f>
        <v>0.51700000000000002</v>
      </c>
      <c r="BP4545" s="157">
        <f>IF('1b-NaturalGas'!$AI$90="no","not applicable (based on previous answers)",ROUND(BL4545,4))</f>
        <v>0.51700000000000002</v>
      </c>
      <c r="BQ4545" s="157">
        <f>IF('1b-NaturalGas'!$AI$91="no","",ROUND(BL4545,4))</f>
        <v>0.51700000000000002</v>
      </c>
    </row>
    <row r="4546" spans="30:69" x14ac:dyDescent="0.25">
      <c r="AD4546" s="157">
        <f t="shared" si="155"/>
        <v>0.51900000000000035</v>
      </c>
      <c r="AE4546" s="157">
        <f>IF('1a-Electricity'!$AI$77="no","",ROUND(AD4546,4))</f>
        <v>0.51900000000000002</v>
      </c>
      <c r="AF4546" s="157">
        <f>IF('1a-Electricity'!$AI$78="no","",ROUND(AD4546,4))</f>
        <v>0.51900000000000002</v>
      </c>
      <c r="AG4546" s="157">
        <f>IF('1a-Electricity'!$AI$79="no","",ROUND(AD4546,4))</f>
        <v>0.51900000000000002</v>
      </c>
      <c r="BL4546" s="157">
        <f t="shared" si="156"/>
        <v>0.51800000000000035</v>
      </c>
      <c r="BM4546" s="157">
        <f>IF('1b-NaturalGas'!$AI$87="no","",ROUND(BL4546,4))</f>
        <v>0.51800000000000002</v>
      </c>
      <c r="BN4546" s="157">
        <f>IF('1b-NaturalGas'!$AI$88="no","",ROUND(BL4546,4))</f>
        <v>0.51800000000000002</v>
      </c>
      <c r="BO4546" s="157">
        <f>IF('1b-NaturalGas'!$AI$89="no","",ROUND(BL4546,4))</f>
        <v>0.51800000000000002</v>
      </c>
      <c r="BP4546" s="157">
        <f>IF('1b-NaturalGas'!$AI$90="no","not applicable (based on previous answers)",ROUND(BL4546,4))</f>
        <v>0.51800000000000002</v>
      </c>
      <c r="BQ4546" s="157">
        <f>IF('1b-NaturalGas'!$AI$91="no","",ROUND(BL4546,4))</f>
        <v>0.51800000000000002</v>
      </c>
    </row>
    <row r="4547" spans="30:69" x14ac:dyDescent="0.25">
      <c r="AD4547" s="157">
        <f t="shared" si="155"/>
        <v>0.52000000000000035</v>
      </c>
      <c r="AE4547" s="157">
        <f>IF('1a-Electricity'!$AI$77="no","",ROUND(AD4547,4))</f>
        <v>0.52</v>
      </c>
      <c r="AF4547" s="157">
        <f>IF('1a-Electricity'!$AI$78="no","",ROUND(AD4547,4))</f>
        <v>0.52</v>
      </c>
      <c r="AG4547" s="157">
        <f>IF('1a-Electricity'!$AI$79="no","",ROUND(AD4547,4))</f>
        <v>0.52</v>
      </c>
      <c r="BL4547" s="157">
        <f t="shared" si="156"/>
        <v>0.51900000000000035</v>
      </c>
      <c r="BM4547" s="157">
        <f>IF('1b-NaturalGas'!$AI$87="no","",ROUND(BL4547,4))</f>
        <v>0.51900000000000002</v>
      </c>
      <c r="BN4547" s="157">
        <f>IF('1b-NaturalGas'!$AI$88="no","",ROUND(BL4547,4))</f>
        <v>0.51900000000000002</v>
      </c>
      <c r="BO4547" s="157">
        <f>IF('1b-NaturalGas'!$AI$89="no","",ROUND(BL4547,4))</f>
        <v>0.51900000000000002</v>
      </c>
      <c r="BP4547" s="157">
        <f>IF('1b-NaturalGas'!$AI$90="no","not applicable (based on previous answers)",ROUND(BL4547,4))</f>
        <v>0.51900000000000002</v>
      </c>
      <c r="BQ4547" s="157">
        <f>IF('1b-NaturalGas'!$AI$91="no","",ROUND(BL4547,4))</f>
        <v>0.51900000000000002</v>
      </c>
    </row>
    <row r="4548" spans="30:69" x14ac:dyDescent="0.25">
      <c r="AD4548" s="157">
        <f t="shared" si="155"/>
        <v>0.52100000000000035</v>
      </c>
      <c r="AE4548" s="157">
        <f>IF('1a-Electricity'!$AI$77="no","",ROUND(AD4548,4))</f>
        <v>0.52100000000000002</v>
      </c>
      <c r="AF4548" s="157">
        <f>IF('1a-Electricity'!$AI$78="no","",ROUND(AD4548,4))</f>
        <v>0.52100000000000002</v>
      </c>
      <c r="AG4548" s="157">
        <f>IF('1a-Electricity'!$AI$79="no","",ROUND(AD4548,4))</f>
        <v>0.52100000000000002</v>
      </c>
      <c r="BL4548" s="157">
        <f t="shared" si="156"/>
        <v>0.52000000000000035</v>
      </c>
      <c r="BM4548" s="157">
        <f>IF('1b-NaturalGas'!$AI$87="no","",ROUND(BL4548,4))</f>
        <v>0.52</v>
      </c>
      <c r="BN4548" s="157">
        <f>IF('1b-NaturalGas'!$AI$88="no","",ROUND(BL4548,4))</f>
        <v>0.52</v>
      </c>
      <c r="BO4548" s="157">
        <f>IF('1b-NaturalGas'!$AI$89="no","",ROUND(BL4548,4))</f>
        <v>0.52</v>
      </c>
      <c r="BP4548" s="157">
        <f>IF('1b-NaturalGas'!$AI$90="no","not applicable (based on previous answers)",ROUND(BL4548,4))</f>
        <v>0.52</v>
      </c>
      <c r="BQ4548" s="157">
        <f>IF('1b-NaturalGas'!$AI$91="no","",ROUND(BL4548,4))</f>
        <v>0.52</v>
      </c>
    </row>
    <row r="4549" spans="30:69" x14ac:dyDescent="0.25">
      <c r="AD4549" s="157">
        <f t="shared" si="155"/>
        <v>0.52200000000000035</v>
      </c>
      <c r="AE4549" s="157">
        <f>IF('1a-Electricity'!$AI$77="no","",ROUND(AD4549,4))</f>
        <v>0.52200000000000002</v>
      </c>
      <c r="AF4549" s="157">
        <f>IF('1a-Electricity'!$AI$78="no","",ROUND(AD4549,4))</f>
        <v>0.52200000000000002</v>
      </c>
      <c r="AG4549" s="157">
        <f>IF('1a-Electricity'!$AI$79="no","",ROUND(AD4549,4))</f>
        <v>0.52200000000000002</v>
      </c>
      <c r="BL4549" s="157">
        <f t="shared" si="156"/>
        <v>0.52100000000000035</v>
      </c>
      <c r="BM4549" s="157">
        <f>IF('1b-NaturalGas'!$AI$87="no","",ROUND(BL4549,4))</f>
        <v>0.52100000000000002</v>
      </c>
      <c r="BN4549" s="157">
        <f>IF('1b-NaturalGas'!$AI$88="no","",ROUND(BL4549,4))</f>
        <v>0.52100000000000002</v>
      </c>
      <c r="BO4549" s="157">
        <f>IF('1b-NaturalGas'!$AI$89="no","",ROUND(BL4549,4))</f>
        <v>0.52100000000000002</v>
      </c>
      <c r="BP4549" s="157">
        <f>IF('1b-NaturalGas'!$AI$90="no","not applicable (based on previous answers)",ROUND(BL4549,4))</f>
        <v>0.52100000000000002</v>
      </c>
      <c r="BQ4549" s="157">
        <f>IF('1b-NaturalGas'!$AI$91="no","",ROUND(BL4549,4))</f>
        <v>0.52100000000000002</v>
      </c>
    </row>
    <row r="4550" spans="30:69" x14ac:dyDescent="0.25">
      <c r="AD4550" s="157">
        <f t="shared" si="155"/>
        <v>0.52300000000000035</v>
      </c>
      <c r="AE4550" s="157">
        <f>IF('1a-Electricity'!$AI$77="no","",ROUND(AD4550,4))</f>
        <v>0.52300000000000002</v>
      </c>
      <c r="AF4550" s="157">
        <f>IF('1a-Electricity'!$AI$78="no","",ROUND(AD4550,4))</f>
        <v>0.52300000000000002</v>
      </c>
      <c r="AG4550" s="157">
        <f>IF('1a-Electricity'!$AI$79="no","",ROUND(AD4550,4))</f>
        <v>0.52300000000000002</v>
      </c>
      <c r="BL4550" s="157">
        <f t="shared" si="156"/>
        <v>0.52200000000000035</v>
      </c>
      <c r="BM4550" s="157">
        <f>IF('1b-NaturalGas'!$AI$87="no","",ROUND(BL4550,4))</f>
        <v>0.52200000000000002</v>
      </c>
      <c r="BN4550" s="157">
        <f>IF('1b-NaturalGas'!$AI$88="no","",ROUND(BL4550,4))</f>
        <v>0.52200000000000002</v>
      </c>
      <c r="BO4550" s="157">
        <f>IF('1b-NaturalGas'!$AI$89="no","",ROUND(BL4550,4))</f>
        <v>0.52200000000000002</v>
      </c>
      <c r="BP4550" s="157">
        <f>IF('1b-NaturalGas'!$AI$90="no","not applicable (based on previous answers)",ROUND(BL4550,4))</f>
        <v>0.52200000000000002</v>
      </c>
      <c r="BQ4550" s="157">
        <f>IF('1b-NaturalGas'!$AI$91="no","",ROUND(BL4550,4))</f>
        <v>0.52200000000000002</v>
      </c>
    </row>
    <row r="4551" spans="30:69" x14ac:dyDescent="0.25">
      <c r="AD4551" s="157">
        <f t="shared" si="155"/>
        <v>0.52400000000000035</v>
      </c>
      <c r="AE4551" s="157">
        <f>IF('1a-Electricity'!$AI$77="no","",ROUND(AD4551,4))</f>
        <v>0.52400000000000002</v>
      </c>
      <c r="AF4551" s="157">
        <f>IF('1a-Electricity'!$AI$78="no","",ROUND(AD4551,4))</f>
        <v>0.52400000000000002</v>
      </c>
      <c r="AG4551" s="157">
        <f>IF('1a-Electricity'!$AI$79="no","",ROUND(AD4551,4))</f>
        <v>0.52400000000000002</v>
      </c>
      <c r="BL4551" s="157">
        <f t="shared" si="156"/>
        <v>0.52300000000000035</v>
      </c>
      <c r="BM4551" s="157">
        <f>IF('1b-NaturalGas'!$AI$87="no","",ROUND(BL4551,4))</f>
        <v>0.52300000000000002</v>
      </c>
      <c r="BN4551" s="157">
        <f>IF('1b-NaturalGas'!$AI$88="no","",ROUND(BL4551,4))</f>
        <v>0.52300000000000002</v>
      </c>
      <c r="BO4551" s="157">
        <f>IF('1b-NaturalGas'!$AI$89="no","",ROUND(BL4551,4))</f>
        <v>0.52300000000000002</v>
      </c>
      <c r="BP4551" s="157">
        <f>IF('1b-NaturalGas'!$AI$90="no","not applicable (based on previous answers)",ROUND(BL4551,4))</f>
        <v>0.52300000000000002</v>
      </c>
      <c r="BQ4551" s="157">
        <f>IF('1b-NaturalGas'!$AI$91="no","",ROUND(BL4551,4))</f>
        <v>0.52300000000000002</v>
      </c>
    </row>
    <row r="4552" spans="30:69" x14ac:dyDescent="0.25">
      <c r="AD4552" s="157">
        <f t="shared" si="155"/>
        <v>0.52500000000000036</v>
      </c>
      <c r="AE4552" s="157">
        <f>IF('1a-Electricity'!$AI$77="no","",ROUND(AD4552,4))</f>
        <v>0.52500000000000002</v>
      </c>
      <c r="AF4552" s="157">
        <f>IF('1a-Electricity'!$AI$78="no","",ROUND(AD4552,4))</f>
        <v>0.52500000000000002</v>
      </c>
      <c r="AG4552" s="157">
        <f>IF('1a-Electricity'!$AI$79="no","",ROUND(AD4552,4))</f>
        <v>0.52500000000000002</v>
      </c>
      <c r="BL4552" s="157">
        <f t="shared" si="156"/>
        <v>0.52400000000000035</v>
      </c>
      <c r="BM4552" s="157">
        <f>IF('1b-NaturalGas'!$AI$87="no","",ROUND(BL4552,4))</f>
        <v>0.52400000000000002</v>
      </c>
      <c r="BN4552" s="157">
        <f>IF('1b-NaturalGas'!$AI$88="no","",ROUND(BL4552,4))</f>
        <v>0.52400000000000002</v>
      </c>
      <c r="BO4552" s="157">
        <f>IF('1b-NaturalGas'!$AI$89="no","",ROUND(BL4552,4))</f>
        <v>0.52400000000000002</v>
      </c>
      <c r="BP4552" s="157">
        <f>IF('1b-NaturalGas'!$AI$90="no","not applicable (based on previous answers)",ROUND(BL4552,4))</f>
        <v>0.52400000000000002</v>
      </c>
      <c r="BQ4552" s="157">
        <f>IF('1b-NaturalGas'!$AI$91="no","",ROUND(BL4552,4))</f>
        <v>0.52400000000000002</v>
      </c>
    </row>
    <row r="4553" spans="30:69" x14ac:dyDescent="0.25">
      <c r="AD4553" s="157">
        <f t="shared" si="155"/>
        <v>0.52600000000000036</v>
      </c>
      <c r="AE4553" s="157">
        <f>IF('1a-Electricity'!$AI$77="no","",ROUND(AD4553,4))</f>
        <v>0.52600000000000002</v>
      </c>
      <c r="AF4553" s="157">
        <f>IF('1a-Electricity'!$AI$78="no","",ROUND(AD4553,4))</f>
        <v>0.52600000000000002</v>
      </c>
      <c r="AG4553" s="157">
        <f>IF('1a-Electricity'!$AI$79="no","",ROUND(AD4553,4))</f>
        <v>0.52600000000000002</v>
      </c>
      <c r="BL4553" s="157">
        <f t="shared" si="156"/>
        <v>0.52500000000000036</v>
      </c>
      <c r="BM4553" s="157">
        <f>IF('1b-NaturalGas'!$AI$87="no","",ROUND(BL4553,4))</f>
        <v>0.52500000000000002</v>
      </c>
      <c r="BN4553" s="157">
        <f>IF('1b-NaturalGas'!$AI$88="no","",ROUND(BL4553,4))</f>
        <v>0.52500000000000002</v>
      </c>
      <c r="BO4553" s="157">
        <f>IF('1b-NaturalGas'!$AI$89="no","",ROUND(BL4553,4))</f>
        <v>0.52500000000000002</v>
      </c>
      <c r="BP4553" s="157">
        <f>IF('1b-NaturalGas'!$AI$90="no","not applicable (based on previous answers)",ROUND(BL4553,4))</f>
        <v>0.52500000000000002</v>
      </c>
      <c r="BQ4553" s="157">
        <f>IF('1b-NaturalGas'!$AI$91="no","",ROUND(BL4553,4))</f>
        <v>0.52500000000000002</v>
      </c>
    </row>
    <row r="4554" spans="30:69" x14ac:dyDescent="0.25">
      <c r="AD4554" s="157">
        <f t="shared" si="155"/>
        <v>0.52700000000000036</v>
      </c>
      <c r="AE4554" s="157">
        <f>IF('1a-Electricity'!$AI$77="no","",ROUND(AD4554,4))</f>
        <v>0.52700000000000002</v>
      </c>
      <c r="AF4554" s="157">
        <f>IF('1a-Electricity'!$AI$78="no","",ROUND(AD4554,4))</f>
        <v>0.52700000000000002</v>
      </c>
      <c r="AG4554" s="157">
        <f>IF('1a-Electricity'!$AI$79="no","",ROUND(AD4554,4))</f>
        <v>0.52700000000000002</v>
      </c>
      <c r="BL4554" s="157">
        <f t="shared" si="156"/>
        <v>0.52600000000000036</v>
      </c>
      <c r="BM4554" s="157">
        <f>IF('1b-NaturalGas'!$AI$87="no","",ROUND(BL4554,4))</f>
        <v>0.52600000000000002</v>
      </c>
      <c r="BN4554" s="157">
        <f>IF('1b-NaturalGas'!$AI$88="no","",ROUND(BL4554,4))</f>
        <v>0.52600000000000002</v>
      </c>
      <c r="BO4554" s="157">
        <f>IF('1b-NaturalGas'!$AI$89="no","",ROUND(BL4554,4))</f>
        <v>0.52600000000000002</v>
      </c>
      <c r="BP4554" s="157">
        <f>IF('1b-NaturalGas'!$AI$90="no","not applicable (based on previous answers)",ROUND(BL4554,4))</f>
        <v>0.52600000000000002</v>
      </c>
      <c r="BQ4554" s="157">
        <f>IF('1b-NaturalGas'!$AI$91="no","",ROUND(BL4554,4))</f>
        <v>0.52600000000000002</v>
      </c>
    </row>
    <row r="4555" spans="30:69" x14ac:dyDescent="0.25">
      <c r="AD4555" s="157">
        <f t="shared" si="155"/>
        <v>0.52800000000000036</v>
      </c>
      <c r="AE4555" s="157">
        <f>IF('1a-Electricity'!$AI$77="no","",ROUND(AD4555,4))</f>
        <v>0.52800000000000002</v>
      </c>
      <c r="AF4555" s="157">
        <f>IF('1a-Electricity'!$AI$78="no","",ROUND(AD4555,4))</f>
        <v>0.52800000000000002</v>
      </c>
      <c r="AG4555" s="157">
        <f>IF('1a-Electricity'!$AI$79="no","",ROUND(AD4555,4))</f>
        <v>0.52800000000000002</v>
      </c>
      <c r="BL4555" s="157">
        <f t="shared" si="156"/>
        <v>0.52700000000000036</v>
      </c>
      <c r="BM4555" s="157">
        <f>IF('1b-NaturalGas'!$AI$87="no","",ROUND(BL4555,4))</f>
        <v>0.52700000000000002</v>
      </c>
      <c r="BN4555" s="157">
        <f>IF('1b-NaturalGas'!$AI$88="no","",ROUND(BL4555,4))</f>
        <v>0.52700000000000002</v>
      </c>
      <c r="BO4555" s="157">
        <f>IF('1b-NaturalGas'!$AI$89="no","",ROUND(BL4555,4))</f>
        <v>0.52700000000000002</v>
      </c>
      <c r="BP4555" s="157">
        <f>IF('1b-NaturalGas'!$AI$90="no","not applicable (based on previous answers)",ROUND(BL4555,4))</f>
        <v>0.52700000000000002</v>
      </c>
      <c r="BQ4555" s="157">
        <f>IF('1b-NaturalGas'!$AI$91="no","",ROUND(BL4555,4))</f>
        <v>0.52700000000000002</v>
      </c>
    </row>
    <row r="4556" spans="30:69" x14ac:dyDescent="0.25">
      <c r="AD4556" s="157">
        <f t="shared" si="155"/>
        <v>0.52900000000000036</v>
      </c>
      <c r="AE4556" s="157">
        <f>IF('1a-Electricity'!$AI$77="no","",ROUND(AD4556,4))</f>
        <v>0.52900000000000003</v>
      </c>
      <c r="AF4556" s="157">
        <f>IF('1a-Electricity'!$AI$78="no","",ROUND(AD4556,4))</f>
        <v>0.52900000000000003</v>
      </c>
      <c r="AG4556" s="157">
        <f>IF('1a-Electricity'!$AI$79="no","",ROUND(AD4556,4))</f>
        <v>0.52900000000000003</v>
      </c>
      <c r="BL4556" s="157">
        <f t="shared" si="156"/>
        <v>0.52800000000000036</v>
      </c>
      <c r="BM4556" s="157">
        <f>IF('1b-NaturalGas'!$AI$87="no","",ROUND(BL4556,4))</f>
        <v>0.52800000000000002</v>
      </c>
      <c r="BN4556" s="157">
        <f>IF('1b-NaturalGas'!$AI$88="no","",ROUND(BL4556,4))</f>
        <v>0.52800000000000002</v>
      </c>
      <c r="BO4556" s="157">
        <f>IF('1b-NaturalGas'!$AI$89="no","",ROUND(BL4556,4))</f>
        <v>0.52800000000000002</v>
      </c>
      <c r="BP4556" s="157">
        <f>IF('1b-NaturalGas'!$AI$90="no","not applicable (based on previous answers)",ROUND(BL4556,4))</f>
        <v>0.52800000000000002</v>
      </c>
      <c r="BQ4556" s="157">
        <f>IF('1b-NaturalGas'!$AI$91="no","",ROUND(BL4556,4))</f>
        <v>0.52800000000000002</v>
      </c>
    </row>
    <row r="4557" spans="30:69" x14ac:dyDescent="0.25">
      <c r="AD4557" s="157">
        <f t="shared" si="155"/>
        <v>0.53000000000000036</v>
      </c>
      <c r="AE4557" s="157">
        <f>IF('1a-Electricity'!$AI$77="no","",ROUND(AD4557,4))</f>
        <v>0.53</v>
      </c>
      <c r="AF4557" s="157">
        <f>IF('1a-Electricity'!$AI$78="no","",ROUND(AD4557,4))</f>
        <v>0.53</v>
      </c>
      <c r="AG4557" s="157">
        <f>IF('1a-Electricity'!$AI$79="no","",ROUND(AD4557,4))</f>
        <v>0.53</v>
      </c>
      <c r="BL4557" s="157">
        <f t="shared" si="156"/>
        <v>0.52900000000000036</v>
      </c>
      <c r="BM4557" s="157">
        <f>IF('1b-NaturalGas'!$AI$87="no","",ROUND(BL4557,4))</f>
        <v>0.52900000000000003</v>
      </c>
      <c r="BN4557" s="157">
        <f>IF('1b-NaturalGas'!$AI$88="no","",ROUND(BL4557,4))</f>
        <v>0.52900000000000003</v>
      </c>
      <c r="BO4557" s="157">
        <f>IF('1b-NaturalGas'!$AI$89="no","",ROUND(BL4557,4))</f>
        <v>0.52900000000000003</v>
      </c>
      <c r="BP4557" s="157">
        <f>IF('1b-NaturalGas'!$AI$90="no","not applicable (based on previous answers)",ROUND(BL4557,4))</f>
        <v>0.52900000000000003</v>
      </c>
      <c r="BQ4557" s="157">
        <f>IF('1b-NaturalGas'!$AI$91="no","",ROUND(BL4557,4))</f>
        <v>0.52900000000000003</v>
      </c>
    </row>
    <row r="4558" spans="30:69" x14ac:dyDescent="0.25">
      <c r="AD4558" s="157">
        <f t="shared" si="155"/>
        <v>0.53100000000000036</v>
      </c>
      <c r="AE4558" s="157">
        <f>IF('1a-Electricity'!$AI$77="no","",ROUND(AD4558,4))</f>
        <v>0.53100000000000003</v>
      </c>
      <c r="AF4558" s="157">
        <f>IF('1a-Electricity'!$AI$78="no","",ROUND(AD4558,4))</f>
        <v>0.53100000000000003</v>
      </c>
      <c r="AG4558" s="157">
        <f>IF('1a-Electricity'!$AI$79="no","",ROUND(AD4558,4))</f>
        <v>0.53100000000000003</v>
      </c>
      <c r="BL4558" s="157">
        <f t="shared" si="156"/>
        <v>0.53000000000000036</v>
      </c>
      <c r="BM4558" s="157">
        <f>IF('1b-NaturalGas'!$AI$87="no","",ROUND(BL4558,4))</f>
        <v>0.53</v>
      </c>
      <c r="BN4558" s="157">
        <f>IF('1b-NaturalGas'!$AI$88="no","",ROUND(BL4558,4))</f>
        <v>0.53</v>
      </c>
      <c r="BO4558" s="157">
        <f>IF('1b-NaturalGas'!$AI$89="no","",ROUND(BL4558,4))</f>
        <v>0.53</v>
      </c>
      <c r="BP4558" s="157">
        <f>IF('1b-NaturalGas'!$AI$90="no","not applicable (based on previous answers)",ROUND(BL4558,4))</f>
        <v>0.53</v>
      </c>
      <c r="BQ4558" s="157">
        <f>IF('1b-NaturalGas'!$AI$91="no","",ROUND(BL4558,4))</f>
        <v>0.53</v>
      </c>
    </row>
    <row r="4559" spans="30:69" x14ac:dyDescent="0.25">
      <c r="AD4559" s="157">
        <f t="shared" si="155"/>
        <v>0.53200000000000036</v>
      </c>
      <c r="AE4559" s="157">
        <f>IF('1a-Electricity'!$AI$77="no","",ROUND(AD4559,4))</f>
        <v>0.53200000000000003</v>
      </c>
      <c r="AF4559" s="157">
        <f>IF('1a-Electricity'!$AI$78="no","",ROUND(AD4559,4))</f>
        <v>0.53200000000000003</v>
      </c>
      <c r="AG4559" s="157">
        <f>IF('1a-Electricity'!$AI$79="no","",ROUND(AD4559,4))</f>
        <v>0.53200000000000003</v>
      </c>
      <c r="BL4559" s="157">
        <f t="shared" si="156"/>
        <v>0.53100000000000036</v>
      </c>
      <c r="BM4559" s="157">
        <f>IF('1b-NaturalGas'!$AI$87="no","",ROUND(BL4559,4))</f>
        <v>0.53100000000000003</v>
      </c>
      <c r="BN4559" s="157">
        <f>IF('1b-NaturalGas'!$AI$88="no","",ROUND(BL4559,4))</f>
        <v>0.53100000000000003</v>
      </c>
      <c r="BO4559" s="157">
        <f>IF('1b-NaturalGas'!$AI$89="no","",ROUND(BL4559,4))</f>
        <v>0.53100000000000003</v>
      </c>
      <c r="BP4559" s="157">
        <f>IF('1b-NaturalGas'!$AI$90="no","not applicable (based on previous answers)",ROUND(BL4559,4))</f>
        <v>0.53100000000000003</v>
      </c>
      <c r="BQ4559" s="157">
        <f>IF('1b-NaturalGas'!$AI$91="no","",ROUND(BL4559,4))</f>
        <v>0.53100000000000003</v>
      </c>
    </row>
    <row r="4560" spans="30:69" x14ac:dyDescent="0.25">
      <c r="AD4560" s="157">
        <f t="shared" si="155"/>
        <v>0.53300000000000036</v>
      </c>
      <c r="AE4560" s="157">
        <f>IF('1a-Electricity'!$AI$77="no","",ROUND(AD4560,4))</f>
        <v>0.53300000000000003</v>
      </c>
      <c r="AF4560" s="157">
        <f>IF('1a-Electricity'!$AI$78="no","",ROUND(AD4560,4))</f>
        <v>0.53300000000000003</v>
      </c>
      <c r="AG4560" s="157">
        <f>IF('1a-Electricity'!$AI$79="no","",ROUND(AD4560,4))</f>
        <v>0.53300000000000003</v>
      </c>
      <c r="BL4560" s="157">
        <f t="shared" si="156"/>
        <v>0.53200000000000036</v>
      </c>
      <c r="BM4560" s="157">
        <f>IF('1b-NaturalGas'!$AI$87="no","",ROUND(BL4560,4))</f>
        <v>0.53200000000000003</v>
      </c>
      <c r="BN4560" s="157">
        <f>IF('1b-NaturalGas'!$AI$88="no","",ROUND(BL4560,4))</f>
        <v>0.53200000000000003</v>
      </c>
      <c r="BO4560" s="157">
        <f>IF('1b-NaturalGas'!$AI$89="no","",ROUND(BL4560,4))</f>
        <v>0.53200000000000003</v>
      </c>
      <c r="BP4560" s="157">
        <f>IF('1b-NaturalGas'!$AI$90="no","not applicable (based on previous answers)",ROUND(BL4560,4))</f>
        <v>0.53200000000000003</v>
      </c>
      <c r="BQ4560" s="157">
        <f>IF('1b-NaturalGas'!$AI$91="no","",ROUND(BL4560,4))</f>
        <v>0.53200000000000003</v>
      </c>
    </row>
    <row r="4561" spans="30:69" x14ac:dyDescent="0.25">
      <c r="AD4561" s="157">
        <f t="shared" si="155"/>
        <v>0.53400000000000036</v>
      </c>
      <c r="AE4561" s="157">
        <f>IF('1a-Electricity'!$AI$77="no","",ROUND(AD4561,4))</f>
        <v>0.53400000000000003</v>
      </c>
      <c r="AF4561" s="157">
        <f>IF('1a-Electricity'!$AI$78="no","",ROUND(AD4561,4))</f>
        <v>0.53400000000000003</v>
      </c>
      <c r="AG4561" s="157">
        <f>IF('1a-Electricity'!$AI$79="no","",ROUND(AD4561,4))</f>
        <v>0.53400000000000003</v>
      </c>
      <c r="BL4561" s="157">
        <f t="shared" si="156"/>
        <v>0.53300000000000036</v>
      </c>
      <c r="BM4561" s="157">
        <f>IF('1b-NaturalGas'!$AI$87="no","",ROUND(BL4561,4))</f>
        <v>0.53300000000000003</v>
      </c>
      <c r="BN4561" s="157">
        <f>IF('1b-NaturalGas'!$AI$88="no","",ROUND(BL4561,4))</f>
        <v>0.53300000000000003</v>
      </c>
      <c r="BO4561" s="157">
        <f>IF('1b-NaturalGas'!$AI$89="no","",ROUND(BL4561,4))</f>
        <v>0.53300000000000003</v>
      </c>
      <c r="BP4561" s="157">
        <f>IF('1b-NaturalGas'!$AI$90="no","not applicable (based on previous answers)",ROUND(BL4561,4))</f>
        <v>0.53300000000000003</v>
      </c>
      <c r="BQ4561" s="157">
        <f>IF('1b-NaturalGas'!$AI$91="no","",ROUND(BL4561,4))</f>
        <v>0.53300000000000003</v>
      </c>
    </row>
    <row r="4562" spans="30:69" x14ac:dyDescent="0.25">
      <c r="AD4562" s="157">
        <f t="shared" si="155"/>
        <v>0.53500000000000036</v>
      </c>
      <c r="AE4562" s="157">
        <f>IF('1a-Electricity'!$AI$77="no","",ROUND(AD4562,4))</f>
        <v>0.53500000000000003</v>
      </c>
      <c r="AF4562" s="157">
        <f>IF('1a-Electricity'!$AI$78="no","",ROUND(AD4562,4))</f>
        <v>0.53500000000000003</v>
      </c>
      <c r="AG4562" s="157">
        <f>IF('1a-Electricity'!$AI$79="no","",ROUND(AD4562,4))</f>
        <v>0.53500000000000003</v>
      </c>
      <c r="BL4562" s="157">
        <f t="shared" si="156"/>
        <v>0.53400000000000036</v>
      </c>
      <c r="BM4562" s="157">
        <f>IF('1b-NaturalGas'!$AI$87="no","",ROUND(BL4562,4))</f>
        <v>0.53400000000000003</v>
      </c>
      <c r="BN4562" s="157">
        <f>IF('1b-NaturalGas'!$AI$88="no","",ROUND(BL4562,4))</f>
        <v>0.53400000000000003</v>
      </c>
      <c r="BO4562" s="157">
        <f>IF('1b-NaturalGas'!$AI$89="no","",ROUND(BL4562,4))</f>
        <v>0.53400000000000003</v>
      </c>
      <c r="BP4562" s="157">
        <f>IF('1b-NaturalGas'!$AI$90="no","not applicable (based on previous answers)",ROUND(BL4562,4))</f>
        <v>0.53400000000000003</v>
      </c>
      <c r="BQ4562" s="157">
        <f>IF('1b-NaturalGas'!$AI$91="no","",ROUND(BL4562,4))</f>
        <v>0.53400000000000003</v>
      </c>
    </row>
    <row r="4563" spans="30:69" x14ac:dyDescent="0.25">
      <c r="AD4563" s="157">
        <f t="shared" si="155"/>
        <v>0.53600000000000037</v>
      </c>
      <c r="AE4563" s="157">
        <f>IF('1a-Electricity'!$AI$77="no","",ROUND(AD4563,4))</f>
        <v>0.53600000000000003</v>
      </c>
      <c r="AF4563" s="157">
        <f>IF('1a-Electricity'!$AI$78="no","",ROUND(AD4563,4))</f>
        <v>0.53600000000000003</v>
      </c>
      <c r="AG4563" s="157">
        <f>IF('1a-Electricity'!$AI$79="no","",ROUND(AD4563,4))</f>
        <v>0.53600000000000003</v>
      </c>
      <c r="BL4563" s="157">
        <f t="shared" si="156"/>
        <v>0.53500000000000036</v>
      </c>
      <c r="BM4563" s="157">
        <f>IF('1b-NaturalGas'!$AI$87="no","",ROUND(BL4563,4))</f>
        <v>0.53500000000000003</v>
      </c>
      <c r="BN4563" s="157">
        <f>IF('1b-NaturalGas'!$AI$88="no","",ROUND(BL4563,4))</f>
        <v>0.53500000000000003</v>
      </c>
      <c r="BO4563" s="157">
        <f>IF('1b-NaturalGas'!$AI$89="no","",ROUND(BL4563,4))</f>
        <v>0.53500000000000003</v>
      </c>
      <c r="BP4563" s="157">
        <f>IF('1b-NaturalGas'!$AI$90="no","not applicable (based on previous answers)",ROUND(BL4563,4))</f>
        <v>0.53500000000000003</v>
      </c>
      <c r="BQ4563" s="157">
        <f>IF('1b-NaturalGas'!$AI$91="no","",ROUND(BL4563,4))</f>
        <v>0.53500000000000003</v>
      </c>
    </row>
    <row r="4564" spans="30:69" x14ac:dyDescent="0.25">
      <c r="AD4564" s="157">
        <f t="shared" si="155"/>
        <v>0.53700000000000037</v>
      </c>
      <c r="AE4564" s="157">
        <f>IF('1a-Electricity'!$AI$77="no","",ROUND(AD4564,4))</f>
        <v>0.53700000000000003</v>
      </c>
      <c r="AF4564" s="157">
        <f>IF('1a-Electricity'!$AI$78="no","",ROUND(AD4564,4))</f>
        <v>0.53700000000000003</v>
      </c>
      <c r="AG4564" s="157">
        <f>IF('1a-Electricity'!$AI$79="no","",ROUND(AD4564,4))</f>
        <v>0.53700000000000003</v>
      </c>
      <c r="BL4564" s="157">
        <f t="shared" si="156"/>
        <v>0.53600000000000037</v>
      </c>
      <c r="BM4564" s="157">
        <f>IF('1b-NaturalGas'!$AI$87="no","",ROUND(BL4564,4))</f>
        <v>0.53600000000000003</v>
      </c>
      <c r="BN4564" s="157">
        <f>IF('1b-NaturalGas'!$AI$88="no","",ROUND(BL4564,4))</f>
        <v>0.53600000000000003</v>
      </c>
      <c r="BO4564" s="157">
        <f>IF('1b-NaturalGas'!$AI$89="no","",ROUND(BL4564,4))</f>
        <v>0.53600000000000003</v>
      </c>
      <c r="BP4564" s="157">
        <f>IF('1b-NaturalGas'!$AI$90="no","not applicable (based on previous answers)",ROUND(BL4564,4))</f>
        <v>0.53600000000000003</v>
      </c>
      <c r="BQ4564" s="157">
        <f>IF('1b-NaturalGas'!$AI$91="no","",ROUND(BL4564,4))</f>
        <v>0.53600000000000003</v>
      </c>
    </row>
    <row r="4565" spans="30:69" x14ac:dyDescent="0.25">
      <c r="AD4565" s="157">
        <f t="shared" si="155"/>
        <v>0.53800000000000037</v>
      </c>
      <c r="AE4565" s="157">
        <f>IF('1a-Electricity'!$AI$77="no","",ROUND(AD4565,4))</f>
        <v>0.53800000000000003</v>
      </c>
      <c r="AF4565" s="157">
        <f>IF('1a-Electricity'!$AI$78="no","",ROUND(AD4565,4))</f>
        <v>0.53800000000000003</v>
      </c>
      <c r="AG4565" s="157">
        <f>IF('1a-Electricity'!$AI$79="no","",ROUND(AD4565,4))</f>
        <v>0.53800000000000003</v>
      </c>
      <c r="BL4565" s="157">
        <f t="shared" si="156"/>
        <v>0.53700000000000037</v>
      </c>
      <c r="BM4565" s="157">
        <f>IF('1b-NaturalGas'!$AI$87="no","",ROUND(BL4565,4))</f>
        <v>0.53700000000000003</v>
      </c>
      <c r="BN4565" s="157">
        <f>IF('1b-NaturalGas'!$AI$88="no","",ROUND(BL4565,4))</f>
        <v>0.53700000000000003</v>
      </c>
      <c r="BO4565" s="157">
        <f>IF('1b-NaturalGas'!$AI$89="no","",ROUND(BL4565,4))</f>
        <v>0.53700000000000003</v>
      </c>
      <c r="BP4565" s="157">
        <f>IF('1b-NaturalGas'!$AI$90="no","not applicable (based on previous answers)",ROUND(BL4565,4))</f>
        <v>0.53700000000000003</v>
      </c>
      <c r="BQ4565" s="157">
        <f>IF('1b-NaturalGas'!$AI$91="no","",ROUND(BL4565,4))</f>
        <v>0.53700000000000003</v>
      </c>
    </row>
    <row r="4566" spans="30:69" x14ac:dyDescent="0.25">
      <c r="AD4566" s="157">
        <f t="shared" si="155"/>
        <v>0.53900000000000037</v>
      </c>
      <c r="AE4566" s="157">
        <f>IF('1a-Electricity'!$AI$77="no","",ROUND(AD4566,4))</f>
        <v>0.53900000000000003</v>
      </c>
      <c r="AF4566" s="157">
        <f>IF('1a-Electricity'!$AI$78="no","",ROUND(AD4566,4))</f>
        <v>0.53900000000000003</v>
      </c>
      <c r="AG4566" s="157">
        <f>IF('1a-Electricity'!$AI$79="no","",ROUND(AD4566,4))</f>
        <v>0.53900000000000003</v>
      </c>
      <c r="BL4566" s="157">
        <f t="shared" si="156"/>
        <v>0.53800000000000037</v>
      </c>
      <c r="BM4566" s="157">
        <f>IF('1b-NaturalGas'!$AI$87="no","",ROUND(BL4566,4))</f>
        <v>0.53800000000000003</v>
      </c>
      <c r="BN4566" s="157">
        <f>IF('1b-NaturalGas'!$AI$88="no","",ROUND(BL4566,4))</f>
        <v>0.53800000000000003</v>
      </c>
      <c r="BO4566" s="157">
        <f>IF('1b-NaturalGas'!$AI$89="no","",ROUND(BL4566,4))</f>
        <v>0.53800000000000003</v>
      </c>
      <c r="BP4566" s="157">
        <f>IF('1b-NaturalGas'!$AI$90="no","not applicable (based on previous answers)",ROUND(BL4566,4))</f>
        <v>0.53800000000000003</v>
      </c>
      <c r="BQ4566" s="157">
        <f>IF('1b-NaturalGas'!$AI$91="no","",ROUND(BL4566,4))</f>
        <v>0.53800000000000003</v>
      </c>
    </row>
    <row r="4567" spans="30:69" x14ac:dyDescent="0.25">
      <c r="AD4567" s="157">
        <f t="shared" si="155"/>
        <v>0.54000000000000037</v>
      </c>
      <c r="AE4567" s="157">
        <f>IF('1a-Electricity'!$AI$77="no","",ROUND(AD4567,4))</f>
        <v>0.54</v>
      </c>
      <c r="AF4567" s="157">
        <f>IF('1a-Electricity'!$AI$78="no","",ROUND(AD4567,4))</f>
        <v>0.54</v>
      </c>
      <c r="AG4567" s="157">
        <f>IF('1a-Electricity'!$AI$79="no","",ROUND(AD4567,4))</f>
        <v>0.54</v>
      </c>
      <c r="BL4567" s="157">
        <f t="shared" si="156"/>
        <v>0.53900000000000037</v>
      </c>
      <c r="BM4567" s="157">
        <f>IF('1b-NaturalGas'!$AI$87="no","",ROUND(BL4567,4))</f>
        <v>0.53900000000000003</v>
      </c>
      <c r="BN4567" s="157">
        <f>IF('1b-NaturalGas'!$AI$88="no","",ROUND(BL4567,4))</f>
        <v>0.53900000000000003</v>
      </c>
      <c r="BO4567" s="157">
        <f>IF('1b-NaturalGas'!$AI$89="no","",ROUND(BL4567,4))</f>
        <v>0.53900000000000003</v>
      </c>
      <c r="BP4567" s="157">
        <f>IF('1b-NaturalGas'!$AI$90="no","not applicable (based on previous answers)",ROUND(BL4567,4))</f>
        <v>0.53900000000000003</v>
      </c>
      <c r="BQ4567" s="157">
        <f>IF('1b-NaturalGas'!$AI$91="no","",ROUND(BL4567,4))</f>
        <v>0.53900000000000003</v>
      </c>
    </row>
    <row r="4568" spans="30:69" x14ac:dyDescent="0.25">
      <c r="AD4568" s="157">
        <f t="shared" si="155"/>
        <v>0.54100000000000037</v>
      </c>
      <c r="AE4568" s="157">
        <f>IF('1a-Electricity'!$AI$77="no","",ROUND(AD4568,4))</f>
        <v>0.54100000000000004</v>
      </c>
      <c r="AF4568" s="157">
        <f>IF('1a-Electricity'!$AI$78="no","",ROUND(AD4568,4))</f>
        <v>0.54100000000000004</v>
      </c>
      <c r="AG4568" s="157">
        <f>IF('1a-Electricity'!$AI$79="no","",ROUND(AD4568,4))</f>
        <v>0.54100000000000004</v>
      </c>
      <c r="BL4568" s="157">
        <f t="shared" si="156"/>
        <v>0.54000000000000037</v>
      </c>
      <c r="BM4568" s="157">
        <f>IF('1b-NaturalGas'!$AI$87="no","",ROUND(BL4568,4))</f>
        <v>0.54</v>
      </c>
      <c r="BN4568" s="157">
        <f>IF('1b-NaturalGas'!$AI$88="no","",ROUND(BL4568,4))</f>
        <v>0.54</v>
      </c>
      <c r="BO4568" s="157">
        <f>IF('1b-NaturalGas'!$AI$89="no","",ROUND(BL4568,4))</f>
        <v>0.54</v>
      </c>
      <c r="BP4568" s="157">
        <f>IF('1b-NaturalGas'!$AI$90="no","not applicable (based on previous answers)",ROUND(BL4568,4))</f>
        <v>0.54</v>
      </c>
      <c r="BQ4568" s="157">
        <f>IF('1b-NaturalGas'!$AI$91="no","",ROUND(BL4568,4))</f>
        <v>0.54</v>
      </c>
    </row>
    <row r="4569" spans="30:69" x14ac:dyDescent="0.25">
      <c r="AD4569" s="157">
        <f t="shared" si="155"/>
        <v>0.54200000000000037</v>
      </c>
      <c r="AE4569" s="157">
        <f>IF('1a-Electricity'!$AI$77="no","",ROUND(AD4569,4))</f>
        <v>0.54200000000000004</v>
      </c>
      <c r="AF4569" s="157">
        <f>IF('1a-Electricity'!$AI$78="no","",ROUND(AD4569,4))</f>
        <v>0.54200000000000004</v>
      </c>
      <c r="AG4569" s="157">
        <f>IF('1a-Electricity'!$AI$79="no","",ROUND(AD4569,4))</f>
        <v>0.54200000000000004</v>
      </c>
      <c r="BL4569" s="157">
        <f t="shared" si="156"/>
        <v>0.54100000000000037</v>
      </c>
      <c r="BM4569" s="157">
        <f>IF('1b-NaturalGas'!$AI$87="no","",ROUND(BL4569,4))</f>
        <v>0.54100000000000004</v>
      </c>
      <c r="BN4569" s="157">
        <f>IF('1b-NaturalGas'!$AI$88="no","",ROUND(BL4569,4))</f>
        <v>0.54100000000000004</v>
      </c>
      <c r="BO4569" s="157">
        <f>IF('1b-NaturalGas'!$AI$89="no","",ROUND(BL4569,4))</f>
        <v>0.54100000000000004</v>
      </c>
      <c r="BP4569" s="157">
        <f>IF('1b-NaturalGas'!$AI$90="no","not applicable (based on previous answers)",ROUND(BL4569,4))</f>
        <v>0.54100000000000004</v>
      </c>
      <c r="BQ4569" s="157">
        <f>IF('1b-NaturalGas'!$AI$91="no","",ROUND(BL4569,4))</f>
        <v>0.54100000000000004</v>
      </c>
    </row>
    <row r="4570" spans="30:69" x14ac:dyDescent="0.25">
      <c r="AD4570" s="157">
        <f t="shared" si="155"/>
        <v>0.54300000000000037</v>
      </c>
      <c r="AE4570" s="157">
        <f>IF('1a-Electricity'!$AI$77="no","",ROUND(AD4570,4))</f>
        <v>0.54300000000000004</v>
      </c>
      <c r="AF4570" s="157">
        <f>IF('1a-Electricity'!$AI$78="no","",ROUND(AD4570,4))</f>
        <v>0.54300000000000004</v>
      </c>
      <c r="AG4570" s="157">
        <f>IF('1a-Electricity'!$AI$79="no","",ROUND(AD4570,4))</f>
        <v>0.54300000000000004</v>
      </c>
      <c r="BL4570" s="157">
        <f t="shared" si="156"/>
        <v>0.54200000000000037</v>
      </c>
      <c r="BM4570" s="157">
        <f>IF('1b-NaturalGas'!$AI$87="no","",ROUND(BL4570,4))</f>
        <v>0.54200000000000004</v>
      </c>
      <c r="BN4570" s="157">
        <f>IF('1b-NaturalGas'!$AI$88="no","",ROUND(BL4570,4))</f>
        <v>0.54200000000000004</v>
      </c>
      <c r="BO4570" s="157">
        <f>IF('1b-NaturalGas'!$AI$89="no","",ROUND(BL4570,4))</f>
        <v>0.54200000000000004</v>
      </c>
      <c r="BP4570" s="157">
        <f>IF('1b-NaturalGas'!$AI$90="no","not applicable (based on previous answers)",ROUND(BL4570,4))</f>
        <v>0.54200000000000004</v>
      </c>
      <c r="BQ4570" s="157">
        <f>IF('1b-NaturalGas'!$AI$91="no","",ROUND(BL4570,4))</f>
        <v>0.54200000000000004</v>
      </c>
    </row>
    <row r="4571" spans="30:69" x14ac:dyDescent="0.25">
      <c r="AD4571" s="157">
        <f t="shared" si="155"/>
        <v>0.54400000000000037</v>
      </c>
      <c r="AE4571" s="157">
        <f>IF('1a-Electricity'!$AI$77="no","",ROUND(AD4571,4))</f>
        <v>0.54400000000000004</v>
      </c>
      <c r="AF4571" s="157">
        <f>IF('1a-Electricity'!$AI$78="no","",ROUND(AD4571,4))</f>
        <v>0.54400000000000004</v>
      </c>
      <c r="AG4571" s="157">
        <f>IF('1a-Electricity'!$AI$79="no","",ROUND(AD4571,4))</f>
        <v>0.54400000000000004</v>
      </c>
      <c r="BL4571" s="157">
        <f t="shared" si="156"/>
        <v>0.54300000000000037</v>
      </c>
      <c r="BM4571" s="157">
        <f>IF('1b-NaturalGas'!$AI$87="no","",ROUND(BL4571,4))</f>
        <v>0.54300000000000004</v>
      </c>
      <c r="BN4571" s="157">
        <f>IF('1b-NaturalGas'!$AI$88="no","",ROUND(BL4571,4))</f>
        <v>0.54300000000000004</v>
      </c>
      <c r="BO4571" s="157">
        <f>IF('1b-NaturalGas'!$AI$89="no","",ROUND(BL4571,4))</f>
        <v>0.54300000000000004</v>
      </c>
      <c r="BP4571" s="157">
        <f>IF('1b-NaturalGas'!$AI$90="no","not applicable (based on previous answers)",ROUND(BL4571,4))</f>
        <v>0.54300000000000004</v>
      </c>
      <c r="BQ4571" s="157">
        <f>IF('1b-NaturalGas'!$AI$91="no","",ROUND(BL4571,4))</f>
        <v>0.54300000000000004</v>
      </c>
    </row>
    <row r="4572" spans="30:69" x14ac:dyDescent="0.25">
      <c r="AD4572" s="157">
        <f t="shared" si="155"/>
        <v>0.54500000000000037</v>
      </c>
      <c r="AE4572" s="157">
        <f>IF('1a-Electricity'!$AI$77="no","",ROUND(AD4572,4))</f>
        <v>0.54500000000000004</v>
      </c>
      <c r="AF4572" s="157">
        <f>IF('1a-Electricity'!$AI$78="no","",ROUND(AD4572,4))</f>
        <v>0.54500000000000004</v>
      </c>
      <c r="AG4572" s="157">
        <f>IF('1a-Electricity'!$AI$79="no","",ROUND(AD4572,4))</f>
        <v>0.54500000000000004</v>
      </c>
      <c r="BL4572" s="157">
        <f t="shared" si="156"/>
        <v>0.54400000000000037</v>
      </c>
      <c r="BM4572" s="157">
        <f>IF('1b-NaturalGas'!$AI$87="no","",ROUND(BL4572,4))</f>
        <v>0.54400000000000004</v>
      </c>
      <c r="BN4572" s="157">
        <f>IF('1b-NaturalGas'!$AI$88="no","",ROUND(BL4572,4))</f>
        <v>0.54400000000000004</v>
      </c>
      <c r="BO4572" s="157">
        <f>IF('1b-NaturalGas'!$AI$89="no","",ROUND(BL4572,4))</f>
        <v>0.54400000000000004</v>
      </c>
      <c r="BP4572" s="157">
        <f>IF('1b-NaturalGas'!$AI$90="no","not applicable (based on previous answers)",ROUND(BL4572,4))</f>
        <v>0.54400000000000004</v>
      </c>
      <c r="BQ4572" s="157">
        <f>IF('1b-NaturalGas'!$AI$91="no","",ROUND(BL4572,4))</f>
        <v>0.54400000000000004</v>
      </c>
    </row>
    <row r="4573" spans="30:69" x14ac:dyDescent="0.25">
      <c r="AD4573" s="157">
        <f t="shared" si="155"/>
        <v>0.54600000000000037</v>
      </c>
      <c r="AE4573" s="157">
        <f>IF('1a-Electricity'!$AI$77="no","",ROUND(AD4573,4))</f>
        <v>0.54600000000000004</v>
      </c>
      <c r="AF4573" s="157">
        <f>IF('1a-Electricity'!$AI$78="no","",ROUND(AD4573,4))</f>
        <v>0.54600000000000004</v>
      </c>
      <c r="AG4573" s="157">
        <f>IF('1a-Electricity'!$AI$79="no","",ROUND(AD4573,4))</f>
        <v>0.54600000000000004</v>
      </c>
      <c r="BL4573" s="157">
        <f t="shared" si="156"/>
        <v>0.54500000000000037</v>
      </c>
      <c r="BM4573" s="157">
        <f>IF('1b-NaturalGas'!$AI$87="no","",ROUND(BL4573,4))</f>
        <v>0.54500000000000004</v>
      </c>
      <c r="BN4573" s="157">
        <f>IF('1b-NaturalGas'!$AI$88="no","",ROUND(BL4573,4))</f>
        <v>0.54500000000000004</v>
      </c>
      <c r="BO4573" s="157">
        <f>IF('1b-NaturalGas'!$AI$89="no","",ROUND(BL4573,4))</f>
        <v>0.54500000000000004</v>
      </c>
      <c r="BP4573" s="157">
        <f>IF('1b-NaturalGas'!$AI$90="no","not applicable (based on previous answers)",ROUND(BL4573,4))</f>
        <v>0.54500000000000004</v>
      </c>
      <c r="BQ4573" s="157">
        <f>IF('1b-NaturalGas'!$AI$91="no","",ROUND(BL4573,4))</f>
        <v>0.54500000000000004</v>
      </c>
    </row>
    <row r="4574" spans="30:69" x14ac:dyDescent="0.25">
      <c r="AD4574" s="157">
        <f t="shared" si="155"/>
        <v>0.54700000000000037</v>
      </c>
      <c r="AE4574" s="157">
        <f>IF('1a-Electricity'!$AI$77="no","",ROUND(AD4574,4))</f>
        <v>0.54700000000000004</v>
      </c>
      <c r="AF4574" s="157">
        <f>IF('1a-Electricity'!$AI$78="no","",ROUND(AD4574,4))</f>
        <v>0.54700000000000004</v>
      </c>
      <c r="AG4574" s="157">
        <f>IF('1a-Electricity'!$AI$79="no","",ROUND(AD4574,4))</f>
        <v>0.54700000000000004</v>
      </c>
      <c r="BL4574" s="157">
        <f t="shared" si="156"/>
        <v>0.54600000000000037</v>
      </c>
      <c r="BM4574" s="157">
        <f>IF('1b-NaturalGas'!$AI$87="no","",ROUND(BL4574,4))</f>
        <v>0.54600000000000004</v>
      </c>
      <c r="BN4574" s="157">
        <f>IF('1b-NaturalGas'!$AI$88="no","",ROUND(BL4574,4))</f>
        <v>0.54600000000000004</v>
      </c>
      <c r="BO4574" s="157">
        <f>IF('1b-NaturalGas'!$AI$89="no","",ROUND(BL4574,4))</f>
        <v>0.54600000000000004</v>
      </c>
      <c r="BP4574" s="157">
        <f>IF('1b-NaturalGas'!$AI$90="no","not applicable (based on previous answers)",ROUND(BL4574,4))</f>
        <v>0.54600000000000004</v>
      </c>
      <c r="BQ4574" s="157">
        <f>IF('1b-NaturalGas'!$AI$91="no","",ROUND(BL4574,4))</f>
        <v>0.54600000000000004</v>
      </c>
    </row>
    <row r="4575" spans="30:69" x14ac:dyDescent="0.25">
      <c r="AD4575" s="157">
        <f t="shared" si="155"/>
        <v>0.54800000000000038</v>
      </c>
      <c r="AE4575" s="157">
        <f>IF('1a-Electricity'!$AI$77="no","",ROUND(AD4575,4))</f>
        <v>0.54800000000000004</v>
      </c>
      <c r="AF4575" s="157">
        <f>IF('1a-Electricity'!$AI$78="no","",ROUND(AD4575,4))</f>
        <v>0.54800000000000004</v>
      </c>
      <c r="AG4575" s="157">
        <f>IF('1a-Electricity'!$AI$79="no","",ROUND(AD4575,4))</f>
        <v>0.54800000000000004</v>
      </c>
      <c r="BL4575" s="157">
        <f t="shared" si="156"/>
        <v>0.54700000000000037</v>
      </c>
      <c r="BM4575" s="157">
        <f>IF('1b-NaturalGas'!$AI$87="no","",ROUND(BL4575,4))</f>
        <v>0.54700000000000004</v>
      </c>
      <c r="BN4575" s="157">
        <f>IF('1b-NaturalGas'!$AI$88="no","",ROUND(BL4575,4))</f>
        <v>0.54700000000000004</v>
      </c>
      <c r="BO4575" s="157">
        <f>IF('1b-NaturalGas'!$AI$89="no","",ROUND(BL4575,4))</f>
        <v>0.54700000000000004</v>
      </c>
      <c r="BP4575" s="157">
        <f>IF('1b-NaturalGas'!$AI$90="no","not applicable (based on previous answers)",ROUND(BL4575,4))</f>
        <v>0.54700000000000004</v>
      </c>
      <c r="BQ4575" s="157">
        <f>IF('1b-NaturalGas'!$AI$91="no","",ROUND(BL4575,4))</f>
        <v>0.54700000000000004</v>
      </c>
    </row>
    <row r="4576" spans="30:69" x14ac:dyDescent="0.25">
      <c r="AD4576" s="157">
        <f t="shared" si="155"/>
        <v>0.54900000000000038</v>
      </c>
      <c r="AE4576" s="157">
        <f>IF('1a-Electricity'!$AI$77="no","",ROUND(AD4576,4))</f>
        <v>0.54900000000000004</v>
      </c>
      <c r="AF4576" s="157">
        <f>IF('1a-Electricity'!$AI$78="no","",ROUND(AD4576,4))</f>
        <v>0.54900000000000004</v>
      </c>
      <c r="AG4576" s="157">
        <f>IF('1a-Electricity'!$AI$79="no","",ROUND(AD4576,4))</f>
        <v>0.54900000000000004</v>
      </c>
      <c r="BL4576" s="157">
        <f t="shared" si="156"/>
        <v>0.54800000000000038</v>
      </c>
      <c r="BM4576" s="157">
        <f>IF('1b-NaturalGas'!$AI$87="no","",ROUND(BL4576,4))</f>
        <v>0.54800000000000004</v>
      </c>
      <c r="BN4576" s="157">
        <f>IF('1b-NaturalGas'!$AI$88="no","",ROUND(BL4576,4))</f>
        <v>0.54800000000000004</v>
      </c>
      <c r="BO4576" s="157">
        <f>IF('1b-NaturalGas'!$AI$89="no","",ROUND(BL4576,4))</f>
        <v>0.54800000000000004</v>
      </c>
      <c r="BP4576" s="157">
        <f>IF('1b-NaturalGas'!$AI$90="no","not applicable (based on previous answers)",ROUND(BL4576,4))</f>
        <v>0.54800000000000004</v>
      </c>
      <c r="BQ4576" s="157">
        <f>IF('1b-NaturalGas'!$AI$91="no","",ROUND(BL4576,4))</f>
        <v>0.54800000000000004</v>
      </c>
    </row>
    <row r="4577" spans="30:69" x14ac:dyDescent="0.25">
      <c r="AD4577" s="157">
        <f t="shared" si="155"/>
        <v>0.55000000000000038</v>
      </c>
      <c r="AE4577" s="157">
        <f>IF('1a-Electricity'!$AI$77="no","",ROUND(AD4577,4))</f>
        <v>0.55000000000000004</v>
      </c>
      <c r="AF4577" s="157">
        <f>IF('1a-Electricity'!$AI$78="no","",ROUND(AD4577,4))</f>
        <v>0.55000000000000004</v>
      </c>
      <c r="AG4577" s="157">
        <f>IF('1a-Electricity'!$AI$79="no","",ROUND(AD4577,4))</f>
        <v>0.55000000000000004</v>
      </c>
      <c r="BL4577" s="157">
        <f t="shared" si="156"/>
        <v>0.54900000000000038</v>
      </c>
      <c r="BM4577" s="157">
        <f>IF('1b-NaturalGas'!$AI$87="no","",ROUND(BL4577,4))</f>
        <v>0.54900000000000004</v>
      </c>
      <c r="BN4577" s="157">
        <f>IF('1b-NaturalGas'!$AI$88="no","",ROUND(BL4577,4))</f>
        <v>0.54900000000000004</v>
      </c>
      <c r="BO4577" s="157">
        <f>IF('1b-NaturalGas'!$AI$89="no","",ROUND(BL4577,4))</f>
        <v>0.54900000000000004</v>
      </c>
      <c r="BP4577" s="157">
        <f>IF('1b-NaturalGas'!$AI$90="no","not applicable (based on previous answers)",ROUND(BL4577,4))</f>
        <v>0.54900000000000004</v>
      </c>
      <c r="BQ4577" s="157">
        <f>IF('1b-NaturalGas'!$AI$91="no","",ROUND(BL4577,4))</f>
        <v>0.54900000000000004</v>
      </c>
    </row>
    <row r="4578" spans="30:69" x14ac:dyDescent="0.25">
      <c r="AD4578" s="157">
        <f t="shared" si="155"/>
        <v>0.55100000000000038</v>
      </c>
      <c r="AE4578" s="157">
        <f>IF('1a-Electricity'!$AI$77="no","",ROUND(AD4578,4))</f>
        <v>0.55100000000000005</v>
      </c>
      <c r="AF4578" s="157">
        <f>IF('1a-Electricity'!$AI$78="no","",ROUND(AD4578,4))</f>
        <v>0.55100000000000005</v>
      </c>
      <c r="AG4578" s="157">
        <f>IF('1a-Electricity'!$AI$79="no","",ROUND(AD4578,4))</f>
        <v>0.55100000000000005</v>
      </c>
      <c r="BL4578" s="157">
        <f t="shared" si="156"/>
        <v>0.55000000000000038</v>
      </c>
      <c r="BM4578" s="157">
        <f>IF('1b-NaturalGas'!$AI$87="no","",ROUND(BL4578,4))</f>
        <v>0.55000000000000004</v>
      </c>
      <c r="BN4578" s="157">
        <f>IF('1b-NaturalGas'!$AI$88="no","",ROUND(BL4578,4))</f>
        <v>0.55000000000000004</v>
      </c>
      <c r="BO4578" s="157">
        <f>IF('1b-NaturalGas'!$AI$89="no","",ROUND(BL4578,4))</f>
        <v>0.55000000000000004</v>
      </c>
      <c r="BP4578" s="157">
        <f>IF('1b-NaturalGas'!$AI$90="no","not applicable (based on previous answers)",ROUND(BL4578,4))</f>
        <v>0.55000000000000004</v>
      </c>
      <c r="BQ4578" s="157">
        <f>IF('1b-NaturalGas'!$AI$91="no","",ROUND(BL4578,4))</f>
        <v>0.55000000000000004</v>
      </c>
    </row>
    <row r="4579" spans="30:69" x14ac:dyDescent="0.25">
      <c r="AD4579" s="157">
        <f t="shared" si="155"/>
        <v>0.55200000000000038</v>
      </c>
      <c r="AE4579" s="157">
        <f>IF('1a-Electricity'!$AI$77="no","",ROUND(AD4579,4))</f>
        <v>0.55200000000000005</v>
      </c>
      <c r="AF4579" s="157">
        <f>IF('1a-Electricity'!$AI$78="no","",ROUND(AD4579,4))</f>
        <v>0.55200000000000005</v>
      </c>
      <c r="AG4579" s="157">
        <f>IF('1a-Electricity'!$AI$79="no","",ROUND(AD4579,4))</f>
        <v>0.55200000000000005</v>
      </c>
      <c r="BL4579" s="157">
        <f t="shared" si="156"/>
        <v>0.55100000000000038</v>
      </c>
      <c r="BM4579" s="157">
        <f>IF('1b-NaturalGas'!$AI$87="no","",ROUND(BL4579,4))</f>
        <v>0.55100000000000005</v>
      </c>
      <c r="BN4579" s="157">
        <f>IF('1b-NaturalGas'!$AI$88="no","",ROUND(BL4579,4))</f>
        <v>0.55100000000000005</v>
      </c>
      <c r="BO4579" s="157">
        <f>IF('1b-NaturalGas'!$AI$89="no","",ROUND(BL4579,4))</f>
        <v>0.55100000000000005</v>
      </c>
      <c r="BP4579" s="157">
        <f>IF('1b-NaturalGas'!$AI$90="no","not applicable (based on previous answers)",ROUND(BL4579,4))</f>
        <v>0.55100000000000005</v>
      </c>
      <c r="BQ4579" s="157">
        <f>IF('1b-NaturalGas'!$AI$91="no","",ROUND(BL4579,4))</f>
        <v>0.55100000000000005</v>
      </c>
    </row>
    <row r="4580" spans="30:69" x14ac:dyDescent="0.25">
      <c r="AD4580" s="157">
        <f t="shared" si="155"/>
        <v>0.55300000000000038</v>
      </c>
      <c r="AE4580" s="157">
        <f>IF('1a-Electricity'!$AI$77="no","",ROUND(AD4580,4))</f>
        <v>0.55300000000000005</v>
      </c>
      <c r="AF4580" s="157">
        <f>IF('1a-Electricity'!$AI$78="no","",ROUND(AD4580,4))</f>
        <v>0.55300000000000005</v>
      </c>
      <c r="AG4580" s="157">
        <f>IF('1a-Electricity'!$AI$79="no","",ROUND(AD4580,4))</f>
        <v>0.55300000000000005</v>
      </c>
      <c r="BL4580" s="157">
        <f t="shared" si="156"/>
        <v>0.55200000000000038</v>
      </c>
      <c r="BM4580" s="157">
        <f>IF('1b-NaturalGas'!$AI$87="no","",ROUND(BL4580,4))</f>
        <v>0.55200000000000005</v>
      </c>
      <c r="BN4580" s="157">
        <f>IF('1b-NaturalGas'!$AI$88="no","",ROUND(BL4580,4))</f>
        <v>0.55200000000000005</v>
      </c>
      <c r="BO4580" s="157">
        <f>IF('1b-NaturalGas'!$AI$89="no","",ROUND(BL4580,4))</f>
        <v>0.55200000000000005</v>
      </c>
      <c r="BP4580" s="157">
        <f>IF('1b-NaturalGas'!$AI$90="no","not applicable (based on previous answers)",ROUND(BL4580,4))</f>
        <v>0.55200000000000005</v>
      </c>
      <c r="BQ4580" s="157">
        <f>IF('1b-NaturalGas'!$AI$91="no","",ROUND(BL4580,4))</f>
        <v>0.55200000000000005</v>
      </c>
    </row>
    <row r="4581" spans="30:69" x14ac:dyDescent="0.25">
      <c r="AD4581" s="157">
        <f t="shared" si="155"/>
        <v>0.55400000000000038</v>
      </c>
      <c r="AE4581" s="157">
        <f>IF('1a-Electricity'!$AI$77="no","",ROUND(AD4581,4))</f>
        <v>0.55400000000000005</v>
      </c>
      <c r="AF4581" s="157">
        <f>IF('1a-Electricity'!$AI$78="no","",ROUND(AD4581,4))</f>
        <v>0.55400000000000005</v>
      </c>
      <c r="AG4581" s="157">
        <f>IF('1a-Electricity'!$AI$79="no","",ROUND(AD4581,4))</f>
        <v>0.55400000000000005</v>
      </c>
      <c r="BL4581" s="157">
        <f t="shared" si="156"/>
        <v>0.55300000000000038</v>
      </c>
      <c r="BM4581" s="157">
        <f>IF('1b-NaturalGas'!$AI$87="no","",ROUND(BL4581,4))</f>
        <v>0.55300000000000005</v>
      </c>
      <c r="BN4581" s="157">
        <f>IF('1b-NaturalGas'!$AI$88="no","",ROUND(BL4581,4))</f>
        <v>0.55300000000000005</v>
      </c>
      <c r="BO4581" s="157">
        <f>IF('1b-NaturalGas'!$AI$89="no","",ROUND(BL4581,4))</f>
        <v>0.55300000000000005</v>
      </c>
      <c r="BP4581" s="157">
        <f>IF('1b-NaturalGas'!$AI$90="no","not applicable (based on previous answers)",ROUND(BL4581,4))</f>
        <v>0.55300000000000005</v>
      </c>
      <c r="BQ4581" s="157">
        <f>IF('1b-NaturalGas'!$AI$91="no","",ROUND(BL4581,4))</f>
        <v>0.55300000000000005</v>
      </c>
    </row>
    <row r="4582" spans="30:69" x14ac:dyDescent="0.25">
      <c r="AD4582" s="157">
        <f t="shared" si="155"/>
        <v>0.55500000000000038</v>
      </c>
      <c r="AE4582" s="157">
        <f>IF('1a-Electricity'!$AI$77="no","",ROUND(AD4582,4))</f>
        <v>0.55500000000000005</v>
      </c>
      <c r="AF4582" s="157">
        <f>IF('1a-Electricity'!$AI$78="no","",ROUND(AD4582,4))</f>
        <v>0.55500000000000005</v>
      </c>
      <c r="AG4582" s="157">
        <f>IF('1a-Electricity'!$AI$79="no","",ROUND(AD4582,4))</f>
        <v>0.55500000000000005</v>
      </c>
      <c r="BL4582" s="157">
        <f t="shared" si="156"/>
        <v>0.55400000000000038</v>
      </c>
      <c r="BM4582" s="157">
        <f>IF('1b-NaturalGas'!$AI$87="no","",ROUND(BL4582,4))</f>
        <v>0.55400000000000005</v>
      </c>
      <c r="BN4582" s="157">
        <f>IF('1b-NaturalGas'!$AI$88="no","",ROUND(BL4582,4))</f>
        <v>0.55400000000000005</v>
      </c>
      <c r="BO4582" s="157">
        <f>IF('1b-NaturalGas'!$AI$89="no","",ROUND(BL4582,4))</f>
        <v>0.55400000000000005</v>
      </c>
      <c r="BP4582" s="157">
        <f>IF('1b-NaturalGas'!$AI$90="no","not applicable (based on previous answers)",ROUND(BL4582,4))</f>
        <v>0.55400000000000005</v>
      </c>
      <c r="BQ4582" s="157">
        <f>IF('1b-NaturalGas'!$AI$91="no","",ROUND(BL4582,4))</f>
        <v>0.55400000000000005</v>
      </c>
    </row>
    <row r="4583" spans="30:69" x14ac:dyDescent="0.25">
      <c r="AD4583" s="157">
        <f t="shared" si="155"/>
        <v>0.55600000000000038</v>
      </c>
      <c r="AE4583" s="157">
        <f>IF('1a-Electricity'!$AI$77="no","",ROUND(AD4583,4))</f>
        <v>0.55600000000000005</v>
      </c>
      <c r="AF4583" s="157">
        <f>IF('1a-Electricity'!$AI$78="no","",ROUND(AD4583,4))</f>
        <v>0.55600000000000005</v>
      </c>
      <c r="AG4583" s="157">
        <f>IF('1a-Electricity'!$AI$79="no","",ROUND(AD4583,4))</f>
        <v>0.55600000000000005</v>
      </c>
      <c r="BL4583" s="157">
        <f t="shared" si="156"/>
        <v>0.55500000000000038</v>
      </c>
      <c r="BM4583" s="157">
        <f>IF('1b-NaturalGas'!$AI$87="no","",ROUND(BL4583,4))</f>
        <v>0.55500000000000005</v>
      </c>
      <c r="BN4583" s="157">
        <f>IF('1b-NaturalGas'!$AI$88="no","",ROUND(BL4583,4))</f>
        <v>0.55500000000000005</v>
      </c>
      <c r="BO4583" s="157">
        <f>IF('1b-NaturalGas'!$AI$89="no","",ROUND(BL4583,4))</f>
        <v>0.55500000000000005</v>
      </c>
      <c r="BP4583" s="157">
        <f>IF('1b-NaturalGas'!$AI$90="no","not applicable (based on previous answers)",ROUND(BL4583,4))</f>
        <v>0.55500000000000005</v>
      </c>
      <c r="BQ4583" s="157">
        <f>IF('1b-NaturalGas'!$AI$91="no","",ROUND(BL4583,4))</f>
        <v>0.55500000000000005</v>
      </c>
    </row>
    <row r="4584" spans="30:69" x14ac:dyDescent="0.25">
      <c r="AD4584" s="157">
        <f t="shared" si="155"/>
        <v>0.55700000000000038</v>
      </c>
      <c r="AE4584" s="157">
        <f>IF('1a-Electricity'!$AI$77="no","",ROUND(AD4584,4))</f>
        <v>0.55700000000000005</v>
      </c>
      <c r="AF4584" s="157">
        <f>IF('1a-Electricity'!$AI$78="no","",ROUND(AD4584,4))</f>
        <v>0.55700000000000005</v>
      </c>
      <c r="AG4584" s="157">
        <f>IF('1a-Electricity'!$AI$79="no","",ROUND(AD4584,4))</f>
        <v>0.55700000000000005</v>
      </c>
      <c r="BL4584" s="157">
        <f t="shared" si="156"/>
        <v>0.55600000000000038</v>
      </c>
      <c r="BM4584" s="157">
        <f>IF('1b-NaturalGas'!$AI$87="no","",ROUND(BL4584,4))</f>
        <v>0.55600000000000005</v>
      </c>
      <c r="BN4584" s="157">
        <f>IF('1b-NaturalGas'!$AI$88="no","",ROUND(BL4584,4))</f>
        <v>0.55600000000000005</v>
      </c>
      <c r="BO4584" s="157">
        <f>IF('1b-NaturalGas'!$AI$89="no","",ROUND(BL4584,4))</f>
        <v>0.55600000000000005</v>
      </c>
      <c r="BP4584" s="157">
        <f>IF('1b-NaturalGas'!$AI$90="no","not applicable (based on previous answers)",ROUND(BL4584,4))</f>
        <v>0.55600000000000005</v>
      </c>
      <c r="BQ4584" s="157">
        <f>IF('1b-NaturalGas'!$AI$91="no","",ROUND(BL4584,4))</f>
        <v>0.55600000000000005</v>
      </c>
    </row>
    <row r="4585" spans="30:69" x14ac:dyDescent="0.25">
      <c r="AD4585" s="157">
        <f t="shared" si="155"/>
        <v>0.55800000000000038</v>
      </c>
      <c r="AE4585" s="157">
        <f>IF('1a-Electricity'!$AI$77="no","",ROUND(AD4585,4))</f>
        <v>0.55800000000000005</v>
      </c>
      <c r="AF4585" s="157">
        <f>IF('1a-Electricity'!$AI$78="no","",ROUND(AD4585,4))</f>
        <v>0.55800000000000005</v>
      </c>
      <c r="AG4585" s="157">
        <f>IF('1a-Electricity'!$AI$79="no","",ROUND(AD4585,4))</f>
        <v>0.55800000000000005</v>
      </c>
      <c r="BL4585" s="157">
        <f t="shared" si="156"/>
        <v>0.55700000000000038</v>
      </c>
      <c r="BM4585" s="157">
        <f>IF('1b-NaturalGas'!$AI$87="no","",ROUND(BL4585,4))</f>
        <v>0.55700000000000005</v>
      </c>
      <c r="BN4585" s="157">
        <f>IF('1b-NaturalGas'!$AI$88="no","",ROUND(BL4585,4))</f>
        <v>0.55700000000000005</v>
      </c>
      <c r="BO4585" s="157">
        <f>IF('1b-NaturalGas'!$AI$89="no","",ROUND(BL4585,4))</f>
        <v>0.55700000000000005</v>
      </c>
      <c r="BP4585" s="157">
        <f>IF('1b-NaturalGas'!$AI$90="no","not applicable (based on previous answers)",ROUND(BL4585,4))</f>
        <v>0.55700000000000005</v>
      </c>
      <c r="BQ4585" s="157">
        <f>IF('1b-NaturalGas'!$AI$91="no","",ROUND(BL4585,4))</f>
        <v>0.55700000000000005</v>
      </c>
    </row>
    <row r="4586" spans="30:69" x14ac:dyDescent="0.25">
      <c r="AD4586" s="157">
        <f t="shared" si="155"/>
        <v>0.55900000000000039</v>
      </c>
      <c r="AE4586" s="157">
        <f>IF('1a-Electricity'!$AI$77="no","",ROUND(AD4586,4))</f>
        <v>0.55900000000000005</v>
      </c>
      <c r="AF4586" s="157">
        <f>IF('1a-Electricity'!$AI$78="no","",ROUND(AD4586,4))</f>
        <v>0.55900000000000005</v>
      </c>
      <c r="AG4586" s="157">
        <f>IF('1a-Electricity'!$AI$79="no","",ROUND(AD4586,4))</f>
        <v>0.55900000000000005</v>
      </c>
      <c r="BL4586" s="157">
        <f t="shared" si="156"/>
        <v>0.55800000000000038</v>
      </c>
      <c r="BM4586" s="157">
        <f>IF('1b-NaturalGas'!$AI$87="no","",ROUND(BL4586,4))</f>
        <v>0.55800000000000005</v>
      </c>
      <c r="BN4586" s="157">
        <f>IF('1b-NaturalGas'!$AI$88="no","",ROUND(BL4586,4))</f>
        <v>0.55800000000000005</v>
      </c>
      <c r="BO4586" s="157">
        <f>IF('1b-NaturalGas'!$AI$89="no","",ROUND(BL4586,4))</f>
        <v>0.55800000000000005</v>
      </c>
      <c r="BP4586" s="157">
        <f>IF('1b-NaturalGas'!$AI$90="no","not applicable (based on previous answers)",ROUND(BL4586,4))</f>
        <v>0.55800000000000005</v>
      </c>
      <c r="BQ4586" s="157">
        <f>IF('1b-NaturalGas'!$AI$91="no","",ROUND(BL4586,4))</f>
        <v>0.55800000000000005</v>
      </c>
    </row>
    <row r="4587" spans="30:69" x14ac:dyDescent="0.25">
      <c r="AD4587" s="157">
        <f t="shared" si="155"/>
        <v>0.56000000000000039</v>
      </c>
      <c r="AE4587" s="157">
        <f>IF('1a-Electricity'!$AI$77="no","",ROUND(AD4587,4))</f>
        <v>0.56000000000000005</v>
      </c>
      <c r="AF4587" s="157">
        <f>IF('1a-Electricity'!$AI$78="no","",ROUND(AD4587,4))</f>
        <v>0.56000000000000005</v>
      </c>
      <c r="AG4587" s="157">
        <f>IF('1a-Electricity'!$AI$79="no","",ROUND(AD4587,4))</f>
        <v>0.56000000000000005</v>
      </c>
      <c r="BL4587" s="157">
        <f t="shared" si="156"/>
        <v>0.55900000000000039</v>
      </c>
      <c r="BM4587" s="157">
        <f>IF('1b-NaturalGas'!$AI$87="no","",ROUND(BL4587,4))</f>
        <v>0.55900000000000005</v>
      </c>
      <c r="BN4587" s="157">
        <f>IF('1b-NaturalGas'!$AI$88="no","",ROUND(BL4587,4))</f>
        <v>0.55900000000000005</v>
      </c>
      <c r="BO4587" s="157">
        <f>IF('1b-NaturalGas'!$AI$89="no","",ROUND(BL4587,4))</f>
        <v>0.55900000000000005</v>
      </c>
      <c r="BP4587" s="157">
        <f>IF('1b-NaturalGas'!$AI$90="no","not applicable (based on previous answers)",ROUND(BL4587,4))</f>
        <v>0.55900000000000005</v>
      </c>
      <c r="BQ4587" s="157">
        <f>IF('1b-NaturalGas'!$AI$91="no","",ROUND(BL4587,4))</f>
        <v>0.55900000000000005</v>
      </c>
    </row>
    <row r="4588" spans="30:69" x14ac:dyDescent="0.25">
      <c r="AD4588" s="157">
        <f t="shared" si="155"/>
        <v>0.56100000000000039</v>
      </c>
      <c r="AE4588" s="157">
        <f>IF('1a-Electricity'!$AI$77="no","",ROUND(AD4588,4))</f>
        <v>0.56100000000000005</v>
      </c>
      <c r="AF4588" s="157">
        <f>IF('1a-Electricity'!$AI$78="no","",ROUND(AD4588,4))</f>
        <v>0.56100000000000005</v>
      </c>
      <c r="AG4588" s="157">
        <f>IF('1a-Electricity'!$AI$79="no","",ROUND(AD4588,4))</f>
        <v>0.56100000000000005</v>
      </c>
      <c r="BL4588" s="157">
        <f t="shared" si="156"/>
        <v>0.56000000000000039</v>
      </c>
      <c r="BM4588" s="157">
        <f>IF('1b-NaturalGas'!$AI$87="no","",ROUND(BL4588,4))</f>
        <v>0.56000000000000005</v>
      </c>
      <c r="BN4588" s="157">
        <f>IF('1b-NaturalGas'!$AI$88="no","",ROUND(BL4588,4))</f>
        <v>0.56000000000000005</v>
      </c>
      <c r="BO4588" s="157">
        <f>IF('1b-NaturalGas'!$AI$89="no","",ROUND(BL4588,4))</f>
        <v>0.56000000000000005</v>
      </c>
      <c r="BP4588" s="157">
        <f>IF('1b-NaturalGas'!$AI$90="no","not applicable (based on previous answers)",ROUND(BL4588,4))</f>
        <v>0.56000000000000005</v>
      </c>
      <c r="BQ4588" s="157">
        <f>IF('1b-NaturalGas'!$AI$91="no","",ROUND(BL4588,4))</f>
        <v>0.56000000000000005</v>
      </c>
    </row>
    <row r="4589" spans="30:69" x14ac:dyDescent="0.25">
      <c r="AD4589" s="157">
        <f t="shared" si="155"/>
        <v>0.56200000000000039</v>
      </c>
      <c r="AE4589" s="157">
        <f>IF('1a-Electricity'!$AI$77="no","",ROUND(AD4589,4))</f>
        <v>0.56200000000000006</v>
      </c>
      <c r="AF4589" s="157">
        <f>IF('1a-Electricity'!$AI$78="no","",ROUND(AD4589,4))</f>
        <v>0.56200000000000006</v>
      </c>
      <c r="AG4589" s="157">
        <f>IF('1a-Electricity'!$AI$79="no","",ROUND(AD4589,4))</f>
        <v>0.56200000000000006</v>
      </c>
      <c r="BL4589" s="157">
        <f t="shared" si="156"/>
        <v>0.56100000000000039</v>
      </c>
      <c r="BM4589" s="157">
        <f>IF('1b-NaturalGas'!$AI$87="no","",ROUND(BL4589,4))</f>
        <v>0.56100000000000005</v>
      </c>
      <c r="BN4589" s="157">
        <f>IF('1b-NaturalGas'!$AI$88="no","",ROUND(BL4589,4))</f>
        <v>0.56100000000000005</v>
      </c>
      <c r="BO4589" s="157">
        <f>IF('1b-NaturalGas'!$AI$89="no","",ROUND(BL4589,4))</f>
        <v>0.56100000000000005</v>
      </c>
      <c r="BP4589" s="157">
        <f>IF('1b-NaturalGas'!$AI$90="no","not applicable (based on previous answers)",ROUND(BL4589,4))</f>
        <v>0.56100000000000005</v>
      </c>
      <c r="BQ4589" s="157">
        <f>IF('1b-NaturalGas'!$AI$91="no","",ROUND(BL4589,4))</f>
        <v>0.56100000000000005</v>
      </c>
    </row>
    <row r="4590" spans="30:69" x14ac:dyDescent="0.25">
      <c r="AD4590" s="157">
        <f t="shared" si="155"/>
        <v>0.56300000000000039</v>
      </c>
      <c r="AE4590" s="157">
        <f>IF('1a-Electricity'!$AI$77="no","",ROUND(AD4590,4))</f>
        <v>0.56299999999999994</v>
      </c>
      <c r="AF4590" s="157">
        <f>IF('1a-Electricity'!$AI$78="no","",ROUND(AD4590,4))</f>
        <v>0.56299999999999994</v>
      </c>
      <c r="AG4590" s="157">
        <f>IF('1a-Electricity'!$AI$79="no","",ROUND(AD4590,4))</f>
        <v>0.56299999999999994</v>
      </c>
      <c r="BL4590" s="157">
        <f t="shared" si="156"/>
        <v>0.56200000000000039</v>
      </c>
      <c r="BM4590" s="157">
        <f>IF('1b-NaturalGas'!$AI$87="no","",ROUND(BL4590,4))</f>
        <v>0.56200000000000006</v>
      </c>
      <c r="BN4590" s="157">
        <f>IF('1b-NaturalGas'!$AI$88="no","",ROUND(BL4590,4))</f>
        <v>0.56200000000000006</v>
      </c>
      <c r="BO4590" s="157">
        <f>IF('1b-NaturalGas'!$AI$89="no","",ROUND(BL4590,4))</f>
        <v>0.56200000000000006</v>
      </c>
      <c r="BP4590" s="157">
        <f>IF('1b-NaturalGas'!$AI$90="no","not applicable (based on previous answers)",ROUND(BL4590,4))</f>
        <v>0.56200000000000006</v>
      </c>
      <c r="BQ4590" s="157">
        <f>IF('1b-NaturalGas'!$AI$91="no","",ROUND(BL4590,4))</f>
        <v>0.56200000000000006</v>
      </c>
    </row>
    <row r="4591" spans="30:69" x14ac:dyDescent="0.25">
      <c r="AD4591" s="157">
        <f t="shared" si="155"/>
        <v>0.56400000000000039</v>
      </c>
      <c r="AE4591" s="157">
        <f>IF('1a-Electricity'!$AI$77="no","",ROUND(AD4591,4))</f>
        <v>0.56399999999999995</v>
      </c>
      <c r="AF4591" s="157">
        <f>IF('1a-Electricity'!$AI$78="no","",ROUND(AD4591,4))</f>
        <v>0.56399999999999995</v>
      </c>
      <c r="AG4591" s="157">
        <f>IF('1a-Electricity'!$AI$79="no","",ROUND(AD4591,4))</f>
        <v>0.56399999999999995</v>
      </c>
      <c r="BL4591" s="157">
        <f t="shared" si="156"/>
        <v>0.56300000000000039</v>
      </c>
      <c r="BM4591" s="157">
        <f>IF('1b-NaturalGas'!$AI$87="no","",ROUND(BL4591,4))</f>
        <v>0.56299999999999994</v>
      </c>
      <c r="BN4591" s="157">
        <f>IF('1b-NaturalGas'!$AI$88="no","",ROUND(BL4591,4))</f>
        <v>0.56299999999999994</v>
      </c>
      <c r="BO4591" s="157">
        <f>IF('1b-NaturalGas'!$AI$89="no","",ROUND(BL4591,4))</f>
        <v>0.56299999999999994</v>
      </c>
      <c r="BP4591" s="157">
        <f>IF('1b-NaturalGas'!$AI$90="no","not applicable (based on previous answers)",ROUND(BL4591,4))</f>
        <v>0.56299999999999994</v>
      </c>
      <c r="BQ4591" s="157">
        <f>IF('1b-NaturalGas'!$AI$91="no","",ROUND(BL4591,4))</f>
        <v>0.56299999999999994</v>
      </c>
    </row>
    <row r="4592" spans="30:69" x14ac:dyDescent="0.25">
      <c r="AD4592" s="157">
        <f t="shared" si="155"/>
        <v>0.56500000000000039</v>
      </c>
      <c r="AE4592" s="157">
        <f>IF('1a-Electricity'!$AI$77="no","",ROUND(AD4592,4))</f>
        <v>0.56499999999999995</v>
      </c>
      <c r="AF4592" s="157">
        <f>IF('1a-Electricity'!$AI$78="no","",ROUND(AD4592,4))</f>
        <v>0.56499999999999995</v>
      </c>
      <c r="AG4592" s="157">
        <f>IF('1a-Electricity'!$AI$79="no","",ROUND(AD4592,4))</f>
        <v>0.56499999999999995</v>
      </c>
      <c r="BL4592" s="157">
        <f t="shared" si="156"/>
        <v>0.56400000000000039</v>
      </c>
      <c r="BM4592" s="157">
        <f>IF('1b-NaturalGas'!$AI$87="no","",ROUND(BL4592,4))</f>
        <v>0.56399999999999995</v>
      </c>
      <c r="BN4592" s="157">
        <f>IF('1b-NaturalGas'!$AI$88="no","",ROUND(BL4592,4))</f>
        <v>0.56399999999999995</v>
      </c>
      <c r="BO4592" s="157">
        <f>IF('1b-NaturalGas'!$AI$89="no","",ROUND(BL4592,4))</f>
        <v>0.56399999999999995</v>
      </c>
      <c r="BP4592" s="157">
        <f>IF('1b-NaturalGas'!$AI$90="no","not applicable (based on previous answers)",ROUND(BL4592,4))</f>
        <v>0.56399999999999995</v>
      </c>
      <c r="BQ4592" s="157">
        <f>IF('1b-NaturalGas'!$AI$91="no","",ROUND(BL4592,4))</f>
        <v>0.56399999999999995</v>
      </c>
    </row>
    <row r="4593" spans="30:69" x14ac:dyDescent="0.25">
      <c r="AD4593" s="157">
        <f t="shared" si="155"/>
        <v>0.56600000000000039</v>
      </c>
      <c r="AE4593" s="157">
        <f>IF('1a-Electricity'!$AI$77="no","",ROUND(AD4593,4))</f>
        <v>0.56599999999999995</v>
      </c>
      <c r="AF4593" s="157">
        <f>IF('1a-Electricity'!$AI$78="no","",ROUND(AD4593,4))</f>
        <v>0.56599999999999995</v>
      </c>
      <c r="AG4593" s="157">
        <f>IF('1a-Electricity'!$AI$79="no","",ROUND(AD4593,4))</f>
        <v>0.56599999999999995</v>
      </c>
      <c r="BL4593" s="157">
        <f t="shared" si="156"/>
        <v>0.56500000000000039</v>
      </c>
      <c r="BM4593" s="157">
        <f>IF('1b-NaturalGas'!$AI$87="no","",ROUND(BL4593,4))</f>
        <v>0.56499999999999995</v>
      </c>
      <c r="BN4593" s="157">
        <f>IF('1b-NaturalGas'!$AI$88="no","",ROUND(BL4593,4))</f>
        <v>0.56499999999999995</v>
      </c>
      <c r="BO4593" s="157">
        <f>IF('1b-NaturalGas'!$AI$89="no","",ROUND(BL4593,4))</f>
        <v>0.56499999999999995</v>
      </c>
      <c r="BP4593" s="157">
        <f>IF('1b-NaturalGas'!$AI$90="no","not applicable (based on previous answers)",ROUND(BL4593,4))</f>
        <v>0.56499999999999995</v>
      </c>
      <c r="BQ4593" s="157">
        <f>IF('1b-NaturalGas'!$AI$91="no","",ROUND(BL4593,4))</f>
        <v>0.56499999999999995</v>
      </c>
    </row>
    <row r="4594" spans="30:69" x14ac:dyDescent="0.25">
      <c r="AD4594" s="157">
        <f t="shared" si="155"/>
        <v>0.56700000000000039</v>
      </c>
      <c r="AE4594" s="157">
        <f>IF('1a-Electricity'!$AI$77="no","",ROUND(AD4594,4))</f>
        <v>0.56699999999999995</v>
      </c>
      <c r="AF4594" s="157">
        <f>IF('1a-Electricity'!$AI$78="no","",ROUND(AD4594,4))</f>
        <v>0.56699999999999995</v>
      </c>
      <c r="AG4594" s="157">
        <f>IF('1a-Electricity'!$AI$79="no","",ROUND(AD4594,4))</f>
        <v>0.56699999999999995</v>
      </c>
      <c r="BL4594" s="157">
        <f t="shared" si="156"/>
        <v>0.56600000000000039</v>
      </c>
      <c r="BM4594" s="157">
        <f>IF('1b-NaturalGas'!$AI$87="no","",ROUND(BL4594,4))</f>
        <v>0.56599999999999995</v>
      </c>
      <c r="BN4594" s="157">
        <f>IF('1b-NaturalGas'!$AI$88="no","",ROUND(BL4594,4))</f>
        <v>0.56599999999999995</v>
      </c>
      <c r="BO4594" s="157">
        <f>IF('1b-NaturalGas'!$AI$89="no","",ROUND(BL4594,4))</f>
        <v>0.56599999999999995</v>
      </c>
      <c r="BP4594" s="157">
        <f>IF('1b-NaturalGas'!$AI$90="no","not applicable (based on previous answers)",ROUND(BL4594,4))</f>
        <v>0.56599999999999995</v>
      </c>
      <c r="BQ4594" s="157">
        <f>IF('1b-NaturalGas'!$AI$91="no","",ROUND(BL4594,4))</f>
        <v>0.56599999999999995</v>
      </c>
    </row>
    <row r="4595" spans="30:69" x14ac:dyDescent="0.25">
      <c r="AD4595" s="157">
        <f t="shared" si="155"/>
        <v>0.56800000000000039</v>
      </c>
      <c r="AE4595" s="157">
        <f>IF('1a-Electricity'!$AI$77="no","",ROUND(AD4595,4))</f>
        <v>0.56799999999999995</v>
      </c>
      <c r="AF4595" s="157">
        <f>IF('1a-Electricity'!$AI$78="no","",ROUND(AD4595,4))</f>
        <v>0.56799999999999995</v>
      </c>
      <c r="AG4595" s="157">
        <f>IF('1a-Electricity'!$AI$79="no","",ROUND(AD4595,4))</f>
        <v>0.56799999999999995</v>
      </c>
      <c r="BL4595" s="157">
        <f t="shared" si="156"/>
        <v>0.56700000000000039</v>
      </c>
      <c r="BM4595" s="157">
        <f>IF('1b-NaturalGas'!$AI$87="no","",ROUND(BL4595,4))</f>
        <v>0.56699999999999995</v>
      </c>
      <c r="BN4595" s="157">
        <f>IF('1b-NaturalGas'!$AI$88="no","",ROUND(BL4595,4))</f>
        <v>0.56699999999999995</v>
      </c>
      <c r="BO4595" s="157">
        <f>IF('1b-NaturalGas'!$AI$89="no","",ROUND(BL4595,4))</f>
        <v>0.56699999999999995</v>
      </c>
      <c r="BP4595" s="157">
        <f>IF('1b-NaturalGas'!$AI$90="no","not applicable (based on previous answers)",ROUND(BL4595,4))</f>
        <v>0.56699999999999995</v>
      </c>
      <c r="BQ4595" s="157">
        <f>IF('1b-NaturalGas'!$AI$91="no","",ROUND(BL4595,4))</f>
        <v>0.56699999999999995</v>
      </c>
    </row>
    <row r="4596" spans="30:69" x14ac:dyDescent="0.25">
      <c r="AD4596" s="157">
        <f t="shared" ref="AD4596:AD4659" si="157">AD4595+0.001</f>
        <v>0.56900000000000039</v>
      </c>
      <c r="AE4596" s="157">
        <f>IF('1a-Electricity'!$AI$77="no","",ROUND(AD4596,4))</f>
        <v>0.56899999999999995</v>
      </c>
      <c r="AF4596" s="157">
        <f>IF('1a-Electricity'!$AI$78="no","",ROUND(AD4596,4))</f>
        <v>0.56899999999999995</v>
      </c>
      <c r="AG4596" s="157">
        <f>IF('1a-Electricity'!$AI$79="no","",ROUND(AD4596,4))</f>
        <v>0.56899999999999995</v>
      </c>
      <c r="BL4596" s="157">
        <f t="shared" si="156"/>
        <v>0.56800000000000039</v>
      </c>
      <c r="BM4596" s="157">
        <f>IF('1b-NaturalGas'!$AI$87="no","",ROUND(BL4596,4))</f>
        <v>0.56799999999999995</v>
      </c>
      <c r="BN4596" s="157">
        <f>IF('1b-NaturalGas'!$AI$88="no","",ROUND(BL4596,4))</f>
        <v>0.56799999999999995</v>
      </c>
      <c r="BO4596" s="157">
        <f>IF('1b-NaturalGas'!$AI$89="no","",ROUND(BL4596,4))</f>
        <v>0.56799999999999995</v>
      </c>
      <c r="BP4596" s="157">
        <f>IF('1b-NaturalGas'!$AI$90="no","not applicable (based on previous answers)",ROUND(BL4596,4))</f>
        <v>0.56799999999999995</v>
      </c>
      <c r="BQ4596" s="157">
        <f>IF('1b-NaturalGas'!$AI$91="no","",ROUND(BL4596,4))</f>
        <v>0.56799999999999995</v>
      </c>
    </row>
    <row r="4597" spans="30:69" x14ac:dyDescent="0.25">
      <c r="AD4597" s="157">
        <f t="shared" si="157"/>
        <v>0.5700000000000004</v>
      </c>
      <c r="AE4597" s="157">
        <f>IF('1a-Electricity'!$AI$77="no","",ROUND(AD4597,4))</f>
        <v>0.56999999999999995</v>
      </c>
      <c r="AF4597" s="157">
        <f>IF('1a-Electricity'!$AI$78="no","",ROUND(AD4597,4))</f>
        <v>0.56999999999999995</v>
      </c>
      <c r="AG4597" s="157">
        <f>IF('1a-Electricity'!$AI$79="no","",ROUND(AD4597,4))</f>
        <v>0.56999999999999995</v>
      </c>
      <c r="BL4597" s="157">
        <f t="shared" ref="BL4597:BL4660" si="158">BL4596+0.001</f>
        <v>0.56900000000000039</v>
      </c>
      <c r="BM4597" s="157">
        <f>IF('1b-NaturalGas'!$AI$87="no","",ROUND(BL4597,4))</f>
        <v>0.56899999999999995</v>
      </c>
      <c r="BN4597" s="157">
        <f>IF('1b-NaturalGas'!$AI$88="no","",ROUND(BL4597,4))</f>
        <v>0.56899999999999995</v>
      </c>
      <c r="BO4597" s="157">
        <f>IF('1b-NaturalGas'!$AI$89="no","",ROUND(BL4597,4))</f>
        <v>0.56899999999999995</v>
      </c>
      <c r="BP4597" s="157">
        <f>IF('1b-NaturalGas'!$AI$90="no","not applicable (based on previous answers)",ROUND(BL4597,4))</f>
        <v>0.56899999999999995</v>
      </c>
      <c r="BQ4597" s="157">
        <f>IF('1b-NaturalGas'!$AI$91="no","",ROUND(BL4597,4))</f>
        <v>0.56899999999999995</v>
      </c>
    </row>
    <row r="4598" spans="30:69" x14ac:dyDescent="0.25">
      <c r="AD4598" s="157">
        <f t="shared" si="157"/>
        <v>0.5710000000000004</v>
      </c>
      <c r="AE4598" s="157">
        <f>IF('1a-Electricity'!$AI$77="no","",ROUND(AD4598,4))</f>
        <v>0.57099999999999995</v>
      </c>
      <c r="AF4598" s="157">
        <f>IF('1a-Electricity'!$AI$78="no","",ROUND(AD4598,4))</f>
        <v>0.57099999999999995</v>
      </c>
      <c r="AG4598" s="157">
        <f>IF('1a-Electricity'!$AI$79="no","",ROUND(AD4598,4))</f>
        <v>0.57099999999999995</v>
      </c>
      <c r="BL4598" s="157">
        <f t="shared" si="158"/>
        <v>0.5700000000000004</v>
      </c>
      <c r="BM4598" s="157">
        <f>IF('1b-NaturalGas'!$AI$87="no","",ROUND(BL4598,4))</f>
        <v>0.56999999999999995</v>
      </c>
      <c r="BN4598" s="157">
        <f>IF('1b-NaturalGas'!$AI$88="no","",ROUND(BL4598,4))</f>
        <v>0.56999999999999995</v>
      </c>
      <c r="BO4598" s="157">
        <f>IF('1b-NaturalGas'!$AI$89="no","",ROUND(BL4598,4))</f>
        <v>0.56999999999999995</v>
      </c>
      <c r="BP4598" s="157">
        <f>IF('1b-NaturalGas'!$AI$90="no","not applicable (based on previous answers)",ROUND(BL4598,4))</f>
        <v>0.56999999999999995</v>
      </c>
      <c r="BQ4598" s="157">
        <f>IF('1b-NaturalGas'!$AI$91="no","",ROUND(BL4598,4))</f>
        <v>0.56999999999999995</v>
      </c>
    </row>
    <row r="4599" spans="30:69" x14ac:dyDescent="0.25">
      <c r="AD4599" s="157">
        <f t="shared" si="157"/>
        <v>0.5720000000000004</v>
      </c>
      <c r="AE4599" s="157">
        <f>IF('1a-Electricity'!$AI$77="no","",ROUND(AD4599,4))</f>
        <v>0.57199999999999995</v>
      </c>
      <c r="AF4599" s="157">
        <f>IF('1a-Electricity'!$AI$78="no","",ROUND(AD4599,4))</f>
        <v>0.57199999999999995</v>
      </c>
      <c r="AG4599" s="157">
        <f>IF('1a-Electricity'!$AI$79="no","",ROUND(AD4599,4))</f>
        <v>0.57199999999999995</v>
      </c>
      <c r="BL4599" s="157">
        <f t="shared" si="158"/>
        <v>0.5710000000000004</v>
      </c>
      <c r="BM4599" s="157">
        <f>IF('1b-NaturalGas'!$AI$87="no","",ROUND(BL4599,4))</f>
        <v>0.57099999999999995</v>
      </c>
      <c r="BN4599" s="157">
        <f>IF('1b-NaturalGas'!$AI$88="no","",ROUND(BL4599,4))</f>
        <v>0.57099999999999995</v>
      </c>
      <c r="BO4599" s="157">
        <f>IF('1b-NaturalGas'!$AI$89="no","",ROUND(BL4599,4))</f>
        <v>0.57099999999999995</v>
      </c>
      <c r="BP4599" s="157">
        <f>IF('1b-NaturalGas'!$AI$90="no","not applicable (based on previous answers)",ROUND(BL4599,4))</f>
        <v>0.57099999999999995</v>
      </c>
      <c r="BQ4599" s="157">
        <f>IF('1b-NaturalGas'!$AI$91="no","",ROUND(BL4599,4))</f>
        <v>0.57099999999999995</v>
      </c>
    </row>
    <row r="4600" spans="30:69" x14ac:dyDescent="0.25">
      <c r="AD4600" s="157">
        <f t="shared" si="157"/>
        <v>0.5730000000000004</v>
      </c>
      <c r="AE4600" s="157">
        <f>IF('1a-Electricity'!$AI$77="no","",ROUND(AD4600,4))</f>
        <v>0.57299999999999995</v>
      </c>
      <c r="AF4600" s="157">
        <f>IF('1a-Electricity'!$AI$78="no","",ROUND(AD4600,4))</f>
        <v>0.57299999999999995</v>
      </c>
      <c r="AG4600" s="157">
        <f>IF('1a-Electricity'!$AI$79="no","",ROUND(AD4600,4))</f>
        <v>0.57299999999999995</v>
      </c>
      <c r="BL4600" s="157">
        <f t="shared" si="158"/>
        <v>0.5720000000000004</v>
      </c>
      <c r="BM4600" s="157">
        <f>IF('1b-NaturalGas'!$AI$87="no","",ROUND(BL4600,4))</f>
        <v>0.57199999999999995</v>
      </c>
      <c r="BN4600" s="157">
        <f>IF('1b-NaturalGas'!$AI$88="no","",ROUND(BL4600,4))</f>
        <v>0.57199999999999995</v>
      </c>
      <c r="BO4600" s="157">
        <f>IF('1b-NaturalGas'!$AI$89="no","",ROUND(BL4600,4))</f>
        <v>0.57199999999999995</v>
      </c>
      <c r="BP4600" s="157">
        <f>IF('1b-NaturalGas'!$AI$90="no","not applicable (based on previous answers)",ROUND(BL4600,4))</f>
        <v>0.57199999999999995</v>
      </c>
      <c r="BQ4600" s="157">
        <f>IF('1b-NaturalGas'!$AI$91="no","",ROUND(BL4600,4))</f>
        <v>0.57199999999999995</v>
      </c>
    </row>
    <row r="4601" spans="30:69" x14ac:dyDescent="0.25">
      <c r="AD4601" s="157">
        <f t="shared" si="157"/>
        <v>0.5740000000000004</v>
      </c>
      <c r="AE4601" s="157">
        <f>IF('1a-Electricity'!$AI$77="no","",ROUND(AD4601,4))</f>
        <v>0.57399999999999995</v>
      </c>
      <c r="AF4601" s="157">
        <f>IF('1a-Electricity'!$AI$78="no","",ROUND(AD4601,4))</f>
        <v>0.57399999999999995</v>
      </c>
      <c r="AG4601" s="157">
        <f>IF('1a-Electricity'!$AI$79="no","",ROUND(AD4601,4))</f>
        <v>0.57399999999999995</v>
      </c>
      <c r="BL4601" s="157">
        <f t="shared" si="158"/>
        <v>0.5730000000000004</v>
      </c>
      <c r="BM4601" s="157">
        <f>IF('1b-NaturalGas'!$AI$87="no","",ROUND(BL4601,4))</f>
        <v>0.57299999999999995</v>
      </c>
      <c r="BN4601" s="157">
        <f>IF('1b-NaturalGas'!$AI$88="no","",ROUND(BL4601,4))</f>
        <v>0.57299999999999995</v>
      </c>
      <c r="BO4601" s="157">
        <f>IF('1b-NaturalGas'!$AI$89="no","",ROUND(BL4601,4))</f>
        <v>0.57299999999999995</v>
      </c>
      <c r="BP4601" s="157">
        <f>IF('1b-NaturalGas'!$AI$90="no","not applicable (based on previous answers)",ROUND(BL4601,4))</f>
        <v>0.57299999999999995</v>
      </c>
      <c r="BQ4601" s="157">
        <f>IF('1b-NaturalGas'!$AI$91="no","",ROUND(BL4601,4))</f>
        <v>0.57299999999999995</v>
      </c>
    </row>
    <row r="4602" spans="30:69" x14ac:dyDescent="0.25">
      <c r="AD4602" s="157">
        <f t="shared" si="157"/>
        <v>0.5750000000000004</v>
      </c>
      <c r="AE4602" s="157">
        <f>IF('1a-Electricity'!$AI$77="no","",ROUND(AD4602,4))</f>
        <v>0.57499999999999996</v>
      </c>
      <c r="AF4602" s="157">
        <f>IF('1a-Electricity'!$AI$78="no","",ROUND(AD4602,4))</f>
        <v>0.57499999999999996</v>
      </c>
      <c r="AG4602" s="157">
        <f>IF('1a-Electricity'!$AI$79="no","",ROUND(AD4602,4))</f>
        <v>0.57499999999999996</v>
      </c>
      <c r="BL4602" s="157">
        <f t="shared" si="158"/>
        <v>0.5740000000000004</v>
      </c>
      <c r="BM4602" s="157">
        <f>IF('1b-NaturalGas'!$AI$87="no","",ROUND(BL4602,4))</f>
        <v>0.57399999999999995</v>
      </c>
      <c r="BN4602" s="157">
        <f>IF('1b-NaturalGas'!$AI$88="no","",ROUND(BL4602,4))</f>
        <v>0.57399999999999995</v>
      </c>
      <c r="BO4602" s="157">
        <f>IF('1b-NaturalGas'!$AI$89="no","",ROUND(BL4602,4))</f>
        <v>0.57399999999999995</v>
      </c>
      <c r="BP4602" s="157">
        <f>IF('1b-NaturalGas'!$AI$90="no","not applicable (based on previous answers)",ROUND(BL4602,4))</f>
        <v>0.57399999999999995</v>
      </c>
      <c r="BQ4602" s="157">
        <f>IF('1b-NaturalGas'!$AI$91="no","",ROUND(BL4602,4))</f>
        <v>0.57399999999999995</v>
      </c>
    </row>
    <row r="4603" spans="30:69" x14ac:dyDescent="0.25">
      <c r="AD4603" s="157">
        <f t="shared" si="157"/>
        <v>0.5760000000000004</v>
      </c>
      <c r="AE4603" s="157">
        <f>IF('1a-Electricity'!$AI$77="no","",ROUND(AD4603,4))</f>
        <v>0.57599999999999996</v>
      </c>
      <c r="AF4603" s="157">
        <f>IF('1a-Electricity'!$AI$78="no","",ROUND(AD4603,4))</f>
        <v>0.57599999999999996</v>
      </c>
      <c r="AG4603" s="157">
        <f>IF('1a-Electricity'!$AI$79="no","",ROUND(AD4603,4))</f>
        <v>0.57599999999999996</v>
      </c>
      <c r="BL4603" s="157">
        <f t="shared" si="158"/>
        <v>0.5750000000000004</v>
      </c>
      <c r="BM4603" s="157">
        <f>IF('1b-NaturalGas'!$AI$87="no","",ROUND(BL4603,4))</f>
        <v>0.57499999999999996</v>
      </c>
      <c r="BN4603" s="157">
        <f>IF('1b-NaturalGas'!$AI$88="no","",ROUND(BL4603,4))</f>
        <v>0.57499999999999996</v>
      </c>
      <c r="BO4603" s="157">
        <f>IF('1b-NaturalGas'!$AI$89="no","",ROUND(BL4603,4))</f>
        <v>0.57499999999999996</v>
      </c>
      <c r="BP4603" s="157">
        <f>IF('1b-NaturalGas'!$AI$90="no","not applicable (based on previous answers)",ROUND(BL4603,4))</f>
        <v>0.57499999999999996</v>
      </c>
      <c r="BQ4603" s="157">
        <f>IF('1b-NaturalGas'!$AI$91="no","",ROUND(BL4603,4))</f>
        <v>0.57499999999999996</v>
      </c>
    </row>
    <row r="4604" spans="30:69" x14ac:dyDescent="0.25">
      <c r="AD4604" s="157">
        <f t="shared" si="157"/>
        <v>0.5770000000000004</v>
      </c>
      <c r="AE4604" s="157">
        <f>IF('1a-Electricity'!$AI$77="no","",ROUND(AD4604,4))</f>
        <v>0.57699999999999996</v>
      </c>
      <c r="AF4604" s="157">
        <f>IF('1a-Electricity'!$AI$78="no","",ROUND(AD4604,4))</f>
        <v>0.57699999999999996</v>
      </c>
      <c r="AG4604" s="157">
        <f>IF('1a-Electricity'!$AI$79="no","",ROUND(AD4604,4))</f>
        <v>0.57699999999999996</v>
      </c>
      <c r="BL4604" s="157">
        <f t="shared" si="158"/>
        <v>0.5760000000000004</v>
      </c>
      <c r="BM4604" s="157">
        <f>IF('1b-NaturalGas'!$AI$87="no","",ROUND(BL4604,4))</f>
        <v>0.57599999999999996</v>
      </c>
      <c r="BN4604" s="157">
        <f>IF('1b-NaturalGas'!$AI$88="no","",ROUND(BL4604,4))</f>
        <v>0.57599999999999996</v>
      </c>
      <c r="BO4604" s="157">
        <f>IF('1b-NaturalGas'!$AI$89="no","",ROUND(BL4604,4))</f>
        <v>0.57599999999999996</v>
      </c>
      <c r="BP4604" s="157">
        <f>IF('1b-NaturalGas'!$AI$90="no","not applicable (based on previous answers)",ROUND(BL4604,4))</f>
        <v>0.57599999999999996</v>
      </c>
      <c r="BQ4604" s="157">
        <f>IF('1b-NaturalGas'!$AI$91="no","",ROUND(BL4604,4))</f>
        <v>0.57599999999999996</v>
      </c>
    </row>
    <row r="4605" spans="30:69" x14ac:dyDescent="0.25">
      <c r="AD4605" s="157">
        <f t="shared" si="157"/>
        <v>0.5780000000000004</v>
      </c>
      <c r="AE4605" s="157">
        <f>IF('1a-Electricity'!$AI$77="no","",ROUND(AD4605,4))</f>
        <v>0.57799999999999996</v>
      </c>
      <c r="AF4605" s="157">
        <f>IF('1a-Electricity'!$AI$78="no","",ROUND(AD4605,4))</f>
        <v>0.57799999999999996</v>
      </c>
      <c r="AG4605" s="157">
        <f>IF('1a-Electricity'!$AI$79="no","",ROUND(AD4605,4))</f>
        <v>0.57799999999999996</v>
      </c>
      <c r="BL4605" s="157">
        <f t="shared" si="158"/>
        <v>0.5770000000000004</v>
      </c>
      <c r="BM4605" s="157">
        <f>IF('1b-NaturalGas'!$AI$87="no","",ROUND(BL4605,4))</f>
        <v>0.57699999999999996</v>
      </c>
      <c r="BN4605" s="157">
        <f>IF('1b-NaturalGas'!$AI$88="no","",ROUND(BL4605,4))</f>
        <v>0.57699999999999996</v>
      </c>
      <c r="BO4605" s="157">
        <f>IF('1b-NaturalGas'!$AI$89="no","",ROUND(BL4605,4))</f>
        <v>0.57699999999999996</v>
      </c>
      <c r="BP4605" s="157">
        <f>IF('1b-NaturalGas'!$AI$90="no","not applicable (based on previous answers)",ROUND(BL4605,4))</f>
        <v>0.57699999999999996</v>
      </c>
      <c r="BQ4605" s="157">
        <f>IF('1b-NaturalGas'!$AI$91="no","",ROUND(BL4605,4))</f>
        <v>0.57699999999999996</v>
      </c>
    </row>
    <row r="4606" spans="30:69" x14ac:dyDescent="0.25">
      <c r="AD4606" s="157">
        <f t="shared" si="157"/>
        <v>0.5790000000000004</v>
      </c>
      <c r="AE4606" s="157">
        <f>IF('1a-Electricity'!$AI$77="no","",ROUND(AD4606,4))</f>
        <v>0.57899999999999996</v>
      </c>
      <c r="AF4606" s="157">
        <f>IF('1a-Electricity'!$AI$78="no","",ROUND(AD4606,4))</f>
        <v>0.57899999999999996</v>
      </c>
      <c r="AG4606" s="157">
        <f>IF('1a-Electricity'!$AI$79="no","",ROUND(AD4606,4))</f>
        <v>0.57899999999999996</v>
      </c>
      <c r="BL4606" s="157">
        <f t="shared" si="158"/>
        <v>0.5780000000000004</v>
      </c>
      <c r="BM4606" s="157">
        <f>IF('1b-NaturalGas'!$AI$87="no","",ROUND(BL4606,4))</f>
        <v>0.57799999999999996</v>
      </c>
      <c r="BN4606" s="157">
        <f>IF('1b-NaturalGas'!$AI$88="no","",ROUND(BL4606,4))</f>
        <v>0.57799999999999996</v>
      </c>
      <c r="BO4606" s="157">
        <f>IF('1b-NaturalGas'!$AI$89="no","",ROUND(BL4606,4))</f>
        <v>0.57799999999999996</v>
      </c>
      <c r="BP4606" s="157">
        <f>IF('1b-NaturalGas'!$AI$90="no","not applicable (based on previous answers)",ROUND(BL4606,4))</f>
        <v>0.57799999999999996</v>
      </c>
      <c r="BQ4606" s="157">
        <f>IF('1b-NaturalGas'!$AI$91="no","",ROUND(BL4606,4))</f>
        <v>0.57799999999999996</v>
      </c>
    </row>
    <row r="4607" spans="30:69" x14ac:dyDescent="0.25">
      <c r="AD4607" s="157">
        <f t="shared" si="157"/>
        <v>0.5800000000000004</v>
      </c>
      <c r="AE4607" s="157">
        <f>IF('1a-Electricity'!$AI$77="no","",ROUND(AD4607,4))</f>
        <v>0.57999999999999996</v>
      </c>
      <c r="AF4607" s="157">
        <f>IF('1a-Electricity'!$AI$78="no","",ROUND(AD4607,4))</f>
        <v>0.57999999999999996</v>
      </c>
      <c r="AG4607" s="157">
        <f>IF('1a-Electricity'!$AI$79="no","",ROUND(AD4607,4))</f>
        <v>0.57999999999999996</v>
      </c>
      <c r="BL4607" s="157">
        <f t="shared" si="158"/>
        <v>0.5790000000000004</v>
      </c>
      <c r="BM4607" s="157">
        <f>IF('1b-NaturalGas'!$AI$87="no","",ROUND(BL4607,4))</f>
        <v>0.57899999999999996</v>
      </c>
      <c r="BN4607" s="157">
        <f>IF('1b-NaturalGas'!$AI$88="no","",ROUND(BL4607,4))</f>
        <v>0.57899999999999996</v>
      </c>
      <c r="BO4607" s="157">
        <f>IF('1b-NaturalGas'!$AI$89="no","",ROUND(BL4607,4))</f>
        <v>0.57899999999999996</v>
      </c>
      <c r="BP4607" s="157">
        <f>IF('1b-NaturalGas'!$AI$90="no","not applicable (based on previous answers)",ROUND(BL4607,4))</f>
        <v>0.57899999999999996</v>
      </c>
      <c r="BQ4607" s="157">
        <f>IF('1b-NaturalGas'!$AI$91="no","",ROUND(BL4607,4))</f>
        <v>0.57899999999999996</v>
      </c>
    </row>
    <row r="4608" spans="30:69" x14ac:dyDescent="0.25">
      <c r="AD4608" s="157">
        <f t="shared" si="157"/>
        <v>0.58100000000000041</v>
      </c>
      <c r="AE4608" s="157">
        <f>IF('1a-Electricity'!$AI$77="no","",ROUND(AD4608,4))</f>
        <v>0.58099999999999996</v>
      </c>
      <c r="AF4608" s="157">
        <f>IF('1a-Electricity'!$AI$78="no","",ROUND(AD4608,4))</f>
        <v>0.58099999999999996</v>
      </c>
      <c r="AG4608" s="157">
        <f>IF('1a-Electricity'!$AI$79="no","",ROUND(AD4608,4))</f>
        <v>0.58099999999999996</v>
      </c>
      <c r="BL4608" s="157">
        <f t="shared" si="158"/>
        <v>0.5800000000000004</v>
      </c>
      <c r="BM4608" s="157">
        <f>IF('1b-NaturalGas'!$AI$87="no","",ROUND(BL4608,4))</f>
        <v>0.57999999999999996</v>
      </c>
      <c r="BN4608" s="157">
        <f>IF('1b-NaturalGas'!$AI$88="no","",ROUND(BL4608,4))</f>
        <v>0.57999999999999996</v>
      </c>
      <c r="BO4608" s="157">
        <f>IF('1b-NaturalGas'!$AI$89="no","",ROUND(BL4608,4))</f>
        <v>0.57999999999999996</v>
      </c>
      <c r="BP4608" s="157">
        <f>IF('1b-NaturalGas'!$AI$90="no","not applicable (based on previous answers)",ROUND(BL4608,4))</f>
        <v>0.57999999999999996</v>
      </c>
      <c r="BQ4608" s="157">
        <f>IF('1b-NaturalGas'!$AI$91="no","",ROUND(BL4608,4))</f>
        <v>0.57999999999999996</v>
      </c>
    </row>
    <row r="4609" spans="30:69" x14ac:dyDescent="0.25">
      <c r="AD4609" s="157">
        <f t="shared" si="157"/>
        <v>0.58200000000000041</v>
      </c>
      <c r="AE4609" s="157">
        <f>IF('1a-Electricity'!$AI$77="no","",ROUND(AD4609,4))</f>
        <v>0.58199999999999996</v>
      </c>
      <c r="AF4609" s="157">
        <f>IF('1a-Electricity'!$AI$78="no","",ROUND(AD4609,4))</f>
        <v>0.58199999999999996</v>
      </c>
      <c r="AG4609" s="157">
        <f>IF('1a-Electricity'!$AI$79="no","",ROUND(AD4609,4))</f>
        <v>0.58199999999999996</v>
      </c>
      <c r="BL4609" s="157">
        <f t="shared" si="158"/>
        <v>0.58100000000000041</v>
      </c>
      <c r="BM4609" s="157">
        <f>IF('1b-NaturalGas'!$AI$87="no","",ROUND(BL4609,4))</f>
        <v>0.58099999999999996</v>
      </c>
      <c r="BN4609" s="157">
        <f>IF('1b-NaturalGas'!$AI$88="no","",ROUND(BL4609,4))</f>
        <v>0.58099999999999996</v>
      </c>
      <c r="BO4609" s="157">
        <f>IF('1b-NaturalGas'!$AI$89="no","",ROUND(BL4609,4))</f>
        <v>0.58099999999999996</v>
      </c>
      <c r="BP4609" s="157">
        <f>IF('1b-NaturalGas'!$AI$90="no","not applicable (based on previous answers)",ROUND(BL4609,4))</f>
        <v>0.58099999999999996</v>
      </c>
      <c r="BQ4609" s="157">
        <f>IF('1b-NaturalGas'!$AI$91="no","",ROUND(BL4609,4))</f>
        <v>0.58099999999999996</v>
      </c>
    </row>
    <row r="4610" spans="30:69" x14ac:dyDescent="0.25">
      <c r="AD4610" s="157">
        <f t="shared" si="157"/>
        <v>0.58300000000000041</v>
      </c>
      <c r="AE4610" s="157">
        <f>IF('1a-Electricity'!$AI$77="no","",ROUND(AD4610,4))</f>
        <v>0.58299999999999996</v>
      </c>
      <c r="AF4610" s="157">
        <f>IF('1a-Electricity'!$AI$78="no","",ROUND(AD4610,4))</f>
        <v>0.58299999999999996</v>
      </c>
      <c r="AG4610" s="157">
        <f>IF('1a-Electricity'!$AI$79="no","",ROUND(AD4610,4))</f>
        <v>0.58299999999999996</v>
      </c>
      <c r="BL4610" s="157">
        <f t="shared" si="158"/>
        <v>0.58200000000000041</v>
      </c>
      <c r="BM4610" s="157">
        <f>IF('1b-NaturalGas'!$AI$87="no","",ROUND(BL4610,4))</f>
        <v>0.58199999999999996</v>
      </c>
      <c r="BN4610" s="157">
        <f>IF('1b-NaturalGas'!$AI$88="no","",ROUND(BL4610,4))</f>
        <v>0.58199999999999996</v>
      </c>
      <c r="BO4610" s="157">
        <f>IF('1b-NaturalGas'!$AI$89="no","",ROUND(BL4610,4))</f>
        <v>0.58199999999999996</v>
      </c>
      <c r="BP4610" s="157">
        <f>IF('1b-NaturalGas'!$AI$90="no","not applicable (based on previous answers)",ROUND(BL4610,4))</f>
        <v>0.58199999999999996</v>
      </c>
      <c r="BQ4610" s="157">
        <f>IF('1b-NaturalGas'!$AI$91="no","",ROUND(BL4610,4))</f>
        <v>0.58199999999999996</v>
      </c>
    </row>
    <row r="4611" spans="30:69" x14ac:dyDescent="0.25">
      <c r="AD4611" s="157">
        <f t="shared" si="157"/>
        <v>0.58400000000000041</v>
      </c>
      <c r="AE4611" s="157">
        <f>IF('1a-Electricity'!$AI$77="no","",ROUND(AD4611,4))</f>
        <v>0.58399999999999996</v>
      </c>
      <c r="AF4611" s="157">
        <f>IF('1a-Electricity'!$AI$78="no","",ROUND(AD4611,4))</f>
        <v>0.58399999999999996</v>
      </c>
      <c r="AG4611" s="157">
        <f>IF('1a-Electricity'!$AI$79="no","",ROUND(AD4611,4))</f>
        <v>0.58399999999999996</v>
      </c>
      <c r="BL4611" s="157">
        <f t="shared" si="158"/>
        <v>0.58300000000000041</v>
      </c>
      <c r="BM4611" s="157">
        <f>IF('1b-NaturalGas'!$AI$87="no","",ROUND(BL4611,4))</f>
        <v>0.58299999999999996</v>
      </c>
      <c r="BN4611" s="157">
        <f>IF('1b-NaturalGas'!$AI$88="no","",ROUND(BL4611,4))</f>
        <v>0.58299999999999996</v>
      </c>
      <c r="BO4611" s="157">
        <f>IF('1b-NaturalGas'!$AI$89="no","",ROUND(BL4611,4))</f>
        <v>0.58299999999999996</v>
      </c>
      <c r="BP4611" s="157">
        <f>IF('1b-NaturalGas'!$AI$90="no","not applicable (based on previous answers)",ROUND(BL4611,4))</f>
        <v>0.58299999999999996</v>
      </c>
      <c r="BQ4611" s="157">
        <f>IF('1b-NaturalGas'!$AI$91="no","",ROUND(BL4611,4))</f>
        <v>0.58299999999999996</v>
      </c>
    </row>
    <row r="4612" spans="30:69" x14ac:dyDescent="0.25">
      <c r="AD4612" s="157">
        <f t="shared" si="157"/>
        <v>0.58500000000000041</v>
      </c>
      <c r="AE4612" s="157">
        <f>IF('1a-Electricity'!$AI$77="no","",ROUND(AD4612,4))</f>
        <v>0.58499999999999996</v>
      </c>
      <c r="AF4612" s="157">
        <f>IF('1a-Electricity'!$AI$78="no","",ROUND(AD4612,4))</f>
        <v>0.58499999999999996</v>
      </c>
      <c r="AG4612" s="157">
        <f>IF('1a-Electricity'!$AI$79="no","",ROUND(AD4612,4))</f>
        <v>0.58499999999999996</v>
      </c>
      <c r="BL4612" s="157">
        <f t="shared" si="158"/>
        <v>0.58400000000000041</v>
      </c>
      <c r="BM4612" s="157">
        <f>IF('1b-NaturalGas'!$AI$87="no","",ROUND(BL4612,4))</f>
        <v>0.58399999999999996</v>
      </c>
      <c r="BN4612" s="157">
        <f>IF('1b-NaturalGas'!$AI$88="no","",ROUND(BL4612,4))</f>
        <v>0.58399999999999996</v>
      </c>
      <c r="BO4612" s="157">
        <f>IF('1b-NaturalGas'!$AI$89="no","",ROUND(BL4612,4))</f>
        <v>0.58399999999999996</v>
      </c>
      <c r="BP4612" s="157">
        <f>IF('1b-NaturalGas'!$AI$90="no","not applicable (based on previous answers)",ROUND(BL4612,4))</f>
        <v>0.58399999999999996</v>
      </c>
      <c r="BQ4612" s="157">
        <f>IF('1b-NaturalGas'!$AI$91="no","",ROUND(BL4612,4))</f>
        <v>0.58399999999999996</v>
      </c>
    </row>
    <row r="4613" spans="30:69" x14ac:dyDescent="0.25">
      <c r="AD4613" s="157">
        <f t="shared" si="157"/>
        <v>0.58600000000000041</v>
      </c>
      <c r="AE4613" s="157">
        <f>IF('1a-Electricity'!$AI$77="no","",ROUND(AD4613,4))</f>
        <v>0.58599999999999997</v>
      </c>
      <c r="AF4613" s="157">
        <f>IF('1a-Electricity'!$AI$78="no","",ROUND(AD4613,4))</f>
        <v>0.58599999999999997</v>
      </c>
      <c r="AG4613" s="157">
        <f>IF('1a-Electricity'!$AI$79="no","",ROUND(AD4613,4))</f>
        <v>0.58599999999999997</v>
      </c>
      <c r="BL4613" s="157">
        <f t="shared" si="158"/>
        <v>0.58500000000000041</v>
      </c>
      <c r="BM4613" s="157">
        <f>IF('1b-NaturalGas'!$AI$87="no","",ROUND(BL4613,4))</f>
        <v>0.58499999999999996</v>
      </c>
      <c r="BN4613" s="157">
        <f>IF('1b-NaturalGas'!$AI$88="no","",ROUND(BL4613,4))</f>
        <v>0.58499999999999996</v>
      </c>
      <c r="BO4613" s="157">
        <f>IF('1b-NaturalGas'!$AI$89="no","",ROUND(BL4613,4))</f>
        <v>0.58499999999999996</v>
      </c>
      <c r="BP4613" s="157">
        <f>IF('1b-NaturalGas'!$AI$90="no","not applicable (based on previous answers)",ROUND(BL4613,4))</f>
        <v>0.58499999999999996</v>
      </c>
      <c r="BQ4613" s="157">
        <f>IF('1b-NaturalGas'!$AI$91="no","",ROUND(BL4613,4))</f>
        <v>0.58499999999999996</v>
      </c>
    </row>
    <row r="4614" spans="30:69" x14ac:dyDescent="0.25">
      <c r="AD4614" s="157">
        <f t="shared" si="157"/>
        <v>0.58700000000000041</v>
      </c>
      <c r="AE4614" s="157">
        <f>IF('1a-Electricity'!$AI$77="no","",ROUND(AD4614,4))</f>
        <v>0.58699999999999997</v>
      </c>
      <c r="AF4614" s="157">
        <f>IF('1a-Electricity'!$AI$78="no","",ROUND(AD4614,4))</f>
        <v>0.58699999999999997</v>
      </c>
      <c r="AG4614" s="157">
        <f>IF('1a-Electricity'!$AI$79="no","",ROUND(AD4614,4))</f>
        <v>0.58699999999999997</v>
      </c>
      <c r="BL4614" s="157">
        <f t="shared" si="158"/>
        <v>0.58600000000000041</v>
      </c>
      <c r="BM4614" s="157">
        <f>IF('1b-NaturalGas'!$AI$87="no","",ROUND(BL4614,4))</f>
        <v>0.58599999999999997</v>
      </c>
      <c r="BN4614" s="157">
        <f>IF('1b-NaturalGas'!$AI$88="no","",ROUND(BL4614,4))</f>
        <v>0.58599999999999997</v>
      </c>
      <c r="BO4614" s="157">
        <f>IF('1b-NaturalGas'!$AI$89="no","",ROUND(BL4614,4))</f>
        <v>0.58599999999999997</v>
      </c>
      <c r="BP4614" s="157">
        <f>IF('1b-NaturalGas'!$AI$90="no","not applicable (based on previous answers)",ROUND(BL4614,4))</f>
        <v>0.58599999999999997</v>
      </c>
      <c r="BQ4614" s="157">
        <f>IF('1b-NaturalGas'!$AI$91="no","",ROUND(BL4614,4))</f>
        <v>0.58599999999999997</v>
      </c>
    </row>
    <row r="4615" spans="30:69" x14ac:dyDescent="0.25">
      <c r="AD4615" s="157">
        <f t="shared" si="157"/>
        <v>0.58800000000000041</v>
      </c>
      <c r="AE4615" s="157">
        <f>IF('1a-Electricity'!$AI$77="no","",ROUND(AD4615,4))</f>
        <v>0.58799999999999997</v>
      </c>
      <c r="AF4615" s="157">
        <f>IF('1a-Electricity'!$AI$78="no","",ROUND(AD4615,4))</f>
        <v>0.58799999999999997</v>
      </c>
      <c r="AG4615" s="157">
        <f>IF('1a-Electricity'!$AI$79="no","",ROUND(AD4615,4))</f>
        <v>0.58799999999999997</v>
      </c>
      <c r="BL4615" s="157">
        <f t="shared" si="158"/>
        <v>0.58700000000000041</v>
      </c>
      <c r="BM4615" s="157">
        <f>IF('1b-NaturalGas'!$AI$87="no","",ROUND(BL4615,4))</f>
        <v>0.58699999999999997</v>
      </c>
      <c r="BN4615" s="157">
        <f>IF('1b-NaturalGas'!$AI$88="no","",ROUND(BL4615,4))</f>
        <v>0.58699999999999997</v>
      </c>
      <c r="BO4615" s="157">
        <f>IF('1b-NaturalGas'!$AI$89="no","",ROUND(BL4615,4))</f>
        <v>0.58699999999999997</v>
      </c>
      <c r="BP4615" s="157">
        <f>IF('1b-NaturalGas'!$AI$90="no","not applicable (based on previous answers)",ROUND(BL4615,4))</f>
        <v>0.58699999999999997</v>
      </c>
      <c r="BQ4615" s="157">
        <f>IF('1b-NaturalGas'!$AI$91="no","",ROUND(BL4615,4))</f>
        <v>0.58699999999999997</v>
      </c>
    </row>
    <row r="4616" spans="30:69" x14ac:dyDescent="0.25">
      <c r="AD4616" s="157">
        <f t="shared" si="157"/>
        <v>0.58900000000000041</v>
      </c>
      <c r="AE4616" s="157">
        <f>IF('1a-Electricity'!$AI$77="no","",ROUND(AD4616,4))</f>
        <v>0.58899999999999997</v>
      </c>
      <c r="AF4616" s="157">
        <f>IF('1a-Electricity'!$AI$78="no","",ROUND(AD4616,4))</f>
        <v>0.58899999999999997</v>
      </c>
      <c r="AG4616" s="157">
        <f>IF('1a-Electricity'!$AI$79="no","",ROUND(AD4616,4))</f>
        <v>0.58899999999999997</v>
      </c>
      <c r="BL4616" s="157">
        <f t="shared" si="158"/>
        <v>0.58800000000000041</v>
      </c>
      <c r="BM4616" s="157">
        <f>IF('1b-NaturalGas'!$AI$87="no","",ROUND(BL4616,4))</f>
        <v>0.58799999999999997</v>
      </c>
      <c r="BN4616" s="157">
        <f>IF('1b-NaturalGas'!$AI$88="no","",ROUND(BL4616,4))</f>
        <v>0.58799999999999997</v>
      </c>
      <c r="BO4616" s="157">
        <f>IF('1b-NaturalGas'!$AI$89="no","",ROUND(BL4616,4))</f>
        <v>0.58799999999999997</v>
      </c>
      <c r="BP4616" s="157">
        <f>IF('1b-NaturalGas'!$AI$90="no","not applicable (based on previous answers)",ROUND(BL4616,4))</f>
        <v>0.58799999999999997</v>
      </c>
      <c r="BQ4616" s="157">
        <f>IF('1b-NaturalGas'!$AI$91="no","",ROUND(BL4616,4))</f>
        <v>0.58799999999999997</v>
      </c>
    </row>
    <row r="4617" spans="30:69" x14ac:dyDescent="0.25">
      <c r="AD4617" s="157">
        <f t="shared" si="157"/>
        <v>0.59000000000000041</v>
      </c>
      <c r="AE4617" s="157">
        <f>IF('1a-Electricity'!$AI$77="no","",ROUND(AD4617,4))</f>
        <v>0.59</v>
      </c>
      <c r="AF4617" s="157">
        <f>IF('1a-Electricity'!$AI$78="no","",ROUND(AD4617,4))</f>
        <v>0.59</v>
      </c>
      <c r="AG4617" s="157">
        <f>IF('1a-Electricity'!$AI$79="no","",ROUND(AD4617,4))</f>
        <v>0.59</v>
      </c>
      <c r="BL4617" s="157">
        <f t="shared" si="158"/>
        <v>0.58900000000000041</v>
      </c>
      <c r="BM4617" s="157">
        <f>IF('1b-NaturalGas'!$AI$87="no","",ROUND(BL4617,4))</f>
        <v>0.58899999999999997</v>
      </c>
      <c r="BN4617" s="157">
        <f>IF('1b-NaturalGas'!$AI$88="no","",ROUND(BL4617,4))</f>
        <v>0.58899999999999997</v>
      </c>
      <c r="BO4617" s="157">
        <f>IF('1b-NaturalGas'!$AI$89="no","",ROUND(BL4617,4))</f>
        <v>0.58899999999999997</v>
      </c>
      <c r="BP4617" s="157">
        <f>IF('1b-NaturalGas'!$AI$90="no","not applicable (based on previous answers)",ROUND(BL4617,4))</f>
        <v>0.58899999999999997</v>
      </c>
      <c r="BQ4617" s="157">
        <f>IF('1b-NaturalGas'!$AI$91="no","",ROUND(BL4617,4))</f>
        <v>0.58899999999999997</v>
      </c>
    </row>
    <row r="4618" spans="30:69" x14ac:dyDescent="0.25">
      <c r="AD4618" s="157">
        <f t="shared" si="157"/>
        <v>0.59100000000000041</v>
      </c>
      <c r="AE4618" s="157">
        <f>IF('1a-Electricity'!$AI$77="no","",ROUND(AD4618,4))</f>
        <v>0.59099999999999997</v>
      </c>
      <c r="AF4618" s="157">
        <f>IF('1a-Electricity'!$AI$78="no","",ROUND(AD4618,4))</f>
        <v>0.59099999999999997</v>
      </c>
      <c r="AG4618" s="157">
        <f>IF('1a-Electricity'!$AI$79="no","",ROUND(AD4618,4))</f>
        <v>0.59099999999999997</v>
      </c>
      <c r="BL4618" s="157">
        <f t="shared" si="158"/>
        <v>0.59000000000000041</v>
      </c>
      <c r="BM4618" s="157">
        <f>IF('1b-NaturalGas'!$AI$87="no","",ROUND(BL4618,4))</f>
        <v>0.59</v>
      </c>
      <c r="BN4618" s="157">
        <f>IF('1b-NaturalGas'!$AI$88="no","",ROUND(BL4618,4))</f>
        <v>0.59</v>
      </c>
      <c r="BO4618" s="157">
        <f>IF('1b-NaturalGas'!$AI$89="no","",ROUND(BL4618,4))</f>
        <v>0.59</v>
      </c>
      <c r="BP4618" s="157">
        <f>IF('1b-NaturalGas'!$AI$90="no","not applicable (based on previous answers)",ROUND(BL4618,4))</f>
        <v>0.59</v>
      </c>
      <c r="BQ4618" s="157">
        <f>IF('1b-NaturalGas'!$AI$91="no","",ROUND(BL4618,4))</f>
        <v>0.59</v>
      </c>
    </row>
    <row r="4619" spans="30:69" x14ac:dyDescent="0.25">
      <c r="AD4619" s="157">
        <f t="shared" si="157"/>
        <v>0.59200000000000041</v>
      </c>
      <c r="AE4619" s="157">
        <f>IF('1a-Electricity'!$AI$77="no","",ROUND(AD4619,4))</f>
        <v>0.59199999999999997</v>
      </c>
      <c r="AF4619" s="157">
        <f>IF('1a-Electricity'!$AI$78="no","",ROUND(AD4619,4))</f>
        <v>0.59199999999999997</v>
      </c>
      <c r="AG4619" s="157">
        <f>IF('1a-Electricity'!$AI$79="no","",ROUND(AD4619,4))</f>
        <v>0.59199999999999997</v>
      </c>
      <c r="BL4619" s="157">
        <f t="shared" si="158"/>
        <v>0.59100000000000041</v>
      </c>
      <c r="BM4619" s="157">
        <f>IF('1b-NaturalGas'!$AI$87="no","",ROUND(BL4619,4))</f>
        <v>0.59099999999999997</v>
      </c>
      <c r="BN4619" s="157">
        <f>IF('1b-NaturalGas'!$AI$88="no","",ROUND(BL4619,4))</f>
        <v>0.59099999999999997</v>
      </c>
      <c r="BO4619" s="157">
        <f>IF('1b-NaturalGas'!$AI$89="no","",ROUND(BL4619,4))</f>
        <v>0.59099999999999997</v>
      </c>
      <c r="BP4619" s="157">
        <f>IF('1b-NaturalGas'!$AI$90="no","not applicable (based on previous answers)",ROUND(BL4619,4))</f>
        <v>0.59099999999999997</v>
      </c>
      <c r="BQ4619" s="157">
        <f>IF('1b-NaturalGas'!$AI$91="no","",ROUND(BL4619,4))</f>
        <v>0.59099999999999997</v>
      </c>
    </row>
    <row r="4620" spans="30:69" x14ac:dyDescent="0.25">
      <c r="AD4620" s="157">
        <f t="shared" si="157"/>
        <v>0.59300000000000042</v>
      </c>
      <c r="AE4620" s="157">
        <f>IF('1a-Electricity'!$AI$77="no","",ROUND(AD4620,4))</f>
        <v>0.59299999999999997</v>
      </c>
      <c r="AF4620" s="157">
        <f>IF('1a-Electricity'!$AI$78="no","",ROUND(AD4620,4))</f>
        <v>0.59299999999999997</v>
      </c>
      <c r="AG4620" s="157">
        <f>IF('1a-Electricity'!$AI$79="no","",ROUND(AD4620,4))</f>
        <v>0.59299999999999997</v>
      </c>
      <c r="BL4620" s="157">
        <f t="shared" si="158"/>
        <v>0.59200000000000041</v>
      </c>
      <c r="BM4620" s="157">
        <f>IF('1b-NaturalGas'!$AI$87="no","",ROUND(BL4620,4))</f>
        <v>0.59199999999999997</v>
      </c>
      <c r="BN4620" s="157">
        <f>IF('1b-NaturalGas'!$AI$88="no","",ROUND(BL4620,4))</f>
        <v>0.59199999999999997</v>
      </c>
      <c r="BO4620" s="157">
        <f>IF('1b-NaturalGas'!$AI$89="no","",ROUND(BL4620,4))</f>
        <v>0.59199999999999997</v>
      </c>
      <c r="BP4620" s="157">
        <f>IF('1b-NaturalGas'!$AI$90="no","not applicable (based on previous answers)",ROUND(BL4620,4))</f>
        <v>0.59199999999999997</v>
      </c>
      <c r="BQ4620" s="157">
        <f>IF('1b-NaturalGas'!$AI$91="no","",ROUND(BL4620,4))</f>
        <v>0.59199999999999997</v>
      </c>
    </row>
    <row r="4621" spans="30:69" x14ac:dyDescent="0.25">
      <c r="AD4621" s="157">
        <f t="shared" si="157"/>
        <v>0.59400000000000042</v>
      </c>
      <c r="AE4621" s="157">
        <f>IF('1a-Electricity'!$AI$77="no","",ROUND(AD4621,4))</f>
        <v>0.59399999999999997</v>
      </c>
      <c r="AF4621" s="157">
        <f>IF('1a-Electricity'!$AI$78="no","",ROUND(AD4621,4))</f>
        <v>0.59399999999999997</v>
      </c>
      <c r="AG4621" s="157">
        <f>IF('1a-Electricity'!$AI$79="no","",ROUND(AD4621,4))</f>
        <v>0.59399999999999997</v>
      </c>
      <c r="BL4621" s="157">
        <f t="shared" si="158"/>
        <v>0.59300000000000042</v>
      </c>
      <c r="BM4621" s="157">
        <f>IF('1b-NaturalGas'!$AI$87="no","",ROUND(BL4621,4))</f>
        <v>0.59299999999999997</v>
      </c>
      <c r="BN4621" s="157">
        <f>IF('1b-NaturalGas'!$AI$88="no","",ROUND(BL4621,4))</f>
        <v>0.59299999999999997</v>
      </c>
      <c r="BO4621" s="157">
        <f>IF('1b-NaturalGas'!$AI$89="no","",ROUND(BL4621,4))</f>
        <v>0.59299999999999997</v>
      </c>
      <c r="BP4621" s="157">
        <f>IF('1b-NaturalGas'!$AI$90="no","not applicable (based on previous answers)",ROUND(BL4621,4))</f>
        <v>0.59299999999999997</v>
      </c>
      <c r="BQ4621" s="157">
        <f>IF('1b-NaturalGas'!$AI$91="no","",ROUND(BL4621,4))</f>
        <v>0.59299999999999997</v>
      </c>
    </row>
    <row r="4622" spans="30:69" x14ac:dyDescent="0.25">
      <c r="AD4622" s="157">
        <f t="shared" si="157"/>
        <v>0.59500000000000042</v>
      </c>
      <c r="AE4622" s="157">
        <f>IF('1a-Electricity'!$AI$77="no","",ROUND(AD4622,4))</f>
        <v>0.59499999999999997</v>
      </c>
      <c r="AF4622" s="157">
        <f>IF('1a-Electricity'!$AI$78="no","",ROUND(AD4622,4))</f>
        <v>0.59499999999999997</v>
      </c>
      <c r="AG4622" s="157">
        <f>IF('1a-Electricity'!$AI$79="no","",ROUND(AD4622,4))</f>
        <v>0.59499999999999997</v>
      </c>
      <c r="BL4622" s="157">
        <f t="shared" si="158"/>
        <v>0.59400000000000042</v>
      </c>
      <c r="BM4622" s="157">
        <f>IF('1b-NaturalGas'!$AI$87="no","",ROUND(BL4622,4))</f>
        <v>0.59399999999999997</v>
      </c>
      <c r="BN4622" s="157">
        <f>IF('1b-NaturalGas'!$AI$88="no","",ROUND(BL4622,4))</f>
        <v>0.59399999999999997</v>
      </c>
      <c r="BO4622" s="157">
        <f>IF('1b-NaturalGas'!$AI$89="no","",ROUND(BL4622,4))</f>
        <v>0.59399999999999997</v>
      </c>
      <c r="BP4622" s="157">
        <f>IF('1b-NaturalGas'!$AI$90="no","not applicable (based on previous answers)",ROUND(BL4622,4))</f>
        <v>0.59399999999999997</v>
      </c>
      <c r="BQ4622" s="157">
        <f>IF('1b-NaturalGas'!$AI$91="no","",ROUND(BL4622,4))</f>
        <v>0.59399999999999997</v>
      </c>
    </row>
    <row r="4623" spans="30:69" x14ac:dyDescent="0.25">
      <c r="AD4623" s="157">
        <f t="shared" si="157"/>
        <v>0.59600000000000042</v>
      </c>
      <c r="AE4623" s="157">
        <f>IF('1a-Electricity'!$AI$77="no","",ROUND(AD4623,4))</f>
        <v>0.59599999999999997</v>
      </c>
      <c r="AF4623" s="157">
        <f>IF('1a-Electricity'!$AI$78="no","",ROUND(AD4623,4))</f>
        <v>0.59599999999999997</v>
      </c>
      <c r="AG4623" s="157">
        <f>IF('1a-Electricity'!$AI$79="no","",ROUND(AD4623,4))</f>
        <v>0.59599999999999997</v>
      </c>
      <c r="BL4623" s="157">
        <f t="shared" si="158"/>
        <v>0.59500000000000042</v>
      </c>
      <c r="BM4623" s="157">
        <f>IF('1b-NaturalGas'!$AI$87="no","",ROUND(BL4623,4))</f>
        <v>0.59499999999999997</v>
      </c>
      <c r="BN4623" s="157">
        <f>IF('1b-NaturalGas'!$AI$88="no","",ROUND(BL4623,4))</f>
        <v>0.59499999999999997</v>
      </c>
      <c r="BO4623" s="157">
        <f>IF('1b-NaturalGas'!$AI$89="no","",ROUND(BL4623,4))</f>
        <v>0.59499999999999997</v>
      </c>
      <c r="BP4623" s="157">
        <f>IF('1b-NaturalGas'!$AI$90="no","not applicable (based on previous answers)",ROUND(BL4623,4))</f>
        <v>0.59499999999999997</v>
      </c>
      <c r="BQ4623" s="157">
        <f>IF('1b-NaturalGas'!$AI$91="no","",ROUND(BL4623,4))</f>
        <v>0.59499999999999997</v>
      </c>
    </row>
    <row r="4624" spans="30:69" x14ac:dyDescent="0.25">
      <c r="AD4624" s="157">
        <f t="shared" si="157"/>
        <v>0.59700000000000042</v>
      </c>
      <c r="AE4624" s="157">
        <f>IF('1a-Electricity'!$AI$77="no","",ROUND(AD4624,4))</f>
        <v>0.59699999999999998</v>
      </c>
      <c r="AF4624" s="157">
        <f>IF('1a-Electricity'!$AI$78="no","",ROUND(AD4624,4))</f>
        <v>0.59699999999999998</v>
      </c>
      <c r="AG4624" s="157">
        <f>IF('1a-Electricity'!$AI$79="no","",ROUND(AD4624,4))</f>
        <v>0.59699999999999998</v>
      </c>
      <c r="BL4624" s="157">
        <f t="shared" si="158"/>
        <v>0.59600000000000042</v>
      </c>
      <c r="BM4624" s="157">
        <f>IF('1b-NaturalGas'!$AI$87="no","",ROUND(BL4624,4))</f>
        <v>0.59599999999999997</v>
      </c>
      <c r="BN4624" s="157">
        <f>IF('1b-NaturalGas'!$AI$88="no","",ROUND(BL4624,4))</f>
        <v>0.59599999999999997</v>
      </c>
      <c r="BO4624" s="157">
        <f>IF('1b-NaturalGas'!$AI$89="no","",ROUND(BL4624,4))</f>
        <v>0.59599999999999997</v>
      </c>
      <c r="BP4624" s="157">
        <f>IF('1b-NaturalGas'!$AI$90="no","not applicable (based on previous answers)",ROUND(BL4624,4))</f>
        <v>0.59599999999999997</v>
      </c>
      <c r="BQ4624" s="157">
        <f>IF('1b-NaturalGas'!$AI$91="no","",ROUND(BL4624,4))</f>
        <v>0.59599999999999997</v>
      </c>
    </row>
    <row r="4625" spans="30:69" x14ac:dyDescent="0.25">
      <c r="AD4625" s="157">
        <f t="shared" si="157"/>
        <v>0.59800000000000042</v>
      </c>
      <c r="AE4625" s="157">
        <f>IF('1a-Electricity'!$AI$77="no","",ROUND(AD4625,4))</f>
        <v>0.59799999999999998</v>
      </c>
      <c r="AF4625" s="157">
        <f>IF('1a-Electricity'!$AI$78="no","",ROUND(AD4625,4))</f>
        <v>0.59799999999999998</v>
      </c>
      <c r="AG4625" s="157">
        <f>IF('1a-Electricity'!$AI$79="no","",ROUND(AD4625,4))</f>
        <v>0.59799999999999998</v>
      </c>
      <c r="BL4625" s="157">
        <f t="shared" si="158"/>
        <v>0.59700000000000042</v>
      </c>
      <c r="BM4625" s="157">
        <f>IF('1b-NaturalGas'!$AI$87="no","",ROUND(BL4625,4))</f>
        <v>0.59699999999999998</v>
      </c>
      <c r="BN4625" s="157">
        <f>IF('1b-NaturalGas'!$AI$88="no","",ROUND(BL4625,4))</f>
        <v>0.59699999999999998</v>
      </c>
      <c r="BO4625" s="157">
        <f>IF('1b-NaturalGas'!$AI$89="no","",ROUND(BL4625,4))</f>
        <v>0.59699999999999998</v>
      </c>
      <c r="BP4625" s="157">
        <f>IF('1b-NaturalGas'!$AI$90="no","not applicable (based on previous answers)",ROUND(BL4625,4))</f>
        <v>0.59699999999999998</v>
      </c>
      <c r="BQ4625" s="157">
        <f>IF('1b-NaturalGas'!$AI$91="no","",ROUND(BL4625,4))</f>
        <v>0.59699999999999998</v>
      </c>
    </row>
    <row r="4626" spans="30:69" x14ac:dyDescent="0.25">
      <c r="AD4626" s="157">
        <f t="shared" si="157"/>
        <v>0.59900000000000042</v>
      </c>
      <c r="AE4626" s="157">
        <f>IF('1a-Electricity'!$AI$77="no","",ROUND(AD4626,4))</f>
        <v>0.59899999999999998</v>
      </c>
      <c r="AF4626" s="157">
        <f>IF('1a-Electricity'!$AI$78="no","",ROUND(AD4626,4))</f>
        <v>0.59899999999999998</v>
      </c>
      <c r="AG4626" s="157">
        <f>IF('1a-Electricity'!$AI$79="no","",ROUND(AD4626,4))</f>
        <v>0.59899999999999998</v>
      </c>
      <c r="BL4626" s="157">
        <f t="shared" si="158"/>
        <v>0.59800000000000042</v>
      </c>
      <c r="BM4626" s="157">
        <f>IF('1b-NaturalGas'!$AI$87="no","",ROUND(BL4626,4))</f>
        <v>0.59799999999999998</v>
      </c>
      <c r="BN4626" s="157">
        <f>IF('1b-NaturalGas'!$AI$88="no","",ROUND(BL4626,4))</f>
        <v>0.59799999999999998</v>
      </c>
      <c r="BO4626" s="157">
        <f>IF('1b-NaturalGas'!$AI$89="no","",ROUND(BL4626,4))</f>
        <v>0.59799999999999998</v>
      </c>
      <c r="BP4626" s="157">
        <f>IF('1b-NaturalGas'!$AI$90="no","not applicable (based on previous answers)",ROUND(BL4626,4))</f>
        <v>0.59799999999999998</v>
      </c>
      <c r="BQ4626" s="157">
        <f>IF('1b-NaturalGas'!$AI$91="no","",ROUND(BL4626,4))</f>
        <v>0.59799999999999998</v>
      </c>
    </row>
    <row r="4627" spans="30:69" x14ac:dyDescent="0.25">
      <c r="AD4627" s="157">
        <f t="shared" si="157"/>
        <v>0.60000000000000042</v>
      </c>
      <c r="AE4627" s="157">
        <f>IF('1a-Electricity'!$AI$77="no","",ROUND(AD4627,4))</f>
        <v>0.6</v>
      </c>
      <c r="AF4627" s="157">
        <f>IF('1a-Electricity'!$AI$78="no","",ROUND(AD4627,4))</f>
        <v>0.6</v>
      </c>
      <c r="AG4627" s="157">
        <f>IF('1a-Electricity'!$AI$79="no","",ROUND(AD4627,4))</f>
        <v>0.6</v>
      </c>
      <c r="BL4627" s="157">
        <f t="shared" si="158"/>
        <v>0.59900000000000042</v>
      </c>
      <c r="BM4627" s="157">
        <f>IF('1b-NaturalGas'!$AI$87="no","",ROUND(BL4627,4))</f>
        <v>0.59899999999999998</v>
      </c>
      <c r="BN4627" s="157">
        <f>IF('1b-NaturalGas'!$AI$88="no","",ROUND(BL4627,4))</f>
        <v>0.59899999999999998</v>
      </c>
      <c r="BO4627" s="157">
        <f>IF('1b-NaturalGas'!$AI$89="no","",ROUND(BL4627,4))</f>
        <v>0.59899999999999998</v>
      </c>
      <c r="BP4627" s="157">
        <f>IF('1b-NaturalGas'!$AI$90="no","not applicable (based on previous answers)",ROUND(BL4627,4))</f>
        <v>0.59899999999999998</v>
      </c>
      <c r="BQ4627" s="157">
        <f>IF('1b-NaturalGas'!$AI$91="no","",ROUND(BL4627,4))</f>
        <v>0.59899999999999998</v>
      </c>
    </row>
    <row r="4628" spans="30:69" x14ac:dyDescent="0.25">
      <c r="AD4628" s="157">
        <f t="shared" si="157"/>
        <v>0.60100000000000042</v>
      </c>
      <c r="AE4628" s="157">
        <f>IF('1a-Electricity'!$AI$77="no","",ROUND(AD4628,4))</f>
        <v>0.60099999999999998</v>
      </c>
      <c r="AF4628" s="157">
        <f>IF('1a-Electricity'!$AI$78="no","",ROUND(AD4628,4))</f>
        <v>0.60099999999999998</v>
      </c>
      <c r="AG4628" s="157">
        <f>IF('1a-Electricity'!$AI$79="no","",ROUND(AD4628,4))</f>
        <v>0.60099999999999998</v>
      </c>
      <c r="BL4628" s="157">
        <f t="shared" si="158"/>
        <v>0.60000000000000042</v>
      </c>
      <c r="BM4628" s="157">
        <f>IF('1b-NaturalGas'!$AI$87="no","",ROUND(BL4628,4))</f>
        <v>0.6</v>
      </c>
      <c r="BN4628" s="157">
        <f>IF('1b-NaturalGas'!$AI$88="no","",ROUND(BL4628,4))</f>
        <v>0.6</v>
      </c>
      <c r="BO4628" s="157">
        <f>IF('1b-NaturalGas'!$AI$89="no","",ROUND(BL4628,4))</f>
        <v>0.6</v>
      </c>
      <c r="BP4628" s="157">
        <f>IF('1b-NaturalGas'!$AI$90="no","not applicable (based on previous answers)",ROUND(BL4628,4))</f>
        <v>0.6</v>
      </c>
      <c r="BQ4628" s="157">
        <f>IF('1b-NaturalGas'!$AI$91="no","",ROUND(BL4628,4))</f>
        <v>0.6</v>
      </c>
    </row>
    <row r="4629" spans="30:69" x14ac:dyDescent="0.25">
      <c r="AD4629" s="157">
        <f t="shared" si="157"/>
        <v>0.60200000000000042</v>
      </c>
      <c r="AE4629" s="157">
        <f>IF('1a-Electricity'!$AI$77="no","",ROUND(AD4629,4))</f>
        <v>0.60199999999999998</v>
      </c>
      <c r="AF4629" s="157">
        <f>IF('1a-Electricity'!$AI$78="no","",ROUND(AD4629,4))</f>
        <v>0.60199999999999998</v>
      </c>
      <c r="AG4629" s="157">
        <f>IF('1a-Electricity'!$AI$79="no","",ROUND(AD4629,4))</f>
        <v>0.60199999999999998</v>
      </c>
      <c r="BL4629" s="157">
        <f t="shared" si="158"/>
        <v>0.60100000000000042</v>
      </c>
      <c r="BM4629" s="157">
        <f>IF('1b-NaturalGas'!$AI$87="no","",ROUND(BL4629,4))</f>
        <v>0.60099999999999998</v>
      </c>
      <c r="BN4629" s="157">
        <f>IF('1b-NaturalGas'!$AI$88="no","",ROUND(BL4629,4))</f>
        <v>0.60099999999999998</v>
      </c>
      <c r="BO4629" s="157">
        <f>IF('1b-NaturalGas'!$AI$89="no","",ROUND(BL4629,4))</f>
        <v>0.60099999999999998</v>
      </c>
      <c r="BP4629" s="157">
        <f>IF('1b-NaturalGas'!$AI$90="no","not applicable (based on previous answers)",ROUND(BL4629,4))</f>
        <v>0.60099999999999998</v>
      </c>
      <c r="BQ4629" s="157">
        <f>IF('1b-NaturalGas'!$AI$91="no","",ROUND(BL4629,4))</f>
        <v>0.60099999999999998</v>
      </c>
    </row>
    <row r="4630" spans="30:69" x14ac:dyDescent="0.25">
      <c r="AD4630" s="157">
        <f t="shared" si="157"/>
        <v>0.60300000000000042</v>
      </c>
      <c r="AE4630" s="157">
        <f>IF('1a-Electricity'!$AI$77="no","",ROUND(AD4630,4))</f>
        <v>0.60299999999999998</v>
      </c>
      <c r="AF4630" s="157">
        <f>IF('1a-Electricity'!$AI$78="no","",ROUND(AD4630,4))</f>
        <v>0.60299999999999998</v>
      </c>
      <c r="AG4630" s="157">
        <f>IF('1a-Electricity'!$AI$79="no","",ROUND(AD4630,4))</f>
        <v>0.60299999999999998</v>
      </c>
      <c r="BL4630" s="157">
        <f t="shared" si="158"/>
        <v>0.60200000000000042</v>
      </c>
      <c r="BM4630" s="157">
        <f>IF('1b-NaturalGas'!$AI$87="no","",ROUND(BL4630,4))</f>
        <v>0.60199999999999998</v>
      </c>
      <c r="BN4630" s="157">
        <f>IF('1b-NaturalGas'!$AI$88="no","",ROUND(BL4630,4))</f>
        <v>0.60199999999999998</v>
      </c>
      <c r="BO4630" s="157">
        <f>IF('1b-NaturalGas'!$AI$89="no","",ROUND(BL4630,4))</f>
        <v>0.60199999999999998</v>
      </c>
      <c r="BP4630" s="157">
        <f>IF('1b-NaturalGas'!$AI$90="no","not applicable (based on previous answers)",ROUND(BL4630,4))</f>
        <v>0.60199999999999998</v>
      </c>
      <c r="BQ4630" s="157">
        <f>IF('1b-NaturalGas'!$AI$91="no","",ROUND(BL4630,4))</f>
        <v>0.60199999999999998</v>
      </c>
    </row>
    <row r="4631" spans="30:69" x14ac:dyDescent="0.25">
      <c r="AD4631" s="157">
        <f t="shared" si="157"/>
        <v>0.60400000000000043</v>
      </c>
      <c r="AE4631" s="157">
        <f>IF('1a-Electricity'!$AI$77="no","",ROUND(AD4631,4))</f>
        <v>0.60399999999999998</v>
      </c>
      <c r="AF4631" s="157">
        <f>IF('1a-Electricity'!$AI$78="no","",ROUND(AD4631,4))</f>
        <v>0.60399999999999998</v>
      </c>
      <c r="AG4631" s="157">
        <f>IF('1a-Electricity'!$AI$79="no","",ROUND(AD4631,4))</f>
        <v>0.60399999999999998</v>
      </c>
      <c r="BL4631" s="157">
        <f t="shared" si="158"/>
        <v>0.60300000000000042</v>
      </c>
      <c r="BM4631" s="157">
        <f>IF('1b-NaturalGas'!$AI$87="no","",ROUND(BL4631,4))</f>
        <v>0.60299999999999998</v>
      </c>
      <c r="BN4631" s="157">
        <f>IF('1b-NaturalGas'!$AI$88="no","",ROUND(BL4631,4))</f>
        <v>0.60299999999999998</v>
      </c>
      <c r="BO4631" s="157">
        <f>IF('1b-NaturalGas'!$AI$89="no","",ROUND(BL4631,4))</f>
        <v>0.60299999999999998</v>
      </c>
      <c r="BP4631" s="157">
        <f>IF('1b-NaturalGas'!$AI$90="no","not applicable (based on previous answers)",ROUND(BL4631,4))</f>
        <v>0.60299999999999998</v>
      </c>
      <c r="BQ4631" s="157">
        <f>IF('1b-NaturalGas'!$AI$91="no","",ROUND(BL4631,4))</f>
        <v>0.60299999999999998</v>
      </c>
    </row>
    <row r="4632" spans="30:69" x14ac:dyDescent="0.25">
      <c r="AD4632" s="157">
        <f t="shared" si="157"/>
        <v>0.60500000000000043</v>
      </c>
      <c r="AE4632" s="157">
        <f>IF('1a-Electricity'!$AI$77="no","",ROUND(AD4632,4))</f>
        <v>0.60499999999999998</v>
      </c>
      <c r="AF4632" s="157">
        <f>IF('1a-Electricity'!$AI$78="no","",ROUND(AD4632,4))</f>
        <v>0.60499999999999998</v>
      </c>
      <c r="AG4632" s="157">
        <f>IF('1a-Electricity'!$AI$79="no","",ROUND(AD4632,4))</f>
        <v>0.60499999999999998</v>
      </c>
      <c r="BL4632" s="157">
        <f t="shared" si="158"/>
        <v>0.60400000000000043</v>
      </c>
      <c r="BM4632" s="157">
        <f>IF('1b-NaturalGas'!$AI$87="no","",ROUND(BL4632,4))</f>
        <v>0.60399999999999998</v>
      </c>
      <c r="BN4632" s="157">
        <f>IF('1b-NaturalGas'!$AI$88="no","",ROUND(BL4632,4))</f>
        <v>0.60399999999999998</v>
      </c>
      <c r="BO4632" s="157">
        <f>IF('1b-NaturalGas'!$AI$89="no","",ROUND(BL4632,4))</f>
        <v>0.60399999999999998</v>
      </c>
      <c r="BP4632" s="157">
        <f>IF('1b-NaturalGas'!$AI$90="no","not applicable (based on previous answers)",ROUND(BL4632,4))</f>
        <v>0.60399999999999998</v>
      </c>
      <c r="BQ4632" s="157">
        <f>IF('1b-NaturalGas'!$AI$91="no","",ROUND(BL4632,4))</f>
        <v>0.60399999999999998</v>
      </c>
    </row>
    <row r="4633" spans="30:69" x14ac:dyDescent="0.25">
      <c r="AD4633" s="157">
        <f t="shared" si="157"/>
        <v>0.60600000000000043</v>
      </c>
      <c r="AE4633" s="157">
        <f>IF('1a-Electricity'!$AI$77="no","",ROUND(AD4633,4))</f>
        <v>0.60599999999999998</v>
      </c>
      <c r="AF4633" s="157">
        <f>IF('1a-Electricity'!$AI$78="no","",ROUND(AD4633,4))</f>
        <v>0.60599999999999998</v>
      </c>
      <c r="AG4633" s="157">
        <f>IF('1a-Electricity'!$AI$79="no","",ROUND(AD4633,4))</f>
        <v>0.60599999999999998</v>
      </c>
      <c r="BL4633" s="157">
        <f t="shared" si="158"/>
        <v>0.60500000000000043</v>
      </c>
      <c r="BM4633" s="157">
        <f>IF('1b-NaturalGas'!$AI$87="no","",ROUND(BL4633,4))</f>
        <v>0.60499999999999998</v>
      </c>
      <c r="BN4633" s="157">
        <f>IF('1b-NaturalGas'!$AI$88="no","",ROUND(BL4633,4))</f>
        <v>0.60499999999999998</v>
      </c>
      <c r="BO4633" s="157">
        <f>IF('1b-NaturalGas'!$AI$89="no","",ROUND(BL4633,4))</f>
        <v>0.60499999999999998</v>
      </c>
      <c r="BP4633" s="157">
        <f>IF('1b-NaturalGas'!$AI$90="no","not applicable (based on previous answers)",ROUND(BL4633,4))</f>
        <v>0.60499999999999998</v>
      </c>
      <c r="BQ4633" s="157">
        <f>IF('1b-NaturalGas'!$AI$91="no","",ROUND(BL4633,4))</f>
        <v>0.60499999999999998</v>
      </c>
    </row>
    <row r="4634" spans="30:69" x14ac:dyDescent="0.25">
      <c r="AD4634" s="157">
        <f t="shared" si="157"/>
        <v>0.60700000000000043</v>
      </c>
      <c r="AE4634" s="157">
        <f>IF('1a-Electricity'!$AI$77="no","",ROUND(AD4634,4))</f>
        <v>0.60699999999999998</v>
      </c>
      <c r="AF4634" s="157">
        <f>IF('1a-Electricity'!$AI$78="no","",ROUND(AD4634,4))</f>
        <v>0.60699999999999998</v>
      </c>
      <c r="AG4634" s="157">
        <f>IF('1a-Electricity'!$AI$79="no","",ROUND(AD4634,4))</f>
        <v>0.60699999999999998</v>
      </c>
      <c r="BL4634" s="157">
        <f t="shared" si="158"/>
        <v>0.60600000000000043</v>
      </c>
      <c r="BM4634" s="157">
        <f>IF('1b-NaturalGas'!$AI$87="no","",ROUND(BL4634,4))</f>
        <v>0.60599999999999998</v>
      </c>
      <c r="BN4634" s="157">
        <f>IF('1b-NaturalGas'!$AI$88="no","",ROUND(BL4634,4))</f>
        <v>0.60599999999999998</v>
      </c>
      <c r="BO4634" s="157">
        <f>IF('1b-NaturalGas'!$AI$89="no","",ROUND(BL4634,4))</f>
        <v>0.60599999999999998</v>
      </c>
      <c r="BP4634" s="157">
        <f>IF('1b-NaturalGas'!$AI$90="no","not applicable (based on previous answers)",ROUND(BL4634,4))</f>
        <v>0.60599999999999998</v>
      </c>
      <c r="BQ4634" s="157">
        <f>IF('1b-NaturalGas'!$AI$91="no","",ROUND(BL4634,4))</f>
        <v>0.60599999999999998</v>
      </c>
    </row>
    <row r="4635" spans="30:69" x14ac:dyDescent="0.25">
      <c r="AD4635" s="157">
        <f t="shared" si="157"/>
        <v>0.60800000000000043</v>
      </c>
      <c r="AE4635" s="157">
        <f>IF('1a-Electricity'!$AI$77="no","",ROUND(AD4635,4))</f>
        <v>0.60799999999999998</v>
      </c>
      <c r="AF4635" s="157">
        <f>IF('1a-Electricity'!$AI$78="no","",ROUND(AD4635,4))</f>
        <v>0.60799999999999998</v>
      </c>
      <c r="AG4635" s="157">
        <f>IF('1a-Electricity'!$AI$79="no","",ROUND(AD4635,4))</f>
        <v>0.60799999999999998</v>
      </c>
      <c r="BL4635" s="157">
        <f t="shared" si="158"/>
        <v>0.60700000000000043</v>
      </c>
      <c r="BM4635" s="157">
        <f>IF('1b-NaturalGas'!$AI$87="no","",ROUND(BL4635,4))</f>
        <v>0.60699999999999998</v>
      </c>
      <c r="BN4635" s="157">
        <f>IF('1b-NaturalGas'!$AI$88="no","",ROUND(BL4635,4))</f>
        <v>0.60699999999999998</v>
      </c>
      <c r="BO4635" s="157">
        <f>IF('1b-NaturalGas'!$AI$89="no","",ROUND(BL4635,4))</f>
        <v>0.60699999999999998</v>
      </c>
      <c r="BP4635" s="157">
        <f>IF('1b-NaturalGas'!$AI$90="no","not applicable (based on previous answers)",ROUND(BL4635,4))</f>
        <v>0.60699999999999998</v>
      </c>
      <c r="BQ4635" s="157">
        <f>IF('1b-NaturalGas'!$AI$91="no","",ROUND(BL4635,4))</f>
        <v>0.60699999999999998</v>
      </c>
    </row>
    <row r="4636" spans="30:69" x14ac:dyDescent="0.25">
      <c r="AD4636" s="157">
        <f t="shared" si="157"/>
        <v>0.60900000000000043</v>
      </c>
      <c r="AE4636" s="157">
        <f>IF('1a-Electricity'!$AI$77="no","",ROUND(AD4636,4))</f>
        <v>0.60899999999999999</v>
      </c>
      <c r="AF4636" s="157">
        <f>IF('1a-Electricity'!$AI$78="no","",ROUND(AD4636,4))</f>
        <v>0.60899999999999999</v>
      </c>
      <c r="AG4636" s="157">
        <f>IF('1a-Electricity'!$AI$79="no","",ROUND(AD4636,4))</f>
        <v>0.60899999999999999</v>
      </c>
      <c r="BL4636" s="157">
        <f t="shared" si="158"/>
        <v>0.60800000000000043</v>
      </c>
      <c r="BM4636" s="157">
        <f>IF('1b-NaturalGas'!$AI$87="no","",ROUND(BL4636,4))</f>
        <v>0.60799999999999998</v>
      </c>
      <c r="BN4636" s="157">
        <f>IF('1b-NaturalGas'!$AI$88="no","",ROUND(BL4636,4))</f>
        <v>0.60799999999999998</v>
      </c>
      <c r="BO4636" s="157">
        <f>IF('1b-NaturalGas'!$AI$89="no","",ROUND(BL4636,4))</f>
        <v>0.60799999999999998</v>
      </c>
      <c r="BP4636" s="157">
        <f>IF('1b-NaturalGas'!$AI$90="no","not applicable (based on previous answers)",ROUND(BL4636,4))</f>
        <v>0.60799999999999998</v>
      </c>
      <c r="BQ4636" s="157">
        <f>IF('1b-NaturalGas'!$AI$91="no","",ROUND(BL4636,4))</f>
        <v>0.60799999999999998</v>
      </c>
    </row>
    <row r="4637" spans="30:69" x14ac:dyDescent="0.25">
      <c r="AD4637" s="157">
        <f t="shared" si="157"/>
        <v>0.61000000000000043</v>
      </c>
      <c r="AE4637" s="157">
        <f>IF('1a-Electricity'!$AI$77="no","",ROUND(AD4637,4))</f>
        <v>0.61</v>
      </c>
      <c r="AF4637" s="157">
        <f>IF('1a-Electricity'!$AI$78="no","",ROUND(AD4637,4))</f>
        <v>0.61</v>
      </c>
      <c r="AG4637" s="157">
        <f>IF('1a-Electricity'!$AI$79="no","",ROUND(AD4637,4))</f>
        <v>0.61</v>
      </c>
      <c r="BL4637" s="157">
        <f t="shared" si="158"/>
        <v>0.60900000000000043</v>
      </c>
      <c r="BM4637" s="157">
        <f>IF('1b-NaturalGas'!$AI$87="no","",ROUND(BL4637,4))</f>
        <v>0.60899999999999999</v>
      </c>
      <c r="BN4637" s="157">
        <f>IF('1b-NaturalGas'!$AI$88="no","",ROUND(BL4637,4))</f>
        <v>0.60899999999999999</v>
      </c>
      <c r="BO4637" s="157">
        <f>IF('1b-NaturalGas'!$AI$89="no","",ROUND(BL4637,4))</f>
        <v>0.60899999999999999</v>
      </c>
      <c r="BP4637" s="157">
        <f>IF('1b-NaturalGas'!$AI$90="no","not applicable (based on previous answers)",ROUND(BL4637,4))</f>
        <v>0.60899999999999999</v>
      </c>
      <c r="BQ4637" s="157">
        <f>IF('1b-NaturalGas'!$AI$91="no","",ROUND(BL4637,4))</f>
        <v>0.60899999999999999</v>
      </c>
    </row>
    <row r="4638" spans="30:69" x14ac:dyDescent="0.25">
      <c r="AD4638" s="157">
        <f t="shared" si="157"/>
        <v>0.61100000000000043</v>
      </c>
      <c r="AE4638" s="157">
        <f>IF('1a-Electricity'!$AI$77="no","",ROUND(AD4638,4))</f>
        <v>0.61099999999999999</v>
      </c>
      <c r="AF4638" s="157">
        <f>IF('1a-Electricity'!$AI$78="no","",ROUND(AD4638,4))</f>
        <v>0.61099999999999999</v>
      </c>
      <c r="AG4638" s="157">
        <f>IF('1a-Electricity'!$AI$79="no","",ROUND(AD4638,4))</f>
        <v>0.61099999999999999</v>
      </c>
      <c r="BL4638" s="157">
        <f t="shared" si="158"/>
        <v>0.61000000000000043</v>
      </c>
      <c r="BM4638" s="157">
        <f>IF('1b-NaturalGas'!$AI$87="no","",ROUND(BL4638,4))</f>
        <v>0.61</v>
      </c>
      <c r="BN4638" s="157">
        <f>IF('1b-NaturalGas'!$AI$88="no","",ROUND(BL4638,4))</f>
        <v>0.61</v>
      </c>
      <c r="BO4638" s="157">
        <f>IF('1b-NaturalGas'!$AI$89="no","",ROUND(BL4638,4))</f>
        <v>0.61</v>
      </c>
      <c r="BP4638" s="157">
        <f>IF('1b-NaturalGas'!$AI$90="no","not applicable (based on previous answers)",ROUND(BL4638,4))</f>
        <v>0.61</v>
      </c>
      <c r="BQ4638" s="157">
        <f>IF('1b-NaturalGas'!$AI$91="no","",ROUND(BL4638,4))</f>
        <v>0.61</v>
      </c>
    </row>
    <row r="4639" spans="30:69" x14ac:dyDescent="0.25">
      <c r="AD4639" s="157">
        <f t="shared" si="157"/>
        <v>0.61200000000000043</v>
      </c>
      <c r="AE4639" s="157">
        <f>IF('1a-Electricity'!$AI$77="no","",ROUND(AD4639,4))</f>
        <v>0.61199999999999999</v>
      </c>
      <c r="AF4639" s="157">
        <f>IF('1a-Electricity'!$AI$78="no","",ROUND(AD4639,4))</f>
        <v>0.61199999999999999</v>
      </c>
      <c r="AG4639" s="157">
        <f>IF('1a-Electricity'!$AI$79="no","",ROUND(AD4639,4))</f>
        <v>0.61199999999999999</v>
      </c>
      <c r="BL4639" s="157">
        <f t="shared" si="158"/>
        <v>0.61100000000000043</v>
      </c>
      <c r="BM4639" s="157">
        <f>IF('1b-NaturalGas'!$AI$87="no","",ROUND(BL4639,4))</f>
        <v>0.61099999999999999</v>
      </c>
      <c r="BN4639" s="157">
        <f>IF('1b-NaturalGas'!$AI$88="no","",ROUND(BL4639,4))</f>
        <v>0.61099999999999999</v>
      </c>
      <c r="BO4639" s="157">
        <f>IF('1b-NaturalGas'!$AI$89="no","",ROUND(BL4639,4))</f>
        <v>0.61099999999999999</v>
      </c>
      <c r="BP4639" s="157">
        <f>IF('1b-NaturalGas'!$AI$90="no","not applicable (based on previous answers)",ROUND(BL4639,4))</f>
        <v>0.61099999999999999</v>
      </c>
      <c r="BQ4639" s="157">
        <f>IF('1b-NaturalGas'!$AI$91="no","",ROUND(BL4639,4))</f>
        <v>0.61099999999999999</v>
      </c>
    </row>
    <row r="4640" spans="30:69" x14ac:dyDescent="0.25">
      <c r="AD4640" s="157">
        <f t="shared" si="157"/>
        <v>0.61300000000000043</v>
      </c>
      <c r="AE4640" s="157">
        <f>IF('1a-Electricity'!$AI$77="no","",ROUND(AD4640,4))</f>
        <v>0.61299999999999999</v>
      </c>
      <c r="AF4640" s="157">
        <f>IF('1a-Electricity'!$AI$78="no","",ROUND(AD4640,4))</f>
        <v>0.61299999999999999</v>
      </c>
      <c r="AG4640" s="157">
        <f>IF('1a-Electricity'!$AI$79="no","",ROUND(AD4640,4))</f>
        <v>0.61299999999999999</v>
      </c>
      <c r="BL4640" s="157">
        <f t="shared" si="158"/>
        <v>0.61200000000000043</v>
      </c>
      <c r="BM4640" s="157">
        <f>IF('1b-NaturalGas'!$AI$87="no","",ROUND(BL4640,4))</f>
        <v>0.61199999999999999</v>
      </c>
      <c r="BN4640" s="157">
        <f>IF('1b-NaturalGas'!$AI$88="no","",ROUND(BL4640,4))</f>
        <v>0.61199999999999999</v>
      </c>
      <c r="BO4640" s="157">
        <f>IF('1b-NaturalGas'!$AI$89="no","",ROUND(BL4640,4))</f>
        <v>0.61199999999999999</v>
      </c>
      <c r="BP4640" s="157">
        <f>IF('1b-NaturalGas'!$AI$90="no","not applicable (based on previous answers)",ROUND(BL4640,4))</f>
        <v>0.61199999999999999</v>
      </c>
      <c r="BQ4640" s="157">
        <f>IF('1b-NaturalGas'!$AI$91="no","",ROUND(BL4640,4))</f>
        <v>0.61199999999999999</v>
      </c>
    </row>
    <row r="4641" spans="30:69" x14ac:dyDescent="0.25">
      <c r="AD4641" s="157">
        <f t="shared" si="157"/>
        <v>0.61400000000000043</v>
      </c>
      <c r="AE4641" s="157">
        <f>IF('1a-Electricity'!$AI$77="no","",ROUND(AD4641,4))</f>
        <v>0.61399999999999999</v>
      </c>
      <c r="AF4641" s="157">
        <f>IF('1a-Electricity'!$AI$78="no","",ROUND(AD4641,4))</f>
        <v>0.61399999999999999</v>
      </c>
      <c r="AG4641" s="157">
        <f>IF('1a-Electricity'!$AI$79="no","",ROUND(AD4641,4))</f>
        <v>0.61399999999999999</v>
      </c>
      <c r="BL4641" s="157">
        <f t="shared" si="158"/>
        <v>0.61300000000000043</v>
      </c>
      <c r="BM4641" s="157">
        <f>IF('1b-NaturalGas'!$AI$87="no","",ROUND(BL4641,4))</f>
        <v>0.61299999999999999</v>
      </c>
      <c r="BN4641" s="157">
        <f>IF('1b-NaturalGas'!$AI$88="no","",ROUND(BL4641,4))</f>
        <v>0.61299999999999999</v>
      </c>
      <c r="BO4641" s="157">
        <f>IF('1b-NaturalGas'!$AI$89="no","",ROUND(BL4641,4))</f>
        <v>0.61299999999999999</v>
      </c>
      <c r="BP4641" s="157">
        <f>IF('1b-NaturalGas'!$AI$90="no","not applicable (based on previous answers)",ROUND(BL4641,4))</f>
        <v>0.61299999999999999</v>
      </c>
      <c r="BQ4641" s="157">
        <f>IF('1b-NaturalGas'!$AI$91="no","",ROUND(BL4641,4))</f>
        <v>0.61299999999999999</v>
      </c>
    </row>
    <row r="4642" spans="30:69" x14ac:dyDescent="0.25">
      <c r="AD4642" s="157">
        <f t="shared" si="157"/>
        <v>0.61500000000000044</v>
      </c>
      <c r="AE4642" s="157">
        <f>IF('1a-Electricity'!$AI$77="no","",ROUND(AD4642,4))</f>
        <v>0.61499999999999999</v>
      </c>
      <c r="AF4642" s="157">
        <f>IF('1a-Electricity'!$AI$78="no","",ROUND(AD4642,4))</f>
        <v>0.61499999999999999</v>
      </c>
      <c r="AG4642" s="157">
        <f>IF('1a-Electricity'!$AI$79="no","",ROUND(AD4642,4))</f>
        <v>0.61499999999999999</v>
      </c>
      <c r="BL4642" s="157">
        <f t="shared" si="158"/>
        <v>0.61400000000000043</v>
      </c>
      <c r="BM4642" s="157">
        <f>IF('1b-NaturalGas'!$AI$87="no","",ROUND(BL4642,4))</f>
        <v>0.61399999999999999</v>
      </c>
      <c r="BN4642" s="157">
        <f>IF('1b-NaturalGas'!$AI$88="no","",ROUND(BL4642,4))</f>
        <v>0.61399999999999999</v>
      </c>
      <c r="BO4642" s="157">
        <f>IF('1b-NaturalGas'!$AI$89="no","",ROUND(BL4642,4))</f>
        <v>0.61399999999999999</v>
      </c>
      <c r="BP4642" s="157">
        <f>IF('1b-NaturalGas'!$AI$90="no","not applicable (based on previous answers)",ROUND(BL4642,4))</f>
        <v>0.61399999999999999</v>
      </c>
      <c r="BQ4642" s="157">
        <f>IF('1b-NaturalGas'!$AI$91="no","",ROUND(BL4642,4))</f>
        <v>0.61399999999999999</v>
      </c>
    </row>
    <row r="4643" spans="30:69" x14ac:dyDescent="0.25">
      <c r="AD4643" s="157">
        <f t="shared" si="157"/>
        <v>0.61600000000000044</v>
      </c>
      <c r="AE4643" s="157">
        <f>IF('1a-Electricity'!$AI$77="no","",ROUND(AD4643,4))</f>
        <v>0.61599999999999999</v>
      </c>
      <c r="AF4643" s="157">
        <f>IF('1a-Electricity'!$AI$78="no","",ROUND(AD4643,4))</f>
        <v>0.61599999999999999</v>
      </c>
      <c r="AG4643" s="157">
        <f>IF('1a-Electricity'!$AI$79="no","",ROUND(AD4643,4))</f>
        <v>0.61599999999999999</v>
      </c>
      <c r="BL4643" s="157">
        <f t="shared" si="158"/>
        <v>0.61500000000000044</v>
      </c>
      <c r="BM4643" s="157">
        <f>IF('1b-NaturalGas'!$AI$87="no","",ROUND(BL4643,4))</f>
        <v>0.61499999999999999</v>
      </c>
      <c r="BN4643" s="157">
        <f>IF('1b-NaturalGas'!$AI$88="no","",ROUND(BL4643,4))</f>
        <v>0.61499999999999999</v>
      </c>
      <c r="BO4643" s="157">
        <f>IF('1b-NaturalGas'!$AI$89="no","",ROUND(BL4643,4))</f>
        <v>0.61499999999999999</v>
      </c>
      <c r="BP4643" s="157">
        <f>IF('1b-NaturalGas'!$AI$90="no","not applicable (based on previous answers)",ROUND(BL4643,4))</f>
        <v>0.61499999999999999</v>
      </c>
      <c r="BQ4643" s="157">
        <f>IF('1b-NaturalGas'!$AI$91="no","",ROUND(BL4643,4))</f>
        <v>0.61499999999999999</v>
      </c>
    </row>
    <row r="4644" spans="30:69" x14ac:dyDescent="0.25">
      <c r="AD4644" s="157">
        <f t="shared" si="157"/>
        <v>0.61700000000000044</v>
      </c>
      <c r="AE4644" s="157">
        <f>IF('1a-Electricity'!$AI$77="no","",ROUND(AD4644,4))</f>
        <v>0.61699999999999999</v>
      </c>
      <c r="AF4644" s="157">
        <f>IF('1a-Electricity'!$AI$78="no","",ROUND(AD4644,4))</f>
        <v>0.61699999999999999</v>
      </c>
      <c r="AG4644" s="157">
        <f>IF('1a-Electricity'!$AI$79="no","",ROUND(AD4644,4))</f>
        <v>0.61699999999999999</v>
      </c>
      <c r="BL4644" s="157">
        <f t="shared" si="158"/>
        <v>0.61600000000000044</v>
      </c>
      <c r="BM4644" s="157">
        <f>IF('1b-NaturalGas'!$AI$87="no","",ROUND(BL4644,4))</f>
        <v>0.61599999999999999</v>
      </c>
      <c r="BN4644" s="157">
        <f>IF('1b-NaturalGas'!$AI$88="no","",ROUND(BL4644,4))</f>
        <v>0.61599999999999999</v>
      </c>
      <c r="BO4644" s="157">
        <f>IF('1b-NaturalGas'!$AI$89="no","",ROUND(BL4644,4))</f>
        <v>0.61599999999999999</v>
      </c>
      <c r="BP4644" s="157">
        <f>IF('1b-NaturalGas'!$AI$90="no","not applicable (based on previous answers)",ROUND(BL4644,4))</f>
        <v>0.61599999999999999</v>
      </c>
      <c r="BQ4644" s="157">
        <f>IF('1b-NaturalGas'!$AI$91="no","",ROUND(BL4644,4))</f>
        <v>0.61599999999999999</v>
      </c>
    </row>
    <row r="4645" spans="30:69" x14ac:dyDescent="0.25">
      <c r="AD4645" s="157">
        <f t="shared" si="157"/>
        <v>0.61800000000000044</v>
      </c>
      <c r="AE4645" s="157">
        <f>IF('1a-Electricity'!$AI$77="no","",ROUND(AD4645,4))</f>
        <v>0.61799999999999999</v>
      </c>
      <c r="AF4645" s="157">
        <f>IF('1a-Electricity'!$AI$78="no","",ROUND(AD4645,4))</f>
        <v>0.61799999999999999</v>
      </c>
      <c r="AG4645" s="157">
        <f>IF('1a-Electricity'!$AI$79="no","",ROUND(AD4645,4))</f>
        <v>0.61799999999999999</v>
      </c>
      <c r="BL4645" s="157">
        <f t="shared" si="158"/>
        <v>0.61700000000000044</v>
      </c>
      <c r="BM4645" s="157">
        <f>IF('1b-NaturalGas'!$AI$87="no","",ROUND(BL4645,4))</f>
        <v>0.61699999999999999</v>
      </c>
      <c r="BN4645" s="157">
        <f>IF('1b-NaturalGas'!$AI$88="no","",ROUND(BL4645,4))</f>
        <v>0.61699999999999999</v>
      </c>
      <c r="BO4645" s="157">
        <f>IF('1b-NaturalGas'!$AI$89="no","",ROUND(BL4645,4))</f>
        <v>0.61699999999999999</v>
      </c>
      <c r="BP4645" s="157">
        <f>IF('1b-NaturalGas'!$AI$90="no","not applicable (based on previous answers)",ROUND(BL4645,4))</f>
        <v>0.61699999999999999</v>
      </c>
      <c r="BQ4645" s="157">
        <f>IF('1b-NaturalGas'!$AI$91="no","",ROUND(BL4645,4))</f>
        <v>0.61699999999999999</v>
      </c>
    </row>
    <row r="4646" spans="30:69" x14ac:dyDescent="0.25">
      <c r="AD4646" s="157">
        <f t="shared" si="157"/>
        <v>0.61900000000000044</v>
      </c>
      <c r="AE4646" s="157">
        <f>IF('1a-Electricity'!$AI$77="no","",ROUND(AD4646,4))</f>
        <v>0.61899999999999999</v>
      </c>
      <c r="AF4646" s="157">
        <f>IF('1a-Electricity'!$AI$78="no","",ROUND(AD4646,4))</f>
        <v>0.61899999999999999</v>
      </c>
      <c r="AG4646" s="157">
        <f>IF('1a-Electricity'!$AI$79="no","",ROUND(AD4646,4))</f>
        <v>0.61899999999999999</v>
      </c>
      <c r="BL4646" s="157">
        <f t="shared" si="158"/>
        <v>0.61800000000000044</v>
      </c>
      <c r="BM4646" s="157">
        <f>IF('1b-NaturalGas'!$AI$87="no","",ROUND(BL4646,4))</f>
        <v>0.61799999999999999</v>
      </c>
      <c r="BN4646" s="157">
        <f>IF('1b-NaturalGas'!$AI$88="no","",ROUND(BL4646,4))</f>
        <v>0.61799999999999999</v>
      </c>
      <c r="BO4646" s="157">
        <f>IF('1b-NaturalGas'!$AI$89="no","",ROUND(BL4646,4))</f>
        <v>0.61799999999999999</v>
      </c>
      <c r="BP4646" s="157">
        <f>IF('1b-NaturalGas'!$AI$90="no","not applicable (based on previous answers)",ROUND(BL4646,4))</f>
        <v>0.61799999999999999</v>
      </c>
      <c r="BQ4646" s="157">
        <f>IF('1b-NaturalGas'!$AI$91="no","",ROUND(BL4646,4))</f>
        <v>0.61799999999999999</v>
      </c>
    </row>
    <row r="4647" spans="30:69" x14ac:dyDescent="0.25">
      <c r="AD4647" s="157">
        <f t="shared" si="157"/>
        <v>0.62000000000000044</v>
      </c>
      <c r="AE4647" s="157">
        <f>IF('1a-Electricity'!$AI$77="no","",ROUND(AD4647,4))</f>
        <v>0.62</v>
      </c>
      <c r="AF4647" s="157">
        <f>IF('1a-Electricity'!$AI$78="no","",ROUND(AD4647,4))</f>
        <v>0.62</v>
      </c>
      <c r="AG4647" s="157">
        <f>IF('1a-Electricity'!$AI$79="no","",ROUND(AD4647,4))</f>
        <v>0.62</v>
      </c>
      <c r="BL4647" s="157">
        <f t="shared" si="158"/>
        <v>0.61900000000000044</v>
      </c>
      <c r="BM4647" s="157">
        <f>IF('1b-NaturalGas'!$AI$87="no","",ROUND(BL4647,4))</f>
        <v>0.61899999999999999</v>
      </c>
      <c r="BN4647" s="157">
        <f>IF('1b-NaturalGas'!$AI$88="no","",ROUND(BL4647,4))</f>
        <v>0.61899999999999999</v>
      </c>
      <c r="BO4647" s="157">
        <f>IF('1b-NaturalGas'!$AI$89="no","",ROUND(BL4647,4))</f>
        <v>0.61899999999999999</v>
      </c>
      <c r="BP4647" s="157">
        <f>IF('1b-NaturalGas'!$AI$90="no","not applicable (based on previous answers)",ROUND(BL4647,4))</f>
        <v>0.61899999999999999</v>
      </c>
      <c r="BQ4647" s="157">
        <f>IF('1b-NaturalGas'!$AI$91="no","",ROUND(BL4647,4))</f>
        <v>0.61899999999999999</v>
      </c>
    </row>
    <row r="4648" spans="30:69" x14ac:dyDescent="0.25">
      <c r="AD4648" s="157">
        <f t="shared" si="157"/>
        <v>0.62100000000000044</v>
      </c>
      <c r="AE4648" s="157">
        <f>IF('1a-Electricity'!$AI$77="no","",ROUND(AD4648,4))</f>
        <v>0.621</v>
      </c>
      <c r="AF4648" s="157">
        <f>IF('1a-Electricity'!$AI$78="no","",ROUND(AD4648,4))</f>
        <v>0.621</v>
      </c>
      <c r="AG4648" s="157">
        <f>IF('1a-Electricity'!$AI$79="no","",ROUND(AD4648,4))</f>
        <v>0.621</v>
      </c>
      <c r="BL4648" s="157">
        <f t="shared" si="158"/>
        <v>0.62000000000000044</v>
      </c>
      <c r="BM4648" s="157">
        <f>IF('1b-NaturalGas'!$AI$87="no","",ROUND(BL4648,4))</f>
        <v>0.62</v>
      </c>
      <c r="BN4648" s="157">
        <f>IF('1b-NaturalGas'!$AI$88="no","",ROUND(BL4648,4))</f>
        <v>0.62</v>
      </c>
      <c r="BO4648" s="157">
        <f>IF('1b-NaturalGas'!$AI$89="no","",ROUND(BL4648,4))</f>
        <v>0.62</v>
      </c>
      <c r="BP4648" s="157">
        <f>IF('1b-NaturalGas'!$AI$90="no","not applicable (based on previous answers)",ROUND(BL4648,4))</f>
        <v>0.62</v>
      </c>
      <c r="BQ4648" s="157">
        <f>IF('1b-NaturalGas'!$AI$91="no","",ROUND(BL4648,4))</f>
        <v>0.62</v>
      </c>
    </row>
    <row r="4649" spans="30:69" x14ac:dyDescent="0.25">
      <c r="AD4649" s="157">
        <f t="shared" si="157"/>
        <v>0.62200000000000044</v>
      </c>
      <c r="AE4649" s="157">
        <f>IF('1a-Electricity'!$AI$77="no","",ROUND(AD4649,4))</f>
        <v>0.622</v>
      </c>
      <c r="AF4649" s="157">
        <f>IF('1a-Electricity'!$AI$78="no","",ROUND(AD4649,4))</f>
        <v>0.622</v>
      </c>
      <c r="AG4649" s="157">
        <f>IF('1a-Electricity'!$AI$79="no","",ROUND(AD4649,4))</f>
        <v>0.622</v>
      </c>
      <c r="BL4649" s="157">
        <f t="shared" si="158"/>
        <v>0.62100000000000044</v>
      </c>
      <c r="BM4649" s="157">
        <f>IF('1b-NaturalGas'!$AI$87="no","",ROUND(BL4649,4))</f>
        <v>0.621</v>
      </c>
      <c r="BN4649" s="157">
        <f>IF('1b-NaturalGas'!$AI$88="no","",ROUND(BL4649,4))</f>
        <v>0.621</v>
      </c>
      <c r="BO4649" s="157">
        <f>IF('1b-NaturalGas'!$AI$89="no","",ROUND(BL4649,4))</f>
        <v>0.621</v>
      </c>
      <c r="BP4649" s="157">
        <f>IF('1b-NaturalGas'!$AI$90="no","not applicable (based on previous answers)",ROUND(BL4649,4))</f>
        <v>0.621</v>
      </c>
      <c r="BQ4649" s="157">
        <f>IF('1b-NaturalGas'!$AI$91="no","",ROUND(BL4649,4))</f>
        <v>0.621</v>
      </c>
    </row>
    <row r="4650" spans="30:69" x14ac:dyDescent="0.25">
      <c r="AD4650" s="157">
        <f t="shared" si="157"/>
        <v>0.62300000000000044</v>
      </c>
      <c r="AE4650" s="157">
        <f>IF('1a-Electricity'!$AI$77="no","",ROUND(AD4650,4))</f>
        <v>0.623</v>
      </c>
      <c r="AF4650" s="157">
        <f>IF('1a-Electricity'!$AI$78="no","",ROUND(AD4650,4))</f>
        <v>0.623</v>
      </c>
      <c r="AG4650" s="157">
        <f>IF('1a-Electricity'!$AI$79="no","",ROUND(AD4650,4))</f>
        <v>0.623</v>
      </c>
      <c r="BL4650" s="157">
        <f t="shared" si="158"/>
        <v>0.62200000000000044</v>
      </c>
      <c r="BM4650" s="157">
        <f>IF('1b-NaturalGas'!$AI$87="no","",ROUND(BL4650,4))</f>
        <v>0.622</v>
      </c>
      <c r="BN4650" s="157">
        <f>IF('1b-NaturalGas'!$AI$88="no","",ROUND(BL4650,4))</f>
        <v>0.622</v>
      </c>
      <c r="BO4650" s="157">
        <f>IF('1b-NaturalGas'!$AI$89="no","",ROUND(BL4650,4))</f>
        <v>0.622</v>
      </c>
      <c r="BP4650" s="157">
        <f>IF('1b-NaturalGas'!$AI$90="no","not applicable (based on previous answers)",ROUND(BL4650,4))</f>
        <v>0.622</v>
      </c>
      <c r="BQ4650" s="157">
        <f>IF('1b-NaturalGas'!$AI$91="no","",ROUND(BL4650,4))</f>
        <v>0.622</v>
      </c>
    </row>
    <row r="4651" spans="30:69" x14ac:dyDescent="0.25">
      <c r="AD4651" s="157">
        <f t="shared" si="157"/>
        <v>0.62400000000000044</v>
      </c>
      <c r="AE4651" s="157">
        <f>IF('1a-Electricity'!$AI$77="no","",ROUND(AD4651,4))</f>
        <v>0.624</v>
      </c>
      <c r="AF4651" s="157">
        <f>IF('1a-Electricity'!$AI$78="no","",ROUND(AD4651,4))</f>
        <v>0.624</v>
      </c>
      <c r="AG4651" s="157">
        <f>IF('1a-Electricity'!$AI$79="no","",ROUND(AD4651,4))</f>
        <v>0.624</v>
      </c>
      <c r="BL4651" s="157">
        <f t="shared" si="158"/>
        <v>0.62300000000000044</v>
      </c>
      <c r="BM4651" s="157">
        <f>IF('1b-NaturalGas'!$AI$87="no","",ROUND(BL4651,4))</f>
        <v>0.623</v>
      </c>
      <c r="BN4651" s="157">
        <f>IF('1b-NaturalGas'!$AI$88="no","",ROUND(BL4651,4))</f>
        <v>0.623</v>
      </c>
      <c r="BO4651" s="157">
        <f>IF('1b-NaturalGas'!$AI$89="no","",ROUND(BL4651,4))</f>
        <v>0.623</v>
      </c>
      <c r="BP4651" s="157">
        <f>IF('1b-NaturalGas'!$AI$90="no","not applicable (based on previous answers)",ROUND(BL4651,4))</f>
        <v>0.623</v>
      </c>
      <c r="BQ4651" s="157">
        <f>IF('1b-NaturalGas'!$AI$91="no","",ROUND(BL4651,4))</f>
        <v>0.623</v>
      </c>
    </row>
    <row r="4652" spans="30:69" x14ac:dyDescent="0.25">
      <c r="AD4652" s="157">
        <f t="shared" si="157"/>
        <v>0.62500000000000044</v>
      </c>
      <c r="AE4652" s="157">
        <f>IF('1a-Electricity'!$AI$77="no","",ROUND(AD4652,4))</f>
        <v>0.625</v>
      </c>
      <c r="AF4652" s="157">
        <f>IF('1a-Electricity'!$AI$78="no","",ROUND(AD4652,4))</f>
        <v>0.625</v>
      </c>
      <c r="AG4652" s="157">
        <f>IF('1a-Electricity'!$AI$79="no","",ROUND(AD4652,4))</f>
        <v>0.625</v>
      </c>
      <c r="BL4652" s="157">
        <f t="shared" si="158"/>
        <v>0.62400000000000044</v>
      </c>
      <c r="BM4652" s="157">
        <f>IF('1b-NaturalGas'!$AI$87="no","",ROUND(BL4652,4))</f>
        <v>0.624</v>
      </c>
      <c r="BN4652" s="157">
        <f>IF('1b-NaturalGas'!$AI$88="no","",ROUND(BL4652,4))</f>
        <v>0.624</v>
      </c>
      <c r="BO4652" s="157">
        <f>IF('1b-NaturalGas'!$AI$89="no","",ROUND(BL4652,4))</f>
        <v>0.624</v>
      </c>
      <c r="BP4652" s="157">
        <f>IF('1b-NaturalGas'!$AI$90="no","not applicable (based on previous answers)",ROUND(BL4652,4))</f>
        <v>0.624</v>
      </c>
      <c r="BQ4652" s="157">
        <f>IF('1b-NaturalGas'!$AI$91="no","",ROUND(BL4652,4))</f>
        <v>0.624</v>
      </c>
    </row>
    <row r="4653" spans="30:69" x14ac:dyDescent="0.25">
      <c r="AD4653" s="157">
        <f t="shared" si="157"/>
        <v>0.62600000000000044</v>
      </c>
      <c r="AE4653" s="157">
        <f>IF('1a-Electricity'!$AI$77="no","",ROUND(AD4653,4))</f>
        <v>0.626</v>
      </c>
      <c r="AF4653" s="157">
        <f>IF('1a-Electricity'!$AI$78="no","",ROUND(AD4653,4))</f>
        <v>0.626</v>
      </c>
      <c r="AG4653" s="157">
        <f>IF('1a-Electricity'!$AI$79="no","",ROUND(AD4653,4))</f>
        <v>0.626</v>
      </c>
      <c r="BL4653" s="157">
        <f t="shared" si="158"/>
        <v>0.62500000000000044</v>
      </c>
      <c r="BM4653" s="157">
        <f>IF('1b-NaturalGas'!$AI$87="no","",ROUND(BL4653,4))</f>
        <v>0.625</v>
      </c>
      <c r="BN4653" s="157">
        <f>IF('1b-NaturalGas'!$AI$88="no","",ROUND(BL4653,4))</f>
        <v>0.625</v>
      </c>
      <c r="BO4653" s="157">
        <f>IF('1b-NaturalGas'!$AI$89="no","",ROUND(BL4653,4))</f>
        <v>0.625</v>
      </c>
      <c r="BP4653" s="157">
        <f>IF('1b-NaturalGas'!$AI$90="no","not applicable (based on previous answers)",ROUND(BL4653,4))</f>
        <v>0.625</v>
      </c>
      <c r="BQ4653" s="157">
        <f>IF('1b-NaturalGas'!$AI$91="no","",ROUND(BL4653,4))</f>
        <v>0.625</v>
      </c>
    </row>
    <row r="4654" spans="30:69" x14ac:dyDescent="0.25">
      <c r="AD4654" s="157">
        <f t="shared" si="157"/>
        <v>0.62700000000000045</v>
      </c>
      <c r="AE4654" s="157">
        <f>IF('1a-Electricity'!$AI$77="no","",ROUND(AD4654,4))</f>
        <v>0.627</v>
      </c>
      <c r="AF4654" s="157">
        <f>IF('1a-Electricity'!$AI$78="no","",ROUND(AD4654,4))</f>
        <v>0.627</v>
      </c>
      <c r="AG4654" s="157">
        <f>IF('1a-Electricity'!$AI$79="no","",ROUND(AD4654,4))</f>
        <v>0.627</v>
      </c>
      <c r="BL4654" s="157">
        <f t="shared" si="158"/>
        <v>0.62600000000000044</v>
      </c>
      <c r="BM4654" s="157">
        <f>IF('1b-NaturalGas'!$AI$87="no","",ROUND(BL4654,4))</f>
        <v>0.626</v>
      </c>
      <c r="BN4654" s="157">
        <f>IF('1b-NaturalGas'!$AI$88="no","",ROUND(BL4654,4))</f>
        <v>0.626</v>
      </c>
      <c r="BO4654" s="157">
        <f>IF('1b-NaturalGas'!$AI$89="no","",ROUND(BL4654,4))</f>
        <v>0.626</v>
      </c>
      <c r="BP4654" s="157">
        <f>IF('1b-NaturalGas'!$AI$90="no","not applicable (based on previous answers)",ROUND(BL4654,4))</f>
        <v>0.626</v>
      </c>
      <c r="BQ4654" s="157">
        <f>IF('1b-NaturalGas'!$AI$91="no","",ROUND(BL4654,4))</f>
        <v>0.626</v>
      </c>
    </row>
    <row r="4655" spans="30:69" x14ac:dyDescent="0.25">
      <c r="AD4655" s="157">
        <f t="shared" si="157"/>
        <v>0.62800000000000045</v>
      </c>
      <c r="AE4655" s="157">
        <f>IF('1a-Electricity'!$AI$77="no","",ROUND(AD4655,4))</f>
        <v>0.628</v>
      </c>
      <c r="AF4655" s="157">
        <f>IF('1a-Electricity'!$AI$78="no","",ROUND(AD4655,4))</f>
        <v>0.628</v>
      </c>
      <c r="AG4655" s="157">
        <f>IF('1a-Electricity'!$AI$79="no","",ROUND(AD4655,4))</f>
        <v>0.628</v>
      </c>
      <c r="BL4655" s="157">
        <f t="shared" si="158"/>
        <v>0.62700000000000045</v>
      </c>
      <c r="BM4655" s="157">
        <f>IF('1b-NaturalGas'!$AI$87="no","",ROUND(BL4655,4))</f>
        <v>0.627</v>
      </c>
      <c r="BN4655" s="157">
        <f>IF('1b-NaturalGas'!$AI$88="no","",ROUND(BL4655,4))</f>
        <v>0.627</v>
      </c>
      <c r="BO4655" s="157">
        <f>IF('1b-NaturalGas'!$AI$89="no","",ROUND(BL4655,4))</f>
        <v>0.627</v>
      </c>
      <c r="BP4655" s="157">
        <f>IF('1b-NaturalGas'!$AI$90="no","not applicable (based on previous answers)",ROUND(BL4655,4))</f>
        <v>0.627</v>
      </c>
      <c r="BQ4655" s="157">
        <f>IF('1b-NaturalGas'!$AI$91="no","",ROUND(BL4655,4))</f>
        <v>0.627</v>
      </c>
    </row>
    <row r="4656" spans="30:69" x14ac:dyDescent="0.25">
      <c r="AD4656" s="157">
        <f t="shared" si="157"/>
        <v>0.62900000000000045</v>
      </c>
      <c r="AE4656" s="157">
        <f>IF('1a-Electricity'!$AI$77="no","",ROUND(AD4656,4))</f>
        <v>0.629</v>
      </c>
      <c r="AF4656" s="157">
        <f>IF('1a-Electricity'!$AI$78="no","",ROUND(AD4656,4))</f>
        <v>0.629</v>
      </c>
      <c r="AG4656" s="157">
        <f>IF('1a-Electricity'!$AI$79="no","",ROUND(AD4656,4))</f>
        <v>0.629</v>
      </c>
      <c r="BL4656" s="157">
        <f t="shared" si="158"/>
        <v>0.62800000000000045</v>
      </c>
      <c r="BM4656" s="157">
        <f>IF('1b-NaturalGas'!$AI$87="no","",ROUND(BL4656,4))</f>
        <v>0.628</v>
      </c>
      <c r="BN4656" s="157">
        <f>IF('1b-NaturalGas'!$AI$88="no","",ROUND(BL4656,4))</f>
        <v>0.628</v>
      </c>
      <c r="BO4656" s="157">
        <f>IF('1b-NaturalGas'!$AI$89="no","",ROUND(BL4656,4))</f>
        <v>0.628</v>
      </c>
      <c r="BP4656" s="157">
        <f>IF('1b-NaturalGas'!$AI$90="no","not applicable (based on previous answers)",ROUND(BL4656,4))</f>
        <v>0.628</v>
      </c>
      <c r="BQ4656" s="157">
        <f>IF('1b-NaturalGas'!$AI$91="no","",ROUND(BL4656,4))</f>
        <v>0.628</v>
      </c>
    </row>
    <row r="4657" spans="30:69" x14ac:dyDescent="0.25">
      <c r="AD4657" s="157">
        <f t="shared" si="157"/>
        <v>0.63000000000000045</v>
      </c>
      <c r="AE4657" s="157">
        <f>IF('1a-Electricity'!$AI$77="no","",ROUND(AD4657,4))</f>
        <v>0.63</v>
      </c>
      <c r="AF4657" s="157">
        <f>IF('1a-Electricity'!$AI$78="no","",ROUND(AD4657,4))</f>
        <v>0.63</v>
      </c>
      <c r="AG4657" s="157">
        <f>IF('1a-Electricity'!$AI$79="no","",ROUND(AD4657,4))</f>
        <v>0.63</v>
      </c>
      <c r="BL4657" s="157">
        <f t="shared" si="158"/>
        <v>0.62900000000000045</v>
      </c>
      <c r="BM4657" s="157">
        <f>IF('1b-NaturalGas'!$AI$87="no","",ROUND(BL4657,4))</f>
        <v>0.629</v>
      </c>
      <c r="BN4657" s="157">
        <f>IF('1b-NaturalGas'!$AI$88="no","",ROUND(BL4657,4))</f>
        <v>0.629</v>
      </c>
      <c r="BO4657" s="157">
        <f>IF('1b-NaturalGas'!$AI$89="no","",ROUND(BL4657,4))</f>
        <v>0.629</v>
      </c>
      <c r="BP4657" s="157">
        <f>IF('1b-NaturalGas'!$AI$90="no","not applicable (based on previous answers)",ROUND(BL4657,4))</f>
        <v>0.629</v>
      </c>
      <c r="BQ4657" s="157">
        <f>IF('1b-NaturalGas'!$AI$91="no","",ROUND(BL4657,4))</f>
        <v>0.629</v>
      </c>
    </row>
    <row r="4658" spans="30:69" x14ac:dyDescent="0.25">
      <c r="AD4658" s="157">
        <f t="shared" si="157"/>
        <v>0.63100000000000045</v>
      </c>
      <c r="AE4658" s="157">
        <f>IF('1a-Electricity'!$AI$77="no","",ROUND(AD4658,4))</f>
        <v>0.63100000000000001</v>
      </c>
      <c r="AF4658" s="157">
        <f>IF('1a-Electricity'!$AI$78="no","",ROUND(AD4658,4))</f>
        <v>0.63100000000000001</v>
      </c>
      <c r="AG4658" s="157">
        <f>IF('1a-Electricity'!$AI$79="no","",ROUND(AD4658,4))</f>
        <v>0.63100000000000001</v>
      </c>
      <c r="BL4658" s="157">
        <f t="shared" si="158"/>
        <v>0.63000000000000045</v>
      </c>
      <c r="BM4658" s="157">
        <f>IF('1b-NaturalGas'!$AI$87="no","",ROUND(BL4658,4))</f>
        <v>0.63</v>
      </c>
      <c r="BN4658" s="157">
        <f>IF('1b-NaturalGas'!$AI$88="no","",ROUND(BL4658,4))</f>
        <v>0.63</v>
      </c>
      <c r="BO4658" s="157">
        <f>IF('1b-NaturalGas'!$AI$89="no","",ROUND(BL4658,4))</f>
        <v>0.63</v>
      </c>
      <c r="BP4658" s="157">
        <f>IF('1b-NaturalGas'!$AI$90="no","not applicable (based on previous answers)",ROUND(BL4658,4))</f>
        <v>0.63</v>
      </c>
      <c r="BQ4658" s="157">
        <f>IF('1b-NaturalGas'!$AI$91="no","",ROUND(BL4658,4))</f>
        <v>0.63</v>
      </c>
    </row>
    <row r="4659" spans="30:69" x14ac:dyDescent="0.25">
      <c r="AD4659" s="157">
        <f t="shared" si="157"/>
        <v>0.63200000000000045</v>
      </c>
      <c r="AE4659" s="157">
        <f>IF('1a-Electricity'!$AI$77="no","",ROUND(AD4659,4))</f>
        <v>0.63200000000000001</v>
      </c>
      <c r="AF4659" s="157">
        <f>IF('1a-Electricity'!$AI$78="no","",ROUND(AD4659,4))</f>
        <v>0.63200000000000001</v>
      </c>
      <c r="AG4659" s="157">
        <f>IF('1a-Electricity'!$AI$79="no","",ROUND(AD4659,4))</f>
        <v>0.63200000000000001</v>
      </c>
      <c r="BL4659" s="157">
        <f t="shared" si="158"/>
        <v>0.63100000000000045</v>
      </c>
      <c r="BM4659" s="157">
        <f>IF('1b-NaturalGas'!$AI$87="no","",ROUND(BL4659,4))</f>
        <v>0.63100000000000001</v>
      </c>
      <c r="BN4659" s="157">
        <f>IF('1b-NaturalGas'!$AI$88="no","",ROUND(BL4659,4))</f>
        <v>0.63100000000000001</v>
      </c>
      <c r="BO4659" s="157">
        <f>IF('1b-NaturalGas'!$AI$89="no","",ROUND(BL4659,4))</f>
        <v>0.63100000000000001</v>
      </c>
      <c r="BP4659" s="157">
        <f>IF('1b-NaturalGas'!$AI$90="no","not applicable (based on previous answers)",ROUND(BL4659,4))</f>
        <v>0.63100000000000001</v>
      </c>
      <c r="BQ4659" s="157">
        <f>IF('1b-NaturalGas'!$AI$91="no","",ROUND(BL4659,4))</f>
        <v>0.63100000000000001</v>
      </c>
    </row>
    <row r="4660" spans="30:69" x14ac:dyDescent="0.25">
      <c r="AD4660" s="157">
        <f t="shared" ref="AD4660:AD4723" si="159">AD4659+0.001</f>
        <v>0.63300000000000045</v>
      </c>
      <c r="AE4660" s="157">
        <f>IF('1a-Electricity'!$AI$77="no","",ROUND(AD4660,4))</f>
        <v>0.63300000000000001</v>
      </c>
      <c r="AF4660" s="157">
        <f>IF('1a-Electricity'!$AI$78="no","",ROUND(AD4660,4))</f>
        <v>0.63300000000000001</v>
      </c>
      <c r="AG4660" s="157">
        <f>IF('1a-Electricity'!$AI$79="no","",ROUND(AD4660,4))</f>
        <v>0.63300000000000001</v>
      </c>
      <c r="BL4660" s="157">
        <f t="shared" si="158"/>
        <v>0.63200000000000045</v>
      </c>
      <c r="BM4660" s="157">
        <f>IF('1b-NaturalGas'!$AI$87="no","",ROUND(BL4660,4))</f>
        <v>0.63200000000000001</v>
      </c>
      <c r="BN4660" s="157">
        <f>IF('1b-NaturalGas'!$AI$88="no","",ROUND(BL4660,4))</f>
        <v>0.63200000000000001</v>
      </c>
      <c r="BO4660" s="157">
        <f>IF('1b-NaturalGas'!$AI$89="no","",ROUND(BL4660,4))</f>
        <v>0.63200000000000001</v>
      </c>
      <c r="BP4660" s="157">
        <f>IF('1b-NaturalGas'!$AI$90="no","not applicable (based on previous answers)",ROUND(BL4660,4))</f>
        <v>0.63200000000000001</v>
      </c>
      <c r="BQ4660" s="157">
        <f>IF('1b-NaturalGas'!$AI$91="no","",ROUND(BL4660,4))</f>
        <v>0.63200000000000001</v>
      </c>
    </row>
    <row r="4661" spans="30:69" x14ac:dyDescent="0.25">
      <c r="AD4661" s="157">
        <f t="shared" si="159"/>
        <v>0.63400000000000045</v>
      </c>
      <c r="AE4661" s="157">
        <f>IF('1a-Electricity'!$AI$77="no","",ROUND(AD4661,4))</f>
        <v>0.63400000000000001</v>
      </c>
      <c r="AF4661" s="157">
        <f>IF('1a-Electricity'!$AI$78="no","",ROUND(AD4661,4))</f>
        <v>0.63400000000000001</v>
      </c>
      <c r="AG4661" s="157">
        <f>IF('1a-Electricity'!$AI$79="no","",ROUND(AD4661,4))</f>
        <v>0.63400000000000001</v>
      </c>
      <c r="BL4661" s="157">
        <f t="shared" ref="BL4661:BL4724" si="160">BL4660+0.001</f>
        <v>0.63300000000000045</v>
      </c>
      <c r="BM4661" s="157">
        <f>IF('1b-NaturalGas'!$AI$87="no","",ROUND(BL4661,4))</f>
        <v>0.63300000000000001</v>
      </c>
      <c r="BN4661" s="157">
        <f>IF('1b-NaturalGas'!$AI$88="no","",ROUND(BL4661,4))</f>
        <v>0.63300000000000001</v>
      </c>
      <c r="BO4661" s="157">
        <f>IF('1b-NaturalGas'!$AI$89="no","",ROUND(BL4661,4))</f>
        <v>0.63300000000000001</v>
      </c>
      <c r="BP4661" s="157">
        <f>IF('1b-NaturalGas'!$AI$90="no","not applicable (based on previous answers)",ROUND(BL4661,4))</f>
        <v>0.63300000000000001</v>
      </c>
      <c r="BQ4661" s="157">
        <f>IF('1b-NaturalGas'!$AI$91="no","",ROUND(BL4661,4))</f>
        <v>0.63300000000000001</v>
      </c>
    </row>
    <row r="4662" spans="30:69" x14ac:dyDescent="0.25">
      <c r="AD4662" s="157">
        <f t="shared" si="159"/>
        <v>0.63500000000000045</v>
      </c>
      <c r="AE4662" s="157">
        <f>IF('1a-Electricity'!$AI$77="no","",ROUND(AD4662,4))</f>
        <v>0.63500000000000001</v>
      </c>
      <c r="AF4662" s="157">
        <f>IF('1a-Electricity'!$AI$78="no","",ROUND(AD4662,4))</f>
        <v>0.63500000000000001</v>
      </c>
      <c r="AG4662" s="157">
        <f>IF('1a-Electricity'!$AI$79="no","",ROUND(AD4662,4))</f>
        <v>0.63500000000000001</v>
      </c>
      <c r="BL4662" s="157">
        <f t="shared" si="160"/>
        <v>0.63400000000000045</v>
      </c>
      <c r="BM4662" s="157">
        <f>IF('1b-NaturalGas'!$AI$87="no","",ROUND(BL4662,4))</f>
        <v>0.63400000000000001</v>
      </c>
      <c r="BN4662" s="157">
        <f>IF('1b-NaturalGas'!$AI$88="no","",ROUND(BL4662,4))</f>
        <v>0.63400000000000001</v>
      </c>
      <c r="BO4662" s="157">
        <f>IF('1b-NaturalGas'!$AI$89="no","",ROUND(BL4662,4))</f>
        <v>0.63400000000000001</v>
      </c>
      <c r="BP4662" s="157">
        <f>IF('1b-NaturalGas'!$AI$90="no","not applicable (based on previous answers)",ROUND(BL4662,4))</f>
        <v>0.63400000000000001</v>
      </c>
      <c r="BQ4662" s="157">
        <f>IF('1b-NaturalGas'!$AI$91="no","",ROUND(BL4662,4))</f>
        <v>0.63400000000000001</v>
      </c>
    </row>
    <row r="4663" spans="30:69" x14ac:dyDescent="0.25">
      <c r="AD4663" s="157">
        <f t="shared" si="159"/>
        <v>0.63600000000000045</v>
      </c>
      <c r="AE4663" s="157">
        <f>IF('1a-Electricity'!$AI$77="no","",ROUND(AD4663,4))</f>
        <v>0.63600000000000001</v>
      </c>
      <c r="AF4663" s="157">
        <f>IF('1a-Electricity'!$AI$78="no","",ROUND(AD4663,4))</f>
        <v>0.63600000000000001</v>
      </c>
      <c r="AG4663" s="157">
        <f>IF('1a-Electricity'!$AI$79="no","",ROUND(AD4663,4))</f>
        <v>0.63600000000000001</v>
      </c>
      <c r="BL4663" s="157">
        <f t="shared" si="160"/>
        <v>0.63500000000000045</v>
      </c>
      <c r="BM4663" s="157">
        <f>IF('1b-NaturalGas'!$AI$87="no","",ROUND(BL4663,4))</f>
        <v>0.63500000000000001</v>
      </c>
      <c r="BN4663" s="157">
        <f>IF('1b-NaturalGas'!$AI$88="no","",ROUND(BL4663,4))</f>
        <v>0.63500000000000001</v>
      </c>
      <c r="BO4663" s="157">
        <f>IF('1b-NaturalGas'!$AI$89="no","",ROUND(BL4663,4))</f>
        <v>0.63500000000000001</v>
      </c>
      <c r="BP4663" s="157">
        <f>IF('1b-NaturalGas'!$AI$90="no","not applicable (based on previous answers)",ROUND(BL4663,4))</f>
        <v>0.63500000000000001</v>
      </c>
      <c r="BQ4663" s="157">
        <f>IF('1b-NaturalGas'!$AI$91="no","",ROUND(BL4663,4))</f>
        <v>0.63500000000000001</v>
      </c>
    </row>
    <row r="4664" spans="30:69" x14ac:dyDescent="0.25">
      <c r="AD4664" s="157">
        <f t="shared" si="159"/>
        <v>0.63700000000000045</v>
      </c>
      <c r="AE4664" s="157">
        <f>IF('1a-Electricity'!$AI$77="no","",ROUND(AD4664,4))</f>
        <v>0.63700000000000001</v>
      </c>
      <c r="AF4664" s="157">
        <f>IF('1a-Electricity'!$AI$78="no","",ROUND(AD4664,4))</f>
        <v>0.63700000000000001</v>
      </c>
      <c r="AG4664" s="157">
        <f>IF('1a-Electricity'!$AI$79="no","",ROUND(AD4664,4))</f>
        <v>0.63700000000000001</v>
      </c>
      <c r="BL4664" s="157">
        <f t="shared" si="160"/>
        <v>0.63600000000000045</v>
      </c>
      <c r="BM4664" s="157">
        <f>IF('1b-NaturalGas'!$AI$87="no","",ROUND(BL4664,4))</f>
        <v>0.63600000000000001</v>
      </c>
      <c r="BN4664" s="157">
        <f>IF('1b-NaturalGas'!$AI$88="no","",ROUND(BL4664,4))</f>
        <v>0.63600000000000001</v>
      </c>
      <c r="BO4664" s="157">
        <f>IF('1b-NaturalGas'!$AI$89="no","",ROUND(BL4664,4))</f>
        <v>0.63600000000000001</v>
      </c>
      <c r="BP4664" s="157">
        <f>IF('1b-NaturalGas'!$AI$90="no","not applicable (based on previous answers)",ROUND(BL4664,4))</f>
        <v>0.63600000000000001</v>
      </c>
      <c r="BQ4664" s="157">
        <f>IF('1b-NaturalGas'!$AI$91="no","",ROUND(BL4664,4))</f>
        <v>0.63600000000000001</v>
      </c>
    </row>
    <row r="4665" spans="30:69" x14ac:dyDescent="0.25">
      <c r="AD4665" s="157">
        <f t="shared" si="159"/>
        <v>0.63800000000000046</v>
      </c>
      <c r="AE4665" s="157">
        <f>IF('1a-Electricity'!$AI$77="no","",ROUND(AD4665,4))</f>
        <v>0.63800000000000001</v>
      </c>
      <c r="AF4665" s="157">
        <f>IF('1a-Electricity'!$AI$78="no","",ROUND(AD4665,4))</f>
        <v>0.63800000000000001</v>
      </c>
      <c r="AG4665" s="157">
        <f>IF('1a-Electricity'!$AI$79="no","",ROUND(AD4665,4))</f>
        <v>0.63800000000000001</v>
      </c>
      <c r="BL4665" s="157">
        <f t="shared" si="160"/>
        <v>0.63700000000000045</v>
      </c>
      <c r="BM4665" s="157">
        <f>IF('1b-NaturalGas'!$AI$87="no","",ROUND(BL4665,4))</f>
        <v>0.63700000000000001</v>
      </c>
      <c r="BN4665" s="157">
        <f>IF('1b-NaturalGas'!$AI$88="no","",ROUND(BL4665,4))</f>
        <v>0.63700000000000001</v>
      </c>
      <c r="BO4665" s="157">
        <f>IF('1b-NaturalGas'!$AI$89="no","",ROUND(BL4665,4))</f>
        <v>0.63700000000000001</v>
      </c>
      <c r="BP4665" s="157">
        <f>IF('1b-NaturalGas'!$AI$90="no","not applicable (based on previous answers)",ROUND(BL4665,4))</f>
        <v>0.63700000000000001</v>
      </c>
      <c r="BQ4665" s="157">
        <f>IF('1b-NaturalGas'!$AI$91="no","",ROUND(BL4665,4))</f>
        <v>0.63700000000000001</v>
      </c>
    </row>
    <row r="4666" spans="30:69" x14ac:dyDescent="0.25">
      <c r="AD4666" s="157">
        <f t="shared" si="159"/>
        <v>0.63900000000000046</v>
      </c>
      <c r="AE4666" s="157">
        <f>IF('1a-Electricity'!$AI$77="no","",ROUND(AD4666,4))</f>
        <v>0.63900000000000001</v>
      </c>
      <c r="AF4666" s="157">
        <f>IF('1a-Electricity'!$AI$78="no","",ROUND(AD4666,4))</f>
        <v>0.63900000000000001</v>
      </c>
      <c r="AG4666" s="157">
        <f>IF('1a-Electricity'!$AI$79="no","",ROUND(AD4666,4))</f>
        <v>0.63900000000000001</v>
      </c>
      <c r="BL4666" s="157">
        <f t="shared" si="160"/>
        <v>0.63800000000000046</v>
      </c>
      <c r="BM4666" s="157">
        <f>IF('1b-NaturalGas'!$AI$87="no","",ROUND(BL4666,4))</f>
        <v>0.63800000000000001</v>
      </c>
      <c r="BN4666" s="157">
        <f>IF('1b-NaturalGas'!$AI$88="no","",ROUND(BL4666,4))</f>
        <v>0.63800000000000001</v>
      </c>
      <c r="BO4666" s="157">
        <f>IF('1b-NaturalGas'!$AI$89="no","",ROUND(BL4666,4))</f>
        <v>0.63800000000000001</v>
      </c>
      <c r="BP4666" s="157">
        <f>IF('1b-NaturalGas'!$AI$90="no","not applicable (based on previous answers)",ROUND(BL4666,4))</f>
        <v>0.63800000000000001</v>
      </c>
      <c r="BQ4666" s="157">
        <f>IF('1b-NaturalGas'!$AI$91="no","",ROUND(BL4666,4))</f>
        <v>0.63800000000000001</v>
      </c>
    </row>
    <row r="4667" spans="30:69" x14ac:dyDescent="0.25">
      <c r="AD4667" s="157">
        <f t="shared" si="159"/>
        <v>0.64000000000000046</v>
      </c>
      <c r="AE4667" s="157">
        <f>IF('1a-Electricity'!$AI$77="no","",ROUND(AD4667,4))</f>
        <v>0.64</v>
      </c>
      <c r="AF4667" s="157">
        <f>IF('1a-Electricity'!$AI$78="no","",ROUND(AD4667,4))</f>
        <v>0.64</v>
      </c>
      <c r="AG4667" s="157">
        <f>IF('1a-Electricity'!$AI$79="no","",ROUND(AD4667,4))</f>
        <v>0.64</v>
      </c>
      <c r="BL4667" s="157">
        <f t="shared" si="160"/>
        <v>0.63900000000000046</v>
      </c>
      <c r="BM4667" s="157">
        <f>IF('1b-NaturalGas'!$AI$87="no","",ROUND(BL4667,4))</f>
        <v>0.63900000000000001</v>
      </c>
      <c r="BN4667" s="157">
        <f>IF('1b-NaturalGas'!$AI$88="no","",ROUND(BL4667,4))</f>
        <v>0.63900000000000001</v>
      </c>
      <c r="BO4667" s="157">
        <f>IF('1b-NaturalGas'!$AI$89="no","",ROUND(BL4667,4))</f>
        <v>0.63900000000000001</v>
      </c>
      <c r="BP4667" s="157">
        <f>IF('1b-NaturalGas'!$AI$90="no","not applicable (based on previous answers)",ROUND(BL4667,4))</f>
        <v>0.63900000000000001</v>
      </c>
      <c r="BQ4667" s="157">
        <f>IF('1b-NaturalGas'!$AI$91="no","",ROUND(BL4667,4))</f>
        <v>0.63900000000000001</v>
      </c>
    </row>
    <row r="4668" spans="30:69" x14ac:dyDescent="0.25">
      <c r="AD4668" s="157">
        <f t="shared" si="159"/>
        <v>0.64100000000000046</v>
      </c>
      <c r="AE4668" s="157">
        <f>IF('1a-Electricity'!$AI$77="no","",ROUND(AD4668,4))</f>
        <v>0.64100000000000001</v>
      </c>
      <c r="AF4668" s="157">
        <f>IF('1a-Electricity'!$AI$78="no","",ROUND(AD4668,4))</f>
        <v>0.64100000000000001</v>
      </c>
      <c r="AG4668" s="157">
        <f>IF('1a-Electricity'!$AI$79="no","",ROUND(AD4668,4))</f>
        <v>0.64100000000000001</v>
      </c>
      <c r="BL4668" s="157">
        <f t="shared" si="160"/>
        <v>0.64000000000000046</v>
      </c>
      <c r="BM4668" s="157">
        <f>IF('1b-NaturalGas'!$AI$87="no","",ROUND(BL4668,4))</f>
        <v>0.64</v>
      </c>
      <c r="BN4668" s="157">
        <f>IF('1b-NaturalGas'!$AI$88="no","",ROUND(BL4668,4))</f>
        <v>0.64</v>
      </c>
      <c r="BO4668" s="157">
        <f>IF('1b-NaturalGas'!$AI$89="no","",ROUND(BL4668,4))</f>
        <v>0.64</v>
      </c>
      <c r="BP4668" s="157">
        <f>IF('1b-NaturalGas'!$AI$90="no","not applicable (based on previous answers)",ROUND(BL4668,4))</f>
        <v>0.64</v>
      </c>
      <c r="BQ4668" s="157">
        <f>IF('1b-NaturalGas'!$AI$91="no","",ROUND(BL4668,4))</f>
        <v>0.64</v>
      </c>
    </row>
    <row r="4669" spans="30:69" x14ac:dyDescent="0.25">
      <c r="AD4669" s="157">
        <f t="shared" si="159"/>
        <v>0.64200000000000046</v>
      </c>
      <c r="AE4669" s="157">
        <f>IF('1a-Electricity'!$AI$77="no","",ROUND(AD4669,4))</f>
        <v>0.64200000000000002</v>
      </c>
      <c r="AF4669" s="157">
        <f>IF('1a-Electricity'!$AI$78="no","",ROUND(AD4669,4))</f>
        <v>0.64200000000000002</v>
      </c>
      <c r="AG4669" s="157">
        <f>IF('1a-Electricity'!$AI$79="no","",ROUND(AD4669,4))</f>
        <v>0.64200000000000002</v>
      </c>
      <c r="BL4669" s="157">
        <f t="shared" si="160"/>
        <v>0.64100000000000046</v>
      </c>
      <c r="BM4669" s="157">
        <f>IF('1b-NaturalGas'!$AI$87="no","",ROUND(BL4669,4))</f>
        <v>0.64100000000000001</v>
      </c>
      <c r="BN4669" s="157">
        <f>IF('1b-NaturalGas'!$AI$88="no","",ROUND(BL4669,4))</f>
        <v>0.64100000000000001</v>
      </c>
      <c r="BO4669" s="157">
        <f>IF('1b-NaturalGas'!$AI$89="no","",ROUND(BL4669,4))</f>
        <v>0.64100000000000001</v>
      </c>
      <c r="BP4669" s="157">
        <f>IF('1b-NaturalGas'!$AI$90="no","not applicable (based on previous answers)",ROUND(BL4669,4))</f>
        <v>0.64100000000000001</v>
      </c>
      <c r="BQ4669" s="157">
        <f>IF('1b-NaturalGas'!$AI$91="no","",ROUND(BL4669,4))</f>
        <v>0.64100000000000001</v>
      </c>
    </row>
    <row r="4670" spans="30:69" x14ac:dyDescent="0.25">
      <c r="AD4670" s="157">
        <f t="shared" si="159"/>
        <v>0.64300000000000046</v>
      </c>
      <c r="AE4670" s="157">
        <f>IF('1a-Electricity'!$AI$77="no","",ROUND(AD4670,4))</f>
        <v>0.64300000000000002</v>
      </c>
      <c r="AF4670" s="157">
        <f>IF('1a-Electricity'!$AI$78="no","",ROUND(AD4670,4))</f>
        <v>0.64300000000000002</v>
      </c>
      <c r="AG4670" s="157">
        <f>IF('1a-Electricity'!$AI$79="no","",ROUND(AD4670,4))</f>
        <v>0.64300000000000002</v>
      </c>
      <c r="BL4670" s="157">
        <f t="shared" si="160"/>
        <v>0.64200000000000046</v>
      </c>
      <c r="BM4670" s="157">
        <f>IF('1b-NaturalGas'!$AI$87="no","",ROUND(BL4670,4))</f>
        <v>0.64200000000000002</v>
      </c>
      <c r="BN4670" s="157">
        <f>IF('1b-NaturalGas'!$AI$88="no","",ROUND(BL4670,4))</f>
        <v>0.64200000000000002</v>
      </c>
      <c r="BO4670" s="157">
        <f>IF('1b-NaturalGas'!$AI$89="no","",ROUND(BL4670,4))</f>
        <v>0.64200000000000002</v>
      </c>
      <c r="BP4670" s="157">
        <f>IF('1b-NaturalGas'!$AI$90="no","not applicable (based on previous answers)",ROUND(BL4670,4))</f>
        <v>0.64200000000000002</v>
      </c>
      <c r="BQ4670" s="157">
        <f>IF('1b-NaturalGas'!$AI$91="no","",ROUND(BL4670,4))</f>
        <v>0.64200000000000002</v>
      </c>
    </row>
    <row r="4671" spans="30:69" x14ac:dyDescent="0.25">
      <c r="AD4671" s="157">
        <f t="shared" si="159"/>
        <v>0.64400000000000046</v>
      </c>
      <c r="AE4671" s="157">
        <f>IF('1a-Electricity'!$AI$77="no","",ROUND(AD4671,4))</f>
        <v>0.64400000000000002</v>
      </c>
      <c r="AF4671" s="157">
        <f>IF('1a-Electricity'!$AI$78="no","",ROUND(AD4671,4))</f>
        <v>0.64400000000000002</v>
      </c>
      <c r="AG4671" s="157">
        <f>IF('1a-Electricity'!$AI$79="no","",ROUND(AD4671,4))</f>
        <v>0.64400000000000002</v>
      </c>
      <c r="BL4671" s="157">
        <f t="shared" si="160"/>
        <v>0.64300000000000046</v>
      </c>
      <c r="BM4671" s="157">
        <f>IF('1b-NaturalGas'!$AI$87="no","",ROUND(BL4671,4))</f>
        <v>0.64300000000000002</v>
      </c>
      <c r="BN4671" s="157">
        <f>IF('1b-NaturalGas'!$AI$88="no","",ROUND(BL4671,4))</f>
        <v>0.64300000000000002</v>
      </c>
      <c r="BO4671" s="157">
        <f>IF('1b-NaturalGas'!$AI$89="no","",ROUND(BL4671,4))</f>
        <v>0.64300000000000002</v>
      </c>
      <c r="BP4671" s="157">
        <f>IF('1b-NaturalGas'!$AI$90="no","not applicable (based on previous answers)",ROUND(BL4671,4))</f>
        <v>0.64300000000000002</v>
      </c>
      <c r="BQ4671" s="157">
        <f>IF('1b-NaturalGas'!$AI$91="no","",ROUND(BL4671,4))</f>
        <v>0.64300000000000002</v>
      </c>
    </row>
    <row r="4672" spans="30:69" x14ac:dyDescent="0.25">
      <c r="AD4672" s="157">
        <f t="shared" si="159"/>
        <v>0.64500000000000046</v>
      </c>
      <c r="AE4672" s="157">
        <f>IF('1a-Electricity'!$AI$77="no","",ROUND(AD4672,4))</f>
        <v>0.64500000000000002</v>
      </c>
      <c r="AF4672" s="157">
        <f>IF('1a-Electricity'!$AI$78="no","",ROUND(AD4672,4))</f>
        <v>0.64500000000000002</v>
      </c>
      <c r="AG4672" s="157">
        <f>IF('1a-Electricity'!$AI$79="no","",ROUND(AD4672,4))</f>
        <v>0.64500000000000002</v>
      </c>
      <c r="BL4672" s="157">
        <f t="shared" si="160"/>
        <v>0.64400000000000046</v>
      </c>
      <c r="BM4672" s="157">
        <f>IF('1b-NaturalGas'!$AI$87="no","",ROUND(BL4672,4))</f>
        <v>0.64400000000000002</v>
      </c>
      <c r="BN4672" s="157">
        <f>IF('1b-NaturalGas'!$AI$88="no","",ROUND(BL4672,4))</f>
        <v>0.64400000000000002</v>
      </c>
      <c r="BO4672" s="157">
        <f>IF('1b-NaturalGas'!$AI$89="no","",ROUND(BL4672,4))</f>
        <v>0.64400000000000002</v>
      </c>
      <c r="BP4672" s="157">
        <f>IF('1b-NaturalGas'!$AI$90="no","not applicable (based on previous answers)",ROUND(BL4672,4))</f>
        <v>0.64400000000000002</v>
      </c>
      <c r="BQ4672" s="157">
        <f>IF('1b-NaturalGas'!$AI$91="no","",ROUND(BL4672,4))</f>
        <v>0.64400000000000002</v>
      </c>
    </row>
    <row r="4673" spans="30:69" x14ac:dyDescent="0.25">
      <c r="AD4673" s="157">
        <f t="shared" si="159"/>
        <v>0.64600000000000046</v>
      </c>
      <c r="AE4673" s="157">
        <f>IF('1a-Electricity'!$AI$77="no","",ROUND(AD4673,4))</f>
        <v>0.64600000000000002</v>
      </c>
      <c r="AF4673" s="157">
        <f>IF('1a-Electricity'!$AI$78="no","",ROUND(AD4673,4))</f>
        <v>0.64600000000000002</v>
      </c>
      <c r="AG4673" s="157">
        <f>IF('1a-Electricity'!$AI$79="no","",ROUND(AD4673,4))</f>
        <v>0.64600000000000002</v>
      </c>
      <c r="BL4673" s="157">
        <f t="shared" si="160"/>
        <v>0.64500000000000046</v>
      </c>
      <c r="BM4673" s="157">
        <f>IF('1b-NaturalGas'!$AI$87="no","",ROUND(BL4673,4))</f>
        <v>0.64500000000000002</v>
      </c>
      <c r="BN4673" s="157">
        <f>IF('1b-NaturalGas'!$AI$88="no","",ROUND(BL4673,4))</f>
        <v>0.64500000000000002</v>
      </c>
      <c r="BO4673" s="157">
        <f>IF('1b-NaturalGas'!$AI$89="no","",ROUND(BL4673,4))</f>
        <v>0.64500000000000002</v>
      </c>
      <c r="BP4673" s="157">
        <f>IF('1b-NaturalGas'!$AI$90="no","not applicable (based on previous answers)",ROUND(BL4673,4))</f>
        <v>0.64500000000000002</v>
      </c>
      <c r="BQ4673" s="157">
        <f>IF('1b-NaturalGas'!$AI$91="no","",ROUND(BL4673,4))</f>
        <v>0.64500000000000002</v>
      </c>
    </row>
    <row r="4674" spans="30:69" x14ac:dyDescent="0.25">
      <c r="AD4674" s="157">
        <f t="shared" si="159"/>
        <v>0.64700000000000046</v>
      </c>
      <c r="AE4674" s="157">
        <f>IF('1a-Electricity'!$AI$77="no","",ROUND(AD4674,4))</f>
        <v>0.64700000000000002</v>
      </c>
      <c r="AF4674" s="157">
        <f>IF('1a-Electricity'!$AI$78="no","",ROUND(AD4674,4))</f>
        <v>0.64700000000000002</v>
      </c>
      <c r="AG4674" s="157">
        <f>IF('1a-Electricity'!$AI$79="no","",ROUND(AD4674,4))</f>
        <v>0.64700000000000002</v>
      </c>
      <c r="BL4674" s="157">
        <f t="shared" si="160"/>
        <v>0.64600000000000046</v>
      </c>
      <c r="BM4674" s="157">
        <f>IF('1b-NaturalGas'!$AI$87="no","",ROUND(BL4674,4))</f>
        <v>0.64600000000000002</v>
      </c>
      <c r="BN4674" s="157">
        <f>IF('1b-NaturalGas'!$AI$88="no","",ROUND(BL4674,4))</f>
        <v>0.64600000000000002</v>
      </c>
      <c r="BO4674" s="157">
        <f>IF('1b-NaturalGas'!$AI$89="no","",ROUND(BL4674,4))</f>
        <v>0.64600000000000002</v>
      </c>
      <c r="BP4674" s="157">
        <f>IF('1b-NaturalGas'!$AI$90="no","not applicable (based on previous answers)",ROUND(BL4674,4))</f>
        <v>0.64600000000000002</v>
      </c>
      <c r="BQ4674" s="157">
        <f>IF('1b-NaturalGas'!$AI$91="no","",ROUND(BL4674,4))</f>
        <v>0.64600000000000002</v>
      </c>
    </row>
    <row r="4675" spans="30:69" x14ac:dyDescent="0.25">
      <c r="AD4675" s="157">
        <f t="shared" si="159"/>
        <v>0.64800000000000046</v>
      </c>
      <c r="AE4675" s="157">
        <f>IF('1a-Electricity'!$AI$77="no","",ROUND(AD4675,4))</f>
        <v>0.64800000000000002</v>
      </c>
      <c r="AF4675" s="157">
        <f>IF('1a-Electricity'!$AI$78="no","",ROUND(AD4675,4))</f>
        <v>0.64800000000000002</v>
      </c>
      <c r="AG4675" s="157">
        <f>IF('1a-Electricity'!$AI$79="no","",ROUND(AD4675,4))</f>
        <v>0.64800000000000002</v>
      </c>
      <c r="BL4675" s="157">
        <f t="shared" si="160"/>
        <v>0.64700000000000046</v>
      </c>
      <c r="BM4675" s="157">
        <f>IF('1b-NaturalGas'!$AI$87="no","",ROUND(BL4675,4))</f>
        <v>0.64700000000000002</v>
      </c>
      <c r="BN4675" s="157">
        <f>IF('1b-NaturalGas'!$AI$88="no","",ROUND(BL4675,4))</f>
        <v>0.64700000000000002</v>
      </c>
      <c r="BO4675" s="157">
        <f>IF('1b-NaturalGas'!$AI$89="no","",ROUND(BL4675,4))</f>
        <v>0.64700000000000002</v>
      </c>
      <c r="BP4675" s="157">
        <f>IF('1b-NaturalGas'!$AI$90="no","not applicable (based on previous answers)",ROUND(BL4675,4))</f>
        <v>0.64700000000000002</v>
      </c>
      <c r="BQ4675" s="157">
        <f>IF('1b-NaturalGas'!$AI$91="no","",ROUND(BL4675,4))</f>
        <v>0.64700000000000002</v>
      </c>
    </row>
    <row r="4676" spans="30:69" x14ac:dyDescent="0.25">
      <c r="AD4676" s="157">
        <f t="shared" si="159"/>
        <v>0.64900000000000047</v>
      </c>
      <c r="AE4676" s="157">
        <f>IF('1a-Electricity'!$AI$77="no","",ROUND(AD4676,4))</f>
        <v>0.64900000000000002</v>
      </c>
      <c r="AF4676" s="157">
        <f>IF('1a-Electricity'!$AI$78="no","",ROUND(AD4676,4))</f>
        <v>0.64900000000000002</v>
      </c>
      <c r="AG4676" s="157">
        <f>IF('1a-Electricity'!$AI$79="no","",ROUND(AD4676,4))</f>
        <v>0.64900000000000002</v>
      </c>
      <c r="BL4676" s="157">
        <f t="shared" si="160"/>
        <v>0.64800000000000046</v>
      </c>
      <c r="BM4676" s="157">
        <f>IF('1b-NaturalGas'!$AI$87="no","",ROUND(BL4676,4))</f>
        <v>0.64800000000000002</v>
      </c>
      <c r="BN4676" s="157">
        <f>IF('1b-NaturalGas'!$AI$88="no","",ROUND(BL4676,4))</f>
        <v>0.64800000000000002</v>
      </c>
      <c r="BO4676" s="157">
        <f>IF('1b-NaturalGas'!$AI$89="no","",ROUND(BL4676,4))</f>
        <v>0.64800000000000002</v>
      </c>
      <c r="BP4676" s="157">
        <f>IF('1b-NaturalGas'!$AI$90="no","not applicable (based on previous answers)",ROUND(BL4676,4))</f>
        <v>0.64800000000000002</v>
      </c>
      <c r="BQ4676" s="157">
        <f>IF('1b-NaturalGas'!$AI$91="no","",ROUND(BL4676,4))</f>
        <v>0.64800000000000002</v>
      </c>
    </row>
    <row r="4677" spans="30:69" x14ac:dyDescent="0.25">
      <c r="AD4677" s="157">
        <f t="shared" si="159"/>
        <v>0.65000000000000047</v>
      </c>
      <c r="AE4677" s="157">
        <f>IF('1a-Electricity'!$AI$77="no","",ROUND(AD4677,4))</f>
        <v>0.65</v>
      </c>
      <c r="AF4677" s="157">
        <f>IF('1a-Electricity'!$AI$78="no","",ROUND(AD4677,4))</f>
        <v>0.65</v>
      </c>
      <c r="AG4677" s="157">
        <f>IF('1a-Electricity'!$AI$79="no","",ROUND(AD4677,4))</f>
        <v>0.65</v>
      </c>
      <c r="BL4677" s="157">
        <f t="shared" si="160"/>
        <v>0.64900000000000047</v>
      </c>
      <c r="BM4677" s="157">
        <f>IF('1b-NaturalGas'!$AI$87="no","",ROUND(BL4677,4))</f>
        <v>0.64900000000000002</v>
      </c>
      <c r="BN4677" s="157">
        <f>IF('1b-NaturalGas'!$AI$88="no","",ROUND(BL4677,4))</f>
        <v>0.64900000000000002</v>
      </c>
      <c r="BO4677" s="157">
        <f>IF('1b-NaturalGas'!$AI$89="no","",ROUND(BL4677,4))</f>
        <v>0.64900000000000002</v>
      </c>
      <c r="BP4677" s="157">
        <f>IF('1b-NaturalGas'!$AI$90="no","not applicable (based on previous answers)",ROUND(BL4677,4))</f>
        <v>0.64900000000000002</v>
      </c>
      <c r="BQ4677" s="157">
        <f>IF('1b-NaturalGas'!$AI$91="no","",ROUND(BL4677,4))</f>
        <v>0.64900000000000002</v>
      </c>
    </row>
    <row r="4678" spans="30:69" x14ac:dyDescent="0.25">
      <c r="AD4678" s="157">
        <f t="shared" si="159"/>
        <v>0.65100000000000047</v>
      </c>
      <c r="AE4678" s="157">
        <f>IF('1a-Electricity'!$AI$77="no","",ROUND(AD4678,4))</f>
        <v>0.65100000000000002</v>
      </c>
      <c r="AF4678" s="157">
        <f>IF('1a-Electricity'!$AI$78="no","",ROUND(AD4678,4))</f>
        <v>0.65100000000000002</v>
      </c>
      <c r="AG4678" s="157">
        <f>IF('1a-Electricity'!$AI$79="no","",ROUND(AD4678,4))</f>
        <v>0.65100000000000002</v>
      </c>
      <c r="BL4678" s="157">
        <f t="shared" si="160"/>
        <v>0.65000000000000047</v>
      </c>
      <c r="BM4678" s="157">
        <f>IF('1b-NaturalGas'!$AI$87="no","",ROUND(BL4678,4))</f>
        <v>0.65</v>
      </c>
      <c r="BN4678" s="157">
        <f>IF('1b-NaturalGas'!$AI$88="no","",ROUND(BL4678,4))</f>
        <v>0.65</v>
      </c>
      <c r="BO4678" s="157">
        <f>IF('1b-NaturalGas'!$AI$89="no","",ROUND(BL4678,4))</f>
        <v>0.65</v>
      </c>
      <c r="BP4678" s="157">
        <f>IF('1b-NaturalGas'!$AI$90="no","not applicable (based on previous answers)",ROUND(BL4678,4))</f>
        <v>0.65</v>
      </c>
      <c r="BQ4678" s="157">
        <f>IF('1b-NaturalGas'!$AI$91="no","",ROUND(BL4678,4))</f>
        <v>0.65</v>
      </c>
    </row>
    <row r="4679" spans="30:69" x14ac:dyDescent="0.25">
      <c r="AD4679" s="157">
        <f t="shared" si="159"/>
        <v>0.65200000000000047</v>
      </c>
      <c r="AE4679" s="157">
        <f>IF('1a-Electricity'!$AI$77="no","",ROUND(AD4679,4))</f>
        <v>0.65200000000000002</v>
      </c>
      <c r="AF4679" s="157">
        <f>IF('1a-Electricity'!$AI$78="no","",ROUND(AD4679,4))</f>
        <v>0.65200000000000002</v>
      </c>
      <c r="AG4679" s="157">
        <f>IF('1a-Electricity'!$AI$79="no","",ROUND(AD4679,4))</f>
        <v>0.65200000000000002</v>
      </c>
      <c r="BL4679" s="157">
        <f t="shared" si="160"/>
        <v>0.65100000000000047</v>
      </c>
      <c r="BM4679" s="157">
        <f>IF('1b-NaturalGas'!$AI$87="no","",ROUND(BL4679,4))</f>
        <v>0.65100000000000002</v>
      </c>
      <c r="BN4679" s="157">
        <f>IF('1b-NaturalGas'!$AI$88="no","",ROUND(BL4679,4))</f>
        <v>0.65100000000000002</v>
      </c>
      <c r="BO4679" s="157">
        <f>IF('1b-NaturalGas'!$AI$89="no","",ROUND(BL4679,4))</f>
        <v>0.65100000000000002</v>
      </c>
      <c r="BP4679" s="157">
        <f>IF('1b-NaturalGas'!$AI$90="no","not applicable (based on previous answers)",ROUND(BL4679,4))</f>
        <v>0.65100000000000002</v>
      </c>
      <c r="BQ4679" s="157">
        <f>IF('1b-NaturalGas'!$AI$91="no","",ROUND(BL4679,4))</f>
        <v>0.65100000000000002</v>
      </c>
    </row>
    <row r="4680" spans="30:69" x14ac:dyDescent="0.25">
      <c r="AD4680" s="157">
        <f t="shared" si="159"/>
        <v>0.65300000000000047</v>
      </c>
      <c r="AE4680" s="157">
        <f>IF('1a-Electricity'!$AI$77="no","",ROUND(AD4680,4))</f>
        <v>0.65300000000000002</v>
      </c>
      <c r="AF4680" s="157">
        <f>IF('1a-Electricity'!$AI$78="no","",ROUND(AD4680,4))</f>
        <v>0.65300000000000002</v>
      </c>
      <c r="AG4680" s="157">
        <f>IF('1a-Electricity'!$AI$79="no","",ROUND(AD4680,4))</f>
        <v>0.65300000000000002</v>
      </c>
      <c r="BL4680" s="157">
        <f t="shared" si="160"/>
        <v>0.65200000000000047</v>
      </c>
      <c r="BM4680" s="157">
        <f>IF('1b-NaturalGas'!$AI$87="no","",ROUND(BL4680,4))</f>
        <v>0.65200000000000002</v>
      </c>
      <c r="BN4680" s="157">
        <f>IF('1b-NaturalGas'!$AI$88="no","",ROUND(BL4680,4))</f>
        <v>0.65200000000000002</v>
      </c>
      <c r="BO4680" s="157">
        <f>IF('1b-NaturalGas'!$AI$89="no","",ROUND(BL4680,4))</f>
        <v>0.65200000000000002</v>
      </c>
      <c r="BP4680" s="157">
        <f>IF('1b-NaturalGas'!$AI$90="no","not applicable (based on previous answers)",ROUND(BL4680,4))</f>
        <v>0.65200000000000002</v>
      </c>
      <c r="BQ4680" s="157">
        <f>IF('1b-NaturalGas'!$AI$91="no","",ROUND(BL4680,4))</f>
        <v>0.65200000000000002</v>
      </c>
    </row>
    <row r="4681" spans="30:69" x14ac:dyDescent="0.25">
      <c r="AD4681" s="157">
        <f t="shared" si="159"/>
        <v>0.65400000000000047</v>
      </c>
      <c r="AE4681" s="157">
        <f>IF('1a-Electricity'!$AI$77="no","",ROUND(AD4681,4))</f>
        <v>0.65400000000000003</v>
      </c>
      <c r="AF4681" s="157">
        <f>IF('1a-Electricity'!$AI$78="no","",ROUND(AD4681,4))</f>
        <v>0.65400000000000003</v>
      </c>
      <c r="AG4681" s="157">
        <f>IF('1a-Electricity'!$AI$79="no","",ROUND(AD4681,4))</f>
        <v>0.65400000000000003</v>
      </c>
      <c r="BL4681" s="157">
        <f t="shared" si="160"/>
        <v>0.65300000000000047</v>
      </c>
      <c r="BM4681" s="157">
        <f>IF('1b-NaturalGas'!$AI$87="no","",ROUND(BL4681,4))</f>
        <v>0.65300000000000002</v>
      </c>
      <c r="BN4681" s="157">
        <f>IF('1b-NaturalGas'!$AI$88="no","",ROUND(BL4681,4))</f>
        <v>0.65300000000000002</v>
      </c>
      <c r="BO4681" s="157">
        <f>IF('1b-NaturalGas'!$AI$89="no","",ROUND(BL4681,4))</f>
        <v>0.65300000000000002</v>
      </c>
      <c r="BP4681" s="157">
        <f>IF('1b-NaturalGas'!$AI$90="no","not applicable (based on previous answers)",ROUND(BL4681,4))</f>
        <v>0.65300000000000002</v>
      </c>
      <c r="BQ4681" s="157">
        <f>IF('1b-NaturalGas'!$AI$91="no","",ROUND(BL4681,4))</f>
        <v>0.65300000000000002</v>
      </c>
    </row>
    <row r="4682" spans="30:69" x14ac:dyDescent="0.25">
      <c r="AD4682" s="157">
        <f t="shared" si="159"/>
        <v>0.65500000000000047</v>
      </c>
      <c r="AE4682" s="157">
        <f>IF('1a-Electricity'!$AI$77="no","",ROUND(AD4682,4))</f>
        <v>0.65500000000000003</v>
      </c>
      <c r="AF4682" s="157">
        <f>IF('1a-Electricity'!$AI$78="no","",ROUND(AD4682,4))</f>
        <v>0.65500000000000003</v>
      </c>
      <c r="AG4682" s="157">
        <f>IF('1a-Electricity'!$AI$79="no","",ROUND(AD4682,4))</f>
        <v>0.65500000000000003</v>
      </c>
      <c r="BL4682" s="157">
        <f t="shared" si="160"/>
        <v>0.65400000000000047</v>
      </c>
      <c r="BM4682" s="157">
        <f>IF('1b-NaturalGas'!$AI$87="no","",ROUND(BL4682,4))</f>
        <v>0.65400000000000003</v>
      </c>
      <c r="BN4682" s="157">
        <f>IF('1b-NaturalGas'!$AI$88="no","",ROUND(BL4682,4))</f>
        <v>0.65400000000000003</v>
      </c>
      <c r="BO4682" s="157">
        <f>IF('1b-NaturalGas'!$AI$89="no","",ROUND(BL4682,4))</f>
        <v>0.65400000000000003</v>
      </c>
      <c r="BP4682" s="157">
        <f>IF('1b-NaturalGas'!$AI$90="no","not applicable (based on previous answers)",ROUND(BL4682,4))</f>
        <v>0.65400000000000003</v>
      </c>
      <c r="BQ4682" s="157">
        <f>IF('1b-NaturalGas'!$AI$91="no","",ROUND(BL4682,4))</f>
        <v>0.65400000000000003</v>
      </c>
    </row>
    <row r="4683" spans="30:69" x14ac:dyDescent="0.25">
      <c r="AD4683" s="157">
        <f t="shared" si="159"/>
        <v>0.65600000000000047</v>
      </c>
      <c r="AE4683" s="157">
        <f>IF('1a-Electricity'!$AI$77="no","",ROUND(AD4683,4))</f>
        <v>0.65600000000000003</v>
      </c>
      <c r="AF4683" s="157">
        <f>IF('1a-Electricity'!$AI$78="no","",ROUND(AD4683,4))</f>
        <v>0.65600000000000003</v>
      </c>
      <c r="AG4683" s="157">
        <f>IF('1a-Electricity'!$AI$79="no","",ROUND(AD4683,4))</f>
        <v>0.65600000000000003</v>
      </c>
      <c r="BL4683" s="157">
        <f t="shared" si="160"/>
        <v>0.65500000000000047</v>
      </c>
      <c r="BM4683" s="157">
        <f>IF('1b-NaturalGas'!$AI$87="no","",ROUND(BL4683,4))</f>
        <v>0.65500000000000003</v>
      </c>
      <c r="BN4683" s="157">
        <f>IF('1b-NaturalGas'!$AI$88="no","",ROUND(BL4683,4))</f>
        <v>0.65500000000000003</v>
      </c>
      <c r="BO4683" s="157">
        <f>IF('1b-NaturalGas'!$AI$89="no","",ROUND(BL4683,4))</f>
        <v>0.65500000000000003</v>
      </c>
      <c r="BP4683" s="157">
        <f>IF('1b-NaturalGas'!$AI$90="no","not applicable (based on previous answers)",ROUND(BL4683,4))</f>
        <v>0.65500000000000003</v>
      </c>
      <c r="BQ4683" s="157">
        <f>IF('1b-NaturalGas'!$AI$91="no","",ROUND(BL4683,4))</f>
        <v>0.65500000000000003</v>
      </c>
    </row>
    <row r="4684" spans="30:69" x14ac:dyDescent="0.25">
      <c r="AD4684" s="157">
        <f t="shared" si="159"/>
        <v>0.65700000000000047</v>
      </c>
      <c r="AE4684" s="157">
        <f>IF('1a-Electricity'!$AI$77="no","",ROUND(AD4684,4))</f>
        <v>0.65700000000000003</v>
      </c>
      <c r="AF4684" s="157">
        <f>IF('1a-Electricity'!$AI$78="no","",ROUND(AD4684,4))</f>
        <v>0.65700000000000003</v>
      </c>
      <c r="AG4684" s="157">
        <f>IF('1a-Electricity'!$AI$79="no","",ROUND(AD4684,4))</f>
        <v>0.65700000000000003</v>
      </c>
      <c r="BL4684" s="157">
        <f t="shared" si="160"/>
        <v>0.65600000000000047</v>
      </c>
      <c r="BM4684" s="157">
        <f>IF('1b-NaturalGas'!$AI$87="no","",ROUND(BL4684,4))</f>
        <v>0.65600000000000003</v>
      </c>
      <c r="BN4684" s="157">
        <f>IF('1b-NaturalGas'!$AI$88="no","",ROUND(BL4684,4))</f>
        <v>0.65600000000000003</v>
      </c>
      <c r="BO4684" s="157">
        <f>IF('1b-NaturalGas'!$AI$89="no","",ROUND(BL4684,4))</f>
        <v>0.65600000000000003</v>
      </c>
      <c r="BP4684" s="157">
        <f>IF('1b-NaturalGas'!$AI$90="no","not applicable (based on previous answers)",ROUND(BL4684,4))</f>
        <v>0.65600000000000003</v>
      </c>
      <c r="BQ4684" s="157">
        <f>IF('1b-NaturalGas'!$AI$91="no","",ROUND(BL4684,4))</f>
        <v>0.65600000000000003</v>
      </c>
    </row>
    <row r="4685" spans="30:69" x14ac:dyDescent="0.25">
      <c r="AD4685" s="157">
        <f t="shared" si="159"/>
        <v>0.65800000000000047</v>
      </c>
      <c r="AE4685" s="157">
        <f>IF('1a-Electricity'!$AI$77="no","",ROUND(AD4685,4))</f>
        <v>0.65800000000000003</v>
      </c>
      <c r="AF4685" s="157">
        <f>IF('1a-Electricity'!$AI$78="no","",ROUND(AD4685,4))</f>
        <v>0.65800000000000003</v>
      </c>
      <c r="AG4685" s="157">
        <f>IF('1a-Electricity'!$AI$79="no","",ROUND(AD4685,4))</f>
        <v>0.65800000000000003</v>
      </c>
      <c r="BL4685" s="157">
        <f t="shared" si="160"/>
        <v>0.65700000000000047</v>
      </c>
      <c r="BM4685" s="157">
        <f>IF('1b-NaturalGas'!$AI$87="no","",ROUND(BL4685,4))</f>
        <v>0.65700000000000003</v>
      </c>
      <c r="BN4685" s="157">
        <f>IF('1b-NaturalGas'!$AI$88="no","",ROUND(BL4685,4))</f>
        <v>0.65700000000000003</v>
      </c>
      <c r="BO4685" s="157">
        <f>IF('1b-NaturalGas'!$AI$89="no","",ROUND(BL4685,4))</f>
        <v>0.65700000000000003</v>
      </c>
      <c r="BP4685" s="157">
        <f>IF('1b-NaturalGas'!$AI$90="no","not applicable (based on previous answers)",ROUND(BL4685,4))</f>
        <v>0.65700000000000003</v>
      </c>
      <c r="BQ4685" s="157">
        <f>IF('1b-NaturalGas'!$AI$91="no","",ROUND(BL4685,4))</f>
        <v>0.65700000000000003</v>
      </c>
    </row>
    <row r="4686" spans="30:69" x14ac:dyDescent="0.25">
      <c r="AD4686" s="157">
        <f t="shared" si="159"/>
        <v>0.65900000000000047</v>
      </c>
      <c r="AE4686" s="157">
        <f>IF('1a-Electricity'!$AI$77="no","",ROUND(AD4686,4))</f>
        <v>0.65900000000000003</v>
      </c>
      <c r="AF4686" s="157">
        <f>IF('1a-Electricity'!$AI$78="no","",ROUND(AD4686,4))</f>
        <v>0.65900000000000003</v>
      </c>
      <c r="AG4686" s="157">
        <f>IF('1a-Electricity'!$AI$79="no","",ROUND(AD4686,4))</f>
        <v>0.65900000000000003</v>
      </c>
      <c r="BL4686" s="157">
        <f t="shared" si="160"/>
        <v>0.65800000000000047</v>
      </c>
      <c r="BM4686" s="157">
        <f>IF('1b-NaturalGas'!$AI$87="no","",ROUND(BL4686,4))</f>
        <v>0.65800000000000003</v>
      </c>
      <c r="BN4686" s="157">
        <f>IF('1b-NaturalGas'!$AI$88="no","",ROUND(BL4686,4))</f>
        <v>0.65800000000000003</v>
      </c>
      <c r="BO4686" s="157">
        <f>IF('1b-NaturalGas'!$AI$89="no","",ROUND(BL4686,4))</f>
        <v>0.65800000000000003</v>
      </c>
      <c r="BP4686" s="157">
        <f>IF('1b-NaturalGas'!$AI$90="no","not applicable (based on previous answers)",ROUND(BL4686,4))</f>
        <v>0.65800000000000003</v>
      </c>
      <c r="BQ4686" s="157">
        <f>IF('1b-NaturalGas'!$AI$91="no","",ROUND(BL4686,4))</f>
        <v>0.65800000000000003</v>
      </c>
    </row>
    <row r="4687" spans="30:69" x14ac:dyDescent="0.25">
      <c r="AD4687" s="157">
        <f t="shared" si="159"/>
        <v>0.66000000000000048</v>
      </c>
      <c r="AE4687" s="157">
        <f>IF('1a-Electricity'!$AI$77="no","",ROUND(AD4687,4))</f>
        <v>0.66</v>
      </c>
      <c r="AF4687" s="157">
        <f>IF('1a-Electricity'!$AI$78="no","",ROUND(AD4687,4))</f>
        <v>0.66</v>
      </c>
      <c r="AG4687" s="157">
        <f>IF('1a-Electricity'!$AI$79="no","",ROUND(AD4687,4))</f>
        <v>0.66</v>
      </c>
      <c r="BL4687" s="157">
        <f t="shared" si="160"/>
        <v>0.65900000000000047</v>
      </c>
      <c r="BM4687" s="157">
        <f>IF('1b-NaturalGas'!$AI$87="no","",ROUND(BL4687,4))</f>
        <v>0.65900000000000003</v>
      </c>
      <c r="BN4687" s="157">
        <f>IF('1b-NaturalGas'!$AI$88="no","",ROUND(BL4687,4))</f>
        <v>0.65900000000000003</v>
      </c>
      <c r="BO4687" s="157">
        <f>IF('1b-NaturalGas'!$AI$89="no","",ROUND(BL4687,4))</f>
        <v>0.65900000000000003</v>
      </c>
      <c r="BP4687" s="157">
        <f>IF('1b-NaturalGas'!$AI$90="no","not applicable (based on previous answers)",ROUND(BL4687,4))</f>
        <v>0.65900000000000003</v>
      </c>
      <c r="BQ4687" s="157">
        <f>IF('1b-NaturalGas'!$AI$91="no","",ROUND(BL4687,4))</f>
        <v>0.65900000000000003</v>
      </c>
    </row>
    <row r="4688" spans="30:69" x14ac:dyDescent="0.25">
      <c r="AD4688" s="157">
        <f t="shared" si="159"/>
        <v>0.66100000000000048</v>
      </c>
      <c r="AE4688" s="157">
        <f>IF('1a-Electricity'!$AI$77="no","",ROUND(AD4688,4))</f>
        <v>0.66100000000000003</v>
      </c>
      <c r="AF4688" s="157">
        <f>IF('1a-Electricity'!$AI$78="no","",ROUND(AD4688,4))</f>
        <v>0.66100000000000003</v>
      </c>
      <c r="AG4688" s="157">
        <f>IF('1a-Electricity'!$AI$79="no","",ROUND(AD4688,4))</f>
        <v>0.66100000000000003</v>
      </c>
      <c r="BL4688" s="157">
        <f t="shared" si="160"/>
        <v>0.66000000000000048</v>
      </c>
      <c r="BM4688" s="157">
        <f>IF('1b-NaturalGas'!$AI$87="no","",ROUND(BL4688,4))</f>
        <v>0.66</v>
      </c>
      <c r="BN4688" s="157">
        <f>IF('1b-NaturalGas'!$AI$88="no","",ROUND(BL4688,4))</f>
        <v>0.66</v>
      </c>
      <c r="BO4688" s="157">
        <f>IF('1b-NaturalGas'!$AI$89="no","",ROUND(BL4688,4))</f>
        <v>0.66</v>
      </c>
      <c r="BP4688" s="157">
        <f>IF('1b-NaturalGas'!$AI$90="no","not applicable (based on previous answers)",ROUND(BL4688,4))</f>
        <v>0.66</v>
      </c>
      <c r="BQ4688" s="157">
        <f>IF('1b-NaturalGas'!$AI$91="no","",ROUND(BL4688,4))</f>
        <v>0.66</v>
      </c>
    </row>
    <row r="4689" spans="30:69" x14ac:dyDescent="0.25">
      <c r="AD4689" s="157">
        <f t="shared" si="159"/>
        <v>0.66200000000000048</v>
      </c>
      <c r="AE4689" s="157">
        <f>IF('1a-Electricity'!$AI$77="no","",ROUND(AD4689,4))</f>
        <v>0.66200000000000003</v>
      </c>
      <c r="AF4689" s="157">
        <f>IF('1a-Electricity'!$AI$78="no","",ROUND(AD4689,4))</f>
        <v>0.66200000000000003</v>
      </c>
      <c r="AG4689" s="157">
        <f>IF('1a-Electricity'!$AI$79="no","",ROUND(AD4689,4))</f>
        <v>0.66200000000000003</v>
      </c>
      <c r="BL4689" s="157">
        <f t="shared" si="160"/>
        <v>0.66100000000000048</v>
      </c>
      <c r="BM4689" s="157">
        <f>IF('1b-NaturalGas'!$AI$87="no","",ROUND(BL4689,4))</f>
        <v>0.66100000000000003</v>
      </c>
      <c r="BN4689" s="157">
        <f>IF('1b-NaturalGas'!$AI$88="no","",ROUND(BL4689,4))</f>
        <v>0.66100000000000003</v>
      </c>
      <c r="BO4689" s="157">
        <f>IF('1b-NaturalGas'!$AI$89="no","",ROUND(BL4689,4))</f>
        <v>0.66100000000000003</v>
      </c>
      <c r="BP4689" s="157">
        <f>IF('1b-NaturalGas'!$AI$90="no","not applicable (based on previous answers)",ROUND(BL4689,4))</f>
        <v>0.66100000000000003</v>
      </c>
      <c r="BQ4689" s="157">
        <f>IF('1b-NaturalGas'!$AI$91="no","",ROUND(BL4689,4))</f>
        <v>0.66100000000000003</v>
      </c>
    </row>
    <row r="4690" spans="30:69" x14ac:dyDescent="0.25">
      <c r="AD4690" s="157">
        <f t="shared" si="159"/>
        <v>0.66300000000000048</v>
      </c>
      <c r="AE4690" s="157">
        <f>IF('1a-Electricity'!$AI$77="no","",ROUND(AD4690,4))</f>
        <v>0.66300000000000003</v>
      </c>
      <c r="AF4690" s="157">
        <f>IF('1a-Electricity'!$AI$78="no","",ROUND(AD4690,4))</f>
        <v>0.66300000000000003</v>
      </c>
      <c r="AG4690" s="157">
        <f>IF('1a-Electricity'!$AI$79="no","",ROUND(AD4690,4))</f>
        <v>0.66300000000000003</v>
      </c>
      <c r="BL4690" s="157">
        <f t="shared" si="160"/>
        <v>0.66200000000000048</v>
      </c>
      <c r="BM4690" s="157">
        <f>IF('1b-NaturalGas'!$AI$87="no","",ROUND(BL4690,4))</f>
        <v>0.66200000000000003</v>
      </c>
      <c r="BN4690" s="157">
        <f>IF('1b-NaturalGas'!$AI$88="no","",ROUND(BL4690,4))</f>
        <v>0.66200000000000003</v>
      </c>
      <c r="BO4690" s="157">
        <f>IF('1b-NaturalGas'!$AI$89="no","",ROUND(BL4690,4))</f>
        <v>0.66200000000000003</v>
      </c>
      <c r="BP4690" s="157">
        <f>IF('1b-NaturalGas'!$AI$90="no","not applicable (based on previous answers)",ROUND(BL4690,4))</f>
        <v>0.66200000000000003</v>
      </c>
      <c r="BQ4690" s="157">
        <f>IF('1b-NaturalGas'!$AI$91="no","",ROUND(BL4690,4))</f>
        <v>0.66200000000000003</v>
      </c>
    </row>
    <row r="4691" spans="30:69" x14ac:dyDescent="0.25">
      <c r="AD4691" s="157">
        <f t="shared" si="159"/>
        <v>0.66400000000000048</v>
      </c>
      <c r="AE4691" s="157">
        <f>IF('1a-Electricity'!$AI$77="no","",ROUND(AD4691,4))</f>
        <v>0.66400000000000003</v>
      </c>
      <c r="AF4691" s="157">
        <f>IF('1a-Electricity'!$AI$78="no","",ROUND(AD4691,4))</f>
        <v>0.66400000000000003</v>
      </c>
      <c r="AG4691" s="157">
        <f>IF('1a-Electricity'!$AI$79="no","",ROUND(AD4691,4))</f>
        <v>0.66400000000000003</v>
      </c>
      <c r="BL4691" s="157">
        <f t="shared" si="160"/>
        <v>0.66300000000000048</v>
      </c>
      <c r="BM4691" s="157">
        <f>IF('1b-NaturalGas'!$AI$87="no","",ROUND(BL4691,4))</f>
        <v>0.66300000000000003</v>
      </c>
      <c r="BN4691" s="157">
        <f>IF('1b-NaturalGas'!$AI$88="no","",ROUND(BL4691,4))</f>
        <v>0.66300000000000003</v>
      </c>
      <c r="BO4691" s="157">
        <f>IF('1b-NaturalGas'!$AI$89="no","",ROUND(BL4691,4))</f>
        <v>0.66300000000000003</v>
      </c>
      <c r="BP4691" s="157">
        <f>IF('1b-NaturalGas'!$AI$90="no","not applicable (based on previous answers)",ROUND(BL4691,4))</f>
        <v>0.66300000000000003</v>
      </c>
      <c r="BQ4691" s="157">
        <f>IF('1b-NaturalGas'!$AI$91="no","",ROUND(BL4691,4))</f>
        <v>0.66300000000000003</v>
      </c>
    </row>
    <row r="4692" spans="30:69" x14ac:dyDescent="0.25">
      <c r="AD4692" s="157">
        <f t="shared" si="159"/>
        <v>0.66500000000000048</v>
      </c>
      <c r="AE4692" s="157">
        <f>IF('1a-Electricity'!$AI$77="no","",ROUND(AD4692,4))</f>
        <v>0.66500000000000004</v>
      </c>
      <c r="AF4692" s="157">
        <f>IF('1a-Electricity'!$AI$78="no","",ROUND(AD4692,4))</f>
        <v>0.66500000000000004</v>
      </c>
      <c r="AG4692" s="157">
        <f>IF('1a-Electricity'!$AI$79="no","",ROUND(AD4692,4))</f>
        <v>0.66500000000000004</v>
      </c>
      <c r="BL4692" s="157">
        <f t="shared" si="160"/>
        <v>0.66400000000000048</v>
      </c>
      <c r="BM4692" s="157">
        <f>IF('1b-NaturalGas'!$AI$87="no","",ROUND(BL4692,4))</f>
        <v>0.66400000000000003</v>
      </c>
      <c r="BN4692" s="157">
        <f>IF('1b-NaturalGas'!$AI$88="no","",ROUND(BL4692,4))</f>
        <v>0.66400000000000003</v>
      </c>
      <c r="BO4692" s="157">
        <f>IF('1b-NaturalGas'!$AI$89="no","",ROUND(BL4692,4))</f>
        <v>0.66400000000000003</v>
      </c>
      <c r="BP4692" s="157">
        <f>IF('1b-NaturalGas'!$AI$90="no","not applicable (based on previous answers)",ROUND(BL4692,4))</f>
        <v>0.66400000000000003</v>
      </c>
      <c r="BQ4692" s="157">
        <f>IF('1b-NaturalGas'!$AI$91="no","",ROUND(BL4692,4))</f>
        <v>0.66400000000000003</v>
      </c>
    </row>
    <row r="4693" spans="30:69" x14ac:dyDescent="0.25">
      <c r="AD4693" s="157">
        <f t="shared" si="159"/>
        <v>0.66600000000000048</v>
      </c>
      <c r="AE4693" s="157">
        <f>IF('1a-Electricity'!$AI$77="no","",ROUND(AD4693,4))</f>
        <v>0.66600000000000004</v>
      </c>
      <c r="AF4693" s="157">
        <f>IF('1a-Electricity'!$AI$78="no","",ROUND(AD4693,4))</f>
        <v>0.66600000000000004</v>
      </c>
      <c r="AG4693" s="157">
        <f>IF('1a-Electricity'!$AI$79="no","",ROUND(AD4693,4))</f>
        <v>0.66600000000000004</v>
      </c>
      <c r="BL4693" s="157">
        <f t="shared" si="160"/>
        <v>0.66500000000000048</v>
      </c>
      <c r="BM4693" s="157">
        <f>IF('1b-NaturalGas'!$AI$87="no","",ROUND(BL4693,4))</f>
        <v>0.66500000000000004</v>
      </c>
      <c r="BN4693" s="157">
        <f>IF('1b-NaturalGas'!$AI$88="no","",ROUND(BL4693,4))</f>
        <v>0.66500000000000004</v>
      </c>
      <c r="BO4693" s="157">
        <f>IF('1b-NaturalGas'!$AI$89="no","",ROUND(BL4693,4))</f>
        <v>0.66500000000000004</v>
      </c>
      <c r="BP4693" s="157">
        <f>IF('1b-NaturalGas'!$AI$90="no","not applicable (based on previous answers)",ROUND(BL4693,4))</f>
        <v>0.66500000000000004</v>
      </c>
      <c r="BQ4693" s="157">
        <f>IF('1b-NaturalGas'!$AI$91="no","",ROUND(BL4693,4))</f>
        <v>0.66500000000000004</v>
      </c>
    </row>
    <row r="4694" spans="30:69" x14ac:dyDescent="0.25">
      <c r="AD4694" s="157">
        <f t="shared" si="159"/>
        <v>0.66700000000000048</v>
      </c>
      <c r="AE4694" s="157">
        <f>IF('1a-Electricity'!$AI$77="no","",ROUND(AD4694,4))</f>
        <v>0.66700000000000004</v>
      </c>
      <c r="AF4694" s="157">
        <f>IF('1a-Electricity'!$AI$78="no","",ROUND(AD4694,4))</f>
        <v>0.66700000000000004</v>
      </c>
      <c r="AG4694" s="157">
        <f>IF('1a-Electricity'!$AI$79="no","",ROUND(AD4694,4))</f>
        <v>0.66700000000000004</v>
      </c>
      <c r="BL4694" s="157">
        <f t="shared" si="160"/>
        <v>0.66600000000000048</v>
      </c>
      <c r="BM4694" s="157">
        <f>IF('1b-NaturalGas'!$AI$87="no","",ROUND(BL4694,4))</f>
        <v>0.66600000000000004</v>
      </c>
      <c r="BN4694" s="157">
        <f>IF('1b-NaturalGas'!$AI$88="no","",ROUND(BL4694,4))</f>
        <v>0.66600000000000004</v>
      </c>
      <c r="BO4694" s="157">
        <f>IF('1b-NaturalGas'!$AI$89="no","",ROUND(BL4694,4))</f>
        <v>0.66600000000000004</v>
      </c>
      <c r="BP4694" s="157">
        <f>IF('1b-NaturalGas'!$AI$90="no","not applicable (based on previous answers)",ROUND(BL4694,4))</f>
        <v>0.66600000000000004</v>
      </c>
      <c r="BQ4694" s="157">
        <f>IF('1b-NaturalGas'!$AI$91="no","",ROUND(BL4694,4))</f>
        <v>0.66600000000000004</v>
      </c>
    </row>
    <row r="4695" spans="30:69" x14ac:dyDescent="0.25">
      <c r="AD4695" s="157">
        <f t="shared" si="159"/>
        <v>0.66800000000000048</v>
      </c>
      <c r="AE4695" s="157">
        <f>IF('1a-Electricity'!$AI$77="no","",ROUND(AD4695,4))</f>
        <v>0.66800000000000004</v>
      </c>
      <c r="AF4695" s="157">
        <f>IF('1a-Electricity'!$AI$78="no","",ROUND(AD4695,4))</f>
        <v>0.66800000000000004</v>
      </c>
      <c r="AG4695" s="157">
        <f>IF('1a-Electricity'!$AI$79="no","",ROUND(AD4695,4))</f>
        <v>0.66800000000000004</v>
      </c>
      <c r="BL4695" s="157">
        <f t="shared" si="160"/>
        <v>0.66700000000000048</v>
      </c>
      <c r="BM4695" s="157">
        <f>IF('1b-NaturalGas'!$AI$87="no","",ROUND(BL4695,4))</f>
        <v>0.66700000000000004</v>
      </c>
      <c r="BN4695" s="157">
        <f>IF('1b-NaturalGas'!$AI$88="no","",ROUND(BL4695,4))</f>
        <v>0.66700000000000004</v>
      </c>
      <c r="BO4695" s="157">
        <f>IF('1b-NaturalGas'!$AI$89="no","",ROUND(BL4695,4))</f>
        <v>0.66700000000000004</v>
      </c>
      <c r="BP4695" s="157">
        <f>IF('1b-NaturalGas'!$AI$90="no","not applicable (based on previous answers)",ROUND(BL4695,4))</f>
        <v>0.66700000000000004</v>
      </c>
      <c r="BQ4695" s="157">
        <f>IF('1b-NaturalGas'!$AI$91="no","",ROUND(BL4695,4))</f>
        <v>0.66700000000000004</v>
      </c>
    </row>
    <row r="4696" spans="30:69" x14ac:dyDescent="0.25">
      <c r="AD4696" s="157">
        <f t="shared" si="159"/>
        <v>0.66900000000000048</v>
      </c>
      <c r="AE4696" s="157">
        <f>IF('1a-Electricity'!$AI$77="no","",ROUND(AD4696,4))</f>
        <v>0.66900000000000004</v>
      </c>
      <c r="AF4696" s="157">
        <f>IF('1a-Electricity'!$AI$78="no","",ROUND(AD4696,4))</f>
        <v>0.66900000000000004</v>
      </c>
      <c r="AG4696" s="157">
        <f>IF('1a-Electricity'!$AI$79="no","",ROUND(AD4696,4))</f>
        <v>0.66900000000000004</v>
      </c>
      <c r="BL4696" s="157">
        <f t="shared" si="160"/>
        <v>0.66800000000000048</v>
      </c>
      <c r="BM4696" s="157">
        <f>IF('1b-NaturalGas'!$AI$87="no","",ROUND(BL4696,4))</f>
        <v>0.66800000000000004</v>
      </c>
      <c r="BN4696" s="157">
        <f>IF('1b-NaturalGas'!$AI$88="no","",ROUND(BL4696,4))</f>
        <v>0.66800000000000004</v>
      </c>
      <c r="BO4696" s="157">
        <f>IF('1b-NaturalGas'!$AI$89="no","",ROUND(BL4696,4))</f>
        <v>0.66800000000000004</v>
      </c>
      <c r="BP4696" s="157">
        <f>IF('1b-NaturalGas'!$AI$90="no","not applicable (based on previous answers)",ROUND(BL4696,4))</f>
        <v>0.66800000000000004</v>
      </c>
      <c r="BQ4696" s="157">
        <f>IF('1b-NaturalGas'!$AI$91="no","",ROUND(BL4696,4))</f>
        <v>0.66800000000000004</v>
      </c>
    </row>
    <row r="4697" spans="30:69" x14ac:dyDescent="0.25">
      <c r="AD4697" s="157">
        <f t="shared" si="159"/>
        <v>0.67000000000000048</v>
      </c>
      <c r="AE4697" s="157">
        <f>IF('1a-Electricity'!$AI$77="no","",ROUND(AD4697,4))</f>
        <v>0.67</v>
      </c>
      <c r="AF4697" s="157">
        <f>IF('1a-Electricity'!$AI$78="no","",ROUND(AD4697,4))</f>
        <v>0.67</v>
      </c>
      <c r="AG4697" s="157">
        <f>IF('1a-Electricity'!$AI$79="no","",ROUND(AD4697,4))</f>
        <v>0.67</v>
      </c>
      <c r="BL4697" s="157">
        <f t="shared" si="160"/>
        <v>0.66900000000000048</v>
      </c>
      <c r="BM4697" s="157">
        <f>IF('1b-NaturalGas'!$AI$87="no","",ROUND(BL4697,4))</f>
        <v>0.66900000000000004</v>
      </c>
      <c r="BN4697" s="157">
        <f>IF('1b-NaturalGas'!$AI$88="no","",ROUND(BL4697,4))</f>
        <v>0.66900000000000004</v>
      </c>
      <c r="BO4697" s="157">
        <f>IF('1b-NaturalGas'!$AI$89="no","",ROUND(BL4697,4))</f>
        <v>0.66900000000000004</v>
      </c>
      <c r="BP4697" s="157">
        <f>IF('1b-NaturalGas'!$AI$90="no","not applicable (based on previous answers)",ROUND(BL4697,4))</f>
        <v>0.66900000000000004</v>
      </c>
      <c r="BQ4697" s="157">
        <f>IF('1b-NaturalGas'!$AI$91="no","",ROUND(BL4697,4))</f>
        <v>0.66900000000000004</v>
      </c>
    </row>
    <row r="4698" spans="30:69" x14ac:dyDescent="0.25">
      <c r="AD4698" s="157">
        <f t="shared" si="159"/>
        <v>0.67100000000000048</v>
      </c>
      <c r="AE4698" s="157">
        <f>IF('1a-Electricity'!$AI$77="no","",ROUND(AD4698,4))</f>
        <v>0.67100000000000004</v>
      </c>
      <c r="AF4698" s="157">
        <f>IF('1a-Electricity'!$AI$78="no","",ROUND(AD4698,4))</f>
        <v>0.67100000000000004</v>
      </c>
      <c r="AG4698" s="157">
        <f>IF('1a-Electricity'!$AI$79="no","",ROUND(AD4698,4))</f>
        <v>0.67100000000000004</v>
      </c>
      <c r="BL4698" s="157">
        <f t="shared" si="160"/>
        <v>0.67000000000000048</v>
      </c>
      <c r="BM4698" s="157">
        <f>IF('1b-NaturalGas'!$AI$87="no","",ROUND(BL4698,4))</f>
        <v>0.67</v>
      </c>
      <c r="BN4698" s="157">
        <f>IF('1b-NaturalGas'!$AI$88="no","",ROUND(BL4698,4))</f>
        <v>0.67</v>
      </c>
      <c r="BO4698" s="157">
        <f>IF('1b-NaturalGas'!$AI$89="no","",ROUND(BL4698,4))</f>
        <v>0.67</v>
      </c>
      <c r="BP4698" s="157">
        <f>IF('1b-NaturalGas'!$AI$90="no","not applicable (based on previous answers)",ROUND(BL4698,4))</f>
        <v>0.67</v>
      </c>
      <c r="BQ4698" s="157">
        <f>IF('1b-NaturalGas'!$AI$91="no","",ROUND(BL4698,4))</f>
        <v>0.67</v>
      </c>
    </row>
    <row r="4699" spans="30:69" x14ac:dyDescent="0.25">
      <c r="AD4699" s="157">
        <f t="shared" si="159"/>
        <v>0.67200000000000049</v>
      </c>
      <c r="AE4699" s="157">
        <f>IF('1a-Electricity'!$AI$77="no","",ROUND(AD4699,4))</f>
        <v>0.67200000000000004</v>
      </c>
      <c r="AF4699" s="157">
        <f>IF('1a-Electricity'!$AI$78="no","",ROUND(AD4699,4))</f>
        <v>0.67200000000000004</v>
      </c>
      <c r="AG4699" s="157">
        <f>IF('1a-Electricity'!$AI$79="no","",ROUND(AD4699,4))</f>
        <v>0.67200000000000004</v>
      </c>
      <c r="BL4699" s="157">
        <f t="shared" si="160"/>
        <v>0.67100000000000048</v>
      </c>
      <c r="BM4699" s="157">
        <f>IF('1b-NaturalGas'!$AI$87="no","",ROUND(BL4699,4))</f>
        <v>0.67100000000000004</v>
      </c>
      <c r="BN4699" s="157">
        <f>IF('1b-NaturalGas'!$AI$88="no","",ROUND(BL4699,4))</f>
        <v>0.67100000000000004</v>
      </c>
      <c r="BO4699" s="157">
        <f>IF('1b-NaturalGas'!$AI$89="no","",ROUND(BL4699,4))</f>
        <v>0.67100000000000004</v>
      </c>
      <c r="BP4699" s="157">
        <f>IF('1b-NaturalGas'!$AI$90="no","not applicable (based on previous answers)",ROUND(BL4699,4))</f>
        <v>0.67100000000000004</v>
      </c>
      <c r="BQ4699" s="157">
        <f>IF('1b-NaturalGas'!$AI$91="no","",ROUND(BL4699,4))</f>
        <v>0.67100000000000004</v>
      </c>
    </row>
    <row r="4700" spans="30:69" x14ac:dyDescent="0.25">
      <c r="AD4700" s="157">
        <f t="shared" si="159"/>
        <v>0.67300000000000049</v>
      </c>
      <c r="AE4700" s="157">
        <f>IF('1a-Electricity'!$AI$77="no","",ROUND(AD4700,4))</f>
        <v>0.67300000000000004</v>
      </c>
      <c r="AF4700" s="157">
        <f>IF('1a-Electricity'!$AI$78="no","",ROUND(AD4700,4))</f>
        <v>0.67300000000000004</v>
      </c>
      <c r="AG4700" s="157">
        <f>IF('1a-Electricity'!$AI$79="no","",ROUND(AD4700,4))</f>
        <v>0.67300000000000004</v>
      </c>
      <c r="BL4700" s="157">
        <f t="shared" si="160"/>
        <v>0.67200000000000049</v>
      </c>
      <c r="BM4700" s="157">
        <f>IF('1b-NaturalGas'!$AI$87="no","",ROUND(BL4700,4))</f>
        <v>0.67200000000000004</v>
      </c>
      <c r="BN4700" s="157">
        <f>IF('1b-NaturalGas'!$AI$88="no","",ROUND(BL4700,4))</f>
        <v>0.67200000000000004</v>
      </c>
      <c r="BO4700" s="157">
        <f>IF('1b-NaturalGas'!$AI$89="no","",ROUND(BL4700,4))</f>
        <v>0.67200000000000004</v>
      </c>
      <c r="BP4700" s="157">
        <f>IF('1b-NaturalGas'!$AI$90="no","not applicable (based on previous answers)",ROUND(BL4700,4))</f>
        <v>0.67200000000000004</v>
      </c>
      <c r="BQ4700" s="157">
        <f>IF('1b-NaturalGas'!$AI$91="no","",ROUND(BL4700,4))</f>
        <v>0.67200000000000004</v>
      </c>
    </row>
    <row r="4701" spans="30:69" x14ac:dyDescent="0.25">
      <c r="AD4701" s="157">
        <f t="shared" si="159"/>
        <v>0.67400000000000049</v>
      </c>
      <c r="AE4701" s="157">
        <f>IF('1a-Electricity'!$AI$77="no","",ROUND(AD4701,4))</f>
        <v>0.67400000000000004</v>
      </c>
      <c r="AF4701" s="157">
        <f>IF('1a-Electricity'!$AI$78="no","",ROUND(AD4701,4))</f>
        <v>0.67400000000000004</v>
      </c>
      <c r="AG4701" s="157">
        <f>IF('1a-Electricity'!$AI$79="no","",ROUND(AD4701,4))</f>
        <v>0.67400000000000004</v>
      </c>
      <c r="BL4701" s="157">
        <f t="shared" si="160"/>
        <v>0.67300000000000049</v>
      </c>
      <c r="BM4701" s="157">
        <f>IF('1b-NaturalGas'!$AI$87="no","",ROUND(BL4701,4))</f>
        <v>0.67300000000000004</v>
      </c>
      <c r="BN4701" s="157">
        <f>IF('1b-NaturalGas'!$AI$88="no","",ROUND(BL4701,4))</f>
        <v>0.67300000000000004</v>
      </c>
      <c r="BO4701" s="157">
        <f>IF('1b-NaturalGas'!$AI$89="no","",ROUND(BL4701,4))</f>
        <v>0.67300000000000004</v>
      </c>
      <c r="BP4701" s="157">
        <f>IF('1b-NaturalGas'!$AI$90="no","not applicable (based on previous answers)",ROUND(BL4701,4))</f>
        <v>0.67300000000000004</v>
      </c>
      <c r="BQ4701" s="157">
        <f>IF('1b-NaturalGas'!$AI$91="no","",ROUND(BL4701,4))</f>
        <v>0.67300000000000004</v>
      </c>
    </row>
    <row r="4702" spans="30:69" x14ac:dyDescent="0.25">
      <c r="AD4702" s="157">
        <f t="shared" si="159"/>
        <v>0.67500000000000049</v>
      </c>
      <c r="AE4702" s="157">
        <f>IF('1a-Electricity'!$AI$77="no","",ROUND(AD4702,4))</f>
        <v>0.67500000000000004</v>
      </c>
      <c r="AF4702" s="157">
        <f>IF('1a-Electricity'!$AI$78="no","",ROUND(AD4702,4))</f>
        <v>0.67500000000000004</v>
      </c>
      <c r="AG4702" s="157">
        <f>IF('1a-Electricity'!$AI$79="no","",ROUND(AD4702,4))</f>
        <v>0.67500000000000004</v>
      </c>
      <c r="BL4702" s="157">
        <f t="shared" si="160"/>
        <v>0.67400000000000049</v>
      </c>
      <c r="BM4702" s="157">
        <f>IF('1b-NaturalGas'!$AI$87="no","",ROUND(BL4702,4))</f>
        <v>0.67400000000000004</v>
      </c>
      <c r="BN4702" s="157">
        <f>IF('1b-NaturalGas'!$AI$88="no","",ROUND(BL4702,4))</f>
        <v>0.67400000000000004</v>
      </c>
      <c r="BO4702" s="157">
        <f>IF('1b-NaturalGas'!$AI$89="no","",ROUND(BL4702,4))</f>
        <v>0.67400000000000004</v>
      </c>
      <c r="BP4702" s="157">
        <f>IF('1b-NaturalGas'!$AI$90="no","not applicable (based on previous answers)",ROUND(BL4702,4))</f>
        <v>0.67400000000000004</v>
      </c>
      <c r="BQ4702" s="157">
        <f>IF('1b-NaturalGas'!$AI$91="no","",ROUND(BL4702,4))</f>
        <v>0.67400000000000004</v>
      </c>
    </row>
    <row r="4703" spans="30:69" x14ac:dyDescent="0.25">
      <c r="AD4703" s="157">
        <f t="shared" si="159"/>
        <v>0.67600000000000049</v>
      </c>
      <c r="AE4703" s="157">
        <f>IF('1a-Electricity'!$AI$77="no","",ROUND(AD4703,4))</f>
        <v>0.67600000000000005</v>
      </c>
      <c r="AF4703" s="157">
        <f>IF('1a-Electricity'!$AI$78="no","",ROUND(AD4703,4))</f>
        <v>0.67600000000000005</v>
      </c>
      <c r="AG4703" s="157">
        <f>IF('1a-Electricity'!$AI$79="no","",ROUND(AD4703,4))</f>
        <v>0.67600000000000005</v>
      </c>
      <c r="BL4703" s="157">
        <f t="shared" si="160"/>
        <v>0.67500000000000049</v>
      </c>
      <c r="BM4703" s="157">
        <f>IF('1b-NaturalGas'!$AI$87="no","",ROUND(BL4703,4))</f>
        <v>0.67500000000000004</v>
      </c>
      <c r="BN4703" s="157">
        <f>IF('1b-NaturalGas'!$AI$88="no","",ROUND(BL4703,4))</f>
        <v>0.67500000000000004</v>
      </c>
      <c r="BO4703" s="157">
        <f>IF('1b-NaturalGas'!$AI$89="no","",ROUND(BL4703,4))</f>
        <v>0.67500000000000004</v>
      </c>
      <c r="BP4703" s="157">
        <f>IF('1b-NaturalGas'!$AI$90="no","not applicable (based on previous answers)",ROUND(BL4703,4))</f>
        <v>0.67500000000000004</v>
      </c>
      <c r="BQ4703" s="157">
        <f>IF('1b-NaturalGas'!$AI$91="no","",ROUND(BL4703,4))</f>
        <v>0.67500000000000004</v>
      </c>
    </row>
    <row r="4704" spans="30:69" x14ac:dyDescent="0.25">
      <c r="AD4704" s="157">
        <f t="shared" si="159"/>
        <v>0.67700000000000049</v>
      </c>
      <c r="AE4704" s="157">
        <f>IF('1a-Electricity'!$AI$77="no","",ROUND(AD4704,4))</f>
        <v>0.67700000000000005</v>
      </c>
      <c r="AF4704" s="157">
        <f>IF('1a-Electricity'!$AI$78="no","",ROUND(AD4704,4))</f>
        <v>0.67700000000000005</v>
      </c>
      <c r="AG4704" s="157">
        <f>IF('1a-Electricity'!$AI$79="no","",ROUND(AD4704,4))</f>
        <v>0.67700000000000005</v>
      </c>
      <c r="BL4704" s="157">
        <f t="shared" si="160"/>
        <v>0.67600000000000049</v>
      </c>
      <c r="BM4704" s="157">
        <f>IF('1b-NaturalGas'!$AI$87="no","",ROUND(BL4704,4))</f>
        <v>0.67600000000000005</v>
      </c>
      <c r="BN4704" s="157">
        <f>IF('1b-NaturalGas'!$AI$88="no","",ROUND(BL4704,4))</f>
        <v>0.67600000000000005</v>
      </c>
      <c r="BO4704" s="157">
        <f>IF('1b-NaturalGas'!$AI$89="no","",ROUND(BL4704,4))</f>
        <v>0.67600000000000005</v>
      </c>
      <c r="BP4704" s="157">
        <f>IF('1b-NaturalGas'!$AI$90="no","not applicable (based on previous answers)",ROUND(BL4704,4))</f>
        <v>0.67600000000000005</v>
      </c>
      <c r="BQ4704" s="157">
        <f>IF('1b-NaturalGas'!$AI$91="no","",ROUND(BL4704,4))</f>
        <v>0.67600000000000005</v>
      </c>
    </row>
    <row r="4705" spans="30:69" x14ac:dyDescent="0.25">
      <c r="AD4705" s="157">
        <f t="shared" si="159"/>
        <v>0.67800000000000049</v>
      </c>
      <c r="AE4705" s="157">
        <f>IF('1a-Electricity'!$AI$77="no","",ROUND(AD4705,4))</f>
        <v>0.67800000000000005</v>
      </c>
      <c r="AF4705" s="157">
        <f>IF('1a-Electricity'!$AI$78="no","",ROUND(AD4705,4))</f>
        <v>0.67800000000000005</v>
      </c>
      <c r="AG4705" s="157">
        <f>IF('1a-Electricity'!$AI$79="no","",ROUND(AD4705,4))</f>
        <v>0.67800000000000005</v>
      </c>
      <c r="BL4705" s="157">
        <f t="shared" si="160"/>
        <v>0.67700000000000049</v>
      </c>
      <c r="BM4705" s="157">
        <f>IF('1b-NaturalGas'!$AI$87="no","",ROUND(BL4705,4))</f>
        <v>0.67700000000000005</v>
      </c>
      <c r="BN4705" s="157">
        <f>IF('1b-NaturalGas'!$AI$88="no","",ROUND(BL4705,4))</f>
        <v>0.67700000000000005</v>
      </c>
      <c r="BO4705" s="157">
        <f>IF('1b-NaturalGas'!$AI$89="no","",ROUND(BL4705,4))</f>
        <v>0.67700000000000005</v>
      </c>
      <c r="BP4705" s="157">
        <f>IF('1b-NaturalGas'!$AI$90="no","not applicable (based on previous answers)",ROUND(BL4705,4))</f>
        <v>0.67700000000000005</v>
      </c>
      <c r="BQ4705" s="157">
        <f>IF('1b-NaturalGas'!$AI$91="no","",ROUND(BL4705,4))</f>
        <v>0.67700000000000005</v>
      </c>
    </row>
    <row r="4706" spans="30:69" x14ac:dyDescent="0.25">
      <c r="AD4706" s="157">
        <f t="shared" si="159"/>
        <v>0.67900000000000049</v>
      </c>
      <c r="AE4706" s="157">
        <f>IF('1a-Electricity'!$AI$77="no","",ROUND(AD4706,4))</f>
        <v>0.67900000000000005</v>
      </c>
      <c r="AF4706" s="157">
        <f>IF('1a-Electricity'!$AI$78="no","",ROUND(AD4706,4))</f>
        <v>0.67900000000000005</v>
      </c>
      <c r="AG4706" s="157">
        <f>IF('1a-Electricity'!$AI$79="no","",ROUND(AD4706,4))</f>
        <v>0.67900000000000005</v>
      </c>
      <c r="BL4706" s="157">
        <f t="shared" si="160"/>
        <v>0.67800000000000049</v>
      </c>
      <c r="BM4706" s="157">
        <f>IF('1b-NaturalGas'!$AI$87="no","",ROUND(BL4706,4))</f>
        <v>0.67800000000000005</v>
      </c>
      <c r="BN4706" s="157">
        <f>IF('1b-NaturalGas'!$AI$88="no","",ROUND(BL4706,4))</f>
        <v>0.67800000000000005</v>
      </c>
      <c r="BO4706" s="157">
        <f>IF('1b-NaturalGas'!$AI$89="no","",ROUND(BL4706,4))</f>
        <v>0.67800000000000005</v>
      </c>
      <c r="BP4706" s="157">
        <f>IF('1b-NaturalGas'!$AI$90="no","not applicable (based on previous answers)",ROUND(BL4706,4))</f>
        <v>0.67800000000000005</v>
      </c>
      <c r="BQ4706" s="157">
        <f>IF('1b-NaturalGas'!$AI$91="no","",ROUND(BL4706,4))</f>
        <v>0.67800000000000005</v>
      </c>
    </row>
    <row r="4707" spans="30:69" x14ac:dyDescent="0.25">
      <c r="AD4707" s="157">
        <f t="shared" si="159"/>
        <v>0.68000000000000049</v>
      </c>
      <c r="AE4707" s="157">
        <f>IF('1a-Electricity'!$AI$77="no","",ROUND(AD4707,4))</f>
        <v>0.68</v>
      </c>
      <c r="AF4707" s="157">
        <f>IF('1a-Electricity'!$AI$78="no","",ROUND(AD4707,4))</f>
        <v>0.68</v>
      </c>
      <c r="AG4707" s="157">
        <f>IF('1a-Electricity'!$AI$79="no","",ROUND(AD4707,4))</f>
        <v>0.68</v>
      </c>
      <c r="BL4707" s="157">
        <f t="shared" si="160"/>
        <v>0.67900000000000049</v>
      </c>
      <c r="BM4707" s="157">
        <f>IF('1b-NaturalGas'!$AI$87="no","",ROUND(BL4707,4))</f>
        <v>0.67900000000000005</v>
      </c>
      <c r="BN4707" s="157">
        <f>IF('1b-NaturalGas'!$AI$88="no","",ROUND(BL4707,4))</f>
        <v>0.67900000000000005</v>
      </c>
      <c r="BO4707" s="157">
        <f>IF('1b-NaturalGas'!$AI$89="no","",ROUND(BL4707,4))</f>
        <v>0.67900000000000005</v>
      </c>
      <c r="BP4707" s="157">
        <f>IF('1b-NaturalGas'!$AI$90="no","not applicable (based on previous answers)",ROUND(BL4707,4))</f>
        <v>0.67900000000000005</v>
      </c>
      <c r="BQ4707" s="157">
        <f>IF('1b-NaturalGas'!$AI$91="no","",ROUND(BL4707,4))</f>
        <v>0.67900000000000005</v>
      </c>
    </row>
    <row r="4708" spans="30:69" x14ac:dyDescent="0.25">
      <c r="AD4708" s="157">
        <f t="shared" si="159"/>
        <v>0.68100000000000049</v>
      </c>
      <c r="AE4708" s="157">
        <f>IF('1a-Electricity'!$AI$77="no","",ROUND(AD4708,4))</f>
        <v>0.68100000000000005</v>
      </c>
      <c r="AF4708" s="157">
        <f>IF('1a-Electricity'!$AI$78="no","",ROUND(AD4708,4))</f>
        <v>0.68100000000000005</v>
      </c>
      <c r="AG4708" s="157">
        <f>IF('1a-Electricity'!$AI$79="no","",ROUND(AD4708,4))</f>
        <v>0.68100000000000005</v>
      </c>
      <c r="BL4708" s="157">
        <f t="shared" si="160"/>
        <v>0.68000000000000049</v>
      </c>
      <c r="BM4708" s="157">
        <f>IF('1b-NaturalGas'!$AI$87="no","",ROUND(BL4708,4))</f>
        <v>0.68</v>
      </c>
      <c r="BN4708" s="157">
        <f>IF('1b-NaturalGas'!$AI$88="no","",ROUND(BL4708,4))</f>
        <v>0.68</v>
      </c>
      <c r="BO4708" s="157">
        <f>IF('1b-NaturalGas'!$AI$89="no","",ROUND(BL4708,4))</f>
        <v>0.68</v>
      </c>
      <c r="BP4708" s="157">
        <f>IF('1b-NaturalGas'!$AI$90="no","not applicable (based on previous answers)",ROUND(BL4708,4))</f>
        <v>0.68</v>
      </c>
      <c r="BQ4708" s="157">
        <f>IF('1b-NaturalGas'!$AI$91="no","",ROUND(BL4708,4))</f>
        <v>0.68</v>
      </c>
    </row>
    <row r="4709" spans="30:69" x14ac:dyDescent="0.25">
      <c r="AD4709" s="157">
        <f t="shared" si="159"/>
        <v>0.68200000000000049</v>
      </c>
      <c r="AE4709" s="157">
        <f>IF('1a-Electricity'!$AI$77="no","",ROUND(AD4709,4))</f>
        <v>0.68200000000000005</v>
      </c>
      <c r="AF4709" s="157">
        <f>IF('1a-Electricity'!$AI$78="no","",ROUND(AD4709,4))</f>
        <v>0.68200000000000005</v>
      </c>
      <c r="AG4709" s="157">
        <f>IF('1a-Electricity'!$AI$79="no","",ROUND(AD4709,4))</f>
        <v>0.68200000000000005</v>
      </c>
      <c r="BL4709" s="157">
        <f t="shared" si="160"/>
        <v>0.68100000000000049</v>
      </c>
      <c r="BM4709" s="157">
        <f>IF('1b-NaturalGas'!$AI$87="no","",ROUND(BL4709,4))</f>
        <v>0.68100000000000005</v>
      </c>
      <c r="BN4709" s="157">
        <f>IF('1b-NaturalGas'!$AI$88="no","",ROUND(BL4709,4))</f>
        <v>0.68100000000000005</v>
      </c>
      <c r="BO4709" s="157">
        <f>IF('1b-NaturalGas'!$AI$89="no","",ROUND(BL4709,4))</f>
        <v>0.68100000000000005</v>
      </c>
      <c r="BP4709" s="157">
        <f>IF('1b-NaturalGas'!$AI$90="no","not applicable (based on previous answers)",ROUND(BL4709,4))</f>
        <v>0.68100000000000005</v>
      </c>
      <c r="BQ4709" s="157">
        <f>IF('1b-NaturalGas'!$AI$91="no","",ROUND(BL4709,4))</f>
        <v>0.68100000000000005</v>
      </c>
    </row>
    <row r="4710" spans="30:69" x14ac:dyDescent="0.25">
      <c r="AD4710" s="157">
        <f t="shared" si="159"/>
        <v>0.6830000000000005</v>
      </c>
      <c r="AE4710" s="157">
        <f>IF('1a-Electricity'!$AI$77="no","",ROUND(AD4710,4))</f>
        <v>0.68300000000000005</v>
      </c>
      <c r="AF4710" s="157">
        <f>IF('1a-Electricity'!$AI$78="no","",ROUND(AD4710,4))</f>
        <v>0.68300000000000005</v>
      </c>
      <c r="AG4710" s="157">
        <f>IF('1a-Electricity'!$AI$79="no","",ROUND(AD4710,4))</f>
        <v>0.68300000000000005</v>
      </c>
      <c r="BL4710" s="157">
        <f t="shared" si="160"/>
        <v>0.68200000000000049</v>
      </c>
      <c r="BM4710" s="157">
        <f>IF('1b-NaturalGas'!$AI$87="no","",ROUND(BL4710,4))</f>
        <v>0.68200000000000005</v>
      </c>
      <c r="BN4710" s="157">
        <f>IF('1b-NaturalGas'!$AI$88="no","",ROUND(BL4710,4))</f>
        <v>0.68200000000000005</v>
      </c>
      <c r="BO4710" s="157">
        <f>IF('1b-NaturalGas'!$AI$89="no","",ROUND(BL4710,4))</f>
        <v>0.68200000000000005</v>
      </c>
      <c r="BP4710" s="157">
        <f>IF('1b-NaturalGas'!$AI$90="no","not applicable (based on previous answers)",ROUND(BL4710,4))</f>
        <v>0.68200000000000005</v>
      </c>
      <c r="BQ4710" s="157">
        <f>IF('1b-NaturalGas'!$AI$91="no","",ROUND(BL4710,4))</f>
        <v>0.68200000000000005</v>
      </c>
    </row>
    <row r="4711" spans="30:69" x14ac:dyDescent="0.25">
      <c r="AD4711" s="157">
        <f t="shared" si="159"/>
        <v>0.6840000000000005</v>
      </c>
      <c r="AE4711" s="157">
        <f>IF('1a-Electricity'!$AI$77="no","",ROUND(AD4711,4))</f>
        <v>0.68400000000000005</v>
      </c>
      <c r="AF4711" s="157">
        <f>IF('1a-Electricity'!$AI$78="no","",ROUND(AD4711,4))</f>
        <v>0.68400000000000005</v>
      </c>
      <c r="AG4711" s="157">
        <f>IF('1a-Electricity'!$AI$79="no","",ROUND(AD4711,4))</f>
        <v>0.68400000000000005</v>
      </c>
      <c r="BL4711" s="157">
        <f t="shared" si="160"/>
        <v>0.6830000000000005</v>
      </c>
      <c r="BM4711" s="157">
        <f>IF('1b-NaturalGas'!$AI$87="no","",ROUND(BL4711,4))</f>
        <v>0.68300000000000005</v>
      </c>
      <c r="BN4711" s="157">
        <f>IF('1b-NaturalGas'!$AI$88="no","",ROUND(BL4711,4))</f>
        <v>0.68300000000000005</v>
      </c>
      <c r="BO4711" s="157">
        <f>IF('1b-NaturalGas'!$AI$89="no","",ROUND(BL4711,4))</f>
        <v>0.68300000000000005</v>
      </c>
      <c r="BP4711" s="157">
        <f>IF('1b-NaturalGas'!$AI$90="no","not applicable (based on previous answers)",ROUND(BL4711,4))</f>
        <v>0.68300000000000005</v>
      </c>
      <c r="BQ4711" s="157">
        <f>IF('1b-NaturalGas'!$AI$91="no","",ROUND(BL4711,4))</f>
        <v>0.68300000000000005</v>
      </c>
    </row>
    <row r="4712" spans="30:69" x14ac:dyDescent="0.25">
      <c r="AD4712" s="157">
        <f t="shared" si="159"/>
        <v>0.6850000000000005</v>
      </c>
      <c r="AE4712" s="157">
        <f>IF('1a-Electricity'!$AI$77="no","",ROUND(AD4712,4))</f>
        <v>0.68500000000000005</v>
      </c>
      <c r="AF4712" s="157">
        <f>IF('1a-Electricity'!$AI$78="no","",ROUND(AD4712,4))</f>
        <v>0.68500000000000005</v>
      </c>
      <c r="AG4712" s="157">
        <f>IF('1a-Electricity'!$AI$79="no","",ROUND(AD4712,4))</f>
        <v>0.68500000000000005</v>
      </c>
      <c r="BL4712" s="157">
        <f t="shared" si="160"/>
        <v>0.6840000000000005</v>
      </c>
      <c r="BM4712" s="157">
        <f>IF('1b-NaturalGas'!$AI$87="no","",ROUND(BL4712,4))</f>
        <v>0.68400000000000005</v>
      </c>
      <c r="BN4712" s="157">
        <f>IF('1b-NaturalGas'!$AI$88="no","",ROUND(BL4712,4))</f>
        <v>0.68400000000000005</v>
      </c>
      <c r="BO4712" s="157">
        <f>IF('1b-NaturalGas'!$AI$89="no","",ROUND(BL4712,4))</f>
        <v>0.68400000000000005</v>
      </c>
      <c r="BP4712" s="157">
        <f>IF('1b-NaturalGas'!$AI$90="no","not applicable (based on previous answers)",ROUND(BL4712,4))</f>
        <v>0.68400000000000005</v>
      </c>
      <c r="BQ4712" s="157">
        <f>IF('1b-NaturalGas'!$AI$91="no","",ROUND(BL4712,4))</f>
        <v>0.68400000000000005</v>
      </c>
    </row>
    <row r="4713" spans="30:69" x14ac:dyDescent="0.25">
      <c r="AD4713" s="157">
        <f t="shared" si="159"/>
        <v>0.6860000000000005</v>
      </c>
      <c r="AE4713" s="157">
        <f>IF('1a-Electricity'!$AI$77="no","",ROUND(AD4713,4))</f>
        <v>0.68600000000000005</v>
      </c>
      <c r="AF4713" s="157">
        <f>IF('1a-Electricity'!$AI$78="no","",ROUND(AD4713,4))</f>
        <v>0.68600000000000005</v>
      </c>
      <c r="AG4713" s="157">
        <f>IF('1a-Electricity'!$AI$79="no","",ROUND(AD4713,4))</f>
        <v>0.68600000000000005</v>
      </c>
      <c r="BL4713" s="157">
        <f t="shared" si="160"/>
        <v>0.6850000000000005</v>
      </c>
      <c r="BM4713" s="157">
        <f>IF('1b-NaturalGas'!$AI$87="no","",ROUND(BL4713,4))</f>
        <v>0.68500000000000005</v>
      </c>
      <c r="BN4713" s="157">
        <f>IF('1b-NaturalGas'!$AI$88="no","",ROUND(BL4713,4))</f>
        <v>0.68500000000000005</v>
      </c>
      <c r="BO4713" s="157">
        <f>IF('1b-NaturalGas'!$AI$89="no","",ROUND(BL4713,4))</f>
        <v>0.68500000000000005</v>
      </c>
      <c r="BP4713" s="157">
        <f>IF('1b-NaturalGas'!$AI$90="no","not applicable (based on previous answers)",ROUND(BL4713,4))</f>
        <v>0.68500000000000005</v>
      </c>
      <c r="BQ4713" s="157">
        <f>IF('1b-NaturalGas'!$AI$91="no","",ROUND(BL4713,4))</f>
        <v>0.68500000000000005</v>
      </c>
    </row>
    <row r="4714" spans="30:69" x14ac:dyDescent="0.25">
      <c r="AD4714" s="157">
        <f t="shared" si="159"/>
        <v>0.6870000000000005</v>
      </c>
      <c r="AE4714" s="157">
        <f>IF('1a-Electricity'!$AI$77="no","",ROUND(AD4714,4))</f>
        <v>0.68700000000000006</v>
      </c>
      <c r="AF4714" s="157">
        <f>IF('1a-Electricity'!$AI$78="no","",ROUND(AD4714,4))</f>
        <v>0.68700000000000006</v>
      </c>
      <c r="AG4714" s="157">
        <f>IF('1a-Electricity'!$AI$79="no","",ROUND(AD4714,4))</f>
        <v>0.68700000000000006</v>
      </c>
      <c r="BL4714" s="157">
        <f t="shared" si="160"/>
        <v>0.6860000000000005</v>
      </c>
      <c r="BM4714" s="157">
        <f>IF('1b-NaturalGas'!$AI$87="no","",ROUND(BL4714,4))</f>
        <v>0.68600000000000005</v>
      </c>
      <c r="BN4714" s="157">
        <f>IF('1b-NaturalGas'!$AI$88="no","",ROUND(BL4714,4))</f>
        <v>0.68600000000000005</v>
      </c>
      <c r="BO4714" s="157">
        <f>IF('1b-NaturalGas'!$AI$89="no","",ROUND(BL4714,4))</f>
        <v>0.68600000000000005</v>
      </c>
      <c r="BP4714" s="157">
        <f>IF('1b-NaturalGas'!$AI$90="no","not applicable (based on previous answers)",ROUND(BL4714,4))</f>
        <v>0.68600000000000005</v>
      </c>
      <c r="BQ4714" s="157">
        <f>IF('1b-NaturalGas'!$AI$91="no","",ROUND(BL4714,4))</f>
        <v>0.68600000000000005</v>
      </c>
    </row>
    <row r="4715" spans="30:69" x14ac:dyDescent="0.25">
      <c r="AD4715" s="157">
        <f t="shared" si="159"/>
        <v>0.6880000000000005</v>
      </c>
      <c r="AE4715" s="157">
        <f>IF('1a-Electricity'!$AI$77="no","",ROUND(AD4715,4))</f>
        <v>0.68799999999999994</v>
      </c>
      <c r="AF4715" s="157">
        <f>IF('1a-Electricity'!$AI$78="no","",ROUND(AD4715,4))</f>
        <v>0.68799999999999994</v>
      </c>
      <c r="AG4715" s="157">
        <f>IF('1a-Electricity'!$AI$79="no","",ROUND(AD4715,4))</f>
        <v>0.68799999999999994</v>
      </c>
      <c r="BL4715" s="157">
        <f t="shared" si="160"/>
        <v>0.6870000000000005</v>
      </c>
      <c r="BM4715" s="157">
        <f>IF('1b-NaturalGas'!$AI$87="no","",ROUND(BL4715,4))</f>
        <v>0.68700000000000006</v>
      </c>
      <c r="BN4715" s="157">
        <f>IF('1b-NaturalGas'!$AI$88="no","",ROUND(BL4715,4))</f>
        <v>0.68700000000000006</v>
      </c>
      <c r="BO4715" s="157">
        <f>IF('1b-NaturalGas'!$AI$89="no","",ROUND(BL4715,4))</f>
        <v>0.68700000000000006</v>
      </c>
      <c r="BP4715" s="157">
        <f>IF('1b-NaturalGas'!$AI$90="no","not applicable (based on previous answers)",ROUND(BL4715,4))</f>
        <v>0.68700000000000006</v>
      </c>
      <c r="BQ4715" s="157">
        <f>IF('1b-NaturalGas'!$AI$91="no","",ROUND(BL4715,4))</f>
        <v>0.68700000000000006</v>
      </c>
    </row>
    <row r="4716" spans="30:69" x14ac:dyDescent="0.25">
      <c r="AD4716" s="157">
        <f t="shared" si="159"/>
        <v>0.6890000000000005</v>
      </c>
      <c r="AE4716" s="157">
        <f>IF('1a-Electricity'!$AI$77="no","",ROUND(AD4716,4))</f>
        <v>0.68899999999999995</v>
      </c>
      <c r="AF4716" s="157">
        <f>IF('1a-Electricity'!$AI$78="no","",ROUND(AD4716,4))</f>
        <v>0.68899999999999995</v>
      </c>
      <c r="AG4716" s="157">
        <f>IF('1a-Electricity'!$AI$79="no","",ROUND(AD4716,4))</f>
        <v>0.68899999999999995</v>
      </c>
      <c r="BL4716" s="157">
        <f t="shared" si="160"/>
        <v>0.6880000000000005</v>
      </c>
      <c r="BM4716" s="157">
        <f>IF('1b-NaturalGas'!$AI$87="no","",ROUND(BL4716,4))</f>
        <v>0.68799999999999994</v>
      </c>
      <c r="BN4716" s="157">
        <f>IF('1b-NaturalGas'!$AI$88="no","",ROUND(BL4716,4))</f>
        <v>0.68799999999999994</v>
      </c>
      <c r="BO4716" s="157">
        <f>IF('1b-NaturalGas'!$AI$89="no","",ROUND(BL4716,4))</f>
        <v>0.68799999999999994</v>
      </c>
      <c r="BP4716" s="157">
        <f>IF('1b-NaturalGas'!$AI$90="no","not applicable (based on previous answers)",ROUND(BL4716,4))</f>
        <v>0.68799999999999994</v>
      </c>
      <c r="BQ4716" s="157">
        <f>IF('1b-NaturalGas'!$AI$91="no","",ROUND(BL4716,4))</f>
        <v>0.68799999999999994</v>
      </c>
    </row>
    <row r="4717" spans="30:69" x14ac:dyDescent="0.25">
      <c r="AD4717" s="157">
        <f t="shared" si="159"/>
        <v>0.6900000000000005</v>
      </c>
      <c r="AE4717" s="157">
        <f>IF('1a-Electricity'!$AI$77="no","",ROUND(AD4717,4))</f>
        <v>0.69</v>
      </c>
      <c r="AF4717" s="157">
        <f>IF('1a-Electricity'!$AI$78="no","",ROUND(AD4717,4))</f>
        <v>0.69</v>
      </c>
      <c r="AG4717" s="157">
        <f>IF('1a-Electricity'!$AI$79="no","",ROUND(AD4717,4))</f>
        <v>0.69</v>
      </c>
      <c r="BL4717" s="157">
        <f t="shared" si="160"/>
        <v>0.6890000000000005</v>
      </c>
      <c r="BM4717" s="157">
        <f>IF('1b-NaturalGas'!$AI$87="no","",ROUND(BL4717,4))</f>
        <v>0.68899999999999995</v>
      </c>
      <c r="BN4717" s="157">
        <f>IF('1b-NaturalGas'!$AI$88="no","",ROUND(BL4717,4))</f>
        <v>0.68899999999999995</v>
      </c>
      <c r="BO4717" s="157">
        <f>IF('1b-NaturalGas'!$AI$89="no","",ROUND(BL4717,4))</f>
        <v>0.68899999999999995</v>
      </c>
      <c r="BP4717" s="157">
        <f>IF('1b-NaturalGas'!$AI$90="no","not applicable (based on previous answers)",ROUND(BL4717,4))</f>
        <v>0.68899999999999995</v>
      </c>
      <c r="BQ4717" s="157">
        <f>IF('1b-NaturalGas'!$AI$91="no","",ROUND(BL4717,4))</f>
        <v>0.68899999999999995</v>
      </c>
    </row>
    <row r="4718" spans="30:69" x14ac:dyDescent="0.25">
      <c r="AD4718" s="157">
        <f t="shared" si="159"/>
        <v>0.6910000000000005</v>
      </c>
      <c r="AE4718" s="157">
        <f>IF('1a-Electricity'!$AI$77="no","",ROUND(AD4718,4))</f>
        <v>0.69099999999999995</v>
      </c>
      <c r="AF4718" s="157">
        <f>IF('1a-Electricity'!$AI$78="no","",ROUND(AD4718,4))</f>
        <v>0.69099999999999995</v>
      </c>
      <c r="AG4718" s="157">
        <f>IF('1a-Electricity'!$AI$79="no","",ROUND(AD4718,4))</f>
        <v>0.69099999999999995</v>
      </c>
      <c r="BL4718" s="157">
        <f t="shared" si="160"/>
        <v>0.6900000000000005</v>
      </c>
      <c r="BM4718" s="157">
        <f>IF('1b-NaturalGas'!$AI$87="no","",ROUND(BL4718,4))</f>
        <v>0.69</v>
      </c>
      <c r="BN4718" s="157">
        <f>IF('1b-NaturalGas'!$AI$88="no","",ROUND(BL4718,4))</f>
        <v>0.69</v>
      </c>
      <c r="BO4718" s="157">
        <f>IF('1b-NaturalGas'!$AI$89="no","",ROUND(BL4718,4))</f>
        <v>0.69</v>
      </c>
      <c r="BP4718" s="157">
        <f>IF('1b-NaturalGas'!$AI$90="no","not applicable (based on previous answers)",ROUND(BL4718,4))</f>
        <v>0.69</v>
      </c>
      <c r="BQ4718" s="157">
        <f>IF('1b-NaturalGas'!$AI$91="no","",ROUND(BL4718,4))</f>
        <v>0.69</v>
      </c>
    </row>
    <row r="4719" spans="30:69" x14ac:dyDescent="0.25">
      <c r="AD4719" s="157">
        <f t="shared" si="159"/>
        <v>0.6920000000000005</v>
      </c>
      <c r="AE4719" s="157">
        <f>IF('1a-Electricity'!$AI$77="no","",ROUND(AD4719,4))</f>
        <v>0.69199999999999995</v>
      </c>
      <c r="AF4719" s="157">
        <f>IF('1a-Electricity'!$AI$78="no","",ROUND(AD4719,4))</f>
        <v>0.69199999999999995</v>
      </c>
      <c r="AG4719" s="157">
        <f>IF('1a-Electricity'!$AI$79="no","",ROUND(AD4719,4))</f>
        <v>0.69199999999999995</v>
      </c>
      <c r="BL4719" s="157">
        <f t="shared" si="160"/>
        <v>0.6910000000000005</v>
      </c>
      <c r="BM4719" s="157">
        <f>IF('1b-NaturalGas'!$AI$87="no","",ROUND(BL4719,4))</f>
        <v>0.69099999999999995</v>
      </c>
      <c r="BN4719" s="157">
        <f>IF('1b-NaturalGas'!$AI$88="no","",ROUND(BL4719,4))</f>
        <v>0.69099999999999995</v>
      </c>
      <c r="BO4719" s="157">
        <f>IF('1b-NaturalGas'!$AI$89="no","",ROUND(BL4719,4))</f>
        <v>0.69099999999999995</v>
      </c>
      <c r="BP4719" s="157">
        <f>IF('1b-NaturalGas'!$AI$90="no","not applicable (based on previous answers)",ROUND(BL4719,4))</f>
        <v>0.69099999999999995</v>
      </c>
      <c r="BQ4719" s="157">
        <f>IF('1b-NaturalGas'!$AI$91="no","",ROUND(BL4719,4))</f>
        <v>0.69099999999999995</v>
      </c>
    </row>
    <row r="4720" spans="30:69" x14ac:dyDescent="0.25">
      <c r="AD4720" s="157">
        <f t="shared" si="159"/>
        <v>0.6930000000000005</v>
      </c>
      <c r="AE4720" s="157">
        <f>IF('1a-Electricity'!$AI$77="no","",ROUND(AD4720,4))</f>
        <v>0.69299999999999995</v>
      </c>
      <c r="AF4720" s="157">
        <f>IF('1a-Electricity'!$AI$78="no","",ROUND(AD4720,4))</f>
        <v>0.69299999999999995</v>
      </c>
      <c r="AG4720" s="157">
        <f>IF('1a-Electricity'!$AI$79="no","",ROUND(AD4720,4))</f>
        <v>0.69299999999999995</v>
      </c>
      <c r="BL4720" s="157">
        <f t="shared" si="160"/>
        <v>0.6920000000000005</v>
      </c>
      <c r="BM4720" s="157">
        <f>IF('1b-NaturalGas'!$AI$87="no","",ROUND(BL4720,4))</f>
        <v>0.69199999999999995</v>
      </c>
      <c r="BN4720" s="157">
        <f>IF('1b-NaturalGas'!$AI$88="no","",ROUND(BL4720,4))</f>
        <v>0.69199999999999995</v>
      </c>
      <c r="BO4720" s="157">
        <f>IF('1b-NaturalGas'!$AI$89="no","",ROUND(BL4720,4))</f>
        <v>0.69199999999999995</v>
      </c>
      <c r="BP4720" s="157">
        <f>IF('1b-NaturalGas'!$AI$90="no","not applicable (based on previous answers)",ROUND(BL4720,4))</f>
        <v>0.69199999999999995</v>
      </c>
      <c r="BQ4720" s="157">
        <f>IF('1b-NaturalGas'!$AI$91="no","",ROUND(BL4720,4))</f>
        <v>0.69199999999999995</v>
      </c>
    </row>
    <row r="4721" spans="30:69" x14ac:dyDescent="0.25">
      <c r="AD4721" s="157">
        <f t="shared" si="159"/>
        <v>0.69400000000000051</v>
      </c>
      <c r="AE4721" s="157">
        <f>IF('1a-Electricity'!$AI$77="no","",ROUND(AD4721,4))</f>
        <v>0.69399999999999995</v>
      </c>
      <c r="AF4721" s="157">
        <f>IF('1a-Electricity'!$AI$78="no","",ROUND(AD4721,4))</f>
        <v>0.69399999999999995</v>
      </c>
      <c r="AG4721" s="157">
        <f>IF('1a-Electricity'!$AI$79="no","",ROUND(AD4721,4))</f>
        <v>0.69399999999999995</v>
      </c>
      <c r="BL4721" s="157">
        <f t="shared" si="160"/>
        <v>0.6930000000000005</v>
      </c>
      <c r="BM4721" s="157">
        <f>IF('1b-NaturalGas'!$AI$87="no","",ROUND(BL4721,4))</f>
        <v>0.69299999999999995</v>
      </c>
      <c r="BN4721" s="157">
        <f>IF('1b-NaturalGas'!$AI$88="no","",ROUND(BL4721,4))</f>
        <v>0.69299999999999995</v>
      </c>
      <c r="BO4721" s="157">
        <f>IF('1b-NaturalGas'!$AI$89="no","",ROUND(BL4721,4))</f>
        <v>0.69299999999999995</v>
      </c>
      <c r="BP4721" s="157">
        <f>IF('1b-NaturalGas'!$AI$90="no","not applicable (based on previous answers)",ROUND(BL4721,4))</f>
        <v>0.69299999999999995</v>
      </c>
      <c r="BQ4721" s="157">
        <f>IF('1b-NaturalGas'!$AI$91="no","",ROUND(BL4721,4))</f>
        <v>0.69299999999999995</v>
      </c>
    </row>
    <row r="4722" spans="30:69" x14ac:dyDescent="0.25">
      <c r="AD4722" s="157">
        <f t="shared" si="159"/>
        <v>0.69500000000000051</v>
      </c>
      <c r="AE4722" s="157">
        <f>IF('1a-Electricity'!$AI$77="no","",ROUND(AD4722,4))</f>
        <v>0.69499999999999995</v>
      </c>
      <c r="AF4722" s="157">
        <f>IF('1a-Electricity'!$AI$78="no","",ROUND(AD4722,4))</f>
        <v>0.69499999999999995</v>
      </c>
      <c r="AG4722" s="157">
        <f>IF('1a-Electricity'!$AI$79="no","",ROUND(AD4722,4))</f>
        <v>0.69499999999999995</v>
      </c>
      <c r="BL4722" s="157">
        <f t="shared" si="160"/>
        <v>0.69400000000000051</v>
      </c>
      <c r="BM4722" s="157">
        <f>IF('1b-NaturalGas'!$AI$87="no","",ROUND(BL4722,4))</f>
        <v>0.69399999999999995</v>
      </c>
      <c r="BN4722" s="157">
        <f>IF('1b-NaturalGas'!$AI$88="no","",ROUND(BL4722,4))</f>
        <v>0.69399999999999995</v>
      </c>
      <c r="BO4722" s="157">
        <f>IF('1b-NaturalGas'!$AI$89="no","",ROUND(BL4722,4))</f>
        <v>0.69399999999999995</v>
      </c>
      <c r="BP4722" s="157">
        <f>IF('1b-NaturalGas'!$AI$90="no","not applicable (based on previous answers)",ROUND(BL4722,4))</f>
        <v>0.69399999999999995</v>
      </c>
      <c r="BQ4722" s="157">
        <f>IF('1b-NaturalGas'!$AI$91="no","",ROUND(BL4722,4))</f>
        <v>0.69399999999999995</v>
      </c>
    </row>
    <row r="4723" spans="30:69" x14ac:dyDescent="0.25">
      <c r="AD4723" s="157">
        <f t="shared" si="159"/>
        <v>0.69600000000000051</v>
      </c>
      <c r="AE4723" s="157">
        <f>IF('1a-Electricity'!$AI$77="no","",ROUND(AD4723,4))</f>
        <v>0.69599999999999995</v>
      </c>
      <c r="AF4723" s="157">
        <f>IF('1a-Electricity'!$AI$78="no","",ROUND(AD4723,4))</f>
        <v>0.69599999999999995</v>
      </c>
      <c r="AG4723" s="157">
        <f>IF('1a-Electricity'!$AI$79="no","",ROUND(AD4723,4))</f>
        <v>0.69599999999999995</v>
      </c>
      <c r="BL4723" s="157">
        <f t="shared" si="160"/>
        <v>0.69500000000000051</v>
      </c>
      <c r="BM4723" s="157">
        <f>IF('1b-NaturalGas'!$AI$87="no","",ROUND(BL4723,4))</f>
        <v>0.69499999999999995</v>
      </c>
      <c r="BN4723" s="157">
        <f>IF('1b-NaturalGas'!$AI$88="no","",ROUND(BL4723,4))</f>
        <v>0.69499999999999995</v>
      </c>
      <c r="BO4723" s="157">
        <f>IF('1b-NaturalGas'!$AI$89="no","",ROUND(BL4723,4))</f>
        <v>0.69499999999999995</v>
      </c>
      <c r="BP4723" s="157">
        <f>IF('1b-NaturalGas'!$AI$90="no","not applicable (based on previous answers)",ROUND(BL4723,4))</f>
        <v>0.69499999999999995</v>
      </c>
      <c r="BQ4723" s="157">
        <f>IF('1b-NaturalGas'!$AI$91="no","",ROUND(BL4723,4))</f>
        <v>0.69499999999999995</v>
      </c>
    </row>
    <row r="4724" spans="30:69" x14ac:dyDescent="0.25">
      <c r="AD4724" s="157">
        <f t="shared" ref="AD4724:AD4787" si="161">AD4723+0.001</f>
        <v>0.69700000000000051</v>
      </c>
      <c r="AE4724" s="157">
        <f>IF('1a-Electricity'!$AI$77="no","",ROUND(AD4724,4))</f>
        <v>0.69699999999999995</v>
      </c>
      <c r="AF4724" s="157">
        <f>IF('1a-Electricity'!$AI$78="no","",ROUND(AD4724,4))</f>
        <v>0.69699999999999995</v>
      </c>
      <c r="AG4724" s="157">
        <f>IF('1a-Electricity'!$AI$79="no","",ROUND(AD4724,4))</f>
        <v>0.69699999999999995</v>
      </c>
      <c r="BL4724" s="157">
        <f t="shared" si="160"/>
        <v>0.69600000000000051</v>
      </c>
      <c r="BM4724" s="157">
        <f>IF('1b-NaturalGas'!$AI$87="no","",ROUND(BL4724,4))</f>
        <v>0.69599999999999995</v>
      </c>
      <c r="BN4724" s="157">
        <f>IF('1b-NaturalGas'!$AI$88="no","",ROUND(BL4724,4))</f>
        <v>0.69599999999999995</v>
      </c>
      <c r="BO4724" s="157">
        <f>IF('1b-NaturalGas'!$AI$89="no","",ROUND(BL4724,4))</f>
        <v>0.69599999999999995</v>
      </c>
      <c r="BP4724" s="157">
        <f>IF('1b-NaturalGas'!$AI$90="no","not applicable (based on previous answers)",ROUND(BL4724,4))</f>
        <v>0.69599999999999995</v>
      </c>
      <c r="BQ4724" s="157">
        <f>IF('1b-NaturalGas'!$AI$91="no","",ROUND(BL4724,4))</f>
        <v>0.69599999999999995</v>
      </c>
    </row>
    <row r="4725" spans="30:69" x14ac:dyDescent="0.25">
      <c r="AD4725" s="157">
        <f t="shared" si="161"/>
        <v>0.69800000000000051</v>
      </c>
      <c r="AE4725" s="157">
        <f>IF('1a-Electricity'!$AI$77="no","",ROUND(AD4725,4))</f>
        <v>0.69799999999999995</v>
      </c>
      <c r="AF4725" s="157">
        <f>IF('1a-Electricity'!$AI$78="no","",ROUND(AD4725,4))</f>
        <v>0.69799999999999995</v>
      </c>
      <c r="AG4725" s="157">
        <f>IF('1a-Electricity'!$AI$79="no","",ROUND(AD4725,4))</f>
        <v>0.69799999999999995</v>
      </c>
      <c r="BL4725" s="157">
        <f t="shared" ref="BL4725:BL4788" si="162">BL4724+0.001</f>
        <v>0.69700000000000051</v>
      </c>
      <c r="BM4725" s="157">
        <f>IF('1b-NaturalGas'!$AI$87="no","",ROUND(BL4725,4))</f>
        <v>0.69699999999999995</v>
      </c>
      <c r="BN4725" s="157">
        <f>IF('1b-NaturalGas'!$AI$88="no","",ROUND(BL4725,4))</f>
        <v>0.69699999999999995</v>
      </c>
      <c r="BO4725" s="157">
        <f>IF('1b-NaturalGas'!$AI$89="no","",ROUND(BL4725,4))</f>
        <v>0.69699999999999995</v>
      </c>
      <c r="BP4725" s="157">
        <f>IF('1b-NaturalGas'!$AI$90="no","not applicable (based on previous answers)",ROUND(BL4725,4))</f>
        <v>0.69699999999999995</v>
      </c>
      <c r="BQ4725" s="157">
        <f>IF('1b-NaturalGas'!$AI$91="no","",ROUND(BL4725,4))</f>
        <v>0.69699999999999995</v>
      </c>
    </row>
    <row r="4726" spans="30:69" x14ac:dyDescent="0.25">
      <c r="AD4726" s="157">
        <f t="shared" si="161"/>
        <v>0.69900000000000051</v>
      </c>
      <c r="AE4726" s="157">
        <f>IF('1a-Electricity'!$AI$77="no","",ROUND(AD4726,4))</f>
        <v>0.69899999999999995</v>
      </c>
      <c r="AF4726" s="157">
        <f>IF('1a-Electricity'!$AI$78="no","",ROUND(AD4726,4))</f>
        <v>0.69899999999999995</v>
      </c>
      <c r="AG4726" s="157">
        <f>IF('1a-Electricity'!$AI$79="no","",ROUND(AD4726,4))</f>
        <v>0.69899999999999995</v>
      </c>
      <c r="BL4726" s="157">
        <f t="shared" si="162"/>
        <v>0.69800000000000051</v>
      </c>
      <c r="BM4726" s="157">
        <f>IF('1b-NaturalGas'!$AI$87="no","",ROUND(BL4726,4))</f>
        <v>0.69799999999999995</v>
      </c>
      <c r="BN4726" s="157">
        <f>IF('1b-NaturalGas'!$AI$88="no","",ROUND(BL4726,4))</f>
        <v>0.69799999999999995</v>
      </c>
      <c r="BO4726" s="157">
        <f>IF('1b-NaturalGas'!$AI$89="no","",ROUND(BL4726,4))</f>
        <v>0.69799999999999995</v>
      </c>
      <c r="BP4726" s="157">
        <f>IF('1b-NaturalGas'!$AI$90="no","not applicable (based on previous answers)",ROUND(BL4726,4))</f>
        <v>0.69799999999999995</v>
      </c>
      <c r="BQ4726" s="157">
        <f>IF('1b-NaturalGas'!$AI$91="no","",ROUND(BL4726,4))</f>
        <v>0.69799999999999995</v>
      </c>
    </row>
    <row r="4727" spans="30:69" x14ac:dyDescent="0.25">
      <c r="AD4727" s="157">
        <f t="shared" si="161"/>
        <v>0.70000000000000051</v>
      </c>
      <c r="AE4727" s="157">
        <f>IF('1a-Electricity'!$AI$77="no","",ROUND(AD4727,4))</f>
        <v>0.7</v>
      </c>
      <c r="AF4727" s="157">
        <f>IF('1a-Electricity'!$AI$78="no","",ROUND(AD4727,4))</f>
        <v>0.7</v>
      </c>
      <c r="AG4727" s="157">
        <f>IF('1a-Electricity'!$AI$79="no","",ROUND(AD4727,4))</f>
        <v>0.7</v>
      </c>
      <c r="BL4727" s="157">
        <f t="shared" si="162"/>
        <v>0.69900000000000051</v>
      </c>
      <c r="BM4727" s="157">
        <f>IF('1b-NaturalGas'!$AI$87="no","",ROUND(BL4727,4))</f>
        <v>0.69899999999999995</v>
      </c>
      <c r="BN4727" s="157">
        <f>IF('1b-NaturalGas'!$AI$88="no","",ROUND(BL4727,4))</f>
        <v>0.69899999999999995</v>
      </c>
      <c r="BO4727" s="157">
        <f>IF('1b-NaturalGas'!$AI$89="no","",ROUND(BL4727,4))</f>
        <v>0.69899999999999995</v>
      </c>
      <c r="BP4727" s="157">
        <f>IF('1b-NaturalGas'!$AI$90="no","not applicable (based on previous answers)",ROUND(BL4727,4))</f>
        <v>0.69899999999999995</v>
      </c>
      <c r="BQ4727" s="157">
        <f>IF('1b-NaturalGas'!$AI$91="no","",ROUND(BL4727,4))</f>
        <v>0.69899999999999995</v>
      </c>
    </row>
    <row r="4728" spans="30:69" x14ac:dyDescent="0.25">
      <c r="AD4728" s="157">
        <f t="shared" si="161"/>
        <v>0.70100000000000051</v>
      </c>
      <c r="AE4728" s="157">
        <f>IF('1a-Electricity'!$AI$77="no","",ROUND(AD4728,4))</f>
        <v>0.70099999999999996</v>
      </c>
      <c r="AF4728" s="157">
        <f>IF('1a-Electricity'!$AI$78="no","",ROUND(AD4728,4))</f>
        <v>0.70099999999999996</v>
      </c>
      <c r="AG4728" s="157">
        <f>IF('1a-Electricity'!$AI$79="no","",ROUND(AD4728,4))</f>
        <v>0.70099999999999996</v>
      </c>
      <c r="BL4728" s="157">
        <f t="shared" si="162"/>
        <v>0.70000000000000051</v>
      </c>
      <c r="BM4728" s="157">
        <f>IF('1b-NaturalGas'!$AI$87="no","",ROUND(BL4728,4))</f>
        <v>0.7</v>
      </c>
      <c r="BN4728" s="157">
        <f>IF('1b-NaturalGas'!$AI$88="no","",ROUND(BL4728,4))</f>
        <v>0.7</v>
      </c>
      <c r="BO4728" s="157">
        <f>IF('1b-NaturalGas'!$AI$89="no","",ROUND(BL4728,4))</f>
        <v>0.7</v>
      </c>
      <c r="BP4728" s="157">
        <f>IF('1b-NaturalGas'!$AI$90="no","not applicable (based on previous answers)",ROUND(BL4728,4))</f>
        <v>0.7</v>
      </c>
      <c r="BQ4728" s="157">
        <f>IF('1b-NaturalGas'!$AI$91="no","",ROUND(BL4728,4))</f>
        <v>0.7</v>
      </c>
    </row>
    <row r="4729" spans="30:69" x14ac:dyDescent="0.25">
      <c r="AD4729" s="157">
        <f t="shared" si="161"/>
        <v>0.70200000000000051</v>
      </c>
      <c r="AE4729" s="157">
        <f>IF('1a-Electricity'!$AI$77="no","",ROUND(AD4729,4))</f>
        <v>0.70199999999999996</v>
      </c>
      <c r="AF4729" s="157">
        <f>IF('1a-Electricity'!$AI$78="no","",ROUND(AD4729,4))</f>
        <v>0.70199999999999996</v>
      </c>
      <c r="AG4729" s="157">
        <f>IF('1a-Electricity'!$AI$79="no","",ROUND(AD4729,4))</f>
        <v>0.70199999999999996</v>
      </c>
      <c r="BL4729" s="157">
        <f t="shared" si="162"/>
        <v>0.70100000000000051</v>
      </c>
      <c r="BM4729" s="157">
        <f>IF('1b-NaturalGas'!$AI$87="no","",ROUND(BL4729,4))</f>
        <v>0.70099999999999996</v>
      </c>
      <c r="BN4729" s="157">
        <f>IF('1b-NaturalGas'!$AI$88="no","",ROUND(BL4729,4))</f>
        <v>0.70099999999999996</v>
      </c>
      <c r="BO4729" s="157">
        <f>IF('1b-NaturalGas'!$AI$89="no","",ROUND(BL4729,4))</f>
        <v>0.70099999999999996</v>
      </c>
      <c r="BP4729" s="157">
        <f>IF('1b-NaturalGas'!$AI$90="no","not applicable (based on previous answers)",ROUND(BL4729,4))</f>
        <v>0.70099999999999996</v>
      </c>
      <c r="BQ4729" s="157">
        <f>IF('1b-NaturalGas'!$AI$91="no","",ROUND(BL4729,4))</f>
        <v>0.70099999999999996</v>
      </c>
    </row>
    <row r="4730" spans="30:69" x14ac:dyDescent="0.25">
      <c r="AD4730" s="157">
        <f t="shared" si="161"/>
        <v>0.70300000000000051</v>
      </c>
      <c r="AE4730" s="157">
        <f>IF('1a-Electricity'!$AI$77="no","",ROUND(AD4730,4))</f>
        <v>0.70299999999999996</v>
      </c>
      <c r="AF4730" s="157">
        <f>IF('1a-Electricity'!$AI$78="no","",ROUND(AD4730,4))</f>
        <v>0.70299999999999996</v>
      </c>
      <c r="AG4730" s="157">
        <f>IF('1a-Electricity'!$AI$79="no","",ROUND(AD4730,4))</f>
        <v>0.70299999999999996</v>
      </c>
      <c r="BL4730" s="157">
        <f t="shared" si="162"/>
        <v>0.70200000000000051</v>
      </c>
      <c r="BM4730" s="157">
        <f>IF('1b-NaturalGas'!$AI$87="no","",ROUND(BL4730,4))</f>
        <v>0.70199999999999996</v>
      </c>
      <c r="BN4730" s="157">
        <f>IF('1b-NaturalGas'!$AI$88="no","",ROUND(BL4730,4))</f>
        <v>0.70199999999999996</v>
      </c>
      <c r="BO4730" s="157">
        <f>IF('1b-NaturalGas'!$AI$89="no","",ROUND(BL4730,4))</f>
        <v>0.70199999999999996</v>
      </c>
      <c r="BP4730" s="157">
        <f>IF('1b-NaturalGas'!$AI$90="no","not applicable (based on previous answers)",ROUND(BL4730,4))</f>
        <v>0.70199999999999996</v>
      </c>
      <c r="BQ4730" s="157">
        <f>IF('1b-NaturalGas'!$AI$91="no","",ROUND(BL4730,4))</f>
        <v>0.70199999999999996</v>
      </c>
    </row>
    <row r="4731" spans="30:69" x14ac:dyDescent="0.25">
      <c r="AD4731" s="157">
        <f t="shared" si="161"/>
        <v>0.70400000000000051</v>
      </c>
      <c r="AE4731" s="157">
        <f>IF('1a-Electricity'!$AI$77="no","",ROUND(AD4731,4))</f>
        <v>0.70399999999999996</v>
      </c>
      <c r="AF4731" s="157">
        <f>IF('1a-Electricity'!$AI$78="no","",ROUND(AD4731,4))</f>
        <v>0.70399999999999996</v>
      </c>
      <c r="AG4731" s="157">
        <f>IF('1a-Electricity'!$AI$79="no","",ROUND(AD4731,4))</f>
        <v>0.70399999999999996</v>
      </c>
      <c r="BL4731" s="157">
        <f t="shared" si="162"/>
        <v>0.70300000000000051</v>
      </c>
      <c r="BM4731" s="157">
        <f>IF('1b-NaturalGas'!$AI$87="no","",ROUND(BL4731,4))</f>
        <v>0.70299999999999996</v>
      </c>
      <c r="BN4731" s="157">
        <f>IF('1b-NaturalGas'!$AI$88="no","",ROUND(BL4731,4))</f>
        <v>0.70299999999999996</v>
      </c>
      <c r="BO4731" s="157">
        <f>IF('1b-NaturalGas'!$AI$89="no","",ROUND(BL4731,4))</f>
        <v>0.70299999999999996</v>
      </c>
      <c r="BP4731" s="157">
        <f>IF('1b-NaturalGas'!$AI$90="no","not applicable (based on previous answers)",ROUND(BL4731,4))</f>
        <v>0.70299999999999996</v>
      </c>
      <c r="BQ4731" s="157">
        <f>IF('1b-NaturalGas'!$AI$91="no","",ROUND(BL4731,4))</f>
        <v>0.70299999999999996</v>
      </c>
    </row>
    <row r="4732" spans="30:69" x14ac:dyDescent="0.25">
      <c r="AD4732" s="157">
        <f t="shared" si="161"/>
        <v>0.70500000000000052</v>
      </c>
      <c r="AE4732" s="157">
        <f>IF('1a-Electricity'!$AI$77="no","",ROUND(AD4732,4))</f>
        <v>0.70499999999999996</v>
      </c>
      <c r="AF4732" s="157">
        <f>IF('1a-Electricity'!$AI$78="no","",ROUND(AD4732,4))</f>
        <v>0.70499999999999996</v>
      </c>
      <c r="AG4732" s="157">
        <f>IF('1a-Electricity'!$AI$79="no","",ROUND(AD4732,4))</f>
        <v>0.70499999999999996</v>
      </c>
      <c r="BL4732" s="157">
        <f t="shared" si="162"/>
        <v>0.70400000000000051</v>
      </c>
      <c r="BM4732" s="157">
        <f>IF('1b-NaturalGas'!$AI$87="no","",ROUND(BL4732,4))</f>
        <v>0.70399999999999996</v>
      </c>
      <c r="BN4732" s="157">
        <f>IF('1b-NaturalGas'!$AI$88="no","",ROUND(BL4732,4))</f>
        <v>0.70399999999999996</v>
      </c>
      <c r="BO4732" s="157">
        <f>IF('1b-NaturalGas'!$AI$89="no","",ROUND(BL4732,4))</f>
        <v>0.70399999999999996</v>
      </c>
      <c r="BP4732" s="157">
        <f>IF('1b-NaturalGas'!$AI$90="no","not applicable (based on previous answers)",ROUND(BL4732,4))</f>
        <v>0.70399999999999996</v>
      </c>
      <c r="BQ4732" s="157">
        <f>IF('1b-NaturalGas'!$AI$91="no","",ROUND(BL4732,4))</f>
        <v>0.70399999999999996</v>
      </c>
    </row>
    <row r="4733" spans="30:69" x14ac:dyDescent="0.25">
      <c r="AD4733" s="157">
        <f t="shared" si="161"/>
        <v>0.70600000000000052</v>
      </c>
      <c r="AE4733" s="157">
        <f>IF('1a-Electricity'!$AI$77="no","",ROUND(AD4733,4))</f>
        <v>0.70599999999999996</v>
      </c>
      <c r="AF4733" s="157">
        <f>IF('1a-Electricity'!$AI$78="no","",ROUND(AD4733,4))</f>
        <v>0.70599999999999996</v>
      </c>
      <c r="AG4733" s="157">
        <f>IF('1a-Electricity'!$AI$79="no","",ROUND(AD4733,4))</f>
        <v>0.70599999999999996</v>
      </c>
      <c r="BL4733" s="157">
        <f t="shared" si="162"/>
        <v>0.70500000000000052</v>
      </c>
      <c r="BM4733" s="157">
        <f>IF('1b-NaturalGas'!$AI$87="no","",ROUND(BL4733,4))</f>
        <v>0.70499999999999996</v>
      </c>
      <c r="BN4733" s="157">
        <f>IF('1b-NaturalGas'!$AI$88="no","",ROUND(BL4733,4))</f>
        <v>0.70499999999999996</v>
      </c>
      <c r="BO4733" s="157">
        <f>IF('1b-NaturalGas'!$AI$89="no","",ROUND(BL4733,4))</f>
        <v>0.70499999999999996</v>
      </c>
      <c r="BP4733" s="157">
        <f>IF('1b-NaturalGas'!$AI$90="no","not applicable (based on previous answers)",ROUND(BL4733,4))</f>
        <v>0.70499999999999996</v>
      </c>
      <c r="BQ4733" s="157">
        <f>IF('1b-NaturalGas'!$AI$91="no","",ROUND(BL4733,4))</f>
        <v>0.70499999999999996</v>
      </c>
    </row>
    <row r="4734" spans="30:69" x14ac:dyDescent="0.25">
      <c r="AD4734" s="157">
        <f t="shared" si="161"/>
        <v>0.70700000000000052</v>
      </c>
      <c r="AE4734" s="157">
        <f>IF('1a-Electricity'!$AI$77="no","",ROUND(AD4734,4))</f>
        <v>0.70699999999999996</v>
      </c>
      <c r="AF4734" s="157">
        <f>IF('1a-Electricity'!$AI$78="no","",ROUND(AD4734,4))</f>
        <v>0.70699999999999996</v>
      </c>
      <c r="AG4734" s="157">
        <f>IF('1a-Electricity'!$AI$79="no","",ROUND(AD4734,4))</f>
        <v>0.70699999999999996</v>
      </c>
      <c r="BL4734" s="157">
        <f t="shared" si="162"/>
        <v>0.70600000000000052</v>
      </c>
      <c r="BM4734" s="157">
        <f>IF('1b-NaturalGas'!$AI$87="no","",ROUND(BL4734,4))</f>
        <v>0.70599999999999996</v>
      </c>
      <c r="BN4734" s="157">
        <f>IF('1b-NaturalGas'!$AI$88="no","",ROUND(BL4734,4))</f>
        <v>0.70599999999999996</v>
      </c>
      <c r="BO4734" s="157">
        <f>IF('1b-NaturalGas'!$AI$89="no","",ROUND(BL4734,4))</f>
        <v>0.70599999999999996</v>
      </c>
      <c r="BP4734" s="157">
        <f>IF('1b-NaturalGas'!$AI$90="no","not applicable (based on previous answers)",ROUND(BL4734,4))</f>
        <v>0.70599999999999996</v>
      </c>
      <c r="BQ4734" s="157">
        <f>IF('1b-NaturalGas'!$AI$91="no","",ROUND(BL4734,4))</f>
        <v>0.70599999999999996</v>
      </c>
    </row>
    <row r="4735" spans="30:69" x14ac:dyDescent="0.25">
      <c r="AD4735" s="157">
        <f t="shared" si="161"/>
        <v>0.70800000000000052</v>
      </c>
      <c r="AE4735" s="157">
        <f>IF('1a-Electricity'!$AI$77="no","",ROUND(AD4735,4))</f>
        <v>0.70799999999999996</v>
      </c>
      <c r="AF4735" s="157">
        <f>IF('1a-Electricity'!$AI$78="no","",ROUND(AD4735,4))</f>
        <v>0.70799999999999996</v>
      </c>
      <c r="AG4735" s="157">
        <f>IF('1a-Electricity'!$AI$79="no","",ROUND(AD4735,4))</f>
        <v>0.70799999999999996</v>
      </c>
      <c r="BL4735" s="157">
        <f t="shared" si="162"/>
        <v>0.70700000000000052</v>
      </c>
      <c r="BM4735" s="157">
        <f>IF('1b-NaturalGas'!$AI$87="no","",ROUND(BL4735,4))</f>
        <v>0.70699999999999996</v>
      </c>
      <c r="BN4735" s="157">
        <f>IF('1b-NaturalGas'!$AI$88="no","",ROUND(BL4735,4))</f>
        <v>0.70699999999999996</v>
      </c>
      <c r="BO4735" s="157">
        <f>IF('1b-NaturalGas'!$AI$89="no","",ROUND(BL4735,4))</f>
        <v>0.70699999999999996</v>
      </c>
      <c r="BP4735" s="157">
        <f>IF('1b-NaturalGas'!$AI$90="no","not applicable (based on previous answers)",ROUND(BL4735,4))</f>
        <v>0.70699999999999996</v>
      </c>
      <c r="BQ4735" s="157">
        <f>IF('1b-NaturalGas'!$AI$91="no","",ROUND(BL4735,4))</f>
        <v>0.70699999999999996</v>
      </c>
    </row>
    <row r="4736" spans="30:69" x14ac:dyDescent="0.25">
      <c r="AD4736" s="157">
        <f t="shared" si="161"/>
        <v>0.70900000000000052</v>
      </c>
      <c r="AE4736" s="157">
        <f>IF('1a-Electricity'!$AI$77="no","",ROUND(AD4736,4))</f>
        <v>0.70899999999999996</v>
      </c>
      <c r="AF4736" s="157">
        <f>IF('1a-Electricity'!$AI$78="no","",ROUND(AD4736,4))</f>
        <v>0.70899999999999996</v>
      </c>
      <c r="AG4736" s="157">
        <f>IF('1a-Electricity'!$AI$79="no","",ROUND(AD4736,4))</f>
        <v>0.70899999999999996</v>
      </c>
      <c r="BL4736" s="157">
        <f t="shared" si="162"/>
        <v>0.70800000000000052</v>
      </c>
      <c r="BM4736" s="157">
        <f>IF('1b-NaturalGas'!$AI$87="no","",ROUND(BL4736,4))</f>
        <v>0.70799999999999996</v>
      </c>
      <c r="BN4736" s="157">
        <f>IF('1b-NaturalGas'!$AI$88="no","",ROUND(BL4736,4))</f>
        <v>0.70799999999999996</v>
      </c>
      <c r="BO4736" s="157">
        <f>IF('1b-NaturalGas'!$AI$89="no","",ROUND(BL4736,4))</f>
        <v>0.70799999999999996</v>
      </c>
      <c r="BP4736" s="157">
        <f>IF('1b-NaturalGas'!$AI$90="no","not applicable (based on previous answers)",ROUND(BL4736,4))</f>
        <v>0.70799999999999996</v>
      </c>
      <c r="BQ4736" s="157">
        <f>IF('1b-NaturalGas'!$AI$91="no","",ROUND(BL4736,4))</f>
        <v>0.70799999999999996</v>
      </c>
    </row>
    <row r="4737" spans="30:69" x14ac:dyDescent="0.25">
      <c r="AD4737" s="157">
        <f t="shared" si="161"/>
        <v>0.71000000000000052</v>
      </c>
      <c r="AE4737" s="157">
        <f>IF('1a-Electricity'!$AI$77="no","",ROUND(AD4737,4))</f>
        <v>0.71</v>
      </c>
      <c r="AF4737" s="157">
        <f>IF('1a-Electricity'!$AI$78="no","",ROUND(AD4737,4))</f>
        <v>0.71</v>
      </c>
      <c r="AG4737" s="157">
        <f>IF('1a-Electricity'!$AI$79="no","",ROUND(AD4737,4))</f>
        <v>0.71</v>
      </c>
      <c r="BL4737" s="157">
        <f t="shared" si="162"/>
        <v>0.70900000000000052</v>
      </c>
      <c r="BM4737" s="157">
        <f>IF('1b-NaturalGas'!$AI$87="no","",ROUND(BL4737,4))</f>
        <v>0.70899999999999996</v>
      </c>
      <c r="BN4737" s="157">
        <f>IF('1b-NaturalGas'!$AI$88="no","",ROUND(BL4737,4))</f>
        <v>0.70899999999999996</v>
      </c>
      <c r="BO4737" s="157">
        <f>IF('1b-NaturalGas'!$AI$89="no","",ROUND(BL4737,4))</f>
        <v>0.70899999999999996</v>
      </c>
      <c r="BP4737" s="157">
        <f>IF('1b-NaturalGas'!$AI$90="no","not applicable (based on previous answers)",ROUND(BL4737,4))</f>
        <v>0.70899999999999996</v>
      </c>
      <c r="BQ4737" s="157">
        <f>IF('1b-NaturalGas'!$AI$91="no","",ROUND(BL4737,4))</f>
        <v>0.70899999999999996</v>
      </c>
    </row>
    <row r="4738" spans="30:69" x14ac:dyDescent="0.25">
      <c r="AD4738" s="157">
        <f t="shared" si="161"/>
        <v>0.71100000000000052</v>
      </c>
      <c r="AE4738" s="157">
        <f>IF('1a-Electricity'!$AI$77="no","",ROUND(AD4738,4))</f>
        <v>0.71099999999999997</v>
      </c>
      <c r="AF4738" s="157">
        <f>IF('1a-Electricity'!$AI$78="no","",ROUND(AD4738,4))</f>
        <v>0.71099999999999997</v>
      </c>
      <c r="AG4738" s="157">
        <f>IF('1a-Electricity'!$AI$79="no","",ROUND(AD4738,4))</f>
        <v>0.71099999999999997</v>
      </c>
      <c r="BL4738" s="157">
        <f t="shared" si="162"/>
        <v>0.71000000000000052</v>
      </c>
      <c r="BM4738" s="157">
        <f>IF('1b-NaturalGas'!$AI$87="no","",ROUND(BL4738,4))</f>
        <v>0.71</v>
      </c>
      <c r="BN4738" s="157">
        <f>IF('1b-NaturalGas'!$AI$88="no","",ROUND(BL4738,4))</f>
        <v>0.71</v>
      </c>
      <c r="BO4738" s="157">
        <f>IF('1b-NaturalGas'!$AI$89="no","",ROUND(BL4738,4))</f>
        <v>0.71</v>
      </c>
      <c r="BP4738" s="157">
        <f>IF('1b-NaturalGas'!$AI$90="no","not applicable (based on previous answers)",ROUND(BL4738,4))</f>
        <v>0.71</v>
      </c>
      <c r="BQ4738" s="157">
        <f>IF('1b-NaturalGas'!$AI$91="no","",ROUND(BL4738,4))</f>
        <v>0.71</v>
      </c>
    </row>
    <row r="4739" spans="30:69" x14ac:dyDescent="0.25">
      <c r="AD4739" s="157">
        <f t="shared" si="161"/>
        <v>0.71200000000000052</v>
      </c>
      <c r="AE4739" s="157">
        <f>IF('1a-Electricity'!$AI$77="no","",ROUND(AD4739,4))</f>
        <v>0.71199999999999997</v>
      </c>
      <c r="AF4739" s="157">
        <f>IF('1a-Electricity'!$AI$78="no","",ROUND(AD4739,4))</f>
        <v>0.71199999999999997</v>
      </c>
      <c r="AG4739" s="157">
        <f>IF('1a-Electricity'!$AI$79="no","",ROUND(AD4739,4))</f>
        <v>0.71199999999999997</v>
      </c>
      <c r="BL4739" s="157">
        <f t="shared" si="162"/>
        <v>0.71100000000000052</v>
      </c>
      <c r="BM4739" s="157">
        <f>IF('1b-NaturalGas'!$AI$87="no","",ROUND(BL4739,4))</f>
        <v>0.71099999999999997</v>
      </c>
      <c r="BN4739" s="157">
        <f>IF('1b-NaturalGas'!$AI$88="no","",ROUND(BL4739,4))</f>
        <v>0.71099999999999997</v>
      </c>
      <c r="BO4739" s="157">
        <f>IF('1b-NaturalGas'!$AI$89="no","",ROUND(BL4739,4))</f>
        <v>0.71099999999999997</v>
      </c>
      <c r="BP4739" s="157">
        <f>IF('1b-NaturalGas'!$AI$90="no","not applicable (based on previous answers)",ROUND(BL4739,4))</f>
        <v>0.71099999999999997</v>
      </c>
      <c r="BQ4739" s="157">
        <f>IF('1b-NaturalGas'!$AI$91="no","",ROUND(BL4739,4))</f>
        <v>0.71099999999999997</v>
      </c>
    </row>
    <row r="4740" spans="30:69" x14ac:dyDescent="0.25">
      <c r="AD4740" s="157">
        <f t="shared" si="161"/>
        <v>0.71300000000000052</v>
      </c>
      <c r="AE4740" s="157">
        <f>IF('1a-Electricity'!$AI$77="no","",ROUND(AD4740,4))</f>
        <v>0.71299999999999997</v>
      </c>
      <c r="AF4740" s="157">
        <f>IF('1a-Electricity'!$AI$78="no","",ROUND(AD4740,4))</f>
        <v>0.71299999999999997</v>
      </c>
      <c r="AG4740" s="157">
        <f>IF('1a-Electricity'!$AI$79="no","",ROUND(AD4740,4))</f>
        <v>0.71299999999999997</v>
      </c>
      <c r="BL4740" s="157">
        <f t="shared" si="162"/>
        <v>0.71200000000000052</v>
      </c>
      <c r="BM4740" s="157">
        <f>IF('1b-NaturalGas'!$AI$87="no","",ROUND(BL4740,4))</f>
        <v>0.71199999999999997</v>
      </c>
      <c r="BN4740" s="157">
        <f>IF('1b-NaturalGas'!$AI$88="no","",ROUND(BL4740,4))</f>
        <v>0.71199999999999997</v>
      </c>
      <c r="BO4740" s="157">
        <f>IF('1b-NaturalGas'!$AI$89="no","",ROUND(BL4740,4))</f>
        <v>0.71199999999999997</v>
      </c>
      <c r="BP4740" s="157">
        <f>IF('1b-NaturalGas'!$AI$90="no","not applicable (based on previous answers)",ROUND(BL4740,4))</f>
        <v>0.71199999999999997</v>
      </c>
      <c r="BQ4740" s="157">
        <f>IF('1b-NaturalGas'!$AI$91="no","",ROUND(BL4740,4))</f>
        <v>0.71199999999999997</v>
      </c>
    </row>
    <row r="4741" spans="30:69" x14ac:dyDescent="0.25">
      <c r="AD4741" s="157">
        <f t="shared" si="161"/>
        <v>0.71400000000000052</v>
      </c>
      <c r="AE4741" s="157">
        <f>IF('1a-Electricity'!$AI$77="no","",ROUND(AD4741,4))</f>
        <v>0.71399999999999997</v>
      </c>
      <c r="AF4741" s="157">
        <f>IF('1a-Electricity'!$AI$78="no","",ROUND(AD4741,4))</f>
        <v>0.71399999999999997</v>
      </c>
      <c r="AG4741" s="157">
        <f>IF('1a-Electricity'!$AI$79="no","",ROUND(AD4741,4))</f>
        <v>0.71399999999999997</v>
      </c>
      <c r="BL4741" s="157">
        <f t="shared" si="162"/>
        <v>0.71300000000000052</v>
      </c>
      <c r="BM4741" s="157">
        <f>IF('1b-NaturalGas'!$AI$87="no","",ROUND(BL4741,4))</f>
        <v>0.71299999999999997</v>
      </c>
      <c r="BN4741" s="157">
        <f>IF('1b-NaturalGas'!$AI$88="no","",ROUND(BL4741,4))</f>
        <v>0.71299999999999997</v>
      </c>
      <c r="BO4741" s="157">
        <f>IF('1b-NaturalGas'!$AI$89="no","",ROUND(BL4741,4))</f>
        <v>0.71299999999999997</v>
      </c>
      <c r="BP4741" s="157">
        <f>IF('1b-NaturalGas'!$AI$90="no","not applicable (based on previous answers)",ROUND(BL4741,4))</f>
        <v>0.71299999999999997</v>
      </c>
      <c r="BQ4741" s="157">
        <f>IF('1b-NaturalGas'!$AI$91="no","",ROUND(BL4741,4))</f>
        <v>0.71299999999999997</v>
      </c>
    </row>
    <row r="4742" spans="30:69" x14ac:dyDescent="0.25">
      <c r="AD4742" s="157">
        <f t="shared" si="161"/>
        <v>0.71500000000000052</v>
      </c>
      <c r="AE4742" s="157">
        <f>IF('1a-Electricity'!$AI$77="no","",ROUND(AD4742,4))</f>
        <v>0.71499999999999997</v>
      </c>
      <c r="AF4742" s="157">
        <f>IF('1a-Electricity'!$AI$78="no","",ROUND(AD4742,4))</f>
        <v>0.71499999999999997</v>
      </c>
      <c r="AG4742" s="157">
        <f>IF('1a-Electricity'!$AI$79="no","",ROUND(AD4742,4))</f>
        <v>0.71499999999999997</v>
      </c>
      <c r="BL4742" s="157">
        <f t="shared" si="162"/>
        <v>0.71400000000000052</v>
      </c>
      <c r="BM4742" s="157">
        <f>IF('1b-NaturalGas'!$AI$87="no","",ROUND(BL4742,4))</f>
        <v>0.71399999999999997</v>
      </c>
      <c r="BN4742" s="157">
        <f>IF('1b-NaturalGas'!$AI$88="no","",ROUND(BL4742,4))</f>
        <v>0.71399999999999997</v>
      </c>
      <c r="BO4742" s="157">
        <f>IF('1b-NaturalGas'!$AI$89="no","",ROUND(BL4742,4))</f>
        <v>0.71399999999999997</v>
      </c>
      <c r="BP4742" s="157">
        <f>IF('1b-NaturalGas'!$AI$90="no","not applicable (based on previous answers)",ROUND(BL4742,4))</f>
        <v>0.71399999999999997</v>
      </c>
      <c r="BQ4742" s="157">
        <f>IF('1b-NaturalGas'!$AI$91="no","",ROUND(BL4742,4))</f>
        <v>0.71399999999999997</v>
      </c>
    </row>
    <row r="4743" spans="30:69" x14ac:dyDescent="0.25">
      <c r="AD4743" s="157">
        <f t="shared" si="161"/>
        <v>0.71600000000000052</v>
      </c>
      <c r="AE4743" s="157">
        <f>IF('1a-Electricity'!$AI$77="no","",ROUND(AD4743,4))</f>
        <v>0.71599999999999997</v>
      </c>
      <c r="AF4743" s="157">
        <f>IF('1a-Electricity'!$AI$78="no","",ROUND(AD4743,4))</f>
        <v>0.71599999999999997</v>
      </c>
      <c r="AG4743" s="157">
        <f>IF('1a-Electricity'!$AI$79="no","",ROUND(AD4743,4))</f>
        <v>0.71599999999999997</v>
      </c>
      <c r="BL4743" s="157">
        <f t="shared" si="162"/>
        <v>0.71500000000000052</v>
      </c>
      <c r="BM4743" s="157">
        <f>IF('1b-NaturalGas'!$AI$87="no","",ROUND(BL4743,4))</f>
        <v>0.71499999999999997</v>
      </c>
      <c r="BN4743" s="157">
        <f>IF('1b-NaturalGas'!$AI$88="no","",ROUND(BL4743,4))</f>
        <v>0.71499999999999997</v>
      </c>
      <c r="BO4743" s="157">
        <f>IF('1b-NaturalGas'!$AI$89="no","",ROUND(BL4743,4))</f>
        <v>0.71499999999999997</v>
      </c>
      <c r="BP4743" s="157">
        <f>IF('1b-NaturalGas'!$AI$90="no","not applicable (based on previous answers)",ROUND(BL4743,4))</f>
        <v>0.71499999999999997</v>
      </c>
      <c r="BQ4743" s="157">
        <f>IF('1b-NaturalGas'!$AI$91="no","",ROUND(BL4743,4))</f>
        <v>0.71499999999999997</v>
      </c>
    </row>
    <row r="4744" spans="30:69" x14ac:dyDescent="0.25">
      <c r="AD4744" s="157">
        <f t="shared" si="161"/>
        <v>0.71700000000000053</v>
      </c>
      <c r="AE4744" s="157">
        <f>IF('1a-Electricity'!$AI$77="no","",ROUND(AD4744,4))</f>
        <v>0.71699999999999997</v>
      </c>
      <c r="AF4744" s="157">
        <f>IF('1a-Electricity'!$AI$78="no","",ROUND(AD4744,4))</f>
        <v>0.71699999999999997</v>
      </c>
      <c r="AG4744" s="157">
        <f>IF('1a-Electricity'!$AI$79="no","",ROUND(AD4744,4))</f>
        <v>0.71699999999999997</v>
      </c>
      <c r="BL4744" s="157">
        <f t="shared" si="162"/>
        <v>0.71600000000000052</v>
      </c>
      <c r="BM4744" s="157">
        <f>IF('1b-NaturalGas'!$AI$87="no","",ROUND(BL4744,4))</f>
        <v>0.71599999999999997</v>
      </c>
      <c r="BN4744" s="157">
        <f>IF('1b-NaturalGas'!$AI$88="no","",ROUND(BL4744,4))</f>
        <v>0.71599999999999997</v>
      </c>
      <c r="BO4744" s="157">
        <f>IF('1b-NaturalGas'!$AI$89="no","",ROUND(BL4744,4))</f>
        <v>0.71599999999999997</v>
      </c>
      <c r="BP4744" s="157">
        <f>IF('1b-NaturalGas'!$AI$90="no","not applicable (based on previous answers)",ROUND(BL4744,4))</f>
        <v>0.71599999999999997</v>
      </c>
      <c r="BQ4744" s="157">
        <f>IF('1b-NaturalGas'!$AI$91="no","",ROUND(BL4744,4))</f>
        <v>0.71599999999999997</v>
      </c>
    </row>
    <row r="4745" spans="30:69" x14ac:dyDescent="0.25">
      <c r="AD4745" s="157">
        <f t="shared" si="161"/>
        <v>0.71800000000000053</v>
      </c>
      <c r="AE4745" s="157">
        <f>IF('1a-Electricity'!$AI$77="no","",ROUND(AD4745,4))</f>
        <v>0.71799999999999997</v>
      </c>
      <c r="AF4745" s="157">
        <f>IF('1a-Electricity'!$AI$78="no","",ROUND(AD4745,4))</f>
        <v>0.71799999999999997</v>
      </c>
      <c r="AG4745" s="157">
        <f>IF('1a-Electricity'!$AI$79="no","",ROUND(AD4745,4))</f>
        <v>0.71799999999999997</v>
      </c>
      <c r="BL4745" s="157">
        <f t="shared" si="162"/>
        <v>0.71700000000000053</v>
      </c>
      <c r="BM4745" s="157">
        <f>IF('1b-NaturalGas'!$AI$87="no","",ROUND(BL4745,4))</f>
        <v>0.71699999999999997</v>
      </c>
      <c r="BN4745" s="157">
        <f>IF('1b-NaturalGas'!$AI$88="no","",ROUND(BL4745,4))</f>
        <v>0.71699999999999997</v>
      </c>
      <c r="BO4745" s="157">
        <f>IF('1b-NaturalGas'!$AI$89="no","",ROUND(BL4745,4))</f>
        <v>0.71699999999999997</v>
      </c>
      <c r="BP4745" s="157">
        <f>IF('1b-NaturalGas'!$AI$90="no","not applicable (based on previous answers)",ROUND(BL4745,4))</f>
        <v>0.71699999999999997</v>
      </c>
      <c r="BQ4745" s="157">
        <f>IF('1b-NaturalGas'!$AI$91="no","",ROUND(BL4745,4))</f>
        <v>0.71699999999999997</v>
      </c>
    </row>
    <row r="4746" spans="30:69" x14ac:dyDescent="0.25">
      <c r="AD4746" s="157">
        <f t="shared" si="161"/>
        <v>0.71900000000000053</v>
      </c>
      <c r="AE4746" s="157">
        <f>IF('1a-Electricity'!$AI$77="no","",ROUND(AD4746,4))</f>
        <v>0.71899999999999997</v>
      </c>
      <c r="AF4746" s="157">
        <f>IF('1a-Electricity'!$AI$78="no","",ROUND(AD4746,4))</f>
        <v>0.71899999999999997</v>
      </c>
      <c r="AG4746" s="157">
        <f>IF('1a-Electricity'!$AI$79="no","",ROUND(AD4746,4))</f>
        <v>0.71899999999999997</v>
      </c>
      <c r="BL4746" s="157">
        <f t="shared" si="162"/>
        <v>0.71800000000000053</v>
      </c>
      <c r="BM4746" s="157">
        <f>IF('1b-NaturalGas'!$AI$87="no","",ROUND(BL4746,4))</f>
        <v>0.71799999999999997</v>
      </c>
      <c r="BN4746" s="157">
        <f>IF('1b-NaturalGas'!$AI$88="no","",ROUND(BL4746,4))</f>
        <v>0.71799999999999997</v>
      </c>
      <c r="BO4746" s="157">
        <f>IF('1b-NaturalGas'!$AI$89="no","",ROUND(BL4746,4))</f>
        <v>0.71799999999999997</v>
      </c>
      <c r="BP4746" s="157">
        <f>IF('1b-NaturalGas'!$AI$90="no","not applicable (based on previous answers)",ROUND(BL4746,4))</f>
        <v>0.71799999999999997</v>
      </c>
      <c r="BQ4746" s="157">
        <f>IF('1b-NaturalGas'!$AI$91="no","",ROUND(BL4746,4))</f>
        <v>0.71799999999999997</v>
      </c>
    </row>
    <row r="4747" spans="30:69" x14ac:dyDescent="0.25">
      <c r="AD4747" s="157">
        <f t="shared" si="161"/>
        <v>0.72000000000000053</v>
      </c>
      <c r="AE4747" s="157">
        <f>IF('1a-Electricity'!$AI$77="no","",ROUND(AD4747,4))</f>
        <v>0.72</v>
      </c>
      <c r="AF4747" s="157">
        <f>IF('1a-Electricity'!$AI$78="no","",ROUND(AD4747,4))</f>
        <v>0.72</v>
      </c>
      <c r="AG4747" s="157">
        <f>IF('1a-Electricity'!$AI$79="no","",ROUND(AD4747,4))</f>
        <v>0.72</v>
      </c>
      <c r="BL4747" s="157">
        <f t="shared" si="162"/>
        <v>0.71900000000000053</v>
      </c>
      <c r="BM4747" s="157">
        <f>IF('1b-NaturalGas'!$AI$87="no","",ROUND(BL4747,4))</f>
        <v>0.71899999999999997</v>
      </c>
      <c r="BN4747" s="157">
        <f>IF('1b-NaturalGas'!$AI$88="no","",ROUND(BL4747,4))</f>
        <v>0.71899999999999997</v>
      </c>
      <c r="BO4747" s="157">
        <f>IF('1b-NaturalGas'!$AI$89="no","",ROUND(BL4747,4))</f>
        <v>0.71899999999999997</v>
      </c>
      <c r="BP4747" s="157">
        <f>IF('1b-NaturalGas'!$AI$90="no","not applicable (based on previous answers)",ROUND(BL4747,4))</f>
        <v>0.71899999999999997</v>
      </c>
      <c r="BQ4747" s="157">
        <f>IF('1b-NaturalGas'!$AI$91="no","",ROUND(BL4747,4))</f>
        <v>0.71899999999999997</v>
      </c>
    </row>
    <row r="4748" spans="30:69" x14ac:dyDescent="0.25">
      <c r="AD4748" s="157">
        <f t="shared" si="161"/>
        <v>0.72100000000000053</v>
      </c>
      <c r="AE4748" s="157">
        <f>IF('1a-Electricity'!$AI$77="no","",ROUND(AD4748,4))</f>
        <v>0.72099999999999997</v>
      </c>
      <c r="AF4748" s="157">
        <f>IF('1a-Electricity'!$AI$78="no","",ROUND(AD4748,4))</f>
        <v>0.72099999999999997</v>
      </c>
      <c r="AG4748" s="157">
        <f>IF('1a-Electricity'!$AI$79="no","",ROUND(AD4748,4))</f>
        <v>0.72099999999999997</v>
      </c>
      <c r="BL4748" s="157">
        <f t="shared" si="162"/>
        <v>0.72000000000000053</v>
      </c>
      <c r="BM4748" s="157">
        <f>IF('1b-NaturalGas'!$AI$87="no","",ROUND(BL4748,4))</f>
        <v>0.72</v>
      </c>
      <c r="BN4748" s="157">
        <f>IF('1b-NaturalGas'!$AI$88="no","",ROUND(BL4748,4))</f>
        <v>0.72</v>
      </c>
      <c r="BO4748" s="157">
        <f>IF('1b-NaturalGas'!$AI$89="no","",ROUND(BL4748,4))</f>
        <v>0.72</v>
      </c>
      <c r="BP4748" s="157">
        <f>IF('1b-NaturalGas'!$AI$90="no","not applicable (based on previous answers)",ROUND(BL4748,4))</f>
        <v>0.72</v>
      </c>
      <c r="BQ4748" s="157">
        <f>IF('1b-NaturalGas'!$AI$91="no","",ROUND(BL4748,4))</f>
        <v>0.72</v>
      </c>
    </row>
    <row r="4749" spans="30:69" x14ac:dyDescent="0.25">
      <c r="AD4749" s="157">
        <f t="shared" si="161"/>
        <v>0.72200000000000053</v>
      </c>
      <c r="AE4749" s="157">
        <f>IF('1a-Electricity'!$AI$77="no","",ROUND(AD4749,4))</f>
        <v>0.72199999999999998</v>
      </c>
      <c r="AF4749" s="157">
        <f>IF('1a-Electricity'!$AI$78="no","",ROUND(AD4749,4))</f>
        <v>0.72199999999999998</v>
      </c>
      <c r="AG4749" s="157">
        <f>IF('1a-Electricity'!$AI$79="no","",ROUND(AD4749,4))</f>
        <v>0.72199999999999998</v>
      </c>
      <c r="BL4749" s="157">
        <f t="shared" si="162"/>
        <v>0.72100000000000053</v>
      </c>
      <c r="BM4749" s="157">
        <f>IF('1b-NaturalGas'!$AI$87="no","",ROUND(BL4749,4))</f>
        <v>0.72099999999999997</v>
      </c>
      <c r="BN4749" s="157">
        <f>IF('1b-NaturalGas'!$AI$88="no","",ROUND(BL4749,4))</f>
        <v>0.72099999999999997</v>
      </c>
      <c r="BO4749" s="157">
        <f>IF('1b-NaturalGas'!$AI$89="no","",ROUND(BL4749,4))</f>
        <v>0.72099999999999997</v>
      </c>
      <c r="BP4749" s="157">
        <f>IF('1b-NaturalGas'!$AI$90="no","not applicable (based on previous answers)",ROUND(BL4749,4))</f>
        <v>0.72099999999999997</v>
      </c>
      <c r="BQ4749" s="157">
        <f>IF('1b-NaturalGas'!$AI$91="no","",ROUND(BL4749,4))</f>
        <v>0.72099999999999997</v>
      </c>
    </row>
    <row r="4750" spans="30:69" x14ac:dyDescent="0.25">
      <c r="AD4750" s="157">
        <f t="shared" si="161"/>
        <v>0.72300000000000053</v>
      </c>
      <c r="AE4750" s="157">
        <f>IF('1a-Electricity'!$AI$77="no","",ROUND(AD4750,4))</f>
        <v>0.72299999999999998</v>
      </c>
      <c r="AF4750" s="157">
        <f>IF('1a-Electricity'!$AI$78="no","",ROUND(AD4750,4))</f>
        <v>0.72299999999999998</v>
      </c>
      <c r="AG4750" s="157">
        <f>IF('1a-Electricity'!$AI$79="no","",ROUND(AD4750,4))</f>
        <v>0.72299999999999998</v>
      </c>
      <c r="BL4750" s="157">
        <f t="shared" si="162"/>
        <v>0.72200000000000053</v>
      </c>
      <c r="BM4750" s="157">
        <f>IF('1b-NaturalGas'!$AI$87="no","",ROUND(BL4750,4))</f>
        <v>0.72199999999999998</v>
      </c>
      <c r="BN4750" s="157">
        <f>IF('1b-NaturalGas'!$AI$88="no","",ROUND(BL4750,4))</f>
        <v>0.72199999999999998</v>
      </c>
      <c r="BO4750" s="157">
        <f>IF('1b-NaturalGas'!$AI$89="no","",ROUND(BL4750,4))</f>
        <v>0.72199999999999998</v>
      </c>
      <c r="BP4750" s="157">
        <f>IF('1b-NaturalGas'!$AI$90="no","not applicable (based on previous answers)",ROUND(BL4750,4))</f>
        <v>0.72199999999999998</v>
      </c>
      <c r="BQ4750" s="157">
        <f>IF('1b-NaturalGas'!$AI$91="no","",ROUND(BL4750,4))</f>
        <v>0.72199999999999998</v>
      </c>
    </row>
    <row r="4751" spans="30:69" x14ac:dyDescent="0.25">
      <c r="AD4751" s="157">
        <f t="shared" si="161"/>
        <v>0.72400000000000053</v>
      </c>
      <c r="AE4751" s="157">
        <f>IF('1a-Electricity'!$AI$77="no","",ROUND(AD4751,4))</f>
        <v>0.72399999999999998</v>
      </c>
      <c r="AF4751" s="157">
        <f>IF('1a-Electricity'!$AI$78="no","",ROUND(AD4751,4))</f>
        <v>0.72399999999999998</v>
      </c>
      <c r="AG4751" s="157">
        <f>IF('1a-Electricity'!$AI$79="no","",ROUND(AD4751,4))</f>
        <v>0.72399999999999998</v>
      </c>
      <c r="BL4751" s="157">
        <f t="shared" si="162"/>
        <v>0.72300000000000053</v>
      </c>
      <c r="BM4751" s="157">
        <f>IF('1b-NaturalGas'!$AI$87="no","",ROUND(BL4751,4))</f>
        <v>0.72299999999999998</v>
      </c>
      <c r="BN4751" s="157">
        <f>IF('1b-NaturalGas'!$AI$88="no","",ROUND(BL4751,4))</f>
        <v>0.72299999999999998</v>
      </c>
      <c r="BO4751" s="157">
        <f>IF('1b-NaturalGas'!$AI$89="no","",ROUND(BL4751,4))</f>
        <v>0.72299999999999998</v>
      </c>
      <c r="BP4751" s="157">
        <f>IF('1b-NaturalGas'!$AI$90="no","not applicable (based on previous answers)",ROUND(BL4751,4))</f>
        <v>0.72299999999999998</v>
      </c>
      <c r="BQ4751" s="157">
        <f>IF('1b-NaturalGas'!$AI$91="no","",ROUND(BL4751,4))</f>
        <v>0.72299999999999998</v>
      </c>
    </row>
    <row r="4752" spans="30:69" x14ac:dyDescent="0.25">
      <c r="AD4752" s="157">
        <f t="shared" si="161"/>
        <v>0.72500000000000053</v>
      </c>
      <c r="AE4752" s="157">
        <f>IF('1a-Electricity'!$AI$77="no","",ROUND(AD4752,4))</f>
        <v>0.72499999999999998</v>
      </c>
      <c r="AF4752" s="157">
        <f>IF('1a-Electricity'!$AI$78="no","",ROUND(AD4752,4))</f>
        <v>0.72499999999999998</v>
      </c>
      <c r="AG4752" s="157">
        <f>IF('1a-Electricity'!$AI$79="no","",ROUND(AD4752,4))</f>
        <v>0.72499999999999998</v>
      </c>
      <c r="BL4752" s="157">
        <f t="shared" si="162"/>
        <v>0.72400000000000053</v>
      </c>
      <c r="BM4752" s="157">
        <f>IF('1b-NaturalGas'!$AI$87="no","",ROUND(BL4752,4))</f>
        <v>0.72399999999999998</v>
      </c>
      <c r="BN4752" s="157">
        <f>IF('1b-NaturalGas'!$AI$88="no","",ROUND(BL4752,4))</f>
        <v>0.72399999999999998</v>
      </c>
      <c r="BO4752" s="157">
        <f>IF('1b-NaturalGas'!$AI$89="no","",ROUND(BL4752,4))</f>
        <v>0.72399999999999998</v>
      </c>
      <c r="BP4752" s="157">
        <f>IF('1b-NaturalGas'!$AI$90="no","not applicable (based on previous answers)",ROUND(BL4752,4))</f>
        <v>0.72399999999999998</v>
      </c>
      <c r="BQ4752" s="157">
        <f>IF('1b-NaturalGas'!$AI$91="no","",ROUND(BL4752,4))</f>
        <v>0.72399999999999998</v>
      </c>
    </row>
    <row r="4753" spans="30:69" x14ac:dyDescent="0.25">
      <c r="AD4753" s="157">
        <f t="shared" si="161"/>
        <v>0.72600000000000053</v>
      </c>
      <c r="AE4753" s="157">
        <f>IF('1a-Electricity'!$AI$77="no","",ROUND(AD4753,4))</f>
        <v>0.72599999999999998</v>
      </c>
      <c r="AF4753" s="157">
        <f>IF('1a-Electricity'!$AI$78="no","",ROUND(AD4753,4))</f>
        <v>0.72599999999999998</v>
      </c>
      <c r="AG4753" s="157">
        <f>IF('1a-Electricity'!$AI$79="no","",ROUND(AD4753,4))</f>
        <v>0.72599999999999998</v>
      </c>
      <c r="BL4753" s="157">
        <f t="shared" si="162"/>
        <v>0.72500000000000053</v>
      </c>
      <c r="BM4753" s="157">
        <f>IF('1b-NaturalGas'!$AI$87="no","",ROUND(BL4753,4))</f>
        <v>0.72499999999999998</v>
      </c>
      <c r="BN4753" s="157">
        <f>IF('1b-NaturalGas'!$AI$88="no","",ROUND(BL4753,4))</f>
        <v>0.72499999999999998</v>
      </c>
      <c r="BO4753" s="157">
        <f>IF('1b-NaturalGas'!$AI$89="no","",ROUND(BL4753,4))</f>
        <v>0.72499999999999998</v>
      </c>
      <c r="BP4753" s="157">
        <f>IF('1b-NaturalGas'!$AI$90="no","not applicable (based on previous answers)",ROUND(BL4753,4))</f>
        <v>0.72499999999999998</v>
      </c>
      <c r="BQ4753" s="157">
        <f>IF('1b-NaturalGas'!$AI$91="no","",ROUND(BL4753,4))</f>
        <v>0.72499999999999998</v>
      </c>
    </row>
    <row r="4754" spans="30:69" x14ac:dyDescent="0.25">
      <c r="AD4754" s="157">
        <f t="shared" si="161"/>
        <v>0.72700000000000053</v>
      </c>
      <c r="AE4754" s="157">
        <f>IF('1a-Electricity'!$AI$77="no","",ROUND(AD4754,4))</f>
        <v>0.72699999999999998</v>
      </c>
      <c r="AF4754" s="157">
        <f>IF('1a-Electricity'!$AI$78="no","",ROUND(AD4754,4))</f>
        <v>0.72699999999999998</v>
      </c>
      <c r="AG4754" s="157">
        <f>IF('1a-Electricity'!$AI$79="no","",ROUND(AD4754,4))</f>
        <v>0.72699999999999998</v>
      </c>
      <c r="BL4754" s="157">
        <f t="shared" si="162"/>
        <v>0.72600000000000053</v>
      </c>
      <c r="BM4754" s="157">
        <f>IF('1b-NaturalGas'!$AI$87="no","",ROUND(BL4754,4))</f>
        <v>0.72599999999999998</v>
      </c>
      <c r="BN4754" s="157">
        <f>IF('1b-NaturalGas'!$AI$88="no","",ROUND(BL4754,4))</f>
        <v>0.72599999999999998</v>
      </c>
      <c r="BO4754" s="157">
        <f>IF('1b-NaturalGas'!$AI$89="no","",ROUND(BL4754,4))</f>
        <v>0.72599999999999998</v>
      </c>
      <c r="BP4754" s="157">
        <f>IF('1b-NaturalGas'!$AI$90="no","not applicable (based on previous answers)",ROUND(BL4754,4))</f>
        <v>0.72599999999999998</v>
      </c>
      <c r="BQ4754" s="157">
        <f>IF('1b-NaturalGas'!$AI$91="no","",ROUND(BL4754,4))</f>
        <v>0.72599999999999998</v>
      </c>
    </row>
    <row r="4755" spans="30:69" x14ac:dyDescent="0.25">
      <c r="AD4755" s="157">
        <f t="shared" si="161"/>
        <v>0.72800000000000054</v>
      </c>
      <c r="AE4755" s="157">
        <f>IF('1a-Electricity'!$AI$77="no","",ROUND(AD4755,4))</f>
        <v>0.72799999999999998</v>
      </c>
      <c r="AF4755" s="157">
        <f>IF('1a-Electricity'!$AI$78="no","",ROUND(AD4755,4))</f>
        <v>0.72799999999999998</v>
      </c>
      <c r="AG4755" s="157">
        <f>IF('1a-Electricity'!$AI$79="no","",ROUND(AD4755,4))</f>
        <v>0.72799999999999998</v>
      </c>
      <c r="BL4755" s="157">
        <f t="shared" si="162"/>
        <v>0.72700000000000053</v>
      </c>
      <c r="BM4755" s="157">
        <f>IF('1b-NaturalGas'!$AI$87="no","",ROUND(BL4755,4))</f>
        <v>0.72699999999999998</v>
      </c>
      <c r="BN4755" s="157">
        <f>IF('1b-NaturalGas'!$AI$88="no","",ROUND(BL4755,4))</f>
        <v>0.72699999999999998</v>
      </c>
      <c r="BO4755" s="157">
        <f>IF('1b-NaturalGas'!$AI$89="no","",ROUND(BL4755,4))</f>
        <v>0.72699999999999998</v>
      </c>
      <c r="BP4755" s="157">
        <f>IF('1b-NaturalGas'!$AI$90="no","not applicable (based on previous answers)",ROUND(BL4755,4))</f>
        <v>0.72699999999999998</v>
      </c>
      <c r="BQ4755" s="157">
        <f>IF('1b-NaturalGas'!$AI$91="no","",ROUND(BL4755,4))</f>
        <v>0.72699999999999998</v>
      </c>
    </row>
    <row r="4756" spans="30:69" x14ac:dyDescent="0.25">
      <c r="AD4756" s="157">
        <f t="shared" si="161"/>
        <v>0.72900000000000054</v>
      </c>
      <c r="AE4756" s="157">
        <f>IF('1a-Electricity'!$AI$77="no","",ROUND(AD4756,4))</f>
        <v>0.72899999999999998</v>
      </c>
      <c r="AF4756" s="157">
        <f>IF('1a-Electricity'!$AI$78="no","",ROUND(AD4756,4))</f>
        <v>0.72899999999999998</v>
      </c>
      <c r="AG4756" s="157">
        <f>IF('1a-Electricity'!$AI$79="no","",ROUND(AD4756,4))</f>
        <v>0.72899999999999998</v>
      </c>
      <c r="BL4756" s="157">
        <f t="shared" si="162"/>
        <v>0.72800000000000054</v>
      </c>
      <c r="BM4756" s="157">
        <f>IF('1b-NaturalGas'!$AI$87="no","",ROUND(BL4756,4))</f>
        <v>0.72799999999999998</v>
      </c>
      <c r="BN4756" s="157">
        <f>IF('1b-NaturalGas'!$AI$88="no","",ROUND(BL4756,4))</f>
        <v>0.72799999999999998</v>
      </c>
      <c r="BO4756" s="157">
        <f>IF('1b-NaturalGas'!$AI$89="no","",ROUND(BL4756,4))</f>
        <v>0.72799999999999998</v>
      </c>
      <c r="BP4756" s="157">
        <f>IF('1b-NaturalGas'!$AI$90="no","not applicable (based on previous answers)",ROUND(BL4756,4))</f>
        <v>0.72799999999999998</v>
      </c>
      <c r="BQ4756" s="157">
        <f>IF('1b-NaturalGas'!$AI$91="no","",ROUND(BL4756,4))</f>
        <v>0.72799999999999998</v>
      </c>
    </row>
    <row r="4757" spans="30:69" x14ac:dyDescent="0.25">
      <c r="AD4757" s="157">
        <f t="shared" si="161"/>
        <v>0.73000000000000054</v>
      </c>
      <c r="AE4757" s="157">
        <f>IF('1a-Electricity'!$AI$77="no","",ROUND(AD4757,4))</f>
        <v>0.73</v>
      </c>
      <c r="AF4757" s="157">
        <f>IF('1a-Electricity'!$AI$78="no","",ROUND(AD4757,4))</f>
        <v>0.73</v>
      </c>
      <c r="AG4757" s="157">
        <f>IF('1a-Electricity'!$AI$79="no","",ROUND(AD4757,4))</f>
        <v>0.73</v>
      </c>
      <c r="BL4757" s="157">
        <f t="shared" si="162"/>
        <v>0.72900000000000054</v>
      </c>
      <c r="BM4757" s="157">
        <f>IF('1b-NaturalGas'!$AI$87="no","",ROUND(BL4757,4))</f>
        <v>0.72899999999999998</v>
      </c>
      <c r="BN4757" s="157">
        <f>IF('1b-NaturalGas'!$AI$88="no","",ROUND(BL4757,4))</f>
        <v>0.72899999999999998</v>
      </c>
      <c r="BO4757" s="157">
        <f>IF('1b-NaturalGas'!$AI$89="no","",ROUND(BL4757,4))</f>
        <v>0.72899999999999998</v>
      </c>
      <c r="BP4757" s="157">
        <f>IF('1b-NaturalGas'!$AI$90="no","not applicable (based on previous answers)",ROUND(BL4757,4))</f>
        <v>0.72899999999999998</v>
      </c>
      <c r="BQ4757" s="157">
        <f>IF('1b-NaturalGas'!$AI$91="no","",ROUND(BL4757,4))</f>
        <v>0.72899999999999998</v>
      </c>
    </row>
    <row r="4758" spans="30:69" x14ac:dyDescent="0.25">
      <c r="AD4758" s="157">
        <f t="shared" si="161"/>
        <v>0.73100000000000054</v>
      </c>
      <c r="AE4758" s="157">
        <f>IF('1a-Electricity'!$AI$77="no","",ROUND(AD4758,4))</f>
        <v>0.73099999999999998</v>
      </c>
      <c r="AF4758" s="157">
        <f>IF('1a-Electricity'!$AI$78="no","",ROUND(AD4758,4))</f>
        <v>0.73099999999999998</v>
      </c>
      <c r="AG4758" s="157">
        <f>IF('1a-Electricity'!$AI$79="no","",ROUND(AD4758,4))</f>
        <v>0.73099999999999998</v>
      </c>
      <c r="BL4758" s="157">
        <f t="shared" si="162"/>
        <v>0.73000000000000054</v>
      </c>
      <c r="BM4758" s="157">
        <f>IF('1b-NaturalGas'!$AI$87="no","",ROUND(BL4758,4))</f>
        <v>0.73</v>
      </c>
      <c r="BN4758" s="157">
        <f>IF('1b-NaturalGas'!$AI$88="no","",ROUND(BL4758,4))</f>
        <v>0.73</v>
      </c>
      <c r="BO4758" s="157">
        <f>IF('1b-NaturalGas'!$AI$89="no","",ROUND(BL4758,4))</f>
        <v>0.73</v>
      </c>
      <c r="BP4758" s="157">
        <f>IF('1b-NaturalGas'!$AI$90="no","not applicable (based on previous answers)",ROUND(BL4758,4))</f>
        <v>0.73</v>
      </c>
      <c r="BQ4758" s="157">
        <f>IF('1b-NaturalGas'!$AI$91="no","",ROUND(BL4758,4))</f>
        <v>0.73</v>
      </c>
    </row>
    <row r="4759" spans="30:69" x14ac:dyDescent="0.25">
      <c r="AD4759" s="157">
        <f t="shared" si="161"/>
        <v>0.73200000000000054</v>
      </c>
      <c r="AE4759" s="157">
        <f>IF('1a-Electricity'!$AI$77="no","",ROUND(AD4759,4))</f>
        <v>0.73199999999999998</v>
      </c>
      <c r="AF4759" s="157">
        <f>IF('1a-Electricity'!$AI$78="no","",ROUND(AD4759,4))</f>
        <v>0.73199999999999998</v>
      </c>
      <c r="AG4759" s="157">
        <f>IF('1a-Electricity'!$AI$79="no","",ROUND(AD4759,4))</f>
        <v>0.73199999999999998</v>
      </c>
      <c r="BL4759" s="157">
        <f t="shared" si="162"/>
        <v>0.73100000000000054</v>
      </c>
      <c r="BM4759" s="157">
        <f>IF('1b-NaturalGas'!$AI$87="no","",ROUND(BL4759,4))</f>
        <v>0.73099999999999998</v>
      </c>
      <c r="BN4759" s="157">
        <f>IF('1b-NaturalGas'!$AI$88="no","",ROUND(BL4759,4))</f>
        <v>0.73099999999999998</v>
      </c>
      <c r="BO4759" s="157">
        <f>IF('1b-NaturalGas'!$AI$89="no","",ROUND(BL4759,4))</f>
        <v>0.73099999999999998</v>
      </c>
      <c r="BP4759" s="157">
        <f>IF('1b-NaturalGas'!$AI$90="no","not applicable (based on previous answers)",ROUND(BL4759,4))</f>
        <v>0.73099999999999998</v>
      </c>
      <c r="BQ4759" s="157">
        <f>IF('1b-NaturalGas'!$AI$91="no","",ROUND(BL4759,4))</f>
        <v>0.73099999999999998</v>
      </c>
    </row>
    <row r="4760" spans="30:69" x14ac:dyDescent="0.25">
      <c r="AD4760" s="157">
        <f t="shared" si="161"/>
        <v>0.73300000000000054</v>
      </c>
      <c r="AE4760" s="157">
        <f>IF('1a-Electricity'!$AI$77="no","",ROUND(AD4760,4))</f>
        <v>0.73299999999999998</v>
      </c>
      <c r="AF4760" s="157">
        <f>IF('1a-Electricity'!$AI$78="no","",ROUND(AD4760,4))</f>
        <v>0.73299999999999998</v>
      </c>
      <c r="AG4760" s="157">
        <f>IF('1a-Electricity'!$AI$79="no","",ROUND(AD4760,4))</f>
        <v>0.73299999999999998</v>
      </c>
      <c r="BL4760" s="157">
        <f t="shared" si="162"/>
        <v>0.73200000000000054</v>
      </c>
      <c r="BM4760" s="157">
        <f>IF('1b-NaturalGas'!$AI$87="no","",ROUND(BL4760,4))</f>
        <v>0.73199999999999998</v>
      </c>
      <c r="BN4760" s="157">
        <f>IF('1b-NaturalGas'!$AI$88="no","",ROUND(BL4760,4))</f>
        <v>0.73199999999999998</v>
      </c>
      <c r="BO4760" s="157">
        <f>IF('1b-NaturalGas'!$AI$89="no","",ROUND(BL4760,4))</f>
        <v>0.73199999999999998</v>
      </c>
      <c r="BP4760" s="157">
        <f>IF('1b-NaturalGas'!$AI$90="no","not applicable (based on previous answers)",ROUND(BL4760,4))</f>
        <v>0.73199999999999998</v>
      </c>
      <c r="BQ4760" s="157">
        <f>IF('1b-NaturalGas'!$AI$91="no","",ROUND(BL4760,4))</f>
        <v>0.73199999999999998</v>
      </c>
    </row>
    <row r="4761" spans="30:69" x14ac:dyDescent="0.25">
      <c r="AD4761" s="157">
        <f t="shared" si="161"/>
        <v>0.73400000000000054</v>
      </c>
      <c r="AE4761" s="157">
        <f>IF('1a-Electricity'!$AI$77="no","",ROUND(AD4761,4))</f>
        <v>0.73399999999999999</v>
      </c>
      <c r="AF4761" s="157">
        <f>IF('1a-Electricity'!$AI$78="no","",ROUND(AD4761,4))</f>
        <v>0.73399999999999999</v>
      </c>
      <c r="AG4761" s="157">
        <f>IF('1a-Electricity'!$AI$79="no","",ROUND(AD4761,4))</f>
        <v>0.73399999999999999</v>
      </c>
      <c r="BL4761" s="157">
        <f t="shared" si="162"/>
        <v>0.73300000000000054</v>
      </c>
      <c r="BM4761" s="157">
        <f>IF('1b-NaturalGas'!$AI$87="no","",ROUND(BL4761,4))</f>
        <v>0.73299999999999998</v>
      </c>
      <c r="BN4761" s="157">
        <f>IF('1b-NaturalGas'!$AI$88="no","",ROUND(BL4761,4))</f>
        <v>0.73299999999999998</v>
      </c>
      <c r="BO4761" s="157">
        <f>IF('1b-NaturalGas'!$AI$89="no","",ROUND(BL4761,4))</f>
        <v>0.73299999999999998</v>
      </c>
      <c r="BP4761" s="157">
        <f>IF('1b-NaturalGas'!$AI$90="no","not applicable (based on previous answers)",ROUND(BL4761,4))</f>
        <v>0.73299999999999998</v>
      </c>
      <c r="BQ4761" s="157">
        <f>IF('1b-NaturalGas'!$AI$91="no","",ROUND(BL4761,4))</f>
        <v>0.73299999999999998</v>
      </c>
    </row>
    <row r="4762" spans="30:69" x14ac:dyDescent="0.25">
      <c r="AD4762" s="157">
        <f t="shared" si="161"/>
        <v>0.73500000000000054</v>
      </c>
      <c r="AE4762" s="157">
        <f>IF('1a-Electricity'!$AI$77="no","",ROUND(AD4762,4))</f>
        <v>0.73499999999999999</v>
      </c>
      <c r="AF4762" s="157">
        <f>IF('1a-Electricity'!$AI$78="no","",ROUND(AD4762,4))</f>
        <v>0.73499999999999999</v>
      </c>
      <c r="AG4762" s="157">
        <f>IF('1a-Electricity'!$AI$79="no","",ROUND(AD4762,4))</f>
        <v>0.73499999999999999</v>
      </c>
      <c r="BL4762" s="157">
        <f t="shared" si="162"/>
        <v>0.73400000000000054</v>
      </c>
      <c r="BM4762" s="157">
        <f>IF('1b-NaturalGas'!$AI$87="no","",ROUND(BL4762,4))</f>
        <v>0.73399999999999999</v>
      </c>
      <c r="BN4762" s="157">
        <f>IF('1b-NaturalGas'!$AI$88="no","",ROUND(BL4762,4))</f>
        <v>0.73399999999999999</v>
      </c>
      <c r="BO4762" s="157">
        <f>IF('1b-NaturalGas'!$AI$89="no","",ROUND(BL4762,4))</f>
        <v>0.73399999999999999</v>
      </c>
      <c r="BP4762" s="157">
        <f>IF('1b-NaturalGas'!$AI$90="no","not applicable (based on previous answers)",ROUND(BL4762,4))</f>
        <v>0.73399999999999999</v>
      </c>
      <c r="BQ4762" s="157">
        <f>IF('1b-NaturalGas'!$AI$91="no","",ROUND(BL4762,4))</f>
        <v>0.73399999999999999</v>
      </c>
    </row>
    <row r="4763" spans="30:69" x14ac:dyDescent="0.25">
      <c r="AD4763" s="157">
        <f t="shared" si="161"/>
        <v>0.73600000000000054</v>
      </c>
      <c r="AE4763" s="157">
        <f>IF('1a-Electricity'!$AI$77="no","",ROUND(AD4763,4))</f>
        <v>0.73599999999999999</v>
      </c>
      <c r="AF4763" s="157">
        <f>IF('1a-Electricity'!$AI$78="no","",ROUND(AD4763,4))</f>
        <v>0.73599999999999999</v>
      </c>
      <c r="AG4763" s="157">
        <f>IF('1a-Electricity'!$AI$79="no","",ROUND(AD4763,4))</f>
        <v>0.73599999999999999</v>
      </c>
      <c r="BL4763" s="157">
        <f t="shared" si="162"/>
        <v>0.73500000000000054</v>
      </c>
      <c r="BM4763" s="157">
        <f>IF('1b-NaturalGas'!$AI$87="no","",ROUND(BL4763,4))</f>
        <v>0.73499999999999999</v>
      </c>
      <c r="BN4763" s="157">
        <f>IF('1b-NaturalGas'!$AI$88="no","",ROUND(BL4763,4))</f>
        <v>0.73499999999999999</v>
      </c>
      <c r="BO4763" s="157">
        <f>IF('1b-NaturalGas'!$AI$89="no","",ROUND(BL4763,4))</f>
        <v>0.73499999999999999</v>
      </c>
      <c r="BP4763" s="157">
        <f>IF('1b-NaturalGas'!$AI$90="no","not applicable (based on previous answers)",ROUND(BL4763,4))</f>
        <v>0.73499999999999999</v>
      </c>
      <c r="BQ4763" s="157">
        <f>IF('1b-NaturalGas'!$AI$91="no","",ROUND(BL4763,4))</f>
        <v>0.73499999999999999</v>
      </c>
    </row>
    <row r="4764" spans="30:69" x14ac:dyDescent="0.25">
      <c r="AD4764" s="157">
        <f t="shared" si="161"/>
        <v>0.73700000000000054</v>
      </c>
      <c r="AE4764" s="157">
        <f>IF('1a-Electricity'!$AI$77="no","",ROUND(AD4764,4))</f>
        <v>0.73699999999999999</v>
      </c>
      <c r="AF4764" s="157">
        <f>IF('1a-Electricity'!$AI$78="no","",ROUND(AD4764,4))</f>
        <v>0.73699999999999999</v>
      </c>
      <c r="AG4764" s="157">
        <f>IF('1a-Electricity'!$AI$79="no","",ROUND(AD4764,4))</f>
        <v>0.73699999999999999</v>
      </c>
      <c r="BL4764" s="157">
        <f t="shared" si="162"/>
        <v>0.73600000000000054</v>
      </c>
      <c r="BM4764" s="157">
        <f>IF('1b-NaturalGas'!$AI$87="no","",ROUND(BL4764,4))</f>
        <v>0.73599999999999999</v>
      </c>
      <c r="BN4764" s="157">
        <f>IF('1b-NaturalGas'!$AI$88="no","",ROUND(BL4764,4))</f>
        <v>0.73599999999999999</v>
      </c>
      <c r="BO4764" s="157">
        <f>IF('1b-NaturalGas'!$AI$89="no","",ROUND(BL4764,4))</f>
        <v>0.73599999999999999</v>
      </c>
      <c r="BP4764" s="157">
        <f>IF('1b-NaturalGas'!$AI$90="no","not applicable (based on previous answers)",ROUND(BL4764,4))</f>
        <v>0.73599999999999999</v>
      </c>
      <c r="BQ4764" s="157">
        <f>IF('1b-NaturalGas'!$AI$91="no","",ROUND(BL4764,4))</f>
        <v>0.73599999999999999</v>
      </c>
    </row>
    <row r="4765" spans="30:69" x14ac:dyDescent="0.25">
      <c r="AD4765" s="157">
        <f t="shared" si="161"/>
        <v>0.73800000000000054</v>
      </c>
      <c r="AE4765" s="157">
        <f>IF('1a-Electricity'!$AI$77="no","",ROUND(AD4765,4))</f>
        <v>0.73799999999999999</v>
      </c>
      <c r="AF4765" s="157">
        <f>IF('1a-Electricity'!$AI$78="no","",ROUND(AD4765,4))</f>
        <v>0.73799999999999999</v>
      </c>
      <c r="AG4765" s="157">
        <f>IF('1a-Electricity'!$AI$79="no","",ROUND(AD4765,4))</f>
        <v>0.73799999999999999</v>
      </c>
      <c r="BL4765" s="157">
        <f t="shared" si="162"/>
        <v>0.73700000000000054</v>
      </c>
      <c r="BM4765" s="157">
        <f>IF('1b-NaturalGas'!$AI$87="no","",ROUND(BL4765,4))</f>
        <v>0.73699999999999999</v>
      </c>
      <c r="BN4765" s="157">
        <f>IF('1b-NaturalGas'!$AI$88="no","",ROUND(BL4765,4))</f>
        <v>0.73699999999999999</v>
      </c>
      <c r="BO4765" s="157">
        <f>IF('1b-NaturalGas'!$AI$89="no","",ROUND(BL4765,4))</f>
        <v>0.73699999999999999</v>
      </c>
      <c r="BP4765" s="157">
        <f>IF('1b-NaturalGas'!$AI$90="no","not applicable (based on previous answers)",ROUND(BL4765,4))</f>
        <v>0.73699999999999999</v>
      </c>
      <c r="BQ4765" s="157">
        <f>IF('1b-NaturalGas'!$AI$91="no","",ROUND(BL4765,4))</f>
        <v>0.73699999999999999</v>
      </c>
    </row>
    <row r="4766" spans="30:69" x14ac:dyDescent="0.25">
      <c r="AD4766" s="157">
        <f t="shared" si="161"/>
        <v>0.73900000000000055</v>
      </c>
      <c r="AE4766" s="157">
        <f>IF('1a-Electricity'!$AI$77="no","",ROUND(AD4766,4))</f>
        <v>0.73899999999999999</v>
      </c>
      <c r="AF4766" s="157">
        <f>IF('1a-Electricity'!$AI$78="no","",ROUND(AD4766,4))</f>
        <v>0.73899999999999999</v>
      </c>
      <c r="AG4766" s="157">
        <f>IF('1a-Electricity'!$AI$79="no","",ROUND(AD4766,4))</f>
        <v>0.73899999999999999</v>
      </c>
      <c r="BL4766" s="157">
        <f t="shared" si="162"/>
        <v>0.73800000000000054</v>
      </c>
      <c r="BM4766" s="157">
        <f>IF('1b-NaturalGas'!$AI$87="no","",ROUND(BL4766,4))</f>
        <v>0.73799999999999999</v>
      </c>
      <c r="BN4766" s="157">
        <f>IF('1b-NaturalGas'!$AI$88="no","",ROUND(BL4766,4))</f>
        <v>0.73799999999999999</v>
      </c>
      <c r="BO4766" s="157">
        <f>IF('1b-NaturalGas'!$AI$89="no","",ROUND(BL4766,4))</f>
        <v>0.73799999999999999</v>
      </c>
      <c r="BP4766" s="157">
        <f>IF('1b-NaturalGas'!$AI$90="no","not applicable (based on previous answers)",ROUND(BL4766,4))</f>
        <v>0.73799999999999999</v>
      </c>
      <c r="BQ4766" s="157">
        <f>IF('1b-NaturalGas'!$AI$91="no","",ROUND(BL4766,4))</f>
        <v>0.73799999999999999</v>
      </c>
    </row>
    <row r="4767" spans="30:69" x14ac:dyDescent="0.25">
      <c r="AD4767" s="157">
        <f t="shared" si="161"/>
        <v>0.74000000000000055</v>
      </c>
      <c r="AE4767" s="157">
        <f>IF('1a-Electricity'!$AI$77="no","",ROUND(AD4767,4))</f>
        <v>0.74</v>
      </c>
      <c r="AF4767" s="157">
        <f>IF('1a-Electricity'!$AI$78="no","",ROUND(AD4767,4))</f>
        <v>0.74</v>
      </c>
      <c r="AG4767" s="157">
        <f>IF('1a-Electricity'!$AI$79="no","",ROUND(AD4767,4))</f>
        <v>0.74</v>
      </c>
      <c r="BL4767" s="157">
        <f t="shared" si="162"/>
        <v>0.73900000000000055</v>
      </c>
      <c r="BM4767" s="157">
        <f>IF('1b-NaturalGas'!$AI$87="no","",ROUND(BL4767,4))</f>
        <v>0.73899999999999999</v>
      </c>
      <c r="BN4767" s="157">
        <f>IF('1b-NaturalGas'!$AI$88="no","",ROUND(BL4767,4))</f>
        <v>0.73899999999999999</v>
      </c>
      <c r="BO4767" s="157">
        <f>IF('1b-NaturalGas'!$AI$89="no","",ROUND(BL4767,4))</f>
        <v>0.73899999999999999</v>
      </c>
      <c r="BP4767" s="157">
        <f>IF('1b-NaturalGas'!$AI$90="no","not applicable (based on previous answers)",ROUND(BL4767,4))</f>
        <v>0.73899999999999999</v>
      </c>
      <c r="BQ4767" s="157">
        <f>IF('1b-NaturalGas'!$AI$91="no","",ROUND(BL4767,4))</f>
        <v>0.73899999999999999</v>
      </c>
    </row>
    <row r="4768" spans="30:69" x14ac:dyDescent="0.25">
      <c r="AD4768" s="157">
        <f t="shared" si="161"/>
        <v>0.74100000000000055</v>
      </c>
      <c r="AE4768" s="157">
        <f>IF('1a-Electricity'!$AI$77="no","",ROUND(AD4768,4))</f>
        <v>0.74099999999999999</v>
      </c>
      <c r="AF4768" s="157">
        <f>IF('1a-Electricity'!$AI$78="no","",ROUND(AD4768,4))</f>
        <v>0.74099999999999999</v>
      </c>
      <c r="AG4768" s="157">
        <f>IF('1a-Electricity'!$AI$79="no","",ROUND(AD4768,4))</f>
        <v>0.74099999999999999</v>
      </c>
      <c r="BL4768" s="157">
        <f t="shared" si="162"/>
        <v>0.74000000000000055</v>
      </c>
      <c r="BM4768" s="157">
        <f>IF('1b-NaturalGas'!$AI$87="no","",ROUND(BL4768,4))</f>
        <v>0.74</v>
      </c>
      <c r="BN4768" s="157">
        <f>IF('1b-NaturalGas'!$AI$88="no","",ROUND(BL4768,4))</f>
        <v>0.74</v>
      </c>
      <c r="BO4768" s="157">
        <f>IF('1b-NaturalGas'!$AI$89="no","",ROUND(BL4768,4))</f>
        <v>0.74</v>
      </c>
      <c r="BP4768" s="157">
        <f>IF('1b-NaturalGas'!$AI$90="no","not applicable (based on previous answers)",ROUND(BL4768,4))</f>
        <v>0.74</v>
      </c>
      <c r="BQ4768" s="157">
        <f>IF('1b-NaturalGas'!$AI$91="no","",ROUND(BL4768,4))</f>
        <v>0.74</v>
      </c>
    </row>
    <row r="4769" spans="30:69" x14ac:dyDescent="0.25">
      <c r="AD4769" s="157">
        <f t="shared" si="161"/>
        <v>0.74200000000000055</v>
      </c>
      <c r="AE4769" s="157">
        <f>IF('1a-Electricity'!$AI$77="no","",ROUND(AD4769,4))</f>
        <v>0.74199999999999999</v>
      </c>
      <c r="AF4769" s="157">
        <f>IF('1a-Electricity'!$AI$78="no","",ROUND(AD4769,4))</f>
        <v>0.74199999999999999</v>
      </c>
      <c r="AG4769" s="157">
        <f>IF('1a-Electricity'!$AI$79="no","",ROUND(AD4769,4))</f>
        <v>0.74199999999999999</v>
      </c>
      <c r="BL4769" s="157">
        <f t="shared" si="162"/>
        <v>0.74100000000000055</v>
      </c>
      <c r="BM4769" s="157">
        <f>IF('1b-NaturalGas'!$AI$87="no","",ROUND(BL4769,4))</f>
        <v>0.74099999999999999</v>
      </c>
      <c r="BN4769" s="157">
        <f>IF('1b-NaturalGas'!$AI$88="no","",ROUND(BL4769,4))</f>
        <v>0.74099999999999999</v>
      </c>
      <c r="BO4769" s="157">
        <f>IF('1b-NaturalGas'!$AI$89="no","",ROUND(BL4769,4))</f>
        <v>0.74099999999999999</v>
      </c>
      <c r="BP4769" s="157">
        <f>IF('1b-NaturalGas'!$AI$90="no","not applicable (based on previous answers)",ROUND(BL4769,4))</f>
        <v>0.74099999999999999</v>
      </c>
      <c r="BQ4769" s="157">
        <f>IF('1b-NaturalGas'!$AI$91="no","",ROUND(BL4769,4))</f>
        <v>0.74099999999999999</v>
      </c>
    </row>
    <row r="4770" spans="30:69" x14ac:dyDescent="0.25">
      <c r="AD4770" s="157">
        <f t="shared" si="161"/>
        <v>0.74300000000000055</v>
      </c>
      <c r="AE4770" s="157">
        <f>IF('1a-Electricity'!$AI$77="no","",ROUND(AD4770,4))</f>
        <v>0.74299999999999999</v>
      </c>
      <c r="AF4770" s="157">
        <f>IF('1a-Electricity'!$AI$78="no","",ROUND(AD4770,4))</f>
        <v>0.74299999999999999</v>
      </c>
      <c r="AG4770" s="157">
        <f>IF('1a-Electricity'!$AI$79="no","",ROUND(AD4770,4))</f>
        <v>0.74299999999999999</v>
      </c>
      <c r="BL4770" s="157">
        <f t="shared" si="162"/>
        <v>0.74200000000000055</v>
      </c>
      <c r="BM4770" s="157">
        <f>IF('1b-NaturalGas'!$AI$87="no","",ROUND(BL4770,4))</f>
        <v>0.74199999999999999</v>
      </c>
      <c r="BN4770" s="157">
        <f>IF('1b-NaturalGas'!$AI$88="no","",ROUND(BL4770,4))</f>
        <v>0.74199999999999999</v>
      </c>
      <c r="BO4770" s="157">
        <f>IF('1b-NaturalGas'!$AI$89="no","",ROUND(BL4770,4))</f>
        <v>0.74199999999999999</v>
      </c>
      <c r="BP4770" s="157">
        <f>IF('1b-NaturalGas'!$AI$90="no","not applicable (based on previous answers)",ROUND(BL4770,4))</f>
        <v>0.74199999999999999</v>
      </c>
      <c r="BQ4770" s="157">
        <f>IF('1b-NaturalGas'!$AI$91="no","",ROUND(BL4770,4))</f>
        <v>0.74199999999999999</v>
      </c>
    </row>
    <row r="4771" spans="30:69" x14ac:dyDescent="0.25">
      <c r="AD4771" s="157">
        <f t="shared" si="161"/>
        <v>0.74400000000000055</v>
      </c>
      <c r="AE4771" s="157">
        <f>IF('1a-Electricity'!$AI$77="no","",ROUND(AD4771,4))</f>
        <v>0.74399999999999999</v>
      </c>
      <c r="AF4771" s="157">
        <f>IF('1a-Electricity'!$AI$78="no","",ROUND(AD4771,4))</f>
        <v>0.74399999999999999</v>
      </c>
      <c r="AG4771" s="157">
        <f>IF('1a-Electricity'!$AI$79="no","",ROUND(AD4771,4))</f>
        <v>0.74399999999999999</v>
      </c>
      <c r="BL4771" s="157">
        <f t="shared" si="162"/>
        <v>0.74300000000000055</v>
      </c>
      <c r="BM4771" s="157">
        <f>IF('1b-NaturalGas'!$AI$87="no","",ROUND(BL4771,4))</f>
        <v>0.74299999999999999</v>
      </c>
      <c r="BN4771" s="157">
        <f>IF('1b-NaturalGas'!$AI$88="no","",ROUND(BL4771,4))</f>
        <v>0.74299999999999999</v>
      </c>
      <c r="BO4771" s="157">
        <f>IF('1b-NaturalGas'!$AI$89="no","",ROUND(BL4771,4))</f>
        <v>0.74299999999999999</v>
      </c>
      <c r="BP4771" s="157">
        <f>IF('1b-NaturalGas'!$AI$90="no","not applicable (based on previous answers)",ROUND(BL4771,4))</f>
        <v>0.74299999999999999</v>
      </c>
      <c r="BQ4771" s="157">
        <f>IF('1b-NaturalGas'!$AI$91="no","",ROUND(BL4771,4))</f>
        <v>0.74299999999999999</v>
      </c>
    </row>
    <row r="4772" spans="30:69" x14ac:dyDescent="0.25">
      <c r="AD4772" s="157">
        <f t="shared" si="161"/>
        <v>0.74500000000000055</v>
      </c>
      <c r="AE4772" s="157">
        <f>IF('1a-Electricity'!$AI$77="no","",ROUND(AD4772,4))</f>
        <v>0.745</v>
      </c>
      <c r="AF4772" s="157">
        <f>IF('1a-Electricity'!$AI$78="no","",ROUND(AD4772,4))</f>
        <v>0.745</v>
      </c>
      <c r="AG4772" s="157">
        <f>IF('1a-Electricity'!$AI$79="no","",ROUND(AD4772,4))</f>
        <v>0.745</v>
      </c>
      <c r="BL4772" s="157">
        <f t="shared" si="162"/>
        <v>0.74400000000000055</v>
      </c>
      <c r="BM4772" s="157">
        <f>IF('1b-NaturalGas'!$AI$87="no","",ROUND(BL4772,4))</f>
        <v>0.74399999999999999</v>
      </c>
      <c r="BN4772" s="157">
        <f>IF('1b-NaturalGas'!$AI$88="no","",ROUND(BL4772,4))</f>
        <v>0.74399999999999999</v>
      </c>
      <c r="BO4772" s="157">
        <f>IF('1b-NaturalGas'!$AI$89="no","",ROUND(BL4772,4))</f>
        <v>0.74399999999999999</v>
      </c>
      <c r="BP4772" s="157">
        <f>IF('1b-NaturalGas'!$AI$90="no","not applicable (based on previous answers)",ROUND(BL4772,4))</f>
        <v>0.74399999999999999</v>
      </c>
      <c r="BQ4772" s="157">
        <f>IF('1b-NaturalGas'!$AI$91="no","",ROUND(BL4772,4))</f>
        <v>0.74399999999999999</v>
      </c>
    </row>
    <row r="4773" spans="30:69" x14ac:dyDescent="0.25">
      <c r="AD4773" s="157">
        <f t="shared" si="161"/>
        <v>0.74600000000000055</v>
      </c>
      <c r="AE4773" s="157">
        <f>IF('1a-Electricity'!$AI$77="no","",ROUND(AD4773,4))</f>
        <v>0.746</v>
      </c>
      <c r="AF4773" s="157">
        <f>IF('1a-Electricity'!$AI$78="no","",ROUND(AD4773,4))</f>
        <v>0.746</v>
      </c>
      <c r="AG4773" s="157">
        <f>IF('1a-Electricity'!$AI$79="no","",ROUND(AD4773,4))</f>
        <v>0.746</v>
      </c>
      <c r="BL4773" s="157">
        <f t="shared" si="162"/>
        <v>0.74500000000000055</v>
      </c>
      <c r="BM4773" s="157">
        <f>IF('1b-NaturalGas'!$AI$87="no","",ROUND(BL4773,4))</f>
        <v>0.745</v>
      </c>
      <c r="BN4773" s="157">
        <f>IF('1b-NaturalGas'!$AI$88="no","",ROUND(BL4773,4))</f>
        <v>0.745</v>
      </c>
      <c r="BO4773" s="157">
        <f>IF('1b-NaturalGas'!$AI$89="no","",ROUND(BL4773,4))</f>
        <v>0.745</v>
      </c>
      <c r="BP4773" s="157">
        <f>IF('1b-NaturalGas'!$AI$90="no","not applicable (based on previous answers)",ROUND(BL4773,4))</f>
        <v>0.745</v>
      </c>
      <c r="BQ4773" s="157">
        <f>IF('1b-NaturalGas'!$AI$91="no","",ROUND(BL4773,4))</f>
        <v>0.745</v>
      </c>
    </row>
    <row r="4774" spans="30:69" x14ac:dyDescent="0.25">
      <c r="AD4774" s="157">
        <f t="shared" si="161"/>
        <v>0.74700000000000055</v>
      </c>
      <c r="AE4774" s="157">
        <f>IF('1a-Electricity'!$AI$77="no","",ROUND(AD4774,4))</f>
        <v>0.747</v>
      </c>
      <c r="AF4774" s="157">
        <f>IF('1a-Electricity'!$AI$78="no","",ROUND(AD4774,4))</f>
        <v>0.747</v>
      </c>
      <c r="AG4774" s="157">
        <f>IF('1a-Electricity'!$AI$79="no","",ROUND(AD4774,4))</f>
        <v>0.747</v>
      </c>
      <c r="BL4774" s="157">
        <f t="shared" si="162"/>
        <v>0.74600000000000055</v>
      </c>
      <c r="BM4774" s="157">
        <f>IF('1b-NaturalGas'!$AI$87="no","",ROUND(BL4774,4))</f>
        <v>0.746</v>
      </c>
      <c r="BN4774" s="157">
        <f>IF('1b-NaturalGas'!$AI$88="no","",ROUND(BL4774,4))</f>
        <v>0.746</v>
      </c>
      <c r="BO4774" s="157">
        <f>IF('1b-NaturalGas'!$AI$89="no","",ROUND(BL4774,4))</f>
        <v>0.746</v>
      </c>
      <c r="BP4774" s="157">
        <f>IF('1b-NaturalGas'!$AI$90="no","not applicable (based on previous answers)",ROUND(BL4774,4))</f>
        <v>0.746</v>
      </c>
      <c r="BQ4774" s="157">
        <f>IF('1b-NaturalGas'!$AI$91="no","",ROUND(BL4774,4))</f>
        <v>0.746</v>
      </c>
    </row>
    <row r="4775" spans="30:69" x14ac:dyDescent="0.25">
      <c r="AD4775" s="157">
        <f t="shared" si="161"/>
        <v>0.74800000000000055</v>
      </c>
      <c r="AE4775" s="157">
        <f>IF('1a-Electricity'!$AI$77="no","",ROUND(AD4775,4))</f>
        <v>0.748</v>
      </c>
      <c r="AF4775" s="157">
        <f>IF('1a-Electricity'!$AI$78="no","",ROUND(AD4775,4))</f>
        <v>0.748</v>
      </c>
      <c r="AG4775" s="157">
        <f>IF('1a-Electricity'!$AI$79="no","",ROUND(AD4775,4))</f>
        <v>0.748</v>
      </c>
      <c r="BL4775" s="157">
        <f t="shared" si="162"/>
        <v>0.74700000000000055</v>
      </c>
      <c r="BM4775" s="157">
        <f>IF('1b-NaturalGas'!$AI$87="no","",ROUND(BL4775,4))</f>
        <v>0.747</v>
      </c>
      <c r="BN4775" s="157">
        <f>IF('1b-NaturalGas'!$AI$88="no","",ROUND(BL4775,4))</f>
        <v>0.747</v>
      </c>
      <c r="BO4775" s="157">
        <f>IF('1b-NaturalGas'!$AI$89="no","",ROUND(BL4775,4))</f>
        <v>0.747</v>
      </c>
      <c r="BP4775" s="157">
        <f>IF('1b-NaturalGas'!$AI$90="no","not applicable (based on previous answers)",ROUND(BL4775,4))</f>
        <v>0.747</v>
      </c>
      <c r="BQ4775" s="157">
        <f>IF('1b-NaturalGas'!$AI$91="no","",ROUND(BL4775,4))</f>
        <v>0.747</v>
      </c>
    </row>
    <row r="4776" spans="30:69" x14ac:dyDescent="0.25">
      <c r="AD4776" s="157">
        <f t="shared" si="161"/>
        <v>0.74900000000000055</v>
      </c>
      <c r="AE4776" s="157">
        <f>IF('1a-Electricity'!$AI$77="no","",ROUND(AD4776,4))</f>
        <v>0.749</v>
      </c>
      <c r="AF4776" s="157">
        <f>IF('1a-Electricity'!$AI$78="no","",ROUND(AD4776,4))</f>
        <v>0.749</v>
      </c>
      <c r="AG4776" s="157">
        <f>IF('1a-Electricity'!$AI$79="no","",ROUND(AD4776,4))</f>
        <v>0.749</v>
      </c>
      <c r="BL4776" s="157">
        <f t="shared" si="162"/>
        <v>0.74800000000000055</v>
      </c>
      <c r="BM4776" s="157">
        <f>IF('1b-NaturalGas'!$AI$87="no","",ROUND(BL4776,4))</f>
        <v>0.748</v>
      </c>
      <c r="BN4776" s="157">
        <f>IF('1b-NaturalGas'!$AI$88="no","",ROUND(BL4776,4))</f>
        <v>0.748</v>
      </c>
      <c r="BO4776" s="157">
        <f>IF('1b-NaturalGas'!$AI$89="no","",ROUND(BL4776,4))</f>
        <v>0.748</v>
      </c>
      <c r="BP4776" s="157">
        <f>IF('1b-NaturalGas'!$AI$90="no","not applicable (based on previous answers)",ROUND(BL4776,4))</f>
        <v>0.748</v>
      </c>
      <c r="BQ4776" s="157">
        <f>IF('1b-NaturalGas'!$AI$91="no","",ROUND(BL4776,4))</f>
        <v>0.748</v>
      </c>
    </row>
    <row r="4777" spans="30:69" x14ac:dyDescent="0.25">
      <c r="AD4777" s="157">
        <f t="shared" si="161"/>
        <v>0.75000000000000056</v>
      </c>
      <c r="AE4777" s="157">
        <f>IF('1a-Electricity'!$AI$77="no","",ROUND(AD4777,4))</f>
        <v>0.75</v>
      </c>
      <c r="AF4777" s="157">
        <f>IF('1a-Electricity'!$AI$78="no","",ROUND(AD4777,4))</f>
        <v>0.75</v>
      </c>
      <c r="AG4777" s="157">
        <f>IF('1a-Electricity'!$AI$79="no","",ROUND(AD4777,4))</f>
        <v>0.75</v>
      </c>
      <c r="BL4777" s="157">
        <f t="shared" si="162"/>
        <v>0.74900000000000055</v>
      </c>
      <c r="BM4777" s="157">
        <f>IF('1b-NaturalGas'!$AI$87="no","",ROUND(BL4777,4))</f>
        <v>0.749</v>
      </c>
      <c r="BN4777" s="157">
        <f>IF('1b-NaturalGas'!$AI$88="no","",ROUND(BL4777,4))</f>
        <v>0.749</v>
      </c>
      <c r="BO4777" s="157">
        <f>IF('1b-NaturalGas'!$AI$89="no","",ROUND(BL4777,4))</f>
        <v>0.749</v>
      </c>
      <c r="BP4777" s="157">
        <f>IF('1b-NaturalGas'!$AI$90="no","not applicable (based on previous answers)",ROUND(BL4777,4))</f>
        <v>0.749</v>
      </c>
      <c r="BQ4777" s="157">
        <f>IF('1b-NaturalGas'!$AI$91="no","",ROUND(BL4777,4))</f>
        <v>0.749</v>
      </c>
    </row>
    <row r="4778" spans="30:69" x14ac:dyDescent="0.25">
      <c r="AD4778" s="157">
        <f t="shared" si="161"/>
        <v>0.75100000000000056</v>
      </c>
      <c r="AE4778" s="157">
        <f>IF('1a-Electricity'!$AI$77="no","",ROUND(AD4778,4))</f>
        <v>0.751</v>
      </c>
      <c r="AF4778" s="157">
        <f>IF('1a-Electricity'!$AI$78="no","",ROUND(AD4778,4))</f>
        <v>0.751</v>
      </c>
      <c r="AG4778" s="157">
        <f>IF('1a-Electricity'!$AI$79="no","",ROUND(AD4778,4))</f>
        <v>0.751</v>
      </c>
      <c r="BL4778" s="157">
        <f t="shared" si="162"/>
        <v>0.75000000000000056</v>
      </c>
      <c r="BM4778" s="157">
        <f>IF('1b-NaturalGas'!$AI$87="no","",ROUND(BL4778,4))</f>
        <v>0.75</v>
      </c>
      <c r="BN4778" s="157">
        <f>IF('1b-NaturalGas'!$AI$88="no","",ROUND(BL4778,4))</f>
        <v>0.75</v>
      </c>
      <c r="BO4778" s="157">
        <f>IF('1b-NaturalGas'!$AI$89="no","",ROUND(BL4778,4))</f>
        <v>0.75</v>
      </c>
      <c r="BP4778" s="157">
        <f>IF('1b-NaturalGas'!$AI$90="no","not applicable (based on previous answers)",ROUND(BL4778,4))</f>
        <v>0.75</v>
      </c>
      <c r="BQ4778" s="157">
        <f>IF('1b-NaturalGas'!$AI$91="no","",ROUND(BL4778,4))</f>
        <v>0.75</v>
      </c>
    </row>
    <row r="4779" spans="30:69" x14ac:dyDescent="0.25">
      <c r="AD4779" s="157">
        <f t="shared" si="161"/>
        <v>0.75200000000000056</v>
      </c>
      <c r="AE4779" s="157">
        <f>IF('1a-Electricity'!$AI$77="no","",ROUND(AD4779,4))</f>
        <v>0.752</v>
      </c>
      <c r="AF4779" s="157">
        <f>IF('1a-Electricity'!$AI$78="no","",ROUND(AD4779,4))</f>
        <v>0.752</v>
      </c>
      <c r="AG4779" s="157">
        <f>IF('1a-Electricity'!$AI$79="no","",ROUND(AD4779,4))</f>
        <v>0.752</v>
      </c>
      <c r="BL4779" s="157">
        <f t="shared" si="162"/>
        <v>0.75100000000000056</v>
      </c>
      <c r="BM4779" s="157">
        <f>IF('1b-NaturalGas'!$AI$87="no","",ROUND(BL4779,4))</f>
        <v>0.751</v>
      </c>
      <c r="BN4779" s="157">
        <f>IF('1b-NaturalGas'!$AI$88="no","",ROUND(BL4779,4))</f>
        <v>0.751</v>
      </c>
      <c r="BO4779" s="157">
        <f>IF('1b-NaturalGas'!$AI$89="no","",ROUND(BL4779,4))</f>
        <v>0.751</v>
      </c>
      <c r="BP4779" s="157">
        <f>IF('1b-NaturalGas'!$AI$90="no","not applicable (based on previous answers)",ROUND(BL4779,4))</f>
        <v>0.751</v>
      </c>
      <c r="BQ4779" s="157">
        <f>IF('1b-NaturalGas'!$AI$91="no","",ROUND(BL4779,4))</f>
        <v>0.751</v>
      </c>
    </row>
    <row r="4780" spans="30:69" x14ac:dyDescent="0.25">
      <c r="AD4780" s="157">
        <f t="shared" si="161"/>
        <v>0.75300000000000056</v>
      </c>
      <c r="AE4780" s="157">
        <f>IF('1a-Electricity'!$AI$77="no","",ROUND(AD4780,4))</f>
        <v>0.753</v>
      </c>
      <c r="AF4780" s="157">
        <f>IF('1a-Electricity'!$AI$78="no","",ROUND(AD4780,4))</f>
        <v>0.753</v>
      </c>
      <c r="AG4780" s="157">
        <f>IF('1a-Electricity'!$AI$79="no","",ROUND(AD4780,4))</f>
        <v>0.753</v>
      </c>
      <c r="BL4780" s="157">
        <f t="shared" si="162"/>
        <v>0.75200000000000056</v>
      </c>
      <c r="BM4780" s="157">
        <f>IF('1b-NaturalGas'!$AI$87="no","",ROUND(BL4780,4))</f>
        <v>0.752</v>
      </c>
      <c r="BN4780" s="157">
        <f>IF('1b-NaturalGas'!$AI$88="no","",ROUND(BL4780,4))</f>
        <v>0.752</v>
      </c>
      <c r="BO4780" s="157">
        <f>IF('1b-NaturalGas'!$AI$89="no","",ROUND(BL4780,4))</f>
        <v>0.752</v>
      </c>
      <c r="BP4780" s="157">
        <f>IF('1b-NaturalGas'!$AI$90="no","not applicable (based on previous answers)",ROUND(BL4780,4))</f>
        <v>0.752</v>
      </c>
      <c r="BQ4780" s="157">
        <f>IF('1b-NaturalGas'!$AI$91="no","",ROUND(BL4780,4))</f>
        <v>0.752</v>
      </c>
    </row>
    <row r="4781" spans="30:69" x14ac:dyDescent="0.25">
      <c r="AD4781" s="157">
        <f t="shared" si="161"/>
        <v>0.75400000000000056</v>
      </c>
      <c r="AE4781" s="157">
        <f>IF('1a-Electricity'!$AI$77="no","",ROUND(AD4781,4))</f>
        <v>0.754</v>
      </c>
      <c r="AF4781" s="157">
        <f>IF('1a-Electricity'!$AI$78="no","",ROUND(AD4781,4))</f>
        <v>0.754</v>
      </c>
      <c r="AG4781" s="157">
        <f>IF('1a-Electricity'!$AI$79="no","",ROUND(AD4781,4))</f>
        <v>0.754</v>
      </c>
      <c r="BL4781" s="157">
        <f t="shared" si="162"/>
        <v>0.75300000000000056</v>
      </c>
      <c r="BM4781" s="157">
        <f>IF('1b-NaturalGas'!$AI$87="no","",ROUND(BL4781,4))</f>
        <v>0.753</v>
      </c>
      <c r="BN4781" s="157">
        <f>IF('1b-NaturalGas'!$AI$88="no","",ROUND(BL4781,4))</f>
        <v>0.753</v>
      </c>
      <c r="BO4781" s="157">
        <f>IF('1b-NaturalGas'!$AI$89="no","",ROUND(BL4781,4))</f>
        <v>0.753</v>
      </c>
      <c r="BP4781" s="157">
        <f>IF('1b-NaturalGas'!$AI$90="no","not applicable (based on previous answers)",ROUND(BL4781,4))</f>
        <v>0.753</v>
      </c>
      <c r="BQ4781" s="157">
        <f>IF('1b-NaturalGas'!$AI$91="no","",ROUND(BL4781,4))</f>
        <v>0.753</v>
      </c>
    </row>
    <row r="4782" spans="30:69" x14ac:dyDescent="0.25">
      <c r="AD4782" s="157">
        <f t="shared" si="161"/>
        <v>0.75500000000000056</v>
      </c>
      <c r="AE4782" s="157">
        <f>IF('1a-Electricity'!$AI$77="no","",ROUND(AD4782,4))</f>
        <v>0.755</v>
      </c>
      <c r="AF4782" s="157">
        <f>IF('1a-Electricity'!$AI$78="no","",ROUND(AD4782,4))</f>
        <v>0.755</v>
      </c>
      <c r="AG4782" s="157">
        <f>IF('1a-Electricity'!$AI$79="no","",ROUND(AD4782,4))</f>
        <v>0.755</v>
      </c>
      <c r="BL4782" s="157">
        <f t="shared" si="162"/>
        <v>0.75400000000000056</v>
      </c>
      <c r="BM4782" s="157">
        <f>IF('1b-NaturalGas'!$AI$87="no","",ROUND(BL4782,4))</f>
        <v>0.754</v>
      </c>
      <c r="BN4782" s="157">
        <f>IF('1b-NaturalGas'!$AI$88="no","",ROUND(BL4782,4))</f>
        <v>0.754</v>
      </c>
      <c r="BO4782" s="157">
        <f>IF('1b-NaturalGas'!$AI$89="no","",ROUND(BL4782,4))</f>
        <v>0.754</v>
      </c>
      <c r="BP4782" s="157">
        <f>IF('1b-NaturalGas'!$AI$90="no","not applicable (based on previous answers)",ROUND(BL4782,4))</f>
        <v>0.754</v>
      </c>
      <c r="BQ4782" s="157">
        <f>IF('1b-NaturalGas'!$AI$91="no","",ROUND(BL4782,4))</f>
        <v>0.754</v>
      </c>
    </row>
    <row r="4783" spans="30:69" x14ac:dyDescent="0.25">
      <c r="AD4783" s="157">
        <f t="shared" si="161"/>
        <v>0.75600000000000056</v>
      </c>
      <c r="AE4783" s="157">
        <f>IF('1a-Electricity'!$AI$77="no","",ROUND(AD4783,4))</f>
        <v>0.75600000000000001</v>
      </c>
      <c r="AF4783" s="157">
        <f>IF('1a-Electricity'!$AI$78="no","",ROUND(AD4783,4))</f>
        <v>0.75600000000000001</v>
      </c>
      <c r="AG4783" s="157">
        <f>IF('1a-Electricity'!$AI$79="no","",ROUND(AD4783,4))</f>
        <v>0.75600000000000001</v>
      </c>
      <c r="BL4783" s="157">
        <f t="shared" si="162"/>
        <v>0.75500000000000056</v>
      </c>
      <c r="BM4783" s="157">
        <f>IF('1b-NaturalGas'!$AI$87="no","",ROUND(BL4783,4))</f>
        <v>0.755</v>
      </c>
      <c r="BN4783" s="157">
        <f>IF('1b-NaturalGas'!$AI$88="no","",ROUND(BL4783,4))</f>
        <v>0.755</v>
      </c>
      <c r="BO4783" s="157">
        <f>IF('1b-NaturalGas'!$AI$89="no","",ROUND(BL4783,4))</f>
        <v>0.755</v>
      </c>
      <c r="BP4783" s="157">
        <f>IF('1b-NaturalGas'!$AI$90="no","not applicable (based on previous answers)",ROUND(BL4783,4))</f>
        <v>0.755</v>
      </c>
      <c r="BQ4783" s="157">
        <f>IF('1b-NaturalGas'!$AI$91="no","",ROUND(BL4783,4))</f>
        <v>0.755</v>
      </c>
    </row>
    <row r="4784" spans="30:69" x14ac:dyDescent="0.25">
      <c r="AD4784" s="157">
        <f t="shared" si="161"/>
        <v>0.75700000000000056</v>
      </c>
      <c r="AE4784" s="157">
        <f>IF('1a-Electricity'!$AI$77="no","",ROUND(AD4784,4))</f>
        <v>0.75700000000000001</v>
      </c>
      <c r="AF4784" s="157">
        <f>IF('1a-Electricity'!$AI$78="no","",ROUND(AD4784,4))</f>
        <v>0.75700000000000001</v>
      </c>
      <c r="AG4784" s="157">
        <f>IF('1a-Electricity'!$AI$79="no","",ROUND(AD4784,4))</f>
        <v>0.75700000000000001</v>
      </c>
      <c r="BL4784" s="157">
        <f t="shared" si="162"/>
        <v>0.75600000000000056</v>
      </c>
      <c r="BM4784" s="157">
        <f>IF('1b-NaturalGas'!$AI$87="no","",ROUND(BL4784,4))</f>
        <v>0.75600000000000001</v>
      </c>
      <c r="BN4784" s="157">
        <f>IF('1b-NaturalGas'!$AI$88="no","",ROUND(BL4784,4))</f>
        <v>0.75600000000000001</v>
      </c>
      <c r="BO4784" s="157">
        <f>IF('1b-NaturalGas'!$AI$89="no","",ROUND(BL4784,4))</f>
        <v>0.75600000000000001</v>
      </c>
      <c r="BP4784" s="157">
        <f>IF('1b-NaturalGas'!$AI$90="no","not applicable (based on previous answers)",ROUND(BL4784,4))</f>
        <v>0.75600000000000001</v>
      </c>
      <c r="BQ4784" s="157">
        <f>IF('1b-NaturalGas'!$AI$91="no","",ROUND(BL4784,4))</f>
        <v>0.75600000000000001</v>
      </c>
    </row>
    <row r="4785" spans="30:69" x14ac:dyDescent="0.25">
      <c r="AD4785" s="157">
        <f t="shared" si="161"/>
        <v>0.75800000000000056</v>
      </c>
      <c r="AE4785" s="157">
        <f>IF('1a-Electricity'!$AI$77="no","",ROUND(AD4785,4))</f>
        <v>0.75800000000000001</v>
      </c>
      <c r="AF4785" s="157">
        <f>IF('1a-Electricity'!$AI$78="no","",ROUND(AD4785,4))</f>
        <v>0.75800000000000001</v>
      </c>
      <c r="AG4785" s="157">
        <f>IF('1a-Electricity'!$AI$79="no","",ROUND(AD4785,4))</f>
        <v>0.75800000000000001</v>
      </c>
      <c r="BL4785" s="157">
        <f t="shared" si="162"/>
        <v>0.75700000000000056</v>
      </c>
      <c r="BM4785" s="157">
        <f>IF('1b-NaturalGas'!$AI$87="no","",ROUND(BL4785,4))</f>
        <v>0.75700000000000001</v>
      </c>
      <c r="BN4785" s="157">
        <f>IF('1b-NaturalGas'!$AI$88="no","",ROUND(BL4785,4))</f>
        <v>0.75700000000000001</v>
      </c>
      <c r="BO4785" s="157">
        <f>IF('1b-NaturalGas'!$AI$89="no","",ROUND(BL4785,4))</f>
        <v>0.75700000000000001</v>
      </c>
      <c r="BP4785" s="157">
        <f>IF('1b-NaturalGas'!$AI$90="no","not applicable (based on previous answers)",ROUND(BL4785,4))</f>
        <v>0.75700000000000001</v>
      </c>
      <c r="BQ4785" s="157">
        <f>IF('1b-NaturalGas'!$AI$91="no","",ROUND(BL4785,4))</f>
        <v>0.75700000000000001</v>
      </c>
    </row>
    <row r="4786" spans="30:69" x14ac:dyDescent="0.25">
      <c r="AD4786" s="157">
        <f t="shared" si="161"/>
        <v>0.75900000000000056</v>
      </c>
      <c r="AE4786" s="157">
        <f>IF('1a-Electricity'!$AI$77="no","",ROUND(AD4786,4))</f>
        <v>0.75900000000000001</v>
      </c>
      <c r="AF4786" s="157">
        <f>IF('1a-Electricity'!$AI$78="no","",ROUND(AD4786,4))</f>
        <v>0.75900000000000001</v>
      </c>
      <c r="AG4786" s="157">
        <f>IF('1a-Electricity'!$AI$79="no","",ROUND(AD4786,4))</f>
        <v>0.75900000000000001</v>
      </c>
      <c r="BL4786" s="157">
        <f t="shared" si="162"/>
        <v>0.75800000000000056</v>
      </c>
      <c r="BM4786" s="157">
        <f>IF('1b-NaturalGas'!$AI$87="no","",ROUND(BL4786,4))</f>
        <v>0.75800000000000001</v>
      </c>
      <c r="BN4786" s="157">
        <f>IF('1b-NaturalGas'!$AI$88="no","",ROUND(BL4786,4))</f>
        <v>0.75800000000000001</v>
      </c>
      <c r="BO4786" s="157">
        <f>IF('1b-NaturalGas'!$AI$89="no","",ROUND(BL4786,4))</f>
        <v>0.75800000000000001</v>
      </c>
      <c r="BP4786" s="157">
        <f>IF('1b-NaturalGas'!$AI$90="no","not applicable (based on previous answers)",ROUND(BL4786,4))</f>
        <v>0.75800000000000001</v>
      </c>
      <c r="BQ4786" s="157">
        <f>IF('1b-NaturalGas'!$AI$91="no","",ROUND(BL4786,4))</f>
        <v>0.75800000000000001</v>
      </c>
    </row>
    <row r="4787" spans="30:69" x14ac:dyDescent="0.25">
      <c r="AD4787" s="157">
        <f t="shared" si="161"/>
        <v>0.76000000000000056</v>
      </c>
      <c r="AE4787" s="157">
        <f>IF('1a-Electricity'!$AI$77="no","",ROUND(AD4787,4))</f>
        <v>0.76</v>
      </c>
      <c r="AF4787" s="157">
        <f>IF('1a-Electricity'!$AI$78="no","",ROUND(AD4787,4))</f>
        <v>0.76</v>
      </c>
      <c r="AG4787" s="157">
        <f>IF('1a-Electricity'!$AI$79="no","",ROUND(AD4787,4))</f>
        <v>0.76</v>
      </c>
      <c r="BL4787" s="157">
        <f t="shared" si="162"/>
        <v>0.75900000000000056</v>
      </c>
      <c r="BM4787" s="157">
        <f>IF('1b-NaturalGas'!$AI$87="no","",ROUND(BL4787,4))</f>
        <v>0.75900000000000001</v>
      </c>
      <c r="BN4787" s="157">
        <f>IF('1b-NaturalGas'!$AI$88="no","",ROUND(BL4787,4))</f>
        <v>0.75900000000000001</v>
      </c>
      <c r="BO4787" s="157">
        <f>IF('1b-NaturalGas'!$AI$89="no","",ROUND(BL4787,4))</f>
        <v>0.75900000000000001</v>
      </c>
      <c r="BP4787" s="157">
        <f>IF('1b-NaturalGas'!$AI$90="no","not applicable (based on previous answers)",ROUND(BL4787,4))</f>
        <v>0.75900000000000001</v>
      </c>
      <c r="BQ4787" s="157">
        <f>IF('1b-NaturalGas'!$AI$91="no","",ROUND(BL4787,4))</f>
        <v>0.75900000000000001</v>
      </c>
    </row>
    <row r="4788" spans="30:69" x14ac:dyDescent="0.25">
      <c r="AD4788" s="157">
        <f t="shared" ref="AD4788:AD4851" si="163">AD4787+0.001</f>
        <v>0.76100000000000056</v>
      </c>
      <c r="AE4788" s="157">
        <f>IF('1a-Electricity'!$AI$77="no","",ROUND(AD4788,4))</f>
        <v>0.76100000000000001</v>
      </c>
      <c r="AF4788" s="157">
        <f>IF('1a-Electricity'!$AI$78="no","",ROUND(AD4788,4))</f>
        <v>0.76100000000000001</v>
      </c>
      <c r="AG4788" s="157">
        <f>IF('1a-Electricity'!$AI$79="no","",ROUND(AD4788,4))</f>
        <v>0.76100000000000001</v>
      </c>
      <c r="BL4788" s="157">
        <f t="shared" si="162"/>
        <v>0.76000000000000056</v>
      </c>
      <c r="BM4788" s="157">
        <f>IF('1b-NaturalGas'!$AI$87="no","",ROUND(BL4788,4))</f>
        <v>0.76</v>
      </c>
      <c r="BN4788" s="157">
        <f>IF('1b-NaturalGas'!$AI$88="no","",ROUND(BL4788,4))</f>
        <v>0.76</v>
      </c>
      <c r="BO4788" s="157">
        <f>IF('1b-NaturalGas'!$AI$89="no","",ROUND(BL4788,4))</f>
        <v>0.76</v>
      </c>
      <c r="BP4788" s="157">
        <f>IF('1b-NaturalGas'!$AI$90="no","not applicable (based on previous answers)",ROUND(BL4788,4))</f>
        <v>0.76</v>
      </c>
      <c r="BQ4788" s="157">
        <f>IF('1b-NaturalGas'!$AI$91="no","",ROUND(BL4788,4))</f>
        <v>0.76</v>
      </c>
    </row>
    <row r="4789" spans="30:69" x14ac:dyDescent="0.25">
      <c r="AD4789" s="157">
        <f t="shared" si="163"/>
        <v>0.76200000000000057</v>
      </c>
      <c r="AE4789" s="157">
        <f>IF('1a-Electricity'!$AI$77="no","",ROUND(AD4789,4))</f>
        <v>0.76200000000000001</v>
      </c>
      <c r="AF4789" s="157">
        <f>IF('1a-Electricity'!$AI$78="no","",ROUND(AD4789,4))</f>
        <v>0.76200000000000001</v>
      </c>
      <c r="AG4789" s="157">
        <f>IF('1a-Electricity'!$AI$79="no","",ROUND(AD4789,4))</f>
        <v>0.76200000000000001</v>
      </c>
      <c r="BL4789" s="157">
        <f t="shared" ref="BL4789:BL4852" si="164">BL4788+0.001</f>
        <v>0.76100000000000056</v>
      </c>
      <c r="BM4789" s="157">
        <f>IF('1b-NaturalGas'!$AI$87="no","",ROUND(BL4789,4))</f>
        <v>0.76100000000000001</v>
      </c>
      <c r="BN4789" s="157">
        <f>IF('1b-NaturalGas'!$AI$88="no","",ROUND(BL4789,4))</f>
        <v>0.76100000000000001</v>
      </c>
      <c r="BO4789" s="157">
        <f>IF('1b-NaturalGas'!$AI$89="no","",ROUND(BL4789,4))</f>
        <v>0.76100000000000001</v>
      </c>
      <c r="BP4789" s="157">
        <f>IF('1b-NaturalGas'!$AI$90="no","not applicable (based on previous answers)",ROUND(BL4789,4))</f>
        <v>0.76100000000000001</v>
      </c>
      <c r="BQ4789" s="157">
        <f>IF('1b-NaturalGas'!$AI$91="no","",ROUND(BL4789,4))</f>
        <v>0.76100000000000001</v>
      </c>
    </row>
    <row r="4790" spans="30:69" x14ac:dyDescent="0.25">
      <c r="AD4790" s="157">
        <f t="shared" si="163"/>
        <v>0.76300000000000057</v>
      </c>
      <c r="AE4790" s="157">
        <f>IF('1a-Electricity'!$AI$77="no","",ROUND(AD4790,4))</f>
        <v>0.76300000000000001</v>
      </c>
      <c r="AF4790" s="157">
        <f>IF('1a-Electricity'!$AI$78="no","",ROUND(AD4790,4))</f>
        <v>0.76300000000000001</v>
      </c>
      <c r="AG4790" s="157">
        <f>IF('1a-Electricity'!$AI$79="no","",ROUND(AD4790,4))</f>
        <v>0.76300000000000001</v>
      </c>
      <c r="BL4790" s="157">
        <f t="shared" si="164"/>
        <v>0.76200000000000057</v>
      </c>
      <c r="BM4790" s="157">
        <f>IF('1b-NaturalGas'!$AI$87="no","",ROUND(BL4790,4))</f>
        <v>0.76200000000000001</v>
      </c>
      <c r="BN4790" s="157">
        <f>IF('1b-NaturalGas'!$AI$88="no","",ROUND(BL4790,4))</f>
        <v>0.76200000000000001</v>
      </c>
      <c r="BO4790" s="157">
        <f>IF('1b-NaturalGas'!$AI$89="no","",ROUND(BL4790,4))</f>
        <v>0.76200000000000001</v>
      </c>
      <c r="BP4790" s="157">
        <f>IF('1b-NaturalGas'!$AI$90="no","not applicable (based on previous answers)",ROUND(BL4790,4))</f>
        <v>0.76200000000000001</v>
      </c>
      <c r="BQ4790" s="157">
        <f>IF('1b-NaturalGas'!$AI$91="no","",ROUND(BL4790,4))</f>
        <v>0.76200000000000001</v>
      </c>
    </row>
    <row r="4791" spans="30:69" x14ac:dyDescent="0.25">
      <c r="AD4791" s="157">
        <f t="shared" si="163"/>
        <v>0.76400000000000057</v>
      </c>
      <c r="AE4791" s="157">
        <f>IF('1a-Electricity'!$AI$77="no","",ROUND(AD4791,4))</f>
        <v>0.76400000000000001</v>
      </c>
      <c r="AF4791" s="157">
        <f>IF('1a-Electricity'!$AI$78="no","",ROUND(AD4791,4))</f>
        <v>0.76400000000000001</v>
      </c>
      <c r="AG4791" s="157">
        <f>IF('1a-Electricity'!$AI$79="no","",ROUND(AD4791,4))</f>
        <v>0.76400000000000001</v>
      </c>
      <c r="BL4791" s="157">
        <f t="shared" si="164"/>
        <v>0.76300000000000057</v>
      </c>
      <c r="BM4791" s="157">
        <f>IF('1b-NaturalGas'!$AI$87="no","",ROUND(BL4791,4))</f>
        <v>0.76300000000000001</v>
      </c>
      <c r="BN4791" s="157">
        <f>IF('1b-NaturalGas'!$AI$88="no","",ROUND(BL4791,4))</f>
        <v>0.76300000000000001</v>
      </c>
      <c r="BO4791" s="157">
        <f>IF('1b-NaturalGas'!$AI$89="no","",ROUND(BL4791,4))</f>
        <v>0.76300000000000001</v>
      </c>
      <c r="BP4791" s="157">
        <f>IF('1b-NaturalGas'!$AI$90="no","not applicable (based on previous answers)",ROUND(BL4791,4))</f>
        <v>0.76300000000000001</v>
      </c>
      <c r="BQ4791" s="157">
        <f>IF('1b-NaturalGas'!$AI$91="no","",ROUND(BL4791,4))</f>
        <v>0.76300000000000001</v>
      </c>
    </row>
    <row r="4792" spans="30:69" x14ac:dyDescent="0.25">
      <c r="AD4792" s="157">
        <f t="shared" si="163"/>
        <v>0.76500000000000057</v>
      </c>
      <c r="AE4792" s="157">
        <f>IF('1a-Electricity'!$AI$77="no","",ROUND(AD4792,4))</f>
        <v>0.76500000000000001</v>
      </c>
      <c r="AF4792" s="157">
        <f>IF('1a-Electricity'!$AI$78="no","",ROUND(AD4792,4))</f>
        <v>0.76500000000000001</v>
      </c>
      <c r="AG4792" s="157">
        <f>IF('1a-Electricity'!$AI$79="no","",ROUND(AD4792,4))</f>
        <v>0.76500000000000001</v>
      </c>
      <c r="BL4792" s="157">
        <f t="shared" si="164"/>
        <v>0.76400000000000057</v>
      </c>
      <c r="BM4792" s="157">
        <f>IF('1b-NaturalGas'!$AI$87="no","",ROUND(BL4792,4))</f>
        <v>0.76400000000000001</v>
      </c>
      <c r="BN4792" s="157">
        <f>IF('1b-NaturalGas'!$AI$88="no","",ROUND(BL4792,4))</f>
        <v>0.76400000000000001</v>
      </c>
      <c r="BO4792" s="157">
        <f>IF('1b-NaturalGas'!$AI$89="no","",ROUND(BL4792,4))</f>
        <v>0.76400000000000001</v>
      </c>
      <c r="BP4792" s="157">
        <f>IF('1b-NaturalGas'!$AI$90="no","not applicable (based on previous answers)",ROUND(BL4792,4))</f>
        <v>0.76400000000000001</v>
      </c>
      <c r="BQ4792" s="157">
        <f>IF('1b-NaturalGas'!$AI$91="no","",ROUND(BL4792,4))</f>
        <v>0.76400000000000001</v>
      </c>
    </row>
    <row r="4793" spans="30:69" x14ac:dyDescent="0.25">
      <c r="AD4793" s="157">
        <f t="shared" si="163"/>
        <v>0.76600000000000057</v>
      </c>
      <c r="AE4793" s="157">
        <f>IF('1a-Electricity'!$AI$77="no","",ROUND(AD4793,4))</f>
        <v>0.76600000000000001</v>
      </c>
      <c r="AF4793" s="157">
        <f>IF('1a-Electricity'!$AI$78="no","",ROUND(AD4793,4))</f>
        <v>0.76600000000000001</v>
      </c>
      <c r="AG4793" s="157">
        <f>IF('1a-Electricity'!$AI$79="no","",ROUND(AD4793,4))</f>
        <v>0.76600000000000001</v>
      </c>
      <c r="BL4793" s="157">
        <f t="shared" si="164"/>
        <v>0.76500000000000057</v>
      </c>
      <c r="BM4793" s="157">
        <f>IF('1b-NaturalGas'!$AI$87="no","",ROUND(BL4793,4))</f>
        <v>0.76500000000000001</v>
      </c>
      <c r="BN4793" s="157">
        <f>IF('1b-NaturalGas'!$AI$88="no","",ROUND(BL4793,4))</f>
        <v>0.76500000000000001</v>
      </c>
      <c r="BO4793" s="157">
        <f>IF('1b-NaturalGas'!$AI$89="no","",ROUND(BL4793,4))</f>
        <v>0.76500000000000001</v>
      </c>
      <c r="BP4793" s="157">
        <f>IF('1b-NaturalGas'!$AI$90="no","not applicable (based on previous answers)",ROUND(BL4793,4))</f>
        <v>0.76500000000000001</v>
      </c>
      <c r="BQ4793" s="157">
        <f>IF('1b-NaturalGas'!$AI$91="no","",ROUND(BL4793,4))</f>
        <v>0.76500000000000001</v>
      </c>
    </row>
    <row r="4794" spans="30:69" x14ac:dyDescent="0.25">
      <c r="AD4794" s="157">
        <f t="shared" si="163"/>
        <v>0.76700000000000057</v>
      </c>
      <c r="AE4794" s="157">
        <f>IF('1a-Electricity'!$AI$77="no","",ROUND(AD4794,4))</f>
        <v>0.76700000000000002</v>
      </c>
      <c r="AF4794" s="157">
        <f>IF('1a-Electricity'!$AI$78="no","",ROUND(AD4794,4))</f>
        <v>0.76700000000000002</v>
      </c>
      <c r="AG4794" s="157">
        <f>IF('1a-Electricity'!$AI$79="no","",ROUND(AD4794,4))</f>
        <v>0.76700000000000002</v>
      </c>
      <c r="BL4794" s="157">
        <f t="shared" si="164"/>
        <v>0.76600000000000057</v>
      </c>
      <c r="BM4794" s="157">
        <f>IF('1b-NaturalGas'!$AI$87="no","",ROUND(BL4794,4))</f>
        <v>0.76600000000000001</v>
      </c>
      <c r="BN4794" s="157">
        <f>IF('1b-NaturalGas'!$AI$88="no","",ROUND(BL4794,4))</f>
        <v>0.76600000000000001</v>
      </c>
      <c r="BO4794" s="157">
        <f>IF('1b-NaturalGas'!$AI$89="no","",ROUND(BL4794,4))</f>
        <v>0.76600000000000001</v>
      </c>
      <c r="BP4794" s="157">
        <f>IF('1b-NaturalGas'!$AI$90="no","not applicable (based on previous answers)",ROUND(BL4794,4))</f>
        <v>0.76600000000000001</v>
      </c>
      <c r="BQ4794" s="157">
        <f>IF('1b-NaturalGas'!$AI$91="no","",ROUND(BL4794,4))</f>
        <v>0.76600000000000001</v>
      </c>
    </row>
    <row r="4795" spans="30:69" x14ac:dyDescent="0.25">
      <c r="AD4795" s="157">
        <f t="shared" si="163"/>
        <v>0.76800000000000057</v>
      </c>
      <c r="AE4795" s="157">
        <f>IF('1a-Electricity'!$AI$77="no","",ROUND(AD4795,4))</f>
        <v>0.76800000000000002</v>
      </c>
      <c r="AF4795" s="157">
        <f>IF('1a-Electricity'!$AI$78="no","",ROUND(AD4795,4))</f>
        <v>0.76800000000000002</v>
      </c>
      <c r="AG4795" s="157">
        <f>IF('1a-Electricity'!$AI$79="no","",ROUND(AD4795,4))</f>
        <v>0.76800000000000002</v>
      </c>
      <c r="BL4795" s="157">
        <f t="shared" si="164"/>
        <v>0.76700000000000057</v>
      </c>
      <c r="BM4795" s="157">
        <f>IF('1b-NaturalGas'!$AI$87="no","",ROUND(BL4795,4))</f>
        <v>0.76700000000000002</v>
      </c>
      <c r="BN4795" s="157">
        <f>IF('1b-NaturalGas'!$AI$88="no","",ROUND(BL4795,4))</f>
        <v>0.76700000000000002</v>
      </c>
      <c r="BO4795" s="157">
        <f>IF('1b-NaturalGas'!$AI$89="no","",ROUND(BL4795,4))</f>
        <v>0.76700000000000002</v>
      </c>
      <c r="BP4795" s="157">
        <f>IF('1b-NaturalGas'!$AI$90="no","not applicable (based on previous answers)",ROUND(BL4795,4))</f>
        <v>0.76700000000000002</v>
      </c>
      <c r="BQ4795" s="157">
        <f>IF('1b-NaturalGas'!$AI$91="no","",ROUND(BL4795,4))</f>
        <v>0.76700000000000002</v>
      </c>
    </row>
    <row r="4796" spans="30:69" x14ac:dyDescent="0.25">
      <c r="AD4796" s="157">
        <f t="shared" si="163"/>
        <v>0.76900000000000057</v>
      </c>
      <c r="AE4796" s="157">
        <f>IF('1a-Electricity'!$AI$77="no","",ROUND(AD4796,4))</f>
        <v>0.76900000000000002</v>
      </c>
      <c r="AF4796" s="157">
        <f>IF('1a-Electricity'!$AI$78="no","",ROUND(AD4796,4))</f>
        <v>0.76900000000000002</v>
      </c>
      <c r="AG4796" s="157">
        <f>IF('1a-Electricity'!$AI$79="no","",ROUND(AD4796,4))</f>
        <v>0.76900000000000002</v>
      </c>
      <c r="BL4796" s="157">
        <f t="shared" si="164"/>
        <v>0.76800000000000057</v>
      </c>
      <c r="BM4796" s="157">
        <f>IF('1b-NaturalGas'!$AI$87="no","",ROUND(BL4796,4))</f>
        <v>0.76800000000000002</v>
      </c>
      <c r="BN4796" s="157">
        <f>IF('1b-NaturalGas'!$AI$88="no","",ROUND(BL4796,4))</f>
        <v>0.76800000000000002</v>
      </c>
      <c r="BO4796" s="157">
        <f>IF('1b-NaturalGas'!$AI$89="no","",ROUND(BL4796,4))</f>
        <v>0.76800000000000002</v>
      </c>
      <c r="BP4796" s="157">
        <f>IF('1b-NaturalGas'!$AI$90="no","not applicable (based on previous answers)",ROUND(BL4796,4))</f>
        <v>0.76800000000000002</v>
      </c>
      <c r="BQ4796" s="157">
        <f>IF('1b-NaturalGas'!$AI$91="no","",ROUND(BL4796,4))</f>
        <v>0.76800000000000002</v>
      </c>
    </row>
    <row r="4797" spans="30:69" x14ac:dyDescent="0.25">
      <c r="AD4797" s="157">
        <f t="shared" si="163"/>
        <v>0.77000000000000057</v>
      </c>
      <c r="AE4797" s="157">
        <f>IF('1a-Electricity'!$AI$77="no","",ROUND(AD4797,4))</f>
        <v>0.77</v>
      </c>
      <c r="AF4797" s="157">
        <f>IF('1a-Electricity'!$AI$78="no","",ROUND(AD4797,4))</f>
        <v>0.77</v>
      </c>
      <c r="AG4797" s="157">
        <f>IF('1a-Electricity'!$AI$79="no","",ROUND(AD4797,4))</f>
        <v>0.77</v>
      </c>
      <c r="BL4797" s="157">
        <f t="shared" si="164"/>
        <v>0.76900000000000057</v>
      </c>
      <c r="BM4797" s="157">
        <f>IF('1b-NaturalGas'!$AI$87="no","",ROUND(BL4797,4))</f>
        <v>0.76900000000000002</v>
      </c>
      <c r="BN4797" s="157">
        <f>IF('1b-NaturalGas'!$AI$88="no","",ROUND(BL4797,4))</f>
        <v>0.76900000000000002</v>
      </c>
      <c r="BO4797" s="157">
        <f>IF('1b-NaturalGas'!$AI$89="no","",ROUND(BL4797,4))</f>
        <v>0.76900000000000002</v>
      </c>
      <c r="BP4797" s="157">
        <f>IF('1b-NaturalGas'!$AI$90="no","not applicable (based on previous answers)",ROUND(BL4797,4))</f>
        <v>0.76900000000000002</v>
      </c>
      <c r="BQ4797" s="157">
        <f>IF('1b-NaturalGas'!$AI$91="no","",ROUND(BL4797,4))</f>
        <v>0.76900000000000002</v>
      </c>
    </row>
    <row r="4798" spans="30:69" x14ac:dyDescent="0.25">
      <c r="AD4798" s="157">
        <f t="shared" si="163"/>
        <v>0.77100000000000057</v>
      </c>
      <c r="AE4798" s="157">
        <f>IF('1a-Electricity'!$AI$77="no","",ROUND(AD4798,4))</f>
        <v>0.77100000000000002</v>
      </c>
      <c r="AF4798" s="157">
        <f>IF('1a-Electricity'!$AI$78="no","",ROUND(AD4798,4))</f>
        <v>0.77100000000000002</v>
      </c>
      <c r="AG4798" s="157">
        <f>IF('1a-Electricity'!$AI$79="no","",ROUND(AD4798,4))</f>
        <v>0.77100000000000002</v>
      </c>
      <c r="BL4798" s="157">
        <f t="shared" si="164"/>
        <v>0.77000000000000057</v>
      </c>
      <c r="BM4798" s="157">
        <f>IF('1b-NaturalGas'!$AI$87="no","",ROUND(BL4798,4))</f>
        <v>0.77</v>
      </c>
      <c r="BN4798" s="157">
        <f>IF('1b-NaturalGas'!$AI$88="no","",ROUND(BL4798,4))</f>
        <v>0.77</v>
      </c>
      <c r="BO4798" s="157">
        <f>IF('1b-NaturalGas'!$AI$89="no","",ROUND(BL4798,4))</f>
        <v>0.77</v>
      </c>
      <c r="BP4798" s="157">
        <f>IF('1b-NaturalGas'!$AI$90="no","not applicable (based on previous answers)",ROUND(BL4798,4))</f>
        <v>0.77</v>
      </c>
      <c r="BQ4798" s="157">
        <f>IF('1b-NaturalGas'!$AI$91="no","",ROUND(BL4798,4))</f>
        <v>0.77</v>
      </c>
    </row>
    <row r="4799" spans="30:69" x14ac:dyDescent="0.25">
      <c r="AD4799" s="157">
        <f t="shared" si="163"/>
        <v>0.77200000000000057</v>
      </c>
      <c r="AE4799" s="157">
        <f>IF('1a-Electricity'!$AI$77="no","",ROUND(AD4799,4))</f>
        <v>0.77200000000000002</v>
      </c>
      <c r="AF4799" s="157">
        <f>IF('1a-Electricity'!$AI$78="no","",ROUND(AD4799,4))</f>
        <v>0.77200000000000002</v>
      </c>
      <c r="AG4799" s="157">
        <f>IF('1a-Electricity'!$AI$79="no","",ROUND(AD4799,4))</f>
        <v>0.77200000000000002</v>
      </c>
      <c r="BL4799" s="157">
        <f t="shared" si="164"/>
        <v>0.77100000000000057</v>
      </c>
      <c r="BM4799" s="157">
        <f>IF('1b-NaturalGas'!$AI$87="no","",ROUND(BL4799,4))</f>
        <v>0.77100000000000002</v>
      </c>
      <c r="BN4799" s="157">
        <f>IF('1b-NaturalGas'!$AI$88="no","",ROUND(BL4799,4))</f>
        <v>0.77100000000000002</v>
      </c>
      <c r="BO4799" s="157">
        <f>IF('1b-NaturalGas'!$AI$89="no","",ROUND(BL4799,4))</f>
        <v>0.77100000000000002</v>
      </c>
      <c r="BP4799" s="157">
        <f>IF('1b-NaturalGas'!$AI$90="no","not applicable (based on previous answers)",ROUND(BL4799,4))</f>
        <v>0.77100000000000002</v>
      </c>
      <c r="BQ4799" s="157">
        <f>IF('1b-NaturalGas'!$AI$91="no","",ROUND(BL4799,4))</f>
        <v>0.77100000000000002</v>
      </c>
    </row>
    <row r="4800" spans="30:69" x14ac:dyDescent="0.25">
      <c r="AD4800" s="157">
        <f t="shared" si="163"/>
        <v>0.77300000000000058</v>
      </c>
      <c r="AE4800" s="157">
        <f>IF('1a-Electricity'!$AI$77="no","",ROUND(AD4800,4))</f>
        <v>0.77300000000000002</v>
      </c>
      <c r="AF4800" s="157">
        <f>IF('1a-Electricity'!$AI$78="no","",ROUND(AD4800,4))</f>
        <v>0.77300000000000002</v>
      </c>
      <c r="AG4800" s="157">
        <f>IF('1a-Electricity'!$AI$79="no","",ROUND(AD4800,4))</f>
        <v>0.77300000000000002</v>
      </c>
      <c r="BL4800" s="157">
        <f t="shared" si="164"/>
        <v>0.77200000000000057</v>
      </c>
      <c r="BM4800" s="157">
        <f>IF('1b-NaturalGas'!$AI$87="no","",ROUND(BL4800,4))</f>
        <v>0.77200000000000002</v>
      </c>
      <c r="BN4800" s="157">
        <f>IF('1b-NaturalGas'!$AI$88="no","",ROUND(BL4800,4))</f>
        <v>0.77200000000000002</v>
      </c>
      <c r="BO4800" s="157">
        <f>IF('1b-NaturalGas'!$AI$89="no","",ROUND(BL4800,4))</f>
        <v>0.77200000000000002</v>
      </c>
      <c r="BP4800" s="157">
        <f>IF('1b-NaturalGas'!$AI$90="no","not applicable (based on previous answers)",ROUND(BL4800,4))</f>
        <v>0.77200000000000002</v>
      </c>
      <c r="BQ4800" s="157">
        <f>IF('1b-NaturalGas'!$AI$91="no","",ROUND(BL4800,4))</f>
        <v>0.77200000000000002</v>
      </c>
    </row>
    <row r="4801" spans="30:69" x14ac:dyDescent="0.25">
      <c r="AD4801" s="157">
        <f t="shared" si="163"/>
        <v>0.77400000000000058</v>
      </c>
      <c r="AE4801" s="157">
        <f>IF('1a-Electricity'!$AI$77="no","",ROUND(AD4801,4))</f>
        <v>0.77400000000000002</v>
      </c>
      <c r="AF4801" s="157">
        <f>IF('1a-Electricity'!$AI$78="no","",ROUND(AD4801,4))</f>
        <v>0.77400000000000002</v>
      </c>
      <c r="AG4801" s="157">
        <f>IF('1a-Electricity'!$AI$79="no","",ROUND(AD4801,4))</f>
        <v>0.77400000000000002</v>
      </c>
      <c r="BL4801" s="157">
        <f t="shared" si="164"/>
        <v>0.77300000000000058</v>
      </c>
      <c r="BM4801" s="157">
        <f>IF('1b-NaturalGas'!$AI$87="no","",ROUND(BL4801,4))</f>
        <v>0.77300000000000002</v>
      </c>
      <c r="BN4801" s="157">
        <f>IF('1b-NaturalGas'!$AI$88="no","",ROUND(BL4801,4))</f>
        <v>0.77300000000000002</v>
      </c>
      <c r="BO4801" s="157">
        <f>IF('1b-NaturalGas'!$AI$89="no","",ROUND(BL4801,4))</f>
        <v>0.77300000000000002</v>
      </c>
      <c r="BP4801" s="157">
        <f>IF('1b-NaturalGas'!$AI$90="no","not applicable (based on previous answers)",ROUND(BL4801,4))</f>
        <v>0.77300000000000002</v>
      </c>
      <c r="BQ4801" s="157">
        <f>IF('1b-NaturalGas'!$AI$91="no","",ROUND(BL4801,4))</f>
        <v>0.77300000000000002</v>
      </c>
    </row>
    <row r="4802" spans="30:69" x14ac:dyDescent="0.25">
      <c r="AD4802" s="157">
        <f t="shared" si="163"/>
        <v>0.77500000000000058</v>
      </c>
      <c r="AE4802" s="157">
        <f>IF('1a-Electricity'!$AI$77="no","",ROUND(AD4802,4))</f>
        <v>0.77500000000000002</v>
      </c>
      <c r="AF4802" s="157">
        <f>IF('1a-Electricity'!$AI$78="no","",ROUND(AD4802,4))</f>
        <v>0.77500000000000002</v>
      </c>
      <c r="AG4802" s="157">
        <f>IF('1a-Electricity'!$AI$79="no","",ROUND(AD4802,4))</f>
        <v>0.77500000000000002</v>
      </c>
      <c r="BL4802" s="157">
        <f t="shared" si="164"/>
        <v>0.77400000000000058</v>
      </c>
      <c r="BM4802" s="157">
        <f>IF('1b-NaturalGas'!$AI$87="no","",ROUND(BL4802,4))</f>
        <v>0.77400000000000002</v>
      </c>
      <c r="BN4802" s="157">
        <f>IF('1b-NaturalGas'!$AI$88="no","",ROUND(BL4802,4))</f>
        <v>0.77400000000000002</v>
      </c>
      <c r="BO4802" s="157">
        <f>IF('1b-NaturalGas'!$AI$89="no","",ROUND(BL4802,4))</f>
        <v>0.77400000000000002</v>
      </c>
      <c r="BP4802" s="157">
        <f>IF('1b-NaturalGas'!$AI$90="no","not applicable (based on previous answers)",ROUND(BL4802,4))</f>
        <v>0.77400000000000002</v>
      </c>
      <c r="BQ4802" s="157">
        <f>IF('1b-NaturalGas'!$AI$91="no","",ROUND(BL4802,4))</f>
        <v>0.77400000000000002</v>
      </c>
    </row>
    <row r="4803" spans="30:69" x14ac:dyDescent="0.25">
      <c r="AD4803" s="157">
        <f t="shared" si="163"/>
        <v>0.77600000000000058</v>
      </c>
      <c r="AE4803" s="157">
        <f>IF('1a-Electricity'!$AI$77="no","",ROUND(AD4803,4))</f>
        <v>0.77600000000000002</v>
      </c>
      <c r="AF4803" s="157">
        <f>IF('1a-Electricity'!$AI$78="no","",ROUND(AD4803,4))</f>
        <v>0.77600000000000002</v>
      </c>
      <c r="AG4803" s="157">
        <f>IF('1a-Electricity'!$AI$79="no","",ROUND(AD4803,4))</f>
        <v>0.77600000000000002</v>
      </c>
      <c r="BL4803" s="157">
        <f t="shared" si="164"/>
        <v>0.77500000000000058</v>
      </c>
      <c r="BM4803" s="157">
        <f>IF('1b-NaturalGas'!$AI$87="no","",ROUND(BL4803,4))</f>
        <v>0.77500000000000002</v>
      </c>
      <c r="BN4803" s="157">
        <f>IF('1b-NaturalGas'!$AI$88="no","",ROUND(BL4803,4))</f>
        <v>0.77500000000000002</v>
      </c>
      <c r="BO4803" s="157">
        <f>IF('1b-NaturalGas'!$AI$89="no","",ROUND(BL4803,4))</f>
        <v>0.77500000000000002</v>
      </c>
      <c r="BP4803" s="157">
        <f>IF('1b-NaturalGas'!$AI$90="no","not applicable (based on previous answers)",ROUND(BL4803,4))</f>
        <v>0.77500000000000002</v>
      </c>
      <c r="BQ4803" s="157">
        <f>IF('1b-NaturalGas'!$AI$91="no","",ROUND(BL4803,4))</f>
        <v>0.77500000000000002</v>
      </c>
    </row>
    <row r="4804" spans="30:69" x14ac:dyDescent="0.25">
      <c r="AD4804" s="157">
        <f t="shared" si="163"/>
        <v>0.77700000000000058</v>
      </c>
      <c r="AE4804" s="157">
        <f>IF('1a-Electricity'!$AI$77="no","",ROUND(AD4804,4))</f>
        <v>0.77700000000000002</v>
      </c>
      <c r="AF4804" s="157">
        <f>IF('1a-Electricity'!$AI$78="no","",ROUND(AD4804,4))</f>
        <v>0.77700000000000002</v>
      </c>
      <c r="AG4804" s="157">
        <f>IF('1a-Electricity'!$AI$79="no","",ROUND(AD4804,4))</f>
        <v>0.77700000000000002</v>
      </c>
      <c r="BL4804" s="157">
        <f t="shared" si="164"/>
        <v>0.77600000000000058</v>
      </c>
      <c r="BM4804" s="157">
        <f>IF('1b-NaturalGas'!$AI$87="no","",ROUND(BL4804,4))</f>
        <v>0.77600000000000002</v>
      </c>
      <c r="BN4804" s="157">
        <f>IF('1b-NaturalGas'!$AI$88="no","",ROUND(BL4804,4))</f>
        <v>0.77600000000000002</v>
      </c>
      <c r="BO4804" s="157">
        <f>IF('1b-NaturalGas'!$AI$89="no","",ROUND(BL4804,4))</f>
        <v>0.77600000000000002</v>
      </c>
      <c r="BP4804" s="157">
        <f>IF('1b-NaturalGas'!$AI$90="no","not applicable (based on previous answers)",ROUND(BL4804,4))</f>
        <v>0.77600000000000002</v>
      </c>
      <c r="BQ4804" s="157">
        <f>IF('1b-NaturalGas'!$AI$91="no","",ROUND(BL4804,4))</f>
        <v>0.77600000000000002</v>
      </c>
    </row>
    <row r="4805" spans="30:69" x14ac:dyDescent="0.25">
      <c r="AD4805" s="157">
        <f t="shared" si="163"/>
        <v>0.77800000000000058</v>
      </c>
      <c r="AE4805" s="157">
        <f>IF('1a-Electricity'!$AI$77="no","",ROUND(AD4805,4))</f>
        <v>0.77800000000000002</v>
      </c>
      <c r="AF4805" s="157">
        <f>IF('1a-Electricity'!$AI$78="no","",ROUND(AD4805,4))</f>
        <v>0.77800000000000002</v>
      </c>
      <c r="AG4805" s="157">
        <f>IF('1a-Electricity'!$AI$79="no","",ROUND(AD4805,4))</f>
        <v>0.77800000000000002</v>
      </c>
      <c r="BL4805" s="157">
        <f t="shared" si="164"/>
        <v>0.77700000000000058</v>
      </c>
      <c r="BM4805" s="157">
        <f>IF('1b-NaturalGas'!$AI$87="no","",ROUND(BL4805,4))</f>
        <v>0.77700000000000002</v>
      </c>
      <c r="BN4805" s="157">
        <f>IF('1b-NaturalGas'!$AI$88="no","",ROUND(BL4805,4))</f>
        <v>0.77700000000000002</v>
      </c>
      <c r="BO4805" s="157">
        <f>IF('1b-NaturalGas'!$AI$89="no","",ROUND(BL4805,4))</f>
        <v>0.77700000000000002</v>
      </c>
      <c r="BP4805" s="157">
        <f>IF('1b-NaturalGas'!$AI$90="no","not applicable (based on previous answers)",ROUND(BL4805,4))</f>
        <v>0.77700000000000002</v>
      </c>
      <c r="BQ4805" s="157">
        <f>IF('1b-NaturalGas'!$AI$91="no","",ROUND(BL4805,4))</f>
        <v>0.77700000000000002</v>
      </c>
    </row>
    <row r="4806" spans="30:69" x14ac:dyDescent="0.25">
      <c r="AD4806" s="157">
        <f t="shared" si="163"/>
        <v>0.77900000000000058</v>
      </c>
      <c r="AE4806" s="157">
        <f>IF('1a-Electricity'!$AI$77="no","",ROUND(AD4806,4))</f>
        <v>0.77900000000000003</v>
      </c>
      <c r="AF4806" s="157">
        <f>IF('1a-Electricity'!$AI$78="no","",ROUND(AD4806,4))</f>
        <v>0.77900000000000003</v>
      </c>
      <c r="AG4806" s="157">
        <f>IF('1a-Electricity'!$AI$79="no","",ROUND(AD4806,4))</f>
        <v>0.77900000000000003</v>
      </c>
      <c r="BL4806" s="157">
        <f t="shared" si="164"/>
        <v>0.77800000000000058</v>
      </c>
      <c r="BM4806" s="157">
        <f>IF('1b-NaturalGas'!$AI$87="no","",ROUND(BL4806,4))</f>
        <v>0.77800000000000002</v>
      </c>
      <c r="BN4806" s="157">
        <f>IF('1b-NaturalGas'!$AI$88="no","",ROUND(BL4806,4))</f>
        <v>0.77800000000000002</v>
      </c>
      <c r="BO4806" s="157">
        <f>IF('1b-NaturalGas'!$AI$89="no","",ROUND(BL4806,4))</f>
        <v>0.77800000000000002</v>
      </c>
      <c r="BP4806" s="157">
        <f>IF('1b-NaturalGas'!$AI$90="no","not applicable (based on previous answers)",ROUND(BL4806,4))</f>
        <v>0.77800000000000002</v>
      </c>
      <c r="BQ4806" s="157">
        <f>IF('1b-NaturalGas'!$AI$91="no","",ROUND(BL4806,4))</f>
        <v>0.77800000000000002</v>
      </c>
    </row>
    <row r="4807" spans="30:69" x14ac:dyDescent="0.25">
      <c r="AD4807" s="157">
        <f t="shared" si="163"/>
        <v>0.78000000000000058</v>
      </c>
      <c r="AE4807" s="157">
        <f>IF('1a-Electricity'!$AI$77="no","",ROUND(AD4807,4))</f>
        <v>0.78</v>
      </c>
      <c r="AF4807" s="157">
        <f>IF('1a-Electricity'!$AI$78="no","",ROUND(AD4807,4))</f>
        <v>0.78</v>
      </c>
      <c r="AG4807" s="157">
        <f>IF('1a-Electricity'!$AI$79="no","",ROUND(AD4807,4))</f>
        <v>0.78</v>
      </c>
      <c r="BL4807" s="157">
        <f t="shared" si="164"/>
        <v>0.77900000000000058</v>
      </c>
      <c r="BM4807" s="157">
        <f>IF('1b-NaturalGas'!$AI$87="no","",ROUND(BL4807,4))</f>
        <v>0.77900000000000003</v>
      </c>
      <c r="BN4807" s="157">
        <f>IF('1b-NaturalGas'!$AI$88="no","",ROUND(BL4807,4))</f>
        <v>0.77900000000000003</v>
      </c>
      <c r="BO4807" s="157">
        <f>IF('1b-NaturalGas'!$AI$89="no","",ROUND(BL4807,4))</f>
        <v>0.77900000000000003</v>
      </c>
      <c r="BP4807" s="157">
        <f>IF('1b-NaturalGas'!$AI$90="no","not applicable (based on previous answers)",ROUND(BL4807,4))</f>
        <v>0.77900000000000003</v>
      </c>
      <c r="BQ4807" s="157">
        <f>IF('1b-NaturalGas'!$AI$91="no","",ROUND(BL4807,4))</f>
        <v>0.77900000000000003</v>
      </c>
    </row>
    <row r="4808" spans="30:69" x14ac:dyDescent="0.25">
      <c r="AD4808" s="157">
        <f t="shared" si="163"/>
        <v>0.78100000000000058</v>
      </c>
      <c r="AE4808" s="157">
        <f>IF('1a-Electricity'!$AI$77="no","",ROUND(AD4808,4))</f>
        <v>0.78100000000000003</v>
      </c>
      <c r="AF4808" s="157">
        <f>IF('1a-Electricity'!$AI$78="no","",ROUND(AD4808,4))</f>
        <v>0.78100000000000003</v>
      </c>
      <c r="AG4808" s="157">
        <f>IF('1a-Electricity'!$AI$79="no","",ROUND(AD4808,4))</f>
        <v>0.78100000000000003</v>
      </c>
      <c r="BL4808" s="157">
        <f t="shared" si="164"/>
        <v>0.78000000000000058</v>
      </c>
      <c r="BM4808" s="157">
        <f>IF('1b-NaturalGas'!$AI$87="no","",ROUND(BL4808,4))</f>
        <v>0.78</v>
      </c>
      <c r="BN4808" s="157">
        <f>IF('1b-NaturalGas'!$AI$88="no","",ROUND(BL4808,4))</f>
        <v>0.78</v>
      </c>
      <c r="BO4808" s="157">
        <f>IF('1b-NaturalGas'!$AI$89="no","",ROUND(BL4808,4))</f>
        <v>0.78</v>
      </c>
      <c r="BP4808" s="157">
        <f>IF('1b-NaturalGas'!$AI$90="no","not applicable (based on previous answers)",ROUND(BL4808,4))</f>
        <v>0.78</v>
      </c>
      <c r="BQ4808" s="157">
        <f>IF('1b-NaturalGas'!$AI$91="no","",ROUND(BL4808,4))</f>
        <v>0.78</v>
      </c>
    </row>
    <row r="4809" spans="30:69" x14ac:dyDescent="0.25">
      <c r="AD4809" s="157">
        <f t="shared" si="163"/>
        <v>0.78200000000000058</v>
      </c>
      <c r="AE4809" s="157">
        <f>IF('1a-Electricity'!$AI$77="no","",ROUND(AD4809,4))</f>
        <v>0.78200000000000003</v>
      </c>
      <c r="AF4809" s="157">
        <f>IF('1a-Electricity'!$AI$78="no","",ROUND(AD4809,4))</f>
        <v>0.78200000000000003</v>
      </c>
      <c r="AG4809" s="157">
        <f>IF('1a-Electricity'!$AI$79="no","",ROUND(AD4809,4))</f>
        <v>0.78200000000000003</v>
      </c>
      <c r="BL4809" s="157">
        <f t="shared" si="164"/>
        <v>0.78100000000000058</v>
      </c>
      <c r="BM4809" s="157">
        <f>IF('1b-NaturalGas'!$AI$87="no","",ROUND(BL4809,4))</f>
        <v>0.78100000000000003</v>
      </c>
      <c r="BN4809" s="157">
        <f>IF('1b-NaturalGas'!$AI$88="no","",ROUND(BL4809,4))</f>
        <v>0.78100000000000003</v>
      </c>
      <c r="BO4809" s="157">
        <f>IF('1b-NaturalGas'!$AI$89="no","",ROUND(BL4809,4))</f>
        <v>0.78100000000000003</v>
      </c>
      <c r="BP4809" s="157">
        <f>IF('1b-NaturalGas'!$AI$90="no","not applicable (based on previous answers)",ROUND(BL4809,4))</f>
        <v>0.78100000000000003</v>
      </c>
      <c r="BQ4809" s="157">
        <f>IF('1b-NaturalGas'!$AI$91="no","",ROUND(BL4809,4))</f>
        <v>0.78100000000000003</v>
      </c>
    </row>
    <row r="4810" spans="30:69" x14ac:dyDescent="0.25">
      <c r="AD4810" s="157">
        <f t="shared" si="163"/>
        <v>0.78300000000000058</v>
      </c>
      <c r="AE4810" s="157">
        <f>IF('1a-Electricity'!$AI$77="no","",ROUND(AD4810,4))</f>
        <v>0.78300000000000003</v>
      </c>
      <c r="AF4810" s="157">
        <f>IF('1a-Electricity'!$AI$78="no","",ROUND(AD4810,4))</f>
        <v>0.78300000000000003</v>
      </c>
      <c r="AG4810" s="157">
        <f>IF('1a-Electricity'!$AI$79="no","",ROUND(AD4810,4))</f>
        <v>0.78300000000000003</v>
      </c>
      <c r="BL4810" s="157">
        <f t="shared" si="164"/>
        <v>0.78200000000000058</v>
      </c>
      <c r="BM4810" s="157">
        <f>IF('1b-NaturalGas'!$AI$87="no","",ROUND(BL4810,4))</f>
        <v>0.78200000000000003</v>
      </c>
      <c r="BN4810" s="157">
        <f>IF('1b-NaturalGas'!$AI$88="no","",ROUND(BL4810,4))</f>
        <v>0.78200000000000003</v>
      </c>
      <c r="BO4810" s="157">
        <f>IF('1b-NaturalGas'!$AI$89="no","",ROUND(BL4810,4))</f>
        <v>0.78200000000000003</v>
      </c>
      <c r="BP4810" s="157">
        <f>IF('1b-NaturalGas'!$AI$90="no","not applicable (based on previous answers)",ROUND(BL4810,4))</f>
        <v>0.78200000000000003</v>
      </c>
      <c r="BQ4810" s="157">
        <f>IF('1b-NaturalGas'!$AI$91="no","",ROUND(BL4810,4))</f>
        <v>0.78200000000000003</v>
      </c>
    </row>
    <row r="4811" spans="30:69" x14ac:dyDescent="0.25">
      <c r="AD4811" s="157">
        <f t="shared" si="163"/>
        <v>0.78400000000000059</v>
      </c>
      <c r="AE4811" s="157">
        <f>IF('1a-Electricity'!$AI$77="no","",ROUND(AD4811,4))</f>
        <v>0.78400000000000003</v>
      </c>
      <c r="AF4811" s="157">
        <f>IF('1a-Electricity'!$AI$78="no","",ROUND(AD4811,4))</f>
        <v>0.78400000000000003</v>
      </c>
      <c r="AG4811" s="157">
        <f>IF('1a-Electricity'!$AI$79="no","",ROUND(AD4811,4))</f>
        <v>0.78400000000000003</v>
      </c>
      <c r="BL4811" s="157">
        <f t="shared" si="164"/>
        <v>0.78300000000000058</v>
      </c>
      <c r="BM4811" s="157">
        <f>IF('1b-NaturalGas'!$AI$87="no","",ROUND(BL4811,4))</f>
        <v>0.78300000000000003</v>
      </c>
      <c r="BN4811" s="157">
        <f>IF('1b-NaturalGas'!$AI$88="no","",ROUND(BL4811,4))</f>
        <v>0.78300000000000003</v>
      </c>
      <c r="BO4811" s="157">
        <f>IF('1b-NaturalGas'!$AI$89="no","",ROUND(BL4811,4))</f>
        <v>0.78300000000000003</v>
      </c>
      <c r="BP4811" s="157">
        <f>IF('1b-NaturalGas'!$AI$90="no","not applicable (based on previous answers)",ROUND(BL4811,4))</f>
        <v>0.78300000000000003</v>
      </c>
      <c r="BQ4811" s="157">
        <f>IF('1b-NaturalGas'!$AI$91="no","",ROUND(BL4811,4))</f>
        <v>0.78300000000000003</v>
      </c>
    </row>
    <row r="4812" spans="30:69" x14ac:dyDescent="0.25">
      <c r="AD4812" s="157">
        <f t="shared" si="163"/>
        <v>0.78500000000000059</v>
      </c>
      <c r="AE4812" s="157">
        <f>IF('1a-Electricity'!$AI$77="no","",ROUND(AD4812,4))</f>
        <v>0.78500000000000003</v>
      </c>
      <c r="AF4812" s="157">
        <f>IF('1a-Electricity'!$AI$78="no","",ROUND(AD4812,4))</f>
        <v>0.78500000000000003</v>
      </c>
      <c r="AG4812" s="157">
        <f>IF('1a-Electricity'!$AI$79="no","",ROUND(AD4812,4))</f>
        <v>0.78500000000000003</v>
      </c>
      <c r="BL4812" s="157">
        <f t="shared" si="164"/>
        <v>0.78400000000000059</v>
      </c>
      <c r="BM4812" s="157">
        <f>IF('1b-NaturalGas'!$AI$87="no","",ROUND(BL4812,4))</f>
        <v>0.78400000000000003</v>
      </c>
      <c r="BN4812" s="157">
        <f>IF('1b-NaturalGas'!$AI$88="no","",ROUND(BL4812,4))</f>
        <v>0.78400000000000003</v>
      </c>
      <c r="BO4812" s="157">
        <f>IF('1b-NaturalGas'!$AI$89="no","",ROUND(BL4812,4))</f>
        <v>0.78400000000000003</v>
      </c>
      <c r="BP4812" s="157">
        <f>IF('1b-NaturalGas'!$AI$90="no","not applicable (based on previous answers)",ROUND(BL4812,4))</f>
        <v>0.78400000000000003</v>
      </c>
      <c r="BQ4812" s="157">
        <f>IF('1b-NaturalGas'!$AI$91="no","",ROUND(BL4812,4))</f>
        <v>0.78400000000000003</v>
      </c>
    </row>
    <row r="4813" spans="30:69" x14ac:dyDescent="0.25">
      <c r="AD4813" s="157">
        <f t="shared" si="163"/>
        <v>0.78600000000000059</v>
      </c>
      <c r="AE4813" s="157">
        <f>IF('1a-Electricity'!$AI$77="no","",ROUND(AD4813,4))</f>
        <v>0.78600000000000003</v>
      </c>
      <c r="AF4813" s="157">
        <f>IF('1a-Electricity'!$AI$78="no","",ROUND(AD4813,4))</f>
        <v>0.78600000000000003</v>
      </c>
      <c r="AG4813" s="157">
        <f>IF('1a-Electricity'!$AI$79="no","",ROUND(AD4813,4))</f>
        <v>0.78600000000000003</v>
      </c>
      <c r="BL4813" s="157">
        <f t="shared" si="164"/>
        <v>0.78500000000000059</v>
      </c>
      <c r="BM4813" s="157">
        <f>IF('1b-NaturalGas'!$AI$87="no","",ROUND(BL4813,4))</f>
        <v>0.78500000000000003</v>
      </c>
      <c r="BN4813" s="157">
        <f>IF('1b-NaturalGas'!$AI$88="no","",ROUND(BL4813,4))</f>
        <v>0.78500000000000003</v>
      </c>
      <c r="BO4813" s="157">
        <f>IF('1b-NaturalGas'!$AI$89="no","",ROUND(BL4813,4))</f>
        <v>0.78500000000000003</v>
      </c>
      <c r="BP4813" s="157">
        <f>IF('1b-NaturalGas'!$AI$90="no","not applicable (based on previous answers)",ROUND(BL4813,4))</f>
        <v>0.78500000000000003</v>
      </c>
      <c r="BQ4813" s="157">
        <f>IF('1b-NaturalGas'!$AI$91="no","",ROUND(BL4813,4))</f>
        <v>0.78500000000000003</v>
      </c>
    </row>
    <row r="4814" spans="30:69" x14ac:dyDescent="0.25">
      <c r="AD4814" s="157">
        <f t="shared" si="163"/>
        <v>0.78700000000000059</v>
      </c>
      <c r="AE4814" s="157">
        <f>IF('1a-Electricity'!$AI$77="no","",ROUND(AD4814,4))</f>
        <v>0.78700000000000003</v>
      </c>
      <c r="AF4814" s="157">
        <f>IF('1a-Electricity'!$AI$78="no","",ROUND(AD4814,4))</f>
        <v>0.78700000000000003</v>
      </c>
      <c r="AG4814" s="157">
        <f>IF('1a-Electricity'!$AI$79="no","",ROUND(AD4814,4))</f>
        <v>0.78700000000000003</v>
      </c>
      <c r="BL4814" s="157">
        <f t="shared" si="164"/>
        <v>0.78600000000000059</v>
      </c>
      <c r="BM4814" s="157">
        <f>IF('1b-NaturalGas'!$AI$87="no","",ROUND(BL4814,4))</f>
        <v>0.78600000000000003</v>
      </c>
      <c r="BN4814" s="157">
        <f>IF('1b-NaturalGas'!$AI$88="no","",ROUND(BL4814,4))</f>
        <v>0.78600000000000003</v>
      </c>
      <c r="BO4814" s="157">
        <f>IF('1b-NaturalGas'!$AI$89="no","",ROUND(BL4814,4))</f>
        <v>0.78600000000000003</v>
      </c>
      <c r="BP4814" s="157">
        <f>IF('1b-NaturalGas'!$AI$90="no","not applicable (based on previous answers)",ROUND(BL4814,4))</f>
        <v>0.78600000000000003</v>
      </c>
      <c r="BQ4814" s="157">
        <f>IF('1b-NaturalGas'!$AI$91="no","",ROUND(BL4814,4))</f>
        <v>0.78600000000000003</v>
      </c>
    </row>
    <row r="4815" spans="30:69" x14ac:dyDescent="0.25">
      <c r="AD4815" s="157">
        <f t="shared" si="163"/>
        <v>0.78800000000000059</v>
      </c>
      <c r="AE4815" s="157">
        <f>IF('1a-Electricity'!$AI$77="no","",ROUND(AD4815,4))</f>
        <v>0.78800000000000003</v>
      </c>
      <c r="AF4815" s="157">
        <f>IF('1a-Electricity'!$AI$78="no","",ROUND(AD4815,4))</f>
        <v>0.78800000000000003</v>
      </c>
      <c r="AG4815" s="157">
        <f>IF('1a-Electricity'!$AI$79="no","",ROUND(AD4815,4))</f>
        <v>0.78800000000000003</v>
      </c>
      <c r="BL4815" s="157">
        <f t="shared" si="164"/>
        <v>0.78700000000000059</v>
      </c>
      <c r="BM4815" s="157">
        <f>IF('1b-NaturalGas'!$AI$87="no","",ROUND(BL4815,4))</f>
        <v>0.78700000000000003</v>
      </c>
      <c r="BN4815" s="157">
        <f>IF('1b-NaturalGas'!$AI$88="no","",ROUND(BL4815,4))</f>
        <v>0.78700000000000003</v>
      </c>
      <c r="BO4815" s="157">
        <f>IF('1b-NaturalGas'!$AI$89="no","",ROUND(BL4815,4))</f>
        <v>0.78700000000000003</v>
      </c>
      <c r="BP4815" s="157">
        <f>IF('1b-NaturalGas'!$AI$90="no","not applicable (based on previous answers)",ROUND(BL4815,4))</f>
        <v>0.78700000000000003</v>
      </c>
      <c r="BQ4815" s="157">
        <f>IF('1b-NaturalGas'!$AI$91="no","",ROUND(BL4815,4))</f>
        <v>0.78700000000000003</v>
      </c>
    </row>
    <row r="4816" spans="30:69" x14ac:dyDescent="0.25">
      <c r="AD4816" s="157">
        <f t="shared" si="163"/>
        <v>0.78900000000000059</v>
      </c>
      <c r="AE4816" s="157">
        <f>IF('1a-Electricity'!$AI$77="no","",ROUND(AD4816,4))</f>
        <v>0.78900000000000003</v>
      </c>
      <c r="AF4816" s="157">
        <f>IF('1a-Electricity'!$AI$78="no","",ROUND(AD4816,4))</f>
        <v>0.78900000000000003</v>
      </c>
      <c r="AG4816" s="157">
        <f>IF('1a-Electricity'!$AI$79="no","",ROUND(AD4816,4))</f>
        <v>0.78900000000000003</v>
      </c>
      <c r="BL4816" s="157">
        <f t="shared" si="164"/>
        <v>0.78800000000000059</v>
      </c>
      <c r="BM4816" s="157">
        <f>IF('1b-NaturalGas'!$AI$87="no","",ROUND(BL4816,4))</f>
        <v>0.78800000000000003</v>
      </c>
      <c r="BN4816" s="157">
        <f>IF('1b-NaturalGas'!$AI$88="no","",ROUND(BL4816,4))</f>
        <v>0.78800000000000003</v>
      </c>
      <c r="BO4816" s="157">
        <f>IF('1b-NaturalGas'!$AI$89="no","",ROUND(BL4816,4))</f>
        <v>0.78800000000000003</v>
      </c>
      <c r="BP4816" s="157">
        <f>IF('1b-NaturalGas'!$AI$90="no","not applicable (based on previous answers)",ROUND(BL4816,4))</f>
        <v>0.78800000000000003</v>
      </c>
      <c r="BQ4816" s="157">
        <f>IF('1b-NaturalGas'!$AI$91="no","",ROUND(BL4816,4))</f>
        <v>0.78800000000000003</v>
      </c>
    </row>
    <row r="4817" spans="30:69" x14ac:dyDescent="0.25">
      <c r="AD4817" s="157">
        <f t="shared" si="163"/>
        <v>0.79000000000000059</v>
      </c>
      <c r="AE4817" s="157">
        <f>IF('1a-Electricity'!$AI$77="no","",ROUND(AD4817,4))</f>
        <v>0.79</v>
      </c>
      <c r="AF4817" s="157">
        <f>IF('1a-Electricity'!$AI$78="no","",ROUND(AD4817,4))</f>
        <v>0.79</v>
      </c>
      <c r="AG4817" s="157">
        <f>IF('1a-Electricity'!$AI$79="no","",ROUND(AD4817,4))</f>
        <v>0.79</v>
      </c>
      <c r="BL4817" s="157">
        <f t="shared" si="164"/>
        <v>0.78900000000000059</v>
      </c>
      <c r="BM4817" s="157">
        <f>IF('1b-NaturalGas'!$AI$87="no","",ROUND(BL4817,4))</f>
        <v>0.78900000000000003</v>
      </c>
      <c r="BN4817" s="157">
        <f>IF('1b-NaturalGas'!$AI$88="no","",ROUND(BL4817,4))</f>
        <v>0.78900000000000003</v>
      </c>
      <c r="BO4817" s="157">
        <f>IF('1b-NaturalGas'!$AI$89="no","",ROUND(BL4817,4))</f>
        <v>0.78900000000000003</v>
      </c>
      <c r="BP4817" s="157">
        <f>IF('1b-NaturalGas'!$AI$90="no","not applicable (based on previous answers)",ROUND(BL4817,4))</f>
        <v>0.78900000000000003</v>
      </c>
      <c r="BQ4817" s="157">
        <f>IF('1b-NaturalGas'!$AI$91="no","",ROUND(BL4817,4))</f>
        <v>0.78900000000000003</v>
      </c>
    </row>
    <row r="4818" spans="30:69" x14ac:dyDescent="0.25">
      <c r="AD4818" s="157">
        <f t="shared" si="163"/>
        <v>0.79100000000000059</v>
      </c>
      <c r="AE4818" s="157">
        <f>IF('1a-Electricity'!$AI$77="no","",ROUND(AD4818,4))</f>
        <v>0.79100000000000004</v>
      </c>
      <c r="AF4818" s="157">
        <f>IF('1a-Electricity'!$AI$78="no","",ROUND(AD4818,4))</f>
        <v>0.79100000000000004</v>
      </c>
      <c r="AG4818" s="157">
        <f>IF('1a-Electricity'!$AI$79="no","",ROUND(AD4818,4))</f>
        <v>0.79100000000000004</v>
      </c>
      <c r="BL4818" s="157">
        <f t="shared" si="164"/>
        <v>0.79000000000000059</v>
      </c>
      <c r="BM4818" s="157">
        <f>IF('1b-NaturalGas'!$AI$87="no","",ROUND(BL4818,4))</f>
        <v>0.79</v>
      </c>
      <c r="BN4818" s="157">
        <f>IF('1b-NaturalGas'!$AI$88="no","",ROUND(BL4818,4))</f>
        <v>0.79</v>
      </c>
      <c r="BO4818" s="157">
        <f>IF('1b-NaturalGas'!$AI$89="no","",ROUND(BL4818,4))</f>
        <v>0.79</v>
      </c>
      <c r="BP4818" s="157">
        <f>IF('1b-NaturalGas'!$AI$90="no","not applicable (based on previous answers)",ROUND(BL4818,4))</f>
        <v>0.79</v>
      </c>
      <c r="BQ4818" s="157">
        <f>IF('1b-NaturalGas'!$AI$91="no","",ROUND(BL4818,4))</f>
        <v>0.79</v>
      </c>
    </row>
    <row r="4819" spans="30:69" x14ac:dyDescent="0.25">
      <c r="AD4819" s="157">
        <f t="shared" si="163"/>
        <v>0.79200000000000059</v>
      </c>
      <c r="AE4819" s="157">
        <f>IF('1a-Electricity'!$AI$77="no","",ROUND(AD4819,4))</f>
        <v>0.79200000000000004</v>
      </c>
      <c r="AF4819" s="157">
        <f>IF('1a-Electricity'!$AI$78="no","",ROUND(AD4819,4))</f>
        <v>0.79200000000000004</v>
      </c>
      <c r="AG4819" s="157">
        <f>IF('1a-Electricity'!$AI$79="no","",ROUND(AD4819,4))</f>
        <v>0.79200000000000004</v>
      </c>
      <c r="BL4819" s="157">
        <f t="shared" si="164"/>
        <v>0.79100000000000059</v>
      </c>
      <c r="BM4819" s="157">
        <f>IF('1b-NaturalGas'!$AI$87="no","",ROUND(BL4819,4))</f>
        <v>0.79100000000000004</v>
      </c>
      <c r="BN4819" s="157">
        <f>IF('1b-NaturalGas'!$AI$88="no","",ROUND(BL4819,4))</f>
        <v>0.79100000000000004</v>
      </c>
      <c r="BO4819" s="157">
        <f>IF('1b-NaturalGas'!$AI$89="no","",ROUND(BL4819,4))</f>
        <v>0.79100000000000004</v>
      </c>
      <c r="BP4819" s="157">
        <f>IF('1b-NaturalGas'!$AI$90="no","not applicable (based on previous answers)",ROUND(BL4819,4))</f>
        <v>0.79100000000000004</v>
      </c>
      <c r="BQ4819" s="157">
        <f>IF('1b-NaturalGas'!$AI$91="no","",ROUND(BL4819,4))</f>
        <v>0.79100000000000004</v>
      </c>
    </row>
    <row r="4820" spans="30:69" x14ac:dyDescent="0.25">
      <c r="AD4820" s="157">
        <f t="shared" si="163"/>
        <v>0.79300000000000059</v>
      </c>
      <c r="AE4820" s="157">
        <f>IF('1a-Electricity'!$AI$77="no","",ROUND(AD4820,4))</f>
        <v>0.79300000000000004</v>
      </c>
      <c r="AF4820" s="157">
        <f>IF('1a-Electricity'!$AI$78="no","",ROUND(AD4820,4))</f>
        <v>0.79300000000000004</v>
      </c>
      <c r="AG4820" s="157">
        <f>IF('1a-Electricity'!$AI$79="no","",ROUND(AD4820,4))</f>
        <v>0.79300000000000004</v>
      </c>
      <c r="BL4820" s="157">
        <f t="shared" si="164"/>
        <v>0.79200000000000059</v>
      </c>
      <c r="BM4820" s="157">
        <f>IF('1b-NaturalGas'!$AI$87="no","",ROUND(BL4820,4))</f>
        <v>0.79200000000000004</v>
      </c>
      <c r="BN4820" s="157">
        <f>IF('1b-NaturalGas'!$AI$88="no","",ROUND(BL4820,4))</f>
        <v>0.79200000000000004</v>
      </c>
      <c r="BO4820" s="157">
        <f>IF('1b-NaturalGas'!$AI$89="no","",ROUND(BL4820,4))</f>
        <v>0.79200000000000004</v>
      </c>
      <c r="BP4820" s="157">
        <f>IF('1b-NaturalGas'!$AI$90="no","not applicable (based on previous answers)",ROUND(BL4820,4))</f>
        <v>0.79200000000000004</v>
      </c>
      <c r="BQ4820" s="157">
        <f>IF('1b-NaturalGas'!$AI$91="no","",ROUND(BL4820,4))</f>
        <v>0.79200000000000004</v>
      </c>
    </row>
    <row r="4821" spans="30:69" x14ac:dyDescent="0.25">
      <c r="AD4821" s="157">
        <f t="shared" si="163"/>
        <v>0.79400000000000059</v>
      </c>
      <c r="AE4821" s="157">
        <f>IF('1a-Electricity'!$AI$77="no","",ROUND(AD4821,4))</f>
        <v>0.79400000000000004</v>
      </c>
      <c r="AF4821" s="157">
        <f>IF('1a-Electricity'!$AI$78="no","",ROUND(AD4821,4))</f>
        <v>0.79400000000000004</v>
      </c>
      <c r="AG4821" s="157">
        <f>IF('1a-Electricity'!$AI$79="no","",ROUND(AD4821,4))</f>
        <v>0.79400000000000004</v>
      </c>
      <c r="BL4821" s="157">
        <f t="shared" si="164"/>
        <v>0.79300000000000059</v>
      </c>
      <c r="BM4821" s="157">
        <f>IF('1b-NaturalGas'!$AI$87="no","",ROUND(BL4821,4))</f>
        <v>0.79300000000000004</v>
      </c>
      <c r="BN4821" s="157">
        <f>IF('1b-NaturalGas'!$AI$88="no","",ROUND(BL4821,4))</f>
        <v>0.79300000000000004</v>
      </c>
      <c r="BO4821" s="157">
        <f>IF('1b-NaturalGas'!$AI$89="no","",ROUND(BL4821,4))</f>
        <v>0.79300000000000004</v>
      </c>
      <c r="BP4821" s="157">
        <f>IF('1b-NaturalGas'!$AI$90="no","not applicable (based on previous answers)",ROUND(BL4821,4))</f>
        <v>0.79300000000000004</v>
      </c>
      <c r="BQ4821" s="157">
        <f>IF('1b-NaturalGas'!$AI$91="no","",ROUND(BL4821,4))</f>
        <v>0.79300000000000004</v>
      </c>
    </row>
    <row r="4822" spans="30:69" x14ac:dyDescent="0.25">
      <c r="AD4822" s="157">
        <f t="shared" si="163"/>
        <v>0.7950000000000006</v>
      </c>
      <c r="AE4822" s="157">
        <f>IF('1a-Electricity'!$AI$77="no","",ROUND(AD4822,4))</f>
        <v>0.79500000000000004</v>
      </c>
      <c r="AF4822" s="157">
        <f>IF('1a-Electricity'!$AI$78="no","",ROUND(AD4822,4))</f>
        <v>0.79500000000000004</v>
      </c>
      <c r="AG4822" s="157">
        <f>IF('1a-Electricity'!$AI$79="no","",ROUND(AD4822,4))</f>
        <v>0.79500000000000004</v>
      </c>
      <c r="BL4822" s="157">
        <f t="shared" si="164"/>
        <v>0.79400000000000059</v>
      </c>
      <c r="BM4822" s="157">
        <f>IF('1b-NaturalGas'!$AI$87="no","",ROUND(BL4822,4))</f>
        <v>0.79400000000000004</v>
      </c>
      <c r="BN4822" s="157">
        <f>IF('1b-NaturalGas'!$AI$88="no","",ROUND(BL4822,4))</f>
        <v>0.79400000000000004</v>
      </c>
      <c r="BO4822" s="157">
        <f>IF('1b-NaturalGas'!$AI$89="no","",ROUND(BL4822,4))</f>
        <v>0.79400000000000004</v>
      </c>
      <c r="BP4822" s="157">
        <f>IF('1b-NaturalGas'!$AI$90="no","not applicable (based on previous answers)",ROUND(BL4822,4))</f>
        <v>0.79400000000000004</v>
      </c>
      <c r="BQ4822" s="157">
        <f>IF('1b-NaturalGas'!$AI$91="no","",ROUND(BL4822,4))</f>
        <v>0.79400000000000004</v>
      </c>
    </row>
    <row r="4823" spans="30:69" x14ac:dyDescent="0.25">
      <c r="AD4823" s="157">
        <f t="shared" si="163"/>
        <v>0.7960000000000006</v>
      </c>
      <c r="AE4823" s="157">
        <f>IF('1a-Electricity'!$AI$77="no","",ROUND(AD4823,4))</f>
        <v>0.79600000000000004</v>
      </c>
      <c r="AF4823" s="157">
        <f>IF('1a-Electricity'!$AI$78="no","",ROUND(AD4823,4))</f>
        <v>0.79600000000000004</v>
      </c>
      <c r="AG4823" s="157">
        <f>IF('1a-Electricity'!$AI$79="no","",ROUND(AD4823,4))</f>
        <v>0.79600000000000004</v>
      </c>
      <c r="BL4823" s="157">
        <f t="shared" si="164"/>
        <v>0.7950000000000006</v>
      </c>
      <c r="BM4823" s="157">
        <f>IF('1b-NaturalGas'!$AI$87="no","",ROUND(BL4823,4))</f>
        <v>0.79500000000000004</v>
      </c>
      <c r="BN4823" s="157">
        <f>IF('1b-NaturalGas'!$AI$88="no","",ROUND(BL4823,4))</f>
        <v>0.79500000000000004</v>
      </c>
      <c r="BO4823" s="157">
        <f>IF('1b-NaturalGas'!$AI$89="no","",ROUND(BL4823,4))</f>
        <v>0.79500000000000004</v>
      </c>
      <c r="BP4823" s="157">
        <f>IF('1b-NaturalGas'!$AI$90="no","not applicable (based on previous answers)",ROUND(BL4823,4))</f>
        <v>0.79500000000000004</v>
      </c>
      <c r="BQ4823" s="157">
        <f>IF('1b-NaturalGas'!$AI$91="no","",ROUND(BL4823,4))</f>
        <v>0.79500000000000004</v>
      </c>
    </row>
    <row r="4824" spans="30:69" x14ac:dyDescent="0.25">
      <c r="AD4824" s="157">
        <f t="shared" si="163"/>
        <v>0.7970000000000006</v>
      </c>
      <c r="AE4824" s="157">
        <f>IF('1a-Electricity'!$AI$77="no","",ROUND(AD4824,4))</f>
        <v>0.79700000000000004</v>
      </c>
      <c r="AF4824" s="157">
        <f>IF('1a-Electricity'!$AI$78="no","",ROUND(AD4824,4))</f>
        <v>0.79700000000000004</v>
      </c>
      <c r="AG4824" s="157">
        <f>IF('1a-Electricity'!$AI$79="no","",ROUND(AD4824,4))</f>
        <v>0.79700000000000004</v>
      </c>
      <c r="BL4824" s="157">
        <f t="shared" si="164"/>
        <v>0.7960000000000006</v>
      </c>
      <c r="BM4824" s="157">
        <f>IF('1b-NaturalGas'!$AI$87="no","",ROUND(BL4824,4))</f>
        <v>0.79600000000000004</v>
      </c>
      <c r="BN4824" s="157">
        <f>IF('1b-NaturalGas'!$AI$88="no","",ROUND(BL4824,4))</f>
        <v>0.79600000000000004</v>
      </c>
      <c r="BO4824" s="157">
        <f>IF('1b-NaturalGas'!$AI$89="no","",ROUND(BL4824,4))</f>
        <v>0.79600000000000004</v>
      </c>
      <c r="BP4824" s="157">
        <f>IF('1b-NaturalGas'!$AI$90="no","not applicable (based on previous answers)",ROUND(BL4824,4))</f>
        <v>0.79600000000000004</v>
      </c>
      <c r="BQ4824" s="157">
        <f>IF('1b-NaturalGas'!$AI$91="no","",ROUND(BL4824,4))</f>
        <v>0.79600000000000004</v>
      </c>
    </row>
    <row r="4825" spans="30:69" x14ac:dyDescent="0.25">
      <c r="AD4825" s="157">
        <f t="shared" si="163"/>
        <v>0.7980000000000006</v>
      </c>
      <c r="AE4825" s="157">
        <f>IF('1a-Electricity'!$AI$77="no","",ROUND(AD4825,4))</f>
        <v>0.79800000000000004</v>
      </c>
      <c r="AF4825" s="157">
        <f>IF('1a-Electricity'!$AI$78="no","",ROUND(AD4825,4))</f>
        <v>0.79800000000000004</v>
      </c>
      <c r="AG4825" s="157">
        <f>IF('1a-Electricity'!$AI$79="no","",ROUND(AD4825,4))</f>
        <v>0.79800000000000004</v>
      </c>
      <c r="BL4825" s="157">
        <f t="shared" si="164"/>
        <v>0.7970000000000006</v>
      </c>
      <c r="BM4825" s="157">
        <f>IF('1b-NaturalGas'!$AI$87="no","",ROUND(BL4825,4))</f>
        <v>0.79700000000000004</v>
      </c>
      <c r="BN4825" s="157">
        <f>IF('1b-NaturalGas'!$AI$88="no","",ROUND(BL4825,4))</f>
        <v>0.79700000000000004</v>
      </c>
      <c r="BO4825" s="157">
        <f>IF('1b-NaturalGas'!$AI$89="no","",ROUND(BL4825,4))</f>
        <v>0.79700000000000004</v>
      </c>
      <c r="BP4825" s="157">
        <f>IF('1b-NaturalGas'!$AI$90="no","not applicable (based on previous answers)",ROUND(BL4825,4))</f>
        <v>0.79700000000000004</v>
      </c>
      <c r="BQ4825" s="157">
        <f>IF('1b-NaturalGas'!$AI$91="no","",ROUND(BL4825,4))</f>
        <v>0.79700000000000004</v>
      </c>
    </row>
    <row r="4826" spans="30:69" x14ac:dyDescent="0.25">
      <c r="AD4826" s="157">
        <f t="shared" si="163"/>
        <v>0.7990000000000006</v>
      </c>
      <c r="AE4826" s="157">
        <f>IF('1a-Electricity'!$AI$77="no","",ROUND(AD4826,4))</f>
        <v>0.79900000000000004</v>
      </c>
      <c r="AF4826" s="157">
        <f>IF('1a-Electricity'!$AI$78="no","",ROUND(AD4826,4))</f>
        <v>0.79900000000000004</v>
      </c>
      <c r="AG4826" s="157">
        <f>IF('1a-Electricity'!$AI$79="no","",ROUND(AD4826,4))</f>
        <v>0.79900000000000004</v>
      </c>
      <c r="BL4826" s="157">
        <f t="shared" si="164"/>
        <v>0.7980000000000006</v>
      </c>
      <c r="BM4826" s="157">
        <f>IF('1b-NaturalGas'!$AI$87="no","",ROUND(BL4826,4))</f>
        <v>0.79800000000000004</v>
      </c>
      <c r="BN4826" s="157">
        <f>IF('1b-NaturalGas'!$AI$88="no","",ROUND(BL4826,4))</f>
        <v>0.79800000000000004</v>
      </c>
      <c r="BO4826" s="157">
        <f>IF('1b-NaturalGas'!$AI$89="no","",ROUND(BL4826,4))</f>
        <v>0.79800000000000004</v>
      </c>
      <c r="BP4826" s="157">
        <f>IF('1b-NaturalGas'!$AI$90="no","not applicable (based on previous answers)",ROUND(BL4826,4))</f>
        <v>0.79800000000000004</v>
      </c>
      <c r="BQ4826" s="157">
        <f>IF('1b-NaturalGas'!$AI$91="no","",ROUND(BL4826,4))</f>
        <v>0.79800000000000004</v>
      </c>
    </row>
    <row r="4827" spans="30:69" x14ac:dyDescent="0.25">
      <c r="AD4827" s="157">
        <f t="shared" si="163"/>
        <v>0.8000000000000006</v>
      </c>
      <c r="AE4827" s="157">
        <f>IF('1a-Electricity'!$AI$77="no","",ROUND(AD4827,4))</f>
        <v>0.8</v>
      </c>
      <c r="AF4827" s="157">
        <f>IF('1a-Electricity'!$AI$78="no","",ROUND(AD4827,4))</f>
        <v>0.8</v>
      </c>
      <c r="AG4827" s="157">
        <f>IF('1a-Electricity'!$AI$79="no","",ROUND(AD4827,4))</f>
        <v>0.8</v>
      </c>
      <c r="BL4827" s="157">
        <f t="shared" si="164"/>
        <v>0.7990000000000006</v>
      </c>
      <c r="BM4827" s="157">
        <f>IF('1b-NaturalGas'!$AI$87="no","",ROUND(BL4827,4))</f>
        <v>0.79900000000000004</v>
      </c>
      <c r="BN4827" s="157">
        <f>IF('1b-NaturalGas'!$AI$88="no","",ROUND(BL4827,4))</f>
        <v>0.79900000000000004</v>
      </c>
      <c r="BO4827" s="157">
        <f>IF('1b-NaturalGas'!$AI$89="no","",ROUND(BL4827,4))</f>
        <v>0.79900000000000004</v>
      </c>
      <c r="BP4827" s="157">
        <f>IF('1b-NaturalGas'!$AI$90="no","not applicable (based on previous answers)",ROUND(BL4827,4))</f>
        <v>0.79900000000000004</v>
      </c>
      <c r="BQ4827" s="157">
        <f>IF('1b-NaturalGas'!$AI$91="no","",ROUND(BL4827,4))</f>
        <v>0.79900000000000004</v>
      </c>
    </row>
    <row r="4828" spans="30:69" x14ac:dyDescent="0.25">
      <c r="AD4828" s="157">
        <f t="shared" si="163"/>
        <v>0.8010000000000006</v>
      </c>
      <c r="AE4828" s="157">
        <f>IF('1a-Electricity'!$AI$77="no","",ROUND(AD4828,4))</f>
        <v>0.80100000000000005</v>
      </c>
      <c r="AF4828" s="157">
        <f>IF('1a-Electricity'!$AI$78="no","",ROUND(AD4828,4))</f>
        <v>0.80100000000000005</v>
      </c>
      <c r="AG4828" s="157">
        <f>IF('1a-Electricity'!$AI$79="no","",ROUND(AD4828,4))</f>
        <v>0.80100000000000005</v>
      </c>
      <c r="BL4828" s="157">
        <f t="shared" si="164"/>
        <v>0.8000000000000006</v>
      </c>
      <c r="BM4828" s="157">
        <f>IF('1b-NaturalGas'!$AI$87="no","",ROUND(BL4828,4))</f>
        <v>0.8</v>
      </c>
      <c r="BN4828" s="157">
        <f>IF('1b-NaturalGas'!$AI$88="no","",ROUND(BL4828,4))</f>
        <v>0.8</v>
      </c>
      <c r="BO4828" s="157">
        <f>IF('1b-NaturalGas'!$AI$89="no","",ROUND(BL4828,4))</f>
        <v>0.8</v>
      </c>
      <c r="BP4828" s="157">
        <f>IF('1b-NaturalGas'!$AI$90="no","not applicable (based on previous answers)",ROUND(BL4828,4))</f>
        <v>0.8</v>
      </c>
      <c r="BQ4828" s="157">
        <f>IF('1b-NaturalGas'!$AI$91="no","",ROUND(BL4828,4))</f>
        <v>0.8</v>
      </c>
    </row>
    <row r="4829" spans="30:69" x14ac:dyDescent="0.25">
      <c r="AD4829" s="157">
        <f t="shared" si="163"/>
        <v>0.8020000000000006</v>
      </c>
      <c r="AE4829" s="157">
        <f>IF('1a-Electricity'!$AI$77="no","",ROUND(AD4829,4))</f>
        <v>0.80200000000000005</v>
      </c>
      <c r="AF4829" s="157">
        <f>IF('1a-Electricity'!$AI$78="no","",ROUND(AD4829,4))</f>
        <v>0.80200000000000005</v>
      </c>
      <c r="AG4829" s="157">
        <f>IF('1a-Electricity'!$AI$79="no","",ROUND(AD4829,4))</f>
        <v>0.80200000000000005</v>
      </c>
      <c r="BL4829" s="157">
        <f t="shared" si="164"/>
        <v>0.8010000000000006</v>
      </c>
      <c r="BM4829" s="157">
        <f>IF('1b-NaturalGas'!$AI$87="no","",ROUND(BL4829,4))</f>
        <v>0.80100000000000005</v>
      </c>
      <c r="BN4829" s="157">
        <f>IF('1b-NaturalGas'!$AI$88="no","",ROUND(BL4829,4))</f>
        <v>0.80100000000000005</v>
      </c>
      <c r="BO4829" s="157">
        <f>IF('1b-NaturalGas'!$AI$89="no","",ROUND(BL4829,4))</f>
        <v>0.80100000000000005</v>
      </c>
      <c r="BP4829" s="157">
        <f>IF('1b-NaturalGas'!$AI$90="no","not applicable (based on previous answers)",ROUND(BL4829,4))</f>
        <v>0.80100000000000005</v>
      </c>
      <c r="BQ4829" s="157">
        <f>IF('1b-NaturalGas'!$AI$91="no","",ROUND(BL4829,4))</f>
        <v>0.80100000000000005</v>
      </c>
    </row>
    <row r="4830" spans="30:69" x14ac:dyDescent="0.25">
      <c r="AD4830" s="157">
        <f t="shared" si="163"/>
        <v>0.8030000000000006</v>
      </c>
      <c r="AE4830" s="157">
        <f>IF('1a-Electricity'!$AI$77="no","",ROUND(AD4830,4))</f>
        <v>0.80300000000000005</v>
      </c>
      <c r="AF4830" s="157">
        <f>IF('1a-Electricity'!$AI$78="no","",ROUND(AD4830,4))</f>
        <v>0.80300000000000005</v>
      </c>
      <c r="AG4830" s="157">
        <f>IF('1a-Electricity'!$AI$79="no","",ROUND(AD4830,4))</f>
        <v>0.80300000000000005</v>
      </c>
      <c r="BL4830" s="157">
        <f t="shared" si="164"/>
        <v>0.8020000000000006</v>
      </c>
      <c r="BM4830" s="157">
        <f>IF('1b-NaturalGas'!$AI$87="no","",ROUND(BL4830,4))</f>
        <v>0.80200000000000005</v>
      </c>
      <c r="BN4830" s="157">
        <f>IF('1b-NaturalGas'!$AI$88="no","",ROUND(BL4830,4))</f>
        <v>0.80200000000000005</v>
      </c>
      <c r="BO4830" s="157">
        <f>IF('1b-NaturalGas'!$AI$89="no","",ROUND(BL4830,4))</f>
        <v>0.80200000000000005</v>
      </c>
      <c r="BP4830" s="157">
        <f>IF('1b-NaturalGas'!$AI$90="no","not applicable (based on previous answers)",ROUND(BL4830,4))</f>
        <v>0.80200000000000005</v>
      </c>
      <c r="BQ4830" s="157">
        <f>IF('1b-NaturalGas'!$AI$91="no","",ROUND(BL4830,4))</f>
        <v>0.80200000000000005</v>
      </c>
    </row>
    <row r="4831" spans="30:69" x14ac:dyDescent="0.25">
      <c r="AD4831" s="157">
        <f t="shared" si="163"/>
        <v>0.8040000000000006</v>
      </c>
      <c r="AE4831" s="157">
        <f>IF('1a-Electricity'!$AI$77="no","",ROUND(AD4831,4))</f>
        <v>0.80400000000000005</v>
      </c>
      <c r="AF4831" s="157">
        <f>IF('1a-Electricity'!$AI$78="no","",ROUND(AD4831,4))</f>
        <v>0.80400000000000005</v>
      </c>
      <c r="AG4831" s="157">
        <f>IF('1a-Electricity'!$AI$79="no","",ROUND(AD4831,4))</f>
        <v>0.80400000000000005</v>
      </c>
      <c r="BL4831" s="157">
        <f t="shared" si="164"/>
        <v>0.8030000000000006</v>
      </c>
      <c r="BM4831" s="157">
        <f>IF('1b-NaturalGas'!$AI$87="no","",ROUND(BL4831,4))</f>
        <v>0.80300000000000005</v>
      </c>
      <c r="BN4831" s="157">
        <f>IF('1b-NaturalGas'!$AI$88="no","",ROUND(BL4831,4))</f>
        <v>0.80300000000000005</v>
      </c>
      <c r="BO4831" s="157">
        <f>IF('1b-NaturalGas'!$AI$89="no","",ROUND(BL4831,4))</f>
        <v>0.80300000000000005</v>
      </c>
      <c r="BP4831" s="157">
        <f>IF('1b-NaturalGas'!$AI$90="no","not applicable (based on previous answers)",ROUND(BL4831,4))</f>
        <v>0.80300000000000005</v>
      </c>
      <c r="BQ4831" s="157">
        <f>IF('1b-NaturalGas'!$AI$91="no","",ROUND(BL4831,4))</f>
        <v>0.80300000000000005</v>
      </c>
    </row>
    <row r="4832" spans="30:69" x14ac:dyDescent="0.25">
      <c r="AD4832" s="157">
        <f t="shared" si="163"/>
        <v>0.8050000000000006</v>
      </c>
      <c r="AE4832" s="157">
        <f>IF('1a-Electricity'!$AI$77="no","",ROUND(AD4832,4))</f>
        <v>0.80500000000000005</v>
      </c>
      <c r="AF4832" s="157">
        <f>IF('1a-Electricity'!$AI$78="no","",ROUND(AD4832,4))</f>
        <v>0.80500000000000005</v>
      </c>
      <c r="AG4832" s="157">
        <f>IF('1a-Electricity'!$AI$79="no","",ROUND(AD4832,4))</f>
        <v>0.80500000000000005</v>
      </c>
      <c r="BL4832" s="157">
        <f t="shared" si="164"/>
        <v>0.8040000000000006</v>
      </c>
      <c r="BM4832" s="157">
        <f>IF('1b-NaturalGas'!$AI$87="no","",ROUND(BL4832,4))</f>
        <v>0.80400000000000005</v>
      </c>
      <c r="BN4832" s="157">
        <f>IF('1b-NaturalGas'!$AI$88="no","",ROUND(BL4832,4))</f>
        <v>0.80400000000000005</v>
      </c>
      <c r="BO4832" s="157">
        <f>IF('1b-NaturalGas'!$AI$89="no","",ROUND(BL4832,4))</f>
        <v>0.80400000000000005</v>
      </c>
      <c r="BP4832" s="157">
        <f>IF('1b-NaturalGas'!$AI$90="no","not applicable (based on previous answers)",ROUND(BL4832,4))</f>
        <v>0.80400000000000005</v>
      </c>
      <c r="BQ4832" s="157">
        <f>IF('1b-NaturalGas'!$AI$91="no","",ROUND(BL4832,4))</f>
        <v>0.80400000000000005</v>
      </c>
    </row>
    <row r="4833" spans="30:69" x14ac:dyDescent="0.25">
      <c r="AD4833" s="157">
        <f t="shared" si="163"/>
        <v>0.8060000000000006</v>
      </c>
      <c r="AE4833" s="157">
        <f>IF('1a-Electricity'!$AI$77="no","",ROUND(AD4833,4))</f>
        <v>0.80600000000000005</v>
      </c>
      <c r="AF4833" s="157">
        <f>IF('1a-Electricity'!$AI$78="no","",ROUND(AD4833,4))</f>
        <v>0.80600000000000005</v>
      </c>
      <c r="AG4833" s="157">
        <f>IF('1a-Electricity'!$AI$79="no","",ROUND(AD4833,4))</f>
        <v>0.80600000000000005</v>
      </c>
      <c r="BL4833" s="157">
        <f t="shared" si="164"/>
        <v>0.8050000000000006</v>
      </c>
      <c r="BM4833" s="157">
        <f>IF('1b-NaturalGas'!$AI$87="no","",ROUND(BL4833,4))</f>
        <v>0.80500000000000005</v>
      </c>
      <c r="BN4833" s="157">
        <f>IF('1b-NaturalGas'!$AI$88="no","",ROUND(BL4833,4))</f>
        <v>0.80500000000000005</v>
      </c>
      <c r="BO4833" s="157">
        <f>IF('1b-NaturalGas'!$AI$89="no","",ROUND(BL4833,4))</f>
        <v>0.80500000000000005</v>
      </c>
      <c r="BP4833" s="157">
        <f>IF('1b-NaturalGas'!$AI$90="no","not applicable (based on previous answers)",ROUND(BL4833,4))</f>
        <v>0.80500000000000005</v>
      </c>
      <c r="BQ4833" s="157">
        <f>IF('1b-NaturalGas'!$AI$91="no","",ROUND(BL4833,4))</f>
        <v>0.80500000000000005</v>
      </c>
    </row>
    <row r="4834" spans="30:69" x14ac:dyDescent="0.25">
      <c r="AD4834" s="157">
        <f t="shared" si="163"/>
        <v>0.80700000000000061</v>
      </c>
      <c r="AE4834" s="157">
        <f>IF('1a-Electricity'!$AI$77="no","",ROUND(AD4834,4))</f>
        <v>0.80700000000000005</v>
      </c>
      <c r="AF4834" s="157">
        <f>IF('1a-Electricity'!$AI$78="no","",ROUND(AD4834,4))</f>
        <v>0.80700000000000005</v>
      </c>
      <c r="AG4834" s="157">
        <f>IF('1a-Electricity'!$AI$79="no","",ROUND(AD4834,4))</f>
        <v>0.80700000000000005</v>
      </c>
      <c r="BL4834" s="157">
        <f t="shared" si="164"/>
        <v>0.8060000000000006</v>
      </c>
      <c r="BM4834" s="157">
        <f>IF('1b-NaturalGas'!$AI$87="no","",ROUND(BL4834,4))</f>
        <v>0.80600000000000005</v>
      </c>
      <c r="BN4834" s="157">
        <f>IF('1b-NaturalGas'!$AI$88="no","",ROUND(BL4834,4))</f>
        <v>0.80600000000000005</v>
      </c>
      <c r="BO4834" s="157">
        <f>IF('1b-NaturalGas'!$AI$89="no","",ROUND(BL4834,4))</f>
        <v>0.80600000000000005</v>
      </c>
      <c r="BP4834" s="157">
        <f>IF('1b-NaturalGas'!$AI$90="no","not applicable (based on previous answers)",ROUND(BL4834,4))</f>
        <v>0.80600000000000005</v>
      </c>
      <c r="BQ4834" s="157">
        <f>IF('1b-NaturalGas'!$AI$91="no","",ROUND(BL4834,4))</f>
        <v>0.80600000000000005</v>
      </c>
    </row>
    <row r="4835" spans="30:69" x14ac:dyDescent="0.25">
      <c r="AD4835" s="157">
        <f t="shared" si="163"/>
        <v>0.80800000000000061</v>
      </c>
      <c r="AE4835" s="157">
        <f>IF('1a-Electricity'!$AI$77="no","",ROUND(AD4835,4))</f>
        <v>0.80800000000000005</v>
      </c>
      <c r="AF4835" s="157">
        <f>IF('1a-Electricity'!$AI$78="no","",ROUND(AD4835,4))</f>
        <v>0.80800000000000005</v>
      </c>
      <c r="AG4835" s="157">
        <f>IF('1a-Electricity'!$AI$79="no","",ROUND(AD4835,4))</f>
        <v>0.80800000000000005</v>
      </c>
      <c r="BL4835" s="157">
        <f t="shared" si="164"/>
        <v>0.80700000000000061</v>
      </c>
      <c r="BM4835" s="157">
        <f>IF('1b-NaturalGas'!$AI$87="no","",ROUND(BL4835,4))</f>
        <v>0.80700000000000005</v>
      </c>
      <c r="BN4835" s="157">
        <f>IF('1b-NaturalGas'!$AI$88="no","",ROUND(BL4835,4))</f>
        <v>0.80700000000000005</v>
      </c>
      <c r="BO4835" s="157">
        <f>IF('1b-NaturalGas'!$AI$89="no","",ROUND(BL4835,4))</f>
        <v>0.80700000000000005</v>
      </c>
      <c r="BP4835" s="157">
        <f>IF('1b-NaturalGas'!$AI$90="no","not applicable (based on previous answers)",ROUND(BL4835,4))</f>
        <v>0.80700000000000005</v>
      </c>
      <c r="BQ4835" s="157">
        <f>IF('1b-NaturalGas'!$AI$91="no","",ROUND(BL4835,4))</f>
        <v>0.80700000000000005</v>
      </c>
    </row>
    <row r="4836" spans="30:69" x14ac:dyDescent="0.25">
      <c r="AD4836" s="157">
        <f t="shared" si="163"/>
        <v>0.80900000000000061</v>
      </c>
      <c r="AE4836" s="157">
        <f>IF('1a-Electricity'!$AI$77="no","",ROUND(AD4836,4))</f>
        <v>0.80900000000000005</v>
      </c>
      <c r="AF4836" s="157">
        <f>IF('1a-Electricity'!$AI$78="no","",ROUND(AD4836,4))</f>
        <v>0.80900000000000005</v>
      </c>
      <c r="AG4836" s="157">
        <f>IF('1a-Electricity'!$AI$79="no","",ROUND(AD4836,4))</f>
        <v>0.80900000000000005</v>
      </c>
      <c r="BL4836" s="157">
        <f t="shared" si="164"/>
        <v>0.80800000000000061</v>
      </c>
      <c r="BM4836" s="157">
        <f>IF('1b-NaturalGas'!$AI$87="no","",ROUND(BL4836,4))</f>
        <v>0.80800000000000005</v>
      </c>
      <c r="BN4836" s="157">
        <f>IF('1b-NaturalGas'!$AI$88="no","",ROUND(BL4836,4))</f>
        <v>0.80800000000000005</v>
      </c>
      <c r="BO4836" s="157">
        <f>IF('1b-NaturalGas'!$AI$89="no","",ROUND(BL4836,4))</f>
        <v>0.80800000000000005</v>
      </c>
      <c r="BP4836" s="157">
        <f>IF('1b-NaturalGas'!$AI$90="no","not applicable (based on previous answers)",ROUND(BL4836,4))</f>
        <v>0.80800000000000005</v>
      </c>
      <c r="BQ4836" s="157">
        <f>IF('1b-NaturalGas'!$AI$91="no","",ROUND(BL4836,4))</f>
        <v>0.80800000000000005</v>
      </c>
    </row>
    <row r="4837" spans="30:69" x14ac:dyDescent="0.25">
      <c r="AD4837" s="157">
        <f t="shared" si="163"/>
        <v>0.81000000000000061</v>
      </c>
      <c r="AE4837" s="157">
        <f>IF('1a-Electricity'!$AI$77="no","",ROUND(AD4837,4))</f>
        <v>0.81</v>
      </c>
      <c r="AF4837" s="157">
        <f>IF('1a-Electricity'!$AI$78="no","",ROUND(AD4837,4))</f>
        <v>0.81</v>
      </c>
      <c r="AG4837" s="157">
        <f>IF('1a-Electricity'!$AI$79="no","",ROUND(AD4837,4))</f>
        <v>0.81</v>
      </c>
      <c r="BL4837" s="157">
        <f t="shared" si="164"/>
        <v>0.80900000000000061</v>
      </c>
      <c r="BM4837" s="157">
        <f>IF('1b-NaturalGas'!$AI$87="no","",ROUND(BL4837,4))</f>
        <v>0.80900000000000005</v>
      </c>
      <c r="BN4837" s="157">
        <f>IF('1b-NaturalGas'!$AI$88="no","",ROUND(BL4837,4))</f>
        <v>0.80900000000000005</v>
      </c>
      <c r="BO4837" s="157">
        <f>IF('1b-NaturalGas'!$AI$89="no","",ROUND(BL4837,4))</f>
        <v>0.80900000000000005</v>
      </c>
      <c r="BP4837" s="157">
        <f>IF('1b-NaturalGas'!$AI$90="no","not applicable (based on previous answers)",ROUND(BL4837,4))</f>
        <v>0.80900000000000005</v>
      </c>
      <c r="BQ4837" s="157">
        <f>IF('1b-NaturalGas'!$AI$91="no","",ROUND(BL4837,4))</f>
        <v>0.80900000000000005</v>
      </c>
    </row>
    <row r="4838" spans="30:69" x14ac:dyDescent="0.25">
      <c r="AD4838" s="157">
        <f t="shared" si="163"/>
        <v>0.81100000000000061</v>
      </c>
      <c r="AE4838" s="157">
        <f>IF('1a-Electricity'!$AI$77="no","",ROUND(AD4838,4))</f>
        <v>0.81100000000000005</v>
      </c>
      <c r="AF4838" s="157">
        <f>IF('1a-Electricity'!$AI$78="no","",ROUND(AD4838,4))</f>
        <v>0.81100000000000005</v>
      </c>
      <c r="AG4838" s="157">
        <f>IF('1a-Electricity'!$AI$79="no","",ROUND(AD4838,4))</f>
        <v>0.81100000000000005</v>
      </c>
      <c r="BL4838" s="157">
        <f t="shared" si="164"/>
        <v>0.81000000000000061</v>
      </c>
      <c r="BM4838" s="157">
        <f>IF('1b-NaturalGas'!$AI$87="no","",ROUND(BL4838,4))</f>
        <v>0.81</v>
      </c>
      <c r="BN4838" s="157">
        <f>IF('1b-NaturalGas'!$AI$88="no","",ROUND(BL4838,4))</f>
        <v>0.81</v>
      </c>
      <c r="BO4838" s="157">
        <f>IF('1b-NaturalGas'!$AI$89="no","",ROUND(BL4838,4))</f>
        <v>0.81</v>
      </c>
      <c r="BP4838" s="157">
        <f>IF('1b-NaturalGas'!$AI$90="no","not applicable (based on previous answers)",ROUND(BL4838,4))</f>
        <v>0.81</v>
      </c>
      <c r="BQ4838" s="157">
        <f>IF('1b-NaturalGas'!$AI$91="no","",ROUND(BL4838,4))</f>
        <v>0.81</v>
      </c>
    </row>
    <row r="4839" spans="30:69" x14ac:dyDescent="0.25">
      <c r="AD4839" s="157">
        <f t="shared" si="163"/>
        <v>0.81200000000000061</v>
      </c>
      <c r="AE4839" s="157">
        <f>IF('1a-Electricity'!$AI$77="no","",ROUND(AD4839,4))</f>
        <v>0.81200000000000006</v>
      </c>
      <c r="AF4839" s="157">
        <f>IF('1a-Electricity'!$AI$78="no","",ROUND(AD4839,4))</f>
        <v>0.81200000000000006</v>
      </c>
      <c r="AG4839" s="157">
        <f>IF('1a-Electricity'!$AI$79="no","",ROUND(AD4839,4))</f>
        <v>0.81200000000000006</v>
      </c>
      <c r="BL4839" s="157">
        <f t="shared" si="164"/>
        <v>0.81100000000000061</v>
      </c>
      <c r="BM4839" s="157">
        <f>IF('1b-NaturalGas'!$AI$87="no","",ROUND(BL4839,4))</f>
        <v>0.81100000000000005</v>
      </c>
      <c r="BN4839" s="157">
        <f>IF('1b-NaturalGas'!$AI$88="no","",ROUND(BL4839,4))</f>
        <v>0.81100000000000005</v>
      </c>
      <c r="BO4839" s="157">
        <f>IF('1b-NaturalGas'!$AI$89="no","",ROUND(BL4839,4))</f>
        <v>0.81100000000000005</v>
      </c>
      <c r="BP4839" s="157">
        <f>IF('1b-NaturalGas'!$AI$90="no","not applicable (based on previous answers)",ROUND(BL4839,4))</f>
        <v>0.81100000000000005</v>
      </c>
      <c r="BQ4839" s="157">
        <f>IF('1b-NaturalGas'!$AI$91="no","",ROUND(BL4839,4))</f>
        <v>0.81100000000000005</v>
      </c>
    </row>
    <row r="4840" spans="30:69" x14ac:dyDescent="0.25">
      <c r="AD4840" s="157">
        <f t="shared" si="163"/>
        <v>0.81300000000000061</v>
      </c>
      <c r="AE4840" s="157">
        <f>IF('1a-Electricity'!$AI$77="no","",ROUND(AD4840,4))</f>
        <v>0.81299999999999994</v>
      </c>
      <c r="AF4840" s="157">
        <f>IF('1a-Electricity'!$AI$78="no","",ROUND(AD4840,4))</f>
        <v>0.81299999999999994</v>
      </c>
      <c r="AG4840" s="157">
        <f>IF('1a-Electricity'!$AI$79="no","",ROUND(AD4840,4))</f>
        <v>0.81299999999999994</v>
      </c>
      <c r="BL4840" s="157">
        <f t="shared" si="164"/>
        <v>0.81200000000000061</v>
      </c>
      <c r="BM4840" s="157">
        <f>IF('1b-NaturalGas'!$AI$87="no","",ROUND(BL4840,4))</f>
        <v>0.81200000000000006</v>
      </c>
      <c r="BN4840" s="157">
        <f>IF('1b-NaturalGas'!$AI$88="no","",ROUND(BL4840,4))</f>
        <v>0.81200000000000006</v>
      </c>
      <c r="BO4840" s="157">
        <f>IF('1b-NaturalGas'!$AI$89="no","",ROUND(BL4840,4))</f>
        <v>0.81200000000000006</v>
      </c>
      <c r="BP4840" s="157">
        <f>IF('1b-NaturalGas'!$AI$90="no","not applicable (based on previous answers)",ROUND(BL4840,4))</f>
        <v>0.81200000000000006</v>
      </c>
      <c r="BQ4840" s="157">
        <f>IF('1b-NaturalGas'!$AI$91="no","",ROUND(BL4840,4))</f>
        <v>0.81200000000000006</v>
      </c>
    </row>
    <row r="4841" spans="30:69" x14ac:dyDescent="0.25">
      <c r="AD4841" s="157">
        <f t="shared" si="163"/>
        <v>0.81400000000000061</v>
      </c>
      <c r="AE4841" s="157">
        <f>IF('1a-Electricity'!$AI$77="no","",ROUND(AD4841,4))</f>
        <v>0.81399999999999995</v>
      </c>
      <c r="AF4841" s="157">
        <f>IF('1a-Electricity'!$AI$78="no","",ROUND(AD4841,4))</f>
        <v>0.81399999999999995</v>
      </c>
      <c r="AG4841" s="157">
        <f>IF('1a-Electricity'!$AI$79="no","",ROUND(AD4841,4))</f>
        <v>0.81399999999999995</v>
      </c>
      <c r="BL4841" s="157">
        <f t="shared" si="164"/>
        <v>0.81300000000000061</v>
      </c>
      <c r="BM4841" s="157">
        <f>IF('1b-NaturalGas'!$AI$87="no","",ROUND(BL4841,4))</f>
        <v>0.81299999999999994</v>
      </c>
      <c r="BN4841" s="157">
        <f>IF('1b-NaturalGas'!$AI$88="no","",ROUND(BL4841,4))</f>
        <v>0.81299999999999994</v>
      </c>
      <c r="BO4841" s="157">
        <f>IF('1b-NaturalGas'!$AI$89="no","",ROUND(BL4841,4))</f>
        <v>0.81299999999999994</v>
      </c>
      <c r="BP4841" s="157">
        <f>IF('1b-NaturalGas'!$AI$90="no","not applicable (based on previous answers)",ROUND(BL4841,4))</f>
        <v>0.81299999999999994</v>
      </c>
      <c r="BQ4841" s="157">
        <f>IF('1b-NaturalGas'!$AI$91="no","",ROUND(BL4841,4))</f>
        <v>0.81299999999999994</v>
      </c>
    </row>
    <row r="4842" spans="30:69" x14ac:dyDescent="0.25">
      <c r="AD4842" s="157">
        <f t="shared" si="163"/>
        <v>0.81500000000000061</v>
      </c>
      <c r="AE4842" s="157">
        <f>IF('1a-Electricity'!$AI$77="no","",ROUND(AD4842,4))</f>
        <v>0.81499999999999995</v>
      </c>
      <c r="AF4842" s="157">
        <f>IF('1a-Electricity'!$AI$78="no","",ROUND(AD4842,4))</f>
        <v>0.81499999999999995</v>
      </c>
      <c r="AG4842" s="157">
        <f>IF('1a-Electricity'!$AI$79="no","",ROUND(AD4842,4))</f>
        <v>0.81499999999999995</v>
      </c>
      <c r="BL4842" s="157">
        <f t="shared" si="164"/>
        <v>0.81400000000000061</v>
      </c>
      <c r="BM4842" s="157">
        <f>IF('1b-NaturalGas'!$AI$87="no","",ROUND(BL4842,4))</f>
        <v>0.81399999999999995</v>
      </c>
      <c r="BN4842" s="157">
        <f>IF('1b-NaturalGas'!$AI$88="no","",ROUND(BL4842,4))</f>
        <v>0.81399999999999995</v>
      </c>
      <c r="BO4842" s="157">
        <f>IF('1b-NaturalGas'!$AI$89="no","",ROUND(BL4842,4))</f>
        <v>0.81399999999999995</v>
      </c>
      <c r="BP4842" s="157">
        <f>IF('1b-NaturalGas'!$AI$90="no","not applicable (based on previous answers)",ROUND(BL4842,4))</f>
        <v>0.81399999999999995</v>
      </c>
      <c r="BQ4842" s="157">
        <f>IF('1b-NaturalGas'!$AI$91="no","",ROUND(BL4842,4))</f>
        <v>0.81399999999999995</v>
      </c>
    </row>
    <row r="4843" spans="30:69" x14ac:dyDescent="0.25">
      <c r="AD4843" s="157">
        <f t="shared" si="163"/>
        <v>0.81600000000000061</v>
      </c>
      <c r="AE4843" s="157">
        <f>IF('1a-Electricity'!$AI$77="no","",ROUND(AD4843,4))</f>
        <v>0.81599999999999995</v>
      </c>
      <c r="AF4843" s="157">
        <f>IF('1a-Electricity'!$AI$78="no","",ROUND(AD4843,4))</f>
        <v>0.81599999999999995</v>
      </c>
      <c r="AG4843" s="157">
        <f>IF('1a-Electricity'!$AI$79="no","",ROUND(AD4843,4))</f>
        <v>0.81599999999999995</v>
      </c>
      <c r="BL4843" s="157">
        <f t="shared" si="164"/>
        <v>0.81500000000000061</v>
      </c>
      <c r="BM4843" s="157">
        <f>IF('1b-NaturalGas'!$AI$87="no","",ROUND(BL4843,4))</f>
        <v>0.81499999999999995</v>
      </c>
      <c r="BN4843" s="157">
        <f>IF('1b-NaturalGas'!$AI$88="no","",ROUND(BL4843,4))</f>
        <v>0.81499999999999995</v>
      </c>
      <c r="BO4843" s="157">
        <f>IF('1b-NaturalGas'!$AI$89="no","",ROUND(BL4843,4))</f>
        <v>0.81499999999999995</v>
      </c>
      <c r="BP4843" s="157">
        <f>IF('1b-NaturalGas'!$AI$90="no","not applicable (based on previous answers)",ROUND(BL4843,4))</f>
        <v>0.81499999999999995</v>
      </c>
      <c r="BQ4843" s="157">
        <f>IF('1b-NaturalGas'!$AI$91="no","",ROUND(BL4843,4))</f>
        <v>0.81499999999999995</v>
      </c>
    </row>
    <row r="4844" spans="30:69" x14ac:dyDescent="0.25">
      <c r="AD4844" s="157">
        <f t="shared" si="163"/>
        <v>0.81700000000000061</v>
      </c>
      <c r="AE4844" s="157">
        <f>IF('1a-Electricity'!$AI$77="no","",ROUND(AD4844,4))</f>
        <v>0.81699999999999995</v>
      </c>
      <c r="AF4844" s="157">
        <f>IF('1a-Electricity'!$AI$78="no","",ROUND(AD4844,4))</f>
        <v>0.81699999999999995</v>
      </c>
      <c r="AG4844" s="157">
        <f>IF('1a-Electricity'!$AI$79="no","",ROUND(AD4844,4))</f>
        <v>0.81699999999999995</v>
      </c>
      <c r="BL4844" s="157">
        <f t="shared" si="164"/>
        <v>0.81600000000000061</v>
      </c>
      <c r="BM4844" s="157">
        <f>IF('1b-NaturalGas'!$AI$87="no","",ROUND(BL4844,4))</f>
        <v>0.81599999999999995</v>
      </c>
      <c r="BN4844" s="157">
        <f>IF('1b-NaturalGas'!$AI$88="no","",ROUND(BL4844,4))</f>
        <v>0.81599999999999995</v>
      </c>
      <c r="BO4844" s="157">
        <f>IF('1b-NaturalGas'!$AI$89="no","",ROUND(BL4844,4))</f>
        <v>0.81599999999999995</v>
      </c>
      <c r="BP4844" s="157">
        <f>IF('1b-NaturalGas'!$AI$90="no","not applicable (based on previous answers)",ROUND(BL4844,4))</f>
        <v>0.81599999999999995</v>
      </c>
      <c r="BQ4844" s="157">
        <f>IF('1b-NaturalGas'!$AI$91="no","",ROUND(BL4844,4))</f>
        <v>0.81599999999999995</v>
      </c>
    </row>
    <row r="4845" spans="30:69" x14ac:dyDescent="0.25">
      <c r="AD4845" s="157">
        <f t="shared" si="163"/>
        <v>0.81800000000000062</v>
      </c>
      <c r="AE4845" s="157">
        <f>IF('1a-Electricity'!$AI$77="no","",ROUND(AD4845,4))</f>
        <v>0.81799999999999995</v>
      </c>
      <c r="AF4845" s="157">
        <f>IF('1a-Electricity'!$AI$78="no","",ROUND(AD4845,4))</f>
        <v>0.81799999999999995</v>
      </c>
      <c r="AG4845" s="157">
        <f>IF('1a-Electricity'!$AI$79="no","",ROUND(AD4845,4))</f>
        <v>0.81799999999999995</v>
      </c>
      <c r="BL4845" s="157">
        <f t="shared" si="164"/>
        <v>0.81700000000000061</v>
      </c>
      <c r="BM4845" s="157">
        <f>IF('1b-NaturalGas'!$AI$87="no","",ROUND(BL4845,4))</f>
        <v>0.81699999999999995</v>
      </c>
      <c r="BN4845" s="157">
        <f>IF('1b-NaturalGas'!$AI$88="no","",ROUND(BL4845,4))</f>
        <v>0.81699999999999995</v>
      </c>
      <c r="BO4845" s="157">
        <f>IF('1b-NaturalGas'!$AI$89="no","",ROUND(BL4845,4))</f>
        <v>0.81699999999999995</v>
      </c>
      <c r="BP4845" s="157">
        <f>IF('1b-NaturalGas'!$AI$90="no","not applicable (based on previous answers)",ROUND(BL4845,4))</f>
        <v>0.81699999999999995</v>
      </c>
      <c r="BQ4845" s="157">
        <f>IF('1b-NaturalGas'!$AI$91="no","",ROUND(BL4845,4))</f>
        <v>0.81699999999999995</v>
      </c>
    </row>
    <row r="4846" spans="30:69" x14ac:dyDescent="0.25">
      <c r="AD4846" s="157">
        <f t="shared" si="163"/>
        <v>0.81900000000000062</v>
      </c>
      <c r="AE4846" s="157">
        <f>IF('1a-Electricity'!$AI$77="no","",ROUND(AD4846,4))</f>
        <v>0.81899999999999995</v>
      </c>
      <c r="AF4846" s="157">
        <f>IF('1a-Electricity'!$AI$78="no","",ROUND(AD4846,4))</f>
        <v>0.81899999999999995</v>
      </c>
      <c r="AG4846" s="157">
        <f>IF('1a-Electricity'!$AI$79="no","",ROUND(AD4846,4))</f>
        <v>0.81899999999999995</v>
      </c>
      <c r="BL4846" s="157">
        <f t="shared" si="164"/>
        <v>0.81800000000000062</v>
      </c>
      <c r="BM4846" s="157">
        <f>IF('1b-NaturalGas'!$AI$87="no","",ROUND(BL4846,4))</f>
        <v>0.81799999999999995</v>
      </c>
      <c r="BN4846" s="157">
        <f>IF('1b-NaturalGas'!$AI$88="no","",ROUND(BL4846,4))</f>
        <v>0.81799999999999995</v>
      </c>
      <c r="BO4846" s="157">
        <f>IF('1b-NaturalGas'!$AI$89="no","",ROUND(BL4846,4))</f>
        <v>0.81799999999999995</v>
      </c>
      <c r="BP4846" s="157">
        <f>IF('1b-NaturalGas'!$AI$90="no","not applicable (based on previous answers)",ROUND(BL4846,4))</f>
        <v>0.81799999999999995</v>
      </c>
      <c r="BQ4846" s="157">
        <f>IF('1b-NaturalGas'!$AI$91="no","",ROUND(BL4846,4))</f>
        <v>0.81799999999999995</v>
      </c>
    </row>
    <row r="4847" spans="30:69" x14ac:dyDescent="0.25">
      <c r="AD4847" s="157">
        <f t="shared" si="163"/>
        <v>0.82000000000000062</v>
      </c>
      <c r="AE4847" s="157">
        <f>IF('1a-Electricity'!$AI$77="no","",ROUND(AD4847,4))</f>
        <v>0.82</v>
      </c>
      <c r="AF4847" s="157">
        <f>IF('1a-Electricity'!$AI$78="no","",ROUND(AD4847,4))</f>
        <v>0.82</v>
      </c>
      <c r="AG4847" s="157">
        <f>IF('1a-Electricity'!$AI$79="no","",ROUND(AD4847,4))</f>
        <v>0.82</v>
      </c>
      <c r="BL4847" s="157">
        <f t="shared" si="164"/>
        <v>0.81900000000000062</v>
      </c>
      <c r="BM4847" s="157">
        <f>IF('1b-NaturalGas'!$AI$87="no","",ROUND(BL4847,4))</f>
        <v>0.81899999999999995</v>
      </c>
      <c r="BN4847" s="157">
        <f>IF('1b-NaturalGas'!$AI$88="no","",ROUND(BL4847,4))</f>
        <v>0.81899999999999995</v>
      </c>
      <c r="BO4847" s="157">
        <f>IF('1b-NaturalGas'!$AI$89="no","",ROUND(BL4847,4))</f>
        <v>0.81899999999999995</v>
      </c>
      <c r="BP4847" s="157">
        <f>IF('1b-NaturalGas'!$AI$90="no","not applicable (based on previous answers)",ROUND(BL4847,4))</f>
        <v>0.81899999999999995</v>
      </c>
      <c r="BQ4847" s="157">
        <f>IF('1b-NaturalGas'!$AI$91="no","",ROUND(BL4847,4))</f>
        <v>0.81899999999999995</v>
      </c>
    </row>
    <row r="4848" spans="30:69" x14ac:dyDescent="0.25">
      <c r="AD4848" s="157">
        <f t="shared" si="163"/>
        <v>0.82100000000000062</v>
      </c>
      <c r="AE4848" s="157">
        <f>IF('1a-Electricity'!$AI$77="no","",ROUND(AD4848,4))</f>
        <v>0.82099999999999995</v>
      </c>
      <c r="AF4848" s="157">
        <f>IF('1a-Electricity'!$AI$78="no","",ROUND(AD4848,4))</f>
        <v>0.82099999999999995</v>
      </c>
      <c r="AG4848" s="157">
        <f>IF('1a-Electricity'!$AI$79="no","",ROUND(AD4848,4))</f>
        <v>0.82099999999999995</v>
      </c>
      <c r="BL4848" s="157">
        <f t="shared" si="164"/>
        <v>0.82000000000000062</v>
      </c>
      <c r="BM4848" s="157">
        <f>IF('1b-NaturalGas'!$AI$87="no","",ROUND(BL4848,4))</f>
        <v>0.82</v>
      </c>
      <c r="BN4848" s="157">
        <f>IF('1b-NaturalGas'!$AI$88="no","",ROUND(BL4848,4))</f>
        <v>0.82</v>
      </c>
      <c r="BO4848" s="157">
        <f>IF('1b-NaturalGas'!$AI$89="no","",ROUND(BL4848,4))</f>
        <v>0.82</v>
      </c>
      <c r="BP4848" s="157">
        <f>IF('1b-NaturalGas'!$AI$90="no","not applicable (based on previous answers)",ROUND(BL4848,4))</f>
        <v>0.82</v>
      </c>
      <c r="BQ4848" s="157">
        <f>IF('1b-NaturalGas'!$AI$91="no","",ROUND(BL4848,4))</f>
        <v>0.82</v>
      </c>
    </row>
    <row r="4849" spans="30:69" x14ac:dyDescent="0.25">
      <c r="AD4849" s="157">
        <f t="shared" si="163"/>
        <v>0.82200000000000062</v>
      </c>
      <c r="AE4849" s="157">
        <f>IF('1a-Electricity'!$AI$77="no","",ROUND(AD4849,4))</f>
        <v>0.82199999999999995</v>
      </c>
      <c r="AF4849" s="157">
        <f>IF('1a-Electricity'!$AI$78="no","",ROUND(AD4849,4))</f>
        <v>0.82199999999999995</v>
      </c>
      <c r="AG4849" s="157">
        <f>IF('1a-Electricity'!$AI$79="no","",ROUND(AD4849,4))</f>
        <v>0.82199999999999995</v>
      </c>
      <c r="BL4849" s="157">
        <f t="shared" si="164"/>
        <v>0.82100000000000062</v>
      </c>
      <c r="BM4849" s="157">
        <f>IF('1b-NaturalGas'!$AI$87="no","",ROUND(BL4849,4))</f>
        <v>0.82099999999999995</v>
      </c>
      <c r="BN4849" s="157">
        <f>IF('1b-NaturalGas'!$AI$88="no","",ROUND(BL4849,4))</f>
        <v>0.82099999999999995</v>
      </c>
      <c r="BO4849" s="157">
        <f>IF('1b-NaturalGas'!$AI$89="no","",ROUND(BL4849,4))</f>
        <v>0.82099999999999995</v>
      </c>
      <c r="BP4849" s="157">
        <f>IF('1b-NaturalGas'!$AI$90="no","not applicable (based on previous answers)",ROUND(BL4849,4))</f>
        <v>0.82099999999999995</v>
      </c>
      <c r="BQ4849" s="157">
        <f>IF('1b-NaturalGas'!$AI$91="no","",ROUND(BL4849,4))</f>
        <v>0.82099999999999995</v>
      </c>
    </row>
    <row r="4850" spans="30:69" x14ac:dyDescent="0.25">
      <c r="AD4850" s="157">
        <f t="shared" si="163"/>
        <v>0.82300000000000062</v>
      </c>
      <c r="AE4850" s="157">
        <f>IF('1a-Electricity'!$AI$77="no","",ROUND(AD4850,4))</f>
        <v>0.82299999999999995</v>
      </c>
      <c r="AF4850" s="157">
        <f>IF('1a-Electricity'!$AI$78="no","",ROUND(AD4850,4))</f>
        <v>0.82299999999999995</v>
      </c>
      <c r="AG4850" s="157">
        <f>IF('1a-Electricity'!$AI$79="no","",ROUND(AD4850,4))</f>
        <v>0.82299999999999995</v>
      </c>
      <c r="BL4850" s="157">
        <f t="shared" si="164"/>
        <v>0.82200000000000062</v>
      </c>
      <c r="BM4850" s="157">
        <f>IF('1b-NaturalGas'!$AI$87="no","",ROUND(BL4850,4))</f>
        <v>0.82199999999999995</v>
      </c>
      <c r="BN4850" s="157">
        <f>IF('1b-NaturalGas'!$AI$88="no","",ROUND(BL4850,4))</f>
        <v>0.82199999999999995</v>
      </c>
      <c r="BO4850" s="157">
        <f>IF('1b-NaturalGas'!$AI$89="no","",ROUND(BL4850,4))</f>
        <v>0.82199999999999995</v>
      </c>
      <c r="BP4850" s="157">
        <f>IF('1b-NaturalGas'!$AI$90="no","not applicable (based on previous answers)",ROUND(BL4850,4))</f>
        <v>0.82199999999999995</v>
      </c>
      <c r="BQ4850" s="157">
        <f>IF('1b-NaturalGas'!$AI$91="no","",ROUND(BL4850,4))</f>
        <v>0.82199999999999995</v>
      </c>
    </row>
    <row r="4851" spans="30:69" x14ac:dyDescent="0.25">
      <c r="AD4851" s="157">
        <f t="shared" si="163"/>
        <v>0.82400000000000062</v>
      </c>
      <c r="AE4851" s="157">
        <f>IF('1a-Electricity'!$AI$77="no","",ROUND(AD4851,4))</f>
        <v>0.82399999999999995</v>
      </c>
      <c r="AF4851" s="157">
        <f>IF('1a-Electricity'!$AI$78="no","",ROUND(AD4851,4))</f>
        <v>0.82399999999999995</v>
      </c>
      <c r="AG4851" s="157">
        <f>IF('1a-Electricity'!$AI$79="no","",ROUND(AD4851,4))</f>
        <v>0.82399999999999995</v>
      </c>
      <c r="BL4851" s="157">
        <f t="shared" si="164"/>
        <v>0.82300000000000062</v>
      </c>
      <c r="BM4851" s="157">
        <f>IF('1b-NaturalGas'!$AI$87="no","",ROUND(BL4851,4))</f>
        <v>0.82299999999999995</v>
      </c>
      <c r="BN4851" s="157">
        <f>IF('1b-NaturalGas'!$AI$88="no","",ROUND(BL4851,4))</f>
        <v>0.82299999999999995</v>
      </c>
      <c r="BO4851" s="157">
        <f>IF('1b-NaturalGas'!$AI$89="no","",ROUND(BL4851,4))</f>
        <v>0.82299999999999995</v>
      </c>
      <c r="BP4851" s="157">
        <f>IF('1b-NaturalGas'!$AI$90="no","not applicable (based on previous answers)",ROUND(BL4851,4))</f>
        <v>0.82299999999999995</v>
      </c>
      <c r="BQ4851" s="157">
        <f>IF('1b-NaturalGas'!$AI$91="no","",ROUND(BL4851,4))</f>
        <v>0.82299999999999995</v>
      </c>
    </row>
    <row r="4852" spans="30:69" x14ac:dyDescent="0.25">
      <c r="AD4852" s="157">
        <f t="shared" ref="AD4852:AD4915" si="165">AD4851+0.001</f>
        <v>0.82500000000000062</v>
      </c>
      <c r="AE4852" s="157">
        <f>IF('1a-Electricity'!$AI$77="no","",ROUND(AD4852,4))</f>
        <v>0.82499999999999996</v>
      </c>
      <c r="AF4852" s="157">
        <f>IF('1a-Electricity'!$AI$78="no","",ROUND(AD4852,4))</f>
        <v>0.82499999999999996</v>
      </c>
      <c r="AG4852" s="157">
        <f>IF('1a-Electricity'!$AI$79="no","",ROUND(AD4852,4))</f>
        <v>0.82499999999999996</v>
      </c>
      <c r="BL4852" s="157">
        <f t="shared" si="164"/>
        <v>0.82400000000000062</v>
      </c>
      <c r="BM4852" s="157">
        <f>IF('1b-NaturalGas'!$AI$87="no","",ROUND(BL4852,4))</f>
        <v>0.82399999999999995</v>
      </c>
      <c r="BN4852" s="157">
        <f>IF('1b-NaturalGas'!$AI$88="no","",ROUND(BL4852,4))</f>
        <v>0.82399999999999995</v>
      </c>
      <c r="BO4852" s="157">
        <f>IF('1b-NaturalGas'!$AI$89="no","",ROUND(BL4852,4))</f>
        <v>0.82399999999999995</v>
      </c>
      <c r="BP4852" s="157">
        <f>IF('1b-NaturalGas'!$AI$90="no","not applicable (based on previous answers)",ROUND(BL4852,4))</f>
        <v>0.82399999999999995</v>
      </c>
      <c r="BQ4852" s="157">
        <f>IF('1b-NaturalGas'!$AI$91="no","",ROUND(BL4852,4))</f>
        <v>0.82399999999999995</v>
      </c>
    </row>
    <row r="4853" spans="30:69" x14ac:dyDescent="0.25">
      <c r="AD4853" s="157">
        <f t="shared" si="165"/>
        <v>0.82600000000000062</v>
      </c>
      <c r="AE4853" s="157">
        <f>IF('1a-Electricity'!$AI$77="no","",ROUND(AD4853,4))</f>
        <v>0.82599999999999996</v>
      </c>
      <c r="AF4853" s="157">
        <f>IF('1a-Electricity'!$AI$78="no","",ROUND(AD4853,4))</f>
        <v>0.82599999999999996</v>
      </c>
      <c r="AG4853" s="157">
        <f>IF('1a-Electricity'!$AI$79="no","",ROUND(AD4853,4))</f>
        <v>0.82599999999999996</v>
      </c>
      <c r="BL4853" s="157">
        <f t="shared" ref="BL4853:BL4916" si="166">BL4852+0.001</f>
        <v>0.82500000000000062</v>
      </c>
      <c r="BM4853" s="157">
        <f>IF('1b-NaturalGas'!$AI$87="no","",ROUND(BL4853,4))</f>
        <v>0.82499999999999996</v>
      </c>
      <c r="BN4853" s="157">
        <f>IF('1b-NaturalGas'!$AI$88="no","",ROUND(BL4853,4))</f>
        <v>0.82499999999999996</v>
      </c>
      <c r="BO4853" s="157">
        <f>IF('1b-NaturalGas'!$AI$89="no","",ROUND(BL4853,4))</f>
        <v>0.82499999999999996</v>
      </c>
      <c r="BP4853" s="157">
        <f>IF('1b-NaturalGas'!$AI$90="no","not applicable (based on previous answers)",ROUND(BL4853,4))</f>
        <v>0.82499999999999996</v>
      </c>
      <c r="BQ4853" s="157">
        <f>IF('1b-NaturalGas'!$AI$91="no","",ROUND(BL4853,4))</f>
        <v>0.82499999999999996</v>
      </c>
    </row>
    <row r="4854" spans="30:69" x14ac:dyDescent="0.25">
      <c r="AD4854" s="157">
        <f t="shared" si="165"/>
        <v>0.82700000000000062</v>
      </c>
      <c r="AE4854" s="157">
        <f>IF('1a-Electricity'!$AI$77="no","",ROUND(AD4854,4))</f>
        <v>0.82699999999999996</v>
      </c>
      <c r="AF4854" s="157">
        <f>IF('1a-Electricity'!$AI$78="no","",ROUND(AD4854,4))</f>
        <v>0.82699999999999996</v>
      </c>
      <c r="AG4854" s="157">
        <f>IF('1a-Electricity'!$AI$79="no","",ROUND(AD4854,4))</f>
        <v>0.82699999999999996</v>
      </c>
      <c r="BL4854" s="157">
        <f t="shared" si="166"/>
        <v>0.82600000000000062</v>
      </c>
      <c r="BM4854" s="157">
        <f>IF('1b-NaturalGas'!$AI$87="no","",ROUND(BL4854,4))</f>
        <v>0.82599999999999996</v>
      </c>
      <c r="BN4854" s="157">
        <f>IF('1b-NaturalGas'!$AI$88="no","",ROUND(BL4854,4))</f>
        <v>0.82599999999999996</v>
      </c>
      <c r="BO4854" s="157">
        <f>IF('1b-NaturalGas'!$AI$89="no","",ROUND(BL4854,4))</f>
        <v>0.82599999999999996</v>
      </c>
      <c r="BP4854" s="157">
        <f>IF('1b-NaturalGas'!$AI$90="no","not applicable (based on previous answers)",ROUND(BL4854,4))</f>
        <v>0.82599999999999996</v>
      </c>
      <c r="BQ4854" s="157">
        <f>IF('1b-NaturalGas'!$AI$91="no","",ROUND(BL4854,4))</f>
        <v>0.82599999999999996</v>
      </c>
    </row>
    <row r="4855" spans="30:69" x14ac:dyDescent="0.25">
      <c r="AD4855" s="157">
        <f t="shared" si="165"/>
        <v>0.82800000000000062</v>
      </c>
      <c r="AE4855" s="157">
        <f>IF('1a-Electricity'!$AI$77="no","",ROUND(AD4855,4))</f>
        <v>0.82799999999999996</v>
      </c>
      <c r="AF4855" s="157">
        <f>IF('1a-Electricity'!$AI$78="no","",ROUND(AD4855,4))</f>
        <v>0.82799999999999996</v>
      </c>
      <c r="AG4855" s="157">
        <f>IF('1a-Electricity'!$AI$79="no","",ROUND(AD4855,4))</f>
        <v>0.82799999999999996</v>
      </c>
      <c r="BL4855" s="157">
        <f t="shared" si="166"/>
        <v>0.82700000000000062</v>
      </c>
      <c r="BM4855" s="157">
        <f>IF('1b-NaturalGas'!$AI$87="no","",ROUND(BL4855,4))</f>
        <v>0.82699999999999996</v>
      </c>
      <c r="BN4855" s="157">
        <f>IF('1b-NaturalGas'!$AI$88="no","",ROUND(BL4855,4))</f>
        <v>0.82699999999999996</v>
      </c>
      <c r="BO4855" s="157">
        <f>IF('1b-NaturalGas'!$AI$89="no","",ROUND(BL4855,4))</f>
        <v>0.82699999999999996</v>
      </c>
      <c r="BP4855" s="157">
        <f>IF('1b-NaturalGas'!$AI$90="no","not applicable (based on previous answers)",ROUND(BL4855,4))</f>
        <v>0.82699999999999996</v>
      </c>
      <c r="BQ4855" s="157">
        <f>IF('1b-NaturalGas'!$AI$91="no","",ROUND(BL4855,4))</f>
        <v>0.82699999999999996</v>
      </c>
    </row>
    <row r="4856" spans="30:69" x14ac:dyDescent="0.25">
      <c r="AD4856" s="157">
        <f t="shared" si="165"/>
        <v>0.82900000000000063</v>
      </c>
      <c r="AE4856" s="157">
        <f>IF('1a-Electricity'!$AI$77="no","",ROUND(AD4856,4))</f>
        <v>0.82899999999999996</v>
      </c>
      <c r="AF4856" s="157">
        <f>IF('1a-Electricity'!$AI$78="no","",ROUND(AD4856,4))</f>
        <v>0.82899999999999996</v>
      </c>
      <c r="AG4856" s="157">
        <f>IF('1a-Electricity'!$AI$79="no","",ROUND(AD4856,4))</f>
        <v>0.82899999999999996</v>
      </c>
      <c r="BL4856" s="157">
        <f t="shared" si="166"/>
        <v>0.82800000000000062</v>
      </c>
      <c r="BM4856" s="157">
        <f>IF('1b-NaturalGas'!$AI$87="no","",ROUND(BL4856,4))</f>
        <v>0.82799999999999996</v>
      </c>
      <c r="BN4856" s="157">
        <f>IF('1b-NaturalGas'!$AI$88="no","",ROUND(BL4856,4))</f>
        <v>0.82799999999999996</v>
      </c>
      <c r="BO4856" s="157">
        <f>IF('1b-NaturalGas'!$AI$89="no","",ROUND(BL4856,4))</f>
        <v>0.82799999999999996</v>
      </c>
      <c r="BP4856" s="157">
        <f>IF('1b-NaturalGas'!$AI$90="no","not applicable (based on previous answers)",ROUND(BL4856,4))</f>
        <v>0.82799999999999996</v>
      </c>
      <c r="BQ4856" s="157">
        <f>IF('1b-NaturalGas'!$AI$91="no","",ROUND(BL4856,4))</f>
        <v>0.82799999999999996</v>
      </c>
    </row>
    <row r="4857" spans="30:69" x14ac:dyDescent="0.25">
      <c r="AD4857" s="157">
        <f t="shared" si="165"/>
        <v>0.83000000000000063</v>
      </c>
      <c r="AE4857" s="157">
        <f>IF('1a-Electricity'!$AI$77="no","",ROUND(AD4857,4))</f>
        <v>0.83</v>
      </c>
      <c r="AF4857" s="157">
        <f>IF('1a-Electricity'!$AI$78="no","",ROUND(AD4857,4))</f>
        <v>0.83</v>
      </c>
      <c r="AG4857" s="157">
        <f>IF('1a-Electricity'!$AI$79="no","",ROUND(AD4857,4))</f>
        <v>0.83</v>
      </c>
      <c r="BL4857" s="157">
        <f t="shared" si="166"/>
        <v>0.82900000000000063</v>
      </c>
      <c r="BM4857" s="157">
        <f>IF('1b-NaturalGas'!$AI$87="no","",ROUND(BL4857,4))</f>
        <v>0.82899999999999996</v>
      </c>
      <c r="BN4857" s="157">
        <f>IF('1b-NaturalGas'!$AI$88="no","",ROUND(BL4857,4))</f>
        <v>0.82899999999999996</v>
      </c>
      <c r="BO4857" s="157">
        <f>IF('1b-NaturalGas'!$AI$89="no","",ROUND(BL4857,4))</f>
        <v>0.82899999999999996</v>
      </c>
      <c r="BP4857" s="157">
        <f>IF('1b-NaturalGas'!$AI$90="no","not applicable (based on previous answers)",ROUND(BL4857,4))</f>
        <v>0.82899999999999996</v>
      </c>
      <c r="BQ4857" s="157">
        <f>IF('1b-NaturalGas'!$AI$91="no","",ROUND(BL4857,4))</f>
        <v>0.82899999999999996</v>
      </c>
    </row>
    <row r="4858" spans="30:69" x14ac:dyDescent="0.25">
      <c r="AD4858" s="157">
        <f t="shared" si="165"/>
        <v>0.83100000000000063</v>
      </c>
      <c r="AE4858" s="157">
        <f>IF('1a-Electricity'!$AI$77="no","",ROUND(AD4858,4))</f>
        <v>0.83099999999999996</v>
      </c>
      <c r="AF4858" s="157">
        <f>IF('1a-Electricity'!$AI$78="no","",ROUND(AD4858,4))</f>
        <v>0.83099999999999996</v>
      </c>
      <c r="AG4858" s="157">
        <f>IF('1a-Electricity'!$AI$79="no","",ROUND(AD4858,4))</f>
        <v>0.83099999999999996</v>
      </c>
      <c r="BL4858" s="157">
        <f t="shared" si="166"/>
        <v>0.83000000000000063</v>
      </c>
      <c r="BM4858" s="157">
        <f>IF('1b-NaturalGas'!$AI$87="no","",ROUND(BL4858,4))</f>
        <v>0.83</v>
      </c>
      <c r="BN4858" s="157">
        <f>IF('1b-NaturalGas'!$AI$88="no","",ROUND(BL4858,4))</f>
        <v>0.83</v>
      </c>
      <c r="BO4858" s="157">
        <f>IF('1b-NaturalGas'!$AI$89="no","",ROUND(BL4858,4))</f>
        <v>0.83</v>
      </c>
      <c r="BP4858" s="157">
        <f>IF('1b-NaturalGas'!$AI$90="no","not applicable (based on previous answers)",ROUND(BL4858,4))</f>
        <v>0.83</v>
      </c>
      <c r="BQ4858" s="157">
        <f>IF('1b-NaturalGas'!$AI$91="no","",ROUND(BL4858,4))</f>
        <v>0.83</v>
      </c>
    </row>
    <row r="4859" spans="30:69" x14ac:dyDescent="0.25">
      <c r="AD4859" s="157">
        <f t="shared" si="165"/>
        <v>0.83200000000000063</v>
      </c>
      <c r="AE4859" s="157">
        <f>IF('1a-Electricity'!$AI$77="no","",ROUND(AD4859,4))</f>
        <v>0.83199999999999996</v>
      </c>
      <c r="AF4859" s="157">
        <f>IF('1a-Electricity'!$AI$78="no","",ROUND(AD4859,4))</f>
        <v>0.83199999999999996</v>
      </c>
      <c r="AG4859" s="157">
        <f>IF('1a-Electricity'!$AI$79="no","",ROUND(AD4859,4))</f>
        <v>0.83199999999999996</v>
      </c>
      <c r="BL4859" s="157">
        <f t="shared" si="166"/>
        <v>0.83100000000000063</v>
      </c>
      <c r="BM4859" s="157">
        <f>IF('1b-NaturalGas'!$AI$87="no","",ROUND(BL4859,4))</f>
        <v>0.83099999999999996</v>
      </c>
      <c r="BN4859" s="157">
        <f>IF('1b-NaturalGas'!$AI$88="no","",ROUND(BL4859,4))</f>
        <v>0.83099999999999996</v>
      </c>
      <c r="BO4859" s="157">
        <f>IF('1b-NaturalGas'!$AI$89="no","",ROUND(BL4859,4))</f>
        <v>0.83099999999999996</v>
      </c>
      <c r="BP4859" s="157">
        <f>IF('1b-NaturalGas'!$AI$90="no","not applicable (based on previous answers)",ROUND(BL4859,4))</f>
        <v>0.83099999999999996</v>
      </c>
      <c r="BQ4859" s="157">
        <f>IF('1b-NaturalGas'!$AI$91="no","",ROUND(BL4859,4))</f>
        <v>0.83099999999999996</v>
      </c>
    </row>
    <row r="4860" spans="30:69" x14ac:dyDescent="0.25">
      <c r="AD4860" s="157">
        <f t="shared" si="165"/>
        <v>0.83300000000000063</v>
      </c>
      <c r="AE4860" s="157">
        <f>IF('1a-Electricity'!$AI$77="no","",ROUND(AD4860,4))</f>
        <v>0.83299999999999996</v>
      </c>
      <c r="AF4860" s="157">
        <f>IF('1a-Electricity'!$AI$78="no","",ROUND(AD4860,4))</f>
        <v>0.83299999999999996</v>
      </c>
      <c r="AG4860" s="157">
        <f>IF('1a-Electricity'!$AI$79="no","",ROUND(AD4860,4))</f>
        <v>0.83299999999999996</v>
      </c>
      <c r="BL4860" s="157">
        <f t="shared" si="166"/>
        <v>0.83200000000000063</v>
      </c>
      <c r="BM4860" s="157">
        <f>IF('1b-NaturalGas'!$AI$87="no","",ROUND(BL4860,4))</f>
        <v>0.83199999999999996</v>
      </c>
      <c r="BN4860" s="157">
        <f>IF('1b-NaturalGas'!$AI$88="no","",ROUND(BL4860,4))</f>
        <v>0.83199999999999996</v>
      </c>
      <c r="BO4860" s="157">
        <f>IF('1b-NaturalGas'!$AI$89="no","",ROUND(BL4860,4))</f>
        <v>0.83199999999999996</v>
      </c>
      <c r="BP4860" s="157">
        <f>IF('1b-NaturalGas'!$AI$90="no","not applicable (based on previous answers)",ROUND(BL4860,4))</f>
        <v>0.83199999999999996</v>
      </c>
      <c r="BQ4860" s="157">
        <f>IF('1b-NaturalGas'!$AI$91="no","",ROUND(BL4860,4))</f>
        <v>0.83199999999999996</v>
      </c>
    </row>
    <row r="4861" spans="30:69" x14ac:dyDescent="0.25">
      <c r="AD4861" s="157">
        <f t="shared" si="165"/>
        <v>0.83400000000000063</v>
      </c>
      <c r="AE4861" s="157">
        <f>IF('1a-Electricity'!$AI$77="no","",ROUND(AD4861,4))</f>
        <v>0.83399999999999996</v>
      </c>
      <c r="AF4861" s="157">
        <f>IF('1a-Electricity'!$AI$78="no","",ROUND(AD4861,4))</f>
        <v>0.83399999999999996</v>
      </c>
      <c r="AG4861" s="157">
        <f>IF('1a-Electricity'!$AI$79="no","",ROUND(AD4861,4))</f>
        <v>0.83399999999999996</v>
      </c>
      <c r="BL4861" s="157">
        <f t="shared" si="166"/>
        <v>0.83300000000000063</v>
      </c>
      <c r="BM4861" s="157">
        <f>IF('1b-NaturalGas'!$AI$87="no","",ROUND(BL4861,4))</f>
        <v>0.83299999999999996</v>
      </c>
      <c r="BN4861" s="157">
        <f>IF('1b-NaturalGas'!$AI$88="no","",ROUND(BL4861,4))</f>
        <v>0.83299999999999996</v>
      </c>
      <c r="BO4861" s="157">
        <f>IF('1b-NaturalGas'!$AI$89="no","",ROUND(BL4861,4))</f>
        <v>0.83299999999999996</v>
      </c>
      <c r="BP4861" s="157">
        <f>IF('1b-NaturalGas'!$AI$90="no","not applicable (based on previous answers)",ROUND(BL4861,4))</f>
        <v>0.83299999999999996</v>
      </c>
      <c r="BQ4861" s="157">
        <f>IF('1b-NaturalGas'!$AI$91="no","",ROUND(BL4861,4))</f>
        <v>0.83299999999999996</v>
      </c>
    </row>
    <row r="4862" spans="30:69" x14ac:dyDescent="0.25">
      <c r="AD4862" s="157">
        <f t="shared" si="165"/>
        <v>0.83500000000000063</v>
      </c>
      <c r="AE4862" s="157">
        <f>IF('1a-Electricity'!$AI$77="no","",ROUND(AD4862,4))</f>
        <v>0.83499999999999996</v>
      </c>
      <c r="AF4862" s="157">
        <f>IF('1a-Electricity'!$AI$78="no","",ROUND(AD4862,4))</f>
        <v>0.83499999999999996</v>
      </c>
      <c r="AG4862" s="157">
        <f>IF('1a-Electricity'!$AI$79="no","",ROUND(AD4862,4))</f>
        <v>0.83499999999999996</v>
      </c>
      <c r="BL4862" s="157">
        <f t="shared" si="166"/>
        <v>0.83400000000000063</v>
      </c>
      <c r="BM4862" s="157">
        <f>IF('1b-NaturalGas'!$AI$87="no","",ROUND(BL4862,4))</f>
        <v>0.83399999999999996</v>
      </c>
      <c r="BN4862" s="157">
        <f>IF('1b-NaturalGas'!$AI$88="no","",ROUND(BL4862,4))</f>
        <v>0.83399999999999996</v>
      </c>
      <c r="BO4862" s="157">
        <f>IF('1b-NaturalGas'!$AI$89="no","",ROUND(BL4862,4))</f>
        <v>0.83399999999999996</v>
      </c>
      <c r="BP4862" s="157">
        <f>IF('1b-NaturalGas'!$AI$90="no","not applicable (based on previous answers)",ROUND(BL4862,4))</f>
        <v>0.83399999999999996</v>
      </c>
      <c r="BQ4862" s="157">
        <f>IF('1b-NaturalGas'!$AI$91="no","",ROUND(BL4862,4))</f>
        <v>0.83399999999999996</v>
      </c>
    </row>
    <row r="4863" spans="30:69" x14ac:dyDescent="0.25">
      <c r="AD4863" s="157">
        <f t="shared" si="165"/>
        <v>0.83600000000000063</v>
      </c>
      <c r="AE4863" s="157">
        <f>IF('1a-Electricity'!$AI$77="no","",ROUND(AD4863,4))</f>
        <v>0.83599999999999997</v>
      </c>
      <c r="AF4863" s="157">
        <f>IF('1a-Electricity'!$AI$78="no","",ROUND(AD4863,4))</f>
        <v>0.83599999999999997</v>
      </c>
      <c r="AG4863" s="157">
        <f>IF('1a-Electricity'!$AI$79="no","",ROUND(AD4863,4))</f>
        <v>0.83599999999999997</v>
      </c>
      <c r="BL4863" s="157">
        <f t="shared" si="166"/>
        <v>0.83500000000000063</v>
      </c>
      <c r="BM4863" s="157">
        <f>IF('1b-NaturalGas'!$AI$87="no","",ROUND(BL4863,4))</f>
        <v>0.83499999999999996</v>
      </c>
      <c r="BN4863" s="157">
        <f>IF('1b-NaturalGas'!$AI$88="no","",ROUND(BL4863,4))</f>
        <v>0.83499999999999996</v>
      </c>
      <c r="BO4863" s="157">
        <f>IF('1b-NaturalGas'!$AI$89="no","",ROUND(BL4863,4))</f>
        <v>0.83499999999999996</v>
      </c>
      <c r="BP4863" s="157">
        <f>IF('1b-NaturalGas'!$AI$90="no","not applicable (based on previous answers)",ROUND(BL4863,4))</f>
        <v>0.83499999999999996</v>
      </c>
      <c r="BQ4863" s="157">
        <f>IF('1b-NaturalGas'!$AI$91="no","",ROUND(BL4863,4))</f>
        <v>0.83499999999999996</v>
      </c>
    </row>
    <row r="4864" spans="30:69" x14ac:dyDescent="0.25">
      <c r="AD4864" s="157">
        <f t="shared" si="165"/>
        <v>0.83700000000000063</v>
      </c>
      <c r="AE4864" s="157">
        <f>IF('1a-Electricity'!$AI$77="no","",ROUND(AD4864,4))</f>
        <v>0.83699999999999997</v>
      </c>
      <c r="AF4864" s="157">
        <f>IF('1a-Electricity'!$AI$78="no","",ROUND(AD4864,4))</f>
        <v>0.83699999999999997</v>
      </c>
      <c r="AG4864" s="157">
        <f>IF('1a-Electricity'!$AI$79="no","",ROUND(AD4864,4))</f>
        <v>0.83699999999999997</v>
      </c>
      <c r="BL4864" s="157">
        <f t="shared" si="166"/>
        <v>0.83600000000000063</v>
      </c>
      <c r="BM4864" s="157">
        <f>IF('1b-NaturalGas'!$AI$87="no","",ROUND(BL4864,4))</f>
        <v>0.83599999999999997</v>
      </c>
      <c r="BN4864" s="157">
        <f>IF('1b-NaturalGas'!$AI$88="no","",ROUND(BL4864,4))</f>
        <v>0.83599999999999997</v>
      </c>
      <c r="BO4864" s="157">
        <f>IF('1b-NaturalGas'!$AI$89="no","",ROUND(BL4864,4))</f>
        <v>0.83599999999999997</v>
      </c>
      <c r="BP4864" s="157">
        <f>IF('1b-NaturalGas'!$AI$90="no","not applicable (based on previous answers)",ROUND(BL4864,4))</f>
        <v>0.83599999999999997</v>
      </c>
      <c r="BQ4864" s="157">
        <f>IF('1b-NaturalGas'!$AI$91="no","",ROUND(BL4864,4))</f>
        <v>0.83599999999999997</v>
      </c>
    </row>
    <row r="4865" spans="30:69" x14ac:dyDescent="0.25">
      <c r="AD4865" s="157">
        <f t="shared" si="165"/>
        <v>0.83800000000000063</v>
      </c>
      <c r="AE4865" s="157">
        <f>IF('1a-Electricity'!$AI$77="no","",ROUND(AD4865,4))</f>
        <v>0.83799999999999997</v>
      </c>
      <c r="AF4865" s="157">
        <f>IF('1a-Electricity'!$AI$78="no","",ROUND(AD4865,4))</f>
        <v>0.83799999999999997</v>
      </c>
      <c r="AG4865" s="157">
        <f>IF('1a-Electricity'!$AI$79="no","",ROUND(AD4865,4))</f>
        <v>0.83799999999999997</v>
      </c>
      <c r="BL4865" s="157">
        <f t="shared" si="166"/>
        <v>0.83700000000000063</v>
      </c>
      <c r="BM4865" s="157">
        <f>IF('1b-NaturalGas'!$AI$87="no","",ROUND(BL4865,4))</f>
        <v>0.83699999999999997</v>
      </c>
      <c r="BN4865" s="157">
        <f>IF('1b-NaturalGas'!$AI$88="no","",ROUND(BL4865,4))</f>
        <v>0.83699999999999997</v>
      </c>
      <c r="BO4865" s="157">
        <f>IF('1b-NaturalGas'!$AI$89="no","",ROUND(BL4865,4))</f>
        <v>0.83699999999999997</v>
      </c>
      <c r="BP4865" s="157">
        <f>IF('1b-NaturalGas'!$AI$90="no","not applicable (based on previous answers)",ROUND(BL4865,4))</f>
        <v>0.83699999999999997</v>
      </c>
      <c r="BQ4865" s="157">
        <f>IF('1b-NaturalGas'!$AI$91="no","",ROUND(BL4865,4))</f>
        <v>0.83699999999999997</v>
      </c>
    </row>
    <row r="4866" spans="30:69" x14ac:dyDescent="0.25">
      <c r="AD4866" s="157">
        <f t="shared" si="165"/>
        <v>0.83900000000000063</v>
      </c>
      <c r="AE4866" s="157">
        <f>IF('1a-Electricity'!$AI$77="no","",ROUND(AD4866,4))</f>
        <v>0.83899999999999997</v>
      </c>
      <c r="AF4866" s="157">
        <f>IF('1a-Electricity'!$AI$78="no","",ROUND(AD4866,4))</f>
        <v>0.83899999999999997</v>
      </c>
      <c r="AG4866" s="157">
        <f>IF('1a-Electricity'!$AI$79="no","",ROUND(AD4866,4))</f>
        <v>0.83899999999999997</v>
      </c>
      <c r="BL4866" s="157">
        <f t="shared" si="166"/>
        <v>0.83800000000000063</v>
      </c>
      <c r="BM4866" s="157">
        <f>IF('1b-NaturalGas'!$AI$87="no","",ROUND(BL4866,4))</f>
        <v>0.83799999999999997</v>
      </c>
      <c r="BN4866" s="157">
        <f>IF('1b-NaturalGas'!$AI$88="no","",ROUND(BL4866,4))</f>
        <v>0.83799999999999997</v>
      </c>
      <c r="BO4866" s="157">
        <f>IF('1b-NaturalGas'!$AI$89="no","",ROUND(BL4866,4))</f>
        <v>0.83799999999999997</v>
      </c>
      <c r="BP4866" s="157">
        <f>IF('1b-NaturalGas'!$AI$90="no","not applicable (based on previous answers)",ROUND(BL4866,4))</f>
        <v>0.83799999999999997</v>
      </c>
      <c r="BQ4866" s="157">
        <f>IF('1b-NaturalGas'!$AI$91="no","",ROUND(BL4866,4))</f>
        <v>0.83799999999999997</v>
      </c>
    </row>
    <row r="4867" spans="30:69" x14ac:dyDescent="0.25">
      <c r="AD4867" s="157">
        <f t="shared" si="165"/>
        <v>0.84000000000000064</v>
      </c>
      <c r="AE4867" s="157">
        <f>IF('1a-Electricity'!$AI$77="no","",ROUND(AD4867,4))</f>
        <v>0.84</v>
      </c>
      <c r="AF4867" s="157">
        <f>IF('1a-Electricity'!$AI$78="no","",ROUND(AD4867,4))</f>
        <v>0.84</v>
      </c>
      <c r="AG4867" s="157">
        <f>IF('1a-Electricity'!$AI$79="no","",ROUND(AD4867,4))</f>
        <v>0.84</v>
      </c>
      <c r="BL4867" s="157">
        <f t="shared" si="166"/>
        <v>0.83900000000000063</v>
      </c>
      <c r="BM4867" s="157">
        <f>IF('1b-NaturalGas'!$AI$87="no","",ROUND(BL4867,4))</f>
        <v>0.83899999999999997</v>
      </c>
      <c r="BN4867" s="157">
        <f>IF('1b-NaturalGas'!$AI$88="no","",ROUND(BL4867,4))</f>
        <v>0.83899999999999997</v>
      </c>
      <c r="BO4867" s="157">
        <f>IF('1b-NaturalGas'!$AI$89="no","",ROUND(BL4867,4))</f>
        <v>0.83899999999999997</v>
      </c>
      <c r="BP4867" s="157">
        <f>IF('1b-NaturalGas'!$AI$90="no","not applicable (based on previous answers)",ROUND(BL4867,4))</f>
        <v>0.83899999999999997</v>
      </c>
      <c r="BQ4867" s="157">
        <f>IF('1b-NaturalGas'!$AI$91="no","",ROUND(BL4867,4))</f>
        <v>0.83899999999999997</v>
      </c>
    </row>
    <row r="4868" spans="30:69" x14ac:dyDescent="0.25">
      <c r="AD4868" s="157">
        <f t="shared" si="165"/>
        <v>0.84100000000000064</v>
      </c>
      <c r="AE4868" s="157">
        <f>IF('1a-Electricity'!$AI$77="no","",ROUND(AD4868,4))</f>
        <v>0.84099999999999997</v>
      </c>
      <c r="AF4868" s="157">
        <f>IF('1a-Electricity'!$AI$78="no","",ROUND(AD4868,4))</f>
        <v>0.84099999999999997</v>
      </c>
      <c r="AG4868" s="157">
        <f>IF('1a-Electricity'!$AI$79="no","",ROUND(AD4868,4))</f>
        <v>0.84099999999999997</v>
      </c>
      <c r="BL4868" s="157">
        <f t="shared" si="166"/>
        <v>0.84000000000000064</v>
      </c>
      <c r="BM4868" s="157">
        <f>IF('1b-NaturalGas'!$AI$87="no","",ROUND(BL4868,4))</f>
        <v>0.84</v>
      </c>
      <c r="BN4868" s="157">
        <f>IF('1b-NaturalGas'!$AI$88="no","",ROUND(BL4868,4))</f>
        <v>0.84</v>
      </c>
      <c r="BO4868" s="157">
        <f>IF('1b-NaturalGas'!$AI$89="no","",ROUND(BL4868,4))</f>
        <v>0.84</v>
      </c>
      <c r="BP4868" s="157">
        <f>IF('1b-NaturalGas'!$AI$90="no","not applicable (based on previous answers)",ROUND(BL4868,4))</f>
        <v>0.84</v>
      </c>
      <c r="BQ4868" s="157">
        <f>IF('1b-NaturalGas'!$AI$91="no","",ROUND(BL4868,4))</f>
        <v>0.84</v>
      </c>
    </row>
    <row r="4869" spans="30:69" x14ac:dyDescent="0.25">
      <c r="AD4869" s="157">
        <f t="shared" si="165"/>
        <v>0.84200000000000064</v>
      </c>
      <c r="AE4869" s="157">
        <f>IF('1a-Electricity'!$AI$77="no","",ROUND(AD4869,4))</f>
        <v>0.84199999999999997</v>
      </c>
      <c r="AF4869" s="157">
        <f>IF('1a-Electricity'!$AI$78="no","",ROUND(AD4869,4))</f>
        <v>0.84199999999999997</v>
      </c>
      <c r="AG4869" s="157">
        <f>IF('1a-Electricity'!$AI$79="no","",ROUND(AD4869,4))</f>
        <v>0.84199999999999997</v>
      </c>
      <c r="BL4869" s="157">
        <f t="shared" si="166"/>
        <v>0.84100000000000064</v>
      </c>
      <c r="BM4869" s="157">
        <f>IF('1b-NaturalGas'!$AI$87="no","",ROUND(BL4869,4))</f>
        <v>0.84099999999999997</v>
      </c>
      <c r="BN4869" s="157">
        <f>IF('1b-NaturalGas'!$AI$88="no","",ROUND(BL4869,4))</f>
        <v>0.84099999999999997</v>
      </c>
      <c r="BO4869" s="157">
        <f>IF('1b-NaturalGas'!$AI$89="no","",ROUND(BL4869,4))</f>
        <v>0.84099999999999997</v>
      </c>
      <c r="BP4869" s="157">
        <f>IF('1b-NaturalGas'!$AI$90="no","not applicable (based on previous answers)",ROUND(BL4869,4))</f>
        <v>0.84099999999999997</v>
      </c>
      <c r="BQ4869" s="157">
        <f>IF('1b-NaturalGas'!$AI$91="no","",ROUND(BL4869,4))</f>
        <v>0.84099999999999997</v>
      </c>
    </row>
    <row r="4870" spans="30:69" x14ac:dyDescent="0.25">
      <c r="AD4870" s="157">
        <f t="shared" si="165"/>
        <v>0.84300000000000064</v>
      </c>
      <c r="AE4870" s="157">
        <f>IF('1a-Electricity'!$AI$77="no","",ROUND(AD4870,4))</f>
        <v>0.84299999999999997</v>
      </c>
      <c r="AF4870" s="157">
        <f>IF('1a-Electricity'!$AI$78="no","",ROUND(AD4870,4))</f>
        <v>0.84299999999999997</v>
      </c>
      <c r="AG4870" s="157">
        <f>IF('1a-Electricity'!$AI$79="no","",ROUND(AD4870,4))</f>
        <v>0.84299999999999997</v>
      </c>
      <c r="BL4870" s="157">
        <f t="shared" si="166"/>
        <v>0.84200000000000064</v>
      </c>
      <c r="BM4870" s="157">
        <f>IF('1b-NaturalGas'!$AI$87="no","",ROUND(BL4870,4))</f>
        <v>0.84199999999999997</v>
      </c>
      <c r="BN4870" s="157">
        <f>IF('1b-NaturalGas'!$AI$88="no","",ROUND(BL4870,4))</f>
        <v>0.84199999999999997</v>
      </c>
      <c r="BO4870" s="157">
        <f>IF('1b-NaturalGas'!$AI$89="no","",ROUND(BL4870,4))</f>
        <v>0.84199999999999997</v>
      </c>
      <c r="BP4870" s="157">
        <f>IF('1b-NaturalGas'!$AI$90="no","not applicable (based on previous answers)",ROUND(BL4870,4))</f>
        <v>0.84199999999999997</v>
      </c>
      <c r="BQ4870" s="157">
        <f>IF('1b-NaturalGas'!$AI$91="no","",ROUND(BL4870,4))</f>
        <v>0.84199999999999997</v>
      </c>
    </row>
    <row r="4871" spans="30:69" x14ac:dyDescent="0.25">
      <c r="AD4871" s="157">
        <f t="shared" si="165"/>
        <v>0.84400000000000064</v>
      </c>
      <c r="AE4871" s="157">
        <f>IF('1a-Electricity'!$AI$77="no","",ROUND(AD4871,4))</f>
        <v>0.84399999999999997</v>
      </c>
      <c r="AF4871" s="157">
        <f>IF('1a-Electricity'!$AI$78="no","",ROUND(AD4871,4))</f>
        <v>0.84399999999999997</v>
      </c>
      <c r="AG4871" s="157">
        <f>IF('1a-Electricity'!$AI$79="no","",ROUND(AD4871,4))</f>
        <v>0.84399999999999997</v>
      </c>
      <c r="BL4871" s="157">
        <f t="shared" si="166"/>
        <v>0.84300000000000064</v>
      </c>
      <c r="BM4871" s="157">
        <f>IF('1b-NaturalGas'!$AI$87="no","",ROUND(BL4871,4))</f>
        <v>0.84299999999999997</v>
      </c>
      <c r="BN4871" s="157">
        <f>IF('1b-NaturalGas'!$AI$88="no","",ROUND(BL4871,4))</f>
        <v>0.84299999999999997</v>
      </c>
      <c r="BO4871" s="157">
        <f>IF('1b-NaturalGas'!$AI$89="no","",ROUND(BL4871,4))</f>
        <v>0.84299999999999997</v>
      </c>
      <c r="BP4871" s="157">
        <f>IF('1b-NaturalGas'!$AI$90="no","not applicable (based on previous answers)",ROUND(BL4871,4))</f>
        <v>0.84299999999999997</v>
      </c>
      <c r="BQ4871" s="157">
        <f>IF('1b-NaturalGas'!$AI$91="no","",ROUND(BL4871,4))</f>
        <v>0.84299999999999997</v>
      </c>
    </row>
    <row r="4872" spans="30:69" x14ac:dyDescent="0.25">
      <c r="AD4872" s="157">
        <f t="shared" si="165"/>
        <v>0.84500000000000064</v>
      </c>
      <c r="AE4872" s="157">
        <f>IF('1a-Electricity'!$AI$77="no","",ROUND(AD4872,4))</f>
        <v>0.84499999999999997</v>
      </c>
      <c r="AF4872" s="157">
        <f>IF('1a-Electricity'!$AI$78="no","",ROUND(AD4872,4))</f>
        <v>0.84499999999999997</v>
      </c>
      <c r="AG4872" s="157">
        <f>IF('1a-Electricity'!$AI$79="no","",ROUND(AD4872,4))</f>
        <v>0.84499999999999997</v>
      </c>
      <c r="BL4872" s="157">
        <f t="shared" si="166"/>
        <v>0.84400000000000064</v>
      </c>
      <c r="BM4872" s="157">
        <f>IF('1b-NaturalGas'!$AI$87="no","",ROUND(BL4872,4))</f>
        <v>0.84399999999999997</v>
      </c>
      <c r="BN4872" s="157">
        <f>IF('1b-NaturalGas'!$AI$88="no","",ROUND(BL4872,4))</f>
        <v>0.84399999999999997</v>
      </c>
      <c r="BO4872" s="157">
        <f>IF('1b-NaturalGas'!$AI$89="no","",ROUND(BL4872,4))</f>
        <v>0.84399999999999997</v>
      </c>
      <c r="BP4872" s="157">
        <f>IF('1b-NaturalGas'!$AI$90="no","not applicable (based on previous answers)",ROUND(BL4872,4))</f>
        <v>0.84399999999999997</v>
      </c>
      <c r="BQ4872" s="157">
        <f>IF('1b-NaturalGas'!$AI$91="no","",ROUND(BL4872,4))</f>
        <v>0.84399999999999997</v>
      </c>
    </row>
    <row r="4873" spans="30:69" x14ac:dyDescent="0.25">
      <c r="AD4873" s="157">
        <f t="shared" si="165"/>
        <v>0.84600000000000064</v>
      </c>
      <c r="AE4873" s="157">
        <f>IF('1a-Electricity'!$AI$77="no","",ROUND(AD4873,4))</f>
        <v>0.84599999999999997</v>
      </c>
      <c r="AF4873" s="157">
        <f>IF('1a-Electricity'!$AI$78="no","",ROUND(AD4873,4))</f>
        <v>0.84599999999999997</v>
      </c>
      <c r="AG4873" s="157">
        <f>IF('1a-Electricity'!$AI$79="no","",ROUND(AD4873,4))</f>
        <v>0.84599999999999997</v>
      </c>
      <c r="BL4873" s="157">
        <f t="shared" si="166"/>
        <v>0.84500000000000064</v>
      </c>
      <c r="BM4873" s="157">
        <f>IF('1b-NaturalGas'!$AI$87="no","",ROUND(BL4873,4))</f>
        <v>0.84499999999999997</v>
      </c>
      <c r="BN4873" s="157">
        <f>IF('1b-NaturalGas'!$AI$88="no","",ROUND(BL4873,4))</f>
        <v>0.84499999999999997</v>
      </c>
      <c r="BO4873" s="157">
        <f>IF('1b-NaturalGas'!$AI$89="no","",ROUND(BL4873,4))</f>
        <v>0.84499999999999997</v>
      </c>
      <c r="BP4873" s="157">
        <f>IF('1b-NaturalGas'!$AI$90="no","not applicable (based on previous answers)",ROUND(BL4873,4))</f>
        <v>0.84499999999999997</v>
      </c>
      <c r="BQ4873" s="157">
        <f>IF('1b-NaturalGas'!$AI$91="no","",ROUND(BL4873,4))</f>
        <v>0.84499999999999997</v>
      </c>
    </row>
    <row r="4874" spans="30:69" x14ac:dyDescent="0.25">
      <c r="AD4874" s="157">
        <f t="shared" si="165"/>
        <v>0.84700000000000064</v>
      </c>
      <c r="AE4874" s="157">
        <f>IF('1a-Electricity'!$AI$77="no","",ROUND(AD4874,4))</f>
        <v>0.84699999999999998</v>
      </c>
      <c r="AF4874" s="157">
        <f>IF('1a-Electricity'!$AI$78="no","",ROUND(AD4874,4))</f>
        <v>0.84699999999999998</v>
      </c>
      <c r="AG4874" s="157">
        <f>IF('1a-Electricity'!$AI$79="no","",ROUND(AD4874,4))</f>
        <v>0.84699999999999998</v>
      </c>
      <c r="BL4874" s="157">
        <f t="shared" si="166"/>
        <v>0.84600000000000064</v>
      </c>
      <c r="BM4874" s="157">
        <f>IF('1b-NaturalGas'!$AI$87="no","",ROUND(BL4874,4))</f>
        <v>0.84599999999999997</v>
      </c>
      <c r="BN4874" s="157">
        <f>IF('1b-NaturalGas'!$AI$88="no","",ROUND(BL4874,4))</f>
        <v>0.84599999999999997</v>
      </c>
      <c r="BO4874" s="157">
        <f>IF('1b-NaturalGas'!$AI$89="no","",ROUND(BL4874,4))</f>
        <v>0.84599999999999997</v>
      </c>
      <c r="BP4874" s="157">
        <f>IF('1b-NaturalGas'!$AI$90="no","not applicable (based on previous answers)",ROUND(BL4874,4))</f>
        <v>0.84599999999999997</v>
      </c>
      <c r="BQ4874" s="157">
        <f>IF('1b-NaturalGas'!$AI$91="no","",ROUND(BL4874,4))</f>
        <v>0.84599999999999997</v>
      </c>
    </row>
    <row r="4875" spans="30:69" x14ac:dyDescent="0.25">
      <c r="AD4875" s="157">
        <f t="shared" si="165"/>
        <v>0.84800000000000064</v>
      </c>
      <c r="AE4875" s="157">
        <f>IF('1a-Electricity'!$AI$77="no","",ROUND(AD4875,4))</f>
        <v>0.84799999999999998</v>
      </c>
      <c r="AF4875" s="157">
        <f>IF('1a-Electricity'!$AI$78="no","",ROUND(AD4875,4))</f>
        <v>0.84799999999999998</v>
      </c>
      <c r="AG4875" s="157">
        <f>IF('1a-Electricity'!$AI$79="no","",ROUND(AD4875,4))</f>
        <v>0.84799999999999998</v>
      </c>
      <c r="BL4875" s="157">
        <f t="shared" si="166"/>
        <v>0.84700000000000064</v>
      </c>
      <c r="BM4875" s="157">
        <f>IF('1b-NaturalGas'!$AI$87="no","",ROUND(BL4875,4))</f>
        <v>0.84699999999999998</v>
      </c>
      <c r="BN4875" s="157">
        <f>IF('1b-NaturalGas'!$AI$88="no","",ROUND(BL4875,4))</f>
        <v>0.84699999999999998</v>
      </c>
      <c r="BO4875" s="157">
        <f>IF('1b-NaturalGas'!$AI$89="no","",ROUND(BL4875,4))</f>
        <v>0.84699999999999998</v>
      </c>
      <c r="BP4875" s="157">
        <f>IF('1b-NaturalGas'!$AI$90="no","not applicable (based on previous answers)",ROUND(BL4875,4))</f>
        <v>0.84699999999999998</v>
      </c>
      <c r="BQ4875" s="157">
        <f>IF('1b-NaturalGas'!$AI$91="no","",ROUND(BL4875,4))</f>
        <v>0.84699999999999998</v>
      </c>
    </row>
    <row r="4876" spans="30:69" x14ac:dyDescent="0.25">
      <c r="AD4876" s="157">
        <f t="shared" si="165"/>
        <v>0.84900000000000064</v>
      </c>
      <c r="AE4876" s="157">
        <f>IF('1a-Electricity'!$AI$77="no","",ROUND(AD4876,4))</f>
        <v>0.84899999999999998</v>
      </c>
      <c r="AF4876" s="157">
        <f>IF('1a-Electricity'!$AI$78="no","",ROUND(AD4876,4))</f>
        <v>0.84899999999999998</v>
      </c>
      <c r="AG4876" s="157">
        <f>IF('1a-Electricity'!$AI$79="no","",ROUND(AD4876,4))</f>
        <v>0.84899999999999998</v>
      </c>
      <c r="BL4876" s="157">
        <f t="shared" si="166"/>
        <v>0.84800000000000064</v>
      </c>
      <c r="BM4876" s="157">
        <f>IF('1b-NaturalGas'!$AI$87="no","",ROUND(BL4876,4))</f>
        <v>0.84799999999999998</v>
      </c>
      <c r="BN4876" s="157">
        <f>IF('1b-NaturalGas'!$AI$88="no","",ROUND(BL4876,4))</f>
        <v>0.84799999999999998</v>
      </c>
      <c r="BO4876" s="157">
        <f>IF('1b-NaturalGas'!$AI$89="no","",ROUND(BL4876,4))</f>
        <v>0.84799999999999998</v>
      </c>
      <c r="BP4876" s="157">
        <f>IF('1b-NaturalGas'!$AI$90="no","not applicable (based on previous answers)",ROUND(BL4876,4))</f>
        <v>0.84799999999999998</v>
      </c>
      <c r="BQ4876" s="157">
        <f>IF('1b-NaturalGas'!$AI$91="no","",ROUND(BL4876,4))</f>
        <v>0.84799999999999998</v>
      </c>
    </row>
    <row r="4877" spans="30:69" x14ac:dyDescent="0.25">
      <c r="AD4877" s="157">
        <f t="shared" si="165"/>
        <v>0.85000000000000064</v>
      </c>
      <c r="AE4877" s="157">
        <f>IF('1a-Electricity'!$AI$77="no","",ROUND(AD4877,4))</f>
        <v>0.85</v>
      </c>
      <c r="AF4877" s="157">
        <f>IF('1a-Electricity'!$AI$78="no","",ROUND(AD4877,4))</f>
        <v>0.85</v>
      </c>
      <c r="AG4877" s="157">
        <f>IF('1a-Electricity'!$AI$79="no","",ROUND(AD4877,4))</f>
        <v>0.85</v>
      </c>
      <c r="BL4877" s="157">
        <f t="shared" si="166"/>
        <v>0.84900000000000064</v>
      </c>
      <c r="BM4877" s="157">
        <f>IF('1b-NaturalGas'!$AI$87="no","",ROUND(BL4877,4))</f>
        <v>0.84899999999999998</v>
      </c>
      <c r="BN4877" s="157">
        <f>IF('1b-NaturalGas'!$AI$88="no","",ROUND(BL4877,4))</f>
        <v>0.84899999999999998</v>
      </c>
      <c r="BO4877" s="157">
        <f>IF('1b-NaturalGas'!$AI$89="no","",ROUND(BL4877,4))</f>
        <v>0.84899999999999998</v>
      </c>
      <c r="BP4877" s="157">
        <f>IF('1b-NaturalGas'!$AI$90="no","not applicable (based on previous answers)",ROUND(BL4877,4))</f>
        <v>0.84899999999999998</v>
      </c>
      <c r="BQ4877" s="157">
        <f>IF('1b-NaturalGas'!$AI$91="no","",ROUND(BL4877,4))</f>
        <v>0.84899999999999998</v>
      </c>
    </row>
    <row r="4878" spans="30:69" x14ac:dyDescent="0.25">
      <c r="AD4878" s="157">
        <f t="shared" si="165"/>
        <v>0.85100000000000064</v>
      </c>
      <c r="AE4878" s="157">
        <f>IF('1a-Electricity'!$AI$77="no","",ROUND(AD4878,4))</f>
        <v>0.85099999999999998</v>
      </c>
      <c r="AF4878" s="157">
        <f>IF('1a-Electricity'!$AI$78="no","",ROUND(AD4878,4))</f>
        <v>0.85099999999999998</v>
      </c>
      <c r="AG4878" s="157">
        <f>IF('1a-Electricity'!$AI$79="no","",ROUND(AD4878,4))</f>
        <v>0.85099999999999998</v>
      </c>
      <c r="BL4878" s="157">
        <f t="shared" si="166"/>
        <v>0.85000000000000064</v>
      </c>
      <c r="BM4878" s="157">
        <f>IF('1b-NaturalGas'!$AI$87="no","",ROUND(BL4878,4))</f>
        <v>0.85</v>
      </c>
      <c r="BN4878" s="157">
        <f>IF('1b-NaturalGas'!$AI$88="no","",ROUND(BL4878,4))</f>
        <v>0.85</v>
      </c>
      <c r="BO4878" s="157">
        <f>IF('1b-NaturalGas'!$AI$89="no","",ROUND(BL4878,4))</f>
        <v>0.85</v>
      </c>
      <c r="BP4878" s="157">
        <f>IF('1b-NaturalGas'!$AI$90="no","not applicable (based on previous answers)",ROUND(BL4878,4))</f>
        <v>0.85</v>
      </c>
      <c r="BQ4878" s="157">
        <f>IF('1b-NaturalGas'!$AI$91="no","",ROUND(BL4878,4))</f>
        <v>0.85</v>
      </c>
    </row>
    <row r="4879" spans="30:69" x14ac:dyDescent="0.25">
      <c r="AD4879" s="157">
        <f t="shared" si="165"/>
        <v>0.85200000000000065</v>
      </c>
      <c r="AE4879" s="157">
        <f>IF('1a-Electricity'!$AI$77="no","",ROUND(AD4879,4))</f>
        <v>0.85199999999999998</v>
      </c>
      <c r="AF4879" s="157">
        <f>IF('1a-Electricity'!$AI$78="no","",ROUND(AD4879,4))</f>
        <v>0.85199999999999998</v>
      </c>
      <c r="AG4879" s="157">
        <f>IF('1a-Electricity'!$AI$79="no","",ROUND(AD4879,4))</f>
        <v>0.85199999999999998</v>
      </c>
      <c r="BL4879" s="157">
        <f t="shared" si="166"/>
        <v>0.85100000000000064</v>
      </c>
      <c r="BM4879" s="157">
        <f>IF('1b-NaturalGas'!$AI$87="no","",ROUND(BL4879,4))</f>
        <v>0.85099999999999998</v>
      </c>
      <c r="BN4879" s="157">
        <f>IF('1b-NaturalGas'!$AI$88="no","",ROUND(BL4879,4))</f>
        <v>0.85099999999999998</v>
      </c>
      <c r="BO4879" s="157">
        <f>IF('1b-NaturalGas'!$AI$89="no","",ROUND(BL4879,4))</f>
        <v>0.85099999999999998</v>
      </c>
      <c r="BP4879" s="157">
        <f>IF('1b-NaturalGas'!$AI$90="no","not applicable (based on previous answers)",ROUND(BL4879,4))</f>
        <v>0.85099999999999998</v>
      </c>
      <c r="BQ4879" s="157">
        <f>IF('1b-NaturalGas'!$AI$91="no","",ROUND(BL4879,4))</f>
        <v>0.85099999999999998</v>
      </c>
    </row>
    <row r="4880" spans="30:69" x14ac:dyDescent="0.25">
      <c r="AD4880" s="157">
        <f t="shared" si="165"/>
        <v>0.85300000000000065</v>
      </c>
      <c r="AE4880" s="157">
        <f>IF('1a-Electricity'!$AI$77="no","",ROUND(AD4880,4))</f>
        <v>0.85299999999999998</v>
      </c>
      <c r="AF4880" s="157">
        <f>IF('1a-Electricity'!$AI$78="no","",ROUND(AD4880,4))</f>
        <v>0.85299999999999998</v>
      </c>
      <c r="AG4880" s="157">
        <f>IF('1a-Electricity'!$AI$79="no","",ROUND(AD4880,4))</f>
        <v>0.85299999999999998</v>
      </c>
      <c r="BL4880" s="157">
        <f t="shared" si="166"/>
        <v>0.85200000000000065</v>
      </c>
      <c r="BM4880" s="157">
        <f>IF('1b-NaturalGas'!$AI$87="no","",ROUND(BL4880,4))</f>
        <v>0.85199999999999998</v>
      </c>
      <c r="BN4880" s="157">
        <f>IF('1b-NaturalGas'!$AI$88="no","",ROUND(BL4880,4))</f>
        <v>0.85199999999999998</v>
      </c>
      <c r="BO4880" s="157">
        <f>IF('1b-NaturalGas'!$AI$89="no","",ROUND(BL4880,4))</f>
        <v>0.85199999999999998</v>
      </c>
      <c r="BP4880" s="157">
        <f>IF('1b-NaturalGas'!$AI$90="no","not applicable (based on previous answers)",ROUND(BL4880,4))</f>
        <v>0.85199999999999998</v>
      </c>
      <c r="BQ4880" s="157">
        <f>IF('1b-NaturalGas'!$AI$91="no","",ROUND(BL4880,4))</f>
        <v>0.85199999999999998</v>
      </c>
    </row>
    <row r="4881" spans="30:69" x14ac:dyDescent="0.25">
      <c r="AD4881" s="157">
        <f t="shared" si="165"/>
        <v>0.85400000000000065</v>
      </c>
      <c r="AE4881" s="157">
        <f>IF('1a-Electricity'!$AI$77="no","",ROUND(AD4881,4))</f>
        <v>0.85399999999999998</v>
      </c>
      <c r="AF4881" s="157">
        <f>IF('1a-Electricity'!$AI$78="no","",ROUND(AD4881,4))</f>
        <v>0.85399999999999998</v>
      </c>
      <c r="AG4881" s="157">
        <f>IF('1a-Electricity'!$AI$79="no","",ROUND(AD4881,4))</f>
        <v>0.85399999999999998</v>
      </c>
      <c r="BL4881" s="157">
        <f t="shared" si="166"/>
        <v>0.85300000000000065</v>
      </c>
      <c r="BM4881" s="157">
        <f>IF('1b-NaturalGas'!$AI$87="no","",ROUND(BL4881,4))</f>
        <v>0.85299999999999998</v>
      </c>
      <c r="BN4881" s="157">
        <f>IF('1b-NaturalGas'!$AI$88="no","",ROUND(BL4881,4))</f>
        <v>0.85299999999999998</v>
      </c>
      <c r="BO4881" s="157">
        <f>IF('1b-NaturalGas'!$AI$89="no","",ROUND(BL4881,4))</f>
        <v>0.85299999999999998</v>
      </c>
      <c r="BP4881" s="157">
        <f>IF('1b-NaturalGas'!$AI$90="no","not applicable (based on previous answers)",ROUND(BL4881,4))</f>
        <v>0.85299999999999998</v>
      </c>
      <c r="BQ4881" s="157">
        <f>IF('1b-NaturalGas'!$AI$91="no","",ROUND(BL4881,4))</f>
        <v>0.85299999999999998</v>
      </c>
    </row>
    <row r="4882" spans="30:69" x14ac:dyDescent="0.25">
      <c r="AD4882" s="157">
        <f t="shared" si="165"/>
        <v>0.85500000000000065</v>
      </c>
      <c r="AE4882" s="157">
        <f>IF('1a-Electricity'!$AI$77="no","",ROUND(AD4882,4))</f>
        <v>0.85499999999999998</v>
      </c>
      <c r="AF4882" s="157">
        <f>IF('1a-Electricity'!$AI$78="no","",ROUND(AD4882,4))</f>
        <v>0.85499999999999998</v>
      </c>
      <c r="AG4882" s="157">
        <f>IF('1a-Electricity'!$AI$79="no","",ROUND(AD4882,4))</f>
        <v>0.85499999999999998</v>
      </c>
      <c r="BL4882" s="157">
        <f t="shared" si="166"/>
        <v>0.85400000000000065</v>
      </c>
      <c r="BM4882" s="157">
        <f>IF('1b-NaturalGas'!$AI$87="no","",ROUND(BL4882,4))</f>
        <v>0.85399999999999998</v>
      </c>
      <c r="BN4882" s="157">
        <f>IF('1b-NaturalGas'!$AI$88="no","",ROUND(BL4882,4))</f>
        <v>0.85399999999999998</v>
      </c>
      <c r="BO4882" s="157">
        <f>IF('1b-NaturalGas'!$AI$89="no","",ROUND(BL4882,4))</f>
        <v>0.85399999999999998</v>
      </c>
      <c r="BP4882" s="157">
        <f>IF('1b-NaturalGas'!$AI$90="no","not applicable (based on previous answers)",ROUND(BL4882,4))</f>
        <v>0.85399999999999998</v>
      </c>
      <c r="BQ4882" s="157">
        <f>IF('1b-NaturalGas'!$AI$91="no","",ROUND(BL4882,4))</f>
        <v>0.85399999999999998</v>
      </c>
    </row>
    <row r="4883" spans="30:69" x14ac:dyDescent="0.25">
      <c r="AD4883" s="157">
        <f t="shared" si="165"/>
        <v>0.85600000000000065</v>
      </c>
      <c r="AE4883" s="157">
        <f>IF('1a-Electricity'!$AI$77="no","",ROUND(AD4883,4))</f>
        <v>0.85599999999999998</v>
      </c>
      <c r="AF4883" s="157">
        <f>IF('1a-Electricity'!$AI$78="no","",ROUND(AD4883,4))</f>
        <v>0.85599999999999998</v>
      </c>
      <c r="AG4883" s="157">
        <f>IF('1a-Electricity'!$AI$79="no","",ROUND(AD4883,4))</f>
        <v>0.85599999999999998</v>
      </c>
      <c r="BL4883" s="157">
        <f t="shared" si="166"/>
        <v>0.85500000000000065</v>
      </c>
      <c r="BM4883" s="157">
        <f>IF('1b-NaturalGas'!$AI$87="no","",ROUND(BL4883,4))</f>
        <v>0.85499999999999998</v>
      </c>
      <c r="BN4883" s="157">
        <f>IF('1b-NaturalGas'!$AI$88="no","",ROUND(BL4883,4))</f>
        <v>0.85499999999999998</v>
      </c>
      <c r="BO4883" s="157">
        <f>IF('1b-NaturalGas'!$AI$89="no","",ROUND(BL4883,4))</f>
        <v>0.85499999999999998</v>
      </c>
      <c r="BP4883" s="157">
        <f>IF('1b-NaturalGas'!$AI$90="no","not applicable (based on previous answers)",ROUND(BL4883,4))</f>
        <v>0.85499999999999998</v>
      </c>
      <c r="BQ4883" s="157">
        <f>IF('1b-NaturalGas'!$AI$91="no","",ROUND(BL4883,4))</f>
        <v>0.85499999999999998</v>
      </c>
    </row>
    <row r="4884" spans="30:69" x14ac:dyDescent="0.25">
      <c r="AD4884" s="157">
        <f t="shared" si="165"/>
        <v>0.85700000000000065</v>
      </c>
      <c r="AE4884" s="157">
        <f>IF('1a-Electricity'!$AI$77="no","",ROUND(AD4884,4))</f>
        <v>0.85699999999999998</v>
      </c>
      <c r="AF4884" s="157">
        <f>IF('1a-Electricity'!$AI$78="no","",ROUND(AD4884,4))</f>
        <v>0.85699999999999998</v>
      </c>
      <c r="AG4884" s="157">
        <f>IF('1a-Electricity'!$AI$79="no","",ROUND(AD4884,4))</f>
        <v>0.85699999999999998</v>
      </c>
      <c r="BL4884" s="157">
        <f t="shared" si="166"/>
        <v>0.85600000000000065</v>
      </c>
      <c r="BM4884" s="157">
        <f>IF('1b-NaturalGas'!$AI$87="no","",ROUND(BL4884,4))</f>
        <v>0.85599999999999998</v>
      </c>
      <c r="BN4884" s="157">
        <f>IF('1b-NaturalGas'!$AI$88="no","",ROUND(BL4884,4))</f>
        <v>0.85599999999999998</v>
      </c>
      <c r="BO4884" s="157">
        <f>IF('1b-NaturalGas'!$AI$89="no","",ROUND(BL4884,4))</f>
        <v>0.85599999999999998</v>
      </c>
      <c r="BP4884" s="157">
        <f>IF('1b-NaturalGas'!$AI$90="no","not applicable (based on previous answers)",ROUND(BL4884,4))</f>
        <v>0.85599999999999998</v>
      </c>
      <c r="BQ4884" s="157">
        <f>IF('1b-NaturalGas'!$AI$91="no","",ROUND(BL4884,4))</f>
        <v>0.85599999999999998</v>
      </c>
    </row>
    <row r="4885" spans="30:69" x14ac:dyDescent="0.25">
      <c r="AD4885" s="157">
        <f t="shared" si="165"/>
        <v>0.85800000000000065</v>
      </c>
      <c r="AE4885" s="157">
        <f>IF('1a-Electricity'!$AI$77="no","",ROUND(AD4885,4))</f>
        <v>0.85799999999999998</v>
      </c>
      <c r="AF4885" s="157">
        <f>IF('1a-Electricity'!$AI$78="no","",ROUND(AD4885,4))</f>
        <v>0.85799999999999998</v>
      </c>
      <c r="AG4885" s="157">
        <f>IF('1a-Electricity'!$AI$79="no","",ROUND(AD4885,4))</f>
        <v>0.85799999999999998</v>
      </c>
      <c r="BL4885" s="157">
        <f t="shared" si="166"/>
        <v>0.85700000000000065</v>
      </c>
      <c r="BM4885" s="157">
        <f>IF('1b-NaturalGas'!$AI$87="no","",ROUND(BL4885,4))</f>
        <v>0.85699999999999998</v>
      </c>
      <c r="BN4885" s="157">
        <f>IF('1b-NaturalGas'!$AI$88="no","",ROUND(BL4885,4))</f>
        <v>0.85699999999999998</v>
      </c>
      <c r="BO4885" s="157">
        <f>IF('1b-NaturalGas'!$AI$89="no","",ROUND(BL4885,4))</f>
        <v>0.85699999999999998</v>
      </c>
      <c r="BP4885" s="157">
        <f>IF('1b-NaturalGas'!$AI$90="no","not applicable (based on previous answers)",ROUND(BL4885,4))</f>
        <v>0.85699999999999998</v>
      </c>
      <c r="BQ4885" s="157">
        <f>IF('1b-NaturalGas'!$AI$91="no","",ROUND(BL4885,4))</f>
        <v>0.85699999999999998</v>
      </c>
    </row>
    <row r="4886" spans="30:69" x14ac:dyDescent="0.25">
      <c r="AD4886" s="157">
        <f t="shared" si="165"/>
        <v>0.85900000000000065</v>
      </c>
      <c r="AE4886" s="157">
        <f>IF('1a-Electricity'!$AI$77="no","",ROUND(AD4886,4))</f>
        <v>0.85899999999999999</v>
      </c>
      <c r="AF4886" s="157">
        <f>IF('1a-Electricity'!$AI$78="no","",ROUND(AD4886,4))</f>
        <v>0.85899999999999999</v>
      </c>
      <c r="AG4886" s="157">
        <f>IF('1a-Electricity'!$AI$79="no","",ROUND(AD4886,4))</f>
        <v>0.85899999999999999</v>
      </c>
      <c r="BL4886" s="157">
        <f t="shared" si="166"/>
        <v>0.85800000000000065</v>
      </c>
      <c r="BM4886" s="157">
        <f>IF('1b-NaturalGas'!$AI$87="no","",ROUND(BL4886,4))</f>
        <v>0.85799999999999998</v>
      </c>
      <c r="BN4886" s="157">
        <f>IF('1b-NaturalGas'!$AI$88="no","",ROUND(BL4886,4))</f>
        <v>0.85799999999999998</v>
      </c>
      <c r="BO4886" s="157">
        <f>IF('1b-NaturalGas'!$AI$89="no","",ROUND(BL4886,4))</f>
        <v>0.85799999999999998</v>
      </c>
      <c r="BP4886" s="157">
        <f>IF('1b-NaturalGas'!$AI$90="no","not applicable (based on previous answers)",ROUND(BL4886,4))</f>
        <v>0.85799999999999998</v>
      </c>
      <c r="BQ4886" s="157">
        <f>IF('1b-NaturalGas'!$AI$91="no","",ROUND(BL4886,4))</f>
        <v>0.85799999999999998</v>
      </c>
    </row>
    <row r="4887" spans="30:69" x14ac:dyDescent="0.25">
      <c r="AD4887" s="157">
        <f t="shared" si="165"/>
        <v>0.86000000000000065</v>
      </c>
      <c r="AE4887" s="157">
        <f>IF('1a-Electricity'!$AI$77="no","",ROUND(AD4887,4))</f>
        <v>0.86</v>
      </c>
      <c r="AF4887" s="157">
        <f>IF('1a-Electricity'!$AI$78="no","",ROUND(AD4887,4))</f>
        <v>0.86</v>
      </c>
      <c r="AG4887" s="157">
        <f>IF('1a-Electricity'!$AI$79="no","",ROUND(AD4887,4))</f>
        <v>0.86</v>
      </c>
      <c r="BL4887" s="157">
        <f t="shared" si="166"/>
        <v>0.85900000000000065</v>
      </c>
      <c r="BM4887" s="157">
        <f>IF('1b-NaturalGas'!$AI$87="no","",ROUND(BL4887,4))</f>
        <v>0.85899999999999999</v>
      </c>
      <c r="BN4887" s="157">
        <f>IF('1b-NaturalGas'!$AI$88="no","",ROUND(BL4887,4))</f>
        <v>0.85899999999999999</v>
      </c>
      <c r="BO4887" s="157">
        <f>IF('1b-NaturalGas'!$AI$89="no","",ROUND(BL4887,4))</f>
        <v>0.85899999999999999</v>
      </c>
      <c r="BP4887" s="157">
        <f>IF('1b-NaturalGas'!$AI$90="no","not applicable (based on previous answers)",ROUND(BL4887,4))</f>
        <v>0.85899999999999999</v>
      </c>
      <c r="BQ4887" s="157">
        <f>IF('1b-NaturalGas'!$AI$91="no","",ROUND(BL4887,4))</f>
        <v>0.85899999999999999</v>
      </c>
    </row>
    <row r="4888" spans="30:69" x14ac:dyDescent="0.25">
      <c r="AD4888" s="157">
        <f t="shared" si="165"/>
        <v>0.86100000000000065</v>
      </c>
      <c r="AE4888" s="157">
        <f>IF('1a-Electricity'!$AI$77="no","",ROUND(AD4888,4))</f>
        <v>0.86099999999999999</v>
      </c>
      <c r="AF4888" s="157">
        <f>IF('1a-Electricity'!$AI$78="no","",ROUND(AD4888,4))</f>
        <v>0.86099999999999999</v>
      </c>
      <c r="AG4888" s="157">
        <f>IF('1a-Electricity'!$AI$79="no","",ROUND(AD4888,4))</f>
        <v>0.86099999999999999</v>
      </c>
      <c r="BL4888" s="157">
        <f t="shared" si="166"/>
        <v>0.86000000000000065</v>
      </c>
      <c r="BM4888" s="157">
        <f>IF('1b-NaturalGas'!$AI$87="no","",ROUND(BL4888,4))</f>
        <v>0.86</v>
      </c>
      <c r="BN4888" s="157">
        <f>IF('1b-NaturalGas'!$AI$88="no","",ROUND(BL4888,4))</f>
        <v>0.86</v>
      </c>
      <c r="BO4888" s="157">
        <f>IF('1b-NaturalGas'!$AI$89="no","",ROUND(BL4888,4))</f>
        <v>0.86</v>
      </c>
      <c r="BP4888" s="157">
        <f>IF('1b-NaturalGas'!$AI$90="no","not applicable (based on previous answers)",ROUND(BL4888,4))</f>
        <v>0.86</v>
      </c>
      <c r="BQ4888" s="157">
        <f>IF('1b-NaturalGas'!$AI$91="no","",ROUND(BL4888,4))</f>
        <v>0.86</v>
      </c>
    </row>
    <row r="4889" spans="30:69" x14ac:dyDescent="0.25">
      <c r="AD4889" s="157">
        <f t="shared" si="165"/>
        <v>0.86200000000000065</v>
      </c>
      <c r="AE4889" s="157">
        <f>IF('1a-Electricity'!$AI$77="no","",ROUND(AD4889,4))</f>
        <v>0.86199999999999999</v>
      </c>
      <c r="AF4889" s="157">
        <f>IF('1a-Electricity'!$AI$78="no","",ROUND(AD4889,4))</f>
        <v>0.86199999999999999</v>
      </c>
      <c r="AG4889" s="157">
        <f>IF('1a-Electricity'!$AI$79="no","",ROUND(AD4889,4))</f>
        <v>0.86199999999999999</v>
      </c>
      <c r="BL4889" s="157">
        <f t="shared" si="166"/>
        <v>0.86100000000000065</v>
      </c>
      <c r="BM4889" s="157">
        <f>IF('1b-NaturalGas'!$AI$87="no","",ROUND(BL4889,4))</f>
        <v>0.86099999999999999</v>
      </c>
      <c r="BN4889" s="157">
        <f>IF('1b-NaturalGas'!$AI$88="no","",ROUND(BL4889,4))</f>
        <v>0.86099999999999999</v>
      </c>
      <c r="BO4889" s="157">
        <f>IF('1b-NaturalGas'!$AI$89="no","",ROUND(BL4889,4))</f>
        <v>0.86099999999999999</v>
      </c>
      <c r="BP4889" s="157">
        <f>IF('1b-NaturalGas'!$AI$90="no","not applicable (based on previous answers)",ROUND(BL4889,4))</f>
        <v>0.86099999999999999</v>
      </c>
      <c r="BQ4889" s="157">
        <f>IF('1b-NaturalGas'!$AI$91="no","",ROUND(BL4889,4))</f>
        <v>0.86099999999999999</v>
      </c>
    </row>
    <row r="4890" spans="30:69" x14ac:dyDescent="0.25">
      <c r="AD4890" s="157">
        <f t="shared" si="165"/>
        <v>0.86300000000000066</v>
      </c>
      <c r="AE4890" s="157">
        <f>IF('1a-Electricity'!$AI$77="no","",ROUND(AD4890,4))</f>
        <v>0.86299999999999999</v>
      </c>
      <c r="AF4890" s="157">
        <f>IF('1a-Electricity'!$AI$78="no","",ROUND(AD4890,4))</f>
        <v>0.86299999999999999</v>
      </c>
      <c r="AG4890" s="157">
        <f>IF('1a-Electricity'!$AI$79="no","",ROUND(AD4890,4))</f>
        <v>0.86299999999999999</v>
      </c>
      <c r="BL4890" s="157">
        <f t="shared" si="166"/>
        <v>0.86200000000000065</v>
      </c>
      <c r="BM4890" s="157">
        <f>IF('1b-NaturalGas'!$AI$87="no","",ROUND(BL4890,4))</f>
        <v>0.86199999999999999</v>
      </c>
      <c r="BN4890" s="157">
        <f>IF('1b-NaturalGas'!$AI$88="no","",ROUND(BL4890,4))</f>
        <v>0.86199999999999999</v>
      </c>
      <c r="BO4890" s="157">
        <f>IF('1b-NaturalGas'!$AI$89="no","",ROUND(BL4890,4))</f>
        <v>0.86199999999999999</v>
      </c>
      <c r="BP4890" s="157">
        <f>IF('1b-NaturalGas'!$AI$90="no","not applicable (based on previous answers)",ROUND(BL4890,4))</f>
        <v>0.86199999999999999</v>
      </c>
      <c r="BQ4890" s="157">
        <f>IF('1b-NaturalGas'!$AI$91="no","",ROUND(BL4890,4))</f>
        <v>0.86199999999999999</v>
      </c>
    </row>
    <row r="4891" spans="30:69" x14ac:dyDescent="0.25">
      <c r="AD4891" s="157">
        <f t="shared" si="165"/>
        <v>0.86400000000000066</v>
      </c>
      <c r="AE4891" s="157">
        <f>IF('1a-Electricity'!$AI$77="no","",ROUND(AD4891,4))</f>
        <v>0.86399999999999999</v>
      </c>
      <c r="AF4891" s="157">
        <f>IF('1a-Electricity'!$AI$78="no","",ROUND(AD4891,4))</f>
        <v>0.86399999999999999</v>
      </c>
      <c r="AG4891" s="157">
        <f>IF('1a-Electricity'!$AI$79="no","",ROUND(AD4891,4))</f>
        <v>0.86399999999999999</v>
      </c>
      <c r="BL4891" s="157">
        <f t="shared" si="166"/>
        <v>0.86300000000000066</v>
      </c>
      <c r="BM4891" s="157">
        <f>IF('1b-NaturalGas'!$AI$87="no","",ROUND(BL4891,4))</f>
        <v>0.86299999999999999</v>
      </c>
      <c r="BN4891" s="157">
        <f>IF('1b-NaturalGas'!$AI$88="no","",ROUND(BL4891,4))</f>
        <v>0.86299999999999999</v>
      </c>
      <c r="BO4891" s="157">
        <f>IF('1b-NaturalGas'!$AI$89="no","",ROUND(BL4891,4))</f>
        <v>0.86299999999999999</v>
      </c>
      <c r="BP4891" s="157">
        <f>IF('1b-NaturalGas'!$AI$90="no","not applicable (based on previous answers)",ROUND(BL4891,4))</f>
        <v>0.86299999999999999</v>
      </c>
      <c r="BQ4891" s="157">
        <f>IF('1b-NaturalGas'!$AI$91="no","",ROUND(BL4891,4))</f>
        <v>0.86299999999999999</v>
      </c>
    </row>
    <row r="4892" spans="30:69" x14ac:dyDescent="0.25">
      <c r="AD4892" s="157">
        <f t="shared" si="165"/>
        <v>0.86500000000000066</v>
      </c>
      <c r="AE4892" s="157">
        <f>IF('1a-Electricity'!$AI$77="no","",ROUND(AD4892,4))</f>
        <v>0.86499999999999999</v>
      </c>
      <c r="AF4892" s="157">
        <f>IF('1a-Electricity'!$AI$78="no","",ROUND(AD4892,4))</f>
        <v>0.86499999999999999</v>
      </c>
      <c r="AG4892" s="157">
        <f>IF('1a-Electricity'!$AI$79="no","",ROUND(AD4892,4))</f>
        <v>0.86499999999999999</v>
      </c>
      <c r="BL4892" s="157">
        <f t="shared" si="166"/>
        <v>0.86400000000000066</v>
      </c>
      <c r="BM4892" s="157">
        <f>IF('1b-NaturalGas'!$AI$87="no","",ROUND(BL4892,4))</f>
        <v>0.86399999999999999</v>
      </c>
      <c r="BN4892" s="157">
        <f>IF('1b-NaturalGas'!$AI$88="no","",ROUND(BL4892,4))</f>
        <v>0.86399999999999999</v>
      </c>
      <c r="BO4892" s="157">
        <f>IF('1b-NaturalGas'!$AI$89="no","",ROUND(BL4892,4))</f>
        <v>0.86399999999999999</v>
      </c>
      <c r="BP4892" s="157">
        <f>IF('1b-NaturalGas'!$AI$90="no","not applicable (based on previous answers)",ROUND(BL4892,4))</f>
        <v>0.86399999999999999</v>
      </c>
      <c r="BQ4892" s="157">
        <f>IF('1b-NaturalGas'!$AI$91="no","",ROUND(BL4892,4))</f>
        <v>0.86399999999999999</v>
      </c>
    </row>
    <row r="4893" spans="30:69" x14ac:dyDescent="0.25">
      <c r="AD4893" s="157">
        <f t="shared" si="165"/>
        <v>0.86600000000000066</v>
      </c>
      <c r="AE4893" s="157">
        <f>IF('1a-Electricity'!$AI$77="no","",ROUND(AD4893,4))</f>
        <v>0.86599999999999999</v>
      </c>
      <c r="AF4893" s="157">
        <f>IF('1a-Electricity'!$AI$78="no","",ROUND(AD4893,4))</f>
        <v>0.86599999999999999</v>
      </c>
      <c r="AG4893" s="157">
        <f>IF('1a-Electricity'!$AI$79="no","",ROUND(AD4893,4))</f>
        <v>0.86599999999999999</v>
      </c>
      <c r="BL4893" s="157">
        <f t="shared" si="166"/>
        <v>0.86500000000000066</v>
      </c>
      <c r="BM4893" s="157">
        <f>IF('1b-NaturalGas'!$AI$87="no","",ROUND(BL4893,4))</f>
        <v>0.86499999999999999</v>
      </c>
      <c r="BN4893" s="157">
        <f>IF('1b-NaturalGas'!$AI$88="no","",ROUND(BL4893,4))</f>
        <v>0.86499999999999999</v>
      </c>
      <c r="BO4893" s="157">
        <f>IF('1b-NaturalGas'!$AI$89="no","",ROUND(BL4893,4))</f>
        <v>0.86499999999999999</v>
      </c>
      <c r="BP4893" s="157">
        <f>IF('1b-NaturalGas'!$AI$90="no","not applicable (based on previous answers)",ROUND(BL4893,4))</f>
        <v>0.86499999999999999</v>
      </c>
      <c r="BQ4893" s="157">
        <f>IF('1b-NaturalGas'!$AI$91="no","",ROUND(BL4893,4))</f>
        <v>0.86499999999999999</v>
      </c>
    </row>
    <row r="4894" spans="30:69" x14ac:dyDescent="0.25">
      <c r="AD4894" s="157">
        <f t="shared" si="165"/>
        <v>0.86700000000000066</v>
      </c>
      <c r="AE4894" s="157">
        <f>IF('1a-Electricity'!$AI$77="no","",ROUND(AD4894,4))</f>
        <v>0.86699999999999999</v>
      </c>
      <c r="AF4894" s="157">
        <f>IF('1a-Electricity'!$AI$78="no","",ROUND(AD4894,4))</f>
        <v>0.86699999999999999</v>
      </c>
      <c r="AG4894" s="157">
        <f>IF('1a-Electricity'!$AI$79="no","",ROUND(AD4894,4))</f>
        <v>0.86699999999999999</v>
      </c>
      <c r="BL4894" s="157">
        <f t="shared" si="166"/>
        <v>0.86600000000000066</v>
      </c>
      <c r="BM4894" s="157">
        <f>IF('1b-NaturalGas'!$AI$87="no","",ROUND(BL4894,4))</f>
        <v>0.86599999999999999</v>
      </c>
      <c r="BN4894" s="157">
        <f>IF('1b-NaturalGas'!$AI$88="no","",ROUND(BL4894,4))</f>
        <v>0.86599999999999999</v>
      </c>
      <c r="BO4894" s="157">
        <f>IF('1b-NaturalGas'!$AI$89="no","",ROUND(BL4894,4))</f>
        <v>0.86599999999999999</v>
      </c>
      <c r="BP4894" s="157">
        <f>IF('1b-NaturalGas'!$AI$90="no","not applicable (based on previous answers)",ROUND(BL4894,4))</f>
        <v>0.86599999999999999</v>
      </c>
      <c r="BQ4894" s="157">
        <f>IF('1b-NaturalGas'!$AI$91="no","",ROUND(BL4894,4))</f>
        <v>0.86599999999999999</v>
      </c>
    </row>
    <row r="4895" spans="30:69" x14ac:dyDescent="0.25">
      <c r="AD4895" s="157">
        <f t="shared" si="165"/>
        <v>0.86800000000000066</v>
      </c>
      <c r="AE4895" s="157">
        <f>IF('1a-Electricity'!$AI$77="no","",ROUND(AD4895,4))</f>
        <v>0.86799999999999999</v>
      </c>
      <c r="AF4895" s="157">
        <f>IF('1a-Electricity'!$AI$78="no","",ROUND(AD4895,4))</f>
        <v>0.86799999999999999</v>
      </c>
      <c r="AG4895" s="157">
        <f>IF('1a-Electricity'!$AI$79="no","",ROUND(AD4895,4))</f>
        <v>0.86799999999999999</v>
      </c>
      <c r="BL4895" s="157">
        <f t="shared" si="166"/>
        <v>0.86700000000000066</v>
      </c>
      <c r="BM4895" s="157">
        <f>IF('1b-NaturalGas'!$AI$87="no","",ROUND(BL4895,4))</f>
        <v>0.86699999999999999</v>
      </c>
      <c r="BN4895" s="157">
        <f>IF('1b-NaturalGas'!$AI$88="no","",ROUND(BL4895,4))</f>
        <v>0.86699999999999999</v>
      </c>
      <c r="BO4895" s="157">
        <f>IF('1b-NaturalGas'!$AI$89="no","",ROUND(BL4895,4))</f>
        <v>0.86699999999999999</v>
      </c>
      <c r="BP4895" s="157">
        <f>IF('1b-NaturalGas'!$AI$90="no","not applicable (based on previous answers)",ROUND(BL4895,4))</f>
        <v>0.86699999999999999</v>
      </c>
      <c r="BQ4895" s="157">
        <f>IF('1b-NaturalGas'!$AI$91="no","",ROUND(BL4895,4))</f>
        <v>0.86699999999999999</v>
      </c>
    </row>
    <row r="4896" spans="30:69" x14ac:dyDescent="0.25">
      <c r="AD4896" s="157">
        <f t="shared" si="165"/>
        <v>0.86900000000000066</v>
      </c>
      <c r="AE4896" s="157">
        <f>IF('1a-Electricity'!$AI$77="no","",ROUND(AD4896,4))</f>
        <v>0.86899999999999999</v>
      </c>
      <c r="AF4896" s="157">
        <f>IF('1a-Electricity'!$AI$78="no","",ROUND(AD4896,4))</f>
        <v>0.86899999999999999</v>
      </c>
      <c r="AG4896" s="157">
        <f>IF('1a-Electricity'!$AI$79="no","",ROUND(AD4896,4))</f>
        <v>0.86899999999999999</v>
      </c>
      <c r="BL4896" s="157">
        <f t="shared" si="166"/>
        <v>0.86800000000000066</v>
      </c>
      <c r="BM4896" s="157">
        <f>IF('1b-NaturalGas'!$AI$87="no","",ROUND(BL4896,4))</f>
        <v>0.86799999999999999</v>
      </c>
      <c r="BN4896" s="157">
        <f>IF('1b-NaturalGas'!$AI$88="no","",ROUND(BL4896,4))</f>
        <v>0.86799999999999999</v>
      </c>
      <c r="BO4896" s="157">
        <f>IF('1b-NaturalGas'!$AI$89="no","",ROUND(BL4896,4))</f>
        <v>0.86799999999999999</v>
      </c>
      <c r="BP4896" s="157">
        <f>IF('1b-NaturalGas'!$AI$90="no","not applicable (based on previous answers)",ROUND(BL4896,4))</f>
        <v>0.86799999999999999</v>
      </c>
      <c r="BQ4896" s="157">
        <f>IF('1b-NaturalGas'!$AI$91="no","",ROUND(BL4896,4))</f>
        <v>0.86799999999999999</v>
      </c>
    </row>
    <row r="4897" spans="30:69" x14ac:dyDescent="0.25">
      <c r="AD4897" s="157">
        <f t="shared" si="165"/>
        <v>0.87000000000000066</v>
      </c>
      <c r="AE4897" s="157">
        <f>IF('1a-Electricity'!$AI$77="no","",ROUND(AD4897,4))</f>
        <v>0.87</v>
      </c>
      <c r="AF4897" s="157">
        <f>IF('1a-Electricity'!$AI$78="no","",ROUND(AD4897,4))</f>
        <v>0.87</v>
      </c>
      <c r="AG4897" s="157">
        <f>IF('1a-Electricity'!$AI$79="no","",ROUND(AD4897,4))</f>
        <v>0.87</v>
      </c>
      <c r="BL4897" s="157">
        <f t="shared" si="166"/>
        <v>0.86900000000000066</v>
      </c>
      <c r="BM4897" s="157">
        <f>IF('1b-NaturalGas'!$AI$87="no","",ROUND(BL4897,4))</f>
        <v>0.86899999999999999</v>
      </c>
      <c r="BN4897" s="157">
        <f>IF('1b-NaturalGas'!$AI$88="no","",ROUND(BL4897,4))</f>
        <v>0.86899999999999999</v>
      </c>
      <c r="BO4897" s="157">
        <f>IF('1b-NaturalGas'!$AI$89="no","",ROUND(BL4897,4))</f>
        <v>0.86899999999999999</v>
      </c>
      <c r="BP4897" s="157">
        <f>IF('1b-NaturalGas'!$AI$90="no","not applicable (based on previous answers)",ROUND(BL4897,4))</f>
        <v>0.86899999999999999</v>
      </c>
      <c r="BQ4897" s="157">
        <f>IF('1b-NaturalGas'!$AI$91="no","",ROUND(BL4897,4))</f>
        <v>0.86899999999999999</v>
      </c>
    </row>
    <row r="4898" spans="30:69" x14ac:dyDescent="0.25">
      <c r="AD4898" s="157">
        <f t="shared" si="165"/>
        <v>0.87100000000000066</v>
      </c>
      <c r="AE4898" s="157">
        <f>IF('1a-Electricity'!$AI$77="no","",ROUND(AD4898,4))</f>
        <v>0.871</v>
      </c>
      <c r="AF4898" s="157">
        <f>IF('1a-Electricity'!$AI$78="no","",ROUND(AD4898,4))</f>
        <v>0.871</v>
      </c>
      <c r="AG4898" s="157">
        <f>IF('1a-Electricity'!$AI$79="no","",ROUND(AD4898,4))</f>
        <v>0.871</v>
      </c>
      <c r="BL4898" s="157">
        <f t="shared" si="166"/>
        <v>0.87000000000000066</v>
      </c>
      <c r="BM4898" s="157">
        <f>IF('1b-NaturalGas'!$AI$87="no","",ROUND(BL4898,4))</f>
        <v>0.87</v>
      </c>
      <c r="BN4898" s="157">
        <f>IF('1b-NaturalGas'!$AI$88="no","",ROUND(BL4898,4))</f>
        <v>0.87</v>
      </c>
      <c r="BO4898" s="157">
        <f>IF('1b-NaturalGas'!$AI$89="no","",ROUND(BL4898,4))</f>
        <v>0.87</v>
      </c>
      <c r="BP4898" s="157">
        <f>IF('1b-NaturalGas'!$AI$90="no","not applicable (based on previous answers)",ROUND(BL4898,4))</f>
        <v>0.87</v>
      </c>
      <c r="BQ4898" s="157">
        <f>IF('1b-NaturalGas'!$AI$91="no","",ROUND(BL4898,4))</f>
        <v>0.87</v>
      </c>
    </row>
    <row r="4899" spans="30:69" x14ac:dyDescent="0.25">
      <c r="AD4899" s="157">
        <f t="shared" si="165"/>
        <v>0.87200000000000066</v>
      </c>
      <c r="AE4899" s="157">
        <f>IF('1a-Electricity'!$AI$77="no","",ROUND(AD4899,4))</f>
        <v>0.872</v>
      </c>
      <c r="AF4899" s="157">
        <f>IF('1a-Electricity'!$AI$78="no","",ROUND(AD4899,4))</f>
        <v>0.872</v>
      </c>
      <c r="AG4899" s="157">
        <f>IF('1a-Electricity'!$AI$79="no","",ROUND(AD4899,4))</f>
        <v>0.872</v>
      </c>
      <c r="BL4899" s="157">
        <f t="shared" si="166"/>
        <v>0.87100000000000066</v>
      </c>
      <c r="BM4899" s="157">
        <f>IF('1b-NaturalGas'!$AI$87="no","",ROUND(BL4899,4))</f>
        <v>0.871</v>
      </c>
      <c r="BN4899" s="157">
        <f>IF('1b-NaturalGas'!$AI$88="no","",ROUND(BL4899,4))</f>
        <v>0.871</v>
      </c>
      <c r="BO4899" s="157">
        <f>IF('1b-NaturalGas'!$AI$89="no","",ROUND(BL4899,4))</f>
        <v>0.871</v>
      </c>
      <c r="BP4899" s="157">
        <f>IF('1b-NaturalGas'!$AI$90="no","not applicable (based on previous answers)",ROUND(BL4899,4))</f>
        <v>0.871</v>
      </c>
      <c r="BQ4899" s="157">
        <f>IF('1b-NaturalGas'!$AI$91="no","",ROUND(BL4899,4))</f>
        <v>0.871</v>
      </c>
    </row>
    <row r="4900" spans="30:69" x14ac:dyDescent="0.25">
      <c r="AD4900" s="157">
        <f t="shared" si="165"/>
        <v>0.87300000000000066</v>
      </c>
      <c r="AE4900" s="157">
        <f>IF('1a-Electricity'!$AI$77="no","",ROUND(AD4900,4))</f>
        <v>0.873</v>
      </c>
      <c r="AF4900" s="157">
        <f>IF('1a-Electricity'!$AI$78="no","",ROUND(AD4900,4))</f>
        <v>0.873</v>
      </c>
      <c r="AG4900" s="157">
        <f>IF('1a-Electricity'!$AI$79="no","",ROUND(AD4900,4))</f>
        <v>0.873</v>
      </c>
      <c r="BL4900" s="157">
        <f t="shared" si="166"/>
        <v>0.87200000000000066</v>
      </c>
      <c r="BM4900" s="157">
        <f>IF('1b-NaturalGas'!$AI$87="no","",ROUND(BL4900,4))</f>
        <v>0.872</v>
      </c>
      <c r="BN4900" s="157">
        <f>IF('1b-NaturalGas'!$AI$88="no","",ROUND(BL4900,4))</f>
        <v>0.872</v>
      </c>
      <c r="BO4900" s="157">
        <f>IF('1b-NaturalGas'!$AI$89="no","",ROUND(BL4900,4))</f>
        <v>0.872</v>
      </c>
      <c r="BP4900" s="157">
        <f>IF('1b-NaturalGas'!$AI$90="no","not applicable (based on previous answers)",ROUND(BL4900,4))</f>
        <v>0.872</v>
      </c>
      <c r="BQ4900" s="157">
        <f>IF('1b-NaturalGas'!$AI$91="no","",ROUND(BL4900,4))</f>
        <v>0.872</v>
      </c>
    </row>
    <row r="4901" spans="30:69" x14ac:dyDescent="0.25">
      <c r="AD4901" s="157">
        <f t="shared" si="165"/>
        <v>0.87400000000000067</v>
      </c>
      <c r="AE4901" s="157">
        <f>IF('1a-Electricity'!$AI$77="no","",ROUND(AD4901,4))</f>
        <v>0.874</v>
      </c>
      <c r="AF4901" s="157">
        <f>IF('1a-Electricity'!$AI$78="no","",ROUND(AD4901,4))</f>
        <v>0.874</v>
      </c>
      <c r="AG4901" s="157">
        <f>IF('1a-Electricity'!$AI$79="no","",ROUND(AD4901,4))</f>
        <v>0.874</v>
      </c>
      <c r="BL4901" s="157">
        <f t="shared" si="166"/>
        <v>0.87300000000000066</v>
      </c>
      <c r="BM4901" s="157">
        <f>IF('1b-NaturalGas'!$AI$87="no","",ROUND(BL4901,4))</f>
        <v>0.873</v>
      </c>
      <c r="BN4901" s="157">
        <f>IF('1b-NaturalGas'!$AI$88="no","",ROUND(BL4901,4))</f>
        <v>0.873</v>
      </c>
      <c r="BO4901" s="157">
        <f>IF('1b-NaturalGas'!$AI$89="no","",ROUND(BL4901,4))</f>
        <v>0.873</v>
      </c>
      <c r="BP4901" s="157">
        <f>IF('1b-NaturalGas'!$AI$90="no","not applicable (based on previous answers)",ROUND(BL4901,4))</f>
        <v>0.873</v>
      </c>
      <c r="BQ4901" s="157">
        <f>IF('1b-NaturalGas'!$AI$91="no","",ROUND(BL4901,4))</f>
        <v>0.873</v>
      </c>
    </row>
    <row r="4902" spans="30:69" x14ac:dyDescent="0.25">
      <c r="AD4902" s="157">
        <f t="shared" si="165"/>
        <v>0.87500000000000067</v>
      </c>
      <c r="AE4902" s="157">
        <f>IF('1a-Electricity'!$AI$77="no","",ROUND(AD4902,4))</f>
        <v>0.875</v>
      </c>
      <c r="AF4902" s="157">
        <f>IF('1a-Electricity'!$AI$78="no","",ROUND(AD4902,4))</f>
        <v>0.875</v>
      </c>
      <c r="AG4902" s="157">
        <f>IF('1a-Electricity'!$AI$79="no","",ROUND(AD4902,4))</f>
        <v>0.875</v>
      </c>
      <c r="BL4902" s="157">
        <f t="shared" si="166"/>
        <v>0.87400000000000067</v>
      </c>
      <c r="BM4902" s="157">
        <f>IF('1b-NaturalGas'!$AI$87="no","",ROUND(BL4902,4))</f>
        <v>0.874</v>
      </c>
      <c r="BN4902" s="157">
        <f>IF('1b-NaturalGas'!$AI$88="no","",ROUND(BL4902,4))</f>
        <v>0.874</v>
      </c>
      <c r="BO4902" s="157">
        <f>IF('1b-NaturalGas'!$AI$89="no","",ROUND(BL4902,4))</f>
        <v>0.874</v>
      </c>
      <c r="BP4902" s="157">
        <f>IF('1b-NaturalGas'!$AI$90="no","not applicable (based on previous answers)",ROUND(BL4902,4))</f>
        <v>0.874</v>
      </c>
      <c r="BQ4902" s="157">
        <f>IF('1b-NaturalGas'!$AI$91="no","",ROUND(BL4902,4))</f>
        <v>0.874</v>
      </c>
    </row>
    <row r="4903" spans="30:69" x14ac:dyDescent="0.25">
      <c r="AD4903" s="157">
        <f t="shared" si="165"/>
        <v>0.87600000000000067</v>
      </c>
      <c r="AE4903" s="157">
        <f>IF('1a-Electricity'!$AI$77="no","",ROUND(AD4903,4))</f>
        <v>0.876</v>
      </c>
      <c r="AF4903" s="157">
        <f>IF('1a-Electricity'!$AI$78="no","",ROUND(AD4903,4))</f>
        <v>0.876</v>
      </c>
      <c r="AG4903" s="157">
        <f>IF('1a-Electricity'!$AI$79="no","",ROUND(AD4903,4))</f>
        <v>0.876</v>
      </c>
      <c r="BL4903" s="157">
        <f t="shared" si="166"/>
        <v>0.87500000000000067</v>
      </c>
      <c r="BM4903" s="157">
        <f>IF('1b-NaturalGas'!$AI$87="no","",ROUND(BL4903,4))</f>
        <v>0.875</v>
      </c>
      <c r="BN4903" s="157">
        <f>IF('1b-NaturalGas'!$AI$88="no","",ROUND(BL4903,4))</f>
        <v>0.875</v>
      </c>
      <c r="BO4903" s="157">
        <f>IF('1b-NaturalGas'!$AI$89="no","",ROUND(BL4903,4))</f>
        <v>0.875</v>
      </c>
      <c r="BP4903" s="157">
        <f>IF('1b-NaturalGas'!$AI$90="no","not applicable (based on previous answers)",ROUND(BL4903,4))</f>
        <v>0.875</v>
      </c>
      <c r="BQ4903" s="157">
        <f>IF('1b-NaturalGas'!$AI$91="no","",ROUND(BL4903,4))</f>
        <v>0.875</v>
      </c>
    </row>
    <row r="4904" spans="30:69" x14ac:dyDescent="0.25">
      <c r="AD4904" s="157">
        <f t="shared" si="165"/>
        <v>0.87700000000000067</v>
      </c>
      <c r="AE4904" s="157">
        <f>IF('1a-Electricity'!$AI$77="no","",ROUND(AD4904,4))</f>
        <v>0.877</v>
      </c>
      <c r="AF4904" s="157">
        <f>IF('1a-Electricity'!$AI$78="no","",ROUND(AD4904,4))</f>
        <v>0.877</v>
      </c>
      <c r="AG4904" s="157">
        <f>IF('1a-Electricity'!$AI$79="no","",ROUND(AD4904,4))</f>
        <v>0.877</v>
      </c>
      <c r="BL4904" s="157">
        <f t="shared" si="166"/>
        <v>0.87600000000000067</v>
      </c>
      <c r="BM4904" s="157">
        <f>IF('1b-NaturalGas'!$AI$87="no","",ROUND(BL4904,4))</f>
        <v>0.876</v>
      </c>
      <c r="BN4904" s="157">
        <f>IF('1b-NaturalGas'!$AI$88="no","",ROUND(BL4904,4))</f>
        <v>0.876</v>
      </c>
      <c r="BO4904" s="157">
        <f>IF('1b-NaturalGas'!$AI$89="no","",ROUND(BL4904,4))</f>
        <v>0.876</v>
      </c>
      <c r="BP4904" s="157">
        <f>IF('1b-NaturalGas'!$AI$90="no","not applicable (based on previous answers)",ROUND(BL4904,4))</f>
        <v>0.876</v>
      </c>
      <c r="BQ4904" s="157">
        <f>IF('1b-NaturalGas'!$AI$91="no","",ROUND(BL4904,4))</f>
        <v>0.876</v>
      </c>
    </row>
    <row r="4905" spans="30:69" x14ac:dyDescent="0.25">
      <c r="AD4905" s="157">
        <f t="shared" si="165"/>
        <v>0.87800000000000067</v>
      </c>
      <c r="AE4905" s="157">
        <f>IF('1a-Electricity'!$AI$77="no","",ROUND(AD4905,4))</f>
        <v>0.878</v>
      </c>
      <c r="AF4905" s="157">
        <f>IF('1a-Electricity'!$AI$78="no","",ROUND(AD4905,4))</f>
        <v>0.878</v>
      </c>
      <c r="AG4905" s="157">
        <f>IF('1a-Electricity'!$AI$79="no","",ROUND(AD4905,4))</f>
        <v>0.878</v>
      </c>
      <c r="BL4905" s="157">
        <f t="shared" si="166"/>
        <v>0.87700000000000067</v>
      </c>
      <c r="BM4905" s="157">
        <f>IF('1b-NaturalGas'!$AI$87="no","",ROUND(BL4905,4))</f>
        <v>0.877</v>
      </c>
      <c r="BN4905" s="157">
        <f>IF('1b-NaturalGas'!$AI$88="no","",ROUND(BL4905,4))</f>
        <v>0.877</v>
      </c>
      <c r="BO4905" s="157">
        <f>IF('1b-NaturalGas'!$AI$89="no","",ROUND(BL4905,4))</f>
        <v>0.877</v>
      </c>
      <c r="BP4905" s="157">
        <f>IF('1b-NaturalGas'!$AI$90="no","not applicable (based on previous answers)",ROUND(BL4905,4))</f>
        <v>0.877</v>
      </c>
      <c r="BQ4905" s="157">
        <f>IF('1b-NaturalGas'!$AI$91="no","",ROUND(BL4905,4))</f>
        <v>0.877</v>
      </c>
    </row>
    <row r="4906" spans="30:69" x14ac:dyDescent="0.25">
      <c r="AD4906" s="157">
        <f t="shared" si="165"/>
        <v>0.87900000000000067</v>
      </c>
      <c r="AE4906" s="157">
        <f>IF('1a-Electricity'!$AI$77="no","",ROUND(AD4906,4))</f>
        <v>0.879</v>
      </c>
      <c r="AF4906" s="157">
        <f>IF('1a-Electricity'!$AI$78="no","",ROUND(AD4906,4))</f>
        <v>0.879</v>
      </c>
      <c r="AG4906" s="157">
        <f>IF('1a-Electricity'!$AI$79="no","",ROUND(AD4906,4))</f>
        <v>0.879</v>
      </c>
      <c r="BL4906" s="157">
        <f t="shared" si="166"/>
        <v>0.87800000000000067</v>
      </c>
      <c r="BM4906" s="157">
        <f>IF('1b-NaturalGas'!$AI$87="no","",ROUND(BL4906,4))</f>
        <v>0.878</v>
      </c>
      <c r="BN4906" s="157">
        <f>IF('1b-NaturalGas'!$AI$88="no","",ROUND(BL4906,4))</f>
        <v>0.878</v>
      </c>
      <c r="BO4906" s="157">
        <f>IF('1b-NaturalGas'!$AI$89="no","",ROUND(BL4906,4))</f>
        <v>0.878</v>
      </c>
      <c r="BP4906" s="157">
        <f>IF('1b-NaturalGas'!$AI$90="no","not applicable (based on previous answers)",ROUND(BL4906,4))</f>
        <v>0.878</v>
      </c>
      <c r="BQ4906" s="157">
        <f>IF('1b-NaturalGas'!$AI$91="no","",ROUND(BL4906,4))</f>
        <v>0.878</v>
      </c>
    </row>
    <row r="4907" spans="30:69" x14ac:dyDescent="0.25">
      <c r="AD4907" s="157">
        <f t="shared" si="165"/>
        <v>0.88000000000000067</v>
      </c>
      <c r="AE4907" s="157">
        <f>IF('1a-Electricity'!$AI$77="no","",ROUND(AD4907,4))</f>
        <v>0.88</v>
      </c>
      <c r="AF4907" s="157">
        <f>IF('1a-Electricity'!$AI$78="no","",ROUND(AD4907,4))</f>
        <v>0.88</v>
      </c>
      <c r="AG4907" s="157">
        <f>IF('1a-Electricity'!$AI$79="no","",ROUND(AD4907,4))</f>
        <v>0.88</v>
      </c>
      <c r="BL4907" s="157">
        <f t="shared" si="166"/>
        <v>0.87900000000000067</v>
      </c>
      <c r="BM4907" s="157">
        <f>IF('1b-NaturalGas'!$AI$87="no","",ROUND(BL4907,4))</f>
        <v>0.879</v>
      </c>
      <c r="BN4907" s="157">
        <f>IF('1b-NaturalGas'!$AI$88="no","",ROUND(BL4907,4))</f>
        <v>0.879</v>
      </c>
      <c r="BO4907" s="157">
        <f>IF('1b-NaturalGas'!$AI$89="no","",ROUND(BL4907,4))</f>
        <v>0.879</v>
      </c>
      <c r="BP4907" s="157">
        <f>IF('1b-NaturalGas'!$AI$90="no","not applicable (based on previous answers)",ROUND(BL4907,4))</f>
        <v>0.879</v>
      </c>
      <c r="BQ4907" s="157">
        <f>IF('1b-NaturalGas'!$AI$91="no","",ROUND(BL4907,4))</f>
        <v>0.879</v>
      </c>
    </row>
    <row r="4908" spans="30:69" x14ac:dyDescent="0.25">
      <c r="AD4908" s="157">
        <f t="shared" si="165"/>
        <v>0.88100000000000067</v>
      </c>
      <c r="AE4908" s="157">
        <f>IF('1a-Electricity'!$AI$77="no","",ROUND(AD4908,4))</f>
        <v>0.88100000000000001</v>
      </c>
      <c r="AF4908" s="157">
        <f>IF('1a-Electricity'!$AI$78="no","",ROUND(AD4908,4))</f>
        <v>0.88100000000000001</v>
      </c>
      <c r="AG4908" s="157">
        <f>IF('1a-Electricity'!$AI$79="no","",ROUND(AD4908,4))</f>
        <v>0.88100000000000001</v>
      </c>
      <c r="BL4908" s="157">
        <f t="shared" si="166"/>
        <v>0.88000000000000067</v>
      </c>
      <c r="BM4908" s="157">
        <f>IF('1b-NaturalGas'!$AI$87="no","",ROUND(BL4908,4))</f>
        <v>0.88</v>
      </c>
      <c r="BN4908" s="157">
        <f>IF('1b-NaturalGas'!$AI$88="no","",ROUND(BL4908,4))</f>
        <v>0.88</v>
      </c>
      <c r="BO4908" s="157">
        <f>IF('1b-NaturalGas'!$AI$89="no","",ROUND(BL4908,4))</f>
        <v>0.88</v>
      </c>
      <c r="BP4908" s="157">
        <f>IF('1b-NaturalGas'!$AI$90="no","not applicable (based on previous answers)",ROUND(BL4908,4))</f>
        <v>0.88</v>
      </c>
      <c r="BQ4908" s="157">
        <f>IF('1b-NaturalGas'!$AI$91="no","",ROUND(BL4908,4))</f>
        <v>0.88</v>
      </c>
    </row>
    <row r="4909" spans="30:69" x14ac:dyDescent="0.25">
      <c r="AD4909" s="157">
        <f t="shared" si="165"/>
        <v>0.88200000000000067</v>
      </c>
      <c r="AE4909" s="157">
        <f>IF('1a-Electricity'!$AI$77="no","",ROUND(AD4909,4))</f>
        <v>0.88200000000000001</v>
      </c>
      <c r="AF4909" s="157">
        <f>IF('1a-Electricity'!$AI$78="no","",ROUND(AD4909,4))</f>
        <v>0.88200000000000001</v>
      </c>
      <c r="AG4909" s="157">
        <f>IF('1a-Electricity'!$AI$79="no","",ROUND(AD4909,4))</f>
        <v>0.88200000000000001</v>
      </c>
      <c r="BL4909" s="157">
        <f t="shared" si="166"/>
        <v>0.88100000000000067</v>
      </c>
      <c r="BM4909" s="157">
        <f>IF('1b-NaturalGas'!$AI$87="no","",ROUND(BL4909,4))</f>
        <v>0.88100000000000001</v>
      </c>
      <c r="BN4909" s="157">
        <f>IF('1b-NaturalGas'!$AI$88="no","",ROUND(BL4909,4))</f>
        <v>0.88100000000000001</v>
      </c>
      <c r="BO4909" s="157">
        <f>IF('1b-NaturalGas'!$AI$89="no","",ROUND(BL4909,4))</f>
        <v>0.88100000000000001</v>
      </c>
      <c r="BP4909" s="157">
        <f>IF('1b-NaturalGas'!$AI$90="no","not applicable (based on previous answers)",ROUND(BL4909,4))</f>
        <v>0.88100000000000001</v>
      </c>
      <c r="BQ4909" s="157">
        <f>IF('1b-NaturalGas'!$AI$91="no","",ROUND(BL4909,4))</f>
        <v>0.88100000000000001</v>
      </c>
    </row>
    <row r="4910" spans="30:69" x14ac:dyDescent="0.25">
      <c r="AD4910" s="157">
        <f t="shared" si="165"/>
        <v>0.88300000000000067</v>
      </c>
      <c r="AE4910" s="157">
        <f>IF('1a-Electricity'!$AI$77="no","",ROUND(AD4910,4))</f>
        <v>0.88300000000000001</v>
      </c>
      <c r="AF4910" s="157">
        <f>IF('1a-Electricity'!$AI$78="no","",ROUND(AD4910,4))</f>
        <v>0.88300000000000001</v>
      </c>
      <c r="AG4910" s="157">
        <f>IF('1a-Electricity'!$AI$79="no","",ROUND(AD4910,4))</f>
        <v>0.88300000000000001</v>
      </c>
      <c r="BL4910" s="157">
        <f t="shared" si="166"/>
        <v>0.88200000000000067</v>
      </c>
      <c r="BM4910" s="157">
        <f>IF('1b-NaturalGas'!$AI$87="no","",ROUND(BL4910,4))</f>
        <v>0.88200000000000001</v>
      </c>
      <c r="BN4910" s="157">
        <f>IF('1b-NaturalGas'!$AI$88="no","",ROUND(BL4910,4))</f>
        <v>0.88200000000000001</v>
      </c>
      <c r="BO4910" s="157">
        <f>IF('1b-NaturalGas'!$AI$89="no","",ROUND(BL4910,4))</f>
        <v>0.88200000000000001</v>
      </c>
      <c r="BP4910" s="157">
        <f>IF('1b-NaturalGas'!$AI$90="no","not applicable (based on previous answers)",ROUND(BL4910,4))</f>
        <v>0.88200000000000001</v>
      </c>
      <c r="BQ4910" s="157">
        <f>IF('1b-NaturalGas'!$AI$91="no","",ROUND(BL4910,4))</f>
        <v>0.88200000000000001</v>
      </c>
    </row>
    <row r="4911" spans="30:69" x14ac:dyDescent="0.25">
      <c r="AD4911" s="157">
        <f t="shared" si="165"/>
        <v>0.88400000000000067</v>
      </c>
      <c r="AE4911" s="157">
        <f>IF('1a-Electricity'!$AI$77="no","",ROUND(AD4911,4))</f>
        <v>0.88400000000000001</v>
      </c>
      <c r="AF4911" s="157">
        <f>IF('1a-Electricity'!$AI$78="no","",ROUND(AD4911,4))</f>
        <v>0.88400000000000001</v>
      </c>
      <c r="AG4911" s="157">
        <f>IF('1a-Electricity'!$AI$79="no","",ROUND(AD4911,4))</f>
        <v>0.88400000000000001</v>
      </c>
      <c r="BL4911" s="157">
        <f t="shared" si="166"/>
        <v>0.88300000000000067</v>
      </c>
      <c r="BM4911" s="157">
        <f>IF('1b-NaturalGas'!$AI$87="no","",ROUND(BL4911,4))</f>
        <v>0.88300000000000001</v>
      </c>
      <c r="BN4911" s="157">
        <f>IF('1b-NaturalGas'!$AI$88="no","",ROUND(BL4911,4))</f>
        <v>0.88300000000000001</v>
      </c>
      <c r="BO4911" s="157">
        <f>IF('1b-NaturalGas'!$AI$89="no","",ROUND(BL4911,4))</f>
        <v>0.88300000000000001</v>
      </c>
      <c r="BP4911" s="157">
        <f>IF('1b-NaturalGas'!$AI$90="no","not applicable (based on previous answers)",ROUND(BL4911,4))</f>
        <v>0.88300000000000001</v>
      </c>
      <c r="BQ4911" s="157">
        <f>IF('1b-NaturalGas'!$AI$91="no","",ROUND(BL4911,4))</f>
        <v>0.88300000000000001</v>
      </c>
    </row>
    <row r="4912" spans="30:69" x14ac:dyDescent="0.25">
      <c r="AD4912" s="157">
        <f t="shared" si="165"/>
        <v>0.88500000000000068</v>
      </c>
      <c r="AE4912" s="157">
        <f>IF('1a-Electricity'!$AI$77="no","",ROUND(AD4912,4))</f>
        <v>0.88500000000000001</v>
      </c>
      <c r="AF4912" s="157">
        <f>IF('1a-Electricity'!$AI$78="no","",ROUND(AD4912,4))</f>
        <v>0.88500000000000001</v>
      </c>
      <c r="AG4912" s="157">
        <f>IF('1a-Electricity'!$AI$79="no","",ROUND(AD4912,4))</f>
        <v>0.88500000000000001</v>
      </c>
      <c r="BL4912" s="157">
        <f t="shared" si="166"/>
        <v>0.88400000000000067</v>
      </c>
      <c r="BM4912" s="157">
        <f>IF('1b-NaturalGas'!$AI$87="no","",ROUND(BL4912,4))</f>
        <v>0.88400000000000001</v>
      </c>
      <c r="BN4912" s="157">
        <f>IF('1b-NaturalGas'!$AI$88="no","",ROUND(BL4912,4))</f>
        <v>0.88400000000000001</v>
      </c>
      <c r="BO4912" s="157">
        <f>IF('1b-NaturalGas'!$AI$89="no","",ROUND(BL4912,4))</f>
        <v>0.88400000000000001</v>
      </c>
      <c r="BP4912" s="157">
        <f>IF('1b-NaturalGas'!$AI$90="no","not applicable (based on previous answers)",ROUND(BL4912,4))</f>
        <v>0.88400000000000001</v>
      </c>
      <c r="BQ4912" s="157">
        <f>IF('1b-NaturalGas'!$AI$91="no","",ROUND(BL4912,4))</f>
        <v>0.88400000000000001</v>
      </c>
    </row>
    <row r="4913" spans="30:69" x14ac:dyDescent="0.25">
      <c r="AD4913" s="157">
        <f t="shared" si="165"/>
        <v>0.88600000000000068</v>
      </c>
      <c r="AE4913" s="157">
        <f>IF('1a-Electricity'!$AI$77="no","",ROUND(AD4913,4))</f>
        <v>0.88600000000000001</v>
      </c>
      <c r="AF4913" s="157">
        <f>IF('1a-Electricity'!$AI$78="no","",ROUND(AD4913,4))</f>
        <v>0.88600000000000001</v>
      </c>
      <c r="AG4913" s="157">
        <f>IF('1a-Electricity'!$AI$79="no","",ROUND(AD4913,4))</f>
        <v>0.88600000000000001</v>
      </c>
      <c r="BL4913" s="157">
        <f t="shared" si="166"/>
        <v>0.88500000000000068</v>
      </c>
      <c r="BM4913" s="157">
        <f>IF('1b-NaturalGas'!$AI$87="no","",ROUND(BL4913,4))</f>
        <v>0.88500000000000001</v>
      </c>
      <c r="BN4913" s="157">
        <f>IF('1b-NaturalGas'!$AI$88="no","",ROUND(BL4913,4))</f>
        <v>0.88500000000000001</v>
      </c>
      <c r="BO4913" s="157">
        <f>IF('1b-NaturalGas'!$AI$89="no","",ROUND(BL4913,4))</f>
        <v>0.88500000000000001</v>
      </c>
      <c r="BP4913" s="157">
        <f>IF('1b-NaturalGas'!$AI$90="no","not applicable (based on previous answers)",ROUND(BL4913,4))</f>
        <v>0.88500000000000001</v>
      </c>
      <c r="BQ4913" s="157">
        <f>IF('1b-NaturalGas'!$AI$91="no","",ROUND(BL4913,4))</f>
        <v>0.88500000000000001</v>
      </c>
    </row>
    <row r="4914" spans="30:69" x14ac:dyDescent="0.25">
      <c r="AD4914" s="157">
        <f t="shared" si="165"/>
        <v>0.88700000000000068</v>
      </c>
      <c r="AE4914" s="157">
        <f>IF('1a-Electricity'!$AI$77="no","",ROUND(AD4914,4))</f>
        <v>0.88700000000000001</v>
      </c>
      <c r="AF4914" s="157">
        <f>IF('1a-Electricity'!$AI$78="no","",ROUND(AD4914,4))</f>
        <v>0.88700000000000001</v>
      </c>
      <c r="AG4914" s="157">
        <f>IF('1a-Electricity'!$AI$79="no","",ROUND(AD4914,4))</f>
        <v>0.88700000000000001</v>
      </c>
      <c r="BL4914" s="157">
        <f t="shared" si="166"/>
        <v>0.88600000000000068</v>
      </c>
      <c r="BM4914" s="157">
        <f>IF('1b-NaturalGas'!$AI$87="no","",ROUND(BL4914,4))</f>
        <v>0.88600000000000001</v>
      </c>
      <c r="BN4914" s="157">
        <f>IF('1b-NaturalGas'!$AI$88="no","",ROUND(BL4914,4))</f>
        <v>0.88600000000000001</v>
      </c>
      <c r="BO4914" s="157">
        <f>IF('1b-NaturalGas'!$AI$89="no","",ROUND(BL4914,4))</f>
        <v>0.88600000000000001</v>
      </c>
      <c r="BP4914" s="157">
        <f>IF('1b-NaturalGas'!$AI$90="no","not applicable (based on previous answers)",ROUND(BL4914,4))</f>
        <v>0.88600000000000001</v>
      </c>
      <c r="BQ4914" s="157">
        <f>IF('1b-NaturalGas'!$AI$91="no","",ROUND(BL4914,4))</f>
        <v>0.88600000000000001</v>
      </c>
    </row>
    <row r="4915" spans="30:69" x14ac:dyDescent="0.25">
      <c r="AD4915" s="157">
        <f t="shared" si="165"/>
        <v>0.88800000000000068</v>
      </c>
      <c r="AE4915" s="157">
        <f>IF('1a-Electricity'!$AI$77="no","",ROUND(AD4915,4))</f>
        <v>0.88800000000000001</v>
      </c>
      <c r="AF4915" s="157">
        <f>IF('1a-Electricity'!$AI$78="no","",ROUND(AD4915,4))</f>
        <v>0.88800000000000001</v>
      </c>
      <c r="AG4915" s="157">
        <f>IF('1a-Electricity'!$AI$79="no","",ROUND(AD4915,4))</f>
        <v>0.88800000000000001</v>
      </c>
      <c r="BL4915" s="157">
        <f t="shared" si="166"/>
        <v>0.88700000000000068</v>
      </c>
      <c r="BM4915" s="157">
        <f>IF('1b-NaturalGas'!$AI$87="no","",ROUND(BL4915,4))</f>
        <v>0.88700000000000001</v>
      </c>
      <c r="BN4915" s="157">
        <f>IF('1b-NaturalGas'!$AI$88="no","",ROUND(BL4915,4))</f>
        <v>0.88700000000000001</v>
      </c>
      <c r="BO4915" s="157">
        <f>IF('1b-NaturalGas'!$AI$89="no","",ROUND(BL4915,4))</f>
        <v>0.88700000000000001</v>
      </c>
      <c r="BP4915" s="157">
        <f>IF('1b-NaturalGas'!$AI$90="no","not applicable (based on previous answers)",ROUND(BL4915,4))</f>
        <v>0.88700000000000001</v>
      </c>
      <c r="BQ4915" s="157">
        <f>IF('1b-NaturalGas'!$AI$91="no","",ROUND(BL4915,4))</f>
        <v>0.88700000000000001</v>
      </c>
    </row>
    <row r="4916" spans="30:69" x14ac:dyDescent="0.25">
      <c r="AD4916" s="157">
        <f t="shared" ref="AD4916:AD4979" si="167">AD4915+0.001</f>
        <v>0.88900000000000068</v>
      </c>
      <c r="AE4916" s="157">
        <f>IF('1a-Electricity'!$AI$77="no","",ROUND(AD4916,4))</f>
        <v>0.88900000000000001</v>
      </c>
      <c r="AF4916" s="157">
        <f>IF('1a-Electricity'!$AI$78="no","",ROUND(AD4916,4))</f>
        <v>0.88900000000000001</v>
      </c>
      <c r="AG4916" s="157">
        <f>IF('1a-Electricity'!$AI$79="no","",ROUND(AD4916,4))</f>
        <v>0.88900000000000001</v>
      </c>
      <c r="BL4916" s="157">
        <f t="shared" si="166"/>
        <v>0.88800000000000068</v>
      </c>
      <c r="BM4916" s="157">
        <f>IF('1b-NaturalGas'!$AI$87="no","",ROUND(BL4916,4))</f>
        <v>0.88800000000000001</v>
      </c>
      <c r="BN4916" s="157">
        <f>IF('1b-NaturalGas'!$AI$88="no","",ROUND(BL4916,4))</f>
        <v>0.88800000000000001</v>
      </c>
      <c r="BO4916" s="157">
        <f>IF('1b-NaturalGas'!$AI$89="no","",ROUND(BL4916,4))</f>
        <v>0.88800000000000001</v>
      </c>
      <c r="BP4916" s="157">
        <f>IF('1b-NaturalGas'!$AI$90="no","not applicable (based on previous answers)",ROUND(BL4916,4))</f>
        <v>0.88800000000000001</v>
      </c>
      <c r="BQ4916" s="157">
        <f>IF('1b-NaturalGas'!$AI$91="no","",ROUND(BL4916,4))</f>
        <v>0.88800000000000001</v>
      </c>
    </row>
    <row r="4917" spans="30:69" x14ac:dyDescent="0.25">
      <c r="AD4917" s="157">
        <f t="shared" si="167"/>
        <v>0.89000000000000068</v>
      </c>
      <c r="AE4917" s="157">
        <f>IF('1a-Electricity'!$AI$77="no","",ROUND(AD4917,4))</f>
        <v>0.89</v>
      </c>
      <c r="AF4917" s="157">
        <f>IF('1a-Electricity'!$AI$78="no","",ROUND(AD4917,4))</f>
        <v>0.89</v>
      </c>
      <c r="AG4917" s="157">
        <f>IF('1a-Electricity'!$AI$79="no","",ROUND(AD4917,4))</f>
        <v>0.89</v>
      </c>
      <c r="BL4917" s="157">
        <f t="shared" ref="BL4917:BL4980" si="168">BL4916+0.001</f>
        <v>0.88900000000000068</v>
      </c>
      <c r="BM4917" s="157">
        <f>IF('1b-NaturalGas'!$AI$87="no","",ROUND(BL4917,4))</f>
        <v>0.88900000000000001</v>
      </c>
      <c r="BN4917" s="157">
        <f>IF('1b-NaturalGas'!$AI$88="no","",ROUND(BL4917,4))</f>
        <v>0.88900000000000001</v>
      </c>
      <c r="BO4917" s="157">
        <f>IF('1b-NaturalGas'!$AI$89="no","",ROUND(BL4917,4))</f>
        <v>0.88900000000000001</v>
      </c>
      <c r="BP4917" s="157">
        <f>IF('1b-NaturalGas'!$AI$90="no","not applicable (based on previous answers)",ROUND(BL4917,4))</f>
        <v>0.88900000000000001</v>
      </c>
      <c r="BQ4917" s="157">
        <f>IF('1b-NaturalGas'!$AI$91="no","",ROUND(BL4917,4))</f>
        <v>0.88900000000000001</v>
      </c>
    </row>
    <row r="4918" spans="30:69" x14ac:dyDescent="0.25">
      <c r="AD4918" s="157">
        <f t="shared" si="167"/>
        <v>0.89100000000000068</v>
      </c>
      <c r="AE4918" s="157">
        <f>IF('1a-Electricity'!$AI$77="no","",ROUND(AD4918,4))</f>
        <v>0.89100000000000001</v>
      </c>
      <c r="AF4918" s="157">
        <f>IF('1a-Electricity'!$AI$78="no","",ROUND(AD4918,4))</f>
        <v>0.89100000000000001</v>
      </c>
      <c r="AG4918" s="157">
        <f>IF('1a-Electricity'!$AI$79="no","",ROUND(AD4918,4))</f>
        <v>0.89100000000000001</v>
      </c>
      <c r="BL4918" s="157">
        <f t="shared" si="168"/>
        <v>0.89000000000000068</v>
      </c>
      <c r="BM4918" s="157">
        <f>IF('1b-NaturalGas'!$AI$87="no","",ROUND(BL4918,4))</f>
        <v>0.89</v>
      </c>
      <c r="BN4918" s="157">
        <f>IF('1b-NaturalGas'!$AI$88="no","",ROUND(BL4918,4))</f>
        <v>0.89</v>
      </c>
      <c r="BO4918" s="157">
        <f>IF('1b-NaturalGas'!$AI$89="no","",ROUND(BL4918,4))</f>
        <v>0.89</v>
      </c>
      <c r="BP4918" s="157">
        <f>IF('1b-NaturalGas'!$AI$90="no","not applicable (based on previous answers)",ROUND(BL4918,4))</f>
        <v>0.89</v>
      </c>
      <c r="BQ4918" s="157">
        <f>IF('1b-NaturalGas'!$AI$91="no","",ROUND(BL4918,4))</f>
        <v>0.89</v>
      </c>
    </row>
    <row r="4919" spans="30:69" x14ac:dyDescent="0.25">
      <c r="AD4919" s="157">
        <f t="shared" si="167"/>
        <v>0.89200000000000068</v>
      </c>
      <c r="AE4919" s="157">
        <f>IF('1a-Electricity'!$AI$77="no","",ROUND(AD4919,4))</f>
        <v>0.89200000000000002</v>
      </c>
      <c r="AF4919" s="157">
        <f>IF('1a-Electricity'!$AI$78="no","",ROUND(AD4919,4))</f>
        <v>0.89200000000000002</v>
      </c>
      <c r="AG4919" s="157">
        <f>IF('1a-Electricity'!$AI$79="no","",ROUND(AD4919,4))</f>
        <v>0.89200000000000002</v>
      </c>
      <c r="BL4919" s="157">
        <f t="shared" si="168"/>
        <v>0.89100000000000068</v>
      </c>
      <c r="BM4919" s="157">
        <f>IF('1b-NaturalGas'!$AI$87="no","",ROUND(BL4919,4))</f>
        <v>0.89100000000000001</v>
      </c>
      <c r="BN4919" s="157">
        <f>IF('1b-NaturalGas'!$AI$88="no","",ROUND(BL4919,4))</f>
        <v>0.89100000000000001</v>
      </c>
      <c r="BO4919" s="157">
        <f>IF('1b-NaturalGas'!$AI$89="no","",ROUND(BL4919,4))</f>
        <v>0.89100000000000001</v>
      </c>
      <c r="BP4919" s="157">
        <f>IF('1b-NaturalGas'!$AI$90="no","not applicable (based on previous answers)",ROUND(BL4919,4))</f>
        <v>0.89100000000000001</v>
      </c>
      <c r="BQ4919" s="157">
        <f>IF('1b-NaturalGas'!$AI$91="no","",ROUND(BL4919,4))</f>
        <v>0.89100000000000001</v>
      </c>
    </row>
    <row r="4920" spans="30:69" x14ac:dyDescent="0.25">
      <c r="AD4920" s="157">
        <f t="shared" si="167"/>
        <v>0.89300000000000068</v>
      </c>
      <c r="AE4920" s="157">
        <f>IF('1a-Electricity'!$AI$77="no","",ROUND(AD4920,4))</f>
        <v>0.89300000000000002</v>
      </c>
      <c r="AF4920" s="157">
        <f>IF('1a-Electricity'!$AI$78="no","",ROUND(AD4920,4))</f>
        <v>0.89300000000000002</v>
      </c>
      <c r="AG4920" s="157">
        <f>IF('1a-Electricity'!$AI$79="no","",ROUND(AD4920,4))</f>
        <v>0.89300000000000002</v>
      </c>
      <c r="BL4920" s="157">
        <f t="shared" si="168"/>
        <v>0.89200000000000068</v>
      </c>
      <c r="BM4920" s="157">
        <f>IF('1b-NaturalGas'!$AI$87="no","",ROUND(BL4920,4))</f>
        <v>0.89200000000000002</v>
      </c>
      <c r="BN4920" s="157">
        <f>IF('1b-NaturalGas'!$AI$88="no","",ROUND(BL4920,4))</f>
        <v>0.89200000000000002</v>
      </c>
      <c r="BO4920" s="157">
        <f>IF('1b-NaturalGas'!$AI$89="no","",ROUND(BL4920,4))</f>
        <v>0.89200000000000002</v>
      </c>
      <c r="BP4920" s="157">
        <f>IF('1b-NaturalGas'!$AI$90="no","not applicable (based on previous answers)",ROUND(BL4920,4))</f>
        <v>0.89200000000000002</v>
      </c>
      <c r="BQ4920" s="157">
        <f>IF('1b-NaturalGas'!$AI$91="no","",ROUND(BL4920,4))</f>
        <v>0.89200000000000002</v>
      </c>
    </row>
    <row r="4921" spans="30:69" x14ac:dyDescent="0.25">
      <c r="AD4921" s="157">
        <f t="shared" si="167"/>
        <v>0.89400000000000068</v>
      </c>
      <c r="AE4921" s="157">
        <f>IF('1a-Electricity'!$AI$77="no","",ROUND(AD4921,4))</f>
        <v>0.89400000000000002</v>
      </c>
      <c r="AF4921" s="157">
        <f>IF('1a-Electricity'!$AI$78="no","",ROUND(AD4921,4))</f>
        <v>0.89400000000000002</v>
      </c>
      <c r="AG4921" s="157">
        <f>IF('1a-Electricity'!$AI$79="no","",ROUND(AD4921,4))</f>
        <v>0.89400000000000002</v>
      </c>
      <c r="BL4921" s="157">
        <f t="shared" si="168"/>
        <v>0.89300000000000068</v>
      </c>
      <c r="BM4921" s="157">
        <f>IF('1b-NaturalGas'!$AI$87="no","",ROUND(BL4921,4))</f>
        <v>0.89300000000000002</v>
      </c>
      <c r="BN4921" s="157">
        <f>IF('1b-NaturalGas'!$AI$88="no","",ROUND(BL4921,4))</f>
        <v>0.89300000000000002</v>
      </c>
      <c r="BO4921" s="157">
        <f>IF('1b-NaturalGas'!$AI$89="no","",ROUND(BL4921,4))</f>
        <v>0.89300000000000002</v>
      </c>
      <c r="BP4921" s="157">
        <f>IF('1b-NaturalGas'!$AI$90="no","not applicable (based on previous answers)",ROUND(BL4921,4))</f>
        <v>0.89300000000000002</v>
      </c>
      <c r="BQ4921" s="157">
        <f>IF('1b-NaturalGas'!$AI$91="no","",ROUND(BL4921,4))</f>
        <v>0.89300000000000002</v>
      </c>
    </row>
    <row r="4922" spans="30:69" x14ac:dyDescent="0.25">
      <c r="AD4922" s="157">
        <f t="shared" si="167"/>
        <v>0.89500000000000068</v>
      </c>
      <c r="AE4922" s="157">
        <f>IF('1a-Electricity'!$AI$77="no","",ROUND(AD4922,4))</f>
        <v>0.89500000000000002</v>
      </c>
      <c r="AF4922" s="157">
        <f>IF('1a-Electricity'!$AI$78="no","",ROUND(AD4922,4))</f>
        <v>0.89500000000000002</v>
      </c>
      <c r="AG4922" s="157">
        <f>IF('1a-Electricity'!$AI$79="no","",ROUND(AD4922,4))</f>
        <v>0.89500000000000002</v>
      </c>
      <c r="BL4922" s="157">
        <f t="shared" si="168"/>
        <v>0.89400000000000068</v>
      </c>
      <c r="BM4922" s="157">
        <f>IF('1b-NaturalGas'!$AI$87="no","",ROUND(BL4922,4))</f>
        <v>0.89400000000000002</v>
      </c>
      <c r="BN4922" s="157">
        <f>IF('1b-NaturalGas'!$AI$88="no","",ROUND(BL4922,4))</f>
        <v>0.89400000000000002</v>
      </c>
      <c r="BO4922" s="157">
        <f>IF('1b-NaturalGas'!$AI$89="no","",ROUND(BL4922,4))</f>
        <v>0.89400000000000002</v>
      </c>
      <c r="BP4922" s="157">
        <f>IF('1b-NaturalGas'!$AI$90="no","not applicable (based on previous answers)",ROUND(BL4922,4))</f>
        <v>0.89400000000000002</v>
      </c>
      <c r="BQ4922" s="157">
        <f>IF('1b-NaturalGas'!$AI$91="no","",ROUND(BL4922,4))</f>
        <v>0.89400000000000002</v>
      </c>
    </row>
    <row r="4923" spans="30:69" x14ac:dyDescent="0.25">
      <c r="AD4923" s="157">
        <f t="shared" si="167"/>
        <v>0.89600000000000068</v>
      </c>
      <c r="AE4923" s="157">
        <f>IF('1a-Electricity'!$AI$77="no","",ROUND(AD4923,4))</f>
        <v>0.89600000000000002</v>
      </c>
      <c r="AF4923" s="157">
        <f>IF('1a-Electricity'!$AI$78="no","",ROUND(AD4923,4))</f>
        <v>0.89600000000000002</v>
      </c>
      <c r="AG4923" s="157">
        <f>IF('1a-Electricity'!$AI$79="no","",ROUND(AD4923,4))</f>
        <v>0.89600000000000002</v>
      </c>
      <c r="BL4923" s="157">
        <f t="shared" si="168"/>
        <v>0.89500000000000068</v>
      </c>
      <c r="BM4923" s="157">
        <f>IF('1b-NaturalGas'!$AI$87="no","",ROUND(BL4923,4))</f>
        <v>0.89500000000000002</v>
      </c>
      <c r="BN4923" s="157">
        <f>IF('1b-NaturalGas'!$AI$88="no","",ROUND(BL4923,4))</f>
        <v>0.89500000000000002</v>
      </c>
      <c r="BO4923" s="157">
        <f>IF('1b-NaturalGas'!$AI$89="no","",ROUND(BL4923,4))</f>
        <v>0.89500000000000002</v>
      </c>
      <c r="BP4923" s="157">
        <f>IF('1b-NaturalGas'!$AI$90="no","not applicable (based on previous answers)",ROUND(BL4923,4))</f>
        <v>0.89500000000000002</v>
      </c>
      <c r="BQ4923" s="157">
        <f>IF('1b-NaturalGas'!$AI$91="no","",ROUND(BL4923,4))</f>
        <v>0.89500000000000002</v>
      </c>
    </row>
    <row r="4924" spans="30:69" x14ac:dyDescent="0.25">
      <c r="AD4924" s="157">
        <f t="shared" si="167"/>
        <v>0.89700000000000069</v>
      </c>
      <c r="AE4924" s="157">
        <f>IF('1a-Electricity'!$AI$77="no","",ROUND(AD4924,4))</f>
        <v>0.89700000000000002</v>
      </c>
      <c r="AF4924" s="157">
        <f>IF('1a-Electricity'!$AI$78="no","",ROUND(AD4924,4))</f>
        <v>0.89700000000000002</v>
      </c>
      <c r="AG4924" s="157">
        <f>IF('1a-Electricity'!$AI$79="no","",ROUND(AD4924,4))</f>
        <v>0.89700000000000002</v>
      </c>
      <c r="BL4924" s="157">
        <f t="shared" si="168"/>
        <v>0.89600000000000068</v>
      </c>
      <c r="BM4924" s="157">
        <f>IF('1b-NaturalGas'!$AI$87="no","",ROUND(BL4924,4))</f>
        <v>0.89600000000000002</v>
      </c>
      <c r="BN4924" s="157">
        <f>IF('1b-NaturalGas'!$AI$88="no","",ROUND(BL4924,4))</f>
        <v>0.89600000000000002</v>
      </c>
      <c r="BO4924" s="157">
        <f>IF('1b-NaturalGas'!$AI$89="no","",ROUND(BL4924,4))</f>
        <v>0.89600000000000002</v>
      </c>
      <c r="BP4924" s="157">
        <f>IF('1b-NaturalGas'!$AI$90="no","not applicable (based on previous answers)",ROUND(BL4924,4))</f>
        <v>0.89600000000000002</v>
      </c>
      <c r="BQ4924" s="157">
        <f>IF('1b-NaturalGas'!$AI$91="no","",ROUND(BL4924,4))</f>
        <v>0.89600000000000002</v>
      </c>
    </row>
    <row r="4925" spans="30:69" x14ac:dyDescent="0.25">
      <c r="AD4925" s="157">
        <f t="shared" si="167"/>
        <v>0.89800000000000069</v>
      </c>
      <c r="AE4925" s="157">
        <f>IF('1a-Electricity'!$AI$77="no","",ROUND(AD4925,4))</f>
        <v>0.89800000000000002</v>
      </c>
      <c r="AF4925" s="157">
        <f>IF('1a-Electricity'!$AI$78="no","",ROUND(AD4925,4))</f>
        <v>0.89800000000000002</v>
      </c>
      <c r="AG4925" s="157">
        <f>IF('1a-Electricity'!$AI$79="no","",ROUND(AD4925,4))</f>
        <v>0.89800000000000002</v>
      </c>
      <c r="BL4925" s="157">
        <f t="shared" si="168"/>
        <v>0.89700000000000069</v>
      </c>
      <c r="BM4925" s="157">
        <f>IF('1b-NaturalGas'!$AI$87="no","",ROUND(BL4925,4))</f>
        <v>0.89700000000000002</v>
      </c>
      <c r="BN4925" s="157">
        <f>IF('1b-NaturalGas'!$AI$88="no","",ROUND(BL4925,4))</f>
        <v>0.89700000000000002</v>
      </c>
      <c r="BO4925" s="157">
        <f>IF('1b-NaturalGas'!$AI$89="no","",ROUND(BL4925,4))</f>
        <v>0.89700000000000002</v>
      </c>
      <c r="BP4925" s="157">
        <f>IF('1b-NaturalGas'!$AI$90="no","not applicable (based on previous answers)",ROUND(BL4925,4))</f>
        <v>0.89700000000000002</v>
      </c>
      <c r="BQ4925" s="157">
        <f>IF('1b-NaturalGas'!$AI$91="no","",ROUND(BL4925,4))</f>
        <v>0.89700000000000002</v>
      </c>
    </row>
    <row r="4926" spans="30:69" x14ac:dyDescent="0.25">
      <c r="AD4926" s="157">
        <f t="shared" si="167"/>
        <v>0.89900000000000069</v>
      </c>
      <c r="AE4926" s="157">
        <f>IF('1a-Electricity'!$AI$77="no","",ROUND(AD4926,4))</f>
        <v>0.89900000000000002</v>
      </c>
      <c r="AF4926" s="157">
        <f>IF('1a-Electricity'!$AI$78="no","",ROUND(AD4926,4))</f>
        <v>0.89900000000000002</v>
      </c>
      <c r="AG4926" s="157">
        <f>IF('1a-Electricity'!$AI$79="no","",ROUND(AD4926,4))</f>
        <v>0.89900000000000002</v>
      </c>
      <c r="BL4926" s="157">
        <f t="shared" si="168"/>
        <v>0.89800000000000069</v>
      </c>
      <c r="BM4926" s="157">
        <f>IF('1b-NaturalGas'!$AI$87="no","",ROUND(BL4926,4))</f>
        <v>0.89800000000000002</v>
      </c>
      <c r="BN4926" s="157">
        <f>IF('1b-NaturalGas'!$AI$88="no","",ROUND(BL4926,4))</f>
        <v>0.89800000000000002</v>
      </c>
      <c r="BO4926" s="157">
        <f>IF('1b-NaturalGas'!$AI$89="no","",ROUND(BL4926,4))</f>
        <v>0.89800000000000002</v>
      </c>
      <c r="BP4926" s="157">
        <f>IF('1b-NaturalGas'!$AI$90="no","not applicable (based on previous answers)",ROUND(BL4926,4))</f>
        <v>0.89800000000000002</v>
      </c>
      <c r="BQ4926" s="157">
        <f>IF('1b-NaturalGas'!$AI$91="no","",ROUND(BL4926,4))</f>
        <v>0.89800000000000002</v>
      </c>
    </row>
    <row r="4927" spans="30:69" x14ac:dyDescent="0.25">
      <c r="AD4927" s="157">
        <f t="shared" si="167"/>
        <v>0.90000000000000069</v>
      </c>
      <c r="AE4927" s="157">
        <f>IF('1a-Electricity'!$AI$77="no","",ROUND(AD4927,4))</f>
        <v>0.9</v>
      </c>
      <c r="AF4927" s="157">
        <f>IF('1a-Electricity'!$AI$78="no","",ROUND(AD4927,4))</f>
        <v>0.9</v>
      </c>
      <c r="AG4927" s="157">
        <f>IF('1a-Electricity'!$AI$79="no","",ROUND(AD4927,4))</f>
        <v>0.9</v>
      </c>
      <c r="BL4927" s="157">
        <f t="shared" si="168"/>
        <v>0.89900000000000069</v>
      </c>
      <c r="BM4927" s="157">
        <f>IF('1b-NaturalGas'!$AI$87="no","",ROUND(BL4927,4))</f>
        <v>0.89900000000000002</v>
      </c>
      <c r="BN4927" s="157">
        <f>IF('1b-NaturalGas'!$AI$88="no","",ROUND(BL4927,4))</f>
        <v>0.89900000000000002</v>
      </c>
      <c r="BO4927" s="157">
        <f>IF('1b-NaturalGas'!$AI$89="no","",ROUND(BL4927,4))</f>
        <v>0.89900000000000002</v>
      </c>
      <c r="BP4927" s="157">
        <f>IF('1b-NaturalGas'!$AI$90="no","not applicable (based on previous answers)",ROUND(BL4927,4))</f>
        <v>0.89900000000000002</v>
      </c>
      <c r="BQ4927" s="157">
        <f>IF('1b-NaturalGas'!$AI$91="no","",ROUND(BL4927,4))</f>
        <v>0.89900000000000002</v>
      </c>
    </row>
    <row r="4928" spans="30:69" x14ac:dyDescent="0.25">
      <c r="AD4928" s="157">
        <f t="shared" si="167"/>
        <v>0.90100000000000069</v>
      </c>
      <c r="AE4928" s="157">
        <f>IF('1a-Electricity'!$AI$77="no","",ROUND(AD4928,4))</f>
        <v>0.90100000000000002</v>
      </c>
      <c r="AF4928" s="157">
        <f>IF('1a-Electricity'!$AI$78="no","",ROUND(AD4928,4))</f>
        <v>0.90100000000000002</v>
      </c>
      <c r="AG4928" s="157">
        <f>IF('1a-Electricity'!$AI$79="no","",ROUND(AD4928,4))</f>
        <v>0.90100000000000002</v>
      </c>
      <c r="BL4928" s="157">
        <f t="shared" si="168"/>
        <v>0.90000000000000069</v>
      </c>
      <c r="BM4928" s="157">
        <f>IF('1b-NaturalGas'!$AI$87="no","",ROUND(BL4928,4))</f>
        <v>0.9</v>
      </c>
      <c r="BN4928" s="157">
        <f>IF('1b-NaturalGas'!$AI$88="no","",ROUND(BL4928,4))</f>
        <v>0.9</v>
      </c>
      <c r="BO4928" s="157">
        <f>IF('1b-NaturalGas'!$AI$89="no","",ROUND(BL4928,4))</f>
        <v>0.9</v>
      </c>
      <c r="BP4928" s="157">
        <f>IF('1b-NaturalGas'!$AI$90="no","not applicable (based on previous answers)",ROUND(BL4928,4))</f>
        <v>0.9</v>
      </c>
      <c r="BQ4928" s="157">
        <f>IF('1b-NaturalGas'!$AI$91="no","",ROUND(BL4928,4))</f>
        <v>0.9</v>
      </c>
    </row>
    <row r="4929" spans="30:69" x14ac:dyDescent="0.25">
      <c r="AD4929" s="157">
        <f t="shared" si="167"/>
        <v>0.90200000000000069</v>
      </c>
      <c r="AE4929" s="157">
        <f>IF('1a-Electricity'!$AI$77="no","",ROUND(AD4929,4))</f>
        <v>0.90200000000000002</v>
      </c>
      <c r="AF4929" s="157">
        <f>IF('1a-Electricity'!$AI$78="no","",ROUND(AD4929,4))</f>
        <v>0.90200000000000002</v>
      </c>
      <c r="AG4929" s="157">
        <f>IF('1a-Electricity'!$AI$79="no","",ROUND(AD4929,4))</f>
        <v>0.90200000000000002</v>
      </c>
      <c r="BL4929" s="157">
        <f t="shared" si="168"/>
        <v>0.90100000000000069</v>
      </c>
      <c r="BM4929" s="157">
        <f>IF('1b-NaturalGas'!$AI$87="no","",ROUND(BL4929,4))</f>
        <v>0.90100000000000002</v>
      </c>
      <c r="BN4929" s="157">
        <f>IF('1b-NaturalGas'!$AI$88="no","",ROUND(BL4929,4))</f>
        <v>0.90100000000000002</v>
      </c>
      <c r="BO4929" s="157">
        <f>IF('1b-NaturalGas'!$AI$89="no","",ROUND(BL4929,4))</f>
        <v>0.90100000000000002</v>
      </c>
      <c r="BP4929" s="157">
        <f>IF('1b-NaturalGas'!$AI$90="no","not applicable (based on previous answers)",ROUND(BL4929,4))</f>
        <v>0.90100000000000002</v>
      </c>
      <c r="BQ4929" s="157">
        <f>IF('1b-NaturalGas'!$AI$91="no","",ROUND(BL4929,4))</f>
        <v>0.90100000000000002</v>
      </c>
    </row>
    <row r="4930" spans="30:69" x14ac:dyDescent="0.25">
      <c r="AD4930" s="157">
        <f t="shared" si="167"/>
        <v>0.90300000000000069</v>
      </c>
      <c r="AE4930" s="157">
        <f>IF('1a-Electricity'!$AI$77="no","",ROUND(AD4930,4))</f>
        <v>0.90300000000000002</v>
      </c>
      <c r="AF4930" s="157">
        <f>IF('1a-Electricity'!$AI$78="no","",ROUND(AD4930,4))</f>
        <v>0.90300000000000002</v>
      </c>
      <c r="AG4930" s="157">
        <f>IF('1a-Electricity'!$AI$79="no","",ROUND(AD4930,4))</f>
        <v>0.90300000000000002</v>
      </c>
      <c r="BL4930" s="157">
        <f t="shared" si="168"/>
        <v>0.90200000000000069</v>
      </c>
      <c r="BM4930" s="157">
        <f>IF('1b-NaturalGas'!$AI$87="no","",ROUND(BL4930,4))</f>
        <v>0.90200000000000002</v>
      </c>
      <c r="BN4930" s="157">
        <f>IF('1b-NaturalGas'!$AI$88="no","",ROUND(BL4930,4))</f>
        <v>0.90200000000000002</v>
      </c>
      <c r="BO4930" s="157">
        <f>IF('1b-NaturalGas'!$AI$89="no","",ROUND(BL4930,4))</f>
        <v>0.90200000000000002</v>
      </c>
      <c r="BP4930" s="157">
        <f>IF('1b-NaturalGas'!$AI$90="no","not applicable (based on previous answers)",ROUND(BL4930,4))</f>
        <v>0.90200000000000002</v>
      </c>
      <c r="BQ4930" s="157">
        <f>IF('1b-NaturalGas'!$AI$91="no","",ROUND(BL4930,4))</f>
        <v>0.90200000000000002</v>
      </c>
    </row>
    <row r="4931" spans="30:69" x14ac:dyDescent="0.25">
      <c r="AD4931" s="157">
        <f t="shared" si="167"/>
        <v>0.90400000000000069</v>
      </c>
      <c r="AE4931" s="157">
        <f>IF('1a-Electricity'!$AI$77="no","",ROUND(AD4931,4))</f>
        <v>0.90400000000000003</v>
      </c>
      <c r="AF4931" s="157">
        <f>IF('1a-Electricity'!$AI$78="no","",ROUND(AD4931,4))</f>
        <v>0.90400000000000003</v>
      </c>
      <c r="AG4931" s="157">
        <f>IF('1a-Electricity'!$AI$79="no","",ROUND(AD4931,4))</f>
        <v>0.90400000000000003</v>
      </c>
      <c r="BL4931" s="157">
        <f t="shared" si="168"/>
        <v>0.90300000000000069</v>
      </c>
      <c r="BM4931" s="157">
        <f>IF('1b-NaturalGas'!$AI$87="no","",ROUND(BL4931,4))</f>
        <v>0.90300000000000002</v>
      </c>
      <c r="BN4931" s="157">
        <f>IF('1b-NaturalGas'!$AI$88="no","",ROUND(BL4931,4))</f>
        <v>0.90300000000000002</v>
      </c>
      <c r="BO4931" s="157">
        <f>IF('1b-NaturalGas'!$AI$89="no","",ROUND(BL4931,4))</f>
        <v>0.90300000000000002</v>
      </c>
      <c r="BP4931" s="157">
        <f>IF('1b-NaturalGas'!$AI$90="no","not applicable (based on previous answers)",ROUND(BL4931,4))</f>
        <v>0.90300000000000002</v>
      </c>
      <c r="BQ4931" s="157">
        <f>IF('1b-NaturalGas'!$AI$91="no","",ROUND(BL4931,4))</f>
        <v>0.90300000000000002</v>
      </c>
    </row>
    <row r="4932" spans="30:69" x14ac:dyDescent="0.25">
      <c r="AD4932" s="157">
        <f t="shared" si="167"/>
        <v>0.90500000000000069</v>
      </c>
      <c r="AE4932" s="157">
        <f>IF('1a-Electricity'!$AI$77="no","",ROUND(AD4932,4))</f>
        <v>0.90500000000000003</v>
      </c>
      <c r="AF4932" s="157">
        <f>IF('1a-Electricity'!$AI$78="no","",ROUND(AD4932,4))</f>
        <v>0.90500000000000003</v>
      </c>
      <c r="AG4932" s="157">
        <f>IF('1a-Electricity'!$AI$79="no","",ROUND(AD4932,4))</f>
        <v>0.90500000000000003</v>
      </c>
      <c r="BL4932" s="157">
        <f t="shared" si="168"/>
        <v>0.90400000000000069</v>
      </c>
      <c r="BM4932" s="157">
        <f>IF('1b-NaturalGas'!$AI$87="no","",ROUND(BL4932,4))</f>
        <v>0.90400000000000003</v>
      </c>
      <c r="BN4932" s="157">
        <f>IF('1b-NaturalGas'!$AI$88="no","",ROUND(BL4932,4))</f>
        <v>0.90400000000000003</v>
      </c>
      <c r="BO4932" s="157">
        <f>IF('1b-NaturalGas'!$AI$89="no","",ROUND(BL4932,4))</f>
        <v>0.90400000000000003</v>
      </c>
      <c r="BP4932" s="157">
        <f>IF('1b-NaturalGas'!$AI$90="no","not applicable (based on previous answers)",ROUND(BL4932,4))</f>
        <v>0.90400000000000003</v>
      </c>
      <c r="BQ4932" s="157">
        <f>IF('1b-NaturalGas'!$AI$91="no","",ROUND(BL4932,4))</f>
        <v>0.90400000000000003</v>
      </c>
    </row>
    <row r="4933" spans="30:69" x14ac:dyDescent="0.25">
      <c r="AD4933" s="157">
        <f t="shared" si="167"/>
        <v>0.90600000000000069</v>
      </c>
      <c r="AE4933" s="157">
        <f>IF('1a-Electricity'!$AI$77="no","",ROUND(AD4933,4))</f>
        <v>0.90600000000000003</v>
      </c>
      <c r="AF4933" s="157">
        <f>IF('1a-Electricity'!$AI$78="no","",ROUND(AD4933,4))</f>
        <v>0.90600000000000003</v>
      </c>
      <c r="AG4933" s="157">
        <f>IF('1a-Electricity'!$AI$79="no","",ROUND(AD4933,4))</f>
        <v>0.90600000000000003</v>
      </c>
      <c r="BL4933" s="157">
        <f t="shared" si="168"/>
        <v>0.90500000000000069</v>
      </c>
      <c r="BM4933" s="157">
        <f>IF('1b-NaturalGas'!$AI$87="no","",ROUND(BL4933,4))</f>
        <v>0.90500000000000003</v>
      </c>
      <c r="BN4933" s="157">
        <f>IF('1b-NaturalGas'!$AI$88="no","",ROUND(BL4933,4))</f>
        <v>0.90500000000000003</v>
      </c>
      <c r="BO4933" s="157">
        <f>IF('1b-NaturalGas'!$AI$89="no","",ROUND(BL4933,4))</f>
        <v>0.90500000000000003</v>
      </c>
      <c r="BP4933" s="157">
        <f>IF('1b-NaturalGas'!$AI$90="no","not applicable (based on previous answers)",ROUND(BL4933,4))</f>
        <v>0.90500000000000003</v>
      </c>
      <c r="BQ4933" s="157">
        <f>IF('1b-NaturalGas'!$AI$91="no","",ROUND(BL4933,4))</f>
        <v>0.90500000000000003</v>
      </c>
    </row>
    <row r="4934" spans="30:69" x14ac:dyDescent="0.25">
      <c r="AD4934" s="157">
        <f t="shared" si="167"/>
        <v>0.90700000000000069</v>
      </c>
      <c r="AE4934" s="157">
        <f>IF('1a-Electricity'!$AI$77="no","",ROUND(AD4934,4))</f>
        <v>0.90700000000000003</v>
      </c>
      <c r="AF4934" s="157">
        <f>IF('1a-Electricity'!$AI$78="no","",ROUND(AD4934,4))</f>
        <v>0.90700000000000003</v>
      </c>
      <c r="AG4934" s="157">
        <f>IF('1a-Electricity'!$AI$79="no","",ROUND(AD4934,4))</f>
        <v>0.90700000000000003</v>
      </c>
      <c r="BL4934" s="157">
        <f t="shared" si="168"/>
        <v>0.90600000000000069</v>
      </c>
      <c r="BM4934" s="157">
        <f>IF('1b-NaturalGas'!$AI$87="no","",ROUND(BL4934,4))</f>
        <v>0.90600000000000003</v>
      </c>
      <c r="BN4934" s="157">
        <f>IF('1b-NaturalGas'!$AI$88="no","",ROUND(BL4934,4))</f>
        <v>0.90600000000000003</v>
      </c>
      <c r="BO4934" s="157">
        <f>IF('1b-NaturalGas'!$AI$89="no","",ROUND(BL4934,4))</f>
        <v>0.90600000000000003</v>
      </c>
      <c r="BP4934" s="157">
        <f>IF('1b-NaturalGas'!$AI$90="no","not applicable (based on previous answers)",ROUND(BL4934,4))</f>
        <v>0.90600000000000003</v>
      </c>
      <c r="BQ4934" s="157">
        <f>IF('1b-NaturalGas'!$AI$91="no","",ROUND(BL4934,4))</f>
        <v>0.90600000000000003</v>
      </c>
    </row>
    <row r="4935" spans="30:69" x14ac:dyDescent="0.25">
      <c r="AD4935" s="157">
        <f t="shared" si="167"/>
        <v>0.9080000000000007</v>
      </c>
      <c r="AE4935" s="157">
        <f>IF('1a-Electricity'!$AI$77="no","",ROUND(AD4935,4))</f>
        <v>0.90800000000000003</v>
      </c>
      <c r="AF4935" s="157">
        <f>IF('1a-Electricity'!$AI$78="no","",ROUND(AD4935,4))</f>
        <v>0.90800000000000003</v>
      </c>
      <c r="AG4935" s="157">
        <f>IF('1a-Electricity'!$AI$79="no","",ROUND(AD4935,4))</f>
        <v>0.90800000000000003</v>
      </c>
      <c r="BL4935" s="157">
        <f t="shared" si="168"/>
        <v>0.90700000000000069</v>
      </c>
      <c r="BM4935" s="157">
        <f>IF('1b-NaturalGas'!$AI$87="no","",ROUND(BL4935,4))</f>
        <v>0.90700000000000003</v>
      </c>
      <c r="BN4935" s="157">
        <f>IF('1b-NaturalGas'!$AI$88="no","",ROUND(BL4935,4))</f>
        <v>0.90700000000000003</v>
      </c>
      <c r="BO4935" s="157">
        <f>IF('1b-NaturalGas'!$AI$89="no","",ROUND(BL4935,4))</f>
        <v>0.90700000000000003</v>
      </c>
      <c r="BP4935" s="157">
        <f>IF('1b-NaturalGas'!$AI$90="no","not applicable (based on previous answers)",ROUND(BL4935,4))</f>
        <v>0.90700000000000003</v>
      </c>
      <c r="BQ4935" s="157">
        <f>IF('1b-NaturalGas'!$AI$91="no","",ROUND(BL4935,4))</f>
        <v>0.90700000000000003</v>
      </c>
    </row>
    <row r="4936" spans="30:69" x14ac:dyDescent="0.25">
      <c r="AD4936" s="157">
        <f t="shared" si="167"/>
        <v>0.9090000000000007</v>
      </c>
      <c r="AE4936" s="157">
        <f>IF('1a-Electricity'!$AI$77="no","",ROUND(AD4936,4))</f>
        <v>0.90900000000000003</v>
      </c>
      <c r="AF4936" s="157">
        <f>IF('1a-Electricity'!$AI$78="no","",ROUND(AD4936,4))</f>
        <v>0.90900000000000003</v>
      </c>
      <c r="AG4936" s="157">
        <f>IF('1a-Electricity'!$AI$79="no","",ROUND(AD4936,4))</f>
        <v>0.90900000000000003</v>
      </c>
      <c r="BL4936" s="157">
        <f t="shared" si="168"/>
        <v>0.9080000000000007</v>
      </c>
      <c r="BM4936" s="157">
        <f>IF('1b-NaturalGas'!$AI$87="no","",ROUND(BL4936,4))</f>
        <v>0.90800000000000003</v>
      </c>
      <c r="BN4936" s="157">
        <f>IF('1b-NaturalGas'!$AI$88="no","",ROUND(BL4936,4))</f>
        <v>0.90800000000000003</v>
      </c>
      <c r="BO4936" s="157">
        <f>IF('1b-NaturalGas'!$AI$89="no","",ROUND(BL4936,4))</f>
        <v>0.90800000000000003</v>
      </c>
      <c r="BP4936" s="157">
        <f>IF('1b-NaturalGas'!$AI$90="no","not applicable (based on previous answers)",ROUND(BL4936,4))</f>
        <v>0.90800000000000003</v>
      </c>
      <c r="BQ4936" s="157">
        <f>IF('1b-NaturalGas'!$AI$91="no","",ROUND(BL4936,4))</f>
        <v>0.90800000000000003</v>
      </c>
    </row>
    <row r="4937" spans="30:69" x14ac:dyDescent="0.25">
      <c r="AD4937" s="157">
        <f t="shared" si="167"/>
        <v>0.9100000000000007</v>
      </c>
      <c r="AE4937" s="157">
        <f>IF('1a-Electricity'!$AI$77="no","",ROUND(AD4937,4))</f>
        <v>0.91</v>
      </c>
      <c r="AF4937" s="157">
        <f>IF('1a-Electricity'!$AI$78="no","",ROUND(AD4937,4))</f>
        <v>0.91</v>
      </c>
      <c r="AG4937" s="157">
        <f>IF('1a-Electricity'!$AI$79="no","",ROUND(AD4937,4))</f>
        <v>0.91</v>
      </c>
      <c r="BL4937" s="157">
        <f t="shared" si="168"/>
        <v>0.9090000000000007</v>
      </c>
      <c r="BM4937" s="157">
        <f>IF('1b-NaturalGas'!$AI$87="no","",ROUND(BL4937,4))</f>
        <v>0.90900000000000003</v>
      </c>
      <c r="BN4937" s="157">
        <f>IF('1b-NaturalGas'!$AI$88="no","",ROUND(BL4937,4))</f>
        <v>0.90900000000000003</v>
      </c>
      <c r="BO4937" s="157">
        <f>IF('1b-NaturalGas'!$AI$89="no","",ROUND(BL4937,4))</f>
        <v>0.90900000000000003</v>
      </c>
      <c r="BP4937" s="157">
        <f>IF('1b-NaturalGas'!$AI$90="no","not applicable (based on previous answers)",ROUND(BL4937,4))</f>
        <v>0.90900000000000003</v>
      </c>
      <c r="BQ4937" s="157">
        <f>IF('1b-NaturalGas'!$AI$91="no","",ROUND(BL4937,4))</f>
        <v>0.90900000000000003</v>
      </c>
    </row>
    <row r="4938" spans="30:69" x14ac:dyDescent="0.25">
      <c r="AD4938" s="157">
        <f t="shared" si="167"/>
        <v>0.9110000000000007</v>
      </c>
      <c r="AE4938" s="157">
        <f>IF('1a-Electricity'!$AI$77="no","",ROUND(AD4938,4))</f>
        <v>0.91100000000000003</v>
      </c>
      <c r="AF4938" s="157">
        <f>IF('1a-Electricity'!$AI$78="no","",ROUND(AD4938,4))</f>
        <v>0.91100000000000003</v>
      </c>
      <c r="AG4938" s="157">
        <f>IF('1a-Electricity'!$AI$79="no","",ROUND(AD4938,4))</f>
        <v>0.91100000000000003</v>
      </c>
      <c r="BL4938" s="157">
        <f t="shared" si="168"/>
        <v>0.9100000000000007</v>
      </c>
      <c r="BM4938" s="157">
        <f>IF('1b-NaturalGas'!$AI$87="no","",ROUND(BL4938,4))</f>
        <v>0.91</v>
      </c>
      <c r="BN4938" s="157">
        <f>IF('1b-NaturalGas'!$AI$88="no","",ROUND(BL4938,4))</f>
        <v>0.91</v>
      </c>
      <c r="BO4938" s="157">
        <f>IF('1b-NaturalGas'!$AI$89="no","",ROUND(BL4938,4))</f>
        <v>0.91</v>
      </c>
      <c r="BP4938" s="157">
        <f>IF('1b-NaturalGas'!$AI$90="no","not applicable (based on previous answers)",ROUND(BL4938,4))</f>
        <v>0.91</v>
      </c>
      <c r="BQ4938" s="157">
        <f>IF('1b-NaturalGas'!$AI$91="no","",ROUND(BL4938,4))</f>
        <v>0.91</v>
      </c>
    </row>
    <row r="4939" spans="30:69" x14ac:dyDescent="0.25">
      <c r="AD4939" s="157">
        <f t="shared" si="167"/>
        <v>0.9120000000000007</v>
      </c>
      <c r="AE4939" s="157">
        <f>IF('1a-Electricity'!$AI$77="no","",ROUND(AD4939,4))</f>
        <v>0.91200000000000003</v>
      </c>
      <c r="AF4939" s="157">
        <f>IF('1a-Electricity'!$AI$78="no","",ROUND(AD4939,4))</f>
        <v>0.91200000000000003</v>
      </c>
      <c r="AG4939" s="157">
        <f>IF('1a-Electricity'!$AI$79="no","",ROUND(AD4939,4))</f>
        <v>0.91200000000000003</v>
      </c>
      <c r="BL4939" s="157">
        <f t="shared" si="168"/>
        <v>0.9110000000000007</v>
      </c>
      <c r="BM4939" s="157">
        <f>IF('1b-NaturalGas'!$AI$87="no","",ROUND(BL4939,4))</f>
        <v>0.91100000000000003</v>
      </c>
      <c r="BN4939" s="157">
        <f>IF('1b-NaturalGas'!$AI$88="no","",ROUND(BL4939,4))</f>
        <v>0.91100000000000003</v>
      </c>
      <c r="BO4939" s="157">
        <f>IF('1b-NaturalGas'!$AI$89="no","",ROUND(BL4939,4))</f>
        <v>0.91100000000000003</v>
      </c>
      <c r="BP4939" s="157">
        <f>IF('1b-NaturalGas'!$AI$90="no","not applicable (based on previous answers)",ROUND(BL4939,4))</f>
        <v>0.91100000000000003</v>
      </c>
      <c r="BQ4939" s="157">
        <f>IF('1b-NaturalGas'!$AI$91="no","",ROUND(BL4939,4))</f>
        <v>0.91100000000000003</v>
      </c>
    </row>
    <row r="4940" spans="30:69" x14ac:dyDescent="0.25">
      <c r="AD4940" s="157">
        <f t="shared" si="167"/>
        <v>0.9130000000000007</v>
      </c>
      <c r="AE4940" s="157">
        <f>IF('1a-Electricity'!$AI$77="no","",ROUND(AD4940,4))</f>
        <v>0.91300000000000003</v>
      </c>
      <c r="AF4940" s="157">
        <f>IF('1a-Electricity'!$AI$78="no","",ROUND(AD4940,4))</f>
        <v>0.91300000000000003</v>
      </c>
      <c r="AG4940" s="157">
        <f>IF('1a-Electricity'!$AI$79="no","",ROUND(AD4940,4))</f>
        <v>0.91300000000000003</v>
      </c>
      <c r="BL4940" s="157">
        <f t="shared" si="168"/>
        <v>0.9120000000000007</v>
      </c>
      <c r="BM4940" s="157">
        <f>IF('1b-NaturalGas'!$AI$87="no","",ROUND(BL4940,4))</f>
        <v>0.91200000000000003</v>
      </c>
      <c r="BN4940" s="157">
        <f>IF('1b-NaturalGas'!$AI$88="no","",ROUND(BL4940,4))</f>
        <v>0.91200000000000003</v>
      </c>
      <c r="BO4940" s="157">
        <f>IF('1b-NaturalGas'!$AI$89="no","",ROUND(BL4940,4))</f>
        <v>0.91200000000000003</v>
      </c>
      <c r="BP4940" s="157">
        <f>IF('1b-NaturalGas'!$AI$90="no","not applicable (based on previous answers)",ROUND(BL4940,4))</f>
        <v>0.91200000000000003</v>
      </c>
      <c r="BQ4940" s="157">
        <f>IF('1b-NaturalGas'!$AI$91="no","",ROUND(BL4940,4))</f>
        <v>0.91200000000000003</v>
      </c>
    </row>
    <row r="4941" spans="30:69" x14ac:dyDescent="0.25">
      <c r="AD4941" s="157">
        <f t="shared" si="167"/>
        <v>0.9140000000000007</v>
      </c>
      <c r="AE4941" s="157">
        <f>IF('1a-Electricity'!$AI$77="no","",ROUND(AD4941,4))</f>
        <v>0.91400000000000003</v>
      </c>
      <c r="AF4941" s="157">
        <f>IF('1a-Electricity'!$AI$78="no","",ROUND(AD4941,4))</f>
        <v>0.91400000000000003</v>
      </c>
      <c r="AG4941" s="157">
        <f>IF('1a-Electricity'!$AI$79="no","",ROUND(AD4941,4))</f>
        <v>0.91400000000000003</v>
      </c>
      <c r="BL4941" s="157">
        <f t="shared" si="168"/>
        <v>0.9130000000000007</v>
      </c>
      <c r="BM4941" s="157">
        <f>IF('1b-NaturalGas'!$AI$87="no","",ROUND(BL4941,4))</f>
        <v>0.91300000000000003</v>
      </c>
      <c r="BN4941" s="157">
        <f>IF('1b-NaturalGas'!$AI$88="no","",ROUND(BL4941,4))</f>
        <v>0.91300000000000003</v>
      </c>
      <c r="BO4941" s="157">
        <f>IF('1b-NaturalGas'!$AI$89="no","",ROUND(BL4941,4))</f>
        <v>0.91300000000000003</v>
      </c>
      <c r="BP4941" s="157">
        <f>IF('1b-NaturalGas'!$AI$90="no","not applicable (based on previous answers)",ROUND(BL4941,4))</f>
        <v>0.91300000000000003</v>
      </c>
      <c r="BQ4941" s="157">
        <f>IF('1b-NaturalGas'!$AI$91="no","",ROUND(BL4941,4))</f>
        <v>0.91300000000000003</v>
      </c>
    </row>
    <row r="4942" spans="30:69" x14ac:dyDescent="0.25">
      <c r="AD4942" s="157">
        <f t="shared" si="167"/>
        <v>0.9150000000000007</v>
      </c>
      <c r="AE4942" s="157">
        <f>IF('1a-Electricity'!$AI$77="no","",ROUND(AD4942,4))</f>
        <v>0.91500000000000004</v>
      </c>
      <c r="AF4942" s="157">
        <f>IF('1a-Electricity'!$AI$78="no","",ROUND(AD4942,4))</f>
        <v>0.91500000000000004</v>
      </c>
      <c r="AG4942" s="157">
        <f>IF('1a-Electricity'!$AI$79="no","",ROUND(AD4942,4))</f>
        <v>0.91500000000000004</v>
      </c>
      <c r="BL4942" s="157">
        <f t="shared" si="168"/>
        <v>0.9140000000000007</v>
      </c>
      <c r="BM4942" s="157">
        <f>IF('1b-NaturalGas'!$AI$87="no","",ROUND(BL4942,4))</f>
        <v>0.91400000000000003</v>
      </c>
      <c r="BN4942" s="157">
        <f>IF('1b-NaturalGas'!$AI$88="no","",ROUND(BL4942,4))</f>
        <v>0.91400000000000003</v>
      </c>
      <c r="BO4942" s="157">
        <f>IF('1b-NaturalGas'!$AI$89="no","",ROUND(BL4942,4))</f>
        <v>0.91400000000000003</v>
      </c>
      <c r="BP4942" s="157">
        <f>IF('1b-NaturalGas'!$AI$90="no","not applicable (based on previous answers)",ROUND(BL4942,4))</f>
        <v>0.91400000000000003</v>
      </c>
      <c r="BQ4942" s="157">
        <f>IF('1b-NaturalGas'!$AI$91="no","",ROUND(BL4942,4))</f>
        <v>0.91400000000000003</v>
      </c>
    </row>
    <row r="4943" spans="30:69" x14ac:dyDescent="0.25">
      <c r="AD4943" s="157">
        <f t="shared" si="167"/>
        <v>0.9160000000000007</v>
      </c>
      <c r="AE4943" s="157">
        <f>IF('1a-Electricity'!$AI$77="no","",ROUND(AD4943,4))</f>
        <v>0.91600000000000004</v>
      </c>
      <c r="AF4943" s="157">
        <f>IF('1a-Electricity'!$AI$78="no","",ROUND(AD4943,4))</f>
        <v>0.91600000000000004</v>
      </c>
      <c r="AG4943" s="157">
        <f>IF('1a-Electricity'!$AI$79="no","",ROUND(AD4943,4))</f>
        <v>0.91600000000000004</v>
      </c>
      <c r="BL4943" s="157">
        <f t="shared" si="168"/>
        <v>0.9150000000000007</v>
      </c>
      <c r="BM4943" s="157">
        <f>IF('1b-NaturalGas'!$AI$87="no","",ROUND(BL4943,4))</f>
        <v>0.91500000000000004</v>
      </c>
      <c r="BN4943" s="157">
        <f>IF('1b-NaturalGas'!$AI$88="no","",ROUND(BL4943,4))</f>
        <v>0.91500000000000004</v>
      </c>
      <c r="BO4943" s="157">
        <f>IF('1b-NaturalGas'!$AI$89="no","",ROUND(BL4943,4))</f>
        <v>0.91500000000000004</v>
      </c>
      <c r="BP4943" s="157">
        <f>IF('1b-NaturalGas'!$AI$90="no","not applicable (based on previous answers)",ROUND(BL4943,4))</f>
        <v>0.91500000000000004</v>
      </c>
      <c r="BQ4943" s="157">
        <f>IF('1b-NaturalGas'!$AI$91="no","",ROUND(BL4943,4))</f>
        <v>0.91500000000000004</v>
      </c>
    </row>
    <row r="4944" spans="30:69" x14ac:dyDescent="0.25">
      <c r="AD4944" s="157">
        <f t="shared" si="167"/>
        <v>0.9170000000000007</v>
      </c>
      <c r="AE4944" s="157">
        <f>IF('1a-Electricity'!$AI$77="no","",ROUND(AD4944,4))</f>
        <v>0.91700000000000004</v>
      </c>
      <c r="AF4944" s="157">
        <f>IF('1a-Electricity'!$AI$78="no","",ROUND(AD4944,4))</f>
        <v>0.91700000000000004</v>
      </c>
      <c r="AG4944" s="157">
        <f>IF('1a-Electricity'!$AI$79="no","",ROUND(AD4944,4))</f>
        <v>0.91700000000000004</v>
      </c>
      <c r="BL4944" s="157">
        <f t="shared" si="168"/>
        <v>0.9160000000000007</v>
      </c>
      <c r="BM4944" s="157">
        <f>IF('1b-NaturalGas'!$AI$87="no","",ROUND(BL4944,4))</f>
        <v>0.91600000000000004</v>
      </c>
      <c r="BN4944" s="157">
        <f>IF('1b-NaturalGas'!$AI$88="no","",ROUND(BL4944,4))</f>
        <v>0.91600000000000004</v>
      </c>
      <c r="BO4944" s="157">
        <f>IF('1b-NaturalGas'!$AI$89="no","",ROUND(BL4944,4))</f>
        <v>0.91600000000000004</v>
      </c>
      <c r="BP4944" s="157">
        <f>IF('1b-NaturalGas'!$AI$90="no","not applicable (based on previous answers)",ROUND(BL4944,4))</f>
        <v>0.91600000000000004</v>
      </c>
      <c r="BQ4944" s="157">
        <f>IF('1b-NaturalGas'!$AI$91="no","",ROUND(BL4944,4))</f>
        <v>0.91600000000000004</v>
      </c>
    </row>
    <row r="4945" spans="30:69" x14ac:dyDescent="0.25">
      <c r="AD4945" s="157">
        <f t="shared" si="167"/>
        <v>0.9180000000000007</v>
      </c>
      <c r="AE4945" s="157">
        <f>IF('1a-Electricity'!$AI$77="no","",ROUND(AD4945,4))</f>
        <v>0.91800000000000004</v>
      </c>
      <c r="AF4945" s="157">
        <f>IF('1a-Electricity'!$AI$78="no","",ROUND(AD4945,4))</f>
        <v>0.91800000000000004</v>
      </c>
      <c r="AG4945" s="157">
        <f>IF('1a-Electricity'!$AI$79="no","",ROUND(AD4945,4))</f>
        <v>0.91800000000000004</v>
      </c>
      <c r="BL4945" s="157">
        <f t="shared" si="168"/>
        <v>0.9170000000000007</v>
      </c>
      <c r="BM4945" s="157">
        <f>IF('1b-NaturalGas'!$AI$87="no","",ROUND(BL4945,4))</f>
        <v>0.91700000000000004</v>
      </c>
      <c r="BN4945" s="157">
        <f>IF('1b-NaturalGas'!$AI$88="no","",ROUND(BL4945,4))</f>
        <v>0.91700000000000004</v>
      </c>
      <c r="BO4945" s="157">
        <f>IF('1b-NaturalGas'!$AI$89="no","",ROUND(BL4945,4))</f>
        <v>0.91700000000000004</v>
      </c>
      <c r="BP4945" s="157">
        <f>IF('1b-NaturalGas'!$AI$90="no","not applicable (based on previous answers)",ROUND(BL4945,4))</f>
        <v>0.91700000000000004</v>
      </c>
      <c r="BQ4945" s="157">
        <f>IF('1b-NaturalGas'!$AI$91="no","",ROUND(BL4945,4))</f>
        <v>0.91700000000000004</v>
      </c>
    </row>
    <row r="4946" spans="30:69" x14ac:dyDescent="0.25">
      <c r="AD4946" s="157">
        <f t="shared" si="167"/>
        <v>0.91900000000000071</v>
      </c>
      <c r="AE4946" s="157">
        <f>IF('1a-Electricity'!$AI$77="no","",ROUND(AD4946,4))</f>
        <v>0.91900000000000004</v>
      </c>
      <c r="AF4946" s="157">
        <f>IF('1a-Electricity'!$AI$78="no","",ROUND(AD4946,4))</f>
        <v>0.91900000000000004</v>
      </c>
      <c r="AG4946" s="157">
        <f>IF('1a-Electricity'!$AI$79="no","",ROUND(AD4946,4))</f>
        <v>0.91900000000000004</v>
      </c>
      <c r="BL4946" s="157">
        <f t="shared" si="168"/>
        <v>0.9180000000000007</v>
      </c>
      <c r="BM4946" s="157">
        <f>IF('1b-NaturalGas'!$AI$87="no","",ROUND(BL4946,4))</f>
        <v>0.91800000000000004</v>
      </c>
      <c r="BN4946" s="157">
        <f>IF('1b-NaturalGas'!$AI$88="no","",ROUND(BL4946,4))</f>
        <v>0.91800000000000004</v>
      </c>
      <c r="BO4946" s="157">
        <f>IF('1b-NaturalGas'!$AI$89="no","",ROUND(BL4946,4))</f>
        <v>0.91800000000000004</v>
      </c>
      <c r="BP4946" s="157">
        <f>IF('1b-NaturalGas'!$AI$90="no","not applicable (based on previous answers)",ROUND(BL4946,4))</f>
        <v>0.91800000000000004</v>
      </c>
      <c r="BQ4946" s="157">
        <f>IF('1b-NaturalGas'!$AI$91="no","",ROUND(BL4946,4))</f>
        <v>0.91800000000000004</v>
      </c>
    </row>
    <row r="4947" spans="30:69" x14ac:dyDescent="0.25">
      <c r="AD4947" s="157">
        <f t="shared" si="167"/>
        <v>0.92000000000000071</v>
      </c>
      <c r="AE4947" s="157">
        <f>IF('1a-Electricity'!$AI$77="no","",ROUND(AD4947,4))</f>
        <v>0.92</v>
      </c>
      <c r="AF4947" s="157">
        <f>IF('1a-Electricity'!$AI$78="no","",ROUND(AD4947,4))</f>
        <v>0.92</v>
      </c>
      <c r="AG4947" s="157">
        <f>IF('1a-Electricity'!$AI$79="no","",ROUND(AD4947,4))</f>
        <v>0.92</v>
      </c>
      <c r="BL4947" s="157">
        <f t="shared" si="168"/>
        <v>0.91900000000000071</v>
      </c>
      <c r="BM4947" s="157">
        <f>IF('1b-NaturalGas'!$AI$87="no","",ROUND(BL4947,4))</f>
        <v>0.91900000000000004</v>
      </c>
      <c r="BN4947" s="157">
        <f>IF('1b-NaturalGas'!$AI$88="no","",ROUND(BL4947,4))</f>
        <v>0.91900000000000004</v>
      </c>
      <c r="BO4947" s="157">
        <f>IF('1b-NaturalGas'!$AI$89="no","",ROUND(BL4947,4))</f>
        <v>0.91900000000000004</v>
      </c>
      <c r="BP4947" s="157">
        <f>IF('1b-NaturalGas'!$AI$90="no","not applicable (based on previous answers)",ROUND(BL4947,4))</f>
        <v>0.91900000000000004</v>
      </c>
      <c r="BQ4947" s="157">
        <f>IF('1b-NaturalGas'!$AI$91="no","",ROUND(BL4947,4))</f>
        <v>0.91900000000000004</v>
      </c>
    </row>
    <row r="4948" spans="30:69" x14ac:dyDescent="0.25">
      <c r="AD4948" s="157">
        <f t="shared" si="167"/>
        <v>0.92100000000000071</v>
      </c>
      <c r="AE4948" s="157">
        <f>IF('1a-Electricity'!$AI$77="no","",ROUND(AD4948,4))</f>
        <v>0.92100000000000004</v>
      </c>
      <c r="AF4948" s="157">
        <f>IF('1a-Electricity'!$AI$78="no","",ROUND(AD4948,4))</f>
        <v>0.92100000000000004</v>
      </c>
      <c r="AG4948" s="157">
        <f>IF('1a-Electricity'!$AI$79="no","",ROUND(AD4948,4))</f>
        <v>0.92100000000000004</v>
      </c>
      <c r="BL4948" s="157">
        <f t="shared" si="168"/>
        <v>0.92000000000000071</v>
      </c>
      <c r="BM4948" s="157">
        <f>IF('1b-NaturalGas'!$AI$87="no","",ROUND(BL4948,4))</f>
        <v>0.92</v>
      </c>
      <c r="BN4948" s="157">
        <f>IF('1b-NaturalGas'!$AI$88="no","",ROUND(BL4948,4))</f>
        <v>0.92</v>
      </c>
      <c r="BO4948" s="157">
        <f>IF('1b-NaturalGas'!$AI$89="no","",ROUND(BL4948,4))</f>
        <v>0.92</v>
      </c>
      <c r="BP4948" s="157">
        <f>IF('1b-NaturalGas'!$AI$90="no","not applicable (based on previous answers)",ROUND(BL4948,4))</f>
        <v>0.92</v>
      </c>
      <c r="BQ4948" s="157">
        <f>IF('1b-NaturalGas'!$AI$91="no","",ROUND(BL4948,4))</f>
        <v>0.92</v>
      </c>
    </row>
    <row r="4949" spans="30:69" x14ac:dyDescent="0.25">
      <c r="AD4949" s="157">
        <f t="shared" si="167"/>
        <v>0.92200000000000071</v>
      </c>
      <c r="AE4949" s="157">
        <f>IF('1a-Electricity'!$AI$77="no","",ROUND(AD4949,4))</f>
        <v>0.92200000000000004</v>
      </c>
      <c r="AF4949" s="157">
        <f>IF('1a-Electricity'!$AI$78="no","",ROUND(AD4949,4))</f>
        <v>0.92200000000000004</v>
      </c>
      <c r="AG4949" s="157">
        <f>IF('1a-Electricity'!$AI$79="no","",ROUND(AD4949,4))</f>
        <v>0.92200000000000004</v>
      </c>
      <c r="BL4949" s="157">
        <f t="shared" si="168"/>
        <v>0.92100000000000071</v>
      </c>
      <c r="BM4949" s="157">
        <f>IF('1b-NaturalGas'!$AI$87="no","",ROUND(BL4949,4))</f>
        <v>0.92100000000000004</v>
      </c>
      <c r="BN4949" s="157">
        <f>IF('1b-NaturalGas'!$AI$88="no","",ROUND(BL4949,4))</f>
        <v>0.92100000000000004</v>
      </c>
      <c r="BO4949" s="157">
        <f>IF('1b-NaturalGas'!$AI$89="no","",ROUND(BL4949,4))</f>
        <v>0.92100000000000004</v>
      </c>
      <c r="BP4949" s="157">
        <f>IF('1b-NaturalGas'!$AI$90="no","not applicable (based on previous answers)",ROUND(BL4949,4))</f>
        <v>0.92100000000000004</v>
      </c>
      <c r="BQ4949" s="157">
        <f>IF('1b-NaturalGas'!$AI$91="no","",ROUND(BL4949,4))</f>
        <v>0.92100000000000004</v>
      </c>
    </row>
    <row r="4950" spans="30:69" x14ac:dyDescent="0.25">
      <c r="AD4950" s="157">
        <f t="shared" si="167"/>
        <v>0.92300000000000071</v>
      </c>
      <c r="AE4950" s="157">
        <f>IF('1a-Electricity'!$AI$77="no","",ROUND(AD4950,4))</f>
        <v>0.92300000000000004</v>
      </c>
      <c r="AF4950" s="157">
        <f>IF('1a-Electricity'!$AI$78="no","",ROUND(AD4950,4))</f>
        <v>0.92300000000000004</v>
      </c>
      <c r="AG4950" s="157">
        <f>IF('1a-Electricity'!$AI$79="no","",ROUND(AD4950,4))</f>
        <v>0.92300000000000004</v>
      </c>
      <c r="BL4950" s="157">
        <f t="shared" si="168"/>
        <v>0.92200000000000071</v>
      </c>
      <c r="BM4950" s="157">
        <f>IF('1b-NaturalGas'!$AI$87="no","",ROUND(BL4950,4))</f>
        <v>0.92200000000000004</v>
      </c>
      <c r="BN4950" s="157">
        <f>IF('1b-NaturalGas'!$AI$88="no","",ROUND(BL4950,4))</f>
        <v>0.92200000000000004</v>
      </c>
      <c r="BO4950" s="157">
        <f>IF('1b-NaturalGas'!$AI$89="no","",ROUND(BL4950,4))</f>
        <v>0.92200000000000004</v>
      </c>
      <c r="BP4950" s="157">
        <f>IF('1b-NaturalGas'!$AI$90="no","not applicable (based on previous answers)",ROUND(BL4950,4))</f>
        <v>0.92200000000000004</v>
      </c>
      <c r="BQ4950" s="157">
        <f>IF('1b-NaturalGas'!$AI$91="no","",ROUND(BL4950,4))</f>
        <v>0.92200000000000004</v>
      </c>
    </row>
    <row r="4951" spans="30:69" x14ac:dyDescent="0.25">
      <c r="AD4951" s="157">
        <f t="shared" si="167"/>
        <v>0.92400000000000071</v>
      </c>
      <c r="AE4951" s="157">
        <f>IF('1a-Electricity'!$AI$77="no","",ROUND(AD4951,4))</f>
        <v>0.92400000000000004</v>
      </c>
      <c r="AF4951" s="157">
        <f>IF('1a-Electricity'!$AI$78="no","",ROUND(AD4951,4))</f>
        <v>0.92400000000000004</v>
      </c>
      <c r="AG4951" s="157">
        <f>IF('1a-Electricity'!$AI$79="no","",ROUND(AD4951,4))</f>
        <v>0.92400000000000004</v>
      </c>
      <c r="BL4951" s="157">
        <f t="shared" si="168"/>
        <v>0.92300000000000071</v>
      </c>
      <c r="BM4951" s="157">
        <f>IF('1b-NaturalGas'!$AI$87="no","",ROUND(BL4951,4))</f>
        <v>0.92300000000000004</v>
      </c>
      <c r="BN4951" s="157">
        <f>IF('1b-NaturalGas'!$AI$88="no","",ROUND(BL4951,4))</f>
        <v>0.92300000000000004</v>
      </c>
      <c r="BO4951" s="157">
        <f>IF('1b-NaturalGas'!$AI$89="no","",ROUND(BL4951,4))</f>
        <v>0.92300000000000004</v>
      </c>
      <c r="BP4951" s="157">
        <f>IF('1b-NaturalGas'!$AI$90="no","not applicable (based on previous answers)",ROUND(BL4951,4))</f>
        <v>0.92300000000000004</v>
      </c>
      <c r="BQ4951" s="157">
        <f>IF('1b-NaturalGas'!$AI$91="no","",ROUND(BL4951,4))</f>
        <v>0.92300000000000004</v>
      </c>
    </row>
    <row r="4952" spans="30:69" x14ac:dyDescent="0.25">
      <c r="AD4952" s="157">
        <f t="shared" si="167"/>
        <v>0.92500000000000071</v>
      </c>
      <c r="AE4952" s="157">
        <f>IF('1a-Electricity'!$AI$77="no","",ROUND(AD4952,4))</f>
        <v>0.92500000000000004</v>
      </c>
      <c r="AF4952" s="157">
        <f>IF('1a-Electricity'!$AI$78="no","",ROUND(AD4952,4))</f>
        <v>0.92500000000000004</v>
      </c>
      <c r="AG4952" s="157">
        <f>IF('1a-Electricity'!$AI$79="no","",ROUND(AD4952,4))</f>
        <v>0.92500000000000004</v>
      </c>
      <c r="BL4952" s="157">
        <f t="shared" si="168"/>
        <v>0.92400000000000071</v>
      </c>
      <c r="BM4952" s="157">
        <f>IF('1b-NaturalGas'!$AI$87="no","",ROUND(BL4952,4))</f>
        <v>0.92400000000000004</v>
      </c>
      <c r="BN4952" s="157">
        <f>IF('1b-NaturalGas'!$AI$88="no","",ROUND(BL4952,4))</f>
        <v>0.92400000000000004</v>
      </c>
      <c r="BO4952" s="157">
        <f>IF('1b-NaturalGas'!$AI$89="no","",ROUND(BL4952,4))</f>
        <v>0.92400000000000004</v>
      </c>
      <c r="BP4952" s="157">
        <f>IF('1b-NaturalGas'!$AI$90="no","not applicable (based on previous answers)",ROUND(BL4952,4))</f>
        <v>0.92400000000000004</v>
      </c>
      <c r="BQ4952" s="157">
        <f>IF('1b-NaturalGas'!$AI$91="no","",ROUND(BL4952,4))</f>
        <v>0.92400000000000004</v>
      </c>
    </row>
    <row r="4953" spans="30:69" x14ac:dyDescent="0.25">
      <c r="AD4953" s="157">
        <f t="shared" si="167"/>
        <v>0.92600000000000071</v>
      </c>
      <c r="AE4953" s="157">
        <f>IF('1a-Electricity'!$AI$77="no","",ROUND(AD4953,4))</f>
        <v>0.92600000000000005</v>
      </c>
      <c r="AF4953" s="157">
        <f>IF('1a-Electricity'!$AI$78="no","",ROUND(AD4953,4))</f>
        <v>0.92600000000000005</v>
      </c>
      <c r="AG4953" s="157">
        <f>IF('1a-Electricity'!$AI$79="no","",ROUND(AD4953,4))</f>
        <v>0.92600000000000005</v>
      </c>
      <c r="BL4953" s="157">
        <f t="shared" si="168"/>
        <v>0.92500000000000071</v>
      </c>
      <c r="BM4953" s="157">
        <f>IF('1b-NaturalGas'!$AI$87="no","",ROUND(BL4953,4))</f>
        <v>0.92500000000000004</v>
      </c>
      <c r="BN4953" s="157">
        <f>IF('1b-NaturalGas'!$AI$88="no","",ROUND(BL4953,4))</f>
        <v>0.92500000000000004</v>
      </c>
      <c r="BO4953" s="157">
        <f>IF('1b-NaturalGas'!$AI$89="no","",ROUND(BL4953,4))</f>
        <v>0.92500000000000004</v>
      </c>
      <c r="BP4953" s="157">
        <f>IF('1b-NaturalGas'!$AI$90="no","not applicable (based on previous answers)",ROUND(BL4953,4))</f>
        <v>0.92500000000000004</v>
      </c>
      <c r="BQ4953" s="157">
        <f>IF('1b-NaturalGas'!$AI$91="no","",ROUND(BL4953,4))</f>
        <v>0.92500000000000004</v>
      </c>
    </row>
    <row r="4954" spans="30:69" x14ac:dyDescent="0.25">
      <c r="AD4954" s="157">
        <f t="shared" si="167"/>
        <v>0.92700000000000071</v>
      </c>
      <c r="AE4954" s="157">
        <f>IF('1a-Electricity'!$AI$77="no","",ROUND(AD4954,4))</f>
        <v>0.92700000000000005</v>
      </c>
      <c r="AF4954" s="157">
        <f>IF('1a-Electricity'!$AI$78="no","",ROUND(AD4954,4))</f>
        <v>0.92700000000000005</v>
      </c>
      <c r="AG4954" s="157">
        <f>IF('1a-Electricity'!$AI$79="no","",ROUND(AD4954,4))</f>
        <v>0.92700000000000005</v>
      </c>
      <c r="BL4954" s="157">
        <f t="shared" si="168"/>
        <v>0.92600000000000071</v>
      </c>
      <c r="BM4954" s="157">
        <f>IF('1b-NaturalGas'!$AI$87="no","",ROUND(BL4954,4))</f>
        <v>0.92600000000000005</v>
      </c>
      <c r="BN4954" s="157">
        <f>IF('1b-NaturalGas'!$AI$88="no","",ROUND(BL4954,4))</f>
        <v>0.92600000000000005</v>
      </c>
      <c r="BO4954" s="157">
        <f>IF('1b-NaturalGas'!$AI$89="no","",ROUND(BL4954,4))</f>
        <v>0.92600000000000005</v>
      </c>
      <c r="BP4954" s="157">
        <f>IF('1b-NaturalGas'!$AI$90="no","not applicable (based on previous answers)",ROUND(BL4954,4))</f>
        <v>0.92600000000000005</v>
      </c>
      <c r="BQ4954" s="157">
        <f>IF('1b-NaturalGas'!$AI$91="no","",ROUND(BL4954,4))</f>
        <v>0.92600000000000005</v>
      </c>
    </row>
    <row r="4955" spans="30:69" x14ac:dyDescent="0.25">
      <c r="AD4955" s="157">
        <f t="shared" si="167"/>
        <v>0.92800000000000071</v>
      </c>
      <c r="AE4955" s="157">
        <f>IF('1a-Electricity'!$AI$77="no","",ROUND(AD4955,4))</f>
        <v>0.92800000000000005</v>
      </c>
      <c r="AF4955" s="157">
        <f>IF('1a-Electricity'!$AI$78="no","",ROUND(AD4955,4))</f>
        <v>0.92800000000000005</v>
      </c>
      <c r="AG4955" s="157">
        <f>IF('1a-Electricity'!$AI$79="no","",ROUND(AD4955,4))</f>
        <v>0.92800000000000005</v>
      </c>
      <c r="BL4955" s="157">
        <f t="shared" si="168"/>
        <v>0.92700000000000071</v>
      </c>
      <c r="BM4955" s="157">
        <f>IF('1b-NaturalGas'!$AI$87="no","",ROUND(BL4955,4))</f>
        <v>0.92700000000000005</v>
      </c>
      <c r="BN4955" s="157">
        <f>IF('1b-NaturalGas'!$AI$88="no","",ROUND(BL4955,4))</f>
        <v>0.92700000000000005</v>
      </c>
      <c r="BO4955" s="157">
        <f>IF('1b-NaturalGas'!$AI$89="no","",ROUND(BL4955,4))</f>
        <v>0.92700000000000005</v>
      </c>
      <c r="BP4955" s="157">
        <f>IF('1b-NaturalGas'!$AI$90="no","not applicable (based on previous answers)",ROUND(BL4955,4))</f>
        <v>0.92700000000000005</v>
      </c>
      <c r="BQ4955" s="157">
        <f>IF('1b-NaturalGas'!$AI$91="no","",ROUND(BL4955,4))</f>
        <v>0.92700000000000005</v>
      </c>
    </row>
    <row r="4956" spans="30:69" x14ac:dyDescent="0.25">
      <c r="AD4956" s="157">
        <f t="shared" si="167"/>
        <v>0.92900000000000071</v>
      </c>
      <c r="AE4956" s="157">
        <f>IF('1a-Electricity'!$AI$77="no","",ROUND(AD4956,4))</f>
        <v>0.92900000000000005</v>
      </c>
      <c r="AF4956" s="157">
        <f>IF('1a-Electricity'!$AI$78="no","",ROUND(AD4956,4))</f>
        <v>0.92900000000000005</v>
      </c>
      <c r="AG4956" s="157">
        <f>IF('1a-Electricity'!$AI$79="no","",ROUND(AD4956,4))</f>
        <v>0.92900000000000005</v>
      </c>
      <c r="BL4956" s="157">
        <f t="shared" si="168"/>
        <v>0.92800000000000071</v>
      </c>
      <c r="BM4956" s="157">
        <f>IF('1b-NaturalGas'!$AI$87="no","",ROUND(BL4956,4))</f>
        <v>0.92800000000000005</v>
      </c>
      <c r="BN4956" s="157">
        <f>IF('1b-NaturalGas'!$AI$88="no","",ROUND(BL4956,4))</f>
        <v>0.92800000000000005</v>
      </c>
      <c r="BO4956" s="157">
        <f>IF('1b-NaturalGas'!$AI$89="no","",ROUND(BL4956,4))</f>
        <v>0.92800000000000005</v>
      </c>
      <c r="BP4956" s="157">
        <f>IF('1b-NaturalGas'!$AI$90="no","not applicable (based on previous answers)",ROUND(BL4956,4))</f>
        <v>0.92800000000000005</v>
      </c>
      <c r="BQ4956" s="157">
        <f>IF('1b-NaturalGas'!$AI$91="no","",ROUND(BL4956,4))</f>
        <v>0.92800000000000005</v>
      </c>
    </row>
    <row r="4957" spans="30:69" x14ac:dyDescent="0.25">
      <c r="AD4957" s="157">
        <f t="shared" si="167"/>
        <v>0.93000000000000071</v>
      </c>
      <c r="AE4957" s="157">
        <f>IF('1a-Electricity'!$AI$77="no","",ROUND(AD4957,4))</f>
        <v>0.93</v>
      </c>
      <c r="AF4957" s="157">
        <f>IF('1a-Electricity'!$AI$78="no","",ROUND(AD4957,4))</f>
        <v>0.93</v>
      </c>
      <c r="AG4957" s="157">
        <f>IF('1a-Electricity'!$AI$79="no","",ROUND(AD4957,4))</f>
        <v>0.93</v>
      </c>
      <c r="BL4957" s="157">
        <f t="shared" si="168"/>
        <v>0.92900000000000071</v>
      </c>
      <c r="BM4957" s="157">
        <f>IF('1b-NaturalGas'!$AI$87="no","",ROUND(BL4957,4))</f>
        <v>0.92900000000000005</v>
      </c>
      <c r="BN4957" s="157">
        <f>IF('1b-NaturalGas'!$AI$88="no","",ROUND(BL4957,4))</f>
        <v>0.92900000000000005</v>
      </c>
      <c r="BO4957" s="157">
        <f>IF('1b-NaturalGas'!$AI$89="no","",ROUND(BL4957,4))</f>
        <v>0.92900000000000005</v>
      </c>
      <c r="BP4957" s="157">
        <f>IF('1b-NaturalGas'!$AI$90="no","not applicable (based on previous answers)",ROUND(BL4957,4))</f>
        <v>0.92900000000000005</v>
      </c>
      <c r="BQ4957" s="157">
        <f>IF('1b-NaturalGas'!$AI$91="no","",ROUND(BL4957,4))</f>
        <v>0.92900000000000005</v>
      </c>
    </row>
    <row r="4958" spans="30:69" x14ac:dyDescent="0.25">
      <c r="AD4958" s="157">
        <f t="shared" si="167"/>
        <v>0.93100000000000072</v>
      </c>
      <c r="AE4958" s="157">
        <f>IF('1a-Electricity'!$AI$77="no","",ROUND(AD4958,4))</f>
        <v>0.93100000000000005</v>
      </c>
      <c r="AF4958" s="157">
        <f>IF('1a-Electricity'!$AI$78="no","",ROUND(AD4958,4))</f>
        <v>0.93100000000000005</v>
      </c>
      <c r="AG4958" s="157">
        <f>IF('1a-Electricity'!$AI$79="no","",ROUND(AD4958,4))</f>
        <v>0.93100000000000005</v>
      </c>
      <c r="BL4958" s="157">
        <f t="shared" si="168"/>
        <v>0.93000000000000071</v>
      </c>
      <c r="BM4958" s="157">
        <f>IF('1b-NaturalGas'!$AI$87="no","",ROUND(BL4958,4))</f>
        <v>0.93</v>
      </c>
      <c r="BN4958" s="157">
        <f>IF('1b-NaturalGas'!$AI$88="no","",ROUND(BL4958,4))</f>
        <v>0.93</v>
      </c>
      <c r="BO4958" s="157">
        <f>IF('1b-NaturalGas'!$AI$89="no","",ROUND(BL4958,4))</f>
        <v>0.93</v>
      </c>
      <c r="BP4958" s="157">
        <f>IF('1b-NaturalGas'!$AI$90="no","not applicable (based on previous answers)",ROUND(BL4958,4))</f>
        <v>0.93</v>
      </c>
      <c r="BQ4958" s="157">
        <f>IF('1b-NaturalGas'!$AI$91="no","",ROUND(BL4958,4))</f>
        <v>0.93</v>
      </c>
    </row>
    <row r="4959" spans="30:69" x14ac:dyDescent="0.25">
      <c r="AD4959" s="157">
        <f t="shared" si="167"/>
        <v>0.93200000000000072</v>
      </c>
      <c r="AE4959" s="157">
        <f>IF('1a-Electricity'!$AI$77="no","",ROUND(AD4959,4))</f>
        <v>0.93200000000000005</v>
      </c>
      <c r="AF4959" s="157">
        <f>IF('1a-Electricity'!$AI$78="no","",ROUND(AD4959,4))</f>
        <v>0.93200000000000005</v>
      </c>
      <c r="AG4959" s="157">
        <f>IF('1a-Electricity'!$AI$79="no","",ROUND(AD4959,4))</f>
        <v>0.93200000000000005</v>
      </c>
      <c r="BL4959" s="157">
        <f t="shared" si="168"/>
        <v>0.93100000000000072</v>
      </c>
      <c r="BM4959" s="157">
        <f>IF('1b-NaturalGas'!$AI$87="no","",ROUND(BL4959,4))</f>
        <v>0.93100000000000005</v>
      </c>
      <c r="BN4959" s="157">
        <f>IF('1b-NaturalGas'!$AI$88="no","",ROUND(BL4959,4))</f>
        <v>0.93100000000000005</v>
      </c>
      <c r="BO4959" s="157">
        <f>IF('1b-NaturalGas'!$AI$89="no","",ROUND(BL4959,4))</f>
        <v>0.93100000000000005</v>
      </c>
      <c r="BP4959" s="157">
        <f>IF('1b-NaturalGas'!$AI$90="no","not applicable (based on previous answers)",ROUND(BL4959,4))</f>
        <v>0.93100000000000005</v>
      </c>
      <c r="BQ4959" s="157">
        <f>IF('1b-NaturalGas'!$AI$91="no","",ROUND(BL4959,4))</f>
        <v>0.93100000000000005</v>
      </c>
    </row>
    <row r="4960" spans="30:69" x14ac:dyDescent="0.25">
      <c r="AD4960" s="157">
        <f t="shared" si="167"/>
        <v>0.93300000000000072</v>
      </c>
      <c r="AE4960" s="157">
        <f>IF('1a-Electricity'!$AI$77="no","",ROUND(AD4960,4))</f>
        <v>0.93300000000000005</v>
      </c>
      <c r="AF4960" s="157">
        <f>IF('1a-Electricity'!$AI$78="no","",ROUND(AD4960,4))</f>
        <v>0.93300000000000005</v>
      </c>
      <c r="AG4960" s="157">
        <f>IF('1a-Electricity'!$AI$79="no","",ROUND(AD4960,4))</f>
        <v>0.93300000000000005</v>
      </c>
      <c r="BL4960" s="157">
        <f t="shared" si="168"/>
        <v>0.93200000000000072</v>
      </c>
      <c r="BM4960" s="157">
        <f>IF('1b-NaturalGas'!$AI$87="no","",ROUND(BL4960,4))</f>
        <v>0.93200000000000005</v>
      </c>
      <c r="BN4960" s="157">
        <f>IF('1b-NaturalGas'!$AI$88="no","",ROUND(BL4960,4))</f>
        <v>0.93200000000000005</v>
      </c>
      <c r="BO4960" s="157">
        <f>IF('1b-NaturalGas'!$AI$89="no","",ROUND(BL4960,4))</f>
        <v>0.93200000000000005</v>
      </c>
      <c r="BP4960" s="157">
        <f>IF('1b-NaturalGas'!$AI$90="no","not applicable (based on previous answers)",ROUND(BL4960,4))</f>
        <v>0.93200000000000005</v>
      </c>
      <c r="BQ4960" s="157">
        <f>IF('1b-NaturalGas'!$AI$91="no","",ROUND(BL4960,4))</f>
        <v>0.93200000000000005</v>
      </c>
    </row>
    <row r="4961" spans="30:69" x14ac:dyDescent="0.25">
      <c r="AD4961" s="157">
        <f t="shared" si="167"/>
        <v>0.93400000000000072</v>
      </c>
      <c r="AE4961" s="157">
        <f>IF('1a-Electricity'!$AI$77="no","",ROUND(AD4961,4))</f>
        <v>0.93400000000000005</v>
      </c>
      <c r="AF4961" s="157">
        <f>IF('1a-Electricity'!$AI$78="no","",ROUND(AD4961,4))</f>
        <v>0.93400000000000005</v>
      </c>
      <c r="AG4961" s="157">
        <f>IF('1a-Electricity'!$AI$79="no","",ROUND(AD4961,4))</f>
        <v>0.93400000000000005</v>
      </c>
      <c r="BL4961" s="157">
        <f t="shared" si="168"/>
        <v>0.93300000000000072</v>
      </c>
      <c r="BM4961" s="157">
        <f>IF('1b-NaturalGas'!$AI$87="no","",ROUND(BL4961,4))</f>
        <v>0.93300000000000005</v>
      </c>
      <c r="BN4961" s="157">
        <f>IF('1b-NaturalGas'!$AI$88="no","",ROUND(BL4961,4))</f>
        <v>0.93300000000000005</v>
      </c>
      <c r="BO4961" s="157">
        <f>IF('1b-NaturalGas'!$AI$89="no","",ROUND(BL4961,4))</f>
        <v>0.93300000000000005</v>
      </c>
      <c r="BP4961" s="157">
        <f>IF('1b-NaturalGas'!$AI$90="no","not applicable (based on previous answers)",ROUND(BL4961,4))</f>
        <v>0.93300000000000005</v>
      </c>
      <c r="BQ4961" s="157">
        <f>IF('1b-NaturalGas'!$AI$91="no","",ROUND(BL4961,4))</f>
        <v>0.93300000000000005</v>
      </c>
    </row>
    <row r="4962" spans="30:69" x14ac:dyDescent="0.25">
      <c r="AD4962" s="157">
        <f t="shared" si="167"/>
        <v>0.93500000000000072</v>
      </c>
      <c r="AE4962" s="157">
        <f>IF('1a-Electricity'!$AI$77="no","",ROUND(AD4962,4))</f>
        <v>0.93500000000000005</v>
      </c>
      <c r="AF4962" s="157">
        <f>IF('1a-Electricity'!$AI$78="no","",ROUND(AD4962,4))</f>
        <v>0.93500000000000005</v>
      </c>
      <c r="AG4962" s="157">
        <f>IF('1a-Electricity'!$AI$79="no","",ROUND(AD4962,4))</f>
        <v>0.93500000000000005</v>
      </c>
      <c r="BL4962" s="157">
        <f t="shared" si="168"/>
        <v>0.93400000000000072</v>
      </c>
      <c r="BM4962" s="157">
        <f>IF('1b-NaturalGas'!$AI$87="no","",ROUND(BL4962,4))</f>
        <v>0.93400000000000005</v>
      </c>
      <c r="BN4962" s="157">
        <f>IF('1b-NaturalGas'!$AI$88="no","",ROUND(BL4962,4))</f>
        <v>0.93400000000000005</v>
      </c>
      <c r="BO4962" s="157">
        <f>IF('1b-NaturalGas'!$AI$89="no","",ROUND(BL4962,4))</f>
        <v>0.93400000000000005</v>
      </c>
      <c r="BP4962" s="157">
        <f>IF('1b-NaturalGas'!$AI$90="no","not applicable (based on previous answers)",ROUND(BL4962,4))</f>
        <v>0.93400000000000005</v>
      </c>
      <c r="BQ4962" s="157">
        <f>IF('1b-NaturalGas'!$AI$91="no","",ROUND(BL4962,4))</f>
        <v>0.93400000000000005</v>
      </c>
    </row>
    <row r="4963" spans="30:69" x14ac:dyDescent="0.25">
      <c r="AD4963" s="157">
        <f t="shared" si="167"/>
        <v>0.93600000000000072</v>
      </c>
      <c r="AE4963" s="157">
        <f>IF('1a-Electricity'!$AI$77="no","",ROUND(AD4963,4))</f>
        <v>0.93600000000000005</v>
      </c>
      <c r="AF4963" s="157">
        <f>IF('1a-Electricity'!$AI$78="no","",ROUND(AD4963,4))</f>
        <v>0.93600000000000005</v>
      </c>
      <c r="AG4963" s="157">
        <f>IF('1a-Electricity'!$AI$79="no","",ROUND(AD4963,4))</f>
        <v>0.93600000000000005</v>
      </c>
      <c r="BL4963" s="157">
        <f t="shared" si="168"/>
        <v>0.93500000000000072</v>
      </c>
      <c r="BM4963" s="157">
        <f>IF('1b-NaturalGas'!$AI$87="no","",ROUND(BL4963,4))</f>
        <v>0.93500000000000005</v>
      </c>
      <c r="BN4963" s="157">
        <f>IF('1b-NaturalGas'!$AI$88="no","",ROUND(BL4963,4))</f>
        <v>0.93500000000000005</v>
      </c>
      <c r="BO4963" s="157">
        <f>IF('1b-NaturalGas'!$AI$89="no","",ROUND(BL4963,4))</f>
        <v>0.93500000000000005</v>
      </c>
      <c r="BP4963" s="157">
        <f>IF('1b-NaturalGas'!$AI$90="no","not applicable (based on previous answers)",ROUND(BL4963,4))</f>
        <v>0.93500000000000005</v>
      </c>
      <c r="BQ4963" s="157">
        <f>IF('1b-NaturalGas'!$AI$91="no","",ROUND(BL4963,4))</f>
        <v>0.93500000000000005</v>
      </c>
    </row>
    <row r="4964" spans="30:69" x14ac:dyDescent="0.25">
      <c r="AD4964" s="157">
        <f t="shared" si="167"/>
        <v>0.93700000000000072</v>
      </c>
      <c r="AE4964" s="157">
        <f>IF('1a-Electricity'!$AI$77="no","",ROUND(AD4964,4))</f>
        <v>0.93700000000000006</v>
      </c>
      <c r="AF4964" s="157">
        <f>IF('1a-Electricity'!$AI$78="no","",ROUND(AD4964,4))</f>
        <v>0.93700000000000006</v>
      </c>
      <c r="AG4964" s="157">
        <f>IF('1a-Electricity'!$AI$79="no","",ROUND(AD4964,4))</f>
        <v>0.93700000000000006</v>
      </c>
      <c r="BL4964" s="157">
        <f t="shared" si="168"/>
        <v>0.93600000000000072</v>
      </c>
      <c r="BM4964" s="157">
        <f>IF('1b-NaturalGas'!$AI$87="no","",ROUND(BL4964,4))</f>
        <v>0.93600000000000005</v>
      </c>
      <c r="BN4964" s="157">
        <f>IF('1b-NaturalGas'!$AI$88="no","",ROUND(BL4964,4))</f>
        <v>0.93600000000000005</v>
      </c>
      <c r="BO4964" s="157">
        <f>IF('1b-NaturalGas'!$AI$89="no","",ROUND(BL4964,4))</f>
        <v>0.93600000000000005</v>
      </c>
      <c r="BP4964" s="157">
        <f>IF('1b-NaturalGas'!$AI$90="no","not applicable (based on previous answers)",ROUND(BL4964,4))</f>
        <v>0.93600000000000005</v>
      </c>
      <c r="BQ4964" s="157">
        <f>IF('1b-NaturalGas'!$AI$91="no","",ROUND(BL4964,4))</f>
        <v>0.93600000000000005</v>
      </c>
    </row>
    <row r="4965" spans="30:69" x14ac:dyDescent="0.25">
      <c r="AD4965" s="157">
        <f t="shared" si="167"/>
        <v>0.93800000000000072</v>
      </c>
      <c r="AE4965" s="157">
        <f>IF('1a-Electricity'!$AI$77="no","",ROUND(AD4965,4))</f>
        <v>0.93799999999999994</v>
      </c>
      <c r="AF4965" s="157">
        <f>IF('1a-Electricity'!$AI$78="no","",ROUND(AD4965,4))</f>
        <v>0.93799999999999994</v>
      </c>
      <c r="AG4965" s="157">
        <f>IF('1a-Electricity'!$AI$79="no","",ROUND(AD4965,4))</f>
        <v>0.93799999999999994</v>
      </c>
      <c r="BL4965" s="157">
        <f t="shared" si="168"/>
        <v>0.93700000000000072</v>
      </c>
      <c r="BM4965" s="157">
        <f>IF('1b-NaturalGas'!$AI$87="no","",ROUND(BL4965,4))</f>
        <v>0.93700000000000006</v>
      </c>
      <c r="BN4965" s="157">
        <f>IF('1b-NaturalGas'!$AI$88="no","",ROUND(BL4965,4))</f>
        <v>0.93700000000000006</v>
      </c>
      <c r="BO4965" s="157">
        <f>IF('1b-NaturalGas'!$AI$89="no","",ROUND(BL4965,4))</f>
        <v>0.93700000000000006</v>
      </c>
      <c r="BP4965" s="157">
        <f>IF('1b-NaturalGas'!$AI$90="no","not applicable (based on previous answers)",ROUND(BL4965,4))</f>
        <v>0.93700000000000006</v>
      </c>
      <c r="BQ4965" s="157">
        <f>IF('1b-NaturalGas'!$AI$91="no","",ROUND(BL4965,4))</f>
        <v>0.93700000000000006</v>
      </c>
    </row>
    <row r="4966" spans="30:69" x14ac:dyDescent="0.25">
      <c r="AD4966" s="157">
        <f t="shared" si="167"/>
        <v>0.93900000000000072</v>
      </c>
      <c r="AE4966" s="157">
        <f>IF('1a-Electricity'!$AI$77="no","",ROUND(AD4966,4))</f>
        <v>0.93899999999999995</v>
      </c>
      <c r="AF4966" s="157">
        <f>IF('1a-Electricity'!$AI$78="no","",ROUND(AD4966,4))</f>
        <v>0.93899999999999995</v>
      </c>
      <c r="AG4966" s="157">
        <f>IF('1a-Electricity'!$AI$79="no","",ROUND(AD4966,4))</f>
        <v>0.93899999999999995</v>
      </c>
      <c r="BL4966" s="157">
        <f t="shared" si="168"/>
        <v>0.93800000000000072</v>
      </c>
      <c r="BM4966" s="157">
        <f>IF('1b-NaturalGas'!$AI$87="no","",ROUND(BL4966,4))</f>
        <v>0.93799999999999994</v>
      </c>
      <c r="BN4966" s="157">
        <f>IF('1b-NaturalGas'!$AI$88="no","",ROUND(BL4966,4))</f>
        <v>0.93799999999999994</v>
      </c>
      <c r="BO4966" s="157">
        <f>IF('1b-NaturalGas'!$AI$89="no","",ROUND(BL4966,4))</f>
        <v>0.93799999999999994</v>
      </c>
      <c r="BP4966" s="157">
        <f>IF('1b-NaturalGas'!$AI$90="no","not applicable (based on previous answers)",ROUND(BL4966,4))</f>
        <v>0.93799999999999994</v>
      </c>
      <c r="BQ4966" s="157">
        <f>IF('1b-NaturalGas'!$AI$91="no","",ROUND(BL4966,4))</f>
        <v>0.93799999999999994</v>
      </c>
    </row>
    <row r="4967" spans="30:69" x14ac:dyDescent="0.25">
      <c r="AD4967" s="157">
        <f t="shared" si="167"/>
        <v>0.94000000000000072</v>
      </c>
      <c r="AE4967" s="157">
        <f>IF('1a-Electricity'!$AI$77="no","",ROUND(AD4967,4))</f>
        <v>0.94</v>
      </c>
      <c r="AF4967" s="157">
        <f>IF('1a-Electricity'!$AI$78="no","",ROUND(AD4967,4))</f>
        <v>0.94</v>
      </c>
      <c r="AG4967" s="157">
        <f>IF('1a-Electricity'!$AI$79="no","",ROUND(AD4967,4))</f>
        <v>0.94</v>
      </c>
      <c r="BL4967" s="157">
        <f t="shared" si="168"/>
        <v>0.93900000000000072</v>
      </c>
      <c r="BM4967" s="157">
        <f>IF('1b-NaturalGas'!$AI$87="no","",ROUND(BL4967,4))</f>
        <v>0.93899999999999995</v>
      </c>
      <c r="BN4967" s="157">
        <f>IF('1b-NaturalGas'!$AI$88="no","",ROUND(BL4967,4))</f>
        <v>0.93899999999999995</v>
      </c>
      <c r="BO4967" s="157">
        <f>IF('1b-NaturalGas'!$AI$89="no","",ROUND(BL4967,4))</f>
        <v>0.93899999999999995</v>
      </c>
      <c r="BP4967" s="157">
        <f>IF('1b-NaturalGas'!$AI$90="no","not applicable (based on previous answers)",ROUND(BL4967,4))</f>
        <v>0.93899999999999995</v>
      </c>
      <c r="BQ4967" s="157">
        <f>IF('1b-NaturalGas'!$AI$91="no","",ROUND(BL4967,4))</f>
        <v>0.93899999999999995</v>
      </c>
    </row>
    <row r="4968" spans="30:69" x14ac:dyDescent="0.25">
      <c r="AD4968" s="157">
        <f t="shared" si="167"/>
        <v>0.94100000000000072</v>
      </c>
      <c r="AE4968" s="157">
        <f>IF('1a-Electricity'!$AI$77="no","",ROUND(AD4968,4))</f>
        <v>0.94099999999999995</v>
      </c>
      <c r="AF4968" s="157">
        <f>IF('1a-Electricity'!$AI$78="no","",ROUND(AD4968,4))</f>
        <v>0.94099999999999995</v>
      </c>
      <c r="AG4968" s="157">
        <f>IF('1a-Electricity'!$AI$79="no","",ROUND(AD4968,4))</f>
        <v>0.94099999999999995</v>
      </c>
      <c r="BL4968" s="157">
        <f t="shared" si="168"/>
        <v>0.94000000000000072</v>
      </c>
      <c r="BM4968" s="157">
        <f>IF('1b-NaturalGas'!$AI$87="no","",ROUND(BL4968,4))</f>
        <v>0.94</v>
      </c>
      <c r="BN4968" s="157">
        <f>IF('1b-NaturalGas'!$AI$88="no","",ROUND(BL4968,4))</f>
        <v>0.94</v>
      </c>
      <c r="BO4968" s="157">
        <f>IF('1b-NaturalGas'!$AI$89="no","",ROUND(BL4968,4))</f>
        <v>0.94</v>
      </c>
      <c r="BP4968" s="157">
        <f>IF('1b-NaturalGas'!$AI$90="no","not applicable (based on previous answers)",ROUND(BL4968,4))</f>
        <v>0.94</v>
      </c>
      <c r="BQ4968" s="157">
        <f>IF('1b-NaturalGas'!$AI$91="no","",ROUND(BL4968,4))</f>
        <v>0.94</v>
      </c>
    </row>
    <row r="4969" spans="30:69" x14ac:dyDescent="0.25">
      <c r="AD4969" s="157">
        <f t="shared" si="167"/>
        <v>0.94200000000000073</v>
      </c>
      <c r="AE4969" s="157">
        <f>IF('1a-Electricity'!$AI$77="no","",ROUND(AD4969,4))</f>
        <v>0.94199999999999995</v>
      </c>
      <c r="AF4969" s="157">
        <f>IF('1a-Electricity'!$AI$78="no","",ROUND(AD4969,4))</f>
        <v>0.94199999999999995</v>
      </c>
      <c r="AG4969" s="157">
        <f>IF('1a-Electricity'!$AI$79="no","",ROUND(AD4969,4))</f>
        <v>0.94199999999999995</v>
      </c>
      <c r="BL4969" s="157">
        <f t="shared" si="168"/>
        <v>0.94100000000000072</v>
      </c>
      <c r="BM4969" s="157">
        <f>IF('1b-NaturalGas'!$AI$87="no","",ROUND(BL4969,4))</f>
        <v>0.94099999999999995</v>
      </c>
      <c r="BN4969" s="157">
        <f>IF('1b-NaturalGas'!$AI$88="no","",ROUND(BL4969,4))</f>
        <v>0.94099999999999995</v>
      </c>
      <c r="BO4969" s="157">
        <f>IF('1b-NaturalGas'!$AI$89="no","",ROUND(BL4969,4))</f>
        <v>0.94099999999999995</v>
      </c>
      <c r="BP4969" s="157">
        <f>IF('1b-NaturalGas'!$AI$90="no","not applicable (based on previous answers)",ROUND(BL4969,4))</f>
        <v>0.94099999999999995</v>
      </c>
      <c r="BQ4969" s="157">
        <f>IF('1b-NaturalGas'!$AI$91="no","",ROUND(BL4969,4))</f>
        <v>0.94099999999999995</v>
      </c>
    </row>
    <row r="4970" spans="30:69" x14ac:dyDescent="0.25">
      <c r="AD4970" s="157">
        <f t="shared" si="167"/>
        <v>0.94300000000000073</v>
      </c>
      <c r="AE4970" s="157">
        <f>IF('1a-Electricity'!$AI$77="no","",ROUND(AD4970,4))</f>
        <v>0.94299999999999995</v>
      </c>
      <c r="AF4970" s="157">
        <f>IF('1a-Electricity'!$AI$78="no","",ROUND(AD4970,4))</f>
        <v>0.94299999999999995</v>
      </c>
      <c r="AG4970" s="157">
        <f>IF('1a-Electricity'!$AI$79="no","",ROUND(AD4970,4))</f>
        <v>0.94299999999999995</v>
      </c>
      <c r="BL4970" s="157">
        <f t="shared" si="168"/>
        <v>0.94200000000000073</v>
      </c>
      <c r="BM4970" s="157">
        <f>IF('1b-NaturalGas'!$AI$87="no","",ROUND(BL4970,4))</f>
        <v>0.94199999999999995</v>
      </c>
      <c r="BN4970" s="157">
        <f>IF('1b-NaturalGas'!$AI$88="no","",ROUND(BL4970,4))</f>
        <v>0.94199999999999995</v>
      </c>
      <c r="BO4970" s="157">
        <f>IF('1b-NaturalGas'!$AI$89="no","",ROUND(BL4970,4))</f>
        <v>0.94199999999999995</v>
      </c>
      <c r="BP4970" s="157">
        <f>IF('1b-NaturalGas'!$AI$90="no","not applicable (based on previous answers)",ROUND(BL4970,4))</f>
        <v>0.94199999999999995</v>
      </c>
      <c r="BQ4970" s="157">
        <f>IF('1b-NaturalGas'!$AI$91="no","",ROUND(BL4970,4))</f>
        <v>0.94199999999999995</v>
      </c>
    </row>
    <row r="4971" spans="30:69" x14ac:dyDescent="0.25">
      <c r="AD4971" s="157">
        <f t="shared" si="167"/>
        <v>0.94400000000000073</v>
      </c>
      <c r="AE4971" s="157">
        <f>IF('1a-Electricity'!$AI$77="no","",ROUND(AD4971,4))</f>
        <v>0.94399999999999995</v>
      </c>
      <c r="AF4971" s="157">
        <f>IF('1a-Electricity'!$AI$78="no","",ROUND(AD4971,4))</f>
        <v>0.94399999999999995</v>
      </c>
      <c r="AG4971" s="157">
        <f>IF('1a-Electricity'!$AI$79="no","",ROUND(AD4971,4))</f>
        <v>0.94399999999999995</v>
      </c>
      <c r="BL4971" s="157">
        <f t="shared" si="168"/>
        <v>0.94300000000000073</v>
      </c>
      <c r="BM4971" s="157">
        <f>IF('1b-NaturalGas'!$AI$87="no","",ROUND(BL4971,4))</f>
        <v>0.94299999999999995</v>
      </c>
      <c r="BN4971" s="157">
        <f>IF('1b-NaturalGas'!$AI$88="no","",ROUND(BL4971,4))</f>
        <v>0.94299999999999995</v>
      </c>
      <c r="BO4971" s="157">
        <f>IF('1b-NaturalGas'!$AI$89="no","",ROUND(BL4971,4))</f>
        <v>0.94299999999999995</v>
      </c>
      <c r="BP4971" s="157">
        <f>IF('1b-NaturalGas'!$AI$90="no","not applicable (based on previous answers)",ROUND(BL4971,4))</f>
        <v>0.94299999999999995</v>
      </c>
      <c r="BQ4971" s="157">
        <f>IF('1b-NaturalGas'!$AI$91="no","",ROUND(BL4971,4))</f>
        <v>0.94299999999999995</v>
      </c>
    </row>
    <row r="4972" spans="30:69" x14ac:dyDescent="0.25">
      <c r="AD4972" s="157">
        <f t="shared" si="167"/>
        <v>0.94500000000000073</v>
      </c>
      <c r="AE4972" s="157">
        <f>IF('1a-Electricity'!$AI$77="no","",ROUND(AD4972,4))</f>
        <v>0.94499999999999995</v>
      </c>
      <c r="AF4972" s="157">
        <f>IF('1a-Electricity'!$AI$78="no","",ROUND(AD4972,4))</f>
        <v>0.94499999999999995</v>
      </c>
      <c r="AG4972" s="157">
        <f>IF('1a-Electricity'!$AI$79="no","",ROUND(AD4972,4))</f>
        <v>0.94499999999999995</v>
      </c>
      <c r="BL4972" s="157">
        <f t="shared" si="168"/>
        <v>0.94400000000000073</v>
      </c>
      <c r="BM4972" s="157">
        <f>IF('1b-NaturalGas'!$AI$87="no","",ROUND(BL4972,4))</f>
        <v>0.94399999999999995</v>
      </c>
      <c r="BN4972" s="157">
        <f>IF('1b-NaturalGas'!$AI$88="no","",ROUND(BL4972,4))</f>
        <v>0.94399999999999995</v>
      </c>
      <c r="BO4972" s="157">
        <f>IF('1b-NaturalGas'!$AI$89="no","",ROUND(BL4972,4))</f>
        <v>0.94399999999999995</v>
      </c>
      <c r="BP4972" s="157">
        <f>IF('1b-NaturalGas'!$AI$90="no","not applicable (based on previous answers)",ROUND(BL4972,4))</f>
        <v>0.94399999999999995</v>
      </c>
      <c r="BQ4972" s="157">
        <f>IF('1b-NaturalGas'!$AI$91="no","",ROUND(BL4972,4))</f>
        <v>0.94399999999999995</v>
      </c>
    </row>
    <row r="4973" spans="30:69" x14ac:dyDescent="0.25">
      <c r="AD4973" s="157">
        <f t="shared" si="167"/>
        <v>0.94600000000000073</v>
      </c>
      <c r="AE4973" s="157">
        <f>IF('1a-Electricity'!$AI$77="no","",ROUND(AD4973,4))</f>
        <v>0.94599999999999995</v>
      </c>
      <c r="AF4973" s="157">
        <f>IF('1a-Electricity'!$AI$78="no","",ROUND(AD4973,4))</f>
        <v>0.94599999999999995</v>
      </c>
      <c r="AG4973" s="157">
        <f>IF('1a-Electricity'!$AI$79="no","",ROUND(AD4973,4))</f>
        <v>0.94599999999999995</v>
      </c>
      <c r="BL4973" s="157">
        <f t="shared" si="168"/>
        <v>0.94500000000000073</v>
      </c>
      <c r="BM4973" s="157">
        <f>IF('1b-NaturalGas'!$AI$87="no","",ROUND(BL4973,4))</f>
        <v>0.94499999999999995</v>
      </c>
      <c r="BN4973" s="157">
        <f>IF('1b-NaturalGas'!$AI$88="no","",ROUND(BL4973,4))</f>
        <v>0.94499999999999995</v>
      </c>
      <c r="BO4973" s="157">
        <f>IF('1b-NaturalGas'!$AI$89="no","",ROUND(BL4973,4))</f>
        <v>0.94499999999999995</v>
      </c>
      <c r="BP4973" s="157">
        <f>IF('1b-NaturalGas'!$AI$90="no","not applicable (based on previous answers)",ROUND(BL4973,4))</f>
        <v>0.94499999999999995</v>
      </c>
      <c r="BQ4973" s="157">
        <f>IF('1b-NaturalGas'!$AI$91="no","",ROUND(BL4973,4))</f>
        <v>0.94499999999999995</v>
      </c>
    </row>
    <row r="4974" spans="30:69" x14ac:dyDescent="0.25">
      <c r="AD4974" s="157">
        <f t="shared" si="167"/>
        <v>0.94700000000000073</v>
      </c>
      <c r="AE4974" s="157">
        <f>IF('1a-Electricity'!$AI$77="no","",ROUND(AD4974,4))</f>
        <v>0.94699999999999995</v>
      </c>
      <c r="AF4974" s="157">
        <f>IF('1a-Electricity'!$AI$78="no","",ROUND(AD4974,4))</f>
        <v>0.94699999999999995</v>
      </c>
      <c r="AG4974" s="157">
        <f>IF('1a-Electricity'!$AI$79="no","",ROUND(AD4974,4))</f>
        <v>0.94699999999999995</v>
      </c>
      <c r="BL4974" s="157">
        <f t="shared" si="168"/>
        <v>0.94600000000000073</v>
      </c>
      <c r="BM4974" s="157">
        <f>IF('1b-NaturalGas'!$AI$87="no","",ROUND(BL4974,4))</f>
        <v>0.94599999999999995</v>
      </c>
      <c r="BN4974" s="157">
        <f>IF('1b-NaturalGas'!$AI$88="no","",ROUND(BL4974,4))</f>
        <v>0.94599999999999995</v>
      </c>
      <c r="BO4974" s="157">
        <f>IF('1b-NaturalGas'!$AI$89="no","",ROUND(BL4974,4))</f>
        <v>0.94599999999999995</v>
      </c>
      <c r="BP4974" s="157">
        <f>IF('1b-NaturalGas'!$AI$90="no","not applicable (based on previous answers)",ROUND(BL4974,4))</f>
        <v>0.94599999999999995</v>
      </c>
      <c r="BQ4974" s="157">
        <f>IF('1b-NaturalGas'!$AI$91="no","",ROUND(BL4974,4))</f>
        <v>0.94599999999999995</v>
      </c>
    </row>
    <row r="4975" spans="30:69" x14ac:dyDescent="0.25">
      <c r="AD4975" s="157">
        <f t="shared" si="167"/>
        <v>0.94800000000000073</v>
      </c>
      <c r="AE4975" s="157">
        <f>IF('1a-Electricity'!$AI$77="no","",ROUND(AD4975,4))</f>
        <v>0.94799999999999995</v>
      </c>
      <c r="AF4975" s="157">
        <f>IF('1a-Electricity'!$AI$78="no","",ROUND(AD4975,4))</f>
        <v>0.94799999999999995</v>
      </c>
      <c r="AG4975" s="157">
        <f>IF('1a-Electricity'!$AI$79="no","",ROUND(AD4975,4))</f>
        <v>0.94799999999999995</v>
      </c>
      <c r="BL4975" s="157">
        <f t="shared" si="168"/>
        <v>0.94700000000000073</v>
      </c>
      <c r="BM4975" s="157">
        <f>IF('1b-NaturalGas'!$AI$87="no","",ROUND(BL4975,4))</f>
        <v>0.94699999999999995</v>
      </c>
      <c r="BN4975" s="157">
        <f>IF('1b-NaturalGas'!$AI$88="no","",ROUND(BL4975,4))</f>
        <v>0.94699999999999995</v>
      </c>
      <c r="BO4975" s="157">
        <f>IF('1b-NaturalGas'!$AI$89="no","",ROUND(BL4975,4))</f>
        <v>0.94699999999999995</v>
      </c>
      <c r="BP4975" s="157">
        <f>IF('1b-NaturalGas'!$AI$90="no","not applicable (based on previous answers)",ROUND(BL4975,4))</f>
        <v>0.94699999999999995</v>
      </c>
      <c r="BQ4975" s="157">
        <f>IF('1b-NaturalGas'!$AI$91="no","",ROUND(BL4975,4))</f>
        <v>0.94699999999999995</v>
      </c>
    </row>
    <row r="4976" spans="30:69" x14ac:dyDescent="0.25">
      <c r="AD4976" s="157">
        <f t="shared" si="167"/>
        <v>0.94900000000000073</v>
      </c>
      <c r="AE4976" s="157">
        <f>IF('1a-Electricity'!$AI$77="no","",ROUND(AD4976,4))</f>
        <v>0.94899999999999995</v>
      </c>
      <c r="AF4976" s="157">
        <f>IF('1a-Electricity'!$AI$78="no","",ROUND(AD4976,4))</f>
        <v>0.94899999999999995</v>
      </c>
      <c r="AG4976" s="157">
        <f>IF('1a-Electricity'!$AI$79="no","",ROUND(AD4976,4))</f>
        <v>0.94899999999999995</v>
      </c>
      <c r="BL4976" s="157">
        <f t="shared" si="168"/>
        <v>0.94800000000000073</v>
      </c>
      <c r="BM4976" s="157">
        <f>IF('1b-NaturalGas'!$AI$87="no","",ROUND(BL4976,4))</f>
        <v>0.94799999999999995</v>
      </c>
      <c r="BN4976" s="157">
        <f>IF('1b-NaturalGas'!$AI$88="no","",ROUND(BL4976,4))</f>
        <v>0.94799999999999995</v>
      </c>
      <c r="BO4976" s="157">
        <f>IF('1b-NaturalGas'!$AI$89="no","",ROUND(BL4976,4))</f>
        <v>0.94799999999999995</v>
      </c>
      <c r="BP4976" s="157">
        <f>IF('1b-NaturalGas'!$AI$90="no","not applicable (based on previous answers)",ROUND(BL4976,4))</f>
        <v>0.94799999999999995</v>
      </c>
      <c r="BQ4976" s="157">
        <f>IF('1b-NaturalGas'!$AI$91="no","",ROUND(BL4976,4))</f>
        <v>0.94799999999999995</v>
      </c>
    </row>
    <row r="4977" spans="30:69" x14ac:dyDescent="0.25">
      <c r="AD4977" s="157">
        <f t="shared" si="167"/>
        <v>0.95000000000000073</v>
      </c>
      <c r="AE4977" s="157">
        <f>IF('1a-Electricity'!$AI$77="no","",ROUND(AD4977,4))</f>
        <v>0.95</v>
      </c>
      <c r="AF4977" s="157">
        <f>IF('1a-Electricity'!$AI$78="no","",ROUND(AD4977,4))</f>
        <v>0.95</v>
      </c>
      <c r="AG4977" s="157">
        <f>IF('1a-Electricity'!$AI$79="no","",ROUND(AD4977,4))</f>
        <v>0.95</v>
      </c>
      <c r="BL4977" s="157">
        <f t="shared" si="168"/>
        <v>0.94900000000000073</v>
      </c>
      <c r="BM4977" s="157">
        <f>IF('1b-NaturalGas'!$AI$87="no","",ROUND(BL4977,4))</f>
        <v>0.94899999999999995</v>
      </c>
      <c r="BN4977" s="157">
        <f>IF('1b-NaturalGas'!$AI$88="no","",ROUND(BL4977,4))</f>
        <v>0.94899999999999995</v>
      </c>
      <c r="BO4977" s="157">
        <f>IF('1b-NaturalGas'!$AI$89="no","",ROUND(BL4977,4))</f>
        <v>0.94899999999999995</v>
      </c>
      <c r="BP4977" s="157">
        <f>IF('1b-NaturalGas'!$AI$90="no","not applicable (based on previous answers)",ROUND(BL4977,4))</f>
        <v>0.94899999999999995</v>
      </c>
      <c r="BQ4977" s="157">
        <f>IF('1b-NaturalGas'!$AI$91="no","",ROUND(BL4977,4))</f>
        <v>0.94899999999999995</v>
      </c>
    </row>
    <row r="4978" spans="30:69" x14ac:dyDescent="0.25">
      <c r="AD4978" s="157">
        <f t="shared" si="167"/>
        <v>0.95100000000000073</v>
      </c>
      <c r="AE4978" s="157">
        <f>IF('1a-Electricity'!$AI$77="no","",ROUND(AD4978,4))</f>
        <v>0.95099999999999996</v>
      </c>
      <c r="AF4978" s="157">
        <f>IF('1a-Electricity'!$AI$78="no","",ROUND(AD4978,4))</f>
        <v>0.95099999999999996</v>
      </c>
      <c r="AG4978" s="157">
        <f>IF('1a-Electricity'!$AI$79="no","",ROUND(AD4978,4))</f>
        <v>0.95099999999999996</v>
      </c>
      <c r="BL4978" s="157">
        <f t="shared" si="168"/>
        <v>0.95000000000000073</v>
      </c>
      <c r="BM4978" s="157">
        <f>IF('1b-NaturalGas'!$AI$87="no","",ROUND(BL4978,4))</f>
        <v>0.95</v>
      </c>
      <c r="BN4978" s="157">
        <f>IF('1b-NaturalGas'!$AI$88="no","",ROUND(BL4978,4))</f>
        <v>0.95</v>
      </c>
      <c r="BO4978" s="157">
        <f>IF('1b-NaturalGas'!$AI$89="no","",ROUND(BL4978,4))</f>
        <v>0.95</v>
      </c>
      <c r="BP4978" s="157">
        <f>IF('1b-NaturalGas'!$AI$90="no","not applicable (based on previous answers)",ROUND(BL4978,4))</f>
        <v>0.95</v>
      </c>
      <c r="BQ4978" s="157">
        <f>IF('1b-NaturalGas'!$AI$91="no","",ROUND(BL4978,4))</f>
        <v>0.95</v>
      </c>
    </row>
    <row r="4979" spans="30:69" x14ac:dyDescent="0.25">
      <c r="AD4979" s="157">
        <f t="shared" si="167"/>
        <v>0.95200000000000073</v>
      </c>
      <c r="AE4979" s="157">
        <f>IF('1a-Electricity'!$AI$77="no","",ROUND(AD4979,4))</f>
        <v>0.95199999999999996</v>
      </c>
      <c r="AF4979" s="157">
        <f>IF('1a-Electricity'!$AI$78="no","",ROUND(AD4979,4))</f>
        <v>0.95199999999999996</v>
      </c>
      <c r="AG4979" s="157">
        <f>IF('1a-Electricity'!$AI$79="no","",ROUND(AD4979,4))</f>
        <v>0.95199999999999996</v>
      </c>
      <c r="BL4979" s="157">
        <f t="shared" si="168"/>
        <v>0.95100000000000073</v>
      </c>
      <c r="BM4979" s="157">
        <f>IF('1b-NaturalGas'!$AI$87="no","",ROUND(BL4979,4))</f>
        <v>0.95099999999999996</v>
      </c>
      <c r="BN4979" s="157">
        <f>IF('1b-NaturalGas'!$AI$88="no","",ROUND(BL4979,4))</f>
        <v>0.95099999999999996</v>
      </c>
      <c r="BO4979" s="157">
        <f>IF('1b-NaturalGas'!$AI$89="no","",ROUND(BL4979,4))</f>
        <v>0.95099999999999996</v>
      </c>
      <c r="BP4979" s="157">
        <f>IF('1b-NaturalGas'!$AI$90="no","not applicable (based on previous answers)",ROUND(BL4979,4))</f>
        <v>0.95099999999999996</v>
      </c>
      <c r="BQ4979" s="157">
        <f>IF('1b-NaturalGas'!$AI$91="no","",ROUND(BL4979,4))</f>
        <v>0.95099999999999996</v>
      </c>
    </row>
    <row r="4980" spans="30:69" x14ac:dyDescent="0.25">
      <c r="AD4980" s="157">
        <f t="shared" ref="AD4980:AD5027" si="169">AD4979+0.001</f>
        <v>0.95300000000000074</v>
      </c>
      <c r="AE4980" s="157">
        <f>IF('1a-Electricity'!$AI$77="no","",ROUND(AD4980,4))</f>
        <v>0.95299999999999996</v>
      </c>
      <c r="AF4980" s="157">
        <f>IF('1a-Electricity'!$AI$78="no","",ROUND(AD4980,4))</f>
        <v>0.95299999999999996</v>
      </c>
      <c r="AG4980" s="157">
        <f>IF('1a-Electricity'!$AI$79="no","",ROUND(AD4980,4))</f>
        <v>0.95299999999999996</v>
      </c>
      <c r="BL4980" s="157">
        <f t="shared" si="168"/>
        <v>0.95200000000000073</v>
      </c>
      <c r="BM4980" s="157">
        <f>IF('1b-NaturalGas'!$AI$87="no","",ROUND(BL4980,4))</f>
        <v>0.95199999999999996</v>
      </c>
      <c r="BN4980" s="157">
        <f>IF('1b-NaturalGas'!$AI$88="no","",ROUND(BL4980,4))</f>
        <v>0.95199999999999996</v>
      </c>
      <c r="BO4980" s="157">
        <f>IF('1b-NaturalGas'!$AI$89="no","",ROUND(BL4980,4))</f>
        <v>0.95199999999999996</v>
      </c>
      <c r="BP4980" s="157">
        <f>IF('1b-NaturalGas'!$AI$90="no","not applicable (based on previous answers)",ROUND(BL4980,4))</f>
        <v>0.95199999999999996</v>
      </c>
      <c r="BQ4980" s="157">
        <f>IF('1b-NaturalGas'!$AI$91="no","",ROUND(BL4980,4))</f>
        <v>0.95199999999999996</v>
      </c>
    </row>
    <row r="4981" spans="30:69" x14ac:dyDescent="0.25">
      <c r="AD4981" s="157">
        <f t="shared" si="169"/>
        <v>0.95400000000000074</v>
      </c>
      <c r="AE4981" s="157">
        <f>IF('1a-Electricity'!$AI$77="no","",ROUND(AD4981,4))</f>
        <v>0.95399999999999996</v>
      </c>
      <c r="AF4981" s="157">
        <f>IF('1a-Electricity'!$AI$78="no","",ROUND(AD4981,4))</f>
        <v>0.95399999999999996</v>
      </c>
      <c r="AG4981" s="157">
        <f>IF('1a-Electricity'!$AI$79="no","",ROUND(AD4981,4))</f>
        <v>0.95399999999999996</v>
      </c>
      <c r="BL4981" s="157">
        <f t="shared" ref="BL4981:BL5028" si="170">BL4980+0.001</f>
        <v>0.95300000000000074</v>
      </c>
      <c r="BM4981" s="157">
        <f>IF('1b-NaturalGas'!$AI$87="no","",ROUND(BL4981,4))</f>
        <v>0.95299999999999996</v>
      </c>
      <c r="BN4981" s="157">
        <f>IF('1b-NaturalGas'!$AI$88="no","",ROUND(BL4981,4))</f>
        <v>0.95299999999999996</v>
      </c>
      <c r="BO4981" s="157">
        <f>IF('1b-NaturalGas'!$AI$89="no","",ROUND(BL4981,4))</f>
        <v>0.95299999999999996</v>
      </c>
      <c r="BP4981" s="157">
        <f>IF('1b-NaturalGas'!$AI$90="no","not applicable (based on previous answers)",ROUND(BL4981,4))</f>
        <v>0.95299999999999996</v>
      </c>
      <c r="BQ4981" s="157">
        <f>IF('1b-NaturalGas'!$AI$91="no","",ROUND(BL4981,4))</f>
        <v>0.95299999999999996</v>
      </c>
    </row>
    <row r="4982" spans="30:69" x14ac:dyDescent="0.25">
      <c r="AD4982" s="157">
        <f t="shared" si="169"/>
        <v>0.95500000000000074</v>
      </c>
      <c r="AE4982" s="157">
        <f>IF('1a-Electricity'!$AI$77="no","",ROUND(AD4982,4))</f>
        <v>0.95499999999999996</v>
      </c>
      <c r="AF4982" s="157">
        <f>IF('1a-Electricity'!$AI$78="no","",ROUND(AD4982,4))</f>
        <v>0.95499999999999996</v>
      </c>
      <c r="AG4982" s="157">
        <f>IF('1a-Electricity'!$AI$79="no","",ROUND(AD4982,4))</f>
        <v>0.95499999999999996</v>
      </c>
      <c r="BL4982" s="157">
        <f t="shared" si="170"/>
        <v>0.95400000000000074</v>
      </c>
      <c r="BM4982" s="157">
        <f>IF('1b-NaturalGas'!$AI$87="no","",ROUND(BL4982,4))</f>
        <v>0.95399999999999996</v>
      </c>
      <c r="BN4982" s="157">
        <f>IF('1b-NaturalGas'!$AI$88="no","",ROUND(BL4982,4))</f>
        <v>0.95399999999999996</v>
      </c>
      <c r="BO4982" s="157">
        <f>IF('1b-NaturalGas'!$AI$89="no","",ROUND(BL4982,4))</f>
        <v>0.95399999999999996</v>
      </c>
      <c r="BP4982" s="157">
        <f>IF('1b-NaturalGas'!$AI$90="no","not applicable (based on previous answers)",ROUND(BL4982,4))</f>
        <v>0.95399999999999996</v>
      </c>
      <c r="BQ4982" s="157">
        <f>IF('1b-NaturalGas'!$AI$91="no","",ROUND(BL4982,4))</f>
        <v>0.95399999999999996</v>
      </c>
    </row>
    <row r="4983" spans="30:69" x14ac:dyDescent="0.25">
      <c r="AD4983" s="157">
        <f t="shared" si="169"/>
        <v>0.95600000000000074</v>
      </c>
      <c r="AE4983" s="157">
        <f>IF('1a-Electricity'!$AI$77="no","",ROUND(AD4983,4))</f>
        <v>0.95599999999999996</v>
      </c>
      <c r="AF4983" s="157">
        <f>IF('1a-Electricity'!$AI$78="no","",ROUND(AD4983,4))</f>
        <v>0.95599999999999996</v>
      </c>
      <c r="AG4983" s="157">
        <f>IF('1a-Electricity'!$AI$79="no","",ROUND(AD4983,4))</f>
        <v>0.95599999999999996</v>
      </c>
      <c r="BL4983" s="157">
        <f t="shared" si="170"/>
        <v>0.95500000000000074</v>
      </c>
      <c r="BM4983" s="157">
        <f>IF('1b-NaturalGas'!$AI$87="no","",ROUND(BL4983,4))</f>
        <v>0.95499999999999996</v>
      </c>
      <c r="BN4983" s="157">
        <f>IF('1b-NaturalGas'!$AI$88="no","",ROUND(BL4983,4))</f>
        <v>0.95499999999999996</v>
      </c>
      <c r="BO4983" s="157">
        <f>IF('1b-NaturalGas'!$AI$89="no","",ROUND(BL4983,4))</f>
        <v>0.95499999999999996</v>
      </c>
      <c r="BP4983" s="157">
        <f>IF('1b-NaturalGas'!$AI$90="no","not applicable (based on previous answers)",ROUND(BL4983,4))</f>
        <v>0.95499999999999996</v>
      </c>
      <c r="BQ4983" s="157">
        <f>IF('1b-NaturalGas'!$AI$91="no","",ROUND(BL4983,4))</f>
        <v>0.95499999999999996</v>
      </c>
    </row>
    <row r="4984" spans="30:69" x14ac:dyDescent="0.25">
      <c r="AD4984" s="157">
        <f t="shared" si="169"/>
        <v>0.95700000000000074</v>
      </c>
      <c r="AE4984" s="157">
        <f>IF('1a-Electricity'!$AI$77="no","",ROUND(AD4984,4))</f>
        <v>0.95699999999999996</v>
      </c>
      <c r="AF4984" s="157">
        <f>IF('1a-Electricity'!$AI$78="no","",ROUND(AD4984,4))</f>
        <v>0.95699999999999996</v>
      </c>
      <c r="AG4984" s="157">
        <f>IF('1a-Electricity'!$AI$79="no","",ROUND(AD4984,4))</f>
        <v>0.95699999999999996</v>
      </c>
      <c r="BL4984" s="157">
        <f t="shared" si="170"/>
        <v>0.95600000000000074</v>
      </c>
      <c r="BM4984" s="157">
        <f>IF('1b-NaturalGas'!$AI$87="no","",ROUND(BL4984,4))</f>
        <v>0.95599999999999996</v>
      </c>
      <c r="BN4984" s="157">
        <f>IF('1b-NaturalGas'!$AI$88="no","",ROUND(BL4984,4))</f>
        <v>0.95599999999999996</v>
      </c>
      <c r="BO4984" s="157">
        <f>IF('1b-NaturalGas'!$AI$89="no","",ROUND(BL4984,4))</f>
        <v>0.95599999999999996</v>
      </c>
      <c r="BP4984" s="157">
        <f>IF('1b-NaturalGas'!$AI$90="no","not applicable (based on previous answers)",ROUND(BL4984,4))</f>
        <v>0.95599999999999996</v>
      </c>
      <c r="BQ4984" s="157">
        <f>IF('1b-NaturalGas'!$AI$91="no","",ROUND(BL4984,4))</f>
        <v>0.95599999999999996</v>
      </c>
    </row>
    <row r="4985" spans="30:69" x14ac:dyDescent="0.25">
      <c r="AD4985" s="157">
        <f t="shared" si="169"/>
        <v>0.95800000000000074</v>
      </c>
      <c r="AE4985" s="157">
        <f>IF('1a-Electricity'!$AI$77="no","",ROUND(AD4985,4))</f>
        <v>0.95799999999999996</v>
      </c>
      <c r="AF4985" s="157">
        <f>IF('1a-Electricity'!$AI$78="no","",ROUND(AD4985,4))</f>
        <v>0.95799999999999996</v>
      </c>
      <c r="AG4985" s="157">
        <f>IF('1a-Electricity'!$AI$79="no","",ROUND(AD4985,4))</f>
        <v>0.95799999999999996</v>
      </c>
      <c r="BL4985" s="157">
        <f t="shared" si="170"/>
        <v>0.95700000000000074</v>
      </c>
      <c r="BM4985" s="157">
        <f>IF('1b-NaturalGas'!$AI$87="no","",ROUND(BL4985,4))</f>
        <v>0.95699999999999996</v>
      </c>
      <c r="BN4985" s="157">
        <f>IF('1b-NaturalGas'!$AI$88="no","",ROUND(BL4985,4))</f>
        <v>0.95699999999999996</v>
      </c>
      <c r="BO4985" s="157">
        <f>IF('1b-NaturalGas'!$AI$89="no","",ROUND(BL4985,4))</f>
        <v>0.95699999999999996</v>
      </c>
      <c r="BP4985" s="157">
        <f>IF('1b-NaturalGas'!$AI$90="no","not applicable (based on previous answers)",ROUND(BL4985,4))</f>
        <v>0.95699999999999996</v>
      </c>
      <c r="BQ4985" s="157">
        <f>IF('1b-NaturalGas'!$AI$91="no","",ROUND(BL4985,4))</f>
        <v>0.95699999999999996</v>
      </c>
    </row>
    <row r="4986" spans="30:69" x14ac:dyDescent="0.25">
      <c r="AD4986" s="157">
        <f t="shared" si="169"/>
        <v>0.95900000000000074</v>
      </c>
      <c r="AE4986" s="157">
        <f>IF('1a-Electricity'!$AI$77="no","",ROUND(AD4986,4))</f>
        <v>0.95899999999999996</v>
      </c>
      <c r="AF4986" s="157">
        <f>IF('1a-Electricity'!$AI$78="no","",ROUND(AD4986,4))</f>
        <v>0.95899999999999996</v>
      </c>
      <c r="AG4986" s="157">
        <f>IF('1a-Electricity'!$AI$79="no","",ROUND(AD4986,4))</f>
        <v>0.95899999999999996</v>
      </c>
      <c r="BL4986" s="157">
        <f t="shared" si="170"/>
        <v>0.95800000000000074</v>
      </c>
      <c r="BM4986" s="157">
        <f>IF('1b-NaturalGas'!$AI$87="no","",ROUND(BL4986,4))</f>
        <v>0.95799999999999996</v>
      </c>
      <c r="BN4986" s="157">
        <f>IF('1b-NaturalGas'!$AI$88="no","",ROUND(BL4986,4))</f>
        <v>0.95799999999999996</v>
      </c>
      <c r="BO4986" s="157">
        <f>IF('1b-NaturalGas'!$AI$89="no","",ROUND(BL4986,4))</f>
        <v>0.95799999999999996</v>
      </c>
      <c r="BP4986" s="157">
        <f>IF('1b-NaturalGas'!$AI$90="no","not applicable (based on previous answers)",ROUND(BL4986,4))</f>
        <v>0.95799999999999996</v>
      </c>
      <c r="BQ4986" s="157">
        <f>IF('1b-NaturalGas'!$AI$91="no","",ROUND(BL4986,4))</f>
        <v>0.95799999999999996</v>
      </c>
    </row>
    <row r="4987" spans="30:69" x14ac:dyDescent="0.25">
      <c r="AD4987" s="157">
        <f t="shared" si="169"/>
        <v>0.96000000000000074</v>
      </c>
      <c r="AE4987" s="157">
        <f>IF('1a-Electricity'!$AI$77="no","",ROUND(AD4987,4))</f>
        <v>0.96</v>
      </c>
      <c r="AF4987" s="157">
        <f>IF('1a-Electricity'!$AI$78="no","",ROUND(AD4987,4))</f>
        <v>0.96</v>
      </c>
      <c r="AG4987" s="157">
        <f>IF('1a-Electricity'!$AI$79="no","",ROUND(AD4987,4))</f>
        <v>0.96</v>
      </c>
      <c r="BL4987" s="157">
        <f t="shared" si="170"/>
        <v>0.95900000000000074</v>
      </c>
      <c r="BM4987" s="157">
        <f>IF('1b-NaturalGas'!$AI$87="no","",ROUND(BL4987,4))</f>
        <v>0.95899999999999996</v>
      </c>
      <c r="BN4987" s="157">
        <f>IF('1b-NaturalGas'!$AI$88="no","",ROUND(BL4987,4))</f>
        <v>0.95899999999999996</v>
      </c>
      <c r="BO4987" s="157">
        <f>IF('1b-NaturalGas'!$AI$89="no","",ROUND(BL4987,4))</f>
        <v>0.95899999999999996</v>
      </c>
      <c r="BP4987" s="157">
        <f>IF('1b-NaturalGas'!$AI$90="no","not applicable (based on previous answers)",ROUND(BL4987,4))</f>
        <v>0.95899999999999996</v>
      </c>
      <c r="BQ4987" s="157">
        <f>IF('1b-NaturalGas'!$AI$91="no","",ROUND(BL4987,4))</f>
        <v>0.95899999999999996</v>
      </c>
    </row>
    <row r="4988" spans="30:69" x14ac:dyDescent="0.25">
      <c r="AD4988" s="157">
        <f t="shared" si="169"/>
        <v>0.96100000000000074</v>
      </c>
      <c r="AE4988" s="157">
        <f>IF('1a-Electricity'!$AI$77="no","",ROUND(AD4988,4))</f>
        <v>0.96099999999999997</v>
      </c>
      <c r="AF4988" s="157">
        <f>IF('1a-Electricity'!$AI$78="no","",ROUND(AD4988,4))</f>
        <v>0.96099999999999997</v>
      </c>
      <c r="AG4988" s="157">
        <f>IF('1a-Electricity'!$AI$79="no","",ROUND(AD4988,4))</f>
        <v>0.96099999999999997</v>
      </c>
      <c r="BL4988" s="157">
        <f t="shared" si="170"/>
        <v>0.96000000000000074</v>
      </c>
      <c r="BM4988" s="157">
        <f>IF('1b-NaturalGas'!$AI$87="no","",ROUND(BL4988,4))</f>
        <v>0.96</v>
      </c>
      <c r="BN4988" s="157">
        <f>IF('1b-NaturalGas'!$AI$88="no","",ROUND(BL4988,4))</f>
        <v>0.96</v>
      </c>
      <c r="BO4988" s="157">
        <f>IF('1b-NaturalGas'!$AI$89="no","",ROUND(BL4988,4))</f>
        <v>0.96</v>
      </c>
      <c r="BP4988" s="157">
        <f>IF('1b-NaturalGas'!$AI$90="no","not applicable (based on previous answers)",ROUND(BL4988,4))</f>
        <v>0.96</v>
      </c>
      <c r="BQ4988" s="157">
        <f>IF('1b-NaturalGas'!$AI$91="no","",ROUND(BL4988,4))</f>
        <v>0.96</v>
      </c>
    </row>
    <row r="4989" spans="30:69" x14ac:dyDescent="0.25">
      <c r="AD4989" s="157">
        <f t="shared" si="169"/>
        <v>0.96200000000000074</v>
      </c>
      <c r="AE4989" s="157">
        <f>IF('1a-Electricity'!$AI$77="no","",ROUND(AD4989,4))</f>
        <v>0.96199999999999997</v>
      </c>
      <c r="AF4989" s="157">
        <f>IF('1a-Electricity'!$AI$78="no","",ROUND(AD4989,4))</f>
        <v>0.96199999999999997</v>
      </c>
      <c r="AG4989" s="157">
        <f>IF('1a-Electricity'!$AI$79="no","",ROUND(AD4989,4))</f>
        <v>0.96199999999999997</v>
      </c>
      <c r="BL4989" s="157">
        <f t="shared" si="170"/>
        <v>0.96100000000000074</v>
      </c>
      <c r="BM4989" s="157">
        <f>IF('1b-NaturalGas'!$AI$87="no","",ROUND(BL4989,4))</f>
        <v>0.96099999999999997</v>
      </c>
      <c r="BN4989" s="157">
        <f>IF('1b-NaturalGas'!$AI$88="no","",ROUND(BL4989,4))</f>
        <v>0.96099999999999997</v>
      </c>
      <c r="BO4989" s="157">
        <f>IF('1b-NaturalGas'!$AI$89="no","",ROUND(BL4989,4))</f>
        <v>0.96099999999999997</v>
      </c>
      <c r="BP4989" s="157">
        <f>IF('1b-NaturalGas'!$AI$90="no","not applicable (based on previous answers)",ROUND(BL4989,4))</f>
        <v>0.96099999999999997</v>
      </c>
      <c r="BQ4989" s="157">
        <f>IF('1b-NaturalGas'!$AI$91="no","",ROUND(BL4989,4))</f>
        <v>0.96099999999999997</v>
      </c>
    </row>
    <row r="4990" spans="30:69" x14ac:dyDescent="0.25">
      <c r="AD4990" s="157">
        <f t="shared" si="169"/>
        <v>0.96300000000000074</v>
      </c>
      <c r="AE4990" s="157">
        <f>IF('1a-Electricity'!$AI$77="no","",ROUND(AD4990,4))</f>
        <v>0.96299999999999997</v>
      </c>
      <c r="AF4990" s="157">
        <f>IF('1a-Electricity'!$AI$78="no","",ROUND(AD4990,4))</f>
        <v>0.96299999999999997</v>
      </c>
      <c r="AG4990" s="157">
        <f>IF('1a-Electricity'!$AI$79="no","",ROUND(AD4990,4))</f>
        <v>0.96299999999999997</v>
      </c>
      <c r="BL4990" s="157">
        <f t="shared" si="170"/>
        <v>0.96200000000000074</v>
      </c>
      <c r="BM4990" s="157">
        <f>IF('1b-NaturalGas'!$AI$87="no","",ROUND(BL4990,4))</f>
        <v>0.96199999999999997</v>
      </c>
      <c r="BN4990" s="157">
        <f>IF('1b-NaturalGas'!$AI$88="no","",ROUND(BL4990,4))</f>
        <v>0.96199999999999997</v>
      </c>
      <c r="BO4990" s="157">
        <f>IF('1b-NaturalGas'!$AI$89="no","",ROUND(BL4990,4))</f>
        <v>0.96199999999999997</v>
      </c>
      <c r="BP4990" s="157">
        <f>IF('1b-NaturalGas'!$AI$90="no","not applicable (based on previous answers)",ROUND(BL4990,4))</f>
        <v>0.96199999999999997</v>
      </c>
      <c r="BQ4990" s="157">
        <f>IF('1b-NaturalGas'!$AI$91="no","",ROUND(BL4990,4))</f>
        <v>0.96199999999999997</v>
      </c>
    </row>
    <row r="4991" spans="30:69" x14ac:dyDescent="0.25">
      <c r="AD4991" s="157">
        <f t="shared" si="169"/>
        <v>0.96400000000000075</v>
      </c>
      <c r="AE4991" s="157">
        <f>IF('1a-Electricity'!$AI$77="no","",ROUND(AD4991,4))</f>
        <v>0.96399999999999997</v>
      </c>
      <c r="AF4991" s="157">
        <f>IF('1a-Electricity'!$AI$78="no","",ROUND(AD4991,4))</f>
        <v>0.96399999999999997</v>
      </c>
      <c r="AG4991" s="157">
        <f>IF('1a-Electricity'!$AI$79="no","",ROUND(AD4991,4))</f>
        <v>0.96399999999999997</v>
      </c>
      <c r="BL4991" s="157">
        <f t="shared" si="170"/>
        <v>0.96300000000000074</v>
      </c>
      <c r="BM4991" s="157">
        <f>IF('1b-NaturalGas'!$AI$87="no","",ROUND(BL4991,4))</f>
        <v>0.96299999999999997</v>
      </c>
      <c r="BN4991" s="157">
        <f>IF('1b-NaturalGas'!$AI$88="no","",ROUND(BL4991,4))</f>
        <v>0.96299999999999997</v>
      </c>
      <c r="BO4991" s="157">
        <f>IF('1b-NaturalGas'!$AI$89="no","",ROUND(BL4991,4))</f>
        <v>0.96299999999999997</v>
      </c>
      <c r="BP4991" s="157">
        <f>IF('1b-NaturalGas'!$AI$90="no","not applicable (based on previous answers)",ROUND(BL4991,4))</f>
        <v>0.96299999999999997</v>
      </c>
      <c r="BQ4991" s="157">
        <f>IF('1b-NaturalGas'!$AI$91="no","",ROUND(BL4991,4))</f>
        <v>0.96299999999999997</v>
      </c>
    </row>
    <row r="4992" spans="30:69" x14ac:dyDescent="0.25">
      <c r="AD4992" s="157">
        <f t="shared" si="169"/>
        <v>0.96500000000000075</v>
      </c>
      <c r="AE4992" s="157">
        <f>IF('1a-Electricity'!$AI$77="no","",ROUND(AD4992,4))</f>
        <v>0.96499999999999997</v>
      </c>
      <c r="AF4992" s="157">
        <f>IF('1a-Electricity'!$AI$78="no","",ROUND(AD4992,4))</f>
        <v>0.96499999999999997</v>
      </c>
      <c r="AG4992" s="157">
        <f>IF('1a-Electricity'!$AI$79="no","",ROUND(AD4992,4))</f>
        <v>0.96499999999999997</v>
      </c>
      <c r="BL4992" s="157">
        <f t="shared" si="170"/>
        <v>0.96400000000000075</v>
      </c>
      <c r="BM4992" s="157">
        <f>IF('1b-NaturalGas'!$AI$87="no","",ROUND(BL4992,4))</f>
        <v>0.96399999999999997</v>
      </c>
      <c r="BN4992" s="157">
        <f>IF('1b-NaturalGas'!$AI$88="no","",ROUND(BL4992,4))</f>
        <v>0.96399999999999997</v>
      </c>
      <c r="BO4992" s="157">
        <f>IF('1b-NaturalGas'!$AI$89="no","",ROUND(BL4992,4))</f>
        <v>0.96399999999999997</v>
      </c>
      <c r="BP4992" s="157">
        <f>IF('1b-NaturalGas'!$AI$90="no","not applicable (based on previous answers)",ROUND(BL4992,4))</f>
        <v>0.96399999999999997</v>
      </c>
      <c r="BQ4992" s="157">
        <f>IF('1b-NaturalGas'!$AI$91="no","",ROUND(BL4992,4))</f>
        <v>0.96399999999999997</v>
      </c>
    </row>
    <row r="4993" spans="30:69" x14ac:dyDescent="0.25">
      <c r="AD4993" s="157">
        <f t="shared" si="169"/>
        <v>0.96600000000000075</v>
      </c>
      <c r="AE4993" s="157">
        <f>IF('1a-Electricity'!$AI$77="no","",ROUND(AD4993,4))</f>
        <v>0.96599999999999997</v>
      </c>
      <c r="AF4993" s="157">
        <f>IF('1a-Electricity'!$AI$78="no","",ROUND(AD4993,4))</f>
        <v>0.96599999999999997</v>
      </c>
      <c r="AG4993" s="157">
        <f>IF('1a-Electricity'!$AI$79="no","",ROUND(AD4993,4))</f>
        <v>0.96599999999999997</v>
      </c>
      <c r="BL4993" s="157">
        <f t="shared" si="170"/>
        <v>0.96500000000000075</v>
      </c>
      <c r="BM4993" s="157">
        <f>IF('1b-NaturalGas'!$AI$87="no","",ROUND(BL4993,4))</f>
        <v>0.96499999999999997</v>
      </c>
      <c r="BN4993" s="157">
        <f>IF('1b-NaturalGas'!$AI$88="no","",ROUND(BL4993,4))</f>
        <v>0.96499999999999997</v>
      </c>
      <c r="BO4993" s="157">
        <f>IF('1b-NaturalGas'!$AI$89="no","",ROUND(BL4993,4))</f>
        <v>0.96499999999999997</v>
      </c>
      <c r="BP4993" s="157">
        <f>IF('1b-NaturalGas'!$AI$90="no","not applicable (based on previous answers)",ROUND(BL4993,4))</f>
        <v>0.96499999999999997</v>
      </c>
      <c r="BQ4993" s="157">
        <f>IF('1b-NaturalGas'!$AI$91="no","",ROUND(BL4993,4))</f>
        <v>0.96499999999999997</v>
      </c>
    </row>
    <row r="4994" spans="30:69" x14ac:dyDescent="0.25">
      <c r="AD4994" s="157">
        <f t="shared" si="169"/>
        <v>0.96700000000000075</v>
      </c>
      <c r="AE4994" s="157">
        <f>IF('1a-Electricity'!$AI$77="no","",ROUND(AD4994,4))</f>
        <v>0.96699999999999997</v>
      </c>
      <c r="AF4994" s="157">
        <f>IF('1a-Electricity'!$AI$78="no","",ROUND(AD4994,4))</f>
        <v>0.96699999999999997</v>
      </c>
      <c r="AG4994" s="157">
        <f>IF('1a-Electricity'!$AI$79="no","",ROUND(AD4994,4))</f>
        <v>0.96699999999999997</v>
      </c>
      <c r="BL4994" s="157">
        <f t="shared" si="170"/>
        <v>0.96600000000000075</v>
      </c>
      <c r="BM4994" s="157">
        <f>IF('1b-NaturalGas'!$AI$87="no","",ROUND(BL4994,4))</f>
        <v>0.96599999999999997</v>
      </c>
      <c r="BN4994" s="157">
        <f>IF('1b-NaturalGas'!$AI$88="no","",ROUND(BL4994,4))</f>
        <v>0.96599999999999997</v>
      </c>
      <c r="BO4994" s="157">
        <f>IF('1b-NaturalGas'!$AI$89="no","",ROUND(BL4994,4))</f>
        <v>0.96599999999999997</v>
      </c>
      <c r="BP4994" s="157">
        <f>IF('1b-NaturalGas'!$AI$90="no","not applicable (based on previous answers)",ROUND(BL4994,4))</f>
        <v>0.96599999999999997</v>
      </c>
      <c r="BQ4994" s="157">
        <f>IF('1b-NaturalGas'!$AI$91="no","",ROUND(BL4994,4))</f>
        <v>0.96599999999999997</v>
      </c>
    </row>
    <row r="4995" spans="30:69" x14ac:dyDescent="0.25">
      <c r="AD4995" s="157">
        <f t="shared" si="169"/>
        <v>0.96800000000000075</v>
      </c>
      <c r="AE4995" s="157">
        <f>IF('1a-Electricity'!$AI$77="no","",ROUND(AD4995,4))</f>
        <v>0.96799999999999997</v>
      </c>
      <c r="AF4995" s="157">
        <f>IF('1a-Electricity'!$AI$78="no","",ROUND(AD4995,4))</f>
        <v>0.96799999999999997</v>
      </c>
      <c r="AG4995" s="157">
        <f>IF('1a-Electricity'!$AI$79="no","",ROUND(AD4995,4))</f>
        <v>0.96799999999999997</v>
      </c>
      <c r="BL4995" s="157">
        <f t="shared" si="170"/>
        <v>0.96700000000000075</v>
      </c>
      <c r="BM4995" s="157">
        <f>IF('1b-NaturalGas'!$AI$87="no","",ROUND(BL4995,4))</f>
        <v>0.96699999999999997</v>
      </c>
      <c r="BN4995" s="157">
        <f>IF('1b-NaturalGas'!$AI$88="no","",ROUND(BL4995,4))</f>
        <v>0.96699999999999997</v>
      </c>
      <c r="BO4995" s="157">
        <f>IF('1b-NaturalGas'!$AI$89="no","",ROUND(BL4995,4))</f>
        <v>0.96699999999999997</v>
      </c>
      <c r="BP4995" s="157">
        <f>IF('1b-NaturalGas'!$AI$90="no","not applicable (based on previous answers)",ROUND(BL4995,4))</f>
        <v>0.96699999999999997</v>
      </c>
      <c r="BQ4995" s="157">
        <f>IF('1b-NaturalGas'!$AI$91="no","",ROUND(BL4995,4))</f>
        <v>0.96699999999999997</v>
      </c>
    </row>
    <row r="4996" spans="30:69" x14ac:dyDescent="0.25">
      <c r="AD4996" s="157">
        <f t="shared" si="169"/>
        <v>0.96900000000000075</v>
      </c>
      <c r="AE4996" s="157">
        <f>IF('1a-Electricity'!$AI$77="no","",ROUND(AD4996,4))</f>
        <v>0.96899999999999997</v>
      </c>
      <c r="AF4996" s="157">
        <f>IF('1a-Electricity'!$AI$78="no","",ROUND(AD4996,4))</f>
        <v>0.96899999999999997</v>
      </c>
      <c r="AG4996" s="157">
        <f>IF('1a-Electricity'!$AI$79="no","",ROUND(AD4996,4))</f>
        <v>0.96899999999999997</v>
      </c>
      <c r="BL4996" s="157">
        <f t="shared" si="170"/>
        <v>0.96800000000000075</v>
      </c>
      <c r="BM4996" s="157">
        <f>IF('1b-NaturalGas'!$AI$87="no","",ROUND(BL4996,4))</f>
        <v>0.96799999999999997</v>
      </c>
      <c r="BN4996" s="157">
        <f>IF('1b-NaturalGas'!$AI$88="no","",ROUND(BL4996,4))</f>
        <v>0.96799999999999997</v>
      </c>
      <c r="BO4996" s="157">
        <f>IF('1b-NaturalGas'!$AI$89="no","",ROUND(BL4996,4))</f>
        <v>0.96799999999999997</v>
      </c>
      <c r="BP4996" s="157">
        <f>IF('1b-NaturalGas'!$AI$90="no","not applicable (based on previous answers)",ROUND(BL4996,4))</f>
        <v>0.96799999999999997</v>
      </c>
      <c r="BQ4996" s="157">
        <f>IF('1b-NaturalGas'!$AI$91="no","",ROUND(BL4996,4))</f>
        <v>0.96799999999999997</v>
      </c>
    </row>
    <row r="4997" spans="30:69" x14ac:dyDescent="0.25">
      <c r="AD4997" s="157">
        <f t="shared" si="169"/>
        <v>0.97000000000000075</v>
      </c>
      <c r="AE4997" s="157">
        <f>IF('1a-Electricity'!$AI$77="no","",ROUND(AD4997,4))</f>
        <v>0.97</v>
      </c>
      <c r="AF4997" s="157">
        <f>IF('1a-Electricity'!$AI$78="no","",ROUND(AD4997,4))</f>
        <v>0.97</v>
      </c>
      <c r="AG4997" s="157">
        <f>IF('1a-Electricity'!$AI$79="no","",ROUND(AD4997,4))</f>
        <v>0.97</v>
      </c>
      <c r="BL4997" s="157">
        <f t="shared" si="170"/>
        <v>0.96900000000000075</v>
      </c>
      <c r="BM4997" s="157">
        <f>IF('1b-NaturalGas'!$AI$87="no","",ROUND(BL4997,4))</f>
        <v>0.96899999999999997</v>
      </c>
      <c r="BN4997" s="157">
        <f>IF('1b-NaturalGas'!$AI$88="no","",ROUND(BL4997,4))</f>
        <v>0.96899999999999997</v>
      </c>
      <c r="BO4997" s="157">
        <f>IF('1b-NaturalGas'!$AI$89="no","",ROUND(BL4997,4))</f>
        <v>0.96899999999999997</v>
      </c>
      <c r="BP4997" s="157">
        <f>IF('1b-NaturalGas'!$AI$90="no","not applicable (based on previous answers)",ROUND(BL4997,4))</f>
        <v>0.96899999999999997</v>
      </c>
      <c r="BQ4997" s="157">
        <f>IF('1b-NaturalGas'!$AI$91="no","",ROUND(BL4997,4))</f>
        <v>0.96899999999999997</v>
      </c>
    </row>
    <row r="4998" spans="30:69" x14ac:dyDescent="0.25">
      <c r="AD4998" s="157">
        <f t="shared" si="169"/>
        <v>0.97100000000000075</v>
      </c>
      <c r="AE4998" s="157">
        <f>IF('1a-Electricity'!$AI$77="no","",ROUND(AD4998,4))</f>
        <v>0.97099999999999997</v>
      </c>
      <c r="AF4998" s="157">
        <f>IF('1a-Electricity'!$AI$78="no","",ROUND(AD4998,4))</f>
        <v>0.97099999999999997</v>
      </c>
      <c r="AG4998" s="157">
        <f>IF('1a-Electricity'!$AI$79="no","",ROUND(AD4998,4))</f>
        <v>0.97099999999999997</v>
      </c>
      <c r="BL4998" s="157">
        <f t="shared" si="170"/>
        <v>0.97000000000000075</v>
      </c>
      <c r="BM4998" s="157">
        <f>IF('1b-NaturalGas'!$AI$87="no","",ROUND(BL4998,4))</f>
        <v>0.97</v>
      </c>
      <c r="BN4998" s="157">
        <f>IF('1b-NaturalGas'!$AI$88="no","",ROUND(BL4998,4))</f>
        <v>0.97</v>
      </c>
      <c r="BO4998" s="157">
        <f>IF('1b-NaturalGas'!$AI$89="no","",ROUND(BL4998,4))</f>
        <v>0.97</v>
      </c>
      <c r="BP4998" s="157">
        <f>IF('1b-NaturalGas'!$AI$90="no","not applicable (based on previous answers)",ROUND(BL4998,4))</f>
        <v>0.97</v>
      </c>
      <c r="BQ4998" s="157">
        <f>IF('1b-NaturalGas'!$AI$91="no","",ROUND(BL4998,4))</f>
        <v>0.97</v>
      </c>
    </row>
    <row r="4999" spans="30:69" x14ac:dyDescent="0.25">
      <c r="AD4999" s="157">
        <f t="shared" si="169"/>
        <v>0.97200000000000075</v>
      </c>
      <c r="AE4999" s="157">
        <f>IF('1a-Electricity'!$AI$77="no","",ROUND(AD4999,4))</f>
        <v>0.97199999999999998</v>
      </c>
      <c r="AF4999" s="157">
        <f>IF('1a-Electricity'!$AI$78="no","",ROUND(AD4999,4))</f>
        <v>0.97199999999999998</v>
      </c>
      <c r="AG4999" s="157">
        <f>IF('1a-Electricity'!$AI$79="no","",ROUND(AD4999,4))</f>
        <v>0.97199999999999998</v>
      </c>
      <c r="BL4999" s="157">
        <f t="shared" si="170"/>
        <v>0.97100000000000075</v>
      </c>
      <c r="BM4999" s="157">
        <f>IF('1b-NaturalGas'!$AI$87="no","",ROUND(BL4999,4))</f>
        <v>0.97099999999999997</v>
      </c>
      <c r="BN4999" s="157">
        <f>IF('1b-NaturalGas'!$AI$88="no","",ROUND(BL4999,4))</f>
        <v>0.97099999999999997</v>
      </c>
      <c r="BO4999" s="157">
        <f>IF('1b-NaturalGas'!$AI$89="no","",ROUND(BL4999,4))</f>
        <v>0.97099999999999997</v>
      </c>
      <c r="BP4999" s="157">
        <f>IF('1b-NaturalGas'!$AI$90="no","not applicable (based on previous answers)",ROUND(BL4999,4))</f>
        <v>0.97099999999999997</v>
      </c>
      <c r="BQ4999" s="157">
        <f>IF('1b-NaturalGas'!$AI$91="no","",ROUND(BL4999,4))</f>
        <v>0.97099999999999997</v>
      </c>
    </row>
    <row r="5000" spans="30:69" x14ac:dyDescent="0.25">
      <c r="AD5000" s="157">
        <f t="shared" si="169"/>
        <v>0.97300000000000075</v>
      </c>
      <c r="AE5000" s="157">
        <f>IF('1a-Electricity'!$AI$77="no","",ROUND(AD5000,4))</f>
        <v>0.97299999999999998</v>
      </c>
      <c r="AF5000" s="157">
        <f>IF('1a-Electricity'!$AI$78="no","",ROUND(AD5000,4))</f>
        <v>0.97299999999999998</v>
      </c>
      <c r="AG5000" s="157">
        <f>IF('1a-Electricity'!$AI$79="no","",ROUND(AD5000,4))</f>
        <v>0.97299999999999998</v>
      </c>
      <c r="BL5000" s="157">
        <f t="shared" si="170"/>
        <v>0.97200000000000075</v>
      </c>
      <c r="BM5000" s="157">
        <f>IF('1b-NaturalGas'!$AI$87="no","",ROUND(BL5000,4))</f>
        <v>0.97199999999999998</v>
      </c>
      <c r="BN5000" s="157">
        <f>IF('1b-NaturalGas'!$AI$88="no","",ROUND(BL5000,4))</f>
        <v>0.97199999999999998</v>
      </c>
      <c r="BO5000" s="157">
        <f>IF('1b-NaturalGas'!$AI$89="no","",ROUND(BL5000,4))</f>
        <v>0.97199999999999998</v>
      </c>
      <c r="BP5000" s="157">
        <f>IF('1b-NaturalGas'!$AI$90="no","not applicable (based on previous answers)",ROUND(BL5000,4))</f>
        <v>0.97199999999999998</v>
      </c>
      <c r="BQ5000" s="157">
        <f>IF('1b-NaturalGas'!$AI$91="no","",ROUND(BL5000,4))</f>
        <v>0.97199999999999998</v>
      </c>
    </row>
    <row r="5001" spans="30:69" x14ac:dyDescent="0.25">
      <c r="AD5001" s="157">
        <f t="shared" si="169"/>
        <v>0.97400000000000075</v>
      </c>
      <c r="AE5001" s="157">
        <f>IF('1a-Electricity'!$AI$77="no","",ROUND(AD5001,4))</f>
        <v>0.97399999999999998</v>
      </c>
      <c r="AF5001" s="157">
        <f>IF('1a-Electricity'!$AI$78="no","",ROUND(AD5001,4))</f>
        <v>0.97399999999999998</v>
      </c>
      <c r="AG5001" s="157">
        <f>IF('1a-Electricity'!$AI$79="no","",ROUND(AD5001,4))</f>
        <v>0.97399999999999998</v>
      </c>
      <c r="BL5001" s="157">
        <f t="shared" si="170"/>
        <v>0.97300000000000075</v>
      </c>
      <c r="BM5001" s="157">
        <f>IF('1b-NaturalGas'!$AI$87="no","",ROUND(BL5001,4))</f>
        <v>0.97299999999999998</v>
      </c>
      <c r="BN5001" s="157">
        <f>IF('1b-NaturalGas'!$AI$88="no","",ROUND(BL5001,4))</f>
        <v>0.97299999999999998</v>
      </c>
      <c r="BO5001" s="157">
        <f>IF('1b-NaturalGas'!$AI$89="no","",ROUND(BL5001,4))</f>
        <v>0.97299999999999998</v>
      </c>
      <c r="BP5001" s="157">
        <f>IF('1b-NaturalGas'!$AI$90="no","not applicable (based on previous answers)",ROUND(BL5001,4))</f>
        <v>0.97299999999999998</v>
      </c>
      <c r="BQ5001" s="157">
        <f>IF('1b-NaturalGas'!$AI$91="no","",ROUND(BL5001,4))</f>
        <v>0.97299999999999998</v>
      </c>
    </row>
    <row r="5002" spans="30:69" x14ac:dyDescent="0.25">
      <c r="AD5002" s="157">
        <f t="shared" si="169"/>
        <v>0.97500000000000075</v>
      </c>
      <c r="AE5002" s="157">
        <f>IF('1a-Electricity'!$AI$77="no","",ROUND(AD5002,4))</f>
        <v>0.97499999999999998</v>
      </c>
      <c r="AF5002" s="157">
        <f>IF('1a-Electricity'!$AI$78="no","",ROUND(AD5002,4))</f>
        <v>0.97499999999999998</v>
      </c>
      <c r="AG5002" s="157">
        <f>IF('1a-Electricity'!$AI$79="no","",ROUND(AD5002,4))</f>
        <v>0.97499999999999998</v>
      </c>
      <c r="BL5002" s="157">
        <f t="shared" si="170"/>
        <v>0.97400000000000075</v>
      </c>
      <c r="BM5002" s="157">
        <f>IF('1b-NaturalGas'!$AI$87="no","",ROUND(BL5002,4))</f>
        <v>0.97399999999999998</v>
      </c>
      <c r="BN5002" s="157">
        <f>IF('1b-NaturalGas'!$AI$88="no","",ROUND(BL5002,4))</f>
        <v>0.97399999999999998</v>
      </c>
      <c r="BO5002" s="157">
        <f>IF('1b-NaturalGas'!$AI$89="no","",ROUND(BL5002,4))</f>
        <v>0.97399999999999998</v>
      </c>
      <c r="BP5002" s="157">
        <f>IF('1b-NaturalGas'!$AI$90="no","not applicable (based on previous answers)",ROUND(BL5002,4))</f>
        <v>0.97399999999999998</v>
      </c>
      <c r="BQ5002" s="157">
        <f>IF('1b-NaturalGas'!$AI$91="no","",ROUND(BL5002,4))</f>
        <v>0.97399999999999998</v>
      </c>
    </row>
    <row r="5003" spans="30:69" x14ac:dyDescent="0.25">
      <c r="AD5003" s="157">
        <f t="shared" si="169"/>
        <v>0.97600000000000076</v>
      </c>
      <c r="AE5003" s="157">
        <f>IF('1a-Electricity'!$AI$77="no","",ROUND(AD5003,4))</f>
        <v>0.97599999999999998</v>
      </c>
      <c r="AF5003" s="157">
        <f>IF('1a-Electricity'!$AI$78="no","",ROUND(AD5003,4))</f>
        <v>0.97599999999999998</v>
      </c>
      <c r="AG5003" s="157">
        <f>IF('1a-Electricity'!$AI$79="no","",ROUND(AD5003,4))</f>
        <v>0.97599999999999998</v>
      </c>
      <c r="BL5003" s="157">
        <f t="shared" si="170"/>
        <v>0.97500000000000075</v>
      </c>
      <c r="BM5003" s="157">
        <f>IF('1b-NaturalGas'!$AI$87="no","",ROUND(BL5003,4))</f>
        <v>0.97499999999999998</v>
      </c>
      <c r="BN5003" s="157">
        <f>IF('1b-NaturalGas'!$AI$88="no","",ROUND(BL5003,4))</f>
        <v>0.97499999999999998</v>
      </c>
      <c r="BO5003" s="157">
        <f>IF('1b-NaturalGas'!$AI$89="no","",ROUND(BL5003,4))</f>
        <v>0.97499999999999998</v>
      </c>
      <c r="BP5003" s="157">
        <f>IF('1b-NaturalGas'!$AI$90="no","not applicable (based on previous answers)",ROUND(BL5003,4))</f>
        <v>0.97499999999999998</v>
      </c>
      <c r="BQ5003" s="157">
        <f>IF('1b-NaturalGas'!$AI$91="no","",ROUND(BL5003,4))</f>
        <v>0.97499999999999998</v>
      </c>
    </row>
    <row r="5004" spans="30:69" x14ac:dyDescent="0.25">
      <c r="AD5004" s="157">
        <f t="shared" si="169"/>
        <v>0.97700000000000076</v>
      </c>
      <c r="AE5004" s="157">
        <f>IF('1a-Electricity'!$AI$77="no","",ROUND(AD5004,4))</f>
        <v>0.97699999999999998</v>
      </c>
      <c r="AF5004" s="157">
        <f>IF('1a-Electricity'!$AI$78="no","",ROUND(AD5004,4))</f>
        <v>0.97699999999999998</v>
      </c>
      <c r="AG5004" s="157">
        <f>IF('1a-Electricity'!$AI$79="no","",ROUND(AD5004,4))</f>
        <v>0.97699999999999998</v>
      </c>
      <c r="BL5004" s="157">
        <f t="shared" si="170"/>
        <v>0.97600000000000076</v>
      </c>
      <c r="BM5004" s="157">
        <f>IF('1b-NaturalGas'!$AI$87="no","",ROUND(BL5004,4))</f>
        <v>0.97599999999999998</v>
      </c>
      <c r="BN5004" s="157">
        <f>IF('1b-NaturalGas'!$AI$88="no","",ROUND(BL5004,4))</f>
        <v>0.97599999999999998</v>
      </c>
      <c r="BO5004" s="157">
        <f>IF('1b-NaturalGas'!$AI$89="no","",ROUND(BL5004,4))</f>
        <v>0.97599999999999998</v>
      </c>
      <c r="BP5004" s="157">
        <f>IF('1b-NaturalGas'!$AI$90="no","not applicable (based on previous answers)",ROUND(BL5004,4))</f>
        <v>0.97599999999999998</v>
      </c>
      <c r="BQ5004" s="157">
        <f>IF('1b-NaturalGas'!$AI$91="no","",ROUND(BL5004,4))</f>
        <v>0.97599999999999998</v>
      </c>
    </row>
    <row r="5005" spans="30:69" x14ac:dyDescent="0.25">
      <c r="AD5005" s="157">
        <f t="shared" si="169"/>
        <v>0.97800000000000076</v>
      </c>
      <c r="AE5005" s="157">
        <f>IF('1a-Electricity'!$AI$77="no","",ROUND(AD5005,4))</f>
        <v>0.97799999999999998</v>
      </c>
      <c r="AF5005" s="157">
        <f>IF('1a-Electricity'!$AI$78="no","",ROUND(AD5005,4))</f>
        <v>0.97799999999999998</v>
      </c>
      <c r="AG5005" s="157">
        <f>IF('1a-Electricity'!$AI$79="no","",ROUND(AD5005,4))</f>
        <v>0.97799999999999998</v>
      </c>
      <c r="BL5005" s="157">
        <f t="shared" si="170"/>
        <v>0.97700000000000076</v>
      </c>
      <c r="BM5005" s="157">
        <f>IF('1b-NaturalGas'!$AI$87="no","",ROUND(BL5005,4))</f>
        <v>0.97699999999999998</v>
      </c>
      <c r="BN5005" s="157">
        <f>IF('1b-NaturalGas'!$AI$88="no","",ROUND(BL5005,4))</f>
        <v>0.97699999999999998</v>
      </c>
      <c r="BO5005" s="157">
        <f>IF('1b-NaturalGas'!$AI$89="no","",ROUND(BL5005,4))</f>
        <v>0.97699999999999998</v>
      </c>
      <c r="BP5005" s="157">
        <f>IF('1b-NaturalGas'!$AI$90="no","not applicable (based on previous answers)",ROUND(BL5005,4))</f>
        <v>0.97699999999999998</v>
      </c>
      <c r="BQ5005" s="157">
        <f>IF('1b-NaturalGas'!$AI$91="no","",ROUND(BL5005,4))</f>
        <v>0.97699999999999998</v>
      </c>
    </row>
    <row r="5006" spans="30:69" x14ac:dyDescent="0.25">
      <c r="AD5006" s="157">
        <f t="shared" si="169"/>
        <v>0.97900000000000076</v>
      </c>
      <c r="AE5006" s="157">
        <f>IF('1a-Electricity'!$AI$77="no","",ROUND(AD5006,4))</f>
        <v>0.97899999999999998</v>
      </c>
      <c r="AF5006" s="157">
        <f>IF('1a-Electricity'!$AI$78="no","",ROUND(AD5006,4))</f>
        <v>0.97899999999999998</v>
      </c>
      <c r="AG5006" s="157">
        <f>IF('1a-Electricity'!$AI$79="no","",ROUND(AD5006,4))</f>
        <v>0.97899999999999998</v>
      </c>
      <c r="BL5006" s="157">
        <f t="shared" si="170"/>
        <v>0.97800000000000076</v>
      </c>
      <c r="BM5006" s="157">
        <f>IF('1b-NaturalGas'!$AI$87="no","",ROUND(BL5006,4))</f>
        <v>0.97799999999999998</v>
      </c>
      <c r="BN5006" s="157">
        <f>IF('1b-NaturalGas'!$AI$88="no","",ROUND(BL5006,4))</f>
        <v>0.97799999999999998</v>
      </c>
      <c r="BO5006" s="157">
        <f>IF('1b-NaturalGas'!$AI$89="no","",ROUND(BL5006,4))</f>
        <v>0.97799999999999998</v>
      </c>
      <c r="BP5006" s="157">
        <f>IF('1b-NaturalGas'!$AI$90="no","not applicable (based on previous answers)",ROUND(BL5006,4))</f>
        <v>0.97799999999999998</v>
      </c>
      <c r="BQ5006" s="157">
        <f>IF('1b-NaturalGas'!$AI$91="no","",ROUND(BL5006,4))</f>
        <v>0.97799999999999998</v>
      </c>
    </row>
    <row r="5007" spans="30:69" x14ac:dyDescent="0.25">
      <c r="AD5007" s="157">
        <f t="shared" si="169"/>
        <v>0.98000000000000076</v>
      </c>
      <c r="AE5007" s="157">
        <f>IF('1a-Electricity'!$AI$77="no","",ROUND(AD5007,4))</f>
        <v>0.98</v>
      </c>
      <c r="AF5007" s="157">
        <f>IF('1a-Electricity'!$AI$78="no","",ROUND(AD5007,4))</f>
        <v>0.98</v>
      </c>
      <c r="AG5007" s="157">
        <f>IF('1a-Electricity'!$AI$79="no","",ROUND(AD5007,4))</f>
        <v>0.98</v>
      </c>
      <c r="BL5007" s="157">
        <f t="shared" si="170"/>
        <v>0.97900000000000076</v>
      </c>
      <c r="BM5007" s="157">
        <f>IF('1b-NaturalGas'!$AI$87="no","",ROUND(BL5007,4))</f>
        <v>0.97899999999999998</v>
      </c>
      <c r="BN5007" s="157">
        <f>IF('1b-NaturalGas'!$AI$88="no","",ROUND(BL5007,4))</f>
        <v>0.97899999999999998</v>
      </c>
      <c r="BO5007" s="157">
        <f>IF('1b-NaturalGas'!$AI$89="no","",ROUND(BL5007,4))</f>
        <v>0.97899999999999998</v>
      </c>
      <c r="BP5007" s="157">
        <f>IF('1b-NaturalGas'!$AI$90="no","not applicable (based on previous answers)",ROUND(BL5007,4))</f>
        <v>0.97899999999999998</v>
      </c>
      <c r="BQ5007" s="157">
        <f>IF('1b-NaturalGas'!$AI$91="no","",ROUND(BL5007,4))</f>
        <v>0.97899999999999998</v>
      </c>
    </row>
    <row r="5008" spans="30:69" x14ac:dyDescent="0.25">
      <c r="AD5008" s="157">
        <f t="shared" si="169"/>
        <v>0.98100000000000076</v>
      </c>
      <c r="AE5008" s="157">
        <f>IF('1a-Electricity'!$AI$77="no","",ROUND(AD5008,4))</f>
        <v>0.98099999999999998</v>
      </c>
      <c r="AF5008" s="157">
        <f>IF('1a-Electricity'!$AI$78="no","",ROUND(AD5008,4))</f>
        <v>0.98099999999999998</v>
      </c>
      <c r="AG5008" s="157">
        <f>IF('1a-Electricity'!$AI$79="no","",ROUND(AD5008,4))</f>
        <v>0.98099999999999998</v>
      </c>
      <c r="BL5008" s="157">
        <f t="shared" si="170"/>
        <v>0.98000000000000076</v>
      </c>
      <c r="BM5008" s="157">
        <f>IF('1b-NaturalGas'!$AI$87="no","",ROUND(BL5008,4))</f>
        <v>0.98</v>
      </c>
      <c r="BN5008" s="157">
        <f>IF('1b-NaturalGas'!$AI$88="no","",ROUND(BL5008,4))</f>
        <v>0.98</v>
      </c>
      <c r="BO5008" s="157">
        <f>IF('1b-NaturalGas'!$AI$89="no","",ROUND(BL5008,4))</f>
        <v>0.98</v>
      </c>
      <c r="BP5008" s="157">
        <f>IF('1b-NaturalGas'!$AI$90="no","not applicable (based on previous answers)",ROUND(BL5008,4))</f>
        <v>0.98</v>
      </c>
      <c r="BQ5008" s="157">
        <f>IF('1b-NaturalGas'!$AI$91="no","",ROUND(BL5008,4))</f>
        <v>0.98</v>
      </c>
    </row>
    <row r="5009" spans="30:69" x14ac:dyDescent="0.25">
      <c r="AD5009" s="157">
        <f t="shared" si="169"/>
        <v>0.98200000000000076</v>
      </c>
      <c r="AE5009" s="157">
        <f>IF('1a-Electricity'!$AI$77="no","",ROUND(AD5009,4))</f>
        <v>0.98199999999999998</v>
      </c>
      <c r="AF5009" s="157">
        <f>IF('1a-Electricity'!$AI$78="no","",ROUND(AD5009,4))</f>
        <v>0.98199999999999998</v>
      </c>
      <c r="AG5009" s="157">
        <f>IF('1a-Electricity'!$AI$79="no","",ROUND(AD5009,4))</f>
        <v>0.98199999999999998</v>
      </c>
      <c r="BL5009" s="157">
        <f t="shared" si="170"/>
        <v>0.98100000000000076</v>
      </c>
      <c r="BM5009" s="157">
        <f>IF('1b-NaturalGas'!$AI$87="no","",ROUND(BL5009,4))</f>
        <v>0.98099999999999998</v>
      </c>
      <c r="BN5009" s="157">
        <f>IF('1b-NaturalGas'!$AI$88="no","",ROUND(BL5009,4))</f>
        <v>0.98099999999999998</v>
      </c>
      <c r="BO5009" s="157">
        <f>IF('1b-NaturalGas'!$AI$89="no","",ROUND(BL5009,4))</f>
        <v>0.98099999999999998</v>
      </c>
      <c r="BP5009" s="157">
        <f>IF('1b-NaturalGas'!$AI$90="no","not applicable (based on previous answers)",ROUND(BL5009,4))</f>
        <v>0.98099999999999998</v>
      </c>
      <c r="BQ5009" s="157">
        <f>IF('1b-NaturalGas'!$AI$91="no","",ROUND(BL5009,4))</f>
        <v>0.98099999999999998</v>
      </c>
    </row>
    <row r="5010" spans="30:69" x14ac:dyDescent="0.25">
      <c r="AD5010" s="157">
        <f t="shared" si="169"/>
        <v>0.98300000000000076</v>
      </c>
      <c r="AE5010" s="157">
        <f>IF('1a-Electricity'!$AI$77="no","",ROUND(AD5010,4))</f>
        <v>0.98299999999999998</v>
      </c>
      <c r="AF5010" s="157">
        <f>IF('1a-Electricity'!$AI$78="no","",ROUND(AD5010,4))</f>
        <v>0.98299999999999998</v>
      </c>
      <c r="AG5010" s="157">
        <f>IF('1a-Electricity'!$AI$79="no","",ROUND(AD5010,4))</f>
        <v>0.98299999999999998</v>
      </c>
      <c r="BL5010" s="157">
        <f t="shared" si="170"/>
        <v>0.98200000000000076</v>
      </c>
      <c r="BM5010" s="157">
        <f>IF('1b-NaturalGas'!$AI$87="no","",ROUND(BL5010,4))</f>
        <v>0.98199999999999998</v>
      </c>
      <c r="BN5010" s="157">
        <f>IF('1b-NaturalGas'!$AI$88="no","",ROUND(BL5010,4))</f>
        <v>0.98199999999999998</v>
      </c>
      <c r="BO5010" s="157">
        <f>IF('1b-NaturalGas'!$AI$89="no","",ROUND(BL5010,4))</f>
        <v>0.98199999999999998</v>
      </c>
      <c r="BP5010" s="157">
        <f>IF('1b-NaturalGas'!$AI$90="no","not applicable (based on previous answers)",ROUND(BL5010,4))</f>
        <v>0.98199999999999998</v>
      </c>
      <c r="BQ5010" s="157">
        <f>IF('1b-NaturalGas'!$AI$91="no","",ROUND(BL5010,4))</f>
        <v>0.98199999999999998</v>
      </c>
    </row>
    <row r="5011" spans="30:69" x14ac:dyDescent="0.25">
      <c r="AD5011" s="157">
        <f t="shared" si="169"/>
        <v>0.98400000000000076</v>
      </c>
      <c r="AE5011" s="157">
        <f>IF('1a-Electricity'!$AI$77="no","",ROUND(AD5011,4))</f>
        <v>0.98399999999999999</v>
      </c>
      <c r="AF5011" s="157">
        <f>IF('1a-Electricity'!$AI$78="no","",ROUND(AD5011,4))</f>
        <v>0.98399999999999999</v>
      </c>
      <c r="AG5011" s="157">
        <f>IF('1a-Electricity'!$AI$79="no","",ROUND(AD5011,4))</f>
        <v>0.98399999999999999</v>
      </c>
      <c r="BL5011" s="157">
        <f t="shared" si="170"/>
        <v>0.98300000000000076</v>
      </c>
      <c r="BM5011" s="157">
        <f>IF('1b-NaturalGas'!$AI$87="no","",ROUND(BL5011,4))</f>
        <v>0.98299999999999998</v>
      </c>
      <c r="BN5011" s="157">
        <f>IF('1b-NaturalGas'!$AI$88="no","",ROUND(BL5011,4))</f>
        <v>0.98299999999999998</v>
      </c>
      <c r="BO5011" s="157">
        <f>IF('1b-NaturalGas'!$AI$89="no","",ROUND(BL5011,4))</f>
        <v>0.98299999999999998</v>
      </c>
      <c r="BP5011" s="157">
        <f>IF('1b-NaturalGas'!$AI$90="no","not applicable (based on previous answers)",ROUND(BL5011,4))</f>
        <v>0.98299999999999998</v>
      </c>
      <c r="BQ5011" s="157">
        <f>IF('1b-NaturalGas'!$AI$91="no","",ROUND(BL5011,4))</f>
        <v>0.98299999999999998</v>
      </c>
    </row>
    <row r="5012" spans="30:69" x14ac:dyDescent="0.25">
      <c r="AD5012" s="157">
        <f t="shared" si="169"/>
        <v>0.98500000000000076</v>
      </c>
      <c r="AE5012" s="157">
        <f>IF('1a-Electricity'!$AI$77="no","",ROUND(AD5012,4))</f>
        <v>0.98499999999999999</v>
      </c>
      <c r="AF5012" s="157">
        <f>IF('1a-Electricity'!$AI$78="no","",ROUND(AD5012,4))</f>
        <v>0.98499999999999999</v>
      </c>
      <c r="AG5012" s="157">
        <f>IF('1a-Electricity'!$AI$79="no","",ROUND(AD5012,4))</f>
        <v>0.98499999999999999</v>
      </c>
      <c r="BL5012" s="157">
        <f t="shared" si="170"/>
        <v>0.98400000000000076</v>
      </c>
      <c r="BM5012" s="157">
        <f>IF('1b-NaturalGas'!$AI$87="no","",ROUND(BL5012,4))</f>
        <v>0.98399999999999999</v>
      </c>
      <c r="BN5012" s="157">
        <f>IF('1b-NaturalGas'!$AI$88="no","",ROUND(BL5012,4))</f>
        <v>0.98399999999999999</v>
      </c>
      <c r="BO5012" s="157">
        <f>IF('1b-NaturalGas'!$AI$89="no","",ROUND(BL5012,4))</f>
        <v>0.98399999999999999</v>
      </c>
      <c r="BP5012" s="157">
        <f>IF('1b-NaturalGas'!$AI$90="no","not applicable (based on previous answers)",ROUND(BL5012,4))</f>
        <v>0.98399999999999999</v>
      </c>
      <c r="BQ5012" s="157">
        <f>IF('1b-NaturalGas'!$AI$91="no","",ROUND(BL5012,4))</f>
        <v>0.98399999999999999</v>
      </c>
    </row>
    <row r="5013" spans="30:69" x14ac:dyDescent="0.25">
      <c r="AD5013" s="157">
        <f t="shared" si="169"/>
        <v>0.98600000000000076</v>
      </c>
      <c r="AE5013" s="157">
        <f>IF('1a-Electricity'!$AI$77="no","",ROUND(AD5013,4))</f>
        <v>0.98599999999999999</v>
      </c>
      <c r="AF5013" s="157">
        <f>IF('1a-Electricity'!$AI$78="no","",ROUND(AD5013,4))</f>
        <v>0.98599999999999999</v>
      </c>
      <c r="AG5013" s="157">
        <f>IF('1a-Electricity'!$AI$79="no","",ROUND(AD5013,4))</f>
        <v>0.98599999999999999</v>
      </c>
      <c r="BL5013" s="157">
        <f t="shared" si="170"/>
        <v>0.98500000000000076</v>
      </c>
      <c r="BM5013" s="157">
        <f>IF('1b-NaturalGas'!$AI$87="no","",ROUND(BL5013,4))</f>
        <v>0.98499999999999999</v>
      </c>
      <c r="BN5013" s="157">
        <f>IF('1b-NaturalGas'!$AI$88="no","",ROUND(BL5013,4))</f>
        <v>0.98499999999999999</v>
      </c>
      <c r="BO5013" s="157">
        <f>IF('1b-NaturalGas'!$AI$89="no","",ROUND(BL5013,4))</f>
        <v>0.98499999999999999</v>
      </c>
      <c r="BP5013" s="157">
        <f>IF('1b-NaturalGas'!$AI$90="no","not applicable (based on previous answers)",ROUND(BL5013,4))</f>
        <v>0.98499999999999999</v>
      </c>
      <c r="BQ5013" s="157">
        <f>IF('1b-NaturalGas'!$AI$91="no","",ROUND(BL5013,4))</f>
        <v>0.98499999999999999</v>
      </c>
    </row>
    <row r="5014" spans="30:69" x14ac:dyDescent="0.25">
      <c r="AD5014" s="157">
        <f t="shared" si="169"/>
        <v>0.98700000000000077</v>
      </c>
      <c r="AE5014" s="157">
        <f>IF('1a-Electricity'!$AI$77="no","",ROUND(AD5014,4))</f>
        <v>0.98699999999999999</v>
      </c>
      <c r="AF5014" s="157">
        <f>IF('1a-Electricity'!$AI$78="no","",ROUND(AD5014,4))</f>
        <v>0.98699999999999999</v>
      </c>
      <c r="AG5014" s="157">
        <f>IF('1a-Electricity'!$AI$79="no","",ROUND(AD5014,4))</f>
        <v>0.98699999999999999</v>
      </c>
      <c r="BL5014" s="157">
        <f t="shared" si="170"/>
        <v>0.98600000000000076</v>
      </c>
      <c r="BM5014" s="157">
        <f>IF('1b-NaturalGas'!$AI$87="no","",ROUND(BL5014,4))</f>
        <v>0.98599999999999999</v>
      </c>
      <c r="BN5014" s="157">
        <f>IF('1b-NaturalGas'!$AI$88="no","",ROUND(BL5014,4))</f>
        <v>0.98599999999999999</v>
      </c>
      <c r="BO5014" s="157">
        <f>IF('1b-NaturalGas'!$AI$89="no","",ROUND(BL5014,4))</f>
        <v>0.98599999999999999</v>
      </c>
      <c r="BP5014" s="157">
        <f>IF('1b-NaturalGas'!$AI$90="no","not applicable (based on previous answers)",ROUND(BL5014,4))</f>
        <v>0.98599999999999999</v>
      </c>
      <c r="BQ5014" s="157">
        <f>IF('1b-NaturalGas'!$AI$91="no","",ROUND(BL5014,4))</f>
        <v>0.98599999999999999</v>
      </c>
    </row>
    <row r="5015" spans="30:69" x14ac:dyDescent="0.25">
      <c r="AD5015" s="157">
        <f t="shared" si="169"/>
        <v>0.98800000000000077</v>
      </c>
      <c r="AE5015" s="157">
        <f>IF('1a-Electricity'!$AI$77="no","",ROUND(AD5015,4))</f>
        <v>0.98799999999999999</v>
      </c>
      <c r="AF5015" s="157">
        <f>IF('1a-Electricity'!$AI$78="no","",ROUND(AD5015,4))</f>
        <v>0.98799999999999999</v>
      </c>
      <c r="AG5015" s="157">
        <f>IF('1a-Electricity'!$AI$79="no","",ROUND(AD5015,4))</f>
        <v>0.98799999999999999</v>
      </c>
      <c r="BL5015" s="157">
        <f t="shared" si="170"/>
        <v>0.98700000000000077</v>
      </c>
      <c r="BM5015" s="157">
        <f>IF('1b-NaturalGas'!$AI$87="no","",ROUND(BL5015,4))</f>
        <v>0.98699999999999999</v>
      </c>
      <c r="BN5015" s="157">
        <f>IF('1b-NaturalGas'!$AI$88="no","",ROUND(BL5015,4))</f>
        <v>0.98699999999999999</v>
      </c>
      <c r="BO5015" s="157">
        <f>IF('1b-NaturalGas'!$AI$89="no","",ROUND(BL5015,4))</f>
        <v>0.98699999999999999</v>
      </c>
      <c r="BP5015" s="157">
        <f>IF('1b-NaturalGas'!$AI$90="no","not applicable (based on previous answers)",ROUND(BL5015,4))</f>
        <v>0.98699999999999999</v>
      </c>
      <c r="BQ5015" s="157">
        <f>IF('1b-NaturalGas'!$AI$91="no","",ROUND(BL5015,4))</f>
        <v>0.98699999999999999</v>
      </c>
    </row>
    <row r="5016" spans="30:69" x14ac:dyDescent="0.25">
      <c r="AD5016" s="157">
        <f t="shared" si="169"/>
        <v>0.98900000000000077</v>
      </c>
      <c r="AE5016" s="157">
        <f>IF('1a-Electricity'!$AI$77="no","",ROUND(AD5016,4))</f>
        <v>0.98899999999999999</v>
      </c>
      <c r="AF5016" s="157">
        <f>IF('1a-Electricity'!$AI$78="no","",ROUND(AD5016,4))</f>
        <v>0.98899999999999999</v>
      </c>
      <c r="AG5016" s="157">
        <f>IF('1a-Electricity'!$AI$79="no","",ROUND(AD5016,4))</f>
        <v>0.98899999999999999</v>
      </c>
      <c r="BL5016" s="157">
        <f t="shared" si="170"/>
        <v>0.98800000000000077</v>
      </c>
      <c r="BM5016" s="157">
        <f>IF('1b-NaturalGas'!$AI$87="no","",ROUND(BL5016,4))</f>
        <v>0.98799999999999999</v>
      </c>
      <c r="BN5016" s="157">
        <f>IF('1b-NaturalGas'!$AI$88="no","",ROUND(BL5016,4))</f>
        <v>0.98799999999999999</v>
      </c>
      <c r="BO5016" s="157">
        <f>IF('1b-NaturalGas'!$AI$89="no","",ROUND(BL5016,4))</f>
        <v>0.98799999999999999</v>
      </c>
      <c r="BP5016" s="157">
        <f>IF('1b-NaturalGas'!$AI$90="no","not applicable (based on previous answers)",ROUND(BL5016,4))</f>
        <v>0.98799999999999999</v>
      </c>
      <c r="BQ5016" s="157">
        <f>IF('1b-NaturalGas'!$AI$91="no","",ROUND(BL5016,4))</f>
        <v>0.98799999999999999</v>
      </c>
    </row>
    <row r="5017" spans="30:69" x14ac:dyDescent="0.25">
      <c r="AD5017" s="157">
        <f t="shared" si="169"/>
        <v>0.99000000000000077</v>
      </c>
      <c r="AE5017" s="157">
        <f>IF('1a-Electricity'!$AI$77="no","",ROUND(AD5017,4))</f>
        <v>0.99</v>
      </c>
      <c r="AF5017" s="157">
        <f>IF('1a-Electricity'!$AI$78="no","",ROUND(AD5017,4))</f>
        <v>0.99</v>
      </c>
      <c r="AG5017" s="157">
        <f>IF('1a-Electricity'!$AI$79="no","",ROUND(AD5017,4))</f>
        <v>0.99</v>
      </c>
      <c r="BL5017" s="157">
        <f t="shared" si="170"/>
        <v>0.98900000000000077</v>
      </c>
      <c r="BM5017" s="157">
        <f>IF('1b-NaturalGas'!$AI$87="no","",ROUND(BL5017,4))</f>
        <v>0.98899999999999999</v>
      </c>
      <c r="BN5017" s="157">
        <f>IF('1b-NaturalGas'!$AI$88="no","",ROUND(BL5017,4))</f>
        <v>0.98899999999999999</v>
      </c>
      <c r="BO5017" s="157">
        <f>IF('1b-NaturalGas'!$AI$89="no","",ROUND(BL5017,4))</f>
        <v>0.98899999999999999</v>
      </c>
      <c r="BP5017" s="157">
        <f>IF('1b-NaturalGas'!$AI$90="no","not applicable (based on previous answers)",ROUND(BL5017,4))</f>
        <v>0.98899999999999999</v>
      </c>
      <c r="BQ5017" s="157">
        <f>IF('1b-NaturalGas'!$AI$91="no","",ROUND(BL5017,4))</f>
        <v>0.98899999999999999</v>
      </c>
    </row>
    <row r="5018" spans="30:69" x14ac:dyDescent="0.25">
      <c r="AD5018" s="157">
        <f t="shared" si="169"/>
        <v>0.99100000000000077</v>
      </c>
      <c r="AE5018" s="157">
        <f>IF('1a-Electricity'!$AI$77="no","",ROUND(AD5018,4))</f>
        <v>0.99099999999999999</v>
      </c>
      <c r="AF5018" s="157">
        <f>IF('1a-Electricity'!$AI$78="no","",ROUND(AD5018,4))</f>
        <v>0.99099999999999999</v>
      </c>
      <c r="AG5018" s="157">
        <f>IF('1a-Electricity'!$AI$79="no","",ROUND(AD5018,4))</f>
        <v>0.99099999999999999</v>
      </c>
      <c r="BL5018" s="157">
        <f t="shared" si="170"/>
        <v>0.99000000000000077</v>
      </c>
      <c r="BM5018" s="157">
        <f>IF('1b-NaturalGas'!$AI$87="no","",ROUND(BL5018,4))</f>
        <v>0.99</v>
      </c>
      <c r="BN5018" s="157">
        <f>IF('1b-NaturalGas'!$AI$88="no","",ROUND(BL5018,4))</f>
        <v>0.99</v>
      </c>
      <c r="BO5018" s="157">
        <f>IF('1b-NaturalGas'!$AI$89="no","",ROUND(BL5018,4))</f>
        <v>0.99</v>
      </c>
      <c r="BP5018" s="157">
        <f>IF('1b-NaturalGas'!$AI$90="no","not applicable (based on previous answers)",ROUND(BL5018,4))</f>
        <v>0.99</v>
      </c>
      <c r="BQ5018" s="157">
        <f>IF('1b-NaturalGas'!$AI$91="no","",ROUND(BL5018,4))</f>
        <v>0.99</v>
      </c>
    </row>
    <row r="5019" spans="30:69" x14ac:dyDescent="0.25">
      <c r="AD5019" s="157">
        <f t="shared" si="169"/>
        <v>0.99200000000000077</v>
      </c>
      <c r="AE5019" s="157">
        <f>IF('1a-Electricity'!$AI$77="no","",ROUND(AD5019,4))</f>
        <v>0.99199999999999999</v>
      </c>
      <c r="AF5019" s="157">
        <f>IF('1a-Electricity'!$AI$78="no","",ROUND(AD5019,4))</f>
        <v>0.99199999999999999</v>
      </c>
      <c r="AG5019" s="157">
        <f>IF('1a-Electricity'!$AI$79="no","",ROUND(AD5019,4))</f>
        <v>0.99199999999999999</v>
      </c>
      <c r="BL5019" s="157">
        <f t="shared" si="170"/>
        <v>0.99100000000000077</v>
      </c>
      <c r="BM5019" s="157">
        <f>IF('1b-NaturalGas'!$AI$87="no","",ROUND(BL5019,4))</f>
        <v>0.99099999999999999</v>
      </c>
      <c r="BN5019" s="157">
        <f>IF('1b-NaturalGas'!$AI$88="no","",ROUND(BL5019,4))</f>
        <v>0.99099999999999999</v>
      </c>
      <c r="BO5019" s="157">
        <f>IF('1b-NaturalGas'!$AI$89="no","",ROUND(BL5019,4))</f>
        <v>0.99099999999999999</v>
      </c>
      <c r="BP5019" s="157">
        <f>IF('1b-NaturalGas'!$AI$90="no","not applicable (based on previous answers)",ROUND(BL5019,4))</f>
        <v>0.99099999999999999</v>
      </c>
      <c r="BQ5019" s="157">
        <f>IF('1b-NaturalGas'!$AI$91="no","",ROUND(BL5019,4))</f>
        <v>0.99099999999999999</v>
      </c>
    </row>
    <row r="5020" spans="30:69" x14ac:dyDescent="0.25">
      <c r="AD5020" s="157">
        <f t="shared" si="169"/>
        <v>0.99300000000000077</v>
      </c>
      <c r="AE5020" s="157">
        <f>IF('1a-Electricity'!$AI$77="no","",ROUND(AD5020,4))</f>
        <v>0.99299999999999999</v>
      </c>
      <c r="AF5020" s="157">
        <f>IF('1a-Electricity'!$AI$78="no","",ROUND(AD5020,4))</f>
        <v>0.99299999999999999</v>
      </c>
      <c r="AG5020" s="157">
        <f>IF('1a-Electricity'!$AI$79="no","",ROUND(AD5020,4))</f>
        <v>0.99299999999999999</v>
      </c>
      <c r="BL5020" s="157">
        <f t="shared" si="170"/>
        <v>0.99200000000000077</v>
      </c>
      <c r="BM5020" s="157">
        <f>IF('1b-NaturalGas'!$AI$87="no","",ROUND(BL5020,4))</f>
        <v>0.99199999999999999</v>
      </c>
      <c r="BN5020" s="157">
        <f>IF('1b-NaturalGas'!$AI$88="no","",ROUND(BL5020,4))</f>
        <v>0.99199999999999999</v>
      </c>
      <c r="BO5020" s="157">
        <f>IF('1b-NaturalGas'!$AI$89="no","",ROUND(BL5020,4))</f>
        <v>0.99199999999999999</v>
      </c>
      <c r="BP5020" s="157">
        <f>IF('1b-NaturalGas'!$AI$90="no","not applicable (based on previous answers)",ROUND(BL5020,4))</f>
        <v>0.99199999999999999</v>
      </c>
      <c r="BQ5020" s="157">
        <f>IF('1b-NaturalGas'!$AI$91="no","",ROUND(BL5020,4))</f>
        <v>0.99199999999999999</v>
      </c>
    </row>
    <row r="5021" spans="30:69" x14ac:dyDescent="0.25">
      <c r="AD5021" s="157">
        <f t="shared" si="169"/>
        <v>0.99400000000000077</v>
      </c>
      <c r="AE5021" s="157">
        <f>IF('1a-Electricity'!$AI$77="no","",ROUND(AD5021,4))</f>
        <v>0.99399999999999999</v>
      </c>
      <c r="AF5021" s="157">
        <f>IF('1a-Electricity'!$AI$78="no","",ROUND(AD5021,4))</f>
        <v>0.99399999999999999</v>
      </c>
      <c r="AG5021" s="157">
        <f>IF('1a-Electricity'!$AI$79="no","",ROUND(AD5021,4))</f>
        <v>0.99399999999999999</v>
      </c>
      <c r="BL5021" s="157">
        <f t="shared" si="170"/>
        <v>0.99300000000000077</v>
      </c>
      <c r="BM5021" s="157">
        <f>IF('1b-NaturalGas'!$AI$87="no","",ROUND(BL5021,4))</f>
        <v>0.99299999999999999</v>
      </c>
      <c r="BN5021" s="157">
        <f>IF('1b-NaturalGas'!$AI$88="no","",ROUND(BL5021,4))</f>
        <v>0.99299999999999999</v>
      </c>
      <c r="BO5021" s="157">
        <f>IF('1b-NaturalGas'!$AI$89="no","",ROUND(BL5021,4))</f>
        <v>0.99299999999999999</v>
      </c>
      <c r="BP5021" s="157">
        <f>IF('1b-NaturalGas'!$AI$90="no","not applicable (based on previous answers)",ROUND(BL5021,4))</f>
        <v>0.99299999999999999</v>
      </c>
      <c r="BQ5021" s="157">
        <f>IF('1b-NaturalGas'!$AI$91="no","",ROUND(BL5021,4))</f>
        <v>0.99299999999999999</v>
      </c>
    </row>
    <row r="5022" spans="30:69" x14ac:dyDescent="0.25">
      <c r="AD5022" s="157">
        <f t="shared" si="169"/>
        <v>0.99500000000000077</v>
      </c>
      <c r="AE5022" s="157">
        <f>IF('1a-Electricity'!$AI$77="no","",ROUND(AD5022,4))</f>
        <v>0.995</v>
      </c>
      <c r="AF5022" s="157">
        <f>IF('1a-Electricity'!$AI$78="no","",ROUND(AD5022,4))</f>
        <v>0.995</v>
      </c>
      <c r="AG5022" s="157">
        <f>IF('1a-Electricity'!$AI$79="no","",ROUND(AD5022,4))</f>
        <v>0.995</v>
      </c>
      <c r="BL5022" s="157">
        <f t="shared" si="170"/>
        <v>0.99400000000000077</v>
      </c>
      <c r="BM5022" s="157">
        <f>IF('1b-NaturalGas'!$AI$87="no","",ROUND(BL5022,4))</f>
        <v>0.99399999999999999</v>
      </c>
      <c r="BN5022" s="157">
        <f>IF('1b-NaturalGas'!$AI$88="no","",ROUND(BL5022,4))</f>
        <v>0.99399999999999999</v>
      </c>
      <c r="BO5022" s="157">
        <f>IF('1b-NaturalGas'!$AI$89="no","",ROUND(BL5022,4))</f>
        <v>0.99399999999999999</v>
      </c>
      <c r="BP5022" s="157">
        <f>IF('1b-NaturalGas'!$AI$90="no","not applicable (based on previous answers)",ROUND(BL5022,4))</f>
        <v>0.99399999999999999</v>
      </c>
      <c r="BQ5022" s="157">
        <f>IF('1b-NaturalGas'!$AI$91="no","",ROUND(BL5022,4))</f>
        <v>0.99399999999999999</v>
      </c>
    </row>
    <row r="5023" spans="30:69" x14ac:dyDescent="0.25">
      <c r="AD5023" s="157">
        <f t="shared" si="169"/>
        <v>0.99600000000000077</v>
      </c>
      <c r="AE5023" s="157">
        <f>IF('1a-Electricity'!$AI$77="no","",ROUND(AD5023,4))</f>
        <v>0.996</v>
      </c>
      <c r="AF5023" s="157">
        <f>IF('1a-Electricity'!$AI$78="no","",ROUND(AD5023,4))</f>
        <v>0.996</v>
      </c>
      <c r="AG5023" s="157">
        <f>IF('1a-Electricity'!$AI$79="no","",ROUND(AD5023,4))</f>
        <v>0.996</v>
      </c>
      <c r="BL5023" s="157">
        <f t="shared" si="170"/>
        <v>0.99500000000000077</v>
      </c>
      <c r="BM5023" s="157">
        <f>IF('1b-NaturalGas'!$AI$87="no","",ROUND(BL5023,4))</f>
        <v>0.995</v>
      </c>
      <c r="BN5023" s="157">
        <f>IF('1b-NaturalGas'!$AI$88="no","",ROUND(BL5023,4))</f>
        <v>0.995</v>
      </c>
      <c r="BO5023" s="157">
        <f>IF('1b-NaturalGas'!$AI$89="no","",ROUND(BL5023,4))</f>
        <v>0.995</v>
      </c>
      <c r="BP5023" s="157">
        <f>IF('1b-NaturalGas'!$AI$90="no","not applicable (based on previous answers)",ROUND(BL5023,4))</f>
        <v>0.995</v>
      </c>
      <c r="BQ5023" s="157">
        <f>IF('1b-NaturalGas'!$AI$91="no","",ROUND(BL5023,4))</f>
        <v>0.995</v>
      </c>
    </row>
    <row r="5024" spans="30:69" x14ac:dyDescent="0.25">
      <c r="AD5024" s="157">
        <f t="shared" si="169"/>
        <v>0.99700000000000077</v>
      </c>
      <c r="AE5024" s="157">
        <f>IF('1a-Electricity'!$AI$77="no","",ROUND(AD5024,4))</f>
        <v>0.997</v>
      </c>
      <c r="AF5024" s="157">
        <f>IF('1a-Electricity'!$AI$78="no","",ROUND(AD5024,4))</f>
        <v>0.997</v>
      </c>
      <c r="AG5024" s="157">
        <f>IF('1a-Electricity'!$AI$79="no","",ROUND(AD5024,4))</f>
        <v>0.997</v>
      </c>
      <c r="BL5024" s="157">
        <f t="shared" si="170"/>
        <v>0.99600000000000077</v>
      </c>
      <c r="BM5024" s="157">
        <f>IF('1b-NaturalGas'!$AI$87="no","",ROUND(BL5024,4))</f>
        <v>0.996</v>
      </c>
      <c r="BN5024" s="157">
        <f>IF('1b-NaturalGas'!$AI$88="no","",ROUND(BL5024,4))</f>
        <v>0.996</v>
      </c>
      <c r="BO5024" s="157">
        <f>IF('1b-NaturalGas'!$AI$89="no","",ROUND(BL5024,4))</f>
        <v>0.996</v>
      </c>
      <c r="BP5024" s="157">
        <f>IF('1b-NaturalGas'!$AI$90="no","not applicable (based on previous answers)",ROUND(BL5024,4))</f>
        <v>0.996</v>
      </c>
      <c r="BQ5024" s="157">
        <f>IF('1b-NaturalGas'!$AI$91="no","",ROUND(BL5024,4))</f>
        <v>0.996</v>
      </c>
    </row>
    <row r="5025" spans="30:69" x14ac:dyDescent="0.25">
      <c r="AD5025" s="157">
        <f t="shared" si="169"/>
        <v>0.99800000000000078</v>
      </c>
      <c r="AE5025" s="157">
        <f>IF('1a-Electricity'!$AI$77="no","",ROUND(AD5025,4))</f>
        <v>0.998</v>
      </c>
      <c r="AF5025" s="157">
        <f>IF('1a-Electricity'!$AI$78="no","",ROUND(AD5025,4))</f>
        <v>0.998</v>
      </c>
      <c r="AG5025" s="157">
        <f>IF('1a-Electricity'!$AI$79="no","",ROUND(AD5025,4))</f>
        <v>0.998</v>
      </c>
      <c r="BL5025" s="157">
        <f t="shared" si="170"/>
        <v>0.99700000000000077</v>
      </c>
      <c r="BM5025" s="157">
        <f>IF('1b-NaturalGas'!$AI$87="no","",ROUND(BL5025,4))</f>
        <v>0.997</v>
      </c>
      <c r="BN5025" s="157">
        <f>IF('1b-NaturalGas'!$AI$88="no","",ROUND(BL5025,4))</f>
        <v>0.997</v>
      </c>
      <c r="BO5025" s="157">
        <f>IF('1b-NaturalGas'!$AI$89="no","",ROUND(BL5025,4))</f>
        <v>0.997</v>
      </c>
      <c r="BP5025" s="157">
        <f>IF('1b-NaturalGas'!$AI$90="no","not applicable (based on previous answers)",ROUND(BL5025,4))</f>
        <v>0.997</v>
      </c>
      <c r="BQ5025" s="157">
        <f>IF('1b-NaturalGas'!$AI$91="no","",ROUND(BL5025,4))</f>
        <v>0.997</v>
      </c>
    </row>
    <row r="5026" spans="30:69" x14ac:dyDescent="0.25">
      <c r="AD5026" s="157">
        <f t="shared" si="169"/>
        <v>0.99900000000000078</v>
      </c>
      <c r="AE5026" s="157">
        <f>IF('1a-Electricity'!$AI$77="no","",ROUND(AD5026,4))</f>
        <v>0.999</v>
      </c>
      <c r="AF5026" s="157">
        <f>IF('1a-Electricity'!$AI$78="no","",ROUND(AD5026,4))</f>
        <v>0.999</v>
      </c>
      <c r="AG5026" s="157">
        <f>IF('1a-Electricity'!$AI$79="no","",ROUND(AD5026,4))</f>
        <v>0.999</v>
      </c>
      <c r="BL5026" s="157">
        <f t="shared" si="170"/>
        <v>0.99800000000000078</v>
      </c>
      <c r="BM5026" s="157">
        <f>IF('1b-NaturalGas'!$AI$87="no","",ROUND(BL5026,4))</f>
        <v>0.998</v>
      </c>
      <c r="BN5026" s="157">
        <f>IF('1b-NaturalGas'!$AI$88="no","",ROUND(BL5026,4))</f>
        <v>0.998</v>
      </c>
      <c r="BO5026" s="157">
        <f>IF('1b-NaturalGas'!$AI$89="no","",ROUND(BL5026,4))</f>
        <v>0.998</v>
      </c>
      <c r="BP5026" s="157">
        <f>IF('1b-NaturalGas'!$AI$90="no","not applicable (based on previous answers)",ROUND(BL5026,4))</f>
        <v>0.998</v>
      </c>
      <c r="BQ5026" s="157">
        <f>IF('1b-NaturalGas'!$AI$91="no","",ROUND(BL5026,4))</f>
        <v>0.998</v>
      </c>
    </row>
    <row r="5027" spans="30:69" x14ac:dyDescent="0.25">
      <c r="AD5027" s="157">
        <f t="shared" si="169"/>
        <v>1.0000000000000007</v>
      </c>
      <c r="AE5027" s="157">
        <f>IF('1a-Electricity'!$AI$77="no","",ROUND(AD5027,4))</f>
        <v>1</v>
      </c>
      <c r="AF5027" s="157">
        <f>IF('1a-Electricity'!$AI$78="no","",ROUND(AD5027,4))</f>
        <v>1</v>
      </c>
      <c r="AG5027" s="157">
        <f>IF('1a-Electricity'!$AI$79="no","",ROUND(AD5027,4))</f>
        <v>1</v>
      </c>
      <c r="BL5027" s="157">
        <f t="shared" si="170"/>
        <v>0.99900000000000078</v>
      </c>
      <c r="BM5027" s="157">
        <f>IF('1b-NaturalGas'!$AI$87="no","",ROUND(BL5027,4))</f>
        <v>0.999</v>
      </c>
      <c r="BN5027" s="157">
        <f>IF('1b-NaturalGas'!$AI$88="no","",ROUND(BL5027,4))</f>
        <v>0.999</v>
      </c>
      <c r="BO5027" s="157">
        <f>IF('1b-NaturalGas'!$AI$89="no","",ROUND(BL5027,4))</f>
        <v>0.999</v>
      </c>
      <c r="BP5027" s="157">
        <f>IF('1b-NaturalGas'!$AI$90="no","not applicable (based on previous answers)",ROUND(BL5027,4))</f>
        <v>0.999</v>
      </c>
      <c r="BQ5027" s="157">
        <f>IF('1b-NaturalGas'!$AI$91="no","",ROUND(BL5027,4))</f>
        <v>0.999</v>
      </c>
    </row>
    <row r="5028" spans="30:69" x14ac:dyDescent="0.25">
      <c r="BL5028" s="157">
        <f t="shared" si="170"/>
        <v>1.0000000000000007</v>
      </c>
      <c r="BM5028" s="157">
        <f>IF('1b-NaturalGas'!$AI$87="no","",ROUND(BL5028,4))</f>
        <v>1</v>
      </c>
      <c r="BN5028" s="157">
        <f>IF('1b-NaturalGas'!$AI$88="no","",ROUND(BL5028,4))</f>
        <v>1</v>
      </c>
      <c r="BO5028" s="157">
        <f>IF('1b-NaturalGas'!$AI$89="no","",ROUND(BL5028,4))</f>
        <v>1</v>
      </c>
      <c r="BP5028" s="157">
        <f>IF('1b-NaturalGas'!$AI$90="no","not applicable (based on previous answers)",ROUND(BL5028,4))</f>
        <v>1</v>
      </c>
      <c r="BQ5028" s="157">
        <f>IF('1b-NaturalGas'!$AI$91="no","",ROUND(BL5028,4))</f>
        <v>1</v>
      </c>
    </row>
    <row r="5031" spans="30:69" x14ac:dyDescent="0.25">
      <c r="AE5031" s="1">
        <f>IF(LEFT(AE5033,14)="not applicable",1,COUNT(AE5033:AE6033))</f>
        <v>1001</v>
      </c>
      <c r="AF5031" s="1">
        <f>IF(LEFT(AF5033,14)="not applicable",1,COUNT(AF5033:AF6033))</f>
        <v>1001</v>
      </c>
      <c r="AG5031" s="1">
        <f>IF(LEFT(AG5033,14)="not applicable",1,COUNT(AG5033:AG6033))</f>
        <v>1001</v>
      </c>
    </row>
    <row r="5032" spans="30:69" x14ac:dyDescent="0.25">
      <c r="AD5032" s="1" t="s">
        <v>390</v>
      </c>
      <c r="AE5032" s="133" t="s">
        <v>388</v>
      </c>
      <c r="AF5032" s="137" t="s">
        <v>389</v>
      </c>
      <c r="AG5032" s="137" t="s">
        <v>419</v>
      </c>
      <c r="BM5032" s="1">
        <f>IF(LEFT(BM5034,14)="not applicable",1,COUNT(BM5034:BM6034))</f>
        <v>1001</v>
      </c>
      <c r="BN5032" s="1">
        <f>IF(LEFT(BN5034,14)="not applicable",1,COUNT(BN5034:BN6034))</f>
        <v>1001</v>
      </c>
      <c r="BO5032" s="1">
        <f>IF(LEFT(BO5034,14)="not applicable",1,COUNT(BO5034:BO6034))</f>
        <v>1001</v>
      </c>
      <c r="BP5032" s="1">
        <f>IF(LEFT(BP5034,14)="not applicable",1,COUNT(BP5034:BP6034))</f>
        <v>1001</v>
      </c>
      <c r="BQ5032" s="1">
        <f>IF(LEFT(BQ5034,14)="not applicable",1,COUNT(BQ5034:BQ6034))</f>
        <v>1001</v>
      </c>
    </row>
    <row r="5033" spans="30:69" x14ac:dyDescent="0.25">
      <c r="AD5033" s="157">
        <v>0</v>
      </c>
      <c r="AE5033" s="157">
        <f>IF('1a-Electricity'!$AL$77="no","not applicable (based on previous answers)",ROUND(AD5033,4))</f>
        <v>0</v>
      </c>
      <c r="AF5033" s="157">
        <f>IF('1a-Electricity'!$AL$78="no","not applicable (based on previous answers)",ROUND(AD5033,4))</f>
        <v>0</v>
      </c>
      <c r="AG5033" s="157">
        <f>IF('1a-Electricity'!$AL$79="no","not applicable (based on previous answers)",ROUND(AD5033,4))</f>
        <v>0</v>
      </c>
      <c r="BL5033" s="1" t="s">
        <v>506</v>
      </c>
      <c r="BM5033" s="133" t="s">
        <v>507</v>
      </c>
      <c r="BN5033" s="137" t="s">
        <v>508</v>
      </c>
      <c r="BO5033" s="137" t="s">
        <v>510</v>
      </c>
      <c r="BP5033" s="137" t="s">
        <v>511</v>
      </c>
      <c r="BQ5033" s="137" t="s">
        <v>509</v>
      </c>
    </row>
    <row r="5034" spans="30:69" x14ac:dyDescent="0.25">
      <c r="AD5034" s="157">
        <f>AD5033+0.001</f>
        <v>1E-3</v>
      </c>
      <c r="AE5034" s="157">
        <f>IF('1a-Electricity'!$AL$77="no","",ROUND(AD5034,4))</f>
        <v>1E-3</v>
      </c>
      <c r="AF5034" s="157">
        <f>IF('1a-Electricity'!$AL$78="no","",ROUND(AD5034,4))</f>
        <v>1E-3</v>
      </c>
      <c r="AG5034" s="157">
        <f>IF('1a-Electricity'!$AL$79="no","",ROUND(AD5034,4))</f>
        <v>1E-3</v>
      </c>
      <c r="BL5034" s="157">
        <v>0</v>
      </c>
      <c r="BM5034" s="157">
        <f>IF('1b-NaturalGas'!$AL$87="no","not applicable (based on previous answers)",ROUND(BL5034,4))</f>
        <v>0</v>
      </c>
      <c r="BN5034" s="157">
        <f>IF('1b-NaturalGas'!$AL$88="no","not applicable (based on previous answers)",ROUND(BL5034,4))</f>
        <v>0</v>
      </c>
      <c r="BO5034" s="157">
        <f>IF('1b-NaturalGas'!$AL$89="no","not applicable (based on previous answers)",ROUND(BL5034,4))</f>
        <v>0</v>
      </c>
      <c r="BP5034" s="157">
        <f>IF('1b-NaturalGas'!$AL$90="no","not applicable (based on previous answers)",ROUND(BL5034,4))</f>
        <v>0</v>
      </c>
      <c r="BQ5034" s="157">
        <f>IF('1b-NaturalGas'!$AL$91="no","not applicable (based on previous answers)",ROUND(BL5034,4))</f>
        <v>0</v>
      </c>
    </row>
    <row r="5035" spans="30:69" x14ac:dyDescent="0.25">
      <c r="AD5035" s="157">
        <f t="shared" ref="AD5035:AD5088" si="171">AD5034+0.001</f>
        <v>2E-3</v>
      </c>
      <c r="AE5035" s="157">
        <f>IF('1a-Electricity'!$AL$77="no","",ROUND(AD5035,4))</f>
        <v>2E-3</v>
      </c>
      <c r="AF5035" s="157">
        <f>IF('1a-Electricity'!$AL$78="no","",ROUND(AD5035,4))</f>
        <v>2E-3</v>
      </c>
      <c r="AG5035" s="157">
        <f>IF('1a-Electricity'!$AL$79="no","",ROUND(AD5035,4))</f>
        <v>2E-3</v>
      </c>
      <c r="BL5035" s="157">
        <f>BL5034+0.001</f>
        <v>1E-3</v>
      </c>
      <c r="BM5035" s="157">
        <f>IF('1b-NaturalGas'!$AL$87="no","",ROUND(BL5035,4))</f>
        <v>1E-3</v>
      </c>
      <c r="BN5035" s="157">
        <f>IF('1b-NaturalGas'!$AL$88="no","",ROUND(BL5035,4))</f>
        <v>1E-3</v>
      </c>
      <c r="BO5035" s="157">
        <f>IF('1b-NaturalGas'!$AL$89="no","",ROUND(BL5035,4))</f>
        <v>1E-3</v>
      </c>
      <c r="BP5035" s="157">
        <f>IF('1b-NaturalGas'!$AL$90="no","not applicable (based on previous answers)",ROUND(BL5035,4))</f>
        <v>1E-3</v>
      </c>
      <c r="BQ5035" s="157">
        <f>IF('1b-NaturalGas'!$AL$91="no","not applicable (based on previous answers)",ROUND(BL5035,4))</f>
        <v>1E-3</v>
      </c>
    </row>
    <row r="5036" spans="30:69" x14ac:dyDescent="0.25">
      <c r="AD5036" s="157">
        <f>AD5035+0.001</f>
        <v>3.0000000000000001E-3</v>
      </c>
      <c r="AE5036" s="157">
        <f>IF('1a-Electricity'!$AL$77="no","",ROUND(AD5036,4))</f>
        <v>3.0000000000000001E-3</v>
      </c>
      <c r="AF5036" s="157">
        <f>IF('1a-Electricity'!$AL$78="no","",ROUND(AD5036,4))</f>
        <v>3.0000000000000001E-3</v>
      </c>
      <c r="AG5036" s="157">
        <f>IF('1a-Electricity'!$AL$79="no","",ROUND(AD5036,4))</f>
        <v>3.0000000000000001E-3</v>
      </c>
      <c r="BL5036" s="157">
        <f t="shared" ref="BL5036:BL5089" si="172">BL5035+0.001</f>
        <v>2E-3</v>
      </c>
      <c r="BM5036" s="157">
        <f>IF('1b-NaturalGas'!$AL$87="no","",ROUND(BL5036,4))</f>
        <v>2E-3</v>
      </c>
      <c r="BN5036" s="157">
        <f>IF('1b-NaturalGas'!$AL$88="no","",ROUND(BL5036,4))</f>
        <v>2E-3</v>
      </c>
      <c r="BO5036" s="157">
        <f>IF('1b-NaturalGas'!$AL$89="no","",ROUND(BL5036,4))</f>
        <v>2E-3</v>
      </c>
      <c r="BP5036" s="157">
        <f>IF('1b-NaturalGas'!$AL$90="no","not applicable (based on previous answers)",ROUND(BL5036,4))</f>
        <v>2E-3</v>
      </c>
      <c r="BQ5036" s="157">
        <f>IF('1b-NaturalGas'!$AL$91="no","not applicable (based on previous answers)",ROUND(BL5036,4))</f>
        <v>2E-3</v>
      </c>
    </row>
    <row r="5037" spans="30:69" x14ac:dyDescent="0.25">
      <c r="AD5037" s="157">
        <f>AD5036+0.001</f>
        <v>4.0000000000000001E-3</v>
      </c>
      <c r="AE5037" s="157">
        <f>IF('1a-Electricity'!$AL$77="no","",ROUND(AD5037,4))</f>
        <v>4.0000000000000001E-3</v>
      </c>
      <c r="AF5037" s="157">
        <f>IF('1a-Electricity'!$AL$78="no","",ROUND(AD5037,4))</f>
        <v>4.0000000000000001E-3</v>
      </c>
      <c r="AG5037" s="157">
        <f>IF('1a-Electricity'!$AL$79="no","",ROUND(AD5037,4))</f>
        <v>4.0000000000000001E-3</v>
      </c>
      <c r="BL5037" s="157">
        <f>BL5036+0.001</f>
        <v>3.0000000000000001E-3</v>
      </c>
      <c r="BM5037" s="157">
        <f>IF('1b-NaturalGas'!$AL$87="no","",ROUND(BL5037,4))</f>
        <v>3.0000000000000001E-3</v>
      </c>
      <c r="BN5037" s="157">
        <f>IF('1b-NaturalGas'!$AL$88="no","",ROUND(BL5037,4))</f>
        <v>3.0000000000000001E-3</v>
      </c>
      <c r="BO5037" s="157">
        <f>IF('1b-NaturalGas'!$AL$89="no","",ROUND(BL5037,4))</f>
        <v>3.0000000000000001E-3</v>
      </c>
      <c r="BP5037" s="157">
        <f>IF('1b-NaturalGas'!$AL$90="no","not applicable (based on previous answers)",ROUND(BL5037,4))</f>
        <v>3.0000000000000001E-3</v>
      </c>
      <c r="BQ5037" s="157">
        <f>IF('1b-NaturalGas'!$AL$91="no","not applicable (based on previous answers)",ROUND(BL5037,4))</f>
        <v>3.0000000000000001E-3</v>
      </c>
    </row>
    <row r="5038" spans="30:69" x14ac:dyDescent="0.25">
      <c r="AD5038" s="157">
        <f>AD5037+0.001</f>
        <v>5.0000000000000001E-3</v>
      </c>
      <c r="AE5038" s="157">
        <f>IF('1a-Electricity'!$AL$77="no","",ROUND(AD5038,4))</f>
        <v>5.0000000000000001E-3</v>
      </c>
      <c r="AF5038" s="157">
        <f>IF('1a-Electricity'!$AL$78="no","",ROUND(AD5038,4))</f>
        <v>5.0000000000000001E-3</v>
      </c>
      <c r="AG5038" s="157">
        <f>IF('1a-Electricity'!$AL$79="no","",ROUND(AD5038,4))</f>
        <v>5.0000000000000001E-3</v>
      </c>
      <c r="BL5038" s="157">
        <f>BL5037+0.001</f>
        <v>4.0000000000000001E-3</v>
      </c>
      <c r="BM5038" s="157">
        <f>IF('1b-NaturalGas'!$AL$87="no","",ROUND(BL5038,4))</f>
        <v>4.0000000000000001E-3</v>
      </c>
      <c r="BN5038" s="157">
        <f>IF('1b-NaturalGas'!$AL$88="no","",ROUND(BL5038,4))</f>
        <v>4.0000000000000001E-3</v>
      </c>
      <c r="BO5038" s="157">
        <f>IF('1b-NaturalGas'!$AL$89="no","",ROUND(BL5038,4))</f>
        <v>4.0000000000000001E-3</v>
      </c>
      <c r="BP5038" s="157">
        <f>IF('1b-NaturalGas'!$AL$90="no","not applicable (based on previous answers)",ROUND(BL5038,4))</f>
        <v>4.0000000000000001E-3</v>
      </c>
      <c r="BQ5038" s="157">
        <f>IF('1b-NaturalGas'!$AL$91="no","not applicable (based on previous answers)",ROUND(BL5038,4))</f>
        <v>4.0000000000000001E-3</v>
      </c>
    </row>
    <row r="5039" spans="30:69" x14ac:dyDescent="0.25">
      <c r="AD5039" s="157">
        <f t="shared" si="171"/>
        <v>6.0000000000000001E-3</v>
      </c>
      <c r="AE5039" s="157">
        <f>IF('1a-Electricity'!$AL$77="no","",ROUND(AD5039,4))</f>
        <v>6.0000000000000001E-3</v>
      </c>
      <c r="AF5039" s="157">
        <f>IF('1a-Electricity'!$AL$78="no","",ROUND(AD5039,4))</f>
        <v>6.0000000000000001E-3</v>
      </c>
      <c r="AG5039" s="157">
        <f>IF('1a-Electricity'!$AL$79="no","",ROUND(AD5039,4))</f>
        <v>6.0000000000000001E-3</v>
      </c>
      <c r="BL5039" s="157">
        <f>BL5038+0.001</f>
        <v>5.0000000000000001E-3</v>
      </c>
      <c r="BM5039" s="157">
        <f>IF('1b-NaturalGas'!$AL$87="no","",ROUND(BL5039,4))</f>
        <v>5.0000000000000001E-3</v>
      </c>
      <c r="BN5039" s="157">
        <f>IF('1b-NaturalGas'!$AL$88="no","",ROUND(BL5039,4))</f>
        <v>5.0000000000000001E-3</v>
      </c>
      <c r="BO5039" s="157">
        <f>IF('1b-NaturalGas'!$AL$89="no","",ROUND(BL5039,4))</f>
        <v>5.0000000000000001E-3</v>
      </c>
      <c r="BP5039" s="157">
        <f>IF('1b-NaturalGas'!$AL$90="no","not applicable (based on previous answers)",ROUND(BL5039,4))</f>
        <v>5.0000000000000001E-3</v>
      </c>
      <c r="BQ5039" s="157">
        <f>IF('1b-NaturalGas'!$AL$91="no","not applicable (based on previous answers)",ROUND(BL5039,4))</f>
        <v>5.0000000000000001E-3</v>
      </c>
    </row>
    <row r="5040" spans="30:69" x14ac:dyDescent="0.25">
      <c r="AD5040" s="157">
        <f t="shared" si="171"/>
        <v>7.0000000000000001E-3</v>
      </c>
      <c r="AE5040" s="157">
        <f>IF('1a-Electricity'!$AL$77="no","",ROUND(AD5040,4))</f>
        <v>7.0000000000000001E-3</v>
      </c>
      <c r="AF5040" s="157">
        <f>IF('1a-Electricity'!$AL$78="no","",ROUND(AD5040,4))</f>
        <v>7.0000000000000001E-3</v>
      </c>
      <c r="AG5040" s="157">
        <f>IF('1a-Electricity'!$AL$79="no","",ROUND(AD5040,4))</f>
        <v>7.0000000000000001E-3</v>
      </c>
      <c r="BL5040" s="157">
        <f t="shared" si="172"/>
        <v>6.0000000000000001E-3</v>
      </c>
      <c r="BM5040" s="157">
        <f>IF('1b-NaturalGas'!$AL$87="no","",ROUND(BL5040,4))</f>
        <v>6.0000000000000001E-3</v>
      </c>
      <c r="BN5040" s="157">
        <f>IF('1b-NaturalGas'!$AL$88="no","",ROUND(BL5040,4))</f>
        <v>6.0000000000000001E-3</v>
      </c>
      <c r="BO5040" s="157">
        <f>IF('1b-NaturalGas'!$AL$89="no","",ROUND(BL5040,4))</f>
        <v>6.0000000000000001E-3</v>
      </c>
      <c r="BP5040" s="157">
        <f>IF('1b-NaturalGas'!$AL$90="no","not applicable (based on previous answers)",ROUND(BL5040,4))</f>
        <v>6.0000000000000001E-3</v>
      </c>
      <c r="BQ5040" s="157">
        <f>IF('1b-NaturalGas'!$AL$91="no","not applicable (based on previous answers)",ROUND(BL5040,4))</f>
        <v>6.0000000000000001E-3</v>
      </c>
    </row>
    <row r="5041" spans="30:69" x14ac:dyDescent="0.25">
      <c r="AD5041" s="157">
        <f t="shared" si="171"/>
        <v>8.0000000000000002E-3</v>
      </c>
      <c r="AE5041" s="157">
        <f>IF('1a-Electricity'!$AL$77="no","",ROUND(AD5041,4))</f>
        <v>8.0000000000000002E-3</v>
      </c>
      <c r="AF5041" s="157">
        <f>IF('1a-Electricity'!$AL$78="no","",ROUND(AD5041,4))</f>
        <v>8.0000000000000002E-3</v>
      </c>
      <c r="AG5041" s="157">
        <f>IF('1a-Electricity'!$AL$79="no","",ROUND(AD5041,4))</f>
        <v>8.0000000000000002E-3</v>
      </c>
      <c r="BL5041" s="157">
        <f t="shared" si="172"/>
        <v>7.0000000000000001E-3</v>
      </c>
      <c r="BM5041" s="157">
        <f>IF('1b-NaturalGas'!$AL$87="no","",ROUND(BL5041,4))</f>
        <v>7.0000000000000001E-3</v>
      </c>
      <c r="BN5041" s="157">
        <f>IF('1b-NaturalGas'!$AL$88="no","",ROUND(BL5041,4))</f>
        <v>7.0000000000000001E-3</v>
      </c>
      <c r="BO5041" s="157">
        <f>IF('1b-NaturalGas'!$AL$89="no","",ROUND(BL5041,4))</f>
        <v>7.0000000000000001E-3</v>
      </c>
      <c r="BP5041" s="157">
        <f>IF('1b-NaturalGas'!$AL$90="no","not applicable (based on previous answers)",ROUND(BL5041,4))</f>
        <v>7.0000000000000001E-3</v>
      </c>
      <c r="BQ5041" s="157">
        <f>IF('1b-NaturalGas'!$AL$91="no","not applicable (based on previous answers)",ROUND(BL5041,4))</f>
        <v>7.0000000000000001E-3</v>
      </c>
    </row>
    <row r="5042" spans="30:69" x14ac:dyDescent="0.25">
      <c r="AD5042" s="157">
        <f t="shared" si="171"/>
        <v>9.0000000000000011E-3</v>
      </c>
      <c r="AE5042" s="157">
        <f>IF('1a-Electricity'!$AL$77="no","",ROUND(AD5042,4))</f>
        <v>8.9999999999999993E-3</v>
      </c>
      <c r="AF5042" s="157">
        <f>IF('1a-Electricity'!$AL$78="no","",ROUND(AD5042,4))</f>
        <v>8.9999999999999993E-3</v>
      </c>
      <c r="AG5042" s="157">
        <f>IF('1a-Electricity'!$AL$79="no","",ROUND(AD5042,4))</f>
        <v>8.9999999999999993E-3</v>
      </c>
      <c r="BL5042" s="157">
        <f t="shared" si="172"/>
        <v>8.0000000000000002E-3</v>
      </c>
      <c r="BM5042" s="157">
        <f>IF('1b-NaturalGas'!$AL$87="no","",ROUND(BL5042,4))</f>
        <v>8.0000000000000002E-3</v>
      </c>
      <c r="BN5042" s="157">
        <f>IF('1b-NaturalGas'!$AL$88="no","",ROUND(BL5042,4))</f>
        <v>8.0000000000000002E-3</v>
      </c>
      <c r="BO5042" s="157">
        <f>IF('1b-NaturalGas'!$AL$89="no","",ROUND(BL5042,4))</f>
        <v>8.0000000000000002E-3</v>
      </c>
      <c r="BP5042" s="157">
        <f>IF('1b-NaturalGas'!$AL$90="no","not applicable (based on previous answers)",ROUND(BL5042,4))</f>
        <v>8.0000000000000002E-3</v>
      </c>
      <c r="BQ5042" s="157">
        <f>IF('1b-NaturalGas'!$AL$91="no","not applicable (based on previous answers)",ROUND(BL5042,4))</f>
        <v>8.0000000000000002E-3</v>
      </c>
    </row>
    <row r="5043" spans="30:69" x14ac:dyDescent="0.25">
      <c r="AD5043" s="157">
        <f t="shared" si="171"/>
        <v>1.0000000000000002E-2</v>
      </c>
      <c r="AE5043" s="157">
        <f>IF('1a-Electricity'!$AL$77="no","",ROUND(AD5043,4))</f>
        <v>0.01</v>
      </c>
      <c r="AF5043" s="157">
        <f>IF('1a-Electricity'!$AL$78="no","",ROUND(AD5043,4))</f>
        <v>0.01</v>
      </c>
      <c r="AG5043" s="157">
        <f>IF('1a-Electricity'!$AL$79="no","",ROUND(AD5043,4))</f>
        <v>0.01</v>
      </c>
      <c r="BL5043" s="157">
        <f t="shared" si="172"/>
        <v>9.0000000000000011E-3</v>
      </c>
      <c r="BM5043" s="157">
        <f>IF('1b-NaturalGas'!$AL$87="no","",ROUND(BL5043,4))</f>
        <v>8.9999999999999993E-3</v>
      </c>
      <c r="BN5043" s="157">
        <f>IF('1b-NaturalGas'!$AL$88="no","",ROUND(BL5043,4))</f>
        <v>8.9999999999999993E-3</v>
      </c>
      <c r="BO5043" s="157">
        <f>IF('1b-NaturalGas'!$AL$89="no","",ROUND(BL5043,4))</f>
        <v>8.9999999999999993E-3</v>
      </c>
      <c r="BP5043" s="157">
        <f>IF('1b-NaturalGas'!$AL$90="no","not applicable (based on previous answers)",ROUND(BL5043,4))</f>
        <v>8.9999999999999993E-3</v>
      </c>
      <c r="BQ5043" s="157">
        <f>IF('1b-NaturalGas'!$AL$91="no","not applicable (based on previous answers)",ROUND(BL5043,4))</f>
        <v>8.9999999999999993E-3</v>
      </c>
    </row>
    <row r="5044" spans="30:69" x14ac:dyDescent="0.25">
      <c r="AD5044" s="157">
        <f t="shared" si="171"/>
        <v>1.1000000000000003E-2</v>
      </c>
      <c r="AE5044" s="157">
        <f>IF('1a-Electricity'!$AL$77="no","",ROUND(AD5044,4))</f>
        <v>1.0999999999999999E-2</v>
      </c>
      <c r="AF5044" s="157">
        <f>IF('1a-Electricity'!$AL$78="no","",ROUND(AD5044,4))</f>
        <v>1.0999999999999999E-2</v>
      </c>
      <c r="AG5044" s="157">
        <f>IF('1a-Electricity'!$AL$79="no","",ROUND(AD5044,4))</f>
        <v>1.0999999999999999E-2</v>
      </c>
      <c r="BL5044" s="157">
        <f t="shared" si="172"/>
        <v>1.0000000000000002E-2</v>
      </c>
      <c r="BM5044" s="157">
        <f>IF('1b-NaturalGas'!$AL$87="no","",ROUND(BL5044,4))</f>
        <v>0.01</v>
      </c>
      <c r="BN5044" s="157">
        <f>IF('1b-NaturalGas'!$AL$88="no","",ROUND(BL5044,4))</f>
        <v>0.01</v>
      </c>
      <c r="BO5044" s="157">
        <f>IF('1b-NaturalGas'!$AL$89="no","",ROUND(BL5044,4))</f>
        <v>0.01</v>
      </c>
      <c r="BP5044" s="157">
        <f>IF('1b-NaturalGas'!$AL$90="no","not applicable (based on previous answers)",ROUND(BL5044,4))</f>
        <v>0.01</v>
      </c>
      <c r="BQ5044" s="157">
        <f>IF('1b-NaturalGas'!$AL$91="no","not applicable (based on previous answers)",ROUND(BL5044,4))</f>
        <v>0.01</v>
      </c>
    </row>
    <row r="5045" spans="30:69" x14ac:dyDescent="0.25">
      <c r="AD5045" s="157">
        <f t="shared" si="171"/>
        <v>1.2000000000000004E-2</v>
      </c>
      <c r="AE5045" s="157">
        <f>IF('1a-Electricity'!$AL$77="no","",ROUND(AD5045,4))</f>
        <v>1.2E-2</v>
      </c>
      <c r="AF5045" s="157">
        <f>IF('1a-Electricity'!$AL$78="no","",ROUND(AD5045,4))</f>
        <v>1.2E-2</v>
      </c>
      <c r="AG5045" s="157">
        <f>IF('1a-Electricity'!$AL$79="no","",ROUND(AD5045,4))</f>
        <v>1.2E-2</v>
      </c>
      <c r="BL5045" s="157">
        <f t="shared" si="172"/>
        <v>1.1000000000000003E-2</v>
      </c>
      <c r="BM5045" s="157">
        <f>IF('1b-NaturalGas'!$AL$87="no","",ROUND(BL5045,4))</f>
        <v>1.0999999999999999E-2</v>
      </c>
      <c r="BN5045" s="157">
        <f>IF('1b-NaturalGas'!$AL$88="no","",ROUND(BL5045,4))</f>
        <v>1.0999999999999999E-2</v>
      </c>
      <c r="BO5045" s="157">
        <f>IF('1b-NaturalGas'!$AL$89="no","",ROUND(BL5045,4))</f>
        <v>1.0999999999999999E-2</v>
      </c>
      <c r="BP5045" s="157">
        <f>IF('1b-NaturalGas'!$AL$90="no","not applicable (based on previous answers)",ROUND(BL5045,4))</f>
        <v>1.0999999999999999E-2</v>
      </c>
      <c r="BQ5045" s="157">
        <f>IF('1b-NaturalGas'!$AL$91="no","not applicable (based on previous answers)",ROUND(BL5045,4))</f>
        <v>1.0999999999999999E-2</v>
      </c>
    </row>
    <row r="5046" spans="30:69" x14ac:dyDescent="0.25">
      <c r="AD5046" s="157">
        <f t="shared" si="171"/>
        <v>1.3000000000000005E-2</v>
      </c>
      <c r="AE5046" s="157">
        <f>IF('1a-Electricity'!$AL$77="no","",ROUND(AD5046,4))</f>
        <v>1.2999999999999999E-2</v>
      </c>
      <c r="AF5046" s="157">
        <f>IF('1a-Electricity'!$AL$78="no","",ROUND(AD5046,4))</f>
        <v>1.2999999999999999E-2</v>
      </c>
      <c r="AG5046" s="157">
        <f>IF('1a-Electricity'!$AL$79="no","",ROUND(AD5046,4))</f>
        <v>1.2999999999999999E-2</v>
      </c>
      <c r="BL5046" s="157">
        <f t="shared" si="172"/>
        <v>1.2000000000000004E-2</v>
      </c>
      <c r="BM5046" s="157">
        <f>IF('1b-NaturalGas'!$AL$87="no","",ROUND(BL5046,4))</f>
        <v>1.2E-2</v>
      </c>
      <c r="BN5046" s="157">
        <f>IF('1b-NaturalGas'!$AL$88="no","",ROUND(BL5046,4))</f>
        <v>1.2E-2</v>
      </c>
      <c r="BO5046" s="157">
        <f>IF('1b-NaturalGas'!$AL$89="no","",ROUND(BL5046,4))</f>
        <v>1.2E-2</v>
      </c>
      <c r="BP5046" s="157">
        <f>IF('1b-NaturalGas'!$AL$90="no","not applicable (based on previous answers)",ROUND(BL5046,4))</f>
        <v>1.2E-2</v>
      </c>
      <c r="BQ5046" s="157">
        <f>IF('1b-NaturalGas'!$AL$91="no","not applicable (based on previous answers)",ROUND(BL5046,4))</f>
        <v>1.2E-2</v>
      </c>
    </row>
    <row r="5047" spans="30:69" x14ac:dyDescent="0.25">
      <c r="AD5047" s="157">
        <f t="shared" si="171"/>
        <v>1.4000000000000005E-2</v>
      </c>
      <c r="AE5047" s="157">
        <f>IF('1a-Electricity'!$AL$77="no","",ROUND(AD5047,4))</f>
        <v>1.4E-2</v>
      </c>
      <c r="AF5047" s="157">
        <f>IF('1a-Electricity'!$AL$78="no","",ROUND(AD5047,4))</f>
        <v>1.4E-2</v>
      </c>
      <c r="AG5047" s="157">
        <f>IF('1a-Electricity'!$AL$79="no","",ROUND(AD5047,4))</f>
        <v>1.4E-2</v>
      </c>
      <c r="BL5047" s="157">
        <f t="shared" si="172"/>
        <v>1.3000000000000005E-2</v>
      </c>
      <c r="BM5047" s="157">
        <f>IF('1b-NaturalGas'!$AL$87="no","",ROUND(BL5047,4))</f>
        <v>1.2999999999999999E-2</v>
      </c>
      <c r="BN5047" s="157">
        <f>IF('1b-NaturalGas'!$AL$88="no","",ROUND(BL5047,4))</f>
        <v>1.2999999999999999E-2</v>
      </c>
      <c r="BO5047" s="157">
        <f>IF('1b-NaturalGas'!$AL$89="no","",ROUND(BL5047,4))</f>
        <v>1.2999999999999999E-2</v>
      </c>
      <c r="BP5047" s="157">
        <f>IF('1b-NaturalGas'!$AL$90="no","not applicable (based on previous answers)",ROUND(BL5047,4))</f>
        <v>1.2999999999999999E-2</v>
      </c>
      <c r="BQ5047" s="157">
        <f>IF('1b-NaturalGas'!$AL$91="no","not applicable (based on previous answers)",ROUND(BL5047,4))</f>
        <v>1.2999999999999999E-2</v>
      </c>
    </row>
    <row r="5048" spans="30:69" x14ac:dyDescent="0.25">
      <c r="AD5048" s="157">
        <f>AD5047+0.001</f>
        <v>1.5000000000000006E-2</v>
      </c>
      <c r="AE5048" s="157">
        <f>IF('1a-Electricity'!$AL$77="no","",ROUND(AD5048,4))</f>
        <v>1.4999999999999999E-2</v>
      </c>
      <c r="AF5048" s="157">
        <f>IF('1a-Electricity'!$AL$78="no","",ROUND(AD5048,4))</f>
        <v>1.4999999999999999E-2</v>
      </c>
      <c r="AG5048" s="157">
        <f>IF('1a-Electricity'!$AL$79="no","",ROUND(AD5048,4))</f>
        <v>1.4999999999999999E-2</v>
      </c>
      <c r="BL5048" s="157">
        <f t="shared" si="172"/>
        <v>1.4000000000000005E-2</v>
      </c>
      <c r="BM5048" s="157">
        <f>IF('1b-NaturalGas'!$AL$87="no","",ROUND(BL5048,4))</f>
        <v>1.4E-2</v>
      </c>
      <c r="BN5048" s="157">
        <f>IF('1b-NaturalGas'!$AL$88="no","",ROUND(BL5048,4))</f>
        <v>1.4E-2</v>
      </c>
      <c r="BO5048" s="157">
        <f>IF('1b-NaturalGas'!$AL$89="no","",ROUND(BL5048,4))</f>
        <v>1.4E-2</v>
      </c>
      <c r="BP5048" s="157">
        <f>IF('1b-NaturalGas'!$AL$90="no","not applicable (based on previous answers)",ROUND(BL5048,4))</f>
        <v>1.4E-2</v>
      </c>
      <c r="BQ5048" s="157">
        <f>IF('1b-NaturalGas'!$AL$91="no","not applicable (based on previous answers)",ROUND(BL5048,4))</f>
        <v>1.4E-2</v>
      </c>
    </row>
    <row r="5049" spans="30:69" x14ac:dyDescent="0.25">
      <c r="AD5049" s="157">
        <f t="shared" si="171"/>
        <v>1.6000000000000007E-2</v>
      </c>
      <c r="AE5049" s="157">
        <f>IF('1a-Electricity'!$AL$77="no","",ROUND(AD5049,4))</f>
        <v>1.6E-2</v>
      </c>
      <c r="AF5049" s="157">
        <f>IF('1a-Electricity'!$AL$78="no","",ROUND(AD5049,4))</f>
        <v>1.6E-2</v>
      </c>
      <c r="AG5049" s="157">
        <f>IF('1a-Electricity'!$AL$79="no","",ROUND(AD5049,4))</f>
        <v>1.6E-2</v>
      </c>
      <c r="BL5049" s="157">
        <f>BL5048+0.001</f>
        <v>1.5000000000000006E-2</v>
      </c>
      <c r="BM5049" s="157">
        <f>IF('1b-NaturalGas'!$AL$87="no","",ROUND(BL5049,4))</f>
        <v>1.4999999999999999E-2</v>
      </c>
      <c r="BN5049" s="157">
        <f>IF('1b-NaturalGas'!$AL$88="no","",ROUND(BL5049,4))</f>
        <v>1.4999999999999999E-2</v>
      </c>
      <c r="BO5049" s="157">
        <f>IF('1b-NaturalGas'!$AL$89="no","",ROUND(BL5049,4))</f>
        <v>1.4999999999999999E-2</v>
      </c>
      <c r="BP5049" s="157">
        <f>IF('1b-NaturalGas'!$AL$90="no","not applicable (based on previous answers)",ROUND(BL5049,4))</f>
        <v>1.4999999999999999E-2</v>
      </c>
      <c r="BQ5049" s="157">
        <f>IF('1b-NaturalGas'!$AL$91="no","not applicable (based on previous answers)",ROUND(BL5049,4))</f>
        <v>1.4999999999999999E-2</v>
      </c>
    </row>
    <row r="5050" spans="30:69" x14ac:dyDescent="0.25">
      <c r="AD5050" s="157">
        <f t="shared" si="171"/>
        <v>1.7000000000000008E-2</v>
      </c>
      <c r="AE5050" s="157">
        <f>IF('1a-Electricity'!$AL$77="no","",ROUND(AD5050,4))</f>
        <v>1.7000000000000001E-2</v>
      </c>
      <c r="AF5050" s="157">
        <f>IF('1a-Electricity'!$AL$78="no","",ROUND(AD5050,4))</f>
        <v>1.7000000000000001E-2</v>
      </c>
      <c r="AG5050" s="157">
        <f>IF('1a-Electricity'!$AL$79="no","",ROUND(AD5050,4))</f>
        <v>1.7000000000000001E-2</v>
      </c>
      <c r="BL5050" s="157">
        <f t="shared" si="172"/>
        <v>1.6000000000000007E-2</v>
      </c>
      <c r="BM5050" s="157">
        <f>IF('1b-NaturalGas'!$AL$87="no","",ROUND(BL5050,4))</f>
        <v>1.6E-2</v>
      </c>
      <c r="BN5050" s="157">
        <f>IF('1b-NaturalGas'!$AL$88="no","",ROUND(BL5050,4))</f>
        <v>1.6E-2</v>
      </c>
      <c r="BO5050" s="157">
        <f>IF('1b-NaturalGas'!$AL$89="no","",ROUND(BL5050,4))</f>
        <v>1.6E-2</v>
      </c>
      <c r="BP5050" s="157">
        <f>IF('1b-NaturalGas'!$AL$90="no","not applicable (based on previous answers)",ROUND(BL5050,4))</f>
        <v>1.6E-2</v>
      </c>
      <c r="BQ5050" s="157">
        <f>IF('1b-NaturalGas'!$AL$91="no","not applicable (based on previous answers)",ROUND(BL5050,4))</f>
        <v>1.6E-2</v>
      </c>
    </row>
    <row r="5051" spans="30:69" x14ac:dyDescent="0.25">
      <c r="AD5051" s="157">
        <f t="shared" si="171"/>
        <v>1.8000000000000009E-2</v>
      </c>
      <c r="AE5051" s="157">
        <f>IF('1a-Electricity'!$AL$77="no","",ROUND(AD5051,4))</f>
        <v>1.7999999999999999E-2</v>
      </c>
      <c r="AF5051" s="157">
        <f>IF('1a-Electricity'!$AL$78="no","",ROUND(AD5051,4))</f>
        <v>1.7999999999999999E-2</v>
      </c>
      <c r="AG5051" s="157">
        <f>IF('1a-Electricity'!$AL$79="no","",ROUND(AD5051,4))</f>
        <v>1.7999999999999999E-2</v>
      </c>
      <c r="BL5051" s="157">
        <f t="shared" si="172"/>
        <v>1.7000000000000008E-2</v>
      </c>
      <c r="BM5051" s="157">
        <f>IF('1b-NaturalGas'!$AL$87="no","",ROUND(BL5051,4))</f>
        <v>1.7000000000000001E-2</v>
      </c>
      <c r="BN5051" s="157">
        <f>IF('1b-NaturalGas'!$AL$88="no","",ROUND(BL5051,4))</f>
        <v>1.7000000000000001E-2</v>
      </c>
      <c r="BO5051" s="157">
        <f>IF('1b-NaturalGas'!$AL$89="no","",ROUND(BL5051,4))</f>
        <v>1.7000000000000001E-2</v>
      </c>
      <c r="BP5051" s="157">
        <f>IF('1b-NaturalGas'!$AL$90="no","not applicable (based on previous answers)",ROUND(BL5051,4))</f>
        <v>1.7000000000000001E-2</v>
      </c>
      <c r="BQ5051" s="157">
        <f>IF('1b-NaturalGas'!$AL$91="no","not applicable (based on previous answers)",ROUND(BL5051,4))</f>
        <v>1.7000000000000001E-2</v>
      </c>
    </row>
    <row r="5052" spans="30:69" x14ac:dyDescent="0.25">
      <c r="AD5052" s="157">
        <f t="shared" si="171"/>
        <v>1.900000000000001E-2</v>
      </c>
      <c r="AE5052" s="157">
        <f>IF('1a-Electricity'!$AL$77="no","",ROUND(AD5052,4))</f>
        <v>1.9E-2</v>
      </c>
      <c r="AF5052" s="157">
        <f>IF('1a-Electricity'!$AL$78="no","",ROUND(AD5052,4))</f>
        <v>1.9E-2</v>
      </c>
      <c r="AG5052" s="157">
        <f>IF('1a-Electricity'!$AL$79="no","",ROUND(AD5052,4))</f>
        <v>1.9E-2</v>
      </c>
      <c r="BL5052" s="157">
        <f t="shared" si="172"/>
        <v>1.8000000000000009E-2</v>
      </c>
      <c r="BM5052" s="157">
        <f>IF('1b-NaturalGas'!$AL$87="no","",ROUND(BL5052,4))</f>
        <v>1.7999999999999999E-2</v>
      </c>
      <c r="BN5052" s="157">
        <f>IF('1b-NaturalGas'!$AL$88="no","",ROUND(BL5052,4))</f>
        <v>1.7999999999999999E-2</v>
      </c>
      <c r="BO5052" s="157">
        <f>IF('1b-NaturalGas'!$AL$89="no","",ROUND(BL5052,4))</f>
        <v>1.7999999999999999E-2</v>
      </c>
      <c r="BP5052" s="157">
        <f>IF('1b-NaturalGas'!$AL$90="no","not applicable (based on previous answers)",ROUND(BL5052,4))</f>
        <v>1.7999999999999999E-2</v>
      </c>
      <c r="BQ5052" s="157">
        <f>IF('1b-NaturalGas'!$AL$91="no","not applicable (based on previous answers)",ROUND(BL5052,4))</f>
        <v>1.7999999999999999E-2</v>
      </c>
    </row>
    <row r="5053" spans="30:69" x14ac:dyDescent="0.25">
      <c r="AD5053" s="157">
        <f t="shared" si="171"/>
        <v>2.0000000000000011E-2</v>
      </c>
      <c r="AE5053" s="157">
        <f>IF('1a-Electricity'!$AL$77="no","",ROUND(AD5053,4))</f>
        <v>0.02</v>
      </c>
      <c r="AF5053" s="157">
        <f>IF('1a-Electricity'!$AL$78="no","",ROUND(AD5053,4))</f>
        <v>0.02</v>
      </c>
      <c r="AG5053" s="157">
        <f>IF('1a-Electricity'!$AL$79="no","",ROUND(AD5053,4))</f>
        <v>0.02</v>
      </c>
      <c r="BL5053" s="157">
        <f t="shared" si="172"/>
        <v>1.900000000000001E-2</v>
      </c>
      <c r="BM5053" s="157">
        <f>IF('1b-NaturalGas'!$AL$87="no","",ROUND(BL5053,4))</f>
        <v>1.9E-2</v>
      </c>
      <c r="BN5053" s="157">
        <f>IF('1b-NaturalGas'!$AL$88="no","",ROUND(BL5053,4))</f>
        <v>1.9E-2</v>
      </c>
      <c r="BO5053" s="157">
        <f>IF('1b-NaturalGas'!$AL$89="no","",ROUND(BL5053,4))</f>
        <v>1.9E-2</v>
      </c>
      <c r="BP5053" s="157">
        <f>IF('1b-NaturalGas'!$AL$90="no","not applicable (based on previous answers)",ROUND(BL5053,4))</f>
        <v>1.9E-2</v>
      </c>
      <c r="BQ5053" s="157">
        <f>IF('1b-NaturalGas'!$AL$91="no","not applicable (based on previous answers)",ROUND(BL5053,4))</f>
        <v>1.9E-2</v>
      </c>
    </row>
    <row r="5054" spans="30:69" x14ac:dyDescent="0.25">
      <c r="AD5054" s="157">
        <f t="shared" si="171"/>
        <v>2.1000000000000012E-2</v>
      </c>
      <c r="AE5054" s="157">
        <f>IF('1a-Electricity'!$AL$77="no","",ROUND(AD5054,4))</f>
        <v>2.1000000000000001E-2</v>
      </c>
      <c r="AF5054" s="157">
        <f>IF('1a-Electricity'!$AL$78="no","",ROUND(AD5054,4))</f>
        <v>2.1000000000000001E-2</v>
      </c>
      <c r="AG5054" s="157">
        <f>IF('1a-Electricity'!$AL$79="no","",ROUND(AD5054,4))</f>
        <v>2.1000000000000001E-2</v>
      </c>
      <c r="BL5054" s="157">
        <f t="shared" si="172"/>
        <v>2.0000000000000011E-2</v>
      </c>
      <c r="BM5054" s="157">
        <f>IF('1b-NaturalGas'!$AL$87="no","",ROUND(BL5054,4))</f>
        <v>0.02</v>
      </c>
      <c r="BN5054" s="157">
        <f>IF('1b-NaturalGas'!$AL$88="no","",ROUND(BL5054,4))</f>
        <v>0.02</v>
      </c>
      <c r="BO5054" s="157">
        <f>IF('1b-NaturalGas'!$AL$89="no","",ROUND(BL5054,4))</f>
        <v>0.02</v>
      </c>
      <c r="BP5054" s="157">
        <f>IF('1b-NaturalGas'!$AL$90="no","not applicable (based on previous answers)",ROUND(BL5054,4))</f>
        <v>0.02</v>
      </c>
      <c r="BQ5054" s="157">
        <f>IF('1b-NaturalGas'!$AL$91="no","not applicable (based on previous answers)",ROUND(BL5054,4))</f>
        <v>0.02</v>
      </c>
    </row>
    <row r="5055" spans="30:69" x14ac:dyDescent="0.25">
      <c r="AD5055" s="157">
        <f t="shared" si="171"/>
        <v>2.2000000000000013E-2</v>
      </c>
      <c r="AE5055" s="157">
        <f>IF('1a-Electricity'!$AL$77="no","",ROUND(AD5055,4))</f>
        <v>2.1999999999999999E-2</v>
      </c>
      <c r="AF5055" s="157">
        <f>IF('1a-Electricity'!$AL$78="no","",ROUND(AD5055,4))</f>
        <v>2.1999999999999999E-2</v>
      </c>
      <c r="AG5055" s="157">
        <f>IF('1a-Electricity'!$AL$79="no","",ROUND(AD5055,4))</f>
        <v>2.1999999999999999E-2</v>
      </c>
      <c r="BL5055" s="157">
        <f t="shared" si="172"/>
        <v>2.1000000000000012E-2</v>
      </c>
      <c r="BM5055" s="157">
        <f>IF('1b-NaturalGas'!$AL$87="no","",ROUND(BL5055,4))</f>
        <v>2.1000000000000001E-2</v>
      </c>
      <c r="BN5055" s="157">
        <f>IF('1b-NaturalGas'!$AL$88="no","",ROUND(BL5055,4))</f>
        <v>2.1000000000000001E-2</v>
      </c>
      <c r="BO5055" s="157">
        <f>IF('1b-NaturalGas'!$AL$89="no","",ROUND(BL5055,4))</f>
        <v>2.1000000000000001E-2</v>
      </c>
      <c r="BP5055" s="157">
        <f>IF('1b-NaturalGas'!$AL$90="no","not applicable (based on previous answers)",ROUND(BL5055,4))</f>
        <v>2.1000000000000001E-2</v>
      </c>
      <c r="BQ5055" s="157">
        <f>IF('1b-NaturalGas'!$AL$91="no","not applicable (based on previous answers)",ROUND(BL5055,4))</f>
        <v>2.1000000000000001E-2</v>
      </c>
    </row>
    <row r="5056" spans="30:69" x14ac:dyDescent="0.25">
      <c r="AD5056" s="157">
        <f t="shared" si="171"/>
        <v>2.3000000000000013E-2</v>
      </c>
      <c r="AE5056" s="157">
        <f>IF('1a-Electricity'!$AL$77="no","",ROUND(AD5056,4))</f>
        <v>2.3E-2</v>
      </c>
      <c r="AF5056" s="157">
        <f>IF('1a-Electricity'!$AL$78="no","",ROUND(AD5056,4))</f>
        <v>2.3E-2</v>
      </c>
      <c r="AG5056" s="157">
        <f>IF('1a-Electricity'!$AL$79="no","",ROUND(AD5056,4))</f>
        <v>2.3E-2</v>
      </c>
      <c r="BL5056" s="157">
        <f t="shared" si="172"/>
        <v>2.2000000000000013E-2</v>
      </c>
      <c r="BM5056" s="157">
        <f>IF('1b-NaturalGas'!$AL$87="no","",ROUND(BL5056,4))</f>
        <v>2.1999999999999999E-2</v>
      </c>
      <c r="BN5056" s="157">
        <f>IF('1b-NaturalGas'!$AL$88="no","",ROUND(BL5056,4))</f>
        <v>2.1999999999999999E-2</v>
      </c>
      <c r="BO5056" s="157">
        <f>IF('1b-NaturalGas'!$AL$89="no","",ROUND(BL5056,4))</f>
        <v>2.1999999999999999E-2</v>
      </c>
      <c r="BP5056" s="157">
        <f>IF('1b-NaturalGas'!$AL$90="no","not applicable (based on previous answers)",ROUND(BL5056,4))</f>
        <v>2.1999999999999999E-2</v>
      </c>
      <c r="BQ5056" s="157">
        <f>IF('1b-NaturalGas'!$AL$91="no","not applicable (based on previous answers)",ROUND(BL5056,4))</f>
        <v>2.1999999999999999E-2</v>
      </c>
    </row>
    <row r="5057" spans="30:69" x14ac:dyDescent="0.25">
      <c r="AD5057" s="157">
        <f t="shared" si="171"/>
        <v>2.4000000000000014E-2</v>
      </c>
      <c r="AE5057" s="157">
        <f>IF('1a-Electricity'!$AL$77="no","",ROUND(AD5057,4))</f>
        <v>2.4E-2</v>
      </c>
      <c r="AF5057" s="157">
        <f>IF('1a-Electricity'!$AL$78="no","",ROUND(AD5057,4))</f>
        <v>2.4E-2</v>
      </c>
      <c r="AG5057" s="157">
        <f>IF('1a-Electricity'!$AL$79="no","",ROUND(AD5057,4))</f>
        <v>2.4E-2</v>
      </c>
      <c r="BL5057" s="157">
        <f t="shared" si="172"/>
        <v>2.3000000000000013E-2</v>
      </c>
      <c r="BM5057" s="157">
        <f>IF('1b-NaturalGas'!$AL$87="no","",ROUND(BL5057,4))</f>
        <v>2.3E-2</v>
      </c>
      <c r="BN5057" s="157">
        <f>IF('1b-NaturalGas'!$AL$88="no","",ROUND(BL5057,4))</f>
        <v>2.3E-2</v>
      </c>
      <c r="BO5057" s="157">
        <f>IF('1b-NaturalGas'!$AL$89="no","",ROUND(BL5057,4))</f>
        <v>2.3E-2</v>
      </c>
      <c r="BP5057" s="157">
        <f>IF('1b-NaturalGas'!$AL$90="no","not applicable (based on previous answers)",ROUND(BL5057,4))</f>
        <v>2.3E-2</v>
      </c>
      <c r="BQ5057" s="157">
        <f>IF('1b-NaturalGas'!$AL$91="no","not applicable (based on previous answers)",ROUND(BL5057,4))</f>
        <v>2.3E-2</v>
      </c>
    </row>
    <row r="5058" spans="30:69" x14ac:dyDescent="0.25">
      <c r="AD5058" s="157">
        <f t="shared" si="171"/>
        <v>2.5000000000000015E-2</v>
      </c>
      <c r="AE5058" s="157">
        <f>IF('1a-Electricity'!$AL$77="no","",ROUND(AD5058,4))</f>
        <v>2.5000000000000001E-2</v>
      </c>
      <c r="AF5058" s="157">
        <f>IF('1a-Electricity'!$AL$78="no","",ROUND(AD5058,4))</f>
        <v>2.5000000000000001E-2</v>
      </c>
      <c r="AG5058" s="157">
        <f>IF('1a-Electricity'!$AL$79="no","",ROUND(AD5058,4))</f>
        <v>2.5000000000000001E-2</v>
      </c>
      <c r="BL5058" s="157">
        <f t="shared" si="172"/>
        <v>2.4000000000000014E-2</v>
      </c>
      <c r="BM5058" s="157">
        <f>IF('1b-NaturalGas'!$AL$87="no","",ROUND(BL5058,4))</f>
        <v>2.4E-2</v>
      </c>
      <c r="BN5058" s="157">
        <f>IF('1b-NaturalGas'!$AL$88="no","",ROUND(BL5058,4))</f>
        <v>2.4E-2</v>
      </c>
      <c r="BO5058" s="157">
        <f>IF('1b-NaturalGas'!$AL$89="no","",ROUND(BL5058,4))</f>
        <v>2.4E-2</v>
      </c>
      <c r="BP5058" s="157">
        <f>IF('1b-NaturalGas'!$AL$90="no","not applicable (based on previous answers)",ROUND(BL5058,4))</f>
        <v>2.4E-2</v>
      </c>
      <c r="BQ5058" s="157">
        <f>IF('1b-NaturalGas'!$AL$91="no","not applicable (based on previous answers)",ROUND(BL5058,4))</f>
        <v>2.4E-2</v>
      </c>
    </row>
    <row r="5059" spans="30:69" x14ac:dyDescent="0.25">
      <c r="AD5059" s="157">
        <f>AD5058+0.001</f>
        <v>2.6000000000000016E-2</v>
      </c>
      <c r="AE5059" s="157">
        <f>IF('1a-Electricity'!$AL$77="no","",ROUND(AD5059,4))</f>
        <v>2.5999999999999999E-2</v>
      </c>
      <c r="AF5059" s="157">
        <f>IF('1a-Electricity'!$AL$78="no","",ROUND(AD5059,4))</f>
        <v>2.5999999999999999E-2</v>
      </c>
      <c r="AG5059" s="157">
        <f>IF('1a-Electricity'!$AL$79="no","",ROUND(AD5059,4))</f>
        <v>2.5999999999999999E-2</v>
      </c>
      <c r="BL5059" s="157">
        <f t="shared" si="172"/>
        <v>2.5000000000000015E-2</v>
      </c>
      <c r="BM5059" s="157">
        <f>IF('1b-NaturalGas'!$AL$87="no","",ROUND(BL5059,4))</f>
        <v>2.5000000000000001E-2</v>
      </c>
      <c r="BN5059" s="157">
        <f>IF('1b-NaturalGas'!$AL$88="no","",ROUND(BL5059,4))</f>
        <v>2.5000000000000001E-2</v>
      </c>
      <c r="BO5059" s="157">
        <f>IF('1b-NaturalGas'!$AL$89="no","",ROUND(BL5059,4))</f>
        <v>2.5000000000000001E-2</v>
      </c>
      <c r="BP5059" s="157">
        <f>IF('1b-NaturalGas'!$AL$90="no","not applicable (based on previous answers)",ROUND(BL5059,4))</f>
        <v>2.5000000000000001E-2</v>
      </c>
      <c r="BQ5059" s="157">
        <f>IF('1b-NaturalGas'!$AL$91="no","not applicable (based on previous answers)",ROUND(BL5059,4))</f>
        <v>2.5000000000000001E-2</v>
      </c>
    </row>
    <row r="5060" spans="30:69" x14ac:dyDescent="0.25">
      <c r="AD5060" s="157">
        <f t="shared" si="171"/>
        <v>2.7000000000000017E-2</v>
      </c>
      <c r="AE5060" s="157">
        <f>IF('1a-Electricity'!$AL$77="no","",ROUND(AD5060,4))</f>
        <v>2.7E-2</v>
      </c>
      <c r="AF5060" s="157">
        <f>IF('1a-Electricity'!$AL$78="no","",ROUND(AD5060,4))</f>
        <v>2.7E-2</v>
      </c>
      <c r="AG5060" s="157">
        <f>IF('1a-Electricity'!$AL$79="no","",ROUND(AD5060,4))</f>
        <v>2.7E-2</v>
      </c>
      <c r="BL5060" s="157">
        <f>BL5059+0.001</f>
        <v>2.6000000000000016E-2</v>
      </c>
      <c r="BM5060" s="157">
        <f>IF('1b-NaturalGas'!$AL$87="no","",ROUND(BL5060,4))</f>
        <v>2.5999999999999999E-2</v>
      </c>
      <c r="BN5060" s="157">
        <f>IF('1b-NaturalGas'!$AL$88="no","",ROUND(BL5060,4))</f>
        <v>2.5999999999999999E-2</v>
      </c>
      <c r="BO5060" s="157">
        <f>IF('1b-NaturalGas'!$AL$89="no","",ROUND(BL5060,4))</f>
        <v>2.5999999999999999E-2</v>
      </c>
      <c r="BP5060" s="157">
        <f>IF('1b-NaturalGas'!$AL$90="no","not applicable (based on previous answers)",ROUND(BL5060,4))</f>
        <v>2.5999999999999999E-2</v>
      </c>
      <c r="BQ5060" s="157">
        <f>IF('1b-NaturalGas'!$AL$91="no","not applicable (based on previous answers)",ROUND(BL5060,4))</f>
        <v>2.5999999999999999E-2</v>
      </c>
    </row>
    <row r="5061" spans="30:69" x14ac:dyDescent="0.25">
      <c r="AD5061" s="157">
        <f t="shared" si="171"/>
        <v>2.8000000000000018E-2</v>
      </c>
      <c r="AE5061" s="157">
        <f>IF('1a-Electricity'!$AL$77="no","",ROUND(AD5061,4))</f>
        <v>2.8000000000000001E-2</v>
      </c>
      <c r="AF5061" s="157">
        <f>IF('1a-Electricity'!$AL$78="no","",ROUND(AD5061,4))</f>
        <v>2.8000000000000001E-2</v>
      </c>
      <c r="AG5061" s="157">
        <f>IF('1a-Electricity'!$AL$79="no","",ROUND(AD5061,4))</f>
        <v>2.8000000000000001E-2</v>
      </c>
      <c r="BL5061" s="157">
        <f t="shared" si="172"/>
        <v>2.7000000000000017E-2</v>
      </c>
      <c r="BM5061" s="157">
        <f>IF('1b-NaturalGas'!$AL$87="no","",ROUND(BL5061,4))</f>
        <v>2.7E-2</v>
      </c>
      <c r="BN5061" s="157">
        <f>IF('1b-NaturalGas'!$AL$88="no","",ROUND(BL5061,4))</f>
        <v>2.7E-2</v>
      </c>
      <c r="BO5061" s="157">
        <f>IF('1b-NaturalGas'!$AL$89="no","",ROUND(BL5061,4))</f>
        <v>2.7E-2</v>
      </c>
      <c r="BP5061" s="157">
        <f>IF('1b-NaturalGas'!$AL$90="no","not applicable (based on previous answers)",ROUND(BL5061,4))</f>
        <v>2.7E-2</v>
      </c>
      <c r="BQ5061" s="157">
        <f>IF('1b-NaturalGas'!$AL$91="no","not applicable (based on previous answers)",ROUND(BL5061,4))</f>
        <v>2.7E-2</v>
      </c>
    </row>
    <row r="5062" spans="30:69" x14ac:dyDescent="0.25">
      <c r="AD5062" s="157">
        <f t="shared" si="171"/>
        <v>2.9000000000000019E-2</v>
      </c>
      <c r="AE5062" s="157">
        <f>IF('1a-Electricity'!$AL$77="no","",ROUND(AD5062,4))</f>
        <v>2.9000000000000001E-2</v>
      </c>
      <c r="AF5062" s="157">
        <f>IF('1a-Electricity'!$AL$78="no","",ROUND(AD5062,4))</f>
        <v>2.9000000000000001E-2</v>
      </c>
      <c r="AG5062" s="157">
        <f>IF('1a-Electricity'!$AL$79="no","",ROUND(AD5062,4))</f>
        <v>2.9000000000000001E-2</v>
      </c>
      <c r="BL5062" s="157">
        <f t="shared" si="172"/>
        <v>2.8000000000000018E-2</v>
      </c>
      <c r="BM5062" s="157">
        <f>IF('1b-NaturalGas'!$AL$87="no","",ROUND(BL5062,4))</f>
        <v>2.8000000000000001E-2</v>
      </c>
      <c r="BN5062" s="157">
        <f>IF('1b-NaturalGas'!$AL$88="no","",ROUND(BL5062,4))</f>
        <v>2.8000000000000001E-2</v>
      </c>
      <c r="BO5062" s="157">
        <f>IF('1b-NaturalGas'!$AL$89="no","",ROUND(BL5062,4))</f>
        <v>2.8000000000000001E-2</v>
      </c>
      <c r="BP5062" s="157">
        <f>IF('1b-NaturalGas'!$AL$90="no","not applicable (based on previous answers)",ROUND(BL5062,4))</f>
        <v>2.8000000000000001E-2</v>
      </c>
      <c r="BQ5062" s="157">
        <f>IF('1b-NaturalGas'!$AL$91="no","not applicable (based on previous answers)",ROUND(BL5062,4))</f>
        <v>2.8000000000000001E-2</v>
      </c>
    </row>
    <row r="5063" spans="30:69" x14ac:dyDescent="0.25">
      <c r="AD5063" s="157">
        <f t="shared" si="171"/>
        <v>3.000000000000002E-2</v>
      </c>
      <c r="AE5063" s="157">
        <f>IF('1a-Electricity'!$AL$77="no","",ROUND(AD5063,4))</f>
        <v>0.03</v>
      </c>
      <c r="AF5063" s="157">
        <f>IF('1a-Electricity'!$AL$78="no","",ROUND(AD5063,4))</f>
        <v>0.03</v>
      </c>
      <c r="AG5063" s="157">
        <f>IF('1a-Electricity'!$AL$79="no","",ROUND(AD5063,4))</f>
        <v>0.03</v>
      </c>
      <c r="BL5063" s="157">
        <f t="shared" si="172"/>
        <v>2.9000000000000019E-2</v>
      </c>
      <c r="BM5063" s="157">
        <f>IF('1b-NaturalGas'!$AL$87="no","",ROUND(BL5063,4))</f>
        <v>2.9000000000000001E-2</v>
      </c>
      <c r="BN5063" s="157">
        <f>IF('1b-NaturalGas'!$AL$88="no","",ROUND(BL5063,4))</f>
        <v>2.9000000000000001E-2</v>
      </c>
      <c r="BO5063" s="157">
        <f>IF('1b-NaturalGas'!$AL$89="no","",ROUND(BL5063,4))</f>
        <v>2.9000000000000001E-2</v>
      </c>
      <c r="BP5063" s="157">
        <f>IF('1b-NaturalGas'!$AL$90="no","not applicable (based on previous answers)",ROUND(BL5063,4))</f>
        <v>2.9000000000000001E-2</v>
      </c>
      <c r="BQ5063" s="157">
        <f>IF('1b-NaturalGas'!$AL$91="no","not applicable (based on previous answers)",ROUND(BL5063,4))</f>
        <v>2.9000000000000001E-2</v>
      </c>
    </row>
    <row r="5064" spans="30:69" x14ac:dyDescent="0.25">
      <c r="AD5064" s="157">
        <f t="shared" si="171"/>
        <v>3.1000000000000021E-2</v>
      </c>
      <c r="AE5064" s="157">
        <f>IF('1a-Electricity'!$AL$77="no","",ROUND(AD5064,4))</f>
        <v>3.1E-2</v>
      </c>
      <c r="AF5064" s="157">
        <f>IF('1a-Electricity'!$AL$78="no","",ROUND(AD5064,4))</f>
        <v>3.1E-2</v>
      </c>
      <c r="AG5064" s="157">
        <f>IF('1a-Electricity'!$AL$79="no","",ROUND(AD5064,4))</f>
        <v>3.1E-2</v>
      </c>
      <c r="BL5064" s="157">
        <f t="shared" si="172"/>
        <v>3.000000000000002E-2</v>
      </c>
      <c r="BM5064" s="157">
        <f>IF('1b-NaturalGas'!$AL$87="no","",ROUND(BL5064,4))</f>
        <v>0.03</v>
      </c>
      <c r="BN5064" s="157">
        <f>IF('1b-NaturalGas'!$AL$88="no","",ROUND(BL5064,4))</f>
        <v>0.03</v>
      </c>
      <c r="BO5064" s="157">
        <f>IF('1b-NaturalGas'!$AL$89="no","",ROUND(BL5064,4))</f>
        <v>0.03</v>
      </c>
      <c r="BP5064" s="157">
        <f>IF('1b-NaturalGas'!$AL$90="no","not applicable (based on previous answers)",ROUND(BL5064,4))</f>
        <v>0.03</v>
      </c>
      <c r="BQ5064" s="157">
        <f>IF('1b-NaturalGas'!$AL$91="no","not applicable (based on previous answers)",ROUND(BL5064,4))</f>
        <v>0.03</v>
      </c>
    </row>
    <row r="5065" spans="30:69" x14ac:dyDescent="0.25">
      <c r="AD5065" s="157">
        <f t="shared" si="171"/>
        <v>3.2000000000000021E-2</v>
      </c>
      <c r="AE5065" s="157">
        <f>IF('1a-Electricity'!$AL$77="no","",ROUND(AD5065,4))</f>
        <v>3.2000000000000001E-2</v>
      </c>
      <c r="AF5065" s="157">
        <f>IF('1a-Electricity'!$AL$78="no","",ROUND(AD5065,4))</f>
        <v>3.2000000000000001E-2</v>
      </c>
      <c r="AG5065" s="157">
        <f>IF('1a-Electricity'!$AL$79="no","",ROUND(AD5065,4))</f>
        <v>3.2000000000000001E-2</v>
      </c>
      <c r="BL5065" s="157">
        <f t="shared" si="172"/>
        <v>3.1000000000000021E-2</v>
      </c>
      <c r="BM5065" s="157">
        <f>IF('1b-NaturalGas'!$AL$87="no","",ROUND(BL5065,4))</f>
        <v>3.1E-2</v>
      </c>
      <c r="BN5065" s="157">
        <f>IF('1b-NaturalGas'!$AL$88="no","",ROUND(BL5065,4))</f>
        <v>3.1E-2</v>
      </c>
      <c r="BO5065" s="157">
        <f>IF('1b-NaturalGas'!$AL$89="no","",ROUND(BL5065,4))</f>
        <v>3.1E-2</v>
      </c>
      <c r="BP5065" s="157">
        <f>IF('1b-NaturalGas'!$AL$90="no","not applicable (based on previous answers)",ROUND(BL5065,4))</f>
        <v>3.1E-2</v>
      </c>
      <c r="BQ5065" s="157">
        <f>IF('1b-NaturalGas'!$AL$91="no","not applicable (based on previous answers)",ROUND(BL5065,4))</f>
        <v>3.1E-2</v>
      </c>
    </row>
    <row r="5066" spans="30:69" x14ac:dyDescent="0.25">
      <c r="AD5066" s="157">
        <f t="shared" si="171"/>
        <v>3.3000000000000022E-2</v>
      </c>
      <c r="AE5066" s="157">
        <f>IF('1a-Electricity'!$AL$77="no","",ROUND(AD5066,4))</f>
        <v>3.3000000000000002E-2</v>
      </c>
      <c r="AF5066" s="157">
        <f>IF('1a-Electricity'!$AL$78="no","",ROUND(AD5066,4))</f>
        <v>3.3000000000000002E-2</v>
      </c>
      <c r="AG5066" s="157">
        <f>IF('1a-Electricity'!$AL$79="no","",ROUND(AD5066,4))</f>
        <v>3.3000000000000002E-2</v>
      </c>
      <c r="BL5066" s="157">
        <f t="shared" si="172"/>
        <v>3.2000000000000021E-2</v>
      </c>
      <c r="BM5066" s="157">
        <f>IF('1b-NaturalGas'!$AL$87="no","",ROUND(BL5066,4))</f>
        <v>3.2000000000000001E-2</v>
      </c>
      <c r="BN5066" s="157">
        <f>IF('1b-NaturalGas'!$AL$88="no","",ROUND(BL5066,4))</f>
        <v>3.2000000000000001E-2</v>
      </c>
      <c r="BO5066" s="157">
        <f>IF('1b-NaturalGas'!$AL$89="no","",ROUND(BL5066,4))</f>
        <v>3.2000000000000001E-2</v>
      </c>
      <c r="BP5066" s="157">
        <f>IF('1b-NaturalGas'!$AL$90="no","not applicable (based on previous answers)",ROUND(BL5066,4))</f>
        <v>3.2000000000000001E-2</v>
      </c>
      <c r="BQ5066" s="157">
        <f>IF('1b-NaturalGas'!$AL$91="no","not applicable (based on previous answers)",ROUND(BL5066,4))</f>
        <v>3.2000000000000001E-2</v>
      </c>
    </row>
    <row r="5067" spans="30:69" x14ac:dyDescent="0.25">
      <c r="AD5067" s="157">
        <f t="shared" si="171"/>
        <v>3.4000000000000023E-2</v>
      </c>
      <c r="AE5067" s="157">
        <f>IF('1a-Electricity'!$AL$77="no","",ROUND(AD5067,4))</f>
        <v>3.4000000000000002E-2</v>
      </c>
      <c r="AF5067" s="157">
        <f>IF('1a-Electricity'!$AL$78="no","",ROUND(AD5067,4))</f>
        <v>3.4000000000000002E-2</v>
      </c>
      <c r="AG5067" s="157">
        <f>IF('1a-Electricity'!$AL$79="no","",ROUND(AD5067,4))</f>
        <v>3.4000000000000002E-2</v>
      </c>
      <c r="BL5067" s="157">
        <f t="shared" si="172"/>
        <v>3.3000000000000022E-2</v>
      </c>
      <c r="BM5067" s="157">
        <f>IF('1b-NaturalGas'!$AL$87="no","",ROUND(BL5067,4))</f>
        <v>3.3000000000000002E-2</v>
      </c>
      <c r="BN5067" s="157">
        <f>IF('1b-NaturalGas'!$AL$88="no","",ROUND(BL5067,4))</f>
        <v>3.3000000000000002E-2</v>
      </c>
      <c r="BO5067" s="157">
        <f>IF('1b-NaturalGas'!$AL$89="no","",ROUND(BL5067,4))</f>
        <v>3.3000000000000002E-2</v>
      </c>
      <c r="BP5067" s="157">
        <f>IF('1b-NaturalGas'!$AL$90="no","not applicable (based on previous answers)",ROUND(BL5067,4))</f>
        <v>3.3000000000000002E-2</v>
      </c>
      <c r="BQ5067" s="157">
        <f>IF('1b-NaturalGas'!$AL$91="no","not applicable (based on previous answers)",ROUND(BL5067,4))</f>
        <v>3.3000000000000002E-2</v>
      </c>
    </row>
    <row r="5068" spans="30:69" x14ac:dyDescent="0.25">
      <c r="AD5068" s="157">
        <f t="shared" si="171"/>
        <v>3.5000000000000024E-2</v>
      </c>
      <c r="AE5068" s="157">
        <f>IF('1a-Electricity'!$AL$77="no","",ROUND(AD5068,4))</f>
        <v>3.5000000000000003E-2</v>
      </c>
      <c r="AF5068" s="157">
        <f>IF('1a-Electricity'!$AL$78="no","",ROUND(AD5068,4))</f>
        <v>3.5000000000000003E-2</v>
      </c>
      <c r="AG5068" s="157">
        <f>IF('1a-Electricity'!$AL$79="no","",ROUND(AD5068,4))</f>
        <v>3.5000000000000003E-2</v>
      </c>
      <c r="BL5068" s="157">
        <f t="shared" si="172"/>
        <v>3.4000000000000023E-2</v>
      </c>
      <c r="BM5068" s="157">
        <f>IF('1b-NaturalGas'!$AL$87="no","",ROUND(BL5068,4))</f>
        <v>3.4000000000000002E-2</v>
      </c>
      <c r="BN5068" s="157">
        <f>IF('1b-NaturalGas'!$AL$88="no","",ROUND(BL5068,4))</f>
        <v>3.4000000000000002E-2</v>
      </c>
      <c r="BO5068" s="157">
        <f>IF('1b-NaturalGas'!$AL$89="no","",ROUND(BL5068,4))</f>
        <v>3.4000000000000002E-2</v>
      </c>
      <c r="BP5068" s="157">
        <f>IF('1b-NaturalGas'!$AL$90="no","not applicable (based on previous answers)",ROUND(BL5068,4))</f>
        <v>3.4000000000000002E-2</v>
      </c>
      <c r="BQ5068" s="157">
        <f>IF('1b-NaturalGas'!$AL$91="no","not applicable (based on previous answers)",ROUND(BL5068,4))</f>
        <v>3.4000000000000002E-2</v>
      </c>
    </row>
    <row r="5069" spans="30:69" x14ac:dyDescent="0.25">
      <c r="AD5069" s="157">
        <f>AD5068+0.001</f>
        <v>3.6000000000000025E-2</v>
      </c>
      <c r="AE5069" s="157">
        <f>IF('1a-Electricity'!$AL$77="no","",ROUND(AD5069,4))</f>
        <v>3.5999999999999997E-2</v>
      </c>
      <c r="AF5069" s="157">
        <f>IF('1a-Electricity'!$AL$78="no","",ROUND(AD5069,4))</f>
        <v>3.5999999999999997E-2</v>
      </c>
      <c r="AG5069" s="157">
        <f>IF('1a-Electricity'!$AL$79="no","",ROUND(AD5069,4))</f>
        <v>3.5999999999999997E-2</v>
      </c>
      <c r="BL5069" s="157">
        <f t="shared" si="172"/>
        <v>3.5000000000000024E-2</v>
      </c>
      <c r="BM5069" s="157">
        <f>IF('1b-NaturalGas'!$AL$87="no","",ROUND(BL5069,4))</f>
        <v>3.5000000000000003E-2</v>
      </c>
      <c r="BN5069" s="157">
        <f>IF('1b-NaturalGas'!$AL$88="no","",ROUND(BL5069,4))</f>
        <v>3.5000000000000003E-2</v>
      </c>
      <c r="BO5069" s="157">
        <f>IF('1b-NaturalGas'!$AL$89="no","",ROUND(BL5069,4))</f>
        <v>3.5000000000000003E-2</v>
      </c>
      <c r="BP5069" s="157">
        <f>IF('1b-NaturalGas'!$AL$90="no","not applicable (based on previous answers)",ROUND(BL5069,4))</f>
        <v>3.5000000000000003E-2</v>
      </c>
      <c r="BQ5069" s="157">
        <f>IF('1b-NaturalGas'!$AL$91="no","not applicable (based on previous answers)",ROUND(BL5069,4))</f>
        <v>3.5000000000000003E-2</v>
      </c>
    </row>
    <row r="5070" spans="30:69" x14ac:dyDescent="0.25">
      <c r="AD5070" s="157">
        <f t="shared" si="171"/>
        <v>3.7000000000000026E-2</v>
      </c>
      <c r="AE5070" s="157">
        <f>IF('1a-Electricity'!$AL$77="no","",ROUND(AD5070,4))</f>
        <v>3.6999999999999998E-2</v>
      </c>
      <c r="AF5070" s="157">
        <f>IF('1a-Electricity'!$AL$78="no","",ROUND(AD5070,4))</f>
        <v>3.6999999999999998E-2</v>
      </c>
      <c r="AG5070" s="157">
        <f>IF('1a-Electricity'!$AL$79="no","",ROUND(AD5070,4))</f>
        <v>3.6999999999999998E-2</v>
      </c>
      <c r="BL5070" s="157">
        <f>BL5069+0.001</f>
        <v>3.6000000000000025E-2</v>
      </c>
      <c r="BM5070" s="157">
        <f>IF('1b-NaturalGas'!$AL$87="no","",ROUND(BL5070,4))</f>
        <v>3.5999999999999997E-2</v>
      </c>
      <c r="BN5070" s="157">
        <f>IF('1b-NaturalGas'!$AL$88="no","",ROUND(BL5070,4))</f>
        <v>3.5999999999999997E-2</v>
      </c>
      <c r="BO5070" s="157">
        <f>IF('1b-NaturalGas'!$AL$89="no","",ROUND(BL5070,4))</f>
        <v>3.5999999999999997E-2</v>
      </c>
      <c r="BP5070" s="157">
        <f>IF('1b-NaturalGas'!$AL$90="no","not applicable (based on previous answers)",ROUND(BL5070,4))</f>
        <v>3.5999999999999997E-2</v>
      </c>
      <c r="BQ5070" s="157">
        <f>IF('1b-NaturalGas'!$AL$91="no","not applicable (based on previous answers)",ROUND(BL5070,4))</f>
        <v>3.5999999999999997E-2</v>
      </c>
    </row>
    <row r="5071" spans="30:69" x14ac:dyDescent="0.25">
      <c r="AD5071" s="157">
        <f t="shared" si="171"/>
        <v>3.8000000000000027E-2</v>
      </c>
      <c r="AE5071" s="157">
        <f>IF('1a-Electricity'!$AL$77="no","",ROUND(AD5071,4))</f>
        <v>3.7999999999999999E-2</v>
      </c>
      <c r="AF5071" s="157">
        <f>IF('1a-Electricity'!$AL$78="no","",ROUND(AD5071,4))</f>
        <v>3.7999999999999999E-2</v>
      </c>
      <c r="AG5071" s="157">
        <f>IF('1a-Electricity'!$AL$79="no","",ROUND(AD5071,4))</f>
        <v>3.7999999999999999E-2</v>
      </c>
      <c r="BL5071" s="157">
        <f t="shared" si="172"/>
        <v>3.7000000000000026E-2</v>
      </c>
      <c r="BM5071" s="157">
        <f>IF('1b-NaturalGas'!$AL$87="no","",ROUND(BL5071,4))</f>
        <v>3.6999999999999998E-2</v>
      </c>
      <c r="BN5071" s="157">
        <f>IF('1b-NaturalGas'!$AL$88="no","",ROUND(BL5071,4))</f>
        <v>3.6999999999999998E-2</v>
      </c>
      <c r="BO5071" s="157">
        <f>IF('1b-NaturalGas'!$AL$89="no","",ROUND(BL5071,4))</f>
        <v>3.6999999999999998E-2</v>
      </c>
      <c r="BP5071" s="157">
        <f>IF('1b-NaturalGas'!$AL$90="no","not applicable (based on previous answers)",ROUND(BL5071,4))</f>
        <v>3.6999999999999998E-2</v>
      </c>
      <c r="BQ5071" s="157">
        <f>IF('1b-NaturalGas'!$AL$91="no","not applicable (based on previous answers)",ROUND(BL5071,4))</f>
        <v>3.6999999999999998E-2</v>
      </c>
    </row>
    <row r="5072" spans="30:69" x14ac:dyDescent="0.25">
      <c r="AD5072" s="157">
        <f t="shared" si="171"/>
        <v>3.9000000000000028E-2</v>
      </c>
      <c r="AE5072" s="157">
        <f>IF('1a-Electricity'!$AL$77="no","",ROUND(AD5072,4))</f>
        <v>3.9E-2</v>
      </c>
      <c r="AF5072" s="157">
        <f>IF('1a-Electricity'!$AL$78="no","",ROUND(AD5072,4))</f>
        <v>3.9E-2</v>
      </c>
      <c r="AG5072" s="157">
        <f>IF('1a-Electricity'!$AL$79="no","",ROUND(AD5072,4))</f>
        <v>3.9E-2</v>
      </c>
      <c r="BL5072" s="157">
        <f t="shared" si="172"/>
        <v>3.8000000000000027E-2</v>
      </c>
      <c r="BM5072" s="157">
        <f>IF('1b-NaturalGas'!$AL$87="no","",ROUND(BL5072,4))</f>
        <v>3.7999999999999999E-2</v>
      </c>
      <c r="BN5072" s="157">
        <f>IF('1b-NaturalGas'!$AL$88="no","",ROUND(BL5072,4))</f>
        <v>3.7999999999999999E-2</v>
      </c>
      <c r="BO5072" s="157">
        <f>IF('1b-NaturalGas'!$AL$89="no","",ROUND(BL5072,4))</f>
        <v>3.7999999999999999E-2</v>
      </c>
      <c r="BP5072" s="157">
        <f>IF('1b-NaturalGas'!$AL$90="no","not applicable (based on previous answers)",ROUND(BL5072,4))</f>
        <v>3.7999999999999999E-2</v>
      </c>
      <c r="BQ5072" s="157">
        <f>IF('1b-NaturalGas'!$AL$91="no","not applicable (based on previous answers)",ROUND(BL5072,4))</f>
        <v>3.7999999999999999E-2</v>
      </c>
    </row>
    <row r="5073" spans="30:69" x14ac:dyDescent="0.25">
      <c r="AD5073" s="157">
        <f t="shared" si="171"/>
        <v>4.0000000000000029E-2</v>
      </c>
      <c r="AE5073" s="157">
        <f>IF('1a-Electricity'!$AL$77="no","",ROUND(AD5073,4))</f>
        <v>0.04</v>
      </c>
      <c r="AF5073" s="157">
        <f>IF('1a-Electricity'!$AL$78="no","",ROUND(AD5073,4))</f>
        <v>0.04</v>
      </c>
      <c r="AG5073" s="157">
        <f>IF('1a-Electricity'!$AL$79="no","",ROUND(AD5073,4))</f>
        <v>0.04</v>
      </c>
      <c r="BL5073" s="157">
        <f t="shared" si="172"/>
        <v>3.9000000000000028E-2</v>
      </c>
      <c r="BM5073" s="157">
        <f>IF('1b-NaturalGas'!$AL$87="no","",ROUND(BL5073,4))</f>
        <v>3.9E-2</v>
      </c>
      <c r="BN5073" s="157">
        <f>IF('1b-NaturalGas'!$AL$88="no","",ROUND(BL5073,4))</f>
        <v>3.9E-2</v>
      </c>
      <c r="BO5073" s="157">
        <f>IF('1b-NaturalGas'!$AL$89="no","",ROUND(BL5073,4))</f>
        <v>3.9E-2</v>
      </c>
      <c r="BP5073" s="157">
        <f>IF('1b-NaturalGas'!$AL$90="no","not applicable (based on previous answers)",ROUND(BL5073,4))</f>
        <v>3.9E-2</v>
      </c>
      <c r="BQ5073" s="157">
        <f>IF('1b-NaturalGas'!$AL$91="no","not applicable (based on previous answers)",ROUND(BL5073,4))</f>
        <v>3.9E-2</v>
      </c>
    </row>
    <row r="5074" spans="30:69" x14ac:dyDescent="0.25">
      <c r="AD5074" s="157">
        <f t="shared" si="171"/>
        <v>4.1000000000000029E-2</v>
      </c>
      <c r="AE5074" s="157">
        <f>IF('1a-Electricity'!$AL$77="no","",ROUND(AD5074,4))</f>
        <v>4.1000000000000002E-2</v>
      </c>
      <c r="AF5074" s="157">
        <f>IF('1a-Electricity'!$AL$78="no","",ROUND(AD5074,4))</f>
        <v>4.1000000000000002E-2</v>
      </c>
      <c r="AG5074" s="157">
        <f>IF('1a-Electricity'!$AL$79="no","",ROUND(AD5074,4))</f>
        <v>4.1000000000000002E-2</v>
      </c>
      <c r="BL5074" s="157">
        <f t="shared" si="172"/>
        <v>4.0000000000000029E-2</v>
      </c>
      <c r="BM5074" s="157">
        <f>IF('1b-NaturalGas'!$AL$87="no","",ROUND(BL5074,4))</f>
        <v>0.04</v>
      </c>
      <c r="BN5074" s="157">
        <f>IF('1b-NaturalGas'!$AL$88="no","",ROUND(BL5074,4))</f>
        <v>0.04</v>
      </c>
      <c r="BO5074" s="157">
        <f>IF('1b-NaturalGas'!$AL$89="no","",ROUND(BL5074,4))</f>
        <v>0.04</v>
      </c>
      <c r="BP5074" s="157">
        <f>IF('1b-NaturalGas'!$AL$90="no","not applicable (based on previous answers)",ROUND(BL5074,4))</f>
        <v>0.04</v>
      </c>
      <c r="BQ5074" s="157">
        <f>IF('1b-NaturalGas'!$AL$91="no","not applicable (based on previous answers)",ROUND(BL5074,4))</f>
        <v>0.04</v>
      </c>
    </row>
    <row r="5075" spans="30:69" x14ac:dyDescent="0.25">
      <c r="AD5075" s="157">
        <f t="shared" si="171"/>
        <v>4.200000000000003E-2</v>
      </c>
      <c r="AE5075" s="157">
        <f>IF('1a-Electricity'!$AL$77="no","",ROUND(AD5075,4))</f>
        <v>4.2000000000000003E-2</v>
      </c>
      <c r="AF5075" s="157">
        <f>IF('1a-Electricity'!$AL$78="no","",ROUND(AD5075,4))</f>
        <v>4.2000000000000003E-2</v>
      </c>
      <c r="AG5075" s="157">
        <f>IF('1a-Electricity'!$AL$79="no","",ROUND(AD5075,4))</f>
        <v>4.2000000000000003E-2</v>
      </c>
      <c r="BL5075" s="157">
        <f t="shared" si="172"/>
        <v>4.1000000000000029E-2</v>
      </c>
      <c r="BM5075" s="157">
        <f>IF('1b-NaturalGas'!$AL$87="no","",ROUND(BL5075,4))</f>
        <v>4.1000000000000002E-2</v>
      </c>
      <c r="BN5075" s="157">
        <f>IF('1b-NaturalGas'!$AL$88="no","",ROUND(BL5075,4))</f>
        <v>4.1000000000000002E-2</v>
      </c>
      <c r="BO5075" s="157">
        <f>IF('1b-NaturalGas'!$AL$89="no","",ROUND(BL5075,4))</f>
        <v>4.1000000000000002E-2</v>
      </c>
      <c r="BP5075" s="157">
        <f>IF('1b-NaturalGas'!$AL$90="no","not applicable (based on previous answers)",ROUND(BL5075,4))</f>
        <v>4.1000000000000002E-2</v>
      </c>
      <c r="BQ5075" s="157">
        <f>IF('1b-NaturalGas'!$AL$91="no","not applicable (based on previous answers)",ROUND(BL5075,4))</f>
        <v>4.1000000000000002E-2</v>
      </c>
    </row>
    <row r="5076" spans="30:69" x14ac:dyDescent="0.25">
      <c r="AD5076" s="157">
        <f t="shared" si="171"/>
        <v>4.3000000000000031E-2</v>
      </c>
      <c r="AE5076" s="157">
        <f>IF('1a-Electricity'!$AL$77="no","",ROUND(AD5076,4))</f>
        <v>4.2999999999999997E-2</v>
      </c>
      <c r="AF5076" s="157">
        <f>IF('1a-Electricity'!$AL$78="no","",ROUND(AD5076,4))</f>
        <v>4.2999999999999997E-2</v>
      </c>
      <c r="AG5076" s="157">
        <f>IF('1a-Electricity'!$AL$79="no","",ROUND(AD5076,4))</f>
        <v>4.2999999999999997E-2</v>
      </c>
      <c r="BL5076" s="157">
        <f t="shared" si="172"/>
        <v>4.200000000000003E-2</v>
      </c>
      <c r="BM5076" s="157">
        <f>IF('1b-NaturalGas'!$AL$87="no","",ROUND(BL5076,4))</f>
        <v>4.2000000000000003E-2</v>
      </c>
      <c r="BN5076" s="157">
        <f>IF('1b-NaturalGas'!$AL$88="no","",ROUND(BL5076,4))</f>
        <v>4.2000000000000003E-2</v>
      </c>
      <c r="BO5076" s="157">
        <f>IF('1b-NaturalGas'!$AL$89="no","",ROUND(BL5076,4))</f>
        <v>4.2000000000000003E-2</v>
      </c>
      <c r="BP5076" s="157">
        <f>IF('1b-NaturalGas'!$AL$90="no","not applicable (based on previous answers)",ROUND(BL5076,4))</f>
        <v>4.2000000000000003E-2</v>
      </c>
      <c r="BQ5076" s="157">
        <f>IF('1b-NaturalGas'!$AL$91="no","not applicable (based on previous answers)",ROUND(BL5076,4))</f>
        <v>4.2000000000000003E-2</v>
      </c>
    </row>
    <row r="5077" spans="30:69" x14ac:dyDescent="0.25">
      <c r="AD5077" s="157">
        <f t="shared" si="171"/>
        <v>4.4000000000000032E-2</v>
      </c>
      <c r="AE5077" s="157">
        <f>IF('1a-Electricity'!$AL$77="no","",ROUND(AD5077,4))</f>
        <v>4.3999999999999997E-2</v>
      </c>
      <c r="AF5077" s="157">
        <f>IF('1a-Electricity'!$AL$78="no","",ROUND(AD5077,4))</f>
        <v>4.3999999999999997E-2</v>
      </c>
      <c r="AG5077" s="157">
        <f>IF('1a-Electricity'!$AL$79="no","",ROUND(AD5077,4))</f>
        <v>4.3999999999999997E-2</v>
      </c>
      <c r="BL5077" s="157">
        <f t="shared" si="172"/>
        <v>4.3000000000000031E-2</v>
      </c>
      <c r="BM5077" s="157">
        <f>IF('1b-NaturalGas'!$AL$87="no","",ROUND(BL5077,4))</f>
        <v>4.2999999999999997E-2</v>
      </c>
      <c r="BN5077" s="157">
        <f>IF('1b-NaturalGas'!$AL$88="no","",ROUND(BL5077,4))</f>
        <v>4.2999999999999997E-2</v>
      </c>
      <c r="BO5077" s="157">
        <f>IF('1b-NaturalGas'!$AL$89="no","",ROUND(BL5077,4))</f>
        <v>4.2999999999999997E-2</v>
      </c>
      <c r="BP5077" s="157">
        <f>IF('1b-NaturalGas'!$AL$90="no","not applicable (based on previous answers)",ROUND(BL5077,4))</f>
        <v>4.2999999999999997E-2</v>
      </c>
      <c r="BQ5077" s="157">
        <f>IF('1b-NaturalGas'!$AL$91="no","not applicable (based on previous answers)",ROUND(BL5077,4))</f>
        <v>4.2999999999999997E-2</v>
      </c>
    </row>
    <row r="5078" spans="30:69" x14ac:dyDescent="0.25">
      <c r="AD5078" s="157">
        <f t="shared" si="171"/>
        <v>4.5000000000000033E-2</v>
      </c>
      <c r="AE5078" s="157">
        <f>IF('1a-Electricity'!$AL$77="no","",ROUND(AD5078,4))</f>
        <v>4.4999999999999998E-2</v>
      </c>
      <c r="AF5078" s="157">
        <f>IF('1a-Electricity'!$AL$78="no","",ROUND(AD5078,4))</f>
        <v>4.4999999999999998E-2</v>
      </c>
      <c r="AG5078" s="157">
        <f>IF('1a-Electricity'!$AL$79="no","",ROUND(AD5078,4))</f>
        <v>4.4999999999999998E-2</v>
      </c>
      <c r="BL5078" s="157">
        <f t="shared" si="172"/>
        <v>4.4000000000000032E-2</v>
      </c>
      <c r="BM5078" s="157">
        <f>IF('1b-NaturalGas'!$AL$87="no","",ROUND(BL5078,4))</f>
        <v>4.3999999999999997E-2</v>
      </c>
      <c r="BN5078" s="157">
        <f>IF('1b-NaturalGas'!$AL$88="no","",ROUND(BL5078,4))</f>
        <v>4.3999999999999997E-2</v>
      </c>
      <c r="BO5078" s="157">
        <f>IF('1b-NaturalGas'!$AL$89="no","",ROUND(BL5078,4))</f>
        <v>4.3999999999999997E-2</v>
      </c>
      <c r="BP5078" s="157">
        <f>IF('1b-NaturalGas'!$AL$90="no","not applicable (based on previous answers)",ROUND(BL5078,4))</f>
        <v>4.3999999999999997E-2</v>
      </c>
      <c r="BQ5078" s="157">
        <f>IF('1b-NaturalGas'!$AL$91="no","not applicable (based on previous answers)",ROUND(BL5078,4))</f>
        <v>4.3999999999999997E-2</v>
      </c>
    </row>
    <row r="5079" spans="30:69" x14ac:dyDescent="0.25">
      <c r="AD5079" s="157">
        <f>AD5078+0.001</f>
        <v>4.6000000000000034E-2</v>
      </c>
      <c r="AE5079" s="157">
        <f>IF('1a-Electricity'!$AL$77="no","",ROUND(AD5079,4))</f>
        <v>4.5999999999999999E-2</v>
      </c>
      <c r="AF5079" s="157">
        <f>IF('1a-Electricity'!$AL$78="no","",ROUND(AD5079,4))</f>
        <v>4.5999999999999999E-2</v>
      </c>
      <c r="AG5079" s="157">
        <f>IF('1a-Electricity'!$AL$79="no","",ROUND(AD5079,4))</f>
        <v>4.5999999999999999E-2</v>
      </c>
      <c r="BL5079" s="157">
        <f t="shared" si="172"/>
        <v>4.5000000000000033E-2</v>
      </c>
      <c r="BM5079" s="157">
        <f>IF('1b-NaturalGas'!$AL$87="no","",ROUND(BL5079,4))</f>
        <v>4.4999999999999998E-2</v>
      </c>
      <c r="BN5079" s="157">
        <f>IF('1b-NaturalGas'!$AL$88="no","",ROUND(BL5079,4))</f>
        <v>4.4999999999999998E-2</v>
      </c>
      <c r="BO5079" s="157">
        <f>IF('1b-NaturalGas'!$AL$89="no","",ROUND(BL5079,4))</f>
        <v>4.4999999999999998E-2</v>
      </c>
      <c r="BP5079" s="157">
        <f>IF('1b-NaturalGas'!$AL$90="no","not applicable (based on previous answers)",ROUND(BL5079,4))</f>
        <v>4.4999999999999998E-2</v>
      </c>
      <c r="BQ5079" s="157">
        <f>IF('1b-NaturalGas'!$AL$91="no","not applicable (based on previous answers)",ROUND(BL5079,4))</f>
        <v>4.4999999999999998E-2</v>
      </c>
    </row>
    <row r="5080" spans="30:69" x14ac:dyDescent="0.25">
      <c r="AD5080" s="157">
        <f t="shared" si="171"/>
        <v>4.7000000000000035E-2</v>
      </c>
      <c r="AE5080" s="157">
        <f>IF('1a-Electricity'!$AL$77="no","",ROUND(AD5080,4))</f>
        <v>4.7E-2</v>
      </c>
      <c r="AF5080" s="157">
        <f>IF('1a-Electricity'!$AL$78="no","",ROUND(AD5080,4))</f>
        <v>4.7E-2</v>
      </c>
      <c r="AG5080" s="157">
        <f>IF('1a-Electricity'!$AL$79="no","",ROUND(AD5080,4))</f>
        <v>4.7E-2</v>
      </c>
      <c r="BL5080" s="157">
        <f>BL5079+0.001</f>
        <v>4.6000000000000034E-2</v>
      </c>
      <c r="BM5080" s="157">
        <f>IF('1b-NaturalGas'!$AL$87="no","",ROUND(BL5080,4))</f>
        <v>4.5999999999999999E-2</v>
      </c>
      <c r="BN5080" s="157">
        <f>IF('1b-NaturalGas'!$AL$88="no","",ROUND(BL5080,4))</f>
        <v>4.5999999999999999E-2</v>
      </c>
      <c r="BO5080" s="157">
        <f>IF('1b-NaturalGas'!$AL$89="no","",ROUND(BL5080,4))</f>
        <v>4.5999999999999999E-2</v>
      </c>
      <c r="BP5080" s="157">
        <f>IF('1b-NaturalGas'!$AL$90="no","not applicable (based on previous answers)",ROUND(BL5080,4))</f>
        <v>4.5999999999999999E-2</v>
      </c>
      <c r="BQ5080" s="157">
        <f>IF('1b-NaturalGas'!$AL$91="no","not applicable (based on previous answers)",ROUND(BL5080,4))</f>
        <v>4.5999999999999999E-2</v>
      </c>
    </row>
    <row r="5081" spans="30:69" x14ac:dyDescent="0.25">
      <c r="AD5081" s="157">
        <f t="shared" si="171"/>
        <v>4.8000000000000036E-2</v>
      </c>
      <c r="AE5081" s="157">
        <f>IF('1a-Electricity'!$AL$77="no","",ROUND(AD5081,4))</f>
        <v>4.8000000000000001E-2</v>
      </c>
      <c r="AF5081" s="157">
        <f>IF('1a-Electricity'!$AL$78="no","",ROUND(AD5081,4))</f>
        <v>4.8000000000000001E-2</v>
      </c>
      <c r="AG5081" s="157">
        <f>IF('1a-Electricity'!$AL$79="no","",ROUND(AD5081,4))</f>
        <v>4.8000000000000001E-2</v>
      </c>
      <c r="BL5081" s="157">
        <f t="shared" si="172"/>
        <v>4.7000000000000035E-2</v>
      </c>
      <c r="BM5081" s="157">
        <f>IF('1b-NaturalGas'!$AL$87="no","",ROUND(BL5081,4))</f>
        <v>4.7E-2</v>
      </c>
      <c r="BN5081" s="157">
        <f>IF('1b-NaturalGas'!$AL$88="no","",ROUND(BL5081,4))</f>
        <v>4.7E-2</v>
      </c>
      <c r="BO5081" s="157">
        <f>IF('1b-NaturalGas'!$AL$89="no","",ROUND(BL5081,4))</f>
        <v>4.7E-2</v>
      </c>
      <c r="BP5081" s="157">
        <f>IF('1b-NaturalGas'!$AL$90="no","not applicable (based on previous answers)",ROUND(BL5081,4))</f>
        <v>4.7E-2</v>
      </c>
      <c r="BQ5081" s="157">
        <f>IF('1b-NaturalGas'!$AL$91="no","not applicable (based on previous answers)",ROUND(BL5081,4))</f>
        <v>4.7E-2</v>
      </c>
    </row>
    <row r="5082" spans="30:69" x14ac:dyDescent="0.25">
      <c r="AD5082" s="157">
        <f t="shared" si="171"/>
        <v>4.9000000000000037E-2</v>
      </c>
      <c r="AE5082" s="157">
        <f>IF('1a-Electricity'!$AL$77="no","",ROUND(AD5082,4))</f>
        <v>4.9000000000000002E-2</v>
      </c>
      <c r="AF5082" s="157">
        <f>IF('1a-Electricity'!$AL$78="no","",ROUND(AD5082,4))</f>
        <v>4.9000000000000002E-2</v>
      </c>
      <c r="AG5082" s="157">
        <f>IF('1a-Electricity'!$AL$79="no","",ROUND(AD5082,4))</f>
        <v>4.9000000000000002E-2</v>
      </c>
      <c r="BL5082" s="157">
        <f t="shared" si="172"/>
        <v>4.8000000000000036E-2</v>
      </c>
      <c r="BM5082" s="157">
        <f>IF('1b-NaturalGas'!$AL$87="no","",ROUND(BL5082,4))</f>
        <v>4.8000000000000001E-2</v>
      </c>
      <c r="BN5082" s="157">
        <f>IF('1b-NaturalGas'!$AL$88="no","",ROUND(BL5082,4))</f>
        <v>4.8000000000000001E-2</v>
      </c>
      <c r="BO5082" s="157">
        <f>IF('1b-NaturalGas'!$AL$89="no","",ROUND(BL5082,4))</f>
        <v>4.8000000000000001E-2</v>
      </c>
      <c r="BP5082" s="157">
        <f>IF('1b-NaturalGas'!$AL$90="no","not applicable (based on previous answers)",ROUND(BL5082,4))</f>
        <v>4.8000000000000001E-2</v>
      </c>
      <c r="BQ5082" s="157">
        <f>IF('1b-NaturalGas'!$AL$91="no","not applicable (based on previous answers)",ROUND(BL5082,4))</f>
        <v>4.8000000000000001E-2</v>
      </c>
    </row>
    <row r="5083" spans="30:69" x14ac:dyDescent="0.25">
      <c r="AD5083" s="157">
        <f t="shared" si="171"/>
        <v>5.0000000000000037E-2</v>
      </c>
      <c r="AE5083" s="157">
        <f>IF('1a-Electricity'!$AL$77="no","",ROUND(AD5083,4))</f>
        <v>0.05</v>
      </c>
      <c r="AF5083" s="157">
        <f>IF('1a-Electricity'!$AL$78="no","",ROUND(AD5083,4))</f>
        <v>0.05</v>
      </c>
      <c r="AG5083" s="157">
        <f>IF('1a-Electricity'!$AL$79="no","",ROUND(AD5083,4))</f>
        <v>0.05</v>
      </c>
      <c r="BL5083" s="157">
        <f t="shared" si="172"/>
        <v>4.9000000000000037E-2</v>
      </c>
      <c r="BM5083" s="157">
        <f>IF('1b-NaturalGas'!$AL$87="no","",ROUND(BL5083,4))</f>
        <v>4.9000000000000002E-2</v>
      </c>
      <c r="BN5083" s="157">
        <f>IF('1b-NaturalGas'!$AL$88="no","",ROUND(BL5083,4))</f>
        <v>4.9000000000000002E-2</v>
      </c>
      <c r="BO5083" s="157">
        <f>IF('1b-NaturalGas'!$AL$89="no","",ROUND(BL5083,4))</f>
        <v>4.9000000000000002E-2</v>
      </c>
      <c r="BP5083" s="157">
        <f>IF('1b-NaturalGas'!$AL$90="no","not applicable (based on previous answers)",ROUND(BL5083,4))</f>
        <v>4.9000000000000002E-2</v>
      </c>
      <c r="BQ5083" s="157">
        <f>IF('1b-NaturalGas'!$AL$91="no","not applicable (based on previous answers)",ROUND(BL5083,4))</f>
        <v>4.9000000000000002E-2</v>
      </c>
    </row>
    <row r="5084" spans="30:69" x14ac:dyDescent="0.25">
      <c r="AD5084" s="157">
        <f t="shared" si="171"/>
        <v>5.1000000000000038E-2</v>
      </c>
      <c r="AE5084" s="157">
        <f>IF('1a-Electricity'!$AL$77="no","",ROUND(AD5084,4))</f>
        <v>5.0999999999999997E-2</v>
      </c>
      <c r="AF5084" s="157">
        <f>IF('1a-Electricity'!$AL$78="no","",ROUND(AD5084,4))</f>
        <v>5.0999999999999997E-2</v>
      </c>
      <c r="AG5084" s="157">
        <f>IF('1a-Electricity'!$AL$79="no","",ROUND(AD5084,4))</f>
        <v>5.0999999999999997E-2</v>
      </c>
      <c r="BL5084" s="157">
        <f t="shared" si="172"/>
        <v>5.0000000000000037E-2</v>
      </c>
      <c r="BM5084" s="157">
        <f>IF('1b-NaturalGas'!$AL$87="no","",ROUND(BL5084,4))</f>
        <v>0.05</v>
      </c>
      <c r="BN5084" s="157">
        <f>IF('1b-NaturalGas'!$AL$88="no","",ROUND(BL5084,4))</f>
        <v>0.05</v>
      </c>
      <c r="BO5084" s="157">
        <f>IF('1b-NaturalGas'!$AL$89="no","",ROUND(BL5084,4))</f>
        <v>0.05</v>
      </c>
      <c r="BP5084" s="157">
        <f>IF('1b-NaturalGas'!$AL$90="no","not applicable (based on previous answers)",ROUND(BL5084,4))</f>
        <v>0.05</v>
      </c>
      <c r="BQ5084" s="157">
        <f>IF('1b-NaturalGas'!$AL$91="no","not applicable (based on previous answers)",ROUND(BL5084,4))</f>
        <v>0.05</v>
      </c>
    </row>
    <row r="5085" spans="30:69" x14ac:dyDescent="0.25">
      <c r="AD5085" s="157">
        <f t="shared" si="171"/>
        <v>5.2000000000000039E-2</v>
      </c>
      <c r="AE5085" s="157">
        <f>IF('1a-Electricity'!$AL$77="no","",ROUND(AD5085,4))</f>
        <v>5.1999999999999998E-2</v>
      </c>
      <c r="AF5085" s="157">
        <f>IF('1a-Electricity'!$AL$78="no","",ROUND(AD5085,4))</f>
        <v>5.1999999999999998E-2</v>
      </c>
      <c r="AG5085" s="157">
        <f>IF('1a-Electricity'!$AL$79="no","",ROUND(AD5085,4))</f>
        <v>5.1999999999999998E-2</v>
      </c>
      <c r="BL5085" s="157">
        <f t="shared" si="172"/>
        <v>5.1000000000000038E-2</v>
      </c>
      <c r="BM5085" s="157">
        <f>IF('1b-NaturalGas'!$AL$87="no","",ROUND(BL5085,4))</f>
        <v>5.0999999999999997E-2</v>
      </c>
      <c r="BN5085" s="157">
        <f>IF('1b-NaturalGas'!$AL$88="no","",ROUND(BL5085,4))</f>
        <v>5.0999999999999997E-2</v>
      </c>
      <c r="BO5085" s="157">
        <f>IF('1b-NaturalGas'!$AL$89="no","",ROUND(BL5085,4))</f>
        <v>5.0999999999999997E-2</v>
      </c>
      <c r="BP5085" s="157">
        <f>IF('1b-NaturalGas'!$AL$90="no","not applicable (based on previous answers)",ROUND(BL5085,4))</f>
        <v>5.0999999999999997E-2</v>
      </c>
      <c r="BQ5085" s="157">
        <f>IF('1b-NaturalGas'!$AL$91="no","not applicable (based on previous answers)",ROUND(BL5085,4))</f>
        <v>5.0999999999999997E-2</v>
      </c>
    </row>
    <row r="5086" spans="30:69" x14ac:dyDescent="0.25">
      <c r="AD5086" s="157">
        <f t="shared" si="171"/>
        <v>5.300000000000004E-2</v>
      </c>
      <c r="AE5086" s="157">
        <f>IF('1a-Electricity'!$AL$77="no","",ROUND(AD5086,4))</f>
        <v>5.2999999999999999E-2</v>
      </c>
      <c r="AF5086" s="157">
        <f>IF('1a-Electricity'!$AL$78="no","",ROUND(AD5086,4))</f>
        <v>5.2999999999999999E-2</v>
      </c>
      <c r="AG5086" s="157">
        <f>IF('1a-Electricity'!$AL$79="no","",ROUND(AD5086,4))</f>
        <v>5.2999999999999999E-2</v>
      </c>
      <c r="BL5086" s="157">
        <f t="shared" si="172"/>
        <v>5.2000000000000039E-2</v>
      </c>
      <c r="BM5086" s="157">
        <f>IF('1b-NaturalGas'!$AL$87="no","",ROUND(BL5086,4))</f>
        <v>5.1999999999999998E-2</v>
      </c>
      <c r="BN5086" s="157">
        <f>IF('1b-NaturalGas'!$AL$88="no","",ROUND(BL5086,4))</f>
        <v>5.1999999999999998E-2</v>
      </c>
      <c r="BO5086" s="157">
        <f>IF('1b-NaturalGas'!$AL$89="no","",ROUND(BL5086,4))</f>
        <v>5.1999999999999998E-2</v>
      </c>
      <c r="BP5086" s="157">
        <f>IF('1b-NaturalGas'!$AL$90="no","not applicable (based on previous answers)",ROUND(BL5086,4))</f>
        <v>5.1999999999999998E-2</v>
      </c>
      <c r="BQ5086" s="157">
        <f>IF('1b-NaturalGas'!$AL$91="no","not applicable (based on previous answers)",ROUND(BL5086,4))</f>
        <v>5.1999999999999998E-2</v>
      </c>
    </row>
    <row r="5087" spans="30:69" x14ac:dyDescent="0.25">
      <c r="AD5087" s="157">
        <f t="shared" si="171"/>
        <v>5.4000000000000041E-2</v>
      </c>
      <c r="AE5087" s="157">
        <f>IF('1a-Electricity'!$AL$77="no","",ROUND(AD5087,4))</f>
        <v>5.3999999999999999E-2</v>
      </c>
      <c r="AF5087" s="157">
        <f>IF('1a-Electricity'!$AL$78="no","",ROUND(AD5087,4))</f>
        <v>5.3999999999999999E-2</v>
      </c>
      <c r="AG5087" s="157">
        <f>IF('1a-Electricity'!$AL$79="no","",ROUND(AD5087,4))</f>
        <v>5.3999999999999999E-2</v>
      </c>
      <c r="BL5087" s="157">
        <f t="shared" si="172"/>
        <v>5.300000000000004E-2</v>
      </c>
      <c r="BM5087" s="157">
        <f>IF('1b-NaturalGas'!$AL$87="no","",ROUND(BL5087,4))</f>
        <v>5.2999999999999999E-2</v>
      </c>
      <c r="BN5087" s="157">
        <f>IF('1b-NaturalGas'!$AL$88="no","",ROUND(BL5087,4))</f>
        <v>5.2999999999999999E-2</v>
      </c>
      <c r="BO5087" s="157">
        <f>IF('1b-NaturalGas'!$AL$89="no","",ROUND(BL5087,4))</f>
        <v>5.2999999999999999E-2</v>
      </c>
      <c r="BP5087" s="157">
        <f>IF('1b-NaturalGas'!$AL$90="no","not applicable (based on previous answers)",ROUND(BL5087,4))</f>
        <v>5.2999999999999999E-2</v>
      </c>
      <c r="BQ5087" s="157">
        <f>IF('1b-NaturalGas'!$AL$91="no","not applicable (based on previous answers)",ROUND(BL5087,4))</f>
        <v>5.2999999999999999E-2</v>
      </c>
    </row>
    <row r="5088" spans="30:69" x14ac:dyDescent="0.25">
      <c r="AD5088" s="157">
        <f t="shared" si="171"/>
        <v>5.5000000000000042E-2</v>
      </c>
      <c r="AE5088" s="157">
        <f>IF('1a-Electricity'!$AL$77="no","",ROUND(AD5088,4))</f>
        <v>5.5E-2</v>
      </c>
      <c r="AF5088" s="157">
        <f>IF('1a-Electricity'!$AL$78="no","",ROUND(AD5088,4))</f>
        <v>5.5E-2</v>
      </c>
      <c r="AG5088" s="157">
        <f>IF('1a-Electricity'!$AL$79="no","",ROUND(AD5088,4))</f>
        <v>5.5E-2</v>
      </c>
      <c r="BL5088" s="157">
        <f t="shared" si="172"/>
        <v>5.4000000000000041E-2</v>
      </c>
      <c r="BM5088" s="157">
        <f>IF('1b-NaturalGas'!$AL$87="no","",ROUND(BL5088,4))</f>
        <v>5.3999999999999999E-2</v>
      </c>
      <c r="BN5088" s="157">
        <f>IF('1b-NaturalGas'!$AL$88="no","",ROUND(BL5088,4))</f>
        <v>5.3999999999999999E-2</v>
      </c>
      <c r="BO5088" s="157">
        <f>IF('1b-NaturalGas'!$AL$89="no","",ROUND(BL5088,4))</f>
        <v>5.3999999999999999E-2</v>
      </c>
      <c r="BP5088" s="157">
        <f>IF('1b-NaturalGas'!$AL$90="no","not applicable (based on previous answers)",ROUND(BL5088,4))</f>
        <v>5.3999999999999999E-2</v>
      </c>
      <c r="BQ5088" s="157">
        <f>IF('1b-NaturalGas'!$AL$91="no","not applicable (based on previous answers)",ROUND(BL5088,4))</f>
        <v>5.3999999999999999E-2</v>
      </c>
    </row>
    <row r="5089" spans="30:69" x14ac:dyDescent="0.25">
      <c r="AD5089" s="157">
        <f>AD5088+0.001</f>
        <v>5.6000000000000043E-2</v>
      </c>
      <c r="AE5089" s="157">
        <f>IF('1a-Electricity'!$AL$77="no","",ROUND(AD5089,4))</f>
        <v>5.6000000000000001E-2</v>
      </c>
      <c r="AF5089" s="157">
        <f>IF('1a-Electricity'!$AL$78="no","",ROUND(AD5089,4))</f>
        <v>5.6000000000000001E-2</v>
      </c>
      <c r="AG5089" s="157">
        <f>IF('1a-Electricity'!$AL$79="no","",ROUND(AD5089,4))</f>
        <v>5.6000000000000001E-2</v>
      </c>
      <c r="BL5089" s="157">
        <f t="shared" si="172"/>
        <v>5.5000000000000042E-2</v>
      </c>
      <c r="BM5089" s="157">
        <f>IF('1b-NaturalGas'!$AL$87="no","",ROUND(BL5089,4))</f>
        <v>5.5E-2</v>
      </c>
      <c r="BN5089" s="157">
        <f>IF('1b-NaturalGas'!$AL$88="no","",ROUND(BL5089,4))</f>
        <v>5.5E-2</v>
      </c>
      <c r="BO5089" s="157">
        <f>IF('1b-NaturalGas'!$AL$89="no","",ROUND(BL5089,4))</f>
        <v>5.5E-2</v>
      </c>
      <c r="BP5089" s="157">
        <f>IF('1b-NaturalGas'!$AL$90="no","not applicable (based on previous answers)",ROUND(BL5089,4))</f>
        <v>5.5E-2</v>
      </c>
      <c r="BQ5089" s="157">
        <f>IF('1b-NaturalGas'!$AL$91="no","not applicable (based on previous answers)",ROUND(BL5089,4))</f>
        <v>5.5E-2</v>
      </c>
    </row>
    <row r="5090" spans="30:69" x14ac:dyDescent="0.25">
      <c r="AD5090" s="157">
        <f t="shared" ref="AD5090:AD5153" si="173">AD5089+0.001</f>
        <v>5.7000000000000044E-2</v>
      </c>
      <c r="AE5090" s="157">
        <f>IF('1a-Electricity'!$AL$77="no","",ROUND(AD5090,4))</f>
        <v>5.7000000000000002E-2</v>
      </c>
      <c r="AF5090" s="157">
        <f>IF('1a-Electricity'!$AL$78="no","",ROUND(AD5090,4))</f>
        <v>5.7000000000000002E-2</v>
      </c>
      <c r="AG5090" s="157">
        <f>IF('1a-Electricity'!$AL$79="no","",ROUND(AD5090,4))</f>
        <v>5.7000000000000002E-2</v>
      </c>
      <c r="BL5090" s="157">
        <f>BL5089+0.001</f>
        <v>5.6000000000000043E-2</v>
      </c>
      <c r="BM5090" s="157">
        <f>IF('1b-NaturalGas'!$AL$87="no","",ROUND(BL5090,4))</f>
        <v>5.6000000000000001E-2</v>
      </c>
      <c r="BN5090" s="157">
        <f>IF('1b-NaturalGas'!$AL$88="no","",ROUND(BL5090,4))</f>
        <v>5.6000000000000001E-2</v>
      </c>
      <c r="BO5090" s="157">
        <f>IF('1b-NaturalGas'!$AL$89="no","",ROUND(BL5090,4))</f>
        <v>5.6000000000000001E-2</v>
      </c>
      <c r="BP5090" s="157">
        <f>IF('1b-NaturalGas'!$AL$90="no","not applicable (based on previous answers)",ROUND(BL5090,4))</f>
        <v>5.6000000000000001E-2</v>
      </c>
      <c r="BQ5090" s="157">
        <f>IF('1b-NaturalGas'!$AL$91="no","not applicable (based on previous answers)",ROUND(BL5090,4))</f>
        <v>5.6000000000000001E-2</v>
      </c>
    </row>
    <row r="5091" spans="30:69" x14ac:dyDescent="0.25">
      <c r="AD5091" s="157">
        <f t="shared" si="173"/>
        <v>5.8000000000000045E-2</v>
      </c>
      <c r="AE5091" s="157">
        <f>IF('1a-Electricity'!$AL$77="no","",ROUND(AD5091,4))</f>
        <v>5.8000000000000003E-2</v>
      </c>
      <c r="AF5091" s="157">
        <f>IF('1a-Electricity'!$AL$78="no","",ROUND(AD5091,4))</f>
        <v>5.8000000000000003E-2</v>
      </c>
      <c r="AG5091" s="157">
        <f>IF('1a-Electricity'!$AL$79="no","",ROUND(AD5091,4))</f>
        <v>5.8000000000000003E-2</v>
      </c>
      <c r="BL5091" s="157">
        <f t="shared" ref="BL5091:BL5154" si="174">BL5090+0.001</f>
        <v>5.7000000000000044E-2</v>
      </c>
      <c r="BM5091" s="157">
        <f>IF('1b-NaturalGas'!$AL$87="no","",ROUND(BL5091,4))</f>
        <v>5.7000000000000002E-2</v>
      </c>
      <c r="BN5091" s="157">
        <f>IF('1b-NaturalGas'!$AL$88="no","",ROUND(BL5091,4))</f>
        <v>5.7000000000000002E-2</v>
      </c>
      <c r="BO5091" s="157">
        <f>IF('1b-NaturalGas'!$AL$89="no","",ROUND(BL5091,4))</f>
        <v>5.7000000000000002E-2</v>
      </c>
      <c r="BP5091" s="157">
        <f>IF('1b-NaturalGas'!$AL$90="no","not applicable (based on previous answers)",ROUND(BL5091,4))</f>
        <v>5.7000000000000002E-2</v>
      </c>
      <c r="BQ5091" s="157">
        <f>IF('1b-NaturalGas'!$AL$91="no","not applicable (based on previous answers)",ROUND(BL5091,4))</f>
        <v>5.7000000000000002E-2</v>
      </c>
    </row>
    <row r="5092" spans="30:69" x14ac:dyDescent="0.25">
      <c r="AD5092" s="157">
        <f t="shared" si="173"/>
        <v>5.9000000000000045E-2</v>
      </c>
      <c r="AE5092" s="157">
        <f>IF('1a-Electricity'!$AL$77="no","",ROUND(AD5092,4))</f>
        <v>5.8999999999999997E-2</v>
      </c>
      <c r="AF5092" s="157">
        <f>IF('1a-Electricity'!$AL$78="no","",ROUND(AD5092,4))</f>
        <v>5.8999999999999997E-2</v>
      </c>
      <c r="AG5092" s="157">
        <f>IF('1a-Electricity'!$AL$79="no","",ROUND(AD5092,4))</f>
        <v>5.8999999999999997E-2</v>
      </c>
      <c r="BL5092" s="157">
        <f t="shared" si="174"/>
        <v>5.8000000000000045E-2</v>
      </c>
      <c r="BM5092" s="157">
        <f>IF('1b-NaturalGas'!$AL$87="no","",ROUND(BL5092,4))</f>
        <v>5.8000000000000003E-2</v>
      </c>
      <c r="BN5092" s="157">
        <f>IF('1b-NaturalGas'!$AL$88="no","",ROUND(BL5092,4))</f>
        <v>5.8000000000000003E-2</v>
      </c>
      <c r="BO5092" s="157">
        <f>IF('1b-NaturalGas'!$AL$89="no","",ROUND(BL5092,4))</f>
        <v>5.8000000000000003E-2</v>
      </c>
      <c r="BP5092" s="157">
        <f>IF('1b-NaturalGas'!$AL$90="no","not applicable (based on previous answers)",ROUND(BL5092,4))</f>
        <v>5.8000000000000003E-2</v>
      </c>
      <c r="BQ5092" s="157">
        <f>IF('1b-NaturalGas'!$AL$91="no","not applicable (based on previous answers)",ROUND(BL5092,4))</f>
        <v>5.8000000000000003E-2</v>
      </c>
    </row>
    <row r="5093" spans="30:69" x14ac:dyDescent="0.25">
      <c r="AD5093" s="157">
        <f t="shared" si="173"/>
        <v>6.0000000000000046E-2</v>
      </c>
      <c r="AE5093" s="157">
        <f>IF('1a-Electricity'!$AL$77="no","",ROUND(AD5093,4))</f>
        <v>0.06</v>
      </c>
      <c r="AF5093" s="157">
        <f>IF('1a-Electricity'!$AL$78="no","",ROUND(AD5093,4))</f>
        <v>0.06</v>
      </c>
      <c r="AG5093" s="157">
        <f>IF('1a-Electricity'!$AL$79="no","",ROUND(AD5093,4))</f>
        <v>0.06</v>
      </c>
      <c r="BL5093" s="157">
        <f t="shared" si="174"/>
        <v>5.9000000000000045E-2</v>
      </c>
      <c r="BM5093" s="157">
        <f>IF('1b-NaturalGas'!$AL$87="no","",ROUND(BL5093,4))</f>
        <v>5.8999999999999997E-2</v>
      </c>
      <c r="BN5093" s="157">
        <f>IF('1b-NaturalGas'!$AL$88="no","",ROUND(BL5093,4))</f>
        <v>5.8999999999999997E-2</v>
      </c>
      <c r="BO5093" s="157">
        <f>IF('1b-NaturalGas'!$AL$89="no","",ROUND(BL5093,4))</f>
        <v>5.8999999999999997E-2</v>
      </c>
      <c r="BP5093" s="157">
        <f>IF('1b-NaturalGas'!$AL$90="no","not applicable (based on previous answers)",ROUND(BL5093,4))</f>
        <v>5.8999999999999997E-2</v>
      </c>
      <c r="BQ5093" s="157">
        <f>IF('1b-NaturalGas'!$AL$91="no","not applicable (based on previous answers)",ROUND(BL5093,4))</f>
        <v>5.8999999999999997E-2</v>
      </c>
    </row>
    <row r="5094" spans="30:69" x14ac:dyDescent="0.25">
      <c r="AD5094" s="157">
        <f t="shared" si="173"/>
        <v>6.1000000000000047E-2</v>
      </c>
      <c r="AE5094" s="157">
        <f>IF('1a-Electricity'!$AL$77="no","",ROUND(AD5094,4))</f>
        <v>6.0999999999999999E-2</v>
      </c>
      <c r="AF5094" s="157">
        <f>IF('1a-Electricity'!$AL$78="no","",ROUND(AD5094,4))</f>
        <v>6.0999999999999999E-2</v>
      </c>
      <c r="AG5094" s="157">
        <f>IF('1a-Electricity'!$AL$79="no","",ROUND(AD5094,4))</f>
        <v>6.0999999999999999E-2</v>
      </c>
      <c r="BL5094" s="157">
        <f t="shared" si="174"/>
        <v>6.0000000000000046E-2</v>
      </c>
      <c r="BM5094" s="157">
        <f>IF('1b-NaturalGas'!$AL$87="no","",ROUND(BL5094,4))</f>
        <v>0.06</v>
      </c>
      <c r="BN5094" s="157">
        <f>IF('1b-NaturalGas'!$AL$88="no","",ROUND(BL5094,4))</f>
        <v>0.06</v>
      </c>
      <c r="BO5094" s="157">
        <f>IF('1b-NaturalGas'!$AL$89="no","",ROUND(BL5094,4))</f>
        <v>0.06</v>
      </c>
      <c r="BP5094" s="157">
        <f>IF('1b-NaturalGas'!$AL$90="no","not applicable (based on previous answers)",ROUND(BL5094,4))</f>
        <v>0.06</v>
      </c>
      <c r="BQ5094" s="157">
        <f>IF('1b-NaturalGas'!$AL$91="no","not applicable (based on previous answers)",ROUND(BL5094,4))</f>
        <v>0.06</v>
      </c>
    </row>
    <row r="5095" spans="30:69" x14ac:dyDescent="0.25">
      <c r="AD5095" s="157">
        <f t="shared" si="173"/>
        <v>6.2000000000000048E-2</v>
      </c>
      <c r="AE5095" s="157">
        <f>IF('1a-Electricity'!$AL$77="no","",ROUND(AD5095,4))</f>
        <v>6.2E-2</v>
      </c>
      <c r="AF5095" s="157">
        <f>IF('1a-Electricity'!$AL$78="no","",ROUND(AD5095,4))</f>
        <v>6.2E-2</v>
      </c>
      <c r="AG5095" s="157">
        <f>IF('1a-Electricity'!$AL$79="no","",ROUND(AD5095,4))</f>
        <v>6.2E-2</v>
      </c>
      <c r="BL5095" s="157">
        <f t="shared" si="174"/>
        <v>6.1000000000000047E-2</v>
      </c>
      <c r="BM5095" s="157">
        <f>IF('1b-NaturalGas'!$AL$87="no","",ROUND(BL5095,4))</f>
        <v>6.0999999999999999E-2</v>
      </c>
      <c r="BN5095" s="157">
        <f>IF('1b-NaturalGas'!$AL$88="no","",ROUND(BL5095,4))</f>
        <v>6.0999999999999999E-2</v>
      </c>
      <c r="BO5095" s="157">
        <f>IF('1b-NaturalGas'!$AL$89="no","",ROUND(BL5095,4))</f>
        <v>6.0999999999999999E-2</v>
      </c>
      <c r="BP5095" s="157">
        <f>IF('1b-NaturalGas'!$AL$90="no","not applicable (based on previous answers)",ROUND(BL5095,4))</f>
        <v>6.0999999999999999E-2</v>
      </c>
      <c r="BQ5095" s="157">
        <f>IF('1b-NaturalGas'!$AL$91="no","not applicable (based on previous answers)",ROUND(BL5095,4))</f>
        <v>6.0999999999999999E-2</v>
      </c>
    </row>
    <row r="5096" spans="30:69" x14ac:dyDescent="0.25">
      <c r="AD5096" s="157">
        <f t="shared" si="173"/>
        <v>6.3000000000000042E-2</v>
      </c>
      <c r="AE5096" s="157">
        <f>IF('1a-Electricity'!$AL$77="no","",ROUND(AD5096,4))</f>
        <v>6.3E-2</v>
      </c>
      <c r="AF5096" s="157">
        <f>IF('1a-Electricity'!$AL$78="no","",ROUND(AD5096,4))</f>
        <v>6.3E-2</v>
      </c>
      <c r="AG5096" s="157">
        <f>IF('1a-Electricity'!$AL$79="no","",ROUND(AD5096,4))</f>
        <v>6.3E-2</v>
      </c>
      <c r="BL5096" s="157">
        <f t="shared" si="174"/>
        <v>6.2000000000000048E-2</v>
      </c>
      <c r="BM5096" s="157">
        <f>IF('1b-NaturalGas'!$AL$87="no","",ROUND(BL5096,4))</f>
        <v>6.2E-2</v>
      </c>
      <c r="BN5096" s="157">
        <f>IF('1b-NaturalGas'!$AL$88="no","",ROUND(BL5096,4))</f>
        <v>6.2E-2</v>
      </c>
      <c r="BO5096" s="157">
        <f>IF('1b-NaturalGas'!$AL$89="no","",ROUND(BL5096,4))</f>
        <v>6.2E-2</v>
      </c>
      <c r="BP5096" s="157">
        <f>IF('1b-NaturalGas'!$AL$90="no","not applicable (based on previous answers)",ROUND(BL5096,4))</f>
        <v>6.2E-2</v>
      </c>
      <c r="BQ5096" s="157">
        <f>IF('1b-NaturalGas'!$AL$91="no","not applicable (based on previous answers)",ROUND(BL5096,4))</f>
        <v>6.2E-2</v>
      </c>
    </row>
    <row r="5097" spans="30:69" x14ac:dyDescent="0.25">
      <c r="AD5097" s="157">
        <f t="shared" si="173"/>
        <v>6.4000000000000043E-2</v>
      </c>
      <c r="AE5097" s="157">
        <f>IF('1a-Electricity'!$AL$77="no","",ROUND(AD5097,4))</f>
        <v>6.4000000000000001E-2</v>
      </c>
      <c r="AF5097" s="157">
        <f>IF('1a-Electricity'!$AL$78="no","",ROUND(AD5097,4))</f>
        <v>6.4000000000000001E-2</v>
      </c>
      <c r="AG5097" s="157">
        <f>IF('1a-Electricity'!$AL$79="no","",ROUND(AD5097,4))</f>
        <v>6.4000000000000001E-2</v>
      </c>
      <c r="BL5097" s="157">
        <f t="shared" si="174"/>
        <v>6.3000000000000042E-2</v>
      </c>
      <c r="BM5097" s="157">
        <f>IF('1b-NaturalGas'!$AL$87="no","",ROUND(BL5097,4))</f>
        <v>6.3E-2</v>
      </c>
      <c r="BN5097" s="157">
        <f>IF('1b-NaturalGas'!$AL$88="no","",ROUND(BL5097,4))</f>
        <v>6.3E-2</v>
      </c>
      <c r="BO5097" s="157">
        <f>IF('1b-NaturalGas'!$AL$89="no","",ROUND(BL5097,4))</f>
        <v>6.3E-2</v>
      </c>
      <c r="BP5097" s="157">
        <f>IF('1b-NaturalGas'!$AL$90="no","not applicable (based on previous answers)",ROUND(BL5097,4))</f>
        <v>6.3E-2</v>
      </c>
      <c r="BQ5097" s="157">
        <f>IF('1b-NaturalGas'!$AL$91="no","not applicable (based on previous answers)",ROUND(BL5097,4))</f>
        <v>6.3E-2</v>
      </c>
    </row>
    <row r="5098" spans="30:69" x14ac:dyDescent="0.25">
      <c r="AD5098" s="157">
        <f t="shared" si="173"/>
        <v>6.5000000000000044E-2</v>
      </c>
      <c r="AE5098" s="157">
        <f>IF('1a-Electricity'!$AL$77="no","",ROUND(AD5098,4))</f>
        <v>6.5000000000000002E-2</v>
      </c>
      <c r="AF5098" s="157">
        <f>IF('1a-Electricity'!$AL$78="no","",ROUND(AD5098,4))</f>
        <v>6.5000000000000002E-2</v>
      </c>
      <c r="AG5098" s="157">
        <f>IF('1a-Electricity'!$AL$79="no","",ROUND(AD5098,4))</f>
        <v>6.5000000000000002E-2</v>
      </c>
      <c r="BL5098" s="157">
        <f t="shared" si="174"/>
        <v>6.4000000000000043E-2</v>
      </c>
      <c r="BM5098" s="157">
        <f>IF('1b-NaturalGas'!$AL$87="no","",ROUND(BL5098,4))</f>
        <v>6.4000000000000001E-2</v>
      </c>
      <c r="BN5098" s="157">
        <f>IF('1b-NaturalGas'!$AL$88="no","",ROUND(BL5098,4))</f>
        <v>6.4000000000000001E-2</v>
      </c>
      <c r="BO5098" s="157">
        <f>IF('1b-NaturalGas'!$AL$89="no","",ROUND(BL5098,4))</f>
        <v>6.4000000000000001E-2</v>
      </c>
      <c r="BP5098" s="157">
        <f>IF('1b-NaturalGas'!$AL$90="no","not applicable (based on previous answers)",ROUND(BL5098,4))</f>
        <v>6.4000000000000001E-2</v>
      </c>
      <c r="BQ5098" s="157">
        <f>IF('1b-NaturalGas'!$AL$91="no","not applicable (based on previous answers)",ROUND(BL5098,4))</f>
        <v>6.4000000000000001E-2</v>
      </c>
    </row>
    <row r="5099" spans="30:69" x14ac:dyDescent="0.25">
      <c r="AD5099" s="157">
        <f t="shared" si="173"/>
        <v>6.6000000000000045E-2</v>
      </c>
      <c r="AE5099" s="157">
        <f>IF('1a-Electricity'!$AL$77="no","",ROUND(AD5099,4))</f>
        <v>6.6000000000000003E-2</v>
      </c>
      <c r="AF5099" s="157">
        <f>IF('1a-Electricity'!$AL$78="no","",ROUND(AD5099,4))</f>
        <v>6.6000000000000003E-2</v>
      </c>
      <c r="AG5099" s="157">
        <f>IF('1a-Electricity'!$AL$79="no","",ROUND(AD5099,4))</f>
        <v>6.6000000000000003E-2</v>
      </c>
      <c r="BL5099" s="157">
        <f t="shared" si="174"/>
        <v>6.5000000000000044E-2</v>
      </c>
      <c r="BM5099" s="157">
        <f>IF('1b-NaturalGas'!$AL$87="no","",ROUND(BL5099,4))</f>
        <v>6.5000000000000002E-2</v>
      </c>
      <c r="BN5099" s="157">
        <f>IF('1b-NaturalGas'!$AL$88="no","",ROUND(BL5099,4))</f>
        <v>6.5000000000000002E-2</v>
      </c>
      <c r="BO5099" s="157">
        <f>IF('1b-NaturalGas'!$AL$89="no","",ROUND(BL5099,4))</f>
        <v>6.5000000000000002E-2</v>
      </c>
      <c r="BP5099" s="157">
        <f>IF('1b-NaturalGas'!$AL$90="no","not applicable (based on previous answers)",ROUND(BL5099,4))</f>
        <v>6.5000000000000002E-2</v>
      </c>
      <c r="BQ5099" s="157">
        <f>IF('1b-NaturalGas'!$AL$91="no","not applicable (based on previous answers)",ROUND(BL5099,4))</f>
        <v>6.5000000000000002E-2</v>
      </c>
    </row>
    <row r="5100" spans="30:69" x14ac:dyDescent="0.25">
      <c r="AD5100" s="157">
        <f t="shared" si="173"/>
        <v>6.7000000000000046E-2</v>
      </c>
      <c r="AE5100" s="157">
        <f>IF('1a-Electricity'!$AL$77="no","",ROUND(AD5100,4))</f>
        <v>6.7000000000000004E-2</v>
      </c>
      <c r="AF5100" s="157">
        <f>IF('1a-Electricity'!$AL$78="no","",ROUND(AD5100,4))</f>
        <v>6.7000000000000004E-2</v>
      </c>
      <c r="AG5100" s="157">
        <f>IF('1a-Electricity'!$AL$79="no","",ROUND(AD5100,4))</f>
        <v>6.7000000000000004E-2</v>
      </c>
      <c r="BL5100" s="157">
        <f t="shared" si="174"/>
        <v>6.6000000000000045E-2</v>
      </c>
      <c r="BM5100" s="157">
        <f>IF('1b-NaturalGas'!$AL$87="no","",ROUND(BL5100,4))</f>
        <v>6.6000000000000003E-2</v>
      </c>
      <c r="BN5100" s="157">
        <f>IF('1b-NaturalGas'!$AL$88="no","",ROUND(BL5100,4))</f>
        <v>6.6000000000000003E-2</v>
      </c>
      <c r="BO5100" s="157">
        <f>IF('1b-NaturalGas'!$AL$89="no","",ROUND(BL5100,4))</f>
        <v>6.6000000000000003E-2</v>
      </c>
      <c r="BP5100" s="157">
        <f>IF('1b-NaturalGas'!$AL$90="no","not applicable (based on previous answers)",ROUND(BL5100,4))</f>
        <v>6.6000000000000003E-2</v>
      </c>
      <c r="BQ5100" s="157">
        <f>IF('1b-NaturalGas'!$AL$91="no","not applicable (based on previous answers)",ROUND(BL5100,4))</f>
        <v>6.6000000000000003E-2</v>
      </c>
    </row>
    <row r="5101" spans="30:69" x14ac:dyDescent="0.25">
      <c r="AD5101" s="157">
        <f t="shared" si="173"/>
        <v>6.8000000000000047E-2</v>
      </c>
      <c r="AE5101" s="157">
        <f>IF('1a-Electricity'!$AL$77="no","",ROUND(AD5101,4))</f>
        <v>6.8000000000000005E-2</v>
      </c>
      <c r="AF5101" s="157">
        <f>IF('1a-Electricity'!$AL$78="no","",ROUND(AD5101,4))</f>
        <v>6.8000000000000005E-2</v>
      </c>
      <c r="AG5101" s="157">
        <f>IF('1a-Electricity'!$AL$79="no","",ROUND(AD5101,4))</f>
        <v>6.8000000000000005E-2</v>
      </c>
      <c r="BL5101" s="157">
        <f t="shared" si="174"/>
        <v>6.7000000000000046E-2</v>
      </c>
      <c r="BM5101" s="157">
        <f>IF('1b-NaturalGas'!$AL$87="no","",ROUND(BL5101,4))</f>
        <v>6.7000000000000004E-2</v>
      </c>
      <c r="BN5101" s="157">
        <f>IF('1b-NaturalGas'!$AL$88="no","",ROUND(BL5101,4))</f>
        <v>6.7000000000000004E-2</v>
      </c>
      <c r="BO5101" s="157">
        <f>IF('1b-NaturalGas'!$AL$89="no","",ROUND(BL5101,4))</f>
        <v>6.7000000000000004E-2</v>
      </c>
      <c r="BP5101" s="157">
        <f>IF('1b-NaturalGas'!$AL$90="no","not applicable (based on previous answers)",ROUND(BL5101,4))</f>
        <v>6.7000000000000004E-2</v>
      </c>
      <c r="BQ5101" s="157">
        <f>IF('1b-NaturalGas'!$AL$91="no","not applicable (based on previous answers)",ROUND(BL5101,4))</f>
        <v>6.7000000000000004E-2</v>
      </c>
    </row>
    <row r="5102" spans="30:69" x14ac:dyDescent="0.25">
      <c r="AD5102" s="157">
        <f t="shared" si="173"/>
        <v>6.9000000000000047E-2</v>
      </c>
      <c r="AE5102" s="157">
        <f>IF('1a-Electricity'!$AL$77="no","",ROUND(AD5102,4))</f>
        <v>6.9000000000000006E-2</v>
      </c>
      <c r="AF5102" s="157">
        <f>IF('1a-Electricity'!$AL$78="no","",ROUND(AD5102,4))</f>
        <v>6.9000000000000006E-2</v>
      </c>
      <c r="AG5102" s="157">
        <f>IF('1a-Electricity'!$AL$79="no","",ROUND(AD5102,4))</f>
        <v>6.9000000000000006E-2</v>
      </c>
      <c r="BL5102" s="157">
        <f t="shared" si="174"/>
        <v>6.8000000000000047E-2</v>
      </c>
      <c r="BM5102" s="157">
        <f>IF('1b-NaturalGas'!$AL$87="no","",ROUND(BL5102,4))</f>
        <v>6.8000000000000005E-2</v>
      </c>
      <c r="BN5102" s="157">
        <f>IF('1b-NaturalGas'!$AL$88="no","",ROUND(BL5102,4))</f>
        <v>6.8000000000000005E-2</v>
      </c>
      <c r="BO5102" s="157">
        <f>IF('1b-NaturalGas'!$AL$89="no","",ROUND(BL5102,4))</f>
        <v>6.8000000000000005E-2</v>
      </c>
      <c r="BP5102" s="157">
        <f>IF('1b-NaturalGas'!$AL$90="no","not applicable (based on previous answers)",ROUND(BL5102,4))</f>
        <v>6.8000000000000005E-2</v>
      </c>
      <c r="BQ5102" s="157">
        <f>IF('1b-NaturalGas'!$AL$91="no","not applicable (based on previous answers)",ROUND(BL5102,4))</f>
        <v>6.8000000000000005E-2</v>
      </c>
    </row>
    <row r="5103" spans="30:69" x14ac:dyDescent="0.25">
      <c r="AD5103" s="157">
        <f t="shared" si="173"/>
        <v>7.0000000000000048E-2</v>
      </c>
      <c r="AE5103" s="157">
        <f>IF('1a-Electricity'!$AL$77="no","",ROUND(AD5103,4))</f>
        <v>7.0000000000000007E-2</v>
      </c>
      <c r="AF5103" s="157">
        <f>IF('1a-Electricity'!$AL$78="no","",ROUND(AD5103,4))</f>
        <v>7.0000000000000007E-2</v>
      </c>
      <c r="AG5103" s="157">
        <f>IF('1a-Electricity'!$AL$79="no","",ROUND(AD5103,4))</f>
        <v>7.0000000000000007E-2</v>
      </c>
      <c r="BL5103" s="157">
        <f t="shared" si="174"/>
        <v>6.9000000000000047E-2</v>
      </c>
      <c r="BM5103" s="157">
        <f>IF('1b-NaturalGas'!$AL$87="no","",ROUND(BL5103,4))</f>
        <v>6.9000000000000006E-2</v>
      </c>
      <c r="BN5103" s="157">
        <f>IF('1b-NaturalGas'!$AL$88="no","",ROUND(BL5103,4))</f>
        <v>6.9000000000000006E-2</v>
      </c>
      <c r="BO5103" s="157">
        <f>IF('1b-NaturalGas'!$AL$89="no","",ROUND(BL5103,4))</f>
        <v>6.9000000000000006E-2</v>
      </c>
      <c r="BP5103" s="157">
        <f>IF('1b-NaturalGas'!$AL$90="no","not applicable (based on previous answers)",ROUND(BL5103,4))</f>
        <v>6.9000000000000006E-2</v>
      </c>
      <c r="BQ5103" s="157">
        <f>IF('1b-NaturalGas'!$AL$91="no","not applicable (based on previous answers)",ROUND(BL5103,4))</f>
        <v>6.9000000000000006E-2</v>
      </c>
    </row>
    <row r="5104" spans="30:69" x14ac:dyDescent="0.25">
      <c r="AD5104" s="157">
        <f t="shared" si="173"/>
        <v>7.1000000000000049E-2</v>
      </c>
      <c r="AE5104" s="157">
        <f>IF('1a-Electricity'!$AL$77="no","",ROUND(AD5104,4))</f>
        <v>7.0999999999999994E-2</v>
      </c>
      <c r="AF5104" s="157">
        <f>IF('1a-Electricity'!$AL$78="no","",ROUND(AD5104,4))</f>
        <v>7.0999999999999994E-2</v>
      </c>
      <c r="AG5104" s="157">
        <f>IF('1a-Electricity'!$AL$79="no","",ROUND(AD5104,4))</f>
        <v>7.0999999999999994E-2</v>
      </c>
      <c r="BL5104" s="157">
        <f t="shared" si="174"/>
        <v>7.0000000000000048E-2</v>
      </c>
      <c r="BM5104" s="157">
        <f>IF('1b-NaturalGas'!$AL$87="no","",ROUND(BL5104,4))</f>
        <v>7.0000000000000007E-2</v>
      </c>
      <c r="BN5104" s="157">
        <f>IF('1b-NaturalGas'!$AL$88="no","",ROUND(BL5104,4))</f>
        <v>7.0000000000000007E-2</v>
      </c>
      <c r="BO5104" s="157">
        <f>IF('1b-NaturalGas'!$AL$89="no","",ROUND(BL5104,4))</f>
        <v>7.0000000000000007E-2</v>
      </c>
      <c r="BP5104" s="157">
        <f>IF('1b-NaturalGas'!$AL$90="no","not applicable (based on previous answers)",ROUND(BL5104,4))</f>
        <v>7.0000000000000007E-2</v>
      </c>
      <c r="BQ5104" s="157">
        <f>IF('1b-NaturalGas'!$AL$91="no","not applicable (based on previous answers)",ROUND(BL5104,4))</f>
        <v>7.0000000000000007E-2</v>
      </c>
    </row>
    <row r="5105" spans="30:69" x14ac:dyDescent="0.25">
      <c r="AD5105" s="157">
        <f t="shared" si="173"/>
        <v>7.200000000000005E-2</v>
      </c>
      <c r="AE5105" s="157">
        <f>IF('1a-Electricity'!$AL$77="no","",ROUND(AD5105,4))</f>
        <v>7.1999999999999995E-2</v>
      </c>
      <c r="AF5105" s="157">
        <f>IF('1a-Electricity'!$AL$78="no","",ROUND(AD5105,4))</f>
        <v>7.1999999999999995E-2</v>
      </c>
      <c r="AG5105" s="157">
        <f>IF('1a-Electricity'!$AL$79="no","",ROUND(AD5105,4))</f>
        <v>7.1999999999999995E-2</v>
      </c>
      <c r="BL5105" s="157">
        <f t="shared" si="174"/>
        <v>7.1000000000000049E-2</v>
      </c>
      <c r="BM5105" s="157">
        <f>IF('1b-NaturalGas'!$AL$87="no","",ROUND(BL5105,4))</f>
        <v>7.0999999999999994E-2</v>
      </c>
      <c r="BN5105" s="157">
        <f>IF('1b-NaturalGas'!$AL$88="no","",ROUND(BL5105,4))</f>
        <v>7.0999999999999994E-2</v>
      </c>
      <c r="BO5105" s="157">
        <f>IF('1b-NaturalGas'!$AL$89="no","",ROUND(BL5105,4))</f>
        <v>7.0999999999999994E-2</v>
      </c>
      <c r="BP5105" s="157">
        <f>IF('1b-NaturalGas'!$AL$90="no","not applicable (based on previous answers)",ROUND(BL5105,4))</f>
        <v>7.0999999999999994E-2</v>
      </c>
      <c r="BQ5105" s="157">
        <f>IF('1b-NaturalGas'!$AL$91="no","not applicable (based on previous answers)",ROUND(BL5105,4))</f>
        <v>7.0999999999999994E-2</v>
      </c>
    </row>
    <row r="5106" spans="30:69" x14ac:dyDescent="0.25">
      <c r="AD5106" s="157">
        <f t="shared" si="173"/>
        <v>7.3000000000000051E-2</v>
      </c>
      <c r="AE5106" s="157">
        <f>IF('1a-Electricity'!$AL$77="no","",ROUND(AD5106,4))</f>
        <v>7.2999999999999995E-2</v>
      </c>
      <c r="AF5106" s="157">
        <f>IF('1a-Electricity'!$AL$78="no","",ROUND(AD5106,4))</f>
        <v>7.2999999999999995E-2</v>
      </c>
      <c r="AG5106" s="157">
        <f>IF('1a-Electricity'!$AL$79="no","",ROUND(AD5106,4))</f>
        <v>7.2999999999999995E-2</v>
      </c>
      <c r="BL5106" s="157">
        <f t="shared" si="174"/>
        <v>7.200000000000005E-2</v>
      </c>
      <c r="BM5106" s="157">
        <f>IF('1b-NaturalGas'!$AL$87="no","",ROUND(BL5106,4))</f>
        <v>7.1999999999999995E-2</v>
      </c>
      <c r="BN5106" s="157">
        <f>IF('1b-NaturalGas'!$AL$88="no","",ROUND(BL5106,4))</f>
        <v>7.1999999999999995E-2</v>
      </c>
      <c r="BO5106" s="157">
        <f>IF('1b-NaturalGas'!$AL$89="no","",ROUND(BL5106,4))</f>
        <v>7.1999999999999995E-2</v>
      </c>
      <c r="BP5106" s="157">
        <f>IF('1b-NaturalGas'!$AL$90="no","not applicable (based on previous answers)",ROUND(BL5106,4))</f>
        <v>7.1999999999999995E-2</v>
      </c>
      <c r="BQ5106" s="157">
        <f>IF('1b-NaturalGas'!$AL$91="no","not applicable (based on previous answers)",ROUND(BL5106,4))</f>
        <v>7.1999999999999995E-2</v>
      </c>
    </row>
    <row r="5107" spans="30:69" x14ac:dyDescent="0.25">
      <c r="AD5107" s="157">
        <f t="shared" si="173"/>
        <v>7.4000000000000052E-2</v>
      </c>
      <c r="AE5107" s="157">
        <f>IF('1a-Electricity'!$AL$77="no","",ROUND(AD5107,4))</f>
        <v>7.3999999999999996E-2</v>
      </c>
      <c r="AF5107" s="157">
        <f>IF('1a-Electricity'!$AL$78="no","",ROUND(AD5107,4))</f>
        <v>7.3999999999999996E-2</v>
      </c>
      <c r="AG5107" s="157">
        <f>IF('1a-Electricity'!$AL$79="no","",ROUND(AD5107,4))</f>
        <v>7.3999999999999996E-2</v>
      </c>
      <c r="BL5107" s="157">
        <f t="shared" si="174"/>
        <v>7.3000000000000051E-2</v>
      </c>
      <c r="BM5107" s="157">
        <f>IF('1b-NaturalGas'!$AL$87="no","",ROUND(BL5107,4))</f>
        <v>7.2999999999999995E-2</v>
      </c>
      <c r="BN5107" s="157">
        <f>IF('1b-NaturalGas'!$AL$88="no","",ROUND(BL5107,4))</f>
        <v>7.2999999999999995E-2</v>
      </c>
      <c r="BO5107" s="157">
        <f>IF('1b-NaturalGas'!$AL$89="no","",ROUND(BL5107,4))</f>
        <v>7.2999999999999995E-2</v>
      </c>
      <c r="BP5107" s="157">
        <f>IF('1b-NaturalGas'!$AL$90="no","not applicable (based on previous answers)",ROUND(BL5107,4))</f>
        <v>7.2999999999999995E-2</v>
      </c>
      <c r="BQ5107" s="157">
        <f>IF('1b-NaturalGas'!$AL$91="no","not applicable (based on previous answers)",ROUND(BL5107,4))</f>
        <v>7.2999999999999995E-2</v>
      </c>
    </row>
    <row r="5108" spans="30:69" x14ac:dyDescent="0.25">
      <c r="AD5108" s="157">
        <f t="shared" si="173"/>
        <v>7.5000000000000053E-2</v>
      </c>
      <c r="AE5108" s="157">
        <f>IF('1a-Electricity'!$AL$77="no","",ROUND(AD5108,4))</f>
        <v>7.4999999999999997E-2</v>
      </c>
      <c r="AF5108" s="157">
        <f>IF('1a-Electricity'!$AL$78="no","",ROUND(AD5108,4))</f>
        <v>7.4999999999999997E-2</v>
      </c>
      <c r="AG5108" s="157">
        <f>IF('1a-Electricity'!$AL$79="no","",ROUND(AD5108,4))</f>
        <v>7.4999999999999997E-2</v>
      </c>
      <c r="BL5108" s="157">
        <f t="shared" si="174"/>
        <v>7.4000000000000052E-2</v>
      </c>
      <c r="BM5108" s="157">
        <f>IF('1b-NaturalGas'!$AL$87="no","",ROUND(BL5108,4))</f>
        <v>7.3999999999999996E-2</v>
      </c>
      <c r="BN5108" s="157">
        <f>IF('1b-NaturalGas'!$AL$88="no","",ROUND(BL5108,4))</f>
        <v>7.3999999999999996E-2</v>
      </c>
      <c r="BO5108" s="157">
        <f>IF('1b-NaturalGas'!$AL$89="no","",ROUND(BL5108,4))</f>
        <v>7.3999999999999996E-2</v>
      </c>
      <c r="BP5108" s="157">
        <f>IF('1b-NaturalGas'!$AL$90="no","not applicable (based on previous answers)",ROUND(BL5108,4))</f>
        <v>7.3999999999999996E-2</v>
      </c>
      <c r="BQ5108" s="157">
        <f>IF('1b-NaturalGas'!$AL$91="no","not applicable (based on previous answers)",ROUND(BL5108,4))</f>
        <v>7.3999999999999996E-2</v>
      </c>
    </row>
    <row r="5109" spans="30:69" x14ac:dyDescent="0.25">
      <c r="AD5109" s="157">
        <f t="shared" si="173"/>
        <v>7.6000000000000054E-2</v>
      </c>
      <c r="AE5109" s="157">
        <f>IF('1a-Electricity'!$AL$77="no","",ROUND(AD5109,4))</f>
        <v>7.5999999999999998E-2</v>
      </c>
      <c r="AF5109" s="157">
        <f>IF('1a-Electricity'!$AL$78="no","",ROUND(AD5109,4))</f>
        <v>7.5999999999999998E-2</v>
      </c>
      <c r="AG5109" s="157">
        <f>IF('1a-Electricity'!$AL$79="no","",ROUND(AD5109,4))</f>
        <v>7.5999999999999998E-2</v>
      </c>
      <c r="BL5109" s="157">
        <f t="shared" si="174"/>
        <v>7.5000000000000053E-2</v>
      </c>
      <c r="BM5109" s="157">
        <f>IF('1b-NaturalGas'!$AL$87="no","",ROUND(BL5109,4))</f>
        <v>7.4999999999999997E-2</v>
      </c>
      <c r="BN5109" s="157">
        <f>IF('1b-NaturalGas'!$AL$88="no","",ROUND(BL5109,4))</f>
        <v>7.4999999999999997E-2</v>
      </c>
      <c r="BO5109" s="157">
        <f>IF('1b-NaturalGas'!$AL$89="no","",ROUND(BL5109,4))</f>
        <v>7.4999999999999997E-2</v>
      </c>
      <c r="BP5109" s="157">
        <f>IF('1b-NaturalGas'!$AL$90="no","not applicable (based on previous answers)",ROUND(BL5109,4))</f>
        <v>7.4999999999999997E-2</v>
      </c>
      <c r="BQ5109" s="157">
        <f>IF('1b-NaturalGas'!$AL$91="no","not applicable (based on previous answers)",ROUND(BL5109,4))</f>
        <v>7.4999999999999997E-2</v>
      </c>
    </row>
    <row r="5110" spans="30:69" x14ac:dyDescent="0.25">
      <c r="AD5110" s="157">
        <f t="shared" si="173"/>
        <v>7.7000000000000055E-2</v>
      </c>
      <c r="AE5110" s="157">
        <f>IF('1a-Electricity'!$AL$77="no","",ROUND(AD5110,4))</f>
        <v>7.6999999999999999E-2</v>
      </c>
      <c r="AF5110" s="157">
        <f>IF('1a-Electricity'!$AL$78="no","",ROUND(AD5110,4))</f>
        <v>7.6999999999999999E-2</v>
      </c>
      <c r="AG5110" s="157">
        <f>IF('1a-Electricity'!$AL$79="no","",ROUND(AD5110,4))</f>
        <v>7.6999999999999999E-2</v>
      </c>
      <c r="BL5110" s="157">
        <f t="shared" si="174"/>
        <v>7.6000000000000054E-2</v>
      </c>
      <c r="BM5110" s="157">
        <f>IF('1b-NaturalGas'!$AL$87="no","",ROUND(BL5110,4))</f>
        <v>7.5999999999999998E-2</v>
      </c>
      <c r="BN5110" s="157">
        <f>IF('1b-NaturalGas'!$AL$88="no","",ROUND(BL5110,4))</f>
        <v>7.5999999999999998E-2</v>
      </c>
      <c r="BO5110" s="157">
        <f>IF('1b-NaturalGas'!$AL$89="no","",ROUND(BL5110,4))</f>
        <v>7.5999999999999998E-2</v>
      </c>
      <c r="BP5110" s="157">
        <f>IF('1b-NaturalGas'!$AL$90="no","not applicable (based on previous answers)",ROUND(BL5110,4))</f>
        <v>7.5999999999999998E-2</v>
      </c>
      <c r="BQ5110" s="157">
        <f>IF('1b-NaturalGas'!$AL$91="no","not applicable (based on previous answers)",ROUND(BL5110,4))</f>
        <v>7.5999999999999998E-2</v>
      </c>
    </row>
    <row r="5111" spans="30:69" x14ac:dyDescent="0.25">
      <c r="AD5111" s="157">
        <f t="shared" si="173"/>
        <v>7.8000000000000055E-2</v>
      </c>
      <c r="AE5111" s="157">
        <f>IF('1a-Electricity'!$AL$77="no","",ROUND(AD5111,4))</f>
        <v>7.8E-2</v>
      </c>
      <c r="AF5111" s="157">
        <f>IF('1a-Electricity'!$AL$78="no","",ROUND(AD5111,4))</f>
        <v>7.8E-2</v>
      </c>
      <c r="AG5111" s="157">
        <f>IF('1a-Electricity'!$AL$79="no","",ROUND(AD5111,4))</f>
        <v>7.8E-2</v>
      </c>
      <c r="BL5111" s="157">
        <f t="shared" si="174"/>
        <v>7.7000000000000055E-2</v>
      </c>
      <c r="BM5111" s="157">
        <f>IF('1b-NaturalGas'!$AL$87="no","",ROUND(BL5111,4))</f>
        <v>7.6999999999999999E-2</v>
      </c>
      <c r="BN5111" s="157">
        <f>IF('1b-NaturalGas'!$AL$88="no","",ROUND(BL5111,4))</f>
        <v>7.6999999999999999E-2</v>
      </c>
      <c r="BO5111" s="157">
        <f>IF('1b-NaturalGas'!$AL$89="no","",ROUND(BL5111,4))</f>
        <v>7.6999999999999999E-2</v>
      </c>
      <c r="BP5111" s="157">
        <f>IF('1b-NaturalGas'!$AL$90="no","not applicable (based on previous answers)",ROUND(BL5111,4))</f>
        <v>7.6999999999999999E-2</v>
      </c>
      <c r="BQ5111" s="157">
        <f>IF('1b-NaturalGas'!$AL$91="no","not applicable (based on previous answers)",ROUND(BL5111,4))</f>
        <v>7.6999999999999999E-2</v>
      </c>
    </row>
    <row r="5112" spans="30:69" x14ac:dyDescent="0.25">
      <c r="AD5112" s="157">
        <f t="shared" si="173"/>
        <v>7.9000000000000056E-2</v>
      </c>
      <c r="AE5112" s="157">
        <f>IF('1a-Electricity'!$AL$77="no","",ROUND(AD5112,4))</f>
        <v>7.9000000000000001E-2</v>
      </c>
      <c r="AF5112" s="157">
        <f>IF('1a-Electricity'!$AL$78="no","",ROUND(AD5112,4))</f>
        <v>7.9000000000000001E-2</v>
      </c>
      <c r="AG5112" s="157">
        <f>IF('1a-Electricity'!$AL$79="no","",ROUND(AD5112,4))</f>
        <v>7.9000000000000001E-2</v>
      </c>
      <c r="BL5112" s="157">
        <f t="shared" si="174"/>
        <v>7.8000000000000055E-2</v>
      </c>
      <c r="BM5112" s="157">
        <f>IF('1b-NaturalGas'!$AL$87="no","",ROUND(BL5112,4))</f>
        <v>7.8E-2</v>
      </c>
      <c r="BN5112" s="157">
        <f>IF('1b-NaturalGas'!$AL$88="no","",ROUND(BL5112,4))</f>
        <v>7.8E-2</v>
      </c>
      <c r="BO5112" s="157">
        <f>IF('1b-NaturalGas'!$AL$89="no","",ROUND(BL5112,4))</f>
        <v>7.8E-2</v>
      </c>
      <c r="BP5112" s="157">
        <f>IF('1b-NaturalGas'!$AL$90="no","not applicable (based on previous answers)",ROUND(BL5112,4))</f>
        <v>7.8E-2</v>
      </c>
      <c r="BQ5112" s="157">
        <f>IF('1b-NaturalGas'!$AL$91="no","not applicable (based on previous answers)",ROUND(BL5112,4))</f>
        <v>7.8E-2</v>
      </c>
    </row>
    <row r="5113" spans="30:69" x14ac:dyDescent="0.25">
      <c r="AD5113" s="157">
        <f t="shared" si="173"/>
        <v>8.0000000000000057E-2</v>
      </c>
      <c r="AE5113" s="157">
        <f>IF('1a-Electricity'!$AL$77="no","",ROUND(AD5113,4))</f>
        <v>0.08</v>
      </c>
      <c r="AF5113" s="157">
        <f>IF('1a-Electricity'!$AL$78="no","",ROUND(AD5113,4))</f>
        <v>0.08</v>
      </c>
      <c r="AG5113" s="157">
        <f>IF('1a-Electricity'!$AL$79="no","",ROUND(AD5113,4))</f>
        <v>0.08</v>
      </c>
      <c r="BL5113" s="157">
        <f t="shared" si="174"/>
        <v>7.9000000000000056E-2</v>
      </c>
      <c r="BM5113" s="157">
        <f>IF('1b-NaturalGas'!$AL$87="no","",ROUND(BL5113,4))</f>
        <v>7.9000000000000001E-2</v>
      </c>
      <c r="BN5113" s="157">
        <f>IF('1b-NaturalGas'!$AL$88="no","",ROUND(BL5113,4))</f>
        <v>7.9000000000000001E-2</v>
      </c>
      <c r="BO5113" s="157">
        <f>IF('1b-NaturalGas'!$AL$89="no","",ROUND(BL5113,4))</f>
        <v>7.9000000000000001E-2</v>
      </c>
      <c r="BP5113" s="157">
        <f>IF('1b-NaturalGas'!$AL$90="no","not applicable (based on previous answers)",ROUND(BL5113,4))</f>
        <v>7.9000000000000001E-2</v>
      </c>
      <c r="BQ5113" s="157">
        <f>IF('1b-NaturalGas'!$AL$91="no","not applicable (based on previous answers)",ROUND(BL5113,4))</f>
        <v>7.9000000000000001E-2</v>
      </c>
    </row>
    <row r="5114" spans="30:69" x14ac:dyDescent="0.25">
      <c r="AD5114" s="157">
        <f t="shared" si="173"/>
        <v>8.1000000000000058E-2</v>
      </c>
      <c r="AE5114" s="157">
        <f>IF('1a-Electricity'!$AL$77="no","",ROUND(AD5114,4))</f>
        <v>8.1000000000000003E-2</v>
      </c>
      <c r="AF5114" s="157">
        <f>IF('1a-Electricity'!$AL$78="no","",ROUND(AD5114,4))</f>
        <v>8.1000000000000003E-2</v>
      </c>
      <c r="AG5114" s="157">
        <f>IF('1a-Electricity'!$AL$79="no","",ROUND(AD5114,4))</f>
        <v>8.1000000000000003E-2</v>
      </c>
      <c r="BL5114" s="157">
        <f t="shared" si="174"/>
        <v>8.0000000000000057E-2</v>
      </c>
      <c r="BM5114" s="157">
        <f>IF('1b-NaturalGas'!$AL$87="no","",ROUND(BL5114,4))</f>
        <v>0.08</v>
      </c>
      <c r="BN5114" s="157">
        <f>IF('1b-NaturalGas'!$AL$88="no","",ROUND(BL5114,4))</f>
        <v>0.08</v>
      </c>
      <c r="BO5114" s="157">
        <f>IF('1b-NaturalGas'!$AL$89="no","",ROUND(BL5114,4))</f>
        <v>0.08</v>
      </c>
      <c r="BP5114" s="157">
        <f>IF('1b-NaturalGas'!$AL$90="no","not applicable (based on previous answers)",ROUND(BL5114,4))</f>
        <v>0.08</v>
      </c>
      <c r="BQ5114" s="157">
        <f>IF('1b-NaturalGas'!$AL$91="no","not applicable (based on previous answers)",ROUND(BL5114,4))</f>
        <v>0.08</v>
      </c>
    </row>
    <row r="5115" spans="30:69" x14ac:dyDescent="0.25">
      <c r="AD5115" s="157">
        <f t="shared" si="173"/>
        <v>8.2000000000000059E-2</v>
      </c>
      <c r="AE5115" s="157">
        <f>IF('1a-Electricity'!$AL$77="no","",ROUND(AD5115,4))</f>
        <v>8.2000000000000003E-2</v>
      </c>
      <c r="AF5115" s="157">
        <f>IF('1a-Electricity'!$AL$78="no","",ROUND(AD5115,4))</f>
        <v>8.2000000000000003E-2</v>
      </c>
      <c r="AG5115" s="157">
        <f>IF('1a-Electricity'!$AL$79="no","",ROUND(AD5115,4))</f>
        <v>8.2000000000000003E-2</v>
      </c>
      <c r="BL5115" s="157">
        <f t="shared" si="174"/>
        <v>8.1000000000000058E-2</v>
      </c>
      <c r="BM5115" s="157">
        <f>IF('1b-NaturalGas'!$AL$87="no","",ROUND(BL5115,4))</f>
        <v>8.1000000000000003E-2</v>
      </c>
      <c r="BN5115" s="157">
        <f>IF('1b-NaturalGas'!$AL$88="no","",ROUND(BL5115,4))</f>
        <v>8.1000000000000003E-2</v>
      </c>
      <c r="BO5115" s="157">
        <f>IF('1b-NaturalGas'!$AL$89="no","",ROUND(BL5115,4))</f>
        <v>8.1000000000000003E-2</v>
      </c>
      <c r="BP5115" s="157">
        <f>IF('1b-NaturalGas'!$AL$90="no","not applicable (based on previous answers)",ROUND(BL5115,4))</f>
        <v>8.1000000000000003E-2</v>
      </c>
      <c r="BQ5115" s="157">
        <f>IF('1b-NaturalGas'!$AL$91="no","not applicable (based on previous answers)",ROUND(BL5115,4))</f>
        <v>8.1000000000000003E-2</v>
      </c>
    </row>
    <row r="5116" spans="30:69" x14ac:dyDescent="0.25">
      <c r="AD5116" s="157">
        <f t="shared" si="173"/>
        <v>8.300000000000006E-2</v>
      </c>
      <c r="AE5116" s="157">
        <f>IF('1a-Electricity'!$AL$77="no","",ROUND(AD5116,4))</f>
        <v>8.3000000000000004E-2</v>
      </c>
      <c r="AF5116" s="157">
        <f>IF('1a-Electricity'!$AL$78="no","",ROUND(AD5116,4))</f>
        <v>8.3000000000000004E-2</v>
      </c>
      <c r="AG5116" s="157">
        <f>IF('1a-Electricity'!$AL$79="no","",ROUND(AD5116,4))</f>
        <v>8.3000000000000004E-2</v>
      </c>
      <c r="BL5116" s="157">
        <f t="shared" si="174"/>
        <v>8.2000000000000059E-2</v>
      </c>
      <c r="BM5116" s="157">
        <f>IF('1b-NaturalGas'!$AL$87="no","",ROUND(BL5116,4))</f>
        <v>8.2000000000000003E-2</v>
      </c>
      <c r="BN5116" s="157">
        <f>IF('1b-NaturalGas'!$AL$88="no","",ROUND(BL5116,4))</f>
        <v>8.2000000000000003E-2</v>
      </c>
      <c r="BO5116" s="157">
        <f>IF('1b-NaturalGas'!$AL$89="no","",ROUND(BL5116,4))</f>
        <v>8.2000000000000003E-2</v>
      </c>
      <c r="BP5116" s="157">
        <f>IF('1b-NaturalGas'!$AL$90="no","not applicable (based on previous answers)",ROUND(BL5116,4))</f>
        <v>8.2000000000000003E-2</v>
      </c>
      <c r="BQ5116" s="157">
        <f>IF('1b-NaturalGas'!$AL$91="no","not applicable (based on previous answers)",ROUND(BL5116,4))</f>
        <v>8.2000000000000003E-2</v>
      </c>
    </row>
    <row r="5117" spans="30:69" x14ac:dyDescent="0.25">
      <c r="AD5117" s="157">
        <f t="shared" si="173"/>
        <v>8.4000000000000061E-2</v>
      </c>
      <c r="AE5117" s="157">
        <f>IF('1a-Electricity'!$AL$77="no","",ROUND(AD5117,4))</f>
        <v>8.4000000000000005E-2</v>
      </c>
      <c r="AF5117" s="157">
        <f>IF('1a-Electricity'!$AL$78="no","",ROUND(AD5117,4))</f>
        <v>8.4000000000000005E-2</v>
      </c>
      <c r="AG5117" s="157">
        <f>IF('1a-Electricity'!$AL$79="no","",ROUND(AD5117,4))</f>
        <v>8.4000000000000005E-2</v>
      </c>
      <c r="BL5117" s="157">
        <f t="shared" si="174"/>
        <v>8.300000000000006E-2</v>
      </c>
      <c r="BM5117" s="157">
        <f>IF('1b-NaturalGas'!$AL$87="no","",ROUND(BL5117,4))</f>
        <v>8.3000000000000004E-2</v>
      </c>
      <c r="BN5117" s="157">
        <f>IF('1b-NaturalGas'!$AL$88="no","",ROUND(BL5117,4))</f>
        <v>8.3000000000000004E-2</v>
      </c>
      <c r="BO5117" s="157">
        <f>IF('1b-NaturalGas'!$AL$89="no","",ROUND(BL5117,4))</f>
        <v>8.3000000000000004E-2</v>
      </c>
      <c r="BP5117" s="157">
        <f>IF('1b-NaturalGas'!$AL$90="no","not applicable (based on previous answers)",ROUND(BL5117,4))</f>
        <v>8.3000000000000004E-2</v>
      </c>
      <c r="BQ5117" s="157">
        <f>IF('1b-NaturalGas'!$AL$91="no","not applicable (based on previous answers)",ROUND(BL5117,4))</f>
        <v>8.3000000000000004E-2</v>
      </c>
    </row>
    <row r="5118" spans="30:69" x14ac:dyDescent="0.25">
      <c r="AD5118" s="157">
        <f t="shared" si="173"/>
        <v>8.5000000000000062E-2</v>
      </c>
      <c r="AE5118" s="157">
        <f>IF('1a-Electricity'!$AL$77="no","",ROUND(AD5118,4))</f>
        <v>8.5000000000000006E-2</v>
      </c>
      <c r="AF5118" s="157">
        <f>IF('1a-Electricity'!$AL$78="no","",ROUND(AD5118,4))</f>
        <v>8.5000000000000006E-2</v>
      </c>
      <c r="AG5118" s="157">
        <f>IF('1a-Electricity'!$AL$79="no","",ROUND(AD5118,4))</f>
        <v>8.5000000000000006E-2</v>
      </c>
      <c r="BL5118" s="157">
        <f t="shared" si="174"/>
        <v>8.4000000000000061E-2</v>
      </c>
      <c r="BM5118" s="157">
        <f>IF('1b-NaturalGas'!$AL$87="no","",ROUND(BL5118,4))</f>
        <v>8.4000000000000005E-2</v>
      </c>
      <c r="BN5118" s="157">
        <f>IF('1b-NaturalGas'!$AL$88="no","",ROUND(BL5118,4))</f>
        <v>8.4000000000000005E-2</v>
      </c>
      <c r="BO5118" s="157">
        <f>IF('1b-NaturalGas'!$AL$89="no","",ROUND(BL5118,4))</f>
        <v>8.4000000000000005E-2</v>
      </c>
      <c r="BP5118" s="157">
        <f>IF('1b-NaturalGas'!$AL$90="no","not applicable (based on previous answers)",ROUND(BL5118,4))</f>
        <v>8.4000000000000005E-2</v>
      </c>
      <c r="BQ5118" s="157">
        <f>IF('1b-NaturalGas'!$AL$91="no","not applicable (based on previous answers)",ROUND(BL5118,4))</f>
        <v>8.4000000000000005E-2</v>
      </c>
    </row>
    <row r="5119" spans="30:69" x14ac:dyDescent="0.25">
      <c r="AD5119" s="157">
        <f t="shared" si="173"/>
        <v>8.6000000000000063E-2</v>
      </c>
      <c r="AE5119" s="157">
        <f>IF('1a-Electricity'!$AL$77="no","",ROUND(AD5119,4))</f>
        <v>8.5999999999999993E-2</v>
      </c>
      <c r="AF5119" s="157">
        <f>IF('1a-Electricity'!$AL$78="no","",ROUND(AD5119,4))</f>
        <v>8.5999999999999993E-2</v>
      </c>
      <c r="AG5119" s="157">
        <f>IF('1a-Electricity'!$AL$79="no","",ROUND(AD5119,4))</f>
        <v>8.5999999999999993E-2</v>
      </c>
      <c r="BL5119" s="157">
        <f t="shared" si="174"/>
        <v>8.5000000000000062E-2</v>
      </c>
      <c r="BM5119" s="157">
        <f>IF('1b-NaturalGas'!$AL$87="no","",ROUND(BL5119,4))</f>
        <v>8.5000000000000006E-2</v>
      </c>
      <c r="BN5119" s="157">
        <f>IF('1b-NaturalGas'!$AL$88="no","",ROUND(BL5119,4))</f>
        <v>8.5000000000000006E-2</v>
      </c>
      <c r="BO5119" s="157">
        <f>IF('1b-NaturalGas'!$AL$89="no","",ROUND(BL5119,4))</f>
        <v>8.5000000000000006E-2</v>
      </c>
      <c r="BP5119" s="157">
        <f>IF('1b-NaturalGas'!$AL$90="no","not applicable (based on previous answers)",ROUND(BL5119,4))</f>
        <v>8.5000000000000006E-2</v>
      </c>
      <c r="BQ5119" s="157">
        <f>IF('1b-NaturalGas'!$AL$91="no","not applicable (based on previous answers)",ROUND(BL5119,4))</f>
        <v>8.5000000000000006E-2</v>
      </c>
    </row>
    <row r="5120" spans="30:69" x14ac:dyDescent="0.25">
      <c r="AD5120" s="157">
        <f t="shared" si="173"/>
        <v>8.7000000000000063E-2</v>
      </c>
      <c r="AE5120" s="157">
        <f>IF('1a-Electricity'!$AL$77="no","",ROUND(AD5120,4))</f>
        <v>8.6999999999999994E-2</v>
      </c>
      <c r="AF5120" s="157">
        <f>IF('1a-Electricity'!$AL$78="no","",ROUND(AD5120,4))</f>
        <v>8.6999999999999994E-2</v>
      </c>
      <c r="AG5120" s="157">
        <f>IF('1a-Electricity'!$AL$79="no","",ROUND(AD5120,4))</f>
        <v>8.6999999999999994E-2</v>
      </c>
      <c r="BL5120" s="157">
        <f t="shared" si="174"/>
        <v>8.6000000000000063E-2</v>
      </c>
      <c r="BM5120" s="157">
        <f>IF('1b-NaturalGas'!$AL$87="no","",ROUND(BL5120,4))</f>
        <v>8.5999999999999993E-2</v>
      </c>
      <c r="BN5120" s="157">
        <f>IF('1b-NaturalGas'!$AL$88="no","",ROUND(BL5120,4))</f>
        <v>8.5999999999999993E-2</v>
      </c>
      <c r="BO5120" s="157">
        <f>IF('1b-NaturalGas'!$AL$89="no","",ROUND(BL5120,4))</f>
        <v>8.5999999999999993E-2</v>
      </c>
      <c r="BP5120" s="157">
        <f>IF('1b-NaturalGas'!$AL$90="no","not applicable (based on previous answers)",ROUND(BL5120,4))</f>
        <v>8.5999999999999993E-2</v>
      </c>
      <c r="BQ5120" s="157">
        <f>IF('1b-NaturalGas'!$AL$91="no","not applicable (based on previous answers)",ROUND(BL5120,4))</f>
        <v>8.5999999999999993E-2</v>
      </c>
    </row>
    <row r="5121" spans="30:69" x14ac:dyDescent="0.25">
      <c r="AD5121" s="157">
        <f t="shared" si="173"/>
        <v>8.8000000000000064E-2</v>
      </c>
      <c r="AE5121" s="157">
        <f>IF('1a-Electricity'!$AL$77="no","",ROUND(AD5121,4))</f>
        <v>8.7999999999999995E-2</v>
      </c>
      <c r="AF5121" s="157">
        <f>IF('1a-Electricity'!$AL$78="no","",ROUND(AD5121,4))</f>
        <v>8.7999999999999995E-2</v>
      </c>
      <c r="AG5121" s="157">
        <f>IF('1a-Electricity'!$AL$79="no","",ROUND(AD5121,4))</f>
        <v>8.7999999999999995E-2</v>
      </c>
      <c r="BL5121" s="157">
        <f t="shared" si="174"/>
        <v>8.7000000000000063E-2</v>
      </c>
      <c r="BM5121" s="157">
        <f>IF('1b-NaturalGas'!$AL$87="no","",ROUND(BL5121,4))</f>
        <v>8.6999999999999994E-2</v>
      </c>
      <c r="BN5121" s="157">
        <f>IF('1b-NaturalGas'!$AL$88="no","",ROUND(BL5121,4))</f>
        <v>8.6999999999999994E-2</v>
      </c>
      <c r="BO5121" s="157">
        <f>IF('1b-NaturalGas'!$AL$89="no","",ROUND(BL5121,4))</f>
        <v>8.6999999999999994E-2</v>
      </c>
      <c r="BP5121" s="157">
        <f>IF('1b-NaturalGas'!$AL$90="no","not applicable (based on previous answers)",ROUND(BL5121,4))</f>
        <v>8.6999999999999994E-2</v>
      </c>
      <c r="BQ5121" s="157">
        <f>IF('1b-NaturalGas'!$AL$91="no","not applicable (based on previous answers)",ROUND(BL5121,4))</f>
        <v>8.6999999999999994E-2</v>
      </c>
    </row>
    <row r="5122" spans="30:69" x14ac:dyDescent="0.25">
      <c r="AD5122" s="157">
        <f t="shared" si="173"/>
        <v>8.9000000000000065E-2</v>
      </c>
      <c r="AE5122" s="157">
        <f>IF('1a-Electricity'!$AL$77="no","",ROUND(AD5122,4))</f>
        <v>8.8999999999999996E-2</v>
      </c>
      <c r="AF5122" s="157">
        <f>IF('1a-Electricity'!$AL$78="no","",ROUND(AD5122,4))</f>
        <v>8.8999999999999996E-2</v>
      </c>
      <c r="AG5122" s="157">
        <f>IF('1a-Electricity'!$AL$79="no","",ROUND(AD5122,4))</f>
        <v>8.8999999999999996E-2</v>
      </c>
      <c r="BL5122" s="157">
        <f t="shared" si="174"/>
        <v>8.8000000000000064E-2</v>
      </c>
      <c r="BM5122" s="157">
        <f>IF('1b-NaturalGas'!$AL$87="no","",ROUND(BL5122,4))</f>
        <v>8.7999999999999995E-2</v>
      </c>
      <c r="BN5122" s="157">
        <f>IF('1b-NaturalGas'!$AL$88="no","",ROUND(BL5122,4))</f>
        <v>8.7999999999999995E-2</v>
      </c>
      <c r="BO5122" s="157">
        <f>IF('1b-NaturalGas'!$AL$89="no","",ROUND(BL5122,4))</f>
        <v>8.7999999999999995E-2</v>
      </c>
      <c r="BP5122" s="157">
        <f>IF('1b-NaturalGas'!$AL$90="no","not applicable (based on previous answers)",ROUND(BL5122,4))</f>
        <v>8.7999999999999995E-2</v>
      </c>
      <c r="BQ5122" s="157">
        <f>IF('1b-NaturalGas'!$AL$91="no","not applicable (based on previous answers)",ROUND(BL5122,4))</f>
        <v>8.7999999999999995E-2</v>
      </c>
    </row>
    <row r="5123" spans="30:69" x14ac:dyDescent="0.25">
      <c r="AD5123" s="157">
        <f t="shared" si="173"/>
        <v>9.0000000000000066E-2</v>
      </c>
      <c r="AE5123" s="157">
        <f>IF('1a-Electricity'!$AL$77="no","",ROUND(AD5123,4))</f>
        <v>0.09</v>
      </c>
      <c r="AF5123" s="157">
        <f>IF('1a-Electricity'!$AL$78="no","",ROUND(AD5123,4))</f>
        <v>0.09</v>
      </c>
      <c r="AG5123" s="157">
        <f>IF('1a-Electricity'!$AL$79="no","",ROUND(AD5123,4))</f>
        <v>0.09</v>
      </c>
      <c r="BL5123" s="157">
        <f t="shared" si="174"/>
        <v>8.9000000000000065E-2</v>
      </c>
      <c r="BM5123" s="157">
        <f>IF('1b-NaturalGas'!$AL$87="no","",ROUND(BL5123,4))</f>
        <v>8.8999999999999996E-2</v>
      </c>
      <c r="BN5123" s="157">
        <f>IF('1b-NaturalGas'!$AL$88="no","",ROUND(BL5123,4))</f>
        <v>8.8999999999999996E-2</v>
      </c>
      <c r="BO5123" s="157">
        <f>IF('1b-NaturalGas'!$AL$89="no","",ROUND(BL5123,4))</f>
        <v>8.8999999999999996E-2</v>
      </c>
      <c r="BP5123" s="157">
        <f>IF('1b-NaturalGas'!$AL$90="no","not applicable (based on previous answers)",ROUND(BL5123,4))</f>
        <v>8.8999999999999996E-2</v>
      </c>
      <c r="BQ5123" s="157">
        <f>IF('1b-NaturalGas'!$AL$91="no","not applicable (based on previous answers)",ROUND(BL5123,4))</f>
        <v>8.8999999999999996E-2</v>
      </c>
    </row>
    <row r="5124" spans="30:69" x14ac:dyDescent="0.25">
      <c r="AD5124" s="157">
        <f t="shared" si="173"/>
        <v>9.1000000000000067E-2</v>
      </c>
      <c r="AE5124" s="157">
        <f>IF('1a-Electricity'!$AL$77="no","",ROUND(AD5124,4))</f>
        <v>9.0999999999999998E-2</v>
      </c>
      <c r="AF5124" s="157">
        <f>IF('1a-Electricity'!$AL$78="no","",ROUND(AD5124,4))</f>
        <v>9.0999999999999998E-2</v>
      </c>
      <c r="AG5124" s="157">
        <f>IF('1a-Electricity'!$AL$79="no","",ROUND(AD5124,4))</f>
        <v>9.0999999999999998E-2</v>
      </c>
      <c r="BL5124" s="157">
        <f t="shared" si="174"/>
        <v>9.0000000000000066E-2</v>
      </c>
      <c r="BM5124" s="157">
        <f>IF('1b-NaturalGas'!$AL$87="no","",ROUND(BL5124,4))</f>
        <v>0.09</v>
      </c>
      <c r="BN5124" s="157">
        <f>IF('1b-NaturalGas'!$AL$88="no","",ROUND(BL5124,4))</f>
        <v>0.09</v>
      </c>
      <c r="BO5124" s="157">
        <f>IF('1b-NaturalGas'!$AL$89="no","",ROUND(BL5124,4))</f>
        <v>0.09</v>
      </c>
      <c r="BP5124" s="157">
        <f>IF('1b-NaturalGas'!$AL$90="no","not applicable (based on previous answers)",ROUND(BL5124,4))</f>
        <v>0.09</v>
      </c>
      <c r="BQ5124" s="157">
        <f>IF('1b-NaturalGas'!$AL$91="no","not applicable (based on previous answers)",ROUND(BL5124,4))</f>
        <v>0.09</v>
      </c>
    </row>
    <row r="5125" spans="30:69" x14ac:dyDescent="0.25">
      <c r="AD5125" s="157">
        <f t="shared" si="173"/>
        <v>9.2000000000000068E-2</v>
      </c>
      <c r="AE5125" s="157">
        <f>IF('1a-Electricity'!$AL$77="no","",ROUND(AD5125,4))</f>
        <v>9.1999999999999998E-2</v>
      </c>
      <c r="AF5125" s="157">
        <f>IF('1a-Electricity'!$AL$78="no","",ROUND(AD5125,4))</f>
        <v>9.1999999999999998E-2</v>
      </c>
      <c r="AG5125" s="157">
        <f>IF('1a-Electricity'!$AL$79="no","",ROUND(AD5125,4))</f>
        <v>9.1999999999999998E-2</v>
      </c>
      <c r="BL5125" s="157">
        <f t="shared" si="174"/>
        <v>9.1000000000000067E-2</v>
      </c>
      <c r="BM5125" s="157">
        <f>IF('1b-NaturalGas'!$AL$87="no","",ROUND(BL5125,4))</f>
        <v>9.0999999999999998E-2</v>
      </c>
      <c r="BN5125" s="157">
        <f>IF('1b-NaturalGas'!$AL$88="no","",ROUND(BL5125,4))</f>
        <v>9.0999999999999998E-2</v>
      </c>
      <c r="BO5125" s="157">
        <f>IF('1b-NaturalGas'!$AL$89="no","",ROUND(BL5125,4))</f>
        <v>9.0999999999999998E-2</v>
      </c>
      <c r="BP5125" s="157">
        <f>IF('1b-NaturalGas'!$AL$90="no","not applicable (based on previous answers)",ROUND(BL5125,4))</f>
        <v>9.0999999999999998E-2</v>
      </c>
      <c r="BQ5125" s="157">
        <f>IF('1b-NaturalGas'!$AL$91="no","not applicable (based on previous answers)",ROUND(BL5125,4))</f>
        <v>9.0999999999999998E-2</v>
      </c>
    </row>
    <row r="5126" spans="30:69" x14ac:dyDescent="0.25">
      <c r="AD5126" s="157">
        <f t="shared" si="173"/>
        <v>9.3000000000000069E-2</v>
      </c>
      <c r="AE5126" s="157">
        <f>IF('1a-Electricity'!$AL$77="no","",ROUND(AD5126,4))</f>
        <v>9.2999999999999999E-2</v>
      </c>
      <c r="AF5126" s="157">
        <f>IF('1a-Electricity'!$AL$78="no","",ROUND(AD5126,4))</f>
        <v>9.2999999999999999E-2</v>
      </c>
      <c r="AG5126" s="157">
        <f>IF('1a-Electricity'!$AL$79="no","",ROUND(AD5126,4))</f>
        <v>9.2999999999999999E-2</v>
      </c>
      <c r="BL5126" s="157">
        <f t="shared" si="174"/>
        <v>9.2000000000000068E-2</v>
      </c>
      <c r="BM5126" s="157">
        <f>IF('1b-NaturalGas'!$AL$87="no","",ROUND(BL5126,4))</f>
        <v>9.1999999999999998E-2</v>
      </c>
      <c r="BN5126" s="157">
        <f>IF('1b-NaturalGas'!$AL$88="no","",ROUND(BL5126,4))</f>
        <v>9.1999999999999998E-2</v>
      </c>
      <c r="BO5126" s="157">
        <f>IF('1b-NaturalGas'!$AL$89="no","",ROUND(BL5126,4))</f>
        <v>9.1999999999999998E-2</v>
      </c>
      <c r="BP5126" s="157">
        <f>IF('1b-NaturalGas'!$AL$90="no","not applicable (based on previous answers)",ROUND(BL5126,4))</f>
        <v>9.1999999999999998E-2</v>
      </c>
      <c r="BQ5126" s="157">
        <f>IF('1b-NaturalGas'!$AL$91="no","not applicable (based on previous answers)",ROUND(BL5126,4))</f>
        <v>9.1999999999999998E-2</v>
      </c>
    </row>
    <row r="5127" spans="30:69" x14ac:dyDescent="0.25">
      <c r="AD5127" s="157">
        <f t="shared" si="173"/>
        <v>9.400000000000007E-2</v>
      </c>
      <c r="AE5127" s="157">
        <f>IF('1a-Electricity'!$AL$77="no","",ROUND(AD5127,4))</f>
        <v>9.4E-2</v>
      </c>
      <c r="AF5127" s="157">
        <f>IF('1a-Electricity'!$AL$78="no","",ROUND(AD5127,4))</f>
        <v>9.4E-2</v>
      </c>
      <c r="AG5127" s="157">
        <f>IF('1a-Electricity'!$AL$79="no","",ROUND(AD5127,4))</f>
        <v>9.4E-2</v>
      </c>
      <c r="BL5127" s="157">
        <f t="shared" si="174"/>
        <v>9.3000000000000069E-2</v>
      </c>
      <c r="BM5127" s="157">
        <f>IF('1b-NaturalGas'!$AL$87="no","",ROUND(BL5127,4))</f>
        <v>9.2999999999999999E-2</v>
      </c>
      <c r="BN5127" s="157">
        <f>IF('1b-NaturalGas'!$AL$88="no","",ROUND(BL5127,4))</f>
        <v>9.2999999999999999E-2</v>
      </c>
      <c r="BO5127" s="157">
        <f>IF('1b-NaturalGas'!$AL$89="no","",ROUND(BL5127,4))</f>
        <v>9.2999999999999999E-2</v>
      </c>
      <c r="BP5127" s="157">
        <f>IF('1b-NaturalGas'!$AL$90="no","not applicable (based on previous answers)",ROUND(BL5127,4))</f>
        <v>9.2999999999999999E-2</v>
      </c>
      <c r="BQ5127" s="157">
        <f>IF('1b-NaturalGas'!$AL$91="no","not applicable (based on previous answers)",ROUND(BL5127,4))</f>
        <v>9.2999999999999999E-2</v>
      </c>
    </row>
    <row r="5128" spans="30:69" x14ac:dyDescent="0.25">
      <c r="AD5128" s="157">
        <f t="shared" si="173"/>
        <v>9.500000000000007E-2</v>
      </c>
      <c r="AE5128" s="157">
        <f>IF('1a-Electricity'!$AL$77="no","",ROUND(AD5128,4))</f>
        <v>9.5000000000000001E-2</v>
      </c>
      <c r="AF5128" s="157">
        <f>IF('1a-Electricity'!$AL$78="no","",ROUND(AD5128,4))</f>
        <v>9.5000000000000001E-2</v>
      </c>
      <c r="AG5128" s="157">
        <f>IF('1a-Electricity'!$AL$79="no","",ROUND(AD5128,4))</f>
        <v>9.5000000000000001E-2</v>
      </c>
      <c r="BL5128" s="157">
        <f t="shared" si="174"/>
        <v>9.400000000000007E-2</v>
      </c>
      <c r="BM5128" s="157">
        <f>IF('1b-NaturalGas'!$AL$87="no","",ROUND(BL5128,4))</f>
        <v>9.4E-2</v>
      </c>
      <c r="BN5128" s="157">
        <f>IF('1b-NaturalGas'!$AL$88="no","",ROUND(BL5128,4))</f>
        <v>9.4E-2</v>
      </c>
      <c r="BO5128" s="157">
        <f>IF('1b-NaturalGas'!$AL$89="no","",ROUND(BL5128,4))</f>
        <v>9.4E-2</v>
      </c>
      <c r="BP5128" s="157">
        <f>IF('1b-NaturalGas'!$AL$90="no","not applicable (based on previous answers)",ROUND(BL5128,4))</f>
        <v>9.4E-2</v>
      </c>
      <c r="BQ5128" s="157">
        <f>IF('1b-NaturalGas'!$AL$91="no","not applicable (based on previous answers)",ROUND(BL5128,4))</f>
        <v>9.4E-2</v>
      </c>
    </row>
    <row r="5129" spans="30:69" x14ac:dyDescent="0.25">
      <c r="AD5129" s="157">
        <f t="shared" si="173"/>
        <v>9.6000000000000071E-2</v>
      </c>
      <c r="AE5129" s="157">
        <f>IF('1a-Electricity'!$AL$77="no","",ROUND(AD5129,4))</f>
        <v>9.6000000000000002E-2</v>
      </c>
      <c r="AF5129" s="157">
        <f>IF('1a-Electricity'!$AL$78="no","",ROUND(AD5129,4))</f>
        <v>9.6000000000000002E-2</v>
      </c>
      <c r="AG5129" s="157">
        <f>IF('1a-Electricity'!$AL$79="no","",ROUND(AD5129,4))</f>
        <v>9.6000000000000002E-2</v>
      </c>
      <c r="BL5129" s="157">
        <f t="shared" si="174"/>
        <v>9.500000000000007E-2</v>
      </c>
      <c r="BM5129" s="157">
        <f>IF('1b-NaturalGas'!$AL$87="no","",ROUND(BL5129,4))</f>
        <v>9.5000000000000001E-2</v>
      </c>
      <c r="BN5129" s="157">
        <f>IF('1b-NaturalGas'!$AL$88="no","",ROUND(BL5129,4))</f>
        <v>9.5000000000000001E-2</v>
      </c>
      <c r="BO5129" s="157">
        <f>IF('1b-NaturalGas'!$AL$89="no","",ROUND(BL5129,4))</f>
        <v>9.5000000000000001E-2</v>
      </c>
      <c r="BP5129" s="157">
        <f>IF('1b-NaturalGas'!$AL$90="no","not applicable (based on previous answers)",ROUND(BL5129,4))</f>
        <v>9.5000000000000001E-2</v>
      </c>
      <c r="BQ5129" s="157">
        <f>IF('1b-NaturalGas'!$AL$91="no","not applicable (based on previous answers)",ROUND(BL5129,4))</f>
        <v>9.5000000000000001E-2</v>
      </c>
    </row>
    <row r="5130" spans="30:69" x14ac:dyDescent="0.25">
      <c r="AD5130" s="157">
        <f t="shared" si="173"/>
        <v>9.7000000000000072E-2</v>
      </c>
      <c r="AE5130" s="157">
        <f>IF('1a-Electricity'!$AL$77="no","",ROUND(AD5130,4))</f>
        <v>9.7000000000000003E-2</v>
      </c>
      <c r="AF5130" s="157">
        <f>IF('1a-Electricity'!$AL$78="no","",ROUND(AD5130,4))</f>
        <v>9.7000000000000003E-2</v>
      </c>
      <c r="AG5130" s="157">
        <f>IF('1a-Electricity'!$AL$79="no","",ROUND(AD5130,4))</f>
        <v>9.7000000000000003E-2</v>
      </c>
      <c r="BL5130" s="157">
        <f t="shared" si="174"/>
        <v>9.6000000000000071E-2</v>
      </c>
      <c r="BM5130" s="157">
        <f>IF('1b-NaturalGas'!$AL$87="no","",ROUND(BL5130,4))</f>
        <v>9.6000000000000002E-2</v>
      </c>
      <c r="BN5130" s="157">
        <f>IF('1b-NaturalGas'!$AL$88="no","",ROUND(BL5130,4))</f>
        <v>9.6000000000000002E-2</v>
      </c>
      <c r="BO5130" s="157">
        <f>IF('1b-NaturalGas'!$AL$89="no","",ROUND(BL5130,4))</f>
        <v>9.6000000000000002E-2</v>
      </c>
      <c r="BP5130" s="157">
        <f>IF('1b-NaturalGas'!$AL$90="no","not applicable (based on previous answers)",ROUND(BL5130,4))</f>
        <v>9.6000000000000002E-2</v>
      </c>
      <c r="BQ5130" s="157">
        <f>IF('1b-NaturalGas'!$AL$91="no","not applicable (based on previous answers)",ROUND(BL5130,4))</f>
        <v>9.6000000000000002E-2</v>
      </c>
    </row>
    <row r="5131" spans="30:69" x14ac:dyDescent="0.25">
      <c r="AD5131" s="157">
        <f t="shared" si="173"/>
        <v>9.8000000000000073E-2</v>
      </c>
      <c r="AE5131" s="157">
        <f>IF('1a-Electricity'!$AL$77="no","",ROUND(AD5131,4))</f>
        <v>9.8000000000000004E-2</v>
      </c>
      <c r="AF5131" s="157">
        <f>IF('1a-Electricity'!$AL$78="no","",ROUND(AD5131,4))</f>
        <v>9.8000000000000004E-2</v>
      </c>
      <c r="AG5131" s="157">
        <f>IF('1a-Electricity'!$AL$79="no","",ROUND(AD5131,4))</f>
        <v>9.8000000000000004E-2</v>
      </c>
      <c r="BL5131" s="157">
        <f t="shared" si="174"/>
        <v>9.7000000000000072E-2</v>
      </c>
      <c r="BM5131" s="157">
        <f>IF('1b-NaturalGas'!$AL$87="no","",ROUND(BL5131,4))</f>
        <v>9.7000000000000003E-2</v>
      </c>
      <c r="BN5131" s="157">
        <f>IF('1b-NaturalGas'!$AL$88="no","",ROUND(BL5131,4))</f>
        <v>9.7000000000000003E-2</v>
      </c>
      <c r="BO5131" s="157">
        <f>IF('1b-NaturalGas'!$AL$89="no","",ROUND(BL5131,4))</f>
        <v>9.7000000000000003E-2</v>
      </c>
      <c r="BP5131" s="157">
        <f>IF('1b-NaturalGas'!$AL$90="no","not applicable (based on previous answers)",ROUND(BL5131,4))</f>
        <v>9.7000000000000003E-2</v>
      </c>
      <c r="BQ5131" s="157">
        <f>IF('1b-NaturalGas'!$AL$91="no","not applicable (based on previous answers)",ROUND(BL5131,4))</f>
        <v>9.7000000000000003E-2</v>
      </c>
    </row>
    <row r="5132" spans="30:69" x14ac:dyDescent="0.25">
      <c r="AD5132" s="157">
        <f t="shared" si="173"/>
        <v>9.9000000000000074E-2</v>
      </c>
      <c r="AE5132" s="157">
        <f>IF('1a-Electricity'!$AL$77="no","",ROUND(AD5132,4))</f>
        <v>9.9000000000000005E-2</v>
      </c>
      <c r="AF5132" s="157">
        <f>IF('1a-Electricity'!$AL$78="no","",ROUND(AD5132,4))</f>
        <v>9.9000000000000005E-2</v>
      </c>
      <c r="AG5132" s="157">
        <f>IF('1a-Electricity'!$AL$79="no","",ROUND(AD5132,4))</f>
        <v>9.9000000000000005E-2</v>
      </c>
      <c r="BL5132" s="157">
        <f t="shared" si="174"/>
        <v>9.8000000000000073E-2</v>
      </c>
      <c r="BM5132" s="157">
        <f>IF('1b-NaturalGas'!$AL$87="no","",ROUND(BL5132,4))</f>
        <v>9.8000000000000004E-2</v>
      </c>
      <c r="BN5132" s="157">
        <f>IF('1b-NaturalGas'!$AL$88="no","",ROUND(BL5132,4))</f>
        <v>9.8000000000000004E-2</v>
      </c>
      <c r="BO5132" s="157">
        <f>IF('1b-NaturalGas'!$AL$89="no","",ROUND(BL5132,4))</f>
        <v>9.8000000000000004E-2</v>
      </c>
      <c r="BP5132" s="157">
        <f>IF('1b-NaturalGas'!$AL$90="no","not applicable (based on previous answers)",ROUND(BL5132,4))</f>
        <v>9.8000000000000004E-2</v>
      </c>
      <c r="BQ5132" s="157">
        <f>IF('1b-NaturalGas'!$AL$91="no","not applicable (based on previous answers)",ROUND(BL5132,4))</f>
        <v>9.8000000000000004E-2</v>
      </c>
    </row>
    <row r="5133" spans="30:69" x14ac:dyDescent="0.25">
      <c r="AD5133" s="157">
        <f t="shared" si="173"/>
        <v>0.10000000000000007</v>
      </c>
      <c r="AE5133" s="157">
        <f>IF('1a-Electricity'!$AL$77="no","",ROUND(AD5133,4))</f>
        <v>0.1</v>
      </c>
      <c r="AF5133" s="157">
        <f>IF('1a-Electricity'!$AL$78="no","",ROUND(AD5133,4))</f>
        <v>0.1</v>
      </c>
      <c r="AG5133" s="157">
        <f>IF('1a-Electricity'!$AL$79="no","",ROUND(AD5133,4))</f>
        <v>0.1</v>
      </c>
      <c r="BL5133" s="157">
        <f t="shared" si="174"/>
        <v>9.9000000000000074E-2</v>
      </c>
      <c r="BM5133" s="157">
        <f>IF('1b-NaturalGas'!$AL$87="no","",ROUND(BL5133,4))</f>
        <v>9.9000000000000005E-2</v>
      </c>
      <c r="BN5133" s="157">
        <f>IF('1b-NaturalGas'!$AL$88="no","",ROUND(BL5133,4))</f>
        <v>9.9000000000000005E-2</v>
      </c>
      <c r="BO5133" s="157">
        <f>IF('1b-NaturalGas'!$AL$89="no","",ROUND(BL5133,4))</f>
        <v>9.9000000000000005E-2</v>
      </c>
      <c r="BP5133" s="157">
        <f>IF('1b-NaturalGas'!$AL$90="no","not applicable (based on previous answers)",ROUND(BL5133,4))</f>
        <v>9.9000000000000005E-2</v>
      </c>
      <c r="BQ5133" s="157">
        <f>IF('1b-NaturalGas'!$AL$91="no","not applicable (based on previous answers)",ROUND(BL5133,4))</f>
        <v>9.9000000000000005E-2</v>
      </c>
    </row>
    <row r="5134" spans="30:69" x14ac:dyDescent="0.25">
      <c r="AD5134" s="157">
        <f t="shared" si="173"/>
        <v>0.10100000000000008</v>
      </c>
      <c r="AE5134" s="157">
        <f>IF('1a-Electricity'!$AL$77="no","",ROUND(AD5134,4))</f>
        <v>0.10100000000000001</v>
      </c>
      <c r="AF5134" s="157">
        <f>IF('1a-Electricity'!$AL$78="no","",ROUND(AD5134,4))</f>
        <v>0.10100000000000001</v>
      </c>
      <c r="AG5134" s="157">
        <f>IF('1a-Electricity'!$AL$79="no","",ROUND(AD5134,4))</f>
        <v>0.10100000000000001</v>
      </c>
      <c r="BL5134" s="157">
        <f t="shared" si="174"/>
        <v>0.10000000000000007</v>
      </c>
      <c r="BM5134" s="157">
        <f>IF('1b-NaturalGas'!$AL$87="no","",ROUND(BL5134,4))</f>
        <v>0.1</v>
      </c>
      <c r="BN5134" s="157">
        <f>IF('1b-NaturalGas'!$AL$88="no","",ROUND(BL5134,4))</f>
        <v>0.1</v>
      </c>
      <c r="BO5134" s="157">
        <f>IF('1b-NaturalGas'!$AL$89="no","",ROUND(BL5134,4))</f>
        <v>0.1</v>
      </c>
      <c r="BP5134" s="157">
        <f>IF('1b-NaturalGas'!$AL$90="no","not applicable (based on previous answers)",ROUND(BL5134,4))</f>
        <v>0.1</v>
      </c>
      <c r="BQ5134" s="157">
        <f>IF('1b-NaturalGas'!$AL$91="no","not applicable (based on previous answers)",ROUND(BL5134,4))</f>
        <v>0.1</v>
      </c>
    </row>
    <row r="5135" spans="30:69" x14ac:dyDescent="0.25">
      <c r="AD5135" s="157">
        <f t="shared" si="173"/>
        <v>0.10200000000000008</v>
      </c>
      <c r="AE5135" s="157">
        <f>IF('1a-Electricity'!$AL$77="no","",ROUND(AD5135,4))</f>
        <v>0.10199999999999999</v>
      </c>
      <c r="AF5135" s="157">
        <f>IF('1a-Electricity'!$AL$78="no","",ROUND(AD5135,4))</f>
        <v>0.10199999999999999</v>
      </c>
      <c r="AG5135" s="157">
        <f>IF('1a-Electricity'!$AL$79="no","",ROUND(AD5135,4))</f>
        <v>0.10199999999999999</v>
      </c>
      <c r="BL5135" s="157">
        <f t="shared" si="174"/>
        <v>0.10100000000000008</v>
      </c>
      <c r="BM5135" s="157">
        <f>IF('1b-NaturalGas'!$AL$87="no","",ROUND(BL5135,4))</f>
        <v>0.10100000000000001</v>
      </c>
      <c r="BN5135" s="157">
        <f>IF('1b-NaturalGas'!$AL$88="no","",ROUND(BL5135,4))</f>
        <v>0.10100000000000001</v>
      </c>
      <c r="BO5135" s="157">
        <f>IF('1b-NaturalGas'!$AL$89="no","",ROUND(BL5135,4))</f>
        <v>0.10100000000000001</v>
      </c>
      <c r="BP5135" s="157">
        <f>IF('1b-NaturalGas'!$AL$90="no","not applicable (based on previous answers)",ROUND(BL5135,4))</f>
        <v>0.10100000000000001</v>
      </c>
      <c r="BQ5135" s="157">
        <f>IF('1b-NaturalGas'!$AL$91="no","not applicable (based on previous answers)",ROUND(BL5135,4))</f>
        <v>0.10100000000000001</v>
      </c>
    </row>
    <row r="5136" spans="30:69" x14ac:dyDescent="0.25">
      <c r="AD5136" s="157">
        <f t="shared" si="173"/>
        <v>0.10300000000000008</v>
      </c>
      <c r="AE5136" s="157">
        <f>IF('1a-Electricity'!$AL$77="no","",ROUND(AD5136,4))</f>
        <v>0.10299999999999999</v>
      </c>
      <c r="AF5136" s="157">
        <f>IF('1a-Electricity'!$AL$78="no","",ROUND(AD5136,4))</f>
        <v>0.10299999999999999</v>
      </c>
      <c r="AG5136" s="157">
        <f>IF('1a-Electricity'!$AL$79="no","",ROUND(AD5136,4))</f>
        <v>0.10299999999999999</v>
      </c>
      <c r="BL5136" s="157">
        <f t="shared" si="174"/>
        <v>0.10200000000000008</v>
      </c>
      <c r="BM5136" s="157">
        <f>IF('1b-NaturalGas'!$AL$87="no","",ROUND(BL5136,4))</f>
        <v>0.10199999999999999</v>
      </c>
      <c r="BN5136" s="157">
        <f>IF('1b-NaturalGas'!$AL$88="no","",ROUND(BL5136,4))</f>
        <v>0.10199999999999999</v>
      </c>
      <c r="BO5136" s="157">
        <f>IF('1b-NaturalGas'!$AL$89="no","",ROUND(BL5136,4))</f>
        <v>0.10199999999999999</v>
      </c>
      <c r="BP5136" s="157">
        <f>IF('1b-NaturalGas'!$AL$90="no","not applicable (based on previous answers)",ROUND(BL5136,4))</f>
        <v>0.10199999999999999</v>
      </c>
      <c r="BQ5136" s="157">
        <f>IF('1b-NaturalGas'!$AL$91="no","not applicable (based on previous answers)",ROUND(BL5136,4))</f>
        <v>0.10199999999999999</v>
      </c>
    </row>
    <row r="5137" spans="30:69" x14ac:dyDescent="0.25">
      <c r="AD5137" s="157">
        <f t="shared" si="173"/>
        <v>0.10400000000000008</v>
      </c>
      <c r="AE5137" s="157">
        <f>IF('1a-Electricity'!$AL$77="no","",ROUND(AD5137,4))</f>
        <v>0.104</v>
      </c>
      <c r="AF5137" s="157">
        <f>IF('1a-Electricity'!$AL$78="no","",ROUND(AD5137,4))</f>
        <v>0.104</v>
      </c>
      <c r="AG5137" s="157">
        <f>IF('1a-Electricity'!$AL$79="no","",ROUND(AD5137,4))</f>
        <v>0.104</v>
      </c>
      <c r="BL5137" s="157">
        <f t="shared" si="174"/>
        <v>0.10300000000000008</v>
      </c>
      <c r="BM5137" s="157">
        <f>IF('1b-NaturalGas'!$AL$87="no","",ROUND(BL5137,4))</f>
        <v>0.10299999999999999</v>
      </c>
      <c r="BN5137" s="157">
        <f>IF('1b-NaturalGas'!$AL$88="no","",ROUND(BL5137,4))</f>
        <v>0.10299999999999999</v>
      </c>
      <c r="BO5137" s="157">
        <f>IF('1b-NaturalGas'!$AL$89="no","",ROUND(BL5137,4))</f>
        <v>0.10299999999999999</v>
      </c>
      <c r="BP5137" s="157">
        <f>IF('1b-NaturalGas'!$AL$90="no","not applicable (based on previous answers)",ROUND(BL5137,4))</f>
        <v>0.10299999999999999</v>
      </c>
      <c r="BQ5137" s="157">
        <f>IF('1b-NaturalGas'!$AL$91="no","not applicable (based on previous answers)",ROUND(BL5137,4))</f>
        <v>0.10299999999999999</v>
      </c>
    </row>
    <row r="5138" spans="30:69" x14ac:dyDescent="0.25">
      <c r="AD5138" s="157">
        <f t="shared" si="173"/>
        <v>0.10500000000000008</v>
      </c>
      <c r="AE5138" s="157">
        <f>IF('1a-Electricity'!$AL$77="no","",ROUND(AD5138,4))</f>
        <v>0.105</v>
      </c>
      <c r="AF5138" s="157">
        <f>IF('1a-Electricity'!$AL$78="no","",ROUND(AD5138,4))</f>
        <v>0.105</v>
      </c>
      <c r="AG5138" s="157">
        <f>IF('1a-Electricity'!$AL$79="no","",ROUND(AD5138,4))</f>
        <v>0.105</v>
      </c>
      <c r="BL5138" s="157">
        <f t="shared" si="174"/>
        <v>0.10400000000000008</v>
      </c>
      <c r="BM5138" s="157">
        <f>IF('1b-NaturalGas'!$AL$87="no","",ROUND(BL5138,4))</f>
        <v>0.104</v>
      </c>
      <c r="BN5138" s="157">
        <f>IF('1b-NaturalGas'!$AL$88="no","",ROUND(BL5138,4))</f>
        <v>0.104</v>
      </c>
      <c r="BO5138" s="157">
        <f>IF('1b-NaturalGas'!$AL$89="no","",ROUND(BL5138,4))</f>
        <v>0.104</v>
      </c>
      <c r="BP5138" s="157">
        <f>IF('1b-NaturalGas'!$AL$90="no","not applicable (based on previous answers)",ROUND(BL5138,4))</f>
        <v>0.104</v>
      </c>
      <c r="BQ5138" s="157">
        <f>IF('1b-NaturalGas'!$AL$91="no","not applicable (based on previous answers)",ROUND(BL5138,4))</f>
        <v>0.104</v>
      </c>
    </row>
    <row r="5139" spans="30:69" x14ac:dyDescent="0.25">
      <c r="AD5139" s="157">
        <f t="shared" si="173"/>
        <v>0.10600000000000008</v>
      </c>
      <c r="AE5139" s="157">
        <f>IF('1a-Electricity'!$AL$77="no","",ROUND(AD5139,4))</f>
        <v>0.106</v>
      </c>
      <c r="AF5139" s="157">
        <f>IF('1a-Electricity'!$AL$78="no","",ROUND(AD5139,4))</f>
        <v>0.106</v>
      </c>
      <c r="AG5139" s="157">
        <f>IF('1a-Electricity'!$AL$79="no","",ROUND(AD5139,4))</f>
        <v>0.106</v>
      </c>
      <c r="BL5139" s="157">
        <f t="shared" si="174"/>
        <v>0.10500000000000008</v>
      </c>
      <c r="BM5139" s="157">
        <f>IF('1b-NaturalGas'!$AL$87="no","",ROUND(BL5139,4))</f>
        <v>0.105</v>
      </c>
      <c r="BN5139" s="157">
        <f>IF('1b-NaturalGas'!$AL$88="no","",ROUND(BL5139,4))</f>
        <v>0.105</v>
      </c>
      <c r="BO5139" s="157">
        <f>IF('1b-NaturalGas'!$AL$89="no","",ROUND(BL5139,4))</f>
        <v>0.105</v>
      </c>
      <c r="BP5139" s="157">
        <f>IF('1b-NaturalGas'!$AL$90="no","not applicable (based on previous answers)",ROUND(BL5139,4))</f>
        <v>0.105</v>
      </c>
      <c r="BQ5139" s="157">
        <f>IF('1b-NaturalGas'!$AL$91="no","not applicable (based on previous answers)",ROUND(BL5139,4))</f>
        <v>0.105</v>
      </c>
    </row>
    <row r="5140" spans="30:69" x14ac:dyDescent="0.25">
      <c r="AD5140" s="157">
        <f t="shared" si="173"/>
        <v>0.10700000000000008</v>
      </c>
      <c r="AE5140" s="157">
        <f>IF('1a-Electricity'!$AL$77="no","",ROUND(AD5140,4))</f>
        <v>0.107</v>
      </c>
      <c r="AF5140" s="157">
        <f>IF('1a-Electricity'!$AL$78="no","",ROUND(AD5140,4))</f>
        <v>0.107</v>
      </c>
      <c r="AG5140" s="157">
        <f>IF('1a-Electricity'!$AL$79="no","",ROUND(AD5140,4))</f>
        <v>0.107</v>
      </c>
      <c r="BL5140" s="157">
        <f t="shared" si="174"/>
        <v>0.10600000000000008</v>
      </c>
      <c r="BM5140" s="157">
        <f>IF('1b-NaturalGas'!$AL$87="no","",ROUND(BL5140,4))</f>
        <v>0.106</v>
      </c>
      <c r="BN5140" s="157">
        <f>IF('1b-NaturalGas'!$AL$88="no","",ROUND(BL5140,4))</f>
        <v>0.106</v>
      </c>
      <c r="BO5140" s="157">
        <f>IF('1b-NaturalGas'!$AL$89="no","",ROUND(BL5140,4))</f>
        <v>0.106</v>
      </c>
      <c r="BP5140" s="157">
        <f>IF('1b-NaturalGas'!$AL$90="no","not applicable (based on previous answers)",ROUND(BL5140,4))</f>
        <v>0.106</v>
      </c>
      <c r="BQ5140" s="157">
        <f>IF('1b-NaturalGas'!$AL$91="no","not applicable (based on previous answers)",ROUND(BL5140,4))</f>
        <v>0.106</v>
      </c>
    </row>
    <row r="5141" spans="30:69" x14ac:dyDescent="0.25">
      <c r="AD5141" s="157">
        <f t="shared" si="173"/>
        <v>0.10800000000000008</v>
      </c>
      <c r="AE5141" s="157">
        <f>IF('1a-Electricity'!$AL$77="no","",ROUND(AD5141,4))</f>
        <v>0.108</v>
      </c>
      <c r="AF5141" s="157">
        <f>IF('1a-Electricity'!$AL$78="no","",ROUND(AD5141,4))</f>
        <v>0.108</v>
      </c>
      <c r="AG5141" s="157">
        <f>IF('1a-Electricity'!$AL$79="no","",ROUND(AD5141,4))</f>
        <v>0.108</v>
      </c>
      <c r="BL5141" s="157">
        <f t="shared" si="174"/>
        <v>0.10700000000000008</v>
      </c>
      <c r="BM5141" s="157">
        <f>IF('1b-NaturalGas'!$AL$87="no","",ROUND(BL5141,4))</f>
        <v>0.107</v>
      </c>
      <c r="BN5141" s="157">
        <f>IF('1b-NaturalGas'!$AL$88="no","",ROUND(BL5141,4))</f>
        <v>0.107</v>
      </c>
      <c r="BO5141" s="157">
        <f>IF('1b-NaturalGas'!$AL$89="no","",ROUND(BL5141,4))</f>
        <v>0.107</v>
      </c>
      <c r="BP5141" s="157">
        <f>IF('1b-NaturalGas'!$AL$90="no","not applicable (based on previous answers)",ROUND(BL5141,4))</f>
        <v>0.107</v>
      </c>
      <c r="BQ5141" s="157">
        <f>IF('1b-NaturalGas'!$AL$91="no","not applicable (based on previous answers)",ROUND(BL5141,4))</f>
        <v>0.107</v>
      </c>
    </row>
    <row r="5142" spans="30:69" x14ac:dyDescent="0.25">
      <c r="AD5142" s="157">
        <f t="shared" si="173"/>
        <v>0.10900000000000008</v>
      </c>
      <c r="AE5142" s="157">
        <f>IF('1a-Electricity'!$AL$77="no","",ROUND(AD5142,4))</f>
        <v>0.109</v>
      </c>
      <c r="AF5142" s="157">
        <f>IF('1a-Electricity'!$AL$78="no","",ROUND(AD5142,4))</f>
        <v>0.109</v>
      </c>
      <c r="AG5142" s="157">
        <f>IF('1a-Electricity'!$AL$79="no","",ROUND(AD5142,4))</f>
        <v>0.109</v>
      </c>
      <c r="BL5142" s="157">
        <f t="shared" si="174"/>
        <v>0.10800000000000008</v>
      </c>
      <c r="BM5142" s="157">
        <f>IF('1b-NaturalGas'!$AL$87="no","",ROUND(BL5142,4))</f>
        <v>0.108</v>
      </c>
      <c r="BN5142" s="157">
        <f>IF('1b-NaturalGas'!$AL$88="no","",ROUND(BL5142,4))</f>
        <v>0.108</v>
      </c>
      <c r="BO5142" s="157">
        <f>IF('1b-NaturalGas'!$AL$89="no","",ROUND(BL5142,4))</f>
        <v>0.108</v>
      </c>
      <c r="BP5142" s="157">
        <f>IF('1b-NaturalGas'!$AL$90="no","not applicable (based on previous answers)",ROUND(BL5142,4))</f>
        <v>0.108</v>
      </c>
      <c r="BQ5142" s="157">
        <f>IF('1b-NaturalGas'!$AL$91="no","not applicable (based on previous answers)",ROUND(BL5142,4))</f>
        <v>0.108</v>
      </c>
    </row>
    <row r="5143" spans="30:69" x14ac:dyDescent="0.25">
      <c r="AD5143" s="157">
        <f t="shared" si="173"/>
        <v>0.11000000000000008</v>
      </c>
      <c r="AE5143" s="157">
        <f>IF('1a-Electricity'!$AL$77="no","",ROUND(AD5143,4))</f>
        <v>0.11</v>
      </c>
      <c r="AF5143" s="157">
        <f>IF('1a-Electricity'!$AL$78="no","",ROUND(AD5143,4))</f>
        <v>0.11</v>
      </c>
      <c r="AG5143" s="157">
        <f>IF('1a-Electricity'!$AL$79="no","",ROUND(AD5143,4))</f>
        <v>0.11</v>
      </c>
      <c r="BL5143" s="157">
        <f t="shared" si="174"/>
        <v>0.10900000000000008</v>
      </c>
      <c r="BM5143" s="157">
        <f>IF('1b-NaturalGas'!$AL$87="no","",ROUND(BL5143,4))</f>
        <v>0.109</v>
      </c>
      <c r="BN5143" s="157">
        <f>IF('1b-NaturalGas'!$AL$88="no","",ROUND(BL5143,4))</f>
        <v>0.109</v>
      </c>
      <c r="BO5143" s="157">
        <f>IF('1b-NaturalGas'!$AL$89="no","",ROUND(BL5143,4))</f>
        <v>0.109</v>
      </c>
      <c r="BP5143" s="157">
        <f>IF('1b-NaturalGas'!$AL$90="no","not applicable (based on previous answers)",ROUND(BL5143,4))</f>
        <v>0.109</v>
      </c>
      <c r="BQ5143" s="157">
        <f>IF('1b-NaturalGas'!$AL$91="no","not applicable (based on previous answers)",ROUND(BL5143,4))</f>
        <v>0.109</v>
      </c>
    </row>
    <row r="5144" spans="30:69" x14ac:dyDescent="0.25">
      <c r="AD5144" s="157">
        <f t="shared" si="173"/>
        <v>0.11100000000000008</v>
      </c>
      <c r="AE5144" s="157">
        <f>IF('1a-Electricity'!$AL$77="no","",ROUND(AD5144,4))</f>
        <v>0.111</v>
      </c>
      <c r="AF5144" s="157">
        <f>IF('1a-Electricity'!$AL$78="no","",ROUND(AD5144,4))</f>
        <v>0.111</v>
      </c>
      <c r="AG5144" s="157">
        <f>IF('1a-Electricity'!$AL$79="no","",ROUND(AD5144,4))</f>
        <v>0.111</v>
      </c>
      <c r="BL5144" s="157">
        <f t="shared" si="174"/>
        <v>0.11000000000000008</v>
      </c>
      <c r="BM5144" s="157">
        <f>IF('1b-NaturalGas'!$AL$87="no","",ROUND(BL5144,4))</f>
        <v>0.11</v>
      </c>
      <c r="BN5144" s="157">
        <f>IF('1b-NaturalGas'!$AL$88="no","",ROUND(BL5144,4))</f>
        <v>0.11</v>
      </c>
      <c r="BO5144" s="157">
        <f>IF('1b-NaturalGas'!$AL$89="no","",ROUND(BL5144,4))</f>
        <v>0.11</v>
      </c>
      <c r="BP5144" s="157">
        <f>IF('1b-NaturalGas'!$AL$90="no","not applicable (based on previous answers)",ROUND(BL5144,4))</f>
        <v>0.11</v>
      </c>
      <c r="BQ5144" s="157">
        <f>IF('1b-NaturalGas'!$AL$91="no","not applicable (based on previous answers)",ROUND(BL5144,4))</f>
        <v>0.11</v>
      </c>
    </row>
    <row r="5145" spans="30:69" x14ac:dyDescent="0.25">
      <c r="AD5145" s="157">
        <f t="shared" si="173"/>
        <v>0.11200000000000009</v>
      </c>
      <c r="AE5145" s="157">
        <f>IF('1a-Electricity'!$AL$77="no","",ROUND(AD5145,4))</f>
        <v>0.112</v>
      </c>
      <c r="AF5145" s="157">
        <f>IF('1a-Electricity'!$AL$78="no","",ROUND(AD5145,4))</f>
        <v>0.112</v>
      </c>
      <c r="AG5145" s="157">
        <f>IF('1a-Electricity'!$AL$79="no","",ROUND(AD5145,4))</f>
        <v>0.112</v>
      </c>
      <c r="BL5145" s="157">
        <f t="shared" si="174"/>
        <v>0.11100000000000008</v>
      </c>
      <c r="BM5145" s="157">
        <f>IF('1b-NaturalGas'!$AL$87="no","",ROUND(BL5145,4))</f>
        <v>0.111</v>
      </c>
      <c r="BN5145" s="157">
        <f>IF('1b-NaturalGas'!$AL$88="no","",ROUND(BL5145,4))</f>
        <v>0.111</v>
      </c>
      <c r="BO5145" s="157">
        <f>IF('1b-NaturalGas'!$AL$89="no","",ROUND(BL5145,4))</f>
        <v>0.111</v>
      </c>
      <c r="BP5145" s="157">
        <f>IF('1b-NaturalGas'!$AL$90="no","not applicable (based on previous answers)",ROUND(BL5145,4))</f>
        <v>0.111</v>
      </c>
      <c r="BQ5145" s="157">
        <f>IF('1b-NaturalGas'!$AL$91="no","not applicable (based on previous answers)",ROUND(BL5145,4))</f>
        <v>0.111</v>
      </c>
    </row>
    <row r="5146" spans="30:69" x14ac:dyDescent="0.25">
      <c r="AD5146" s="157">
        <f t="shared" si="173"/>
        <v>0.11300000000000009</v>
      </c>
      <c r="AE5146" s="157">
        <f>IF('1a-Electricity'!$AL$77="no","",ROUND(AD5146,4))</f>
        <v>0.113</v>
      </c>
      <c r="AF5146" s="157">
        <f>IF('1a-Electricity'!$AL$78="no","",ROUND(AD5146,4))</f>
        <v>0.113</v>
      </c>
      <c r="AG5146" s="157">
        <f>IF('1a-Electricity'!$AL$79="no","",ROUND(AD5146,4))</f>
        <v>0.113</v>
      </c>
      <c r="BL5146" s="157">
        <f t="shared" si="174"/>
        <v>0.11200000000000009</v>
      </c>
      <c r="BM5146" s="157">
        <f>IF('1b-NaturalGas'!$AL$87="no","",ROUND(BL5146,4))</f>
        <v>0.112</v>
      </c>
      <c r="BN5146" s="157">
        <f>IF('1b-NaturalGas'!$AL$88="no","",ROUND(BL5146,4))</f>
        <v>0.112</v>
      </c>
      <c r="BO5146" s="157">
        <f>IF('1b-NaturalGas'!$AL$89="no","",ROUND(BL5146,4))</f>
        <v>0.112</v>
      </c>
      <c r="BP5146" s="157">
        <f>IF('1b-NaturalGas'!$AL$90="no","not applicable (based on previous answers)",ROUND(BL5146,4))</f>
        <v>0.112</v>
      </c>
      <c r="BQ5146" s="157">
        <f>IF('1b-NaturalGas'!$AL$91="no","not applicable (based on previous answers)",ROUND(BL5146,4))</f>
        <v>0.112</v>
      </c>
    </row>
    <row r="5147" spans="30:69" x14ac:dyDescent="0.25">
      <c r="AD5147" s="157">
        <f t="shared" si="173"/>
        <v>0.11400000000000009</v>
      </c>
      <c r="AE5147" s="157">
        <f>IF('1a-Electricity'!$AL$77="no","",ROUND(AD5147,4))</f>
        <v>0.114</v>
      </c>
      <c r="AF5147" s="157">
        <f>IF('1a-Electricity'!$AL$78="no","",ROUND(AD5147,4))</f>
        <v>0.114</v>
      </c>
      <c r="AG5147" s="157">
        <f>IF('1a-Electricity'!$AL$79="no","",ROUND(AD5147,4))</f>
        <v>0.114</v>
      </c>
      <c r="BL5147" s="157">
        <f t="shared" si="174"/>
        <v>0.11300000000000009</v>
      </c>
      <c r="BM5147" s="157">
        <f>IF('1b-NaturalGas'!$AL$87="no","",ROUND(BL5147,4))</f>
        <v>0.113</v>
      </c>
      <c r="BN5147" s="157">
        <f>IF('1b-NaturalGas'!$AL$88="no","",ROUND(BL5147,4))</f>
        <v>0.113</v>
      </c>
      <c r="BO5147" s="157">
        <f>IF('1b-NaturalGas'!$AL$89="no","",ROUND(BL5147,4))</f>
        <v>0.113</v>
      </c>
      <c r="BP5147" s="157">
        <f>IF('1b-NaturalGas'!$AL$90="no","not applicable (based on previous answers)",ROUND(BL5147,4))</f>
        <v>0.113</v>
      </c>
      <c r="BQ5147" s="157">
        <f>IF('1b-NaturalGas'!$AL$91="no","not applicable (based on previous answers)",ROUND(BL5147,4))</f>
        <v>0.113</v>
      </c>
    </row>
    <row r="5148" spans="30:69" x14ac:dyDescent="0.25">
      <c r="AD5148" s="157">
        <f t="shared" si="173"/>
        <v>0.11500000000000009</v>
      </c>
      <c r="AE5148" s="157">
        <f>IF('1a-Electricity'!$AL$77="no","",ROUND(AD5148,4))</f>
        <v>0.115</v>
      </c>
      <c r="AF5148" s="157">
        <f>IF('1a-Electricity'!$AL$78="no","",ROUND(AD5148,4))</f>
        <v>0.115</v>
      </c>
      <c r="AG5148" s="157">
        <f>IF('1a-Electricity'!$AL$79="no","",ROUND(AD5148,4))</f>
        <v>0.115</v>
      </c>
      <c r="BL5148" s="157">
        <f t="shared" si="174"/>
        <v>0.11400000000000009</v>
      </c>
      <c r="BM5148" s="157">
        <f>IF('1b-NaturalGas'!$AL$87="no","",ROUND(BL5148,4))</f>
        <v>0.114</v>
      </c>
      <c r="BN5148" s="157">
        <f>IF('1b-NaturalGas'!$AL$88="no","",ROUND(BL5148,4))</f>
        <v>0.114</v>
      </c>
      <c r="BO5148" s="157">
        <f>IF('1b-NaturalGas'!$AL$89="no","",ROUND(BL5148,4))</f>
        <v>0.114</v>
      </c>
      <c r="BP5148" s="157">
        <f>IF('1b-NaturalGas'!$AL$90="no","not applicable (based on previous answers)",ROUND(BL5148,4))</f>
        <v>0.114</v>
      </c>
      <c r="BQ5148" s="157">
        <f>IF('1b-NaturalGas'!$AL$91="no","not applicable (based on previous answers)",ROUND(BL5148,4))</f>
        <v>0.114</v>
      </c>
    </row>
    <row r="5149" spans="30:69" x14ac:dyDescent="0.25">
      <c r="AD5149" s="157">
        <f t="shared" si="173"/>
        <v>0.11600000000000009</v>
      </c>
      <c r="AE5149" s="157">
        <f>IF('1a-Electricity'!$AL$77="no","",ROUND(AD5149,4))</f>
        <v>0.11600000000000001</v>
      </c>
      <c r="AF5149" s="157">
        <f>IF('1a-Electricity'!$AL$78="no","",ROUND(AD5149,4))</f>
        <v>0.11600000000000001</v>
      </c>
      <c r="AG5149" s="157">
        <f>IF('1a-Electricity'!$AL$79="no","",ROUND(AD5149,4))</f>
        <v>0.11600000000000001</v>
      </c>
      <c r="BL5149" s="157">
        <f t="shared" si="174"/>
        <v>0.11500000000000009</v>
      </c>
      <c r="BM5149" s="157">
        <f>IF('1b-NaturalGas'!$AL$87="no","",ROUND(BL5149,4))</f>
        <v>0.115</v>
      </c>
      <c r="BN5149" s="157">
        <f>IF('1b-NaturalGas'!$AL$88="no","",ROUND(BL5149,4))</f>
        <v>0.115</v>
      </c>
      <c r="BO5149" s="157">
        <f>IF('1b-NaturalGas'!$AL$89="no","",ROUND(BL5149,4))</f>
        <v>0.115</v>
      </c>
      <c r="BP5149" s="157">
        <f>IF('1b-NaturalGas'!$AL$90="no","not applicable (based on previous answers)",ROUND(BL5149,4))</f>
        <v>0.115</v>
      </c>
      <c r="BQ5149" s="157">
        <f>IF('1b-NaturalGas'!$AL$91="no","not applicable (based on previous answers)",ROUND(BL5149,4))</f>
        <v>0.115</v>
      </c>
    </row>
    <row r="5150" spans="30:69" x14ac:dyDescent="0.25">
      <c r="AD5150" s="157">
        <f t="shared" si="173"/>
        <v>0.11700000000000009</v>
      </c>
      <c r="AE5150" s="157">
        <f>IF('1a-Electricity'!$AL$77="no","",ROUND(AD5150,4))</f>
        <v>0.11700000000000001</v>
      </c>
      <c r="AF5150" s="157">
        <f>IF('1a-Electricity'!$AL$78="no","",ROUND(AD5150,4))</f>
        <v>0.11700000000000001</v>
      </c>
      <c r="AG5150" s="157">
        <f>IF('1a-Electricity'!$AL$79="no","",ROUND(AD5150,4))</f>
        <v>0.11700000000000001</v>
      </c>
      <c r="BL5150" s="157">
        <f t="shared" si="174"/>
        <v>0.11600000000000009</v>
      </c>
      <c r="BM5150" s="157">
        <f>IF('1b-NaturalGas'!$AL$87="no","",ROUND(BL5150,4))</f>
        <v>0.11600000000000001</v>
      </c>
      <c r="BN5150" s="157">
        <f>IF('1b-NaturalGas'!$AL$88="no","",ROUND(BL5150,4))</f>
        <v>0.11600000000000001</v>
      </c>
      <c r="BO5150" s="157">
        <f>IF('1b-NaturalGas'!$AL$89="no","",ROUND(BL5150,4))</f>
        <v>0.11600000000000001</v>
      </c>
      <c r="BP5150" s="157">
        <f>IF('1b-NaturalGas'!$AL$90="no","not applicable (based on previous answers)",ROUND(BL5150,4))</f>
        <v>0.11600000000000001</v>
      </c>
      <c r="BQ5150" s="157">
        <f>IF('1b-NaturalGas'!$AL$91="no","not applicable (based on previous answers)",ROUND(BL5150,4))</f>
        <v>0.11600000000000001</v>
      </c>
    </row>
    <row r="5151" spans="30:69" x14ac:dyDescent="0.25">
      <c r="AD5151" s="157">
        <f t="shared" si="173"/>
        <v>0.11800000000000009</v>
      </c>
      <c r="AE5151" s="157">
        <f>IF('1a-Electricity'!$AL$77="no","",ROUND(AD5151,4))</f>
        <v>0.11799999999999999</v>
      </c>
      <c r="AF5151" s="157">
        <f>IF('1a-Electricity'!$AL$78="no","",ROUND(AD5151,4))</f>
        <v>0.11799999999999999</v>
      </c>
      <c r="AG5151" s="157">
        <f>IF('1a-Electricity'!$AL$79="no","",ROUND(AD5151,4))</f>
        <v>0.11799999999999999</v>
      </c>
      <c r="BL5151" s="157">
        <f t="shared" si="174"/>
        <v>0.11700000000000009</v>
      </c>
      <c r="BM5151" s="157">
        <f>IF('1b-NaturalGas'!$AL$87="no","",ROUND(BL5151,4))</f>
        <v>0.11700000000000001</v>
      </c>
      <c r="BN5151" s="157">
        <f>IF('1b-NaturalGas'!$AL$88="no","",ROUND(BL5151,4))</f>
        <v>0.11700000000000001</v>
      </c>
      <c r="BO5151" s="157">
        <f>IF('1b-NaturalGas'!$AL$89="no","",ROUND(BL5151,4))</f>
        <v>0.11700000000000001</v>
      </c>
      <c r="BP5151" s="157">
        <f>IF('1b-NaturalGas'!$AL$90="no","not applicable (based on previous answers)",ROUND(BL5151,4))</f>
        <v>0.11700000000000001</v>
      </c>
      <c r="BQ5151" s="157">
        <f>IF('1b-NaturalGas'!$AL$91="no","not applicable (based on previous answers)",ROUND(BL5151,4))</f>
        <v>0.11700000000000001</v>
      </c>
    </row>
    <row r="5152" spans="30:69" x14ac:dyDescent="0.25">
      <c r="AD5152" s="157">
        <f t="shared" si="173"/>
        <v>0.11900000000000009</v>
      </c>
      <c r="AE5152" s="157">
        <f>IF('1a-Electricity'!$AL$77="no","",ROUND(AD5152,4))</f>
        <v>0.11899999999999999</v>
      </c>
      <c r="AF5152" s="157">
        <f>IF('1a-Electricity'!$AL$78="no","",ROUND(AD5152,4))</f>
        <v>0.11899999999999999</v>
      </c>
      <c r="AG5152" s="157">
        <f>IF('1a-Electricity'!$AL$79="no","",ROUND(AD5152,4))</f>
        <v>0.11899999999999999</v>
      </c>
      <c r="BL5152" s="157">
        <f t="shared" si="174"/>
        <v>0.11800000000000009</v>
      </c>
      <c r="BM5152" s="157">
        <f>IF('1b-NaturalGas'!$AL$87="no","",ROUND(BL5152,4))</f>
        <v>0.11799999999999999</v>
      </c>
      <c r="BN5152" s="157">
        <f>IF('1b-NaturalGas'!$AL$88="no","",ROUND(BL5152,4))</f>
        <v>0.11799999999999999</v>
      </c>
      <c r="BO5152" s="157">
        <f>IF('1b-NaturalGas'!$AL$89="no","",ROUND(BL5152,4))</f>
        <v>0.11799999999999999</v>
      </c>
      <c r="BP5152" s="157">
        <f>IF('1b-NaturalGas'!$AL$90="no","not applicable (based on previous answers)",ROUND(BL5152,4))</f>
        <v>0.11799999999999999</v>
      </c>
      <c r="BQ5152" s="157">
        <f>IF('1b-NaturalGas'!$AL$91="no","not applicable (based on previous answers)",ROUND(BL5152,4))</f>
        <v>0.11799999999999999</v>
      </c>
    </row>
    <row r="5153" spans="30:69" x14ac:dyDescent="0.25">
      <c r="AD5153" s="157">
        <f t="shared" si="173"/>
        <v>0.12000000000000009</v>
      </c>
      <c r="AE5153" s="157">
        <f>IF('1a-Electricity'!$AL$77="no","",ROUND(AD5153,4))</f>
        <v>0.12</v>
      </c>
      <c r="AF5153" s="157">
        <f>IF('1a-Electricity'!$AL$78="no","",ROUND(AD5153,4))</f>
        <v>0.12</v>
      </c>
      <c r="AG5153" s="157">
        <f>IF('1a-Electricity'!$AL$79="no","",ROUND(AD5153,4))</f>
        <v>0.12</v>
      </c>
      <c r="BL5153" s="157">
        <f t="shared" si="174"/>
        <v>0.11900000000000009</v>
      </c>
      <c r="BM5153" s="157">
        <f>IF('1b-NaturalGas'!$AL$87="no","",ROUND(BL5153,4))</f>
        <v>0.11899999999999999</v>
      </c>
      <c r="BN5153" s="157">
        <f>IF('1b-NaturalGas'!$AL$88="no","",ROUND(BL5153,4))</f>
        <v>0.11899999999999999</v>
      </c>
      <c r="BO5153" s="157">
        <f>IF('1b-NaturalGas'!$AL$89="no","",ROUND(BL5153,4))</f>
        <v>0.11899999999999999</v>
      </c>
      <c r="BP5153" s="157">
        <f>IF('1b-NaturalGas'!$AL$90="no","not applicable (based on previous answers)",ROUND(BL5153,4))</f>
        <v>0.11899999999999999</v>
      </c>
      <c r="BQ5153" s="157">
        <f>IF('1b-NaturalGas'!$AL$91="no","not applicable (based on previous answers)",ROUND(BL5153,4))</f>
        <v>0.11899999999999999</v>
      </c>
    </row>
    <row r="5154" spans="30:69" x14ac:dyDescent="0.25">
      <c r="AD5154" s="157">
        <f t="shared" ref="AD5154:AD5217" si="175">AD5153+0.001</f>
        <v>0.12100000000000009</v>
      </c>
      <c r="AE5154" s="157">
        <f>IF('1a-Electricity'!$AL$77="no","",ROUND(AD5154,4))</f>
        <v>0.121</v>
      </c>
      <c r="AF5154" s="157">
        <f>IF('1a-Electricity'!$AL$78="no","",ROUND(AD5154,4))</f>
        <v>0.121</v>
      </c>
      <c r="AG5154" s="157">
        <f>IF('1a-Electricity'!$AL$79="no","",ROUND(AD5154,4))</f>
        <v>0.121</v>
      </c>
      <c r="BL5154" s="157">
        <f t="shared" si="174"/>
        <v>0.12000000000000009</v>
      </c>
      <c r="BM5154" s="157">
        <f>IF('1b-NaturalGas'!$AL$87="no","",ROUND(BL5154,4))</f>
        <v>0.12</v>
      </c>
      <c r="BN5154" s="157">
        <f>IF('1b-NaturalGas'!$AL$88="no","",ROUND(BL5154,4))</f>
        <v>0.12</v>
      </c>
      <c r="BO5154" s="157">
        <f>IF('1b-NaturalGas'!$AL$89="no","",ROUND(BL5154,4))</f>
        <v>0.12</v>
      </c>
      <c r="BP5154" s="157">
        <f>IF('1b-NaturalGas'!$AL$90="no","not applicable (based on previous answers)",ROUND(BL5154,4))</f>
        <v>0.12</v>
      </c>
      <c r="BQ5154" s="157">
        <f>IF('1b-NaturalGas'!$AL$91="no","not applicable (based on previous answers)",ROUND(BL5154,4))</f>
        <v>0.12</v>
      </c>
    </row>
    <row r="5155" spans="30:69" x14ac:dyDescent="0.25">
      <c r="AD5155" s="157">
        <f t="shared" si="175"/>
        <v>0.12200000000000009</v>
      </c>
      <c r="AE5155" s="157">
        <f>IF('1a-Electricity'!$AL$77="no","",ROUND(AD5155,4))</f>
        <v>0.122</v>
      </c>
      <c r="AF5155" s="157">
        <f>IF('1a-Electricity'!$AL$78="no","",ROUND(AD5155,4))</f>
        <v>0.122</v>
      </c>
      <c r="AG5155" s="157">
        <f>IF('1a-Electricity'!$AL$79="no","",ROUND(AD5155,4))</f>
        <v>0.122</v>
      </c>
      <c r="BL5155" s="157">
        <f t="shared" ref="BL5155:BL5218" si="176">BL5154+0.001</f>
        <v>0.12100000000000009</v>
      </c>
      <c r="BM5155" s="157">
        <f>IF('1b-NaturalGas'!$AL$87="no","",ROUND(BL5155,4))</f>
        <v>0.121</v>
      </c>
      <c r="BN5155" s="157">
        <f>IF('1b-NaturalGas'!$AL$88="no","",ROUND(BL5155,4))</f>
        <v>0.121</v>
      </c>
      <c r="BO5155" s="157">
        <f>IF('1b-NaturalGas'!$AL$89="no","",ROUND(BL5155,4))</f>
        <v>0.121</v>
      </c>
      <c r="BP5155" s="157">
        <f>IF('1b-NaturalGas'!$AL$90="no","not applicable (based on previous answers)",ROUND(BL5155,4))</f>
        <v>0.121</v>
      </c>
      <c r="BQ5155" s="157">
        <f>IF('1b-NaturalGas'!$AL$91="no","not applicable (based on previous answers)",ROUND(BL5155,4))</f>
        <v>0.121</v>
      </c>
    </row>
    <row r="5156" spans="30:69" x14ac:dyDescent="0.25">
      <c r="AD5156" s="157">
        <f t="shared" si="175"/>
        <v>0.1230000000000001</v>
      </c>
      <c r="AE5156" s="157">
        <f>IF('1a-Electricity'!$AL$77="no","",ROUND(AD5156,4))</f>
        <v>0.123</v>
      </c>
      <c r="AF5156" s="157">
        <f>IF('1a-Electricity'!$AL$78="no","",ROUND(AD5156,4))</f>
        <v>0.123</v>
      </c>
      <c r="AG5156" s="157">
        <f>IF('1a-Electricity'!$AL$79="no","",ROUND(AD5156,4))</f>
        <v>0.123</v>
      </c>
      <c r="BL5156" s="157">
        <f t="shared" si="176"/>
        <v>0.12200000000000009</v>
      </c>
      <c r="BM5156" s="157">
        <f>IF('1b-NaturalGas'!$AL$87="no","",ROUND(BL5156,4))</f>
        <v>0.122</v>
      </c>
      <c r="BN5156" s="157">
        <f>IF('1b-NaturalGas'!$AL$88="no","",ROUND(BL5156,4))</f>
        <v>0.122</v>
      </c>
      <c r="BO5156" s="157">
        <f>IF('1b-NaturalGas'!$AL$89="no","",ROUND(BL5156,4))</f>
        <v>0.122</v>
      </c>
      <c r="BP5156" s="157">
        <f>IF('1b-NaturalGas'!$AL$90="no","not applicable (based on previous answers)",ROUND(BL5156,4))</f>
        <v>0.122</v>
      </c>
      <c r="BQ5156" s="157">
        <f>IF('1b-NaturalGas'!$AL$91="no","not applicable (based on previous answers)",ROUND(BL5156,4))</f>
        <v>0.122</v>
      </c>
    </row>
    <row r="5157" spans="30:69" x14ac:dyDescent="0.25">
      <c r="AD5157" s="157">
        <f t="shared" si="175"/>
        <v>0.1240000000000001</v>
      </c>
      <c r="AE5157" s="157">
        <f>IF('1a-Electricity'!$AL$77="no","",ROUND(AD5157,4))</f>
        <v>0.124</v>
      </c>
      <c r="AF5157" s="157">
        <f>IF('1a-Electricity'!$AL$78="no","",ROUND(AD5157,4))</f>
        <v>0.124</v>
      </c>
      <c r="AG5157" s="157">
        <f>IF('1a-Electricity'!$AL$79="no","",ROUND(AD5157,4))</f>
        <v>0.124</v>
      </c>
      <c r="BL5157" s="157">
        <f t="shared" si="176"/>
        <v>0.1230000000000001</v>
      </c>
      <c r="BM5157" s="157">
        <f>IF('1b-NaturalGas'!$AL$87="no","",ROUND(BL5157,4))</f>
        <v>0.123</v>
      </c>
      <c r="BN5157" s="157">
        <f>IF('1b-NaturalGas'!$AL$88="no","",ROUND(BL5157,4))</f>
        <v>0.123</v>
      </c>
      <c r="BO5157" s="157">
        <f>IF('1b-NaturalGas'!$AL$89="no","",ROUND(BL5157,4))</f>
        <v>0.123</v>
      </c>
      <c r="BP5157" s="157">
        <f>IF('1b-NaturalGas'!$AL$90="no","not applicable (based on previous answers)",ROUND(BL5157,4))</f>
        <v>0.123</v>
      </c>
      <c r="BQ5157" s="157">
        <f>IF('1b-NaturalGas'!$AL$91="no","not applicable (based on previous answers)",ROUND(BL5157,4))</f>
        <v>0.123</v>
      </c>
    </row>
    <row r="5158" spans="30:69" x14ac:dyDescent="0.25">
      <c r="AD5158" s="157">
        <f t="shared" si="175"/>
        <v>0.12500000000000008</v>
      </c>
      <c r="AE5158" s="157">
        <f>IF('1a-Electricity'!$AL$77="no","",ROUND(AD5158,4))</f>
        <v>0.125</v>
      </c>
      <c r="AF5158" s="157">
        <f>IF('1a-Electricity'!$AL$78="no","",ROUND(AD5158,4))</f>
        <v>0.125</v>
      </c>
      <c r="AG5158" s="157">
        <f>IF('1a-Electricity'!$AL$79="no","",ROUND(AD5158,4))</f>
        <v>0.125</v>
      </c>
      <c r="BL5158" s="157">
        <f t="shared" si="176"/>
        <v>0.1240000000000001</v>
      </c>
      <c r="BM5158" s="157">
        <f>IF('1b-NaturalGas'!$AL$87="no","",ROUND(BL5158,4))</f>
        <v>0.124</v>
      </c>
      <c r="BN5158" s="157">
        <f>IF('1b-NaturalGas'!$AL$88="no","",ROUND(BL5158,4))</f>
        <v>0.124</v>
      </c>
      <c r="BO5158" s="157">
        <f>IF('1b-NaturalGas'!$AL$89="no","",ROUND(BL5158,4))</f>
        <v>0.124</v>
      </c>
      <c r="BP5158" s="157">
        <f>IF('1b-NaturalGas'!$AL$90="no","not applicable (based on previous answers)",ROUND(BL5158,4))</f>
        <v>0.124</v>
      </c>
      <c r="BQ5158" s="157">
        <f>IF('1b-NaturalGas'!$AL$91="no","not applicable (based on previous answers)",ROUND(BL5158,4))</f>
        <v>0.124</v>
      </c>
    </row>
    <row r="5159" spans="30:69" x14ac:dyDescent="0.25">
      <c r="AD5159" s="157">
        <f t="shared" si="175"/>
        <v>0.12600000000000008</v>
      </c>
      <c r="AE5159" s="157">
        <f>IF('1a-Electricity'!$AL$77="no","",ROUND(AD5159,4))</f>
        <v>0.126</v>
      </c>
      <c r="AF5159" s="157">
        <f>IF('1a-Electricity'!$AL$78="no","",ROUND(AD5159,4))</f>
        <v>0.126</v>
      </c>
      <c r="AG5159" s="157">
        <f>IF('1a-Electricity'!$AL$79="no","",ROUND(AD5159,4))</f>
        <v>0.126</v>
      </c>
      <c r="BL5159" s="157">
        <f t="shared" si="176"/>
        <v>0.12500000000000008</v>
      </c>
      <c r="BM5159" s="157">
        <f>IF('1b-NaturalGas'!$AL$87="no","",ROUND(BL5159,4))</f>
        <v>0.125</v>
      </c>
      <c r="BN5159" s="157">
        <f>IF('1b-NaturalGas'!$AL$88="no","",ROUND(BL5159,4))</f>
        <v>0.125</v>
      </c>
      <c r="BO5159" s="157">
        <f>IF('1b-NaturalGas'!$AL$89="no","",ROUND(BL5159,4))</f>
        <v>0.125</v>
      </c>
      <c r="BP5159" s="157">
        <f>IF('1b-NaturalGas'!$AL$90="no","not applicable (based on previous answers)",ROUND(BL5159,4))</f>
        <v>0.125</v>
      </c>
      <c r="BQ5159" s="157">
        <f>IF('1b-NaturalGas'!$AL$91="no","not applicable (based on previous answers)",ROUND(BL5159,4))</f>
        <v>0.125</v>
      </c>
    </row>
    <row r="5160" spans="30:69" x14ac:dyDescent="0.25">
      <c r="AD5160" s="157">
        <f t="shared" si="175"/>
        <v>0.12700000000000009</v>
      </c>
      <c r="AE5160" s="157">
        <f>IF('1a-Electricity'!$AL$77="no","",ROUND(AD5160,4))</f>
        <v>0.127</v>
      </c>
      <c r="AF5160" s="157">
        <f>IF('1a-Electricity'!$AL$78="no","",ROUND(AD5160,4))</f>
        <v>0.127</v>
      </c>
      <c r="AG5160" s="157">
        <f>IF('1a-Electricity'!$AL$79="no","",ROUND(AD5160,4))</f>
        <v>0.127</v>
      </c>
      <c r="BL5160" s="157">
        <f t="shared" si="176"/>
        <v>0.12600000000000008</v>
      </c>
      <c r="BM5160" s="157">
        <f>IF('1b-NaturalGas'!$AL$87="no","",ROUND(BL5160,4))</f>
        <v>0.126</v>
      </c>
      <c r="BN5160" s="157">
        <f>IF('1b-NaturalGas'!$AL$88="no","",ROUND(BL5160,4))</f>
        <v>0.126</v>
      </c>
      <c r="BO5160" s="157">
        <f>IF('1b-NaturalGas'!$AL$89="no","",ROUND(BL5160,4))</f>
        <v>0.126</v>
      </c>
      <c r="BP5160" s="157">
        <f>IF('1b-NaturalGas'!$AL$90="no","not applicable (based on previous answers)",ROUND(BL5160,4))</f>
        <v>0.126</v>
      </c>
      <c r="BQ5160" s="157">
        <f>IF('1b-NaturalGas'!$AL$91="no","not applicable (based on previous answers)",ROUND(BL5160,4))</f>
        <v>0.126</v>
      </c>
    </row>
    <row r="5161" spans="30:69" x14ac:dyDescent="0.25">
      <c r="AD5161" s="157">
        <f t="shared" si="175"/>
        <v>0.12800000000000009</v>
      </c>
      <c r="AE5161" s="157">
        <f>IF('1a-Electricity'!$AL$77="no","",ROUND(AD5161,4))</f>
        <v>0.128</v>
      </c>
      <c r="AF5161" s="157">
        <f>IF('1a-Electricity'!$AL$78="no","",ROUND(AD5161,4))</f>
        <v>0.128</v>
      </c>
      <c r="AG5161" s="157">
        <f>IF('1a-Electricity'!$AL$79="no","",ROUND(AD5161,4))</f>
        <v>0.128</v>
      </c>
      <c r="BL5161" s="157">
        <f t="shared" si="176"/>
        <v>0.12700000000000009</v>
      </c>
      <c r="BM5161" s="157">
        <f>IF('1b-NaturalGas'!$AL$87="no","",ROUND(BL5161,4))</f>
        <v>0.127</v>
      </c>
      <c r="BN5161" s="157">
        <f>IF('1b-NaturalGas'!$AL$88="no","",ROUND(BL5161,4))</f>
        <v>0.127</v>
      </c>
      <c r="BO5161" s="157">
        <f>IF('1b-NaturalGas'!$AL$89="no","",ROUND(BL5161,4))</f>
        <v>0.127</v>
      </c>
      <c r="BP5161" s="157">
        <f>IF('1b-NaturalGas'!$AL$90="no","not applicable (based on previous answers)",ROUND(BL5161,4))</f>
        <v>0.127</v>
      </c>
      <c r="BQ5161" s="157">
        <f>IF('1b-NaturalGas'!$AL$91="no","not applicable (based on previous answers)",ROUND(BL5161,4))</f>
        <v>0.127</v>
      </c>
    </row>
    <row r="5162" spans="30:69" x14ac:dyDescent="0.25">
      <c r="AD5162" s="157">
        <f t="shared" si="175"/>
        <v>0.12900000000000009</v>
      </c>
      <c r="AE5162" s="157">
        <f>IF('1a-Electricity'!$AL$77="no","",ROUND(AD5162,4))</f>
        <v>0.129</v>
      </c>
      <c r="AF5162" s="157">
        <f>IF('1a-Electricity'!$AL$78="no","",ROUND(AD5162,4))</f>
        <v>0.129</v>
      </c>
      <c r="AG5162" s="157">
        <f>IF('1a-Electricity'!$AL$79="no","",ROUND(AD5162,4))</f>
        <v>0.129</v>
      </c>
      <c r="BL5162" s="157">
        <f t="shared" si="176"/>
        <v>0.12800000000000009</v>
      </c>
      <c r="BM5162" s="157">
        <f>IF('1b-NaturalGas'!$AL$87="no","",ROUND(BL5162,4))</f>
        <v>0.128</v>
      </c>
      <c r="BN5162" s="157">
        <f>IF('1b-NaturalGas'!$AL$88="no","",ROUND(BL5162,4))</f>
        <v>0.128</v>
      </c>
      <c r="BO5162" s="157">
        <f>IF('1b-NaturalGas'!$AL$89="no","",ROUND(BL5162,4))</f>
        <v>0.128</v>
      </c>
      <c r="BP5162" s="157">
        <f>IF('1b-NaturalGas'!$AL$90="no","not applicable (based on previous answers)",ROUND(BL5162,4))</f>
        <v>0.128</v>
      </c>
      <c r="BQ5162" s="157">
        <f>IF('1b-NaturalGas'!$AL$91="no","not applicable (based on previous answers)",ROUND(BL5162,4))</f>
        <v>0.128</v>
      </c>
    </row>
    <row r="5163" spans="30:69" x14ac:dyDescent="0.25">
      <c r="AD5163" s="157">
        <f t="shared" si="175"/>
        <v>0.13000000000000009</v>
      </c>
      <c r="AE5163" s="157">
        <f>IF('1a-Electricity'!$AL$77="no","",ROUND(AD5163,4))</f>
        <v>0.13</v>
      </c>
      <c r="AF5163" s="157">
        <f>IF('1a-Electricity'!$AL$78="no","",ROUND(AD5163,4))</f>
        <v>0.13</v>
      </c>
      <c r="AG5163" s="157">
        <f>IF('1a-Electricity'!$AL$79="no","",ROUND(AD5163,4))</f>
        <v>0.13</v>
      </c>
      <c r="BL5163" s="157">
        <f t="shared" si="176"/>
        <v>0.12900000000000009</v>
      </c>
      <c r="BM5163" s="157">
        <f>IF('1b-NaturalGas'!$AL$87="no","",ROUND(BL5163,4))</f>
        <v>0.129</v>
      </c>
      <c r="BN5163" s="157">
        <f>IF('1b-NaturalGas'!$AL$88="no","",ROUND(BL5163,4))</f>
        <v>0.129</v>
      </c>
      <c r="BO5163" s="157">
        <f>IF('1b-NaturalGas'!$AL$89="no","",ROUND(BL5163,4))</f>
        <v>0.129</v>
      </c>
      <c r="BP5163" s="157">
        <f>IF('1b-NaturalGas'!$AL$90="no","not applicable (based on previous answers)",ROUND(BL5163,4))</f>
        <v>0.129</v>
      </c>
      <c r="BQ5163" s="157">
        <f>IF('1b-NaturalGas'!$AL$91="no","not applicable (based on previous answers)",ROUND(BL5163,4))</f>
        <v>0.129</v>
      </c>
    </row>
    <row r="5164" spans="30:69" x14ac:dyDescent="0.25">
      <c r="AD5164" s="157">
        <f t="shared" si="175"/>
        <v>0.13100000000000009</v>
      </c>
      <c r="AE5164" s="157">
        <f>IF('1a-Electricity'!$AL$77="no","",ROUND(AD5164,4))</f>
        <v>0.13100000000000001</v>
      </c>
      <c r="AF5164" s="157">
        <f>IF('1a-Electricity'!$AL$78="no","",ROUND(AD5164,4))</f>
        <v>0.13100000000000001</v>
      </c>
      <c r="AG5164" s="157">
        <f>IF('1a-Electricity'!$AL$79="no","",ROUND(AD5164,4))</f>
        <v>0.13100000000000001</v>
      </c>
      <c r="BL5164" s="157">
        <f t="shared" si="176"/>
        <v>0.13000000000000009</v>
      </c>
      <c r="BM5164" s="157">
        <f>IF('1b-NaturalGas'!$AL$87="no","",ROUND(BL5164,4))</f>
        <v>0.13</v>
      </c>
      <c r="BN5164" s="157">
        <f>IF('1b-NaturalGas'!$AL$88="no","",ROUND(BL5164,4))</f>
        <v>0.13</v>
      </c>
      <c r="BO5164" s="157">
        <f>IF('1b-NaturalGas'!$AL$89="no","",ROUND(BL5164,4))</f>
        <v>0.13</v>
      </c>
      <c r="BP5164" s="157">
        <f>IF('1b-NaturalGas'!$AL$90="no","not applicable (based on previous answers)",ROUND(BL5164,4))</f>
        <v>0.13</v>
      </c>
      <c r="BQ5164" s="157">
        <f>IF('1b-NaturalGas'!$AL$91="no","not applicable (based on previous answers)",ROUND(BL5164,4))</f>
        <v>0.13</v>
      </c>
    </row>
    <row r="5165" spans="30:69" x14ac:dyDescent="0.25">
      <c r="AD5165" s="157">
        <f t="shared" si="175"/>
        <v>0.13200000000000009</v>
      </c>
      <c r="AE5165" s="157">
        <f>IF('1a-Electricity'!$AL$77="no","",ROUND(AD5165,4))</f>
        <v>0.13200000000000001</v>
      </c>
      <c r="AF5165" s="157">
        <f>IF('1a-Electricity'!$AL$78="no","",ROUND(AD5165,4))</f>
        <v>0.13200000000000001</v>
      </c>
      <c r="AG5165" s="157">
        <f>IF('1a-Electricity'!$AL$79="no","",ROUND(AD5165,4))</f>
        <v>0.13200000000000001</v>
      </c>
      <c r="BL5165" s="157">
        <f t="shared" si="176"/>
        <v>0.13100000000000009</v>
      </c>
      <c r="BM5165" s="157">
        <f>IF('1b-NaturalGas'!$AL$87="no","",ROUND(BL5165,4))</f>
        <v>0.13100000000000001</v>
      </c>
      <c r="BN5165" s="157">
        <f>IF('1b-NaturalGas'!$AL$88="no","",ROUND(BL5165,4))</f>
        <v>0.13100000000000001</v>
      </c>
      <c r="BO5165" s="157">
        <f>IF('1b-NaturalGas'!$AL$89="no","",ROUND(BL5165,4))</f>
        <v>0.13100000000000001</v>
      </c>
      <c r="BP5165" s="157">
        <f>IF('1b-NaturalGas'!$AL$90="no","not applicable (based on previous answers)",ROUND(BL5165,4))</f>
        <v>0.13100000000000001</v>
      </c>
      <c r="BQ5165" s="157">
        <f>IF('1b-NaturalGas'!$AL$91="no","not applicable (based on previous answers)",ROUND(BL5165,4))</f>
        <v>0.13100000000000001</v>
      </c>
    </row>
    <row r="5166" spans="30:69" x14ac:dyDescent="0.25">
      <c r="AD5166" s="157">
        <f t="shared" si="175"/>
        <v>0.13300000000000009</v>
      </c>
      <c r="AE5166" s="157">
        <f>IF('1a-Electricity'!$AL$77="no","",ROUND(AD5166,4))</f>
        <v>0.13300000000000001</v>
      </c>
      <c r="AF5166" s="157">
        <f>IF('1a-Electricity'!$AL$78="no","",ROUND(AD5166,4))</f>
        <v>0.13300000000000001</v>
      </c>
      <c r="AG5166" s="157">
        <f>IF('1a-Electricity'!$AL$79="no","",ROUND(AD5166,4))</f>
        <v>0.13300000000000001</v>
      </c>
      <c r="BL5166" s="157">
        <f t="shared" si="176"/>
        <v>0.13200000000000009</v>
      </c>
      <c r="BM5166" s="157">
        <f>IF('1b-NaturalGas'!$AL$87="no","",ROUND(BL5166,4))</f>
        <v>0.13200000000000001</v>
      </c>
      <c r="BN5166" s="157">
        <f>IF('1b-NaturalGas'!$AL$88="no","",ROUND(BL5166,4))</f>
        <v>0.13200000000000001</v>
      </c>
      <c r="BO5166" s="157">
        <f>IF('1b-NaturalGas'!$AL$89="no","",ROUND(BL5166,4))</f>
        <v>0.13200000000000001</v>
      </c>
      <c r="BP5166" s="157">
        <f>IF('1b-NaturalGas'!$AL$90="no","not applicable (based on previous answers)",ROUND(BL5166,4))</f>
        <v>0.13200000000000001</v>
      </c>
      <c r="BQ5166" s="157">
        <f>IF('1b-NaturalGas'!$AL$91="no","not applicable (based on previous answers)",ROUND(BL5166,4))</f>
        <v>0.13200000000000001</v>
      </c>
    </row>
    <row r="5167" spans="30:69" x14ac:dyDescent="0.25">
      <c r="AD5167" s="157">
        <f t="shared" si="175"/>
        <v>0.13400000000000009</v>
      </c>
      <c r="AE5167" s="157">
        <f>IF('1a-Electricity'!$AL$77="no","",ROUND(AD5167,4))</f>
        <v>0.13400000000000001</v>
      </c>
      <c r="AF5167" s="157">
        <f>IF('1a-Electricity'!$AL$78="no","",ROUND(AD5167,4))</f>
        <v>0.13400000000000001</v>
      </c>
      <c r="AG5167" s="157">
        <f>IF('1a-Electricity'!$AL$79="no","",ROUND(AD5167,4))</f>
        <v>0.13400000000000001</v>
      </c>
      <c r="BL5167" s="157">
        <f t="shared" si="176"/>
        <v>0.13300000000000009</v>
      </c>
      <c r="BM5167" s="157">
        <f>IF('1b-NaturalGas'!$AL$87="no","",ROUND(BL5167,4))</f>
        <v>0.13300000000000001</v>
      </c>
      <c r="BN5167" s="157">
        <f>IF('1b-NaturalGas'!$AL$88="no","",ROUND(BL5167,4))</f>
        <v>0.13300000000000001</v>
      </c>
      <c r="BO5167" s="157">
        <f>IF('1b-NaturalGas'!$AL$89="no","",ROUND(BL5167,4))</f>
        <v>0.13300000000000001</v>
      </c>
      <c r="BP5167" s="157">
        <f>IF('1b-NaturalGas'!$AL$90="no","not applicable (based on previous answers)",ROUND(BL5167,4))</f>
        <v>0.13300000000000001</v>
      </c>
      <c r="BQ5167" s="157">
        <f>IF('1b-NaturalGas'!$AL$91="no","not applicable (based on previous answers)",ROUND(BL5167,4))</f>
        <v>0.13300000000000001</v>
      </c>
    </row>
    <row r="5168" spans="30:69" x14ac:dyDescent="0.25">
      <c r="AD5168" s="157">
        <f t="shared" si="175"/>
        <v>0.13500000000000009</v>
      </c>
      <c r="AE5168" s="157">
        <f>IF('1a-Electricity'!$AL$77="no","",ROUND(AD5168,4))</f>
        <v>0.13500000000000001</v>
      </c>
      <c r="AF5168" s="157">
        <f>IF('1a-Electricity'!$AL$78="no","",ROUND(AD5168,4))</f>
        <v>0.13500000000000001</v>
      </c>
      <c r="AG5168" s="157">
        <f>IF('1a-Electricity'!$AL$79="no","",ROUND(AD5168,4))</f>
        <v>0.13500000000000001</v>
      </c>
      <c r="BL5168" s="157">
        <f t="shared" si="176"/>
        <v>0.13400000000000009</v>
      </c>
      <c r="BM5168" s="157">
        <f>IF('1b-NaturalGas'!$AL$87="no","",ROUND(BL5168,4))</f>
        <v>0.13400000000000001</v>
      </c>
      <c r="BN5168" s="157">
        <f>IF('1b-NaturalGas'!$AL$88="no","",ROUND(BL5168,4))</f>
        <v>0.13400000000000001</v>
      </c>
      <c r="BO5168" s="157">
        <f>IF('1b-NaturalGas'!$AL$89="no","",ROUND(BL5168,4))</f>
        <v>0.13400000000000001</v>
      </c>
      <c r="BP5168" s="157">
        <f>IF('1b-NaturalGas'!$AL$90="no","not applicable (based on previous answers)",ROUND(BL5168,4))</f>
        <v>0.13400000000000001</v>
      </c>
      <c r="BQ5168" s="157">
        <f>IF('1b-NaturalGas'!$AL$91="no","not applicable (based on previous answers)",ROUND(BL5168,4))</f>
        <v>0.13400000000000001</v>
      </c>
    </row>
    <row r="5169" spans="30:69" x14ac:dyDescent="0.25">
      <c r="AD5169" s="157">
        <f t="shared" si="175"/>
        <v>0.13600000000000009</v>
      </c>
      <c r="AE5169" s="157">
        <f>IF('1a-Electricity'!$AL$77="no","",ROUND(AD5169,4))</f>
        <v>0.13600000000000001</v>
      </c>
      <c r="AF5169" s="157">
        <f>IF('1a-Electricity'!$AL$78="no","",ROUND(AD5169,4))</f>
        <v>0.13600000000000001</v>
      </c>
      <c r="AG5169" s="157">
        <f>IF('1a-Electricity'!$AL$79="no","",ROUND(AD5169,4))</f>
        <v>0.13600000000000001</v>
      </c>
      <c r="BL5169" s="157">
        <f t="shared" si="176"/>
        <v>0.13500000000000009</v>
      </c>
      <c r="BM5169" s="157">
        <f>IF('1b-NaturalGas'!$AL$87="no","",ROUND(BL5169,4))</f>
        <v>0.13500000000000001</v>
      </c>
      <c r="BN5169" s="157">
        <f>IF('1b-NaturalGas'!$AL$88="no","",ROUND(BL5169,4))</f>
        <v>0.13500000000000001</v>
      </c>
      <c r="BO5169" s="157">
        <f>IF('1b-NaturalGas'!$AL$89="no","",ROUND(BL5169,4))</f>
        <v>0.13500000000000001</v>
      </c>
      <c r="BP5169" s="157">
        <f>IF('1b-NaturalGas'!$AL$90="no","not applicable (based on previous answers)",ROUND(BL5169,4))</f>
        <v>0.13500000000000001</v>
      </c>
      <c r="BQ5169" s="157">
        <f>IF('1b-NaturalGas'!$AL$91="no","not applicable (based on previous answers)",ROUND(BL5169,4))</f>
        <v>0.13500000000000001</v>
      </c>
    </row>
    <row r="5170" spans="30:69" x14ac:dyDescent="0.25">
      <c r="AD5170" s="157">
        <f t="shared" si="175"/>
        <v>0.13700000000000009</v>
      </c>
      <c r="AE5170" s="157">
        <f>IF('1a-Electricity'!$AL$77="no","",ROUND(AD5170,4))</f>
        <v>0.13700000000000001</v>
      </c>
      <c r="AF5170" s="157">
        <f>IF('1a-Electricity'!$AL$78="no","",ROUND(AD5170,4))</f>
        <v>0.13700000000000001</v>
      </c>
      <c r="AG5170" s="157">
        <f>IF('1a-Electricity'!$AL$79="no","",ROUND(AD5170,4))</f>
        <v>0.13700000000000001</v>
      </c>
      <c r="BL5170" s="157">
        <f t="shared" si="176"/>
        <v>0.13600000000000009</v>
      </c>
      <c r="BM5170" s="157">
        <f>IF('1b-NaturalGas'!$AL$87="no","",ROUND(BL5170,4))</f>
        <v>0.13600000000000001</v>
      </c>
      <c r="BN5170" s="157">
        <f>IF('1b-NaturalGas'!$AL$88="no","",ROUND(BL5170,4))</f>
        <v>0.13600000000000001</v>
      </c>
      <c r="BO5170" s="157">
        <f>IF('1b-NaturalGas'!$AL$89="no","",ROUND(BL5170,4))</f>
        <v>0.13600000000000001</v>
      </c>
      <c r="BP5170" s="157">
        <f>IF('1b-NaturalGas'!$AL$90="no","not applicable (based on previous answers)",ROUND(BL5170,4))</f>
        <v>0.13600000000000001</v>
      </c>
      <c r="BQ5170" s="157">
        <f>IF('1b-NaturalGas'!$AL$91="no","not applicable (based on previous answers)",ROUND(BL5170,4))</f>
        <v>0.13600000000000001</v>
      </c>
    </row>
    <row r="5171" spans="30:69" x14ac:dyDescent="0.25">
      <c r="AD5171" s="157">
        <f t="shared" si="175"/>
        <v>0.13800000000000009</v>
      </c>
      <c r="AE5171" s="157">
        <f>IF('1a-Electricity'!$AL$77="no","",ROUND(AD5171,4))</f>
        <v>0.13800000000000001</v>
      </c>
      <c r="AF5171" s="157">
        <f>IF('1a-Electricity'!$AL$78="no","",ROUND(AD5171,4))</f>
        <v>0.13800000000000001</v>
      </c>
      <c r="AG5171" s="157">
        <f>IF('1a-Electricity'!$AL$79="no","",ROUND(AD5171,4))</f>
        <v>0.13800000000000001</v>
      </c>
      <c r="BL5171" s="157">
        <f t="shared" si="176"/>
        <v>0.13700000000000009</v>
      </c>
      <c r="BM5171" s="157">
        <f>IF('1b-NaturalGas'!$AL$87="no","",ROUND(BL5171,4))</f>
        <v>0.13700000000000001</v>
      </c>
      <c r="BN5171" s="157">
        <f>IF('1b-NaturalGas'!$AL$88="no","",ROUND(BL5171,4))</f>
        <v>0.13700000000000001</v>
      </c>
      <c r="BO5171" s="157">
        <f>IF('1b-NaturalGas'!$AL$89="no","",ROUND(BL5171,4))</f>
        <v>0.13700000000000001</v>
      </c>
      <c r="BP5171" s="157">
        <f>IF('1b-NaturalGas'!$AL$90="no","not applicable (based on previous answers)",ROUND(BL5171,4))</f>
        <v>0.13700000000000001</v>
      </c>
      <c r="BQ5171" s="157">
        <f>IF('1b-NaturalGas'!$AL$91="no","not applicable (based on previous answers)",ROUND(BL5171,4))</f>
        <v>0.13700000000000001</v>
      </c>
    </row>
    <row r="5172" spans="30:69" x14ac:dyDescent="0.25">
      <c r="AD5172" s="157">
        <f t="shared" si="175"/>
        <v>0.1390000000000001</v>
      </c>
      <c r="AE5172" s="157">
        <f>IF('1a-Electricity'!$AL$77="no","",ROUND(AD5172,4))</f>
        <v>0.13900000000000001</v>
      </c>
      <c r="AF5172" s="157">
        <f>IF('1a-Electricity'!$AL$78="no","",ROUND(AD5172,4))</f>
        <v>0.13900000000000001</v>
      </c>
      <c r="AG5172" s="157">
        <f>IF('1a-Electricity'!$AL$79="no","",ROUND(AD5172,4))</f>
        <v>0.13900000000000001</v>
      </c>
      <c r="BL5172" s="157">
        <f t="shared" si="176"/>
        <v>0.13800000000000009</v>
      </c>
      <c r="BM5172" s="157">
        <f>IF('1b-NaturalGas'!$AL$87="no","",ROUND(BL5172,4))</f>
        <v>0.13800000000000001</v>
      </c>
      <c r="BN5172" s="157">
        <f>IF('1b-NaturalGas'!$AL$88="no","",ROUND(BL5172,4))</f>
        <v>0.13800000000000001</v>
      </c>
      <c r="BO5172" s="157">
        <f>IF('1b-NaturalGas'!$AL$89="no","",ROUND(BL5172,4))</f>
        <v>0.13800000000000001</v>
      </c>
      <c r="BP5172" s="157">
        <f>IF('1b-NaturalGas'!$AL$90="no","not applicable (based on previous answers)",ROUND(BL5172,4))</f>
        <v>0.13800000000000001</v>
      </c>
      <c r="BQ5172" s="157">
        <f>IF('1b-NaturalGas'!$AL$91="no","not applicable (based on previous answers)",ROUND(BL5172,4))</f>
        <v>0.13800000000000001</v>
      </c>
    </row>
    <row r="5173" spans="30:69" x14ac:dyDescent="0.25">
      <c r="AD5173" s="157">
        <f t="shared" si="175"/>
        <v>0.1400000000000001</v>
      </c>
      <c r="AE5173" s="157">
        <f>IF('1a-Electricity'!$AL$77="no","",ROUND(AD5173,4))</f>
        <v>0.14000000000000001</v>
      </c>
      <c r="AF5173" s="157">
        <f>IF('1a-Electricity'!$AL$78="no","",ROUND(AD5173,4))</f>
        <v>0.14000000000000001</v>
      </c>
      <c r="AG5173" s="157">
        <f>IF('1a-Electricity'!$AL$79="no","",ROUND(AD5173,4))</f>
        <v>0.14000000000000001</v>
      </c>
      <c r="BL5173" s="157">
        <f t="shared" si="176"/>
        <v>0.1390000000000001</v>
      </c>
      <c r="BM5173" s="157">
        <f>IF('1b-NaturalGas'!$AL$87="no","",ROUND(BL5173,4))</f>
        <v>0.13900000000000001</v>
      </c>
      <c r="BN5173" s="157">
        <f>IF('1b-NaturalGas'!$AL$88="no","",ROUND(BL5173,4))</f>
        <v>0.13900000000000001</v>
      </c>
      <c r="BO5173" s="157">
        <f>IF('1b-NaturalGas'!$AL$89="no","",ROUND(BL5173,4))</f>
        <v>0.13900000000000001</v>
      </c>
      <c r="BP5173" s="157">
        <f>IF('1b-NaturalGas'!$AL$90="no","not applicable (based on previous answers)",ROUND(BL5173,4))</f>
        <v>0.13900000000000001</v>
      </c>
      <c r="BQ5173" s="157">
        <f>IF('1b-NaturalGas'!$AL$91="no","not applicable (based on previous answers)",ROUND(BL5173,4))</f>
        <v>0.13900000000000001</v>
      </c>
    </row>
    <row r="5174" spans="30:69" x14ac:dyDescent="0.25">
      <c r="AD5174" s="157">
        <f t="shared" si="175"/>
        <v>0.1410000000000001</v>
      </c>
      <c r="AE5174" s="157">
        <f>IF('1a-Electricity'!$AL$77="no","",ROUND(AD5174,4))</f>
        <v>0.14099999999999999</v>
      </c>
      <c r="AF5174" s="157">
        <f>IF('1a-Electricity'!$AL$78="no","",ROUND(AD5174,4))</f>
        <v>0.14099999999999999</v>
      </c>
      <c r="AG5174" s="157">
        <f>IF('1a-Electricity'!$AL$79="no","",ROUND(AD5174,4))</f>
        <v>0.14099999999999999</v>
      </c>
      <c r="BL5174" s="157">
        <f t="shared" si="176"/>
        <v>0.1400000000000001</v>
      </c>
      <c r="BM5174" s="157">
        <f>IF('1b-NaturalGas'!$AL$87="no","",ROUND(BL5174,4))</f>
        <v>0.14000000000000001</v>
      </c>
      <c r="BN5174" s="157">
        <f>IF('1b-NaturalGas'!$AL$88="no","",ROUND(BL5174,4))</f>
        <v>0.14000000000000001</v>
      </c>
      <c r="BO5174" s="157">
        <f>IF('1b-NaturalGas'!$AL$89="no","",ROUND(BL5174,4))</f>
        <v>0.14000000000000001</v>
      </c>
      <c r="BP5174" s="157">
        <f>IF('1b-NaturalGas'!$AL$90="no","not applicable (based on previous answers)",ROUND(BL5174,4))</f>
        <v>0.14000000000000001</v>
      </c>
      <c r="BQ5174" s="157">
        <f>IF('1b-NaturalGas'!$AL$91="no","not applicable (based on previous answers)",ROUND(BL5174,4))</f>
        <v>0.14000000000000001</v>
      </c>
    </row>
    <row r="5175" spans="30:69" x14ac:dyDescent="0.25">
      <c r="AD5175" s="157">
        <f t="shared" si="175"/>
        <v>0.1420000000000001</v>
      </c>
      <c r="AE5175" s="157">
        <f>IF('1a-Electricity'!$AL$77="no","",ROUND(AD5175,4))</f>
        <v>0.14199999999999999</v>
      </c>
      <c r="AF5175" s="157">
        <f>IF('1a-Electricity'!$AL$78="no","",ROUND(AD5175,4))</f>
        <v>0.14199999999999999</v>
      </c>
      <c r="AG5175" s="157">
        <f>IF('1a-Electricity'!$AL$79="no","",ROUND(AD5175,4))</f>
        <v>0.14199999999999999</v>
      </c>
      <c r="BL5175" s="157">
        <f t="shared" si="176"/>
        <v>0.1410000000000001</v>
      </c>
      <c r="BM5175" s="157">
        <f>IF('1b-NaturalGas'!$AL$87="no","",ROUND(BL5175,4))</f>
        <v>0.14099999999999999</v>
      </c>
      <c r="BN5175" s="157">
        <f>IF('1b-NaturalGas'!$AL$88="no","",ROUND(BL5175,4))</f>
        <v>0.14099999999999999</v>
      </c>
      <c r="BO5175" s="157">
        <f>IF('1b-NaturalGas'!$AL$89="no","",ROUND(BL5175,4))</f>
        <v>0.14099999999999999</v>
      </c>
      <c r="BP5175" s="157">
        <f>IF('1b-NaturalGas'!$AL$90="no","not applicable (based on previous answers)",ROUND(BL5175,4))</f>
        <v>0.14099999999999999</v>
      </c>
      <c r="BQ5175" s="157">
        <f>IF('1b-NaturalGas'!$AL$91="no","not applicable (based on previous answers)",ROUND(BL5175,4))</f>
        <v>0.14099999999999999</v>
      </c>
    </row>
    <row r="5176" spans="30:69" x14ac:dyDescent="0.25">
      <c r="AD5176" s="157">
        <f t="shared" si="175"/>
        <v>0.1430000000000001</v>
      </c>
      <c r="AE5176" s="157">
        <f>IF('1a-Electricity'!$AL$77="no","",ROUND(AD5176,4))</f>
        <v>0.14299999999999999</v>
      </c>
      <c r="AF5176" s="157">
        <f>IF('1a-Electricity'!$AL$78="no","",ROUND(AD5176,4))</f>
        <v>0.14299999999999999</v>
      </c>
      <c r="AG5176" s="157">
        <f>IF('1a-Electricity'!$AL$79="no","",ROUND(AD5176,4))</f>
        <v>0.14299999999999999</v>
      </c>
      <c r="BL5176" s="157">
        <f t="shared" si="176"/>
        <v>0.1420000000000001</v>
      </c>
      <c r="BM5176" s="157">
        <f>IF('1b-NaturalGas'!$AL$87="no","",ROUND(BL5176,4))</f>
        <v>0.14199999999999999</v>
      </c>
      <c r="BN5176" s="157">
        <f>IF('1b-NaturalGas'!$AL$88="no","",ROUND(BL5176,4))</f>
        <v>0.14199999999999999</v>
      </c>
      <c r="BO5176" s="157">
        <f>IF('1b-NaturalGas'!$AL$89="no","",ROUND(BL5176,4))</f>
        <v>0.14199999999999999</v>
      </c>
      <c r="BP5176" s="157">
        <f>IF('1b-NaturalGas'!$AL$90="no","not applicable (based on previous answers)",ROUND(BL5176,4))</f>
        <v>0.14199999999999999</v>
      </c>
      <c r="BQ5176" s="157">
        <f>IF('1b-NaturalGas'!$AL$91="no","not applicable (based on previous answers)",ROUND(BL5176,4))</f>
        <v>0.14199999999999999</v>
      </c>
    </row>
    <row r="5177" spans="30:69" x14ac:dyDescent="0.25">
      <c r="AD5177" s="157">
        <f t="shared" si="175"/>
        <v>0.1440000000000001</v>
      </c>
      <c r="AE5177" s="157">
        <f>IF('1a-Electricity'!$AL$77="no","",ROUND(AD5177,4))</f>
        <v>0.14399999999999999</v>
      </c>
      <c r="AF5177" s="157">
        <f>IF('1a-Electricity'!$AL$78="no","",ROUND(AD5177,4))</f>
        <v>0.14399999999999999</v>
      </c>
      <c r="AG5177" s="157">
        <f>IF('1a-Electricity'!$AL$79="no","",ROUND(AD5177,4))</f>
        <v>0.14399999999999999</v>
      </c>
      <c r="BL5177" s="157">
        <f t="shared" si="176"/>
        <v>0.1430000000000001</v>
      </c>
      <c r="BM5177" s="157">
        <f>IF('1b-NaturalGas'!$AL$87="no","",ROUND(BL5177,4))</f>
        <v>0.14299999999999999</v>
      </c>
      <c r="BN5177" s="157">
        <f>IF('1b-NaturalGas'!$AL$88="no","",ROUND(BL5177,4))</f>
        <v>0.14299999999999999</v>
      </c>
      <c r="BO5177" s="157">
        <f>IF('1b-NaturalGas'!$AL$89="no","",ROUND(BL5177,4))</f>
        <v>0.14299999999999999</v>
      </c>
      <c r="BP5177" s="157">
        <f>IF('1b-NaturalGas'!$AL$90="no","not applicable (based on previous answers)",ROUND(BL5177,4))</f>
        <v>0.14299999999999999</v>
      </c>
      <c r="BQ5177" s="157">
        <f>IF('1b-NaturalGas'!$AL$91="no","not applicable (based on previous answers)",ROUND(BL5177,4))</f>
        <v>0.14299999999999999</v>
      </c>
    </row>
    <row r="5178" spans="30:69" x14ac:dyDescent="0.25">
      <c r="AD5178" s="157">
        <f t="shared" si="175"/>
        <v>0.1450000000000001</v>
      </c>
      <c r="AE5178" s="157">
        <f>IF('1a-Electricity'!$AL$77="no","",ROUND(AD5178,4))</f>
        <v>0.14499999999999999</v>
      </c>
      <c r="AF5178" s="157">
        <f>IF('1a-Electricity'!$AL$78="no","",ROUND(AD5178,4))</f>
        <v>0.14499999999999999</v>
      </c>
      <c r="AG5178" s="157">
        <f>IF('1a-Electricity'!$AL$79="no","",ROUND(AD5178,4))</f>
        <v>0.14499999999999999</v>
      </c>
      <c r="BL5178" s="157">
        <f t="shared" si="176"/>
        <v>0.1440000000000001</v>
      </c>
      <c r="BM5178" s="157">
        <f>IF('1b-NaturalGas'!$AL$87="no","",ROUND(BL5178,4))</f>
        <v>0.14399999999999999</v>
      </c>
      <c r="BN5178" s="157">
        <f>IF('1b-NaturalGas'!$AL$88="no","",ROUND(BL5178,4))</f>
        <v>0.14399999999999999</v>
      </c>
      <c r="BO5178" s="157">
        <f>IF('1b-NaturalGas'!$AL$89="no","",ROUND(BL5178,4))</f>
        <v>0.14399999999999999</v>
      </c>
      <c r="BP5178" s="157">
        <f>IF('1b-NaturalGas'!$AL$90="no","not applicable (based on previous answers)",ROUND(BL5178,4))</f>
        <v>0.14399999999999999</v>
      </c>
      <c r="BQ5178" s="157">
        <f>IF('1b-NaturalGas'!$AL$91="no","not applicable (based on previous answers)",ROUND(BL5178,4))</f>
        <v>0.14399999999999999</v>
      </c>
    </row>
    <row r="5179" spans="30:69" x14ac:dyDescent="0.25">
      <c r="AD5179" s="157">
        <f t="shared" si="175"/>
        <v>0.1460000000000001</v>
      </c>
      <c r="AE5179" s="157">
        <f>IF('1a-Electricity'!$AL$77="no","",ROUND(AD5179,4))</f>
        <v>0.14599999999999999</v>
      </c>
      <c r="AF5179" s="157">
        <f>IF('1a-Electricity'!$AL$78="no","",ROUND(AD5179,4))</f>
        <v>0.14599999999999999</v>
      </c>
      <c r="AG5179" s="157">
        <f>IF('1a-Electricity'!$AL$79="no","",ROUND(AD5179,4))</f>
        <v>0.14599999999999999</v>
      </c>
      <c r="BL5179" s="157">
        <f t="shared" si="176"/>
        <v>0.1450000000000001</v>
      </c>
      <c r="BM5179" s="157">
        <f>IF('1b-NaturalGas'!$AL$87="no","",ROUND(BL5179,4))</f>
        <v>0.14499999999999999</v>
      </c>
      <c r="BN5179" s="157">
        <f>IF('1b-NaturalGas'!$AL$88="no","",ROUND(BL5179,4))</f>
        <v>0.14499999999999999</v>
      </c>
      <c r="BO5179" s="157">
        <f>IF('1b-NaturalGas'!$AL$89="no","",ROUND(BL5179,4))</f>
        <v>0.14499999999999999</v>
      </c>
      <c r="BP5179" s="157">
        <f>IF('1b-NaturalGas'!$AL$90="no","not applicable (based on previous answers)",ROUND(BL5179,4))</f>
        <v>0.14499999999999999</v>
      </c>
      <c r="BQ5179" s="157">
        <f>IF('1b-NaturalGas'!$AL$91="no","not applicable (based on previous answers)",ROUND(BL5179,4))</f>
        <v>0.14499999999999999</v>
      </c>
    </row>
    <row r="5180" spans="30:69" x14ac:dyDescent="0.25">
      <c r="AD5180" s="157">
        <f t="shared" si="175"/>
        <v>0.1470000000000001</v>
      </c>
      <c r="AE5180" s="157">
        <f>IF('1a-Electricity'!$AL$77="no","",ROUND(AD5180,4))</f>
        <v>0.14699999999999999</v>
      </c>
      <c r="AF5180" s="157">
        <f>IF('1a-Electricity'!$AL$78="no","",ROUND(AD5180,4))</f>
        <v>0.14699999999999999</v>
      </c>
      <c r="AG5180" s="157">
        <f>IF('1a-Electricity'!$AL$79="no","",ROUND(AD5180,4))</f>
        <v>0.14699999999999999</v>
      </c>
      <c r="BL5180" s="157">
        <f t="shared" si="176"/>
        <v>0.1460000000000001</v>
      </c>
      <c r="BM5180" s="157">
        <f>IF('1b-NaturalGas'!$AL$87="no","",ROUND(BL5180,4))</f>
        <v>0.14599999999999999</v>
      </c>
      <c r="BN5180" s="157">
        <f>IF('1b-NaturalGas'!$AL$88="no","",ROUND(BL5180,4))</f>
        <v>0.14599999999999999</v>
      </c>
      <c r="BO5180" s="157">
        <f>IF('1b-NaturalGas'!$AL$89="no","",ROUND(BL5180,4))</f>
        <v>0.14599999999999999</v>
      </c>
      <c r="BP5180" s="157">
        <f>IF('1b-NaturalGas'!$AL$90="no","not applicable (based on previous answers)",ROUND(BL5180,4))</f>
        <v>0.14599999999999999</v>
      </c>
      <c r="BQ5180" s="157">
        <f>IF('1b-NaturalGas'!$AL$91="no","not applicable (based on previous answers)",ROUND(BL5180,4))</f>
        <v>0.14599999999999999</v>
      </c>
    </row>
    <row r="5181" spans="30:69" x14ac:dyDescent="0.25">
      <c r="AD5181" s="157">
        <f t="shared" si="175"/>
        <v>0.1480000000000001</v>
      </c>
      <c r="AE5181" s="157">
        <f>IF('1a-Electricity'!$AL$77="no","",ROUND(AD5181,4))</f>
        <v>0.14799999999999999</v>
      </c>
      <c r="AF5181" s="157">
        <f>IF('1a-Electricity'!$AL$78="no","",ROUND(AD5181,4))</f>
        <v>0.14799999999999999</v>
      </c>
      <c r="AG5181" s="157">
        <f>IF('1a-Electricity'!$AL$79="no","",ROUND(AD5181,4))</f>
        <v>0.14799999999999999</v>
      </c>
      <c r="BL5181" s="157">
        <f t="shared" si="176"/>
        <v>0.1470000000000001</v>
      </c>
      <c r="BM5181" s="157">
        <f>IF('1b-NaturalGas'!$AL$87="no","",ROUND(BL5181,4))</f>
        <v>0.14699999999999999</v>
      </c>
      <c r="BN5181" s="157">
        <f>IF('1b-NaturalGas'!$AL$88="no","",ROUND(BL5181,4))</f>
        <v>0.14699999999999999</v>
      </c>
      <c r="BO5181" s="157">
        <f>IF('1b-NaturalGas'!$AL$89="no","",ROUND(BL5181,4))</f>
        <v>0.14699999999999999</v>
      </c>
      <c r="BP5181" s="157">
        <f>IF('1b-NaturalGas'!$AL$90="no","not applicable (based on previous answers)",ROUND(BL5181,4))</f>
        <v>0.14699999999999999</v>
      </c>
      <c r="BQ5181" s="157">
        <f>IF('1b-NaturalGas'!$AL$91="no","not applicable (based on previous answers)",ROUND(BL5181,4))</f>
        <v>0.14699999999999999</v>
      </c>
    </row>
    <row r="5182" spans="30:69" x14ac:dyDescent="0.25">
      <c r="AD5182" s="157">
        <f t="shared" si="175"/>
        <v>0.1490000000000001</v>
      </c>
      <c r="AE5182" s="157">
        <f>IF('1a-Electricity'!$AL$77="no","",ROUND(AD5182,4))</f>
        <v>0.14899999999999999</v>
      </c>
      <c r="AF5182" s="157">
        <f>IF('1a-Electricity'!$AL$78="no","",ROUND(AD5182,4))</f>
        <v>0.14899999999999999</v>
      </c>
      <c r="AG5182" s="157">
        <f>IF('1a-Electricity'!$AL$79="no","",ROUND(AD5182,4))</f>
        <v>0.14899999999999999</v>
      </c>
      <c r="BL5182" s="157">
        <f t="shared" si="176"/>
        <v>0.1480000000000001</v>
      </c>
      <c r="BM5182" s="157">
        <f>IF('1b-NaturalGas'!$AL$87="no","",ROUND(BL5182,4))</f>
        <v>0.14799999999999999</v>
      </c>
      <c r="BN5182" s="157">
        <f>IF('1b-NaturalGas'!$AL$88="no","",ROUND(BL5182,4))</f>
        <v>0.14799999999999999</v>
      </c>
      <c r="BO5182" s="157">
        <f>IF('1b-NaturalGas'!$AL$89="no","",ROUND(BL5182,4))</f>
        <v>0.14799999999999999</v>
      </c>
      <c r="BP5182" s="157">
        <f>IF('1b-NaturalGas'!$AL$90="no","not applicable (based on previous answers)",ROUND(BL5182,4))</f>
        <v>0.14799999999999999</v>
      </c>
      <c r="BQ5182" s="157">
        <f>IF('1b-NaturalGas'!$AL$91="no","not applicable (based on previous answers)",ROUND(BL5182,4))</f>
        <v>0.14799999999999999</v>
      </c>
    </row>
    <row r="5183" spans="30:69" x14ac:dyDescent="0.25">
      <c r="AD5183" s="157">
        <f t="shared" si="175"/>
        <v>0.15000000000000011</v>
      </c>
      <c r="AE5183" s="157">
        <f>IF('1a-Electricity'!$AL$77="no","",ROUND(AD5183,4))</f>
        <v>0.15</v>
      </c>
      <c r="AF5183" s="157">
        <f>IF('1a-Electricity'!$AL$78="no","",ROUND(AD5183,4))</f>
        <v>0.15</v>
      </c>
      <c r="AG5183" s="157">
        <f>IF('1a-Electricity'!$AL$79="no","",ROUND(AD5183,4))</f>
        <v>0.15</v>
      </c>
      <c r="BL5183" s="157">
        <f t="shared" si="176"/>
        <v>0.1490000000000001</v>
      </c>
      <c r="BM5183" s="157">
        <f>IF('1b-NaturalGas'!$AL$87="no","",ROUND(BL5183,4))</f>
        <v>0.14899999999999999</v>
      </c>
      <c r="BN5183" s="157">
        <f>IF('1b-NaturalGas'!$AL$88="no","",ROUND(BL5183,4))</f>
        <v>0.14899999999999999</v>
      </c>
      <c r="BO5183" s="157">
        <f>IF('1b-NaturalGas'!$AL$89="no","",ROUND(BL5183,4))</f>
        <v>0.14899999999999999</v>
      </c>
      <c r="BP5183" s="157">
        <f>IF('1b-NaturalGas'!$AL$90="no","not applicable (based on previous answers)",ROUND(BL5183,4))</f>
        <v>0.14899999999999999</v>
      </c>
      <c r="BQ5183" s="157">
        <f>IF('1b-NaturalGas'!$AL$91="no","not applicable (based on previous answers)",ROUND(BL5183,4))</f>
        <v>0.14899999999999999</v>
      </c>
    </row>
    <row r="5184" spans="30:69" x14ac:dyDescent="0.25">
      <c r="AD5184" s="157">
        <f t="shared" si="175"/>
        <v>0.15100000000000011</v>
      </c>
      <c r="AE5184" s="157">
        <f>IF('1a-Electricity'!$AL$77="no","",ROUND(AD5184,4))</f>
        <v>0.151</v>
      </c>
      <c r="AF5184" s="157">
        <f>IF('1a-Electricity'!$AL$78="no","",ROUND(AD5184,4))</f>
        <v>0.151</v>
      </c>
      <c r="AG5184" s="157">
        <f>IF('1a-Electricity'!$AL$79="no","",ROUND(AD5184,4))</f>
        <v>0.151</v>
      </c>
      <c r="BL5184" s="157">
        <f t="shared" si="176"/>
        <v>0.15000000000000011</v>
      </c>
      <c r="BM5184" s="157">
        <f>IF('1b-NaturalGas'!$AL$87="no","",ROUND(BL5184,4))</f>
        <v>0.15</v>
      </c>
      <c r="BN5184" s="157">
        <f>IF('1b-NaturalGas'!$AL$88="no","",ROUND(BL5184,4))</f>
        <v>0.15</v>
      </c>
      <c r="BO5184" s="157">
        <f>IF('1b-NaturalGas'!$AL$89="no","",ROUND(BL5184,4))</f>
        <v>0.15</v>
      </c>
      <c r="BP5184" s="157">
        <f>IF('1b-NaturalGas'!$AL$90="no","not applicable (based on previous answers)",ROUND(BL5184,4))</f>
        <v>0.15</v>
      </c>
      <c r="BQ5184" s="157">
        <f>IF('1b-NaturalGas'!$AL$91="no","not applicable (based on previous answers)",ROUND(BL5184,4))</f>
        <v>0.15</v>
      </c>
    </row>
    <row r="5185" spans="30:69" x14ac:dyDescent="0.25">
      <c r="AD5185" s="157">
        <f t="shared" si="175"/>
        <v>0.15200000000000011</v>
      </c>
      <c r="AE5185" s="157">
        <f>IF('1a-Electricity'!$AL$77="no","",ROUND(AD5185,4))</f>
        <v>0.152</v>
      </c>
      <c r="AF5185" s="157">
        <f>IF('1a-Electricity'!$AL$78="no","",ROUND(AD5185,4))</f>
        <v>0.152</v>
      </c>
      <c r="AG5185" s="157">
        <f>IF('1a-Electricity'!$AL$79="no","",ROUND(AD5185,4))</f>
        <v>0.152</v>
      </c>
      <c r="BL5185" s="157">
        <f t="shared" si="176"/>
        <v>0.15100000000000011</v>
      </c>
      <c r="BM5185" s="157">
        <f>IF('1b-NaturalGas'!$AL$87="no","",ROUND(BL5185,4))</f>
        <v>0.151</v>
      </c>
      <c r="BN5185" s="157">
        <f>IF('1b-NaturalGas'!$AL$88="no","",ROUND(BL5185,4))</f>
        <v>0.151</v>
      </c>
      <c r="BO5185" s="157">
        <f>IF('1b-NaturalGas'!$AL$89="no","",ROUND(BL5185,4))</f>
        <v>0.151</v>
      </c>
      <c r="BP5185" s="157">
        <f>IF('1b-NaturalGas'!$AL$90="no","not applicable (based on previous answers)",ROUND(BL5185,4))</f>
        <v>0.151</v>
      </c>
      <c r="BQ5185" s="157">
        <f>IF('1b-NaturalGas'!$AL$91="no","not applicable (based on previous answers)",ROUND(BL5185,4))</f>
        <v>0.151</v>
      </c>
    </row>
    <row r="5186" spans="30:69" x14ac:dyDescent="0.25">
      <c r="AD5186" s="157">
        <f t="shared" si="175"/>
        <v>0.15300000000000011</v>
      </c>
      <c r="AE5186" s="157">
        <f>IF('1a-Electricity'!$AL$77="no","",ROUND(AD5186,4))</f>
        <v>0.153</v>
      </c>
      <c r="AF5186" s="157">
        <f>IF('1a-Electricity'!$AL$78="no","",ROUND(AD5186,4))</f>
        <v>0.153</v>
      </c>
      <c r="AG5186" s="157">
        <f>IF('1a-Electricity'!$AL$79="no","",ROUND(AD5186,4))</f>
        <v>0.153</v>
      </c>
      <c r="BL5186" s="157">
        <f t="shared" si="176"/>
        <v>0.15200000000000011</v>
      </c>
      <c r="BM5186" s="157">
        <f>IF('1b-NaturalGas'!$AL$87="no","",ROUND(BL5186,4))</f>
        <v>0.152</v>
      </c>
      <c r="BN5186" s="157">
        <f>IF('1b-NaturalGas'!$AL$88="no","",ROUND(BL5186,4))</f>
        <v>0.152</v>
      </c>
      <c r="BO5186" s="157">
        <f>IF('1b-NaturalGas'!$AL$89="no","",ROUND(BL5186,4))</f>
        <v>0.152</v>
      </c>
      <c r="BP5186" s="157">
        <f>IF('1b-NaturalGas'!$AL$90="no","not applicable (based on previous answers)",ROUND(BL5186,4))</f>
        <v>0.152</v>
      </c>
      <c r="BQ5186" s="157">
        <f>IF('1b-NaturalGas'!$AL$91="no","not applicable (based on previous answers)",ROUND(BL5186,4))</f>
        <v>0.152</v>
      </c>
    </row>
    <row r="5187" spans="30:69" x14ac:dyDescent="0.25">
      <c r="AD5187" s="157">
        <f t="shared" si="175"/>
        <v>0.15400000000000011</v>
      </c>
      <c r="AE5187" s="157">
        <f>IF('1a-Electricity'!$AL$77="no","",ROUND(AD5187,4))</f>
        <v>0.154</v>
      </c>
      <c r="AF5187" s="157">
        <f>IF('1a-Electricity'!$AL$78="no","",ROUND(AD5187,4))</f>
        <v>0.154</v>
      </c>
      <c r="AG5187" s="157">
        <f>IF('1a-Electricity'!$AL$79="no","",ROUND(AD5187,4))</f>
        <v>0.154</v>
      </c>
      <c r="BL5187" s="157">
        <f t="shared" si="176"/>
        <v>0.15300000000000011</v>
      </c>
      <c r="BM5187" s="157">
        <f>IF('1b-NaturalGas'!$AL$87="no","",ROUND(BL5187,4))</f>
        <v>0.153</v>
      </c>
      <c r="BN5187" s="157">
        <f>IF('1b-NaturalGas'!$AL$88="no","",ROUND(BL5187,4))</f>
        <v>0.153</v>
      </c>
      <c r="BO5187" s="157">
        <f>IF('1b-NaturalGas'!$AL$89="no","",ROUND(BL5187,4))</f>
        <v>0.153</v>
      </c>
      <c r="BP5187" s="157">
        <f>IF('1b-NaturalGas'!$AL$90="no","not applicable (based on previous answers)",ROUND(BL5187,4))</f>
        <v>0.153</v>
      </c>
      <c r="BQ5187" s="157">
        <f>IF('1b-NaturalGas'!$AL$91="no","not applicable (based on previous answers)",ROUND(BL5187,4))</f>
        <v>0.153</v>
      </c>
    </row>
    <row r="5188" spans="30:69" x14ac:dyDescent="0.25">
      <c r="AD5188" s="157">
        <f t="shared" si="175"/>
        <v>0.15500000000000011</v>
      </c>
      <c r="AE5188" s="157">
        <f>IF('1a-Electricity'!$AL$77="no","",ROUND(AD5188,4))</f>
        <v>0.155</v>
      </c>
      <c r="AF5188" s="157">
        <f>IF('1a-Electricity'!$AL$78="no","",ROUND(AD5188,4))</f>
        <v>0.155</v>
      </c>
      <c r="AG5188" s="157">
        <f>IF('1a-Electricity'!$AL$79="no","",ROUND(AD5188,4))</f>
        <v>0.155</v>
      </c>
      <c r="BL5188" s="157">
        <f t="shared" si="176"/>
        <v>0.15400000000000011</v>
      </c>
      <c r="BM5188" s="157">
        <f>IF('1b-NaturalGas'!$AL$87="no","",ROUND(BL5188,4))</f>
        <v>0.154</v>
      </c>
      <c r="BN5188" s="157">
        <f>IF('1b-NaturalGas'!$AL$88="no","",ROUND(BL5188,4))</f>
        <v>0.154</v>
      </c>
      <c r="BO5188" s="157">
        <f>IF('1b-NaturalGas'!$AL$89="no","",ROUND(BL5188,4))</f>
        <v>0.154</v>
      </c>
      <c r="BP5188" s="157">
        <f>IF('1b-NaturalGas'!$AL$90="no","not applicable (based on previous answers)",ROUND(BL5188,4))</f>
        <v>0.154</v>
      </c>
      <c r="BQ5188" s="157">
        <f>IF('1b-NaturalGas'!$AL$91="no","not applicable (based on previous answers)",ROUND(BL5188,4))</f>
        <v>0.154</v>
      </c>
    </row>
    <row r="5189" spans="30:69" x14ac:dyDescent="0.25">
      <c r="AD5189" s="157">
        <f t="shared" si="175"/>
        <v>0.15600000000000011</v>
      </c>
      <c r="AE5189" s="157">
        <f>IF('1a-Electricity'!$AL$77="no","",ROUND(AD5189,4))</f>
        <v>0.156</v>
      </c>
      <c r="AF5189" s="157">
        <f>IF('1a-Electricity'!$AL$78="no","",ROUND(AD5189,4))</f>
        <v>0.156</v>
      </c>
      <c r="AG5189" s="157">
        <f>IF('1a-Electricity'!$AL$79="no","",ROUND(AD5189,4))</f>
        <v>0.156</v>
      </c>
      <c r="BL5189" s="157">
        <f t="shared" si="176"/>
        <v>0.15500000000000011</v>
      </c>
      <c r="BM5189" s="157">
        <f>IF('1b-NaturalGas'!$AL$87="no","",ROUND(BL5189,4))</f>
        <v>0.155</v>
      </c>
      <c r="BN5189" s="157">
        <f>IF('1b-NaturalGas'!$AL$88="no","",ROUND(BL5189,4))</f>
        <v>0.155</v>
      </c>
      <c r="BO5189" s="157">
        <f>IF('1b-NaturalGas'!$AL$89="no","",ROUND(BL5189,4))</f>
        <v>0.155</v>
      </c>
      <c r="BP5189" s="157">
        <f>IF('1b-NaturalGas'!$AL$90="no","not applicable (based on previous answers)",ROUND(BL5189,4))</f>
        <v>0.155</v>
      </c>
      <c r="BQ5189" s="157">
        <f>IF('1b-NaturalGas'!$AL$91="no","not applicable (based on previous answers)",ROUND(BL5189,4))</f>
        <v>0.155</v>
      </c>
    </row>
    <row r="5190" spans="30:69" x14ac:dyDescent="0.25">
      <c r="AD5190" s="157">
        <f t="shared" si="175"/>
        <v>0.15700000000000011</v>
      </c>
      <c r="AE5190" s="157">
        <f>IF('1a-Electricity'!$AL$77="no","",ROUND(AD5190,4))</f>
        <v>0.157</v>
      </c>
      <c r="AF5190" s="157">
        <f>IF('1a-Electricity'!$AL$78="no","",ROUND(AD5190,4))</f>
        <v>0.157</v>
      </c>
      <c r="AG5190" s="157">
        <f>IF('1a-Electricity'!$AL$79="no","",ROUND(AD5190,4))</f>
        <v>0.157</v>
      </c>
      <c r="BL5190" s="157">
        <f t="shared" si="176"/>
        <v>0.15600000000000011</v>
      </c>
      <c r="BM5190" s="157">
        <f>IF('1b-NaturalGas'!$AL$87="no","",ROUND(BL5190,4))</f>
        <v>0.156</v>
      </c>
      <c r="BN5190" s="157">
        <f>IF('1b-NaturalGas'!$AL$88="no","",ROUND(BL5190,4))</f>
        <v>0.156</v>
      </c>
      <c r="BO5190" s="157">
        <f>IF('1b-NaturalGas'!$AL$89="no","",ROUND(BL5190,4))</f>
        <v>0.156</v>
      </c>
      <c r="BP5190" s="157">
        <f>IF('1b-NaturalGas'!$AL$90="no","not applicable (based on previous answers)",ROUND(BL5190,4))</f>
        <v>0.156</v>
      </c>
      <c r="BQ5190" s="157">
        <f>IF('1b-NaturalGas'!$AL$91="no","not applicable (based on previous answers)",ROUND(BL5190,4))</f>
        <v>0.156</v>
      </c>
    </row>
    <row r="5191" spans="30:69" x14ac:dyDescent="0.25">
      <c r="AD5191" s="157">
        <f t="shared" si="175"/>
        <v>0.15800000000000011</v>
      </c>
      <c r="AE5191" s="157">
        <f>IF('1a-Electricity'!$AL$77="no","",ROUND(AD5191,4))</f>
        <v>0.158</v>
      </c>
      <c r="AF5191" s="157">
        <f>IF('1a-Electricity'!$AL$78="no","",ROUND(AD5191,4))</f>
        <v>0.158</v>
      </c>
      <c r="AG5191" s="157">
        <f>IF('1a-Electricity'!$AL$79="no","",ROUND(AD5191,4))</f>
        <v>0.158</v>
      </c>
      <c r="BL5191" s="157">
        <f t="shared" si="176"/>
        <v>0.15700000000000011</v>
      </c>
      <c r="BM5191" s="157">
        <f>IF('1b-NaturalGas'!$AL$87="no","",ROUND(BL5191,4))</f>
        <v>0.157</v>
      </c>
      <c r="BN5191" s="157">
        <f>IF('1b-NaturalGas'!$AL$88="no","",ROUND(BL5191,4))</f>
        <v>0.157</v>
      </c>
      <c r="BO5191" s="157">
        <f>IF('1b-NaturalGas'!$AL$89="no","",ROUND(BL5191,4))</f>
        <v>0.157</v>
      </c>
      <c r="BP5191" s="157">
        <f>IF('1b-NaturalGas'!$AL$90="no","not applicable (based on previous answers)",ROUND(BL5191,4))</f>
        <v>0.157</v>
      </c>
      <c r="BQ5191" s="157">
        <f>IF('1b-NaturalGas'!$AL$91="no","not applicable (based on previous answers)",ROUND(BL5191,4))</f>
        <v>0.157</v>
      </c>
    </row>
    <row r="5192" spans="30:69" x14ac:dyDescent="0.25">
      <c r="AD5192" s="157">
        <f t="shared" si="175"/>
        <v>0.15900000000000011</v>
      </c>
      <c r="AE5192" s="157">
        <f>IF('1a-Electricity'!$AL$77="no","",ROUND(AD5192,4))</f>
        <v>0.159</v>
      </c>
      <c r="AF5192" s="157">
        <f>IF('1a-Electricity'!$AL$78="no","",ROUND(AD5192,4))</f>
        <v>0.159</v>
      </c>
      <c r="AG5192" s="157">
        <f>IF('1a-Electricity'!$AL$79="no","",ROUND(AD5192,4))</f>
        <v>0.159</v>
      </c>
      <c r="BL5192" s="157">
        <f t="shared" si="176"/>
        <v>0.15800000000000011</v>
      </c>
      <c r="BM5192" s="157">
        <f>IF('1b-NaturalGas'!$AL$87="no","",ROUND(BL5192,4))</f>
        <v>0.158</v>
      </c>
      <c r="BN5192" s="157">
        <f>IF('1b-NaturalGas'!$AL$88="no","",ROUND(BL5192,4))</f>
        <v>0.158</v>
      </c>
      <c r="BO5192" s="157">
        <f>IF('1b-NaturalGas'!$AL$89="no","",ROUND(BL5192,4))</f>
        <v>0.158</v>
      </c>
      <c r="BP5192" s="157">
        <f>IF('1b-NaturalGas'!$AL$90="no","not applicable (based on previous answers)",ROUND(BL5192,4))</f>
        <v>0.158</v>
      </c>
      <c r="BQ5192" s="157">
        <f>IF('1b-NaturalGas'!$AL$91="no","not applicable (based on previous answers)",ROUND(BL5192,4))</f>
        <v>0.158</v>
      </c>
    </row>
    <row r="5193" spans="30:69" x14ac:dyDescent="0.25">
      <c r="AD5193" s="157">
        <f t="shared" si="175"/>
        <v>0.16000000000000011</v>
      </c>
      <c r="AE5193" s="157">
        <f>IF('1a-Electricity'!$AL$77="no","",ROUND(AD5193,4))</f>
        <v>0.16</v>
      </c>
      <c r="AF5193" s="157">
        <f>IF('1a-Electricity'!$AL$78="no","",ROUND(AD5193,4))</f>
        <v>0.16</v>
      </c>
      <c r="AG5193" s="157">
        <f>IF('1a-Electricity'!$AL$79="no","",ROUND(AD5193,4))</f>
        <v>0.16</v>
      </c>
      <c r="BL5193" s="157">
        <f t="shared" si="176"/>
        <v>0.15900000000000011</v>
      </c>
      <c r="BM5193" s="157">
        <f>IF('1b-NaturalGas'!$AL$87="no","",ROUND(BL5193,4))</f>
        <v>0.159</v>
      </c>
      <c r="BN5193" s="157">
        <f>IF('1b-NaturalGas'!$AL$88="no","",ROUND(BL5193,4))</f>
        <v>0.159</v>
      </c>
      <c r="BO5193" s="157">
        <f>IF('1b-NaturalGas'!$AL$89="no","",ROUND(BL5193,4))</f>
        <v>0.159</v>
      </c>
      <c r="BP5193" s="157">
        <f>IF('1b-NaturalGas'!$AL$90="no","not applicable (based on previous answers)",ROUND(BL5193,4))</f>
        <v>0.159</v>
      </c>
      <c r="BQ5193" s="157">
        <f>IF('1b-NaturalGas'!$AL$91="no","not applicable (based on previous answers)",ROUND(BL5193,4))</f>
        <v>0.159</v>
      </c>
    </row>
    <row r="5194" spans="30:69" x14ac:dyDescent="0.25">
      <c r="AD5194" s="157">
        <f t="shared" si="175"/>
        <v>0.16100000000000012</v>
      </c>
      <c r="AE5194" s="157">
        <f>IF('1a-Electricity'!$AL$77="no","",ROUND(AD5194,4))</f>
        <v>0.161</v>
      </c>
      <c r="AF5194" s="157">
        <f>IF('1a-Electricity'!$AL$78="no","",ROUND(AD5194,4))</f>
        <v>0.161</v>
      </c>
      <c r="AG5194" s="157">
        <f>IF('1a-Electricity'!$AL$79="no","",ROUND(AD5194,4))</f>
        <v>0.161</v>
      </c>
      <c r="BL5194" s="157">
        <f t="shared" si="176"/>
        <v>0.16000000000000011</v>
      </c>
      <c r="BM5194" s="157">
        <f>IF('1b-NaturalGas'!$AL$87="no","",ROUND(BL5194,4))</f>
        <v>0.16</v>
      </c>
      <c r="BN5194" s="157">
        <f>IF('1b-NaturalGas'!$AL$88="no","",ROUND(BL5194,4))</f>
        <v>0.16</v>
      </c>
      <c r="BO5194" s="157">
        <f>IF('1b-NaturalGas'!$AL$89="no","",ROUND(BL5194,4))</f>
        <v>0.16</v>
      </c>
      <c r="BP5194" s="157">
        <f>IF('1b-NaturalGas'!$AL$90="no","not applicable (based on previous answers)",ROUND(BL5194,4))</f>
        <v>0.16</v>
      </c>
      <c r="BQ5194" s="157">
        <f>IF('1b-NaturalGas'!$AL$91="no","not applicable (based on previous answers)",ROUND(BL5194,4))</f>
        <v>0.16</v>
      </c>
    </row>
    <row r="5195" spans="30:69" x14ac:dyDescent="0.25">
      <c r="AD5195" s="157">
        <f t="shared" si="175"/>
        <v>0.16200000000000012</v>
      </c>
      <c r="AE5195" s="157">
        <f>IF('1a-Electricity'!$AL$77="no","",ROUND(AD5195,4))</f>
        <v>0.16200000000000001</v>
      </c>
      <c r="AF5195" s="157">
        <f>IF('1a-Electricity'!$AL$78="no","",ROUND(AD5195,4))</f>
        <v>0.16200000000000001</v>
      </c>
      <c r="AG5195" s="157">
        <f>IF('1a-Electricity'!$AL$79="no","",ROUND(AD5195,4))</f>
        <v>0.16200000000000001</v>
      </c>
      <c r="BL5195" s="157">
        <f t="shared" si="176"/>
        <v>0.16100000000000012</v>
      </c>
      <c r="BM5195" s="157">
        <f>IF('1b-NaturalGas'!$AL$87="no","",ROUND(BL5195,4))</f>
        <v>0.161</v>
      </c>
      <c r="BN5195" s="157">
        <f>IF('1b-NaturalGas'!$AL$88="no","",ROUND(BL5195,4))</f>
        <v>0.161</v>
      </c>
      <c r="BO5195" s="157">
        <f>IF('1b-NaturalGas'!$AL$89="no","",ROUND(BL5195,4))</f>
        <v>0.161</v>
      </c>
      <c r="BP5195" s="157">
        <f>IF('1b-NaturalGas'!$AL$90="no","not applicable (based on previous answers)",ROUND(BL5195,4))</f>
        <v>0.161</v>
      </c>
      <c r="BQ5195" s="157">
        <f>IF('1b-NaturalGas'!$AL$91="no","not applicable (based on previous answers)",ROUND(BL5195,4))</f>
        <v>0.161</v>
      </c>
    </row>
    <row r="5196" spans="30:69" x14ac:dyDescent="0.25">
      <c r="AD5196" s="157">
        <f t="shared" si="175"/>
        <v>0.16300000000000012</v>
      </c>
      <c r="AE5196" s="157">
        <f>IF('1a-Electricity'!$AL$77="no","",ROUND(AD5196,4))</f>
        <v>0.16300000000000001</v>
      </c>
      <c r="AF5196" s="157">
        <f>IF('1a-Electricity'!$AL$78="no","",ROUND(AD5196,4))</f>
        <v>0.16300000000000001</v>
      </c>
      <c r="AG5196" s="157">
        <f>IF('1a-Electricity'!$AL$79="no","",ROUND(AD5196,4))</f>
        <v>0.16300000000000001</v>
      </c>
      <c r="BL5196" s="157">
        <f t="shared" si="176"/>
        <v>0.16200000000000012</v>
      </c>
      <c r="BM5196" s="157">
        <f>IF('1b-NaturalGas'!$AL$87="no","",ROUND(BL5196,4))</f>
        <v>0.16200000000000001</v>
      </c>
      <c r="BN5196" s="157">
        <f>IF('1b-NaturalGas'!$AL$88="no","",ROUND(BL5196,4))</f>
        <v>0.16200000000000001</v>
      </c>
      <c r="BO5196" s="157">
        <f>IF('1b-NaturalGas'!$AL$89="no","",ROUND(BL5196,4))</f>
        <v>0.16200000000000001</v>
      </c>
      <c r="BP5196" s="157">
        <f>IF('1b-NaturalGas'!$AL$90="no","not applicable (based on previous answers)",ROUND(BL5196,4))</f>
        <v>0.16200000000000001</v>
      </c>
      <c r="BQ5196" s="157">
        <f>IF('1b-NaturalGas'!$AL$91="no","not applicable (based on previous answers)",ROUND(BL5196,4))</f>
        <v>0.16200000000000001</v>
      </c>
    </row>
    <row r="5197" spans="30:69" x14ac:dyDescent="0.25">
      <c r="AD5197" s="157">
        <f t="shared" si="175"/>
        <v>0.16400000000000012</v>
      </c>
      <c r="AE5197" s="157">
        <f>IF('1a-Electricity'!$AL$77="no","",ROUND(AD5197,4))</f>
        <v>0.16400000000000001</v>
      </c>
      <c r="AF5197" s="157">
        <f>IF('1a-Electricity'!$AL$78="no","",ROUND(AD5197,4))</f>
        <v>0.16400000000000001</v>
      </c>
      <c r="AG5197" s="157">
        <f>IF('1a-Electricity'!$AL$79="no","",ROUND(AD5197,4))</f>
        <v>0.16400000000000001</v>
      </c>
      <c r="BL5197" s="157">
        <f t="shared" si="176"/>
        <v>0.16300000000000012</v>
      </c>
      <c r="BM5197" s="157">
        <f>IF('1b-NaturalGas'!$AL$87="no","",ROUND(BL5197,4))</f>
        <v>0.16300000000000001</v>
      </c>
      <c r="BN5197" s="157">
        <f>IF('1b-NaturalGas'!$AL$88="no","",ROUND(BL5197,4))</f>
        <v>0.16300000000000001</v>
      </c>
      <c r="BO5197" s="157">
        <f>IF('1b-NaturalGas'!$AL$89="no","",ROUND(BL5197,4))</f>
        <v>0.16300000000000001</v>
      </c>
      <c r="BP5197" s="157">
        <f>IF('1b-NaturalGas'!$AL$90="no","not applicable (based on previous answers)",ROUND(BL5197,4))</f>
        <v>0.16300000000000001</v>
      </c>
      <c r="BQ5197" s="157">
        <f>IF('1b-NaturalGas'!$AL$91="no","not applicable (based on previous answers)",ROUND(BL5197,4))</f>
        <v>0.16300000000000001</v>
      </c>
    </row>
    <row r="5198" spans="30:69" x14ac:dyDescent="0.25">
      <c r="AD5198" s="157">
        <f t="shared" si="175"/>
        <v>0.16500000000000012</v>
      </c>
      <c r="AE5198" s="157">
        <f>IF('1a-Electricity'!$AL$77="no","",ROUND(AD5198,4))</f>
        <v>0.16500000000000001</v>
      </c>
      <c r="AF5198" s="157">
        <f>IF('1a-Electricity'!$AL$78="no","",ROUND(AD5198,4))</f>
        <v>0.16500000000000001</v>
      </c>
      <c r="AG5198" s="157">
        <f>IF('1a-Electricity'!$AL$79="no","",ROUND(AD5198,4))</f>
        <v>0.16500000000000001</v>
      </c>
      <c r="BL5198" s="157">
        <f t="shared" si="176"/>
        <v>0.16400000000000012</v>
      </c>
      <c r="BM5198" s="157">
        <f>IF('1b-NaturalGas'!$AL$87="no","",ROUND(BL5198,4))</f>
        <v>0.16400000000000001</v>
      </c>
      <c r="BN5198" s="157">
        <f>IF('1b-NaturalGas'!$AL$88="no","",ROUND(BL5198,4))</f>
        <v>0.16400000000000001</v>
      </c>
      <c r="BO5198" s="157">
        <f>IF('1b-NaturalGas'!$AL$89="no","",ROUND(BL5198,4))</f>
        <v>0.16400000000000001</v>
      </c>
      <c r="BP5198" s="157">
        <f>IF('1b-NaturalGas'!$AL$90="no","not applicable (based on previous answers)",ROUND(BL5198,4))</f>
        <v>0.16400000000000001</v>
      </c>
      <c r="BQ5198" s="157">
        <f>IF('1b-NaturalGas'!$AL$91="no","not applicable (based on previous answers)",ROUND(BL5198,4))</f>
        <v>0.16400000000000001</v>
      </c>
    </row>
    <row r="5199" spans="30:69" x14ac:dyDescent="0.25">
      <c r="AD5199" s="157">
        <f t="shared" si="175"/>
        <v>0.16600000000000012</v>
      </c>
      <c r="AE5199" s="157">
        <f>IF('1a-Electricity'!$AL$77="no","",ROUND(AD5199,4))</f>
        <v>0.16600000000000001</v>
      </c>
      <c r="AF5199" s="157">
        <f>IF('1a-Electricity'!$AL$78="no","",ROUND(AD5199,4))</f>
        <v>0.16600000000000001</v>
      </c>
      <c r="AG5199" s="157">
        <f>IF('1a-Electricity'!$AL$79="no","",ROUND(AD5199,4))</f>
        <v>0.16600000000000001</v>
      </c>
      <c r="BL5199" s="157">
        <f t="shared" si="176"/>
        <v>0.16500000000000012</v>
      </c>
      <c r="BM5199" s="157">
        <f>IF('1b-NaturalGas'!$AL$87="no","",ROUND(BL5199,4))</f>
        <v>0.16500000000000001</v>
      </c>
      <c r="BN5199" s="157">
        <f>IF('1b-NaturalGas'!$AL$88="no","",ROUND(BL5199,4))</f>
        <v>0.16500000000000001</v>
      </c>
      <c r="BO5199" s="157">
        <f>IF('1b-NaturalGas'!$AL$89="no","",ROUND(BL5199,4))</f>
        <v>0.16500000000000001</v>
      </c>
      <c r="BP5199" s="157">
        <f>IF('1b-NaturalGas'!$AL$90="no","not applicable (based on previous answers)",ROUND(BL5199,4))</f>
        <v>0.16500000000000001</v>
      </c>
      <c r="BQ5199" s="157">
        <f>IF('1b-NaturalGas'!$AL$91="no","not applicable (based on previous answers)",ROUND(BL5199,4))</f>
        <v>0.16500000000000001</v>
      </c>
    </row>
    <row r="5200" spans="30:69" x14ac:dyDescent="0.25">
      <c r="AD5200" s="157">
        <f t="shared" si="175"/>
        <v>0.16700000000000012</v>
      </c>
      <c r="AE5200" s="157">
        <f>IF('1a-Electricity'!$AL$77="no","",ROUND(AD5200,4))</f>
        <v>0.16700000000000001</v>
      </c>
      <c r="AF5200" s="157">
        <f>IF('1a-Electricity'!$AL$78="no","",ROUND(AD5200,4))</f>
        <v>0.16700000000000001</v>
      </c>
      <c r="AG5200" s="157">
        <f>IF('1a-Electricity'!$AL$79="no","",ROUND(AD5200,4))</f>
        <v>0.16700000000000001</v>
      </c>
      <c r="BL5200" s="157">
        <f t="shared" si="176"/>
        <v>0.16600000000000012</v>
      </c>
      <c r="BM5200" s="157">
        <f>IF('1b-NaturalGas'!$AL$87="no","",ROUND(BL5200,4))</f>
        <v>0.16600000000000001</v>
      </c>
      <c r="BN5200" s="157">
        <f>IF('1b-NaturalGas'!$AL$88="no","",ROUND(BL5200,4))</f>
        <v>0.16600000000000001</v>
      </c>
      <c r="BO5200" s="157">
        <f>IF('1b-NaturalGas'!$AL$89="no","",ROUND(BL5200,4))</f>
        <v>0.16600000000000001</v>
      </c>
      <c r="BP5200" s="157">
        <f>IF('1b-NaturalGas'!$AL$90="no","not applicable (based on previous answers)",ROUND(BL5200,4))</f>
        <v>0.16600000000000001</v>
      </c>
      <c r="BQ5200" s="157">
        <f>IF('1b-NaturalGas'!$AL$91="no","not applicable (based on previous answers)",ROUND(BL5200,4))</f>
        <v>0.16600000000000001</v>
      </c>
    </row>
    <row r="5201" spans="30:69" x14ac:dyDescent="0.25">
      <c r="AD5201" s="157">
        <f t="shared" si="175"/>
        <v>0.16800000000000012</v>
      </c>
      <c r="AE5201" s="157">
        <f>IF('1a-Electricity'!$AL$77="no","",ROUND(AD5201,4))</f>
        <v>0.16800000000000001</v>
      </c>
      <c r="AF5201" s="157">
        <f>IF('1a-Electricity'!$AL$78="no","",ROUND(AD5201,4))</f>
        <v>0.16800000000000001</v>
      </c>
      <c r="AG5201" s="157">
        <f>IF('1a-Electricity'!$AL$79="no","",ROUND(AD5201,4))</f>
        <v>0.16800000000000001</v>
      </c>
      <c r="BL5201" s="157">
        <f t="shared" si="176"/>
        <v>0.16700000000000012</v>
      </c>
      <c r="BM5201" s="157">
        <f>IF('1b-NaturalGas'!$AL$87="no","",ROUND(BL5201,4))</f>
        <v>0.16700000000000001</v>
      </c>
      <c r="BN5201" s="157">
        <f>IF('1b-NaturalGas'!$AL$88="no","",ROUND(BL5201,4))</f>
        <v>0.16700000000000001</v>
      </c>
      <c r="BO5201" s="157">
        <f>IF('1b-NaturalGas'!$AL$89="no","",ROUND(BL5201,4))</f>
        <v>0.16700000000000001</v>
      </c>
      <c r="BP5201" s="157">
        <f>IF('1b-NaturalGas'!$AL$90="no","not applicable (based on previous answers)",ROUND(BL5201,4))</f>
        <v>0.16700000000000001</v>
      </c>
      <c r="BQ5201" s="157">
        <f>IF('1b-NaturalGas'!$AL$91="no","not applicable (based on previous answers)",ROUND(BL5201,4))</f>
        <v>0.16700000000000001</v>
      </c>
    </row>
    <row r="5202" spans="30:69" x14ac:dyDescent="0.25">
      <c r="AD5202" s="157">
        <f t="shared" si="175"/>
        <v>0.16900000000000012</v>
      </c>
      <c r="AE5202" s="157">
        <f>IF('1a-Electricity'!$AL$77="no","",ROUND(AD5202,4))</f>
        <v>0.16900000000000001</v>
      </c>
      <c r="AF5202" s="157">
        <f>IF('1a-Electricity'!$AL$78="no","",ROUND(AD5202,4))</f>
        <v>0.16900000000000001</v>
      </c>
      <c r="AG5202" s="157">
        <f>IF('1a-Electricity'!$AL$79="no","",ROUND(AD5202,4))</f>
        <v>0.16900000000000001</v>
      </c>
      <c r="BL5202" s="157">
        <f t="shared" si="176"/>
        <v>0.16800000000000012</v>
      </c>
      <c r="BM5202" s="157">
        <f>IF('1b-NaturalGas'!$AL$87="no","",ROUND(BL5202,4))</f>
        <v>0.16800000000000001</v>
      </c>
      <c r="BN5202" s="157">
        <f>IF('1b-NaturalGas'!$AL$88="no","",ROUND(BL5202,4))</f>
        <v>0.16800000000000001</v>
      </c>
      <c r="BO5202" s="157">
        <f>IF('1b-NaturalGas'!$AL$89="no","",ROUND(BL5202,4))</f>
        <v>0.16800000000000001</v>
      </c>
      <c r="BP5202" s="157">
        <f>IF('1b-NaturalGas'!$AL$90="no","not applicable (based on previous answers)",ROUND(BL5202,4))</f>
        <v>0.16800000000000001</v>
      </c>
      <c r="BQ5202" s="157">
        <f>IF('1b-NaturalGas'!$AL$91="no","not applicable (based on previous answers)",ROUND(BL5202,4))</f>
        <v>0.16800000000000001</v>
      </c>
    </row>
    <row r="5203" spans="30:69" x14ac:dyDescent="0.25">
      <c r="AD5203" s="157">
        <f t="shared" si="175"/>
        <v>0.17000000000000012</v>
      </c>
      <c r="AE5203" s="157">
        <f>IF('1a-Electricity'!$AL$77="no","",ROUND(AD5203,4))</f>
        <v>0.17</v>
      </c>
      <c r="AF5203" s="157">
        <f>IF('1a-Electricity'!$AL$78="no","",ROUND(AD5203,4))</f>
        <v>0.17</v>
      </c>
      <c r="AG5203" s="157">
        <f>IF('1a-Electricity'!$AL$79="no","",ROUND(AD5203,4))</f>
        <v>0.17</v>
      </c>
      <c r="BL5203" s="157">
        <f t="shared" si="176"/>
        <v>0.16900000000000012</v>
      </c>
      <c r="BM5203" s="157">
        <f>IF('1b-NaturalGas'!$AL$87="no","",ROUND(BL5203,4))</f>
        <v>0.16900000000000001</v>
      </c>
      <c r="BN5203" s="157">
        <f>IF('1b-NaturalGas'!$AL$88="no","",ROUND(BL5203,4))</f>
        <v>0.16900000000000001</v>
      </c>
      <c r="BO5203" s="157">
        <f>IF('1b-NaturalGas'!$AL$89="no","",ROUND(BL5203,4))</f>
        <v>0.16900000000000001</v>
      </c>
      <c r="BP5203" s="157">
        <f>IF('1b-NaturalGas'!$AL$90="no","not applicable (based on previous answers)",ROUND(BL5203,4))</f>
        <v>0.16900000000000001</v>
      </c>
      <c r="BQ5203" s="157">
        <f>IF('1b-NaturalGas'!$AL$91="no","not applicable (based on previous answers)",ROUND(BL5203,4))</f>
        <v>0.16900000000000001</v>
      </c>
    </row>
    <row r="5204" spans="30:69" x14ac:dyDescent="0.25">
      <c r="AD5204" s="157">
        <f t="shared" si="175"/>
        <v>0.17100000000000012</v>
      </c>
      <c r="AE5204" s="157">
        <f>IF('1a-Electricity'!$AL$77="no","",ROUND(AD5204,4))</f>
        <v>0.17100000000000001</v>
      </c>
      <c r="AF5204" s="157">
        <f>IF('1a-Electricity'!$AL$78="no","",ROUND(AD5204,4))</f>
        <v>0.17100000000000001</v>
      </c>
      <c r="AG5204" s="157">
        <f>IF('1a-Electricity'!$AL$79="no","",ROUND(AD5204,4))</f>
        <v>0.17100000000000001</v>
      </c>
      <c r="BL5204" s="157">
        <f t="shared" si="176"/>
        <v>0.17000000000000012</v>
      </c>
      <c r="BM5204" s="157">
        <f>IF('1b-NaturalGas'!$AL$87="no","",ROUND(BL5204,4))</f>
        <v>0.17</v>
      </c>
      <c r="BN5204" s="157">
        <f>IF('1b-NaturalGas'!$AL$88="no","",ROUND(BL5204,4))</f>
        <v>0.17</v>
      </c>
      <c r="BO5204" s="157">
        <f>IF('1b-NaturalGas'!$AL$89="no","",ROUND(BL5204,4))</f>
        <v>0.17</v>
      </c>
      <c r="BP5204" s="157">
        <f>IF('1b-NaturalGas'!$AL$90="no","not applicable (based on previous answers)",ROUND(BL5204,4))</f>
        <v>0.17</v>
      </c>
      <c r="BQ5204" s="157">
        <f>IF('1b-NaturalGas'!$AL$91="no","not applicable (based on previous answers)",ROUND(BL5204,4))</f>
        <v>0.17</v>
      </c>
    </row>
    <row r="5205" spans="30:69" x14ac:dyDescent="0.25">
      <c r="AD5205" s="157">
        <f t="shared" si="175"/>
        <v>0.17200000000000013</v>
      </c>
      <c r="AE5205" s="157">
        <f>IF('1a-Electricity'!$AL$77="no","",ROUND(AD5205,4))</f>
        <v>0.17199999999999999</v>
      </c>
      <c r="AF5205" s="157">
        <f>IF('1a-Electricity'!$AL$78="no","",ROUND(AD5205,4))</f>
        <v>0.17199999999999999</v>
      </c>
      <c r="AG5205" s="157">
        <f>IF('1a-Electricity'!$AL$79="no","",ROUND(AD5205,4))</f>
        <v>0.17199999999999999</v>
      </c>
      <c r="BL5205" s="157">
        <f t="shared" si="176"/>
        <v>0.17100000000000012</v>
      </c>
      <c r="BM5205" s="157">
        <f>IF('1b-NaturalGas'!$AL$87="no","",ROUND(BL5205,4))</f>
        <v>0.17100000000000001</v>
      </c>
      <c r="BN5205" s="157">
        <f>IF('1b-NaturalGas'!$AL$88="no","",ROUND(BL5205,4))</f>
        <v>0.17100000000000001</v>
      </c>
      <c r="BO5205" s="157">
        <f>IF('1b-NaturalGas'!$AL$89="no","",ROUND(BL5205,4))</f>
        <v>0.17100000000000001</v>
      </c>
      <c r="BP5205" s="157">
        <f>IF('1b-NaturalGas'!$AL$90="no","not applicable (based on previous answers)",ROUND(BL5205,4))</f>
        <v>0.17100000000000001</v>
      </c>
      <c r="BQ5205" s="157">
        <f>IF('1b-NaturalGas'!$AL$91="no","not applicable (based on previous answers)",ROUND(BL5205,4))</f>
        <v>0.17100000000000001</v>
      </c>
    </row>
    <row r="5206" spans="30:69" x14ac:dyDescent="0.25">
      <c r="AD5206" s="157">
        <f t="shared" si="175"/>
        <v>0.17300000000000013</v>
      </c>
      <c r="AE5206" s="157">
        <f>IF('1a-Electricity'!$AL$77="no","",ROUND(AD5206,4))</f>
        <v>0.17299999999999999</v>
      </c>
      <c r="AF5206" s="157">
        <f>IF('1a-Electricity'!$AL$78="no","",ROUND(AD5206,4))</f>
        <v>0.17299999999999999</v>
      </c>
      <c r="AG5206" s="157">
        <f>IF('1a-Electricity'!$AL$79="no","",ROUND(AD5206,4))</f>
        <v>0.17299999999999999</v>
      </c>
      <c r="BL5206" s="157">
        <f t="shared" si="176"/>
        <v>0.17200000000000013</v>
      </c>
      <c r="BM5206" s="157">
        <f>IF('1b-NaturalGas'!$AL$87="no","",ROUND(BL5206,4))</f>
        <v>0.17199999999999999</v>
      </c>
      <c r="BN5206" s="157">
        <f>IF('1b-NaturalGas'!$AL$88="no","",ROUND(BL5206,4))</f>
        <v>0.17199999999999999</v>
      </c>
      <c r="BO5206" s="157">
        <f>IF('1b-NaturalGas'!$AL$89="no","",ROUND(BL5206,4))</f>
        <v>0.17199999999999999</v>
      </c>
      <c r="BP5206" s="157">
        <f>IF('1b-NaturalGas'!$AL$90="no","not applicable (based on previous answers)",ROUND(BL5206,4))</f>
        <v>0.17199999999999999</v>
      </c>
      <c r="BQ5206" s="157">
        <f>IF('1b-NaturalGas'!$AL$91="no","not applicable (based on previous answers)",ROUND(BL5206,4))</f>
        <v>0.17199999999999999</v>
      </c>
    </row>
    <row r="5207" spans="30:69" x14ac:dyDescent="0.25">
      <c r="AD5207" s="157">
        <f t="shared" si="175"/>
        <v>0.17400000000000013</v>
      </c>
      <c r="AE5207" s="157">
        <f>IF('1a-Electricity'!$AL$77="no","",ROUND(AD5207,4))</f>
        <v>0.17399999999999999</v>
      </c>
      <c r="AF5207" s="157">
        <f>IF('1a-Electricity'!$AL$78="no","",ROUND(AD5207,4))</f>
        <v>0.17399999999999999</v>
      </c>
      <c r="AG5207" s="157">
        <f>IF('1a-Electricity'!$AL$79="no","",ROUND(AD5207,4))</f>
        <v>0.17399999999999999</v>
      </c>
      <c r="BL5207" s="157">
        <f t="shared" si="176"/>
        <v>0.17300000000000013</v>
      </c>
      <c r="BM5207" s="157">
        <f>IF('1b-NaturalGas'!$AL$87="no","",ROUND(BL5207,4))</f>
        <v>0.17299999999999999</v>
      </c>
      <c r="BN5207" s="157">
        <f>IF('1b-NaturalGas'!$AL$88="no","",ROUND(BL5207,4))</f>
        <v>0.17299999999999999</v>
      </c>
      <c r="BO5207" s="157">
        <f>IF('1b-NaturalGas'!$AL$89="no","",ROUND(BL5207,4))</f>
        <v>0.17299999999999999</v>
      </c>
      <c r="BP5207" s="157">
        <f>IF('1b-NaturalGas'!$AL$90="no","not applicable (based on previous answers)",ROUND(BL5207,4))</f>
        <v>0.17299999999999999</v>
      </c>
      <c r="BQ5207" s="157">
        <f>IF('1b-NaturalGas'!$AL$91="no","not applicable (based on previous answers)",ROUND(BL5207,4))</f>
        <v>0.17299999999999999</v>
      </c>
    </row>
    <row r="5208" spans="30:69" x14ac:dyDescent="0.25">
      <c r="AD5208" s="157">
        <f t="shared" si="175"/>
        <v>0.17500000000000013</v>
      </c>
      <c r="AE5208" s="157">
        <f>IF('1a-Electricity'!$AL$77="no","",ROUND(AD5208,4))</f>
        <v>0.17499999999999999</v>
      </c>
      <c r="AF5208" s="157">
        <f>IF('1a-Electricity'!$AL$78="no","",ROUND(AD5208,4))</f>
        <v>0.17499999999999999</v>
      </c>
      <c r="AG5208" s="157">
        <f>IF('1a-Electricity'!$AL$79="no","",ROUND(AD5208,4))</f>
        <v>0.17499999999999999</v>
      </c>
      <c r="BL5208" s="157">
        <f t="shared" si="176"/>
        <v>0.17400000000000013</v>
      </c>
      <c r="BM5208" s="157">
        <f>IF('1b-NaturalGas'!$AL$87="no","",ROUND(BL5208,4))</f>
        <v>0.17399999999999999</v>
      </c>
      <c r="BN5208" s="157">
        <f>IF('1b-NaturalGas'!$AL$88="no","",ROUND(BL5208,4))</f>
        <v>0.17399999999999999</v>
      </c>
      <c r="BO5208" s="157">
        <f>IF('1b-NaturalGas'!$AL$89="no","",ROUND(BL5208,4))</f>
        <v>0.17399999999999999</v>
      </c>
      <c r="BP5208" s="157">
        <f>IF('1b-NaturalGas'!$AL$90="no","not applicable (based on previous answers)",ROUND(BL5208,4))</f>
        <v>0.17399999999999999</v>
      </c>
      <c r="BQ5208" s="157">
        <f>IF('1b-NaturalGas'!$AL$91="no","not applicable (based on previous answers)",ROUND(BL5208,4))</f>
        <v>0.17399999999999999</v>
      </c>
    </row>
    <row r="5209" spans="30:69" x14ac:dyDescent="0.25">
      <c r="AD5209" s="157">
        <f t="shared" si="175"/>
        <v>0.17600000000000013</v>
      </c>
      <c r="AE5209" s="157">
        <f>IF('1a-Electricity'!$AL$77="no","",ROUND(AD5209,4))</f>
        <v>0.17599999999999999</v>
      </c>
      <c r="AF5209" s="157">
        <f>IF('1a-Electricity'!$AL$78="no","",ROUND(AD5209,4))</f>
        <v>0.17599999999999999</v>
      </c>
      <c r="AG5209" s="157">
        <f>IF('1a-Electricity'!$AL$79="no","",ROUND(AD5209,4))</f>
        <v>0.17599999999999999</v>
      </c>
      <c r="BL5209" s="157">
        <f t="shared" si="176"/>
        <v>0.17500000000000013</v>
      </c>
      <c r="BM5209" s="157">
        <f>IF('1b-NaturalGas'!$AL$87="no","",ROUND(BL5209,4))</f>
        <v>0.17499999999999999</v>
      </c>
      <c r="BN5209" s="157">
        <f>IF('1b-NaturalGas'!$AL$88="no","",ROUND(BL5209,4))</f>
        <v>0.17499999999999999</v>
      </c>
      <c r="BO5209" s="157">
        <f>IF('1b-NaturalGas'!$AL$89="no","",ROUND(BL5209,4))</f>
        <v>0.17499999999999999</v>
      </c>
      <c r="BP5209" s="157">
        <f>IF('1b-NaturalGas'!$AL$90="no","not applicable (based on previous answers)",ROUND(BL5209,4))</f>
        <v>0.17499999999999999</v>
      </c>
      <c r="BQ5209" s="157">
        <f>IF('1b-NaturalGas'!$AL$91="no","not applicable (based on previous answers)",ROUND(BL5209,4))</f>
        <v>0.17499999999999999</v>
      </c>
    </row>
    <row r="5210" spans="30:69" x14ac:dyDescent="0.25">
      <c r="AD5210" s="157">
        <f t="shared" si="175"/>
        <v>0.17700000000000013</v>
      </c>
      <c r="AE5210" s="157">
        <f>IF('1a-Electricity'!$AL$77="no","",ROUND(AD5210,4))</f>
        <v>0.17699999999999999</v>
      </c>
      <c r="AF5210" s="157">
        <f>IF('1a-Electricity'!$AL$78="no","",ROUND(AD5210,4))</f>
        <v>0.17699999999999999</v>
      </c>
      <c r="AG5210" s="157">
        <f>IF('1a-Electricity'!$AL$79="no","",ROUND(AD5210,4))</f>
        <v>0.17699999999999999</v>
      </c>
      <c r="BL5210" s="157">
        <f t="shared" si="176"/>
        <v>0.17600000000000013</v>
      </c>
      <c r="BM5210" s="157">
        <f>IF('1b-NaturalGas'!$AL$87="no","",ROUND(BL5210,4))</f>
        <v>0.17599999999999999</v>
      </c>
      <c r="BN5210" s="157">
        <f>IF('1b-NaturalGas'!$AL$88="no","",ROUND(BL5210,4))</f>
        <v>0.17599999999999999</v>
      </c>
      <c r="BO5210" s="157">
        <f>IF('1b-NaturalGas'!$AL$89="no","",ROUND(BL5210,4))</f>
        <v>0.17599999999999999</v>
      </c>
      <c r="BP5210" s="157">
        <f>IF('1b-NaturalGas'!$AL$90="no","not applicable (based on previous answers)",ROUND(BL5210,4))</f>
        <v>0.17599999999999999</v>
      </c>
      <c r="BQ5210" s="157">
        <f>IF('1b-NaturalGas'!$AL$91="no","not applicable (based on previous answers)",ROUND(BL5210,4))</f>
        <v>0.17599999999999999</v>
      </c>
    </row>
    <row r="5211" spans="30:69" x14ac:dyDescent="0.25">
      <c r="AD5211" s="157">
        <f t="shared" si="175"/>
        <v>0.17800000000000013</v>
      </c>
      <c r="AE5211" s="157">
        <f>IF('1a-Electricity'!$AL$77="no","",ROUND(AD5211,4))</f>
        <v>0.17799999999999999</v>
      </c>
      <c r="AF5211" s="157">
        <f>IF('1a-Electricity'!$AL$78="no","",ROUND(AD5211,4))</f>
        <v>0.17799999999999999</v>
      </c>
      <c r="AG5211" s="157">
        <f>IF('1a-Electricity'!$AL$79="no","",ROUND(AD5211,4))</f>
        <v>0.17799999999999999</v>
      </c>
      <c r="BL5211" s="157">
        <f t="shared" si="176"/>
        <v>0.17700000000000013</v>
      </c>
      <c r="BM5211" s="157">
        <f>IF('1b-NaturalGas'!$AL$87="no","",ROUND(BL5211,4))</f>
        <v>0.17699999999999999</v>
      </c>
      <c r="BN5211" s="157">
        <f>IF('1b-NaturalGas'!$AL$88="no","",ROUND(BL5211,4))</f>
        <v>0.17699999999999999</v>
      </c>
      <c r="BO5211" s="157">
        <f>IF('1b-NaturalGas'!$AL$89="no","",ROUND(BL5211,4))</f>
        <v>0.17699999999999999</v>
      </c>
      <c r="BP5211" s="157">
        <f>IF('1b-NaturalGas'!$AL$90="no","not applicable (based on previous answers)",ROUND(BL5211,4))</f>
        <v>0.17699999999999999</v>
      </c>
      <c r="BQ5211" s="157">
        <f>IF('1b-NaturalGas'!$AL$91="no","not applicable (based on previous answers)",ROUND(BL5211,4))</f>
        <v>0.17699999999999999</v>
      </c>
    </row>
    <row r="5212" spans="30:69" x14ac:dyDescent="0.25">
      <c r="AD5212" s="157">
        <f t="shared" si="175"/>
        <v>0.17900000000000013</v>
      </c>
      <c r="AE5212" s="157">
        <f>IF('1a-Electricity'!$AL$77="no","",ROUND(AD5212,4))</f>
        <v>0.17899999999999999</v>
      </c>
      <c r="AF5212" s="157">
        <f>IF('1a-Electricity'!$AL$78="no","",ROUND(AD5212,4))</f>
        <v>0.17899999999999999</v>
      </c>
      <c r="AG5212" s="157">
        <f>IF('1a-Electricity'!$AL$79="no","",ROUND(AD5212,4))</f>
        <v>0.17899999999999999</v>
      </c>
      <c r="BL5212" s="157">
        <f t="shared" si="176"/>
        <v>0.17800000000000013</v>
      </c>
      <c r="BM5212" s="157">
        <f>IF('1b-NaturalGas'!$AL$87="no","",ROUND(BL5212,4))</f>
        <v>0.17799999999999999</v>
      </c>
      <c r="BN5212" s="157">
        <f>IF('1b-NaturalGas'!$AL$88="no","",ROUND(BL5212,4))</f>
        <v>0.17799999999999999</v>
      </c>
      <c r="BO5212" s="157">
        <f>IF('1b-NaturalGas'!$AL$89="no","",ROUND(BL5212,4))</f>
        <v>0.17799999999999999</v>
      </c>
      <c r="BP5212" s="157">
        <f>IF('1b-NaturalGas'!$AL$90="no","not applicable (based on previous answers)",ROUND(BL5212,4))</f>
        <v>0.17799999999999999</v>
      </c>
      <c r="BQ5212" s="157">
        <f>IF('1b-NaturalGas'!$AL$91="no","not applicable (based on previous answers)",ROUND(BL5212,4))</f>
        <v>0.17799999999999999</v>
      </c>
    </row>
    <row r="5213" spans="30:69" x14ac:dyDescent="0.25">
      <c r="AD5213" s="157">
        <f t="shared" si="175"/>
        <v>0.18000000000000013</v>
      </c>
      <c r="AE5213" s="157">
        <f>IF('1a-Electricity'!$AL$77="no","",ROUND(AD5213,4))</f>
        <v>0.18</v>
      </c>
      <c r="AF5213" s="157">
        <f>IF('1a-Electricity'!$AL$78="no","",ROUND(AD5213,4))</f>
        <v>0.18</v>
      </c>
      <c r="AG5213" s="157">
        <f>IF('1a-Electricity'!$AL$79="no","",ROUND(AD5213,4))</f>
        <v>0.18</v>
      </c>
      <c r="BL5213" s="157">
        <f t="shared" si="176"/>
        <v>0.17900000000000013</v>
      </c>
      <c r="BM5213" s="157">
        <f>IF('1b-NaturalGas'!$AL$87="no","",ROUND(BL5213,4))</f>
        <v>0.17899999999999999</v>
      </c>
      <c r="BN5213" s="157">
        <f>IF('1b-NaturalGas'!$AL$88="no","",ROUND(BL5213,4))</f>
        <v>0.17899999999999999</v>
      </c>
      <c r="BO5213" s="157">
        <f>IF('1b-NaturalGas'!$AL$89="no","",ROUND(BL5213,4))</f>
        <v>0.17899999999999999</v>
      </c>
      <c r="BP5213" s="157">
        <f>IF('1b-NaturalGas'!$AL$90="no","not applicable (based on previous answers)",ROUND(BL5213,4))</f>
        <v>0.17899999999999999</v>
      </c>
      <c r="BQ5213" s="157">
        <f>IF('1b-NaturalGas'!$AL$91="no","not applicable (based on previous answers)",ROUND(BL5213,4))</f>
        <v>0.17899999999999999</v>
      </c>
    </row>
    <row r="5214" spans="30:69" x14ac:dyDescent="0.25">
      <c r="AD5214" s="157">
        <f t="shared" si="175"/>
        <v>0.18100000000000013</v>
      </c>
      <c r="AE5214" s="157">
        <f>IF('1a-Electricity'!$AL$77="no","",ROUND(AD5214,4))</f>
        <v>0.18099999999999999</v>
      </c>
      <c r="AF5214" s="157">
        <f>IF('1a-Electricity'!$AL$78="no","",ROUND(AD5214,4))</f>
        <v>0.18099999999999999</v>
      </c>
      <c r="AG5214" s="157">
        <f>IF('1a-Electricity'!$AL$79="no","",ROUND(AD5214,4))</f>
        <v>0.18099999999999999</v>
      </c>
      <c r="BL5214" s="157">
        <f t="shared" si="176"/>
        <v>0.18000000000000013</v>
      </c>
      <c r="BM5214" s="157">
        <f>IF('1b-NaturalGas'!$AL$87="no","",ROUND(BL5214,4))</f>
        <v>0.18</v>
      </c>
      <c r="BN5214" s="157">
        <f>IF('1b-NaturalGas'!$AL$88="no","",ROUND(BL5214,4))</f>
        <v>0.18</v>
      </c>
      <c r="BO5214" s="157">
        <f>IF('1b-NaturalGas'!$AL$89="no","",ROUND(BL5214,4))</f>
        <v>0.18</v>
      </c>
      <c r="BP5214" s="157">
        <f>IF('1b-NaturalGas'!$AL$90="no","not applicable (based on previous answers)",ROUND(BL5214,4))</f>
        <v>0.18</v>
      </c>
      <c r="BQ5214" s="157">
        <f>IF('1b-NaturalGas'!$AL$91="no","not applicable (based on previous answers)",ROUND(BL5214,4))</f>
        <v>0.18</v>
      </c>
    </row>
    <row r="5215" spans="30:69" x14ac:dyDescent="0.25">
      <c r="AD5215" s="157">
        <f t="shared" si="175"/>
        <v>0.18200000000000013</v>
      </c>
      <c r="AE5215" s="157">
        <f>IF('1a-Electricity'!$AL$77="no","",ROUND(AD5215,4))</f>
        <v>0.182</v>
      </c>
      <c r="AF5215" s="157">
        <f>IF('1a-Electricity'!$AL$78="no","",ROUND(AD5215,4))</f>
        <v>0.182</v>
      </c>
      <c r="AG5215" s="157">
        <f>IF('1a-Electricity'!$AL$79="no","",ROUND(AD5215,4))</f>
        <v>0.182</v>
      </c>
      <c r="BL5215" s="157">
        <f t="shared" si="176"/>
        <v>0.18100000000000013</v>
      </c>
      <c r="BM5215" s="157">
        <f>IF('1b-NaturalGas'!$AL$87="no","",ROUND(BL5215,4))</f>
        <v>0.18099999999999999</v>
      </c>
      <c r="BN5215" s="157">
        <f>IF('1b-NaturalGas'!$AL$88="no","",ROUND(BL5215,4))</f>
        <v>0.18099999999999999</v>
      </c>
      <c r="BO5215" s="157">
        <f>IF('1b-NaturalGas'!$AL$89="no","",ROUND(BL5215,4))</f>
        <v>0.18099999999999999</v>
      </c>
      <c r="BP5215" s="157">
        <f>IF('1b-NaturalGas'!$AL$90="no","not applicable (based on previous answers)",ROUND(BL5215,4))</f>
        <v>0.18099999999999999</v>
      </c>
      <c r="BQ5215" s="157">
        <f>IF('1b-NaturalGas'!$AL$91="no","not applicable (based on previous answers)",ROUND(BL5215,4))</f>
        <v>0.18099999999999999</v>
      </c>
    </row>
    <row r="5216" spans="30:69" x14ac:dyDescent="0.25">
      <c r="AD5216" s="157">
        <f t="shared" si="175"/>
        <v>0.18300000000000013</v>
      </c>
      <c r="AE5216" s="157">
        <f>IF('1a-Electricity'!$AL$77="no","",ROUND(AD5216,4))</f>
        <v>0.183</v>
      </c>
      <c r="AF5216" s="157">
        <f>IF('1a-Electricity'!$AL$78="no","",ROUND(AD5216,4))</f>
        <v>0.183</v>
      </c>
      <c r="AG5216" s="157">
        <f>IF('1a-Electricity'!$AL$79="no","",ROUND(AD5216,4))</f>
        <v>0.183</v>
      </c>
      <c r="BL5216" s="157">
        <f t="shared" si="176"/>
        <v>0.18200000000000013</v>
      </c>
      <c r="BM5216" s="157">
        <f>IF('1b-NaturalGas'!$AL$87="no","",ROUND(BL5216,4))</f>
        <v>0.182</v>
      </c>
      <c r="BN5216" s="157">
        <f>IF('1b-NaturalGas'!$AL$88="no","",ROUND(BL5216,4))</f>
        <v>0.182</v>
      </c>
      <c r="BO5216" s="157">
        <f>IF('1b-NaturalGas'!$AL$89="no","",ROUND(BL5216,4))</f>
        <v>0.182</v>
      </c>
      <c r="BP5216" s="157">
        <f>IF('1b-NaturalGas'!$AL$90="no","not applicable (based on previous answers)",ROUND(BL5216,4))</f>
        <v>0.182</v>
      </c>
      <c r="BQ5216" s="157">
        <f>IF('1b-NaturalGas'!$AL$91="no","not applicable (based on previous answers)",ROUND(BL5216,4))</f>
        <v>0.182</v>
      </c>
    </row>
    <row r="5217" spans="30:69" x14ac:dyDescent="0.25">
      <c r="AD5217" s="157">
        <f t="shared" si="175"/>
        <v>0.18400000000000014</v>
      </c>
      <c r="AE5217" s="157">
        <f>IF('1a-Electricity'!$AL$77="no","",ROUND(AD5217,4))</f>
        <v>0.184</v>
      </c>
      <c r="AF5217" s="157">
        <f>IF('1a-Electricity'!$AL$78="no","",ROUND(AD5217,4))</f>
        <v>0.184</v>
      </c>
      <c r="AG5217" s="157">
        <f>IF('1a-Electricity'!$AL$79="no","",ROUND(AD5217,4))</f>
        <v>0.184</v>
      </c>
      <c r="BL5217" s="157">
        <f t="shared" si="176"/>
        <v>0.18300000000000013</v>
      </c>
      <c r="BM5217" s="157">
        <f>IF('1b-NaturalGas'!$AL$87="no","",ROUND(BL5217,4))</f>
        <v>0.183</v>
      </c>
      <c r="BN5217" s="157">
        <f>IF('1b-NaturalGas'!$AL$88="no","",ROUND(BL5217,4))</f>
        <v>0.183</v>
      </c>
      <c r="BO5217" s="157">
        <f>IF('1b-NaturalGas'!$AL$89="no","",ROUND(BL5217,4))</f>
        <v>0.183</v>
      </c>
      <c r="BP5217" s="157">
        <f>IF('1b-NaturalGas'!$AL$90="no","not applicable (based on previous answers)",ROUND(BL5217,4))</f>
        <v>0.183</v>
      </c>
      <c r="BQ5217" s="157">
        <f>IF('1b-NaturalGas'!$AL$91="no","not applicable (based on previous answers)",ROUND(BL5217,4))</f>
        <v>0.183</v>
      </c>
    </row>
    <row r="5218" spans="30:69" x14ac:dyDescent="0.25">
      <c r="AD5218" s="157">
        <f t="shared" ref="AD5218:AD5281" si="177">AD5217+0.001</f>
        <v>0.18500000000000014</v>
      </c>
      <c r="AE5218" s="157">
        <f>IF('1a-Electricity'!$AL$77="no","",ROUND(AD5218,4))</f>
        <v>0.185</v>
      </c>
      <c r="AF5218" s="157">
        <f>IF('1a-Electricity'!$AL$78="no","",ROUND(AD5218,4))</f>
        <v>0.185</v>
      </c>
      <c r="AG5218" s="157">
        <f>IF('1a-Electricity'!$AL$79="no","",ROUND(AD5218,4))</f>
        <v>0.185</v>
      </c>
      <c r="BL5218" s="157">
        <f t="shared" si="176"/>
        <v>0.18400000000000014</v>
      </c>
      <c r="BM5218" s="157">
        <f>IF('1b-NaturalGas'!$AL$87="no","",ROUND(BL5218,4))</f>
        <v>0.184</v>
      </c>
      <c r="BN5218" s="157">
        <f>IF('1b-NaturalGas'!$AL$88="no","",ROUND(BL5218,4))</f>
        <v>0.184</v>
      </c>
      <c r="BO5218" s="157">
        <f>IF('1b-NaturalGas'!$AL$89="no","",ROUND(BL5218,4))</f>
        <v>0.184</v>
      </c>
      <c r="BP5218" s="157">
        <f>IF('1b-NaturalGas'!$AL$90="no","not applicable (based on previous answers)",ROUND(BL5218,4))</f>
        <v>0.184</v>
      </c>
      <c r="BQ5218" s="157">
        <f>IF('1b-NaturalGas'!$AL$91="no","not applicable (based on previous answers)",ROUND(BL5218,4))</f>
        <v>0.184</v>
      </c>
    </row>
    <row r="5219" spans="30:69" x14ac:dyDescent="0.25">
      <c r="AD5219" s="157">
        <f t="shared" si="177"/>
        <v>0.18600000000000014</v>
      </c>
      <c r="AE5219" s="157">
        <f>IF('1a-Electricity'!$AL$77="no","",ROUND(AD5219,4))</f>
        <v>0.186</v>
      </c>
      <c r="AF5219" s="157">
        <f>IF('1a-Electricity'!$AL$78="no","",ROUND(AD5219,4))</f>
        <v>0.186</v>
      </c>
      <c r="AG5219" s="157">
        <f>IF('1a-Electricity'!$AL$79="no","",ROUND(AD5219,4))</f>
        <v>0.186</v>
      </c>
      <c r="BL5219" s="157">
        <f t="shared" ref="BL5219:BL5282" si="178">BL5218+0.001</f>
        <v>0.18500000000000014</v>
      </c>
      <c r="BM5219" s="157">
        <f>IF('1b-NaturalGas'!$AL$87="no","",ROUND(BL5219,4))</f>
        <v>0.185</v>
      </c>
      <c r="BN5219" s="157">
        <f>IF('1b-NaturalGas'!$AL$88="no","",ROUND(BL5219,4))</f>
        <v>0.185</v>
      </c>
      <c r="BO5219" s="157">
        <f>IF('1b-NaturalGas'!$AL$89="no","",ROUND(BL5219,4))</f>
        <v>0.185</v>
      </c>
      <c r="BP5219" s="157">
        <f>IF('1b-NaturalGas'!$AL$90="no","not applicable (based on previous answers)",ROUND(BL5219,4))</f>
        <v>0.185</v>
      </c>
      <c r="BQ5219" s="157">
        <f>IF('1b-NaturalGas'!$AL$91="no","not applicable (based on previous answers)",ROUND(BL5219,4))</f>
        <v>0.185</v>
      </c>
    </row>
    <row r="5220" spans="30:69" x14ac:dyDescent="0.25">
      <c r="AD5220" s="157">
        <f t="shared" si="177"/>
        <v>0.18700000000000014</v>
      </c>
      <c r="AE5220" s="157">
        <f>IF('1a-Electricity'!$AL$77="no","",ROUND(AD5220,4))</f>
        <v>0.187</v>
      </c>
      <c r="AF5220" s="157">
        <f>IF('1a-Electricity'!$AL$78="no","",ROUND(AD5220,4))</f>
        <v>0.187</v>
      </c>
      <c r="AG5220" s="157">
        <f>IF('1a-Electricity'!$AL$79="no","",ROUND(AD5220,4))</f>
        <v>0.187</v>
      </c>
      <c r="BL5220" s="157">
        <f t="shared" si="178"/>
        <v>0.18600000000000014</v>
      </c>
      <c r="BM5220" s="157">
        <f>IF('1b-NaturalGas'!$AL$87="no","",ROUND(BL5220,4))</f>
        <v>0.186</v>
      </c>
      <c r="BN5220" s="157">
        <f>IF('1b-NaturalGas'!$AL$88="no","",ROUND(BL5220,4))</f>
        <v>0.186</v>
      </c>
      <c r="BO5220" s="157">
        <f>IF('1b-NaturalGas'!$AL$89="no","",ROUND(BL5220,4))</f>
        <v>0.186</v>
      </c>
      <c r="BP5220" s="157">
        <f>IF('1b-NaturalGas'!$AL$90="no","not applicable (based on previous answers)",ROUND(BL5220,4))</f>
        <v>0.186</v>
      </c>
      <c r="BQ5220" s="157">
        <f>IF('1b-NaturalGas'!$AL$91="no","not applicable (based on previous answers)",ROUND(BL5220,4))</f>
        <v>0.186</v>
      </c>
    </row>
    <row r="5221" spans="30:69" x14ac:dyDescent="0.25">
      <c r="AD5221" s="157">
        <f t="shared" si="177"/>
        <v>0.18800000000000014</v>
      </c>
      <c r="AE5221" s="157">
        <f>IF('1a-Electricity'!$AL$77="no","",ROUND(AD5221,4))</f>
        <v>0.188</v>
      </c>
      <c r="AF5221" s="157">
        <f>IF('1a-Electricity'!$AL$78="no","",ROUND(AD5221,4))</f>
        <v>0.188</v>
      </c>
      <c r="AG5221" s="157">
        <f>IF('1a-Electricity'!$AL$79="no","",ROUND(AD5221,4))</f>
        <v>0.188</v>
      </c>
      <c r="BL5221" s="157">
        <f t="shared" si="178"/>
        <v>0.18700000000000014</v>
      </c>
      <c r="BM5221" s="157">
        <f>IF('1b-NaturalGas'!$AL$87="no","",ROUND(BL5221,4))</f>
        <v>0.187</v>
      </c>
      <c r="BN5221" s="157">
        <f>IF('1b-NaturalGas'!$AL$88="no","",ROUND(BL5221,4))</f>
        <v>0.187</v>
      </c>
      <c r="BO5221" s="157">
        <f>IF('1b-NaturalGas'!$AL$89="no","",ROUND(BL5221,4))</f>
        <v>0.187</v>
      </c>
      <c r="BP5221" s="157">
        <f>IF('1b-NaturalGas'!$AL$90="no","not applicable (based on previous answers)",ROUND(BL5221,4))</f>
        <v>0.187</v>
      </c>
      <c r="BQ5221" s="157">
        <f>IF('1b-NaturalGas'!$AL$91="no","not applicable (based on previous answers)",ROUND(BL5221,4))</f>
        <v>0.187</v>
      </c>
    </row>
    <row r="5222" spans="30:69" x14ac:dyDescent="0.25">
      <c r="AD5222" s="157">
        <f t="shared" si="177"/>
        <v>0.18900000000000014</v>
      </c>
      <c r="AE5222" s="157">
        <f>IF('1a-Electricity'!$AL$77="no","",ROUND(AD5222,4))</f>
        <v>0.189</v>
      </c>
      <c r="AF5222" s="157">
        <f>IF('1a-Electricity'!$AL$78="no","",ROUND(AD5222,4))</f>
        <v>0.189</v>
      </c>
      <c r="AG5222" s="157">
        <f>IF('1a-Electricity'!$AL$79="no","",ROUND(AD5222,4))</f>
        <v>0.189</v>
      </c>
      <c r="BL5222" s="157">
        <f t="shared" si="178"/>
        <v>0.18800000000000014</v>
      </c>
      <c r="BM5222" s="157">
        <f>IF('1b-NaturalGas'!$AL$87="no","",ROUND(BL5222,4))</f>
        <v>0.188</v>
      </c>
      <c r="BN5222" s="157">
        <f>IF('1b-NaturalGas'!$AL$88="no","",ROUND(BL5222,4))</f>
        <v>0.188</v>
      </c>
      <c r="BO5222" s="157">
        <f>IF('1b-NaturalGas'!$AL$89="no","",ROUND(BL5222,4))</f>
        <v>0.188</v>
      </c>
      <c r="BP5222" s="157">
        <f>IF('1b-NaturalGas'!$AL$90="no","not applicable (based on previous answers)",ROUND(BL5222,4))</f>
        <v>0.188</v>
      </c>
      <c r="BQ5222" s="157">
        <f>IF('1b-NaturalGas'!$AL$91="no","not applicable (based on previous answers)",ROUND(BL5222,4))</f>
        <v>0.188</v>
      </c>
    </row>
    <row r="5223" spans="30:69" x14ac:dyDescent="0.25">
      <c r="AD5223" s="157">
        <f t="shared" si="177"/>
        <v>0.19000000000000014</v>
      </c>
      <c r="AE5223" s="157">
        <f>IF('1a-Electricity'!$AL$77="no","",ROUND(AD5223,4))</f>
        <v>0.19</v>
      </c>
      <c r="AF5223" s="157">
        <f>IF('1a-Electricity'!$AL$78="no","",ROUND(AD5223,4))</f>
        <v>0.19</v>
      </c>
      <c r="AG5223" s="157">
        <f>IF('1a-Electricity'!$AL$79="no","",ROUND(AD5223,4))</f>
        <v>0.19</v>
      </c>
      <c r="BL5223" s="157">
        <f t="shared" si="178"/>
        <v>0.18900000000000014</v>
      </c>
      <c r="BM5223" s="157">
        <f>IF('1b-NaturalGas'!$AL$87="no","",ROUND(BL5223,4))</f>
        <v>0.189</v>
      </c>
      <c r="BN5223" s="157">
        <f>IF('1b-NaturalGas'!$AL$88="no","",ROUND(BL5223,4))</f>
        <v>0.189</v>
      </c>
      <c r="BO5223" s="157">
        <f>IF('1b-NaturalGas'!$AL$89="no","",ROUND(BL5223,4))</f>
        <v>0.189</v>
      </c>
      <c r="BP5223" s="157">
        <f>IF('1b-NaturalGas'!$AL$90="no","not applicable (based on previous answers)",ROUND(BL5223,4))</f>
        <v>0.189</v>
      </c>
      <c r="BQ5223" s="157">
        <f>IF('1b-NaturalGas'!$AL$91="no","not applicable (based on previous answers)",ROUND(BL5223,4))</f>
        <v>0.189</v>
      </c>
    </row>
    <row r="5224" spans="30:69" x14ac:dyDescent="0.25">
      <c r="AD5224" s="157">
        <f t="shared" si="177"/>
        <v>0.19100000000000014</v>
      </c>
      <c r="AE5224" s="157">
        <f>IF('1a-Electricity'!$AL$77="no","",ROUND(AD5224,4))</f>
        <v>0.191</v>
      </c>
      <c r="AF5224" s="157">
        <f>IF('1a-Electricity'!$AL$78="no","",ROUND(AD5224,4))</f>
        <v>0.191</v>
      </c>
      <c r="AG5224" s="157">
        <f>IF('1a-Electricity'!$AL$79="no","",ROUND(AD5224,4))</f>
        <v>0.191</v>
      </c>
      <c r="BL5224" s="157">
        <f t="shared" si="178"/>
        <v>0.19000000000000014</v>
      </c>
      <c r="BM5224" s="157">
        <f>IF('1b-NaturalGas'!$AL$87="no","",ROUND(BL5224,4))</f>
        <v>0.19</v>
      </c>
      <c r="BN5224" s="157">
        <f>IF('1b-NaturalGas'!$AL$88="no","",ROUND(BL5224,4))</f>
        <v>0.19</v>
      </c>
      <c r="BO5224" s="157">
        <f>IF('1b-NaturalGas'!$AL$89="no","",ROUND(BL5224,4))</f>
        <v>0.19</v>
      </c>
      <c r="BP5224" s="157">
        <f>IF('1b-NaturalGas'!$AL$90="no","not applicable (based on previous answers)",ROUND(BL5224,4))</f>
        <v>0.19</v>
      </c>
      <c r="BQ5224" s="157">
        <f>IF('1b-NaturalGas'!$AL$91="no","not applicable (based on previous answers)",ROUND(BL5224,4))</f>
        <v>0.19</v>
      </c>
    </row>
    <row r="5225" spans="30:69" x14ac:dyDescent="0.25">
      <c r="AD5225" s="157">
        <f t="shared" si="177"/>
        <v>0.19200000000000014</v>
      </c>
      <c r="AE5225" s="157">
        <f>IF('1a-Electricity'!$AL$77="no","",ROUND(AD5225,4))</f>
        <v>0.192</v>
      </c>
      <c r="AF5225" s="157">
        <f>IF('1a-Electricity'!$AL$78="no","",ROUND(AD5225,4))</f>
        <v>0.192</v>
      </c>
      <c r="AG5225" s="157">
        <f>IF('1a-Electricity'!$AL$79="no","",ROUND(AD5225,4))</f>
        <v>0.192</v>
      </c>
      <c r="BL5225" s="157">
        <f t="shared" si="178"/>
        <v>0.19100000000000014</v>
      </c>
      <c r="BM5225" s="157">
        <f>IF('1b-NaturalGas'!$AL$87="no","",ROUND(BL5225,4))</f>
        <v>0.191</v>
      </c>
      <c r="BN5225" s="157">
        <f>IF('1b-NaturalGas'!$AL$88="no","",ROUND(BL5225,4))</f>
        <v>0.191</v>
      </c>
      <c r="BO5225" s="157">
        <f>IF('1b-NaturalGas'!$AL$89="no","",ROUND(BL5225,4))</f>
        <v>0.191</v>
      </c>
      <c r="BP5225" s="157">
        <f>IF('1b-NaturalGas'!$AL$90="no","not applicable (based on previous answers)",ROUND(BL5225,4))</f>
        <v>0.191</v>
      </c>
      <c r="BQ5225" s="157">
        <f>IF('1b-NaturalGas'!$AL$91="no","not applicable (based on previous answers)",ROUND(BL5225,4))</f>
        <v>0.191</v>
      </c>
    </row>
    <row r="5226" spans="30:69" x14ac:dyDescent="0.25">
      <c r="AD5226" s="157">
        <f t="shared" si="177"/>
        <v>0.19300000000000014</v>
      </c>
      <c r="AE5226" s="157">
        <f>IF('1a-Electricity'!$AL$77="no","",ROUND(AD5226,4))</f>
        <v>0.193</v>
      </c>
      <c r="AF5226" s="157">
        <f>IF('1a-Electricity'!$AL$78="no","",ROUND(AD5226,4))</f>
        <v>0.193</v>
      </c>
      <c r="AG5226" s="157">
        <f>IF('1a-Electricity'!$AL$79="no","",ROUND(AD5226,4))</f>
        <v>0.193</v>
      </c>
      <c r="BL5226" s="157">
        <f t="shared" si="178"/>
        <v>0.19200000000000014</v>
      </c>
      <c r="BM5226" s="157">
        <f>IF('1b-NaturalGas'!$AL$87="no","",ROUND(BL5226,4))</f>
        <v>0.192</v>
      </c>
      <c r="BN5226" s="157">
        <f>IF('1b-NaturalGas'!$AL$88="no","",ROUND(BL5226,4))</f>
        <v>0.192</v>
      </c>
      <c r="BO5226" s="157">
        <f>IF('1b-NaturalGas'!$AL$89="no","",ROUND(BL5226,4))</f>
        <v>0.192</v>
      </c>
      <c r="BP5226" s="157">
        <f>IF('1b-NaturalGas'!$AL$90="no","not applicable (based on previous answers)",ROUND(BL5226,4))</f>
        <v>0.192</v>
      </c>
      <c r="BQ5226" s="157">
        <f>IF('1b-NaturalGas'!$AL$91="no","not applicable (based on previous answers)",ROUND(BL5226,4))</f>
        <v>0.192</v>
      </c>
    </row>
    <row r="5227" spans="30:69" x14ac:dyDescent="0.25">
      <c r="AD5227" s="157">
        <f t="shared" si="177"/>
        <v>0.19400000000000014</v>
      </c>
      <c r="AE5227" s="157">
        <f>IF('1a-Electricity'!$AL$77="no","",ROUND(AD5227,4))</f>
        <v>0.19400000000000001</v>
      </c>
      <c r="AF5227" s="157">
        <f>IF('1a-Electricity'!$AL$78="no","",ROUND(AD5227,4))</f>
        <v>0.19400000000000001</v>
      </c>
      <c r="AG5227" s="157">
        <f>IF('1a-Electricity'!$AL$79="no","",ROUND(AD5227,4))</f>
        <v>0.19400000000000001</v>
      </c>
      <c r="BL5227" s="157">
        <f t="shared" si="178"/>
        <v>0.19300000000000014</v>
      </c>
      <c r="BM5227" s="157">
        <f>IF('1b-NaturalGas'!$AL$87="no","",ROUND(BL5227,4))</f>
        <v>0.193</v>
      </c>
      <c r="BN5227" s="157">
        <f>IF('1b-NaturalGas'!$AL$88="no","",ROUND(BL5227,4))</f>
        <v>0.193</v>
      </c>
      <c r="BO5227" s="157">
        <f>IF('1b-NaturalGas'!$AL$89="no","",ROUND(BL5227,4))</f>
        <v>0.193</v>
      </c>
      <c r="BP5227" s="157">
        <f>IF('1b-NaturalGas'!$AL$90="no","not applicable (based on previous answers)",ROUND(BL5227,4))</f>
        <v>0.193</v>
      </c>
      <c r="BQ5227" s="157">
        <f>IF('1b-NaturalGas'!$AL$91="no","not applicable (based on previous answers)",ROUND(BL5227,4))</f>
        <v>0.193</v>
      </c>
    </row>
    <row r="5228" spans="30:69" x14ac:dyDescent="0.25">
      <c r="AD5228" s="157">
        <f t="shared" si="177"/>
        <v>0.19500000000000015</v>
      </c>
      <c r="AE5228" s="157">
        <f>IF('1a-Electricity'!$AL$77="no","",ROUND(AD5228,4))</f>
        <v>0.19500000000000001</v>
      </c>
      <c r="AF5228" s="157">
        <f>IF('1a-Electricity'!$AL$78="no","",ROUND(AD5228,4))</f>
        <v>0.19500000000000001</v>
      </c>
      <c r="AG5228" s="157">
        <f>IF('1a-Electricity'!$AL$79="no","",ROUND(AD5228,4))</f>
        <v>0.19500000000000001</v>
      </c>
      <c r="BL5228" s="157">
        <f t="shared" si="178"/>
        <v>0.19400000000000014</v>
      </c>
      <c r="BM5228" s="157">
        <f>IF('1b-NaturalGas'!$AL$87="no","",ROUND(BL5228,4))</f>
        <v>0.19400000000000001</v>
      </c>
      <c r="BN5228" s="157">
        <f>IF('1b-NaturalGas'!$AL$88="no","",ROUND(BL5228,4))</f>
        <v>0.19400000000000001</v>
      </c>
      <c r="BO5228" s="157">
        <f>IF('1b-NaturalGas'!$AL$89="no","",ROUND(BL5228,4))</f>
        <v>0.19400000000000001</v>
      </c>
      <c r="BP5228" s="157">
        <f>IF('1b-NaturalGas'!$AL$90="no","not applicable (based on previous answers)",ROUND(BL5228,4))</f>
        <v>0.19400000000000001</v>
      </c>
      <c r="BQ5228" s="157">
        <f>IF('1b-NaturalGas'!$AL$91="no","not applicable (based on previous answers)",ROUND(BL5228,4))</f>
        <v>0.19400000000000001</v>
      </c>
    </row>
    <row r="5229" spans="30:69" x14ac:dyDescent="0.25">
      <c r="AD5229" s="157">
        <f t="shared" si="177"/>
        <v>0.19600000000000015</v>
      </c>
      <c r="AE5229" s="157">
        <f>IF('1a-Electricity'!$AL$77="no","",ROUND(AD5229,4))</f>
        <v>0.19600000000000001</v>
      </c>
      <c r="AF5229" s="157">
        <f>IF('1a-Electricity'!$AL$78="no","",ROUND(AD5229,4))</f>
        <v>0.19600000000000001</v>
      </c>
      <c r="AG5229" s="157">
        <f>IF('1a-Electricity'!$AL$79="no","",ROUND(AD5229,4))</f>
        <v>0.19600000000000001</v>
      </c>
      <c r="BL5229" s="157">
        <f t="shared" si="178"/>
        <v>0.19500000000000015</v>
      </c>
      <c r="BM5229" s="157">
        <f>IF('1b-NaturalGas'!$AL$87="no","",ROUND(BL5229,4))</f>
        <v>0.19500000000000001</v>
      </c>
      <c r="BN5229" s="157">
        <f>IF('1b-NaturalGas'!$AL$88="no","",ROUND(BL5229,4))</f>
        <v>0.19500000000000001</v>
      </c>
      <c r="BO5229" s="157">
        <f>IF('1b-NaturalGas'!$AL$89="no","",ROUND(BL5229,4))</f>
        <v>0.19500000000000001</v>
      </c>
      <c r="BP5229" s="157">
        <f>IF('1b-NaturalGas'!$AL$90="no","not applicable (based on previous answers)",ROUND(BL5229,4))</f>
        <v>0.19500000000000001</v>
      </c>
      <c r="BQ5229" s="157">
        <f>IF('1b-NaturalGas'!$AL$91="no","not applicable (based on previous answers)",ROUND(BL5229,4))</f>
        <v>0.19500000000000001</v>
      </c>
    </row>
    <row r="5230" spans="30:69" x14ac:dyDescent="0.25">
      <c r="AD5230" s="157">
        <f t="shared" si="177"/>
        <v>0.19700000000000015</v>
      </c>
      <c r="AE5230" s="157">
        <f>IF('1a-Electricity'!$AL$77="no","",ROUND(AD5230,4))</f>
        <v>0.19700000000000001</v>
      </c>
      <c r="AF5230" s="157">
        <f>IF('1a-Electricity'!$AL$78="no","",ROUND(AD5230,4))</f>
        <v>0.19700000000000001</v>
      </c>
      <c r="AG5230" s="157">
        <f>IF('1a-Electricity'!$AL$79="no","",ROUND(AD5230,4))</f>
        <v>0.19700000000000001</v>
      </c>
      <c r="BL5230" s="157">
        <f t="shared" si="178"/>
        <v>0.19600000000000015</v>
      </c>
      <c r="BM5230" s="157">
        <f>IF('1b-NaturalGas'!$AL$87="no","",ROUND(BL5230,4))</f>
        <v>0.19600000000000001</v>
      </c>
      <c r="BN5230" s="157">
        <f>IF('1b-NaturalGas'!$AL$88="no","",ROUND(BL5230,4))</f>
        <v>0.19600000000000001</v>
      </c>
      <c r="BO5230" s="157">
        <f>IF('1b-NaturalGas'!$AL$89="no","",ROUND(BL5230,4))</f>
        <v>0.19600000000000001</v>
      </c>
      <c r="BP5230" s="157">
        <f>IF('1b-NaturalGas'!$AL$90="no","not applicable (based on previous answers)",ROUND(BL5230,4))</f>
        <v>0.19600000000000001</v>
      </c>
      <c r="BQ5230" s="157">
        <f>IF('1b-NaturalGas'!$AL$91="no","not applicable (based on previous answers)",ROUND(BL5230,4))</f>
        <v>0.19600000000000001</v>
      </c>
    </row>
    <row r="5231" spans="30:69" x14ac:dyDescent="0.25">
      <c r="AD5231" s="157">
        <f t="shared" si="177"/>
        <v>0.19800000000000015</v>
      </c>
      <c r="AE5231" s="157">
        <f>IF('1a-Electricity'!$AL$77="no","",ROUND(AD5231,4))</f>
        <v>0.19800000000000001</v>
      </c>
      <c r="AF5231" s="157">
        <f>IF('1a-Electricity'!$AL$78="no","",ROUND(AD5231,4))</f>
        <v>0.19800000000000001</v>
      </c>
      <c r="AG5231" s="157">
        <f>IF('1a-Electricity'!$AL$79="no","",ROUND(AD5231,4))</f>
        <v>0.19800000000000001</v>
      </c>
      <c r="BL5231" s="157">
        <f t="shared" si="178"/>
        <v>0.19700000000000015</v>
      </c>
      <c r="BM5231" s="157">
        <f>IF('1b-NaturalGas'!$AL$87="no","",ROUND(BL5231,4))</f>
        <v>0.19700000000000001</v>
      </c>
      <c r="BN5231" s="157">
        <f>IF('1b-NaturalGas'!$AL$88="no","",ROUND(BL5231,4))</f>
        <v>0.19700000000000001</v>
      </c>
      <c r="BO5231" s="157">
        <f>IF('1b-NaturalGas'!$AL$89="no","",ROUND(BL5231,4))</f>
        <v>0.19700000000000001</v>
      </c>
      <c r="BP5231" s="157">
        <f>IF('1b-NaturalGas'!$AL$90="no","not applicable (based on previous answers)",ROUND(BL5231,4))</f>
        <v>0.19700000000000001</v>
      </c>
      <c r="BQ5231" s="157">
        <f>IF('1b-NaturalGas'!$AL$91="no","not applicable (based on previous answers)",ROUND(BL5231,4))</f>
        <v>0.19700000000000001</v>
      </c>
    </row>
    <row r="5232" spans="30:69" x14ac:dyDescent="0.25">
      <c r="AD5232" s="157">
        <f t="shared" si="177"/>
        <v>0.19900000000000015</v>
      </c>
      <c r="AE5232" s="157">
        <f>IF('1a-Electricity'!$AL$77="no","",ROUND(AD5232,4))</f>
        <v>0.19900000000000001</v>
      </c>
      <c r="AF5232" s="157">
        <f>IF('1a-Electricity'!$AL$78="no","",ROUND(AD5232,4))</f>
        <v>0.19900000000000001</v>
      </c>
      <c r="AG5232" s="157">
        <f>IF('1a-Electricity'!$AL$79="no","",ROUND(AD5232,4))</f>
        <v>0.19900000000000001</v>
      </c>
      <c r="BL5232" s="157">
        <f t="shared" si="178"/>
        <v>0.19800000000000015</v>
      </c>
      <c r="BM5232" s="157">
        <f>IF('1b-NaturalGas'!$AL$87="no","",ROUND(BL5232,4))</f>
        <v>0.19800000000000001</v>
      </c>
      <c r="BN5232" s="157">
        <f>IF('1b-NaturalGas'!$AL$88="no","",ROUND(BL5232,4))</f>
        <v>0.19800000000000001</v>
      </c>
      <c r="BO5232" s="157">
        <f>IF('1b-NaturalGas'!$AL$89="no","",ROUND(BL5232,4))</f>
        <v>0.19800000000000001</v>
      </c>
      <c r="BP5232" s="157">
        <f>IF('1b-NaturalGas'!$AL$90="no","not applicable (based on previous answers)",ROUND(BL5232,4))</f>
        <v>0.19800000000000001</v>
      </c>
      <c r="BQ5232" s="157">
        <f>IF('1b-NaturalGas'!$AL$91="no","not applicable (based on previous answers)",ROUND(BL5232,4))</f>
        <v>0.19800000000000001</v>
      </c>
    </row>
    <row r="5233" spans="30:69" x14ac:dyDescent="0.25">
      <c r="AD5233" s="157">
        <f t="shared" si="177"/>
        <v>0.20000000000000015</v>
      </c>
      <c r="AE5233" s="157">
        <f>IF('1a-Electricity'!$AL$77="no","",ROUND(AD5233,4))</f>
        <v>0.2</v>
      </c>
      <c r="AF5233" s="157">
        <f>IF('1a-Electricity'!$AL$78="no","",ROUND(AD5233,4))</f>
        <v>0.2</v>
      </c>
      <c r="AG5233" s="157">
        <f>IF('1a-Electricity'!$AL$79="no","",ROUND(AD5233,4))</f>
        <v>0.2</v>
      </c>
      <c r="BL5233" s="157">
        <f t="shared" si="178"/>
        <v>0.19900000000000015</v>
      </c>
      <c r="BM5233" s="157">
        <f>IF('1b-NaturalGas'!$AL$87="no","",ROUND(BL5233,4))</f>
        <v>0.19900000000000001</v>
      </c>
      <c r="BN5233" s="157">
        <f>IF('1b-NaturalGas'!$AL$88="no","",ROUND(BL5233,4))</f>
        <v>0.19900000000000001</v>
      </c>
      <c r="BO5233" s="157">
        <f>IF('1b-NaturalGas'!$AL$89="no","",ROUND(BL5233,4))</f>
        <v>0.19900000000000001</v>
      </c>
      <c r="BP5233" s="157">
        <f>IF('1b-NaturalGas'!$AL$90="no","not applicable (based on previous answers)",ROUND(BL5233,4))</f>
        <v>0.19900000000000001</v>
      </c>
      <c r="BQ5233" s="157">
        <f>IF('1b-NaturalGas'!$AL$91="no","not applicable (based on previous answers)",ROUND(BL5233,4))</f>
        <v>0.19900000000000001</v>
      </c>
    </row>
    <row r="5234" spans="30:69" x14ac:dyDescent="0.25">
      <c r="AD5234" s="157">
        <f t="shared" si="177"/>
        <v>0.20100000000000015</v>
      </c>
      <c r="AE5234" s="157">
        <f>IF('1a-Electricity'!$AL$77="no","",ROUND(AD5234,4))</f>
        <v>0.20100000000000001</v>
      </c>
      <c r="AF5234" s="157">
        <f>IF('1a-Electricity'!$AL$78="no","",ROUND(AD5234,4))</f>
        <v>0.20100000000000001</v>
      </c>
      <c r="AG5234" s="157">
        <f>IF('1a-Electricity'!$AL$79="no","",ROUND(AD5234,4))</f>
        <v>0.20100000000000001</v>
      </c>
      <c r="BL5234" s="157">
        <f t="shared" si="178"/>
        <v>0.20000000000000015</v>
      </c>
      <c r="BM5234" s="157">
        <f>IF('1b-NaturalGas'!$AL$87="no","",ROUND(BL5234,4))</f>
        <v>0.2</v>
      </c>
      <c r="BN5234" s="157">
        <f>IF('1b-NaturalGas'!$AL$88="no","",ROUND(BL5234,4))</f>
        <v>0.2</v>
      </c>
      <c r="BO5234" s="157">
        <f>IF('1b-NaturalGas'!$AL$89="no","",ROUND(BL5234,4))</f>
        <v>0.2</v>
      </c>
      <c r="BP5234" s="157">
        <f>IF('1b-NaturalGas'!$AL$90="no","not applicable (based on previous answers)",ROUND(BL5234,4))</f>
        <v>0.2</v>
      </c>
      <c r="BQ5234" s="157">
        <f>IF('1b-NaturalGas'!$AL$91="no","not applicable (based on previous answers)",ROUND(BL5234,4))</f>
        <v>0.2</v>
      </c>
    </row>
    <row r="5235" spans="30:69" x14ac:dyDescent="0.25">
      <c r="AD5235" s="157">
        <f t="shared" si="177"/>
        <v>0.20200000000000015</v>
      </c>
      <c r="AE5235" s="157">
        <f>IF('1a-Electricity'!$AL$77="no","",ROUND(AD5235,4))</f>
        <v>0.20200000000000001</v>
      </c>
      <c r="AF5235" s="157">
        <f>IF('1a-Electricity'!$AL$78="no","",ROUND(AD5235,4))</f>
        <v>0.20200000000000001</v>
      </c>
      <c r="AG5235" s="157">
        <f>IF('1a-Electricity'!$AL$79="no","",ROUND(AD5235,4))</f>
        <v>0.20200000000000001</v>
      </c>
      <c r="BL5235" s="157">
        <f t="shared" si="178"/>
        <v>0.20100000000000015</v>
      </c>
      <c r="BM5235" s="157">
        <f>IF('1b-NaturalGas'!$AL$87="no","",ROUND(BL5235,4))</f>
        <v>0.20100000000000001</v>
      </c>
      <c r="BN5235" s="157">
        <f>IF('1b-NaturalGas'!$AL$88="no","",ROUND(BL5235,4))</f>
        <v>0.20100000000000001</v>
      </c>
      <c r="BO5235" s="157">
        <f>IF('1b-NaturalGas'!$AL$89="no","",ROUND(BL5235,4))</f>
        <v>0.20100000000000001</v>
      </c>
      <c r="BP5235" s="157">
        <f>IF('1b-NaturalGas'!$AL$90="no","not applicable (based on previous answers)",ROUND(BL5235,4))</f>
        <v>0.20100000000000001</v>
      </c>
      <c r="BQ5235" s="157">
        <f>IF('1b-NaturalGas'!$AL$91="no","not applicable (based on previous answers)",ROUND(BL5235,4))</f>
        <v>0.20100000000000001</v>
      </c>
    </row>
    <row r="5236" spans="30:69" x14ac:dyDescent="0.25">
      <c r="AD5236" s="157">
        <f t="shared" si="177"/>
        <v>0.20300000000000015</v>
      </c>
      <c r="AE5236" s="157">
        <f>IF('1a-Electricity'!$AL$77="no","",ROUND(AD5236,4))</f>
        <v>0.20300000000000001</v>
      </c>
      <c r="AF5236" s="157">
        <f>IF('1a-Electricity'!$AL$78="no","",ROUND(AD5236,4))</f>
        <v>0.20300000000000001</v>
      </c>
      <c r="AG5236" s="157">
        <f>IF('1a-Electricity'!$AL$79="no","",ROUND(AD5236,4))</f>
        <v>0.20300000000000001</v>
      </c>
      <c r="BL5236" s="157">
        <f t="shared" si="178"/>
        <v>0.20200000000000015</v>
      </c>
      <c r="BM5236" s="157">
        <f>IF('1b-NaturalGas'!$AL$87="no","",ROUND(BL5236,4))</f>
        <v>0.20200000000000001</v>
      </c>
      <c r="BN5236" s="157">
        <f>IF('1b-NaturalGas'!$AL$88="no","",ROUND(BL5236,4))</f>
        <v>0.20200000000000001</v>
      </c>
      <c r="BO5236" s="157">
        <f>IF('1b-NaturalGas'!$AL$89="no","",ROUND(BL5236,4))</f>
        <v>0.20200000000000001</v>
      </c>
      <c r="BP5236" s="157">
        <f>IF('1b-NaturalGas'!$AL$90="no","not applicable (based on previous answers)",ROUND(BL5236,4))</f>
        <v>0.20200000000000001</v>
      </c>
      <c r="BQ5236" s="157">
        <f>IF('1b-NaturalGas'!$AL$91="no","not applicable (based on previous answers)",ROUND(BL5236,4))</f>
        <v>0.20200000000000001</v>
      </c>
    </row>
    <row r="5237" spans="30:69" x14ac:dyDescent="0.25">
      <c r="AD5237" s="157">
        <f t="shared" si="177"/>
        <v>0.20400000000000015</v>
      </c>
      <c r="AE5237" s="157">
        <f>IF('1a-Electricity'!$AL$77="no","",ROUND(AD5237,4))</f>
        <v>0.20399999999999999</v>
      </c>
      <c r="AF5237" s="157">
        <f>IF('1a-Electricity'!$AL$78="no","",ROUND(AD5237,4))</f>
        <v>0.20399999999999999</v>
      </c>
      <c r="AG5237" s="157">
        <f>IF('1a-Electricity'!$AL$79="no","",ROUND(AD5237,4))</f>
        <v>0.20399999999999999</v>
      </c>
      <c r="BL5237" s="157">
        <f t="shared" si="178"/>
        <v>0.20300000000000015</v>
      </c>
      <c r="BM5237" s="157">
        <f>IF('1b-NaturalGas'!$AL$87="no","",ROUND(BL5237,4))</f>
        <v>0.20300000000000001</v>
      </c>
      <c r="BN5237" s="157">
        <f>IF('1b-NaturalGas'!$AL$88="no","",ROUND(BL5237,4))</f>
        <v>0.20300000000000001</v>
      </c>
      <c r="BO5237" s="157">
        <f>IF('1b-NaturalGas'!$AL$89="no","",ROUND(BL5237,4))</f>
        <v>0.20300000000000001</v>
      </c>
      <c r="BP5237" s="157">
        <f>IF('1b-NaturalGas'!$AL$90="no","not applicable (based on previous answers)",ROUND(BL5237,4))</f>
        <v>0.20300000000000001</v>
      </c>
      <c r="BQ5237" s="157">
        <f>IF('1b-NaturalGas'!$AL$91="no","not applicable (based on previous answers)",ROUND(BL5237,4))</f>
        <v>0.20300000000000001</v>
      </c>
    </row>
    <row r="5238" spans="30:69" x14ac:dyDescent="0.25">
      <c r="AD5238" s="157">
        <f t="shared" si="177"/>
        <v>0.20500000000000015</v>
      </c>
      <c r="AE5238" s="157">
        <f>IF('1a-Electricity'!$AL$77="no","",ROUND(AD5238,4))</f>
        <v>0.20499999999999999</v>
      </c>
      <c r="AF5238" s="157">
        <f>IF('1a-Electricity'!$AL$78="no","",ROUND(AD5238,4))</f>
        <v>0.20499999999999999</v>
      </c>
      <c r="AG5238" s="157">
        <f>IF('1a-Electricity'!$AL$79="no","",ROUND(AD5238,4))</f>
        <v>0.20499999999999999</v>
      </c>
      <c r="BL5238" s="157">
        <f t="shared" si="178"/>
        <v>0.20400000000000015</v>
      </c>
      <c r="BM5238" s="157">
        <f>IF('1b-NaturalGas'!$AL$87="no","",ROUND(BL5238,4))</f>
        <v>0.20399999999999999</v>
      </c>
      <c r="BN5238" s="157">
        <f>IF('1b-NaturalGas'!$AL$88="no","",ROUND(BL5238,4))</f>
        <v>0.20399999999999999</v>
      </c>
      <c r="BO5238" s="157">
        <f>IF('1b-NaturalGas'!$AL$89="no","",ROUND(BL5238,4))</f>
        <v>0.20399999999999999</v>
      </c>
      <c r="BP5238" s="157">
        <f>IF('1b-NaturalGas'!$AL$90="no","not applicable (based on previous answers)",ROUND(BL5238,4))</f>
        <v>0.20399999999999999</v>
      </c>
      <c r="BQ5238" s="157">
        <f>IF('1b-NaturalGas'!$AL$91="no","not applicable (based on previous answers)",ROUND(BL5238,4))</f>
        <v>0.20399999999999999</v>
      </c>
    </row>
    <row r="5239" spans="30:69" x14ac:dyDescent="0.25">
      <c r="AD5239" s="157">
        <f t="shared" si="177"/>
        <v>0.20600000000000016</v>
      </c>
      <c r="AE5239" s="157">
        <f>IF('1a-Electricity'!$AL$77="no","",ROUND(AD5239,4))</f>
        <v>0.20599999999999999</v>
      </c>
      <c r="AF5239" s="157">
        <f>IF('1a-Electricity'!$AL$78="no","",ROUND(AD5239,4))</f>
        <v>0.20599999999999999</v>
      </c>
      <c r="AG5239" s="157">
        <f>IF('1a-Electricity'!$AL$79="no","",ROUND(AD5239,4))</f>
        <v>0.20599999999999999</v>
      </c>
      <c r="BL5239" s="157">
        <f t="shared" si="178"/>
        <v>0.20500000000000015</v>
      </c>
      <c r="BM5239" s="157">
        <f>IF('1b-NaturalGas'!$AL$87="no","",ROUND(BL5239,4))</f>
        <v>0.20499999999999999</v>
      </c>
      <c r="BN5239" s="157">
        <f>IF('1b-NaturalGas'!$AL$88="no","",ROUND(BL5239,4))</f>
        <v>0.20499999999999999</v>
      </c>
      <c r="BO5239" s="157">
        <f>IF('1b-NaturalGas'!$AL$89="no","",ROUND(BL5239,4))</f>
        <v>0.20499999999999999</v>
      </c>
      <c r="BP5239" s="157">
        <f>IF('1b-NaturalGas'!$AL$90="no","not applicable (based on previous answers)",ROUND(BL5239,4))</f>
        <v>0.20499999999999999</v>
      </c>
      <c r="BQ5239" s="157">
        <f>IF('1b-NaturalGas'!$AL$91="no","not applicable (based on previous answers)",ROUND(BL5239,4))</f>
        <v>0.20499999999999999</v>
      </c>
    </row>
    <row r="5240" spans="30:69" x14ac:dyDescent="0.25">
      <c r="AD5240" s="157">
        <f t="shared" si="177"/>
        <v>0.20700000000000016</v>
      </c>
      <c r="AE5240" s="157">
        <f>IF('1a-Electricity'!$AL$77="no","",ROUND(AD5240,4))</f>
        <v>0.20699999999999999</v>
      </c>
      <c r="AF5240" s="157">
        <f>IF('1a-Electricity'!$AL$78="no","",ROUND(AD5240,4))</f>
        <v>0.20699999999999999</v>
      </c>
      <c r="AG5240" s="157">
        <f>IF('1a-Electricity'!$AL$79="no","",ROUND(AD5240,4))</f>
        <v>0.20699999999999999</v>
      </c>
      <c r="BL5240" s="157">
        <f t="shared" si="178"/>
        <v>0.20600000000000016</v>
      </c>
      <c r="BM5240" s="157">
        <f>IF('1b-NaturalGas'!$AL$87="no","",ROUND(BL5240,4))</f>
        <v>0.20599999999999999</v>
      </c>
      <c r="BN5240" s="157">
        <f>IF('1b-NaturalGas'!$AL$88="no","",ROUND(BL5240,4))</f>
        <v>0.20599999999999999</v>
      </c>
      <c r="BO5240" s="157">
        <f>IF('1b-NaturalGas'!$AL$89="no","",ROUND(BL5240,4))</f>
        <v>0.20599999999999999</v>
      </c>
      <c r="BP5240" s="157">
        <f>IF('1b-NaturalGas'!$AL$90="no","not applicable (based on previous answers)",ROUND(BL5240,4))</f>
        <v>0.20599999999999999</v>
      </c>
      <c r="BQ5240" s="157">
        <f>IF('1b-NaturalGas'!$AL$91="no","not applicable (based on previous answers)",ROUND(BL5240,4))</f>
        <v>0.20599999999999999</v>
      </c>
    </row>
    <row r="5241" spans="30:69" x14ac:dyDescent="0.25">
      <c r="AD5241" s="157">
        <f t="shared" si="177"/>
        <v>0.20800000000000016</v>
      </c>
      <c r="AE5241" s="157">
        <f>IF('1a-Electricity'!$AL$77="no","",ROUND(AD5241,4))</f>
        <v>0.20799999999999999</v>
      </c>
      <c r="AF5241" s="157">
        <f>IF('1a-Electricity'!$AL$78="no","",ROUND(AD5241,4))</f>
        <v>0.20799999999999999</v>
      </c>
      <c r="AG5241" s="157">
        <f>IF('1a-Electricity'!$AL$79="no","",ROUND(AD5241,4))</f>
        <v>0.20799999999999999</v>
      </c>
      <c r="BL5241" s="157">
        <f t="shared" si="178"/>
        <v>0.20700000000000016</v>
      </c>
      <c r="BM5241" s="157">
        <f>IF('1b-NaturalGas'!$AL$87="no","",ROUND(BL5241,4))</f>
        <v>0.20699999999999999</v>
      </c>
      <c r="BN5241" s="157">
        <f>IF('1b-NaturalGas'!$AL$88="no","",ROUND(BL5241,4))</f>
        <v>0.20699999999999999</v>
      </c>
      <c r="BO5241" s="157">
        <f>IF('1b-NaturalGas'!$AL$89="no","",ROUND(BL5241,4))</f>
        <v>0.20699999999999999</v>
      </c>
      <c r="BP5241" s="157">
        <f>IF('1b-NaturalGas'!$AL$90="no","not applicable (based on previous answers)",ROUND(BL5241,4))</f>
        <v>0.20699999999999999</v>
      </c>
      <c r="BQ5241" s="157">
        <f>IF('1b-NaturalGas'!$AL$91="no","not applicable (based on previous answers)",ROUND(BL5241,4))</f>
        <v>0.20699999999999999</v>
      </c>
    </row>
    <row r="5242" spans="30:69" x14ac:dyDescent="0.25">
      <c r="AD5242" s="157">
        <f t="shared" si="177"/>
        <v>0.20900000000000016</v>
      </c>
      <c r="AE5242" s="157">
        <f>IF('1a-Electricity'!$AL$77="no","",ROUND(AD5242,4))</f>
        <v>0.20899999999999999</v>
      </c>
      <c r="AF5242" s="157">
        <f>IF('1a-Electricity'!$AL$78="no","",ROUND(AD5242,4))</f>
        <v>0.20899999999999999</v>
      </c>
      <c r="AG5242" s="157">
        <f>IF('1a-Electricity'!$AL$79="no","",ROUND(AD5242,4))</f>
        <v>0.20899999999999999</v>
      </c>
      <c r="BL5242" s="157">
        <f t="shared" si="178"/>
        <v>0.20800000000000016</v>
      </c>
      <c r="BM5242" s="157">
        <f>IF('1b-NaturalGas'!$AL$87="no","",ROUND(BL5242,4))</f>
        <v>0.20799999999999999</v>
      </c>
      <c r="BN5242" s="157">
        <f>IF('1b-NaturalGas'!$AL$88="no","",ROUND(BL5242,4))</f>
        <v>0.20799999999999999</v>
      </c>
      <c r="BO5242" s="157">
        <f>IF('1b-NaturalGas'!$AL$89="no","",ROUND(BL5242,4))</f>
        <v>0.20799999999999999</v>
      </c>
      <c r="BP5242" s="157">
        <f>IF('1b-NaturalGas'!$AL$90="no","not applicable (based on previous answers)",ROUND(BL5242,4))</f>
        <v>0.20799999999999999</v>
      </c>
      <c r="BQ5242" s="157">
        <f>IF('1b-NaturalGas'!$AL$91="no","not applicable (based on previous answers)",ROUND(BL5242,4))</f>
        <v>0.20799999999999999</v>
      </c>
    </row>
    <row r="5243" spans="30:69" x14ac:dyDescent="0.25">
      <c r="AD5243" s="157">
        <f t="shared" si="177"/>
        <v>0.21000000000000016</v>
      </c>
      <c r="AE5243" s="157">
        <f>IF('1a-Electricity'!$AL$77="no","",ROUND(AD5243,4))</f>
        <v>0.21</v>
      </c>
      <c r="AF5243" s="157">
        <f>IF('1a-Electricity'!$AL$78="no","",ROUND(AD5243,4))</f>
        <v>0.21</v>
      </c>
      <c r="AG5243" s="157">
        <f>IF('1a-Electricity'!$AL$79="no","",ROUND(AD5243,4))</f>
        <v>0.21</v>
      </c>
      <c r="BL5243" s="157">
        <f t="shared" si="178"/>
        <v>0.20900000000000016</v>
      </c>
      <c r="BM5243" s="157">
        <f>IF('1b-NaturalGas'!$AL$87="no","",ROUND(BL5243,4))</f>
        <v>0.20899999999999999</v>
      </c>
      <c r="BN5243" s="157">
        <f>IF('1b-NaturalGas'!$AL$88="no","",ROUND(BL5243,4))</f>
        <v>0.20899999999999999</v>
      </c>
      <c r="BO5243" s="157">
        <f>IF('1b-NaturalGas'!$AL$89="no","",ROUND(BL5243,4))</f>
        <v>0.20899999999999999</v>
      </c>
      <c r="BP5243" s="157">
        <f>IF('1b-NaturalGas'!$AL$90="no","not applicable (based on previous answers)",ROUND(BL5243,4))</f>
        <v>0.20899999999999999</v>
      </c>
      <c r="BQ5243" s="157">
        <f>IF('1b-NaturalGas'!$AL$91="no","not applicable (based on previous answers)",ROUND(BL5243,4))</f>
        <v>0.20899999999999999</v>
      </c>
    </row>
    <row r="5244" spans="30:69" x14ac:dyDescent="0.25">
      <c r="AD5244" s="157">
        <f t="shared" si="177"/>
        <v>0.21100000000000016</v>
      </c>
      <c r="AE5244" s="157">
        <f>IF('1a-Electricity'!$AL$77="no","",ROUND(AD5244,4))</f>
        <v>0.21099999999999999</v>
      </c>
      <c r="AF5244" s="157">
        <f>IF('1a-Electricity'!$AL$78="no","",ROUND(AD5244,4))</f>
        <v>0.21099999999999999</v>
      </c>
      <c r="AG5244" s="157">
        <f>IF('1a-Electricity'!$AL$79="no","",ROUND(AD5244,4))</f>
        <v>0.21099999999999999</v>
      </c>
      <c r="BL5244" s="157">
        <f t="shared" si="178"/>
        <v>0.21000000000000016</v>
      </c>
      <c r="BM5244" s="157">
        <f>IF('1b-NaturalGas'!$AL$87="no","",ROUND(BL5244,4))</f>
        <v>0.21</v>
      </c>
      <c r="BN5244" s="157">
        <f>IF('1b-NaturalGas'!$AL$88="no","",ROUND(BL5244,4))</f>
        <v>0.21</v>
      </c>
      <c r="BO5244" s="157">
        <f>IF('1b-NaturalGas'!$AL$89="no","",ROUND(BL5244,4))</f>
        <v>0.21</v>
      </c>
      <c r="BP5244" s="157">
        <f>IF('1b-NaturalGas'!$AL$90="no","not applicable (based on previous answers)",ROUND(BL5244,4))</f>
        <v>0.21</v>
      </c>
      <c r="BQ5244" s="157">
        <f>IF('1b-NaturalGas'!$AL$91="no","not applicable (based on previous answers)",ROUND(BL5244,4))</f>
        <v>0.21</v>
      </c>
    </row>
    <row r="5245" spans="30:69" x14ac:dyDescent="0.25">
      <c r="AD5245" s="157">
        <f t="shared" si="177"/>
        <v>0.21200000000000016</v>
      </c>
      <c r="AE5245" s="157">
        <f>IF('1a-Electricity'!$AL$77="no","",ROUND(AD5245,4))</f>
        <v>0.21199999999999999</v>
      </c>
      <c r="AF5245" s="157">
        <f>IF('1a-Electricity'!$AL$78="no","",ROUND(AD5245,4))</f>
        <v>0.21199999999999999</v>
      </c>
      <c r="AG5245" s="157">
        <f>IF('1a-Electricity'!$AL$79="no","",ROUND(AD5245,4))</f>
        <v>0.21199999999999999</v>
      </c>
      <c r="BL5245" s="157">
        <f t="shared" si="178"/>
        <v>0.21100000000000016</v>
      </c>
      <c r="BM5245" s="157">
        <f>IF('1b-NaturalGas'!$AL$87="no","",ROUND(BL5245,4))</f>
        <v>0.21099999999999999</v>
      </c>
      <c r="BN5245" s="157">
        <f>IF('1b-NaturalGas'!$AL$88="no","",ROUND(BL5245,4))</f>
        <v>0.21099999999999999</v>
      </c>
      <c r="BO5245" s="157">
        <f>IF('1b-NaturalGas'!$AL$89="no","",ROUND(BL5245,4))</f>
        <v>0.21099999999999999</v>
      </c>
      <c r="BP5245" s="157">
        <f>IF('1b-NaturalGas'!$AL$90="no","not applicable (based on previous answers)",ROUND(BL5245,4))</f>
        <v>0.21099999999999999</v>
      </c>
      <c r="BQ5245" s="157">
        <f>IF('1b-NaturalGas'!$AL$91="no","not applicable (based on previous answers)",ROUND(BL5245,4))</f>
        <v>0.21099999999999999</v>
      </c>
    </row>
    <row r="5246" spans="30:69" x14ac:dyDescent="0.25">
      <c r="AD5246" s="157">
        <f t="shared" si="177"/>
        <v>0.21300000000000016</v>
      </c>
      <c r="AE5246" s="157">
        <f>IF('1a-Electricity'!$AL$77="no","",ROUND(AD5246,4))</f>
        <v>0.21299999999999999</v>
      </c>
      <c r="AF5246" s="157">
        <f>IF('1a-Electricity'!$AL$78="no","",ROUND(AD5246,4))</f>
        <v>0.21299999999999999</v>
      </c>
      <c r="AG5246" s="157">
        <f>IF('1a-Electricity'!$AL$79="no","",ROUND(AD5246,4))</f>
        <v>0.21299999999999999</v>
      </c>
      <c r="BL5246" s="157">
        <f t="shared" si="178"/>
        <v>0.21200000000000016</v>
      </c>
      <c r="BM5246" s="157">
        <f>IF('1b-NaturalGas'!$AL$87="no","",ROUND(BL5246,4))</f>
        <v>0.21199999999999999</v>
      </c>
      <c r="BN5246" s="157">
        <f>IF('1b-NaturalGas'!$AL$88="no","",ROUND(BL5246,4))</f>
        <v>0.21199999999999999</v>
      </c>
      <c r="BO5246" s="157">
        <f>IF('1b-NaturalGas'!$AL$89="no","",ROUND(BL5246,4))</f>
        <v>0.21199999999999999</v>
      </c>
      <c r="BP5246" s="157">
        <f>IF('1b-NaturalGas'!$AL$90="no","not applicable (based on previous answers)",ROUND(BL5246,4))</f>
        <v>0.21199999999999999</v>
      </c>
      <c r="BQ5246" s="157">
        <f>IF('1b-NaturalGas'!$AL$91="no","not applicable (based on previous answers)",ROUND(BL5246,4))</f>
        <v>0.21199999999999999</v>
      </c>
    </row>
    <row r="5247" spans="30:69" x14ac:dyDescent="0.25">
      <c r="AD5247" s="157">
        <f t="shared" si="177"/>
        <v>0.21400000000000016</v>
      </c>
      <c r="AE5247" s="157">
        <f>IF('1a-Electricity'!$AL$77="no","",ROUND(AD5247,4))</f>
        <v>0.214</v>
      </c>
      <c r="AF5247" s="157">
        <f>IF('1a-Electricity'!$AL$78="no","",ROUND(AD5247,4))</f>
        <v>0.214</v>
      </c>
      <c r="AG5247" s="157">
        <f>IF('1a-Electricity'!$AL$79="no","",ROUND(AD5247,4))</f>
        <v>0.214</v>
      </c>
      <c r="BL5247" s="157">
        <f t="shared" si="178"/>
        <v>0.21300000000000016</v>
      </c>
      <c r="BM5247" s="157">
        <f>IF('1b-NaturalGas'!$AL$87="no","",ROUND(BL5247,4))</f>
        <v>0.21299999999999999</v>
      </c>
      <c r="BN5247" s="157">
        <f>IF('1b-NaturalGas'!$AL$88="no","",ROUND(BL5247,4))</f>
        <v>0.21299999999999999</v>
      </c>
      <c r="BO5247" s="157">
        <f>IF('1b-NaturalGas'!$AL$89="no","",ROUND(BL5247,4))</f>
        <v>0.21299999999999999</v>
      </c>
      <c r="BP5247" s="157">
        <f>IF('1b-NaturalGas'!$AL$90="no","not applicable (based on previous answers)",ROUND(BL5247,4))</f>
        <v>0.21299999999999999</v>
      </c>
      <c r="BQ5247" s="157">
        <f>IF('1b-NaturalGas'!$AL$91="no","not applicable (based on previous answers)",ROUND(BL5247,4))</f>
        <v>0.21299999999999999</v>
      </c>
    </row>
    <row r="5248" spans="30:69" x14ac:dyDescent="0.25">
      <c r="AD5248" s="157">
        <f t="shared" si="177"/>
        <v>0.21500000000000016</v>
      </c>
      <c r="AE5248" s="157">
        <f>IF('1a-Electricity'!$AL$77="no","",ROUND(AD5248,4))</f>
        <v>0.215</v>
      </c>
      <c r="AF5248" s="157">
        <f>IF('1a-Electricity'!$AL$78="no","",ROUND(AD5248,4))</f>
        <v>0.215</v>
      </c>
      <c r="AG5248" s="157">
        <f>IF('1a-Electricity'!$AL$79="no","",ROUND(AD5248,4))</f>
        <v>0.215</v>
      </c>
      <c r="BL5248" s="157">
        <f t="shared" si="178"/>
        <v>0.21400000000000016</v>
      </c>
      <c r="BM5248" s="157">
        <f>IF('1b-NaturalGas'!$AL$87="no","",ROUND(BL5248,4))</f>
        <v>0.214</v>
      </c>
      <c r="BN5248" s="157">
        <f>IF('1b-NaturalGas'!$AL$88="no","",ROUND(BL5248,4))</f>
        <v>0.214</v>
      </c>
      <c r="BO5248" s="157">
        <f>IF('1b-NaturalGas'!$AL$89="no","",ROUND(BL5248,4))</f>
        <v>0.214</v>
      </c>
      <c r="BP5248" s="157">
        <f>IF('1b-NaturalGas'!$AL$90="no","not applicable (based on previous answers)",ROUND(BL5248,4))</f>
        <v>0.214</v>
      </c>
      <c r="BQ5248" s="157">
        <f>IF('1b-NaturalGas'!$AL$91="no","not applicable (based on previous answers)",ROUND(BL5248,4))</f>
        <v>0.214</v>
      </c>
    </row>
    <row r="5249" spans="30:69" x14ac:dyDescent="0.25">
      <c r="AD5249" s="157">
        <f t="shared" si="177"/>
        <v>0.21600000000000016</v>
      </c>
      <c r="AE5249" s="157">
        <f>IF('1a-Electricity'!$AL$77="no","",ROUND(AD5249,4))</f>
        <v>0.216</v>
      </c>
      <c r="AF5249" s="157">
        <f>IF('1a-Electricity'!$AL$78="no","",ROUND(AD5249,4))</f>
        <v>0.216</v>
      </c>
      <c r="AG5249" s="157">
        <f>IF('1a-Electricity'!$AL$79="no","",ROUND(AD5249,4))</f>
        <v>0.216</v>
      </c>
      <c r="BL5249" s="157">
        <f t="shared" si="178"/>
        <v>0.21500000000000016</v>
      </c>
      <c r="BM5249" s="157">
        <f>IF('1b-NaturalGas'!$AL$87="no","",ROUND(BL5249,4))</f>
        <v>0.215</v>
      </c>
      <c r="BN5249" s="157">
        <f>IF('1b-NaturalGas'!$AL$88="no","",ROUND(BL5249,4))</f>
        <v>0.215</v>
      </c>
      <c r="BO5249" s="157">
        <f>IF('1b-NaturalGas'!$AL$89="no","",ROUND(BL5249,4))</f>
        <v>0.215</v>
      </c>
      <c r="BP5249" s="157">
        <f>IF('1b-NaturalGas'!$AL$90="no","not applicable (based on previous answers)",ROUND(BL5249,4))</f>
        <v>0.215</v>
      </c>
      <c r="BQ5249" s="157">
        <f>IF('1b-NaturalGas'!$AL$91="no","not applicable (based on previous answers)",ROUND(BL5249,4))</f>
        <v>0.215</v>
      </c>
    </row>
    <row r="5250" spans="30:69" x14ac:dyDescent="0.25">
      <c r="AD5250" s="157">
        <f t="shared" si="177"/>
        <v>0.21700000000000016</v>
      </c>
      <c r="AE5250" s="157">
        <f>IF('1a-Electricity'!$AL$77="no","",ROUND(AD5250,4))</f>
        <v>0.217</v>
      </c>
      <c r="AF5250" s="157">
        <f>IF('1a-Electricity'!$AL$78="no","",ROUND(AD5250,4))</f>
        <v>0.217</v>
      </c>
      <c r="AG5250" s="157">
        <f>IF('1a-Electricity'!$AL$79="no","",ROUND(AD5250,4))</f>
        <v>0.217</v>
      </c>
      <c r="BL5250" s="157">
        <f t="shared" si="178"/>
        <v>0.21600000000000016</v>
      </c>
      <c r="BM5250" s="157">
        <f>IF('1b-NaturalGas'!$AL$87="no","",ROUND(BL5250,4))</f>
        <v>0.216</v>
      </c>
      <c r="BN5250" s="157">
        <f>IF('1b-NaturalGas'!$AL$88="no","",ROUND(BL5250,4))</f>
        <v>0.216</v>
      </c>
      <c r="BO5250" s="157">
        <f>IF('1b-NaturalGas'!$AL$89="no","",ROUND(BL5250,4))</f>
        <v>0.216</v>
      </c>
      <c r="BP5250" s="157">
        <f>IF('1b-NaturalGas'!$AL$90="no","not applicable (based on previous answers)",ROUND(BL5250,4))</f>
        <v>0.216</v>
      </c>
      <c r="BQ5250" s="157">
        <f>IF('1b-NaturalGas'!$AL$91="no","not applicable (based on previous answers)",ROUND(BL5250,4))</f>
        <v>0.216</v>
      </c>
    </row>
    <row r="5251" spans="30:69" x14ac:dyDescent="0.25">
      <c r="AD5251" s="157">
        <f t="shared" si="177"/>
        <v>0.21800000000000017</v>
      </c>
      <c r="AE5251" s="157">
        <f>IF('1a-Electricity'!$AL$77="no","",ROUND(AD5251,4))</f>
        <v>0.218</v>
      </c>
      <c r="AF5251" s="157">
        <f>IF('1a-Electricity'!$AL$78="no","",ROUND(AD5251,4))</f>
        <v>0.218</v>
      </c>
      <c r="AG5251" s="157">
        <f>IF('1a-Electricity'!$AL$79="no","",ROUND(AD5251,4))</f>
        <v>0.218</v>
      </c>
      <c r="BL5251" s="157">
        <f t="shared" si="178"/>
        <v>0.21700000000000016</v>
      </c>
      <c r="BM5251" s="157">
        <f>IF('1b-NaturalGas'!$AL$87="no","",ROUND(BL5251,4))</f>
        <v>0.217</v>
      </c>
      <c r="BN5251" s="157">
        <f>IF('1b-NaturalGas'!$AL$88="no","",ROUND(BL5251,4))</f>
        <v>0.217</v>
      </c>
      <c r="BO5251" s="157">
        <f>IF('1b-NaturalGas'!$AL$89="no","",ROUND(BL5251,4))</f>
        <v>0.217</v>
      </c>
      <c r="BP5251" s="157">
        <f>IF('1b-NaturalGas'!$AL$90="no","not applicable (based on previous answers)",ROUND(BL5251,4))</f>
        <v>0.217</v>
      </c>
      <c r="BQ5251" s="157">
        <f>IF('1b-NaturalGas'!$AL$91="no","not applicable (based on previous answers)",ROUND(BL5251,4))</f>
        <v>0.217</v>
      </c>
    </row>
    <row r="5252" spans="30:69" x14ac:dyDescent="0.25">
      <c r="AD5252" s="157">
        <f t="shared" si="177"/>
        <v>0.21900000000000017</v>
      </c>
      <c r="AE5252" s="157">
        <f>IF('1a-Electricity'!$AL$77="no","",ROUND(AD5252,4))</f>
        <v>0.219</v>
      </c>
      <c r="AF5252" s="157">
        <f>IF('1a-Electricity'!$AL$78="no","",ROUND(AD5252,4))</f>
        <v>0.219</v>
      </c>
      <c r="AG5252" s="157">
        <f>IF('1a-Electricity'!$AL$79="no","",ROUND(AD5252,4))</f>
        <v>0.219</v>
      </c>
      <c r="BL5252" s="157">
        <f t="shared" si="178"/>
        <v>0.21800000000000017</v>
      </c>
      <c r="BM5252" s="157">
        <f>IF('1b-NaturalGas'!$AL$87="no","",ROUND(BL5252,4))</f>
        <v>0.218</v>
      </c>
      <c r="BN5252" s="157">
        <f>IF('1b-NaturalGas'!$AL$88="no","",ROUND(BL5252,4))</f>
        <v>0.218</v>
      </c>
      <c r="BO5252" s="157">
        <f>IF('1b-NaturalGas'!$AL$89="no","",ROUND(BL5252,4))</f>
        <v>0.218</v>
      </c>
      <c r="BP5252" s="157">
        <f>IF('1b-NaturalGas'!$AL$90="no","not applicable (based on previous answers)",ROUND(BL5252,4))</f>
        <v>0.218</v>
      </c>
      <c r="BQ5252" s="157">
        <f>IF('1b-NaturalGas'!$AL$91="no","not applicable (based on previous answers)",ROUND(BL5252,4))</f>
        <v>0.218</v>
      </c>
    </row>
    <row r="5253" spans="30:69" x14ac:dyDescent="0.25">
      <c r="AD5253" s="157">
        <f t="shared" si="177"/>
        <v>0.22000000000000017</v>
      </c>
      <c r="AE5253" s="157">
        <f>IF('1a-Electricity'!$AL$77="no","",ROUND(AD5253,4))</f>
        <v>0.22</v>
      </c>
      <c r="AF5253" s="157">
        <f>IF('1a-Electricity'!$AL$78="no","",ROUND(AD5253,4))</f>
        <v>0.22</v>
      </c>
      <c r="AG5253" s="157">
        <f>IF('1a-Electricity'!$AL$79="no","",ROUND(AD5253,4))</f>
        <v>0.22</v>
      </c>
      <c r="BL5253" s="157">
        <f t="shared" si="178"/>
        <v>0.21900000000000017</v>
      </c>
      <c r="BM5253" s="157">
        <f>IF('1b-NaturalGas'!$AL$87="no","",ROUND(BL5253,4))</f>
        <v>0.219</v>
      </c>
      <c r="BN5253" s="157">
        <f>IF('1b-NaturalGas'!$AL$88="no","",ROUND(BL5253,4))</f>
        <v>0.219</v>
      </c>
      <c r="BO5253" s="157">
        <f>IF('1b-NaturalGas'!$AL$89="no","",ROUND(BL5253,4))</f>
        <v>0.219</v>
      </c>
      <c r="BP5253" s="157">
        <f>IF('1b-NaturalGas'!$AL$90="no","not applicable (based on previous answers)",ROUND(BL5253,4))</f>
        <v>0.219</v>
      </c>
      <c r="BQ5253" s="157">
        <f>IF('1b-NaturalGas'!$AL$91="no","not applicable (based on previous answers)",ROUND(BL5253,4))</f>
        <v>0.219</v>
      </c>
    </row>
    <row r="5254" spans="30:69" x14ac:dyDescent="0.25">
      <c r="AD5254" s="157">
        <f t="shared" si="177"/>
        <v>0.22100000000000017</v>
      </c>
      <c r="AE5254" s="157">
        <f>IF('1a-Electricity'!$AL$77="no","",ROUND(AD5254,4))</f>
        <v>0.221</v>
      </c>
      <c r="AF5254" s="157">
        <f>IF('1a-Electricity'!$AL$78="no","",ROUND(AD5254,4))</f>
        <v>0.221</v>
      </c>
      <c r="AG5254" s="157">
        <f>IF('1a-Electricity'!$AL$79="no","",ROUND(AD5254,4))</f>
        <v>0.221</v>
      </c>
      <c r="BL5254" s="157">
        <f t="shared" si="178"/>
        <v>0.22000000000000017</v>
      </c>
      <c r="BM5254" s="157">
        <f>IF('1b-NaturalGas'!$AL$87="no","",ROUND(BL5254,4))</f>
        <v>0.22</v>
      </c>
      <c r="BN5254" s="157">
        <f>IF('1b-NaturalGas'!$AL$88="no","",ROUND(BL5254,4))</f>
        <v>0.22</v>
      </c>
      <c r="BO5254" s="157">
        <f>IF('1b-NaturalGas'!$AL$89="no","",ROUND(BL5254,4))</f>
        <v>0.22</v>
      </c>
      <c r="BP5254" s="157">
        <f>IF('1b-NaturalGas'!$AL$90="no","not applicable (based on previous answers)",ROUND(BL5254,4))</f>
        <v>0.22</v>
      </c>
      <c r="BQ5254" s="157">
        <f>IF('1b-NaturalGas'!$AL$91="no","not applicable (based on previous answers)",ROUND(BL5254,4))</f>
        <v>0.22</v>
      </c>
    </row>
    <row r="5255" spans="30:69" x14ac:dyDescent="0.25">
      <c r="AD5255" s="157">
        <f t="shared" si="177"/>
        <v>0.22200000000000017</v>
      </c>
      <c r="AE5255" s="157">
        <f>IF('1a-Electricity'!$AL$77="no","",ROUND(AD5255,4))</f>
        <v>0.222</v>
      </c>
      <c r="AF5255" s="157">
        <f>IF('1a-Electricity'!$AL$78="no","",ROUND(AD5255,4))</f>
        <v>0.222</v>
      </c>
      <c r="AG5255" s="157">
        <f>IF('1a-Electricity'!$AL$79="no","",ROUND(AD5255,4))</f>
        <v>0.222</v>
      </c>
      <c r="BL5255" s="157">
        <f t="shared" si="178"/>
        <v>0.22100000000000017</v>
      </c>
      <c r="BM5255" s="157">
        <f>IF('1b-NaturalGas'!$AL$87="no","",ROUND(BL5255,4))</f>
        <v>0.221</v>
      </c>
      <c r="BN5255" s="157">
        <f>IF('1b-NaturalGas'!$AL$88="no","",ROUND(BL5255,4))</f>
        <v>0.221</v>
      </c>
      <c r="BO5255" s="157">
        <f>IF('1b-NaturalGas'!$AL$89="no","",ROUND(BL5255,4))</f>
        <v>0.221</v>
      </c>
      <c r="BP5255" s="157">
        <f>IF('1b-NaturalGas'!$AL$90="no","not applicable (based on previous answers)",ROUND(BL5255,4))</f>
        <v>0.221</v>
      </c>
      <c r="BQ5255" s="157">
        <f>IF('1b-NaturalGas'!$AL$91="no","not applicable (based on previous answers)",ROUND(BL5255,4))</f>
        <v>0.221</v>
      </c>
    </row>
    <row r="5256" spans="30:69" x14ac:dyDescent="0.25">
      <c r="AD5256" s="157">
        <f t="shared" si="177"/>
        <v>0.22300000000000017</v>
      </c>
      <c r="AE5256" s="157">
        <f>IF('1a-Electricity'!$AL$77="no","",ROUND(AD5256,4))</f>
        <v>0.223</v>
      </c>
      <c r="AF5256" s="157">
        <f>IF('1a-Electricity'!$AL$78="no","",ROUND(AD5256,4))</f>
        <v>0.223</v>
      </c>
      <c r="AG5256" s="157">
        <f>IF('1a-Electricity'!$AL$79="no","",ROUND(AD5256,4))</f>
        <v>0.223</v>
      </c>
      <c r="BL5256" s="157">
        <f t="shared" si="178"/>
        <v>0.22200000000000017</v>
      </c>
      <c r="BM5256" s="157">
        <f>IF('1b-NaturalGas'!$AL$87="no","",ROUND(BL5256,4))</f>
        <v>0.222</v>
      </c>
      <c r="BN5256" s="157">
        <f>IF('1b-NaturalGas'!$AL$88="no","",ROUND(BL5256,4))</f>
        <v>0.222</v>
      </c>
      <c r="BO5256" s="157">
        <f>IF('1b-NaturalGas'!$AL$89="no","",ROUND(BL5256,4))</f>
        <v>0.222</v>
      </c>
      <c r="BP5256" s="157">
        <f>IF('1b-NaturalGas'!$AL$90="no","not applicable (based on previous answers)",ROUND(BL5256,4))</f>
        <v>0.222</v>
      </c>
      <c r="BQ5256" s="157">
        <f>IF('1b-NaturalGas'!$AL$91="no","not applicable (based on previous answers)",ROUND(BL5256,4))</f>
        <v>0.222</v>
      </c>
    </row>
    <row r="5257" spans="30:69" x14ac:dyDescent="0.25">
      <c r="AD5257" s="157">
        <f t="shared" si="177"/>
        <v>0.22400000000000017</v>
      </c>
      <c r="AE5257" s="157">
        <f>IF('1a-Electricity'!$AL$77="no","",ROUND(AD5257,4))</f>
        <v>0.224</v>
      </c>
      <c r="AF5257" s="157">
        <f>IF('1a-Electricity'!$AL$78="no","",ROUND(AD5257,4))</f>
        <v>0.224</v>
      </c>
      <c r="AG5257" s="157">
        <f>IF('1a-Electricity'!$AL$79="no","",ROUND(AD5257,4))</f>
        <v>0.224</v>
      </c>
      <c r="BL5257" s="157">
        <f t="shared" si="178"/>
        <v>0.22300000000000017</v>
      </c>
      <c r="BM5257" s="157">
        <f>IF('1b-NaturalGas'!$AL$87="no","",ROUND(BL5257,4))</f>
        <v>0.223</v>
      </c>
      <c r="BN5257" s="157">
        <f>IF('1b-NaturalGas'!$AL$88="no","",ROUND(BL5257,4))</f>
        <v>0.223</v>
      </c>
      <c r="BO5257" s="157">
        <f>IF('1b-NaturalGas'!$AL$89="no","",ROUND(BL5257,4))</f>
        <v>0.223</v>
      </c>
      <c r="BP5257" s="157">
        <f>IF('1b-NaturalGas'!$AL$90="no","not applicable (based on previous answers)",ROUND(BL5257,4))</f>
        <v>0.223</v>
      </c>
      <c r="BQ5257" s="157">
        <f>IF('1b-NaturalGas'!$AL$91="no","not applicable (based on previous answers)",ROUND(BL5257,4))</f>
        <v>0.223</v>
      </c>
    </row>
    <row r="5258" spans="30:69" x14ac:dyDescent="0.25">
      <c r="AD5258" s="157">
        <f t="shared" si="177"/>
        <v>0.22500000000000017</v>
      </c>
      <c r="AE5258" s="157">
        <f>IF('1a-Electricity'!$AL$77="no","",ROUND(AD5258,4))</f>
        <v>0.22500000000000001</v>
      </c>
      <c r="AF5258" s="157">
        <f>IF('1a-Electricity'!$AL$78="no","",ROUND(AD5258,4))</f>
        <v>0.22500000000000001</v>
      </c>
      <c r="AG5258" s="157">
        <f>IF('1a-Electricity'!$AL$79="no","",ROUND(AD5258,4))</f>
        <v>0.22500000000000001</v>
      </c>
      <c r="BL5258" s="157">
        <f t="shared" si="178"/>
        <v>0.22400000000000017</v>
      </c>
      <c r="BM5258" s="157">
        <f>IF('1b-NaturalGas'!$AL$87="no","",ROUND(BL5258,4))</f>
        <v>0.224</v>
      </c>
      <c r="BN5258" s="157">
        <f>IF('1b-NaturalGas'!$AL$88="no","",ROUND(BL5258,4))</f>
        <v>0.224</v>
      </c>
      <c r="BO5258" s="157">
        <f>IF('1b-NaturalGas'!$AL$89="no","",ROUND(BL5258,4))</f>
        <v>0.224</v>
      </c>
      <c r="BP5258" s="157">
        <f>IF('1b-NaturalGas'!$AL$90="no","not applicable (based on previous answers)",ROUND(BL5258,4))</f>
        <v>0.224</v>
      </c>
      <c r="BQ5258" s="157">
        <f>IF('1b-NaturalGas'!$AL$91="no","not applicable (based on previous answers)",ROUND(BL5258,4))</f>
        <v>0.224</v>
      </c>
    </row>
    <row r="5259" spans="30:69" x14ac:dyDescent="0.25">
      <c r="AD5259" s="157">
        <f t="shared" si="177"/>
        <v>0.22600000000000017</v>
      </c>
      <c r="AE5259" s="157">
        <f>IF('1a-Electricity'!$AL$77="no","",ROUND(AD5259,4))</f>
        <v>0.22600000000000001</v>
      </c>
      <c r="AF5259" s="157">
        <f>IF('1a-Electricity'!$AL$78="no","",ROUND(AD5259,4))</f>
        <v>0.22600000000000001</v>
      </c>
      <c r="AG5259" s="157">
        <f>IF('1a-Electricity'!$AL$79="no","",ROUND(AD5259,4))</f>
        <v>0.22600000000000001</v>
      </c>
      <c r="BL5259" s="157">
        <f t="shared" si="178"/>
        <v>0.22500000000000017</v>
      </c>
      <c r="BM5259" s="157">
        <f>IF('1b-NaturalGas'!$AL$87="no","",ROUND(BL5259,4))</f>
        <v>0.22500000000000001</v>
      </c>
      <c r="BN5259" s="157">
        <f>IF('1b-NaturalGas'!$AL$88="no","",ROUND(BL5259,4))</f>
        <v>0.22500000000000001</v>
      </c>
      <c r="BO5259" s="157">
        <f>IF('1b-NaturalGas'!$AL$89="no","",ROUND(BL5259,4))</f>
        <v>0.22500000000000001</v>
      </c>
      <c r="BP5259" s="157">
        <f>IF('1b-NaturalGas'!$AL$90="no","not applicable (based on previous answers)",ROUND(BL5259,4))</f>
        <v>0.22500000000000001</v>
      </c>
      <c r="BQ5259" s="157">
        <f>IF('1b-NaturalGas'!$AL$91="no","not applicable (based on previous answers)",ROUND(BL5259,4))</f>
        <v>0.22500000000000001</v>
      </c>
    </row>
    <row r="5260" spans="30:69" x14ac:dyDescent="0.25">
      <c r="AD5260" s="157">
        <f t="shared" si="177"/>
        <v>0.22700000000000017</v>
      </c>
      <c r="AE5260" s="157">
        <f>IF('1a-Electricity'!$AL$77="no","",ROUND(AD5260,4))</f>
        <v>0.22700000000000001</v>
      </c>
      <c r="AF5260" s="157">
        <f>IF('1a-Electricity'!$AL$78="no","",ROUND(AD5260,4))</f>
        <v>0.22700000000000001</v>
      </c>
      <c r="AG5260" s="157">
        <f>IF('1a-Electricity'!$AL$79="no","",ROUND(AD5260,4))</f>
        <v>0.22700000000000001</v>
      </c>
      <c r="BL5260" s="157">
        <f t="shared" si="178"/>
        <v>0.22600000000000017</v>
      </c>
      <c r="BM5260" s="157">
        <f>IF('1b-NaturalGas'!$AL$87="no","",ROUND(BL5260,4))</f>
        <v>0.22600000000000001</v>
      </c>
      <c r="BN5260" s="157">
        <f>IF('1b-NaturalGas'!$AL$88="no","",ROUND(BL5260,4))</f>
        <v>0.22600000000000001</v>
      </c>
      <c r="BO5260" s="157">
        <f>IF('1b-NaturalGas'!$AL$89="no","",ROUND(BL5260,4))</f>
        <v>0.22600000000000001</v>
      </c>
      <c r="BP5260" s="157">
        <f>IF('1b-NaturalGas'!$AL$90="no","not applicable (based on previous answers)",ROUND(BL5260,4))</f>
        <v>0.22600000000000001</v>
      </c>
      <c r="BQ5260" s="157">
        <f>IF('1b-NaturalGas'!$AL$91="no","not applicable (based on previous answers)",ROUND(BL5260,4))</f>
        <v>0.22600000000000001</v>
      </c>
    </row>
    <row r="5261" spans="30:69" x14ac:dyDescent="0.25">
      <c r="AD5261" s="157">
        <f t="shared" si="177"/>
        <v>0.22800000000000017</v>
      </c>
      <c r="AE5261" s="157">
        <f>IF('1a-Electricity'!$AL$77="no","",ROUND(AD5261,4))</f>
        <v>0.22800000000000001</v>
      </c>
      <c r="AF5261" s="157">
        <f>IF('1a-Electricity'!$AL$78="no","",ROUND(AD5261,4))</f>
        <v>0.22800000000000001</v>
      </c>
      <c r="AG5261" s="157">
        <f>IF('1a-Electricity'!$AL$79="no","",ROUND(AD5261,4))</f>
        <v>0.22800000000000001</v>
      </c>
      <c r="BL5261" s="157">
        <f t="shared" si="178"/>
        <v>0.22700000000000017</v>
      </c>
      <c r="BM5261" s="157">
        <f>IF('1b-NaturalGas'!$AL$87="no","",ROUND(BL5261,4))</f>
        <v>0.22700000000000001</v>
      </c>
      <c r="BN5261" s="157">
        <f>IF('1b-NaturalGas'!$AL$88="no","",ROUND(BL5261,4))</f>
        <v>0.22700000000000001</v>
      </c>
      <c r="BO5261" s="157">
        <f>IF('1b-NaturalGas'!$AL$89="no","",ROUND(BL5261,4))</f>
        <v>0.22700000000000001</v>
      </c>
      <c r="BP5261" s="157">
        <f>IF('1b-NaturalGas'!$AL$90="no","not applicable (based on previous answers)",ROUND(BL5261,4))</f>
        <v>0.22700000000000001</v>
      </c>
      <c r="BQ5261" s="157">
        <f>IF('1b-NaturalGas'!$AL$91="no","not applicable (based on previous answers)",ROUND(BL5261,4))</f>
        <v>0.22700000000000001</v>
      </c>
    </row>
    <row r="5262" spans="30:69" x14ac:dyDescent="0.25">
      <c r="AD5262" s="157">
        <f t="shared" si="177"/>
        <v>0.22900000000000018</v>
      </c>
      <c r="AE5262" s="157">
        <f>IF('1a-Electricity'!$AL$77="no","",ROUND(AD5262,4))</f>
        <v>0.22900000000000001</v>
      </c>
      <c r="AF5262" s="157">
        <f>IF('1a-Electricity'!$AL$78="no","",ROUND(AD5262,4))</f>
        <v>0.22900000000000001</v>
      </c>
      <c r="AG5262" s="157">
        <f>IF('1a-Electricity'!$AL$79="no","",ROUND(AD5262,4))</f>
        <v>0.22900000000000001</v>
      </c>
      <c r="BL5262" s="157">
        <f t="shared" si="178"/>
        <v>0.22800000000000017</v>
      </c>
      <c r="BM5262" s="157">
        <f>IF('1b-NaturalGas'!$AL$87="no","",ROUND(BL5262,4))</f>
        <v>0.22800000000000001</v>
      </c>
      <c r="BN5262" s="157">
        <f>IF('1b-NaturalGas'!$AL$88="no","",ROUND(BL5262,4))</f>
        <v>0.22800000000000001</v>
      </c>
      <c r="BO5262" s="157">
        <f>IF('1b-NaturalGas'!$AL$89="no","",ROUND(BL5262,4))</f>
        <v>0.22800000000000001</v>
      </c>
      <c r="BP5262" s="157">
        <f>IF('1b-NaturalGas'!$AL$90="no","not applicable (based on previous answers)",ROUND(BL5262,4))</f>
        <v>0.22800000000000001</v>
      </c>
      <c r="BQ5262" s="157">
        <f>IF('1b-NaturalGas'!$AL$91="no","not applicable (based on previous answers)",ROUND(BL5262,4))</f>
        <v>0.22800000000000001</v>
      </c>
    </row>
    <row r="5263" spans="30:69" x14ac:dyDescent="0.25">
      <c r="AD5263" s="157">
        <f t="shared" si="177"/>
        <v>0.23000000000000018</v>
      </c>
      <c r="AE5263" s="157">
        <f>IF('1a-Electricity'!$AL$77="no","",ROUND(AD5263,4))</f>
        <v>0.23</v>
      </c>
      <c r="AF5263" s="157">
        <f>IF('1a-Electricity'!$AL$78="no","",ROUND(AD5263,4))</f>
        <v>0.23</v>
      </c>
      <c r="AG5263" s="157">
        <f>IF('1a-Electricity'!$AL$79="no","",ROUND(AD5263,4))</f>
        <v>0.23</v>
      </c>
      <c r="BL5263" s="157">
        <f t="shared" si="178"/>
        <v>0.22900000000000018</v>
      </c>
      <c r="BM5263" s="157">
        <f>IF('1b-NaturalGas'!$AL$87="no","",ROUND(BL5263,4))</f>
        <v>0.22900000000000001</v>
      </c>
      <c r="BN5263" s="157">
        <f>IF('1b-NaturalGas'!$AL$88="no","",ROUND(BL5263,4))</f>
        <v>0.22900000000000001</v>
      </c>
      <c r="BO5263" s="157">
        <f>IF('1b-NaturalGas'!$AL$89="no","",ROUND(BL5263,4))</f>
        <v>0.22900000000000001</v>
      </c>
      <c r="BP5263" s="157">
        <f>IF('1b-NaturalGas'!$AL$90="no","not applicable (based on previous answers)",ROUND(BL5263,4))</f>
        <v>0.22900000000000001</v>
      </c>
      <c r="BQ5263" s="157">
        <f>IF('1b-NaturalGas'!$AL$91="no","not applicable (based on previous answers)",ROUND(BL5263,4))</f>
        <v>0.22900000000000001</v>
      </c>
    </row>
    <row r="5264" spans="30:69" x14ac:dyDescent="0.25">
      <c r="AD5264" s="157">
        <f t="shared" si="177"/>
        <v>0.23100000000000018</v>
      </c>
      <c r="AE5264" s="157">
        <f>IF('1a-Electricity'!$AL$77="no","",ROUND(AD5264,4))</f>
        <v>0.23100000000000001</v>
      </c>
      <c r="AF5264" s="157">
        <f>IF('1a-Electricity'!$AL$78="no","",ROUND(AD5264,4))</f>
        <v>0.23100000000000001</v>
      </c>
      <c r="AG5264" s="157">
        <f>IF('1a-Electricity'!$AL$79="no","",ROUND(AD5264,4))</f>
        <v>0.23100000000000001</v>
      </c>
      <c r="BL5264" s="157">
        <f t="shared" si="178"/>
        <v>0.23000000000000018</v>
      </c>
      <c r="BM5264" s="157">
        <f>IF('1b-NaturalGas'!$AL$87="no","",ROUND(BL5264,4))</f>
        <v>0.23</v>
      </c>
      <c r="BN5264" s="157">
        <f>IF('1b-NaturalGas'!$AL$88="no","",ROUND(BL5264,4))</f>
        <v>0.23</v>
      </c>
      <c r="BO5264" s="157">
        <f>IF('1b-NaturalGas'!$AL$89="no","",ROUND(BL5264,4))</f>
        <v>0.23</v>
      </c>
      <c r="BP5264" s="157">
        <f>IF('1b-NaturalGas'!$AL$90="no","not applicable (based on previous answers)",ROUND(BL5264,4))</f>
        <v>0.23</v>
      </c>
      <c r="BQ5264" s="157">
        <f>IF('1b-NaturalGas'!$AL$91="no","not applicable (based on previous answers)",ROUND(BL5264,4))</f>
        <v>0.23</v>
      </c>
    </row>
    <row r="5265" spans="30:69" x14ac:dyDescent="0.25">
      <c r="AD5265" s="157">
        <f t="shared" si="177"/>
        <v>0.23200000000000018</v>
      </c>
      <c r="AE5265" s="157">
        <f>IF('1a-Electricity'!$AL$77="no","",ROUND(AD5265,4))</f>
        <v>0.23200000000000001</v>
      </c>
      <c r="AF5265" s="157">
        <f>IF('1a-Electricity'!$AL$78="no","",ROUND(AD5265,4))</f>
        <v>0.23200000000000001</v>
      </c>
      <c r="AG5265" s="157">
        <f>IF('1a-Electricity'!$AL$79="no","",ROUND(AD5265,4))</f>
        <v>0.23200000000000001</v>
      </c>
      <c r="BL5265" s="157">
        <f t="shared" si="178"/>
        <v>0.23100000000000018</v>
      </c>
      <c r="BM5265" s="157">
        <f>IF('1b-NaturalGas'!$AL$87="no","",ROUND(BL5265,4))</f>
        <v>0.23100000000000001</v>
      </c>
      <c r="BN5265" s="157">
        <f>IF('1b-NaturalGas'!$AL$88="no","",ROUND(BL5265,4))</f>
        <v>0.23100000000000001</v>
      </c>
      <c r="BO5265" s="157">
        <f>IF('1b-NaturalGas'!$AL$89="no","",ROUND(BL5265,4))</f>
        <v>0.23100000000000001</v>
      </c>
      <c r="BP5265" s="157">
        <f>IF('1b-NaturalGas'!$AL$90="no","not applicable (based on previous answers)",ROUND(BL5265,4))</f>
        <v>0.23100000000000001</v>
      </c>
      <c r="BQ5265" s="157">
        <f>IF('1b-NaturalGas'!$AL$91="no","not applicable (based on previous answers)",ROUND(BL5265,4))</f>
        <v>0.23100000000000001</v>
      </c>
    </row>
    <row r="5266" spans="30:69" x14ac:dyDescent="0.25">
      <c r="AD5266" s="157">
        <f t="shared" si="177"/>
        <v>0.23300000000000018</v>
      </c>
      <c r="AE5266" s="157">
        <f>IF('1a-Electricity'!$AL$77="no","",ROUND(AD5266,4))</f>
        <v>0.23300000000000001</v>
      </c>
      <c r="AF5266" s="157">
        <f>IF('1a-Electricity'!$AL$78="no","",ROUND(AD5266,4))</f>
        <v>0.23300000000000001</v>
      </c>
      <c r="AG5266" s="157">
        <f>IF('1a-Electricity'!$AL$79="no","",ROUND(AD5266,4))</f>
        <v>0.23300000000000001</v>
      </c>
      <c r="BL5266" s="157">
        <f t="shared" si="178"/>
        <v>0.23200000000000018</v>
      </c>
      <c r="BM5266" s="157">
        <f>IF('1b-NaturalGas'!$AL$87="no","",ROUND(BL5266,4))</f>
        <v>0.23200000000000001</v>
      </c>
      <c r="BN5266" s="157">
        <f>IF('1b-NaturalGas'!$AL$88="no","",ROUND(BL5266,4))</f>
        <v>0.23200000000000001</v>
      </c>
      <c r="BO5266" s="157">
        <f>IF('1b-NaturalGas'!$AL$89="no","",ROUND(BL5266,4))</f>
        <v>0.23200000000000001</v>
      </c>
      <c r="BP5266" s="157">
        <f>IF('1b-NaturalGas'!$AL$90="no","not applicable (based on previous answers)",ROUND(BL5266,4))</f>
        <v>0.23200000000000001</v>
      </c>
      <c r="BQ5266" s="157">
        <f>IF('1b-NaturalGas'!$AL$91="no","not applicable (based on previous answers)",ROUND(BL5266,4))</f>
        <v>0.23200000000000001</v>
      </c>
    </row>
    <row r="5267" spans="30:69" x14ac:dyDescent="0.25">
      <c r="AD5267" s="157">
        <f t="shared" si="177"/>
        <v>0.23400000000000018</v>
      </c>
      <c r="AE5267" s="157">
        <f>IF('1a-Electricity'!$AL$77="no","",ROUND(AD5267,4))</f>
        <v>0.23400000000000001</v>
      </c>
      <c r="AF5267" s="157">
        <f>IF('1a-Electricity'!$AL$78="no","",ROUND(AD5267,4))</f>
        <v>0.23400000000000001</v>
      </c>
      <c r="AG5267" s="157">
        <f>IF('1a-Electricity'!$AL$79="no","",ROUND(AD5267,4))</f>
        <v>0.23400000000000001</v>
      </c>
      <c r="BL5267" s="157">
        <f t="shared" si="178"/>
        <v>0.23300000000000018</v>
      </c>
      <c r="BM5267" s="157">
        <f>IF('1b-NaturalGas'!$AL$87="no","",ROUND(BL5267,4))</f>
        <v>0.23300000000000001</v>
      </c>
      <c r="BN5267" s="157">
        <f>IF('1b-NaturalGas'!$AL$88="no","",ROUND(BL5267,4))</f>
        <v>0.23300000000000001</v>
      </c>
      <c r="BO5267" s="157">
        <f>IF('1b-NaturalGas'!$AL$89="no","",ROUND(BL5267,4))</f>
        <v>0.23300000000000001</v>
      </c>
      <c r="BP5267" s="157">
        <f>IF('1b-NaturalGas'!$AL$90="no","not applicable (based on previous answers)",ROUND(BL5267,4))</f>
        <v>0.23300000000000001</v>
      </c>
      <c r="BQ5267" s="157">
        <f>IF('1b-NaturalGas'!$AL$91="no","not applicable (based on previous answers)",ROUND(BL5267,4))</f>
        <v>0.23300000000000001</v>
      </c>
    </row>
    <row r="5268" spans="30:69" x14ac:dyDescent="0.25">
      <c r="AD5268" s="157">
        <f t="shared" si="177"/>
        <v>0.23500000000000018</v>
      </c>
      <c r="AE5268" s="157">
        <f>IF('1a-Electricity'!$AL$77="no","",ROUND(AD5268,4))</f>
        <v>0.23499999999999999</v>
      </c>
      <c r="AF5268" s="157">
        <f>IF('1a-Electricity'!$AL$78="no","",ROUND(AD5268,4))</f>
        <v>0.23499999999999999</v>
      </c>
      <c r="AG5268" s="157">
        <f>IF('1a-Electricity'!$AL$79="no","",ROUND(AD5268,4))</f>
        <v>0.23499999999999999</v>
      </c>
      <c r="BL5268" s="157">
        <f t="shared" si="178"/>
        <v>0.23400000000000018</v>
      </c>
      <c r="BM5268" s="157">
        <f>IF('1b-NaturalGas'!$AL$87="no","",ROUND(BL5268,4))</f>
        <v>0.23400000000000001</v>
      </c>
      <c r="BN5268" s="157">
        <f>IF('1b-NaturalGas'!$AL$88="no","",ROUND(BL5268,4))</f>
        <v>0.23400000000000001</v>
      </c>
      <c r="BO5268" s="157">
        <f>IF('1b-NaturalGas'!$AL$89="no","",ROUND(BL5268,4))</f>
        <v>0.23400000000000001</v>
      </c>
      <c r="BP5268" s="157">
        <f>IF('1b-NaturalGas'!$AL$90="no","not applicable (based on previous answers)",ROUND(BL5268,4))</f>
        <v>0.23400000000000001</v>
      </c>
      <c r="BQ5268" s="157">
        <f>IF('1b-NaturalGas'!$AL$91="no","not applicable (based on previous answers)",ROUND(BL5268,4))</f>
        <v>0.23400000000000001</v>
      </c>
    </row>
    <row r="5269" spans="30:69" x14ac:dyDescent="0.25">
      <c r="AD5269" s="157">
        <f t="shared" si="177"/>
        <v>0.23600000000000018</v>
      </c>
      <c r="AE5269" s="157">
        <f>IF('1a-Electricity'!$AL$77="no","",ROUND(AD5269,4))</f>
        <v>0.23599999999999999</v>
      </c>
      <c r="AF5269" s="157">
        <f>IF('1a-Electricity'!$AL$78="no","",ROUND(AD5269,4))</f>
        <v>0.23599999999999999</v>
      </c>
      <c r="AG5269" s="157">
        <f>IF('1a-Electricity'!$AL$79="no","",ROUND(AD5269,4))</f>
        <v>0.23599999999999999</v>
      </c>
      <c r="BL5269" s="157">
        <f t="shared" si="178"/>
        <v>0.23500000000000018</v>
      </c>
      <c r="BM5269" s="157">
        <f>IF('1b-NaturalGas'!$AL$87="no","",ROUND(BL5269,4))</f>
        <v>0.23499999999999999</v>
      </c>
      <c r="BN5269" s="157">
        <f>IF('1b-NaturalGas'!$AL$88="no","",ROUND(BL5269,4))</f>
        <v>0.23499999999999999</v>
      </c>
      <c r="BO5269" s="157">
        <f>IF('1b-NaturalGas'!$AL$89="no","",ROUND(BL5269,4))</f>
        <v>0.23499999999999999</v>
      </c>
      <c r="BP5269" s="157">
        <f>IF('1b-NaturalGas'!$AL$90="no","not applicable (based on previous answers)",ROUND(BL5269,4))</f>
        <v>0.23499999999999999</v>
      </c>
      <c r="BQ5269" s="157">
        <f>IF('1b-NaturalGas'!$AL$91="no","not applicable (based on previous answers)",ROUND(BL5269,4))</f>
        <v>0.23499999999999999</v>
      </c>
    </row>
    <row r="5270" spans="30:69" x14ac:dyDescent="0.25">
      <c r="AD5270" s="157">
        <f t="shared" si="177"/>
        <v>0.23700000000000018</v>
      </c>
      <c r="AE5270" s="157">
        <f>IF('1a-Electricity'!$AL$77="no","",ROUND(AD5270,4))</f>
        <v>0.23699999999999999</v>
      </c>
      <c r="AF5270" s="157">
        <f>IF('1a-Electricity'!$AL$78="no","",ROUND(AD5270,4))</f>
        <v>0.23699999999999999</v>
      </c>
      <c r="AG5270" s="157">
        <f>IF('1a-Electricity'!$AL$79="no","",ROUND(AD5270,4))</f>
        <v>0.23699999999999999</v>
      </c>
      <c r="BL5270" s="157">
        <f t="shared" si="178"/>
        <v>0.23600000000000018</v>
      </c>
      <c r="BM5270" s="157">
        <f>IF('1b-NaturalGas'!$AL$87="no","",ROUND(BL5270,4))</f>
        <v>0.23599999999999999</v>
      </c>
      <c r="BN5270" s="157">
        <f>IF('1b-NaturalGas'!$AL$88="no","",ROUND(BL5270,4))</f>
        <v>0.23599999999999999</v>
      </c>
      <c r="BO5270" s="157">
        <f>IF('1b-NaturalGas'!$AL$89="no","",ROUND(BL5270,4))</f>
        <v>0.23599999999999999</v>
      </c>
      <c r="BP5270" s="157">
        <f>IF('1b-NaturalGas'!$AL$90="no","not applicable (based on previous answers)",ROUND(BL5270,4))</f>
        <v>0.23599999999999999</v>
      </c>
      <c r="BQ5270" s="157">
        <f>IF('1b-NaturalGas'!$AL$91="no","not applicable (based on previous answers)",ROUND(BL5270,4))</f>
        <v>0.23599999999999999</v>
      </c>
    </row>
    <row r="5271" spans="30:69" x14ac:dyDescent="0.25">
      <c r="AD5271" s="157">
        <f t="shared" si="177"/>
        <v>0.23800000000000018</v>
      </c>
      <c r="AE5271" s="157">
        <f>IF('1a-Electricity'!$AL$77="no","",ROUND(AD5271,4))</f>
        <v>0.23799999999999999</v>
      </c>
      <c r="AF5271" s="157">
        <f>IF('1a-Electricity'!$AL$78="no","",ROUND(AD5271,4))</f>
        <v>0.23799999999999999</v>
      </c>
      <c r="AG5271" s="157">
        <f>IF('1a-Electricity'!$AL$79="no","",ROUND(AD5271,4))</f>
        <v>0.23799999999999999</v>
      </c>
      <c r="BL5271" s="157">
        <f t="shared" si="178"/>
        <v>0.23700000000000018</v>
      </c>
      <c r="BM5271" s="157">
        <f>IF('1b-NaturalGas'!$AL$87="no","",ROUND(BL5271,4))</f>
        <v>0.23699999999999999</v>
      </c>
      <c r="BN5271" s="157">
        <f>IF('1b-NaturalGas'!$AL$88="no","",ROUND(BL5271,4))</f>
        <v>0.23699999999999999</v>
      </c>
      <c r="BO5271" s="157">
        <f>IF('1b-NaturalGas'!$AL$89="no","",ROUND(BL5271,4))</f>
        <v>0.23699999999999999</v>
      </c>
      <c r="BP5271" s="157">
        <f>IF('1b-NaturalGas'!$AL$90="no","not applicable (based on previous answers)",ROUND(BL5271,4))</f>
        <v>0.23699999999999999</v>
      </c>
      <c r="BQ5271" s="157">
        <f>IF('1b-NaturalGas'!$AL$91="no","not applicable (based on previous answers)",ROUND(BL5271,4))</f>
        <v>0.23699999999999999</v>
      </c>
    </row>
    <row r="5272" spans="30:69" x14ac:dyDescent="0.25">
      <c r="AD5272" s="157">
        <f t="shared" si="177"/>
        <v>0.23900000000000018</v>
      </c>
      <c r="AE5272" s="157">
        <f>IF('1a-Electricity'!$AL$77="no","",ROUND(AD5272,4))</f>
        <v>0.23899999999999999</v>
      </c>
      <c r="AF5272" s="157">
        <f>IF('1a-Electricity'!$AL$78="no","",ROUND(AD5272,4))</f>
        <v>0.23899999999999999</v>
      </c>
      <c r="AG5272" s="157">
        <f>IF('1a-Electricity'!$AL$79="no","",ROUND(AD5272,4))</f>
        <v>0.23899999999999999</v>
      </c>
      <c r="BL5272" s="157">
        <f t="shared" si="178"/>
        <v>0.23800000000000018</v>
      </c>
      <c r="BM5272" s="157">
        <f>IF('1b-NaturalGas'!$AL$87="no","",ROUND(BL5272,4))</f>
        <v>0.23799999999999999</v>
      </c>
      <c r="BN5272" s="157">
        <f>IF('1b-NaturalGas'!$AL$88="no","",ROUND(BL5272,4))</f>
        <v>0.23799999999999999</v>
      </c>
      <c r="BO5272" s="157">
        <f>IF('1b-NaturalGas'!$AL$89="no","",ROUND(BL5272,4))</f>
        <v>0.23799999999999999</v>
      </c>
      <c r="BP5272" s="157">
        <f>IF('1b-NaturalGas'!$AL$90="no","not applicable (based on previous answers)",ROUND(BL5272,4))</f>
        <v>0.23799999999999999</v>
      </c>
      <c r="BQ5272" s="157">
        <f>IF('1b-NaturalGas'!$AL$91="no","not applicable (based on previous answers)",ROUND(BL5272,4))</f>
        <v>0.23799999999999999</v>
      </c>
    </row>
    <row r="5273" spans="30:69" x14ac:dyDescent="0.25">
      <c r="AD5273" s="157">
        <f t="shared" si="177"/>
        <v>0.24000000000000019</v>
      </c>
      <c r="AE5273" s="157">
        <f>IF('1a-Electricity'!$AL$77="no","",ROUND(AD5273,4))</f>
        <v>0.24</v>
      </c>
      <c r="AF5273" s="157">
        <f>IF('1a-Electricity'!$AL$78="no","",ROUND(AD5273,4))</f>
        <v>0.24</v>
      </c>
      <c r="AG5273" s="157">
        <f>IF('1a-Electricity'!$AL$79="no","",ROUND(AD5273,4))</f>
        <v>0.24</v>
      </c>
      <c r="BL5273" s="157">
        <f t="shared" si="178"/>
        <v>0.23900000000000018</v>
      </c>
      <c r="BM5273" s="157">
        <f>IF('1b-NaturalGas'!$AL$87="no","",ROUND(BL5273,4))</f>
        <v>0.23899999999999999</v>
      </c>
      <c r="BN5273" s="157">
        <f>IF('1b-NaturalGas'!$AL$88="no","",ROUND(BL5273,4))</f>
        <v>0.23899999999999999</v>
      </c>
      <c r="BO5273" s="157">
        <f>IF('1b-NaturalGas'!$AL$89="no","",ROUND(BL5273,4))</f>
        <v>0.23899999999999999</v>
      </c>
      <c r="BP5273" s="157">
        <f>IF('1b-NaturalGas'!$AL$90="no","not applicable (based on previous answers)",ROUND(BL5273,4))</f>
        <v>0.23899999999999999</v>
      </c>
      <c r="BQ5273" s="157">
        <f>IF('1b-NaturalGas'!$AL$91="no","not applicable (based on previous answers)",ROUND(BL5273,4))</f>
        <v>0.23899999999999999</v>
      </c>
    </row>
    <row r="5274" spans="30:69" x14ac:dyDescent="0.25">
      <c r="AD5274" s="157">
        <f t="shared" si="177"/>
        <v>0.24100000000000019</v>
      </c>
      <c r="AE5274" s="157">
        <f>IF('1a-Electricity'!$AL$77="no","",ROUND(AD5274,4))</f>
        <v>0.24099999999999999</v>
      </c>
      <c r="AF5274" s="157">
        <f>IF('1a-Electricity'!$AL$78="no","",ROUND(AD5274,4))</f>
        <v>0.24099999999999999</v>
      </c>
      <c r="AG5274" s="157">
        <f>IF('1a-Electricity'!$AL$79="no","",ROUND(AD5274,4))</f>
        <v>0.24099999999999999</v>
      </c>
      <c r="BL5274" s="157">
        <f t="shared" si="178"/>
        <v>0.24000000000000019</v>
      </c>
      <c r="BM5274" s="157">
        <f>IF('1b-NaturalGas'!$AL$87="no","",ROUND(BL5274,4))</f>
        <v>0.24</v>
      </c>
      <c r="BN5274" s="157">
        <f>IF('1b-NaturalGas'!$AL$88="no","",ROUND(BL5274,4))</f>
        <v>0.24</v>
      </c>
      <c r="BO5274" s="157">
        <f>IF('1b-NaturalGas'!$AL$89="no","",ROUND(BL5274,4))</f>
        <v>0.24</v>
      </c>
      <c r="BP5274" s="157">
        <f>IF('1b-NaturalGas'!$AL$90="no","not applicable (based on previous answers)",ROUND(BL5274,4))</f>
        <v>0.24</v>
      </c>
      <c r="BQ5274" s="157">
        <f>IF('1b-NaturalGas'!$AL$91="no","not applicable (based on previous answers)",ROUND(BL5274,4))</f>
        <v>0.24</v>
      </c>
    </row>
    <row r="5275" spans="30:69" x14ac:dyDescent="0.25">
      <c r="AD5275" s="157">
        <f t="shared" si="177"/>
        <v>0.24200000000000019</v>
      </c>
      <c r="AE5275" s="157">
        <f>IF('1a-Electricity'!$AL$77="no","",ROUND(AD5275,4))</f>
        <v>0.24199999999999999</v>
      </c>
      <c r="AF5275" s="157">
        <f>IF('1a-Electricity'!$AL$78="no","",ROUND(AD5275,4))</f>
        <v>0.24199999999999999</v>
      </c>
      <c r="AG5275" s="157">
        <f>IF('1a-Electricity'!$AL$79="no","",ROUND(AD5275,4))</f>
        <v>0.24199999999999999</v>
      </c>
      <c r="BL5275" s="157">
        <f t="shared" si="178"/>
        <v>0.24100000000000019</v>
      </c>
      <c r="BM5275" s="157">
        <f>IF('1b-NaturalGas'!$AL$87="no","",ROUND(BL5275,4))</f>
        <v>0.24099999999999999</v>
      </c>
      <c r="BN5275" s="157">
        <f>IF('1b-NaturalGas'!$AL$88="no","",ROUND(BL5275,4))</f>
        <v>0.24099999999999999</v>
      </c>
      <c r="BO5275" s="157">
        <f>IF('1b-NaturalGas'!$AL$89="no","",ROUND(BL5275,4))</f>
        <v>0.24099999999999999</v>
      </c>
      <c r="BP5275" s="157">
        <f>IF('1b-NaturalGas'!$AL$90="no","not applicable (based on previous answers)",ROUND(BL5275,4))</f>
        <v>0.24099999999999999</v>
      </c>
      <c r="BQ5275" s="157">
        <f>IF('1b-NaturalGas'!$AL$91="no","not applicable (based on previous answers)",ROUND(BL5275,4))</f>
        <v>0.24099999999999999</v>
      </c>
    </row>
    <row r="5276" spans="30:69" x14ac:dyDescent="0.25">
      <c r="AD5276" s="157">
        <f t="shared" si="177"/>
        <v>0.24300000000000019</v>
      </c>
      <c r="AE5276" s="157">
        <f>IF('1a-Electricity'!$AL$77="no","",ROUND(AD5276,4))</f>
        <v>0.24299999999999999</v>
      </c>
      <c r="AF5276" s="157">
        <f>IF('1a-Electricity'!$AL$78="no","",ROUND(AD5276,4))</f>
        <v>0.24299999999999999</v>
      </c>
      <c r="AG5276" s="157">
        <f>IF('1a-Electricity'!$AL$79="no","",ROUND(AD5276,4))</f>
        <v>0.24299999999999999</v>
      </c>
      <c r="BL5276" s="157">
        <f t="shared" si="178"/>
        <v>0.24200000000000019</v>
      </c>
      <c r="BM5276" s="157">
        <f>IF('1b-NaturalGas'!$AL$87="no","",ROUND(BL5276,4))</f>
        <v>0.24199999999999999</v>
      </c>
      <c r="BN5276" s="157">
        <f>IF('1b-NaturalGas'!$AL$88="no","",ROUND(BL5276,4))</f>
        <v>0.24199999999999999</v>
      </c>
      <c r="BO5276" s="157">
        <f>IF('1b-NaturalGas'!$AL$89="no","",ROUND(BL5276,4))</f>
        <v>0.24199999999999999</v>
      </c>
      <c r="BP5276" s="157">
        <f>IF('1b-NaturalGas'!$AL$90="no","not applicable (based on previous answers)",ROUND(BL5276,4))</f>
        <v>0.24199999999999999</v>
      </c>
      <c r="BQ5276" s="157">
        <f>IF('1b-NaturalGas'!$AL$91="no","not applicable (based on previous answers)",ROUND(BL5276,4))</f>
        <v>0.24199999999999999</v>
      </c>
    </row>
    <row r="5277" spans="30:69" x14ac:dyDescent="0.25">
      <c r="AD5277" s="157">
        <f t="shared" si="177"/>
        <v>0.24400000000000019</v>
      </c>
      <c r="AE5277" s="157">
        <f>IF('1a-Electricity'!$AL$77="no","",ROUND(AD5277,4))</f>
        <v>0.24399999999999999</v>
      </c>
      <c r="AF5277" s="157">
        <f>IF('1a-Electricity'!$AL$78="no","",ROUND(AD5277,4))</f>
        <v>0.24399999999999999</v>
      </c>
      <c r="AG5277" s="157">
        <f>IF('1a-Electricity'!$AL$79="no","",ROUND(AD5277,4))</f>
        <v>0.24399999999999999</v>
      </c>
      <c r="BL5277" s="157">
        <f t="shared" si="178"/>
        <v>0.24300000000000019</v>
      </c>
      <c r="BM5277" s="157">
        <f>IF('1b-NaturalGas'!$AL$87="no","",ROUND(BL5277,4))</f>
        <v>0.24299999999999999</v>
      </c>
      <c r="BN5277" s="157">
        <f>IF('1b-NaturalGas'!$AL$88="no","",ROUND(BL5277,4))</f>
        <v>0.24299999999999999</v>
      </c>
      <c r="BO5277" s="157">
        <f>IF('1b-NaturalGas'!$AL$89="no","",ROUND(BL5277,4))</f>
        <v>0.24299999999999999</v>
      </c>
      <c r="BP5277" s="157">
        <f>IF('1b-NaturalGas'!$AL$90="no","not applicable (based on previous answers)",ROUND(BL5277,4))</f>
        <v>0.24299999999999999</v>
      </c>
      <c r="BQ5277" s="157">
        <f>IF('1b-NaturalGas'!$AL$91="no","not applicable (based on previous answers)",ROUND(BL5277,4))</f>
        <v>0.24299999999999999</v>
      </c>
    </row>
    <row r="5278" spans="30:69" x14ac:dyDescent="0.25">
      <c r="AD5278" s="157">
        <f t="shared" si="177"/>
        <v>0.24500000000000019</v>
      </c>
      <c r="AE5278" s="157">
        <f>IF('1a-Electricity'!$AL$77="no","",ROUND(AD5278,4))</f>
        <v>0.245</v>
      </c>
      <c r="AF5278" s="157">
        <f>IF('1a-Electricity'!$AL$78="no","",ROUND(AD5278,4))</f>
        <v>0.245</v>
      </c>
      <c r="AG5278" s="157">
        <f>IF('1a-Electricity'!$AL$79="no","",ROUND(AD5278,4))</f>
        <v>0.245</v>
      </c>
      <c r="BL5278" s="157">
        <f t="shared" si="178"/>
        <v>0.24400000000000019</v>
      </c>
      <c r="BM5278" s="157">
        <f>IF('1b-NaturalGas'!$AL$87="no","",ROUND(BL5278,4))</f>
        <v>0.24399999999999999</v>
      </c>
      <c r="BN5278" s="157">
        <f>IF('1b-NaturalGas'!$AL$88="no","",ROUND(BL5278,4))</f>
        <v>0.24399999999999999</v>
      </c>
      <c r="BO5278" s="157">
        <f>IF('1b-NaturalGas'!$AL$89="no","",ROUND(BL5278,4))</f>
        <v>0.24399999999999999</v>
      </c>
      <c r="BP5278" s="157">
        <f>IF('1b-NaturalGas'!$AL$90="no","not applicable (based on previous answers)",ROUND(BL5278,4))</f>
        <v>0.24399999999999999</v>
      </c>
      <c r="BQ5278" s="157">
        <f>IF('1b-NaturalGas'!$AL$91="no","not applicable (based on previous answers)",ROUND(BL5278,4))</f>
        <v>0.24399999999999999</v>
      </c>
    </row>
    <row r="5279" spans="30:69" x14ac:dyDescent="0.25">
      <c r="AD5279" s="157">
        <f t="shared" si="177"/>
        <v>0.24600000000000019</v>
      </c>
      <c r="AE5279" s="157">
        <f>IF('1a-Electricity'!$AL$77="no","",ROUND(AD5279,4))</f>
        <v>0.246</v>
      </c>
      <c r="AF5279" s="157">
        <f>IF('1a-Electricity'!$AL$78="no","",ROUND(AD5279,4))</f>
        <v>0.246</v>
      </c>
      <c r="AG5279" s="157">
        <f>IF('1a-Electricity'!$AL$79="no","",ROUND(AD5279,4))</f>
        <v>0.246</v>
      </c>
      <c r="BL5279" s="157">
        <f t="shared" si="178"/>
        <v>0.24500000000000019</v>
      </c>
      <c r="BM5279" s="157">
        <f>IF('1b-NaturalGas'!$AL$87="no","",ROUND(BL5279,4))</f>
        <v>0.245</v>
      </c>
      <c r="BN5279" s="157">
        <f>IF('1b-NaturalGas'!$AL$88="no","",ROUND(BL5279,4))</f>
        <v>0.245</v>
      </c>
      <c r="BO5279" s="157">
        <f>IF('1b-NaturalGas'!$AL$89="no","",ROUND(BL5279,4))</f>
        <v>0.245</v>
      </c>
      <c r="BP5279" s="157">
        <f>IF('1b-NaturalGas'!$AL$90="no","not applicable (based on previous answers)",ROUND(BL5279,4))</f>
        <v>0.245</v>
      </c>
      <c r="BQ5279" s="157">
        <f>IF('1b-NaturalGas'!$AL$91="no","not applicable (based on previous answers)",ROUND(BL5279,4))</f>
        <v>0.245</v>
      </c>
    </row>
    <row r="5280" spans="30:69" x14ac:dyDescent="0.25">
      <c r="AD5280" s="157">
        <f t="shared" si="177"/>
        <v>0.24700000000000019</v>
      </c>
      <c r="AE5280" s="157">
        <f>IF('1a-Electricity'!$AL$77="no","",ROUND(AD5280,4))</f>
        <v>0.247</v>
      </c>
      <c r="AF5280" s="157">
        <f>IF('1a-Electricity'!$AL$78="no","",ROUND(AD5280,4))</f>
        <v>0.247</v>
      </c>
      <c r="AG5280" s="157">
        <f>IF('1a-Electricity'!$AL$79="no","",ROUND(AD5280,4))</f>
        <v>0.247</v>
      </c>
      <c r="BL5280" s="157">
        <f t="shared" si="178"/>
        <v>0.24600000000000019</v>
      </c>
      <c r="BM5280" s="157">
        <f>IF('1b-NaturalGas'!$AL$87="no","",ROUND(BL5280,4))</f>
        <v>0.246</v>
      </c>
      <c r="BN5280" s="157">
        <f>IF('1b-NaturalGas'!$AL$88="no","",ROUND(BL5280,4))</f>
        <v>0.246</v>
      </c>
      <c r="BO5280" s="157">
        <f>IF('1b-NaturalGas'!$AL$89="no","",ROUND(BL5280,4))</f>
        <v>0.246</v>
      </c>
      <c r="BP5280" s="157">
        <f>IF('1b-NaturalGas'!$AL$90="no","not applicable (based on previous answers)",ROUND(BL5280,4))</f>
        <v>0.246</v>
      </c>
      <c r="BQ5280" s="157">
        <f>IF('1b-NaturalGas'!$AL$91="no","not applicable (based on previous answers)",ROUND(BL5280,4))</f>
        <v>0.246</v>
      </c>
    </row>
    <row r="5281" spans="30:69" x14ac:dyDescent="0.25">
      <c r="AD5281" s="157">
        <f t="shared" si="177"/>
        <v>0.24800000000000019</v>
      </c>
      <c r="AE5281" s="157">
        <f>IF('1a-Electricity'!$AL$77="no","",ROUND(AD5281,4))</f>
        <v>0.248</v>
      </c>
      <c r="AF5281" s="157">
        <f>IF('1a-Electricity'!$AL$78="no","",ROUND(AD5281,4))</f>
        <v>0.248</v>
      </c>
      <c r="AG5281" s="157">
        <f>IF('1a-Electricity'!$AL$79="no","",ROUND(AD5281,4))</f>
        <v>0.248</v>
      </c>
      <c r="BL5281" s="157">
        <f t="shared" si="178"/>
        <v>0.24700000000000019</v>
      </c>
      <c r="BM5281" s="157">
        <f>IF('1b-NaturalGas'!$AL$87="no","",ROUND(BL5281,4))</f>
        <v>0.247</v>
      </c>
      <c r="BN5281" s="157">
        <f>IF('1b-NaturalGas'!$AL$88="no","",ROUND(BL5281,4))</f>
        <v>0.247</v>
      </c>
      <c r="BO5281" s="157">
        <f>IF('1b-NaturalGas'!$AL$89="no","",ROUND(BL5281,4))</f>
        <v>0.247</v>
      </c>
      <c r="BP5281" s="157">
        <f>IF('1b-NaturalGas'!$AL$90="no","not applicable (based on previous answers)",ROUND(BL5281,4))</f>
        <v>0.247</v>
      </c>
      <c r="BQ5281" s="157">
        <f>IF('1b-NaturalGas'!$AL$91="no","not applicable (based on previous answers)",ROUND(BL5281,4))</f>
        <v>0.247</v>
      </c>
    </row>
    <row r="5282" spans="30:69" x14ac:dyDescent="0.25">
      <c r="AD5282" s="157">
        <f t="shared" ref="AD5282:AD5345" si="179">AD5281+0.001</f>
        <v>0.24900000000000019</v>
      </c>
      <c r="AE5282" s="157">
        <f>IF('1a-Electricity'!$AL$77="no","",ROUND(AD5282,4))</f>
        <v>0.249</v>
      </c>
      <c r="AF5282" s="157">
        <f>IF('1a-Electricity'!$AL$78="no","",ROUND(AD5282,4))</f>
        <v>0.249</v>
      </c>
      <c r="AG5282" s="157">
        <f>IF('1a-Electricity'!$AL$79="no","",ROUND(AD5282,4))</f>
        <v>0.249</v>
      </c>
      <c r="BL5282" s="157">
        <f t="shared" si="178"/>
        <v>0.24800000000000019</v>
      </c>
      <c r="BM5282" s="157">
        <f>IF('1b-NaturalGas'!$AL$87="no","",ROUND(BL5282,4))</f>
        <v>0.248</v>
      </c>
      <c r="BN5282" s="157">
        <f>IF('1b-NaturalGas'!$AL$88="no","",ROUND(BL5282,4))</f>
        <v>0.248</v>
      </c>
      <c r="BO5282" s="157">
        <f>IF('1b-NaturalGas'!$AL$89="no","",ROUND(BL5282,4))</f>
        <v>0.248</v>
      </c>
      <c r="BP5282" s="157">
        <f>IF('1b-NaturalGas'!$AL$90="no","not applicable (based on previous answers)",ROUND(BL5282,4))</f>
        <v>0.248</v>
      </c>
      <c r="BQ5282" s="157">
        <f>IF('1b-NaturalGas'!$AL$91="no","not applicable (based on previous answers)",ROUND(BL5282,4))</f>
        <v>0.248</v>
      </c>
    </row>
    <row r="5283" spans="30:69" x14ac:dyDescent="0.25">
      <c r="AD5283" s="157">
        <f t="shared" si="179"/>
        <v>0.25000000000000017</v>
      </c>
      <c r="AE5283" s="157">
        <f>IF('1a-Electricity'!$AL$77="no","",ROUND(AD5283,4))</f>
        <v>0.25</v>
      </c>
      <c r="AF5283" s="157">
        <f>IF('1a-Electricity'!$AL$78="no","",ROUND(AD5283,4))</f>
        <v>0.25</v>
      </c>
      <c r="AG5283" s="157">
        <f>IF('1a-Electricity'!$AL$79="no","",ROUND(AD5283,4))</f>
        <v>0.25</v>
      </c>
      <c r="BL5283" s="157">
        <f t="shared" ref="BL5283:BL5346" si="180">BL5282+0.001</f>
        <v>0.24900000000000019</v>
      </c>
      <c r="BM5283" s="157">
        <f>IF('1b-NaturalGas'!$AL$87="no","",ROUND(BL5283,4))</f>
        <v>0.249</v>
      </c>
      <c r="BN5283" s="157">
        <f>IF('1b-NaturalGas'!$AL$88="no","",ROUND(BL5283,4))</f>
        <v>0.249</v>
      </c>
      <c r="BO5283" s="157">
        <f>IF('1b-NaturalGas'!$AL$89="no","",ROUND(BL5283,4))</f>
        <v>0.249</v>
      </c>
      <c r="BP5283" s="157">
        <f>IF('1b-NaturalGas'!$AL$90="no","not applicable (based on previous answers)",ROUND(BL5283,4))</f>
        <v>0.249</v>
      </c>
      <c r="BQ5283" s="157">
        <f>IF('1b-NaturalGas'!$AL$91="no","not applicable (based on previous answers)",ROUND(BL5283,4))</f>
        <v>0.249</v>
      </c>
    </row>
    <row r="5284" spans="30:69" x14ac:dyDescent="0.25">
      <c r="AD5284" s="157">
        <f t="shared" si="179"/>
        <v>0.25100000000000017</v>
      </c>
      <c r="AE5284" s="157">
        <f>IF('1a-Electricity'!$AL$77="no","",ROUND(AD5284,4))</f>
        <v>0.251</v>
      </c>
      <c r="AF5284" s="157">
        <f>IF('1a-Electricity'!$AL$78="no","",ROUND(AD5284,4))</f>
        <v>0.251</v>
      </c>
      <c r="AG5284" s="157">
        <f>IF('1a-Electricity'!$AL$79="no","",ROUND(AD5284,4))</f>
        <v>0.251</v>
      </c>
      <c r="BL5284" s="157">
        <f t="shared" si="180"/>
        <v>0.25000000000000017</v>
      </c>
      <c r="BM5284" s="157">
        <f>IF('1b-NaturalGas'!$AL$87="no","",ROUND(BL5284,4))</f>
        <v>0.25</v>
      </c>
      <c r="BN5284" s="157">
        <f>IF('1b-NaturalGas'!$AL$88="no","",ROUND(BL5284,4))</f>
        <v>0.25</v>
      </c>
      <c r="BO5284" s="157">
        <f>IF('1b-NaturalGas'!$AL$89="no","",ROUND(BL5284,4))</f>
        <v>0.25</v>
      </c>
      <c r="BP5284" s="157">
        <f>IF('1b-NaturalGas'!$AL$90="no","not applicable (based on previous answers)",ROUND(BL5284,4))</f>
        <v>0.25</v>
      </c>
      <c r="BQ5284" s="157">
        <f>IF('1b-NaturalGas'!$AL$91="no","not applicable (based on previous answers)",ROUND(BL5284,4))</f>
        <v>0.25</v>
      </c>
    </row>
    <row r="5285" spans="30:69" x14ac:dyDescent="0.25">
      <c r="AD5285" s="157">
        <f t="shared" si="179"/>
        <v>0.25200000000000017</v>
      </c>
      <c r="AE5285" s="157">
        <f>IF('1a-Electricity'!$AL$77="no","",ROUND(AD5285,4))</f>
        <v>0.252</v>
      </c>
      <c r="AF5285" s="157">
        <f>IF('1a-Electricity'!$AL$78="no","",ROUND(AD5285,4))</f>
        <v>0.252</v>
      </c>
      <c r="AG5285" s="157">
        <f>IF('1a-Electricity'!$AL$79="no","",ROUND(AD5285,4))</f>
        <v>0.252</v>
      </c>
      <c r="BL5285" s="157">
        <f t="shared" si="180"/>
        <v>0.25100000000000017</v>
      </c>
      <c r="BM5285" s="157">
        <f>IF('1b-NaturalGas'!$AL$87="no","",ROUND(BL5285,4))</f>
        <v>0.251</v>
      </c>
      <c r="BN5285" s="157">
        <f>IF('1b-NaturalGas'!$AL$88="no","",ROUND(BL5285,4))</f>
        <v>0.251</v>
      </c>
      <c r="BO5285" s="157">
        <f>IF('1b-NaturalGas'!$AL$89="no","",ROUND(BL5285,4))</f>
        <v>0.251</v>
      </c>
      <c r="BP5285" s="157">
        <f>IF('1b-NaturalGas'!$AL$90="no","not applicable (based on previous answers)",ROUND(BL5285,4))</f>
        <v>0.251</v>
      </c>
      <c r="BQ5285" s="157">
        <f>IF('1b-NaturalGas'!$AL$91="no","not applicable (based on previous answers)",ROUND(BL5285,4))</f>
        <v>0.251</v>
      </c>
    </row>
    <row r="5286" spans="30:69" x14ac:dyDescent="0.25">
      <c r="AD5286" s="157">
        <f t="shared" si="179"/>
        <v>0.25300000000000017</v>
      </c>
      <c r="AE5286" s="157">
        <f>IF('1a-Electricity'!$AL$77="no","",ROUND(AD5286,4))</f>
        <v>0.253</v>
      </c>
      <c r="AF5286" s="157">
        <f>IF('1a-Electricity'!$AL$78="no","",ROUND(AD5286,4))</f>
        <v>0.253</v>
      </c>
      <c r="AG5286" s="157">
        <f>IF('1a-Electricity'!$AL$79="no","",ROUND(AD5286,4))</f>
        <v>0.253</v>
      </c>
      <c r="BL5286" s="157">
        <f t="shared" si="180"/>
        <v>0.25200000000000017</v>
      </c>
      <c r="BM5286" s="157">
        <f>IF('1b-NaturalGas'!$AL$87="no","",ROUND(BL5286,4))</f>
        <v>0.252</v>
      </c>
      <c r="BN5286" s="157">
        <f>IF('1b-NaturalGas'!$AL$88="no","",ROUND(BL5286,4))</f>
        <v>0.252</v>
      </c>
      <c r="BO5286" s="157">
        <f>IF('1b-NaturalGas'!$AL$89="no","",ROUND(BL5286,4))</f>
        <v>0.252</v>
      </c>
      <c r="BP5286" s="157">
        <f>IF('1b-NaturalGas'!$AL$90="no","not applicable (based on previous answers)",ROUND(BL5286,4))</f>
        <v>0.252</v>
      </c>
      <c r="BQ5286" s="157">
        <f>IF('1b-NaturalGas'!$AL$91="no","not applicable (based on previous answers)",ROUND(BL5286,4))</f>
        <v>0.252</v>
      </c>
    </row>
    <row r="5287" spans="30:69" x14ac:dyDescent="0.25">
      <c r="AD5287" s="157">
        <f t="shared" si="179"/>
        <v>0.25400000000000017</v>
      </c>
      <c r="AE5287" s="157">
        <f>IF('1a-Electricity'!$AL$77="no","",ROUND(AD5287,4))</f>
        <v>0.254</v>
      </c>
      <c r="AF5287" s="157">
        <f>IF('1a-Electricity'!$AL$78="no","",ROUND(AD5287,4))</f>
        <v>0.254</v>
      </c>
      <c r="AG5287" s="157">
        <f>IF('1a-Electricity'!$AL$79="no","",ROUND(AD5287,4))</f>
        <v>0.254</v>
      </c>
      <c r="BL5287" s="157">
        <f t="shared" si="180"/>
        <v>0.25300000000000017</v>
      </c>
      <c r="BM5287" s="157">
        <f>IF('1b-NaturalGas'!$AL$87="no","",ROUND(BL5287,4))</f>
        <v>0.253</v>
      </c>
      <c r="BN5287" s="157">
        <f>IF('1b-NaturalGas'!$AL$88="no","",ROUND(BL5287,4))</f>
        <v>0.253</v>
      </c>
      <c r="BO5287" s="157">
        <f>IF('1b-NaturalGas'!$AL$89="no","",ROUND(BL5287,4))</f>
        <v>0.253</v>
      </c>
      <c r="BP5287" s="157">
        <f>IF('1b-NaturalGas'!$AL$90="no","not applicable (based on previous answers)",ROUND(BL5287,4))</f>
        <v>0.253</v>
      </c>
      <c r="BQ5287" s="157">
        <f>IF('1b-NaturalGas'!$AL$91="no","not applicable (based on previous answers)",ROUND(BL5287,4))</f>
        <v>0.253</v>
      </c>
    </row>
    <row r="5288" spans="30:69" x14ac:dyDescent="0.25">
      <c r="AD5288" s="157">
        <f t="shared" si="179"/>
        <v>0.25500000000000017</v>
      </c>
      <c r="AE5288" s="157">
        <f>IF('1a-Electricity'!$AL$77="no","",ROUND(AD5288,4))</f>
        <v>0.255</v>
      </c>
      <c r="AF5288" s="157">
        <f>IF('1a-Electricity'!$AL$78="no","",ROUND(AD5288,4))</f>
        <v>0.255</v>
      </c>
      <c r="AG5288" s="157">
        <f>IF('1a-Electricity'!$AL$79="no","",ROUND(AD5288,4))</f>
        <v>0.255</v>
      </c>
      <c r="BL5288" s="157">
        <f t="shared" si="180"/>
        <v>0.25400000000000017</v>
      </c>
      <c r="BM5288" s="157">
        <f>IF('1b-NaturalGas'!$AL$87="no","",ROUND(BL5288,4))</f>
        <v>0.254</v>
      </c>
      <c r="BN5288" s="157">
        <f>IF('1b-NaturalGas'!$AL$88="no","",ROUND(BL5288,4))</f>
        <v>0.254</v>
      </c>
      <c r="BO5288" s="157">
        <f>IF('1b-NaturalGas'!$AL$89="no","",ROUND(BL5288,4))</f>
        <v>0.254</v>
      </c>
      <c r="BP5288" s="157">
        <f>IF('1b-NaturalGas'!$AL$90="no","not applicable (based on previous answers)",ROUND(BL5288,4))</f>
        <v>0.254</v>
      </c>
      <c r="BQ5288" s="157">
        <f>IF('1b-NaturalGas'!$AL$91="no","not applicable (based on previous answers)",ROUND(BL5288,4))</f>
        <v>0.254</v>
      </c>
    </row>
    <row r="5289" spans="30:69" x14ac:dyDescent="0.25">
      <c r="AD5289" s="157">
        <f t="shared" si="179"/>
        <v>0.25600000000000017</v>
      </c>
      <c r="AE5289" s="157">
        <f>IF('1a-Electricity'!$AL$77="no","",ROUND(AD5289,4))</f>
        <v>0.25600000000000001</v>
      </c>
      <c r="AF5289" s="157">
        <f>IF('1a-Electricity'!$AL$78="no","",ROUND(AD5289,4))</f>
        <v>0.25600000000000001</v>
      </c>
      <c r="AG5289" s="157">
        <f>IF('1a-Electricity'!$AL$79="no","",ROUND(AD5289,4))</f>
        <v>0.25600000000000001</v>
      </c>
      <c r="BL5289" s="157">
        <f t="shared" si="180"/>
        <v>0.25500000000000017</v>
      </c>
      <c r="BM5289" s="157">
        <f>IF('1b-NaturalGas'!$AL$87="no","",ROUND(BL5289,4))</f>
        <v>0.255</v>
      </c>
      <c r="BN5289" s="157">
        <f>IF('1b-NaturalGas'!$AL$88="no","",ROUND(BL5289,4))</f>
        <v>0.255</v>
      </c>
      <c r="BO5289" s="157">
        <f>IF('1b-NaturalGas'!$AL$89="no","",ROUND(BL5289,4))</f>
        <v>0.255</v>
      </c>
      <c r="BP5289" s="157">
        <f>IF('1b-NaturalGas'!$AL$90="no","not applicable (based on previous answers)",ROUND(BL5289,4))</f>
        <v>0.255</v>
      </c>
      <c r="BQ5289" s="157">
        <f>IF('1b-NaturalGas'!$AL$91="no","not applicable (based on previous answers)",ROUND(BL5289,4))</f>
        <v>0.255</v>
      </c>
    </row>
    <row r="5290" spans="30:69" x14ac:dyDescent="0.25">
      <c r="AD5290" s="157">
        <f t="shared" si="179"/>
        <v>0.25700000000000017</v>
      </c>
      <c r="AE5290" s="157">
        <f>IF('1a-Electricity'!$AL$77="no","",ROUND(AD5290,4))</f>
        <v>0.25700000000000001</v>
      </c>
      <c r="AF5290" s="157">
        <f>IF('1a-Electricity'!$AL$78="no","",ROUND(AD5290,4))</f>
        <v>0.25700000000000001</v>
      </c>
      <c r="AG5290" s="157">
        <f>IF('1a-Electricity'!$AL$79="no","",ROUND(AD5290,4))</f>
        <v>0.25700000000000001</v>
      </c>
      <c r="BL5290" s="157">
        <f t="shared" si="180"/>
        <v>0.25600000000000017</v>
      </c>
      <c r="BM5290" s="157">
        <f>IF('1b-NaturalGas'!$AL$87="no","",ROUND(BL5290,4))</f>
        <v>0.25600000000000001</v>
      </c>
      <c r="BN5290" s="157">
        <f>IF('1b-NaturalGas'!$AL$88="no","",ROUND(BL5290,4))</f>
        <v>0.25600000000000001</v>
      </c>
      <c r="BO5290" s="157">
        <f>IF('1b-NaturalGas'!$AL$89="no","",ROUND(BL5290,4))</f>
        <v>0.25600000000000001</v>
      </c>
      <c r="BP5290" s="157">
        <f>IF('1b-NaturalGas'!$AL$90="no","not applicable (based on previous answers)",ROUND(BL5290,4))</f>
        <v>0.25600000000000001</v>
      </c>
      <c r="BQ5290" s="157">
        <f>IF('1b-NaturalGas'!$AL$91="no","not applicable (based on previous answers)",ROUND(BL5290,4))</f>
        <v>0.25600000000000001</v>
      </c>
    </row>
    <row r="5291" spans="30:69" x14ac:dyDescent="0.25">
      <c r="AD5291" s="157">
        <f t="shared" si="179"/>
        <v>0.25800000000000017</v>
      </c>
      <c r="AE5291" s="157">
        <f>IF('1a-Electricity'!$AL$77="no","",ROUND(AD5291,4))</f>
        <v>0.25800000000000001</v>
      </c>
      <c r="AF5291" s="157">
        <f>IF('1a-Electricity'!$AL$78="no","",ROUND(AD5291,4))</f>
        <v>0.25800000000000001</v>
      </c>
      <c r="AG5291" s="157">
        <f>IF('1a-Electricity'!$AL$79="no","",ROUND(AD5291,4))</f>
        <v>0.25800000000000001</v>
      </c>
      <c r="BL5291" s="157">
        <f t="shared" si="180"/>
        <v>0.25700000000000017</v>
      </c>
      <c r="BM5291" s="157">
        <f>IF('1b-NaturalGas'!$AL$87="no","",ROUND(BL5291,4))</f>
        <v>0.25700000000000001</v>
      </c>
      <c r="BN5291" s="157">
        <f>IF('1b-NaturalGas'!$AL$88="no","",ROUND(BL5291,4))</f>
        <v>0.25700000000000001</v>
      </c>
      <c r="BO5291" s="157">
        <f>IF('1b-NaturalGas'!$AL$89="no","",ROUND(BL5291,4))</f>
        <v>0.25700000000000001</v>
      </c>
      <c r="BP5291" s="157">
        <f>IF('1b-NaturalGas'!$AL$90="no","not applicable (based on previous answers)",ROUND(BL5291,4))</f>
        <v>0.25700000000000001</v>
      </c>
      <c r="BQ5291" s="157">
        <f>IF('1b-NaturalGas'!$AL$91="no","not applicable (based on previous answers)",ROUND(BL5291,4))</f>
        <v>0.25700000000000001</v>
      </c>
    </row>
    <row r="5292" spans="30:69" x14ac:dyDescent="0.25">
      <c r="AD5292" s="157">
        <f t="shared" si="179"/>
        <v>0.25900000000000017</v>
      </c>
      <c r="AE5292" s="157">
        <f>IF('1a-Electricity'!$AL$77="no","",ROUND(AD5292,4))</f>
        <v>0.25900000000000001</v>
      </c>
      <c r="AF5292" s="157">
        <f>IF('1a-Electricity'!$AL$78="no","",ROUND(AD5292,4))</f>
        <v>0.25900000000000001</v>
      </c>
      <c r="AG5292" s="157">
        <f>IF('1a-Electricity'!$AL$79="no","",ROUND(AD5292,4))</f>
        <v>0.25900000000000001</v>
      </c>
      <c r="BL5292" s="157">
        <f t="shared" si="180"/>
        <v>0.25800000000000017</v>
      </c>
      <c r="BM5292" s="157">
        <f>IF('1b-NaturalGas'!$AL$87="no","",ROUND(BL5292,4))</f>
        <v>0.25800000000000001</v>
      </c>
      <c r="BN5292" s="157">
        <f>IF('1b-NaturalGas'!$AL$88="no","",ROUND(BL5292,4))</f>
        <v>0.25800000000000001</v>
      </c>
      <c r="BO5292" s="157">
        <f>IF('1b-NaturalGas'!$AL$89="no","",ROUND(BL5292,4))</f>
        <v>0.25800000000000001</v>
      </c>
      <c r="BP5292" s="157">
        <f>IF('1b-NaturalGas'!$AL$90="no","not applicable (based on previous answers)",ROUND(BL5292,4))</f>
        <v>0.25800000000000001</v>
      </c>
      <c r="BQ5292" s="157">
        <f>IF('1b-NaturalGas'!$AL$91="no","not applicable (based on previous answers)",ROUND(BL5292,4))</f>
        <v>0.25800000000000001</v>
      </c>
    </row>
    <row r="5293" spans="30:69" x14ac:dyDescent="0.25">
      <c r="AD5293" s="157">
        <f t="shared" si="179"/>
        <v>0.26000000000000018</v>
      </c>
      <c r="AE5293" s="157">
        <f>IF('1a-Electricity'!$AL$77="no","",ROUND(AD5293,4))</f>
        <v>0.26</v>
      </c>
      <c r="AF5293" s="157">
        <f>IF('1a-Electricity'!$AL$78="no","",ROUND(AD5293,4))</f>
        <v>0.26</v>
      </c>
      <c r="AG5293" s="157">
        <f>IF('1a-Electricity'!$AL$79="no","",ROUND(AD5293,4))</f>
        <v>0.26</v>
      </c>
      <c r="BL5293" s="157">
        <f t="shared" si="180"/>
        <v>0.25900000000000017</v>
      </c>
      <c r="BM5293" s="157">
        <f>IF('1b-NaturalGas'!$AL$87="no","",ROUND(BL5293,4))</f>
        <v>0.25900000000000001</v>
      </c>
      <c r="BN5293" s="157">
        <f>IF('1b-NaturalGas'!$AL$88="no","",ROUND(BL5293,4))</f>
        <v>0.25900000000000001</v>
      </c>
      <c r="BO5293" s="157">
        <f>IF('1b-NaturalGas'!$AL$89="no","",ROUND(BL5293,4))</f>
        <v>0.25900000000000001</v>
      </c>
      <c r="BP5293" s="157">
        <f>IF('1b-NaturalGas'!$AL$90="no","not applicable (based on previous answers)",ROUND(BL5293,4))</f>
        <v>0.25900000000000001</v>
      </c>
      <c r="BQ5293" s="157">
        <f>IF('1b-NaturalGas'!$AL$91="no","not applicable (based on previous answers)",ROUND(BL5293,4))</f>
        <v>0.25900000000000001</v>
      </c>
    </row>
    <row r="5294" spans="30:69" x14ac:dyDescent="0.25">
      <c r="AD5294" s="157">
        <f t="shared" si="179"/>
        <v>0.26100000000000018</v>
      </c>
      <c r="AE5294" s="157">
        <f>IF('1a-Electricity'!$AL$77="no","",ROUND(AD5294,4))</f>
        <v>0.26100000000000001</v>
      </c>
      <c r="AF5294" s="157">
        <f>IF('1a-Electricity'!$AL$78="no","",ROUND(AD5294,4))</f>
        <v>0.26100000000000001</v>
      </c>
      <c r="AG5294" s="157">
        <f>IF('1a-Electricity'!$AL$79="no","",ROUND(AD5294,4))</f>
        <v>0.26100000000000001</v>
      </c>
      <c r="BL5294" s="157">
        <f t="shared" si="180"/>
        <v>0.26000000000000018</v>
      </c>
      <c r="BM5294" s="157">
        <f>IF('1b-NaturalGas'!$AL$87="no","",ROUND(BL5294,4))</f>
        <v>0.26</v>
      </c>
      <c r="BN5294" s="157">
        <f>IF('1b-NaturalGas'!$AL$88="no","",ROUND(BL5294,4))</f>
        <v>0.26</v>
      </c>
      <c r="BO5294" s="157">
        <f>IF('1b-NaturalGas'!$AL$89="no","",ROUND(BL5294,4))</f>
        <v>0.26</v>
      </c>
      <c r="BP5294" s="157">
        <f>IF('1b-NaturalGas'!$AL$90="no","not applicable (based on previous answers)",ROUND(BL5294,4))</f>
        <v>0.26</v>
      </c>
      <c r="BQ5294" s="157">
        <f>IF('1b-NaturalGas'!$AL$91="no","not applicable (based on previous answers)",ROUND(BL5294,4))</f>
        <v>0.26</v>
      </c>
    </row>
    <row r="5295" spans="30:69" x14ac:dyDescent="0.25">
      <c r="AD5295" s="157">
        <f t="shared" si="179"/>
        <v>0.26200000000000018</v>
      </c>
      <c r="AE5295" s="157">
        <f>IF('1a-Electricity'!$AL$77="no","",ROUND(AD5295,4))</f>
        <v>0.26200000000000001</v>
      </c>
      <c r="AF5295" s="157">
        <f>IF('1a-Electricity'!$AL$78="no","",ROUND(AD5295,4))</f>
        <v>0.26200000000000001</v>
      </c>
      <c r="AG5295" s="157">
        <f>IF('1a-Electricity'!$AL$79="no","",ROUND(AD5295,4))</f>
        <v>0.26200000000000001</v>
      </c>
      <c r="BL5295" s="157">
        <f t="shared" si="180"/>
        <v>0.26100000000000018</v>
      </c>
      <c r="BM5295" s="157">
        <f>IF('1b-NaturalGas'!$AL$87="no","",ROUND(BL5295,4))</f>
        <v>0.26100000000000001</v>
      </c>
      <c r="BN5295" s="157">
        <f>IF('1b-NaturalGas'!$AL$88="no","",ROUND(BL5295,4))</f>
        <v>0.26100000000000001</v>
      </c>
      <c r="BO5295" s="157">
        <f>IF('1b-NaturalGas'!$AL$89="no","",ROUND(BL5295,4))</f>
        <v>0.26100000000000001</v>
      </c>
      <c r="BP5295" s="157">
        <f>IF('1b-NaturalGas'!$AL$90="no","not applicable (based on previous answers)",ROUND(BL5295,4))</f>
        <v>0.26100000000000001</v>
      </c>
      <c r="BQ5295" s="157">
        <f>IF('1b-NaturalGas'!$AL$91="no","not applicable (based on previous answers)",ROUND(BL5295,4))</f>
        <v>0.26100000000000001</v>
      </c>
    </row>
    <row r="5296" spans="30:69" x14ac:dyDescent="0.25">
      <c r="AD5296" s="157">
        <f t="shared" si="179"/>
        <v>0.26300000000000018</v>
      </c>
      <c r="AE5296" s="157">
        <f>IF('1a-Electricity'!$AL$77="no","",ROUND(AD5296,4))</f>
        <v>0.26300000000000001</v>
      </c>
      <c r="AF5296" s="157">
        <f>IF('1a-Electricity'!$AL$78="no","",ROUND(AD5296,4))</f>
        <v>0.26300000000000001</v>
      </c>
      <c r="AG5296" s="157">
        <f>IF('1a-Electricity'!$AL$79="no","",ROUND(AD5296,4))</f>
        <v>0.26300000000000001</v>
      </c>
      <c r="BL5296" s="157">
        <f t="shared" si="180"/>
        <v>0.26200000000000018</v>
      </c>
      <c r="BM5296" s="157">
        <f>IF('1b-NaturalGas'!$AL$87="no","",ROUND(BL5296,4))</f>
        <v>0.26200000000000001</v>
      </c>
      <c r="BN5296" s="157">
        <f>IF('1b-NaturalGas'!$AL$88="no","",ROUND(BL5296,4))</f>
        <v>0.26200000000000001</v>
      </c>
      <c r="BO5296" s="157">
        <f>IF('1b-NaturalGas'!$AL$89="no","",ROUND(BL5296,4))</f>
        <v>0.26200000000000001</v>
      </c>
      <c r="BP5296" s="157">
        <f>IF('1b-NaturalGas'!$AL$90="no","not applicable (based on previous answers)",ROUND(BL5296,4))</f>
        <v>0.26200000000000001</v>
      </c>
      <c r="BQ5296" s="157">
        <f>IF('1b-NaturalGas'!$AL$91="no","not applicable (based on previous answers)",ROUND(BL5296,4))</f>
        <v>0.26200000000000001</v>
      </c>
    </row>
    <row r="5297" spans="30:69" x14ac:dyDescent="0.25">
      <c r="AD5297" s="157">
        <f t="shared" si="179"/>
        <v>0.26400000000000018</v>
      </c>
      <c r="AE5297" s="157">
        <f>IF('1a-Electricity'!$AL$77="no","",ROUND(AD5297,4))</f>
        <v>0.26400000000000001</v>
      </c>
      <c r="AF5297" s="157">
        <f>IF('1a-Electricity'!$AL$78="no","",ROUND(AD5297,4))</f>
        <v>0.26400000000000001</v>
      </c>
      <c r="AG5297" s="157">
        <f>IF('1a-Electricity'!$AL$79="no","",ROUND(AD5297,4))</f>
        <v>0.26400000000000001</v>
      </c>
      <c r="BL5297" s="157">
        <f t="shared" si="180"/>
        <v>0.26300000000000018</v>
      </c>
      <c r="BM5297" s="157">
        <f>IF('1b-NaturalGas'!$AL$87="no","",ROUND(BL5297,4))</f>
        <v>0.26300000000000001</v>
      </c>
      <c r="BN5297" s="157">
        <f>IF('1b-NaturalGas'!$AL$88="no","",ROUND(BL5297,4))</f>
        <v>0.26300000000000001</v>
      </c>
      <c r="BO5297" s="157">
        <f>IF('1b-NaturalGas'!$AL$89="no","",ROUND(BL5297,4))</f>
        <v>0.26300000000000001</v>
      </c>
      <c r="BP5297" s="157">
        <f>IF('1b-NaturalGas'!$AL$90="no","not applicable (based on previous answers)",ROUND(BL5297,4))</f>
        <v>0.26300000000000001</v>
      </c>
      <c r="BQ5297" s="157">
        <f>IF('1b-NaturalGas'!$AL$91="no","not applicable (based on previous answers)",ROUND(BL5297,4))</f>
        <v>0.26300000000000001</v>
      </c>
    </row>
    <row r="5298" spans="30:69" x14ac:dyDescent="0.25">
      <c r="AD5298" s="157">
        <f t="shared" si="179"/>
        <v>0.26500000000000018</v>
      </c>
      <c r="AE5298" s="157">
        <f>IF('1a-Electricity'!$AL$77="no","",ROUND(AD5298,4))</f>
        <v>0.26500000000000001</v>
      </c>
      <c r="AF5298" s="157">
        <f>IF('1a-Electricity'!$AL$78="no","",ROUND(AD5298,4))</f>
        <v>0.26500000000000001</v>
      </c>
      <c r="AG5298" s="157">
        <f>IF('1a-Electricity'!$AL$79="no","",ROUND(AD5298,4))</f>
        <v>0.26500000000000001</v>
      </c>
      <c r="BL5298" s="157">
        <f t="shared" si="180"/>
        <v>0.26400000000000018</v>
      </c>
      <c r="BM5298" s="157">
        <f>IF('1b-NaturalGas'!$AL$87="no","",ROUND(BL5298,4))</f>
        <v>0.26400000000000001</v>
      </c>
      <c r="BN5298" s="157">
        <f>IF('1b-NaturalGas'!$AL$88="no","",ROUND(BL5298,4))</f>
        <v>0.26400000000000001</v>
      </c>
      <c r="BO5298" s="157">
        <f>IF('1b-NaturalGas'!$AL$89="no","",ROUND(BL5298,4))</f>
        <v>0.26400000000000001</v>
      </c>
      <c r="BP5298" s="157">
        <f>IF('1b-NaturalGas'!$AL$90="no","not applicable (based on previous answers)",ROUND(BL5298,4))</f>
        <v>0.26400000000000001</v>
      </c>
      <c r="BQ5298" s="157">
        <f>IF('1b-NaturalGas'!$AL$91="no","not applicable (based on previous answers)",ROUND(BL5298,4))</f>
        <v>0.26400000000000001</v>
      </c>
    </row>
    <row r="5299" spans="30:69" x14ac:dyDescent="0.25">
      <c r="AD5299" s="157">
        <f t="shared" si="179"/>
        <v>0.26600000000000018</v>
      </c>
      <c r="AE5299" s="157">
        <f>IF('1a-Electricity'!$AL$77="no","",ROUND(AD5299,4))</f>
        <v>0.26600000000000001</v>
      </c>
      <c r="AF5299" s="157">
        <f>IF('1a-Electricity'!$AL$78="no","",ROUND(AD5299,4))</f>
        <v>0.26600000000000001</v>
      </c>
      <c r="AG5299" s="157">
        <f>IF('1a-Electricity'!$AL$79="no","",ROUND(AD5299,4))</f>
        <v>0.26600000000000001</v>
      </c>
      <c r="BL5299" s="157">
        <f t="shared" si="180"/>
        <v>0.26500000000000018</v>
      </c>
      <c r="BM5299" s="157">
        <f>IF('1b-NaturalGas'!$AL$87="no","",ROUND(BL5299,4))</f>
        <v>0.26500000000000001</v>
      </c>
      <c r="BN5299" s="157">
        <f>IF('1b-NaturalGas'!$AL$88="no","",ROUND(BL5299,4))</f>
        <v>0.26500000000000001</v>
      </c>
      <c r="BO5299" s="157">
        <f>IF('1b-NaturalGas'!$AL$89="no","",ROUND(BL5299,4))</f>
        <v>0.26500000000000001</v>
      </c>
      <c r="BP5299" s="157">
        <f>IF('1b-NaturalGas'!$AL$90="no","not applicable (based on previous answers)",ROUND(BL5299,4))</f>
        <v>0.26500000000000001</v>
      </c>
      <c r="BQ5299" s="157">
        <f>IF('1b-NaturalGas'!$AL$91="no","not applicable (based on previous answers)",ROUND(BL5299,4))</f>
        <v>0.26500000000000001</v>
      </c>
    </row>
    <row r="5300" spans="30:69" x14ac:dyDescent="0.25">
      <c r="AD5300" s="157">
        <f t="shared" si="179"/>
        <v>0.26700000000000018</v>
      </c>
      <c r="AE5300" s="157">
        <f>IF('1a-Electricity'!$AL$77="no","",ROUND(AD5300,4))</f>
        <v>0.26700000000000002</v>
      </c>
      <c r="AF5300" s="157">
        <f>IF('1a-Electricity'!$AL$78="no","",ROUND(AD5300,4))</f>
        <v>0.26700000000000002</v>
      </c>
      <c r="AG5300" s="157">
        <f>IF('1a-Electricity'!$AL$79="no","",ROUND(AD5300,4))</f>
        <v>0.26700000000000002</v>
      </c>
      <c r="BL5300" s="157">
        <f t="shared" si="180"/>
        <v>0.26600000000000018</v>
      </c>
      <c r="BM5300" s="157">
        <f>IF('1b-NaturalGas'!$AL$87="no","",ROUND(BL5300,4))</f>
        <v>0.26600000000000001</v>
      </c>
      <c r="BN5300" s="157">
        <f>IF('1b-NaturalGas'!$AL$88="no","",ROUND(BL5300,4))</f>
        <v>0.26600000000000001</v>
      </c>
      <c r="BO5300" s="157">
        <f>IF('1b-NaturalGas'!$AL$89="no","",ROUND(BL5300,4))</f>
        <v>0.26600000000000001</v>
      </c>
      <c r="BP5300" s="157">
        <f>IF('1b-NaturalGas'!$AL$90="no","not applicable (based on previous answers)",ROUND(BL5300,4))</f>
        <v>0.26600000000000001</v>
      </c>
      <c r="BQ5300" s="157">
        <f>IF('1b-NaturalGas'!$AL$91="no","not applicable (based on previous answers)",ROUND(BL5300,4))</f>
        <v>0.26600000000000001</v>
      </c>
    </row>
    <row r="5301" spans="30:69" x14ac:dyDescent="0.25">
      <c r="AD5301" s="157">
        <f t="shared" si="179"/>
        <v>0.26800000000000018</v>
      </c>
      <c r="AE5301" s="157">
        <f>IF('1a-Electricity'!$AL$77="no","",ROUND(AD5301,4))</f>
        <v>0.26800000000000002</v>
      </c>
      <c r="AF5301" s="157">
        <f>IF('1a-Electricity'!$AL$78="no","",ROUND(AD5301,4))</f>
        <v>0.26800000000000002</v>
      </c>
      <c r="AG5301" s="157">
        <f>IF('1a-Electricity'!$AL$79="no","",ROUND(AD5301,4))</f>
        <v>0.26800000000000002</v>
      </c>
      <c r="BL5301" s="157">
        <f t="shared" si="180"/>
        <v>0.26700000000000018</v>
      </c>
      <c r="BM5301" s="157">
        <f>IF('1b-NaturalGas'!$AL$87="no","",ROUND(BL5301,4))</f>
        <v>0.26700000000000002</v>
      </c>
      <c r="BN5301" s="157">
        <f>IF('1b-NaturalGas'!$AL$88="no","",ROUND(BL5301,4))</f>
        <v>0.26700000000000002</v>
      </c>
      <c r="BO5301" s="157">
        <f>IF('1b-NaturalGas'!$AL$89="no","",ROUND(BL5301,4))</f>
        <v>0.26700000000000002</v>
      </c>
      <c r="BP5301" s="157">
        <f>IF('1b-NaturalGas'!$AL$90="no","not applicable (based on previous answers)",ROUND(BL5301,4))</f>
        <v>0.26700000000000002</v>
      </c>
      <c r="BQ5301" s="157">
        <f>IF('1b-NaturalGas'!$AL$91="no","not applicable (based on previous answers)",ROUND(BL5301,4))</f>
        <v>0.26700000000000002</v>
      </c>
    </row>
    <row r="5302" spans="30:69" x14ac:dyDescent="0.25">
      <c r="AD5302" s="157">
        <f t="shared" si="179"/>
        <v>0.26900000000000018</v>
      </c>
      <c r="AE5302" s="157">
        <f>IF('1a-Electricity'!$AL$77="no","",ROUND(AD5302,4))</f>
        <v>0.26900000000000002</v>
      </c>
      <c r="AF5302" s="157">
        <f>IF('1a-Electricity'!$AL$78="no","",ROUND(AD5302,4))</f>
        <v>0.26900000000000002</v>
      </c>
      <c r="AG5302" s="157">
        <f>IF('1a-Electricity'!$AL$79="no","",ROUND(AD5302,4))</f>
        <v>0.26900000000000002</v>
      </c>
      <c r="BL5302" s="157">
        <f t="shared" si="180"/>
        <v>0.26800000000000018</v>
      </c>
      <c r="BM5302" s="157">
        <f>IF('1b-NaturalGas'!$AL$87="no","",ROUND(BL5302,4))</f>
        <v>0.26800000000000002</v>
      </c>
      <c r="BN5302" s="157">
        <f>IF('1b-NaturalGas'!$AL$88="no","",ROUND(BL5302,4))</f>
        <v>0.26800000000000002</v>
      </c>
      <c r="BO5302" s="157">
        <f>IF('1b-NaturalGas'!$AL$89="no","",ROUND(BL5302,4))</f>
        <v>0.26800000000000002</v>
      </c>
      <c r="BP5302" s="157">
        <f>IF('1b-NaturalGas'!$AL$90="no","not applicable (based on previous answers)",ROUND(BL5302,4))</f>
        <v>0.26800000000000002</v>
      </c>
      <c r="BQ5302" s="157">
        <f>IF('1b-NaturalGas'!$AL$91="no","not applicable (based on previous answers)",ROUND(BL5302,4))</f>
        <v>0.26800000000000002</v>
      </c>
    </row>
    <row r="5303" spans="30:69" x14ac:dyDescent="0.25">
      <c r="AD5303" s="157">
        <f t="shared" si="179"/>
        <v>0.27000000000000018</v>
      </c>
      <c r="AE5303" s="157">
        <f>IF('1a-Electricity'!$AL$77="no","",ROUND(AD5303,4))</f>
        <v>0.27</v>
      </c>
      <c r="AF5303" s="157">
        <f>IF('1a-Electricity'!$AL$78="no","",ROUND(AD5303,4))</f>
        <v>0.27</v>
      </c>
      <c r="AG5303" s="157">
        <f>IF('1a-Electricity'!$AL$79="no","",ROUND(AD5303,4))</f>
        <v>0.27</v>
      </c>
      <c r="BL5303" s="157">
        <f t="shared" si="180"/>
        <v>0.26900000000000018</v>
      </c>
      <c r="BM5303" s="157">
        <f>IF('1b-NaturalGas'!$AL$87="no","",ROUND(BL5303,4))</f>
        <v>0.26900000000000002</v>
      </c>
      <c r="BN5303" s="157">
        <f>IF('1b-NaturalGas'!$AL$88="no","",ROUND(BL5303,4))</f>
        <v>0.26900000000000002</v>
      </c>
      <c r="BO5303" s="157">
        <f>IF('1b-NaturalGas'!$AL$89="no","",ROUND(BL5303,4))</f>
        <v>0.26900000000000002</v>
      </c>
      <c r="BP5303" s="157">
        <f>IF('1b-NaturalGas'!$AL$90="no","not applicable (based on previous answers)",ROUND(BL5303,4))</f>
        <v>0.26900000000000002</v>
      </c>
      <c r="BQ5303" s="157">
        <f>IF('1b-NaturalGas'!$AL$91="no","not applicable (based on previous answers)",ROUND(BL5303,4))</f>
        <v>0.26900000000000002</v>
      </c>
    </row>
    <row r="5304" spans="30:69" x14ac:dyDescent="0.25">
      <c r="AD5304" s="157">
        <f t="shared" si="179"/>
        <v>0.27100000000000019</v>
      </c>
      <c r="AE5304" s="157">
        <f>IF('1a-Electricity'!$AL$77="no","",ROUND(AD5304,4))</f>
        <v>0.27100000000000002</v>
      </c>
      <c r="AF5304" s="157">
        <f>IF('1a-Electricity'!$AL$78="no","",ROUND(AD5304,4))</f>
        <v>0.27100000000000002</v>
      </c>
      <c r="AG5304" s="157">
        <f>IF('1a-Electricity'!$AL$79="no","",ROUND(AD5304,4))</f>
        <v>0.27100000000000002</v>
      </c>
      <c r="BL5304" s="157">
        <f t="shared" si="180"/>
        <v>0.27000000000000018</v>
      </c>
      <c r="BM5304" s="157">
        <f>IF('1b-NaturalGas'!$AL$87="no","",ROUND(BL5304,4))</f>
        <v>0.27</v>
      </c>
      <c r="BN5304" s="157">
        <f>IF('1b-NaturalGas'!$AL$88="no","",ROUND(BL5304,4))</f>
        <v>0.27</v>
      </c>
      <c r="BO5304" s="157">
        <f>IF('1b-NaturalGas'!$AL$89="no","",ROUND(BL5304,4))</f>
        <v>0.27</v>
      </c>
      <c r="BP5304" s="157">
        <f>IF('1b-NaturalGas'!$AL$90="no","not applicable (based on previous answers)",ROUND(BL5304,4))</f>
        <v>0.27</v>
      </c>
      <c r="BQ5304" s="157">
        <f>IF('1b-NaturalGas'!$AL$91="no","not applicable (based on previous answers)",ROUND(BL5304,4))</f>
        <v>0.27</v>
      </c>
    </row>
    <row r="5305" spans="30:69" x14ac:dyDescent="0.25">
      <c r="AD5305" s="157">
        <f t="shared" si="179"/>
        <v>0.27200000000000019</v>
      </c>
      <c r="AE5305" s="157">
        <f>IF('1a-Electricity'!$AL$77="no","",ROUND(AD5305,4))</f>
        <v>0.27200000000000002</v>
      </c>
      <c r="AF5305" s="157">
        <f>IF('1a-Electricity'!$AL$78="no","",ROUND(AD5305,4))</f>
        <v>0.27200000000000002</v>
      </c>
      <c r="AG5305" s="157">
        <f>IF('1a-Electricity'!$AL$79="no","",ROUND(AD5305,4))</f>
        <v>0.27200000000000002</v>
      </c>
      <c r="BL5305" s="157">
        <f t="shared" si="180"/>
        <v>0.27100000000000019</v>
      </c>
      <c r="BM5305" s="157">
        <f>IF('1b-NaturalGas'!$AL$87="no","",ROUND(BL5305,4))</f>
        <v>0.27100000000000002</v>
      </c>
      <c r="BN5305" s="157">
        <f>IF('1b-NaturalGas'!$AL$88="no","",ROUND(BL5305,4))</f>
        <v>0.27100000000000002</v>
      </c>
      <c r="BO5305" s="157">
        <f>IF('1b-NaturalGas'!$AL$89="no","",ROUND(BL5305,4))</f>
        <v>0.27100000000000002</v>
      </c>
      <c r="BP5305" s="157">
        <f>IF('1b-NaturalGas'!$AL$90="no","not applicable (based on previous answers)",ROUND(BL5305,4))</f>
        <v>0.27100000000000002</v>
      </c>
      <c r="BQ5305" s="157">
        <f>IF('1b-NaturalGas'!$AL$91="no","not applicable (based on previous answers)",ROUND(BL5305,4))</f>
        <v>0.27100000000000002</v>
      </c>
    </row>
    <row r="5306" spans="30:69" x14ac:dyDescent="0.25">
      <c r="AD5306" s="157">
        <f t="shared" si="179"/>
        <v>0.27300000000000019</v>
      </c>
      <c r="AE5306" s="157">
        <f>IF('1a-Electricity'!$AL$77="no","",ROUND(AD5306,4))</f>
        <v>0.27300000000000002</v>
      </c>
      <c r="AF5306" s="157">
        <f>IF('1a-Electricity'!$AL$78="no","",ROUND(AD5306,4))</f>
        <v>0.27300000000000002</v>
      </c>
      <c r="AG5306" s="157">
        <f>IF('1a-Electricity'!$AL$79="no","",ROUND(AD5306,4))</f>
        <v>0.27300000000000002</v>
      </c>
      <c r="BL5306" s="157">
        <f t="shared" si="180"/>
        <v>0.27200000000000019</v>
      </c>
      <c r="BM5306" s="157">
        <f>IF('1b-NaturalGas'!$AL$87="no","",ROUND(BL5306,4))</f>
        <v>0.27200000000000002</v>
      </c>
      <c r="BN5306" s="157">
        <f>IF('1b-NaturalGas'!$AL$88="no","",ROUND(BL5306,4))</f>
        <v>0.27200000000000002</v>
      </c>
      <c r="BO5306" s="157">
        <f>IF('1b-NaturalGas'!$AL$89="no","",ROUND(BL5306,4))</f>
        <v>0.27200000000000002</v>
      </c>
      <c r="BP5306" s="157">
        <f>IF('1b-NaturalGas'!$AL$90="no","not applicable (based on previous answers)",ROUND(BL5306,4))</f>
        <v>0.27200000000000002</v>
      </c>
      <c r="BQ5306" s="157">
        <f>IF('1b-NaturalGas'!$AL$91="no","not applicable (based on previous answers)",ROUND(BL5306,4))</f>
        <v>0.27200000000000002</v>
      </c>
    </row>
    <row r="5307" spans="30:69" x14ac:dyDescent="0.25">
      <c r="AD5307" s="157">
        <f t="shared" si="179"/>
        <v>0.27400000000000019</v>
      </c>
      <c r="AE5307" s="157">
        <f>IF('1a-Electricity'!$AL$77="no","",ROUND(AD5307,4))</f>
        <v>0.27400000000000002</v>
      </c>
      <c r="AF5307" s="157">
        <f>IF('1a-Electricity'!$AL$78="no","",ROUND(AD5307,4))</f>
        <v>0.27400000000000002</v>
      </c>
      <c r="AG5307" s="157">
        <f>IF('1a-Electricity'!$AL$79="no","",ROUND(AD5307,4))</f>
        <v>0.27400000000000002</v>
      </c>
      <c r="BL5307" s="157">
        <f t="shared" si="180"/>
        <v>0.27300000000000019</v>
      </c>
      <c r="BM5307" s="157">
        <f>IF('1b-NaturalGas'!$AL$87="no","",ROUND(BL5307,4))</f>
        <v>0.27300000000000002</v>
      </c>
      <c r="BN5307" s="157">
        <f>IF('1b-NaturalGas'!$AL$88="no","",ROUND(BL5307,4))</f>
        <v>0.27300000000000002</v>
      </c>
      <c r="BO5307" s="157">
        <f>IF('1b-NaturalGas'!$AL$89="no","",ROUND(BL5307,4))</f>
        <v>0.27300000000000002</v>
      </c>
      <c r="BP5307" s="157">
        <f>IF('1b-NaturalGas'!$AL$90="no","not applicable (based on previous answers)",ROUND(BL5307,4))</f>
        <v>0.27300000000000002</v>
      </c>
      <c r="BQ5307" s="157">
        <f>IF('1b-NaturalGas'!$AL$91="no","not applicable (based on previous answers)",ROUND(BL5307,4))</f>
        <v>0.27300000000000002</v>
      </c>
    </row>
    <row r="5308" spans="30:69" x14ac:dyDescent="0.25">
      <c r="AD5308" s="157">
        <f t="shared" si="179"/>
        <v>0.27500000000000019</v>
      </c>
      <c r="AE5308" s="157">
        <f>IF('1a-Electricity'!$AL$77="no","",ROUND(AD5308,4))</f>
        <v>0.27500000000000002</v>
      </c>
      <c r="AF5308" s="157">
        <f>IF('1a-Electricity'!$AL$78="no","",ROUND(AD5308,4))</f>
        <v>0.27500000000000002</v>
      </c>
      <c r="AG5308" s="157">
        <f>IF('1a-Electricity'!$AL$79="no","",ROUND(AD5308,4))</f>
        <v>0.27500000000000002</v>
      </c>
      <c r="BL5308" s="157">
        <f t="shared" si="180"/>
        <v>0.27400000000000019</v>
      </c>
      <c r="BM5308" s="157">
        <f>IF('1b-NaturalGas'!$AL$87="no","",ROUND(BL5308,4))</f>
        <v>0.27400000000000002</v>
      </c>
      <c r="BN5308" s="157">
        <f>IF('1b-NaturalGas'!$AL$88="no","",ROUND(BL5308,4))</f>
        <v>0.27400000000000002</v>
      </c>
      <c r="BO5308" s="157">
        <f>IF('1b-NaturalGas'!$AL$89="no","",ROUND(BL5308,4))</f>
        <v>0.27400000000000002</v>
      </c>
      <c r="BP5308" s="157">
        <f>IF('1b-NaturalGas'!$AL$90="no","not applicable (based on previous answers)",ROUND(BL5308,4))</f>
        <v>0.27400000000000002</v>
      </c>
      <c r="BQ5308" s="157">
        <f>IF('1b-NaturalGas'!$AL$91="no","not applicable (based on previous answers)",ROUND(BL5308,4))</f>
        <v>0.27400000000000002</v>
      </c>
    </row>
    <row r="5309" spans="30:69" x14ac:dyDescent="0.25">
      <c r="AD5309" s="157">
        <f t="shared" si="179"/>
        <v>0.27600000000000019</v>
      </c>
      <c r="AE5309" s="157">
        <f>IF('1a-Electricity'!$AL$77="no","",ROUND(AD5309,4))</f>
        <v>0.27600000000000002</v>
      </c>
      <c r="AF5309" s="157">
        <f>IF('1a-Electricity'!$AL$78="no","",ROUND(AD5309,4))</f>
        <v>0.27600000000000002</v>
      </c>
      <c r="AG5309" s="157">
        <f>IF('1a-Electricity'!$AL$79="no","",ROUND(AD5309,4))</f>
        <v>0.27600000000000002</v>
      </c>
      <c r="BL5309" s="157">
        <f t="shared" si="180"/>
        <v>0.27500000000000019</v>
      </c>
      <c r="BM5309" s="157">
        <f>IF('1b-NaturalGas'!$AL$87="no","",ROUND(BL5309,4))</f>
        <v>0.27500000000000002</v>
      </c>
      <c r="BN5309" s="157">
        <f>IF('1b-NaturalGas'!$AL$88="no","",ROUND(BL5309,4))</f>
        <v>0.27500000000000002</v>
      </c>
      <c r="BO5309" s="157">
        <f>IF('1b-NaturalGas'!$AL$89="no","",ROUND(BL5309,4))</f>
        <v>0.27500000000000002</v>
      </c>
      <c r="BP5309" s="157">
        <f>IF('1b-NaturalGas'!$AL$90="no","not applicable (based on previous answers)",ROUND(BL5309,4))</f>
        <v>0.27500000000000002</v>
      </c>
      <c r="BQ5309" s="157">
        <f>IF('1b-NaturalGas'!$AL$91="no","not applicable (based on previous answers)",ROUND(BL5309,4))</f>
        <v>0.27500000000000002</v>
      </c>
    </row>
    <row r="5310" spans="30:69" x14ac:dyDescent="0.25">
      <c r="AD5310" s="157">
        <f t="shared" si="179"/>
        <v>0.27700000000000019</v>
      </c>
      <c r="AE5310" s="157">
        <f>IF('1a-Electricity'!$AL$77="no","",ROUND(AD5310,4))</f>
        <v>0.27700000000000002</v>
      </c>
      <c r="AF5310" s="157">
        <f>IF('1a-Electricity'!$AL$78="no","",ROUND(AD5310,4))</f>
        <v>0.27700000000000002</v>
      </c>
      <c r="AG5310" s="157">
        <f>IF('1a-Electricity'!$AL$79="no","",ROUND(AD5310,4))</f>
        <v>0.27700000000000002</v>
      </c>
      <c r="BL5310" s="157">
        <f t="shared" si="180"/>
        <v>0.27600000000000019</v>
      </c>
      <c r="BM5310" s="157">
        <f>IF('1b-NaturalGas'!$AL$87="no","",ROUND(BL5310,4))</f>
        <v>0.27600000000000002</v>
      </c>
      <c r="BN5310" s="157">
        <f>IF('1b-NaturalGas'!$AL$88="no","",ROUND(BL5310,4))</f>
        <v>0.27600000000000002</v>
      </c>
      <c r="BO5310" s="157">
        <f>IF('1b-NaturalGas'!$AL$89="no","",ROUND(BL5310,4))</f>
        <v>0.27600000000000002</v>
      </c>
      <c r="BP5310" s="157">
        <f>IF('1b-NaturalGas'!$AL$90="no","not applicable (based on previous answers)",ROUND(BL5310,4))</f>
        <v>0.27600000000000002</v>
      </c>
      <c r="BQ5310" s="157">
        <f>IF('1b-NaturalGas'!$AL$91="no","not applicable (based on previous answers)",ROUND(BL5310,4))</f>
        <v>0.27600000000000002</v>
      </c>
    </row>
    <row r="5311" spans="30:69" x14ac:dyDescent="0.25">
      <c r="AD5311" s="157">
        <f t="shared" si="179"/>
        <v>0.27800000000000019</v>
      </c>
      <c r="AE5311" s="157">
        <f>IF('1a-Electricity'!$AL$77="no","",ROUND(AD5311,4))</f>
        <v>0.27800000000000002</v>
      </c>
      <c r="AF5311" s="157">
        <f>IF('1a-Electricity'!$AL$78="no","",ROUND(AD5311,4))</f>
        <v>0.27800000000000002</v>
      </c>
      <c r="AG5311" s="157">
        <f>IF('1a-Electricity'!$AL$79="no","",ROUND(AD5311,4))</f>
        <v>0.27800000000000002</v>
      </c>
      <c r="BL5311" s="157">
        <f t="shared" si="180"/>
        <v>0.27700000000000019</v>
      </c>
      <c r="BM5311" s="157">
        <f>IF('1b-NaturalGas'!$AL$87="no","",ROUND(BL5311,4))</f>
        <v>0.27700000000000002</v>
      </c>
      <c r="BN5311" s="157">
        <f>IF('1b-NaturalGas'!$AL$88="no","",ROUND(BL5311,4))</f>
        <v>0.27700000000000002</v>
      </c>
      <c r="BO5311" s="157">
        <f>IF('1b-NaturalGas'!$AL$89="no","",ROUND(BL5311,4))</f>
        <v>0.27700000000000002</v>
      </c>
      <c r="BP5311" s="157">
        <f>IF('1b-NaturalGas'!$AL$90="no","not applicable (based on previous answers)",ROUND(BL5311,4))</f>
        <v>0.27700000000000002</v>
      </c>
      <c r="BQ5311" s="157">
        <f>IF('1b-NaturalGas'!$AL$91="no","not applicable (based on previous answers)",ROUND(BL5311,4))</f>
        <v>0.27700000000000002</v>
      </c>
    </row>
    <row r="5312" spans="30:69" x14ac:dyDescent="0.25">
      <c r="AD5312" s="157">
        <f t="shared" si="179"/>
        <v>0.27900000000000019</v>
      </c>
      <c r="AE5312" s="157">
        <f>IF('1a-Electricity'!$AL$77="no","",ROUND(AD5312,4))</f>
        <v>0.27900000000000003</v>
      </c>
      <c r="AF5312" s="157">
        <f>IF('1a-Electricity'!$AL$78="no","",ROUND(AD5312,4))</f>
        <v>0.27900000000000003</v>
      </c>
      <c r="AG5312" s="157">
        <f>IF('1a-Electricity'!$AL$79="no","",ROUND(AD5312,4))</f>
        <v>0.27900000000000003</v>
      </c>
      <c r="BL5312" s="157">
        <f t="shared" si="180"/>
        <v>0.27800000000000019</v>
      </c>
      <c r="BM5312" s="157">
        <f>IF('1b-NaturalGas'!$AL$87="no","",ROUND(BL5312,4))</f>
        <v>0.27800000000000002</v>
      </c>
      <c r="BN5312" s="157">
        <f>IF('1b-NaturalGas'!$AL$88="no","",ROUND(BL5312,4))</f>
        <v>0.27800000000000002</v>
      </c>
      <c r="BO5312" s="157">
        <f>IF('1b-NaturalGas'!$AL$89="no","",ROUND(BL5312,4))</f>
        <v>0.27800000000000002</v>
      </c>
      <c r="BP5312" s="157">
        <f>IF('1b-NaturalGas'!$AL$90="no","not applicable (based on previous answers)",ROUND(BL5312,4))</f>
        <v>0.27800000000000002</v>
      </c>
      <c r="BQ5312" s="157">
        <f>IF('1b-NaturalGas'!$AL$91="no","not applicable (based on previous answers)",ROUND(BL5312,4))</f>
        <v>0.27800000000000002</v>
      </c>
    </row>
    <row r="5313" spans="30:69" x14ac:dyDescent="0.25">
      <c r="AD5313" s="157">
        <f t="shared" si="179"/>
        <v>0.28000000000000019</v>
      </c>
      <c r="AE5313" s="157">
        <f>IF('1a-Electricity'!$AL$77="no","",ROUND(AD5313,4))</f>
        <v>0.28000000000000003</v>
      </c>
      <c r="AF5313" s="157">
        <f>IF('1a-Electricity'!$AL$78="no","",ROUND(AD5313,4))</f>
        <v>0.28000000000000003</v>
      </c>
      <c r="AG5313" s="157">
        <f>IF('1a-Electricity'!$AL$79="no","",ROUND(AD5313,4))</f>
        <v>0.28000000000000003</v>
      </c>
      <c r="BL5313" s="157">
        <f t="shared" si="180"/>
        <v>0.27900000000000019</v>
      </c>
      <c r="BM5313" s="157">
        <f>IF('1b-NaturalGas'!$AL$87="no","",ROUND(BL5313,4))</f>
        <v>0.27900000000000003</v>
      </c>
      <c r="BN5313" s="157">
        <f>IF('1b-NaturalGas'!$AL$88="no","",ROUND(BL5313,4))</f>
        <v>0.27900000000000003</v>
      </c>
      <c r="BO5313" s="157">
        <f>IF('1b-NaturalGas'!$AL$89="no","",ROUND(BL5313,4))</f>
        <v>0.27900000000000003</v>
      </c>
      <c r="BP5313" s="157">
        <f>IF('1b-NaturalGas'!$AL$90="no","not applicable (based on previous answers)",ROUND(BL5313,4))</f>
        <v>0.27900000000000003</v>
      </c>
      <c r="BQ5313" s="157">
        <f>IF('1b-NaturalGas'!$AL$91="no","not applicable (based on previous answers)",ROUND(BL5313,4))</f>
        <v>0.27900000000000003</v>
      </c>
    </row>
    <row r="5314" spans="30:69" x14ac:dyDescent="0.25">
      <c r="AD5314" s="157">
        <f t="shared" si="179"/>
        <v>0.28100000000000019</v>
      </c>
      <c r="AE5314" s="157">
        <f>IF('1a-Electricity'!$AL$77="no","",ROUND(AD5314,4))</f>
        <v>0.28100000000000003</v>
      </c>
      <c r="AF5314" s="157">
        <f>IF('1a-Electricity'!$AL$78="no","",ROUND(AD5314,4))</f>
        <v>0.28100000000000003</v>
      </c>
      <c r="AG5314" s="157">
        <f>IF('1a-Electricity'!$AL$79="no","",ROUND(AD5314,4))</f>
        <v>0.28100000000000003</v>
      </c>
      <c r="BL5314" s="157">
        <f t="shared" si="180"/>
        <v>0.28000000000000019</v>
      </c>
      <c r="BM5314" s="157">
        <f>IF('1b-NaturalGas'!$AL$87="no","",ROUND(BL5314,4))</f>
        <v>0.28000000000000003</v>
      </c>
      <c r="BN5314" s="157">
        <f>IF('1b-NaturalGas'!$AL$88="no","",ROUND(BL5314,4))</f>
        <v>0.28000000000000003</v>
      </c>
      <c r="BO5314" s="157">
        <f>IF('1b-NaturalGas'!$AL$89="no","",ROUND(BL5314,4))</f>
        <v>0.28000000000000003</v>
      </c>
      <c r="BP5314" s="157">
        <f>IF('1b-NaturalGas'!$AL$90="no","not applicable (based on previous answers)",ROUND(BL5314,4))</f>
        <v>0.28000000000000003</v>
      </c>
      <c r="BQ5314" s="157">
        <f>IF('1b-NaturalGas'!$AL$91="no","not applicable (based on previous answers)",ROUND(BL5314,4))</f>
        <v>0.28000000000000003</v>
      </c>
    </row>
    <row r="5315" spans="30:69" x14ac:dyDescent="0.25">
      <c r="AD5315" s="157">
        <f t="shared" si="179"/>
        <v>0.28200000000000019</v>
      </c>
      <c r="AE5315" s="157">
        <f>IF('1a-Electricity'!$AL$77="no","",ROUND(AD5315,4))</f>
        <v>0.28199999999999997</v>
      </c>
      <c r="AF5315" s="157">
        <f>IF('1a-Electricity'!$AL$78="no","",ROUND(AD5315,4))</f>
        <v>0.28199999999999997</v>
      </c>
      <c r="AG5315" s="157">
        <f>IF('1a-Electricity'!$AL$79="no","",ROUND(AD5315,4))</f>
        <v>0.28199999999999997</v>
      </c>
      <c r="BL5315" s="157">
        <f t="shared" si="180"/>
        <v>0.28100000000000019</v>
      </c>
      <c r="BM5315" s="157">
        <f>IF('1b-NaturalGas'!$AL$87="no","",ROUND(BL5315,4))</f>
        <v>0.28100000000000003</v>
      </c>
      <c r="BN5315" s="157">
        <f>IF('1b-NaturalGas'!$AL$88="no","",ROUND(BL5315,4))</f>
        <v>0.28100000000000003</v>
      </c>
      <c r="BO5315" s="157">
        <f>IF('1b-NaturalGas'!$AL$89="no","",ROUND(BL5315,4))</f>
        <v>0.28100000000000003</v>
      </c>
      <c r="BP5315" s="157">
        <f>IF('1b-NaturalGas'!$AL$90="no","not applicable (based on previous answers)",ROUND(BL5315,4))</f>
        <v>0.28100000000000003</v>
      </c>
      <c r="BQ5315" s="157">
        <f>IF('1b-NaturalGas'!$AL$91="no","not applicable (based on previous answers)",ROUND(BL5315,4))</f>
        <v>0.28100000000000003</v>
      </c>
    </row>
    <row r="5316" spans="30:69" x14ac:dyDescent="0.25">
      <c r="AD5316" s="157">
        <f t="shared" si="179"/>
        <v>0.2830000000000002</v>
      </c>
      <c r="AE5316" s="157">
        <f>IF('1a-Electricity'!$AL$77="no","",ROUND(AD5316,4))</f>
        <v>0.28299999999999997</v>
      </c>
      <c r="AF5316" s="157">
        <f>IF('1a-Electricity'!$AL$78="no","",ROUND(AD5316,4))</f>
        <v>0.28299999999999997</v>
      </c>
      <c r="AG5316" s="157">
        <f>IF('1a-Electricity'!$AL$79="no","",ROUND(AD5316,4))</f>
        <v>0.28299999999999997</v>
      </c>
      <c r="BL5316" s="157">
        <f t="shared" si="180"/>
        <v>0.28200000000000019</v>
      </c>
      <c r="BM5316" s="157">
        <f>IF('1b-NaturalGas'!$AL$87="no","",ROUND(BL5316,4))</f>
        <v>0.28199999999999997</v>
      </c>
      <c r="BN5316" s="157">
        <f>IF('1b-NaturalGas'!$AL$88="no","",ROUND(BL5316,4))</f>
        <v>0.28199999999999997</v>
      </c>
      <c r="BO5316" s="157">
        <f>IF('1b-NaturalGas'!$AL$89="no","",ROUND(BL5316,4))</f>
        <v>0.28199999999999997</v>
      </c>
      <c r="BP5316" s="157">
        <f>IF('1b-NaturalGas'!$AL$90="no","not applicable (based on previous answers)",ROUND(BL5316,4))</f>
        <v>0.28199999999999997</v>
      </c>
      <c r="BQ5316" s="157">
        <f>IF('1b-NaturalGas'!$AL$91="no","not applicable (based on previous answers)",ROUND(BL5316,4))</f>
        <v>0.28199999999999997</v>
      </c>
    </row>
    <row r="5317" spans="30:69" x14ac:dyDescent="0.25">
      <c r="AD5317" s="157">
        <f t="shared" si="179"/>
        <v>0.2840000000000002</v>
      </c>
      <c r="AE5317" s="157">
        <f>IF('1a-Electricity'!$AL$77="no","",ROUND(AD5317,4))</f>
        <v>0.28399999999999997</v>
      </c>
      <c r="AF5317" s="157">
        <f>IF('1a-Electricity'!$AL$78="no","",ROUND(AD5317,4))</f>
        <v>0.28399999999999997</v>
      </c>
      <c r="AG5317" s="157">
        <f>IF('1a-Electricity'!$AL$79="no","",ROUND(AD5317,4))</f>
        <v>0.28399999999999997</v>
      </c>
      <c r="BL5317" s="157">
        <f t="shared" si="180"/>
        <v>0.2830000000000002</v>
      </c>
      <c r="BM5317" s="157">
        <f>IF('1b-NaturalGas'!$AL$87="no","",ROUND(BL5317,4))</f>
        <v>0.28299999999999997</v>
      </c>
      <c r="BN5317" s="157">
        <f>IF('1b-NaturalGas'!$AL$88="no","",ROUND(BL5317,4))</f>
        <v>0.28299999999999997</v>
      </c>
      <c r="BO5317" s="157">
        <f>IF('1b-NaturalGas'!$AL$89="no","",ROUND(BL5317,4))</f>
        <v>0.28299999999999997</v>
      </c>
      <c r="BP5317" s="157">
        <f>IF('1b-NaturalGas'!$AL$90="no","not applicable (based on previous answers)",ROUND(BL5317,4))</f>
        <v>0.28299999999999997</v>
      </c>
      <c r="BQ5317" s="157">
        <f>IF('1b-NaturalGas'!$AL$91="no","not applicable (based on previous answers)",ROUND(BL5317,4))</f>
        <v>0.28299999999999997</v>
      </c>
    </row>
    <row r="5318" spans="30:69" x14ac:dyDescent="0.25">
      <c r="AD5318" s="157">
        <f t="shared" si="179"/>
        <v>0.2850000000000002</v>
      </c>
      <c r="AE5318" s="157">
        <f>IF('1a-Electricity'!$AL$77="no","",ROUND(AD5318,4))</f>
        <v>0.28499999999999998</v>
      </c>
      <c r="AF5318" s="157">
        <f>IF('1a-Electricity'!$AL$78="no","",ROUND(AD5318,4))</f>
        <v>0.28499999999999998</v>
      </c>
      <c r="AG5318" s="157">
        <f>IF('1a-Electricity'!$AL$79="no","",ROUND(AD5318,4))</f>
        <v>0.28499999999999998</v>
      </c>
      <c r="BL5318" s="157">
        <f t="shared" si="180"/>
        <v>0.2840000000000002</v>
      </c>
      <c r="BM5318" s="157">
        <f>IF('1b-NaturalGas'!$AL$87="no","",ROUND(BL5318,4))</f>
        <v>0.28399999999999997</v>
      </c>
      <c r="BN5318" s="157">
        <f>IF('1b-NaturalGas'!$AL$88="no","",ROUND(BL5318,4))</f>
        <v>0.28399999999999997</v>
      </c>
      <c r="BO5318" s="157">
        <f>IF('1b-NaturalGas'!$AL$89="no","",ROUND(BL5318,4))</f>
        <v>0.28399999999999997</v>
      </c>
      <c r="BP5318" s="157">
        <f>IF('1b-NaturalGas'!$AL$90="no","not applicable (based on previous answers)",ROUND(BL5318,4))</f>
        <v>0.28399999999999997</v>
      </c>
      <c r="BQ5318" s="157">
        <f>IF('1b-NaturalGas'!$AL$91="no","not applicable (based on previous answers)",ROUND(BL5318,4))</f>
        <v>0.28399999999999997</v>
      </c>
    </row>
    <row r="5319" spans="30:69" x14ac:dyDescent="0.25">
      <c r="AD5319" s="157">
        <f t="shared" si="179"/>
        <v>0.2860000000000002</v>
      </c>
      <c r="AE5319" s="157">
        <f>IF('1a-Electricity'!$AL$77="no","",ROUND(AD5319,4))</f>
        <v>0.28599999999999998</v>
      </c>
      <c r="AF5319" s="157">
        <f>IF('1a-Electricity'!$AL$78="no","",ROUND(AD5319,4))</f>
        <v>0.28599999999999998</v>
      </c>
      <c r="AG5319" s="157">
        <f>IF('1a-Electricity'!$AL$79="no","",ROUND(AD5319,4))</f>
        <v>0.28599999999999998</v>
      </c>
      <c r="BL5319" s="157">
        <f t="shared" si="180"/>
        <v>0.2850000000000002</v>
      </c>
      <c r="BM5319" s="157">
        <f>IF('1b-NaturalGas'!$AL$87="no","",ROUND(BL5319,4))</f>
        <v>0.28499999999999998</v>
      </c>
      <c r="BN5319" s="157">
        <f>IF('1b-NaturalGas'!$AL$88="no","",ROUND(BL5319,4))</f>
        <v>0.28499999999999998</v>
      </c>
      <c r="BO5319" s="157">
        <f>IF('1b-NaturalGas'!$AL$89="no","",ROUND(BL5319,4))</f>
        <v>0.28499999999999998</v>
      </c>
      <c r="BP5319" s="157">
        <f>IF('1b-NaturalGas'!$AL$90="no","not applicable (based on previous answers)",ROUND(BL5319,4))</f>
        <v>0.28499999999999998</v>
      </c>
      <c r="BQ5319" s="157">
        <f>IF('1b-NaturalGas'!$AL$91="no","not applicable (based on previous answers)",ROUND(BL5319,4))</f>
        <v>0.28499999999999998</v>
      </c>
    </row>
    <row r="5320" spans="30:69" x14ac:dyDescent="0.25">
      <c r="AD5320" s="157">
        <f t="shared" si="179"/>
        <v>0.2870000000000002</v>
      </c>
      <c r="AE5320" s="157">
        <f>IF('1a-Electricity'!$AL$77="no","",ROUND(AD5320,4))</f>
        <v>0.28699999999999998</v>
      </c>
      <c r="AF5320" s="157">
        <f>IF('1a-Electricity'!$AL$78="no","",ROUND(AD5320,4))</f>
        <v>0.28699999999999998</v>
      </c>
      <c r="AG5320" s="157">
        <f>IF('1a-Electricity'!$AL$79="no","",ROUND(AD5320,4))</f>
        <v>0.28699999999999998</v>
      </c>
      <c r="BL5320" s="157">
        <f t="shared" si="180"/>
        <v>0.2860000000000002</v>
      </c>
      <c r="BM5320" s="157">
        <f>IF('1b-NaturalGas'!$AL$87="no","",ROUND(BL5320,4))</f>
        <v>0.28599999999999998</v>
      </c>
      <c r="BN5320" s="157">
        <f>IF('1b-NaturalGas'!$AL$88="no","",ROUND(BL5320,4))</f>
        <v>0.28599999999999998</v>
      </c>
      <c r="BO5320" s="157">
        <f>IF('1b-NaturalGas'!$AL$89="no","",ROUND(BL5320,4))</f>
        <v>0.28599999999999998</v>
      </c>
      <c r="BP5320" s="157">
        <f>IF('1b-NaturalGas'!$AL$90="no","not applicable (based on previous answers)",ROUND(BL5320,4))</f>
        <v>0.28599999999999998</v>
      </c>
      <c r="BQ5320" s="157">
        <f>IF('1b-NaturalGas'!$AL$91="no","not applicable (based on previous answers)",ROUND(BL5320,4))</f>
        <v>0.28599999999999998</v>
      </c>
    </row>
    <row r="5321" spans="30:69" x14ac:dyDescent="0.25">
      <c r="AD5321" s="157">
        <f t="shared" si="179"/>
        <v>0.2880000000000002</v>
      </c>
      <c r="AE5321" s="157">
        <f>IF('1a-Electricity'!$AL$77="no","",ROUND(AD5321,4))</f>
        <v>0.28799999999999998</v>
      </c>
      <c r="AF5321" s="157">
        <f>IF('1a-Electricity'!$AL$78="no","",ROUND(AD5321,4))</f>
        <v>0.28799999999999998</v>
      </c>
      <c r="AG5321" s="157">
        <f>IF('1a-Electricity'!$AL$79="no","",ROUND(AD5321,4))</f>
        <v>0.28799999999999998</v>
      </c>
      <c r="BL5321" s="157">
        <f t="shared" si="180"/>
        <v>0.2870000000000002</v>
      </c>
      <c r="BM5321" s="157">
        <f>IF('1b-NaturalGas'!$AL$87="no","",ROUND(BL5321,4))</f>
        <v>0.28699999999999998</v>
      </c>
      <c r="BN5321" s="157">
        <f>IF('1b-NaturalGas'!$AL$88="no","",ROUND(BL5321,4))</f>
        <v>0.28699999999999998</v>
      </c>
      <c r="BO5321" s="157">
        <f>IF('1b-NaturalGas'!$AL$89="no","",ROUND(BL5321,4))</f>
        <v>0.28699999999999998</v>
      </c>
      <c r="BP5321" s="157">
        <f>IF('1b-NaturalGas'!$AL$90="no","not applicable (based on previous answers)",ROUND(BL5321,4))</f>
        <v>0.28699999999999998</v>
      </c>
      <c r="BQ5321" s="157">
        <f>IF('1b-NaturalGas'!$AL$91="no","not applicable (based on previous answers)",ROUND(BL5321,4))</f>
        <v>0.28699999999999998</v>
      </c>
    </row>
    <row r="5322" spans="30:69" x14ac:dyDescent="0.25">
      <c r="AD5322" s="157">
        <f t="shared" si="179"/>
        <v>0.2890000000000002</v>
      </c>
      <c r="AE5322" s="157">
        <f>IF('1a-Electricity'!$AL$77="no","",ROUND(AD5322,4))</f>
        <v>0.28899999999999998</v>
      </c>
      <c r="AF5322" s="157">
        <f>IF('1a-Electricity'!$AL$78="no","",ROUND(AD5322,4))</f>
        <v>0.28899999999999998</v>
      </c>
      <c r="AG5322" s="157">
        <f>IF('1a-Electricity'!$AL$79="no","",ROUND(AD5322,4))</f>
        <v>0.28899999999999998</v>
      </c>
      <c r="BL5322" s="157">
        <f t="shared" si="180"/>
        <v>0.2880000000000002</v>
      </c>
      <c r="BM5322" s="157">
        <f>IF('1b-NaturalGas'!$AL$87="no","",ROUND(BL5322,4))</f>
        <v>0.28799999999999998</v>
      </c>
      <c r="BN5322" s="157">
        <f>IF('1b-NaturalGas'!$AL$88="no","",ROUND(BL5322,4))</f>
        <v>0.28799999999999998</v>
      </c>
      <c r="BO5322" s="157">
        <f>IF('1b-NaturalGas'!$AL$89="no","",ROUND(BL5322,4))</f>
        <v>0.28799999999999998</v>
      </c>
      <c r="BP5322" s="157">
        <f>IF('1b-NaturalGas'!$AL$90="no","not applicable (based on previous answers)",ROUND(BL5322,4))</f>
        <v>0.28799999999999998</v>
      </c>
      <c r="BQ5322" s="157">
        <f>IF('1b-NaturalGas'!$AL$91="no","not applicable (based on previous answers)",ROUND(BL5322,4))</f>
        <v>0.28799999999999998</v>
      </c>
    </row>
    <row r="5323" spans="30:69" x14ac:dyDescent="0.25">
      <c r="AD5323" s="157">
        <f t="shared" si="179"/>
        <v>0.2900000000000002</v>
      </c>
      <c r="AE5323" s="157">
        <f>IF('1a-Electricity'!$AL$77="no","",ROUND(AD5323,4))</f>
        <v>0.28999999999999998</v>
      </c>
      <c r="AF5323" s="157">
        <f>IF('1a-Electricity'!$AL$78="no","",ROUND(AD5323,4))</f>
        <v>0.28999999999999998</v>
      </c>
      <c r="AG5323" s="157">
        <f>IF('1a-Electricity'!$AL$79="no","",ROUND(AD5323,4))</f>
        <v>0.28999999999999998</v>
      </c>
      <c r="BL5323" s="157">
        <f t="shared" si="180"/>
        <v>0.2890000000000002</v>
      </c>
      <c r="BM5323" s="157">
        <f>IF('1b-NaturalGas'!$AL$87="no","",ROUND(BL5323,4))</f>
        <v>0.28899999999999998</v>
      </c>
      <c r="BN5323" s="157">
        <f>IF('1b-NaturalGas'!$AL$88="no","",ROUND(BL5323,4))</f>
        <v>0.28899999999999998</v>
      </c>
      <c r="BO5323" s="157">
        <f>IF('1b-NaturalGas'!$AL$89="no","",ROUND(BL5323,4))</f>
        <v>0.28899999999999998</v>
      </c>
      <c r="BP5323" s="157">
        <f>IF('1b-NaturalGas'!$AL$90="no","not applicable (based on previous answers)",ROUND(BL5323,4))</f>
        <v>0.28899999999999998</v>
      </c>
      <c r="BQ5323" s="157">
        <f>IF('1b-NaturalGas'!$AL$91="no","not applicable (based on previous answers)",ROUND(BL5323,4))</f>
        <v>0.28899999999999998</v>
      </c>
    </row>
    <row r="5324" spans="30:69" x14ac:dyDescent="0.25">
      <c r="AD5324" s="157">
        <f t="shared" si="179"/>
        <v>0.2910000000000002</v>
      </c>
      <c r="AE5324" s="157">
        <f>IF('1a-Electricity'!$AL$77="no","",ROUND(AD5324,4))</f>
        <v>0.29099999999999998</v>
      </c>
      <c r="AF5324" s="157">
        <f>IF('1a-Electricity'!$AL$78="no","",ROUND(AD5324,4))</f>
        <v>0.29099999999999998</v>
      </c>
      <c r="AG5324" s="157">
        <f>IF('1a-Electricity'!$AL$79="no","",ROUND(AD5324,4))</f>
        <v>0.29099999999999998</v>
      </c>
      <c r="BL5324" s="157">
        <f t="shared" si="180"/>
        <v>0.2900000000000002</v>
      </c>
      <c r="BM5324" s="157">
        <f>IF('1b-NaturalGas'!$AL$87="no","",ROUND(BL5324,4))</f>
        <v>0.28999999999999998</v>
      </c>
      <c r="BN5324" s="157">
        <f>IF('1b-NaturalGas'!$AL$88="no","",ROUND(BL5324,4))</f>
        <v>0.28999999999999998</v>
      </c>
      <c r="BO5324" s="157">
        <f>IF('1b-NaturalGas'!$AL$89="no","",ROUND(BL5324,4))</f>
        <v>0.28999999999999998</v>
      </c>
      <c r="BP5324" s="157">
        <f>IF('1b-NaturalGas'!$AL$90="no","not applicable (based on previous answers)",ROUND(BL5324,4))</f>
        <v>0.28999999999999998</v>
      </c>
      <c r="BQ5324" s="157">
        <f>IF('1b-NaturalGas'!$AL$91="no","not applicable (based on previous answers)",ROUND(BL5324,4))</f>
        <v>0.28999999999999998</v>
      </c>
    </row>
    <row r="5325" spans="30:69" x14ac:dyDescent="0.25">
      <c r="AD5325" s="157">
        <f t="shared" si="179"/>
        <v>0.2920000000000002</v>
      </c>
      <c r="AE5325" s="157">
        <f>IF('1a-Electricity'!$AL$77="no","",ROUND(AD5325,4))</f>
        <v>0.29199999999999998</v>
      </c>
      <c r="AF5325" s="157">
        <f>IF('1a-Electricity'!$AL$78="no","",ROUND(AD5325,4))</f>
        <v>0.29199999999999998</v>
      </c>
      <c r="AG5325" s="157">
        <f>IF('1a-Electricity'!$AL$79="no","",ROUND(AD5325,4))</f>
        <v>0.29199999999999998</v>
      </c>
      <c r="BL5325" s="157">
        <f t="shared" si="180"/>
        <v>0.2910000000000002</v>
      </c>
      <c r="BM5325" s="157">
        <f>IF('1b-NaturalGas'!$AL$87="no","",ROUND(BL5325,4))</f>
        <v>0.29099999999999998</v>
      </c>
      <c r="BN5325" s="157">
        <f>IF('1b-NaturalGas'!$AL$88="no","",ROUND(BL5325,4))</f>
        <v>0.29099999999999998</v>
      </c>
      <c r="BO5325" s="157">
        <f>IF('1b-NaturalGas'!$AL$89="no","",ROUND(BL5325,4))</f>
        <v>0.29099999999999998</v>
      </c>
      <c r="BP5325" s="157">
        <f>IF('1b-NaturalGas'!$AL$90="no","not applicable (based on previous answers)",ROUND(BL5325,4))</f>
        <v>0.29099999999999998</v>
      </c>
      <c r="BQ5325" s="157">
        <f>IF('1b-NaturalGas'!$AL$91="no","not applicable (based on previous answers)",ROUND(BL5325,4))</f>
        <v>0.29099999999999998</v>
      </c>
    </row>
    <row r="5326" spans="30:69" x14ac:dyDescent="0.25">
      <c r="AD5326" s="157">
        <f t="shared" si="179"/>
        <v>0.2930000000000002</v>
      </c>
      <c r="AE5326" s="157">
        <f>IF('1a-Electricity'!$AL$77="no","",ROUND(AD5326,4))</f>
        <v>0.29299999999999998</v>
      </c>
      <c r="AF5326" s="157">
        <f>IF('1a-Electricity'!$AL$78="no","",ROUND(AD5326,4))</f>
        <v>0.29299999999999998</v>
      </c>
      <c r="AG5326" s="157">
        <f>IF('1a-Electricity'!$AL$79="no","",ROUND(AD5326,4))</f>
        <v>0.29299999999999998</v>
      </c>
      <c r="BL5326" s="157">
        <f t="shared" si="180"/>
        <v>0.2920000000000002</v>
      </c>
      <c r="BM5326" s="157">
        <f>IF('1b-NaturalGas'!$AL$87="no","",ROUND(BL5326,4))</f>
        <v>0.29199999999999998</v>
      </c>
      <c r="BN5326" s="157">
        <f>IF('1b-NaturalGas'!$AL$88="no","",ROUND(BL5326,4))</f>
        <v>0.29199999999999998</v>
      </c>
      <c r="BO5326" s="157">
        <f>IF('1b-NaturalGas'!$AL$89="no","",ROUND(BL5326,4))</f>
        <v>0.29199999999999998</v>
      </c>
      <c r="BP5326" s="157">
        <f>IF('1b-NaturalGas'!$AL$90="no","not applicable (based on previous answers)",ROUND(BL5326,4))</f>
        <v>0.29199999999999998</v>
      </c>
      <c r="BQ5326" s="157">
        <f>IF('1b-NaturalGas'!$AL$91="no","not applicable (based on previous answers)",ROUND(BL5326,4))</f>
        <v>0.29199999999999998</v>
      </c>
    </row>
    <row r="5327" spans="30:69" x14ac:dyDescent="0.25">
      <c r="AD5327" s="157">
        <f t="shared" si="179"/>
        <v>0.29400000000000021</v>
      </c>
      <c r="AE5327" s="157">
        <f>IF('1a-Electricity'!$AL$77="no","",ROUND(AD5327,4))</f>
        <v>0.29399999999999998</v>
      </c>
      <c r="AF5327" s="157">
        <f>IF('1a-Electricity'!$AL$78="no","",ROUND(AD5327,4))</f>
        <v>0.29399999999999998</v>
      </c>
      <c r="AG5327" s="157">
        <f>IF('1a-Electricity'!$AL$79="no","",ROUND(AD5327,4))</f>
        <v>0.29399999999999998</v>
      </c>
      <c r="BL5327" s="157">
        <f t="shared" si="180"/>
        <v>0.2930000000000002</v>
      </c>
      <c r="BM5327" s="157">
        <f>IF('1b-NaturalGas'!$AL$87="no","",ROUND(BL5327,4))</f>
        <v>0.29299999999999998</v>
      </c>
      <c r="BN5327" s="157">
        <f>IF('1b-NaturalGas'!$AL$88="no","",ROUND(BL5327,4))</f>
        <v>0.29299999999999998</v>
      </c>
      <c r="BO5327" s="157">
        <f>IF('1b-NaturalGas'!$AL$89="no","",ROUND(BL5327,4))</f>
        <v>0.29299999999999998</v>
      </c>
      <c r="BP5327" s="157">
        <f>IF('1b-NaturalGas'!$AL$90="no","not applicable (based on previous answers)",ROUND(BL5327,4))</f>
        <v>0.29299999999999998</v>
      </c>
      <c r="BQ5327" s="157">
        <f>IF('1b-NaturalGas'!$AL$91="no","not applicable (based on previous answers)",ROUND(BL5327,4))</f>
        <v>0.29299999999999998</v>
      </c>
    </row>
    <row r="5328" spans="30:69" x14ac:dyDescent="0.25">
      <c r="AD5328" s="157">
        <f t="shared" si="179"/>
        <v>0.29500000000000021</v>
      </c>
      <c r="AE5328" s="157">
        <f>IF('1a-Electricity'!$AL$77="no","",ROUND(AD5328,4))</f>
        <v>0.29499999999999998</v>
      </c>
      <c r="AF5328" s="157">
        <f>IF('1a-Electricity'!$AL$78="no","",ROUND(AD5328,4))</f>
        <v>0.29499999999999998</v>
      </c>
      <c r="AG5328" s="157">
        <f>IF('1a-Electricity'!$AL$79="no","",ROUND(AD5328,4))</f>
        <v>0.29499999999999998</v>
      </c>
      <c r="BL5328" s="157">
        <f t="shared" si="180"/>
        <v>0.29400000000000021</v>
      </c>
      <c r="BM5328" s="157">
        <f>IF('1b-NaturalGas'!$AL$87="no","",ROUND(BL5328,4))</f>
        <v>0.29399999999999998</v>
      </c>
      <c r="BN5328" s="157">
        <f>IF('1b-NaturalGas'!$AL$88="no","",ROUND(BL5328,4))</f>
        <v>0.29399999999999998</v>
      </c>
      <c r="BO5328" s="157">
        <f>IF('1b-NaturalGas'!$AL$89="no","",ROUND(BL5328,4))</f>
        <v>0.29399999999999998</v>
      </c>
      <c r="BP5328" s="157">
        <f>IF('1b-NaturalGas'!$AL$90="no","not applicable (based on previous answers)",ROUND(BL5328,4))</f>
        <v>0.29399999999999998</v>
      </c>
      <c r="BQ5328" s="157">
        <f>IF('1b-NaturalGas'!$AL$91="no","not applicable (based on previous answers)",ROUND(BL5328,4))</f>
        <v>0.29399999999999998</v>
      </c>
    </row>
    <row r="5329" spans="30:69" x14ac:dyDescent="0.25">
      <c r="AD5329" s="157">
        <f t="shared" si="179"/>
        <v>0.29600000000000021</v>
      </c>
      <c r="AE5329" s="157">
        <f>IF('1a-Electricity'!$AL$77="no","",ROUND(AD5329,4))</f>
        <v>0.29599999999999999</v>
      </c>
      <c r="AF5329" s="157">
        <f>IF('1a-Electricity'!$AL$78="no","",ROUND(AD5329,4))</f>
        <v>0.29599999999999999</v>
      </c>
      <c r="AG5329" s="157">
        <f>IF('1a-Electricity'!$AL$79="no","",ROUND(AD5329,4))</f>
        <v>0.29599999999999999</v>
      </c>
      <c r="BL5329" s="157">
        <f t="shared" si="180"/>
        <v>0.29500000000000021</v>
      </c>
      <c r="BM5329" s="157">
        <f>IF('1b-NaturalGas'!$AL$87="no","",ROUND(BL5329,4))</f>
        <v>0.29499999999999998</v>
      </c>
      <c r="BN5329" s="157">
        <f>IF('1b-NaturalGas'!$AL$88="no","",ROUND(BL5329,4))</f>
        <v>0.29499999999999998</v>
      </c>
      <c r="BO5329" s="157">
        <f>IF('1b-NaturalGas'!$AL$89="no","",ROUND(BL5329,4))</f>
        <v>0.29499999999999998</v>
      </c>
      <c r="BP5329" s="157">
        <f>IF('1b-NaturalGas'!$AL$90="no","not applicable (based on previous answers)",ROUND(BL5329,4))</f>
        <v>0.29499999999999998</v>
      </c>
      <c r="BQ5329" s="157">
        <f>IF('1b-NaturalGas'!$AL$91="no","not applicable (based on previous answers)",ROUND(BL5329,4))</f>
        <v>0.29499999999999998</v>
      </c>
    </row>
    <row r="5330" spans="30:69" x14ac:dyDescent="0.25">
      <c r="AD5330" s="157">
        <f t="shared" si="179"/>
        <v>0.29700000000000021</v>
      </c>
      <c r="AE5330" s="157">
        <f>IF('1a-Electricity'!$AL$77="no","",ROUND(AD5330,4))</f>
        <v>0.29699999999999999</v>
      </c>
      <c r="AF5330" s="157">
        <f>IF('1a-Electricity'!$AL$78="no","",ROUND(AD5330,4))</f>
        <v>0.29699999999999999</v>
      </c>
      <c r="AG5330" s="157">
        <f>IF('1a-Electricity'!$AL$79="no","",ROUND(AD5330,4))</f>
        <v>0.29699999999999999</v>
      </c>
      <c r="BL5330" s="157">
        <f t="shared" si="180"/>
        <v>0.29600000000000021</v>
      </c>
      <c r="BM5330" s="157">
        <f>IF('1b-NaturalGas'!$AL$87="no","",ROUND(BL5330,4))</f>
        <v>0.29599999999999999</v>
      </c>
      <c r="BN5330" s="157">
        <f>IF('1b-NaturalGas'!$AL$88="no","",ROUND(BL5330,4))</f>
        <v>0.29599999999999999</v>
      </c>
      <c r="BO5330" s="157">
        <f>IF('1b-NaturalGas'!$AL$89="no","",ROUND(BL5330,4))</f>
        <v>0.29599999999999999</v>
      </c>
      <c r="BP5330" s="157">
        <f>IF('1b-NaturalGas'!$AL$90="no","not applicable (based on previous answers)",ROUND(BL5330,4))</f>
        <v>0.29599999999999999</v>
      </c>
      <c r="BQ5330" s="157">
        <f>IF('1b-NaturalGas'!$AL$91="no","not applicable (based on previous answers)",ROUND(BL5330,4))</f>
        <v>0.29599999999999999</v>
      </c>
    </row>
    <row r="5331" spans="30:69" x14ac:dyDescent="0.25">
      <c r="AD5331" s="157">
        <f t="shared" si="179"/>
        <v>0.29800000000000021</v>
      </c>
      <c r="AE5331" s="157">
        <f>IF('1a-Electricity'!$AL$77="no","",ROUND(AD5331,4))</f>
        <v>0.29799999999999999</v>
      </c>
      <c r="AF5331" s="157">
        <f>IF('1a-Electricity'!$AL$78="no","",ROUND(AD5331,4))</f>
        <v>0.29799999999999999</v>
      </c>
      <c r="AG5331" s="157">
        <f>IF('1a-Electricity'!$AL$79="no","",ROUND(AD5331,4))</f>
        <v>0.29799999999999999</v>
      </c>
      <c r="BL5331" s="157">
        <f t="shared" si="180"/>
        <v>0.29700000000000021</v>
      </c>
      <c r="BM5331" s="157">
        <f>IF('1b-NaturalGas'!$AL$87="no","",ROUND(BL5331,4))</f>
        <v>0.29699999999999999</v>
      </c>
      <c r="BN5331" s="157">
        <f>IF('1b-NaturalGas'!$AL$88="no","",ROUND(BL5331,4))</f>
        <v>0.29699999999999999</v>
      </c>
      <c r="BO5331" s="157">
        <f>IF('1b-NaturalGas'!$AL$89="no","",ROUND(BL5331,4))</f>
        <v>0.29699999999999999</v>
      </c>
      <c r="BP5331" s="157">
        <f>IF('1b-NaturalGas'!$AL$90="no","not applicable (based on previous answers)",ROUND(BL5331,4))</f>
        <v>0.29699999999999999</v>
      </c>
      <c r="BQ5331" s="157">
        <f>IF('1b-NaturalGas'!$AL$91="no","not applicable (based on previous answers)",ROUND(BL5331,4))</f>
        <v>0.29699999999999999</v>
      </c>
    </row>
    <row r="5332" spans="30:69" x14ac:dyDescent="0.25">
      <c r="AD5332" s="157">
        <f t="shared" si="179"/>
        <v>0.29900000000000021</v>
      </c>
      <c r="AE5332" s="157">
        <f>IF('1a-Electricity'!$AL$77="no","",ROUND(AD5332,4))</f>
        <v>0.29899999999999999</v>
      </c>
      <c r="AF5332" s="157">
        <f>IF('1a-Electricity'!$AL$78="no","",ROUND(AD5332,4))</f>
        <v>0.29899999999999999</v>
      </c>
      <c r="AG5332" s="157">
        <f>IF('1a-Electricity'!$AL$79="no","",ROUND(AD5332,4))</f>
        <v>0.29899999999999999</v>
      </c>
      <c r="BL5332" s="157">
        <f t="shared" si="180"/>
        <v>0.29800000000000021</v>
      </c>
      <c r="BM5332" s="157">
        <f>IF('1b-NaturalGas'!$AL$87="no","",ROUND(BL5332,4))</f>
        <v>0.29799999999999999</v>
      </c>
      <c r="BN5332" s="157">
        <f>IF('1b-NaturalGas'!$AL$88="no","",ROUND(BL5332,4))</f>
        <v>0.29799999999999999</v>
      </c>
      <c r="BO5332" s="157">
        <f>IF('1b-NaturalGas'!$AL$89="no","",ROUND(BL5332,4))</f>
        <v>0.29799999999999999</v>
      </c>
      <c r="BP5332" s="157">
        <f>IF('1b-NaturalGas'!$AL$90="no","not applicable (based on previous answers)",ROUND(BL5332,4))</f>
        <v>0.29799999999999999</v>
      </c>
      <c r="BQ5332" s="157">
        <f>IF('1b-NaturalGas'!$AL$91="no","not applicable (based on previous answers)",ROUND(BL5332,4))</f>
        <v>0.29799999999999999</v>
      </c>
    </row>
    <row r="5333" spans="30:69" x14ac:dyDescent="0.25">
      <c r="AD5333" s="157">
        <f t="shared" si="179"/>
        <v>0.30000000000000021</v>
      </c>
      <c r="AE5333" s="157">
        <f>IF('1a-Electricity'!$AL$77="no","",ROUND(AD5333,4))</f>
        <v>0.3</v>
      </c>
      <c r="AF5333" s="157">
        <f>IF('1a-Electricity'!$AL$78="no","",ROUND(AD5333,4))</f>
        <v>0.3</v>
      </c>
      <c r="AG5333" s="157">
        <f>IF('1a-Electricity'!$AL$79="no","",ROUND(AD5333,4))</f>
        <v>0.3</v>
      </c>
      <c r="BL5333" s="157">
        <f t="shared" si="180"/>
        <v>0.29900000000000021</v>
      </c>
      <c r="BM5333" s="157">
        <f>IF('1b-NaturalGas'!$AL$87="no","",ROUND(BL5333,4))</f>
        <v>0.29899999999999999</v>
      </c>
      <c r="BN5333" s="157">
        <f>IF('1b-NaturalGas'!$AL$88="no","",ROUND(BL5333,4))</f>
        <v>0.29899999999999999</v>
      </c>
      <c r="BO5333" s="157">
        <f>IF('1b-NaturalGas'!$AL$89="no","",ROUND(BL5333,4))</f>
        <v>0.29899999999999999</v>
      </c>
      <c r="BP5333" s="157">
        <f>IF('1b-NaturalGas'!$AL$90="no","not applicable (based on previous answers)",ROUND(BL5333,4))</f>
        <v>0.29899999999999999</v>
      </c>
      <c r="BQ5333" s="157">
        <f>IF('1b-NaturalGas'!$AL$91="no","not applicable (based on previous answers)",ROUND(BL5333,4))</f>
        <v>0.29899999999999999</v>
      </c>
    </row>
    <row r="5334" spans="30:69" x14ac:dyDescent="0.25">
      <c r="AD5334" s="157">
        <f t="shared" si="179"/>
        <v>0.30100000000000021</v>
      </c>
      <c r="AE5334" s="157">
        <f>IF('1a-Electricity'!$AL$77="no","",ROUND(AD5334,4))</f>
        <v>0.30099999999999999</v>
      </c>
      <c r="AF5334" s="157">
        <f>IF('1a-Electricity'!$AL$78="no","",ROUND(AD5334,4))</f>
        <v>0.30099999999999999</v>
      </c>
      <c r="AG5334" s="157">
        <f>IF('1a-Electricity'!$AL$79="no","",ROUND(AD5334,4))</f>
        <v>0.30099999999999999</v>
      </c>
      <c r="BL5334" s="157">
        <f t="shared" si="180"/>
        <v>0.30000000000000021</v>
      </c>
      <c r="BM5334" s="157">
        <f>IF('1b-NaturalGas'!$AL$87="no","",ROUND(BL5334,4))</f>
        <v>0.3</v>
      </c>
      <c r="BN5334" s="157">
        <f>IF('1b-NaturalGas'!$AL$88="no","",ROUND(BL5334,4))</f>
        <v>0.3</v>
      </c>
      <c r="BO5334" s="157">
        <f>IF('1b-NaturalGas'!$AL$89="no","",ROUND(BL5334,4))</f>
        <v>0.3</v>
      </c>
      <c r="BP5334" s="157">
        <f>IF('1b-NaturalGas'!$AL$90="no","not applicable (based on previous answers)",ROUND(BL5334,4))</f>
        <v>0.3</v>
      </c>
      <c r="BQ5334" s="157">
        <f>IF('1b-NaturalGas'!$AL$91="no","not applicable (based on previous answers)",ROUND(BL5334,4))</f>
        <v>0.3</v>
      </c>
    </row>
    <row r="5335" spans="30:69" x14ac:dyDescent="0.25">
      <c r="AD5335" s="157">
        <f t="shared" si="179"/>
        <v>0.30200000000000021</v>
      </c>
      <c r="AE5335" s="157">
        <f>IF('1a-Electricity'!$AL$77="no","",ROUND(AD5335,4))</f>
        <v>0.30199999999999999</v>
      </c>
      <c r="AF5335" s="157">
        <f>IF('1a-Electricity'!$AL$78="no","",ROUND(AD5335,4))</f>
        <v>0.30199999999999999</v>
      </c>
      <c r="AG5335" s="157">
        <f>IF('1a-Electricity'!$AL$79="no","",ROUND(AD5335,4))</f>
        <v>0.30199999999999999</v>
      </c>
      <c r="BL5335" s="157">
        <f t="shared" si="180"/>
        <v>0.30100000000000021</v>
      </c>
      <c r="BM5335" s="157">
        <f>IF('1b-NaturalGas'!$AL$87="no","",ROUND(BL5335,4))</f>
        <v>0.30099999999999999</v>
      </c>
      <c r="BN5335" s="157">
        <f>IF('1b-NaturalGas'!$AL$88="no","",ROUND(BL5335,4))</f>
        <v>0.30099999999999999</v>
      </c>
      <c r="BO5335" s="157">
        <f>IF('1b-NaturalGas'!$AL$89="no","",ROUND(BL5335,4))</f>
        <v>0.30099999999999999</v>
      </c>
      <c r="BP5335" s="157">
        <f>IF('1b-NaturalGas'!$AL$90="no","not applicable (based on previous answers)",ROUND(BL5335,4))</f>
        <v>0.30099999999999999</v>
      </c>
      <c r="BQ5335" s="157">
        <f>IF('1b-NaturalGas'!$AL$91="no","not applicable (based on previous answers)",ROUND(BL5335,4))</f>
        <v>0.30099999999999999</v>
      </c>
    </row>
    <row r="5336" spans="30:69" x14ac:dyDescent="0.25">
      <c r="AD5336" s="157">
        <f t="shared" si="179"/>
        <v>0.30300000000000021</v>
      </c>
      <c r="AE5336" s="157">
        <f>IF('1a-Electricity'!$AL$77="no","",ROUND(AD5336,4))</f>
        <v>0.30299999999999999</v>
      </c>
      <c r="AF5336" s="157">
        <f>IF('1a-Electricity'!$AL$78="no","",ROUND(AD5336,4))</f>
        <v>0.30299999999999999</v>
      </c>
      <c r="AG5336" s="157">
        <f>IF('1a-Electricity'!$AL$79="no","",ROUND(AD5336,4))</f>
        <v>0.30299999999999999</v>
      </c>
      <c r="BL5336" s="157">
        <f t="shared" si="180"/>
        <v>0.30200000000000021</v>
      </c>
      <c r="BM5336" s="157">
        <f>IF('1b-NaturalGas'!$AL$87="no","",ROUND(BL5336,4))</f>
        <v>0.30199999999999999</v>
      </c>
      <c r="BN5336" s="157">
        <f>IF('1b-NaturalGas'!$AL$88="no","",ROUND(BL5336,4))</f>
        <v>0.30199999999999999</v>
      </c>
      <c r="BO5336" s="157">
        <f>IF('1b-NaturalGas'!$AL$89="no","",ROUND(BL5336,4))</f>
        <v>0.30199999999999999</v>
      </c>
      <c r="BP5336" s="157">
        <f>IF('1b-NaturalGas'!$AL$90="no","not applicable (based on previous answers)",ROUND(BL5336,4))</f>
        <v>0.30199999999999999</v>
      </c>
      <c r="BQ5336" s="157">
        <f>IF('1b-NaturalGas'!$AL$91="no","not applicable (based on previous answers)",ROUND(BL5336,4))</f>
        <v>0.30199999999999999</v>
      </c>
    </row>
    <row r="5337" spans="30:69" x14ac:dyDescent="0.25">
      <c r="AD5337" s="157">
        <f t="shared" si="179"/>
        <v>0.30400000000000021</v>
      </c>
      <c r="AE5337" s="157">
        <f>IF('1a-Electricity'!$AL$77="no","",ROUND(AD5337,4))</f>
        <v>0.30399999999999999</v>
      </c>
      <c r="AF5337" s="157">
        <f>IF('1a-Electricity'!$AL$78="no","",ROUND(AD5337,4))</f>
        <v>0.30399999999999999</v>
      </c>
      <c r="AG5337" s="157">
        <f>IF('1a-Electricity'!$AL$79="no","",ROUND(AD5337,4))</f>
        <v>0.30399999999999999</v>
      </c>
      <c r="BL5337" s="157">
        <f t="shared" si="180"/>
        <v>0.30300000000000021</v>
      </c>
      <c r="BM5337" s="157">
        <f>IF('1b-NaturalGas'!$AL$87="no","",ROUND(BL5337,4))</f>
        <v>0.30299999999999999</v>
      </c>
      <c r="BN5337" s="157">
        <f>IF('1b-NaturalGas'!$AL$88="no","",ROUND(BL5337,4))</f>
        <v>0.30299999999999999</v>
      </c>
      <c r="BO5337" s="157">
        <f>IF('1b-NaturalGas'!$AL$89="no","",ROUND(BL5337,4))</f>
        <v>0.30299999999999999</v>
      </c>
      <c r="BP5337" s="157">
        <f>IF('1b-NaturalGas'!$AL$90="no","not applicable (based on previous answers)",ROUND(BL5337,4))</f>
        <v>0.30299999999999999</v>
      </c>
      <c r="BQ5337" s="157">
        <f>IF('1b-NaturalGas'!$AL$91="no","not applicable (based on previous answers)",ROUND(BL5337,4))</f>
        <v>0.30299999999999999</v>
      </c>
    </row>
    <row r="5338" spans="30:69" x14ac:dyDescent="0.25">
      <c r="AD5338" s="157">
        <f t="shared" si="179"/>
        <v>0.30500000000000022</v>
      </c>
      <c r="AE5338" s="157">
        <f>IF('1a-Electricity'!$AL$77="no","",ROUND(AD5338,4))</f>
        <v>0.30499999999999999</v>
      </c>
      <c r="AF5338" s="157">
        <f>IF('1a-Electricity'!$AL$78="no","",ROUND(AD5338,4))</f>
        <v>0.30499999999999999</v>
      </c>
      <c r="AG5338" s="157">
        <f>IF('1a-Electricity'!$AL$79="no","",ROUND(AD5338,4))</f>
        <v>0.30499999999999999</v>
      </c>
      <c r="BL5338" s="157">
        <f t="shared" si="180"/>
        <v>0.30400000000000021</v>
      </c>
      <c r="BM5338" s="157">
        <f>IF('1b-NaturalGas'!$AL$87="no","",ROUND(BL5338,4))</f>
        <v>0.30399999999999999</v>
      </c>
      <c r="BN5338" s="157">
        <f>IF('1b-NaturalGas'!$AL$88="no","",ROUND(BL5338,4))</f>
        <v>0.30399999999999999</v>
      </c>
      <c r="BO5338" s="157">
        <f>IF('1b-NaturalGas'!$AL$89="no","",ROUND(BL5338,4))</f>
        <v>0.30399999999999999</v>
      </c>
      <c r="BP5338" s="157">
        <f>IF('1b-NaturalGas'!$AL$90="no","not applicable (based on previous answers)",ROUND(BL5338,4))</f>
        <v>0.30399999999999999</v>
      </c>
      <c r="BQ5338" s="157">
        <f>IF('1b-NaturalGas'!$AL$91="no","not applicable (based on previous answers)",ROUND(BL5338,4))</f>
        <v>0.30399999999999999</v>
      </c>
    </row>
    <row r="5339" spans="30:69" x14ac:dyDescent="0.25">
      <c r="AD5339" s="157">
        <f t="shared" si="179"/>
        <v>0.30600000000000022</v>
      </c>
      <c r="AE5339" s="157">
        <f>IF('1a-Electricity'!$AL$77="no","",ROUND(AD5339,4))</f>
        <v>0.30599999999999999</v>
      </c>
      <c r="AF5339" s="157">
        <f>IF('1a-Electricity'!$AL$78="no","",ROUND(AD5339,4))</f>
        <v>0.30599999999999999</v>
      </c>
      <c r="AG5339" s="157">
        <f>IF('1a-Electricity'!$AL$79="no","",ROUND(AD5339,4))</f>
        <v>0.30599999999999999</v>
      </c>
      <c r="BL5339" s="157">
        <f t="shared" si="180"/>
        <v>0.30500000000000022</v>
      </c>
      <c r="BM5339" s="157">
        <f>IF('1b-NaturalGas'!$AL$87="no","",ROUND(BL5339,4))</f>
        <v>0.30499999999999999</v>
      </c>
      <c r="BN5339" s="157">
        <f>IF('1b-NaturalGas'!$AL$88="no","",ROUND(BL5339,4))</f>
        <v>0.30499999999999999</v>
      </c>
      <c r="BO5339" s="157">
        <f>IF('1b-NaturalGas'!$AL$89="no","",ROUND(BL5339,4))</f>
        <v>0.30499999999999999</v>
      </c>
      <c r="BP5339" s="157">
        <f>IF('1b-NaturalGas'!$AL$90="no","not applicable (based on previous answers)",ROUND(BL5339,4))</f>
        <v>0.30499999999999999</v>
      </c>
      <c r="BQ5339" s="157">
        <f>IF('1b-NaturalGas'!$AL$91="no","not applicable (based on previous answers)",ROUND(BL5339,4))</f>
        <v>0.30499999999999999</v>
      </c>
    </row>
    <row r="5340" spans="30:69" x14ac:dyDescent="0.25">
      <c r="AD5340" s="157">
        <f t="shared" si="179"/>
        <v>0.30700000000000022</v>
      </c>
      <c r="AE5340" s="157">
        <f>IF('1a-Electricity'!$AL$77="no","",ROUND(AD5340,4))</f>
        <v>0.307</v>
      </c>
      <c r="AF5340" s="157">
        <f>IF('1a-Electricity'!$AL$78="no","",ROUND(AD5340,4))</f>
        <v>0.307</v>
      </c>
      <c r="AG5340" s="157">
        <f>IF('1a-Electricity'!$AL$79="no","",ROUND(AD5340,4))</f>
        <v>0.307</v>
      </c>
      <c r="BL5340" s="157">
        <f t="shared" si="180"/>
        <v>0.30600000000000022</v>
      </c>
      <c r="BM5340" s="157">
        <f>IF('1b-NaturalGas'!$AL$87="no","",ROUND(BL5340,4))</f>
        <v>0.30599999999999999</v>
      </c>
      <c r="BN5340" s="157">
        <f>IF('1b-NaturalGas'!$AL$88="no","",ROUND(BL5340,4))</f>
        <v>0.30599999999999999</v>
      </c>
      <c r="BO5340" s="157">
        <f>IF('1b-NaturalGas'!$AL$89="no","",ROUND(BL5340,4))</f>
        <v>0.30599999999999999</v>
      </c>
      <c r="BP5340" s="157">
        <f>IF('1b-NaturalGas'!$AL$90="no","not applicable (based on previous answers)",ROUND(BL5340,4))</f>
        <v>0.30599999999999999</v>
      </c>
      <c r="BQ5340" s="157">
        <f>IF('1b-NaturalGas'!$AL$91="no","not applicable (based on previous answers)",ROUND(BL5340,4))</f>
        <v>0.30599999999999999</v>
      </c>
    </row>
    <row r="5341" spans="30:69" x14ac:dyDescent="0.25">
      <c r="AD5341" s="157">
        <f t="shared" si="179"/>
        <v>0.30800000000000022</v>
      </c>
      <c r="AE5341" s="157">
        <f>IF('1a-Electricity'!$AL$77="no","",ROUND(AD5341,4))</f>
        <v>0.308</v>
      </c>
      <c r="AF5341" s="157">
        <f>IF('1a-Electricity'!$AL$78="no","",ROUND(AD5341,4))</f>
        <v>0.308</v>
      </c>
      <c r="AG5341" s="157">
        <f>IF('1a-Electricity'!$AL$79="no","",ROUND(AD5341,4))</f>
        <v>0.308</v>
      </c>
      <c r="BL5341" s="157">
        <f t="shared" si="180"/>
        <v>0.30700000000000022</v>
      </c>
      <c r="BM5341" s="157">
        <f>IF('1b-NaturalGas'!$AL$87="no","",ROUND(BL5341,4))</f>
        <v>0.307</v>
      </c>
      <c r="BN5341" s="157">
        <f>IF('1b-NaturalGas'!$AL$88="no","",ROUND(BL5341,4))</f>
        <v>0.307</v>
      </c>
      <c r="BO5341" s="157">
        <f>IF('1b-NaturalGas'!$AL$89="no","",ROUND(BL5341,4))</f>
        <v>0.307</v>
      </c>
      <c r="BP5341" s="157">
        <f>IF('1b-NaturalGas'!$AL$90="no","not applicable (based on previous answers)",ROUND(BL5341,4))</f>
        <v>0.307</v>
      </c>
      <c r="BQ5341" s="157">
        <f>IF('1b-NaturalGas'!$AL$91="no","not applicable (based on previous answers)",ROUND(BL5341,4))</f>
        <v>0.307</v>
      </c>
    </row>
    <row r="5342" spans="30:69" x14ac:dyDescent="0.25">
      <c r="AD5342" s="157">
        <f t="shared" si="179"/>
        <v>0.30900000000000022</v>
      </c>
      <c r="AE5342" s="157">
        <f>IF('1a-Electricity'!$AL$77="no","",ROUND(AD5342,4))</f>
        <v>0.309</v>
      </c>
      <c r="AF5342" s="157">
        <f>IF('1a-Electricity'!$AL$78="no","",ROUND(AD5342,4))</f>
        <v>0.309</v>
      </c>
      <c r="AG5342" s="157">
        <f>IF('1a-Electricity'!$AL$79="no","",ROUND(AD5342,4))</f>
        <v>0.309</v>
      </c>
      <c r="BL5342" s="157">
        <f t="shared" si="180"/>
        <v>0.30800000000000022</v>
      </c>
      <c r="BM5342" s="157">
        <f>IF('1b-NaturalGas'!$AL$87="no","",ROUND(BL5342,4))</f>
        <v>0.308</v>
      </c>
      <c r="BN5342" s="157">
        <f>IF('1b-NaturalGas'!$AL$88="no","",ROUND(BL5342,4))</f>
        <v>0.308</v>
      </c>
      <c r="BO5342" s="157">
        <f>IF('1b-NaturalGas'!$AL$89="no","",ROUND(BL5342,4))</f>
        <v>0.308</v>
      </c>
      <c r="BP5342" s="157">
        <f>IF('1b-NaturalGas'!$AL$90="no","not applicable (based on previous answers)",ROUND(BL5342,4))</f>
        <v>0.308</v>
      </c>
      <c r="BQ5342" s="157">
        <f>IF('1b-NaturalGas'!$AL$91="no","not applicable (based on previous answers)",ROUND(BL5342,4))</f>
        <v>0.308</v>
      </c>
    </row>
    <row r="5343" spans="30:69" x14ac:dyDescent="0.25">
      <c r="AD5343" s="157">
        <f t="shared" si="179"/>
        <v>0.31000000000000022</v>
      </c>
      <c r="AE5343" s="157">
        <f>IF('1a-Electricity'!$AL$77="no","",ROUND(AD5343,4))</f>
        <v>0.31</v>
      </c>
      <c r="AF5343" s="157">
        <f>IF('1a-Electricity'!$AL$78="no","",ROUND(AD5343,4))</f>
        <v>0.31</v>
      </c>
      <c r="AG5343" s="157">
        <f>IF('1a-Electricity'!$AL$79="no","",ROUND(AD5343,4))</f>
        <v>0.31</v>
      </c>
      <c r="BL5343" s="157">
        <f t="shared" si="180"/>
        <v>0.30900000000000022</v>
      </c>
      <c r="BM5343" s="157">
        <f>IF('1b-NaturalGas'!$AL$87="no","",ROUND(BL5343,4))</f>
        <v>0.309</v>
      </c>
      <c r="BN5343" s="157">
        <f>IF('1b-NaturalGas'!$AL$88="no","",ROUND(BL5343,4))</f>
        <v>0.309</v>
      </c>
      <c r="BO5343" s="157">
        <f>IF('1b-NaturalGas'!$AL$89="no","",ROUND(BL5343,4))</f>
        <v>0.309</v>
      </c>
      <c r="BP5343" s="157">
        <f>IF('1b-NaturalGas'!$AL$90="no","not applicable (based on previous answers)",ROUND(BL5343,4))</f>
        <v>0.309</v>
      </c>
      <c r="BQ5343" s="157">
        <f>IF('1b-NaturalGas'!$AL$91="no","not applicable (based on previous answers)",ROUND(BL5343,4))</f>
        <v>0.309</v>
      </c>
    </row>
    <row r="5344" spans="30:69" x14ac:dyDescent="0.25">
      <c r="AD5344" s="157">
        <f t="shared" si="179"/>
        <v>0.31100000000000022</v>
      </c>
      <c r="AE5344" s="157">
        <f>IF('1a-Electricity'!$AL$77="no","",ROUND(AD5344,4))</f>
        <v>0.311</v>
      </c>
      <c r="AF5344" s="157">
        <f>IF('1a-Electricity'!$AL$78="no","",ROUND(AD5344,4))</f>
        <v>0.311</v>
      </c>
      <c r="AG5344" s="157">
        <f>IF('1a-Electricity'!$AL$79="no","",ROUND(AD5344,4))</f>
        <v>0.311</v>
      </c>
      <c r="BL5344" s="157">
        <f t="shared" si="180"/>
        <v>0.31000000000000022</v>
      </c>
      <c r="BM5344" s="157">
        <f>IF('1b-NaturalGas'!$AL$87="no","",ROUND(BL5344,4))</f>
        <v>0.31</v>
      </c>
      <c r="BN5344" s="157">
        <f>IF('1b-NaturalGas'!$AL$88="no","",ROUND(BL5344,4))</f>
        <v>0.31</v>
      </c>
      <c r="BO5344" s="157">
        <f>IF('1b-NaturalGas'!$AL$89="no","",ROUND(BL5344,4))</f>
        <v>0.31</v>
      </c>
      <c r="BP5344" s="157">
        <f>IF('1b-NaturalGas'!$AL$90="no","not applicable (based on previous answers)",ROUND(BL5344,4))</f>
        <v>0.31</v>
      </c>
      <c r="BQ5344" s="157">
        <f>IF('1b-NaturalGas'!$AL$91="no","not applicable (based on previous answers)",ROUND(BL5344,4))</f>
        <v>0.31</v>
      </c>
    </row>
    <row r="5345" spans="30:69" x14ac:dyDescent="0.25">
      <c r="AD5345" s="157">
        <f t="shared" si="179"/>
        <v>0.31200000000000022</v>
      </c>
      <c r="AE5345" s="157">
        <f>IF('1a-Electricity'!$AL$77="no","",ROUND(AD5345,4))</f>
        <v>0.312</v>
      </c>
      <c r="AF5345" s="157">
        <f>IF('1a-Electricity'!$AL$78="no","",ROUND(AD5345,4))</f>
        <v>0.312</v>
      </c>
      <c r="AG5345" s="157">
        <f>IF('1a-Electricity'!$AL$79="no","",ROUND(AD5345,4))</f>
        <v>0.312</v>
      </c>
      <c r="BL5345" s="157">
        <f t="shared" si="180"/>
        <v>0.31100000000000022</v>
      </c>
      <c r="BM5345" s="157">
        <f>IF('1b-NaturalGas'!$AL$87="no","",ROUND(BL5345,4))</f>
        <v>0.311</v>
      </c>
      <c r="BN5345" s="157">
        <f>IF('1b-NaturalGas'!$AL$88="no","",ROUND(BL5345,4))</f>
        <v>0.311</v>
      </c>
      <c r="BO5345" s="157">
        <f>IF('1b-NaturalGas'!$AL$89="no","",ROUND(BL5345,4))</f>
        <v>0.311</v>
      </c>
      <c r="BP5345" s="157">
        <f>IF('1b-NaturalGas'!$AL$90="no","not applicable (based on previous answers)",ROUND(BL5345,4))</f>
        <v>0.311</v>
      </c>
      <c r="BQ5345" s="157">
        <f>IF('1b-NaturalGas'!$AL$91="no","not applicable (based on previous answers)",ROUND(BL5345,4))</f>
        <v>0.311</v>
      </c>
    </row>
    <row r="5346" spans="30:69" x14ac:dyDescent="0.25">
      <c r="AD5346" s="157">
        <f t="shared" ref="AD5346:AD5409" si="181">AD5345+0.001</f>
        <v>0.31300000000000022</v>
      </c>
      <c r="AE5346" s="157">
        <f>IF('1a-Electricity'!$AL$77="no","",ROUND(AD5346,4))</f>
        <v>0.313</v>
      </c>
      <c r="AF5346" s="157">
        <f>IF('1a-Electricity'!$AL$78="no","",ROUND(AD5346,4))</f>
        <v>0.313</v>
      </c>
      <c r="AG5346" s="157">
        <f>IF('1a-Electricity'!$AL$79="no","",ROUND(AD5346,4))</f>
        <v>0.313</v>
      </c>
      <c r="BL5346" s="157">
        <f t="shared" si="180"/>
        <v>0.31200000000000022</v>
      </c>
      <c r="BM5346" s="157">
        <f>IF('1b-NaturalGas'!$AL$87="no","",ROUND(BL5346,4))</f>
        <v>0.312</v>
      </c>
      <c r="BN5346" s="157">
        <f>IF('1b-NaturalGas'!$AL$88="no","",ROUND(BL5346,4))</f>
        <v>0.312</v>
      </c>
      <c r="BO5346" s="157">
        <f>IF('1b-NaturalGas'!$AL$89="no","",ROUND(BL5346,4))</f>
        <v>0.312</v>
      </c>
      <c r="BP5346" s="157">
        <f>IF('1b-NaturalGas'!$AL$90="no","not applicable (based on previous answers)",ROUND(BL5346,4))</f>
        <v>0.312</v>
      </c>
      <c r="BQ5346" s="157">
        <f>IF('1b-NaturalGas'!$AL$91="no","not applicable (based on previous answers)",ROUND(BL5346,4))</f>
        <v>0.312</v>
      </c>
    </row>
    <row r="5347" spans="30:69" x14ac:dyDescent="0.25">
      <c r="AD5347" s="157">
        <f t="shared" si="181"/>
        <v>0.31400000000000022</v>
      </c>
      <c r="AE5347" s="157">
        <f>IF('1a-Electricity'!$AL$77="no","",ROUND(AD5347,4))</f>
        <v>0.314</v>
      </c>
      <c r="AF5347" s="157">
        <f>IF('1a-Electricity'!$AL$78="no","",ROUND(AD5347,4))</f>
        <v>0.314</v>
      </c>
      <c r="AG5347" s="157">
        <f>IF('1a-Electricity'!$AL$79="no","",ROUND(AD5347,4))</f>
        <v>0.314</v>
      </c>
      <c r="BL5347" s="157">
        <f t="shared" ref="BL5347:BL5410" si="182">BL5346+0.001</f>
        <v>0.31300000000000022</v>
      </c>
      <c r="BM5347" s="157">
        <f>IF('1b-NaturalGas'!$AL$87="no","",ROUND(BL5347,4))</f>
        <v>0.313</v>
      </c>
      <c r="BN5347" s="157">
        <f>IF('1b-NaturalGas'!$AL$88="no","",ROUND(BL5347,4))</f>
        <v>0.313</v>
      </c>
      <c r="BO5347" s="157">
        <f>IF('1b-NaturalGas'!$AL$89="no","",ROUND(BL5347,4))</f>
        <v>0.313</v>
      </c>
      <c r="BP5347" s="157">
        <f>IF('1b-NaturalGas'!$AL$90="no","not applicable (based on previous answers)",ROUND(BL5347,4))</f>
        <v>0.313</v>
      </c>
      <c r="BQ5347" s="157">
        <f>IF('1b-NaturalGas'!$AL$91="no","not applicable (based on previous answers)",ROUND(BL5347,4))</f>
        <v>0.313</v>
      </c>
    </row>
    <row r="5348" spans="30:69" x14ac:dyDescent="0.25">
      <c r="AD5348" s="157">
        <f t="shared" si="181"/>
        <v>0.31500000000000022</v>
      </c>
      <c r="AE5348" s="157">
        <f>IF('1a-Electricity'!$AL$77="no","",ROUND(AD5348,4))</f>
        <v>0.315</v>
      </c>
      <c r="AF5348" s="157">
        <f>IF('1a-Electricity'!$AL$78="no","",ROUND(AD5348,4))</f>
        <v>0.315</v>
      </c>
      <c r="AG5348" s="157">
        <f>IF('1a-Electricity'!$AL$79="no","",ROUND(AD5348,4))</f>
        <v>0.315</v>
      </c>
      <c r="BL5348" s="157">
        <f t="shared" si="182"/>
        <v>0.31400000000000022</v>
      </c>
      <c r="BM5348" s="157">
        <f>IF('1b-NaturalGas'!$AL$87="no","",ROUND(BL5348,4))</f>
        <v>0.314</v>
      </c>
      <c r="BN5348" s="157">
        <f>IF('1b-NaturalGas'!$AL$88="no","",ROUND(BL5348,4))</f>
        <v>0.314</v>
      </c>
      <c r="BO5348" s="157">
        <f>IF('1b-NaturalGas'!$AL$89="no","",ROUND(BL5348,4))</f>
        <v>0.314</v>
      </c>
      <c r="BP5348" s="157">
        <f>IF('1b-NaturalGas'!$AL$90="no","not applicable (based on previous answers)",ROUND(BL5348,4))</f>
        <v>0.314</v>
      </c>
      <c r="BQ5348" s="157">
        <f>IF('1b-NaturalGas'!$AL$91="no","not applicable (based on previous answers)",ROUND(BL5348,4))</f>
        <v>0.314</v>
      </c>
    </row>
    <row r="5349" spans="30:69" x14ac:dyDescent="0.25">
      <c r="AD5349" s="157">
        <f t="shared" si="181"/>
        <v>0.31600000000000023</v>
      </c>
      <c r="AE5349" s="157">
        <f>IF('1a-Electricity'!$AL$77="no","",ROUND(AD5349,4))</f>
        <v>0.316</v>
      </c>
      <c r="AF5349" s="157">
        <f>IF('1a-Electricity'!$AL$78="no","",ROUND(AD5349,4))</f>
        <v>0.316</v>
      </c>
      <c r="AG5349" s="157">
        <f>IF('1a-Electricity'!$AL$79="no","",ROUND(AD5349,4))</f>
        <v>0.316</v>
      </c>
      <c r="BL5349" s="157">
        <f t="shared" si="182"/>
        <v>0.31500000000000022</v>
      </c>
      <c r="BM5349" s="157">
        <f>IF('1b-NaturalGas'!$AL$87="no","",ROUND(BL5349,4))</f>
        <v>0.315</v>
      </c>
      <c r="BN5349" s="157">
        <f>IF('1b-NaturalGas'!$AL$88="no","",ROUND(BL5349,4))</f>
        <v>0.315</v>
      </c>
      <c r="BO5349" s="157">
        <f>IF('1b-NaturalGas'!$AL$89="no","",ROUND(BL5349,4))</f>
        <v>0.315</v>
      </c>
      <c r="BP5349" s="157">
        <f>IF('1b-NaturalGas'!$AL$90="no","not applicable (based on previous answers)",ROUND(BL5349,4))</f>
        <v>0.315</v>
      </c>
      <c r="BQ5349" s="157">
        <f>IF('1b-NaturalGas'!$AL$91="no","not applicable (based on previous answers)",ROUND(BL5349,4))</f>
        <v>0.315</v>
      </c>
    </row>
    <row r="5350" spans="30:69" x14ac:dyDescent="0.25">
      <c r="AD5350" s="157">
        <f t="shared" si="181"/>
        <v>0.31700000000000023</v>
      </c>
      <c r="AE5350" s="157">
        <f>IF('1a-Electricity'!$AL$77="no","",ROUND(AD5350,4))</f>
        <v>0.317</v>
      </c>
      <c r="AF5350" s="157">
        <f>IF('1a-Electricity'!$AL$78="no","",ROUND(AD5350,4))</f>
        <v>0.317</v>
      </c>
      <c r="AG5350" s="157">
        <f>IF('1a-Electricity'!$AL$79="no","",ROUND(AD5350,4))</f>
        <v>0.317</v>
      </c>
      <c r="BL5350" s="157">
        <f t="shared" si="182"/>
        <v>0.31600000000000023</v>
      </c>
      <c r="BM5350" s="157">
        <f>IF('1b-NaturalGas'!$AL$87="no","",ROUND(BL5350,4))</f>
        <v>0.316</v>
      </c>
      <c r="BN5350" s="157">
        <f>IF('1b-NaturalGas'!$AL$88="no","",ROUND(BL5350,4))</f>
        <v>0.316</v>
      </c>
      <c r="BO5350" s="157">
        <f>IF('1b-NaturalGas'!$AL$89="no","",ROUND(BL5350,4))</f>
        <v>0.316</v>
      </c>
      <c r="BP5350" s="157">
        <f>IF('1b-NaturalGas'!$AL$90="no","not applicable (based on previous answers)",ROUND(BL5350,4))</f>
        <v>0.316</v>
      </c>
      <c r="BQ5350" s="157">
        <f>IF('1b-NaturalGas'!$AL$91="no","not applicable (based on previous answers)",ROUND(BL5350,4))</f>
        <v>0.316</v>
      </c>
    </row>
    <row r="5351" spans="30:69" x14ac:dyDescent="0.25">
      <c r="AD5351" s="157">
        <f t="shared" si="181"/>
        <v>0.31800000000000023</v>
      </c>
      <c r="AE5351" s="157">
        <f>IF('1a-Electricity'!$AL$77="no","",ROUND(AD5351,4))</f>
        <v>0.318</v>
      </c>
      <c r="AF5351" s="157">
        <f>IF('1a-Electricity'!$AL$78="no","",ROUND(AD5351,4))</f>
        <v>0.318</v>
      </c>
      <c r="AG5351" s="157">
        <f>IF('1a-Electricity'!$AL$79="no","",ROUND(AD5351,4))</f>
        <v>0.318</v>
      </c>
      <c r="BL5351" s="157">
        <f t="shared" si="182"/>
        <v>0.31700000000000023</v>
      </c>
      <c r="BM5351" s="157">
        <f>IF('1b-NaturalGas'!$AL$87="no","",ROUND(BL5351,4))</f>
        <v>0.317</v>
      </c>
      <c r="BN5351" s="157">
        <f>IF('1b-NaturalGas'!$AL$88="no","",ROUND(BL5351,4))</f>
        <v>0.317</v>
      </c>
      <c r="BO5351" s="157">
        <f>IF('1b-NaturalGas'!$AL$89="no","",ROUND(BL5351,4))</f>
        <v>0.317</v>
      </c>
      <c r="BP5351" s="157">
        <f>IF('1b-NaturalGas'!$AL$90="no","not applicable (based on previous answers)",ROUND(BL5351,4))</f>
        <v>0.317</v>
      </c>
      <c r="BQ5351" s="157">
        <f>IF('1b-NaturalGas'!$AL$91="no","not applicable (based on previous answers)",ROUND(BL5351,4))</f>
        <v>0.317</v>
      </c>
    </row>
    <row r="5352" spans="30:69" x14ac:dyDescent="0.25">
      <c r="AD5352" s="157">
        <f t="shared" si="181"/>
        <v>0.31900000000000023</v>
      </c>
      <c r="AE5352" s="157">
        <f>IF('1a-Electricity'!$AL$77="no","",ROUND(AD5352,4))</f>
        <v>0.31900000000000001</v>
      </c>
      <c r="AF5352" s="157">
        <f>IF('1a-Electricity'!$AL$78="no","",ROUND(AD5352,4))</f>
        <v>0.31900000000000001</v>
      </c>
      <c r="AG5352" s="157">
        <f>IF('1a-Electricity'!$AL$79="no","",ROUND(AD5352,4))</f>
        <v>0.31900000000000001</v>
      </c>
      <c r="BL5352" s="157">
        <f t="shared" si="182"/>
        <v>0.31800000000000023</v>
      </c>
      <c r="BM5352" s="157">
        <f>IF('1b-NaturalGas'!$AL$87="no","",ROUND(BL5352,4))</f>
        <v>0.318</v>
      </c>
      <c r="BN5352" s="157">
        <f>IF('1b-NaturalGas'!$AL$88="no","",ROUND(BL5352,4))</f>
        <v>0.318</v>
      </c>
      <c r="BO5352" s="157">
        <f>IF('1b-NaturalGas'!$AL$89="no","",ROUND(BL5352,4))</f>
        <v>0.318</v>
      </c>
      <c r="BP5352" s="157">
        <f>IF('1b-NaturalGas'!$AL$90="no","not applicable (based on previous answers)",ROUND(BL5352,4))</f>
        <v>0.318</v>
      </c>
      <c r="BQ5352" s="157">
        <f>IF('1b-NaturalGas'!$AL$91="no","not applicable (based on previous answers)",ROUND(BL5352,4))</f>
        <v>0.318</v>
      </c>
    </row>
    <row r="5353" spans="30:69" x14ac:dyDescent="0.25">
      <c r="AD5353" s="157">
        <f t="shared" si="181"/>
        <v>0.32000000000000023</v>
      </c>
      <c r="AE5353" s="157">
        <f>IF('1a-Electricity'!$AL$77="no","",ROUND(AD5353,4))</f>
        <v>0.32</v>
      </c>
      <c r="AF5353" s="157">
        <f>IF('1a-Electricity'!$AL$78="no","",ROUND(AD5353,4))</f>
        <v>0.32</v>
      </c>
      <c r="AG5353" s="157">
        <f>IF('1a-Electricity'!$AL$79="no","",ROUND(AD5353,4))</f>
        <v>0.32</v>
      </c>
      <c r="BL5353" s="157">
        <f t="shared" si="182"/>
        <v>0.31900000000000023</v>
      </c>
      <c r="BM5353" s="157">
        <f>IF('1b-NaturalGas'!$AL$87="no","",ROUND(BL5353,4))</f>
        <v>0.31900000000000001</v>
      </c>
      <c r="BN5353" s="157">
        <f>IF('1b-NaturalGas'!$AL$88="no","",ROUND(BL5353,4))</f>
        <v>0.31900000000000001</v>
      </c>
      <c r="BO5353" s="157">
        <f>IF('1b-NaturalGas'!$AL$89="no","",ROUND(BL5353,4))</f>
        <v>0.31900000000000001</v>
      </c>
      <c r="BP5353" s="157">
        <f>IF('1b-NaturalGas'!$AL$90="no","not applicable (based on previous answers)",ROUND(BL5353,4))</f>
        <v>0.31900000000000001</v>
      </c>
      <c r="BQ5353" s="157">
        <f>IF('1b-NaturalGas'!$AL$91="no","not applicable (based on previous answers)",ROUND(BL5353,4))</f>
        <v>0.31900000000000001</v>
      </c>
    </row>
    <row r="5354" spans="30:69" x14ac:dyDescent="0.25">
      <c r="AD5354" s="157">
        <f t="shared" si="181"/>
        <v>0.32100000000000023</v>
      </c>
      <c r="AE5354" s="157">
        <f>IF('1a-Electricity'!$AL$77="no","",ROUND(AD5354,4))</f>
        <v>0.32100000000000001</v>
      </c>
      <c r="AF5354" s="157">
        <f>IF('1a-Electricity'!$AL$78="no","",ROUND(AD5354,4))</f>
        <v>0.32100000000000001</v>
      </c>
      <c r="AG5354" s="157">
        <f>IF('1a-Electricity'!$AL$79="no","",ROUND(AD5354,4))</f>
        <v>0.32100000000000001</v>
      </c>
      <c r="BL5354" s="157">
        <f t="shared" si="182"/>
        <v>0.32000000000000023</v>
      </c>
      <c r="BM5354" s="157">
        <f>IF('1b-NaturalGas'!$AL$87="no","",ROUND(BL5354,4))</f>
        <v>0.32</v>
      </c>
      <c r="BN5354" s="157">
        <f>IF('1b-NaturalGas'!$AL$88="no","",ROUND(BL5354,4))</f>
        <v>0.32</v>
      </c>
      <c r="BO5354" s="157">
        <f>IF('1b-NaturalGas'!$AL$89="no","",ROUND(BL5354,4))</f>
        <v>0.32</v>
      </c>
      <c r="BP5354" s="157">
        <f>IF('1b-NaturalGas'!$AL$90="no","not applicable (based on previous answers)",ROUND(BL5354,4))</f>
        <v>0.32</v>
      </c>
      <c r="BQ5354" s="157">
        <f>IF('1b-NaturalGas'!$AL$91="no","not applicable (based on previous answers)",ROUND(BL5354,4))</f>
        <v>0.32</v>
      </c>
    </row>
    <row r="5355" spans="30:69" x14ac:dyDescent="0.25">
      <c r="AD5355" s="157">
        <f t="shared" si="181"/>
        <v>0.32200000000000023</v>
      </c>
      <c r="AE5355" s="157">
        <f>IF('1a-Electricity'!$AL$77="no","",ROUND(AD5355,4))</f>
        <v>0.32200000000000001</v>
      </c>
      <c r="AF5355" s="157">
        <f>IF('1a-Electricity'!$AL$78="no","",ROUND(AD5355,4))</f>
        <v>0.32200000000000001</v>
      </c>
      <c r="AG5355" s="157">
        <f>IF('1a-Electricity'!$AL$79="no","",ROUND(AD5355,4))</f>
        <v>0.32200000000000001</v>
      </c>
      <c r="BL5355" s="157">
        <f t="shared" si="182"/>
        <v>0.32100000000000023</v>
      </c>
      <c r="BM5355" s="157">
        <f>IF('1b-NaturalGas'!$AL$87="no","",ROUND(BL5355,4))</f>
        <v>0.32100000000000001</v>
      </c>
      <c r="BN5355" s="157">
        <f>IF('1b-NaturalGas'!$AL$88="no","",ROUND(BL5355,4))</f>
        <v>0.32100000000000001</v>
      </c>
      <c r="BO5355" s="157">
        <f>IF('1b-NaturalGas'!$AL$89="no","",ROUND(BL5355,4))</f>
        <v>0.32100000000000001</v>
      </c>
      <c r="BP5355" s="157">
        <f>IF('1b-NaturalGas'!$AL$90="no","not applicable (based on previous answers)",ROUND(BL5355,4))</f>
        <v>0.32100000000000001</v>
      </c>
      <c r="BQ5355" s="157">
        <f>IF('1b-NaturalGas'!$AL$91="no","not applicable (based on previous answers)",ROUND(BL5355,4))</f>
        <v>0.32100000000000001</v>
      </c>
    </row>
    <row r="5356" spans="30:69" x14ac:dyDescent="0.25">
      <c r="AD5356" s="157">
        <f t="shared" si="181"/>
        <v>0.32300000000000023</v>
      </c>
      <c r="AE5356" s="157">
        <f>IF('1a-Electricity'!$AL$77="no","",ROUND(AD5356,4))</f>
        <v>0.32300000000000001</v>
      </c>
      <c r="AF5356" s="157">
        <f>IF('1a-Electricity'!$AL$78="no","",ROUND(AD5356,4))</f>
        <v>0.32300000000000001</v>
      </c>
      <c r="AG5356" s="157">
        <f>IF('1a-Electricity'!$AL$79="no","",ROUND(AD5356,4))</f>
        <v>0.32300000000000001</v>
      </c>
      <c r="BL5356" s="157">
        <f t="shared" si="182"/>
        <v>0.32200000000000023</v>
      </c>
      <c r="BM5356" s="157">
        <f>IF('1b-NaturalGas'!$AL$87="no","",ROUND(BL5356,4))</f>
        <v>0.32200000000000001</v>
      </c>
      <c r="BN5356" s="157">
        <f>IF('1b-NaturalGas'!$AL$88="no","",ROUND(BL5356,4))</f>
        <v>0.32200000000000001</v>
      </c>
      <c r="BO5356" s="157">
        <f>IF('1b-NaturalGas'!$AL$89="no","",ROUND(BL5356,4))</f>
        <v>0.32200000000000001</v>
      </c>
      <c r="BP5356" s="157">
        <f>IF('1b-NaturalGas'!$AL$90="no","not applicable (based on previous answers)",ROUND(BL5356,4))</f>
        <v>0.32200000000000001</v>
      </c>
      <c r="BQ5356" s="157">
        <f>IF('1b-NaturalGas'!$AL$91="no","not applicable (based on previous answers)",ROUND(BL5356,4))</f>
        <v>0.32200000000000001</v>
      </c>
    </row>
    <row r="5357" spans="30:69" x14ac:dyDescent="0.25">
      <c r="AD5357" s="157">
        <f t="shared" si="181"/>
        <v>0.32400000000000023</v>
      </c>
      <c r="AE5357" s="157">
        <f>IF('1a-Electricity'!$AL$77="no","",ROUND(AD5357,4))</f>
        <v>0.32400000000000001</v>
      </c>
      <c r="AF5357" s="157">
        <f>IF('1a-Electricity'!$AL$78="no","",ROUND(AD5357,4))</f>
        <v>0.32400000000000001</v>
      </c>
      <c r="AG5357" s="157">
        <f>IF('1a-Electricity'!$AL$79="no","",ROUND(AD5357,4))</f>
        <v>0.32400000000000001</v>
      </c>
      <c r="BL5357" s="157">
        <f t="shared" si="182"/>
        <v>0.32300000000000023</v>
      </c>
      <c r="BM5357" s="157">
        <f>IF('1b-NaturalGas'!$AL$87="no","",ROUND(BL5357,4))</f>
        <v>0.32300000000000001</v>
      </c>
      <c r="BN5357" s="157">
        <f>IF('1b-NaturalGas'!$AL$88="no","",ROUND(BL5357,4))</f>
        <v>0.32300000000000001</v>
      </c>
      <c r="BO5357" s="157">
        <f>IF('1b-NaturalGas'!$AL$89="no","",ROUND(BL5357,4))</f>
        <v>0.32300000000000001</v>
      </c>
      <c r="BP5357" s="157">
        <f>IF('1b-NaturalGas'!$AL$90="no","not applicable (based on previous answers)",ROUND(BL5357,4))</f>
        <v>0.32300000000000001</v>
      </c>
      <c r="BQ5357" s="157">
        <f>IF('1b-NaturalGas'!$AL$91="no","not applicable (based on previous answers)",ROUND(BL5357,4))</f>
        <v>0.32300000000000001</v>
      </c>
    </row>
    <row r="5358" spans="30:69" x14ac:dyDescent="0.25">
      <c r="AD5358" s="157">
        <f t="shared" si="181"/>
        <v>0.32500000000000023</v>
      </c>
      <c r="AE5358" s="157">
        <f>IF('1a-Electricity'!$AL$77="no","",ROUND(AD5358,4))</f>
        <v>0.32500000000000001</v>
      </c>
      <c r="AF5358" s="157">
        <f>IF('1a-Electricity'!$AL$78="no","",ROUND(AD5358,4))</f>
        <v>0.32500000000000001</v>
      </c>
      <c r="AG5358" s="157">
        <f>IF('1a-Electricity'!$AL$79="no","",ROUND(AD5358,4))</f>
        <v>0.32500000000000001</v>
      </c>
      <c r="BL5358" s="157">
        <f t="shared" si="182"/>
        <v>0.32400000000000023</v>
      </c>
      <c r="BM5358" s="157">
        <f>IF('1b-NaturalGas'!$AL$87="no","",ROUND(BL5358,4))</f>
        <v>0.32400000000000001</v>
      </c>
      <c r="BN5358" s="157">
        <f>IF('1b-NaturalGas'!$AL$88="no","",ROUND(BL5358,4))</f>
        <v>0.32400000000000001</v>
      </c>
      <c r="BO5358" s="157">
        <f>IF('1b-NaturalGas'!$AL$89="no","",ROUND(BL5358,4))</f>
        <v>0.32400000000000001</v>
      </c>
      <c r="BP5358" s="157">
        <f>IF('1b-NaturalGas'!$AL$90="no","not applicable (based on previous answers)",ROUND(BL5358,4))</f>
        <v>0.32400000000000001</v>
      </c>
      <c r="BQ5358" s="157">
        <f>IF('1b-NaturalGas'!$AL$91="no","not applicable (based on previous answers)",ROUND(BL5358,4))</f>
        <v>0.32400000000000001</v>
      </c>
    </row>
    <row r="5359" spans="30:69" x14ac:dyDescent="0.25">
      <c r="AD5359" s="157">
        <f t="shared" si="181"/>
        <v>0.32600000000000023</v>
      </c>
      <c r="AE5359" s="157">
        <f>IF('1a-Electricity'!$AL$77="no","",ROUND(AD5359,4))</f>
        <v>0.32600000000000001</v>
      </c>
      <c r="AF5359" s="157">
        <f>IF('1a-Electricity'!$AL$78="no","",ROUND(AD5359,4))</f>
        <v>0.32600000000000001</v>
      </c>
      <c r="AG5359" s="157">
        <f>IF('1a-Electricity'!$AL$79="no","",ROUND(AD5359,4))</f>
        <v>0.32600000000000001</v>
      </c>
      <c r="BL5359" s="157">
        <f t="shared" si="182"/>
        <v>0.32500000000000023</v>
      </c>
      <c r="BM5359" s="157">
        <f>IF('1b-NaturalGas'!$AL$87="no","",ROUND(BL5359,4))</f>
        <v>0.32500000000000001</v>
      </c>
      <c r="BN5359" s="157">
        <f>IF('1b-NaturalGas'!$AL$88="no","",ROUND(BL5359,4))</f>
        <v>0.32500000000000001</v>
      </c>
      <c r="BO5359" s="157">
        <f>IF('1b-NaturalGas'!$AL$89="no","",ROUND(BL5359,4))</f>
        <v>0.32500000000000001</v>
      </c>
      <c r="BP5359" s="157">
        <f>IF('1b-NaturalGas'!$AL$90="no","not applicable (based on previous answers)",ROUND(BL5359,4))</f>
        <v>0.32500000000000001</v>
      </c>
      <c r="BQ5359" s="157">
        <f>IF('1b-NaturalGas'!$AL$91="no","not applicable (based on previous answers)",ROUND(BL5359,4))</f>
        <v>0.32500000000000001</v>
      </c>
    </row>
    <row r="5360" spans="30:69" x14ac:dyDescent="0.25">
      <c r="AD5360" s="157">
        <f t="shared" si="181"/>
        <v>0.32700000000000023</v>
      </c>
      <c r="AE5360" s="157">
        <f>IF('1a-Electricity'!$AL$77="no","",ROUND(AD5360,4))</f>
        <v>0.32700000000000001</v>
      </c>
      <c r="AF5360" s="157">
        <f>IF('1a-Electricity'!$AL$78="no","",ROUND(AD5360,4))</f>
        <v>0.32700000000000001</v>
      </c>
      <c r="AG5360" s="157">
        <f>IF('1a-Electricity'!$AL$79="no","",ROUND(AD5360,4))</f>
        <v>0.32700000000000001</v>
      </c>
      <c r="BL5360" s="157">
        <f t="shared" si="182"/>
        <v>0.32600000000000023</v>
      </c>
      <c r="BM5360" s="157">
        <f>IF('1b-NaturalGas'!$AL$87="no","",ROUND(BL5360,4))</f>
        <v>0.32600000000000001</v>
      </c>
      <c r="BN5360" s="157">
        <f>IF('1b-NaturalGas'!$AL$88="no","",ROUND(BL5360,4))</f>
        <v>0.32600000000000001</v>
      </c>
      <c r="BO5360" s="157">
        <f>IF('1b-NaturalGas'!$AL$89="no","",ROUND(BL5360,4))</f>
        <v>0.32600000000000001</v>
      </c>
      <c r="BP5360" s="157">
        <f>IF('1b-NaturalGas'!$AL$90="no","not applicable (based on previous answers)",ROUND(BL5360,4))</f>
        <v>0.32600000000000001</v>
      </c>
      <c r="BQ5360" s="157">
        <f>IF('1b-NaturalGas'!$AL$91="no","not applicable (based on previous answers)",ROUND(BL5360,4))</f>
        <v>0.32600000000000001</v>
      </c>
    </row>
    <row r="5361" spans="30:69" x14ac:dyDescent="0.25">
      <c r="AD5361" s="157">
        <f t="shared" si="181"/>
        <v>0.32800000000000024</v>
      </c>
      <c r="AE5361" s="157">
        <f>IF('1a-Electricity'!$AL$77="no","",ROUND(AD5361,4))</f>
        <v>0.32800000000000001</v>
      </c>
      <c r="AF5361" s="157">
        <f>IF('1a-Electricity'!$AL$78="no","",ROUND(AD5361,4))</f>
        <v>0.32800000000000001</v>
      </c>
      <c r="AG5361" s="157">
        <f>IF('1a-Electricity'!$AL$79="no","",ROUND(AD5361,4))</f>
        <v>0.32800000000000001</v>
      </c>
      <c r="BL5361" s="157">
        <f t="shared" si="182"/>
        <v>0.32700000000000023</v>
      </c>
      <c r="BM5361" s="157">
        <f>IF('1b-NaturalGas'!$AL$87="no","",ROUND(BL5361,4))</f>
        <v>0.32700000000000001</v>
      </c>
      <c r="BN5361" s="157">
        <f>IF('1b-NaturalGas'!$AL$88="no","",ROUND(BL5361,4))</f>
        <v>0.32700000000000001</v>
      </c>
      <c r="BO5361" s="157">
        <f>IF('1b-NaturalGas'!$AL$89="no","",ROUND(BL5361,4))</f>
        <v>0.32700000000000001</v>
      </c>
      <c r="BP5361" s="157">
        <f>IF('1b-NaturalGas'!$AL$90="no","not applicable (based on previous answers)",ROUND(BL5361,4))</f>
        <v>0.32700000000000001</v>
      </c>
      <c r="BQ5361" s="157">
        <f>IF('1b-NaturalGas'!$AL$91="no","not applicable (based on previous answers)",ROUND(BL5361,4))</f>
        <v>0.32700000000000001</v>
      </c>
    </row>
    <row r="5362" spans="30:69" x14ac:dyDescent="0.25">
      <c r="AD5362" s="157">
        <f t="shared" si="181"/>
        <v>0.32900000000000024</v>
      </c>
      <c r="AE5362" s="157">
        <f>IF('1a-Electricity'!$AL$77="no","",ROUND(AD5362,4))</f>
        <v>0.32900000000000001</v>
      </c>
      <c r="AF5362" s="157">
        <f>IF('1a-Electricity'!$AL$78="no","",ROUND(AD5362,4))</f>
        <v>0.32900000000000001</v>
      </c>
      <c r="AG5362" s="157">
        <f>IF('1a-Electricity'!$AL$79="no","",ROUND(AD5362,4))</f>
        <v>0.32900000000000001</v>
      </c>
      <c r="BL5362" s="157">
        <f t="shared" si="182"/>
        <v>0.32800000000000024</v>
      </c>
      <c r="BM5362" s="157">
        <f>IF('1b-NaturalGas'!$AL$87="no","",ROUND(BL5362,4))</f>
        <v>0.32800000000000001</v>
      </c>
      <c r="BN5362" s="157">
        <f>IF('1b-NaturalGas'!$AL$88="no","",ROUND(BL5362,4))</f>
        <v>0.32800000000000001</v>
      </c>
      <c r="BO5362" s="157">
        <f>IF('1b-NaturalGas'!$AL$89="no","",ROUND(BL5362,4))</f>
        <v>0.32800000000000001</v>
      </c>
      <c r="BP5362" s="157">
        <f>IF('1b-NaturalGas'!$AL$90="no","not applicable (based on previous answers)",ROUND(BL5362,4))</f>
        <v>0.32800000000000001</v>
      </c>
      <c r="BQ5362" s="157">
        <f>IF('1b-NaturalGas'!$AL$91="no","not applicable (based on previous answers)",ROUND(BL5362,4))</f>
        <v>0.32800000000000001</v>
      </c>
    </row>
    <row r="5363" spans="30:69" x14ac:dyDescent="0.25">
      <c r="AD5363" s="157">
        <f t="shared" si="181"/>
        <v>0.33000000000000024</v>
      </c>
      <c r="AE5363" s="157">
        <f>IF('1a-Electricity'!$AL$77="no","",ROUND(AD5363,4))</f>
        <v>0.33</v>
      </c>
      <c r="AF5363" s="157">
        <f>IF('1a-Electricity'!$AL$78="no","",ROUND(AD5363,4))</f>
        <v>0.33</v>
      </c>
      <c r="AG5363" s="157">
        <f>IF('1a-Electricity'!$AL$79="no","",ROUND(AD5363,4))</f>
        <v>0.33</v>
      </c>
      <c r="BL5363" s="157">
        <f t="shared" si="182"/>
        <v>0.32900000000000024</v>
      </c>
      <c r="BM5363" s="157">
        <f>IF('1b-NaturalGas'!$AL$87="no","",ROUND(BL5363,4))</f>
        <v>0.32900000000000001</v>
      </c>
      <c r="BN5363" s="157">
        <f>IF('1b-NaturalGas'!$AL$88="no","",ROUND(BL5363,4))</f>
        <v>0.32900000000000001</v>
      </c>
      <c r="BO5363" s="157">
        <f>IF('1b-NaturalGas'!$AL$89="no","",ROUND(BL5363,4))</f>
        <v>0.32900000000000001</v>
      </c>
      <c r="BP5363" s="157">
        <f>IF('1b-NaturalGas'!$AL$90="no","not applicable (based on previous answers)",ROUND(BL5363,4))</f>
        <v>0.32900000000000001</v>
      </c>
      <c r="BQ5363" s="157">
        <f>IF('1b-NaturalGas'!$AL$91="no","not applicable (based on previous answers)",ROUND(BL5363,4))</f>
        <v>0.32900000000000001</v>
      </c>
    </row>
    <row r="5364" spans="30:69" x14ac:dyDescent="0.25">
      <c r="AD5364" s="157">
        <f t="shared" si="181"/>
        <v>0.33100000000000024</v>
      </c>
      <c r="AE5364" s="157">
        <f>IF('1a-Electricity'!$AL$77="no","",ROUND(AD5364,4))</f>
        <v>0.33100000000000002</v>
      </c>
      <c r="AF5364" s="157">
        <f>IF('1a-Electricity'!$AL$78="no","",ROUND(AD5364,4))</f>
        <v>0.33100000000000002</v>
      </c>
      <c r="AG5364" s="157">
        <f>IF('1a-Electricity'!$AL$79="no","",ROUND(AD5364,4))</f>
        <v>0.33100000000000002</v>
      </c>
      <c r="BL5364" s="157">
        <f t="shared" si="182"/>
        <v>0.33000000000000024</v>
      </c>
      <c r="BM5364" s="157">
        <f>IF('1b-NaturalGas'!$AL$87="no","",ROUND(BL5364,4))</f>
        <v>0.33</v>
      </c>
      <c r="BN5364" s="157">
        <f>IF('1b-NaturalGas'!$AL$88="no","",ROUND(BL5364,4))</f>
        <v>0.33</v>
      </c>
      <c r="BO5364" s="157">
        <f>IF('1b-NaturalGas'!$AL$89="no","",ROUND(BL5364,4))</f>
        <v>0.33</v>
      </c>
      <c r="BP5364" s="157">
        <f>IF('1b-NaturalGas'!$AL$90="no","not applicable (based on previous answers)",ROUND(BL5364,4))</f>
        <v>0.33</v>
      </c>
      <c r="BQ5364" s="157">
        <f>IF('1b-NaturalGas'!$AL$91="no","not applicable (based on previous answers)",ROUND(BL5364,4))</f>
        <v>0.33</v>
      </c>
    </row>
    <row r="5365" spans="30:69" x14ac:dyDescent="0.25">
      <c r="AD5365" s="157">
        <f t="shared" si="181"/>
        <v>0.33200000000000024</v>
      </c>
      <c r="AE5365" s="157">
        <f>IF('1a-Electricity'!$AL$77="no","",ROUND(AD5365,4))</f>
        <v>0.33200000000000002</v>
      </c>
      <c r="AF5365" s="157">
        <f>IF('1a-Electricity'!$AL$78="no","",ROUND(AD5365,4))</f>
        <v>0.33200000000000002</v>
      </c>
      <c r="AG5365" s="157">
        <f>IF('1a-Electricity'!$AL$79="no","",ROUND(AD5365,4))</f>
        <v>0.33200000000000002</v>
      </c>
      <c r="BL5365" s="157">
        <f t="shared" si="182"/>
        <v>0.33100000000000024</v>
      </c>
      <c r="BM5365" s="157">
        <f>IF('1b-NaturalGas'!$AL$87="no","",ROUND(BL5365,4))</f>
        <v>0.33100000000000002</v>
      </c>
      <c r="BN5365" s="157">
        <f>IF('1b-NaturalGas'!$AL$88="no","",ROUND(BL5365,4))</f>
        <v>0.33100000000000002</v>
      </c>
      <c r="BO5365" s="157">
        <f>IF('1b-NaturalGas'!$AL$89="no","",ROUND(BL5365,4))</f>
        <v>0.33100000000000002</v>
      </c>
      <c r="BP5365" s="157">
        <f>IF('1b-NaturalGas'!$AL$90="no","not applicable (based on previous answers)",ROUND(BL5365,4))</f>
        <v>0.33100000000000002</v>
      </c>
      <c r="BQ5365" s="157">
        <f>IF('1b-NaturalGas'!$AL$91="no","not applicable (based on previous answers)",ROUND(BL5365,4))</f>
        <v>0.33100000000000002</v>
      </c>
    </row>
    <row r="5366" spans="30:69" x14ac:dyDescent="0.25">
      <c r="AD5366" s="157">
        <f t="shared" si="181"/>
        <v>0.33300000000000024</v>
      </c>
      <c r="AE5366" s="157">
        <f>IF('1a-Electricity'!$AL$77="no","",ROUND(AD5366,4))</f>
        <v>0.33300000000000002</v>
      </c>
      <c r="AF5366" s="157">
        <f>IF('1a-Electricity'!$AL$78="no","",ROUND(AD5366,4))</f>
        <v>0.33300000000000002</v>
      </c>
      <c r="AG5366" s="157">
        <f>IF('1a-Electricity'!$AL$79="no","",ROUND(AD5366,4))</f>
        <v>0.33300000000000002</v>
      </c>
      <c r="BL5366" s="157">
        <f t="shared" si="182"/>
        <v>0.33200000000000024</v>
      </c>
      <c r="BM5366" s="157">
        <f>IF('1b-NaturalGas'!$AL$87="no","",ROUND(BL5366,4))</f>
        <v>0.33200000000000002</v>
      </c>
      <c r="BN5366" s="157">
        <f>IF('1b-NaturalGas'!$AL$88="no","",ROUND(BL5366,4))</f>
        <v>0.33200000000000002</v>
      </c>
      <c r="BO5366" s="157">
        <f>IF('1b-NaturalGas'!$AL$89="no","",ROUND(BL5366,4))</f>
        <v>0.33200000000000002</v>
      </c>
      <c r="BP5366" s="157">
        <f>IF('1b-NaturalGas'!$AL$90="no","not applicable (based on previous answers)",ROUND(BL5366,4))</f>
        <v>0.33200000000000002</v>
      </c>
      <c r="BQ5366" s="157">
        <f>IF('1b-NaturalGas'!$AL$91="no","not applicable (based on previous answers)",ROUND(BL5366,4))</f>
        <v>0.33200000000000002</v>
      </c>
    </row>
    <row r="5367" spans="30:69" x14ac:dyDescent="0.25">
      <c r="AD5367" s="157">
        <f t="shared" si="181"/>
        <v>0.33400000000000024</v>
      </c>
      <c r="AE5367" s="157">
        <f>IF('1a-Electricity'!$AL$77="no","",ROUND(AD5367,4))</f>
        <v>0.33400000000000002</v>
      </c>
      <c r="AF5367" s="157">
        <f>IF('1a-Electricity'!$AL$78="no","",ROUND(AD5367,4))</f>
        <v>0.33400000000000002</v>
      </c>
      <c r="AG5367" s="157">
        <f>IF('1a-Electricity'!$AL$79="no","",ROUND(AD5367,4))</f>
        <v>0.33400000000000002</v>
      </c>
      <c r="BL5367" s="157">
        <f t="shared" si="182"/>
        <v>0.33300000000000024</v>
      </c>
      <c r="BM5367" s="157">
        <f>IF('1b-NaturalGas'!$AL$87="no","",ROUND(BL5367,4))</f>
        <v>0.33300000000000002</v>
      </c>
      <c r="BN5367" s="157">
        <f>IF('1b-NaturalGas'!$AL$88="no","",ROUND(BL5367,4))</f>
        <v>0.33300000000000002</v>
      </c>
      <c r="BO5367" s="157">
        <f>IF('1b-NaturalGas'!$AL$89="no","",ROUND(BL5367,4))</f>
        <v>0.33300000000000002</v>
      </c>
      <c r="BP5367" s="157">
        <f>IF('1b-NaturalGas'!$AL$90="no","not applicable (based on previous answers)",ROUND(BL5367,4))</f>
        <v>0.33300000000000002</v>
      </c>
      <c r="BQ5367" s="157">
        <f>IF('1b-NaturalGas'!$AL$91="no","not applicable (based on previous answers)",ROUND(BL5367,4))</f>
        <v>0.33300000000000002</v>
      </c>
    </row>
    <row r="5368" spans="30:69" x14ac:dyDescent="0.25">
      <c r="AD5368" s="157">
        <f t="shared" si="181"/>
        <v>0.33500000000000024</v>
      </c>
      <c r="AE5368" s="157">
        <f>IF('1a-Electricity'!$AL$77="no","",ROUND(AD5368,4))</f>
        <v>0.33500000000000002</v>
      </c>
      <c r="AF5368" s="157">
        <f>IF('1a-Electricity'!$AL$78="no","",ROUND(AD5368,4))</f>
        <v>0.33500000000000002</v>
      </c>
      <c r="AG5368" s="157">
        <f>IF('1a-Electricity'!$AL$79="no","",ROUND(AD5368,4))</f>
        <v>0.33500000000000002</v>
      </c>
      <c r="BL5368" s="157">
        <f t="shared" si="182"/>
        <v>0.33400000000000024</v>
      </c>
      <c r="BM5368" s="157">
        <f>IF('1b-NaturalGas'!$AL$87="no","",ROUND(BL5368,4))</f>
        <v>0.33400000000000002</v>
      </c>
      <c r="BN5368" s="157">
        <f>IF('1b-NaturalGas'!$AL$88="no","",ROUND(BL5368,4))</f>
        <v>0.33400000000000002</v>
      </c>
      <c r="BO5368" s="157">
        <f>IF('1b-NaturalGas'!$AL$89="no","",ROUND(BL5368,4))</f>
        <v>0.33400000000000002</v>
      </c>
      <c r="BP5368" s="157">
        <f>IF('1b-NaturalGas'!$AL$90="no","not applicable (based on previous answers)",ROUND(BL5368,4))</f>
        <v>0.33400000000000002</v>
      </c>
      <c r="BQ5368" s="157">
        <f>IF('1b-NaturalGas'!$AL$91="no","not applicable (based on previous answers)",ROUND(BL5368,4))</f>
        <v>0.33400000000000002</v>
      </c>
    </row>
    <row r="5369" spans="30:69" x14ac:dyDescent="0.25">
      <c r="AD5369" s="157">
        <f t="shared" si="181"/>
        <v>0.33600000000000024</v>
      </c>
      <c r="AE5369" s="157">
        <f>IF('1a-Electricity'!$AL$77="no","",ROUND(AD5369,4))</f>
        <v>0.33600000000000002</v>
      </c>
      <c r="AF5369" s="157">
        <f>IF('1a-Electricity'!$AL$78="no","",ROUND(AD5369,4))</f>
        <v>0.33600000000000002</v>
      </c>
      <c r="AG5369" s="157">
        <f>IF('1a-Electricity'!$AL$79="no","",ROUND(AD5369,4))</f>
        <v>0.33600000000000002</v>
      </c>
      <c r="BL5369" s="157">
        <f t="shared" si="182"/>
        <v>0.33500000000000024</v>
      </c>
      <c r="BM5369" s="157">
        <f>IF('1b-NaturalGas'!$AL$87="no","",ROUND(BL5369,4))</f>
        <v>0.33500000000000002</v>
      </c>
      <c r="BN5369" s="157">
        <f>IF('1b-NaturalGas'!$AL$88="no","",ROUND(BL5369,4))</f>
        <v>0.33500000000000002</v>
      </c>
      <c r="BO5369" s="157">
        <f>IF('1b-NaturalGas'!$AL$89="no","",ROUND(BL5369,4))</f>
        <v>0.33500000000000002</v>
      </c>
      <c r="BP5369" s="157">
        <f>IF('1b-NaturalGas'!$AL$90="no","not applicable (based on previous answers)",ROUND(BL5369,4))</f>
        <v>0.33500000000000002</v>
      </c>
      <c r="BQ5369" s="157">
        <f>IF('1b-NaturalGas'!$AL$91="no","not applicable (based on previous answers)",ROUND(BL5369,4))</f>
        <v>0.33500000000000002</v>
      </c>
    </row>
    <row r="5370" spans="30:69" x14ac:dyDescent="0.25">
      <c r="AD5370" s="157">
        <f t="shared" si="181"/>
        <v>0.33700000000000024</v>
      </c>
      <c r="AE5370" s="157">
        <f>IF('1a-Electricity'!$AL$77="no","",ROUND(AD5370,4))</f>
        <v>0.33700000000000002</v>
      </c>
      <c r="AF5370" s="157">
        <f>IF('1a-Electricity'!$AL$78="no","",ROUND(AD5370,4))</f>
        <v>0.33700000000000002</v>
      </c>
      <c r="AG5370" s="157">
        <f>IF('1a-Electricity'!$AL$79="no","",ROUND(AD5370,4))</f>
        <v>0.33700000000000002</v>
      </c>
      <c r="BL5370" s="157">
        <f t="shared" si="182"/>
        <v>0.33600000000000024</v>
      </c>
      <c r="BM5370" s="157">
        <f>IF('1b-NaturalGas'!$AL$87="no","",ROUND(BL5370,4))</f>
        <v>0.33600000000000002</v>
      </c>
      <c r="BN5370" s="157">
        <f>IF('1b-NaturalGas'!$AL$88="no","",ROUND(BL5370,4))</f>
        <v>0.33600000000000002</v>
      </c>
      <c r="BO5370" s="157">
        <f>IF('1b-NaturalGas'!$AL$89="no","",ROUND(BL5370,4))</f>
        <v>0.33600000000000002</v>
      </c>
      <c r="BP5370" s="157">
        <f>IF('1b-NaturalGas'!$AL$90="no","not applicable (based on previous answers)",ROUND(BL5370,4))</f>
        <v>0.33600000000000002</v>
      </c>
      <c r="BQ5370" s="157">
        <f>IF('1b-NaturalGas'!$AL$91="no","not applicable (based on previous answers)",ROUND(BL5370,4))</f>
        <v>0.33600000000000002</v>
      </c>
    </row>
    <row r="5371" spans="30:69" x14ac:dyDescent="0.25">
      <c r="AD5371" s="157">
        <f t="shared" si="181"/>
        <v>0.33800000000000024</v>
      </c>
      <c r="AE5371" s="157">
        <f>IF('1a-Electricity'!$AL$77="no","",ROUND(AD5371,4))</f>
        <v>0.33800000000000002</v>
      </c>
      <c r="AF5371" s="157">
        <f>IF('1a-Electricity'!$AL$78="no","",ROUND(AD5371,4))</f>
        <v>0.33800000000000002</v>
      </c>
      <c r="AG5371" s="157">
        <f>IF('1a-Electricity'!$AL$79="no","",ROUND(AD5371,4))</f>
        <v>0.33800000000000002</v>
      </c>
      <c r="BL5371" s="157">
        <f t="shared" si="182"/>
        <v>0.33700000000000024</v>
      </c>
      <c r="BM5371" s="157">
        <f>IF('1b-NaturalGas'!$AL$87="no","",ROUND(BL5371,4))</f>
        <v>0.33700000000000002</v>
      </c>
      <c r="BN5371" s="157">
        <f>IF('1b-NaturalGas'!$AL$88="no","",ROUND(BL5371,4))</f>
        <v>0.33700000000000002</v>
      </c>
      <c r="BO5371" s="157">
        <f>IF('1b-NaturalGas'!$AL$89="no","",ROUND(BL5371,4))</f>
        <v>0.33700000000000002</v>
      </c>
      <c r="BP5371" s="157">
        <f>IF('1b-NaturalGas'!$AL$90="no","not applicable (based on previous answers)",ROUND(BL5371,4))</f>
        <v>0.33700000000000002</v>
      </c>
      <c r="BQ5371" s="157">
        <f>IF('1b-NaturalGas'!$AL$91="no","not applicable (based on previous answers)",ROUND(BL5371,4))</f>
        <v>0.33700000000000002</v>
      </c>
    </row>
    <row r="5372" spans="30:69" x14ac:dyDescent="0.25">
      <c r="AD5372" s="157">
        <f t="shared" si="181"/>
        <v>0.33900000000000025</v>
      </c>
      <c r="AE5372" s="157">
        <f>IF('1a-Electricity'!$AL$77="no","",ROUND(AD5372,4))</f>
        <v>0.33900000000000002</v>
      </c>
      <c r="AF5372" s="157">
        <f>IF('1a-Electricity'!$AL$78="no","",ROUND(AD5372,4))</f>
        <v>0.33900000000000002</v>
      </c>
      <c r="AG5372" s="157">
        <f>IF('1a-Electricity'!$AL$79="no","",ROUND(AD5372,4))</f>
        <v>0.33900000000000002</v>
      </c>
      <c r="BL5372" s="157">
        <f t="shared" si="182"/>
        <v>0.33800000000000024</v>
      </c>
      <c r="BM5372" s="157">
        <f>IF('1b-NaturalGas'!$AL$87="no","",ROUND(BL5372,4))</f>
        <v>0.33800000000000002</v>
      </c>
      <c r="BN5372" s="157">
        <f>IF('1b-NaturalGas'!$AL$88="no","",ROUND(BL5372,4))</f>
        <v>0.33800000000000002</v>
      </c>
      <c r="BO5372" s="157">
        <f>IF('1b-NaturalGas'!$AL$89="no","",ROUND(BL5372,4))</f>
        <v>0.33800000000000002</v>
      </c>
      <c r="BP5372" s="157">
        <f>IF('1b-NaturalGas'!$AL$90="no","not applicable (based on previous answers)",ROUND(BL5372,4))</f>
        <v>0.33800000000000002</v>
      </c>
      <c r="BQ5372" s="157">
        <f>IF('1b-NaturalGas'!$AL$91="no","not applicable (based on previous answers)",ROUND(BL5372,4))</f>
        <v>0.33800000000000002</v>
      </c>
    </row>
    <row r="5373" spans="30:69" x14ac:dyDescent="0.25">
      <c r="AD5373" s="157">
        <f t="shared" si="181"/>
        <v>0.34000000000000025</v>
      </c>
      <c r="AE5373" s="157">
        <f>IF('1a-Electricity'!$AL$77="no","",ROUND(AD5373,4))</f>
        <v>0.34</v>
      </c>
      <c r="AF5373" s="157">
        <f>IF('1a-Electricity'!$AL$78="no","",ROUND(AD5373,4))</f>
        <v>0.34</v>
      </c>
      <c r="AG5373" s="157">
        <f>IF('1a-Electricity'!$AL$79="no","",ROUND(AD5373,4))</f>
        <v>0.34</v>
      </c>
      <c r="BL5373" s="157">
        <f t="shared" si="182"/>
        <v>0.33900000000000025</v>
      </c>
      <c r="BM5373" s="157">
        <f>IF('1b-NaturalGas'!$AL$87="no","",ROUND(BL5373,4))</f>
        <v>0.33900000000000002</v>
      </c>
      <c r="BN5373" s="157">
        <f>IF('1b-NaturalGas'!$AL$88="no","",ROUND(BL5373,4))</f>
        <v>0.33900000000000002</v>
      </c>
      <c r="BO5373" s="157">
        <f>IF('1b-NaturalGas'!$AL$89="no","",ROUND(BL5373,4))</f>
        <v>0.33900000000000002</v>
      </c>
      <c r="BP5373" s="157">
        <f>IF('1b-NaturalGas'!$AL$90="no","not applicable (based on previous answers)",ROUND(BL5373,4))</f>
        <v>0.33900000000000002</v>
      </c>
      <c r="BQ5373" s="157">
        <f>IF('1b-NaturalGas'!$AL$91="no","not applicable (based on previous answers)",ROUND(BL5373,4))</f>
        <v>0.33900000000000002</v>
      </c>
    </row>
    <row r="5374" spans="30:69" x14ac:dyDescent="0.25">
      <c r="AD5374" s="157">
        <f t="shared" si="181"/>
        <v>0.34100000000000025</v>
      </c>
      <c r="AE5374" s="157">
        <f>IF('1a-Electricity'!$AL$77="no","",ROUND(AD5374,4))</f>
        <v>0.34100000000000003</v>
      </c>
      <c r="AF5374" s="157">
        <f>IF('1a-Electricity'!$AL$78="no","",ROUND(AD5374,4))</f>
        <v>0.34100000000000003</v>
      </c>
      <c r="AG5374" s="157">
        <f>IF('1a-Electricity'!$AL$79="no","",ROUND(AD5374,4))</f>
        <v>0.34100000000000003</v>
      </c>
      <c r="BL5374" s="157">
        <f t="shared" si="182"/>
        <v>0.34000000000000025</v>
      </c>
      <c r="BM5374" s="157">
        <f>IF('1b-NaturalGas'!$AL$87="no","",ROUND(BL5374,4))</f>
        <v>0.34</v>
      </c>
      <c r="BN5374" s="157">
        <f>IF('1b-NaturalGas'!$AL$88="no","",ROUND(BL5374,4))</f>
        <v>0.34</v>
      </c>
      <c r="BO5374" s="157">
        <f>IF('1b-NaturalGas'!$AL$89="no","",ROUND(BL5374,4))</f>
        <v>0.34</v>
      </c>
      <c r="BP5374" s="157">
        <f>IF('1b-NaturalGas'!$AL$90="no","not applicable (based on previous answers)",ROUND(BL5374,4))</f>
        <v>0.34</v>
      </c>
      <c r="BQ5374" s="157">
        <f>IF('1b-NaturalGas'!$AL$91="no","not applicable (based on previous answers)",ROUND(BL5374,4))</f>
        <v>0.34</v>
      </c>
    </row>
    <row r="5375" spans="30:69" x14ac:dyDescent="0.25">
      <c r="AD5375" s="157">
        <f t="shared" si="181"/>
        <v>0.34200000000000025</v>
      </c>
      <c r="AE5375" s="157">
        <f>IF('1a-Electricity'!$AL$77="no","",ROUND(AD5375,4))</f>
        <v>0.34200000000000003</v>
      </c>
      <c r="AF5375" s="157">
        <f>IF('1a-Electricity'!$AL$78="no","",ROUND(AD5375,4))</f>
        <v>0.34200000000000003</v>
      </c>
      <c r="AG5375" s="157">
        <f>IF('1a-Electricity'!$AL$79="no","",ROUND(AD5375,4))</f>
        <v>0.34200000000000003</v>
      </c>
      <c r="BL5375" s="157">
        <f t="shared" si="182"/>
        <v>0.34100000000000025</v>
      </c>
      <c r="BM5375" s="157">
        <f>IF('1b-NaturalGas'!$AL$87="no","",ROUND(BL5375,4))</f>
        <v>0.34100000000000003</v>
      </c>
      <c r="BN5375" s="157">
        <f>IF('1b-NaturalGas'!$AL$88="no","",ROUND(BL5375,4))</f>
        <v>0.34100000000000003</v>
      </c>
      <c r="BO5375" s="157">
        <f>IF('1b-NaturalGas'!$AL$89="no","",ROUND(BL5375,4))</f>
        <v>0.34100000000000003</v>
      </c>
      <c r="BP5375" s="157">
        <f>IF('1b-NaturalGas'!$AL$90="no","not applicable (based on previous answers)",ROUND(BL5375,4))</f>
        <v>0.34100000000000003</v>
      </c>
      <c r="BQ5375" s="157">
        <f>IF('1b-NaturalGas'!$AL$91="no","not applicable (based on previous answers)",ROUND(BL5375,4))</f>
        <v>0.34100000000000003</v>
      </c>
    </row>
    <row r="5376" spans="30:69" x14ac:dyDescent="0.25">
      <c r="AD5376" s="157">
        <f t="shared" si="181"/>
        <v>0.34300000000000025</v>
      </c>
      <c r="AE5376" s="157">
        <f>IF('1a-Electricity'!$AL$77="no","",ROUND(AD5376,4))</f>
        <v>0.34300000000000003</v>
      </c>
      <c r="AF5376" s="157">
        <f>IF('1a-Electricity'!$AL$78="no","",ROUND(AD5376,4))</f>
        <v>0.34300000000000003</v>
      </c>
      <c r="AG5376" s="157">
        <f>IF('1a-Electricity'!$AL$79="no","",ROUND(AD5376,4))</f>
        <v>0.34300000000000003</v>
      </c>
      <c r="BL5376" s="157">
        <f t="shared" si="182"/>
        <v>0.34200000000000025</v>
      </c>
      <c r="BM5376" s="157">
        <f>IF('1b-NaturalGas'!$AL$87="no","",ROUND(BL5376,4))</f>
        <v>0.34200000000000003</v>
      </c>
      <c r="BN5376" s="157">
        <f>IF('1b-NaturalGas'!$AL$88="no","",ROUND(BL5376,4))</f>
        <v>0.34200000000000003</v>
      </c>
      <c r="BO5376" s="157">
        <f>IF('1b-NaturalGas'!$AL$89="no","",ROUND(BL5376,4))</f>
        <v>0.34200000000000003</v>
      </c>
      <c r="BP5376" s="157">
        <f>IF('1b-NaturalGas'!$AL$90="no","not applicable (based on previous answers)",ROUND(BL5376,4))</f>
        <v>0.34200000000000003</v>
      </c>
      <c r="BQ5376" s="157">
        <f>IF('1b-NaturalGas'!$AL$91="no","not applicable (based on previous answers)",ROUND(BL5376,4))</f>
        <v>0.34200000000000003</v>
      </c>
    </row>
    <row r="5377" spans="30:69" x14ac:dyDescent="0.25">
      <c r="AD5377" s="157">
        <f t="shared" si="181"/>
        <v>0.34400000000000025</v>
      </c>
      <c r="AE5377" s="157">
        <f>IF('1a-Electricity'!$AL$77="no","",ROUND(AD5377,4))</f>
        <v>0.34399999999999997</v>
      </c>
      <c r="AF5377" s="157">
        <f>IF('1a-Electricity'!$AL$78="no","",ROUND(AD5377,4))</f>
        <v>0.34399999999999997</v>
      </c>
      <c r="AG5377" s="157">
        <f>IF('1a-Electricity'!$AL$79="no","",ROUND(AD5377,4))</f>
        <v>0.34399999999999997</v>
      </c>
      <c r="BL5377" s="157">
        <f t="shared" si="182"/>
        <v>0.34300000000000025</v>
      </c>
      <c r="BM5377" s="157">
        <f>IF('1b-NaturalGas'!$AL$87="no","",ROUND(BL5377,4))</f>
        <v>0.34300000000000003</v>
      </c>
      <c r="BN5377" s="157">
        <f>IF('1b-NaturalGas'!$AL$88="no","",ROUND(BL5377,4))</f>
        <v>0.34300000000000003</v>
      </c>
      <c r="BO5377" s="157">
        <f>IF('1b-NaturalGas'!$AL$89="no","",ROUND(BL5377,4))</f>
        <v>0.34300000000000003</v>
      </c>
      <c r="BP5377" s="157">
        <f>IF('1b-NaturalGas'!$AL$90="no","not applicable (based on previous answers)",ROUND(BL5377,4))</f>
        <v>0.34300000000000003</v>
      </c>
      <c r="BQ5377" s="157">
        <f>IF('1b-NaturalGas'!$AL$91="no","not applicable (based on previous answers)",ROUND(BL5377,4))</f>
        <v>0.34300000000000003</v>
      </c>
    </row>
    <row r="5378" spans="30:69" x14ac:dyDescent="0.25">
      <c r="AD5378" s="157">
        <f t="shared" si="181"/>
        <v>0.34500000000000025</v>
      </c>
      <c r="AE5378" s="157">
        <f>IF('1a-Electricity'!$AL$77="no","",ROUND(AD5378,4))</f>
        <v>0.34499999999999997</v>
      </c>
      <c r="AF5378" s="157">
        <f>IF('1a-Electricity'!$AL$78="no","",ROUND(AD5378,4))</f>
        <v>0.34499999999999997</v>
      </c>
      <c r="AG5378" s="157">
        <f>IF('1a-Electricity'!$AL$79="no","",ROUND(AD5378,4))</f>
        <v>0.34499999999999997</v>
      </c>
      <c r="BL5378" s="157">
        <f t="shared" si="182"/>
        <v>0.34400000000000025</v>
      </c>
      <c r="BM5378" s="157">
        <f>IF('1b-NaturalGas'!$AL$87="no","",ROUND(BL5378,4))</f>
        <v>0.34399999999999997</v>
      </c>
      <c r="BN5378" s="157">
        <f>IF('1b-NaturalGas'!$AL$88="no","",ROUND(BL5378,4))</f>
        <v>0.34399999999999997</v>
      </c>
      <c r="BO5378" s="157">
        <f>IF('1b-NaturalGas'!$AL$89="no","",ROUND(BL5378,4))</f>
        <v>0.34399999999999997</v>
      </c>
      <c r="BP5378" s="157">
        <f>IF('1b-NaturalGas'!$AL$90="no","not applicable (based on previous answers)",ROUND(BL5378,4))</f>
        <v>0.34399999999999997</v>
      </c>
      <c r="BQ5378" s="157">
        <f>IF('1b-NaturalGas'!$AL$91="no","not applicable (based on previous answers)",ROUND(BL5378,4))</f>
        <v>0.34399999999999997</v>
      </c>
    </row>
    <row r="5379" spans="30:69" x14ac:dyDescent="0.25">
      <c r="AD5379" s="157">
        <f t="shared" si="181"/>
        <v>0.34600000000000025</v>
      </c>
      <c r="AE5379" s="157">
        <f>IF('1a-Electricity'!$AL$77="no","",ROUND(AD5379,4))</f>
        <v>0.34599999999999997</v>
      </c>
      <c r="AF5379" s="157">
        <f>IF('1a-Electricity'!$AL$78="no","",ROUND(AD5379,4))</f>
        <v>0.34599999999999997</v>
      </c>
      <c r="AG5379" s="157">
        <f>IF('1a-Electricity'!$AL$79="no","",ROUND(AD5379,4))</f>
        <v>0.34599999999999997</v>
      </c>
      <c r="BL5379" s="157">
        <f t="shared" si="182"/>
        <v>0.34500000000000025</v>
      </c>
      <c r="BM5379" s="157">
        <f>IF('1b-NaturalGas'!$AL$87="no","",ROUND(BL5379,4))</f>
        <v>0.34499999999999997</v>
      </c>
      <c r="BN5379" s="157">
        <f>IF('1b-NaturalGas'!$AL$88="no","",ROUND(BL5379,4))</f>
        <v>0.34499999999999997</v>
      </c>
      <c r="BO5379" s="157">
        <f>IF('1b-NaturalGas'!$AL$89="no","",ROUND(BL5379,4))</f>
        <v>0.34499999999999997</v>
      </c>
      <c r="BP5379" s="157">
        <f>IF('1b-NaturalGas'!$AL$90="no","not applicable (based on previous answers)",ROUND(BL5379,4))</f>
        <v>0.34499999999999997</v>
      </c>
      <c r="BQ5379" s="157">
        <f>IF('1b-NaturalGas'!$AL$91="no","not applicable (based on previous answers)",ROUND(BL5379,4))</f>
        <v>0.34499999999999997</v>
      </c>
    </row>
    <row r="5380" spans="30:69" x14ac:dyDescent="0.25">
      <c r="AD5380" s="157">
        <f t="shared" si="181"/>
        <v>0.34700000000000025</v>
      </c>
      <c r="AE5380" s="157">
        <f>IF('1a-Electricity'!$AL$77="no","",ROUND(AD5380,4))</f>
        <v>0.34699999999999998</v>
      </c>
      <c r="AF5380" s="157">
        <f>IF('1a-Electricity'!$AL$78="no","",ROUND(AD5380,4))</f>
        <v>0.34699999999999998</v>
      </c>
      <c r="AG5380" s="157">
        <f>IF('1a-Electricity'!$AL$79="no","",ROUND(AD5380,4))</f>
        <v>0.34699999999999998</v>
      </c>
      <c r="BL5380" s="157">
        <f t="shared" si="182"/>
        <v>0.34600000000000025</v>
      </c>
      <c r="BM5380" s="157">
        <f>IF('1b-NaturalGas'!$AL$87="no","",ROUND(BL5380,4))</f>
        <v>0.34599999999999997</v>
      </c>
      <c r="BN5380" s="157">
        <f>IF('1b-NaturalGas'!$AL$88="no","",ROUND(BL5380,4))</f>
        <v>0.34599999999999997</v>
      </c>
      <c r="BO5380" s="157">
        <f>IF('1b-NaturalGas'!$AL$89="no","",ROUND(BL5380,4))</f>
        <v>0.34599999999999997</v>
      </c>
      <c r="BP5380" s="157">
        <f>IF('1b-NaturalGas'!$AL$90="no","not applicable (based on previous answers)",ROUND(BL5380,4))</f>
        <v>0.34599999999999997</v>
      </c>
      <c r="BQ5380" s="157">
        <f>IF('1b-NaturalGas'!$AL$91="no","not applicable (based on previous answers)",ROUND(BL5380,4))</f>
        <v>0.34599999999999997</v>
      </c>
    </row>
    <row r="5381" spans="30:69" x14ac:dyDescent="0.25">
      <c r="AD5381" s="157">
        <f t="shared" si="181"/>
        <v>0.34800000000000025</v>
      </c>
      <c r="AE5381" s="157">
        <f>IF('1a-Electricity'!$AL$77="no","",ROUND(AD5381,4))</f>
        <v>0.34799999999999998</v>
      </c>
      <c r="AF5381" s="157">
        <f>IF('1a-Electricity'!$AL$78="no","",ROUND(AD5381,4))</f>
        <v>0.34799999999999998</v>
      </c>
      <c r="AG5381" s="157">
        <f>IF('1a-Electricity'!$AL$79="no","",ROUND(AD5381,4))</f>
        <v>0.34799999999999998</v>
      </c>
      <c r="BL5381" s="157">
        <f t="shared" si="182"/>
        <v>0.34700000000000025</v>
      </c>
      <c r="BM5381" s="157">
        <f>IF('1b-NaturalGas'!$AL$87="no","",ROUND(BL5381,4))</f>
        <v>0.34699999999999998</v>
      </c>
      <c r="BN5381" s="157">
        <f>IF('1b-NaturalGas'!$AL$88="no","",ROUND(BL5381,4))</f>
        <v>0.34699999999999998</v>
      </c>
      <c r="BO5381" s="157">
        <f>IF('1b-NaturalGas'!$AL$89="no","",ROUND(BL5381,4))</f>
        <v>0.34699999999999998</v>
      </c>
      <c r="BP5381" s="157">
        <f>IF('1b-NaturalGas'!$AL$90="no","not applicable (based on previous answers)",ROUND(BL5381,4))</f>
        <v>0.34699999999999998</v>
      </c>
      <c r="BQ5381" s="157">
        <f>IF('1b-NaturalGas'!$AL$91="no","not applicable (based on previous answers)",ROUND(BL5381,4))</f>
        <v>0.34699999999999998</v>
      </c>
    </row>
    <row r="5382" spans="30:69" x14ac:dyDescent="0.25">
      <c r="AD5382" s="157">
        <f t="shared" si="181"/>
        <v>0.34900000000000025</v>
      </c>
      <c r="AE5382" s="157">
        <f>IF('1a-Electricity'!$AL$77="no","",ROUND(AD5382,4))</f>
        <v>0.34899999999999998</v>
      </c>
      <c r="AF5382" s="157">
        <f>IF('1a-Electricity'!$AL$78="no","",ROUND(AD5382,4))</f>
        <v>0.34899999999999998</v>
      </c>
      <c r="AG5382" s="157">
        <f>IF('1a-Electricity'!$AL$79="no","",ROUND(AD5382,4))</f>
        <v>0.34899999999999998</v>
      </c>
      <c r="BL5382" s="157">
        <f t="shared" si="182"/>
        <v>0.34800000000000025</v>
      </c>
      <c r="BM5382" s="157">
        <f>IF('1b-NaturalGas'!$AL$87="no","",ROUND(BL5382,4))</f>
        <v>0.34799999999999998</v>
      </c>
      <c r="BN5382" s="157">
        <f>IF('1b-NaturalGas'!$AL$88="no","",ROUND(BL5382,4))</f>
        <v>0.34799999999999998</v>
      </c>
      <c r="BO5382" s="157">
        <f>IF('1b-NaturalGas'!$AL$89="no","",ROUND(BL5382,4))</f>
        <v>0.34799999999999998</v>
      </c>
      <c r="BP5382" s="157">
        <f>IF('1b-NaturalGas'!$AL$90="no","not applicable (based on previous answers)",ROUND(BL5382,4))</f>
        <v>0.34799999999999998</v>
      </c>
      <c r="BQ5382" s="157">
        <f>IF('1b-NaturalGas'!$AL$91="no","not applicable (based on previous answers)",ROUND(BL5382,4))</f>
        <v>0.34799999999999998</v>
      </c>
    </row>
    <row r="5383" spans="30:69" x14ac:dyDescent="0.25">
      <c r="AD5383" s="157">
        <f t="shared" si="181"/>
        <v>0.35000000000000026</v>
      </c>
      <c r="AE5383" s="157">
        <f>IF('1a-Electricity'!$AL$77="no","",ROUND(AD5383,4))</f>
        <v>0.35</v>
      </c>
      <c r="AF5383" s="157">
        <f>IF('1a-Electricity'!$AL$78="no","",ROUND(AD5383,4))</f>
        <v>0.35</v>
      </c>
      <c r="AG5383" s="157">
        <f>IF('1a-Electricity'!$AL$79="no","",ROUND(AD5383,4))</f>
        <v>0.35</v>
      </c>
      <c r="BL5383" s="157">
        <f t="shared" si="182"/>
        <v>0.34900000000000025</v>
      </c>
      <c r="BM5383" s="157">
        <f>IF('1b-NaturalGas'!$AL$87="no","",ROUND(BL5383,4))</f>
        <v>0.34899999999999998</v>
      </c>
      <c r="BN5383" s="157">
        <f>IF('1b-NaturalGas'!$AL$88="no","",ROUND(BL5383,4))</f>
        <v>0.34899999999999998</v>
      </c>
      <c r="BO5383" s="157">
        <f>IF('1b-NaturalGas'!$AL$89="no","",ROUND(BL5383,4))</f>
        <v>0.34899999999999998</v>
      </c>
      <c r="BP5383" s="157">
        <f>IF('1b-NaturalGas'!$AL$90="no","not applicable (based on previous answers)",ROUND(BL5383,4))</f>
        <v>0.34899999999999998</v>
      </c>
      <c r="BQ5383" s="157">
        <f>IF('1b-NaturalGas'!$AL$91="no","not applicable (based on previous answers)",ROUND(BL5383,4))</f>
        <v>0.34899999999999998</v>
      </c>
    </row>
    <row r="5384" spans="30:69" x14ac:dyDescent="0.25">
      <c r="AD5384" s="157">
        <f t="shared" si="181"/>
        <v>0.35100000000000026</v>
      </c>
      <c r="AE5384" s="157">
        <f>IF('1a-Electricity'!$AL$77="no","",ROUND(AD5384,4))</f>
        <v>0.35099999999999998</v>
      </c>
      <c r="AF5384" s="157">
        <f>IF('1a-Electricity'!$AL$78="no","",ROUND(AD5384,4))</f>
        <v>0.35099999999999998</v>
      </c>
      <c r="AG5384" s="157">
        <f>IF('1a-Electricity'!$AL$79="no","",ROUND(AD5384,4))</f>
        <v>0.35099999999999998</v>
      </c>
      <c r="BL5384" s="157">
        <f t="shared" si="182"/>
        <v>0.35000000000000026</v>
      </c>
      <c r="BM5384" s="157">
        <f>IF('1b-NaturalGas'!$AL$87="no","",ROUND(BL5384,4))</f>
        <v>0.35</v>
      </c>
      <c r="BN5384" s="157">
        <f>IF('1b-NaturalGas'!$AL$88="no","",ROUND(BL5384,4))</f>
        <v>0.35</v>
      </c>
      <c r="BO5384" s="157">
        <f>IF('1b-NaturalGas'!$AL$89="no","",ROUND(BL5384,4))</f>
        <v>0.35</v>
      </c>
      <c r="BP5384" s="157">
        <f>IF('1b-NaturalGas'!$AL$90="no","not applicable (based on previous answers)",ROUND(BL5384,4))</f>
        <v>0.35</v>
      </c>
      <c r="BQ5384" s="157">
        <f>IF('1b-NaturalGas'!$AL$91="no","not applicable (based on previous answers)",ROUND(BL5384,4))</f>
        <v>0.35</v>
      </c>
    </row>
    <row r="5385" spans="30:69" x14ac:dyDescent="0.25">
      <c r="AD5385" s="157">
        <f t="shared" si="181"/>
        <v>0.35200000000000026</v>
      </c>
      <c r="AE5385" s="157">
        <f>IF('1a-Electricity'!$AL$77="no","",ROUND(AD5385,4))</f>
        <v>0.35199999999999998</v>
      </c>
      <c r="AF5385" s="157">
        <f>IF('1a-Electricity'!$AL$78="no","",ROUND(AD5385,4))</f>
        <v>0.35199999999999998</v>
      </c>
      <c r="AG5385" s="157">
        <f>IF('1a-Electricity'!$AL$79="no","",ROUND(AD5385,4))</f>
        <v>0.35199999999999998</v>
      </c>
      <c r="BL5385" s="157">
        <f t="shared" si="182"/>
        <v>0.35100000000000026</v>
      </c>
      <c r="BM5385" s="157">
        <f>IF('1b-NaturalGas'!$AL$87="no","",ROUND(BL5385,4))</f>
        <v>0.35099999999999998</v>
      </c>
      <c r="BN5385" s="157">
        <f>IF('1b-NaturalGas'!$AL$88="no","",ROUND(BL5385,4))</f>
        <v>0.35099999999999998</v>
      </c>
      <c r="BO5385" s="157">
        <f>IF('1b-NaturalGas'!$AL$89="no","",ROUND(BL5385,4))</f>
        <v>0.35099999999999998</v>
      </c>
      <c r="BP5385" s="157">
        <f>IF('1b-NaturalGas'!$AL$90="no","not applicable (based on previous answers)",ROUND(BL5385,4))</f>
        <v>0.35099999999999998</v>
      </c>
      <c r="BQ5385" s="157">
        <f>IF('1b-NaturalGas'!$AL$91="no","not applicable (based on previous answers)",ROUND(BL5385,4))</f>
        <v>0.35099999999999998</v>
      </c>
    </row>
    <row r="5386" spans="30:69" x14ac:dyDescent="0.25">
      <c r="AD5386" s="157">
        <f t="shared" si="181"/>
        <v>0.35300000000000026</v>
      </c>
      <c r="AE5386" s="157">
        <f>IF('1a-Electricity'!$AL$77="no","",ROUND(AD5386,4))</f>
        <v>0.35299999999999998</v>
      </c>
      <c r="AF5386" s="157">
        <f>IF('1a-Electricity'!$AL$78="no","",ROUND(AD5386,4))</f>
        <v>0.35299999999999998</v>
      </c>
      <c r="AG5386" s="157">
        <f>IF('1a-Electricity'!$AL$79="no","",ROUND(AD5386,4))</f>
        <v>0.35299999999999998</v>
      </c>
      <c r="BL5386" s="157">
        <f t="shared" si="182"/>
        <v>0.35200000000000026</v>
      </c>
      <c r="BM5386" s="157">
        <f>IF('1b-NaturalGas'!$AL$87="no","",ROUND(BL5386,4))</f>
        <v>0.35199999999999998</v>
      </c>
      <c r="BN5386" s="157">
        <f>IF('1b-NaturalGas'!$AL$88="no","",ROUND(BL5386,4))</f>
        <v>0.35199999999999998</v>
      </c>
      <c r="BO5386" s="157">
        <f>IF('1b-NaturalGas'!$AL$89="no","",ROUND(BL5386,4))</f>
        <v>0.35199999999999998</v>
      </c>
      <c r="BP5386" s="157">
        <f>IF('1b-NaturalGas'!$AL$90="no","not applicable (based on previous answers)",ROUND(BL5386,4))</f>
        <v>0.35199999999999998</v>
      </c>
      <c r="BQ5386" s="157">
        <f>IF('1b-NaturalGas'!$AL$91="no","not applicable (based on previous answers)",ROUND(BL5386,4))</f>
        <v>0.35199999999999998</v>
      </c>
    </row>
    <row r="5387" spans="30:69" x14ac:dyDescent="0.25">
      <c r="AD5387" s="157">
        <f t="shared" si="181"/>
        <v>0.35400000000000026</v>
      </c>
      <c r="AE5387" s="157">
        <f>IF('1a-Electricity'!$AL$77="no","",ROUND(AD5387,4))</f>
        <v>0.35399999999999998</v>
      </c>
      <c r="AF5387" s="157">
        <f>IF('1a-Electricity'!$AL$78="no","",ROUND(AD5387,4))</f>
        <v>0.35399999999999998</v>
      </c>
      <c r="AG5387" s="157">
        <f>IF('1a-Electricity'!$AL$79="no","",ROUND(AD5387,4))</f>
        <v>0.35399999999999998</v>
      </c>
      <c r="BL5387" s="157">
        <f t="shared" si="182"/>
        <v>0.35300000000000026</v>
      </c>
      <c r="BM5387" s="157">
        <f>IF('1b-NaturalGas'!$AL$87="no","",ROUND(BL5387,4))</f>
        <v>0.35299999999999998</v>
      </c>
      <c r="BN5387" s="157">
        <f>IF('1b-NaturalGas'!$AL$88="no","",ROUND(BL5387,4))</f>
        <v>0.35299999999999998</v>
      </c>
      <c r="BO5387" s="157">
        <f>IF('1b-NaturalGas'!$AL$89="no","",ROUND(BL5387,4))</f>
        <v>0.35299999999999998</v>
      </c>
      <c r="BP5387" s="157">
        <f>IF('1b-NaturalGas'!$AL$90="no","not applicable (based on previous answers)",ROUND(BL5387,4))</f>
        <v>0.35299999999999998</v>
      </c>
      <c r="BQ5387" s="157">
        <f>IF('1b-NaturalGas'!$AL$91="no","not applicable (based on previous answers)",ROUND(BL5387,4))</f>
        <v>0.35299999999999998</v>
      </c>
    </row>
    <row r="5388" spans="30:69" x14ac:dyDescent="0.25">
      <c r="AD5388" s="157">
        <f t="shared" si="181"/>
        <v>0.35500000000000026</v>
      </c>
      <c r="AE5388" s="157">
        <f>IF('1a-Electricity'!$AL$77="no","",ROUND(AD5388,4))</f>
        <v>0.35499999999999998</v>
      </c>
      <c r="AF5388" s="157">
        <f>IF('1a-Electricity'!$AL$78="no","",ROUND(AD5388,4))</f>
        <v>0.35499999999999998</v>
      </c>
      <c r="AG5388" s="157">
        <f>IF('1a-Electricity'!$AL$79="no","",ROUND(AD5388,4))</f>
        <v>0.35499999999999998</v>
      </c>
      <c r="BL5388" s="157">
        <f t="shared" si="182"/>
        <v>0.35400000000000026</v>
      </c>
      <c r="BM5388" s="157">
        <f>IF('1b-NaturalGas'!$AL$87="no","",ROUND(BL5388,4))</f>
        <v>0.35399999999999998</v>
      </c>
      <c r="BN5388" s="157">
        <f>IF('1b-NaturalGas'!$AL$88="no","",ROUND(BL5388,4))</f>
        <v>0.35399999999999998</v>
      </c>
      <c r="BO5388" s="157">
        <f>IF('1b-NaturalGas'!$AL$89="no","",ROUND(BL5388,4))</f>
        <v>0.35399999999999998</v>
      </c>
      <c r="BP5388" s="157">
        <f>IF('1b-NaturalGas'!$AL$90="no","not applicable (based on previous answers)",ROUND(BL5388,4))</f>
        <v>0.35399999999999998</v>
      </c>
      <c r="BQ5388" s="157">
        <f>IF('1b-NaturalGas'!$AL$91="no","not applicable (based on previous answers)",ROUND(BL5388,4))</f>
        <v>0.35399999999999998</v>
      </c>
    </row>
    <row r="5389" spans="30:69" x14ac:dyDescent="0.25">
      <c r="AD5389" s="157">
        <f t="shared" si="181"/>
        <v>0.35600000000000026</v>
      </c>
      <c r="AE5389" s="157">
        <f>IF('1a-Electricity'!$AL$77="no","",ROUND(AD5389,4))</f>
        <v>0.35599999999999998</v>
      </c>
      <c r="AF5389" s="157">
        <f>IF('1a-Electricity'!$AL$78="no","",ROUND(AD5389,4))</f>
        <v>0.35599999999999998</v>
      </c>
      <c r="AG5389" s="157">
        <f>IF('1a-Electricity'!$AL$79="no","",ROUND(AD5389,4))</f>
        <v>0.35599999999999998</v>
      </c>
      <c r="BL5389" s="157">
        <f t="shared" si="182"/>
        <v>0.35500000000000026</v>
      </c>
      <c r="BM5389" s="157">
        <f>IF('1b-NaturalGas'!$AL$87="no","",ROUND(BL5389,4))</f>
        <v>0.35499999999999998</v>
      </c>
      <c r="BN5389" s="157">
        <f>IF('1b-NaturalGas'!$AL$88="no","",ROUND(BL5389,4))</f>
        <v>0.35499999999999998</v>
      </c>
      <c r="BO5389" s="157">
        <f>IF('1b-NaturalGas'!$AL$89="no","",ROUND(BL5389,4))</f>
        <v>0.35499999999999998</v>
      </c>
      <c r="BP5389" s="157">
        <f>IF('1b-NaturalGas'!$AL$90="no","not applicable (based on previous answers)",ROUND(BL5389,4))</f>
        <v>0.35499999999999998</v>
      </c>
      <c r="BQ5389" s="157">
        <f>IF('1b-NaturalGas'!$AL$91="no","not applicable (based on previous answers)",ROUND(BL5389,4))</f>
        <v>0.35499999999999998</v>
      </c>
    </row>
    <row r="5390" spans="30:69" x14ac:dyDescent="0.25">
      <c r="AD5390" s="157">
        <f t="shared" si="181"/>
        <v>0.35700000000000026</v>
      </c>
      <c r="AE5390" s="157">
        <f>IF('1a-Electricity'!$AL$77="no","",ROUND(AD5390,4))</f>
        <v>0.35699999999999998</v>
      </c>
      <c r="AF5390" s="157">
        <f>IF('1a-Electricity'!$AL$78="no","",ROUND(AD5390,4))</f>
        <v>0.35699999999999998</v>
      </c>
      <c r="AG5390" s="157">
        <f>IF('1a-Electricity'!$AL$79="no","",ROUND(AD5390,4))</f>
        <v>0.35699999999999998</v>
      </c>
      <c r="BL5390" s="157">
        <f t="shared" si="182"/>
        <v>0.35600000000000026</v>
      </c>
      <c r="BM5390" s="157">
        <f>IF('1b-NaturalGas'!$AL$87="no","",ROUND(BL5390,4))</f>
        <v>0.35599999999999998</v>
      </c>
      <c r="BN5390" s="157">
        <f>IF('1b-NaturalGas'!$AL$88="no","",ROUND(BL5390,4))</f>
        <v>0.35599999999999998</v>
      </c>
      <c r="BO5390" s="157">
        <f>IF('1b-NaturalGas'!$AL$89="no","",ROUND(BL5390,4))</f>
        <v>0.35599999999999998</v>
      </c>
      <c r="BP5390" s="157">
        <f>IF('1b-NaturalGas'!$AL$90="no","not applicable (based on previous answers)",ROUND(BL5390,4))</f>
        <v>0.35599999999999998</v>
      </c>
      <c r="BQ5390" s="157">
        <f>IF('1b-NaturalGas'!$AL$91="no","not applicable (based on previous answers)",ROUND(BL5390,4))</f>
        <v>0.35599999999999998</v>
      </c>
    </row>
    <row r="5391" spans="30:69" x14ac:dyDescent="0.25">
      <c r="AD5391" s="157">
        <f t="shared" si="181"/>
        <v>0.35800000000000026</v>
      </c>
      <c r="AE5391" s="157">
        <f>IF('1a-Electricity'!$AL$77="no","",ROUND(AD5391,4))</f>
        <v>0.35799999999999998</v>
      </c>
      <c r="AF5391" s="157">
        <f>IF('1a-Electricity'!$AL$78="no","",ROUND(AD5391,4))</f>
        <v>0.35799999999999998</v>
      </c>
      <c r="AG5391" s="157">
        <f>IF('1a-Electricity'!$AL$79="no","",ROUND(AD5391,4))</f>
        <v>0.35799999999999998</v>
      </c>
      <c r="BL5391" s="157">
        <f t="shared" si="182"/>
        <v>0.35700000000000026</v>
      </c>
      <c r="BM5391" s="157">
        <f>IF('1b-NaturalGas'!$AL$87="no","",ROUND(BL5391,4))</f>
        <v>0.35699999999999998</v>
      </c>
      <c r="BN5391" s="157">
        <f>IF('1b-NaturalGas'!$AL$88="no","",ROUND(BL5391,4))</f>
        <v>0.35699999999999998</v>
      </c>
      <c r="BO5391" s="157">
        <f>IF('1b-NaturalGas'!$AL$89="no","",ROUND(BL5391,4))</f>
        <v>0.35699999999999998</v>
      </c>
      <c r="BP5391" s="157">
        <f>IF('1b-NaturalGas'!$AL$90="no","not applicable (based on previous answers)",ROUND(BL5391,4))</f>
        <v>0.35699999999999998</v>
      </c>
      <c r="BQ5391" s="157">
        <f>IF('1b-NaturalGas'!$AL$91="no","not applicable (based on previous answers)",ROUND(BL5391,4))</f>
        <v>0.35699999999999998</v>
      </c>
    </row>
    <row r="5392" spans="30:69" x14ac:dyDescent="0.25">
      <c r="AD5392" s="157">
        <f t="shared" si="181"/>
        <v>0.35900000000000026</v>
      </c>
      <c r="AE5392" s="157">
        <f>IF('1a-Electricity'!$AL$77="no","",ROUND(AD5392,4))</f>
        <v>0.35899999999999999</v>
      </c>
      <c r="AF5392" s="157">
        <f>IF('1a-Electricity'!$AL$78="no","",ROUND(AD5392,4))</f>
        <v>0.35899999999999999</v>
      </c>
      <c r="AG5392" s="157">
        <f>IF('1a-Electricity'!$AL$79="no","",ROUND(AD5392,4))</f>
        <v>0.35899999999999999</v>
      </c>
      <c r="BL5392" s="157">
        <f t="shared" si="182"/>
        <v>0.35800000000000026</v>
      </c>
      <c r="BM5392" s="157">
        <f>IF('1b-NaturalGas'!$AL$87="no","",ROUND(BL5392,4))</f>
        <v>0.35799999999999998</v>
      </c>
      <c r="BN5392" s="157">
        <f>IF('1b-NaturalGas'!$AL$88="no","",ROUND(BL5392,4))</f>
        <v>0.35799999999999998</v>
      </c>
      <c r="BO5392" s="157">
        <f>IF('1b-NaturalGas'!$AL$89="no","",ROUND(BL5392,4))</f>
        <v>0.35799999999999998</v>
      </c>
      <c r="BP5392" s="157">
        <f>IF('1b-NaturalGas'!$AL$90="no","not applicable (based on previous answers)",ROUND(BL5392,4))</f>
        <v>0.35799999999999998</v>
      </c>
      <c r="BQ5392" s="157">
        <f>IF('1b-NaturalGas'!$AL$91="no","not applicable (based on previous answers)",ROUND(BL5392,4))</f>
        <v>0.35799999999999998</v>
      </c>
    </row>
    <row r="5393" spans="30:69" x14ac:dyDescent="0.25">
      <c r="AD5393" s="157">
        <f t="shared" si="181"/>
        <v>0.36000000000000026</v>
      </c>
      <c r="AE5393" s="157">
        <f>IF('1a-Electricity'!$AL$77="no","",ROUND(AD5393,4))</f>
        <v>0.36</v>
      </c>
      <c r="AF5393" s="157">
        <f>IF('1a-Electricity'!$AL$78="no","",ROUND(AD5393,4))</f>
        <v>0.36</v>
      </c>
      <c r="AG5393" s="157">
        <f>IF('1a-Electricity'!$AL$79="no","",ROUND(AD5393,4))</f>
        <v>0.36</v>
      </c>
      <c r="BL5393" s="157">
        <f t="shared" si="182"/>
        <v>0.35900000000000026</v>
      </c>
      <c r="BM5393" s="157">
        <f>IF('1b-NaturalGas'!$AL$87="no","",ROUND(BL5393,4))</f>
        <v>0.35899999999999999</v>
      </c>
      <c r="BN5393" s="157">
        <f>IF('1b-NaturalGas'!$AL$88="no","",ROUND(BL5393,4))</f>
        <v>0.35899999999999999</v>
      </c>
      <c r="BO5393" s="157">
        <f>IF('1b-NaturalGas'!$AL$89="no","",ROUND(BL5393,4))</f>
        <v>0.35899999999999999</v>
      </c>
      <c r="BP5393" s="157">
        <f>IF('1b-NaturalGas'!$AL$90="no","not applicable (based on previous answers)",ROUND(BL5393,4))</f>
        <v>0.35899999999999999</v>
      </c>
      <c r="BQ5393" s="157">
        <f>IF('1b-NaturalGas'!$AL$91="no","not applicable (based on previous answers)",ROUND(BL5393,4))</f>
        <v>0.35899999999999999</v>
      </c>
    </row>
    <row r="5394" spans="30:69" x14ac:dyDescent="0.25">
      <c r="AD5394" s="157">
        <f t="shared" si="181"/>
        <v>0.36100000000000027</v>
      </c>
      <c r="AE5394" s="157">
        <f>IF('1a-Electricity'!$AL$77="no","",ROUND(AD5394,4))</f>
        <v>0.36099999999999999</v>
      </c>
      <c r="AF5394" s="157">
        <f>IF('1a-Electricity'!$AL$78="no","",ROUND(AD5394,4))</f>
        <v>0.36099999999999999</v>
      </c>
      <c r="AG5394" s="157">
        <f>IF('1a-Electricity'!$AL$79="no","",ROUND(AD5394,4))</f>
        <v>0.36099999999999999</v>
      </c>
      <c r="BL5394" s="157">
        <f t="shared" si="182"/>
        <v>0.36000000000000026</v>
      </c>
      <c r="BM5394" s="157">
        <f>IF('1b-NaturalGas'!$AL$87="no","",ROUND(BL5394,4))</f>
        <v>0.36</v>
      </c>
      <c r="BN5394" s="157">
        <f>IF('1b-NaturalGas'!$AL$88="no","",ROUND(BL5394,4))</f>
        <v>0.36</v>
      </c>
      <c r="BO5394" s="157">
        <f>IF('1b-NaturalGas'!$AL$89="no","",ROUND(BL5394,4))</f>
        <v>0.36</v>
      </c>
      <c r="BP5394" s="157">
        <f>IF('1b-NaturalGas'!$AL$90="no","not applicable (based on previous answers)",ROUND(BL5394,4))</f>
        <v>0.36</v>
      </c>
      <c r="BQ5394" s="157">
        <f>IF('1b-NaturalGas'!$AL$91="no","not applicable (based on previous answers)",ROUND(BL5394,4))</f>
        <v>0.36</v>
      </c>
    </row>
    <row r="5395" spans="30:69" x14ac:dyDescent="0.25">
      <c r="AD5395" s="157">
        <f t="shared" si="181"/>
        <v>0.36200000000000027</v>
      </c>
      <c r="AE5395" s="157">
        <f>IF('1a-Electricity'!$AL$77="no","",ROUND(AD5395,4))</f>
        <v>0.36199999999999999</v>
      </c>
      <c r="AF5395" s="157">
        <f>IF('1a-Electricity'!$AL$78="no","",ROUND(AD5395,4))</f>
        <v>0.36199999999999999</v>
      </c>
      <c r="AG5395" s="157">
        <f>IF('1a-Electricity'!$AL$79="no","",ROUND(AD5395,4))</f>
        <v>0.36199999999999999</v>
      </c>
      <c r="BL5395" s="157">
        <f t="shared" si="182"/>
        <v>0.36100000000000027</v>
      </c>
      <c r="BM5395" s="157">
        <f>IF('1b-NaturalGas'!$AL$87="no","",ROUND(BL5395,4))</f>
        <v>0.36099999999999999</v>
      </c>
      <c r="BN5395" s="157">
        <f>IF('1b-NaturalGas'!$AL$88="no","",ROUND(BL5395,4))</f>
        <v>0.36099999999999999</v>
      </c>
      <c r="BO5395" s="157">
        <f>IF('1b-NaturalGas'!$AL$89="no","",ROUND(BL5395,4))</f>
        <v>0.36099999999999999</v>
      </c>
      <c r="BP5395" s="157">
        <f>IF('1b-NaturalGas'!$AL$90="no","not applicable (based on previous answers)",ROUND(BL5395,4))</f>
        <v>0.36099999999999999</v>
      </c>
      <c r="BQ5395" s="157">
        <f>IF('1b-NaturalGas'!$AL$91="no","not applicable (based on previous answers)",ROUND(BL5395,4))</f>
        <v>0.36099999999999999</v>
      </c>
    </row>
    <row r="5396" spans="30:69" x14ac:dyDescent="0.25">
      <c r="AD5396" s="157">
        <f t="shared" si="181"/>
        <v>0.36300000000000027</v>
      </c>
      <c r="AE5396" s="157">
        <f>IF('1a-Electricity'!$AL$77="no","",ROUND(AD5396,4))</f>
        <v>0.36299999999999999</v>
      </c>
      <c r="AF5396" s="157">
        <f>IF('1a-Electricity'!$AL$78="no","",ROUND(AD5396,4))</f>
        <v>0.36299999999999999</v>
      </c>
      <c r="AG5396" s="157">
        <f>IF('1a-Electricity'!$AL$79="no","",ROUND(AD5396,4))</f>
        <v>0.36299999999999999</v>
      </c>
      <c r="BL5396" s="157">
        <f t="shared" si="182"/>
        <v>0.36200000000000027</v>
      </c>
      <c r="BM5396" s="157">
        <f>IF('1b-NaturalGas'!$AL$87="no","",ROUND(BL5396,4))</f>
        <v>0.36199999999999999</v>
      </c>
      <c r="BN5396" s="157">
        <f>IF('1b-NaturalGas'!$AL$88="no","",ROUND(BL5396,4))</f>
        <v>0.36199999999999999</v>
      </c>
      <c r="BO5396" s="157">
        <f>IF('1b-NaturalGas'!$AL$89="no","",ROUND(BL5396,4))</f>
        <v>0.36199999999999999</v>
      </c>
      <c r="BP5396" s="157">
        <f>IF('1b-NaturalGas'!$AL$90="no","not applicable (based on previous answers)",ROUND(BL5396,4))</f>
        <v>0.36199999999999999</v>
      </c>
      <c r="BQ5396" s="157">
        <f>IF('1b-NaturalGas'!$AL$91="no","not applicable (based on previous answers)",ROUND(BL5396,4))</f>
        <v>0.36199999999999999</v>
      </c>
    </row>
    <row r="5397" spans="30:69" x14ac:dyDescent="0.25">
      <c r="AD5397" s="157">
        <f t="shared" si="181"/>
        <v>0.36400000000000027</v>
      </c>
      <c r="AE5397" s="157">
        <f>IF('1a-Electricity'!$AL$77="no","",ROUND(AD5397,4))</f>
        <v>0.36399999999999999</v>
      </c>
      <c r="AF5397" s="157">
        <f>IF('1a-Electricity'!$AL$78="no","",ROUND(AD5397,4))</f>
        <v>0.36399999999999999</v>
      </c>
      <c r="AG5397" s="157">
        <f>IF('1a-Electricity'!$AL$79="no","",ROUND(AD5397,4))</f>
        <v>0.36399999999999999</v>
      </c>
      <c r="BL5397" s="157">
        <f t="shared" si="182"/>
        <v>0.36300000000000027</v>
      </c>
      <c r="BM5397" s="157">
        <f>IF('1b-NaturalGas'!$AL$87="no","",ROUND(BL5397,4))</f>
        <v>0.36299999999999999</v>
      </c>
      <c r="BN5397" s="157">
        <f>IF('1b-NaturalGas'!$AL$88="no","",ROUND(BL5397,4))</f>
        <v>0.36299999999999999</v>
      </c>
      <c r="BO5397" s="157">
        <f>IF('1b-NaturalGas'!$AL$89="no","",ROUND(BL5397,4))</f>
        <v>0.36299999999999999</v>
      </c>
      <c r="BP5397" s="157">
        <f>IF('1b-NaturalGas'!$AL$90="no","not applicable (based on previous answers)",ROUND(BL5397,4))</f>
        <v>0.36299999999999999</v>
      </c>
      <c r="BQ5397" s="157">
        <f>IF('1b-NaturalGas'!$AL$91="no","not applicable (based on previous answers)",ROUND(BL5397,4))</f>
        <v>0.36299999999999999</v>
      </c>
    </row>
    <row r="5398" spans="30:69" x14ac:dyDescent="0.25">
      <c r="AD5398" s="157">
        <f t="shared" si="181"/>
        <v>0.36500000000000027</v>
      </c>
      <c r="AE5398" s="157">
        <f>IF('1a-Electricity'!$AL$77="no","",ROUND(AD5398,4))</f>
        <v>0.36499999999999999</v>
      </c>
      <c r="AF5398" s="157">
        <f>IF('1a-Electricity'!$AL$78="no","",ROUND(AD5398,4))</f>
        <v>0.36499999999999999</v>
      </c>
      <c r="AG5398" s="157">
        <f>IF('1a-Electricity'!$AL$79="no","",ROUND(AD5398,4))</f>
        <v>0.36499999999999999</v>
      </c>
      <c r="BL5398" s="157">
        <f t="shared" si="182"/>
        <v>0.36400000000000027</v>
      </c>
      <c r="BM5398" s="157">
        <f>IF('1b-NaturalGas'!$AL$87="no","",ROUND(BL5398,4))</f>
        <v>0.36399999999999999</v>
      </c>
      <c r="BN5398" s="157">
        <f>IF('1b-NaturalGas'!$AL$88="no","",ROUND(BL5398,4))</f>
        <v>0.36399999999999999</v>
      </c>
      <c r="BO5398" s="157">
        <f>IF('1b-NaturalGas'!$AL$89="no","",ROUND(BL5398,4))</f>
        <v>0.36399999999999999</v>
      </c>
      <c r="BP5398" s="157">
        <f>IF('1b-NaturalGas'!$AL$90="no","not applicable (based on previous answers)",ROUND(BL5398,4))</f>
        <v>0.36399999999999999</v>
      </c>
      <c r="BQ5398" s="157">
        <f>IF('1b-NaturalGas'!$AL$91="no","not applicable (based on previous answers)",ROUND(BL5398,4))</f>
        <v>0.36399999999999999</v>
      </c>
    </row>
    <row r="5399" spans="30:69" x14ac:dyDescent="0.25">
      <c r="AD5399" s="157">
        <f t="shared" si="181"/>
        <v>0.36600000000000027</v>
      </c>
      <c r="AE5399" s="157">
        <f>IF('1a-Electricity'!$AL$77="no","",ROUND(AD5399,4))</f>
        <v>0.36599999999999999</v>
      </c>
      <c r="AF5399" s="157">
        <f>IF('1a-Electricity'!$AL$78="no","",ROUND(AD5399,4))</f>
        <v>0.36599999999999999</v>
      </c>
      <c r="AG5399" s="157">
        <f>IF('1a-Electricity'!$AL$79="no","",ROUND(AD5399,4))</f>
        <v>0.36599999999999999</v>
      </c>
      <c r="BL5399" s="157">
        <f t="shared" si="182"/>
        <v>0.36500000000000027</v>
      </c>
      <c r="BM5399" s="157">
        <f>IF('1b-NaturalGas'!$AL$87="no","",ROUND(BL5399,4))</f>
        <v>0.36499999999999999</v>
      </c>
      <c r="BN5399" s="157">
        <f>IF('1b-NaturalGas'!$AL$88="no","",ROUND(BL5399,4))</f>
        <v>0.36499999999999999</v>
      </c>
      <c r="BO5399" s="157">
        <f>IF('1b-NaturalGas'!$AL$89="no","",ROUND(BL5399,4))</f>
        <v>0.36499999999999999</v>
      </c>
      <c r="BP5399" s="157">
        <f>IF('1b-NaturalGas'!$AL$90="no","not applicable (based on previous answers)",ROUND(BL5399,4))</f>
        <v>0.36499999999999999</v>
      </c>
      <c r="BQ5399" s="157">
        <f>IF('1b-NaturalGas'!$AL$91="no","not applicable (based on previous answers)",ROUND(BL5399,4))</f>
        <v>0.36499999999999999</v>
      </c>
    </row>
    <row r="5400" spans="30:69" x14ac:dyDescent="0.25">
      <c r="AD5400" s="157">
        <f t="shared" si="181"/>
        <v>0.36700000000000027</v>
      </c>
      <c r="AE5400" s="157">
        <f>IF('1a-Electricity'!$AL$77="no","",ROUND(AD5400,4))</f>
        <v>0.36699999999999999</v>
      </c>
      <c r="AF5400" s="157">
        <f>IF('1a-Electricity'!$AL$78="no","",ROUND(AD5400,4))</f>
        <v>0.36699999999999999</v>
      </c>
      <c r="AG5400" s="157">
        <f>IF('1a-Electricity'!$AL$79="no","",ROUND(AD5400,4))</f>
        <v>0.36699999999999999</v>
      </c>
      <c r="BL5400" s="157">
        <f t="shared" si="182"/>
        <v>0.36600000000000027</v>
      </c>
      <c r="BM5400" s="157">
        <f>IF('1b-NaturalGas'!$AL$87="no","",ROUND(BL5400,4))</f>
        <v>0.36599999999999999</v>
      </c>
      <c r="BN5400" s="157">
        <f>IF('1b-NaturalGas'!$AL$88="no","",ROUND(BL5400,4))</f>
        <v>0.36599999999999999</v>
      </c>
      <c r="BO5400" s="157">
        <f>IF('1b-NaturalGas'!$AL$89="no","",ROUND(BL5400,4))</f>
        <v>0.36599999999999999</v>
      </c>
      <c r="BP5400" s="157">
        <f>IF('1b-NaturalGas'!$AL$90="no","not applicable (based on previous answers)",ROUND(BL5400,4))</f>
        <v>0.36599999999999999</v>
      </c>
      <c r="BQ5400" s="157">
        <f>IF('1b-NaturalGas'!$AL$91="no","not applicable (based on previous answers)",ROUND(BL5400,4))</f>
        <v>0.36599999999999999</v>
      </c>
    </row>
    <row r="5401" spans="30:69" x14ac:dyDescent="0.25">
      <c r="AD5401" s="157">
        <f t="shared" si="181"/>
        <v>0.36800000000000027</v>
      </c>
      <c r="AE5401" s="157">
        <f>IF('1a-Electricity'!$AL$77="no","",ROUND(AD5401,4))</f>
        <v>0.36799999999999999</v>
      </c>
      <c r="AF5401" s="157">
        <f>IF('1a-Electricity'!$AL$78="no","",ROUND(AD5401,4))</f>
        <v>0.36799999999999999</v>
      </c>
      <c r="AG5401" s="157">
        <f>IF('1a-Electricity'!$AL$79="no","",ROUND(AD5401,4))</f>
        <v>0.36799999999999999</v>
      </c>
      <c r="BL5401" s="157">
        <f t="shared" si="182"/>
        <v>0.36700000000000027</v>
      </c>
      <c r="BM5401" s="157">
        <f>IF('1b-NaturalGas'!$AL$87="no","",ROUND(BL5401,4))</f>
        <v>0.36699999999999999</v>
      </c>
      <c r="BN5401" s="157">
        <f>IF('1b-NaturalGas'!$AL$88="no","",ROUND(BL5401,4))</f>
        <v>0.36699999999999999</v>
      </c>
      <c r="BO5401" s="157">
        <f>IF('1b-NaturalGas'!$AL$89="no","",ROUND(BL5401,4))</f>
        <v>0.36699999999999999</v>
      </c>
      <c r="BP5401" s="157">
        <f>IF('1b-NaturalGas'!$AL$90="no","not applicable (based on previous answers)",ROUND(BL5401,4))</f>
        <v>0.36699999999999999</v>
      </c>
      <c r="BQ5401" s="157">
        <f>IF('1b-NaturalGas'!$AL$91="no","not applicable (based on previous answers)",ROUND(BL5401,4))</f>
        <v>0.36699999999999999</v>
      </c>
    </row>
    <row r="5402" spans="30:69" x14ac:dyDescent="0.25">
      <c r="AD5402" s="157">
        <f t="shared" si="181"/>
        <v>0.36900000000000027</v>
      </c>
      <c r="AE5402" s="157">
        <f>IF('1a-Electricity'!$AL$77="no","",ROUND(AD5402,4))</f>
        <v>0.36899999999999999</v>
      </c>
      <c r="AF5402" s="157">
        <f>IF('1a-Electricity'!$AL$78="no","",ROUND(AD5402,4))</f>
        <v>0.36899999999999999</v>
      </c>
      <c r="AG5402" s="157">
        <f>IF('1a-Electricity'!$AL$79="no","",ROUND(AD5402,4))</f>
        <v>0.36899999999999999</v>
      </c>
      <c r="BL5402" s="157">
        <f t="shared" si="182"/>
        <v>0.36800000000000027</v>
      </c>
      <c r="BM5402" s="157">
        <f>IF('1b-NaturalGas'!$AL$87="no","",ROUND(BL5402,4))</f>
        <v>0.36799999999999999</v>
      </c>
      <c r="BN5402" s="157">
        <f>IF('1b-NaturalGas'!$AL$88="no","",ROUND(BL5402,4))</f>
        <v>0.36799999999999999</v>
      </c>
      <c r="BO5402" s="157">
        <f>IF('1b-NaturalGas'!$AL$89="no","",ROUND(BL5402,4))</f>
        <v>0.36799999999999999</v>
      </c>
      <c r="BP5402" s="157">
        <f>IF('1b-NaturalGas'!$AL$90="no","not applicable (based on previous answers)",ROUND(BL5402,4))</f>
        <v>0.36799999999999999</v>
      </c>
      <c r="BQ5402" s="157">
        <f>IF('1b-NaturalGas'!$AL$91="no","not applicable (based on previous answers)",ROUND(BL5402,4))</f>
        <v>0.36799999999999999</v>
      </c>
    </row>
    <row r="5403" spans="30:69" x14ac:dyDescent="0.25">
      <c r="AD5403" s="157">
        <f t="shared" si="181"/>
        <v>0.37000000000000027</v>
      </c>
      <c r="AE5403" s="157">
        <f>IF('1a-Electricity'!$AL$77="no","",ROUND(AD5403,4))</f>
        <v>0.37</v>
      </c>
      <c r="AF5403" s="157">
        <f>IF('1a-Electricity'!$AL$78="no","",ROUND(AD5403,4))</f>
        <v>0.37</v>
      </c>
      <c r="AG5403" s="157">
        <f>IF('1a-Electricity'!$AL$79="no","",ROUND(AD5403,4))</f>
        <v>0.37</v>
      </c>
      <c r="BL5403" s="157">
        <f t="shared" si="182"/>
        <v>0.36900000000000027</v>
      </c>
      <c r="BM5403" s="157">
        <f>IF('1b-NaturalGas'!$AL$87="no","",ROUND(BL5403,4))</f>
        <v>0.36899999999999999</v>
      </c>
      <c r="BN5403" s="157">
        <f>IF('1b-NaturalGas'!$AL$88="no","",ROUND(BL5403,4))</f>
        <v>0.36899999999999999</v>
      </c>
      <c r="BO5403" s="157">
        <f>IF('1b-NaturalGas'!$AL$89="no","",ROUND(BL5403,4))</f>
        <v>0.36899999999999999</v>
      </c>
      <c r="BP5403" s="157">
        <f>IF('1b-NaturalGas'!$AL$90="no","not applicable (based on previous answers)",ROUND(BL5403,4))</f>
        <v>0.36899999999999999</v>
      </c>
      <c r="BQ5403" s="157">
        <f>IF('1b-NaturalGas'!$AL$91="no","not applicable (based on previous answers)",ROUND(BL5403,4))</f>
        <v>0.36899999999999999</v>
      </c>
    </row>
    <row r="5404" spans="30:69" x14ac:dyDescent="0.25">
      <c r="AD5404" s="157">
        <f t="shared" si="181"/>
        <v>0.37100000000000027</v>
      </c>
      <c r="AE5404" s="157">
        <f>IF('1a-Electricity'!$AL$77="no","",ROUND(AD5404,4))</f>
        <v>0.371</v>
      </c>
      <c r="AF5404" s="157">
        <f>IF('1a-Electricity'!$AL$78="no","",ROUND(AD5404,4))</f>
        <v>0.371</v>
      </c>
      <c r="AG5404" s="157">
        <f>IF('1a-Electricity'!$AL$79="no","",ROUND(AD5404,4))</f>
        <v>0.371</v>
      </c>
      <c r="BL5404" s="157">
        <f t="shared" si="182"/>
        <v>0.37000000000000027</v>
      </c>
      <c r="BM5404" s="157">
        <f>IF('1b-NaturalGas'!$AL$87="no","",ROUND(BL5404,4))</f>
        <v>0.37</v>
      </c>
      <c r="BN5404" s="157">
        <f>IF('1b-NaturalGas'!$AL$88="no","",ROUND(BL5404,4))</f>
        <v>0.37</v>
      </c>
      <c r="BO5404" s="157">
        <f>IF('1b-NaturalGas'!$AL$89="no","",ROUND(BL5404,4))</f>
        <v>0.37</v>
      </c>
      <c r="BP5404" s="157">
        <f>IF('1b-NaturalGas'!$AL$90="no","not applicable (based on previous answers)",ROUND(BL5404,4))</f>
        <v>0.37</v>
      </c>
      <c r="BQ5404" s="157">
        <f>IF('1b-NaturalGas'!$AL$91="no","not applicable (based on previous answers)",ROUND(BL5404,4))</f>
        <v>0.37</v>
      </c>
    </row>
    <row r="5405" spans="30:69" x14ac:dyDescent="0.25">
      <c r="AD5405" s="157">
        <f t="shared" si="181"/>
        <v>0.37200000000000027</v>
      </c>
      <c r="AE5405" s="157">
        <f>IF('1a-Electricity'!$AL$77="no","",ROUND(AD5405,4))</f>
        <v>0.372</v>
      </c>
      <c r="AF5405" s="157">
        <f>IF('1a-Electricity'!$AL$78="no","",ROUND(AD5405,4))</f>
        <v>0.372</v>
      </c>
      <c r="AG5405" s="157">
        <f>IF('1a-Electricity'!$AL$79="no","",ROUND(AD5405,4))</f>
        <v>0.372</v>
      </c>
      <c r="BL5405" s="157">
        <f t="shared" si="182"/>
        <v>0.37100000000000027</v>
      </c>
      <c r="BM5405" s="157">
        <f>IF('1b-NaturalGas'!$AL$87="no","",ROUND(BL5405,4))</f>
        <v>0.371</v>
      </c>
      <c r="BN5405" s="157">
        <f>IF('1b-NaturalGas'!$AL$88="no","",ROUND(BL5405,4))</f>
        <v>0.371</v>
      </c>
      <c r="BO5405" s="157">
        <f>IF('1b-NaturalGas'!$AL$89="no","",ROUND(BL5405,4))</f>
        <v>0.371</v>
      </c>
      <c r="BP5405" s="157">
        <f>IF('1b-NaturalGas'!$AL$90="no","not applicable (based on previous answers)",ROUND(BL5405,4))</f>
        <v>0.371</v>
      </c>
      <c r="BQ5405" s="157">
        <f>IF('1b-NaturalGas'!$AL$91="no","not applicable (based on previous answers)",ROUND(BL5405,4))</f>
        <v>0.371</v>
      </c>
    </row>
    <row r="5406" spans="30:69" x14ac:dyDescent="0.25">
      <c r="AD5406" s="157">
        <f t="shared" si="181"/>
        <v>0.37300000000000028</v>
      </c>
      <c r="AE5406" s="157">
        <f>IF('1a-Electricity'!$AL$77="no","",ROUND(AD5406,4))</f>
        <v>0.373</v>
      </c>
      <c r="AF5406" s="157">
        <f>IF('1a-Electricity'!$AL$78="no","",ROUND(AD5406,4))</f>
        <v>0.373</v>
      </c>
      <c r="AG5406" s="157">
        <f>IF('1a-Electricity'!$AL$79="no","",ROUND(AD5406,4))</f>
        <v>0.373</v>
      </c>
      <c r="BL5406" s="157">
        <f t="shared" si="182"/>
        <v>0.37200000000000027</v>
      </c>
      <c r="BM5406" s="157">
        <f>IF('1b-NaturalGas'!$AL$87="no","",ROUND(BL5406,4))</f>
        <v>0.372</v>
      </c>
      <c r="BN5406" s="157">
        <f>IF('1b-NaturalGas'!$AL$88="no","",ROUND(BL5406,4))</f>
        <v>0.372</v>
      </c>
      <c r="BO5406" s="157">
        <f>IF('1b-NaturalGas'!$AL$89="no","",ROUND(BL5406,4))</f>
        <v>0.372</v>
      </c>
      <c r="BP5406" s="157">
        <f>IF('1b-NaturalGas'!$AL$90="no","not applicable (based on previous answers)",ROUND(BL5406,4))</f>
        <v>0.372</v>
      </c>
      <c r="BQ5406" s="157">
        <f>IF('1b-NaturalGas'!$AL$91="no","not applicable (based on previous answers)",ROUND(BL5406,4))</f>
        <v>0.372</v>
      </c>
    </row>
    <row r="5407" spans="30:69" x14ac:dyDescent="0.25">
      <c r="AD5407" s="157">
        <f t="shared" si="181"/>
        <v>0.37400000000000028</v>
      </c>
      <c r="AE5407" s="157">
        <f>IF('1a-Electricity'!$AL$77="no","",ROUND(AD5407,4))</f>
        <v>0.374</v>
      </c>
      <c r="AF5407" s="157">
        <f>IF('1a-Electricity'!$AL$78="no","",ROUND(AD5407,4))</f>
        <v>0.374</v>
      </c>
      <c r="AG5407" s="157">
        <f>IF('1a-Electricity'!$AL$79="no","",ROUND(AD5407,4))</f>
        <v>0.374</v>
      </c>
      <c r="BL5407" s="157">
        <f t="shared" si="182"/>
        <v>0.37300000000000028</v>
      </c>
      <c r="BM5407" s="157">
        <f>IF('1b-NaturalGas'!$AL$87="no","",ROUND(BL5407,4))</f>
        <v>0.373</v>
      </c>
      <c r="BN5407" s="157">
        <f>IF('1b-NaturalGas'!$AL$88="no","",ROUND(BL5407,4))</f>
        <v>0.373</v>
      </c>
      <c r="BO5407" s="157">
        <f>IF('1b-NaturalGas'!$AL$89="no","",ROUND(BL5407,4))</f>
        <v>0.373</v>
      </c>
      <c r="BP5407" s="157">
        <f>IF('1b-NaturalGas'!$AL$90="no","not applicable (based on previous answers)",ROUND(BL5407,4))</f>
        <v>0.373</v>
      </c>
      <c r="BQ5407" s="157">
        <f>IF('1b-NaturalGas'!$AL$91="no","not applicable (based on previous answers)",ROUND(BL5407,4))</f>
        <v>0.373</v>
      </c>
    </row>
    <row r="5408" spans="30:69" x14ac:dyDescent="0.25">
      <c r="AD5408" s="157">
        <f t="shared" si="181"/>
        <v>0.37500000000000028</v>
      </c>
      <c r="AE5408" s="157">
        <f>IF('1a-Electricity'!$AL$77="no","",ROUND(AD5408,4))</f>
        <v>0.375</v>
      </c>
      <c r="AF5408" s="157">
        <f>IF('1a-Electricity'!$AL$78="no","",ROUND(AD5408,4))</f>
        <v>0.375</v>
      </c>
      <c r="AG5408" s="157">
        <f>IF('1a-Electricity'!$AL$79="no","",ROUND(AD5408,4))</f>
        <v>0.375</v>
      </c>
      <c r="BL5408" s="157">
        <f t="shared" si="182"/>
        <v>0.37400000000000028</v>
      </c>
      <c r="BM5408" s="157">
        <f>IF('1b-NaturalGas'!$AL$87="no","",ROUND(BL5408,4))</f>
        <v>0.374</v>
      </c>
      <c r="BN5408" s="157">
        <f>IF('1b-NaturalGas'!$AL$88="no","",ROUND(BL5408,4))</f>
        <v>0.374</v>
      </c>
      <c r="BO5408" s="157">
        <f>IF('1b-NaturalGas'!$AL$89="no","",ROUND(BL5408,4))</f>
        <v>0.374</v>
      </c>
      <c r="BP5408" s="157">
        <f>IF('1b-NaturalGas'!$AL$90="no","not applicable (based on previous answers)",ROUND(BL5408,4))</f>
        <v>0.374</v>
      </c>
      <c r="BQ5408" s="157">
        <f>IF('1b-NaturalGas'!$AL$91="no","not applicable (based on previous answers)",ROUND(BL5408,4))</f>
        <v>0.374</v>
      </c>
    </row>
    <row r="5409" spans="30:69" x14ac:dyDescent="0.25">
      <c r="AD5409" s="157">
        <f t="shared" si="181"/>
        <v>0.37600000000000028</v>
      </c>
      <c r="AE5409" s="157">
        <f>IF('1a-Electricity'!$AL$77="no","",ROUND(AD5409,4))</f>
        <v>0.376</v>
      </c>
      <c r="AF5409" s="157">
        <f>IF('1a-Electricity'!$AL$78="no","",ROUND(AD5409,4))</f>
        <v>0.376</v>
      </c>
      <c r="AG5409" s="157">
        <f>IF('1a-Electricity'!$AL$79="no","",ROUND(AD5409,4))</f>
        <v>0.376</v>
      </c>
      <c r="BL5409" s="157">
        <f t="shared" si="182"/>
        <v>0.37500000000000028</v>
      </c>
      <c r="BM5409" s="157">
        <f>IF('1b-NaturalGas'!$AL$87="no","",ROUND(BL5409,4))</f>
        <v>0.375</v>
      </c>
      <c r="BN5409" s="157">
        <f>IF('1b-NaturalGas'!$AL$88="no","",ROUND(BL5409,4))</f>
        <v>0.375</v>
      </c>
      <c r="BO5409" s="157">
        <f>IF('1b-NaturalGas'!$AL$89="no","",ROUND(BL5409,4))</f>
        <v>0.375</v>
      </c>
      <c r="BP5409" s="157">
        <f>IF('1b-NaturalGas'!$AL$90="no","not applicable (based on previous answers)",ROUND(BL5409,4))</f>
        <v>0.375</v>
      </c>
      <c r="BQ5409" s="157">
        <f>IF('1b-NaturalGas'!$AL$91="no","not applicable (based on previous answers)",ROUND(BL5409,4))</f>
        <v>0.375</v>
      </c>
    </row>
    <row r="5410" spans="30:69" x14ac:dyDescent="0.25">
      <c r="AD5410" s="157">
        <f t="shared" ref="AD5410:AD5473" si="183">AD5409+0.001</f>
        <v>0.37700000000000028</v>
      </c>
      <c r="AE5410" s="157">
        <f>IF('1a-Electricity'!$AL$77="no","",ROUND(AD5410,4))</f>
        <v>0.377</v>
      </c>
      <c r="AF5410" s="157">
        <f>IF('1a-Electricity'!$AL$78="no","",ROUND(AD5410,4))</f>
        <v>0.377</v>
      </c>
      <c r="AG5410" s="157">
        <f>IF('1a-Electricity'!$AL$79="no","",ROUND(AD5410,4))</f>
        <v>0.377</v>
      </c>
      <c r="BL5410" s="157">
        <f t="shared" si="182"/>
        <v>0.37600000000000028</v>
      </c>
      <c r="BM5410" s="157">
        <f>IF('1b-NaturalGas'!$AL$87="no","",ROUND(BL5410,4))</f>
        <v>0.376</v>
      </c>
      <c r="BN5410" s="157">
        <f>IF('1b-NaturalGas'!$AL$88="no","",ROUND(BL5410,4))</f>
        <v>0.376</v>
      </c>
      <c r="BO5410" s="157">
        <f>IF('1b-NaturalGas'!$AL$89="no","",ROUND(BL5410,4))</f>
        <v>0.376</v>
      </c>
      <c r="BP5410" s="157">
        <f>IF('1b-NaturalGas'!$AL$90="no","not applicable (based on previous answers)",ROUND(BL5410,4))</f>
        <v>0.376</v>
      </c>
      <c r="BQ5410" s="157">
        <f>IF('1b-NaturalGas'!$AL$91="no","not applicable (based on previous answers)",ROUND(BL5410,4))</f>
        <v>0.376</v>
      </c>
    </row>
    <row r="5411" spans="30:69" x14ac:dyDescent="0.25">
      <c r="AD5411" s="157">
        <f t="shared" si="183"/>
        <v>0.37800000000000028</v>
      </c>
      <c r="AE5411" s="157">
        <f>IF('1a-Electricity'!$AL$77="no","",ROUND(AD5411,4))</f>
        <v>0.378</v>
      </c>
      <c r="AF5411" s="157">
        <f>IF('1a-Electricity'!$AL$78="no","",ROUND(AD5411,4))</f>
        <v>0.378</v>
      </c>
      <c r="AG5411" s="157">
        <f>IF('1a-Electricity'!$AL$79="no","",ROUND(AD5411,4))</f>
        <v>0.378</v>
      </c>
      <c r="BL5411" s="157">
        <f t="shared" ref="BL5411:BL5474" si="184">BL5410+0.001</f>
        <v>0.37700000000000028</v>
      </c>
      <c r="BM5411" s="157">
        <f>IF('1b-NaturalGas'!$AL$87="no","",ROUND(BL5411,4))</f>
        <v>0.377</v>
      </c>
      <c r="BN5411" s="157">
        <f>IF('1b-NaturalGas'!$AL$88="no","",ROUND(BL5411,4))</f>
        <v>0.377</v>
      </c>
      <c r="BO5411" s="157">
        <f>IF('1b-NaturalGas'!$AL$89="no","",ROUND(BL5411,4))</f>
        <v>0.377</v>
      </c>
      <c r="BP5411" s="157">
        <f>IF('1b-NaturalGas'!$AL$90="no","not applicable (based on previous answers)",ROUND(BL5411,4))</f>
        <v>0.377</v>
      </c>
      <c r="BQ5411" s="157">
        <f>IF('1b-NaturalGas'!$AL$91="no","not applicable (based on previous answers)",ROUND(BL5411,4))</f>
        <v>0.377</v>
      </c>
    </row>
    <row r="5412" spans="30:69" x14ac:dyDescent="0.25">
      <c r="AD5412" s="157">
        <f t="shared" si="183"/>
        <v>0.37900000000000028</v>
      </c>
      <c r="AE5412" s="157">
        <f>IF('1a-Electricity'!$AL$77="no","",ROUND(AD5412,4))</f>
        <v>0.379</v>
      </c>
      <c r="AF5412" s="157">
        <f>IF('1a-Electricity'!$AL$78="no","",ROUND(AD5412,4))</f>
        <v>0.379</v>
      </c>
      <c r="AG5412" s="157">
        <f>IF('1a-Electricity'!$AL$79="no","",ROUND(AD5412,4))</f>
        <v>0.379</v>
      </c>
      <c r="BL5412" s="157">
        <f t="shared" si="184"/>
        <v>0.37800000000000028</v>
      </c>
      <c r="BM5412" s="157">
        <f>IF('1b-NaturalGas'!$AL$87="no","",ROUND(BL5412,4))</f>
        <v>0.378</v>
      </c>
      <c r="BN5412" s="157">
        <f>IF('1b-NaturalGas'!$AL$88="no","",ROUND(BL5412,4))</f>
        <v>0.378</v>
      </c>
      <c r="BO5412" s="157">
        <f>IF('1b-NaturalGas'!$AL$89="no","",ROUND(BL5412,4))</f>
        <v>0.378</v>
      </c>
      <c r="BP5412" s="157">
        <f>IF('1b-NaturalGas'!$AL$90="no","not applicable (based on previous answers)",ROUND(BL5412,4))</f>
        <v>0.378</v>
      </c>
      <c r="BQ5412" s="157">
        <f>IF('1b-NaturalGas'!$AL$91="no","not applicable (based on previous answers)",ROUND(BL5412,4))</f>
        <v>0.378</v>
      </c>
    </row>
    <row r="5413" spans="30:69" x14ac:dyDescent="0.25">
      <c r="AD5413" s="157">
        <f t="shared" si="183"/>
        <v>0.38000000000000028</v>
      </c>
      <c r="AE5413" s="157">
        <f>IF('1a-Electricity'!$AL$77="no","",ROUND(AD5413,4))</f>
        <v>0.38</v>
      </c>
      <c r="AF5413" s="157">
        <f>IF('1a-Electricity'!$AL$78="no","",ROUND(AD5413,4))</f>
        <v>0.38</v>
      </c>
      <c r="AG5413" s="157">
        <f>IF('1a-Electricity'!$AL$79="no","",ROUND(AD5413,4))</f>
        <v>0.38</v>
      </c>
      <c r="BL5413" s="157">
        <f t="shared" si="184"/>
        <v>0.37900000000000028</v>
      </c>
      <c r="BM5413" s="157">
        <f>IF('1b-NaturalGas'!$AL$87="no","",ROUND(BL5413,4))</f>
        <v>0.379</v>
      </c>
      <c r="BN5413" s="157">
        <f>IF('1b-NaturalGas'!$AL$88="no","",ROUND(BL5413,4))</f>
        <v>0.379</v>
      </c>
      <c r="BO5413" s="157">
        <f>IF('1b-NaturalGas'!$AL$89="no","",ROUND(BL5413,4))</f>
        <v>0.379</v>
      </c>
      <c r="BP5413" s="157">
        <f>IF('1b-NaturalGas'!$AL$90="no","not applicable (based on previous answers)",ROUND(BL5413,4))</f>
        <v>0.379</v>
      </c>
      <c r="BQ5413" s="157">
        <f>IF('1b-NaturalGas'!$AL$91="no","not applicable (based on previous answers)",ROUND(BL5413,4))</f>
        <v>0.379</v>
      </c>
    </row>
    <row r="5414" spans="30:69" x14ac:dyDescent="0.25">
      <c r="AD5414" s="157">
        <f t="shared" si="183"/>
        <v>0.38100000000000028</v>
      </c>
      <c r="AE5414" s="157">
        <f>IF('1a-Electricity'!$AL$77="no","",ROUND(AD5414,4))</f>
        <v>0.38100000000000001</v>
      </c>
      <c r="AF5414" s="157">
        <f>IF('1a-Electricity'!$AL$78="no","",ROUND(AD5414,4))</f>
        <v>0.38100000000000001</v>
      </c>
      <c r="AG5414" s="157">
        <f>IF('1a-Electricity'!$AL$79="no","",ROUND(AD5414,4))</f>
        <v>0.38100000000000001</v>
      </c>
      <c r="BL5414" s="157">
        <f t="shared" si="184"/>
        <v>0.38000000000000028</v>
      </c>
      <c r="BM5414" s="157">
        <f>IF('1b-NaturalGas'!$AL$87="no","",ROUND(BL5414,4))</f>
        <v>0.38</v>
      </c>
      <c r="BN5414" s="157">
        <f>IF('1b-NaturalGas'!$AL$88="no","",ROUND(BL5414,4))</f>
        <v>0.38</v>
      </c>
      <c r="BO5414" s="157">
        <f>IF('1b-NaturalGas'!$AL$89="no","",ROUND(BL5414,4))</f>
        <v>0.38</v>
      </c>
      <c r="BP5414" s="157">
        <f>IF('1b-NaturalGas'!$AL$90="no","not applicable (based on previous answers)",ROUND(BL5414,4))</f>
        <v>0.38</v>
      </c>
      <c r="BQ5414" s="157">
        <f>IF('1b-NaturalGas'!$AL$91="no","not applicable (based on previous answers)",ROUND(BL5414,4))</f>
        <v>0.38</v>
      </c>
    </row>
    <row r="5415" spans="30:69" x14ac:dyDescent="0.25">
      <c r="AD5415" s="157">
        <f t="shared" si="183"/>
        <v>0.38200000000000028</v>
      </c>
      <c r="AE5415" s="157">
        <f>IF('1a-Electricity'!$AL$77="no","",ROUND(AD5415,4))</f>
        <v>0.38200000000000001</v>
      </c>
      <c r="AF5415" s="157">
        <f>IF('1a-Electricity'!$AL$78="no","",ROUND(AD5415,4))</f>
        <v>0.38200000000000001</v>
      </c>
      <c r="AG5415" s="157">
        <f>IF('1a-Electricity'!$AL$79="no","",ROUND(AD5415,4))</f>
        <v>0.38200000000000001</v>
      </c>
      <c r="BL5415" s="157">
        <f t="shared" si="184"/>
        <v>0.38100000000000028</v>
      </c>
      <c r="BM5415" s="157">
        <f>IF('1b-NaturalGas'!$AL$87="no","",ROUND(BL5415,4))</f>
        <v>0.38100000000000001</v>
      </c>
      <c r="BN5415" s="157">
        <f>IF('1b-NaturalGas'!$AL$88="no","",ROUND(BL5415,4))</f>
        <v>0.38100000000000001</v>
      </c>
      <c r="BO5415" s="157">
        <f>IF('1b-NaturalGas'!$AL$89="no","",ROUND(BL5415,4))</f>
        <v>0.38100000000000001</v>
      </c>
      <c r="BP5415" s="157">
        <f>IF('1b-NaturalGas'!$AL$90="no","not applicable (based on previous answers)",ROUND(BL5415,4))</f>
        <v>0.38100000000000001</v>
      </c>
      <c r="BQ5415" s="157">
        <f>IF('1b-NaturalGas'!$AL$91="no","not applicable (based on previous answers)",ROUND(BL5415,4))</f>
        <v>0.38100000000000001</v>
      </c>
    </row>
    <row r="5416" spans="30:69" x14ac:dyDescent="0.25">
      <c r="AD5416" s="157">
        <f t="shared" si="183"/>
        <v>0.38300000000000028</v>
      </c>
      <c r="AE5416" s="157">
        <f>IF('1a-Electricity'!$AL$77="no","",ROUND(AD5416,4))</f>
        <v>0.38300000000000001</v>
      </c>
      <c r="AF5416" s="157">
        <f>IF('1a-Electricity'!$AL$78="no","",ROUND(AD5416,4))</f>
        <v>0.38300000000000001</v>
      </c>
      <c r="AG5416" s="157">
        <f>IF('1a-Electricity'!$AL$79="no","",ROUND(AD5416,4))</f>
        <v>0.38300000000000001</v>
      </c>
      <c r="BL5416" s="157">
        <f t="shared" si="184"/>
        <v>0.38200000000000028</v>
      </c>
      <c r="BM5416" s="157">
        <f>IF('1b-NaturalGas'!$AL$87="no","",ROUND(BL5416,4))</f>
        <v>0.38200000000000001</v>
      </c>
      <c r="BN5416" s="157">
        <f>IF('1b-NaturalGas'!$AL$88="no","",ROUND(BL5416,4))</f>
        <v>0.38200000000000001</v>
      </c>
      <c r="BO5416" s="157">
        <f>IF('1b-NaturalGas'!$AL$89="no","",ROUND(BL5416,4))</f>
        <v>0.38200000000000001</v>
      </c>
      <c r="BP5416" s="157">
        <f>IF('1b-NaturalGas'!$AL$90="no","not applicable (based on previous answers)",ROUND(BL5416,4))</f>
        <v>0.38200000000000001</v>
      </c>
      <c r="BQ5416" s="157">
        <f>IF('1b-NaturalGas'!$AL$91="no","not applicable (based on previous answers)",ROUND(BL5416,4))</f>
        <v>0.38200000000000001</v>
      </c>
    </row>
    <row r="5417" spans="30:69" x14ac:dyDescent="0.25">
      <c r="AD5417" s="157">
        <f t="shared" si="183"/>
        <v>0.38400000000000029</v>
      </c>
      <c r="AE5417" s="157">
        <f>IF('1a-Electricity'!$AL$77="no","",ROUND(AD5417,4))</f>
        <v>0.38400000000000001</v>
      </c>
      <c r="AF5417" s="157">
        <f>IF('1a-Electricity'!$AL$78="no","",ROUND(AD5417,4))</f>
        <v>0.38400000000000001</v>
      </c>
      <c r="AG5417" s="157">
        <f>IF('1a-Electricity'!$AL$79="no","",ROUND(AD5417,4))</f>
        <v>0.38400000000000001</v>
      </c>
      <c r="BL5417" s="157">
        <f t="shared" si="184"/>
        <v>0.38300000000000028</v>
      </c>
      <c r="BM5417" s="157">
        <f>IF('1b-NaturalGas'!$AL$87="no","",ROUND(BL5417,4))</f>
        <v>0.38300000000000001</v>
      </c>
      <c r="BN5417" s="157">
        <f>IF('1b-NaturalGas'!$AL$88="no","",ROUND(BL5417,4))</f>
        <v>0.38300000000000001</v>
      </c>
      <c r="BO5417" s="157">
        <f>IF('1b-NaturalGas'!$AL$89="no","",ROUND(BL5417,4))</f>
        <v>0.38300000000000001</v>
      </c>
      <c r="BP5417" s="157">
        <f>IF('1b-NaturalGas'!$AL$90="no","not applicable (based on previous answers)",ROUND(BL5417,4))</f>
        <v>0.38300000000000001</v>
      </c>
      <c r="BQ5417" s="157">
        <f>IF('1b-NaturalGas'!$AL$91="no","not applicable (based on previous answers)",ROUND(BL5417,4))</f>
        <v>0.38300000000000001</v>
      </c>
    </row>
    <row r="5418" spans="30:69" x14ac:dyDescent="0.25">
      <c r="AD5418" s="157">
        <f t="shared" si="183"/>
        <v>0.38500000000000029</v>
      </c>
      <c r="AE5418" s="157">
        <f>IF('1a-Electricity'!$AL$77="no","",ROUND(AD5418,4))</f>
        <v>0.38500000000000001</v>
      </c>
      <c r="AF5418" s="157">
        <f>IF('1a-Electricity'!$AL$78="no","",ROUND(AD5418,4))</f>
        <v>0.38500000000000001</v>
      </c>
      <c r="AG5418" s="157">
        <f>IF('1a-Electricity'!$AL$79="no","",ROUND(AD5418,4))</f>
        <v>0.38500000000000001</v>
      </c>
      <c r="BL5418" s="157">
        <f t="shared" si="184"/>
        <v>0.38400000000000029</v>
      </c>
      <c r="BM5418" s="157">
        <f>IF('1b-NaturalGas'!$AL$87="no","",ROUND(BL5418,4))</f>
        <v>0.38400000000000001</v>
      </c>
      <c r="BN5418" s="157">
        <f>IF('1b-NaturalGas'!$AL$88="no","",ROUND(BL5418,4))</f>
        <v>0.38400000000000001</v>
      </c>
      <c r="BO5418" s="157">
        <f>IF('1b-NaturalGas'!$AL$89="no","",ROUND(BL5418,4))</f>
        <v>0.38400000000000001</v>
      </c>
      <c r="BP5418" s="157">
        <f>IF('1b-NaturalGas'!$AL$90="no","not applicable (based on previous answers)",ROUND(BL5418,4))</f>
        <v>0.38400000000000001</v>
      </c>
      <c r="BQ5418" s="157">
        <f>IF('1b-NaturalGas'!$AL$91="no","not applicable (based on previous answers)",ROUND(BL5418,4))</f>
        <v>0.38400000000000001</v>
      </c>
    </row>
    <row r="5419" spans="30:69" x14ac:dyDescent="0.25">
      <c r="AD5419" s="157">
        <f t="shared" si="183"/>
        <v>0.38600000000000029</v>
      </c>
      <c r="AE5419" s="157">
        <f>IF('1a-Electricity'!$AL$77="no","",ROUND(AD5419,4))</f>
        <v>0.38600000000000001</v>
      </c>
      <c r="AF5419" s="157">
        <f>IF('1a-Electricity'!$AL$78="no","",ROUND(AD5419,4))</f>
        <v>0.38600000000000001</v>
      </c>
      <c r="AG5419" s="157">
        <f>IF('1a-Electricity'!$AL$79="no","",ROUND(AD5419,4))</f>
        <v>0.38600000000000001</v>
      </c>
      <c r="BL5419" s="157">
        <f t="shared" si="184"/>
        <v>0.38500000000000029</v>
      </c>
      <c r="BM5419" s="157">
        <f>IF('1b-NaturalGas'!$AL$87="no","",ROUND(BL5419,4))</f>
        <v>0.38500000000000001</v>
      </c>
      <c r="BN5419" s="157">
        <f>IF('1b-NaturalGas'!$AL$88="no","",ROUND(BL5419,4))</f>
        <v>0.38500000000000001</v>
      </c>
      <c r="BO5419" s="157">
        <f>IF('1b-NaturalGas'!$AL$89="no","",ROUND(BL5419,4))</f>
        <v>0.38500000000000001</v>
      </c>
      <c r="BP5419" s="157">
        <f>IF('1b-NaturalGas'!$AL$90="no","not applicable (based on previous answers)",ROUND(BL5419,4))</f>
        <v>0.38500000000000001</v>
      </c>
      <c r="BQ5419" s="157">
        <f>IF('1b-NaturalGas'!$AL$91="no","not applicable (based on previous answers)",ROUND(BL5419,4))</f>
        <v>0.38500000000000001</v>
      </c>
    </row>
    <row r="5420" spans="30:69" x14ac:dyDescent="0.25">
      <c r="AD5420" s="157">
        <f t="shared" si="183"/>
        <v>0.38700000000000029</v>
      </c>
      <c r="AE5420" s="157">
        <f>IF('1a-Electricity'!$AL$77="no","",ROUND(AD5420,4))</f>
        <v>0.38700000000000001</v>
      </c>
      <c r="AF5420" s="157">
        <f>IF('1a-Electricity'!$AL$78="no","",ROUND(AD5420,4))</f>
        <v>0.38700000000000001</v>
      </c>
      <c r="AG5420" s="157">
        <f>IF('1a-Electricity'!$AL$79="no","",ROUND(AD5420,4))</f>
        <v>0.38700000000000001</v>
      </c>
      <c r="BL5420" s="157">
        <f t="shared" si="184"/>
        <v>0.38600000000000029</v>
      </c>
      <c r="BM5420" s="157">
        <f>IF('1b-NaturalGas'!$AL$87="no","",ROUND(BL5420,4))</f>
        <v>0.38600000000000001</v>
      </c>
      <c r="BN5420" s="157">
        <f>IF('1b-NaturalGas'!$AL$88="no","",ROUND(BL5420,4))</f>
        <v>0.38600000000000001</v>
      </c>
      <c r="BO5420" s="157">
        <f>IF('1b-NaturalGas'!$AL$89="no","",ROUND(BL5420,4))</f>
        <v>0.38600000000000001</v>
      </c>
      <c r="BP5420" s="157">
        <f>IF('1b-NaturalGas'!$AL$90="no","not applicable (based on previous answers)",ROUND(BL5420,4))</f>
        <v>0.38600000000000001</v>
      </c>
      <c r="BQ5420" s="157">
        <f>IF('1b-NaturalGas'!$AL$91="no","not applicable (based on previous answers)",ROUND(BL5420,4))</f>
        <v>0.38600000000000001</v>
      </c>
    </row>
    <row r="5421" spans="30:69" x14ac:dyDescent="0.25">
      <c r="AD5421" s="157">
        <f t="shared" si="183"/>
        <v>0.38800000000000029</v>
      </c>
      <c r="AE5421" s="157">
        <f>IF('1a-Electricity'!$AL$77="no","",ROUND(AD5421,4))</f>
        <v>0.38800000000000001</v>
      </c>
      <c r="AF5421" s="157">
        <f>IF('1a-Electricity'!$AL$78="no","",ROUND(AD5421,4))</f>
        <v>0.38800000000000001</v>
      </c>
      <c r="AG5421" s="157">
        <f>IF('1a-Electricity'!$AL$79="no","",ROUND(AD5421,4))</f>
        <v>0.38800000000000001</v>
      </c>
      <c r="BL5421" s="157">
        <f t="shared" si="184"/>
        <v>0.38700000000000029</v>
      </c>
      <c r="BM5421" s="157">
        <f>IF('1b-NaturalGas'!$AL$87="no","",ROUND(BL5421,4))</f>
        <v>0.38700000000000001</v>
      </c>
      <c r="BN5421" s="157">
        <f>IF('1b-NaturalGas'!$AL$88="no","",ROUND(BL5421,4))</f>
        <v>0.38700000000000001</v>
      </c>
      <c r="BO5421" s="157">
        <f>IF('1b-NaturalGas'!$AL$89="no","",ROUND(BL5421,4))</f>
        <v>0.38700000000000001</v>
      </c>
      <c r="BP5421" s="157">
        <f>IF('1b-NaturalGas'!$AL$90="no","not applicable (based on previous answers)",ROUND(BL5421,4))</f>
        <v>0.38700000000000001</v>
      </c>
      <c r="BQ5421" s="157">
        <f>IF('1b-NaturalGas'!$AL$91="no","not applicable (based on previous answers)",ROUND(BL5421,4))</f>
        <v>0.38700000000000001</v>
      </c>
    </row>
    <row r="5422" spans="30:69" x14ac:dyDescent="0.25">
      <c r="AD5422" s="157">
        <f t="shared" si="183"/>
        <v>0.38900000000000029</v>
      </c>
      <c r="AE5422" s="157">
        <f>IF('1a-Electricity'!$AL$77="no","",ROUND(AD5422,4))</f>
        <v>0.38900000000000001</v>
      </c>
      <c r="AF5422" s="157">
        <f>IF('1a-Electricity'!$AL$78="no","",ROUND(AD5422,4))</f>
        <v>0.38900000000000001</v>
      </c>
      <c r="AG5422" s="157">
        <f>IF('1a-Electricity'!$AL$79="no","",ROUND(AD5422,4))</f>
        <v>0.38900000000000001</v>
      </c>
      <c r="BL5422" s="157">
        <f t="shared" si="184"/>
        <v>0.38800000000000029</v>
      </c>
      <c r="BM5422" s="157">
        <f>IF('1b-NaturalGas'!$AL$87="no","",ROUND(BL5422,4))</f>
        <v>0.38800000000000001</v>
      </c>
      <c r="BN5422" s="157">
        <f>IF('1b-NaturalGas'!$AL$88="no","",ROUND(BL5422,4))</f>
        <v>0.38800000000000001</v>
      </c>
      <c r="BO5422" s="157">
        <f>IF('1b-NaturalGas'!$AL$89="no","",ROUND(BL5422,4))</f>
        <v>0.38800000000000001</v>
      </c>
      <c r="BP5422" s="157">
        <f>IF('1b-NaturalGas'!$AL$90="no","not applicable (based on previous answers)",ROUND(BL5422,4))</f>
        <v>0.38800000000000001</v>
      </c>
      <c r="BQ5422" s="157">
        <f>IF('1b-NaturalGas'!$AL$91="no","not applicable (based on previous answers)",ROUND(BL5422,4))</f>
        <v>0.38800000000000001</v>
      </c>
    </row>
    <row r="5423" spans="30:69" x14ac:dyDescent="0.25">
      <c r="AD5423" s="157">
        <f t="shared" si="183"/>
        <v>0.39000000000000029</v>
      </c>
      <c r="AE5423" s="157">
        <f>IF('1a-Electricity'!$AL$77="no","",ROUND(AD5423,4))</f>
        <v>0.39</v>
      </c>
      <c r="AF5423" s="157">
        <f>IF('1a-Electricity'!$AL$78="no","",ROUND(AD5423,4))</f>
        <v>0.39</v>
      </c>
      <c r="AG5423" s="157">
        <f>IF('1a-Electricity'!$AL$79="no","",ROUND(AD5423,4))</f>
        <v>0.39</v>
      </c>
      <c r="BL5423" s="157">
        <f t="shared" si="184"/>
        <v>0.38900000000000029</v>
      </c>
      <c r="BM5423" s="157">
        <f>IF('1b-NaturalGas'!$AL$87="no","",ROUND(BL5423,4))</f>
        <v>0.38900000000000001</v>
      </c>
      <c r="BN5423" s="157">
        <f>IF('1b-NaturalGas'!$AL$88="no","",ROUND(BL5423,4))</f>
        <v>0.38900000000000001</v>
      </c>
      <c r="BO5423" s="157">
        <f>IF('1b-NaturalGas'!$AL$89="no","",ROUND(BL5423,4))</f>
        <v>0.38900000000000001</v>
      </c>
      <c r="BP5423" s="157">
        <f>IF('1b-NaturalGas'!$AL$90="no","not applicable (based on previous answers)",ROUND(BL5423,4))</f>
        <v>0.38900000000000001</v>
      </c>
      <c r="BQ5423" s="157">
        <f>IF('1b-NaturalGas'!$AL$91="no","not applicable (based on previous answers)",ROUND(BL5423,4))</f>
        <v>0.38900000000000001</v>
      </c>
    </row>
    <row r="5424" spans="30:69" x14ac:dyDescent="0.25">
      <c r="AD5424" s="157">
        <f t="shared" si="183"/>
        <v>0.39100000000000029</v>
      </c>
      <c r="AE5424" s="157">
        <f>IF('1a-Electricity'!$AL$77="no","",ROUND(AD5424,4))</f>
        <v>0.39100000000000001</v>
      </c>
      <c r="AF5424" s="157">
        <f>IF('1a-Electricity'!$AL$78="no","",ROUND(AD5424,4))</f>
        <v>0.39100000000000001</v>
      </c>
      <c r="AG5424" s="157">
        <f>IF('1a-Electricity'!$AL$79="no","",ROUND(AD5424,4))</f>
        <v>0.39100000000000001</v>
      </c>
      <c r="BL5424" s="157">
        <f t="shared" si="184"/>
        <v>0.39000000000000029</v>
      </c>
      <c r="BM5424" s="157">
        <f>IF('1b-NaturalGas'!$AL$87="no","",ROUND(BL5424,4))</f>
        <v>0.39</v>
      </c>
      <c r="BN5424" s="157">
        <f>IF('1b-NaturalGas'!$AL$88="no","",ROUND(BL5424,4))</f>
        <v>0.39</v>
      </c>
      <c r="BO5424" s="157">
        <f>IF('1b-NaturalGas'!$AL$89="no","",ROUND(BL5424,4))</f>
        <v>0.39</v>
      </c>
      <c r="BP5424" s="157">
        <f>IF('1b-NaturalGas'!$AL$90="no","not applicable (based on previous answers)",ROUND(BL5424,4))</f>
        <v>0.39</v>
      </c>
      <c r="BQ5424" s="157">
        <f>IF('1b-NaturalGas'!$AL$91="no","not applicable (based on previous answers)",ROUND(BL5424,4))</f>
        <v>0.39</v>
      </c>
    </row>
    <row r="5425" spans="30:69" x14ac:dyDescent="0.25">
      <c r="AD5425" s="157">
        <f t="shared" si="183"/>
        <v>0.39200000000000029</v>
      </c>
      <c r="AE5425" s="157">
        <f>IF('1a-Electricity'!$AL$77="no","",ROUND(AD5425,4))</f>
        <v>0.39200000000000002</v>
      </c>
      <c r="AF5425" s="157">
        <f>IF('1a-Electricity'!$AL$78="no","",ROUND(AD5425,4))</f>
        <v>0.39200000000000002</v>
      </c>
      <c r="AG5425" s="157">
        <f>IF('1a-Electricity'!$AL$79="no","",ROUND(AD5425,4))</f>
        <v>0.39200000000000002</v>
      </c>
      <c r="BL5425" s="157">
        <f t="shared" si="184"/>
        <v>0.39100000000000029</v>
      </c>
      <c r="BM5425" s="157">
        <f>IF('1b-NaturalGas'!$AL$87="no","",ROUND(BL5425,4))</f>
        <v>0.39100000000000001</v>
      </c>
      <c r="BN5425" s="157">
        <f>IF('1b-NaturalGas'!$AL$88="no","",ROUND(BL5425,4))</f>
        <v>0.39100000000000001</v>
      </c>
      <c r="BO5425" s="157">
        <f>IF('1b-NaturalGas'!$AL$89="no","",ROUND(BL5425,4))</f>
        <v>0.39100000000000001</v>
      </c>
      <c r="BP5425" s="157">
        <f>IF('1b-NaturalGas'!$AL$90="no","not applicable (based on previous answers)",ROUND(BL5425,4))</f>
        <v>0.39100000000000001</v>
      </c>
      <c r="BQ5425" s="157">
        <f>IF('1b-NaturalGas'!$AL$91="no","not applicable (based on previous answers)",ROUND(BL5425,4))</f>
        <v>0.39100000000000001</v>
      </c>
    </row>
    <row r="5426" spans="30:69" x14ac:dyDescent="0.25">
      <c r="AD5426" s="157">
        <f t="shared" si="183"/>
        <v>0.39300000000000029</v>
      </c>
      <c r="AE5426" s="157">
        <f>IF('1a-Electricity'!$AL$77="no","",ROUND(AD5426,4))</f>
        <v>0.39300000000000002</v>
      </c>
      <c r="AF5426" s="157">
        <f>IF('1a-Electricity'!$AL$78="no","",ROUND(AD5426,4))</f>
        <v>0.39300000000000002</v>
      </c>
      <c r="AG5426" s="157">
        <f>IF('1a-Electricity'!$AL$79="no","",ROUND(AD5426,4))</f>
        <v>0.39300000000000002</v>
      </c>
      <c r="BL5426" s="157">
        <f t="shared" si="184"/>
        <v>0.39200000000000029</v>
      </c>
      <c r="BM5426" s="157">
        <f>IF('1b-NaturalGas'!$AL$87="no","",ROUND(BL5426,4))</f>
        <v>0.39200000000000002</v>
      </c>
      <c r="BN5426" s="157">
        <f>IF('1b-NaturalGas'!$AL$88="no","",ROUND(BL5426,4))</f>
        <v>0.39200000000000002</v>
      </c>
      <c r="BO5426" s="157">
        <f>IF('1b-NaturalGas'!$AL$89="no","",ROUND(BL5426,4))</f>
        <v>0.39200000000000002</v>
      </c>
      <c r="BP5426" s="157">
        <f>IF('1b-NaturalGas'!$AL$90="no","not applicable (based on previous answers)",ROUND(BL5426,4))</f>
        <v>0.39200000000000002</v>
      </c>
      <c r="BQ5426" s="157">
        <f>IF('1b-NaturalGas'!$AL$91="no","not applicable (based on previous answers)",ROUND(BL5426,4))</f>
        <v>0.39200000000000002</v>
      </c>
    </row>
    <row r="5427" spans="30:69" x14ac:dyDescent="0.25">
      <c r="AD5427" s="157">
        <f t="shared" si="183"/>
        <v>0.39400000000000029</v>
      </c>
      <c r="AE5427" s="157">
        <f>IF('1a-Electricity'!$AL$77="no","",ROUND(AD5427,4))</f>
        <v>0.39400000000000002</v>
      </c>
      <c r="AF5427" s="157">
        <f>IF('1a-Electricity'!$AL$78="no","",ROUND(AD5427,4))</f>
        <v>0.39400000000000002</v>
      </c>
      <c r="AG5427" s="157">
        <f>IF('1a-Electricity'!$AL$79="no","",ROUND(AD5427,4))</f>
        <v>0.39400000000000002</v>
      </c>
      <c r="BL5427" s="157">
        <f t="shared" si="184"/>
        <v>0.39300000000000029</v>
      </c>
      <c r="BM5427" s="157">
        <f>IF('1b-NaturalGas'!$AL$87="no","",ROUND(BL5427,4))</f>
        <v>0.39300000000000002</v>
      </c>
      <c r="BN5427" s="157">
        <f>IF('1b-NaturalGas'!$AL$88="no","",ROUND(BL5427,4))</f>
        <v>0.39300000000000002</v>
      </c>
      <c r="BO5427" s="157">
        <f>IF('1b-NaturalGas'!$AL$89="no","",ROUND(BL5427,4))</f>
        <v>0.39300000000000002</v>
      </c>
      <c r="BP5427" s="157">
        <f>IF('1b-NaturalGas'!$AL$90="no","not applicable (based on previous answers)",ROUND(BL5427,4))</f>
        <v>0.39300000000000002</v>
      </c>
      <c r="BQ5427" s="157">
        <f>IF('1b-NaturalGas'!$AL$91="no","not applicable (based on previous answers)",ROUND(BL5427,4))</f>
        <v>0.39300000000000002</v>
      </c>
    </row>
    <row r="5428" spans="30:69" x14ac:dyDescent="0.25">
      <c r="AD5428" s="157">
        <f t="shared" si="183"/>
        <v>0.3950000000000003</v>
      </c>
      <c r="AE5428" s="157">
        <f>IF('1a-Electricity'!$AL$77="no","",ROUND(AD5428,4))</f>
        <v>0.39500000000000002</v>
      </c>
      <c r="AF5428" s="157">
        <f>IF('1a-Electricity'!$AL$78="no","",ROUND(AD5428,4))</f>
        <v>0.39500000000000002</v>
      </c>
      <c r="AG5428" s="157">
        <f>IF('1a-Electricity'!$AL$79="no","",ROUND(AD5428,4))</f>
        <v>0.39500000000000002</v>
      </c>
      <c r="BL5428" s="157">
        <f t="shared" si="184"/>
        <v>0.39400000000000029</v>
      </c>
      <c r="BM5428" s="157">
        <f>IF('1b-NaturalGas'!$AL$87="no","",ROUND(BL5428,4))</f>
        <v>0.39400000000000002</v>
      </c>
      <c r="BN5428" s="157">
        <f>IF('1b-NaturalGas'!$AL$88="no","",ROUND(BL5428,4))</f>
        <v>0.39400000000000002</v>
      </c>
      <c r="BO5428" s="157">
        <f>IF('1b-NaturalGas'!$AL$89="no","",ROUND(BL5428,4))</f>
        <v>0.39400000000000002</v>
      </c>
      <c r="BP5428" s="157">
        <f>IF('1b-NaturalGas'!$AL$90="no","not applicable (based on previous answers)",ROUND(BL5428,4))</f>
        <v>0.39400000000000002</v>
      </c>
      <c r="BQ5428" s="157">
        <f>IF('1b-NaturalGas'!$AL$91="no","not applicable (based on previous answers)",ROUND(BL5428,4))</f>
        <v>0.39400000000000002</v>
      </c>
    </row>
    <row r="5429" spans="30:69" x14ac:dyDescent="0.25">
      <c r="AD5429" s="157">
        <f t="shared" si="183"/>
        <v>0.3960000000000003</v>
      </c>
      <c r="AE5429" s="157">
        <f>IF('1a-Electricity'!$AL$77="no","",ROUND(AD5429,4))</f>
        <v>0.39600000000000002</v>
      </c>
      <c r="AF5429" s="157">
        <f>IF('1a-Electricity'!$AL$78="no","",ROUND(AD5429,4))</f>
        <v>0.39600000000000002</v>
      </c>
      <c r="AG5429" s="157">
        <f>IF('1a-Electricity'!$AL$79="no","",ROUND(AD5429,4))</f>
        <v>0.39600000000000002</v>
      </c>
      <c r="BL5429" s="157">
        <f t="shared" si="184"/>
        <v>0.3950000000000003</v>
      </c>
      <c r="BM5429" s="157">
        <f>IF('1b-NaturalGas'!$AL$87="no","",ROUND(BL5429,4))</f>
        <v>0.39500000000000002</v>
      </c>
      <c r="BN5429" s="157">
        <f>IF('1b-NaturalGas'!$AL$88="no","",ROUND(BL5429,4))</f>
        <v>0.39500000000000002</v>
      </c>
      <c r="BO5429" s="157">
        <f>IF('1b-NaturalGas'!$AL$89="no","",ROUND(BL5429,4))</f>
        <v>0.39500000000000002</v>
      </c>
      <c r="BP5429" s="157">
        <f>IF('1b-NaturalGas'!$AL$90="no","not applicable (based on previous answers)",ROUND(BL5429,4))</f>
        <v>0.39500000000000002</v>
      </c>
      <c r="BQ5429" s="157">
        <f>IF('1b-NaturalGas'!$AL$91="no","not applicable (based on previous answers)",ROUND(BL5429,4))</f>
        <v>0.39500000000000002</v>
      </c>
    </row>
    <row r="5430" spans="30:69" x14ac:dyDescent="0.25">
      <c r="AD5430" s="157">
        <f t="shared" si="183"/>
        <v>0.3970000000000003</v>
      </c>
      <c r="AE5430" s="157">
        <f>IF('1a-Electricity'!$AL$77="no","",ROUND(AD5430,4))</f>
        <v>0.39700000000000002</v>
      </c>
      <c r="AF5430" s="157">
        <f>IF('1a-Electricity'!$AL$78="no","",ROUND(AD5430,4))</f>
        <v>0.39700000000000002</v>
      </c>
      <c r="AG5430" s="157">
        <f>IF('1a-Electricity'!$AL$79="no","",ROUND(AD5430,4))</f>
        <v>0.39700000000000002</v>
      </c>
      <c r="BL5430" s="157">
        <f t="shared" si="184"/>
        <v>0.3960000000000003</v>
      </c>
      <c r="BM5430" s="157">
        <f>IF('1b-NaturalGas'!$AL$87="no","",ROUND(BL5430,4))</f>
        <v>0.39600000000000002</v>
      </c>
      <c r="BN5430" s="157">
        <f>IF('1b-NaturalGas'!$AL$88="no","",ROUND(BL5430,4))</f>
        <v>0.39600000000000002</v>
      </c>
      <c r="BO5430" s="157">
        <f>IF('1b-NaturalGas'!$AL$89="no","",ROUND(BL5430,4))</f>
        <v>0.39600000000000002</v>
      </c>
      <c r="BP5430" s="157">
        <f>IF('1b-NaturalGas'!$AL$90="no","not applicable (based on previous answers)",ROUND(BL5430,4))</f>
        <v>0.39600000000000002</v>
      </c>
      <c r="BQ5430" s="157">
        <f>IF('1b-NaturalGas'!$AL$91="no","not applicable (based on previous answers)",ROUND(BL5430,4))</f>
        <v>0.39600000000000002</v>
      </c>
    </row>
    <row r="5431" spans="30:69" x14ac:dyDescent="0.25">
      <c r="AD5431" s="157">
        <f t="shared" si="183"/>
        <v>0.3980000000000003</v>
      </c>
      <c r="AE5431" s="157">
        <f>IF('1a-Electricity'!$AL$77="no","",ROUND(AD5431,4))</f>
        <v>0.39800000000000002</v>
      </c>
      <c r="AF5431" s="157">
        <f>IF('1a-Electricity'!$AL$78="no","",ROUND(AD5431,4))</f>
        <v>0.39800000000000002</v>
      </c>
      <c r="AG5431" s="157">
        <f>IF('1a-Electricity'!$AL$79="no","",ROUND(AD5431,4))</f>
        <v>0.39800000000000002</v>
      </c>
      <c r="BL5431" s="157">
        <f t="shared" si="184"/>
        <v>0.3970000000000003</v>
      </c>
      <c r="BM5431" s="157">
        <f>IF('1b-NaturalGas'!$AL$87="no","",ROUND(BL5431,4))</f>
        <v>0.39700000000000002</v>
      </c>
      <c r="BN5431" s="157">
        <f>IF('1b-NaturalGas'!$AL$88="no","",ROUND(BL5431,4))</f>
        <v>0.39700000000000002</v>
      </c>
      <c r="BO5431" s="157">
        <f>IF('1b-NaturalGas'!$AL$89="no","",ROUND(BL5431,4))</f>
        <v>0.39700000000000002</v>
      </c>
      <c r="BP5431" s="157">
        <f>IF('1b-NaturalGas'!$AL$90="no","not applicable (based on previous answers)",ROUND(BL5431,4))</f>
        <v>0.39700000000000002</v>
      </c>
      <c r="BQ5431" s="157">
        <f>IF('1b-NaturalGas'!$AL$91="no","not applicable (based on previous answers)",ROUND(BL5431,4))</f>
        <v>0.39700000000000002</v>
      </c>
    </row>
    <row r="5432" spans="30:69" x14ac:dyDescent="0.25">
      <c r="AD5432" s="157">
        <f t="shared" si="183"/>
        <v>0.3990000000000003</v>
      </c>
      <c r="AE5432" s="157">
        <f>IF('1a-Electricity'!$AL$77="no","",ROUND(AD5432,4))</f>
        <v>0.39900000000000002</v>
      </c>
      <c r="AF5432" s="157">
        <f>IF('1a-Electricity'!$AL$78="no","",ROUND(AD5432,4))</f>
        <v>0.39900000000000002</v>
      </c>
      <c r="AG5432" s="157">
        <f>IF('1a-Electricity'!$AL$79="no","",ROUND(AD5432,4))</f>
        <v>0.39900000000000002</v>
      </c>
      <c r="BL5432" s="157">
        <f t="shared" si="184"/>
        <v>0.3980000000000003</v>
      </c>
      <c r="BM5432" s="157">
        <f>IF('1b-NaturalGas'!$AL$87="no","",ROUND(BL5432,4))</f>
        <v>0.39800000000000002</v>
      </c>
      <c r="BN5432" s="157">
        <f>IF('1b-NaturalGas'!$AL$88="no","",ROUND(BL5432,4))</f>
        <v>0.39800000000000002</v>
      </c>
      <c r="BO5432" s="157">
        <f>IF('1b-NaturalGas'!$AL$89="no","",ROUND(BL5432,4))</f>
        <v>0.39800000000000002</v>
      </c>
      <c r="BP5432" s="157">
        <f>IF('1b-NaturalGas'!$AL$90="no","not applicable (based on previous answers)",ROUND(BL5432,4))</f>
        <v>0.39800000000000002</v>
      </c>
      <c r="BQ5432" s="157">
        <f>IF('1b-NaturalGas'!$AL$91="no","not applicable (based on previous answers)",ROUND(BL5432,4))</f>
        <v>0.39800000000000002</v>
      </c>
    </row>
    <row r="5433" spans="30:69" x14ac:dyDescent="0.25">
      <c r="AD5433" s="157">
        <f t="shared" si="183"/>
        <v>0.4000000000000003</v>
      </c>
      <c r="AE5433" s="157">
        <f>IF('1a-Electricity'!$AL$77="no","",ROUND(AD5433,4))</f>
        <v>0.4</v>
      </c>
      <c r="AF5433" s="157">
        <f>IF('1a-Electricity'!$AL$78="no","",ROUND(AD5433,4))</f>
        <v>0.4</v>
      </c>
      <c r="AG5433" s="157">
        <f>IF('1a-Electricity'!$AL$79="no","",ROUND(AD5433,4))</f>
        <v>0.4</v>
      </c>
      <c r="BL5433" s="157">
        <f t="shared" si="184"/>
        <v>0.3990000000000003</v>
      </c>
      <c r="BM5433" s="157">
        <f>IF('1b-NaturalGas'!$AL$87="no","",ROUND(BL5433,4))</f>
        <v>0.39900000000000002</v>
      </c>
      <c r="BN5433" s="157">
        <f>IF('1b-NaturalGas'!$AL$88="no","",ROUND(BL5433,4))</f>
        <v>0.39900000000000002</v>
      </c>
      <c r="BO5433" s="157">
        <f>IF('1b-NaturalGas'!$AL$89="no","",ROUND(BL5433,4))</f>
        <v>0.39900000000000002</v>
      </c>
      <c r="BP5433" s="157">
        <f>IF('1b-NaturalGas'!$AL$90="no","not applicable (based on previous answers)",ROUND(BL5433,4))</f>
        <v>0.39900000000000002</v>
      </c>
      <c r="BQ5433" s="157">
        <f>IF('1b-NaturalGas'!$AL$91="no","not applicable (based on previous answers)",ROUND(BL5433,4))</f>
        <v>0.39900000000000002</v>
      </c>
    </row>
    <row r="5434" spans="30:69" x14ac:dyDescent="0.25">
      <c r="AD5434" s="157">
        <f t="shared" si="183"/>
        <v>0.4010000000000003</v>
      </c>
      <c r="AE5434" s="157">
        <f>IF('1a-Electricity'!$AL$77="no","",ROUND(AD5434,4))</f>
        <v>0.40100000000000002</v>
      </c>
      <c r="AF5434" s="157">
        <f>IF('1a-Electricity'!$AL$78="no","",ROUND(AD5434,4))</f>
        <v>0.40100000000000002</v>
      </c>
      <c r="AG5434" s="157">
        <f>IF('1a-Electricity'!$AL$79="no","",ROUND(AD5434,4))</f>
        <v>0.40100000000000002</v>
      </c>
      <c r="BL5434" s="157">
        <f t="shared" si="184"/>
        <v>0.4000000000000003</v>
      </c>
      <c r="BM5434" s="157">
        <f>IF('1b-NaturalGas'!$AL$87="no","",ROUND(BL5434,4))</f>
        <v>0.4</v>
      </c>
      <c r="BN5434" s="157">
        <f>IF('1b-NaturalGas'!$AL$88="no","",ROUND(BL5434,4))</f>
        <v>0.4</v>
      </c>
      <c r="BO5434" s="157">
        <f>IF('1b-NaturalGas'!$AL$89="no","",ROUND(BL5434,4))</f>
        <v>0.4</v>
      </c>
      <c r="BP5434" s="157">
        <f>IF('1b-NaturalGas'!$AL$90="no","not applicable (based on previous answers)",ROUND(BL5434,4))</f>
        <v>0.4</v>
      </c>
      <c r="BQ5434" s="157">
        <f>IF('1b-NaturalGas'!$AL$91="no","not applicable (based on previous answers)",ROUND(BL5434,4))</f>
        <v>0.4</v>
      </c>
    </row>
    <row r="5435" spans="30:69" x14ac:dyDescent="0.25">
      <c r="AD5435" s="157">
        <f t="shared" si="183"/>
        <v>0.4020000000000003</v>
      </c>
      <c r="AE5435" s="157">
        <f>IF('1a-Electricity'!$AL$77="no","",ROUND(AD5435,4))</f>
        <v>0.40200000000000002</v>
      </c>
      <c r="AF5435" s="157">
        <f>IF('1a-Electricity'!$AL$78="no","",ROUND(AD5435,4))</f>
        <v>0.40200000000000002</v>
      </c>
      <c r="AG5435" s="157">
        <f>IF('1a-Electricity'!$AL$79="no","",ROUND(AD5435,4))</f>
        <v>0.40200000000000002</v>
      </c>
      <c r="BL5435" s="157">
        <f t="shared" si="184"/>
        <v>0.4010000000000003</v>
      </c>
      <c r="BM5435" s="157">
        <f>IF('1b-NaturalGas'!$AL$87="no","",ROUND(BL5435,4))</f>
        <v>0.40100000000000002</v>
      </c>
      <c r="BN5435" s="157">
        <f>IF('1b-NaturalGas'!$AL$88="no","",ROUND(BL5435,4))</f>
        <v>0.40100000000000002</v>
      </c>
      <c r="BO5435" s="157">
        <f>IF('1b-NaturalGas'!$AL$89="no","",ROUND(BL5435,4))</f>
        <v>0.40100000000000002</v>
      </c>
      <c r="BP5435" s="157">
        <f>IF('1b-NaturalGas'!$AL$90="no","not applicable (based on previous answers)",ROUND(BL5435,4))</f>
        <v>0.40100000000000002</v>
      </c>
      <c r="BQ5435" s="157">
        <f>IF('1b-NaturalGas'!$AL$91="no","not applicable (based on previous answers)",ROUND(BL5435,4))</f>
        <v>0.40100000000000002</v>
      </c>
    </row>
    <row r="5436" spans="30:69" x14ac:dyDescent="0.25">
      <c r="AD5436" s="157">
        <f t="shared" si="183"/>
        <v>0.4030000000000003</v>
      </c>
      <c r="AE5436" s="157">
        <f>IF('1a-Electricity'!$AL$77="no","",ROUND(AD5436,4))</f>
        <v>0.40300000000000002</v>
      </c>
      <c r="AF5436" s="157">
        <f>IF('1a-Electricity'!$AL$78="no","",ROUND(AD5436,4))</f>
        <v>0.40300000000000002</v>
      </c>
      <c r="AG5436" s="157">
        <f>IF('1a-Electricity'!$AL$79="no","",ROUND(AD5436,4))</f>
        <v>0.40300000000000002</v>
      </c>
      <c r="BL5436" s="157">
        <f t="shared" si="184"/>
        <v>0.4020000000000003</v>
      </c>
      <c r="BM5436" s="157">
        <f>IF('1b-NaturalGas'!$AL$87="no","",ROUND(BL5436,4))</f>
        <v>0.40200000000000002</v>
      </c>
      <c r="BN5436" s="157">
        <f>IF('1b-NaturalGas'!$AL$88="no","",ROUND(BL5436,4))</f>
        <v>0.40200000000000002</v>
      </c>
      <c r="BO5436" s="157">
        <f>IF('1b-NaturalGas'!$AL$89="no","",ROUND(BL5436,4))</f>
        <v>0.40200000000000002</v>
      </c>
      <c r="BP5436" s="157">
        <f>IF('1b-NaturalGas'!$AL$90="no","not applicable (based on previous answers)",ROUND(BL5436,4))</f>
        <v>0.40200000000000002</v>
      </c>
      <c r="BQ5436" s="157">
        <f>IF('1b-NaturalGas'!$AL$91="no","not applicable (based on previous answers)",ROUND(BL5436,4))</f>
        <v>0.40200000000000002</v>
      </c>
    </row>
    <row r="5437" spans="30:69" x14ac:dyDescent="0.25">
      <c r="AD5437" s="157">
        <f t="shared" si="183"/>
        <v>0.4040000000000003</v>
      </c>
      <c r="AE5437" s="157">
        <f>IF('1a-Electricity'!$AL$77="no","",ROUND(AD5437,4))</f>
        <v>0.40400000000000003</v>
      </c>
      <c r="AF5437" s="157">
        <f>IF('1a-Electricity'!$AL$78="no","",ROUND(AD5437,4))</f>
        <v>0.40400000000000003</v>
      </c>
      <c r="AG5437" s="157">
        <f>IF('1a-Electricity'!$AL$79="no","",ROUND(AD5437,4))</f>
        <v>0.40400000000000003</v>
      </c>
      <c r="BL5437" s="157">
        <f t="shared" si="184"/>
        <v>0.4030000000000003</v>
      </c>
      <c r="BM5437" s="157">
        <f>IF('1b-NaturalGas'!$AL$87="no","",ROUND(BL5437,4))</f>
        <v>0.40300000000000002</v>
      </c>
      <c r="BN5437" s="157">
        <f>IF('1b-NaturalGas'!$AL$88="no","",ROUND(BL5437,4))</f>
        <v>0.40300000000000002</v>
      </c>
      <c r="BO5437" s="157">
        <f>IF('1b-NaturalGas'!$AL$89="no","",ROUND(BL5437,4))</f>
        <v>0.40300000000000002</v>
      </c>
      <c r="BP5437" s="157">
        <f>IF('1b-NaturalGas'!$AL$90="no","not applicable (based on previous answers)",ROUND(BL5437,4))</f>
        <v>0.40300000000000002</v>
      </c>
      <c r="BQ5437" s="157">
        <f>IF('1b-NaturalGas'!$AL$91="no","not applicable (based on previous answers)",ROUND(BL5437,4))</f>
        <v>0.40300000000000002</v>
      </c>
    </row>
    <row r="5438" spans="30:69" x14ac:dyDescent="0.25">
      <c r="AD5438" s="157">
        <f t="shared" si="183"/>
        <v>0.4050000000000003</v>
      </c>
      <c r="AE5438" s="157">
        <f>IF('1a-Electricity'!$AL$77="no","",ROUND(AD5438,4))</f>
        <v>0.40500000000000003</v>
      </c>
      <c r="AF5438" s="157">
        <f>IF('1a-Electricity'!$AL$78="no","",ROUND(AD5438,4))</f>
        <v>0.40500000000000003</v>
      </c>
      <c r="AG5438" s="157">
        <f>IF('1a-Electricity'!$AL$79="no","",ROUND(AD5438,4))</f>
        <v>0.40500000000000003</v>
      </c>
      <c r="BL5438" s="157">
        <f t="shared" si="184"/>
        <v>0.4040000000000003</v>
      </c>
      <c r="BM5438" s="157">
        <f>IF('1b-NaturalGas'!$AL$87="no","",ROUND(BL5438,4))</f>
        <v>0.40400000000000003</v>
      </c>
      <c r="BN5438" s="157">
        <f>IF('1b-NaturalGas'!$AL$88="no","",ROUND(BL5438,4))</f>
        <v>0.40400000000000003</v>
      </c>
      <c r="BO5438" s="157">
        <f>IF('1b-NaturalGas'!$AL$89="no","",ROUND(BL5438,4))</f>
        <v>0.40400000000000003</v>
      </c>
      <c r="BP5438" s="157">
        <f>IF('1b-NaturalGas'!$AL$90="no","not applicable (based on previous answers)",ROUND(BL5438,4))</f>
        <v>0.40400000000000003</v>
      </c>
      <c r="BQ5438" s="157">
        <f>IF('1b-NaturalGas'!$AL$91="no","not applicable (based on previous answers)",ROUND(BL5438,4))</f>
        <v>0.40400000000000003</v>
      </c>
    </row>
    <row r="5439" spans="30:69" x14ac:dyDescent="0.25">
      <c r="AD5439" s="157">
        <f t="shared" si="183"/>
        <v>0.40600000000000031</v>
      </c>
      <c r="AE5439" s="157">
        <f>IF('1a-Electricity'!$AL$77="no","",ROUND(AD5439,4))</f>
        <v>0.40600000000000003</v>
      </c>
      <c r="AF5439" s="157">
        <f>IF('1a-Electricity'!$AL$78="no","",ROUND(AD5439,4))</f>
        <v>0.40600000000000003</v>
      </c>
      <c r="AG5439" s="157">
        <f>IF('1a-Electricity'!$AL$79="no","",ROUND(AD5439,4))</f>
        <v>0.40600000000000003</v>
      </c>
      <c r="BL5439" s="157">
        <f t="shared" si="184"/>
        <v>0.4050000000000003</v>
      </c>
      <c r="BM5439" s="157">
        <f>IF('1b-NaturalGas'!$AL$87="no","",ROUND(BL5439,4))</f>
        <v>0.40500000000000003</v>
      </c>
      <c r="BN5439" s="157">
        <f>IF('1b-NaturalGas'!$AL$88="no","",ROUND(BL5439,4))</f>
        <v>0.40500000000000003</v>
      </c>
      <c r="BO5439" s="157">
        <f>IF('1b-NaturalGas'!$AL$89="no","",ROUND(BL5439,4))</f>
        <v>0.40500000000000003</v>
      </c>
      <c r="BP5439" s="157">
        <f>IF('1b-NaturalGas'!$AL$90="no","not applicable (based on previous answers)",ROUND(BL5439,4))</f>
        <v>0.40500000000000003</v>
      </c>
      <c r="BQ5439" s="157">
        <f>IF('1b-NaturalGas'!$AL$91="no","not applicable (based on previous answers)",ROUND(BL5439,4))</f>
        <v>0.40500000000000003</v>
      </c>
    </row>
    <row r="5440" spans="30:69" x14ac:dyDescent="0.25">
      <c r="AD5440" s="157">
        <f t="shared" si="183"/>
        <v>0.40700000000000031</v>
      </c>
      <c r="AE5440" s="157">
        <f>IF('1a-Electricity'!$AL$77="no","",ROUND(AD5440,4))</f>
        <v>0.40699999999999997</v>
      </c>
      <c r="AF5440" s="157">
        <f>IF('1a-Electricity'!$AL$78="no","",ROUND(AD5440,4))</f>
        <v>0.40699999999999997</v>
      </c>
      <c r="AG5440" s="157">
        <f>IF('1a-Electricity'!$AL$79="no","",ROUND(AD5440,4))</f>
        <v>0.40699999999999997</v>
      </c>
      <c r="BL5440" s="157">
        <f t="shared" si="184"/>
        <v>0.40600000000000031</v>
      </c>
      <c r="BM5440" s="157">
        <f>IF('1b-NaturalGas'!$AL$87="no","",ROUND(BL5440,4))</f>
        <v>0.40600000000000003</v>
      </c>
      <c r="BN5440" s="157">
        <f>IF('1b-NaturalGas'!$AL$88="no","",ROUND(BL5440,4))</f>
        <v>0.40600000000000003</v>
      </c>
      <c r="BO5440" s="157">
        <f>IF('1b-NaturalGas'!$AL$89="no","",ROUND(BL5440,4))</f>
        <v>0.40600000000000003</v>
      </c>
      <c r="BP5440" s="157">
        <f>IF('1b-NaturalGas'!$AL$90="no","not applicable (based on previous answers)",ROUND(BL5440,4))</f>
        <v>0.40600000000000003</v>
      </c>
      <c r="BQ5440" s="157">
        <f>IF('1b-NaturalGas'!$AL$91="no","not applicable (based on previous answers)",ROUND(BL5440,4))</f>
        <v>0.40600000000000003</v>
      </c>
    </row>
    <row r="5441" spans="30:69" x14ac:dyDescent="0.25">
      <c r="AD5441" s="157">
        <f t="shared" si="183"/>
        <v>0.40800000000000031</v>
      </c>
      <c r="AE5441" s="157">
        <f>IF('1a-Electricity'!$AL$77="no","",ROUND(AD5441,4))</f>
        <v>0.40799999999999997</v>
      </c>
      <c r="AF5441" s="157">
        <f>IF('1a-Electricity'!$AL$78="no","",ROUND(AD5441,4))</f>
        <v>0.40799999999999997</v>
      </c>
      <c r="AG5441" s="157">
        <f>IF('1a-Electricity'!$AL$79="no","",ROUND(AD5441,4))</f>
        <v>0.40799999999999997</v>
      </c>
      <c r="BL5441" s="157">
        <f t="shared" si="184"/>
        <v>0.40700000000000031</v>
      </c>
      <c r="BM5441" s="157">
        <f>IF('1b-NaturalGas'!$AL$87="no","",ROUND(BL5441,4))</f>
        <v>0.40699999999999997</v>
      </c>
      <c r="BN5441" s="157">
        <f>IF('1b-NaturalGas'!$AL$88="no","",ROUND(BL5441,4))</f>
        <v>0.40699999999999997</v>
      </c>
      <c r="BO5441" s="157">
        <f>IF('1b-NaturalGas'!$AL$89="no","",ROUND(BL5441,4))</f>
        <v>0.40699999999999997</v>
      </c>
      <c r="BP5441" s="157">
        <f>IF('1b-NaturalGas'!$AL$90="no","not applicable (based on previous answers)",ROUND(BL5441,4))</f>
        <v>0.40699999999999997</v>
      </c>
      <c r="BQ5441" s="157">
        <f>IF('1b-NaturalGas'!$AL$91="no","not applicable (based on previous answers)",ROUND(BL5441,4))</f>
        <v>0.40699999999999997</v>
      </c>
    </row>
    <row r="5442" spans="30:69" x14ac:dyDescent="0.25">
      <c r="AD5442" s="157">
        <f t="shared" si="183"/>
        <v>0.40900000000000031</v>
      </c>
      <c r="AE5442" s="157">
        <f>IF('1a-Electricity'!$AL$77="no","",ROUND(AD5442,4))</f>
        <v>0.40899999999999997</v>
      </c>
      <c r="AF5442" s="157">
        <f>IF('1a-Electricity'!$AL$78="no","",ROUND(AD5442,4))</f>
        <v>0.40899999999999997</v>
      </c>
      <c r="AG5442" s="157">
        <f>IF('1a-Electricity'!$AL$79="no","",ROUND(AD5442,4))</f>
        <v>0.40899999999999997</v>
      </c>
      <c r="BL5442" s="157">
        <f t="shared" si="184"/>
        <v>0.40800000000000031</v>
      </c>
      <c r="BM5442" s="157">
        <f>IF('1b-NaturalGas'!$AL$87="no","",ROUND(BL5442,4))</f>
        <v>0.40799999999999997</v>
      </c>
      <c r="BN5442" s="157">
        <f>IF('1b-NaturalGas'!$AL$88="no","",ROUND(BL5442,4))</f>
        <v>0.40799999999999997</v>
      </c>
      <c r="BO5442" s="157">
        <f>IF('1b-NaturalGas'!$AL$89="no","",ROUND(BL5442,4))</f>
        <v>0.40799999999999997</v>
      </c>
      <c r="BP5442" s="157">
        <f>IF('1b-NaturalGas'!$AL$90="no","not applicable (based on previous answers)",ROUND(BL5442,4))</f>
        <v>0.40799999999999997</v>
      </c>
      <c r="BQ5442" s="157">
        <f>IF('1b-NaturalGas'!$AL$91="no","not applicable (based on previous answers)",ROUND(BL5442,4))</f>
        <v>0.40799999999999997</v>
      </c>
    </row>
    <row r="5443" spans="30:69" x14ac:dyDescent="0.25">
      <c r="AD5443" s="157">
        <f t="shared" si="183"/>
        <v>0.41000000000000031</v>
      </c>
      <c r="AE5443" s="157">
        <f>IF('1a-Electricity'!$AL$77="no","",ROUND(AD5443,4))</f>
        <v>0.41</v>
      </c>
      <c r="AF5443" s="157">
        <f>IF('1a-Electricity'!$AL$78="no","",ROUND(AD5443,4))</f>
        <v>0.41</v>
      </c>
      <c r="AG5443" s="157">
        <f>IF('1a-Electricity'!$AL$79="no","",ROUND(AD5443,4))</f>
        <v>0.41</v>
      </c>
      <c r="BL5443" s="157">
        <f t="shared" si="184"/>
        <v>0.40900000000000031</v>
      </c>
      <c r="BM5443" s="157">
        <f>IF('1b-NaturalGas'!$AL$87="no","",ROUND(BL5443,4))</f>
        <v>0.40899999999999997</v>
      </c>
      <c r="BN5443" s="157">
        <f>IF('1b-NaturalGas'!$AL$88="no","",ROUND(BL5443,4))</f>
        <v>0.40899999999999997</v>
      </c>
      <c r="BO5443" s="157">
        <f>IF('1b-NaturalGas'!$AL$89="no","",ROUND(BL5443,4))</f>
        <v>0.40899999999999997</v>
      </c>
      <c r="BP5443" s="157">
        <f>IF('1b-NaturalGas'!$AL$90="no","not applicable (based on previous answers)",ROUND(BL5443,4))</f>
        <v>0.40899999999999997</v>
      </c>
      <c r="BQ5443" s="157">
        <f>IF('1b-NaturalGas'!$AL$91="no","not applicable (based on previous answers)",ROUND(BL5443,4))</f>
        <v>0.40899999999999997</v>
      </c>
    </row>
    <row r="5444" spans="30:69" x14ac:dyDescent="0.25">
      <c r="AD5444" s="157">
        <f t="shared" si="183"/>
        <v>0.41100000000000031</v>
      </c>
      <c r="AE5444" s="157">
        <f>IF('1a-Electricity'!$AL$77="no","",ROUND(AD5444,4))</f>
        <v>0.41099999999999998</v>
      </c>
      <c r="AF5444" s="157">
        <f>IF('1a-Electricity'!$AL$78="no","",ROUND(AD5444,4))</f>
        <v>0.41099999999999998</v>
      </c>
      <c r="AG5444" s="157">
        <f>IF('1a-Electricity'!$AL$79="no","",ROUND(AD5444,4))</f>
        <v>0.41099999999999998</v>
      </c>
      <c r="BL5444" s="157">
        <f t="shared" si="184"/>
        <v>0.41000000000000031</v>
      </c>
      <c r="BM5444" s="157">
        <f>IF('1b-NaturalGas'!$AL$87="no","",ROUND(BL5444,4))</f>
        <v>0.41</v>
      </c>
      <c r="BN5444" s="157">
        <f>IF('1b-NaturalGas'!$AL$88="no","",ROUND(BL5444,4))</f>
        <v>0.41</v>
      </c>
      <c r="BO5444" s="157">
        <f>IF('1b-NaturalGas'!$AL$89="no","",ROUND(BL5444,4))</f>
        <v>0.41</v>
      </c>
      <c r="BP5444" s="157">
        <f>IF('1b-NaturalGas'!$AL$90="no","not applicable (based on previous answers)",ROUND(BL5444,4))</f>
        <v>0.41</v>
      </c>
      <c r="BQ5444" s="157">
        <f>IF('1b-NaturalGas'!$AL$91="no","not applicable (based on previous answers)",ROUND(BL5444,4))</f>
        <v>0.41</v>
      </c>
    </row>
    <row r="5445" spans="30:69" x14ac:dyDescent="0.25">
      <c r="AD5445" s="157">
        <f t="shared" si="183"/>
        <v>0.41200000000000031</v>
      </c>
      <c r="AE5445" s="157">
        <f>IF('1a-Electricity'!$AL$77="no","",ROUND(AD5445,4))</f>
        <v>0.41199999999999998</v>
      </c>
      <c r="AF5445" s="157">
        <f>IF('1a-Electricity'!$AL$78="no","",ROUND(AD5445,4))</f>
        <v>0.41199999999999998</v>
      </c>
      <c r="AG5445" s="157">
        <f>IF('1a-Electricity'!$AL$79="no","",ROUND(AD5445,4))</f>
        <v>0.41199999999999998</v>
      </c>
      <c r="BL5445" s="157">
        <f t="shared" si="184"/>
        <v>0.41100000000000031</v>
      </c>
      <c r="BM5445" s="157">
        <f>IF('1b-NaturalGas'!$AL$87="no","",ROUND(BL5445,4))</f>
        <v>0.41099999999999998</v>
      </c>
      <c r="BN5445" s="157">
        <f>IF('1b-NaturalGas'!$AL$88="no","",ROUND(BL5445,4))</f>
        <v>0.41099999999999998</v>
      </c>
      <c r="BO5445" s="157">
        <f>IF('1b-NaturalGas'!$AL$89="no","",ROUND(BL5445,4))</f>
        <v>0.41099999999999998</v>
      </c>
      <c r="BP5445" s="157">
        <f>IF('1b-NaturalGas'!$AL$90="no","not applicable (based on previous answers)",ROUND(BL5445,4))</f>
        <v>0.41099999999999998</v>
      </c>
      <c r="BQ5445" s="157">
        <f>IF('1b-NaturalGas'!$AL$91="no","not applicable (based on previous answers)",ROUND(BL5445,4))</f>
        <v>0.41099999999999998</v>
      </c>
    </row>
    <row r="5446" spans="30:69" x14ac:dyDescent="0.25">
      <c r="AD5446" s="157">
        <f t="shared" si="183"/>
        <v>0.41300000000000031</v>
      </c>
      <c r="AE5446" s="157">
        <f>IF('1a-Electricity'!$AL$77="no","",ROUND(AD5446,4))</f>
        <v>0.41299999999999998</v>
      </c>
      <c r="AF5446" s="157">
        <f>IF('1a-Electricity'!$AL$78="no","",ROUND(AD5446,4))</f>
        <v>0.41299999999999998</v>
      </c>
      <c r="AG5446" s="157">
        <f>IF('1a-Electricity'!$AL$79="no","",ROUND(AD5446,4))</f>
        <v>0.41299999999999998</v>
      </c>
      <c r="BL5446" s="157">
        <f t="shared" si="184"/>
        <v>0.41200000000000031</v>
      </c>
      <c r="BM5446" s="157">
        <f>IF('1b-NaturalGas'!$AL$87="no","",ROUND(BL5446,4))</f>
        <v>0.41199999999999998</v>
      </c>
      <c r="BN5446" s="157">
        <f>IF('1b-NaturalGas'!$AL$88="no","",ROUND(BL5446,4))</f>
        <v>0.41199999999999998</v>
      </c>
      <c r="BO5446" s="157">
        <f>IF('1b-NaturalGas'!$AL$89="no","",ROUND(BL5446,4))</f>
        <v>0.41199999999999998</v>
      </c>
      <c r="BP5446" s="157">
        <f>IF('1b-NaturalGas'!$AL$90="no","not applicable (based on previous answers)",ROUND(BL5446,4))</f>
        <v>0.41199999999999998</v>
      </c>
      <c r="BQ5446" s="157">
        <f>IF('1b-NaturalGas'!$AL$91="no","not applicable (based on previous answers)",ROUND(BL5446,4))</f>
        <v>0.41199999999999998</v>
      </c>
    </row>
    <row r="5447" spans="30:69" x14ac:dyDescent="0.25">
      <c r="AD5447" s="157">
        <f t="shared" si="183"/>
        <v>0.41400000000000031</v>
      </c>
      <c r="AE5447" s="157">
        <f>IF('1a-Electricity'!$AL$77="no","",ROUND(AD5447,4))</f>
        <v>0.41399999999999998</v>
      </c>
      <c r="AF5447" s="157">
        <f>IF('1a-Electricity'!$AL$78="no","",ROUND(AD5447,4))</f>
        <v>0.41399999999999998</v>
      </c>
      <c r="AG5447" s="157">
        <f>IF('1a-Electricity'!$AL$79="no","",ROUND(AD5447,4))</f>
        <v>0.41399999999999998</v>
      </c>
      <c r="BL5447" s="157">
        <f t="shared" si="184"/>
        <v>0.41300000000000031</v>
      </c>
      <c r="BM5447" s="157">
        <f>IF('1b-NaturalGas'!$AL$87="no","",ROUND(BL5447,4))</f>
        <v>0.41299999999999998</v>
      </c>
      <c r="BN5447" s="157">
        <f>IF('1b-NaturalGas'!$AL$88="no","",ROUND(BL5447,4))</f>
        <v>0.41299999999999998</v>
      </c>
      <c r="BO5447" s="157">
        <f>IF('1b-NaturalGas'!$AL$89="no","",ROUND(BL5447,4))</f>
        <v>0.41299999999999998</v>
      </c>
      <c r="BP5447" s="157">
        <f>IF('1b-NaturalGas'!$AL$90="no","not applicable (based on previous answers)",ROUND(BL5447,4))</f>
        <v>0.41299999999999998</v>
      </c>
      <c r="BQ5447" s="157">
        <f>IF('1b-NaturalGas'!$AL$91="no","not applicable (based on previous answers)",ROUND(BL5447,4))</f>
        <v>0.41299999999999998</v>
      </c>
    </row>
    <row r="5448" spans="30:69" x14ac:dyDescent="0.25">
      <c r="AD5448" s="157">
        <f t="shared" si="183"/>
        <v>0.41500000000000031</v>
      </c>
      <c r="AE5448" s="157">
        <f>IF('1a-Electricity'!$AL$77="no","",ROUND(AD5448,4))</f>
        <v>0.41499999999999998</v>
      </c>
      <c r="AF5448" s="157">
        <f>IF('1a-Electricity'!$AL$78="no","",ROUND(AD5448,4))</f>
        <v>0.41499999999999998</v>
      </c>
      <c r="AG5448" s="157">
        <f>IF('1a-Electricity'!$AL$79="no","",ROUND(AD5448,4))</f>
        <v>0.41499999999999998</v>
      </c>
      <c r="BL5448" s="157">
        <f t="shared" si="184"/>
        <v>0.41400000000000031</v>
      </c>
      <c r="BM5448" s="157">
        <f>IF('1b-NaturalGas'!$AL$87="no","",ROUND(BL5448,4))</f>
        <v>0.41399999999999998</v>
      </c>
      <c r="BN5448" s="157">
        <f>IF('1b-NaturalGas'!$AL$88="no","",ROUND(BL5448,4))</f>
        <v>0.41399999999999998</v>
      </c>
      <c r="BO5448" s="157">
        <f>IF('1b-NaturalGas'!$AL$89="no","",ROUND(BL5448,4))</f>
        <v>0.41399999999999998</v>
      </c>
      <c r="BP5448" s="157">
        <f>IF('1b-NaturalGas'!$AL$90="no","not applicable (based on previous answers)",ROUND(BL5448,4))</f>
        <v>0.41399999999999998</v>
      </c>
      <c r="BQ5448" s="157">
        <f>IF('1b-NaturalGas'!$AL$91="no","not applicable (based on previous answers)",ROUND(BL5448,4))</f>
        <v>0.41399999999999998</v>
      </c>
    </row>
    <row r="5449" spans="30:69" x14ac:dyDescent="0.25">
      <c r="AD5449" s="157">
        <f t="shared" si="183"/>
        <v>0.41600000000000031</v>
      </c>
      <c r="AE5449" s="157">
        <f>IF('1a-Electricity'!$AL$77="no","",ROUND(AD5449,4))</f>
        <v>0.41599999999999998</v>
      </c>
      <c r="AF5449" s="157">
        <f>IF('1a-Electricity'!$AL$78="no","",ROUND(AD5449,4))</f>
        <v>0.41599999999999998</v>
      </c>
      <c r="AG5449" s="157">
        <f>IF('1a-Electricity'!$AL$79="no","",ROUND(AD5449,4))</f>
        <v>0.41599999999999998</v>
      </c>
      <c r="BL5449" s="157">
        <f t="shared" si="184"/>
        <v>0.41500000000000031</v>
      </c>
      <c r="BM5449" s="157">
        <f>IF('1b-NaturalGas'!$AL$87="no","",ROUND(BL5449,4))</f>
        <v>0.41499999999999998</v>
      </c>
      <c r="BN5449" s="157">
        <f>IF('1b-NaturalGas'!$AL$88="no","",ROUND(BL5449,4))</f>
        <v>0.41499999999999998</v>
      </c>
      <c r="BO5449" s="157">
        <f>IF('1b-NaturalGas'!$AL$89="no","",ROUND(BL5449,4))</f>
        <v>0.41499999999999998</v>
      </c>
      <c r="BP5449" s="157">
        <f>IF('1b-NaturalGas'!$AL$90="no","not applicable (based on previous answers)",ROUND(BL5449,4))</f>
        <v>0.41499999999999998</v>
      </c>
      <c r="BQ5449" s="157">
        <f>IF('1b-NaturalGas'!$AL$91="no","not applicable (based on previous answers)",ROUND(BL5449,4))</f>
        <v>0.41499999999999998</v>
      </c>
    </row>
    <row r="5450" spans="30:69" x14ac:dyDescent="0.25">
      <c r="AD5450" s="157">
        <f t="shared" si="183"/>
        <v>0.41700000000000031</v>
      </c>
      <c r="AE5450" s="157">
        <f>IF('1a-Electricity'!$AL$77="no","",ROUND(AD5450,4))</f>
        <v>0.41699999999999998</v>
      </c>
      <c r="AF5450" s="157">
        <f>IF('1a-Electricity'!$AL$78="no","",ROUND(AD5450,4))</f>
        <v>0.41699999999999998</v>
      </c>
      <c r="AG5450" s="157">
        <f>IF('1a-Electricity'!$AL$79="no","",ROUND(AD5450,4))</f>
        <v>0.41699999999999998</v>
      </c>
      <c r="BL5450" s="157">
        <f t="shared" si="184"/>
        <v>0.41600000000000031</v>
      </c>
      <c r="BM5450" s="157">
        <f>IF('1b-NaturalGas'!$AL$87="no","",ROUND(BL5450,4))</f>
        <v>0.41599999999999998</v>
      </c>
      <c r="BN5450" s="157">
        <f>IF('1b-NaturalGas'!$AL$88="no","",ROUND(BL5450,4))</f>
        <v>0.41599999999999998</v>
      </c>
      <c r="BO5450" s="157">
        <f>IF('1b-NaturalGas'!$AL$89="no","",ROUND(BL5450,4))</f>
        <v>0.41599999999999998</v>
      </c>
      <c r="BP5450" s="157">
        <f>IF('1b-NaturalGas'!$AL$90="no","not applicable (based on previous answers)",ROUND(BL5450,4))</f>
        <v>0.41599999999999998</v>
      </c>
      <c r="BQ5450" s="157">
        <f>IF('1b-NaturalGas'!$AL$91="no","not applicable (based on previous answers)",ROUND(BL5450,4))</f>
        <v>0.41599999999999998</v>
      </c>
    </row>
    <row r="5451" spans="30:69" x14ac:dyDescent="0.25">
      <c r="AD5451" s="157">
        <f t="shared" si="183"/>
        <v>0.41800000000000032</v>
      </c>
      <c r="AE5451" s="157">
        <f>IF('1a-Electricity'!$AL$77="no","",ROUND(AD5451,4))</f>
        <v>0.41799999999999998</v>
      </c>
      <c r="AF5451" s="157">
        <f>IF('1a-Electricity'!$AL$78="no","",ROUND(AD5451,4))</f>
        <v>0.41799999999999998</v>
      </c>
      <c r="AG5451" s="157">
        <f>IF('1a-Electricity'!$AL$79="no","",ROUND(AD5451,4))</f>
        <v>0.41799999999999998</v>
      </c>
      <c r="BL5451" s="157">
        <f t="shared" si="184"/>
        <v>0.41700000000000031</v>
      </c>
      <c r="BM5451" s="157">
        <f>IF('1b-NaturalGas'!$AL$87="no","",ROUND(BL5451,4))</f>
        <v>0.41699999999999998</v>
      </c>
      <c r="BN5451" s="157">
        <f>IF('1b-NaturalGas'!$AL$88="no","",ROUND(BL5451,4))</f>
        <v>0.41699999999999998</v>
      </c>
      <c r="BO5451" s="157">
        <f>IF('1b-NaturalGas'!$AL$89="no","",ROUND(BL5451,4))</f>
        <v>0.41699999999999998</v>
      </c>
      <c r="BP5451" s="157">
        <f>IF('1b-NaturalGas'!$AL$90="no","not applicable (based on previous answers)",ROUND(BL5451,4))</f>
        <v>0.41699999999999998</v>
      </c>
      <c r="BQ5451" s="157">
        <f>IF('1b-NaturalGas'!$AL$91="no","not applicable (based on previous answers)",ROUND(BL5451,4))</f>
        <v>0.41699999999999998</v>
      </c>
    </row>
    <row r="5452" spans="30:69" x14ac:dyDescent="0.25">
      <c r="AD5452" s="157">
        <f t="shared" si="183"/>
        <v>0.41900000000000032</v>
      </c>
      <c r="AE5452" s="157">
        <f>IF('1a-Electricity'!$AL$77="no","",ROUND(AD5452,4))</f>
        <v>0.41899999999999998</v>
      </c>
      <c r="AF5452" s="157">
        <f>IF('1a-Electricity'!$AL$78="no","",ROUND(AD5452,4))</f>
        <v>0.41899999999999998</v>
      </c>
      <c r="AG5452" s="157">
        <f>IF('1a-Electricity'!$AL$79="no","",ROUND(AD5452,4))</f>
        <v>0.41899999999999998</v>
      </c>
      <c r="BL5452" s="157">
        <f t="shared" si="184"/>
        <v>0.41800000000000032</v>
      </c>
      <c r="BM5452" s="157">
        <f>IF('1b-NaturalGas'!$AL$87="no","",ROUND(BL5452,4))</f>
        <v>0.41799999999999998</v>
      </c>
      <c r="BN5452" s="157">
        <f>IF('1b-NaturalGas'!$AL$88="no","",ROUND(BL5452,4))</f>
        <v>0.41799999999999998</v>
      </c>
      <c r="BO5452" s="157">
        <f>IF('1b-NaturalGas'!$AL$89="no","",ROUND(BL5452,4))</f>
        <v>0.41799999999999998</v>
      </c>
      <c r="BP5452" s="157">
        <f>IF('1b-NaturalGas'!$AL$90="no","not applicable (based on previous answers)",ROUND(BL5452,4))</f>
        <v>0.41799999999999998</v>
      </c>
      <c r="BQ5452" s="157">
        <f>IF('1b-NaturalGas'!$AL$91="no","not applicable (based on previous answers)",ROUND(BL5452,4))</f>
        <v>0.41799999999999998</v>
      </c>
    </row>
    <row r="5453" spans="30:69" x14ac:dyDescent="0.25">
      <c r="AD5453" s="157">
        <f t="shared" si="183"/>
        <v>0.42000000000000032</v>
      </c>
      <c r="AE5453" s="157">
        <f>IF('1a-Electricity'!$AL$77="no","",ROUND(AD5453,4))</f>
        <v>0.42</v>
      </c>
      <c r="AF5453" s="157">
        <f>IF('1a-Electricity'!$AL$78="no","",ROUND(AD5453,4))</f>
        <v>0.42</v>
      </c>
      <c r="AG5453" s="157">
        <f>IF('1a-Electricity'!$AL$79="no","",ROUND(AD5453,4))</f>
        <v>0.42</v>
      </c>
      <c r="BL5453" s="157">
        <f t="shared" si="184"/>
        <v>0.41900000000000032</v>
      </c>
      <c r="BM5453" s="157">
        <f>IF('1b-NaturalGas'!$AL$87="no","",ROUND(BL5453,4))</f>
        <v>0.41899999999999998</v>
      </c>
      <c r="BN5453" s="157">
        <f>IF('1b-NaturalGas'!$AL$88="no","",ROUND(BL5453,4))</f>
        <v>0.41899999999999998</v>
      </c>
      <c r="BO5453" s="157">
        <f>IF('1b-NaturalGas'!$AL$89="no","",ROUND(BL5453,4))</f>
        <v>0.41899999999999998</v>
      </c>
      <c r="BP5453" s="157">
        <f>IF('1b-NaturalGas'!$AL$90="no","not applicable (based on previous answers)",ROUND(BL5453,4))</f>
        <v>0.41899999999999998</v>
      </c>
      <c r="BQ5453" s="157">
        <f>IF('1b-NaturalGas'!$AL$91="no","not applicable (based on previous answers)",ROUND(BL5453,4))</f>
        <v>0.41899999999999998</v>
      </c>
    </row>
    <row r="5454" spans="30:69" x14ac:dyDescent="0.25">
      <c r="AD5454" s="157">
        <f t="shared" si="183"/>
        <v>0.42100000000000032</v>
      </c>
      <c r="AE5454" s="157">
        <f>IF('1a-Electricity'!$AL$77="no","",ROUND(AD5454,4))</f>
        <v>0.42099999999999999</v>
      </c>
      <c r="AF5454" s="157">
        <f>IF('1a-Electricity'!$AL$78="no","",ROUND(AD5454,4))</f>
        <v>0.42099999999999999</v>
      </c>
      <c r="AG5454" s="157">
        <f>IF('1a-Electricity'!$AL$79="no","",ROUND(AD5454,4))</f>
        <v>0.42099999999999999</v>
      </c>
      <c r="BL5454" s="157">
        <f t="shared" si="184"/>
        <v>0.42000000000000032</v>
      </c>
      <c r="BM5454" s="157">
        <f>IF('1b-NaturalGas'!$AL$87="no","",ROUND(BL5454,4))</f>
        <v>0.42</v>
      </c>
      <c r="BN5454" s="157">
        <f>IF('1b-NaturalGas'!$AL$88="no","",ROUND(BL5454,4))</f>
        <v>0.42</v>
      </c>
      <c r="BO5454" s="157">
        <f>IF('1b-NaturalGas'!$AL$89="no","",ROUND(BL5454,4))</f>
        <v>0.42</v>
      </c>
      <c r="BP5454" s="157">
        <f>IF('1b-NaturalGas'!$AL$90="no","not applicable (based on previous answers)",ROUND(BL5454,4))</f>
        <v>0.42</v>
      </c>
      <c r="BQ5454" s="157">
        <f>IF('1b-NaturalGas'!$AL$91="no","not applicable (based on previous answers)",ROUND(BL5454,4))</f>
        <v>0.42</v>
      </c>
    </row>
    <row r="5455" spans="30:69" x14ac:dyDescent="0.25">
      <c r="AD5455" s="157">
        <f t="shared" si="183"/>
        <v>0.42200000000000032</v>
      </c>
      <c r="AE5455" s="157">
        <f>IF('1a-Electricity'!$AL$77="no","",ROUND(AD5455,4))</f>
        <v>0.42199999999999999</v>
      </c>
      <c r="AF5455" s="157">
        <f>IF('1a-Electricity'!$AL$78="no","",ROUND(AD5455,4))</f>
        <v>0.42199999999999999</v>
      </c>
      <c r="AG5455" s="157">
        <f>IF('1a-Electricity'!$AL$79="no","",ROUND(AD5455,4))</f>
        <v>0.42199999999999999</v>
      </c>
      <c r="BL5455" s="157">
        <f t="shared" si="184"/>
        <v>0.42100000000000032</v>
      </c>
      <c r="BM5455" s="157">
        <f>IF('1b-NaturalGas'!$AL$87="no","",ROUND(BL5455,4))</f>
        <v>0.42099999999999999</v>
      </c>
      <c r="BN5455" s="157">
        <f>IF('1b-NaturalGas'!$AL$88="no","",ROUND(BL5455,4))</f>
        <v>0.42099999999999999</v>
      </c>
      <c r="BO5455" s="157">
        <f>IF('1b-NaturalGas'!$AL$89="no","",ROUND(BL5455,4))</f>
        <v>0.42099999999999999</v>
      </c>
      <c r="BP5455" s="157">
        <f>IF('1b-NaturalGas'!$AL$90="no","not applicable (based on previous answers)",ROUND(BL5455,4))</f>
        <v>0.42099999999999999</v>
      </c>
      <c r="BQ5455" s="157">
        <f>IF('1b-NaturalGas'!$AL$91="no","not applicable (based on previous answers)",ROUND(BL5455,4))</f>
        <v>0.42099999999999999</v>
      </c>
    </row>
    <row r="5456" spans="30:69" x14ac:dyDescent="0.25">
      <c r="AD5456" s="157">
        <f t="shared" si="183"/>
        <v>0.42300000000000032</v>
      </c>
      <c r="AE5456" s="157">
        <f>IF('1a-Electricity'!$AL$77="no","",ROUND(AD5456,4))</f>
        <v>0.42299999999999999</v>
      </c>
      <c r="AF5456" s="157">
        <f>IF('1a-Electricity'!$AL$78="no","",ROUND(AD5456,4))</f>
        <v>0.42299999999999999</v>
      </c>
      <c r="AG5456" s="157">
        <f>IF('1a-Electricity'!$AL$79="no","",ROUND(AD5456,4))</f>
        <v>0.42299999999999999</v>
      </c>
      <c r="BL5456" s="157">
        <f t="shared" si="184"/>
        <v>0.42200000000000032</v>
      </c>
      <c r="BM5456" s="157">
        <f>IF('1b-NaturalGas'!$AL$87="no","",ROUND(BL5456,4))</f>
        <v>0.42199999999999999</v>
      </c>
      <c r="BN5456" s="157">
        <f>IF('1b-NaturalGas'!$AL$88="no","",ROUND(BL5456,4))</f>
        <v>0.42199999999999999</v>
      </c>
      <c r="BO5456" s="157">
        <f>IF('1b-NaturalGas'!$AL$89="no","",ROUND(BL5456,4))</f>
        <v>0.42199999999999999</v>
      </c>
      <c r="BP5456" s="157">
        <f>IF('1b-NaturalGas'!$AL$90="no","not applicable (based on previous answers)",ROUND(BL5456,4))</f>
        <v>0.42199999999999999</v>
      </c>
      <c r="BQ5456" s="157">
        <f>IF('1b-NaturalGas'!$AL$91="no","not applicable (based on previous answers)",ROUND(BL5456,4))</f>
        <v>0.42199999999999999</v>
      </c>
    </row>
    <row r="5457" spans="30:69" x14ac:dyDescent="0.25">
      <c r="AD5457" s="157">
        <f t="shared" si="183"/>
        <v>0.42400000000000032</v>
      </c>
      <c r="AE5457" s="157">
        <f>IF('1a-Electricity'!$AL$77="no","",ROUND(AD5457,4))</f>
        <v>0.42399999999999999</v>
      </c>
      <c r="AF5457" s="157">
        <f>IF('1a-Electricity'!$AL$78="no","",ROUND(AD5457,4))</f>
        <v>0.42399999999999999</v>
      </c>
      <c r="AG5457" s="157">
        <f>IF('1a-Electricity'!$AL$79="no","",ROUND(AD5457,4))</f>
        <v>0.42399999999999999</v>
      </c>
      <c r="BL5457" s="157">
        <f t="shared" si="184"/>
        <v>0.42300000000000032</v>
      </c>
      <c r="BM5457" s="157">
        <f>IF('1b-NaturalGas'!$AL$87="no","",ROUND(BL5457,4))</f>
        <v>0.42299999999999999</v>
      </c>
      <c r="BN5457" s="157">
        <f>IF('1b-NaturalGas'!$AL$88="no","",ROUND(BL5457,4))</f>
        <v>0.42299999999999999</v>
      </c>
      <c r="BO5457" s="157">
        <f>IF('1b-NaturalGas'!$AL$89="no","",ROUND(BL5457,4))</f>
        <v>0.42299999999999999</v>
      </c>
      <c r="BP5457" s="157">
        <f>IF('1b-NaturalGas'!$AL$90="no","not applicable (based on previous answers)",ROUND(BL5457,4))</f>
        <v>0.42299999999999999</v>
      </c>
      <c r="BQ5457" s="157">
        <f>IF('1b-NaturalGas'!$AL$91="no","not applicable (based on previous answers)",ROUND(BL5457,4))</f>
        <v>0.42299999999999999</v>
      </c>
    </row>
    <row r="5458" spans="30:69" x14ac:dyDescent="0.25">
      <c r="AD5458" s="157">
        <f t="shared" si="183"/>
        <v>0.42500000000000032</v>
      </c>
      <c r="AE5458" s="157">
        <f>IF('1a-Electricity'!$AL$77="no","",ROUND(AD5458,4))</f>
        <v>0.42499999999999999</v>
      </c>
      <c r="AF5458" s="157">
        <f>IF('1a-Electricity'!$AL$78="no","",ROUND(AD5458,4))</f>
        <v>0.42499999999999999</v>
      </c>
      <c r="AG5458" s="157">
        <f>IF('1a-Electricity'!$AL$79="no","",ROUND(AD5458,4))</f>
        <v>0.42499999999999999</v>
      </c>
      <c r="BL5458" s="157">
        <f t="shared" si="184"/>
        <v>0.42400000000000032</v>
      </c>
      <c r="BM5458" s="157">
        <f>IF('1b-NaturalGas'!$AL$87="no","",ROUND(BL5458,4))</f>
        <v>0.42399999999999999</v>
      </c>
      <c r="BN5458" s="157">
        <f>IF('1b-NaturalGas'!$AL$88="no","",ROUND(BL5458,4))</f>
        <v>0.42399999999999999</v>
      </c>
      <c r="BO5458" s="157">
        <f>IF('1b-NaturalGas'!$AL$89="no","",ROUND(BL5458,4))</f>
        <v>0.42399999999999999</v>
      </c>
      <c r="BP5458" s="157">
        <f>IF('1b-NaturalGas'!$AL$90="no","not applicable (based on previous answers)",ROUND(BL5458,4))</f>
        <v>0.42399999999999999</v>
      </c>
      <c r="BQ5458" s="157">
        <f>IF('1b-NaturalGas'!$AL$91="no","not applicable (based on previous answers)",ROUND(BL5458,4))</f>
        <v>0.42399999999999999</v>
      </c>
    </row>
    <row r="5459" spans="30:69" x14ac:dyDescent="0.25">
      <c r="AD5459" s="157">
        <f t="shared" si="183"/>
        <v>0.42600000000000032</v>
      </c>
      <c r="AE5459" s="157">
        <f>IF('1a-Electricity'!$AL$77="no","",ROUND(AD5459,4))</f>
        <v>0.42599999999999999</v>
      </c>
      <c r="AF5459" s="157">
        <f>IF('1a-Electricity'!$AL$78="no","",ROUND(AD5459,4))</f>
        <v>0.42599999999999999</v>
      </c>
      <c r="AG5459" s="157">
        <f>IF('1a-Electricity'!$AL$79="no","",ROUND(AD5459,4))</f>
        <v>0.42599999999999999</v>
      </c>
      <c r="BL5459" s="157">
        <f t="shared" si="184"/>
        <v>0.42500000000000032</v>
      </c>
      <c r="BM5459" s="157">
        <f>IF('1b-NaturalGas'!$AL$87="no","",ROUND(BL5459,4))</f>
        <v>0.42499999999999999</v>
      </c>
      <c r="BN5459" s="157">
        <f>IF('1b-NaturalGas'!$AL$88="no","",ROUND(BL5459,4))</f>
        <v>0.42499999999999999</v>
      </c>
      <c r="BO5459" s="157">
        <f>IF('1b-NaturalGas'!$AL$89="no","",ROUND(BL5459,4))</f>
        <v>0.42499999999999999</v>
      </c>
      <c r="BP5459" s="157">
        <f>IF('1b-NaturalGas'!$AL$90="no","not applicable (based on previous answers)",ROUND(BL5459,4))</f>
        <v>0.42499999999999999</v>
      </c>
      <c r="BQ5459" s="157">
        <f>IF('1b-NaturalGas'!$AL$91="no","not applicable (based on previous answers)",ROUND(BL5459,4))</f>
        <v>0.42499999999999999</v>
      </c>
    </row>
    <row r="5460" spans="30:69" x14ac:dyDescent="0.25">
      <c r="AD5460" s="157">
        <f t="shared" si="183"/>
        <v>0.42700000000000032</v>
      </c>
      <c r="AE5460" s="157">
        <f>IF('1a-Electricity'!$AL$77="no","",ROUND(AD5460,4))</f>
        <v>0.42699999999999999</v>
      </c>
      <c r="AF5460" s="157">
        <f>IF('1a-Electricity'!$AL$78="no","",ROUND(AD5460,4))</f>
        <v>0.42699999999999999</v>
      </c>
      <c r="AG5460" s="157">
        <f>IF('1a-Electricity'!$AL$79="no","",ROUND(AD5460,4))</f>
        <v>0.42699999999999999</v>
      </c>
      <c r="BL5460" s="157">
        <f t="shared" si="184"/>
        <v>0.42600000000000032</v>
      </c>
      <c r="BM5460" s="157">
        <f>IF('1b-NaturalGas'!$AL$87="no","",ROUND(BL5460,4))</f>
        <v>0.42599999999999999</v>
      </c>
      <c r="BN5460" s="157">
        <f>IF('1b-NaturalGas'!$AL$88="no","",ROUND(BL5460,4))</f>
        <v>0.42599999999999999</v>
      </c>
      <c r="BO5460" s="157">
        <f>IF('1b-NaturalGas'!$AL$89="no","",ROUND(BL5460,4))</f>
        <v>0.42599999999999999</v>
      </c>
      <c r="BP5460" s="157">
        <f>IF('1b-NaturalGas'!$AL$90="no","not applicable (based on previous answers)",ROUND(BL5460,4))</f>
        <v>0.42599999999999999</v>
      </c>
      <c r="BQ5460" s="157">
        <f>IF('1b-NaturalGas'!$AL$91="no","not applicable (based on previous answers)",ROUND(BL5460,4))</f>
        <v>0.42599999999999999</v>
      </c>
    </row>
    <row r="5461" spans="30:69" x14ac:dyDescent="0.25">
      <c r="AD5461" s="157">
        <f t="shared" si="183"/>
        <v>0.42800000000000032</v>
      </c>
      <c r="AE5461" s="157">
        <f>IF('1a-Electricity'!$AL$77="no","",ROUND(AD5461,4))</f>
        <v>0.42799999999999999</v>
      </c>
      <c r="AF5461" s="157">
        <f>IF('1a-Electricity'!$AL$78="no","",ROUND(AD5461,4))</f>
        <v>0.42799999999999999</v>
      </c>
      <c r="AG5461" s="157">
        <f>IF('1a-Electricity'!$AL$79="no","",ROUND(AD5461,4))</f>
        <v>0.42799999999999999</v>
      </c>
      <c r="BL5461" s="157">
        <f t="shared" si="184"/>
        <v>0.42700000000000032</v>
      </c>
      <c r="BM5461" s="157">
        <f>IF('1b-NaturalGas'!$AL$87="no","",ROUND(BL5461,4))</f>
        <v>0.42699999999999999</v>
      </c>
      <c r="BN5461" s="157">
        <f>IF('1b-NaturalGas'!$AL$88="no","",ROUND(BL5461,4))</f>
        <v>0.42699999999999999</v>
      </c>
      <c r="BO5461" s="157">
        <f>IF('1b-NaturalGas'!$AL$89="no","",ROUND(BL5461,4))</f>
        <v>0.42699999999999999</v>
      </c>
      <c r="BP5461" s="157">
        <f>IF('1b-NaturalGas'!$AL$90="no","not applicable (based on previous answers)",ROUND(BL5461,4))</f>
        <v>0.42699999999999999</v>
      </c>
      <c r="BQ5461" s="157">
        <f>IF('1b-NaturalGas'!$AL$91="no","not applicable (based on previous answers)",ROUND(BL5461,4))</f>
        <v>0.42699999999999999</v>
      </c>
    </row>
    <row r="5462" spans="30:69" x14ac:dyDescent="0.25">
      <c r="AD5462" s="157">
        <f t="shared" si="183"/>
        <v>0.42900000000000033</v>
      </c>
      <c r="AE5462" s="157">
        <f>IF('1a-Electricity'!$AL$77="no","",ROUND(AD5462,4))</f>
        <v>0.42899999999999999</v>
      </c>
      <c r="AF5462" s="157">
        <f>IF('1a-Electricity'!$AL$78="no","",ROUND(AD5462,4))</f>
        <v>0.42899999999999999</v>
      </c>
      <c r="AG5462" s="157">
        <f>IF('1a-Electricity'!$AL$79="no","",ROUND(AD5462,4))</f>
        <v>0.42899999999999999</v>
      </c>
      <c r="BL5462" s="157">
        <f t="shared" si="184"/>
        <v>0.42800000000000032</v>
      </c>
      <c r="BM5462" s="157">
        <f>IF('1b-NaturalGas'!$AL$87="no","",ROUND(BL5462,4))</f>
        <v>0.42799999999999999</v>
      </c>
      <c r="BN5462" s="157">
        <f>IF('1b-NaturalGas'!$AL$88="no","",ROUND(BL5462,4))</f>
        <v>0.42799999999999999</v>
      </c>
      <c r="BO5462" s="157">
        <f>IF('1b-NaturalGas'!$AL$89="no","",ROUND(BL5462,4))</f>
        <v>0.42799999999999999</v>
      </c>
      <c r="BP5462" s="157">
        <f>IF('1b-NaturalGas'!$AL$90="no","not applicable (based on previous answers)",ROUND(BL5462,4))</f>
        <v>0.42799999999999999</v>
      </c>
      <c r="BQ5462" s="157">
        <f>IF('1b-NaturalGas'!$AL$91="no","not applicable (based on previous answers)",ROUND(BL5462,4))</f>
        <v>0.42799999999999999</v>
      </c>
    </row>
    <row r="5463" spans="30:69" x14ac:dyDescent="0.25">
      <c r="AD5463" s="157">
        <f t="shared" si="183"/>
        <v>0.43000000000000033</v>
      </c>
      <c r="AE5463" s="157">
        <f>IF('1a-Electricity'!$AL$77="no","",ROUND(AD5463,4))</f>
        <v>0.43</v>
      </c>
      <c r="AF5463" s="157">
        <f>IF('1a-Electricity'!$AL$78="no","",ROUND(AD5463,4))</f>
        <v>0.43</v>
      </c>
      <c r="AG5463" s="157">
        <f>IF('1a-Electricity'!$AL$79="no","",ROUND(AD5463,4))</f>
        <v>0.43</v>
      </c>
      <c r="BL5463" s="157">
        <f t="shared" si="184"/>
        <v>0.42900000000000033</v>
      </c>
      <c r="BM5463" s="157">
        <f>IF('1b-NaturalGas'!$AL$87="no","",ROUND(BL5463,4))</f>
        <v>0.42899999999999999</v>
      </c>
      <c r="BN5463" s="157">
        <f>IF('1b-NaturalGas'!$AL$88="no","",ROUND(BL5463,4))</f>
        <v>0.42899999999999999</v>
      </c>
      <c r="BO5463" s="157">
        <f>IF('1b-NaturalGas'!$AL$89="no","",ROUND(BL5463,4))</f>
        <v>0.42899999999999999</v>
      </c>
      <c r="BP5463" s="157">
        <f>IF('1b-NaturalGas'!$AL$90="no","not applicable (based on previous answers)",ROUND(BL5463,4))</f>
        <v>0.42899999999999999</v>
      </c>
      <c r="BQ5463" s="157">
        <f>IF('1b-NaturalGas'!$AL$91="no","not applicable (based on previous answers)",ROUND(BL5463,4))</f>
        <v>0.42899999999999999</v>
      </c>
    </row>
    <row r="5464" spans="30:69" x14ac:dyDescent="0.25">
      <c r="AD5464" s="157">
        <f t="shared" si="183"/>
        <v>0.43100000000000033</v>
      </c>
      <c r="AE5464" s="157">
        <f>IF('1a-Electricity'!$AL$77="no","",ROUND(AD5464,4))</f>
        <v>0.43099999999999999</v>
      </c>
      <c r="AF5464" s="157">
        <f>IF('1a-Electricity'!$AL$78="no","",ROUND(AD5464,4))</f>
        <v>0.43099999999999999</v>
      </c>
      <c r="AG5464" s="157">
        <f>IF('1a-Electricity'!$AL$79="no","",ROUND(AD5464,4))</f>
        <v>0.43099999999999999</v>
      </c>
      <c r="BL5464" s="157">
        <f t="shared" si="184"/>
        <v>0.43000000000000033</v>
      </c>
      <c r="BM5464" s="157">
        <f>IF('1b-NaturalGas'!$AL$87="no","",ROUND(BL5464,4))</f>
        <v>0.43</v>
      </c>
      <c r="BN5464" s="157">
        <f>IF('1b-NaturalGas'!$AL$88="no","",ROUND(BL5464,4))</f>
        <v>0.43</v>
      </c>
      <c r="BO5464" s="157">
        <f>IF('1b-NaturalGas'!$AL$89="no","",ROUND(BL5464,4))</f>
        <v>0.43</v>
      </c>
      <c r="BP5464" s="157">
        <f>IF('1b-NaturalGas'!$AL$90="no","not applicable (based on previous answers)",ROUND(BL5464,4))</f>
        <v>0.43</v>
      </c>
      <c r="BQ5464" s="157">
        <f>IF('1b-NaturalGas'!$AL$91="no","not applicable (based on previous answers)",ROUND(BL5464,4))</f>
        <v>0.43</v>
      </c>
    </row>
    <row r="5465" spans="30:69" x14ac:dyDescent="0.25">
      <c r="AD5465" s="157">
        <f t="shared" si="183"/>
        <v>0.43200000000000033</v>
      </c>
      <c r="AE5465" s="157">
        <f>IF('1a-Electricity'!$AL$77="no","",ROUND(AD5465,4))</f>
        <v>0.432</v>
      </c>
      <c r="AF5465" s="157">
        <f>IF('1a-Electricity'!$AL$78="no","",ROUND(AD5465,4))</f>
        <v>0.432</v>
      </c>
      <c r="AG5465" s="157">
        <f>IF('1a-Electricity'!$AL$79="no","",ROUND(AD5465,4))</f>
        <v>0.432</v>
      </c>
      <c r="BL5465" s="157">
        <f t="shared" si="184"/>
        <v>0.43100000000000033</v>
      </c>
      <c r="BM5465" s="157">
        <f>IF('1b-NaturalGas'!$AL$87="no","",ROUND(BL5465,4))</f>
        <v>0.43099999999999999</v>
      </c>
      <c r="BN5465" s="157">
        <f>IF('1b-NaturalGas'!$AL$88="no","",ROUND(BL5465,4))</f>
        <v>0.43099999999999999</v>
      </c>
      <c r="BO5465" s="157">
        <f>IF('1b-NaturalGas'!$AL$89="no","",ROUND(BL5465,4))</f>
        <v>0.43099999999999999</v>
      </c>
      <c r="BP5465" s="157">
        <f>IF('1b-NaturalGas'!$AL$90="no","not applicable (based on previous answers)",ROUND(BL5465,4))</f>
        <v>0.43099999999999999</v>
      </c>
      <c r="BQ5465" s="157">
        <f>IF('1b-NaturalGas'!$AL$91="no","not applicable (based on previous answers)",ROUND(BL5465,4))</f>
        <v>0.43099999999999999</v>
      </c>
    </row>
    <row r="5466" spans="30:69" x14ac:dyDescent="0.25">
      <c r="AD5466" s="157">
        <f t="shared" si="183"/>
        <v>0.43300000000000033</v>
      </c>
      <c r="AE5466" s="157">
        <f>IF('1a-Electricity'!$AL$77="no","",ROUND(AD5466,4))</f>
        <v>0.433</v>
      </c>
      <c r="AF5466" s="157">
        <f>IF('1a-Electricity'!$AL$78="no","",ROUND(AD5466,4))</f>
        <v>0.433</v>
      </c>
      <c r="AG5466" s="157">
        <f>IF('1a-Electricity'!$AL$79="no","",ROUND(AD5466,4))</f>
        <v>0.433</v>
      </c>
      <c r="BL5466" s="157">
        <f t="shared" si="184"/>
        <v>0.43200000000000033</v>
      </c>
      <c r="BM5466" s="157">
        <f>IF('1b-NaturalGas'!$AL$87="no","",ROUND(BL5466,4))</f>
        <v>0.432</v>
      </c>
      <c r="BN5466" s="157">
        <f>IF('1b-NaturalGas'!$AL$88="no","",ROUND(BL5466,4))</f>
        <v>0.432</v>
      </c>
      <c r="BO5466" s="157">
        <f>IF('1b-NaturalGas'!$AL$89="no","",ROUND(BL5466,4))</f>
        <v>0.432</v>
      </c>
      <c r="BP5466" s="157">
        <f>IF('1b-NaturalGas'!$AL$90="no","not applicable (based on previous answers)",ROUND(BL5466,4))</f>
        <v>0.432</v>
      </c>
      <c r="BQ5466" s="157">
        <f>IF('1b-NaturalGas'!$AL$91="no","not applicable (based on previous answers)",ROUND(BL5466,4))</f>
        <v>0.432</v>
      </c>
    </row>
    <row r="5467" spans="30:69" x14ac:dyDescent="0.25">
      <c r="AD5467" s="157">
        <f t="shared" si="183"/>
        <v>0.43400000000000033</v>
      </c>
      <c r="AE5467" s="157">
        <f>IF('1a-Electricity'!$AL$77="no","",ROUND(AD5467,4))</f>
        <v>0.434</v>
      </c>
      <c r="AF5467" s="157">
        <f>IF('1a-Electricity'!$AL$78="no","",ROUND(AD5467,4))</f>
        <v>0.434</v>
      </c>
      <c r="AG5467" s="157">
        <f>IF('1a-Electricity'!$AL$79="no","",ROUND(AD5467,4))</f>
        <v>0.434</v>
      </c>
      <c r="BL5467" s="157">
        <f t="shared" si="184"/>
        <v>0.43300000000000033</v>
      </c>
      <c r="BM5467" s="157">
        <f>IF('1b-NaturalGas'!$AL$87="no","",ROUND(BL5467,4))</f>
        <v>0.433</v>
      </c>
      <c r="BN5467" s="157">
        <f>IF('1b-NaturalGas'!$AL$88="no","",ROUND(BL5467,4))</f>
        <v>0.433</v>
      </c>
      <c r="BO5467" s="157">
        <f>IF('1b-NaturalGas'!$AL$89="no","",ROUND(BL5467,4))</f>
        <v>0.433</v>
      </c>
      <c r="BP5467" s="157">
        <f>IF('1b-NaturalGas'!$AL$90="no","not applicable (based on previous answers)",ROUND(BL5467,4))</f>
        <v>0.433</v>
      </c>
      <c r="BQ5467" s="157">
        <f>IF('1b-NaturalGas'!$AL$91="no","not applicable (based on previous answers)",ROUND(BL5467,4))</f>
        <v>0.433</v>
      </c>
    </row>
    <row r="5468" spans="30:69" x14ac:dyDescent="0.25">
      <c r="AD5468" s="157">
        <f t="shared" si="183"/>
        <v>0.43500000000000033</v>
      </c>
      <c r="AE5468" s="157">
        <f>IF('1a-Electricity'!$AL$77="no","",ROUND(AD5468,4))</f>
        <v>0.435</v>
      </c>
      <c r="AF5468" s="157">
        <f>IF('1a-Electricity'!$AL$78="no","",ROUND(AD5468,4))</f>
        <v>0.435</v>
      </c>
      <c r="AG5468" s="157">
        <f>IF('1a-Electricity'!$AL$79="no","",ROUND(AD5468,4))</f>
        <v>0.435</v>
      </c>
      <c r="BL5468" s="157">
        <f t="shared" si="184"/>
        <v>0.43400000000000033</v>
      </c>
      <c r="BM5468" s="157">
        <f>IF('1b-NaturalGas'!$AL$87="no","",ROUND(BL5468,4))</f>
        <v>0.434</v>
      </c>
      <c r="BN5468" s="157">
        <f>IF('1b-NaturalGas'!$AL$88="no","",ROUND(BL5468,4))</f>
        <v>0.434</v>
      </c>
      <c r="BO5468" s="157">
        <f>IF('1b-NaturalGas'!$AL$89="no","",ROUND(BL5468,4))</f>
        <v>0.434</v>
      </c>
      <c r="BP5468" s="157">
        <f>IF('1b-NaturalGas'!$AL$90="no","not applicable (based on previous answers)",ROUND(BL5468,4))</f>
        <v>0.434</v>
      </c>
      <c r="BQ5468" s="157">
        <f>IF('1b-NaturalGas'!$AL$91="no","not applicable (based on previous answers)",ROUND(BL5468,4))</f>
        <v>0.434</v>
      </c>
    </row>
    <row r="5469" spans="30:69" x14ac:dyDescent="0.25">
      <c r="AD5469" s="157">
        <f t="shared" si="183"/>
        <v>0.43600000000000033</v>
      </c>
      <c r="AE5469" s="157">
        <f>IF('1a-Electricity'!$AL$77="no","",ROUND(AD5469,4))</f>
        <v>0.436</v>
      </c>
      <c r="AF5469" s="157">
        <f>IF('1a-Electricity'!$AL$78="no","",ROUND(AD5469,4))</f>
        <v>0.436</v>
      </c>
      <c r="AG5469" s="157">
        <f>IF('1a-Electricity'!$AL$79="no","",ROUND(AD5469,4))</f>
        <v>0.436</v>
      </c>
      <c r="BL5469" s="157">
        <f t="shared" si="184"/>
        <v>0.43500000000000033</v>
      </c>
      <c r="BM5469" s="157">
        <f>IF('1b-NaturalGas'!$AL$87="no","",ROUND(BL5469,4))</f>
        <v>0.435</v>
      </c>
      <c r="BN5469" s="157">
        <f>IF('1b-NaturalGas'!$AL$88="no","",ROUND(BL5469,4))</f>
        <v>0.435</v>
      </c>
      <c r="BO5469" s="157">
        <f>IF('1b-NaturalGas'!$AL$89="no","",ROUND(BL5469,4))</f>
        <v>0.435</v>
      </c>
      <c r="BP5469" s="157">
        <f>IF('1b-NaturalGas'!$AL$90="no","not applicable (based on previous answers)",ROUND(BL5469,4))</f>
        <v>0.435</v>
      </c>
      <c r="BQ5469" s="157">
        <f>IF('1b-NaturalGas'!$AL$91="no","not applicable (based on previous answers)",ROUND(BL5469,4))</f>
        <v>0.435</v>
      </c>
    </row>
    <row r="5470" spans="30:69" x14ac:dyDescent="0.25">
      <c r="AD5470" s="157">
        <f t="shared" si="183"/>
        <v>0.43700000000000033</v>
      </c>
      <c r="AE5470" s="157">
        <f>IF('1a-Electricity'!$AL$77="no","",ROUND(AD5470,4))</f>
        <v>0.437</v>
      </c>
      <c r="AF5470" s="157">
        <f>IF('1a-Electricity'!$AL$78="no","",ROUND(AD5470,4))</f>
        <v>0.437</v>
      </c>
      <c r="AG5470" s="157">
        <f>IF('1a-Electricity'!$AL$79="no","",ROUND(AD5470,4))</f>
        <v>0.437</v>
      </c>
      <c r="BL5470" s="157">
        <f t="shared" si="184"/>
        <v>0.43600000000000033</v>
      </c>
      <c r="BM5470" s="157">
        <f>IF('1b-NaturalGas'!$AL$87="no","",ROUND(BL5470,4))</f>
        <v>0.436</v>
      </c>
      <c r="BN5470" s="157">
        <f>IF('1b-NaturalGas'!$AL$88="no","",ROUND(BL5470,4))</f>
        <v>0.436</v>
      </c>
      <c r="BO5470" s="157">
        <f>IF('1b-NaturalGas'!$AL$89="no","",ROUND(BL5470,4))</f>
        <v>0.436</v>
      </c>
      <c r="BP5470" s="157">
        <f>IF('1b-NaturalGas'!$AL$90="no","not applicable (based on previous answers)",ROUND(BL5470,4))</f>
        <v>0.436</v>
      </c>
      <c r="BQ5470" s="157">
        <f>IF('1b-NaturalGas'!$AL$91="no","not applicable (based on previous answers)",ROUND(BL5470,4))</f>
        <v>0.436</v>
      </c>
    </row>
    <row r="5471" spans="30:69" x14ac:dyDescent="0.25">
      <c r="AD5471" s="157">
        <f t="shared" si="183"/>
        <v>0.43800000000000033</v>
      </c>
      <c r="AE5471" s="157">
        <f>IF('1a-Electricity'!$AL$77="no","",ROUND(AD5471,4))</f>
        <v>0.438</v>
      </c>
      <c r="AF5471" s="157">
        <f>IF('1a-Electricity'!$AL$78="no","",ROUND(AD5471,4))</f>
        <v>0.438</v>
      </c>
      <c r="AG5471" s="157">
        <f>IF('1a-Electricity'!$AL$79="no","",ROUND(AD5471,4))</f>
        <v>0.438</v>
      </c>
      <c r="BL5471" s="157">
        <f t="shared" si="184"/>
        <v>0.43700000000000033</v>
      </c>
      <c r="BM5471" s="157">
        <f>IF('1b-NaturalGas'!$AL$87="no","",ROUND(BL5471,4))</f>
        <v>0.437</v>
      </c>
      <c r="BN5471" s="157">
        <f>IF('1b-NaturalGas'!$AL$88="no","",ROUND(BL5471,4))</f>
        <v>0.437</v>
      </c>
      <c r="BO5471" s="157">
        <f>IF('1b-NaturalGas'!$AL$89="no","",ROUND(BL5471,4))</f>
        <v>0.437</v>
      </c>
      <c r="BP5471" s="157">
        <f>IF('1b-NaturalGas'!$AL$90="no","not applicable (based on previous answers)",ROUND(BL5471,4))</f>
        <v>0.437</v>
      </c>
      <c r="BQ5471" s="157">
        <f>IF('1b-NaturalGas'!$AL$91="no","not applicable (based on previous answers)",ROUND(BL5471,4))</f>
        <v>0.437</v>
      </c>
    </row>
    <row r="5472" spans="30:69" x14ac:dyDescent="0.25">
      <c r="AD5472" s="157">
        <f t="shared" si="183"/>
        <v>0.43900000000000033</v>
      </c>
      <c r="AE5472" s="157">
        <f>IF('1a-Electricity'!$AL$77="no","",ROUND(AD5472,4))</f>
        <v>0.439</v>
      </c>
      <c r="AF5472" s="157">
        <f>IF('1a-Electricity'!$AL$78="no","",ROUND(AD5472,4))</f>
        <v>0.439</v>
      </c>
      <c r="AG5472" s="157">
        <f>IF('1a-Electricity'!$AL$79="no","",ROUND(AD5472,4))</f>
        <v>0.439</v>
      </c>
      <c r="BL5472" s="157">
        <f t="shared" si="184"/>
        <v>0.43800000000000033</v>
      </c>
      <c r="BM5472" s="157">
        <f>IF('1b-NaturalGas'!$AL$87="no","",ROUND(BL5472,4))</f>
        <v>0.438</v>
      </c>
      <c r="BN5472" s="157">
        <f>IF('1b-NaturalGas'!$AL$88="no","",ROUND(BL5472,4))</f>
        <v>0.438</v>
      </c>
      <c r="BO5472" s="157">
        <f>IF('1b-NaturalGas'!$AL$89="no","",ROUND(BL5472,4))</f>
        <v>0.438</v>
      </c>
      <c r="BP5472" s="157">
        <f>IF('1b-NaturalGas'!$AL$90="no","not applicable (based on previous answers)",ROUND(BL5472,4))</f>
        <v>0.438</v>
      </c>
      <c r="BQ5472" s="157">
        <f>IF('1b-NaturalGas'!$AL$91="no","not applicable (based on previous answers)",ROUND(BL5472,4))</f>
        <v>0.438</v>
      </c>
    </row>
    <row r="5473" spans="30:69" x14ac:dyDescent="0.25">
      <c r="AD5473" s="157">
        <f t="shared" si="183"/>
        <v>0.44000000000000034</v>
      </c>
      <c r="AE5473" s="157">
        <f>IF('1a-Electricity'!$AL$77="no","",ROUND(AD5473,4))</f>
        <v>0.44</v>
      </c>
      <c r="AF5473" s="157">
        <f>IF('1a-Electricity'!$AL$78="no","",ROUND(AD5473,4))</f>
        <v>0.44</v>
      </c>
      <c r="AG5473" s="157">
        <f>IF('1a-Electricity'!$AL$79="no","",ROUND(AD5473,4))</f>
        <v>0.44</v>
      </c>
      <c r="BL5473" s="157">
        <f t="shared" si="184"/>
        <v>0.43900000000000033</v>
      </c>
      <c r="BM5473" s="157">
        <f>IF('1b-NaturalGas'!$AL$87="no","",ROUND(BL5473,4))</f>
        <v>0.439</v>
      </c>
      <c r="BN5473" s="157">
        <f>IF('1b-NaturalGas'!$AL$88="no","",ROUND(BL5473,4))</f>
        <v>0.439</v>
      </c>
      <c r="BO5473" s="157">
        <f>IF('1b-NaturalGas'!$AL$89="no","",ROUND(BL5473,4))</f>
        <v>0.439</v>
      </c>
      <c r="BP5473" s="157">
        <f>IF('1b-NaturalGas'!$AL$90="no","not applicable (based on previous answers)",ROUND(BL5473,4))</f>
        <v>0.439</v>
      </c>
      <c r="BQ5473" s="157">
        <f>IF('1b-NaturalGas'!$AL$91="no","not applicable (based on previous answers)",ROUND(BL5473,4))</f>
        <v>0.439</v>
      </c>
    </row>
    <row r="5474" spans="30:69" x14ac:dyDescent="0.25">
      <c r="AD5474" s="157">
        <f t="shared" ref="AD5474:AD5537" si="185">AD5473+0.001</f>
        <v>0.44100000000000034</v>
      </c>
      <c r="AE5474" s="157">
        <f>IF('1a-Electricity'!$AL$77="no","",ROUND(AD5474,4))</f>
        <v>0.441</v>
      </c>
      <c r="AF5474" s="157">
        <f>IF('1a-Electricity'!$AL$78="no","",ROUND(AD5474,4))</f>
        <v>0.441</v>
      </c>
      <c r="AG5474" s="157">
        <f>IF('1a-Electricity'!$AL$79="no","",ROUND(AD5474,4))</f>
        <v>0.441</v>
      </c>
      <c r="BL5474" s="157">
        <f t="shared" si="184"/>
        <v>0.44000000000000034</v>
      </c>
      <c r="BM5474" s="157">
        <f>IF('1b-NaturalGas'!$AL$87="no","",ROUND(BL5474,4))</f>
        <v>0.44</v>
      </c>
      <c r="BN5474" s="157">
        <f>IF('1b-NaturalGas'!$AL$88="no","",ROUND(BL5474,4))</f>
        <v>0.44</v>
      </c>
      <c r="BO5474" s="157">
        <f>IF('1b-NaturalGas'!$AL$89="no","",ROUND(BL5474,4))</f>
        <v>0.44</v>
      </c>
      <c r="BP5474" s="157">
        <f>IF('1b-NaturalGas'!$AL$90="no","not applicable (based on previous answers)",ROUND(BL5474,4))</f>
        <v>0.44</v>
      </c>
      <c r="BQ5474" s="157">
        <f>IF('1b-NaturalGas'!$AL$91="no","not applicable (based on previous answers)",ROUND(BL5474,4))</f>
        <v>0.44</v>
      </c>
    </row>
    <row r="5475" spans="30:69" x14ac:dyDescent="0.25">
      <c r="AD5475" s="157">
        <f t="shared" si="185"/>
        <v>0.44200000000000034</v>
      </c>
      <c r="AE5475" s="157">
        <f>IF('1a-Electricity'!$AL$77="no","",ROUND(AD5475,4))</f>
        <v>0.442</v>
      </c>
      <c r="AF5475" s="157">
        <f>IF('1a-Electricity'!$AL$78="no","",ROUND(AD5475,4))</f>
        <v>0.442</v>
      </c>
      <c r="AG5475" s="157">
        <f>IF('1a-Electricity'!$AL$79="no","",ROUND(AD5475,4))</f>
        <v>0.442</v>
      </c>
      <c r="BL5475" s="157">
        <f t="shared" ref="BL5475:BL5538" si="186">BL5474+0.001</f>
        <v>0.44100000000000034</v>
      </c>
      <c r="BM5475" s="157">
        <f>IF('1b-NaturalGas'!$AL$87="no","",ROUND(BL5475,4))</f>
        <v>0.441</v>
      </c>
      <c r="BN5475" s="157">
        <f>IF('1b-NaturalGas'!$AL$88="no","",ROUND(BL5475,4))</f>
        <v>0.441</v>
      </c>
      <c r="BO5475" s="157">
        <f>IF('1b-NaturalGas'!$AL$89="no","",ROUND(BL5475,4))</f>
        <v>0.441</v>
      </c>
      <c r="BP5475" s="157">
        <f>IF('1b-NaturalGas'!$AL$90="no","not applicable (based on previous answers)",ROUND(BL5475,4))</f>
        <v>0.441</v>
      </c>
      <c r="BQ5475" s="157">
        <f>IF('1b-NaturalGas'!$AL$91="no","not applicable (based on previous answers)",ROUND(BL5475,4))</f>
        <v>0.441</v>
      </c>
    </row>
    <row r="5476" spans="30:69" x14ac:dyDescent="0.25">
      <c r="AD5476" s="157">
        <f t="shared" si="185"/>
        <v>0.44300000000000034</v>
      </c>
      <c r="AE5476" s="157">
        <f>IF('1a-Electricity'!$AL$77="no","",ROUND(AD5476,4))</f>
        <v>0.443</v>
      </c>
      <c r="AF5476" s="157">
        <f>IF('1a-Electricity'!$AL$78="no","",ROUND(AD5476,4))</f>
        <v>0.443</v>
      </c>
      <c r="AG5476" s="157">
        <f>IF('1a-Electricity'!$AL$79="no","",ROUND(AD5476,4))</f>
        <v>0.443</v>
      </c>
      <c r="BL5476" s="157">
        <f t="shared" si="186"/>
        <v>0.44200000000000034</v>
      </c>
      <c r="BM5476" s="157">
        <f>IF('1b-NaturalGas'!$AL$87="no","",ROUND(BL5476,4))</f>
        <v>0.442</v>
      </c>
      <c r="BN5476" s="157">
        <f>IF('1b-NaturalGas'!$AL$88="no","",ROUND(BL5476,4))</f>
        <v>0.442</v>
      </c>
      <c r="BO5476" s="157">
        <f>IF('1b-NaturalGas'!$AL$89="no","",ROUND(BL5476,4))</f>
        <v>0.442</v>
      </c>
      <c r="BP5476" s="157">
        <f>IF('1b-NaturalGas'!$AL$90="no","not applicable (based on previous answers)",ROUND(BL5476,4))</f>
        <v>0.442</v>
      </c>
      <c r="BQ5476" s="157">
        <f>IF('1b-NaturalGas'!$AL$91="no","not applicable (based on previous answers)",ROUND(BL5476,4))</f>
        <v>0.442</v>
      </c>
    </row>
    <row r="5477" spans="30:69" x14ac:dyDescent="0.25">
      <c r="AD5477" s="157">
        <f t="shared" si="185"/>
        <v>0.44400000000000034</v>
      </c>
      <c r="AE5477" s="157">
        <f>IF('1a-Electricity'!$AL$77="no","",ROUND(AD5477,4))</f>
        <v>0.44400000000000001</v>
      </c>
      <c r="AF5477" s="157">
        <f>IF('1a-Electricity'!$AL$78="no","",ROUND(AD5477,4))</f>
        <v>0.44400000000000001</v>
      </c>
      <c r="AG5477" s="157">
        <f>IF('1a-Electricity'!$AL$79="no","",ROUND(AD5477,4))</f>
        <v>0.44400000000000001</v>
      </c>
      <c r="BL5477" s="157">
        <f t="shared" si="186"/>
        <v>0.44300000000000034</v>
      </c>
      <c r="BM5477" s="157">
        <f>IF('1b-NaturalGas'!$AL$87="no","",ROUND(BL5477,4))</f>
        <v>0.443</v>
      </c>
      <c r="BN5477" s="157">
        <f>IF('1b-NaturalGas'!$AL$88="no","",ROUND(BL5477,4))</f>
        <v>0.443</v>
      </c>
      <c r="BO5477" s="157">
        <f>IF('1b-NaturalGas'!$AL$89="no","",ROUND(BL5477,4))</f>
        <v>0.443</v>
      </c>
      <c r="BP5477" s="157">
        <f>IF('1b-NaturalGas'!$AL$90="no","not applicable (based on previous answers)",ROUND(BL5477,4))</f>
        <v>0.443</v>
      </c>
      <c r="BQ5477" s="157">
        <f>IF('1b-NaturalGas'!$AL$91="no","not applicable (based on previous answers)",ROUND(BL5477,4))</f>
        <v>0.443</v>
      </c>
    </row>
    <row r="5478" spans="30:69" x14ac:dyDescent="0.25">
      <c r="AD5478" s="157">
        <f t="shared" si="185"/>
        <v>0.44500000000000034</v>
      </c>
      <c r="AE5478" s="157">
        <f>IF('1a-Electricity'!$AL$77="no","",ROUND(AD5478,4))</f>
        <v>0.44500000000000001</v>
      </c>
      <c r="AF5478" s="157">
        <f>IF('1a-Electricity'!$AL$78="no","",ROUND(AD5478,4))</f>
        <v>0.44500000000000001</v>
      </c>
      <c r="AG5478" s="157">
        <f>IF('1a-Electricity'!$AL$79="no","",ROUND(AD5478,4))</f>
        <v>0.44500000000000001</v>
      </c>
      <c r="BL5478" s="157">
        <f t="shared" si="186"/>
        <v>0.44400000000000034</v>
      </c>
      <c r="BM5478" s="157">
        <f>IF('1b-NaturalGas'!$AL$87="no","",ROUND(BL5478,4))</f>
        <v>0.44400000000000001</v>
      </c>
      <c r="BN5478" s="157">
        <f>IF('1b-NaturalGas'!$AL$88="no","",ROUND(BL5478,4))</f>
        <v>0.44400000000000001</v>
      </c>
      <c r="BO5478" s="157">
        <f>IF('1b-NaturalGas'!$AL$89="no","",ROUND(BL5478,4))</f>
        <v>0.44400000000000001</v>
      </c>
      <c r="BP5478" s="157">
        <f>IF('1b-NaturalGas'!$AL$90="no","not applicable (based on previous answers)",ROUND(BL5478,4))</f>
        <v>0.44400000000000001</v>
      </c>
      <c r="BQ5478" s="157">
        <f>IF('1b-NaturalGas'!$AL$91="no","not applicable (based on previous answers)",ROUND(BL5478,4))</f>
        <v>0.44400000000000001</v>
      </c>
    </row>
    <row r="5479" spans="30:69" x14ac:dyDescent="0.25">
      <c r="AD5479" s="157">
        <f t="shared" si="185"/>
        <v>0.44600000000000034</v>
      </c>
      <c r="AE5479" s="157">
        <f>IF('1a-Electricity'!$AL$77="no","",ROUND(AD5479,4))</f>
        <v>0.44600000000000001</v>
      </c>
      <c r="AF5479" s="157">
        <f>IF('1a-Electricity'!$AL$78="no","",ROUND(AD5479,4))</f>
        <v>0.44600000000000001</v>
      </c>
      <c r="AG5479" s="157">
        <f>IF('1a-Electricity'!$AL$79="no","",ROUND(AD5479,4))</f>
        <v>0.44600000000000001</v>
      </c>
      <c r="BL5479" s="157">
        <f t="shared" si="186"/>
        <v>0.44500000000000034</v>
      </c>
      <c r="BM5479" s="157">
        <f>IF('1b-NaturalGas'!$AL$87="no","",ROUND(BL5479,4))</f>
        <v>0.44500000000000001</v>
      </c>
      <c r="BN5479" s="157">
        <f>IF('1b-NaturalGas'!$AL$88="no","",ROUND(BL5479,4))</f>
        <v>0.44500000000000001</v>
      </c>
      <c r="BO5479" s="157">
        <f>IF('1b-NaturalGas'!$AL$89="no","",ROUND(BL5479,4))</f>
        <v>0.44500000000000001</v>
      </c>
      <c r="BP5479" s="157">
        <f>IF('1b-NaturalGas'!$AL$90="no","not applicable (based on previous answers)",ROUND(BL5479,4))</f>
        <v>0.44500000000000001</v>
      </c>
      <c r="BQ5479" s="157">
        <f>IF('1b-NaturalGas'!$AL$91="no","not applicable (based on previous answers)",ROUND(BL5479,4))</f>
        <v>0.44500000000000001</v>
      </c>
    </row>
    <row r="5480" spans="30:69" x14ac:dyDescent="0.25">
      <c r="AD5480" s="157">
        <f t="shared" si="185"/>
        <v>0.44700000000000034</v>
      </c>
      <c r="AE5480" s="157">
        <f>IF('1a-Electricity'!$AL$77="no","",ROUND(AD5480,4))</f>
        <v>0.44700000000000001</v>
      </c>
      <c r="AF5480" s="157">
        <f>IF('1a-Electricity'!$AL$78="no","",ROUND(AD5480,4))</f>
        <v>0.44700000000000001</v>
      </c>
      <c r="AG5480" s="157">
        <f>IF('1a-Electricity'!$AL$79="no","",ROUND(AD5480,4))</f>
        <v>0.44700000000000001</v>
      </c>
      <c r="BL5480" s="157">
        <f t="shared" si="186"/>
        <v>0.44600000000000034</v>
      </c>
      <c r="BM5480" s="157">
        <f>IF('1b-NaturalGas'!$AL$87="no","",ROUND(BL5480,4))</f>
        <v>0.44600000000000001</v>
      </c>
      <c r="BN5480" s="157">
        <f>IF('1b-NaturalGas'!$AL$88="no","",ROUND(BL5480,4))</f>
        <v>0.44600000000000001</v>
      </c>
      <c r="BO5480" s="157">
        <f>IF('1b-NaturalGas'!$AL$89="no","",ROUND(BL5480,4))</f>
        <v>0.44600000000000001</v>
      </c>
      <c r="BP5480" s="157">
        <f>IF('1b-NaturalGas'!$AL$90="no","not applicable (based on previous answers)",ROUND(BL5480,4))</f>
        <v>0.44600000000000001</v>
      </c>
      <c r="BQ5480" s="157">
        <f>IF('1b-NaturalGas'!$AL$91="no","not applicable (based on previous answers)",ROUND(BL5480,4))</f>
        <v>0.44600000000000001</v>
      </c>
    </row>
    <row r="5481" spans="30:69" x14ac:dyDescent="0.25">
      <c r="AD5481" s="157">
        <f t="shared" si="185"/>
        <v>0.44800000000000034</v>
      </c>
      <c r="AE5481" s="157">
        <f>IF('1a-Electricity'!$AL$77="no","",ROUND(AD5481,4))</f>
        <v>0.44800000000000001</v>
      </c>
      <c r="AF5481" s="157">
        <f>IF('1a-Electricity'!$AL$78="no","",ROUND(AD5481,4))</f>
        <v>0.44800000000000001</v>
      </c>
      <c r="AG5481" s="157">
        <f>IF('1a-Electricity'!$AL$79="no","",ROUND(AD5481,4))</f>
        <v>0.44800000000000001</v>
      </c>
      <c r="BL5481" s="157">
        <f t="shared" si="186"/>
        <v>0.44700000000000034</v>
      </c>
      <c r="BM5481" s="157">
        <f>IF('1b-NaturalGas'!$AL$87="no","",ROUND(BL5481,4))</f>
        <v>0.44700000000000001</v>
      </c>
      <c r="BN5481" s="157">
        <f>IF('1b-NaturalGas'!$AL$88="no","",ROUND(BL5481,4))</f>
        <v>0.44700000000000001</v>
      </c>
      <c r="BO5481" s="157">
        <f>IF('1b-NaturalGas'!$AL$89="no","",ROUND(BL5481,4))</f>
        <v>0.44700000000000001</v>
      </c>
      <c r="BP5481" s="157">
        <f>IF('1b-NaturalGas'!$AL$90="no","not applicable (based on previous answers)",ROUND(BL5481,4))</f>
        <v>0.44700000000000001</v>
      </c>
      <c r="BQ5481" s="157">
        <f>IF('1b-NaturalGas'!$AL$91="no","not applicable (based on previous answers)",ROUND(BL5481,4))</f>
        <v>0.44700000000000001</v>
      </c>
    </row>
    <row r="5482" spans="30:69" x14ac:dyDescent="0.25">
      <c r="AD5482" s="157">
        <f t="shared" si="185"/>
        <v>0.44900000000000034</v>
      </c>
      <c r="AE5482" s="157">
        <f>IF('1a-Electricity'!$AL$77="no","",ROUND(AD5482,4))</f>
        <v>0.44900000000000001</v>
      </c>
      <c r="AF5482" s="157">
        <f>IF('1a-Electricity'!$AL$78="no","",ROUND(AD5482,4))</f>
        <v>0.44900000000000001</v>
      </c>
      <c r="AG5482" s="157">
        <f>IF('1a-Electricity'!$AL$79="no","",ROUND(AD5482,4))</f>
        <v>0.44900000000000001</v>
      </c>
      <c r="BL5482" s="157">
        <f t="shared" si="186"/>
        <v>0.44800000000000034</v>
      </c>
      <c r="BM5482" s="157">
        <f>IF('1b-NaturalGas'!$AL$87="no","",ROUND(BL5482,4))</f>
        <v>0.44800000000000001</v>
      </c>
      <c r="BN5482" s="157">
        <f>IF('1b-NaturalGas'!$AL$88="no","",ROUND(BL5482,4))</f>
        <v>0.44800000000000001</v>
      </c>
      <c r="BO5482" s="157">
        <f>IF('1b-NaturalGas'!$AL$89="no","",ROUND(BL5482,4))</f>
        <v>0.44800000000000001</v>
      </c>
      <c r="BP5482" s="157">
        <f>IF('1b-NaturalGas'!$AL$90="no","not applicable (based on previous answers)",ROUND(BL5482,4))</f>
        <v>0.44800000000000001</v>
      </c>
      <c r="BQ5482" s="157">
        <f>IF('1b-NaturalGas'!$AL$91="no","not applicable (based on previous answers)",ROUND(BL5482,4))</f>
        <v>0.44800000000000001</v>
      </c>
    </row>
    <row r="5483" spans="30:69" x14ac:dyDescent="0.25">
      <c r="AD5483" s="157">
        <f t="shared" si="185"/>
        <v>0.45000000000000034</v>
      </c>
      <c r="AE5483" s="157">
        <f>IF('1a-Electricity'!$AL$77="no","",ROUND(AD5483,4))</f>
        <v>0.45</v>
      </c>
      <c r="AF5483" s="157">
        <f>IF('1a-Electricity'!$AL$78="no","",ROUND(AD5483,4))</f>
        <v>0.45</v>
      </c>
      <c r="AG5483" s="157">
        <f>IF('1a-Electricity'!$AL$79="no","",ROUND(AD5483,4))</f>
        <v>0.45</v>
      </c>
      <c r="BL5483" s="157">
        <f t="shared" si="186"/>
        <v>0.44900000000000034</v>
      </c>
      <c r="BM5483" s="157">
        <f>IF('1b-NaturalGas'!$AL$87="no","",ROUND(BL5483,4))</f>
        <v>0.44900000000000001</v>
      </c>
      <c r="BN5483" s="157">
        <f>IF('1b-NaturalGas'!$AL$88="no","",ROUND(BL5483,4))</f>
        <v>0.44900000000000001</v>
      </c>
      <c r="BO5483" s="157">
        <f>IF('1b-NaturalGas'!$AL$89="no","",ROUND(BL5483,4))</f>
        <v>0.44900000000000001</v>
      </c>
      <c r="BP5483" s="157">
        <f>IF('1b-NaturalGas'!$AL$90="no","not applicable (based on previous answers)",ROUND(BL5483,4))</f>
        <v>0.44900000000000001</v>
      </c>
      <c r="BQ5483" s="157">
        <f>IF('1b-NaturalGas'!$AL$91="no","not applicable (based on previous answers)",ROUND(BL5483,4))</f>
        <v>0.44900000000000001</v>
      </c>
    </row>
    <row r="5484" spans="30:69" x14ac:dyDescent="0.25">
      <c r="AD5484" s="157">
        <f t="shared" si="185"/>
        <v>0.45100000000000035</v>
      </c>
      <c r="AE5484" s="157">
        <f>IF('1a-Electricity'!$AL$77="no","",ROUND(AD5484,4))</f>
        <v>0.45100000000000001</v>
      </c>
      <c r="AF5484" s="157">
        <f>IF('1a-Electricity'!$AL$78="no","",ROUND(AD5484,4))</f>
        <v>0.45100000000000001</v>
      </c>
      <c r="AG5484" s="157">
        <f>IF('1a-Electricity'!$AL$79="no","",ROUND(AD5484,4))</f>
        <v>0.45100000000000001</v>
      </c>
      <c r="BL5484" s="157">
        <f t="shared" si="186"/>
        <v>0.45000000000000034</v>
      </c>
      <c r="BM5484" s="157">
        <f>IF('1b-NaturalGas'!$AL$87="no","",ROUND(BL5484,4))</f>
        <v>0.45</v>
      </c>
      <c r="BN5484" s="157">
        <f>IF('1b-NaturalGas'!$AL$88="no","",ROUND(BL5484,4))</f>
        <v>0.45</v>
      </c>
      <c r="BO5484" s="157">
        <f>IF('1b-NaturalGas'!$AL$89="no","",ROUND(BL5484,4))</f>
        <v>0.45</v>
      </c>
      <c r="BP5484" s="157">
        <f>IF('1b-NaturalGas'!$AL$90="no","not applicable (based on previous answers)",ROUND(BL5484,4))</f>
        <v>0.45</v>
      </c>
      <c r="BQ5484" s="157">
        <f>IF('1b-NaturalGas'!$AL$91="no","not applicable (based on previous answers)",ROUND(BL5484,4))</f>
        <v>0.45</v>
      </c>
    </row>
    <row r="5485" spans="30:69" x14ac:dyDescent="0.25">
      <c r="AD5485" s="157">
        <f t="shared" si="185"/>
        <v>0.45200000000000035</v>
      </c>
      <c r="AE5485" s="157">
        <f>IF('1a-Electricity'!$AL$77="no","",ROUND(AD5485,4))</f>
        <v>0.45200000000000001</v>
      </c>
      <c r="AF5485" s="157">
        <f>IF('1a-Electricity'!$AL$78="no","",ROUND(AD5485,4))</f>
        <v>0.45200000000000001</v>
      </c>
      <c r="AG5485" s="157">
        <f>IF('1a-Electricity'!$AL$79="no","",ROUND(AD5485,4))</f>
        <v>0.45200000000000001</v>
      </c>
      <c r="BL5485" s="157">
        <f t="shared" si="186"/>
        <v>0.45100000000000035</v>
      </c>
      <c r="BM5485" s="157">
        <f>IF('1b-NaturalGas'!$AL$87="no","",ROUND(BL5485,4))</f>
        <v>0.45100000000000001</v>
      </c>
      <c r="BN5485" s="157">
        <f>IF('1b-NaturalGas'!$AL$88="no","",ROUND(BL5485,4))</f>
        <v>0.45100000000000001</v>
      </c>
      <c r="BO5485" s="157">
        <f>IF('1b-NaturalGas'!$AL$89="no","",ROUND(BL5485,4))</f>
        <v>0.45100000000000001</v>
      </c>
      <c r="BP5485" s="157">
        <f>IF('1b-NaturalGas'!$AL$90="no","not applicable (based on previous answers)",ROUND(BL5485,4))</f>
        <v>0.45100000000000001</v>
      </c>
      <c r="BQ5485" s="157">
        <f>IF('1b-NaturalGas'!$AL$91="no","not applicable (based on previous answers)",ROUND(BL5485,4))</f>
        <v>0.45100000000000001</v>
      </c>
    </row>
    <row r="5486" spans="30:69" x14ac:dyDescent="0.25">
      <c r="AD5486" s="157">
        <f t="shared" si="185"/>
        <v>0.45300000000000035</v>
      </c>
      <c r="AE5486" s="157">
        <f>IF('1a-Electricity'!$AL$77="no","",ROUND(AD5486,4))</f>
        <v>0.45300000000000001</v>
      </c>
      <c r="AF5486" s="157">
        <f>IF('1a-Electricity'!$AL$78="no","",ROUND(AD5486,4))</f>
        <v>0.45300000000000001</v>
      </c>
      <c r="AG5486" s="157">
        <f>IF('1a-Electricity'!$AL$79="no","",ROUND(AD5486,4))</f>
        <v>0.45300000000000001</v>
      </c>
      <c r="BL5486" s="157">
        <f t="shared" si="186"/>
        <v>0.45200000000000035</v>
      </c>
      <c r="BM5486" s="157">
        <f>IF('1b-NaturalGas'!$AL$87="no","",ROUND(BL5486,4))</f>
        <v>0.45200000000000001</v>
      </c>
      <c r="BN5486" s="157">
        <f>IF('1b-NaturalGas'!$AL$88="no","",ROUND(BL5486,4))</f>
        <v>0.45200000000000001</v>
      </c>
      <c r="BO5486" s="157">
        <f>IF('1b-NaturalGas'!$AL$89="no","",ROUND(BL5486,4))</f>
        <v>0.45200000000000001</v>
      </c>
      <c r="BP5486" s="157">
        <f>IF('1b-NaturalGas'!$AL$90="no","not applicable (based on previous answers)",ROUND(BL5486,4))</f>
        <v>0.45200000000000001</v>
      </c>
      <c r="BQ5486" s="157">
        <f>IF('1b-NaturalGas'!$AL$91="no","not applicable (based on previous answers)",ROUND(BL5486,4))</f>
        <v>0.45200000000000001</v>
      </c>
    </row>
    <row r="5487" spans="30:69" x14ac:dyDescent="0.25">
      <c r="AD5487" s="157">
        <f t="shared" si="185"/>
        <v>0.45400000000000035</v>
      </c>
      <c r="AE5487" s="157">
        <f>IF('1a-Electricity'!$AL$77="no","",ROUND(AD5487,4))</f>
        <v>0.45400000000000001</v>
      </c>
      <c r="AF5487" s="157">
        <f>IF('1a-Electricity'!$AL$78="no","",ROUND(AD5487,4))</f>
        <v>0.45400000000000001</v>
      </c>
      <c r="AG5487" s="157">
        <f>IF('1a-Electricity'!$AL$79="no","",ROUND(AD5487,4))</f>
        <v>0.45400000000000001</v>
      </c>
      <c r="BL5487" s="157">
        <f t="shared" si="186"/>
        <v>0.45300000000000035</v>
      </c>
      <c r="BM5487" s="157">
        <f>IF('1b-NaturalGas'!$AL$87="no","",ROUND(BL5487,4))</f>
        <v>0.45300000000000001</v>
      </c>
      <c r="BN5487" s="157">
        <f>IF('1b-NaturalGas'!$AL$88="no","",ROUND(BL5487,4))</f>
        <v>0.45300000000000001</v>
      </c>
      <c r="BO5487" s="157">
        <f>IF('1b-NaturalGas'!$AL$89="no","",ROUND(BL5487,4))</f>
        <v>0.45300000000000001</v>
      </c>
      <c r="BP5487" s="157">
        <f>IF('1b-NaturalGas'!$AL$90="no","not applicable (based on previous answers)",ROUND(BL5487,4))</f>
        <v>0.45300000000000001</v>
      </c>
      <c r="BQ5487" s="157">
        <f>IF('1b-NaturalGas'!$AL$91="no","not applicable (based on previous answers)",ROUND(BL5487,4))</f>
        <v>0.45300000000000001</v>
      </c>
    </row>
    <row r="5488" spans="30:69" x14ac:dyDescent="0.25">
      <c r="AD5488" s="157">
        <f t="shared" si="185"/>
        <v>0.45500000000000035</v>
      </c>
      <c r="AE5488" s="157">
        <f>IF('1a-Electricity'!$AL$77="no","",ROUND(AD5488,4))</f>
        <v>0.45500000000000002</v>
      </c>
      <c r="AF5488" s="157">
        <f>IF('1a-Electricity'!$AL$78="no","",ROUND(AD5488,4))</f>
        <v>0.45500000000000002</v>
      </c>
      <c r="AG5488" s="157">
        <f>IF('1a-Electricity'!$AL$79="no","",ROUND(AD5488,4))</f>
        <v>0.45500000000000002</v>
      </c>
      <c r="BL5488" s="157">
        <f t="shared" si="186"/>
        <v>0.45400000000000035</v>
      </c>
      <c r="BM5488" s="157">
        <f>IF('1b-NaturalGas'!$AL$87="no","",ROUND(BL5488,4))</f>
        <v>0.45400000000000001</v>
      </c>
      <c r="BN5488" s="157">
        <f>IF('1b-NaturalGas'!$AL$88="no","",ROUND(BL5488,4))</f>
        <v>0.45400000000000001</v>
      </c>
      <c r="BO5488" s="157">
        <f>IF('1b-NaturalGas'!$AL$89="no","",ROUND(BL5488,4))</f>
        <v>0.45400000000000001</v>
      </c>
      <c r="BP5488" s="157">
        <f>IF('1b-NaturalGas'!$AL$90="no","not applicable (based on previous answers)",ROUND(BL5488,4))</f>
        <v>0.45400000000000001</v>
      </c>
      <c r="BQ5488" s="157">
        <f>IF('1b-NaturalGas'!$AL$91="no","not applicable (based on previous answers)",ROUND(BL5488,4))</f>
        <v>0.45400000000000001</v>
      </c>
    </row>
    <row r="5489" spans="30:69" x14ac:dyDescent="0.25">
      <c r="AD5489" s="157">
        <f t="shared" si="185"/>
        <v>0.45600000000000035</v>
      </c>
      <c r="AE5489" s="157">
        <f>IF('1a-Electricity'!$AL$77="no","",ROUND(AD5489,4))</f>
        <v>0.45600000000000002</v>
      </c>
      <c r="AF5489" s="157">
        <f>IF('1a-Electricity'!$AL$78="no","",ROUND(AD5489,4))</f>
        <v>0.45600000000000002</v>
      </c>
      <c r="AG5489" s="157">
        <f>IF('1a-Electricity'!$AL$79="no","",ROUND(AD5489,4))</f>
        <v>0.45600000000000002</v>
      </c>
      <c r="BL5489" s="157">
        <f t="shared" si="186"/>
        <v>0.45500000000000035</v>
      </c>
      <c r="BM5489" s="157">
        <f>IF('1b-NaturalGas'!$AL$87="no","",ROUND(BL5489,4))</f>
        <v>0.45500000000000002</v>
      </c>
      <c r="BN5489" s="157">
        <f>IF('1b-NaturalGas'!$AL$88="no","",ROUND(BL5489,4))</f>
        <v>0.45500000000000002</v>
      </c>
      <c r="BO5489" s="157">
        <f>IF('1b-NaturalGas'!$AL$89="no","",ROUND(BL5489,4))</f>
        <v>0.45500000000000002</v>
      </c>
      <c r="BP5489" s="157">
        <f>IF('1b-NaturalGas'!$AL$90="no","not applicable (based on previous answers)",ROUND(BL5489,4))</f>
        <v>0.45500000000000002</v>
      </c>
      <c r="BQ5489" s="157">
        <f>IF('1b-NaturalGas'!$AL$91="no","not applicable (based on previous answers)",ROUND(BL5489,4))</f>
        <v>0.45500000000000002</v>
      </c>
    </row>
    <row r="5490" spans="30:69" x14ac:dyDescent="0.25">
      <c r="AD5490" s="157">
        <f t="shared" si="185"/>
        <v>0.45700000000000035</v>
      </c>
      <c r="AE5490" s="157">
        <f>IF('1a-Electricity'!$AL$77="no","",ROUND(AD5490,4))</f>
        <v>0.45700000000000002</v>
      </c>
      <c r="AF5490" s="157">
        <f>IF('1a-Electricity'!$AL$78="no","",ROUND(AD5490,4))</f>
        <v>0.45700000000000002</v>
      </c>
      <c r="AG5490" s="157">
        <f>IF('1a-Electricity'!$AL$79="no","",ROUND(AD5490,4))</f>
        <v>0.45700000000000002</v>
      </c>
      <c r="BL5490" s="157">
        <f t="shared" si="186"/>
        <v>0.45600000000000035</v>
      </c>
      <c r="BM5490" s="157">
        <f>IF('1b-NaturalGas'!$AL$87="no","",ROUND(BL5490,4))</f>
        <v>0.45600000000000002</v>
      </c>
      <c r="BN5490" s="157">
        <f>IF('1b-NaturalGas'!$AL$88="no","",ROUND(BL5490,4))</f>
        <v>0.45600000000000002</v>
      </c>
      <c r="BO5490" s="157">
        <f>IF('1b-NaturalGas'!$AL$89="no","",ROUND(BL5490,4))</f>
        <v>0.45600000000000002</v>
      </c>
      <c r="BP5490" s="157">
        <f>IF('1b-NaturalGas'!$AL$90="no","not applicable (based on previous answers)",ROUND(BL5490,4))</f>
        <v>0.45600000000000002</v>
      </c>
      <c r="BQ5490" s="157">
        <f>IF('1b-NaturalGas'!$AL$91="no","not applicable (based on previous answers)",ROUND(BL5490,4))</f>
        <v>0.45600000000000002</v>
      </c>
    </row>
    <row r="5491" spans="30:69" x14ac:dyDescent="0.25">
      <c r="AD5491" s="157">
        <f t="shared" si="185"/>
        <v>0.45800000000000035</v>
      </c>
      <c r="AE5491" s="157">
        <f>IF('1a-Electricity'!$AL$77="no","",ROUND(AD5491,4))</f>
        <v>0.45800000000000002</v>
      </c>
      <c r="AF5491" s="157">
        <f>IF('1a-Electricity'!$AL$78="no","",ROUND(AD5491,4))</f>
        <v>0.45800000000000002</v>
      </c>
      <c r="AG5491" s="157">
        <f>IF('1a-Electricity'!$AL$79="no","",ROUND(AD5491,4))</f>
        <v>0.45800000000000002</v>
      </c>
      <c r="BL5491" s="157">
        <f t="shared" si="186"/>
        <v>0.45700000000000035</v>
      </c>
      <c r="BM5491" s="157">
        <f>IF('1b-NaturalGas'!$AL$87="no","",ROUND(BL5491,4))</f>
        <v>0.45700000000000002</v>
      </c>
      <c r="BN5491" s="157">
        <f>IF('1b-NaturalGas'!$AL$88="no","",ROUND(BL5491,4))</f>
        <v>0.45700000000000002</v>
      </c>
      <c r="BO5491" s="157">
        <f>IF('1b-NaturalGas'!$AL$89="no","",ROUND(BL5491,4))</f>
        <v>0.45700000000000002</v>
      </c>
      <c r="BP5491" s="157">
        <f>IF('1b-NaturalGas'!$AL$90="no","not applicable (based on previous answers)",ROUND(BL5491,4))</f>
        <v>0.45700000000000002</v>
      </c>
      <c r="BQ5491" s="157">
        <f>IF('1b-NaturalGas'!$AL$91="no","not applicable (based on previous answers)",ROUND(BL5491,4))</f>
        <v>0.45700000000000002</v>
      </c>
    </row>
    <row r="5492" spans="30:69" x14ac:dyDescent="0.25">
      <c r="AD5492" s="157">
        <f t="shared" si="185"/>
        <v>0.45900000000000035</v>
      </c>
      <c r="AE5492" s="157">
        <f>IF('1a-Electricity'!$AL$77="no","",ROUND(AD5492,4))</f>
        <v>0.45900000000000002</v>
      </c>
      <c r="AF5492" s="157">
        <f>IF('1a-Electricity'!$AL$78="no","",ROUND(AD5492,4))</f>
        <v>0.45900000000000002</v>
      </c>
      <c r="AG5492" s="157">
        <f>IF('1a-Electricity'!$AL$79="no","",ROUND(AD5492,4))</f>
        <v>0.45900000000000002</v>
      </c>
      <c r="BL5492" s="157">
        <f t="shared" si="186"/>
        <v>0.45800000000000035</v>
      </c>
      <c r="BM5492" s="157">
        <f>IF('1b-NaturalGas'!$AL$87="no","",ROUND(BL5492,4))</f>
        <v>0.45800000000000002</v>
      </c>
      <c r="BN5492" s="157">
        <f>IF('1b-NaturalGas'!$AL$88="no","",ROUND(BL5492,4))</f>
        <v>0.45800000000000002</v>
      </c>
      <c r="BO5492" s="157">
        <f>IF('1b-NaturalGas'!$AL$89="no","",ROUND(BL5492,4))</f>
        <v>0.45800000000000002</v>
      </c>
      <c r="BP5492" s="157">
        <f>IF('1b-NaturalGas'!$AL$90="no","not applicable (based on previous answers)",ROUND(BL5492,4))</f>
        <v>0.45800000000000002</v>
      </c>
      <c r="BQ5492" s="157">
        <f>IF('1b-NaturalGas'!$AL$91="no","not applicable (based on previous answers)",ROUND(BL5492,4))</f>
        <v>0.45800000000000002</v>
      </c>
    </row>
    <row r="5493" spans="30:69" x14ac:dyDescent="0.25">
      <c r="AD5493" s="157">
        <f t="shared" si="185"/>
        <v>0.46000000000000035</v>
      </c>
      <c r="AE5493" s="157">
        <f>IF('1a-Electricity'!$AL$77="no","",ROUND(AD5493,4))</f>
        <v>0.46</v>
      </c>
      <c r="AF5493" s="157">
        <f>IF('1a-Electricity'!$AL$78="no","",ROUND(AD5493,4))</f>
        <v>0.46</v>
      </c>
      <c r="AG5493" s="157">
        <f>IF('1a-Electricity'!$AL$79="no","",ROUND(AD5493,4))</f>
        <v>0.46</v>
      </c>
      <c r="BL5493" s="157">
        <f t="shared" si="186"/>
        <v>0.45900000000000035</v>
      </c>
      <c r="BM5493" s="157">
        <f>IF('1b-NaturalGas'!$AL$87="no","",ROUND(BL5493,4))</f>
        <v>0.45900000000000002</v>
      </c>
      <c r="BN5493" s="157">
        <f>IF('1b-NaturalGas'!$AL$88="no","",ROUND(BL5493,4))</f>
        <v>0.45900000000000002</v>
      </c>
      <c r="BO5493" s="157">
        <f>IF('1b-NaturalGas'!$AL$89="no","",ROUND(BL5493,4))</f>
        <v>0.45900000000000002</v>
      </c>
      <c r="BP5493" s="157">
        <f>IF('1b-NaturalGas'!$AL$90="no","not applicable (based on previous answers)",ROUND(BL5493,4))</f>
        <v>0.45900000000000002</v>
      </c>
      <c r="BQ5493" s="157">
        <f>IF('1b-NaturalGas'!$AL$91="no","not applicable (based on previous answers)",ROUND(BL5493,4))</f>
        <v>0.45900000000000002</v>
      </c>
    </row>
    <row r="5494" spans="30:69" x14ac:dyDescent="0.25">
      <c r="AD5494" s="157">
        <f t="shared" si="185"/>
        <v>0.46100000000000035</v>
      </c>
      <c r="AE5494" s="157">
        <f>IF('1a-Electricity'!$AL$77="no","",ROUND(AD5494,4))</f>
        <v>0.46100000000000002</v>
      </c>
      <c r="AF5494" s="157">
        <f>IF('1a-Electricity'!$AL$78="no","",ROUND(AD5494,4))</f>
        <v>0.46100000000000002</v>
      </c>
      <c r="AG5494" s="157">
        <f>IF('1a-Electricity'!$AL$79="no","",ROUND(AD5494,4))</f>
        <v>0.46100000000000002</v>
      </c>
      <c r="BL5494" s="157">
        <f t="shared" si="186"/>
        <v>0.46000000000000035</v>
      </c>
      <c r="BM5494" s="157">
        <f>IF('1b-NaturalGas'!$AL$87="no","",ROUND(BL5494,4))</f>
        <v>0.46</v>
      </c>
      <c r="BN5494" s="157">
        <f>IF('1b-NaturalGas'!$AL$88="no","",ROUND(BL5494,4))</f>
        <v>0.46</v>
      </c>
      <c r="BO5494" s="157">
        <f>IF('1b-NaturalGas'!$AL$89="no","",ROUND(BL5494,4))</f>
        <v>0.46</v>
      </c>
      <c r="BP5494" s="157">
        <f>IF('1b-NaturalGas'!$AL$90="no","not applicable (based on previous answers)",ROUND(BL5494,4))</f>
        <v>0.46</v>
      </c>
      <c r="BQ5494" s="157">
        <f>IF('1b-NaturalGas'!$AL$91="no","not applicable (based on previous answers)",ROUND(BL5494,4))</f>
        <v>0.46</v>
      </c>
    </row>
    <row r="5495" spans="30:69" x14ac:dyDescent="0.25">
      <c r="AD5495" s="157">
        <f t="shared" si="185"/>
        <v>0.46200000000000035</v>
      </c>
      <c r="AE5495" s="157">
        <f>IF('1a-Electricity'!$AL$77="no","",ROUND(AD5495,4))</f>
        <v>0.46200000000000002</v>
      </c>
      <c r="AF5495" s="157">
        <f>IF('1a-Electricity'!$AL$78="no","",ROUND(AD5495,4))</f>
        <v>0.46200000000000002</v>
      </c>
      <c r="AG5495" s="157">
        <f>IF('1a-Electricity'!$AL$79="no","",ROUND(AD5495,4))</f>
        <v>0.46200000000000002</v>
      </c>
      <c r="BL5495" s="157">
        <f t="shared" si="186"/>
        <v>0.46100000000000035</v>
      </c>
      <c r="BM5495" s="157">
        <f>IF('1b-NaturalGas'!$AL$87="no","",ROUND(BL5495,4))</f>
        <v>0.46100000000000002</v>
      </c>
      <c r="BN5495" s="157">
        <f>IF('1b-NaturalGas'!$AL$88="no","",ROUND(BL5495,4))</f>
        <v>0.46100000000000002</v>
      </c>
      <c r="BO5495" s="157">
        <f>IF('1b-NaturalGas'!$AL$89="no","",ROUND(BL5495,4))</f>
        <v>0.46100000000000002</v>
      </c>
      <c r="BP5495" s="157">
        <f>IF('1b-NaturalGas'!$AL$90="no","not applicable (based on previous answers)",ROUND(BL5495,4))</f>
        <v>0.46100000000000002</v>
      </c>
      <c r="BQ5495" s="157">
        <f>IF('1b-NaturalGas'!$AL$91="no","not applicable (based on previous answers)",ROUND(BL5495,4))</f>
        <v>0.46100000000000002</v>
      </c>
    </row>
    <row r="5496" spans="30:69" x14ac:dyDescent="0.25">
      <c r="AD5496" s="157">
        <f t="shared" si="185"/>
        <v>0.46300000000000036</v>
      </c>
      <c r="AE5496" s="157">
        <f>IF('1a-Electricity'!$AL$77="no","",ROUND(AD5496,4))</f>
        <v>0.46300000000000002</v>
      </c>
      <c r="AF5496" s="157">
        <f>IF('1a-Electricity'!$AL$78="no","",ROUND(AD5496,4))</f>
        <v>0.46300000000000002</v>
      </c>
      <c r="AG5496" s="157">
        <f>IF('1a-Electricity'!$AL$79="no","",ROUND(AD5496,4))</f>
        <v>0.46300000000000002</v>
      </c>
      <c r="BL5496" s="157">
        <f t="shared" si="186"/>
        <v>0.46200000000000035</v>
      </c>
      <c r="BM5496" s="157">
        <f>IF('1b-NaturalGas'!$AL$87="no","",ROUND(BL5496,4))</f>
        <v>0.46200000000000002</v>
      </c>
      <c r="BN5496" s="157">
        <f>IF('1b-NaturalGas'!$AL$88="no","",ROUND(BL5496,4))</f>
        <v>0.46200000000000002</v>
      </c>
      <c r="BO5496" s="157">
        <f>IF('1b-NaturalGas'!$AL$89="no","",ROUND(BL5496,4))</f>
        <v>0.46200000000000002</v>
      </c>
      <c r="BP5496" s="157">
        <f>IF('1b-NaturalGas'!$AL$90="no","not applicable (based on previous answers)",ROUND(BL5496,4))</f>
        <v>0.46200000000000002</v>
      </c>
      <c r="BQ5496" s="157">
        <f>IF('1b-NaturalGas'!$AL$91="no","not applicable (based on previous answers)",ROUND(BL5496,4))</f>
        <v>0.46200000000000002</v>
      </c>
    </row>
    <row r="5497" spans="30:69" x14ac:dyDescent="0.25">
      <c r="AD5497" s="157">
        <f t="shared" si="185"/>
        <v>0.46400000000000036</v>
      </c>
      <c r="AE5497" s="157">
        <f>IF('1a-Electricity'!$AL$77="no","",ROUND(AD5497,4))</f>
        <v>0.46400000000000002</v>
      </c>
      <c r="AF5497" s="157">
        <f>IF('1a-Electricity'!$AL$78="no","",ROUND(AD5497,4))</f>
        <v>0.46400000000000002</v>
      </c>
      <c r="AG5497" s="157">
        <f>IF('1a-Electricity'!$AL$79="no","",ROUND(AD5497,4))</f>
        <v>0.46400000000000002</v>
      </c>
      <c r="BL5497" s="157">
        <f t="shared" si="186"/>
        <v>0.46300000000000036</v>
      </c>
      <c r="BM5497" s="157">
        <f>IF('1b-NaturalGas'!$AL$87="no","",ROUND(BL5497,4))</f>
        <v>0.46300000000000002</v>
      </c>
      <c r="BN5497" s="157">
        <f>IF('1b-NaturalGas'!$AL$88="no","",ROUND(BL5497,4))</f>
        <v>0.46300000000000002</v>
      </c>
      <c r="BO5497" s="157">
        <f>IF('1b-NaturalGas'!$AL$89="no","",ROUND(BL5497,4))</f>
        <v>0.46300000000000002</v>
      </c>
      <c r="BP5497" s="157">
        <f>IF('1b-NaturalGas'!$AL$90="no","not applicable (based on previous answers)",ROUND(BL5497,4))</f>
        <v>0.46300000000000002</v>
      </c>
      <c r="BQ5497" s="157">
        <f>IF('1b-NaturalGas'!$AL$91="no","not applicable (based on previous answers)",ROUND(BL5497,4))</f>
        <v>0.46300000000000002</v>
      </c>
    </row>
    <row r="5498" spans="30:69" x14ac:dyDescent="0.25">
      <c r="AD5498" s="157">
        <f t="shared" si="185"/>
        <v>0.46500000000000036</v>
      </c>
      <c r="AE5498" s="157">
        <f>IF('1a-Electricity'!$AL$77="no","",ROUND(AD5498,4))</f>
        <v>0.46500000000000002</v>
      </c>
      <c r="AF5498" s="157">
        <f>IF('1a-Electricity'!$AL$78="no","",ROUND(AD5498,4))</f>
        <v>0.46500000000000002</v>
      </c>
      <c r="AG5498" s="157">
        <f>IF('1a-Electricity'!$AL$79="no","",ROUND(AD5498,4))</f>
        <v>0.46500000000000002</v>
      </c>
      <c r="BL5498" s="157">
        <f t="shared" si="186"/>
        <v>0.46400000000000036</v>
      </c>
      <c r="BM5498" s="157">
        <f>IF('1b-NaturalGas'!$AL$87="no","",ROUND(BL5498,4))</f>
        <v>0.46400000000000002</v>
      </c>
      <c r="BN5498" s="157">
        <f>IF('1b-NaturalGas'!$AL$88="no","",ROUND(BL5498,4))</f>
        <v>0.46400000000000002</v>
      </c>
      <c r="BO5498" s="157">
        <f>IF('1b-NaturalGas'!$AL$89="no","",ROUND(BL5498,4))</f>
        <v>0.46400000000000002</v>
      </c>
      <c r="BP5498" s="157">
        <f>IF('1b-NaturalGas'!$AL$90="no","not applicable (based on previous answers)",ROUND(BL5498,4))</f>
        <v>0.46400000000000002</v>
      </c>
      <c r="BQ5498" s="157">
        <f>IF('1b-NaturalGas'!$AL$91="no","not applicable (based on previous answers)",ROUND(BL5498,4))</f>
        <v>0.46400000000000002</v>
      </c>
    </row>
    <row r="5499" spans="30:69" x14ac:dyDescent="0.25">
      <c r="AD5499" s="157">
        <f t="shared" si="185"/>
        <v>0.46600000000000036</v>
      </c>
      <c r="AE5499" s="157">
        <f>IF('1a-Electricity'!$AL$77="no","",ROUND(AD5499,4))</f>
        <v>0.46600000000000003</v>
      </c>
      <c r="AF5499" s="157">
        <f>IF('1a-Electricity'!$AL$78="no","",ROUND(AD5499,4))</f>
        <v>0.46600000000000003</v>
      </c>
      <c r="AG5499" s="157">
        <f>IF('1a-Electricity'!$AL$79="no","",ROUND(AD5499,4))</f>
        <v>0.46600000000000003</v>
      </c>
      <c r="BL5499" s="157">
        <f t="shared" si="186"/>
        <v>0.46500000000000036</v>
      </c>
      <c r="BM5499" s="157">
        <f>IF('1b-NaturalGas'!$AL$87="no","",ROUND(BL5499,4))</f>
        <v>0.46500000000000002</v>
      </c>
      <c r="BN5499" s="157">
        <f>IF('1b-NaturalGas'!$AL$88="no","",ROUND(BL5499,4))</f>
        <v>0.46500000000000002</v>
      </c>
      <c r="BO5499" s="157">
        <f>IF('1b-NaturalGas'!$AL$89="no","",ROUND(BL5499,4))</f>
        <v>0.46500000000000002</v>
      </c>
      <c r="BP5499" s="157">
        <f>IF('1b-NaturalGas'!$AL$90="no","not applicable (based on previous answers)",ROUND(BL5499,4))</f>
        <v>0.46500000000000002</v>
      </c>
      <c r="BQ5499" s="157">
        <f>IF('1b-NaturalGas'!$AL$91="no","not applicable (based on previous answers)",ROUND(BL5499,4))</f>
        <v>0.46500000000000002</v>
      </c>
    </row>
    <row r="5500" spans="30:69" x14ac:dyDescent="0.25">
      <c r="AD5500" s="157">
        <f t="shared" si="185"/>
        <v>0.46700000000000036</v>
      </c>
      <c r="AE5500" s="157">
        <f>IF('1a-Electricity'!$AL$77="no","",ROUND(AD5500,4))</f>
        <v>0.46700000000000003</v>
      </c>
      <c r="AF5500" s="157">
        <f>IF('1a-Electricity'!$AL$78="no","",ROUND(AD5500,4))</f>
        <v>0.46700000000000003</v>
      </c>
      <c r="AG5500" s="157">
        <f>IF('1a-Electricity'!$AL$79="no","",ROUND(AD5500,4))</f>
        <v>0.46700000000000003</v>
      </c>
      <c r="BL5500" s="157">
        <f t="shared" si="186"/>
        <v>0.46600000000000036</v>
      </c>
      <c r="BM5500" s="157">
        <f>IF('1b-NaturalGas'!$AL$87="no","",ROUND(BL5500,4))</f>
        <v>0.46600000000000003</v>
      </c>
      <c r="BN5500" s="157">
        <f>IF('1b-NaturalGas'!$AL$88="no","",ROUND(BL5500,4))</f>
        <v>0.46600000000000003</v>
      </c>
      <c r="BO5500" s="157">
        <f>IF('1b-NaturalGas'!$AL$89="no","",ROUND(BL5500,4))</f>
        <v>0.46600000000000003</v>
      </c>
      <c r="BP5500" s="157">
        <f>IF('1b-NaturalGas'!$AL$90="no","not applicable (based on previous answers)",ROUND(BL5500,4))</f>
        <v>0.46600000000000003</v>
      </c>
      <c r="BQ5500" s="157">
        <f>IF('1b-NaturalGas'!$AL$91="no","not applicable (based on previous answers)",ROUND(BL5500,4))</f>
        <v>0.46600000000000003</v>
      </c>
    </row>
    <row r="5501" spans="30:69" x14ac:dyDescent="0.25">
      <c r="AD5501" s="157">
        <f t="shared" si="185"/>
        <v>0.46800000000000036</v>
      </c>
      <c r="AE5501" s="157">
        <f>IF('1a-Electricity'!$AL$77="no","",ROUND(AD5501,4))</f>
        <v>0.46800000000000003</v>
      </c>
      <c r="AF5501" s="157">
        <f>IF('1a-Electricity'!$AL$78="no","",ROUND(AD5501,4))</f>
        <v>0.46800000000000003</v>
      </c>
      <c r="AG5501" s="157">
        <f>IF('1a-Electricity'!$AL$79="no","",ROUND(AD5501,4))</f>
        <v>0.46800000000000003</v>
      </c>
      <c r="BL5501" s="157">
        <f t="shared" si="186"/>
        <v>0.46700000000000036</v>
      </c>
      <c r="BM5501" s="157">
        <f>IF('1b-NaturalGas'!$AL$87="no","",ROUND(BL5501,4))</f>
        <v>0.46700000000000003</v>
      </c>
      <c r="BN5501" s="157">
        <f>IF('1b-NaturalGas'!$AL$88="no","",ROUND(BL5501,4))</f>
        <v>0.46700000000000003</v>
      </c>
      <c r="BO5501" s="157">
        <f>IF('1b-NaturalGas'!$AL$89="no","",ROUND(BL5501,4))</f>
        <v>0.46700000000000003</v>
      </c>
      <c r="BP5501" s="157">
        <f>IF('1b-NaturalGas'!$AL$90="no","not applicable (based on previous answers)",ROUND(BL5501,4))</f>
        <v>0.46700000000000003</v>
      </c>
      <c r="BQ5501" s="157">
        <f>IF('1b-NaturalGas'!$AL$91="no","not applicable (based on previous answers)",ROUND(BL5501,4))</f>
        <v>0.46700000000000003</v>
      </c>
    </row>
    <row r="5502" spans="30:69" x14ac:dyDescent="0.25">
      <c r="AD5502" s="157">
        <f t="shared" si="185"/>
        <v>0.46900000000000036</v>
      </c>
      <c r="AE5502" s="157">
        <f>IF('1a-Electricity'!$AL$77="no","",ROUND(AD5502,4))</f>
        <v>0.46899999999999997</v>
      </c>
      <c r="AF5502" s="157">
        <f>IF('1a-Electricity'!$AL$78="no","",ROUND(AD5502,4))</f>
        <v>0.46899999999999997</v>
      </c>
      <c r="AG5502" s="157">
        <f>IF('1a-Electricity'!$AL$79="no","",ROUND(AD5502,4))</f>
        <v>0.46899999999999997</v>
      </c>
      <c r="BL5502" s="157">
        <f t="shared" si="186"/>
        <v>0.46800000000000036</v>
      </c>
      <c r="BM5502" s="157">
        <f>IF('1b-NaturalGas'!$AL$87="no","",ROUND(BL5502,4))</f>
        <v>0.46800000000000003</v>
      </c>
      <c r="BN5502" s="157">
        <f>IF('1b-NaturalGas'!$AL$88="no","",ROUND(BL5502,4))</f>
        <v>0.46800000000000003</v>
      </c>
      <c r="BO5502" s="157">
        <f>IF('1b-NaturalGas'!$AL$89="no","",ROUND(BL5502,4))</f>
        <v>0.46800000000000003</v>
      </c>
      <c r="BP5502" s="157">
        <f>IF('1b-NaturalGas'!$AL$90="no","not applicable (based on previous answers)",ROUND(BL5502,4))</f>
        <v>0.46800000000000003</v>
      </c>
      <c r="BQ5502" s="157">
        <f>IF('1b-NaturalGas'!$AL$91="no","not applicable (based on previous answers)",ROUND(BL5502,4))</f>
        <v>0.46800000000000003</v>
      </c>
    </row>
    <row r="5503" spans="30:69" x14ac:dyDescent="0.25">
      <c r="AD5503" s="157">
        <f t="shared" si="185"/>
        <v>0.47000000000000036</v>
      </c>
      <c r="AE5503" s="157">
        <f>IF('1a-Electricity'!$AL$77="no","",ROUND(AD5503,4))</f>
        <v>0.47</v>
      </c>
      <c r="AF5503" s="157">
        <f>IF('1a-Electricity'!$AL$78="no","",ROUND(AD5503,4))</f>
        <v>0.47</v>
      </c>
      <c r="AG5503" s="157">
        <f>IF('1a-Electricity'!$AL$79="no","",ROUND(AD5503,4))</f>
        <v>0.47</v>
      </c>
      <c r="BL5503" s="157">
        <f t="shared" si="186"/>
        <v>0.46900000000000036</v>
      </c>
      <c r="BM5503" s="157">
        <f>IF('1b-NaturalGas'!$AL$87="no","",ROUND(BL5503,4))</f>
        <v>0.46899999999999997</v>
      </c>
      <c r="BN5503" s="157">
        <f>IF('1b-NaturalGas'!$AL$88="no","",ROUND(BL5503,4))</f>
        <v>0.46899999999999997</v>
      </c>
      <c r="BO5503" s="157">
        <f>IF('1b-NaturalGas'!$AL$89="no","",ROUND(BL5503,4))</f>
        <v>0.46899999999999997</v>
      </c>
      <c r="BP5503" s="157">
        <f>IF('1b-NaturalGas'!$AL$90="no","not applicable (based on previous answers)",ROUND(BL5503,4))</f>
        <v>0.46899999999999997</v>
      </c>
      <c r="BQ5503" s="157">
        <f>IF('1b-NaturalGas'!$AL$91="no","not applicable (based on previous answers)",ROUND(BL5503,4))</f>
        <v>0.46899999999999997</v>
      </c>
    </row>
    <row r="5504" spans="30:69" x14ac:dyDescent="0.25">
      <c r="AD5504" s="157">
        <f t="shared" si="185"/>
        <v>0.47100000000000036</v>
      </c>
      <c r="AE5504" s="157">
        <f>IF('1a-Electricity'!$AL$77="no","",ROUND(AD5504,4))</f>
        <v>0.47099999999999997</v>
      </c>
      <c r="AF5504" s="157">
        <f>IF('1a-Electricity'!$AL$78="no","",ROUND(AD5504,4))</f>
        <v>0.47099999999999997</v>
      </c>
      <c r="AG5504" s="157">
        <f>IF('1a-Electricity'!$AL$79="no","",ROUND(AD5504,4))</f>
        <v>0.47099999999999997</v>
      </c>
      <c r="BL5504" s="157">
        <f t="shared" si="186"/>
        <v>0.47000000000000036</v>
      </c>
      <c r="BM5504" s="157">
        <f>IF('1b-NaturalGas'!$AL$87="no","",ROUND(BL5504,4))</f>
        <v>0.47</v>
      </c>
      <c r="BN5504" s="157">
        <f>IF('1b-NaturalGas'!$AL$88="no","",ROUND(BL5504,4))</f>
        <v>0.47</v>
      </c>
      <c r="BO5504" s="157">
        <f>IF('1b-NaturalGas'!$AL$89="no","",ROUND(BL5504,4))</f>
        <v>0.47</v>
      </c>
      <c r="BP5504" s="157">
        <f>IF('1b-NaturalGas'!$AL$90="no","not applicable (based on previous answers)",ROUND(BL5504,4))</f>
        <v>0.47</v>
      </c>
      <c r="BQ5504" s="157">
        <f>IF('1b-NaturalGas'!$AL$91="no","not applicable (based on previous answers)",ROUND(BL5504,4))</f>
        <v>0.47</v>
      </c>
    </row>
    <row r="5505" spans="30:69" x14ac:dyDescent="0.25">
      <c r="AD5505" s="157">
        <f t="shared" si="185"/>
        <v>0.47200000000000036</v>
      </c>
      <c r="AE5505" s="157">
        <f>IF('1a-Electricity'!$AL$77="no","",ROUND(AD5505,4))</f>
        <v>0.47199999999999998</v>
      </c>
      <c r="AF5505" s="157">
        <f>IF('1a-Electricity'!$AL$78="no","",ROUND(AD5505,4))</f>
        <v>0.47199999999999998</v>
      </c>
      <c r="AG5505" s="157">
        <f>IF('1a-Electricity'!$AL$79="no","",ROUND(AD5505,4))</f>
        <v>0.47199999999999998</v>
      </c>
      <c r="BL5505" s="157">
        <f t="shared" si="186"/>
        <v>0.47100000000000036</v>
      </c>
      <c r="BM5505" s="157">
        <f>IF('1b-NaturalGas'!$AL$87="no","",ROUND(BL5505,4))</f>
        <v>0.47099999999999997</v>
      </c>
      <c r="BN5505" s="157">
        <f>IF('1b-NaturalGas'!$AL$88="no","",ROUND(BL5505,4))</f>
        <v>0.47099999999999997</v>
      </c>
      <c r="BO5505" s="157">
        <f>IF('1b-NaturalGas'!$AL$89="no","",ROUND(BL5505,4))</f>
        <v>0.47099999999999997</v>
      </c>
      <c r="BP5505" s="157">
        <f>IF('1b-NaturalGas'!$AL$90="no","not applicable (based on previous answers)",ROUND(BL5505,4))</f>
        <v>0.47099999999999997</v>
      </c>
      <c r="BQ5505" s="157">
        <f>IF('1b-NaturalGas'!$AL$91="no","not applicable (based on previous answers)",ROUND(BL5505,4))</f>
        <v>0.47099999999999997</v>
      </c>
    </row>
    <row r="5506" spans="30:69" x14ac:dyDescent="0.25">
      <c r="AD5506" s="157">
        <f t="shared" si="185"/>
        <v>0.47300000000000036</v>
      </c>
      <c r="AE5506" s="157">
        <f>IF('1a-Electricity'!$AL$77="no","",ROUND(AD5506,4))</f>
        <v>0.47299999999999998</v>
      </c>
      <c r="AF5506" s="157">
        <f>IF('1a-Electricity'!$AL$78="no","",ROUND(AD5506,4))</f>
        <v>0.47299999999999998</v>
      </c>
      <c r="AG5506" s="157">
        <f>IF('1a-Electricity'!$AL$79="no","",ROUND(AD5506,4))</f>
        <v>0.47299999999999998</v>
      </c>
      <c r="BL5506" s="157">
        <f t="shared" si="186"/>
        <v>0.47200000000000036</v>
      </c>
      <c r="BM5506" s="157">
        <f>IF('1b-NaturalGas'!$AL$87="no","",ROUND(BL5506,4))</f>
        <v>0.47199999999999998</v>
      </c>
      <c r="BN5506" s="157">
        <f>IF('1b-NaturalGas'!$AL$88="no","",ROUND(BL5506,4))</f>
        <v>0.47199999999999998</v>
      </c>
      <c r="BO5506" s="157">
        <f>IF('1b-NaturalGas'!$AL$89="no","",ROUND(BL5506,4))</f>
        <v>0.47199999999999998</v>
      </c>
      <c r="BP5506" s="157">
        <f>IF('1b-NaturalGas'!$AL$90="no","not applicable (based on previous answers)",ROUND(BL5506,4))</f>
        <v>0.47199999999999998</v>
      </c>
      <c r="BQ5506" s="157">
        <f>IF('1b-NaturalGas'!$AL$91="no","not applicable (based on previous answers)",ROUND(BL5506,4))</f>
        <v>0.47199999999999998</v>
      </c>
    </row>
    <row r="5507" spans="30:69" x14ac:dyDescent="0.25">
      <c r="AD5507" s="157">
        <f t="shared" si="185"/>
        <v>0.47400000000000037</v>
      </c>
      <c r="AE5507" s="157">
        <f>IF('1a-Electricity'!$AL$77="no","",ROUND(AD5507,4))</f>
        <v>0.47399999999999998</v>
      </c>
      <c r="AF5507" s="157">
        <f>IF('1a-Electricity'!$AL$78="no","",ROUND(AD5507,4))</f>
        <v>0.47399999999999998</v>
      </c>
      <c r="AG5507" s="157">
        <f>IF('1a-Electricity'!$AL$79="no","",ROUND(AD5507,4))</f>
        <v>0.47399999999999998</v>
      </c>
      <c r="BL5507" s="157">
        <f t="shared" si="186"/>
        <v>0.47300000000000036</v>
      </c>
      <c r="BM5507" s="157">
        <f>IF('1b-NaturalGas'!$AL$87="no","",ROUND(BL5507,4))</f>
        <v>0.47299999999999998</v>
      </c>
      <c r="BN5507" s="157">
        <f>IF('1b-NaturalGas'!$AL$88="no","",ROUND(BL5507,4))</f>
        <v>0.47299999999999998</v>
      </c>
      <c r="BO5507" s="157">
        <f>IF('1b-NaturalGas'!$AL$89="no","",ROUND(BL5507,4))</f>
        <v>0.47299999999999998</v>
      </c>
      <c r="BP5507" s="157">
        <f>IF('1b-NaturalGas'!$AL$90="no","not applicable (based on previous answers)",ROUND(BL5507,4))</f>
        <v>0.47299999999999998</v>
      </c>
      <c r="BQ5507" s="157">
        <f>IF('1b-NaturalGas'!$AL$91="no","not applicable (based on previous answers)",ROUND(BL5507,4))</f>
        <v>0.47299999999999998</v>
      </c>
    </row>
    <row r="5508" spans="30:69" x14ac:dyDescent="0.25">
      <c r="AD5508" s="157">
        <f t="shared" si="185"/>
        <v>0.47500000000000037</v>
      </c>
      <c r="AE5508" s="157">
        <f>IF('1a-Electricity'!$AL$77="no","",ROUND(AD5508,4))</f>
        <v>0.47499999999999998</v>
      </c>
      <c r="AF5508" s="157">
        <f>IF('1a-Electricity'!$AL$78="no","",ROUND(AD5508,4))</f>
        <v>0.47499999999999998</v>
      </c>
      <c r="AG5508" s="157">
        <f>IF('1a-Electricity'!$AL$79="no","",ROUND(AD5508,4))</f>
        <v>0.47499999999999998</v>
      </c>
      <c r="BL5508" s="157">
        <f t="shared" si="186"/>
        <v>0.47400000000000037</v>
      </c>
      <c r="BM5508" s="157">
        <f>IF('1b-NaturalGas'!$AL$87="no","",ROUND(BL5508,4))</f>
        <v>0.47399999999999998</v>
      </c>
      <c r="BN5508" s="157">
        <f>IF('1b-NaturalGas'!$AL$88="no","",ROUND(BL5508,4))</f>
        <v>0.47399999999999998</v>
      </c>
      <c r="BO5508" s="157">
        <f>IF('1b-NaturalGas'!$AL$89="no","",ROUND(BL5508,4))</f>
        <v>0.47399999999999998</v>
      </c>
      <c r="BP5508" s="157">
        <f>IF('1b-NaturalGas'!$AL$90="no","not applicable (based on previous answers)",ROUND(BL5508,4))</f>
        <v>0.47399999999999998</v>
      </c>
      <c r="BQ5508" s="157">
        <f>IF('1b-NaturalGas'!$AL$91="no","not applicable (based on previous answers)",ROUND(BL5508,4))</f>
        <v>0.47399999999999998</v>
      </c>
    </row>
    <row r="5509" spans="30:69" x14ac:dyDescent="0.25">
      <c r="AD5509" s="157">
        <f t="shared" si="185"/>
        <v>0.47600000000000037</v>
      </c>
      <c r="AE5509" s="157">
        <f>IF('1a-Electricity'!$AL$77="no","",ROUND(AD5509,4))</f>
        <v>0.47599999999999998</v>
      </c>
      <c r="AF5509" s="157">
        <f>IF('1a-Electricity'!$AL$78="no","",ROUND(AD5509,4))</f>
        <v>0.47599999999999998</v>
      </c>
      <c r="AG5509" s="157">
        <f>IF('1a-Electricity'!$AL$79="no","",ROUND(AD5509,4))</f>
        <v>0.47599999999999998</v>
      </c>
      <c r="BL5509" s="157">
        <f t="shared" si="186"/>
        <v>0.47500000000000037</v>
      </c>
      <c r="BM5509" s="157">
        <f>IF('1b-NaturalGas'!$AL$87="no","",ROUND(BL5509,4))</f>
        <v>0.47499999999999998</v>
      </c>
      <c r="BN5509" s="157">
        <f>IF('1b-NaturalGas'!$AL$88="no","",ROUND(BL5509,4))</f>
        <v>0.47499999999999998</v>
      </c>
      <c r="BO5509" s="157">
        <f>IF('1b-NaturalGas'!$AL$89="no","",ROUND(BL5509,4))</f>
        <v>0.47499999999999998</v>
      </c>
      <c r="BP5509" s="157">
        <f>IF('1b-NaturalGas'!$AL$90="no","not applicable (based on previous answers)",ROUND(BL5509,4))</f>
        <v>0.47499999999999998</v>
      </c>
      <c r="BQ5509" s="157">
        <f>IF('1b-NaturalGas'!$AL$91="no","not applicable (based on previous answers)",ROUND(BL5509,4))</f>
        <v>0.47499999999999998</v>
      </c>
    </row>
    <row r="5510" spans="30:69" x14ac:dyDescent="0.25">
      <c r="AD5510" s="157">
        <f t="shared" si="185"/>
        <v>0.47700000000000037</v>
      </c>
      <c r="AE5510" s="157">
        <f>IF('1a-Electricity'!$AL$77="no","",ROUND(AD5510,4))</f>
        <v>0.47699999999999998</v>
      </c>
      <c r="AF5510" s="157">
        <f>IF('1a-Electricity'!$AL$78="no","",ROUND(AD5510,4))</f>
        <v>0.47699999999999998</v>
      </c>
      <c r="AG5510" s="157">
        <f>IF('1a-Electricity'!$AL$79="no","",ROUND(AD5510,4))</f>
        <v>0.47699999999999998</v>
      </c>
      <c r="BL5510" s="157">
        <f t="shared" si="186"/>
        <v>0.47600000000000037</v>
      </c>
      <c r="BM5510" s="157">
        <f>IF('1b-NaturalGas'!$AL$87="no","",ROUND(BL5510,4))</f>
        <v>0.47599999999999998</v>
      </c>
      <c r="BN5510" s="157">
        <f>IF('1b-NaturalGas'!$AL$88="no","",ROUND(BL5510,4))</f>
        <v>0.47599999999999998</v>
      </c>
      <c r="BO5510" s="157">
        <f>IF('1b-NaturalGas'!$AL$89="no","",ROUND(BL5510,4))</f>
        <v>0.47599999999999998</v>
      </c>
      <c r="BP5510" s="157">
        <f>IF('1b-NaturalGas'!$AL$90="no","not applicable (based on previous answers)",ROUND(BL5510,4))</f>
        <v>0.47599999999999998</v>
      </c>
      <c r="BQ5510" s="157">
        <f>IF('1b-NaturalGas'!$AL$91="no","not applicable (based on previous answers)",ROUND(BL5510,4))</f>
        <v>0.47599999999999998</v>
      </c>
    </row>
    <row r="5511" spans="30:69" x14ac:dyDescent="0.25">
      <c r="AD5511" s="157">
        <f t="shared" si="185"/>
        <v>0.47800000000000037</v>
      </c>
      <c r="AE5511" s="157">
        <f>IF('1a-Electricity'!$AL$77="no","",ROUND(AD5511,4))</f>
        <v>0.47799999999999998</v>
      </c>
      <c r="AF5511" s="157">
        <f>IF('1a-Electricity'!$AL$78="no","",ROUND(AD5511,4))</f>
        <v>0.47799999999999998</v>
      </c>
      <c r="AG5511" s="157">
        <f>IF('1a-Electricity'!$AL$79="no","",ROUND(AD5511,4))</f>
        <v>0.47799999999999998</v>
      </c>
      <c r="BL5511" s="157">
        <f t="shared" si="186"/>
        <v>0.47700000000000037</v>
      </c>
      <c r="BM5511" s="157">
        <f>IF('1b-NaturalGas'!$AL$87="no","",ROUND(BL5511,4))</f>
        <v>0.47699999999999998</v>
      </c>
      <c r="BN5511" s="157">
        <f>IF('1b-NaturalGas'!$AL$88="no","",ROUND(BL5511,4))</f>
        <v>0.47699999999999998</v>
      </c>
      <c r="BO5511" s="157">
        <f>IF('1b-NaturalGas'!$AL$89="no","",ROUND(BL5511,4))</f>
        <v>0.47699999999999998</v>
      </c>
      <c r="BP5511" s="157">
        <f>IF('1b-NaturalGas'!$AL$90="no","not applicable (based on previous answers)",ROUND(BL5511,4))</f>
        <v>0.47699999999999998</v>
      </c>
      <c r="BQ5511" s="157">
        <f>IF('1b-NaturalGas'!$AL$91="no","not applicable (based on previous answers)",ROUND(BL5511,4))</f>
        <v>0.47699999999999998</v>
      </c>
    </row>
    <row r="5512" spans="30:69" x14ac:dyDescent="0.25">
      <c r="AD5512" s="157">
        <f t="shared" si="185"/>
        <v>0.47900000000000037</v>
      </c>
      <c r="AE5512" s="157">
        <f>IF('1a-Electricity'!$AL$77="no","",ROUND(AD5512,4))</f>
        <v>0.47899999999999998</v>
      </c>
      <c r="AF5512" s="157">
        <f>IF('1a-Electricity'!$AL$78="no","",ROUND(AD5512,4))</f>
        <v>0.47899999999999998</v>
      </c>
      <c r="AG5512" s="157">
        <f>IF('1a-Electricity'!$AL$79="no","",ROUND(AD5512,4))</f>
        <v>0.47899999999999998</v>
      </c>
      <c r="BL5512" s="157">
        <f t="shared" si="186"/>
        <v>0.47800000000000037</v>
      </c>
      <c r="BM5512" s="157">
        <f>IF('1b-NaturalGas'!$AL$87="no","",ROUND(BL5512,4))</f>
        <v>0.47799999999999998</v>
      </c>
      <c r="BN5512" s="157">
        <f>IF('1b-NaturalGas'!$AL$88="no","",ROUND(BL5512,4))</f>
        <v>0.47799999999999998</v>
      </c>
      <c r="BO5512" s="157">
        <f>IF('1b-NaturalGas'!$AL$89="no","",ROUND(BL5512,4))</f>
        <v>0.47799999999999998</v>
      </c>
      <c r="BP5512" s="157">
        <f>IF('1b-NaturalGas'!$AL$90="no","not applicable (based on previous answers)",ROUND(BL5512,4))</f>
        <v>0.47799999999999998</v>
      </c>
      <c r="BQ5512" s="157">
        <f>IF('1b-NaturalGas'!$AL$91="no","not applicable (based on previous answers)",ROUND(BL5512,4))</f>
        <v>0.47799999999999998</v>
      </c>
    </row>
    <row r="5513" spans="30:69" x14ac:dyDescent="0.25">
      <c r="AD5513" s="157">
        <f t="shared" si="185"/>
        <v>0.48000000000000037</v>
      </c>
      <c r="AE5513" s="157">
        <f>IF('1a-Electricity'!$AL$77="no","",ROUND(AD5513,4))</f>
        <v>0.48</v>
      </c>
      <c r="AF5513" s="157">
        <f>IF('1a-Electricity'!$AL$78="no","",ROUND(AD5513,4))</f>
        <v>0.48</v>
      </c>
      <c r="AG5513" s="157">
        <f>IF('1a-Electricity'!$AL$79="no","",ROUND(AD5513,4))</f>
        <v>0.48</v>
      </c>
      <c r="BL5513" s="157">
        <f t="shared" si="186"/>
        <v>0.47900000000000037</v>
      </c>
      <c r="BM5513" s="157">
        <f>IF('1b-NaturalGas'!$AL$87="no","",ROUND(BL5513,4))</f>
        <v>0.47899999999999998</v>
      </c>
      <c r="BN5513" s="157">
        <f>IF('1b-NaturalGas'!$AL$88="no","",ROUND(BL5513,4))</f>
        <v>0.47899999999999998</v>
      </c>
      <c r="BO5513" s="157">
        <f>IF('1b-NaturalGas'!$AL$89="no","",ROUND(BL5513,4))</f>
        <v>0.47899999999999998</v>
      </c>
      <c r="BP5513" s="157">
        <f>IF('1b-NaturalGas'!$AL$90="no","not applicable (based on previous answers)",ROUND(BL5513,4))</f>
        <v>0.47899999999999998</v>
      </c>
      <c r="BQ5513" s="157">
        <f>IF('1b-NaturalGas'!$AL$91="no","not applicable (based on previous answers)",ROUND(BL5513,4))</f>
        <v>0.47899999999999998</v>
      </c>
    </row>
    <row r="5514" spans="30:69" x14ac:dyDescent="0.25">
      <c r="AD5514" s="157">
        <f t="shared" si="185"/>
        <v>0.48100000000000037</v>
      </c>
      <c r="AE5514" s="157">
        <f>IF('1a-Electricity'!$AL$77="no","",ROUND(AD5514,4))</f>
        <v>0.48099999999999998</v>
      </c>
      <c r="AF5514" s="157">
        <f>IF('1a-Electricity'!$AL$78="no","",ROUND(AD5514,4))</f>
        <v>0.48099999999999998</v>
      </c>
      <c r="AG5514" s="157">
        <f>IF('1a-Electricity'!$AL$79="no","",ROUND(AD5514,4))</f>
        <v>0.48099999999999998</v>
      </c>
      <c r="BL5514" s="157">
        <f t="shared" si="186"/>
        <v>0.48000000000000037</v>
      </c>
      <c r="BM5514" s="157">
        <f>IF('1b-NaturalGas'!$AL$87="no","",ROUND(BL5514,4))</f>
        <v>0.48</v>
      </c>
      <c r="BN5514" s="157">
        <f>IF('1b-NaturalGas'!$AL$88="no","",ROUND(BL5514,4))</f>
        <v>0.48</v>
      </c>
      <c r="BO5514" s="157">
        <f>IF('1b-NaturalGas'!$AL$89="no","",ROUND(BL5514,4))</f>
        <v>0.48</v>
      </c>
      <c r="BP5514" s="157">
        <f>IF('1b-NaturalGas'!$AL$90="no","not applicable (based on previous answers)",ROUND(BL5514,4))</f>
        <v>0.48</v>
      </c>
      <c r="BQ5514" s="157">
        <f>IF('1b-NaturalGas'!$AL$91="no","not applicable (based on previous answers)",ROUND(BL5514,4))</f>
        <v>0.48</v>
      </c>
    </row>
    <row r="5515" spans="30:69" x14ac:dyDescent="0.25">
      <c r="AD5515" s="157">
        <f t="shared" si="185"/>
        <v>0.48200000000000037</v>
      </c>
      <c r="AE5515" s="157">
        <f>IF('1a-Electricity'!$AL$77="no","",ROUND(AD5515,4))</f>
        <v>0.48199999999999998</v>
      </c>
      <c r="AF5515" s="157">
        <f>IF('1a-Electricity'!$AL$78="no","",ROUND(AD5515,4))</f>
        <v>0.48199999999999998</v>
      </c>
      <c r="AG5515" s="157">
        <f>IF('1a-Electricity'!$AL$79="no","",ROUND(AD5515,4))</f>
        <v>0.48199999999999998</v>
      </c>
      <c r="BL5515" s="157">
        <f t="shared" si="186"/>
        <v>0.48100000000000037</v>
      </c>
      <c r="BM5515" s="157">
        <f>IF('1b-NaturalGas'!$AL$87="no","",ROUND(BL5515,4))</f>
        <v>0.48099999999999998</v>
      </c>
      <c r="BN5515" s="157">
        <f>IF('1b-NaturalGas'!$AL$88="no","",ROUND(BL5515,4))</f>
        <v>0.48099999999999998</v>
      </c>
      <c r="BO5515" s="157">
        <f>IF('1b-NaturalGas'!$AL$89="no","",ROUND(BL5515,4))</f>
        <v>0.48099999999999998</v>
      </c>
      <c r="BP5515" s="157">
        <f>IF('1b-NaturalGas'!$AL$90="no","not applicable (based on previous answers)",ROUND(BL5515,4))</f>
        <v>0.48099999999999998</v>
      </c>
      <c r="BQ5515" s="157">
        <f>IF('1b-NaturalGas'!$AL$91="no","not applicable (based on previous answers)",ROUND(BL5515,4))</f>
        <v>0.48099999999999998</v>
      </c>
    </row>
    <row r="5516" spans="30:69" x14ac:dyDescent="0.25">
      <c r="AD5516" s="157">
        <f t="shared" si="185"/>
        <v>0.48300000000000037</v>
      </c>
      <c r="AE5516" s="157">
        <f>IF('1a-Electricity'!$AL$77="no","",ROUND(AD5516,4))</f>
        <v>0.48299999999999998</v>
      </c>
      <c r="AF5516" s="157">
        <f>IF('1a-Electricity'!$AL$78="no","",ROUND(AD5516,4))</f>
        <v>0.48299999999999998</v>
      </c>
      <c r="AG5516" s="157">
        <f>IF('1a-Electricity'!$AL$79="no","",ROUND(AD5516,4))</f>
        <v>0.48299999999999998</v>
      </c>
      <c r="BL5516" s="157">
        <f t="shared" si="186"/>
        <v>0.48200000000000037</v>
      </c>
      <c r="BM5516" s="157">
        <f>IF('1b-NaturalGas'!$AL$87="no","",ROUND(BL5516,4))</f>
        <v>0.48199999999999998</v>
      </c>
      <c r="BN5516" s="157">
        <f>IF('1b-NaturalGas'!$AL$88="no","",ROUND(BL5516,4))</f>
        <v>0.48199999999999998</v>
      </c>
      <c r="BO5516" s="157">
        <f>IF('1b-NaturalGas'!$AL$89="no","",ROUND(BL5516,4))</f>
        <v>0.48199999999999998</v>
      </c>
      <c r="BP5516" s="157">
        <f>IF('1b-NaturalGas'!$AL$90="no","not applicable (based on previous answers)",ROUND(BL5516,4))</f>
        <v>0.48199999999999998</v>
      </c>
      <c r="BQ5516" s="157">
        <f>IF('1b-NaturalGas'!$AL$91="no","not applicable (based on previous answers)",ROUND(BL5516,4))</f>
        <v>0.48199999999999998</v>
      </c>
    </row>
    <row r="5517" spans="30:69" x14ac:dyDescent="0.25">
      <c r="AD5517" s="157">
        <f t="shared" si="185"/>
        <v>0.48400000000000037</v>
      </c>
      <c r="AE5517" s="157">
        <f>IF('1a-Electricity'!$AL$77="no","",ROUND(AD5517,4))</f>
        <v>0.48399999999999999</v>
      </c>
      <c r="AF5517" s="157">
        <f>IF('1a-Electricity'!$AL$78="no","",ROUND(AD5517,4))</f>
        <v>0.48399999999999999</v>
      </c>
      <c r="AG5517" s="157">
        <f>IF('1a-Electricity'!$AL$79="no","",ROUND(AD5517,4))</f>
        <v>0.48399999999999999</v>
      </c>
      <c r="BL5517" s="157">
        <f t="shared" si="186"/>
        <v>0.48300000000000037</v>
      </c>
      <c r="BM5517" s="157">
        <f>IF('1b-NaturalGas'!$AL$87="no","",ROUND(BL5517,4))</f>
        <v>0.48299999999999998</v>
      </c>
      <c r="BN5517" s="157">
        <f>IF('1b-NaturalGas'!$AL$88="no","",ROUND(BL5517,4))</f>
        <v>0.48299999999999998</v>
      </c>
      <c r="BO5517" s="157">
        <f>IF('1b-NaturalGas'!$AL$89="no","",ROUND(BL5517,4))</f>
        <v>0.48299999999999998</v>
      </c>
      <c r="BP5517" s="157">
        <f>IF('1b-NaturalGas'!$AL$90="no","not applicable (based on previous answers)",ROUND(BL5517,4))</f>
        <v>0.48299999999999998</v>
      </c>
      <c r="BQ5517" s="157">
        <f>IF('1b-NaturalGas'!$AL$91="no","not applicable (based on previous answers)",ROUND(BL5517,4))</f>
        <v>0.48299999999999998</v>
      </c>
    </row>
    <row r="5518" spans="30:69" x14ac:dyDescent="0.25">
      <c r="AD5518" s="157">
        <f t="shared" si="185"/>
        <v>0.48500000000000038</v>
      </c>
      <c r="AE5518" s="157">
        <f>IF('1a-Electricity'!$AL$77="no","",ROUND(AD5518,4))</f>
        <v>0.48499999999999999</v>
      </c>
      <c r="AF5518" s="157">
        <f>IF('1a-Electricity'!$AL$78="no","",ROUND(AD5518,4))</f>
        <v>0.48499999999999999</v>
      </c>
      <c r="AG5518" s="157">
        <f>IF('1a-Electricity'!$AL$79="no","",ROUND(AD5518,4))</f>
        <v>0.48499999999999999</v>
      </c>
      <c r="BL5518" s="157">
        <f t="shared" si="186"/>
        <v>0.48400000000000037</v>
      </c>
      <c r="BM5518" s="157">
        <f>IF('1b-NaturalGas'!$AL$87="no","",ROUND(BL5518,4))</f>
        <v>0.48399999999999999</v>
      </c>
      <c r="BN5518" s="157">
        <f>IF('1b-NaturalGas'!$AL$88="no","",ROUND(BL5518,4))</f>
        <v>0.48399999999999999</v>
      </c>
      <c r="BO5518" s="157">
        <f>IF('1b-NaturalGas'!$AL$89="no","",ROUND(BL5518,4))</f>
        <v>0.48399999999999999</v>
      </c>
      <c r="BP5518" s="157">
        <f>IF('1b-NaturalGas'!$AL$90="no","not applicable (based on previous answers)",ROUND(BL5518,4))</f>
        <v>0.48399999999999999</v>
      </c>
      <c r="BQ5518" s="157">
        <f>IF('1b-NaturalGas'!$AL$91="no","not applicable (based on previous answers)",ROUND(BL5518,4))</f>
        <v>0.48399999999999999</v>
      </c>
    </row>
    <row r="5519" spans="30:69" x14ac:dyDescent="0.25">
      <c r="AD5519" s="157">
        <f t="shared" si="185"/>
        <v>0.48600000000000038</v>
      </c>
      <c r="AE5519" s="157">
        <f>IF('1a-Electricity'!$AL$77="no","",ROUND(AD5519,4))</f>
        <v>0.48599999999999999</v>
      </c>
      <c r="AF5519" s="157">
        <f>IF('1a-Electricity'!$AL$78="no","",ROUND(AD5519,4))</f>
        <v>0.48599999999999999</v>
      </c>
      <c r="AG5519" s="157">
        <f>IF('1a-Electricity'!$AL$79="no","",ROUND(AD5519,4))</f>
        <v>0.48599999999999999</v>
      </c>
      <c r="BL5519" s="157">
        <f t="shared" si="186"/>
        <v>0.48500000000000038</v>
      </c>
      <c r="BM5519" s="157">
        <f>IF('1b-NaturalGas'!$AL$87="no","",ROUND(BL5519,4))</f>
        <v>0.48499999999999999</v>
      </c>
      <c r="BN5519" s="157">
        <f>IF('1b-NaturalGas'!$AL$88="no","",ROUND(BL5519,4))</f>
        <v>0.48499999999999999</v>
      </c>
      <c r="BO5519" s="157">
        <f>IF('1b-NaturalGas'!$AL$89="no","",ROUND(BL5519,4))</f>
        <v>0.48499999999999999</v>
      </c>
      <c r="BP5519" s="157">
        <f>IF('1b-NaturalGas'!$AL$90="no","not applicable (based on previous answers)",ROUND(BL5519,4))</f>
        <v>0.48499999999999999</v>
      </c>
      <c r="BQ5519" s="157">
        <f>IF('1b-NaturalGas'!$AL$91="no","not applicable (based on previous answers)",ROUND(BL5519,4))</f>
        <v>0.48499999999999999</v>
      </c>
    </row>
    <row r="5520" spans="30:69" x14ac:dyDescent="0.25">
      <c r="AD5520" s="157">
        <f t="shared" si="185"/>
        <v>0.48700000000000038</v>
      </c>
      <c r="AE5520" s="157">
        <f>IF('1a-Electricity'!$AL$77="no","",ROUND(AD5520,4))</f>
        <v>0.48699999999999999</v>
      </c>
      <c r="AF5520" s="157">
        <f>IF('1a-Electricity'!$AL$78="no","",ROUND(AD5520,4))</f>
        <v>0.48699999999999999</v>
      </c>
      <c r="AG5520" s="157">
        <f>IF('1a-Electricity'!$AL$79="no","",ROUND(AD5520,4))</f>
        <v>0.48699999999999999</v>
      </c>
      <c r="BL5520" s="157">
        <f t="shared" si="186"/>
        <v>0.48600000000000038</v>
      </c>
      <c r="BM5520" s="157">
        <f>IF('1b-NaturalGas'!$AL$87="no","",ROUND(BL5520,4))</f>
        <v>0.48599999999999999</v>
      </c>
      <c r="BN5520" s="157">
        <f>IF('1b-NaturalGas'!$AL$88="no","",ROUND(BL5520,4))</f>
        <v>0.48599999999999999</v>
      </c>
      <c r="BO5520" s="157">
        <f>IF('1b-NaturalGas'!$AL$89="no","",ROUND(BL5520,4))</f>
        <v>0.48599999999999999</v>
      </c>
      <c r="BP5520" s="157">
        <f>IF('1b-NaturalGas'!$AL$90="no","not applicable (based on previous answers)",ROUND(BL5520,4))</f>
        <v>0.48599999999999999</v>
      </c>
      <c r="BQ5520" s="157">
        <f>IF('1b-NaturalGas'!$AL$91="no","not applicable (based on previous answers)",ROUND(BL5520,4))</f>
        <v>0.48599999999999999</v>
      </c>
    </row>
    <row r="5521" spans="30:69" x14ac:dyDescent="0.25">
      <c r="AD5521" s="157">
        <f t="shared" si="185"/>
        <v>0.48800000000000038</v>
      </c>
      <c r="AE5521" s="157">
        <f>IF('1a-Electricity'!$AL$77="no","",ROUND(AD5521,4))</f>
        <v>0.48799999999999999</v>
      </c>
      <c r="AF5521" s="157">
        <f>IF('1a-Electricity'!$AL$78="no","",ROUND(AD5521,4))</f>
        <v>0.48799999999999999</v>
      </c>
      <c r="AG5521" s="157">
        <f>IF('1a-Electricity'!$AL$79="no","",ROUND(AD5521,4))</f>
        <v>0.48799999999999999</v>
      </c>
      <c r="BL5521" s="157">
        <f t="shared" si="186"/>
        <v>0.48700000000000038</v>
      </c>
      <c r="BM5521" s="157">
        <f>IF('1b-NaturalGas'!$AL$87="no","",ROUND(BL5521,4))</f>
        <v>0.48699999999999999</v>
      </c>
      <c r="BN5521" s="157">
        <f>IF('1b-NaturalGas'!$AL$88="no","",ROUND(BL5521,4))</f>
        <v>0.48699999999999999</v>
      </c>
      <c r="BO5521" s="157">
        <f>IF('1b-NaturalGas'!$AL$89="no","",ROUND(BL5521,4))</f>
        <v>0.48699999999999999</v>
      </c>
      <c r="BP5521" s="157">
        <f>IF('1b-NaturalGas'!$AL$90="no","not applicable (based on previous answers)",ROUND(BL5521,4))</f>
        <v>0.48699999999999999</v>
      </c>
      <c r="BQ5521" s="157">
        <f>IF('1b-NaturalGas'!$AL$91="no","not applicable (based on previous answers)",ROUND(BL5521,4))</f>
        <v>0.48699999999999999</v>
      </c>
    </row>
    <row r="5522" spans="30:69" x14ac:dyDescent="0.25">
      <c r="AD5522" s="157">
        <f t="shared" si="185"/>
        <v>0.48900000000000038</v>
      </c>
      <c r="AE5522" s="157">
        <f>IF('1a-Electricity'!$AL$77="no","",ROUND(AD5522,4))</f>
        <v>0.48899999999999999</v>
      </c>
      <c r="AF5522" s="157">
        <f>IF('1a-Electricity'!$AL$78="no","",ROUND(AD5522,4))</f>
        <v>0.48899999999999999</v>
      </c>
      <c r="AG5522" s="157">
        <f>IF('1a-Electricity'!$AL$79="no","",ROUND(AD5522,4))</f>
        <v>0.48899999999999999</v>
      </c>
      <c r="BL5522" s="157">
        <f t="shared" si="186"/>
        <v>0.48800000000000038</v>
      </c>
      <c r="BM5522" s="157">
        <f>IF('1b-NaturalGas'!$AL$87="no","",ROUND(BL5522,4))</f>
        <v>0.48799999999999999</v>
      </c>
      <c r="BN5522" s="157">
        <f>IF('1b-NaturalGas'!$AL$88="no","",ROUND(BL5522,4))</f>
        <v>0.48799999999999999</v>
      </c>
      <c r="BO5522" s="157">
        <f>IF('1b-NaturalGas'!$AL$89="no","",ROUND(BL5522,4))</f>
        <v>0.48799999999999999</v>
      </c>
      <c r="BP5522" s="157">
        <f>IF('1b-NaturalGas'!$AL$90="no","not applicable (based on previous answers)",ROUND(BL5522,4))</f>
        <v>0.48799999999999999</v>
      </c>
      <c r="BQ5522" s="157">
        <f>IF('1b-NaturalGas'!$AL$91="no","not applicable (based on previous answers)",ROUND(BL5522,4))</f>
        <v>0.48799999999999999</v>
      </c>
    </row>
    <row r="5523" spans="30:69" x14ac:dyDescent="0.25">
      <c r="AD5523" s="157">
        <f t="shared" si="185"/>
        <v>0.49000000000000038</v>
      </c>
      <c r="AE5523" s="157">
        <f>IF('1a-Electricity'!$AL$77="no","",ROUND(AD5523,4))</f>
        <v>0.49</v>
      </c>
      <c r="AF5523" s="157">
        <f>IF('1a-Electricity'!$AL$78="no","",ROUND(AD5523,4))</f>
        <v>0.49</v>
      </c>
      <c r="AG5523" s="157">
        <f>IF('1a-Electricity'!$AL$79="no","",ROUND(AD5523,4))</f>
        <v>0.49</v>
      </c>
      <c r="BL5523" s="157">
        <f t="shared" si="186"/>
        <v>0.48900000000000038</v>
      </c>
      <c r="BM5523" s="157">
        <f>IF('1b-NaturalGas'!$AL$87="no","",ROUND(BL5523,4))</f>
        <v>0.48899999999999999</v>
      </c>
      <c r="BN5523" s="157">
        <f>IF('1b-NaturalGas'!$AL$88="no","",ROUND(BL5523,4))</f>
        <v>0.48899999999999999</v>
      </c>
      <c r="BO5523" s="157">
        <f>IF('1b-NaturalGas'!$AL$89="no","",ROUND(BL5523,4))</f>
        <v>0.48899999999999999</v>
      </c>
      <c r="BP5523" s="157">
        <f>IF('1b-NaturalGas'!$AL$90="no","not applicable (based on previous answers)",ROUND(BL5523,4))</f>
        <v>0.48899999999999999</v>
      </c>
      <c r="BQ5523" s="157">
        <f>IF('1b-NaturalGas'!$AL$91="no","not applicable (based on previous answers)",ROUND(BL5523,4))</f>
        <v>0.48899999999999999</v>
      </c>
    </row>
    <row r="5524" spans="30:69" x14ac:dyDescent="0.25">
      <c r="AD5524" s="157">
        <f t="shared" si="185"/>
        <v>0.49100000000000038</v>
      </c>
      <c r="AE5524" s="157">
        <f>IF('1a-Electricity'!$AL$77="no","",ROUND(AD5524,4))</f>
        <v>0.49099999999999999</v>
      </c>
      <c r="AF5524" s="157">
        <f>IF('1a-Electricity'!$AL$78="no","",ROUND(AD5524,4))</f>
        <v>0.49099999999999999</v>
      </c>
      <c r="AG5524" s="157">
        <f>IF('1a-Electricity'!$AL$79="no","",ROUND(AD5524,4))</f>
        <v>0.49099999999999999</v>
      </c>
      <c r="BL5524" s="157">
        <f t="shared" si="186"/>
        <v>0.49000000000000038</v>
      </c>
      <c r="BM5524" s="157">
        <f>IF('1b-NaturalGas'!$AL$87="no","",ROUND(BL5524,4))</f>
        <v>0.49</v>
      </c>
      <c r="BN5524" s="157">
        <f>IF('1b-NaturalGas'!$AL$88="no","",ROUND(BL5524,4))</f>
        <v>0.49</v>
      </c>
      <c r="BO5524" s="157">
        <f>IF('1b-NaturalGas'!$AL$89="no","",ROUND(BL5524,4))</f>
        <v>0.49</v>
      </c>
      <c r="BP5524" s="157">
        <f>IF('1b-NaturalGas'!$AL$90="no","not applicable (based on previous answers)",ROUND(BL5524,4))</f>
        <v>0.49</v>
      </c>
      <c r="BQ5524" s="157">
        <f>IF('1b-NaturalGas'!$AL$91="no","not applicable (based on previous answers)",ROUND(BL5524,4))</f>
        <v>0.49</v>
      </c>
    </row>
    <row r="5525" spans="30:69" x14ac:dyDescent="0.25">
      <c r="AD5525" s="157">
        <f t="shared" si="185"/>
        <v>0.49200000000000038</v>
      </c>
      <c r="AE5525" s="157">
        <f>IF('1a-Electricity'!$AL$77="no","",ROUND(AD5525,4))</f>
        <v>0.49199999999999999</v>
      </c>
      <c r="AF5525" s="157">
        <f>IF('1a-Electricity'!$AL$78="no","",ROUND(AD5525,4))</f>
        <v>0.49199999999999999</v>
      </c>
      <c r="AG5525" s="157">
        <f>IF('1a-Electricity'!$AL$79="no","",ROUND(AD5525,4))</f>
        <v>0.49199999999999999</v>
      </c>
      <c r="BL5525" s="157">
        <f t="shared" si="186"/>
        <v>0.49100000000000038</v>
      </c>
      <c r="BM5525" s="157">
        <f>IF('1b-NaturalGas'!$AL$87="no","",ROUND(BL5525,4))</f>
        <v>0.49099999999999999</v>
      </c>
      <c r="BN5525" s="157">
        <f>IF('1b-NaturalGas'!$AL$88="no","",ROUND(BL5525,4))</f>
        <v>0.49099999999999999</v>
      </c>
      <c r="BO5525" s="157">
        <f>IF('1b-NaturalGas'!$AL$89="no","",ROUND(BL5525,4))</f>
        <v>0.49099999999999999</v>
      </c>
      <c r="BP5525" s="157">
        <f>IF('1b-NaturalGas'!$AL$90="no","not applicable (based on previous answers)",ROUND(BL5525,4))</f>
        <v>0.49099999999999999</v>
      </c>
      <c r="BQ5525" s="157">
        <f>IF('1b-NaturalGas'!$AL$91="no","not applicable (based on previous answers)",ROUND(BL5525,4))</f>
        <v>0.49099999999999999</v>
      </c>
    </row>
    <row r="5526" spans="30:69" x14ac:dyDescent="0.25">
      <c r="AD5526" s="157">
        <f t="shared" si="185"/>
        <v>0.49300000000000038</v>
      </c>
      <c r="AE5526" s="157">
        <f>IF('1a-Electricity'!$AL$77="no","",ROUND(AD5526,4))</f>
        <v>0.49299999999999999</v>
      </c>
      <c r="AF5526" s="157">
        <f>IF('1a-Electricity'!$AL$78="no","",ROUND(AD5526,4))</f>
        <v>0.49299999999999999</v>
      </c>
      <c r="AG5526" s="157">
        <f>IF('1a-Electricity'!$AL$79="no","",ROUND(AD5526,4))</f>
        <v>0.49299999999999999</v>
      </c>
      <c r="BL5526" s="157">
        <f t="shared" si="186"/>
        <v>0.49200000000000038</v>
      </c>
      <c r="BM5526" s="157">
        <f>IF('1b-NaturalGas'!$AL$87="no","",ROUND(BL5526,4))</f>
        <v>0.49199999999999999</v>
      </c>
      <c r="BN5526" s="157">
        <f>IF('1b-NaturalGas'!$AL$88="no","",ROUND(BL5526,4))</f>
        <v>0.49199999999999999</v>
      </c>
      <c r="BO5526" s="157">
        <f>IF('1b-NaturalGas'!$AL$89="no","",ROUND(BL5526,4))</f>
        <v>0.49199999999999999</v>
      </c>
      <c r="BP5526" s="157">
        <f>IF('1b-NaturalGas'!$AL$90="no","not applicable (based on previous answers)",ROUND(BL5526,4))</f>
        <v>0.49199999999999999</v>
      </c>
      <c r="BQ5526" s="157">
        <f>IF('1b-NaturalGas'!$AL$91="no","not applicable (based on previous answers)",ROUND(BL5526,4))</f>
        <v>0.49199999999999999</v>
      </c>
    </row>
    <row r="5527" spans="30:69" x14ac:dyDescent="0.25">
      <c r="AD5527" s="157">
        <f t="shared" si="185"/>
        <v>0.49400000000000038</v>
      </c>
      <c r="AE5527" s="157">
        <f>IF('1a-Electricity'!$AL$77="no","",ROUND(AD5527,4))</f>
        <v>0.49399999999999999</v>
      </c>
      <c r="AF5527" s="157">
        <f>IF('1a-Electricity'!$AL$78="no","",ROUND(AD5527,4))</f>
        <v>0.49399999999999999</v>
      </c>
      <c r="AG5527" s="157">
        <f>IF('1a-Electricity'!$AL$79="no","",ROUND(AD5527,4))</f>
        <v>0.49399999999999999</v>
      </c>
      <c r="BL5527" s="157">
        <f t="shared" si="186"/>
        <v>0.49300000000000038</v>
      </c>
      <c r="BM5527" s="157">
        <f>IF('1b-NaturalGas'!$AL$87="no","",ROUND(BL5527,4))</f>
        <v>0.49299999999999999</v>
      </c>
      <c r="BN5527" s="157">
        <f>IF('1b-NaturalGas'!$AL$88="no","",ROUND(BL5527,4))</f>
        <v>0.49299999999999999</v>
      </c>
      <c r="BO5527" s="157">
        <f>IF('1b-NaturalGas'!$AL$89="no","",ROUND(BL5527,4))</f>
        <v>0.49299999999999999</v>
      </c>
      <c r="BP5527" s="157">
        <f>IF('1b-NaturalGas'!$AL$90="no","not applicable (based on previous answers)",ROUND(BL5527,4))</f>
        <v>0.49299999999999999</v>
      </c>
      <c r="BQ5527" s="157">
        <f>IF('1b-NaturalGas'!$AL$91="no","not applicable (based on previous answers)",ROUND(BL5527,4))</f>
        <v>0.49299999999999999</v>
      </c>
    </row>
    <row r="5528" spans="30:69" x14ac:dyDescent="0.25">
      <c r="AD5528" s="157">
        <f t="shared" si="185"/>
        <v>0.49500000000000038</v>
      </c>
      <c r="AE5528" s="157">
        <f>IF('1a-Electricity'!$AL$77="no","",ROUND(AD5528,4))</f>
        <v>0.495</v>
      </c>
      <c r="AF5528" s="157">
        <f>IF('1a-Electricity'!$AL$78="no","",ROUND(AD5528,4))</f>
        <v>0.495</v>
      </c>
      <c r="AG5528" s="157">
        <f>IF('1a-Electricity'!$AL$79="no","",ROUND(AD5528,4))</f>
        <v>0.495</v>
      </c>
      <c r="BL5528" s="157">
        <f t="shared" si="186"/>
        <v>0.49400000000000038</v>
      </c>
      <c r="BM5528" s="157">
        <f>IF('1b-NaturalGas'!$AL$87="no","",ROUND(BL5528,4))</f>
        <v>0.49399999999999999</v>
      </c>
      <c r="BN5528" s="157">
        <f>IF('1b-NaturalGas'!$AL$88="no","",ROUND(BL5528,4))</f>
        <v>0.49399999999999999</v>
      </c>
      <c r="BO5528" s="157">
        <f>IF('1b-NaturalGas'!$AL$89="no","",ROUND(BL5528,4))</f>
        <v>0.49399999999999999</v>
      </c>
      <c r="BP5528" s="157">
        <f>IF('1b-NaturalGas'!$AL$90="no","not applicable (based on previous answers)",ROUND(BL5528,4))</f>
        <v>0.49399999999999999</v>
      </c>
      <c r="BQ5528" s="157">
        <f>IF('1b-NaturalGas'!$AL$91="no","not applicable (based on previous answers)",ROUND(BL5528,4))</f>
        <v>0.49399999999999999</v>
      </c>
    </row>
    <row r="5529" spans="30:69" x14ac:dyDescent="0.25">
      <c r="AD5529" s="157">
        <f t="shared" si="185"/>
        <v>0.49600000000000039</v>
      </c>
      <c r="AE5529" s="157">
        <f>IF('1a-Electricity'!$AL$77="no","",ROUND(AD5529,4))</f>
        <v>0.496</v>
      </c>
      <c r="AF5529" s="157">
        <f>IF('1a-Electricity'!$AL$78="no","",ROUND(AD5529,4))</f>
        <v>0.496</v>
      </c>
      <c r="AG5529" s="157">
        <f>IF('1a-Electricity'!$AL$79="no","",ROUND(AD5529,4))</f>
        <v>0.496</v>
      </c>
      <c r="BL5529" s="157">
        <f t="shared" si="186"/>
        <v>0.49500000000000038</v>
      </c>
      <c r="BM5529" s="157">
        <f>IF('1b-NaturalGas'!$AL$87="no","",ROUND(BL5529,4))</f>
        <v>0.495</v>
      </c>
      <c r="BN5529" s="157">
        <f>IF('1b-NaturalGas'!$AL$88="no","",ROUND(BL5529,4))</f>
        <v>0.495</v>
      </c>
      <c r="BO5529" s="157">
        <f>IF('1b-NaturalGas'!$AL$89="no","",ROUND(BL5529,4))</f>
        <v>0.495</v>
      </c>
      <c r="BP5529" s="157">
        <f>IF('1b-NaturalGas'!$AL$90="no","not applicable (based on previous answers)",ROUND(BL5529,4))</f>
        <v>0.495</v>
      </c>
      <c r="BQ5529" s="157">
        <f>IF('1b-NaturalGas'!$AL$91="no","not applicable (based on previous answers)",ROUND(BL5529,4))</f>
        <v>0.495</v>
      </c>
    </row>
    <row r="5530" spans="30:69" x14ac:dyDescent="0.25">
      <c r="AD5530" s="157">
        <f t="shared" si="185"/>
        <v>0.49700000000000039</v>
      </c>
      <c r="AE5530" s="157">
        <f>IF('1a-Electricity'!$AL$77="no","",ROUND(AD5530,4))</f>
        <v>0.497</v>
      </c>
      <c r="AF5530" s="157">
        <f>IF('1a-Electricity'!$AL$78="no","",ROUND(AD5530,4))</f>
        <v>0.497</v>
      </c>
      <c r="AG5530" s="157">
        <f>IF('1a-Electricity'!$AL$79="no","",ROUND(AD5530,4))</f>
        <v>0.497</v>
      </c>
      <c r="BL5530" s="157">
        <f t="shared" si="186"/>
        <v>0.49600000000000039</v>
      </c>
      <c r="BM5530" s="157">
        <f>IF('1b-NaturalGas'!$AL$87="no","",ROUND(BL5530,4))</f>
        <v>0.496</v>
      </c>
      <c r="BN5530" s="157">
        <f>IF('1b-NaturalGas'!$AL$88="no","",ROUND(BL5530,4))</f>
        <v>0.496</v>
      </c>
      <c r="BO5530" s="157">
        <f>IF('1b-NaturalGas'!$AL$89="no","",ROUND(BL5530,4))</f>
        <v>0.496</v>
      </c>
      <c r="BP5530" s="157">
        <f>IF('1b-NaturalGas'!$AL$90="no","not applicable (based on previous answers)",ROUND(BL5530,4))</f>
        <v>0.496</v>
      </c>
      <c r="BQ5530" s="157">
        <f>IF('1b-NaturalGas'!$AL$91="no","not applicable (based on previous answers)",ROUND(BL5530,4))</f>
        <v>0.496</v>
      </c>
    </row>
    <row r="5531" spans="30:69" x14ac:dyDescent="0.25">
      <c r="AD5531" s="157">
        <f t="shared" si="185"/>
        <v>0.49800000000000039</v>
      </c>
      <c r="AE5531" s="157">
        <f>IF('1a-Electricity'!$AL$77="no","",ROUND(AD5531,4))</f>
        <v>0.498</v>
      </c>
      <c r="AF5531" s="157">
        <f>IF('1a-Electricity'!$AL$78="no","",ROUND(AD5531,4))</f>
        <v>0.498</v>
      </c>
      <c r="AG5531" s="157">
        <f>IF('1a-Electricity'!$AL$79="no","",ROUND(AD5531,4))</f>
        <v>0.498</v>
      </c>
      <c r="BL5531" s="157">
        <f t="shared" si="186"/>
        <v>0.49700000000000039</v>
      </c>
      <c r="BM5531" s="157">
        <f>IF('1b-NaturalGas'!$AL$87="no","",ROUND(BL5531,4))</f>
        <v>0.497</v>
      </c>
      <c r="BN5531" s="157">
        <f>IF('1b-NaturalGas'!$AL$88="no","",ROUND(BL5531,4))</f>
        <v>0.497</v>
      </c>
      <c r="BO5531" s="157">
        <f>IF('1b-NaturalGas'!$AL$89="no","",ROUND(BL5531,4))</f>
        <v>0.497</v>
      </c>
      <c r="BP5531" s="157">
        <f>IF('1b-NaturalGas'!$AL$90="no","not applicable (based on previous answers)",ROUND(BL5531,4))</f>
        <v>0.497</v>
      </c>
      <c r="BQ5531" s="157">
        <f>IF('1b-NaturalGas'!$AL$91="no","not applicable (based on previous answers)",ROUND(BL5531,4))</f>
        <v>0.497</v>
      </c>
    </row>
    <row r="5532" spans="30:69" x14ac:dyDescent="0.25">
      <c r="AD5532" s="157">
        <f t="shared" si="185"/>
        <v>0.49900000000000039</v>
      </c>
      <c r="AE5532" s="157">
        <f>IF('1a-Electricity'!$AL$77="no","",ROUND(AD5532,4))</f>
        <v>0.499</v>
      </c>
      <c r="AF5532" s="157">
        <f>IF('1a-Electricity'!$AL$78="no","",ROUND(AD5532,4))</f>
        <v>0.499</v>
      </c>
      <c r="AG5532" s="157">
        <f>IF('1a-Electricity'!$AL$79="no","",ROUND(AD5532,4))</f>
        <v>0.499</v>
      </c>
      <c r="BL5532" s="157">
        <f t="shared" si="186"/>
        <v>0.49800000000000039</v>
      </c>
      <c r="BM5532" s="157">
        <f>IF('1b-NaturalGas'!$AL$87="no","",ROUND(BL5532,4))</f>
        <v>0.498</v>
      </c>
      <c r="BN5532" s="157">
        <f>IF('1b-NaturalGas'!$AL$88="no","",ROUND(BL5532,4))</f>
        <v>0.498</v>
      </c>
      <c r="BO5532" s="157">
        <f>IF('1b-NaturalGas'!$AL$89="no","",ROUND(BL5532,4))</f>
        <v>0.498</v>
      </c>
      <c r="BP5532" s="157">
        <f>IF('1b-NaturalGas'!$AL$90="no","not applicable (based on previous answers)",ROUND(BL5532,4))</f>
        <v>0.498</v>
      </c>
      <c r="BQ5532" s="157">
        <f>IF('1b-NaturalGas'!$AL$91="no","not applicable (based on previous answers)",ROUND(BL5532,4))</f>
        <v>0.498</v>
      </c>
    </row>
    <row r="5533" spans="30:69" x14ac:dyDescent="0.25">
      <c r="AD5533" s="157">
        <f t="shared" si="185"/>
        <v>0.50000000000000033</v>
      </c>
      <c r="AE5533" s="157">
        <f>IF('1a-Electricity'!$AL$77="no","",ROUND(AD5533,4))</f>
        <v>0.5</v>
      </c>
      <c r="AF5533" s="157">
        <f>IF('1a-Electricity'!$AL$78="no","",ROUND(AD5533,4))</f>
        <v>0.5</v>
      </c>
      <c r="AG5533" s="157">
        <f>IF('1a-Electricity'!$AL$79="no","",ROUND(AD5533,4))</f>
        <v>0.5</v>
      </c>
      <c r="BL5533" s="157">
        <f t="shared" si="186"/>
        <v>0.49900000000000039</v>
      </c>
      <c r="BM5533" s="157">
        <f>IF('1b-NaturalGas'!$AL$87="no","",ROUND(BL5533,4))</f>
        <v>0.499</v>
      </c>
      <c r="BN5533" s="157">
        <f>IF('1b-NaturalGas'!$AL$88="no","",ROUND(BL5533,4))</f>
        <v>0.499</v>
      </c>
      <c r="BO5533" s="157">
        <f>IF('1b-NaturalGas'!$AL$89="no","",ROUND(BL5533,4))</f>
        <v>0.499</v>
      </c>
      <c r="BP5533" s="157">
        <f>IF('1b-NaturalGas'!$AL$90="no","not applicable (based on previous answers)",ROUND(BL5533,4))</f>
        <v>0.499</v>
      </c>
      <c r="BQ5533" s="157">
        <f>IF('1b-NaturalGas'!$AL$91="no","not applicable (based on previous answers)",ROUND(BL5533,4))</f>
        <v>0.499</v>
      </c>
    </row>
    <row r="5534" spans="30:69" x14ac:dyDescent="0.25">
      <c r="AD5534" s="157">
        <f t="shared" si="185"/>
        <v>0.50100000000000033</v>
      </c>
      <c r="AE5534" s="157">
        <f>IF('1a-Electricity'!$AL$77="no","",ROUND(AD5534,4))</f>
        <v>0.501</v>
      </c>
      <c r="AF5534" s="157">
        <f>IF('1a-Electricity'!$AL$78="no","",ROUND(AD5534,4))</f>
        <v>0.501</v>
      </c>
      <c r="AG5534" s="157">
        <f>IF('1a-Electricity'!$AL$79="no","",ROUND(AD5534,4))</f>
        <v>0.501</v>
      </c>
      <c r="BL5534" s="157">
        <f t="shared" si="186"/>
        <v>0.50000000000000033</v>
      </c>
      <c r="BM5534" s="157">
        <f>IF('1b-NaturalGas'!$AL$87="no","",ROUND(BL5534,4))</f>
        <v>0.5</v>
      </c>
      <c r="BN5534" s="157">
        <f>IF('1b-NaturalGas'!$AL$88="no","",ROUND(BL5534,4))</f>
        <v>0.5</v>
      </c>
      <c r="BO5534" s="157">
        <f>IF('1b-NaturalGas'!$AL$89="no","",ROUND(BL5534,4))</f>
        <v>0.5</v>
      </c>
      <c r="BP5534" s="157">
        <f>IF('1b-NaturalGas'!$AL$90="no","not applicable (based on previous answers)",ROUND(BL5534,4))</f>
        <v>0.5</v>
      </c>
      <c r="BQ5534" s="157">
        <f>IF('1b-NaturalGas'!$AL$91="no","not applicable (based on previous answers)",ROUND(BL5534,4))</f>
        <v>0.5</v>
      </c>
    </row>
    <row r="5535" spans="30:69" x14ac:dyDescent="0.25">
      <c r="AD5535" s="157">
        <f t="shared" si="185"/>
        <v>0.50200000000000033</v>
      </c>
      <c r="AE5535" s="157">
        <f>IF('1a-Electricity'!$AL$77="no","",ROUND(AD5535,4))</f>
        <v>0.502</v>
      </c>
      <c r="AF5535" s="157">
        <f>IF('1a-Electricity'!$AL$78="no","",ROUND(AD5535,4))</f>
        <v>0.502</v>
      </c>
      <c r="AG5535" s="157">
        <f>IF('1a-Electricity'!$AL$79="no","",ROUND(AD5535,4))</f>
        <v>0.502</v>
      </c>
      <c r="BL5535" s="157">
        <f t="shared" si="186"/>
        <v>0.50100000000000033</v>
      </c>
      <c r="BM5535" s="157">
        <f>IF('1b-NaturalGas'!$AL$87="no","",ROUND(BL5535,4))</f>
        <v>0.501</v>
      </c>
      <c r="BN5535" s="157">
        <f>IF('1b-NaturalGas'!$AL$88="no","",ROUND(BL5535,4))</f>
        <v>0.501</v>
      </c>
      <c r="BO5535" s="157">
        <f>IF('1b-NaturalGas'!$AL$89="no","",ROUND(BL5535,4))</f>
        <v>0.501</v>
      </c>
      <c r="BP5535" s="157">
        <f>IF('1b-NaturalGas'!$AL$90="no","not applicable (based on previous answers)",ROUND(BL5535,4))</f>
        <v>0.501</v>
      </c>
      <c r="BQ5535" s="157">
        <f>IF('1b-NaturalGas'!$AL$91="no","not applicable (based on previous answers)",ROUND(BL5535,4))</f>
        <v>0.501</v>
      </c>
    </row>
    <row r="5536" spans="30:69" x14ac:dyDescent="0.25">
      <c r="AD5536" s="157">
        <f t="shared" si="185"/>
        <v>0.50300000000000034</v>
      </c>
      <c r="AE5536" s="157">
        <f>IF('1a-Electricity'!$AL$77="no","",ROUND(AD5536,4))</f>
        <v>0.503</v>
      </c>
      <c r="AF5536" s="157">
        <f>IF('1a-Electricity'!$AL$78="no","",ROUND(AD5536,4))</f>
        <v>0.503</v>
      </c>
      <c r="AG5536" s="157">
        <f>IF('1a-Electricity'!$AL$79="no","",ROUND(AD5536,4))</f>
        <v>0.503</v>
      </c>
      <c r="BL5536" s="157">
        <f t="shared" si="186"/>
        <v>0.50200000000000033</v>
      </c>
      <c r="BM5536" s="157">
        <f>IF('1b-NaturalGas'!$AL$87="no","",ROUND(BL5536,4))</f>
        <v>0.502</v>
      </c>
      <c r="BN5536" s="157">
        <f>IF('1b-NaturalGas'!$AL$88="no","",ROUND(BL5536,4))</f>
        <v>0.502</v>
      </c>
      <c r="BO5536" s="157">
        <f>IF('1b-NaturalGas'!$AL$89="no","",ROUND(BL5536,4))</f>
        <v>0.502</v>
      </c>
      <c r="BP5536" s="157">
        <f>IF('1b-NaturalGas'!$AL$90="no","not applicable (based on previous answers)",ROUND(BL5536,4))</f>
        <v>0.502</v>
      </c>
      <c r="BQ5536" s="157">
        <f>IF('1b-NaturalGas'!$AL$91="no","not applicable (based on previous answers)",ROUND(BL5536,4))</f>
        <v>0.502</v>
      </c>
    </row>
    <row r="5537" spans="30:69" x14ac:dyDescent="0.25">
      <c r="AD5537" s="157">
        <f t="shared" si="185"/>
        <v>0.50400000000000034</v>
      </c>
      <c r="AE5537" s="157">
        <f>IF('1a-Electricity'!$AL$77="no","",ROUND(AD5537,4))</f>
        <v>0.504</v>
      </c>
      <c r="AF5537" s="157">
        <f>IF('1a-Electricity'!$AL$78="no","",ROUND(AD5537,4))</f>
        <v>0.504</v>
      </c>
      <c r="AG5537" s="157">
        <f>IF('1a-Electricity'!$AL$79="no","",ROUND(AD5537,4))</f>
        <v>0.504</v>
      </c>
      <c r="BL5537" s="157">
        <f t="shared" si="186"/>
        <v>0.50300000000000034</v>
      </c>
      <c r="BM5537" s="157">
        <f>IF('1b-NaturalGas'!$AL$87="no","",ROUND(BL5537,4))</f>
        <v>0.503</v>
      </c>
      <c r="BN5537" s="157">
        <f>IF('1b-NaturalGas'!$AL$88="no","",ROUND(BL5537,4))</f>
        <v>0.503</v>
      </c>
      <c r="BO5537" s="157">
        <f>IF('1b-NaturalGas'!$AL$89="no","",ROUND(BL5537,4))</f>
        <v>0.503</v>
      </c>
      <c r="BP5537" s="157">
        <f>IF('1b-NaturalGas'!$AL$90="no","not applicable (based on previous answers)",ROUND(BL5537,4))</f>
        <v>0.503</v>
      </c>
      <c r="BQ5537" s="157">
        <f>IF('1b-NaturalGas'!$AL$91="no","not applicable (based on previous answers)",ROUND(BL5537,4))</f>
        <v>0.503</v>
      </c>
    </row>
    <row r="5538" spans="30:69" x14ac:dyDescent="0.25">
      <c r="AD5538" s="157">
        <f t="shared" ref="AD5538:AD5601" si="187">AD5537+0.001</f>
        <v>0.50500000000000034</v>
      </c>
      <c r="AE5538" s="157">
        <f>IF('1a-Electricity'!$AL$77="no","",ROUND(AD5538,4))</f>
        <v>0.505</v>
      </c>
      <c r="AF5538" s="157">
        <f>IF('1a-Electricity'!$AL$78="no","",ROUND(AD5538,4))</f>
        <v>0.505</v>
      </c>
      <c r="AG5538" s="157">
        <f>IF('1a-Electricity'!$AL$79="no","",ROUND(AD5538,4))</f>
        <v>0.505</v>
      </c>
      <c r="BL5538" s="157">
        <f t="shared" si="186"/>
        <v>0.50400000000000034</v>
      </c>
      <c r="BM5538" s="157">
        <f>IF('1b-NaturalGas'!$AL$87="no","",ROUND(BL5538,4))</f>
        <v>0.504</v>
      </c>
      <c r="BN5538" s="157">
        <f>IF('1b-NaturalGas'!$AL$88="no","",ROUND(BL5538,4))</f>
        <v>0.504</v>
      </c>
      <c r="BO5538" s="157">
        <f>IF('1b-NaturalGas'!$AL$89="no","",ROUND(BL5538,4))</f>
        <v>0.504</v>
      </c>
      <c r="BP5538" s="157">
        <f>IF('1b-NaturalGas'!$AL$90="no","not applicable (based on previous answers)",ROUND(BL5538,4))</f>
        <v>0.504</v>
      </c>
      <c r="BQ5538" s="157">
        <f>IF('1b-NaturalGas'!$AL$91="no","not applicable (based on previous answers)",ROUND(BL5538,4))</f>
        <v>0.504</v>
      </c>
    </row>
    <row r="5539" spans="30:69" x14ac:dyDescent="0.25">
      <c r="AD5539" s="157">
        <f t="shared" si="187"/>
        <v>0.50600000000000034</v>
      </c>
      <c r="AE5539" s="157">
        <f>IF('1a-Electricity'!$AL$77="no","",ROUND(AD5539,4))</f>
        <v>0.50600000000000001</v>
      </c>
      <c r="AF5539" s="157">
        <f>IF('1a-Electricity'!$AL$78="no","",ROUND(AD5539,4))</f>
        <v>0.50600000000000001</v>
      </c>
      <c r="AG5539" s="157">
        <f>IF('1a-Electricity'!$AL$79="no","",ROUND(AD5539,4))</f>
        <v>0.50600000000000001</v>
      </c>
      <c r="BL5539" s="157">
        <f t="shared" ref="BL5539:BL5602" si="188">BL5538+0.001</f>
        <v>0.50500000000000034</v>
      </c>
      <c r="BM5539" s="157">
        <f>IF('1b-NaturalGas'!$AL$87="no","",ROUND(BL5539,4))</f>
        <v>0.505</v>
      </c>
      <c r="BN5539" s="157">
        <f>IF('1b-NaturalGas'!$AL$88="no","",ROUND(BL5539,4))</f>
        <v>0.505</v>
      </c>
      <c r="BO5539" s="157">
        <f>IF('1b-NaturalGas'!$AL$89="no","",ROUND(BL5539,4))</f>
        <v>0.505</v>
      </c>
      <c r="BP5539" s="157">
        <f>IF('1b-NaturalGas'!$AL$90="no","not applicable (based on previous answers)",ROUND(BL5539,4))</f>
        <v>0.505</v>
      </c>
      <c r="BQ5539" s="157">
        <f>IF('1b-NaturalGas'!$AL$91="no","not applicable (based on previous answers)",ROUND(BL5539,4))</f>
        <v>0.505</v>
      </c>
    </row>
    <row r="5540" spans="30:69" x14ac:dyDescent="0.25">
      <c r="AD5540" s="157">
        <f t="shared" si="187"/>
        <v>0.50700000000000034</v>
      </c>
      <c r="AE5540" s="157">
        <f>IF('1a-Electricity'!$AL$77="no","",ROUND(AD5540,4))</f>
        <v>0.50700000000000001</v>
      </c>
      <c r="AF5540" s="157">
        <f>IF('1a-Electricity'!$AL$78="no","",ROUND(AD5540,4))</f>
        <v>0.50700000000000001</v>
      </c>
      <c r="AG5540" s="157">
        <f>IF('1a-Electricity'!$AL$79="no","",ROUND(AD5540,4))</f>
        <v>0.50700000000000001</v>
      </c>
      <c r="BL5540" s="157">
        <f t="shared" si="188"/>
        <v>0.50600000000000034</v>
      </c>
      <c r="BM5540" s="157">
        <f>IF('1b-NaturalGas'!$AL$87="no","",ROUND(BL5540,4))</f>
        <v>0.50600000000000001</v>
      </c>
      <c r="BN5540" s="157">
        <f>IF('1b-NaturalGas'!$AL$88="no","",ROUND(BL5540,4))</f>
        <v>0.50600000000000001</v>
      </c>
      <c r="BO5540" s="157">
        <f>IF('1b-NaturalGas'!$AL$89="no","",ROUND(BL5540,4))</f>
        <v>0.50600000000000001</v>
      </c>
      <c r="BP5540" s="157">
        <f>IF('1b-NaturalGas'!$AL$90="no","not applicable (based on previous answers)",ROUND(BL5540,4))</f>
        <v>0.50600000000000001</v>
      </c>
      <c r="BQ5540" s="157">
        <f>IF('1b-NaturalGas'!$AL$91="no","not applicable (based on previous answers)",ROUND(BL5540,4))</f>
        <v>0.50600000000000001</v>
      </c>
    </row>
    <row r="5541" spans="30:69" x14ac:dyDescent="0.25">
      <c r="AD5541" s="157">
        <f t="shared" si="187"/>
        <v>0.50800000000000034</v>
      </c>
      <c r="AE5541" s="157">
        <f>IF('1a-Electricity'!$AL$77="no","",ROUND(AD5541,4))</f>
        <v>0.50800000000000001</v>
      </c>
      <c r="AF5541" s="157">
        <f>IF('1a-Electricity'!$AL$78="no","",ROUND(AD5541,4))</f>
        <v>0.50800000000000001</v>
      </c>
      <c r="AG5541" s="157">
        <f>IF('1a-Electricity'!$AL$79="no","",ROUND(AD5541,4))</f>
        <v>0.50800000000000001</v>
      </c>
      <c r="BL5541" s="157">
        <f t="shared" si="188"/>
        <v>0.50700000000000034</v>
      </c>
      <c r="BM5541" s="157">
        <f>IF('1b-NaturalGas'!$AL$87="no","",ROUND(BL5541,4))</f>
        <v>0.50700000000000001</v>
      </c>
      <c r="BN5541" s="157">
        <f>IF('1b-NaturalGas'!$AL$88="no","",ROUND(BL5541,4))</f>
        <v>0.50700000000000001</v>
      </c>
      <c r="BO5541" s="157">
        <f>IF('1b-NaturalGas'!$AL$89="no","",ROUND(BL5541,4))</f>
        <v>0.50700000000000001</v>
      </c>
      <c r="BP5541" s="157">
        <f>IF('1b-NaturalGas'!$AL$90="no","not applicable (based on previous answers)",ROUND(BL5541,4))</f>
        <v>0.50700000000000001</v>
      </c>
      <c r="BQ5541" s="157">
        <f>IF('1b-NaturalGas'!$AL$91="no","not applicable (based on previous answers)",ROUND(BL5541,4))</f>
        <v>0.50700000000000001</v>
      </c>
    </row>
    <row r="5542" spans="30:69" x14ac:dyDescent="0.25">
      <c r="AD5542" s="157">
        <f t="shared" si="187"/>
        <v>0.50900000000000034</v>
      </c>
      <c r="AE5542" s="157">
        <f>IF('1a-Electricity'!$AL$77="no","",ROUND(AD5542,4))</f>
        <v>0.50900000000000001</v>
      </c>
      <c r="AF5542" s="157">
        <f>IF('1a-Electricity'!$AL$78="no","",ROUND(AD5542,4))</f>
        <v>0.50900000000000001</v>
      </c>
      <c r="AG5542" s="157">
        <f>IF('1a-Electricity'!$AL$79="no","",ROUND(AD5542,4))</f>
        <v>0.50900000000000001</v>
      </c>
      <c r="BL5542" s="157">
        <f t="shared" si="188"/>
        <v>0.50800000000000034</v>
      </c>
      <c r="BM5542" s="157">
        <f>IF('1b-NaturalGas'!$AL$87="no","",ROUND(BL5542,4))</f>
        <v>0.50800000000000001</v>
      </c>
      <c r="BN5542" s="157">
        <f>IF('1b-NaturalGas'!$AL$88="no","",ROUND(BL5542,4))</f>
        <v>0.50800000000000001</v>
      </c>
      <c r="BO5542" s="157">
        <f>IF('1b-NaturalGas'!$AL$89="no","",ROUND(BL5542,4))</f>
        <v>0.50800000000000001</v>
      </c>
      <c r="BP5542" s="157">
        <f>IF('1b-NaturalGas'!$AL$90="no","not applicable (based on previous answers)",ROUND(BL5542,4))</f>
        <v>0.50800000000000001</v>
      </c>
      <c r="BQ5542" s="157">
        <f>IF('1b-NaturalGas'!$AL$91="no","not applicable (based on previous answers)",ROUND(BL5542,4))</f>
        <v>0.50800000000000001</v>
      </c>
    </row>
    <row r="5543" spans="30:69" x14ac:dyDescent="0.25">
      <c r="AD5543" s="157">
        <f t="shared" si="187"/>
        <v>0.51000000000000034</v>
      </c>
      <c r="AE5543" s="157">
        <f>IF('1a-Electricity'!$AL$77="no","",ROUND(AD5543,4))</f>
        <v>0.51</v>
      </c>
      <c r="AF5543" s="157">
        <f>IF('1a-Electricity'!$AL$78="no","",ROUND(AD5543,4))</f>
        <v>0.51</v>
      </c>
      <c r="AG5543" s="157">
        <f>IF('1a-Electricity'!$AL$79="no","",ROUND(AD5543,4))</f>
        <v>0.51</v>
      </c>
      <c r="BL5543" s="157">
        <f t="shared" si="188"/>
        <v>0.50900000000000034</v>
      </c>
      <c r="BM5543" s="157">
        <f>IF('1b-NaturalGas'!$AL$87="no","",ROUND(BL5543,4))</f>
        <v>0.50900000000000001</v>
      </c>
      <c r="BN5543" s="157">
        <f>IF('1b-NaturalGas'!$AL$88="no","",ROUND(BL5543,4))</f>
        <v>0.50900000000000001</v>
      </c>
      <c r="BO5543" s="157">
        <f>IF('1b-NaturalGas'!$AL$89="no","",ROUND(BL5543,4))</f>
        <v>0.50900000000000001</v>
      </c>
      <c r="BP5543" s="157">
        <f>IF('1b-NaturalGas'!$AL$90="no","not applicable (based on previous answers)",ROUND(BL5543,4))</f>
        <v>0.50900000000000001</v>
      </c>
      <c r="BQ5543" s="157">
        <f>IF('1b-NaturalGas'!$AL$91="no","not applicable (based on previous answers)",ROUND(BL5543,4))</f>
        <v>0.50900000000000001</v>
      </c>
    </row>
    <row r="5544" spans="30:69" x14ac:dyDescent="0.25">
      <c r="AD5544" s="157">
        <f t="shared" si="187"/>
        <v>0.51100000000000034</v>
      </c>
      <c r="AE5544" s="157">
        <f>IF('1a-Electricity'!$AL$77="no","",ROUND(AD5544,4))</f>
        <v>0.51100000000000001</v>
      </c>
      <c r="AF5544" s="157">
        <f>IF('1a-Electricity'!$AL$78="no","",ROUND(AD5544,4))</f>
        <v>0.51100000000000001</v>
      </c>
      <c r="AG5544" s="157">
        <f>IF('1a-Electricity'!$AL$79="no","",ROUND(AD5544,4))</f>
        <v>0.51100000000000001</v>
      </c>
      <c r="BL5544" s="157">
        <f t="shared" si="188"/>
        <v>0.51000000000000034</v>
      </c>
      <c r="BM5544" s="157">
        <f>IF('1b-NaturalGas'!$AL$87="no","",ROUND(BL5544,4))</f>
        <v>0.51</v>
      </c>
      <c r="BN5544" s="157">
        <f>IF('1b-NaturalGas'!$AL$88="no","",ROUND(BL5544,4))</f>
        <v>0.51</v>
      </c>
      <c r="BO5544" s="157">
        <f>IF('1b-NaturalGas'!$AL$89="no","",ROUND(BL5544,4))</f>
        <v>0.51</v>
      </c>
      <c r="BP5544" s="157">
        <f>IF('1b-NaturalGas'!$AL$90="no","not applicable (based on previous answers)",ROUND(BL5544,4))</f>
        <v>0.51</v>
      </c>
      <c r="BQ5544" s="157">
        <f>IF('1b-NaturalGas'!$AL$91="no","not applicable (based on previous answers)",ROUND(BL5544,4))</f>
        <v>0.51</v>
      </c>
    </row>
    <row r="5545" spans="30:69" x14ac:dyDescent="0.25">
      <c r="AD5545" s="157">
        <f t="shared" si="187"/>
        <v>0.51200000000000034</v>
      </c>
      <c r="AE5545" s="157">
        <f>IF('1a-Electricity'!$AL$77="no","",ROUND(AD5545,4))</f>
        <v>0.51200000000000001</v>
      </c>
      <c r="AF5545" s="157">
        <f>IF('1a-Electricity'!$AL$78="no","",ROUND(AD5545,4))</f>
        <v>0.51200000000000001</v>
      </c>
      <c r="AG5545" s="157">
        <f>IF('1a-Electricity'!$AL$79="no","",ROUND(AD5545,4))</f>
        <v>0.51200000000000001</v>
      </c>
      <c r="BL5545" s="157">
        <f t="shared" si="188"/>
        <v>0.51100000000000034</v>
      </c>
      <c r="BM5545" s="157">
        <f>IF('1b-NaturalGas'!$AL$87="no","",ROUND(BL5545,4))</f>
        <v>0.51100000000000001</v>
      </c>
      <c r="BN5545" s="157">
        <f>IF('1b-NaturalGas'!$AL$88="no","",ROUND(BL5545,4))</f>
        <v>0.51100000000000001</v>
      </c>
      <c r="BO5545" s="157">
        <f>IF('1b-NaturalGas'!$AL$89="no","",ROUND(BL5545,4))</f>
        <v>0.51100000000000001</v>
      </c>
      <c r="BP5545" s="157">
        <f>IF('1b-NaturalGas'!$AL$90="no","not applicable (based on previous answers)",ROUND(BL5545,4))</f>
        <v>0.51100000000000001</v>
      </c>
      <c r="BQ5545" s="157">
        <f>IF('1b-NaturalGas'!$AL$91="no","not applicable (based on previous answers)",ROUND(BL5545,4))</f>
        <v>0.51100000000000001</v>
      </c>
    </row>
    <row r="5546" spans="30:69" x14ac:dyDescent="0.25">
      <c r="AD5546" s="157">
        <f t="shared" si="187"/>
        <v>0.51300000000000034</v>
      </c>
      <c r="AE5546" s="157">
        <f>IF('1a-Electricity'!$AL$77="no","",ROUND(AD5546,4))</f>
        <v>0.51300000000000001</v>
      </c>
      <c r="AF5546" s="157">
        <f>IF('1a-Electricity'!$AL$78="no","",ROUND(AD5546,4))</f>
        <v>0.51300000000000001</v>
      </c>
      <c r="AG5546" s="157">
        <f>IF('1a-Electricity'!$AL$79="no","",ROUND(AD5546,4))</f>
        <v>0.51300000000000001</v>
      </c>
      <c r="BL5546" s="157">
        <f t="shared" si="188"/>
        <v>0.51200000000000034</v>
      </c>
      <c r="BM5546" s="157">
        <f>IF('1b-NaturalGas'!$AL$87="no","",ROUND(BL5546,4))</f>
        <v>0.51200000000000001</v>
      </c>
      <c r="BN5546" s="157">
        <f>IF('1b-NaturalGas'!$AL$88="no","",ROUND(BL5546,4))</f>
        <v>0.51200000000000001</v>
      </c>
      <c r="BO5546" s="157">
        <f>IF('1b-NaturalGas'!$AL$89="no","",ROUND(BL5546,4))</f>
        <v>0.51200000000000001</v>
      </c>
      <c r="BP5546" s="157">
        <f>IF('1b-NaturalGas'!$AL$90="no","not applicable (based on previous answers)",ROUND(BL5546,4))</f>
        <v>0.51200000000000001</v>
      </c>
      <c r="BQ5546" s="157">
        <f>IF('1b-NaturalGas'!$AL$91="no","not applicable (based on previous answers)",ROUND(BL5546,4))</f>
        <v>0.51200000000000001</v>
      </c>
    </row>
    <row r="5547" spans="30:69" x14ac:dyDescent="0.25">
      <c r="AD5547" s="157">
        <f t="shared" si="187"/>
        <v>0.51400000000000035</v>
      </c>
      <c r="AE5547" s="157">
        <f>IF('1a-Electricity'!$AL$77="no","",ROUND(AD5547,4))</f>
        <v>0.51400000000000001</v>
      </c>
      <c r="AF5547" s="157">
        <f>IF('1a-Electricity'!$AL$78="no","",ROUND(AD5547,4))</f>
        <v>0.51400000000000001</v>
      </c>
      <c r="AG5547" s="157">
        <f>IF('1a-Electricity'!$AL$79="no","",ROUND(AD5547,4))</f>
        <v>0.51400000000000001</v>
      </c>
      <c r="BL5547" s="157">
        <f t="shared" si="188"/>
        <v>0.51300000000000034</v>
      </c>
      <c r="BM5547" s="157">
        <f>IF('1b-NaturalGas'!$AL$87="no","",ROUND(BL5547,4))</f>
        <v>0.51300000000000001</v>
      </c>
      <c r="BN5547" s="157">
        <f>IF('1b-NaturalGas'!$AL$88="no","",ROUND(BL5547,4))</f>
        <v>0.51300000000000001</v>
      </c>
      <c r="BO5547" s="157">
        <f>IF('1b-NaturalGas'!$AL$89="no","",ROUND(BL5547,4))</f>
        <v>0.51300000000000001</v>
      </c>
      <c r="BP5547" s="157">
        <f>IF('1b-NaturalGas'!$AL$90="no","not applicable (based on previous answers)",ROUND(BL5547,4))</f>
        <v>0.51300000000000001</v>
      </c>
      <c r="BQ5547" s="157">
        <f>IF('1b-NaturalGas'!$AL$91="no","not applicable (based on previous answers)",ROUND(BL5547,4))</f>
        <v>0.51300000000000001</v>
      </c>
    </row>
    <row r="5548" spans="30:69" x14ac:dyDescent="0.25">
      <c r="AD5548" s="157">
        <f t="shared" si="187"/>
        <v>0.51500000000000035</v>
      </c>
      <c r="AE5548" s="157">
        <f>IF('1a-Electricity'!$AL$77="no","",ROUND(AD5548,4))</f>
        <v>0.51500000000000001</v>
      </c>
      <c r="AF5548" s="157">
        <f>IF('1a-Electricity'!$AL$78="no","",ROUND(AD5548,4))</f>
        <v>0.51500000000000001</v>
      </c>
      <c r="AG5548" s="157">
        <f>IF('1a-Electricity'!$AL$79="no","",ROUND(AD5548,4))</f>
        <v>0.51500000000000001</v>
      </c>
      <c r="BL5548" s="157">
        <f t="shared" si="188"/>
        <v>0.51400000000000035</v>
      </c>
      <c r="BM5548" s="157">
        <f>IF('1b-NaturalGas'!$AL$87="no","",ROUND(BL5548,4))</f>
        <v>0.51400000000000001</v>
      </c>
      <c r="BN5548" s="157">
        <f>IF('1b-NaturalGas'!$AL$88="no","",ROUND(BL5548,4))</f>
        <v>0.51400000000000001</v>
      </c>
      <c r="BO5548" s="157">
        <f>IF('1b-NaturalGas'!$AL$89="no","",ROUND(BL5548,4))</f>
        <v>0.51400000000000001</v>
      </c>
      <c r="BP5548" s="157">
        <f>IF('1b-NaturalGas'!$AL$90="no","not applicable (based on previous answers)",ROUND(BL5548,4))</f>
        <v>0.51400000000000001</v>
      </c>
      <c r="BQ5548" s="157">
        <f>IF('1b-NaturalGas'!$AL$91="no","not applicable (based on previous answers)",ROUND(BL5548,4))</f>
        <v>0.51400000000000001</v>
      </c>
    </row>
    <row r="5549" spans="30:69" x14ac:dyDescent="0.25">
      <c r="AD5549" s="157">
        <f t="shared" si="187"/>
        <v>0.51600000000000035</v>
      </c>
      <c r="AE5549" s="157">
        <f>IF('1a-Electricity'!$AL$77="no","",ROUND(AD5549,4))</f>
        <v>0.51600000000000001</v>
      </c>
      <c r="AF5549" s="157">
        <f>IF('1a-Electricity'!$AL$78="no","",ROUND(AD5549,4))</f>
        <v>0.51600000000000001</v>
      </c>
      <c r="AG5549" s="157">
        <f>IF('1a-Electricity'!$AL$79="no","",ROUND(AD5549,4))</f>
        <v>0.51600000000000001</v>
      </c>
      <c r="BL5549" s="157">
        <f t="shared" si="188"/>
        <v>0.51500000000000035</v>
      </c>
      <c r="BM5549" s="157">
        <f>IF('1b-NaturalGas'!$AL$87="no","",ROUND(BL5549,4))</f>
        <v>0.51500000000000001</v>
      </c>
      <c r="BN5549" s="157">
        <f>IF('1b-NaturalGas'!$AL$88="no","",ROUND(BL5549,4))</f>
        <v>0.51500000000000001</v>
      </c>
      <c r="BO5549" s="157">
        <f>IF('1b-NaturalGas'!$AL$89="no","",ROUND(BL5549,4))</f>
        <v>0.51500000000000001</v>
      </c>
      <c r="BP5549" s="157">
        <f>IF('1b-NaturalGas'!$AL$90="no","not applicable (based on previous answers)",ROUND(BL5549,4))</f>
        <v>0.51500000000000001</v>
      </c>
      <c r="BQ5549" s="157">
        <f>IF('1b-NaturalGas'!$AL$91="no","not applicable (based on previous answers)",ROUND(BL5549,4))</f>
        <v>0.51500000000000001</v>
      </c>
    </row>
    <row r="5550" spans="30:69" x14ac:dyDescent="0.25">
      <c r="AD5550" s="157">
        <f t="shared" si="187"/>
        <v>0.51700000000000035</v>
      </c>
      <c r="AE5550" s="157">
        <f>IF('1a-Electricity'!$AL$77="no","",ROUND(AD5550,4))</f>
        <v>0.51700000000000002</v>
      </c>
      <c r="AF5550" s="157">
        <f>IF('1a-Electricity'!$AL$78="no","",ROUND(AD5550,4))</f>
        <v>0.51700000000000002</v>
      </c>
      <c r="AG5550" s="157">
        <f>IF('1a-Electricity'!$AL$79="no","",ROUND(AD5550,4))</f>
        <v>0.51700000000000002</v>
      </c>
      <c r="BL5550" s="157">
        <f t="shared" si="188"/>
        <v>0.51600000000000035</v>
      </c>
      <c r="BM5550" s="157">
        <f>IF('1b-NaturalGas'!$AL$87="no","",ROUND(BL5550,4))</f>
        <v>0.51600000000000001</v>
      </c>
      <c r="BN5550" s="157">
        <f>IF('1b-NaturalGas'!$AL$88="no","",ROUND(BL5550,4))</f>
        <v>0.51600000000000001</v>
      </c>
      <c r="BO5550" s="157">
        <f>IF('1b-NaturalGas'!$AL$89="no","",ROUND(BL5550,4))</f>
        <v>0.51600000000000001</v>
      </c>
      <c r="BP5550" s="157">
        <f>IF('1b-NaturalGas'!$AL$90="no","not applicable (based on previous answers)",ROUND(BL5550,4))</f>
        <v>0.51600000000000001</v>
      </c>
      <c r="BQ5550" s="157">
        <f>IF('1b-NaturalGas'!$AL$91="no","not applicable (based on previous answers)",ROUND(BL5550,4))</f>
        <v>0.51600000000000001</v>
      </c>
    </row>
    <row r="5551" spans="30:69" x14ac:dyDescent="0.25">
      <c r="AD5551" s="157">
        <f t="shared" si="187"/>
        <v>0.51800000000000035</v>
      </c>
      <c r="AE5551" s="157">
        <f>IF('1a-Electricity'!$AL$77="no","",ROUND(AD5551,4))</f>
        <v>0.51800000000000002</v>
      </c>
      <c r="AF5551" s="157">
        <f>IF('1a-Electricity'!$AL$78="no","",ROUND(AD5551,4))</f>
        <v>0.51800000000000002</v>
      </c>
      <c r="AG5551" s="157">
        <f>IF('1a-Electricity'!$AL$79="no","",ROUND(AD5551,4))</f>
        <v>0.51800000000000002</v>
      </c>
      <c r="BL5551" s="157">
        <f t="shared" si="188"/>
        <v>0.51700000000000035</v>
      </c>
      <c r="BM5551" s="157">
        <f>IF('1b-NaturalGas'!$AL$87="no","",ROUND(BL5551,4))</f>
        <v>0.51700000000000002</v>
      </c>
      <c r="BN5551" s="157">
        <f>IF('1b-NaturalGas'!$AL$88="no","",ROUND(BL5551,4))</f>
        <v>0.51700000000000002</v>
      </c>
      <c r="BO5551" s="157">
        <f>IF('1b-NaturalGas'!$AL$89="no","",ROUND(BL5551,4))</f>
        <v>0.51700000000000002</v>
      </c>
      <c r="BP5551" s="157">
        <f>IF('1b-NaturalGas'!$AL$90="no","not applicable (based on previous answers)",ROUND(BL5551,4))</f>
        <v>0.51700000000000002</v>
      </c>
      <c r="BQ5551" s="157">
        <f>IF('1b-NaturalGas'!$AL$91="no","not applicable (based on previous answers)",ROUND(BL5551,4))</f>
        <v>0.51700000000000002</v>
      </c>
    </row>
    <row r="5552" spans="30:69" x14ac:dyDescent="0.25">
      <c r="AD5552" s="157">
        <f t="shared" si="187"/>
        <v>0.51900000000000035</v>
      </c>
      <c r="AE5552" s="157">
        <f>IF('1a-Electricity'!$AL$77="no","",ROUND(AD5552,4))</f>
        <v>0.51900000000000002</v>
      </c>
      <c r="AF5552" s="157">
        <f>IF('1a-Electricity'!$AL$78="no","",ROUND(AD5552,4))</f>
        <v>0.51900000000000002</v>
      </c>
      <c r="AG5552" s="157">
        <f>IF('1a-Electricity'!$AL$79="no","",ROUND(AD5552,4))</f>
        <v>0.51900000000000002</v>
      </c>
      <c r="BL5552" s="157">
        <f t="shared" si="188"/>
        <v>0.51800000000000035</v>
      </c>
      <c r="BM5552" s="157">
        <f>IF('1b-NaturalGas'!$AL$87="no","",ROUND(BL5552,4))</f>
        <v>0.51800000000000002</v>
      </c>
      <c r="BN5552" s="157">
        <f>IF('1b-NaturalGas'!$AL$88="no","",ROUND(BL5552,4))</f>
        <v>0.51800000000000002</v>
      </c>
      <c r="BO5552" s="157">
        <f>IF('1b-NaturalGas'!$AL$89="no","",ROUND(BL5552,4))</f>
        <v>0.51800000000000002</v>
      </c>
      <c r="BP5552" s="157">
        <f>IF('1b-NaturalGas'!$AL$90="no","not applicable (based on previous answers)",ROUND(BL5552,4))</f>
        <v>0.51800000000000002</v>
      </c>
      <c r="BQ5552" s="157">
        <f>IF('1b-NaturalGas'!$AL$91="no","not applicable (based on previous answers)",ROUND(BL5552,4))</f>
        <v>0.51800000000000002</v>
      </c>
    </row>
    <row r="5553" spans="30:69" x14ac:dyDescent="0.25">
      <c r="AD5553" s="157">
        <f t="shared" si="187"/>
        <v>0.52000000000000035</v>
      </c>
      <c r="AE5553" s="157">
        <f>IF('1a-Electricity'!$AL$77="no","",ROUND(AD5553,4))</f>
        <v>0.52</v>
      </c>
      <c r="AF5553" s="157">
        <f>IF('1a-Electricity'!$AL$78="no","",ROUND(AD5553,4))</f>
        <v>0.52</v>
      </c>
      <c r="AG5553" s="157">
        <f>IF('1a-Electricity'!$AL$79="no","",ROUND(AD5553,4))</f>
        <v>0.52</v>
      </c>
      <c r="BL5553" s="157">
        <f t="shared" si="188"/>
        <v>0.51900000000000035</v>
      </c>
      <c r="BM5553" s="157">
        <f>IF('1b-NaturalGas'!$AL$87="no","",ROUND(BL5553,4))</f>
        <v>0.51900000000000002</v>
      </c>
      <c r="BN5553" s="157">
        <f>IF('1b-NaturalGas'!$AL$88="no","",ROUND(BL5553,4))</f>
        <v>0.51900000000000002</v>
      </c>
      <c r="BO5553" s="157">
        <f>IF('1b-NaturalGas'!$AL$89="no","",ROUND(BL5553,4))</f>
        <v>0.51900000000000002</v>
      </c>
      <c r="BP5553" s="157">
        <f>IF('1b-NaturalGas'!$AL$90="no","not applicable (based on previous answers)",ROUND(BL5553,4))</f>
        <v>0.51900000000000002</v>
      </c>
      <c r="BQ5553" s="157">
        <f>IF('1b-NaturalGas'!$AL$91="no","not applicable (based on previous answers)",ROUND(BL5553,4))</f>
        <v>0.51900000000000002</v>
      </c>
    </row>
    <row r="5554" spans="30:69" x14ac:dyDescent="0.25">
      <c r="AD5554" s="157">
        <f t="shared" si="187"/>
        <v>0.52100000000000035</v>
      </c>
      <c r="AE5554" s="157">
        <f>IF('1a-Electricity'!$AL$77="no","",ROUND(AD5554,4))</f>
        <v>0.52100000000000002</v>
      </c>
      <c r="AF5554" s="157">
        <f>IF('1a-Electricity'!$AL$78="no","",ROUND(AD5554,4))</f>
        <v>0.52100000000000002</v>
      </c>
      <c r="AG5554" s="157">
        <f>IF('1a-Electricity'!$AL$79="no","",ROUND(AD5554,4))</f>
        <v>0.52100000000000002</v>
      </c>
      <c r="BL5554" s="157">
        <f t="shared" si="188"/>
        <v>0.52000000000000035</v>
      </c>
      <c r="BM5554" s="157">
        <f>IF('1b-NaturalGas'!$AL$87="no","",ROUND(BL5554,4))</f>
        <v>0.52</v>
      </c>
      <c r="BN5554" s="157">
        <f>IF('1b-NaturalGas'!$AL$88="no","",ROUND(BL5554,4))</f>
        <v>0.52</v>
      </c>
      <c r="BO5554" s="157">
        <f>IF('1b-NaturalGas'!$AL$89="no","",ROUND(BL5554,4))</f>
        <v>0.52</v>
      </c>
      <c r="BP5554" s="157">
        <f>IF('1b-NaturalGas'!$AL$90="no","not applicable (based on previous answers)",ROUND(BL5554,4))</f>
        <v>0.52</v>
      </c>
      <c r="BQ5554" s="157">
        <f>IF('1b-NaturalGas'!$AL$91="no","not applicable (based on previous answers)",ROUND(BL5554,4))</f>
        <v>0.52</v>
      </c>
    </row>
    <row r="5555" spans="30:69" x14ac:dyDescent="0.25">
      <c r="AD5555" s="157">
        <f t="shared" si="187"/>
        <v>0.52200000000000035</v>
      </c>
      <c r="AE5555" s="157">
        <f>IF('1a-Electricity'!$AL$77="no","",ROUND(AD5555,4))</f>
        <v>0.52200000000000002</v>
      </c>
      <c r="AF5555" s="157">
        <f>IF('1a-Electricity'!$AL$78="no","",ROUND(AD5555,4))</f>
        <v>0.52200000000000002</v>
      </c>
      <c r="AG5555" s="157">
        <f>IF('1a-Electricity'!$AL$79="no","",ROUND(AD5555,4))</f>
        <v>0.52200000000000002</v>
      </c>
      <c r="BL5555" s="157">
        <f t="shared" si="188"/>
        <v>0.52100000000000035</v>
      </c>
      <c r="BM5555" s="157">
        <f>IF('1b-NaturalGas'!$AL$87="no","",ROUND(BL5555,4))</f>
        <v>0.52100000000000002</v>
      </c>
      <c r="BN5555" s="157">
        <f>IF('1b-NaturalGas'!$AL$88="no","",ROUND(BL5555,4))</f>
        <v>0.52100000000000002</v>
      </c>
      <c r="BO5555" s="157">
        <f>IF('1b-NaturalGas'!$AL$89="no","",ROUND(BL5555,4))</f>
        <v>0.52100000000000002</v>
      </c>
      <c r="BP5555" s="157">
        <f>IF('1b-NaturalGas'!$AL$90="no","not applicable (based on previous answers)",ROUND(BL5555,4))</f>
        <v>0.52100000000000002</v>
      </c>
      <c r="BQ5555" s="157">
        <f>IF('1b-NaturalGas'!$AL$91="no","not applicable (based on previous answers)",ROUND(BL5555,4))</f>
        <v>0.52100000000000002</v>
      </c>
    </row>
    <row r="5556" spans="30:69" x14ac:dyDescent="0.25">
      <c r="AD5556" s="157">
        <f t="shared" si="187"/>
        <v>0.52300000000000035</v>
      </c>
      <c r="AE5556" s="157">
        <f>IF('1a-Electricity'!$AL$77="no","",ROUND(AD5556,4))</f>
        <v>0.52300000000000002</v>
      </c>
      <c r="AF5556" s="157">
        <f>IF('1a-Electricity'!$AL$78="no","",ROUND(AD5556,4))</f>
        <v>0.52300000000000002</v>
      </c>
      <c r="AG5556" s="157">
        <f>IF('1a-Electricity'!$AL$79="no","",ROUND(AD5556,4))</f>
        <v>0.52300000000000002</v>
      </c>
      <c r="BL5556" s="157">
        <f t="shared" si="188"/>
        <v>0.52200000000000035</v>
      </c>
      <c r="BM5556" s="157">
        <f>IF('1b-NaturalGas'!$AL$87="no","",ROUND(BL5556,4))</f>
        <v>0.52200000000000002</v>
      </c>
      <c r="BN5556" s="157">
        <f>IF('1b-NaturalGas'!$AL$88="no","",ROUND(BL5556,4))</f>
        <v>0.52200000000000002</v>
      </c>
      <c r="BO5556" s="157">
        <f>IF('1b-NaturalGas'!$AL$89="no","",ROUND(BL5556,4))</f>
        <v>0.52200000000000002</v>
      </c>
      <c r="BP5556" s="157">
        <f>IF('1b-NaturalGas'!$AL$90="no","not applicable (based on previous answers)",ROUND(BL5556,4))</f>
        <v>0.52200000000000002</v>
      </c>
      <c r="BQ5556" s="157">
        <f>IF('1b-NaturalGas'!$AL$91="no","not applicable (based on previous answers)",ROUND(BL5556,4))</f>
        <v>0.52200000000000002</v>
      </c>
    </row>
    <row r="5557" spans="30:69" x14ac:dyDescent="0.25">
      <c r="AD5557" s="157">
        <f t="shared" si="187"/>
        <v>0.52400000000000035</v>
      </c>
      <c r="AE5557" s="157">
        <f>IF('1a-Electricity'!$AL$77="no","",ROUND(AD5557,4))</f>
        <v>0.52400000000000002</v>
      </c>
      <c r="AF5557" s="157">
        <f>IF('1a-Electricity'!$AL$78="no","",ROUND(AD5557,4))</f>
        <v>0.52400000000000002</v>
      </c>
      <c r="AG5557" s="157">
        <f>IF('1a-Electricity'!$AL$79="no","",ROUND(AD5557,4))</f>
        <v>0.52400000000000002</v>
      </c>
      <c r="BL5557" s="157">
        <f t="shared" si="188"/>
        <v>0.52300000000000035</v>
      </c>
      <c r="BM5557" s="157">
        <f>IF('1b-NaturalGas'!$AL$87="no","",ROUND(BL5557,4))</f>
        <v>0.52300000000000002</v>
      </c>
      <c r="BN5557" s="157">
        <f>IF('1b-NaturalGas'!$AL$88="no","",ROUND(BL5557,4))</f>
        <v>0.52300000000000002</v>
      </c>
      <c r="BO5557" s="157">
        <f>IF('1b-NaturalGas'!$AL$89="no","",ROUND(BL5557,4))</f>
        <v>0.52300000000000002</v>
      </c>
      <c r="BP5557" s="157">
        <f>IF('1b-NaturalGas'!$AL$90="no","not applicable (based on previous answers)",ROUND(BL5557,4))</f>
        <v>0.52300000000000002</v>
      </c>
      <c r="BQ5557" s="157">
        <f>IF('1b-NaturalGas'!$AL$91="no","not applicable (based on previous answers)",ROUND(BL5557,4))</f>
        <v>0.52300000000000002</v>
      </c>
    </row>
    <row r="5558" spans="30:69" x14ac:dyDescent="0.25">
      <c r="AD5558" s="157">
        <f t="shared" si="187"/>
        <v>0.52500000000000036</v>
      </c>
      <c r="AE5558" s="157">
        <f>IF('1a-Electricity'!$AL$77="no","",ROUND(AD5558,4))</f>
        <v>0.52500000000000002</v>
      </c>
      <c r="AF5558" s="157">
        <f>IF('1a-Electricity'!$AL$78="no","",ROUND(AD5558,4))</f>
        <v>0.52500000000000002</v>
      </c>
      <c r="AG5558" s="157">
        <f>IF('1a-Electricity'!$AL$79="no","",ROUND(AD5558,4))</f>
        <v>0.52500000000000002</v>
      </c>
      <c r="BL5558" s="157">
        <f t="shared" si="188"/>
        <v>0.52400000000000035</v>
      </c>
      <c r="BM5558" s="157">
        <f>IF('1b-NaturalGas'!$AL$87="no","",ROUND(BL5558,4))</f>
        <v>0.52400000000000002</v>
      </c>
      <c r="BN5558" s="157">
        <f>IF('1b-NaturalGas'!$AL$88="no","",ROUND(BL5558,4))</f>
        <v>0.52400000000000002</v>
      </c>
      <c r="BO5558" s="157">
        <f>IF('1b-NaturalGas'!$AL$89="no","",ROUND(BL5558,4))</f>
        <v>0.52400000000000002</v>
      </c>
      <c r="BP5558" s="157">
        <f>IF('1b-NaturalGas'!$AL$90="no","not applicable (based on previous answers)",ROUND(BL5558,4))</f>
        <v>0.52400000000000002</v>
      </c>
      <c r="BQ5558" s="157">
        <f>IF('1b-NaturalGas'!$AL$91="no","not applicable (based on previous answers)",ROUND(BL5558,4))</f>
        <v>0.52400000000000002</v>
      </c>
    </row>
    <row r="5559" spans="30:69" x14ac:dyDescent="0.25">
      <c r="AD5559" s="157">
        <f t="shared" si="187"/>
        <v>0.52600000000000036</v>
      </c>
      <c r="AE5559" s="157">
        <f>IF('1a-Electricity'!$AL$77="no","",ROUND(AD5559,4))</f>
        <v>0.52600000000000002</v>
      </c>
      <c r="AF5559" s="157">
        <f>IF('1a-Electricity'!$AL$78="no","",ROUND(AD5559,4))</f>
        <v>0.52600000000000002</v>
      </c>
      <c r="AG5559" s="157">
        <f>IF('1a-Electricity'!$AL$79="no","",ROUND(AD5559,4))</f>
        <v>0.52600000000000002</v>
      </c>
      <c r="BL5559" s="157">
        <f t="shared" si="188"/>
        <v>0.52500000000000036</v>
      </c>
      <c r="BM5559" s="157">
        <f>IF('1b-NaturalGas'!$AL$87="no","",ROUND(BL5559,4))</f>
        <v>0.52500000000000002</v>
      </c>
      <c r="BN5559" s="157">
        <f>IF('1b-NaturalGas'!$AL$88="no","",ROUND(BL5559,4))</f>
        <v>0.52500000000000002</v>
      </c>
      <c r="BO5559" s="157">
        <f>IF('1b-NaturalGas'!$AL$89="no","",ROUND(BL5559,4))</f>
        <v>0.52500000000000002</v>
      </c>
      <c r="BP5559" s="157">
        <f>IF('1b-NaturalGas'!$AL$90="no","not applicable (based on previous answers)",ROUND(BL5559,4))</f>
        <v>0.52500000000000002</v>
      </c>
      <c r="BQ5559" s="157">
        <f>IF('1b-NaturalGas'!$AL$91="no","not applicable (based on previous answers)",ROUND(BL5559,4))</f>
        <v>0.52500000000000002</v>
      </c>
    </row>
    <row r="5560" spans="30:69" x14ac:dyDescent="0.25">
      <c r="AD5560" s="157">
        <f t="shared" si="187"/>
        <v>0.52700000000000036</v>
      </c>
      <c r="AE5560" s="157">
        <f>IF('1a-Electricity'!$AL$77="no","",ROUND(AD5560,4))</f>
        <v>0.52700000000000002</v>
      </c>
      <c r="AF5560" s="157">
        <f>IF('1a-Electricity'!$AL$78="no","",ROUND(AD5560,4))</f>
        <v>0.52700000000000002</v>
      </c>
      <c r="AG5560" s="157">
        <f>IF('1a-Electricity'!$AL$79="no","",ROUND(AD5560,4))</f>
        <v>0.52700000000000002</v>
      </c>
      <c r="BL5560" s="157">
        <f t="shared" si="188"/>
        <v>0.52600000000000036</v>
      </c>
      <c r="BM5560" s="157">
        <f>IF('1b-NaturalGas'!$AL$87="no","",ROUND(BL5560,4))</f>
        <v>0.52600000000000002</v>
      </c>
      <c r="BN5560" s="157">
        <f>IF('1b-NaturalGas'!$AL$88="no","",ROUND(BL5560,4))</f>
        <v>0.52600000000000002</v>
      </c>
      <c r="BO5560" s="157">
        <f>IF('1b-NaturalGas'!$AL$89="no","",ROUND(BL5560,4))</f>
        <v>0.52600000000000002</v>
      </c>
      <c r="BP5560" s="157">
        <f>IF('1b-NaturalGas'!$AL$90="no","not applicable (based on previous answers)",ROUND(BL5560,4))</f>
        <v>0.52600000000000002</v>
      </c>
      <c r="BQ5560" s="157">
        <f>IF('1b-NaturalGas'!$AL$91="no","not applicable (based on previous answers)",ROUND(BL5560,4))</f>
        <v>0.52600000000000002</v>
      </c>
    </row>
    <row r="5561" spans="30:69" x14ac:dyDescent="0.25">
      <c r="AD5561" s="157">
        <f t="shared" si="187"/>
        <v>0.52800000000000036</v>
      </c>
      <c r="AE5561" s="157">
        <f>IF('1a-Electricity'!$AL$77="no","",ROUND(AD5561,4))</f>
        <v>0.52800000000000002</v>
      </c>
      <c r="AF5561" s="157">
        <f>IF('1a-Electricity'!$AL$78="no","",ROUND(AD5561,4))</f>
        <v>0.52800000000000002</v>
      </c>
      <c r="AG5561" s="157">
        <f>IF('1a-Electricity'!$AL$79="no","",ROUND(AD5561,4))</f>
        <v>0.52800000000000002</v>
      </c>
      <c r="BL5561" s="157">
        <f t="shared" si="188"/>
        <v>0.52700000000000036</v>
      </c>
      <c r="BM5561" s="157">
        <f>IF('1b-NaturalGas'!$AL$87="no","",ROUND(BL5561,4))</f>
        <v>0.52700000000000002</v>
      </c>
      <c r="BN5561" s="157">
        <f>IF('1b-NaturalGas'!$AL$88="no","",ROUND(BL5561,4))</f>
        <v>0.52700000000000002</v>
      </c>
      <c r="BO5561" s="157">
        <f>IF('1b-NaturalGas'!$AL$89="no","",ROUND(BL5561,4))</f>
        <v>0.52700000000000002</v>
      </c>
      <c r="BP5561" s="157">
        <f>IF('1b-NaturalGas'!$AL$90="no","not applicable (based on previous answers)",ROUND(BL5561,4))</f>
        <v>0.52700000000000002</v>
      </c>
      <c r="BQ5561" s="157">
        <f>IF('1b-NaturalGas'!$AL$91="no","not applicable (based on previous answers)",ROUND(BL5561,4))</f>
        <v>0.52700000000000002</v>
      </c>
    </row>
    <row r="5562" spans="30:69" x14ac:dyDescent="0.25">
      <c r="AD5562" s="157">
        <f t="shared" si="187"/>
        <v>0.52900000000000036</v>
      </c>
      <c r="AE5562" s="157">
        <f>IF('1a-Electricity'!$AL$77="no","",ROUND(AD5562,4))</f>
        <v>0.52900000000000003</v>
      </c>
      <c r="AF5562" s="157">
        <f>IF('1a-Electricity'!$AL$78="no","",ROUND(AD5562,4))</f>
        <v>0.52900000000000003</v>
      </c>
      <c r="AG5562" s="157">
        <f>IF('1a-Electricity'!$AL$79="no","",ROUND(AD5562,4))</f>
        <v>0.52900000000000003</v>
      </c>
      <c r="BL5562" s="157">
        <f t="shared" si="188"/>
        <v>0.52800000000000036</v>
      </c>
      <c r="BM5562" s="157">
        <f>IF('1b-NaturalGas'!$AL$87="no","",ROUND(BL5562,4))</f>
        <v>0.52800000000000002</v>
      </c>
      <c r="BN5562" s="157">
        <f>IF('1b-NaturalGas'!$AL$88="no","",ROUND(BL5562,4))</f>
        <v>0.52800000000000002</v>
      </c>
      <c r="BO5562" s="157">
        <f>IF('1b-NaturalGas'!$AL$89="no","",ROUND(BL5562,4))</f>
        <v>0.52800000000000002</v>
      </c>
      <c r="BP5562" s="157">
        <f>IF('1b-NaturalGas'!$AL$90="no","not applicable (based on previous answers)",ROUND(BL5562,4))</f>
        <v>0.52800000000000002</v>
      </c>
      <c r="BQ5562" s="157">
        <f>IF('1b-NaturalGas'!$AL$91="no","not applicable (based on previous answers)",ROUND(BL5562,4))</f>
        <v>0.52800000000000002</v>
      </c>
    </row>
    <row r="5563" spans="30:69" x14ac:dyDescent="0.25">
      <c r="AD5563" s="157">
        <f t="shared" si="187"/>
        <v>0.53000000000000036</v>
      </c>
      <c r="AE5563" s="157">
        <f>IF('1a-Electricity'!$AL$77="no","",ROUND(AD5563,4))</f>
        <v>0.53</v>
      </c>
      <c r="AF5563" s="157">
        <f>IF('1a-Electricity'!$AL$78="no","",ROUND(AD5563,4))</f>
        <v>0.53</v>
      </c>
      <c r="AG5563" s="157">
        <f>IF('1a-Electricity'!$AL$79="no","",ROUND(AD5563,4))</f>
        <v>0.53</v>
      </c>
      <c r="BL5563" s="157">
        <f t="shared" si="188"/>
        <v>0.52900000000000036</v>
      </c>
      <c r="BM5563" s="157">
        <f>IF('1b-NaturalGas'!$AL$87="no","",ROUND(BL5563,4))</f>
        <v>0.52900000000000003</v>
      </c>
      <c r="BN5563" s="157">
        <f>IF('1b-NaturalGas'!$AL$88="no","",ROUND(BL5563,4))</f>
        <v>0.52900000000000003</v>
      </c>
      <c r="BO5563" s="157">
        <f>IF('1b-NaturalGas'!$AL$89="no","",ROUND(BL5563,4))</f>
        <v>0.52900000000000003</v>
      </c>
      <c r="BP5563" s="157">
        <f>IF('1b-NaturalGas'!$AL$90="no","not applicable (based on previous answers)",ROUND(BL5563,4))</f>
        <v>0.52900000000000003</v>
      </c>
      <c r="BQ5563" s="157">
        <f>IF('1b-NaturalGas'!$AL$91="no","not applicable (based on previous answers)",ROUND(BL5563,4))</f>
        <v>0.52900000000000003</v>
      </c>
    </row>
    <row r="5564" spans="30:69" x14ac:dyDescent="0.25">
      <c r="AD5564" s="157">
        <f t="shared" si="187"/>
        <v>0.53100000000000036</v>
      </c>
      <c r="AE5564" s="157">
        <f>IF('1a-Electricity'!$AL$77="no","",ROUND(AD5564,4))</f>
        <v>0.53100000000000003</v>
      </c>
      <c r="AF5564" s="157">
        <f>IF('1a-Electricity'!$AL$78="no","",ROUND(AD5564,4))</f>
        <v>0.53100000000000003</v>
      </c>
      <c r="AG5564" s="157">
        <f>IF('1a-Electricity'!$AL$79="no","",ROUND(AD5564,4))</f>
        <v>0.53100000000000003</v>
      </c>
      <c r="BL5564" s="157">
        <f t="shared" si="188"/>
        <v>0.53000000000000036</v>
      </c>
      <c r="BM5564" s="157">
        <f>IF('1b-NaturalGas'!$AL$87="no","",ROUND(BL5564,4))</f>
        <v>0.53</v>
      </c>
      <c r="BN5564" s="157">
        <f>IF('1b-NaturalGas'!$AL$88="no","",ROUND(BL5564,4))</f>
        <v>0.53</v>
      </c>
      <c r="BO5564" s="157">
        <f>IF('1b-NaturalGas'!$AL$89="no","",ROUND(BL5564,4))</f>
        <v>0.53</v>
      </c>
      <c r="BP5564" s="157">
        <f>IF('1b-NaturalGas'!$AL$90="no","not applicable (based on previous answers)",ROUND(BL5564,4))</f>
        <v>0.53</v>
      </c>
      <c r="BQ5564" s="157">
        <f>IF('1b-NaturalGas'!$AL$91="no","not applicable (based on previous answers)",ROUND(BL5564,4))</f>
        <v>0.53</v>
      </c>
    </row>
    <row r="5565" spans="30:69" x14ac:dyDescent="0.25">
      <c r="AD5565" s="157">
        <f t="shared" si="187"/>
        <v>0.53200000000000036</v>
      </c>
      <c r="AE5565" s="157">
        <f>IF('1a-Electricity'!$AL$77="no","",ROUND(AD5565,4))</f>
        <v>0.53200000000000003</v>
      </c>
      <c r="AF5565" s="157">
        <f>IF('1a-Electricity'!$AL$78="no","",ROUND(AD5565,4))</f>
        <v>0.53200000000000003</v>
      </c>
      <c r="AG5565" s="157">
        <f>IF('1a-Electricity'!$AL$79="no","",ROUND(AD5565,4))</f>
        <v>0.53200000000000003</v>
      </c>
      <c r="BL5565" s="157">
        <f t="shared" si="188"/>
        <v>0.53100000000000036</v>
      </c>
      <c r="BM5565" s="157">
        <f>IF('1b-NaturalGas'!$AL$87="no","",ROUND(BL5565,4))</f>
        <v>0.53100000000000003</v>
      </c>
      <c r="BN5565" s="157">
        <f>IF('1b-NaturalGas'!$AL$88="no","",ROUND(BL5565,4))</f>
        <v>0.53100000000000003</v>
      </c>
      <c r="BO5565" s="157">
        <f>IF('1b-NaturalGas'!$AL$89="no","",ROUND(BL5565,4))</f>
        <v>0.53100000000000003</v>
      </c>
      <c r="BP5565" s="157">
        <f>IF('1b-NaturalGas'!$AL$90="no","not applicable (based on previous answers)",ROUND(BL5565,4))</f>
        <v>0.53100000000000003</v>
      </c>
      <c r="BQ5565" s="157">
        <f>IF('1b-NaturalGas'!$AL$91="no","not applicable (based on previous answers)",ROUND(BL5565,4))</f>
        <v>0.53100000000000003</v>
      </c>
    </row>
    <row r="5566" spans="30:69" x14ac:dyDescent="0.25">
      <c r="AD5566" s="157">
        <f t="shared" si="187"/>
        <v>0.53300000000000036</v>
      </c>
      <c r="AE5566" s="157">
        <f>IF('1a-Electricity'!$AL$77="no","",ROUND(AD5566,4))</f>
        <v>0.53300000000000003</v>
      </c>
      <c r="AF5566" s="157">
        <f>IF('1a-Electricity'!$AL$78="no","",ROUND(AD5566,4))</f>
        <v>0.53300000000000003</v>
      </c>
      <c r="AG5566" s="157">
        <f>IF('1a-Electricity'!$AL$79="no","",ROUND(AD5566,4))</f>
        <v>0.53300000000000003</v>
      </c>
      <c r="BL5566" s="157">
        <f t="shared" si="188"/>
        <v>0.53200000000000036</v>
      </c>
      <c r="BM5566" s="157">
        <f>IF('1b-NaturalGas'!$AL$87="no","",ROUND(BL5566,4))</f>
        <v>0.53200000000000003</v>
      </c>
      <c r="BN5566" s="157">
        <f>IF('1b-NaturalGas'!$AL$88="no","",ROUND(BL5566,4))</f>
        <v>0.53200000000000003</v>
      </c>
      <c r="BO5566" s="157">
        <f>IF('1b-NaturalGas'!$AL$89="no","",ROUND(BL5566,4))</f>
        <v>0.53200000000000003</v>
      </c>
      <c r="BP5566" s="157">
        <f>IF('1b-NaturalGas'!$AL$90="no","not applicable (based on previous answers)",ROUND(BL5566,4))</f>
        <v>0.53200000000000003</v>
      </c>
      <c r="BQ5566" s="157">
        <f>IF('1b-NaturalGas'!$AL$91="no","not applicable (based on previous answers)",ROUND(BL5566,4))</f>
        <v>0.53200000000000003</v>
      </c>
    </row>
    <row r="5567" spans="30:69" x14ac:dyDescent="0.25">
      <c r="AD5567" s="157">
        <f t="shared" si="187"/>
        <v>0.53400000000000036</v>
      </c>
      <c r="AE5567" s="157">
        <f>IF('1a-Electricity'!$AL$77="no","",ROUND(AD5567,4))</f>
        <v>0.53400000000000003</v>
      </c>
      <c r="AF5567" s="157">
        <f>IF('1a-Electricity'!$AL$78="no","",ROUND(AD5567,4))</f>
        <v>0.53400000000000003</v>
      </c>
      <c r="AG5567" s="157">
        <f>IF('1a-Electricity'!$AL$79="no","",ROUND(AD5567,4))</f>
        <v>0.53400000000000003</v>
      </c>
      <c r="BL5567" s="157">
        <f t="shared" si="188"/>
        <v>0.53300000000000036</v>
      </c>
      <c r="BM5567" s="157">
        <f>IF('1b-NaturalGas'!$AL$87="no","",ROUND(BL5567,4))</f>
        <v>0.53300000000000003</v>
      </c>
      <c r="BN5567" s="157">
        <f>IF('1b-NaturalGas'!$AL$88="no","",ROUND(BL5567,4))</f>
        <v>0.53300000000000003</v>
      </c>
      <c r="BO5567" s="157">
        <f>IF('1b-NaturalGas'!$AL$89="no","",ROUND(BL5567,4))</f>
        <v>0.53300000000000003</v>
      </c>
      <c r="BP5567" s="157">
        <f>IF('1b-NaturalGas'!$AL$90="no","not applicable (based on previous answers)",ROUND(BL5567,4))</f>
        <v>0.53300000000000003</v>
      </c>
      <c r="BQ5567" s="157">
        <f>IF('1b-NaturalGas'!$AL$91="no","not applicable (based on previous answers)",ROUND(BL5567,4))</f>
        <v>0.53300000000000003</v>
      </c>
    </row>
    <row r="5568" spans="30:69" x14ac:dyDescent="0.25">
      <c r="AD5568" s="157">
        <f t="shared" si="187"/>
        <v>0.53500000000000036</v>
      </c>
      <c r="AE5568" s="157">
        <f>IF('1a-Electricity'!$AL$77="no","",ROUND(AD5568,4))</f>
        <v>0.53500000000000003</v>
      </c>
      <c r="AF5568" s="157">
        <f>IF('1a-Electricity'!$AL$78="no","",ROUND(AD5568,4))</f>
        <v>0.53500000000000003</v>
      </c>
      <c r="AG5568" s="157">
        <f>IF('1a-Electricity'!$AL$79="no","",ROUND(AD5568,4))</f>
        <v>0.53500000000000003</v>
      </c>
      <c r="BL5568" s="157">
        <f t="shared" si="188"/>
        <v>0.53400000000000036</v>
      </c>
      <c r="BM5568" s="157">
        <f>IF('1b-NaturalGas'!$AL$87="no","",ROUND(BL5568,4))</f>
        <v>0.53400000000000003</v>
      </c>
      <c r="BN5568" s="157">
        <f>IF('1b-NaturalGas'!$AL$88="no","",ROUND(BL5568,4))</f>
        <v>0.53400000000000003</v>
      </c>
      <c r="BO5568" s="157">
        <f>IF('1b-NaturalGas'!$AL$89="no","",ROUND(BL5568,4))</f>
        <v>0.53400000000000003</v>
      </c>
      <c r="BP5568" s="157">
        <f>IF('1b-NaturalGas'!$AL$90="no","not applicable (based on previous answers)",ROUND(BL5568,4))</f>
        <v>0.53400000000000003</v>
      </c>
      <c r="BQ5568" s="157">
        <f>IF('1b-NaturalGas'!$AL$91="no","not applicable (based on previous answers)",ROUND(BL5568,4))</f>
        <v>0.53400000000000003</v>
      </c>
    </row>
    <row r="5569" spans="30:69" x14ac:dyDescent="0.25">
      <c r="AD5569" s="157">
        <f t="shared" si="187"/>
        <v>0.53600000000000037</v>
      </c>
      <c r="AE5569" s="157">
        <f>IF('1a-Electricity'!$AL$77="no","",ROUND(AD5569,4))</f>
        <v>0.53600000000000003</v>
      </c>
      <c r="AF5569" s="157">
        <f>IF('1a-Electricity'!$AL$78="no","",ROUND(AD5569,4))</f>
        <v>0.53600000000000003</v>
      </c>
      <c r="AG5569" s="157">
        <f>IF('1a-Electricity'!$AL$79="no","",ROUND(AD5569,4))</f>
        <v>0.53600000000000003</v>
      </c>
      <c r="BL5569" s="157">
        <f t="shared" si="188"/>
        <v>0.53500000000000036</v>
      </c>
      <c r="BM5569" s="157">
        <f>IF('1b-NaturalGas'!$AL$87="no","",ROUND(BL5569,4))</f>
        <v>0.53500000000000003</v>
      </c>
      <c r="BN5569" s="157">
        <f>IF('1b-NaturalGas'!$AL$88="no","",ROUND(BL5569,4))</f>
        <v>0.53500000000000003</v>
      </c>
      <c r="BO5569" s="157">
        <f>IF('1b-NaturalGas'!$AL$89="no","",ROUND(BL5569,4))</f>
        <v>0.53500000000000003</v>
      </c>
      <c r="BP5569" s="157">
        <f>IF('1b-NaturalGas'!$AL$90="no","not applicable (based on previous answers)",ROUND(BL5569,4))</f>
        <v>0.53500000000000003</v>
      </c>
      <c r="BQ5569" s="157">
        <f>IF('1b-NaturalGas'!$AL$91="no","not applicable (based on previous answers)",ROUND(BL5569,4))</f>
        <v>0.53500000000000003</v>
      </c>
    </row>
    <row r="5570" spans="30:69" x14ac:dyDescent="0.25">
      <c r="AD5570" s="157">
        <f t="shared" si="187"/>
        <v>0.53700000000000037</v>
      </c>
      <c r="AE5570" s="157">
        <f>IF('1a-Electricity'!$AL$77="no","",ROUND(AD5570,4))</f>
        <v>0.53700000000000003</v>
      </c>
      <c r="AF5570" s="157">
        <f>IF('1a-Electricity'!$AL$78="no","",ROUND(AD5570,4))</f>
        <v>0.53700000000000003</v>
      </c>
      <c r="AG5570" s="157">
        <f>IF('1a-Electricity'!$AL$79="no","",ROUND(AD5570,4))</f>
        <v>0.53700000000000003</v>
      </c>
      <c r="BL5570" s="157">
        <f t="shared" si="188"/>
        <v>0.53600000000000037</v>
      </c>
      <c r="BM5570" s="157">
        <f>IF('1b-NaturalGas'!$AL$87="no","",ROUND(BL5570,4))</f>
        <v>0.53600000000000003</v>
      </c>
      <c r="BN5570" s="157">
        <f>IF('1b-NaturalGas'!$AL$88="no","",ROUND(BL5570,4))</f>
        <v>0.53600000000000003</v>
      </c>
      <c r="BO5570" s="157">
        <f>IF('1b-NaturalGas'!$AL$89="no","",ROUND(BL5570,4))</f>
        <v>0.53600000000000003</v>
      </c>
      <c r="BP5570" s="157">
        <f>IF('1b-NaturalGas'!$AL$90="no","not applicable (based on previous answers)",ROUND(BL5570,4))</f>
        <v>0.53600000000000003</v>
      </c>
      <c r="BQ5570" s="157">
        <f>IF('1b-NaturalGas'!$AL$91="no","not applicable (based on previous answers)",ROUND(BL5570,4))</f>
        <v>0.53600000000000003</v>
      </c>
    </row>
    <row r="5571" spans="30:69" x14ac:dyDescent="0.25">
      <c r="AD5571" s="157">
        <f t="shared" si="187"/>
        <v>0.53800000000000037</v>
      </c>
      <c r="AE5571" s="157">
        <f>IF('1a-Electricity'!$AL$77="no","",ROUND(AD5571,4))</f>
        <v>0.53800000000000003</v>
      </c>
      <c r="AF5571" s="157">
        <f>IF('1a-Electricity'!$AL$78="no","",ROUND(AD5571,4))</f>
        <v>0.53800000000000003</v>
      </c>
      <c r="AG5571" s="157">
        <f>IF('1a-Electricity'!$AL$79="no","",ROUND(AD5571,4))</f>
        <v>0.53800000000000003</v>
      </c>
      <c r="BL5571" s="157">
        <f t="shared" si="188"/>
        <v>0.53700000000000037</v>
      </c>
      <c r="BM5571" s="157">
        <f>IF('1b-NaturalGas'!$AL$87="no","",ROUND(BL5571,4))</f>
        <v>0.53700000000000003</v>
      </c>
      <c r="BN5571" s="157">
        <f>IF('1b-NaturalGas'!$AL$88="no","",ROUND(BL5571,4))</f>
        <v>0.53700000000000003</v>
      </c>
      <c r="BO5571" s="157">
        <f>IF('1b-NaturalGas'!$AL$89="no","",ROUND(BL5571,4))</f>
        <v>0.53700000000000003</v>
      </c>
      <c r="BP5571" s="157">
        <f>IF('1b-NaturalGas'!$AL$90="no","not applicable (based on previous answers)",ROUND(BL5571,4))</f>
        <v>0.53700000000000003</v>
      </c>
      <c r="BQ5571" s="157">
        <f>IF('1b-NaturalGas'!$AL$91="no","not applicable (based on previous answers)",ROUND(BL5571,4))</f>
        <v>0.53700000000000003</v>
      </c>
    </row>
    <row r="5572" spans="30:69" x14ac:dyDescent="0.25">
      <c r="AD5572" s="157">
        <f t="shared" si="187"/>
        <v>0.53900000000000037</v>
      </c>
      <c r="AE5572" s="157">
        <f>IF('1a-Electricity'!$AL$77="no","",ROUND(AD5572,4))</f>
        <v>0.53900000000000003</v>
      </c>
      <c r="AF5572" s="157">
        <f>IF('1a-Electricity'!$AL$78="no","",ROUND(AD5572,4))</f>
        <v>0.53900000000000003</v>
      </c>
      <c r="AG5572" s="157">
        <f>IF('1a-Electricity'!$AL$79="no","",ROUND(AD5572,4))</f>
        <v>0.53900000000000003</v>
      </c>
      <c r="BL5572" s="157">
        <f t="shared" si="188"/>
        <v>0.53800000000000037</v>
      </c>
      <c r="BM5572" s="157">
        <f>IF('1b-NaturalGas'!$AL$87="no","",ROUND(BL5572,4))</f>
        <v>0.53800000000000003</v>
      </c>
      <c r="BN5572" s="157">
        <f>IF('1b-NaturalGas'!$AL$88="no","",ROUND(BL5572,4))</f>
        <v>0.53800000000000003</v>
      </c>
      <c r="BO5572" s="157">
        <f>IF('1b-NaturalGas'!$AL$89="no","",ROUND(BL5572,4))</f>
        <v>0.53800000000000003</v>
      </c>
      <c r="BP5572" s="157">
        <f>IF('1b-NaturalGas'!$AL$90="no","not applicable (based on previous answers)",ROUND(BL5572,4))</f>
        <v>0.53800000000000003</v>
      </c>
      <c r="BQ5572" s="157">
        <f>IF('1b-NaturalGas'!$AL$91="no","not applicable (based on previous answers)",ROUND(BL5572,4))</f>
        <v>0.53800000000000003</v>
      </c>
    </row>
    <row r="5573" spans="30:69" x14ac:dyDescent="0.25">
      <c r="AD5573" s="157">
        <f t="shared" si="187"/>
        <v>0.54000000000000037</v>
      </c>
      <c r="AE5573" s="157">
        <f>IF('1a-Electricity'!$AL$77="no","",ROUND(AD5573,4))</f>
        <v>0.54</v>
      </c>
      <c r="AF5573" s="157">
        <f>IF('1a-Electricity'!$AL$78="no","",ROUND(AD5573,4))</f>
        <v>0.54</v>
      </c>
      <c r="AG5573" s="157">
        <f>IF('1a-Electricity'!$AL$79="no","",ROUND(AD5573,4))</f>
        <v>0.54</v>
      </c>
      <c r="BL5573" s="157">
        <f t="shared" si="188"/>
        <v>0.53900000000000037</v>
      </c>
      <c r="BM5573" s="157">
        <f>IF('1b-NaturalGas'!$AL$87="no","",ROUND(BL5573,4))</f>
        <v>0.53900000000000003</v>
      </c>
      <c r="BN5573" s="157">
        <f>IF('1b-NaturalGas'!$AL$88="no","",ROUND(BL5573,4))</f>
        <v>0.53900000000000003</v>
      </c>
      <c r="BO5573" s="157">
        <f>IF('1b-NaturalGas'!$AL$89="no","",ROUND(BL5573,4))</f>
        <v>0.53900000000000003</v>
      </c>
      <c r="BP5573" s="157">
        <f>IF('1b-NaturalGas'!$AL$90="no","not applicable (based on previous answers)",ROUND(BL5573,4))</f>
        <v>0.53900000000000003</v>
      </c>
      <c r="BQ5573" s="157">
        <f>IF('1b-NaturalGas'!$AL$91="no","not applicable (based on previous answers)",ROUND(BL5573,4))</f>
        <v>0.53900000000000003</v>
      </c>
    </row>
    <row r="5574" spans="30:69" x14ac:dyDescent="0.25">
      <c r="AD5574" s="157">
        <f t="shared" si="187"/>
        <v>0.54100000000000037</v>
      </c>
      <c r="AE5574" s="157">
        <f>IF('1a-Electricity'!$AL$77="no","",ROUND(AD5574,4))</f>
        <v>0.54100000000000004</v>
      </c>
      <c r="AF5574" s="157">
        <f>IF('1a-Electricity'!$AL$78="no","",ROUND(AD5574,4))</f>
        <v>0.54100000000000004</v>
      </c>
      <c r="AG5574" s="157">
        <f>IF('1a-Electricity'!$AL$79="no","",ROUND(AD5574,4))</f>
        <v>0.54100000000000004</v>
      </c>
      <c r="BL5574" s="157">
        <f t="shared" si="188"/>
        <v>0.54000000000000037</v>
      </c>
      <c r="BM5574" s="157">
        <f>IF('1b-NaturalGas'!$AL$87="no","",ROUND(BL5574,4))</f>
        <v>0.54</v>
      </c>
      <c r="BN5574" s="157">
        <f>IF('1b-NaturalGas'!$AL$88="no","",ROUND(BL5574,4))</f>
        <v>0.54</v>
      </c>
      <c r="BO5574" s="157">
        <f>IF('1b-NaturalGas'!$AL$89="no","",ROUND(BL5574,4))</f>
        <v>0.54</v>
      </c>
      <c r="BP5574" s="157">
        <f>IF('1b-NaturalGas'!$AL$90="no","not applicable (based on previous answers)",ROUND(BL5574,4))</f>
        <v>0.54</v>
      </c>
      <c r="BQ5574" s="157">
        <f>IF('1b-NaturalGas'!$AL$91="no","not applicable (based on previous answers)",ROUND(BL5574,4))</f>
        <v>0.54</v>
      </c>
    </row>
    <row r="5575" spans="30:69" x14ac:dyDescent="0.25">
      <c r="AD5575" s="157">
        <f t="shared" si="187"/>
        <v>0.54200000000000037</v>
      </c>
      <c r="AE5575" s="157">
        <f>IF('1a-Electricity'!$AL$77="no","",ROUND(AD5575,4))</f>
        <v>0.54200000000000004</v>
      </c>
      <c r="AF5575" s="157">
        <f>IF('1a-Electricity'!$AL$78="no","",ROUND(AD5575,4))</f>
        <v>0.54200000000000004</v>
      </c>
      <c r="AG5575" s="157">
        <f>IF('1a-Electricity'!$AL$79="no","",ROUND(AD5575,4))</f>
        <v>0.54200000000000004</v>
      </c>
      <c r="BL5575" s="157">
        <f t="shared" si="188"/>
        <v>0.54100000000000037</v>
      </c>
      <c r="BM5575" s="157">
        <f>IF('1b-NaturalGas'!$AL$87="no","",ROUND(BL5575,4))</f>
        <v>0.54100000000000004</v>
      </c>
      <c r="BN5575" s="157">
        <f>IF('1b-NaturalGas'!$AL$88="no","",ROUND(BL5575,4))</f>
        <v>0.54100000000000004</v>
      </c>
      <c r="BO5575" s="157">
        <f>IF('1b-NaturalGas'!$AL$89="no","",ROUND(BL5575,4))</f>
        <v>0.54100000000000004</v>
      </c>
      <c r="BP5575" s="157">
        <f>IF('1b-NaturalGas'!$AL$90="no","not applicable (based on previous answers)",ROUND(BL5575,4))</f>
        <v>0.54100000000000004</v>
      </c>
      <c r="BQ5575" s="157">
        <f>IF('1b-NaturalGas'!$AL$91="no","not applicable (based on previous answers)",ROUND(BL5575,4))</f>
        <v>0.54100000000000004</v>
      </c>
    </row>
    <row r="5576" spans="30:69" x14ac:dyDescent="0.25">
      <c r="AD5576" s="157">
        <f t="shared" si="187"/>
        <v>0.54300000000000037</v>
      </c>
      <c r="AE5576" s="157">
        <f>IF('1a-Electricity'!$AL$77="no","",ROUND(AD5576,4))</f>
        <v>0.54300000000000004</v>
      </c>
      <c r="AF5576" s="157">
        <f>IF('1a-Electricity'!$AL$78="no","",ROUND(AD5576,4))</f>
        <v>0.54300000000000004</v>
      </c>
      <c r="AG5576" s="157">
        <f>IF('1a-Electricity'!$AL$79="no","",ROUND(AD5576,4))</f>
        <v>0.54300000000000004</v>
      </c>
      <c r="BL5576" s="157">
        <f t="shared" si="188"/>
        <v>0.54200000000000037</v>
      </c>
      <c r="BM5576" s="157">
        <f>IF('1b-NaturalGas'!$AL$87="no","",ROUND(BL5576,4))</f>
        <v>0.54200000000000004</v>
      </c>
      <c r="BN5576" s="157">
        <f>IF('1b-NaturalGas'!$AL$88="no","",ROUND(BL5576,4))</f>
        <v>0.54200000000000004</v>
      </c>
      <c r="BO5576" s="157">
        <f>IF('1b-NaturalGas'!$AL$89="no","",ROUND(BL5576,4))</f>
        <v>0.54200000000000004</v>
      </c>
      <c r="BP5576" s="157">
        <f>IF('1b-NaturalGas'!$AL$90="no","not applicable (based on previous answers)",ROUND(BL5576,4))</f>
        <v>0.54200000000000004</v>
      </c>
      <c r="BQ5576" s="157">
        <f>IF('1b-NaturalGas'!$AL$91="no","not applicable (based on previous answers)",ROUND(BL5576,4))</f>
        <v>0.54200000000000004</v>
      </c>
    </row>
    <row r="5577" spans="30:69" x14ac:dyDescent="0.25">
      <c r="AD5577" s="157">
        <f t="shared" si="187"/>
        <v>0.54400000000000037</v>
      </c>
      <c r="AE5577" s="157">
        <f>IF('1a-Electricity'!$AL$77="no","",ROUND(AD5577,4))</f>
        <v>0.54400000000000004</v>
      </c>
      <c r="AF5577" s="157">
        <f>IF('1a-Electricity'!$AL$78="no","",ROUND(AD5577,4))</f>
        <v>0.54400000000000004</v>
      </c>
      <c r="AG5577" s="157">
        <f>IF('1a-Electricity'!$AL$79="no","",ROUND(AD5577,4))</f>
        <v>0.54400000000000004</v>
      </c>
      <c r="BL5577" s="157">
        <f t="shared" si="188"/>
        <v>0.54300000000000037</v>
      </c>
      <c r="BM5577" s="157">
        <f>IF('1b-NaturalGas'!$AL$87="no","",ROUND(BL5577,4))</f>
        <v>0.54300000000000004</v>
      </c>
      <c r="BN5577" s="157">
        <f>IF('1b-NaturalGas'!$AL$88="no","",ROUND(BL5577,4))</f>
        <v>0.54300000000000004</v>
      </c>
      <c r="BO5577" s="157">
        <f>IF('1b-NaturalGas'!$AL$89="no","",ROUND(BL5577,4))</f>
        <v>0.54300000000000004</v>
      </c>
      <c r="BP5577" s="157">
        <f>IF('1b-NaturalGas'!$AL$90="no","not applicable (based on previous answers)",ROUND(BL5577,4))</f>
        <v>0.54300000000000004</v>
      </c>
      <c r="BQ5577" s="157">
        <f>IF('1b-NaturalGas'!$AL$91="no","not applicable (based on previous answers)",ROUND(BL5577,4))</f>
        <v>0.54300000000000004</v>
      </c>
    </row>
    <row r="5578" spans="30:69" x14ac:dyDescent="0.25">
      <c r="AD5578" s="157">
        <f t="shared" si="187"/>
        <v>0.54500000000000037</v>
      </c>
      <c r="AE5578" s="157">
        <f>IF('1a-Electricity'!$AL$77="no","",ROUND(AD5578,4))</f>
        <v>0.54500000000000004</v>
      </c>
      <c r="AF5578" s="157">
        <f>IF('1a-Electricity'!$AL$78="no","",ROUND(AD5578,4))</f>
        <v>0.54500000000000004</v>
      </c>
      <c r="AG5578" s="157">
        <f>IF('1a-Electricity'!$AL$79="no","",ROUND(AD5578,4))</f>
        <v>0.54500000000000004</v>
      </c>
      <c r="BL5578" s="157">
        <f t="shared" si="188"/>
        <v>0.54400000000000037</v>
      </c>
      <c r="BM5578" s="157">
        <f>IF('1b-NaturalGas'!$AL$87="no","",ROUND(BL5578,4))</f>
        <v>0.54400000000000004</v>
      </c>
      <c r="BN5578" s="157">
        <f>IF('1b-NaturalGas'!$AL$88="no","",ROUND(BL5578,4))</f>
        <v>0.54400000000000004</v>
      </c>
      <c r="BO5578" s="157">
        <f>IF('1b-NaturalGas'!$AL$89="no","",ROUND(BL5578,4))</f>
        <v>0.54400000000000004</v>
      </c>
      <c r="BP5578" s="157">
        <f>IF('1b-NaturalGas'!$AL$90="no","not applicable (based on previous answers)",ROUND(BL5578,4))</f>
        <v>0.54400000000000004</v>
      </c>
      <c r="BQ5578" s="157">
        <f>IF('1b-NaturalGas'!$AL$91="no","not applicable (based on previous answers)",ROUND(BL5578,4))</f>
        <v>0.54400000000000004</v>
      </c>
    </row>
    <row r="5579" spans="30:69" x14ac:dyDescent="0.25">
      <c r="AD5579" s="157">
        <f t="shared" si="187"/>
        <v>0.54600000000000037</v>
      </c>
      <c r="AE5579" s="157">
        <f>IF('1a-Electricity'!$AL$77="no","",ROUND(AD5579,4))</f>
        <v>0.54600000000000004</v>
      </c>
      <c r="AF5579" s="157">
        <f>IF('1a-Electricity'!$AL$78="no","",ROUND(AD5579,4))</f>
        <v>0.54600000000000004</v>
      </c>
      <c r="AG5579" s="157">
        <f>IF('1a-Electricity'!$AL$79="no","",ROUND(AD5579,4))</f>
        <v>0.54600000000000004</v>
      </c>
      <c r="BL5579" s="157">
        <f t="shared" si="188"/>
        <v>0.54500000000000037</v>
      </c>
      <c r="BM5579" s="157">
        <f>IF('1b-NaturalGas'!$AL$87="no","",ROUND(BL5579,4))</f>
        <v>0.54500000000000004</v>
      </c>
      <c r="BN5579" s="157">
        <f>IF('1b-NaturalGas'!$AL$88="no","",ROUND(BL5579,4))</f>
        <v>0.54500000000000004</v>
      </c>
      <c r="BO5579" s="157">
        <f>IF('1b-NaturalGas'!$AL$89="no","",ROUND(BL5579,4))</f>
        <v>0.54500000000000004</v>
      </c>
      <c r="BP5579" s="157">
        <f>IF('1b-NaturalGas'!$AL$90="no","not applicable (based on previous answers)",ROUND(BL5579,4))</f>
        <v>0.54500000000000004</v>
      </c>
      <c r="BQ5579" s="157">
        <f>IF('1b-NaturalGas'!$AL$91="no","not applicable (based on previous answers)",ROUND(BL5579,4))</f>
        <v>0.54500000000000004</v>
      </c>
    </row>
    <row r="5580" spans="30:69" x14ac:dyDescent="0.25">
      <c r="AD5580" s="157">
        <f t="shared" si="187"/>
        <v>0.54700000000000037</v>
      </c>
      <c r="AE5580" s="157">
        <f>IF('1a-Electricity'!$AL$77="no","",ROUND(AD5580,4))</f>
        <v>0.54700000000000004</v>
      </c>
      <c r="AF5580" s="157">
        <f>IF('1a-Electricity'!$AL$78="no","",ROUND(AD5580,4))</f>
        <v>0.54700000000000004</v>
      </c>
      <c r="AG5580" s="157">
        <f>IF('1a-Electricity'!$AL$79="no","",ROUND(AD5580,4))</f>
        <v>0.54700000000000004</v>
      </c>
      <c r="BL5580" s="157">
        <f t="shared" si="188"/>
        <v>0.54600000000000037</v>
      </c>
      <c r="BM5580" s="157">
        <f>IF('1b-NaturalGas'!$AL$87="no","",ROUND(BL5580,4))</f>
        <v>0.54600000000000004</v>
      </c>
      <c r="BN5580" s="157">
        <f>IF('1b-NaturalGas'!$AL$88="no","",ROUND(BL5580,4))</f>
        <v>0.54600000000000004</v>
      </c>
      <c r="BO5580" s="157">
        <f>IF('1b-NaturalGas'!$AL$89="no","",ROUND(BL5580,4))</f>
        <v>0.54600000000000004</v>
      </c>
      <c r="BP5580" s="157">
        <f>IF('1b-NaturalGas'!$AL$90="no","not applicable (based on previous answers)",ROUND(BL5580,4))</f>
        <v>0.54600000000000004</v>
      </c>
      <c r="BQ5580" s="157">
        <f>IF('1b-NaturalGas'!$AL$91="no","not applicable (based on previous answers)",ROUND(BL5580,4))</f>
        <v>0.54600000000000004</v>
      </c>
    </row>
    <row r="5581" spans="30:69" x14ac:dyDescent="0.25">
      <c r="AD5581" s="157">
        <f t="shared" si="187"/>
        <v>0.54800000000000038</v>
      </c>
      <c r="AE5581" s="157">
        <f>IF('1a-Electricity'!$AL$77="no","",ROUND(AD5581,4))</f>
        <v>0.54800000000000004</v>
      </c>
      <c r="AF5581" s="157">
        <f>IF('1a-Electricity'!$AL$78="no","",ROUND(AD5581,4))</f>
        <v>0.54800000000000004</v>
      </c>
      <c r="AG5581" s="157">
        <f>IF('1a-Electricity'!$AL$79="no","",ROUND(AD5581,4))</f>
        <v>0.54800000000000004</v>
      </c>
      <c r="BL5581" s="157">
        <f t="shared" si="188"/>
        <v>0.54700000000000037</v>
      </c>
      <c r="BM5581" s="157">
        <f>IF('1b-NaturalGas'!$AL$87="no","",ROUND(BL5581,4))</f>
        <v>0.54700000000000004</v>
      </c>
      <c r="BN5581" s="157">
        <f>IF('1b-NaturalGas'!$AL$88="no","",ROUND(BL5581,4))</f>
        <v>0.54700000000000004</v>
      </c>
      <c r="BO5581" s="157">
        <f>IF('1b-NaturalGas'!$AL$89="no","",ROUND(BL5581,4))</f>
        <v>0.54700000000000004</v>
      </c>
      <c r="BP5581" s="157">
        <f>IF('1b-NaturalGas'!$AL$90="no","not applicable (based on previous answers)",ROUND(BL5581,4))</f>
        <v>0.54700000000000004</v>
      </c>
      <c r="BQ5581" s="157">
        <f>IF('1b-NaturalGas'!$AL$91="no","not applicable (based on previous answers)",ROUND(BL5581,4))</f>
        <v>0.54700000000000004</v>
      </c>
    </row>
    <row r="5582" spans="30:69" x14ac:dyDescent="0.25">
      <c r="AD5582" s="157">
        <f t="shared" si="187"/>
        <v>0.54900000000000038</v>
      </c>
      <c r="AE5582" s="157">
        <f>IF('1a-Electricity'!$AL$77="no","",ROUND(AD5582,4))</f>
        <v>0.54900000000000004</v>
      </c>
      <c r="AF5582" s="157">
        <f>IF('1a-Electricity'!$AL$78="no","",ROUND(AD5582,4))</f>
        <v>0.54900000000000004</v>
      </c>
      <c r="AG5582" s="157">
        <f>IF('1a-Electricity'!$AL$79="no","",ROUND(AD5582,4))</f>
        <v>0.54900000000000004</v>
      </c>
      <c r="BL5582" s="157">
        <f t="shared" si="188"/>
        <v>0.54800000000000038</v>
      </c>
      <c r="BM5582" s="157">
        <f>IF('1b-NaturalGas'!$AL$87="no","",ROUND(BL5582,4))</f>
        <v>0.54800000000000004</v>
      </c>
      <c r="BN5582" s="157">
        <f>IF('1b-NaturalGas'!$AL$88="no","",ROUND(BL5582,4))</f>
        <v>0.54800000000000004</v>
      </c>
      <c r="BO5582" s="157">
        <f>IF('1b-NaturalGas'!$AL$89="no","",ROUND(BL5582,4))</f>
        <v>0.54800000000000004</v>
      </c>
      <c r="BP5582" s="157">
        <f>IF('1b-NaturalGas'!$AL$90="no","not applicable (based on previous answers)",ROUND(BL5582,4))</f>
        <v>0.54800000000000004</v>
      </c>
      <c r="BQ5582" s="157">
        <f>IF('1b-NaturalGas'!$AL$91="no","not applicable (based on previous answers)",ROUND(BL5582,4))</f>
        <v>0.54800000000000004</v>
      </c>
    </row>
    <row r="5583" spans="30:69" x14ac:dyDescent="0.25">
      <c r="AD5583" s="157">
        <f t="shared" si="187"/>
        <v>0.55000000000000038</v>
      </c>
      <c r="AE5583" s="157">
        <f>IF('1a-Electricity'!$AL$77="no","",ROUND(AD5583,4))</f>
        <v>0.55000000000000004</v>
      </c>
      <c r="AF5583" s="157">
        <f>IF('1a-Electricity'!$AL$78="no","",ROUND(AD5583,4))</f>
        <v>0.55000000000000004</v>
      </c>
      <c r="AG5583" s="157">
        <f>IF('1a-Electricity'!$AL$79="no","",ROUND(AD5583,4))</f>
        <v>0.55000000000000004</v>
      </c>
      <c r="BL5583" s="157">
        <f t="shared" si="188"/>
        <v>0.54900000000000038</v>
      </c>
      <c r="BM5583" s="157">
        <f>IF('1b-NaturalGas'!$AL$87="no","",ROUND(BL5583,4))</f>
        <v>0.54900000000000004</v>
      </c>
      <c r="BN5583" s="157">
        <f>IF('1b-NaturalGas'!$AL$88="no","",ROUND(BL5583,4))</f>
        <v>0.54900000000000004</v>
      </c>
      <c r="BO5583" s="157">
        <f>IF('1b-NaturalGas'!$AL$89="no","",ROUND(BL5583,4))</f>
        <v>0.54900000000000004</v>
      </c>
      <c r="BP5583" s="157">
        <f>IF('1b-NaturalGas'!$AL$90="no","not applicable (based on previous answers)",ROUND(BL5583,4))</f>
        <v>0.54900000000000004</v>
      </c>
      <c r="BQ5583" s="157">
        <f>IF('1b-NaturalGas'!$AL$91="no","not applicable (based on previous answers)",ROUND(BL5583,4))</f>
        <v>0.54900000000000004</v>
      </c>
    </row>
    <row r="5584" spans="30:69" x14ac:dyDescent="0.25">
      <c r="AD5584" s="157">
        <f t="shared" si="187"/>
        <v>0.55100000000000038</v>
      </c>
      <c r="AE5584" s="157">
        <f>IF('1a-Electricity'!$AL$77="no","",ROUND(AD5584,4))</f>
        <v>0.55100000000000005</v>
      </c>
      <c r="AF5584" s="157">
        <f>IF('1a-Electricity'!$AL$78="no","",ROUND(AD5584,4))</f>
        <v>0.55100000000000005</v>
      </c>
      <c r="AG5584" s="157">
        <f>IF('1a-Electricity'!$AL$79="no","",ROUND(AD5584,4))</f>
        <v>0.55100000000000005</v>
      </c>
      <c r="BL5584" s="157">
        <f t="shared" si="188"/>
        <v>0.55000000000000038</v>
      </c>
      <c r="BM5584" s="157">
        <f>IF('1b-NaturalGas'!$AL$87="no","",ROUND(BL5584,4))</f>
        <v>0.55000000000000004</v>
      </c>
      <c r="BN5584" s="157">
        <f>IF('1b-NaturalGas'!$AL$88="no","",ROUND(BL5584,4))</f>
        <v>0.55000000000000004</v>
      </c>
      <c r="BO5584" s="157">
        <f>IF('1b-NaturalGas'!$AL$89="no","",ROUND(BL5584,4))</f>
        <v>0.55000000000000004</v>
      </c>
      <c r="BP5584" s="157">
        <f>IF('1b-NaturalGas'!$AL$90="no","not applicable (based on previous answers)",ROUND(BL5584,4))</f>
        <v>0.55000000000000004</v>
      </c>
      <c r="BQ5584" s="157">
        <f>IF('1b-NaturalGas'!$AL$91="no","not applicable (based on previous answers)",ROUND(BL5584,4))</f>
        <v>0.55000000000000004</v>
      </c>
    </row>
    <row r="5585" spans="30:69" x14ac:dyDescent="0.25">
      <c r="AD5585" s="157">
        <f t="shared" si="187"/>
        <v>0.55200000000000038</v>
      </c>
      <c r="AE5585" s="157">
        <f>IF('1a-Electricity'!$AL$77="no","",ROUND(AD5585,4))</f>
        <v>0.55200000000000005</v>
      </c>
      <c r="AF5585" s="157">
        <f>IF('1a-Electricity'!$AL$78="no","",ROUND(AD5585,4))</f>
        <v>0.55200000000000005</v>
      </c>
      <c r="AG5585" s="157">
        <f>IF('1a-Electricity'!$AL$79="no","",ROUND(AD5585,4))</f>
        <v>0.55200000000000005</v>
      </c>
      <c r="BL5585" s="157">
        <f t="shared" si="188"/>
        <v>0.55100000000000038</v>
      </c>
      <c r="BM5585" s="157">
        <f>IF('1b-NaturalGas'!$AL$87="no","",ROUND(BL5585,4))</f>
        <v>0.55100000000000005</v>
      </c>
      <c r="BN5585" s="157">
        <f>IF('1b-NaturalGas'!$AL$88="no","",ROUND(BL5585,4))</f>
        <v>0.55100000000000005</v>
      </c>
      <c r="BO5585" s="157">
        <f>IF('1b-NaturalGas'!$AL$89="no","",ROUND(BL5585,4))</f>
        <v>0.55100000000000005</v>
      </c>
      <c r="BP5585" s="157">
        <f>IF('1b-NaturalGas'!$AL$90="no","not applicable (based on previous answers)",ROUND(BL5585,4))</f>
        <v>0.55100000000000005</v>
      </c>
      <c r="BQ5585" s="157">
        <f>IF('1b-NaturalGas'!$AL$91="no","not applicable (based on previous answers)",ROUND(BL5585,4))</f>
        <v>0.55100000000000005</v>
      </c>
    </row>
    <row r="5586" spans="30:69" x14ac:dyDescent="0.25">
      <c r="AD5586" s="157">
        <f t="shared" si="187"/>
        <v>0.55300000000000038</v>
      </c>
      <c r="AE5586" s="157">
        <f>IF('1a-Electricity'!$AL$77="no","",ROUND(AD5586,4))</f>
        <v>0.55300000000000005</v>
      </c>
      <c r="AF5586" s="157">
        <f>IF('1a-Electricity'!$AL$78="no","",ROUND(AD5586,4))</f>
        <v>0.55300000000000005</v>
      </c>
      <c r="AG5586" s="157">
        <f>IF('1a-Electricity'!$AL$79="no","",ROUND(AD5586,4))</f>
        <v>0.55300000000000005</v>
      </c>
      <c r="BL5586" s="157">
        <f t="shared" si="188"/>
        <v>0.55200000000000038</v>
      </c>
      <c r="BM5586" s="157">
        <f>IF('1b-NaturalGas'!$AL$87="no","",ROUND(BL5586,4))</f>
        <v>0.55200000000000005</v>
      </c>
      <c r="BN5586" s="157">
        <f>IF('1b-NaturalGas'!$AL$88="no","",ROUND(BL5586,4))</f>
        <v>0.55200000000000005</v>
      </c>
      <c r="BO5586" s="157">
        <f>IF('1b-NaturalGas'!$AL$89="no","",ROUND(BL5586,4))</f>
        <v>0.55200000000000005</v>
      </c>
      <c r="BP5586" s="157">
        <f>IF('1b-NaturalGas'!$AL$90="no","not applicable (based on previous answers)",ROUND(BL5586,4))</f>
        <v>0.55200000000000005</v>
      </c>
      <c r="BQ5586" s="157">
        <f>IF('1b-NaturalGas'!$AL$91="no","not applicable (based on previous answers)",ROUND(BL5586,4))</f>
        <v>0.55200000000000005</v>
      </c>
    </row>
    <row r="5587" spans="30:69" x14ac:dyDescent="0.25">
      <c r="AD5587" s="157">
        <f t="shared" si="187"/>
        <v>0.55400000000000038</v>
      </c>
      <c r="AE5587" s="157">
        <f>IF('1a-Electricity'!$AL$77="no","",ROUND(AD5587,4))</f>
        <v>0.55400000000000005</v>
      </c>
      <c r="AF5587" s="157">
        <f>IF('1a-Electricity'!$AL$78="no","",ROUND(AD5587,4))</f>
        <v>0.55400000000000005</v>
      </c>
      <c r="AG5587" s="157">
        <f>IF('1a-Electricity'!$AL$79="no","",ROUND(AD5587,4))</f>
        <v>0.55400000000000005</v>
      </c>
      <c r="BL5587" s="157">
        <f t="shared" si="188"/>
        <v>0.55300000000000038</v>
      </c>
      <c r="BM5587" s="157">
        <f>IF('1b-NaturalGas'!$AL$87="no","",ROUND(BL5587,4))</f>
        <v>0.55300000000000005</v>
      </c>
      <c r="BN5587" s="157">
        <f>IF('1b-NaturalGas'!$AL$88="no","",ROUND(BL5587,4))</f>
        <v>0.55300000000000005</v>
      </c>
      <c r="BO5587" s="157">
        <f>IF('1b-NaturalGas'!$AL$89="no","",ROUND(BL5587,4))</f>
        <v>0.55300000000000005</v>
      </c>
      <c r="BP5587" s="157">
        <f>IF('1b-NaturalGas'!$AL$90="no","not applicable (based on previous answers)",ROUND(BL5587,4))</f>
        <v>0.55300000000000005</v>
      </c>
      <c r="BQ5587" s="157">
        <f>IF('1b-NaturalGas'!$AL$91="no","not applicable (based on previous answers)",ROUND(BL5587,4))</f>
        <v>0.55300000000000005</v>
      </c>
    </row>
    <row r="5588" spans="30:69" x14ac:dyDescent="0.25">
      <c r="AD5588" s="157">
        <f t="shared" si="187"/>
        <v>0.55500000000000038</v>
      </c>
      <c r="AE5588" s="157">
        <f>IF('1a-Electricity'!$AL$77="no","",ROUND(AD5588,4))</f>
        <v>0.55500000000000005</v>
      </c>
      <c r="AF5588" s="157">
        <f>IF('1a-Electricity'!$AL$78="no","",ROUND(AD5588,4))</f>
        <v>0.55500000000000005</v>
      </c>
      <c r="AG5588" s="157">
        <f>IF('1a-Electricity'!$AL$79="no","",ROUND(AD5588,4))</f>
        <v>0.55500000000000005</v>
      </c>
      <c r="BL5588" s="157">
        <f t="shared" si="188"/>
        <v>0.55400000000000038</v>
      </c>
      <c r="BM5588" s="157">
        <f>IF('1b-NaturalGas'!$AL$87="no","",ROUND(BL5588,4))</f>
        <v>0.55400000000000005</v>
      </c>
      <c r="BN5588" s="157">
        <f>IF('1b-NaturalGas'!$AL$88="no","",ROUND(BL5588,4))</f>
        <v>0.55400000000000005</v>
      </c>
      <c r="BO5588" s="157">
        <f>IF('1b-NaturalGas'!$AL$89="no","",ROUND(BL5588,4))</f>
        <v>0.55400000000000005</v>
      </c>
      <c r="BP5588" s="157">
        <f>IF('1b-NaturalGas'!$AL$90="no","not applicable (based on previous answers)",ROUND(BL5588,4))</f>
        <v>0.55400000000000005</v>
      </c>
      <c r="BQ5588" s="157">
        <f>IF('1b-NaturalGas'!$AL$91="no","not applicable (based on previous answers)",ROUND(BL5588,4))</f>
        <v>0.55400000000000005</v>
      </c>
    </row>
    <row r="5589" spans="30:69" x14ac:dyDescent="0.25">
      <c r="AD5589" s="157">
        <f t="shared" si="187"/>
        <v>0.55600000000000038</v>
      </c>
      <c r="AE5589" s="157">
        <f>IF('1a-Electricity'!$AL$77="no","",ROUND(AD5589,4))</f>
        <v>0.55600000000000005</v>
      </c>
      <c r="AF5589" s="157">
        <f>IF('1a-Electricity'!$AL$78="no","",ROUND(AD5589,4))</f>
        <v>0.55600000000000005</v>
      </c>
      <c r="AG5589" s="157">
        <f>IF('1a-Electricity'!$AL$79="no","",ROUND(AD5589,4))</f>
        <v>0.55600000000000005</v>
      </c>
      <c r="BL5589" s="157">
        <f t="shared" si="188"/>
        <v>0.55500000000000038</v>
      </c>
      <c r="BM5589" s="157">
        <f>IF('1b-NaturalGas'!$AL$87="no","",ROUND(BL5589,4))</f>
        <v>0.55500000000000005</v>
      </c>
      <c r="BN5589" s="157">
        <f>IF('1b-NaturalGas'!$AL$88="no","",ROUND(BL5589,4))</f>
        <v>0.55500000000000005</v>
      </c>
      <c r="BO5589" s="157">
        <f>IF('1b-NaturalGas'!$AL$89="no","",ROUND(BL5589,4))</f>
        <v>0.55500000000000005</v>
      </c>
      <c r="BP5589" s="157">
        <f>IF('1b-NaturalGas'!$AL$90="no","not applicable (based on previous answers)",ROUND(BL5589,4))</f>
        <v>0.55500000000000005</v>
      </c>
      <c r="BQ5589" s="157">
        <f>IF('1b-NaturalGas'!$AL$91="no","not applicable (based on previous answers)",ROUND(BL5589,4))</f>
        <v>0.55500000000000005</v>
      </c>
    </row>
    <row r="5590" spans="30:69" x14ac:dyDescent="0.25">
      <c r="AD5590" s="157">
        <f t="shared" si="187"/>
        <v>0.55700000000000038</v>
      </c>
      <c r="AE5590" s="157">
        <f>IF('1a-Electricity'!$AL$77="no","",ROUND(AD5590,4))</f>
        <v>0.55700000000000005</v>
      </c>
      <c r="AF5590" s="157">
        <f>IF('1a-Electricity'!$AL$78="no","",ROUND(AD5590,4))</f>
        <v>0.55700000000000005</v>
      </c>
      <c r="AG5590" s="157">
        <f>IF('1a-Electricity'!$AL$79="no","",ROUND(AD5590,4))</f>
        <v>0.55700000000000005</v>
      </c>
      <c r="BL5590" s="157">
        <f t="shared" si="188"/>
        <v>0.55600000000000038</v>
      </c>
      <c r="BM5590" s="157">
        <f>IF('1b-NaturalGas'!$AL$87="no","",ROUND(BL5590,4))</f>
        <v>0.55600000000000005</v>
      </c>
      <c r="BN5590" s="157">
        <f>IF('1b-NaturalGas'!$AL$88="no","",ROUND(BL5590,4))</f>
        <v>0.55600000000000005</v>
      </c>
      <c r="BO5590" s="157">
        <f>IF('1b-NaturalGas'!$AL$89="no","",ROUND(BL5590,4))</f>
        <v>0.55600000000000005</v>
      </c>
      <c r="BP5590" s="157">
        <f>IF('1b-NaturalGas'!$AL$90="no","not applicable (based on previous answers)",ROUND(BL5590,4))</f>
        <v>0.55600000000000005</v>
      </c>
      <c r="BQ5590" s="157">
        <f>IF('1b-NaturalGas'!$AL$91="no","not applicable (based on previous answers)",ROUND(BL5590,4))</f>
        <v>0.55600000000000005</v>
      </c>
    </row>
    <row r="5591" spans="30:69" x14ac:dyDescent="0.25">
      <c r="AD5591" s="157">
        <f t="shared" si="187"/>
        <v>0.55800000000000038</v>
      </c>
      <c r="AE5591" s="157">
        <f>IF('1a-Electricity'!$AL$77="no","",ROUND(AD5591,4))</f>
        <v>0.55800000000000005</v>
      </c>
      <c r="AF5591" s="157">
        <f>IF('1a-Electricity'!$AL$78="no","",ROUND(AD5591,4))</f>
        <v>0.55800000000000005</v>
      </c>
      <c r="AG5591" s="157">
        <f>IF('1a-Electricity'!$AL$79="no","",ROUND(AD5591,4))</f>
        <v>0.55800000000000005</v>
      </c>
      <c r="BL5591" s="157">
        <f t="shared" si="188"/>
        <v>0.55700000000000038</v>
      </c>
      <c r="BM5591" s="157">
        <f>IF('1b-NaturalGas'!$AL$87="no","",ROUND(BL5591,4))</f>
        <v>0.55700000000000005</v>
      </c>
      <c r="BN5591" s="157">
        <f>IF('1b-NaturalGas'!$AL$88="no","",ROUND(BL5591,4))</f>
        <v>0.55700000000000005</v>
      </c>
      <c r="BO5591" s="157">
        <f>IF('1b-NaturalGas'!$AL$89="no","",ROUND(BL5591,4))</f>
        <v>0.55700000000000005</v>
      </c>
      <c r="BP5591" s="157">
        <f>IF('1b-NaturalGas'!$AL$90="no","not applicable (based on previous answers)",ROUND(BL5591,4))</f>
        <v>0.55700000000000005</v>
      </c>
      <c r="BQ5591" s="157">
        <f>IF('1b-NaturalGas'!$AL$91="no","not applicable (based on previous answers)",ROUND(BL5591,4))</f>
        <v>0.55700000000000005</v>
      </c>
    </row>
    <row r="5592" spans="30:69" x14ac:dyDescent="0.25">
      <c r="AD5592" s="157">
        <f t="shared" si="187"/>
        <v>0.55900000000000039</v>
      </c>
      <c r="AE5592" s="157">
        <f>IF('1a-Electricity'!$AL$77="no","",ROUND(AD5592,4))</f>
        <v>0.55900000000000005</v>
      </c>
      <c r="AF5592" s="157">
        <f>IF('1a-Electricity'!$AL$78="no","",ROUND(AD5592,4))</f>
        <v>0.55900000000000005</v>
      </c>
      <c r="AG5592" s="157">
        <f>IF('1a-Electricity'!$AL$79="no","",ROUND(AD5592,4))</f>
        <v>0.55900000000000005</v>
      </c>
      <c r="BL5592" s="157">
        <f t="shared" si="188"/>
        <v>0.55800000000000038</v>
      </c>
      <c r="BM5592" s="157">
        <f>IF('1b-NaturalGas'!$AL$87="no","",ROUND(BL5592,4))</f>
        <v>0.55800000000000005</v>
      </c>
      <c r="BN5592" s="157">
        <f>IF('1b-NaturalGas'!$AL$88="no","",ROUND(BL5592,4))</f>
        <v>0.55800000000000005</v>
      </c>
      <c r="BO5592" s="157">
        <f>IF('1b-NaturalGas'!$AL$89="no","",ROUND(BL5592,4))</f>
        <v>0.55800000000000005</v>
      </c>
      <c r="BP5592" s="157">
        <f>IF('1b-NaturalGas'!$AL$90="no","not applicable (based on previous answers)",ROUND(BL5592,4))</f>
        <v>0.55800000000000005</v>
      </c>
      <c r="BQ5592" s="157">
        <f>IF('1b-NaturalGas'!$AL$91="no","not applicable (based on previous answers)",ROUND(BL5592,4))</f>
        <v>0.55800000000000005</v>
      </c>
    </row>
    <row r="5593" spans="30:69" x14ac:dyDescent="0.25">
      <c r="AD5593" s="157">
        <f t="shared" si="187"/>
        <v>0.56000000000000039</v>
      </c>
      <c r="AE5593" s="157">
        <f>IF('1a-Electricity'!$AL$77="no","",ROUND(AD5593,4))</f>
        <v>0.56000000000000005</v>
      </c>
      <c r="AF5593" s="157">
        <f>IF('1a-Electricity'!$AL$78="no","",ROUND(AD5593,4))</f>
        <v>0.56000000000000005</v>
      </c>
      <c r="AG5593" s="157">
        <f>IF('1a-Electricity'!$AL$79="no","",ROUND(AD5593,4))</f>
        <v>0.56000000000000005</v>
      </c>
      <c r="BL5593" s="157">
        <f t="shared" si="188"/>
        <v>0.55900000000000039</v>
      </c>
      <c r="BM5593" s="157">
        <f>IF('1b-NaturalGas'!$AL$87="no","",ROUND(BL5593,4))</f>
        <v>0.55900000000000005</v>
      </c>
      <c r="BN5593" s="157">
        <f>IF('1b-NaturalGas'!$AL$88="no","",ROUND(BL5593,4))</f>
        <v>0.55900000000000005</v>
      </c>
      <c r="BO5593" s="157">
        <f>IF('1b-NaturalGas'!$AL$89="no","",ROUND(BL5593,4))</f>
        <v>0.55900000000000005</v>
      </c>
      <c r="BP5593" s="157">
        <f>IF('1b-NaturalGas'!$AL$90="no","not applicable (based on previous answers)",ROUND(BL5593,4))</f>
        <v>0.55900000000000005</v>
      </c>
      <c r="BQ5593" s="157">
        <f>IF('1b-NaturalGas'!$AL$91="no","not applicable (based on previous answers)",ROUND(BL5593,4))</f>
        <v>0.55900000000000005</v>
      </c>
    </row>
    <row r="5594" spans="30:69" x14ac:dyDescent="0.25">
      <c r="AD5594" s="157">
        <f t="shared" si="187"/>
        <v>0.56100000000000039</v>
      </c>
      <c r="AE5594" s="157">
        <f>IF('1a-Electricity'!$AL$77="no","",ROUND(AD5594,4))</f>
        <v>0.56100000000000005</v>
      </c>
      <c r="AF5594" s="157">
        <f>IF('1a-Electricity'!$AL$78="no","",ROUND(AD5594,4))</f>
        <v>0.56100000000000005</v>
      </c>
      <c r="AG5594" s="157">
        <f>IF('1a-Electricity'!$AL$79="no","",ROUND(AD5594,4))</f>
        <v>0.56100000000000005</v>
      </c>
      <c r="BL5594" s="157">
        <f t="shared" si="188"/>
        <v>0.56000000000000039</v>
      </c>
      <c r="BM5594" s="157">
        <f>IF('1b-NaturalGas'!$AL$87="no","",ROUND(BL5594,4))</f>
        <v>0.56000000000000005</v>
      </c>
      <c r="BN5594" s="157">
        <f>IF('1b-NaturalGas'!$AL$88="no","",ROUND(BL5594,4))</f>
        <v>0.56000000000000005</v>
      </c>
      <c r="BO5594" s="157">
        <f>IF('1b-NaturalGas'!$AL$89="no","",ROUND(BL5594,4))</f>
        <v>0.56000000000000005</v>
      </c>
      <c r="BP5594" s="157">
        <f>IF('1b-NaturalGas'!$AL$90="no","not applicable (based on previous answers)",ROUND(BL5594,4))</f>
        <v>0.56000000000000005</v>
      </c>
      <c r="BQ5594" s="157">
        <f>IF('1b-NaturalGas'!$AL$91="no","not applicable (based on previous answers)",ROUND(BL5594,4))</f>
        <v>0.56000000000000005</v>
      </c>
    </row>
    <row r="5595" spans="30:69" x14ac:dyDescent="0.25">
      <c r="AD5595" s="157">
        <f t="shared" si="187"/>
        <v>0.56200000000000039</v>
      </c>
      <c r="AE5595" s="157">
        <f>IF('1a-Electricity'!$AL$77="no","",ROUND(AD5595,4))</f>
        <v>0.56200000000000006</v>
      </c>
      <c r="AF5595" s="157">
        <f>IF('1a-Electricity'!$AL$78="no","",ROUND(AD5595,4))</f>
        <v>0.56200000000000006</v>
      </c>
      <c r="AG5595" s="157">
        <f>IF('1a-Electricity'!$AL$79="no","",ROUND(AD5595,4))</f>
        <v>0.56200000000000006</v>
      </c>
      <c r="BL5595" s="157">
        <f t="shared" si="188"/>
        <v>0.56100000000000039</v>
      </c>
      <c r="BM5595" s="157">
        <f>IF('1b-NaturalGas'!$AL$87="no","",ROUND(BL5595,4))</f>
        <v>0.56100000000000005</v>
      </c>
      <c r="BN5595" s="157">
        <f>IF('1b-NaturalGas'!$AL$88="no","",ROUND(BL5595,4))</f>
        <v>0.56100000000000005</v>
      </c>
      <c r="BO5595" s="157">
        <f>IF('1b-NaturalGas'!$AL$89="no","",ROUND(BL5595,4))</f>
        <v>0.56100000000000005</v>
      </c>
      <c r="BP5595" s="157">
        <f>IF('1b-NaturalGas'!$AL$90="no","not applicable (based on previous answers)",ROUND(BL5595,4))</f>
        <v>0.56100000000000005</v>
      </c>
      <c r="BQ5595" s="157">
        <f>IF('1b-NaturalGas'!$AL$91="no","not applicable (based on previous answers)",ROUND(BL5595,4))</f>
        <v>0.56100000000000005</v>
      </c>
    </row>
    <row r="5596" spans="30:69" x14ac:dyDescent="0.25">
      <c r="AD5596" s="157">
        <f t="shared" si="187"/>
        <v>0.56300000000000039</v>
      </c>
      <c r="AE5596" s="157">
        <f>IF('1a-Electricity'!$AL$77="no","",ROUND(AD5596,4))</f>
        <v>0.56299999999999994</v>
      </c>
      <c r="AF5596" s="157">
        <f>IF('1a-Electricity'!$AL$78="no","",ROUND(AD5596,4))</f>
        <v>0.56299999999999994</v>
      </c>
      <c r="AG5596" s="157">
        <f>IF('1a-Electricity'!$AL$79="no","",ROUND(AD5596,4))</f>
        <v>0.56299999999999994</v>
      </c>
      <c r="BL5596" s="157">
        <f t="shared" si="188"/>
        <v>0.56200000000000039</v>
      </c>
      <c r="BM5596" s="157">
        <f>IF('1b-NaturalGas'!$AL$87="no","",ROUND(BL5596,4))</f>
        <v>0.56200000000000006</v>
      </c>
      <c r="BN5596" s="157">
        <f>IF('1b-NaturalGas'!$AL$88="no","",ROUND(BL5596,4))</f>
        <v>0.56200000000000006</v>
      </c>
      <c r="BO5596" s="157">
        <f>IF('1b-NaturalGas'!$AL$89="no","",ROUND(BL5596,4))</f>
        <v>0.56200000000000006</v>
      </c>
      <c r="BP5596" s="157">
        <f>IF('1b-NaturalGas'!$AL$90="no","not applicable (based on previous answers)",ROUND(BL5596,4))</f>
        <v>0.56200000000000006</v>
      </c>
      <c r="BQ5596" s="157">
        <f>IF('1b-NaturalGas'!$AL$91="no","not applicable (based on previous answers)",ROUND(BL5596,4))</f>
        <v>0.56200000000000006</v>
      </c>
    </row>
    <row r="5597" spans="30:69" x14ac:dyDescent="0.25">
      <c r="AD5597" s="157">
        <f t="shared" si="187"/>
        <v>0.56400000000000039</v>
      </c>
      <c r="AE5597" s="157">
        <f>IF('1a-Electricity'!$AL$77="no","",ROUND(AD5597,4))</f>
        <v>0.56399999999999995</v>
      </c>
      <c r="AF5597" s="157">
        <f>IF('1a-Electricity'!$AL$78="no","",ROUND(AD5597,4))</f>
        <v>0.56399999999999995</v>
      </c>
      <c r="AG5597" s="157">
        <f>IF('1a-Electricity'!$AL$79="no","",ROUND(AD5597,4))</f>
        <v>0.56399999999999995</v>
      </c>
      <c r="BL5597" s="157">
        <f t="shared" si="188"/>
        <v>0.56300000000000039</v>
      </c>
      <c r="BM5597" s="157">
        <f>IF('1b-NaturalGas'!$AL$87="no","",ROUND(BL5597,4))</f>
        <v>0.56299999999999994</v>
      </c>
      <c r="BN5597" s="157">
        <f>IF('1b-NaturalGas'!$AL$88="no","",ROUND(BL5597,4))</f>
        <v>0.56299999999999994</v>
      </c>
      <c r="BO5597" s="157">
        <f>IF('1b-NaturalGas'!$AL$89="no","",ROUND(BL5597,4))</f>
        <v>0.56299999999999994</v>
      </c>
      <c r="BP5597" s="157">
        <f>IF('1b-NaturalGas'!$AL$90="no","not applicable (based on previous answers)",ROUND(BL5597,4))</f>
        <v>0.56299999999999994</v>
      </c>
      <c r="BQ5597" s="157">
        <f>IF('1b-NaturalGas'!$AL$91="no","not applicable (based on previous answers)",ROUND(BL5597,4))</f>
        <v>0.56299999999999994</v>
      </c>
    </row>
    <row r="5598" spans="30:69" x14ac:dyDescent="0.25">
      <c r="AD5598" s="157">
        <f t="shared" si="187"/>
        <v>0.56500000000000039</v>
      </c>
      <c r="AE5598" s="157">
        <f>IF('1a-Electricity'!$AL$77="no","",ROUND(AD5598,4))</f>
        <v>0.56499999999999995</v>
      </c>
      <c r="AF5598" s="157">
        <f>IF('1a-Electricity'!$AL$78="no","",ROUND(AD5598,4))</f>
        <v>0.56499999999999995</v>
      </c>
      <c r="AG5598" s="157">
        <f>IF('1a-Electricity'!$AL$79="no","",ROUND(AD5598,4))</f>
        <v>0.56499999999999995</v>
      </c>
      <c r="BL5598" s="157">
        <f t="shared" si="188"/>
        <v>0.56400000000000039</v>
      </c>
      <c r="BM5598" s="157">
        <f>IF('1b-NaturalGas'!$AL$87="no","",ROUND(BL5598,4))</f>
        <v>0.56399999999999995</v>
      </c>
      <c r="BN5598" s="157">
        <f>IF('1b-NaturalGas'!$AL$88="no","",ROUND(BL5598,4))</f>
        <v>0.56399999999999995</v>
      </c>
      <c r="BO5598" s="157">
        <f>IF('1b-NaturalGas'!$AL$89="no","",ROUND(BL5598,4))</f>
        <v>0.56399999999999995</v>
      </c>
      <c r="BP5598" s="157">
        <f>IF('1b-NaturalGas'!$AL$90="no","not applicable (based on previous answers)",ROUND(BL5598,4))</f>
        <v>0.56399999999999995</v>
      </c>
      <c r="BQ5598" s="157">
        <f>IF('1b-NaturalGas'!$AL$91="no","not applicable (based on previous answers)",ROUND(BL5598,4))</f>
        <v>0.56399999999999995</v>
      </c>
    </row>
    <row r="5599" spans="30:69" x14ac:dyDescent="0.25">
      <c r="AD5599" s="157">
        <f t="shared" si="187"/>
        <v>0.56600000000000039</v>
      </c>
      <c r="AE5599" s="157">
        <f>IF('1a-Electricity'!$AL$77="no","",ROUND(AD5599,4))</f>
        <v>0.56599999999999995</v>
      </c>
      <c r="AF5599" s="157">
        <f>IF('1a-Electricity'!$AL$78="no","",ROUND(AD5599,4))</f>
        <v>0.56599999999999995</v>
      </c>
      <c r="AG5599" s="157">
        <f>IF('1a-Electricity'!$AL$79="no","",ROUND(AD5599,4))</f>
        <v>0.56599999999999995</v>
      </c>
      <c r="BL5599" s="157">
        <f t="shared" si="188"/>
        <v>0.56500000000000039</v>
      </c>
      <c r="BM5599" s="157">
        <f>IF('1b-NaturalGas'!$AL$87="no","",ROUND(BL5599,4))</f>
        <v>0.56499999999999995</v>
      </c>
      <c r="BN5599" s="157">
        <f>IF('1b-NaturalGas'!$AL$88="no","",ROUND(BL5599,4))</f>
        <v>0.56499999999999995</v>
      </c>
      <c r="BO5599" s="157">
        <f>IF('1b-NaturalGas'!$AL$89="no","",ROUND(BL5599,4))</f>
        <v>0.56499999999999995</v>
      </c>
      <c r="BP5599" s="157">
        <f>IF('1b-NaturalGas'!$AL$90="no","not applicable (based on previous answers)",ROUND(BL5599,4))</f>
        <v>0.56499999999999995</v>
      </c>
      <c r="BQ5599" s="157">
        <f>IF('1b-NaturalGas'!$AL$91="no","not applicable (based on previous answers)",ROUND(BL5599,4))</f>
        <v>0.56499999999999995</v>
      </c>
    </row>
    <row r="5600" spans="30:69" x14ac:dyDescent="0.25">
      <c r="AD5600" s="157">
        <f t="shared" si="187"/>
        <v>0.56700000000000039</v>
      </c>
      <c r="AE5600" s="157">
        <f>IF('1a-Electricity'!$AL$77="no","",ROUND(AD5600,4))</f>
        <v>0.56699999999999995</v>
      </c>
      <c r="AF5600" s="157">
        <f>IF('1a-Electricity'!$AL$78="no","",ROUND(AD5600,4))</f>
        <v>0.56699999999999995</v>
      </c>
      <c r="AG5600" s="157">
        <f>IF('1a-Electricity'!$AL$79="no","",ROUND(AD5600,4))</f>
        <v>0.56699999999999995</v>
      </c>
      <c r="BL5600" s="157">
        <f t="shared" si="188"/>
        <v>0.56600000000000039</v>
      </c>
      <c r="BM5600" s="157">
        <f>IF('1b-NaturalGas'!$AL$87="no","",ROUND(BL5600,4))</f>
        <v>0.56599999999999995</v>
      </c>
      <c r="BN5600" s="157">
        <f>IF('1b-NaturalGas'!$AL$88="no","",ROUND(BL5600,4))</f>
        <v>0.56599999999999995</v>
      </c>
      <c r="BO5600" s="157">
        <f>IF('1b-NaturalGas'!$AL$89="no","",ROUND(BL5600,4))</f>
        <v>0.56599999999999995</v>
      </c>
      <c r="BP5600" s="157">
        <f>IF('1b-NaturalGas'!$AL$90="no","not applicable (based on previous answers)",ROUND(BL5600,4))</f>
        <v>0.56599999999999995</v>
      </c>
      <c r="BQ5600" s="157">
        <f>IF('1b-NaturalGas'!$AL$91="no","not applicable (based on previous answers)",ROUND(BL5600,4))</f>
        <v>0.56599999999999995</v>
      </c>
    </row>
    <row r="5601" spans="30:69" x14ac:dyDescent="0.25">
      <c r="AD5601" s="157">
        <f t="shared" si="187"/>
        <v>0.56800000000000039</v>
      </c>
      <c r="AE5601" s="157">
        <f>IF('1a-Electricity'!$AL$77="no","",ROUND(AD5601,4))</f>
        <v>0.56799999999999995</v>
      </c>
      <c r="AF5601" s="157">
        <f>IF('1a-Electricity'!$AL$78="no","",ROUND(AD5601,4))</f>
        <v>0.56799999999999995</v>
      </c>
      <c r="AG5601" s="157">
        <f>IF('1a-Electricity'!$AL$79="no","",ROUND(AD5601,4))</f>
        <v>0.56799999999999995</v>
      </c>
      <c r="BL5601" s="157">
        <f t="shared" si="188"/>
        <v>0.56700000000000039</v>
      </c>
      <c r="BM5601" s="157">
        <f>IF('1b-NaturalGas'!$AL$87="no","",ROUND(BL5601,4))</f>
        <v>0.56699999999999995</v>
      </c>
      <c r="BN5601" s="157">
        <f>IF('1b-NaturalGas'!$AL$88="no","",ROUND(BL5601,4))</f>
        <v>0.56699999999999995</v>
      </c>
      <c r="BO5601" s="157">
        <f>IF('1b-NaturalGas'!$AL$89="no","",ROUND(BL5601,4))</f>
        <v>0.56699999999999995</v>
      </c>
      <c r="BP5601" s="157">
        <f>IF('1b-NaturalGas'!$AL$90="no","not applicable (based on previous answers)",ROUND(BL5601,4))</f>
        <v>0.56699999999999995</v>
      </c>
      <c r="BQ5601" s="157">
        <f>IF('1b-NaturalGas'!$AL$91="no","not applicable (based on previous answers)",ROUND(BL5601,4))</f>
        <v>0.56699999999999995</v>
      </c>
    </row>
    <row r="5602" spans="30:69" x14ac:dyDescent="0.25">
      <c r="AD5602" s="157">
        <f t="shared" ref="AD5602:AD5665" si="189">AD5601+0.001</f>
        <v>0.56900000000000039</v>
      </c>
      <c r="AE5602" s="157">
        <f>IF('1a-Electricity'!$AL$77="no","",ROUND(AD5602,4))</f>
        <v>0.56899999999999995</v>
      </c>
      <c r="AF5602" s="157">
        <f>IF('1a-Electricity'!$AL$78="no","",ROUND(AD5602,4))</f>
        <v>0.56899999999999995</v>
      </c>
      <c r="AG5602" s="157">
        <f>IF('1a-Electricity'!$AL$79="no","",ROUND(AD5602,4))</f>
        <v>0.56899999999999995</v>
      </c>
      <c r="BL5602" s="157">
        <f t="shared" si="188"/>
        <v>0.56800000000000039</v>
      </c>
      <c r="BM5602" s="157">
        <f>IF('1b-NaturalGas'!$AL$87="no","",ROUND(BL5602,4))</f>
        <v>0.56799999999999995</v>
      </c>
      <c r="BN5602" s="157">
        <f>IF('1b-NaturalGas'!$AL$88="no","",ROUND(BL5602,4))</f>
        <v>0.56799999999999995</v>
      </c>
      <c r="BO5602" s="157">
        <f>IF('1b-NaturalGas'!$AL$89="no","",ROUND(BL5602,4))</f>
        <v>0.56799999999999995</v>
      </c>
      <c r="BP5602" s="157">
        <f>IF('1b-NaturalGas'!$AL$90="no","not applicable (based on previous answers)",ROUND(BL5602,4))</f>
        <v>0.56799999999999995</v>
      </c>
      <c r="BQ5602" s="157">
        <f>IF('1b-NaturalGas'!$AL$91="no","not applicable (based on previous answers)",ROUND(BL5602,4))</f>
        <v>0.56799999999999995</v>
      </c>
    </row>
    <row r="5603" spans="30:69" x14ac:dyDescent="0.25">
      <c r="AD5603" s="157">
        <f t="shared" si="189"/>
        <v>0.5700000000000004</v>
      </c>
      <c r="AE5603" s="157">
        <f>IF('1a-Electricity'!$AL$77="no","",ROUND(AD5603,4))</f>
        <v>0.56999999999999995</v>
      </c>
      <c r="AF5603" s="157">
        <f>IF('1a-Electricity'!$AL$78="no","",ROUND(AD5603,4))</f>
        <v>0.56999999999999995</v>
      </c>
      <c r="AG5603" s="157">
        <f>IF('1a-Electricity'!$AL$79="no","",ROUND(AD5603,4))</f>
        <v>0.56999999999999995</v>
      </c>
      <c r="BL5603" s="157">
        <f t="shared" ref="BL5603:BL5666" si="190">BL5602+0.001</f>
        <v>0.56900000000000039</v>
      </c>
      <c r="BM5603" s="157">
        <f>IF('1b-NaturalGas'!$AL$87="no","",ROUND(BL5603,4))</f>
        <v>0.56899999999999995</v>
      </c>
      <c r="BN5603" s="157">
        <f>IF('1b-NaturalGas'!$AL$88="no","",ROUND(BL5603,4))</f>
        <v>0.56899999999999995</v>
      </c>
      <c r="BO5603" s="157">
        <f>IF('1b-NaturalGas'!$AL$89="no","",ROUND(BL5603,4))</f>
        <v>0.56899999999999995</v>
      </c>
      <c r="BP5603" s="157">
        <f>IF('1b-NaturalGas'!$AL$90="no","not applicable (based on previous answers)",ROUND(BL5603,4))</f>
        <v>0.56899999999999995</v>
      </c>
      <c r="BQ5603" s="157">
        <f>IF('1b-NaturalGas'!$AL$91="no","not applicable (based on previous answers)",ROUND(BL5603,4))</f>
        <v>0.56899999999999995</v>
      </c>
    </row>
    <row r="5604" spans="30:69" x14ac:dyDescent="0.25">
      <c r="AD5604" s="157">
        <f t="shared" si="189"/>
        <v>0.5710000000000004</v>
      </c>
      <c r="AE5604" s="157">
        <f>IF('1a-Electricity'!$AL$77="no","",ROUND(AD5604,4))</f>
        <v>0.57099999999999995</v>
      </c>
      <c r="AF5604" s="157">
        <f>IF('1a-Electricity'!$AL$78="no","",ROUND(AD5604,4))</f>
        <v>0.57099999999999995</v>
      </c>
      <c r="AG5604" s="157">
        <f>IF('1a-Electricity'!$AL$79="no","",ROUND(AD5604,4))</f>
        <v>0.57099999999999995</v>
      </c>
      <c r="BL5604" s="157">
        <f t="shared" si="190"/>
        <v>0.5700000000000004</v>
      </c>
      <c r="BM5604" s="157">
        <f>IF('1b-NaturalGas'!$AL$87="no","",ROUND(BL5604,4))</f>
        <v>0.56999999999999995</v>
      </c>
      <c r="BN5604" s="157">
        <f>IF('1b-NaturalGas'!$AL$88="no","",ROUND(BL5604,4))</f>
        <v>0.56999999999999995</v>
      </c>
      <c r="BO5604" s="157">
        <f>IF('1b-NaturalGas'!$AL$89="no","",ROUND(BL5604,4))</f>
        <v>0.56999999999999995</v>
      </c>
      <c r="BP5604" s="157">
        <f>IF('1b-NaturalGas'!$AL$90="no","not applicable (based on previous answers)",ROUND(BL5604,4))</f>
        <v>0.56999999999999995</v>
      </c>
      <c r="BQ5604" s="157">
        <f>IF('1b-NaturalGas'!$AL$91="no","not applicable (based on previous answers)",ROUND(BL5604,4))</f>
        <v>0.56999999999999995</v>
      </c>
    </row>
    <row r="5605" spans="30:69" x14ac:dyDescent="0.25">
      <c r="AD5605" s="157">
        <f t="shared" si="189"/>
        <v>0.5720000000000004</v>
      </c>
      <c r="AE5605" s="157">
        <f>IF('1a-Electricity'!$AL$77="no","",ROUND(AD5605,4))</f>
        <v>0.57199999999999995</v>
      </c>
      <c r="AF5605" s="157">
        <f>IF('1a-Electricity'!$AL$78="no","",ROUND(AD5605,4))</f>
        <v>0.57199999999999995</v>
      </c>
      <c r="AG5605" s="157">
        <f>IF('1a-Electricity'!$AL$79="no","",ROUND(AD5605,4))</f>
        <v>0.57199999999999995</v>
      </c>
      <c r="BL5605" s="157">
        <f t="shared" si="190"/>
        <v>0.5710000000000004</v>
      </c>
      <c r="BM5605" s="157">
        <f>IF('1b-NaturalGas'!$AL$87="no","",ROUND(BL5605,4))</f>
        <v>0.57099999999999995</v>
      </c>
      <c r="BN5605" s="157">
        <f>IF('1b-NaturalGas'!$AL$88="no","",ROUND(BL5605,4))</f>
        <v>0.57099999999999995</v>
      </c>
      <c r="BO5605" s="157">
        <f>IF('1b-NaturalGas'!$AL$89="no","",ROUND(BL5605,4))</f>
        <v>0.57099999999999995</v>
      </c>
      <c r="BP5605" s="157">
        <f>IF('1b-NaturalGas'!$AL$90="no","not applicable (based on previous answers)",ROUND(BL5605,4))</f>
        <v>0.57099999999999995</v>
      </c>
      <c r="BQ5605" s="157">
        <f>IF('1b-NaturalGas'!$AL$91="no","not applicable (based on previous answers)",ROUND(BL5605,4))</f>
        <v>0.57099999999999995</v>
      </c>
    </row>
    <row r="5606" spans="30:69" x14ac:dyDescent="0.25">
      <c r="AD5606" s="157">
        <f t="shared" si="189"/>
        <v>0.5730000000000004</v>
      </c>
      <c r="AE5606" s="157">
        <f>IF('1a-Electricity'!$AL$77="no","",ROUND(AD5606,4))</f>
        <v>0.57299999999999995</v>
      </c>
      <c r="AF5606" s="157">
        <f>IF('1a-Electricity'!$AL$78="no","",ROUND(AD5606,4))</f>
        <v>0.57299999999999995</v>
      </c>
      <c r="AG5606" s="157">
        <f>IF('1a-Electricity'!$AL$79="no","",ROUND(AD5606,4))</f>
        <v>0.57299999999999995</v>
      </c>
      <c r="BL5606" s="157">
        <f t="shared" si="190"/>
        <v>0.5720000000000004</v>
      </c>
      <c r="BM5606" s="157">
        <f>IF('1b-NaturalGas'!$AL$87="no","",ROUND(BL5606,4))</f>
        <v>0.57199999999999995</v>
      </c>
      <c r="BN5606" s="157">
        <f>IF('1b-NaturalGas'!$AL$88="no","",ROUND(BL5606,4))</f>
        <v>0.57199999999999995</v>
      </c>
      <c r="BO5606" s="157">
        <f>IF('1b-NaturalGas'!$AL$89="no","",ROUND(BL5606,4))</f>
        <v>0.57199999999999995</v>
      </c>
      <c r="BP5606" s="157">
        <f>IF('1b-NaturalGas'!$AL$90="no","not applicable (based on previous answers)",ROUND(BL5606,4))</f>
        <v>0.57199999999999995</v>
      </c>
      <c r="BQ5606" s="157">
        <f>IF('1b-NaturalGas'!$AL$91="no","not applicable (based on previous answers)",ROUND(BL5606,4))</f>
        <v>0.57199999999999995</v>
      </c>
    </row>
    <row r="5607" spans="30:69" x14ac:dyDescent="0.25">
      <c r="AD5607" s="157">
        <f t="shared" si="189"/>
        <v>0.5740000000000004</v>
      </c>
      <c r="AE5607" s="157">
        <f>IF('1a-Electricity'!$AL$77="no","",ROUND(AD5607,4))</f>
        <v>0.57399999999999995</v>
      </c>
      <c r="AF5607" s="157">
        <f>IF('1a-Electricity'!$AL$78="no","",ROUND(AD5607,4))</f>
        <v>0.57399999999999995</v>
      </c>
      <c r="AG5607" s="157">
        <f>IF('1a-Electricity'!$AL$79="no","",ROUND(AD5607,4))</f>
        <v>0.57399999999999995</v>
      </c>
      <c r="BL5607" s="157">
        <f t="shared" si="190"/>
        <v>0.5730000000000004</v>
      </c>
      <c r="BM5607" s="157">
        <f>IF('1b-NaturalGas'!$AL$87="no","",ROUND(BL5607,4))</f>
        <v>0.57299999999999995</v>
      </c>
      <c r="BN5607" s="157">
        <f>IF('1b-NaturalGas'!$AL$88="no","",ROUND(BL5607,4))</f>
        <v>0.57299999999999995</v>
      </c>
      <c r="BO5607" s="157">
        <f>IF('1b-NaturalGas'!$AL$89="no","",ROUND(BL5607,4))</f>
        <v>0.57299999999999995</v>
      </c>
      <c r="BP5607" s="157">
        <f>IF('1b-NaturalGas'!$AL$90="no","not applicable (based on previous answers)",ROUND(BL5607,4))</f>
        <v>0.57299999999999995</v>
      </c>
      <c r="BQ5607" s="157">
        <f>IF('1b-NaturalGas'!$AL$91="no","not applicable (based on previous answers)",ROUND(BL5607,4))</f>
        <v>0.57299999999999995</v>
      </c>
    </row>
    <row r="5608" spans="30:69" x14ac:dyDescent="0.25">
      <c r="AD5608" s="157">
        <f t="shared" si="189"/>
        <v>0.5750000000000004</v>
      </c>
      <c r="AE5608" s="157">
        <f>IF('1a-Electricity'!$AL$77="no","",ROUND(AD5608,4))</f>
        <v>0.57499999999999996</v>
      </c>
      <c r="AF5608" s="157">
        <f>IF('1a-Electricity'!$AL$78="no","",ROUND(AD5608,4))</f>
        <v>0.57499999999999996</v>
      </c>
      <c r="AG5608" s="157">
        <f>IF('1a-Electricity'!$AL$79="no","",ROUND(AD5608,4))</f>
        <v>0.57499999999999996</v>
      </c>
      <c r="BL5608" s="157">
        <f t="shared" si="190"/>
        <v>0.5740000000000004</v>
      </c>
      <c r="BM5608" s="157">
        <f>IF('1b-NaturalGas'!$AL$87="no","",ROUND(BL5608,4))</f>
        <v>0.57399999999999995</v>
      </c>
      <c r="BN5608" s="157">
        <f>IF('1b-NaturalGas'!$AL$88="no","",ROUND(BL5608,4))</f>
        <v>0.57399999999999995</v>
      </c>
      <c r="BO5608" s="157">
        <f>IF('1b-NaturalGas'!$AL$89="no","",ROUND(BL5608,4))</f>
        <v>0.57399999999999995</v>
      </c>
      <c r="BP5608" s="157">
        <f>IF('1b-NaturalGas'!$AL$90="no","not applicable (based on previous answers)",ROUND(BL5608,4))</f>
        <v>0.57399999999999995</v>
      </c>
      <c r="BQ5608" s="157">
        <f>IF('1b-NaturalGas'!$AL$91="no","not applicable (based on previous answers)",ROUND(BL5608,4))</f>
        <v>0.57399999999999995</v>
      </c>
    </row>
    <row r="5609" spans="30:69" x14ac:dyDescent="0.25">
      <c r="AD5609" s="157">
        <f t="shared" si="189"/>
        <v>0.5760000000000004</v>
      </c>
      <c r="AE5609" s="157">
        <f>IF('1a-Electricity'!$AL$77="no","",ROUND(AD5609,4))</f>
        <v>0.57599999999999996</v>
      </c>
      <c r="AF5609" s="157">
        <f>IF('1a-Electricity'!$AL$78="no","",ROUND(AD5609,4))</f>
        <v>0.57599999999999996</v>
      </c>
      <c r="AG5609" s="157">
        <f>IF('1a-Electricity'!$AL$79="no","",ROUND(AD5609,4))</f>
        <v>0.57599999999999996</v>
      </c>
      <c r="BL5609" s="157">
        <f t="shared" si="190"/>
        <v>0.5750000000000004</v>
      </c>
      <c r="BM5609" s="157">
        <f>IF('1b-NaturalGas'!$AL$87="no","",ROUND(BL5609,4))</f>
        <v>0.57499999999999996</v>
      </c>
      <c r="BN5609" s="157">
        <f>IF('1b-NaturalGas'!$AL$88="no","",ROUND(BL5609,4))</f>
        <v>0.57499999999999996</v>
      </c>
      <c r="BO5609" s="157">
        <f>IF('1b-NaturalGas'!$AL$89="no","",ROUND(BL5609,4))</f>
        <v>0.57499999999999996</v>
      </c>
      <c r="BP5609" s="157">
        <f>IF('1b-NaturalGas'!$AL$90="no","not applicable (based on previous answers)",ROUND(BL5609,4))</f>
        <v>0.57499999999999996</v>
      </c>
      <c r="BQ5609" s="157">
        <f>IF('1b-NaturalGas'!$AL$91="no","not applicable (based on previous answers)",ROUND(BL5609,4))</f>
        <v>0.57499999999999996</v>
      </c>
    </row>
    <row r="5610" spans="30:69" x14ac:dyDescent="0.25">
      <c r="AD5610" s="157">
        <f t="shared" si="189"/>
        <v>0.5770000000000004</v>
      </c>
      <c r="AE5610" s="157">
        <f>IF('1a-Electricity'!$AL$77="no","",ROUND(AD5610,4))</f>
        <v>0.57699999999999996</v>
      </c>
      <c r="AF5610" s="157">
        <f>IF('1a-Electricity'!$AL$78="no","",ROUND(AD5610,4))</f>
        <v>0.57699999999999996</v>
      </c>
      <c r="AG5610" s="157">
        <f>IF('1a-Electricity'!$AL$79="no","",ROUND(AD5610,4))</f>
        <v>0.57699999999999996</v>
      </c>
      <c r="BL5610" s="157">
        <f t="shared" si="190"/>
        <v>0.5760000000000004</v>
      </c>
      <c r="BM5610" s="157">
        <f>IF('1b-NaturalGas'!$AL$87="no","",ROUND(BL5610,4))</f>
        <v>0.57599999999999996</v>
      </c>
      <c r="BN5610" s="157">
        <f>IF('1b-NaturalGas'!$AL$88="no","",ROUND(BL5610,4))</f>
        <v>0.57599999999999996</v>
      </c>
      <c r="BO5610" s="157">
        <f>IF('1b-NaturalGas'!$AL$89="no","",ROUND(BL5610,4))</f>
        <v>0.57599999999999996</v>
      </c>
      <c r="BP5610" s="157">
        <f>IF('1b-NaturalGas'!$AL$90="no","not applicable (based on previous answers)",ROUND(BL5610,4))</f>
        <v>0.57599999999999996</v>
      </c>
      <c r="BQ5610" s="157">
        <f>IF('1b-NaturalGas'!$AL$91="no","not applicable (based on previous answers)",ROUND(BL5610,4))</f>
        <v>0.57599999999999996</v>
      </c>
    </row>
    <row r="5611" spans="30:69" x14ac:dyDescent="0.25">
      <c r="AD5611" s="157">
        <f t="shared" si="189"/>
        <v>0.5780000000000004</v>
      </c>
      <c r="AE5611" s="157">
        <f>IF('1a-Electricity'!$AL$77="no","",ROUND(AD5611,4))</f>
        <v>0.57799999999999996</v>
      </c>
      <c r="AF5611" s="157">
        <f>IF('1a-Electricity'!$AL$78="no","",ROUND(AD5611,4))</f>
        <v>0.57799999999999996</v>
      </c>
      <c r="AG5611" s="157">
        <f>IF('1a-Electricity'!$AL$79="no","",ROUND(AD5611,4))</f>
        <v>0.57799999999999996</v>
      </c>
      <c r="BL5611" s="157">
        <f t="shared" si="190"/>
        <v>0.5770000000000004</v>
      </c>
      <c r="BM5611" s="157">
        <f>IF('1b-NaturalGas'!$AL$87="no","",ROUND(BL5611,4))</f>
        <v>0.57699999999999996</v>
      </c>
      <c r="BN5611" s="157">
        <f>IF('1b-NaturalGas'!$AL$88="no","",ROUND(BL5611,4))</f>
        <v>0.57699999999999996</v>
      </c>
      <c r="BO5611" s="157">
        <f>IF('1b-NaturalGas'!$AL$89="no","",ROUND(BL5611,4))</f>
        <v>0.57699999999999996</v>
      </c>
      <c r="BP5611" s="157">
        <f>IF('1b-NaturalGas'!$AL$90="no","not applicable (based on previous answers)",ROUND(BL5611,4))</f>
        <v>0.57699999999999996</v>
      </c>
      <c r="BQ5611" s="157">
        <f>IF('1b-NaturalGas'!$AL$91="no","not applicable (based on previous answers)",ROUND(BL5611,4))</f>
        <v>0.57699999999999996</v>
      </c>
    </row>
    <row r="5612" spans="30:69" x14ac:dyDescent="0.25">
      <c r="AD5612" s="157">
        <f t="shared" si="189"/>
        <v>0.5790000000000004</v>
      </c>
      <c r="AE5612" s="157">
        <f>IF('1a-Electricity'!$AL$77="no","",ROUND(AD5612,4))</f>
        <v>0.57899999999999996</v>
      </c>
      <c r="AF5612" s="157">
        <f>IF('1a-Electricity'!$AL$78="no","",ROUND(AD5612,4))</f>
        <v>0.57899999999999996</v>
      </c>
      <c r="AG5612" s="157">
        <f>IF('1a-Electricity'!$AL$79="no","",ROUND(AD5612,4))</f>
        <v>0.57899999999999996</v>
      </c>
      <c r="BL5612" s="157">
        <f t="shared" si="190"/>
        <v>0.5780000000000004</v>
      </c>
      <c r="BM5612" s="157">
        <f>IF('1b-NaturalGas'!$AL$87="no","",ROUND(BL5612,4))</f>
        <v>0.57799999999999996</v>
      </c>
      <c r="BN5612" s="157">
        <f>IF('1b-NaturalGas'!$AL$88="no","",ROUND(BL5612,4))</f>
        <v>0.57799999999999996</v>
      </c>
      <c r="BO5612" s="157">
        <f>IF('1b-NaturalGas'!$AL$89="no","",ROUND(BL5612,4))</f>
        <v>0.57799999999999996</v>
      </c>
      <c r="BP5612" s="157">
        <f>IF('1b-NaturalGas'!$AL$90="no","not applicable (based on previous answers)",ROUND(BL5612,4))</f>
        <v>0.57799999999999996</v>
      </c>
      <c r="BQ5612" s="157">
        <f>IF('1b-NaturalGas'!$AL$91="no","not applicable (based on previous answers)",ROUND(BL5612,4))</f>
        <v>0.57799999999999996</v>
      </c>
    </row>
    <row r="5613" spans="30:69" x14ac:dyDescent="0.25">
      <c r="AD5613" s="157">
        <f t="shared" si="189"/>
        <v>0.5800000000000004</v>
      </c>
      <c r="AE5613" s="157">
        <f>IF('1a-Electricity'!$AL$77="no","",ROUND(AD5613,4))</f>
        <v>0.57999999999999996</v>
      </c>
      <c r="AF5613" s="157">
        <f>IF('1a-Electricity'!$AL$78="no","",ROUND(AD5613,4))</f>
        <v>0.57999999999999996</v>
      </c>
      <c r="AG5613" s="157">
        <f>IF('1a-Electricity'!$AL$79="no","",ROUND(AD5613,4))</f>
        <v>0.57999999999999996</v>
      </c>
      <c r="BL5613" s="157">
        <f t="shared" si="190"/>
        <v>0.5790000000000004</v>
      </c>
      <c r="BM5613" s="157">
        <f>IF('1b-NaturalGas'!$AL$87="no","",ROUND(BL5613,4))</f>
        <v>0.57899999999999996</v>
      </c>
      <c r="BN5613" s="157">
        <f>IF('1b-NaturalGas'!$AL$88="no","",ROUND(BL5613,4))</f>
        <v>0.57899999999999996</v>
      </c>
      <c r="BO5613" s="157">
        <f>IF('1b-NaturalGas'!$AL$89="no","",ROUND(BL5613,4))</f>
        <v>0.57899999999999996</v>
      </c>
      <c r="BP5613" s="157">
        <f>IF('1b-NaturalGas'!$AL$90="no","not applicable (based on previous answers)",ROUND(BL5613,4))</f>
        <v>0.57899999999999996</v>
      </c>
      <c r="BQ5613" s="157">
        <f>IF('1b-NaturalGas'!$AL$91="no","not applicable (based on previous answers)",ROUND(BL5613,4))</f>
        <v>0.57899999999999996</v>
      </c>
    </row>
    <row r="5614" spans="30:69" x14ac:dyDescent="0.25">
      <c r="AD5614" s="157">
        <f t="shared" si="189"/>
        <v>0.58100000000000041</v>
      </c>
      <c r="AE5614" s="157">
        <f>IF('1a-Electricity'!$AL$77="no","",ROUND(AD5614,4))</f>
        <v>0.58099999999999996</v>
      </c>
      <c r="AF5614" s="157">
        <f>IF('1a-Electricity'!$AL$78="no","",ROUND(AD5614,4))</f>
        <v>0.58099999999999996</v>
      </c>
      <c r="AG5614" s="157">
        <f>IF('1a-Electricity'!$AL$79="no","",ROUND(AD5614,4))</f>
        <v>0.58099999999999996</v>
      </c>
      <c r="BL5614" s="157">
        <f t="shared" si="190"/>
        <v>0.5800000000000004</v>
      </c>
      <c r="BM5614" s="157">
        <f>IF('1b-NaturalGas'!$AL$87="no","",ROUND(BL5614,4))</f>
        <v>0.57999999999999996</v>
      </c>
      <c r="BN5614" s="157">
        <f>IF('1b-NaturalGas'!$AL$88="no","",ROUND(BL5614,4))</f>
        <v>0.57999999999999996</v>
      </c>
      <c r="BO5614" s="157">
        <f>IF('1b-NaturalGas'!$AL$89="no","",ROUND(BL5614,4))</f>
        <v>0.57999999999999996</v>
      </c>
      <c r="BP5614" s="157">
        <f>IF('1b-NaturalGas'!$AL$90="no","not applicable (based on previous answers)",ROUND(BL5614,4))</f>
        <v>0.57999999999999996</v>
      </c>
      <c r="BQ5614" s="157">
        <f>IF('1b-NaturalGas'!$AL$91="no","not applicable (based on previous answers)",ROUND(BL5614,4))</f>
        <v>0.57999999999999996</v>
      </c>
    </row>
    <row r="5615" spans="30:69" x14ac:dyDescent="0.25">
      <c r="AD5615" s="157">
        <f t="shared" si="189"/>
        <v>0.58200000000000041</v>
      </c>
      <c r="AE5615" s="157">
        <f>IF('1a-Electricity'!$AL$77="no","",ROUND(AD5615,4))</f>
        <v>0.58199999999999996</v>
      </c>
      <c r="AF5615" s="157">
        <f>IF('1a-Electricity'!$AL$78="no","",ROUND(AD5615,4))</f>
        <v>0.58199999999999996</v>
      </c>
      <c r="AG5615" s="157">
        <f>IF('1a-Electricity'!$AL$79="no","",ROUND(AD5615,4))</f>
        <v>0.58199999999999996</v>
      </c>
      <c r="BL5615" s="157">
        <f t="shared" si="190"/>
        <v>0.58100000000000041</v>
      </c>
      <c r="BM5615" s="157">
        <f>IF('1b-NaturalGas'!$AL$87="no","",ROUND(BL5615,4))</f>
        <v>0.58099999999999996</v>
      </c>
      <c r="BN5615" s="157">
        <f>IF('1b-NaturalGas'!$AL$88="no","",ROUND(BL5615,4))</f>
        <v>0.58099999999999996</v>
      </c>
      <c r="BO5615" s="157">
        <f>IF('1b-NaturalGas'!$AL$89="no","",ROUND(BL5615,4))</f>
        <v>0.58099999999999996</v>
      </c>
      <c r="BP5615" s="157">
        <f>IF('1b-NaturalGas'!$AL$90="no","not applicable (based on previous answers)",ROUND(BL5615,4))</f>
        <v>0.58099999999999996</v>
      </c>
      <c r="BQ5615" s="157">
        <f>IF('1b-NaturalGas'!$AL$91="no","not applicable (based on previous answers)",ROUND(BL5615,4))</f>
        <v>0.58099999999999996</v>
      </c>
    </row>
    <row r="5616" spans="30:69" x14ac:dyDescent="0.25">
      <c r="AD5616" s="157">
        <f t="shared" si="189"/>
        <v>0.58300000000000041</v>
      </c>
      <c r="AE5616" s="157">
        <f>IF('1a-Electricity'!$AL$77="no","",ROUND(AD5616,4))</f>
        <v>0.58299999999999996</v>
      </c>
      <c r="AF5616" s="157">
        <f>IF('1a-Electricity'!$AL$78="no","",ROUND(AD5616,4))</f>
        <v>0.58299999999999996</v>
      </c>
      <c r="AG5616" s="157">
        <f>IF('1a-Electricity'!$AL$79="no","",ROUND(AD5616,4))</f>
        <v>0.58299999999999996</v>
      </c>
      <c r="BL5616" s="157">
        <f t="shared" si="190"/>
        <v>0.58200000000000041</v>
      </c>
      <c r="BM5616" s="157">
        <f>IF('1b-NaturalGas'!$AL$87="no","",ROUND(BL5616,4))</f>
        <v>0.58199999999999996</v>
      </c>
      <c r="BN5616" s="157">
        <f>IF('1b-NaturalGas'!$AL$88="no","",ROUND(BL5616,4))</f>
        <v>0.58199999999999996</v>
      </c>
      <c r="BO5616" s="157">
        <f>IF('1b-NaturalGas'!$AL$89="no","",ROUND(BL5616,4))</f>
        <v>0.58199999999999996</v>
      </c>
      <c r="BP5616" s="157">
        <f>IF('1b-NaturalGas'!$AL$90="no","not applicable (based on previous answers)",ROUND(BL5616,4))</f>
        <v>0.58199999999999996</v>
      </c>
      <c r="BQ5616" s="157">
        <f>IF('1b-NaturalGas'!$AL$91="no","not applicable (based on previous answers)",ROUND(BL5616,4))</f>
        <v>0.58199999999999996</v>
      </c>
    </row>
    <row r="5617" spans="30:69" x14ac:dyDescent="0.25">
      <c r="AD5617" s="157">
        <f t="shared" si="189"/>
        <v>0.58400000000000041</v>
      </c>
      <c r="AE5617" s="157">
        <f>IF('1a-Electricity'!$AL$77="no","",ROUND(AD5617,4))</f>
        <v>0.58399999999999996</v>
      </c>
      <c r="AF5617" s="157">
        <f>IF('1a-Electricity'!$AL$78="no","",ROUND(AD5617,4))</f>
        <v>0.58399999999999996</v>
      </c>
      <c r="AG5617" s="157">
        <f>IF('1a-Electricity'!$AL$79="no","",ROUND(AD5617,4))</f>
        <v>0.58399999999999996</v>
      </c>
      <c r="BL5617" s="157">
        <f t="shared" si="190"/>
        <v>0.58300000000000041</v>
      </c>
      <c r="BM5617" s="157">
        <f>IF('1b-NaturalGas'!$AL$87="no","",ROUND(BL5617,4))</f>
        <v>0.58299999999999996</v>
      </c>
      <c r="BN5617" s="157">
        <f>IF('1b-NaturalGas'!$AL$88="no","",ROUND(BL5617,4))</f>
        <v>0.58299999999999996</v>
      </c>
      <c r="BO5617" s="157">
        <f>IF('1b-NaturalGas'!$AL$89="no","",ROUND(BL5617,4))</f>
        <v>0.58299999999999996</v>
      </c>
      <c r="BP5617" s="157">
        <f>IF('1b-NaturalGas'!$AL$90="no","not applicable (based on previous answers)",ROUND(BL5617,4))</f>
        <v>0.58299999999999996</v>
      </c>
      <c r="BQ5617" s="157">
        <f>IF('1b-NaturalGas'!$AL$91="no","not applicable (based on previous answers)",ROUND(BL5617,4))</f>
        <v>0.58299999999999996</v>
      </c>
    </row>
    <row r="5618" spans="30:69" x14ac:dyDescent="0.25">
      <c r="AD5618" s="157">
        <f t="shared" si="189"/>
        <v>0.58500000000000041</v>
      </c>
      <c r="AE5618" s="157">
        <f>IF('1a-Electricity'!$AL$77="no","",ROUND(AD5618,4))</f>
        <v>0.58499999999999996</v>
      </c>
      <c r="AF5618" s="157">
        <f>IF('1a-Electricity'!$AL$78="no","",ROUND(AD5618,4))</f>
        <v>0.58499999999999996</v>
      </c>
      <c r="AG5618" s="157">
        <f>IF('1a-Electricity'!$AL$79="no","",ROUND(AD5618,4))</f>
        <v>0.58499999999999996</v>
      </c>
      <c r="BL5618" s="157">
        <f t="shared" si="190"/>
        <v>0.58400000000000041</v>
      </c>
      <c r="BM5618" s="157">
        <f>IF('1b-NaturalGas'!$AL$87="no","",ROUND(BL5618,4))</f>
        <v>0.58399999999999996</v>
      </c>
      <c r="BN5618" s="157">
        <f>IF('1b-NaturalGas'!$AL$88="no","",ROUND(BL5618,4))</f>
        <v>0.58399999999999996</v>
      </c>
      <c r="BO5618" s="157">
        <f>IF('1b-NaturalGas'!$AL$89="no","",ROUND(BL5618,4))</f>
        <v>0.58399999999999996</v>
      </c>
      <c r="BP5618" s="157">
        <f>IF('1b-NaturalGas'!$AL$90="no","not applicable (based on previous answers)",ROUND(BL5618,4))</f>
        <v>0.58399999999999996</v>
      </c>
      <c r="BQ5618" s="157">
        <f>IF('1b-NaturalGas'!$AL$91="no","not applicable (based on previous answers)",ROUND(BL5618,4))</f>
        <v>0.58399999999999996</v>
      </c>
    </row>
    <row r="5619" spans="30:69" x14ac:dyDescent="0.25">
      <c r="AD5619" s="157">
        <f t="shared" si="189"/>
        <v>0.58600000000000041</v>
      </c>
      <c r="AE5619" s="157">
        <f>IF('1a-Electricity'!$AL$77="no","",ROUND(AD5619,4))</f>
        <v>0.58599999999999997</v>
      </c>
      <c r="AF5619" s="157">
        <f>IF('1a-Electricity'!$AL$78="no","",ROUND(AD5619,4))</f>
        <v>0.58599999999999997</v>
      </c>
      <c r="AG5619" s="157">
        <f>IF('1a-Electricity'!$AL$79="no","",ROUND(AD5619,4))</f>
        <v>0.58599999999999997</v>
      </c>
      <c r="BL5619" s="157">
        <f t="shared" si="190"/>
        <v>0.58500000000000041</v>
      </c>
      <c r="BM5619" s="157">
        <f>IF('1b-NaturalGas'!$AL$87="no","",ROUND(BL5619,4))</f>
        <v>0.58499999999999996</v>
      </c>
      <c r="BN5619" s="157">
        <f>IF('1b-NaturalGas'!$AL$88="no","",ROUND(BL5619,4))</f>
        <v>0.58499999999999996</v>
      </c>
      <c r="BO5619" s="157">
        <f>IF('1b-NaturalGas'!$AL$89="no","",ROUND(BL5619,4))</f>
        <v>0.58499999999999996</v>
      </c>
      <c r="BP5619" s="157">
        <f>IF('1b-NaturalGas'!$AL$90="no","not applicable (based on previous answers)",ROUND(BL5619,4))</f>
        <v>0.58499999999999996</v>
      </c>
      <c r="BQ5619" s="157">
        <f>IF('1b-NaturalGas'!$AL$91="no","not applicable (based on previous answers)",ROUND(BL5619,4))</f>
        <v>0.58499999999999996</v>
      </c>
    </row>
    <row r="5620" spans="30:69" x14ac:dyDescent="0.25">
      <c r="AD5620" s="157">
        <f t="shared" si="189"/>
        <v>0.58700000000000041</v>
      </c>
      <c r="AE5620" s="157">
        <f>IF('1a-Electricity'!$AL$77="no","",ROUND(AD5620,4))</f>
        <v>0.58699999999999997</v>
      </c>
      <c r="AF5620" s="157">
        <f>IF('1a-Electricity'!$AL$78="no","",ROUND(AD5620,4))</f>
        <v>0.58699999999999997</v>
      </c>
      <c r="AG5620" s="157">
        <f>IF('1a-Electricity'!$AL$79="no","",ROUND(AD5620,4))</f>
        <v>0.58699999999999997</v>
      </c>
      <c r="BL5620" s="157">
        <f t="shared" si="190"/>
        <v>0.58600000000000041</v>
      </c>
      <c r="BM5620" s="157">
        <f>IF('1b-NaturalGas'!$AL$87="no","",ROUND(BL5620,4))</f>
        <v>0.58599999999999997</v>
      </c>
      <c r="BN5620" s="157">
        <f>IF('1b-NaturalGas'!$AL$88="no","",ROUND(BL5620,4))</f>
        <v>0.58599999999999997</v>
      </c>
      <c r="BO5620" s="157">
        <f>IF('1b-NaturalGas'!$AL$89="no","",ROUND(BL5620,4))</f>
        <v>0.58599999999999997</v>
      </c>
      <c r="BP5620" s="157">
        <f>IF('1b-NaturalGas'!$AL$90="no","not applicable (based on previous answers)",ROUND(BL5620,4))</f>
        <v>0.58599999999999997</v>
      </c>
      <c r="BQ5620" s="157">
        <f>IF('1b-NaturalGas'!$AL$91="no","not applicable (based on previous answers)",ROUND(BL5620,4))</f>
        <v>0.58599999999999997</v>
      </c>
    </row>
    <row r="5621" spans="30:69" x14ac:dyDescent="0.25">
      <c r="AD5621" s="157">
        <f t="shared" si="189"/>
        <v>0.58800000000000041</v>
      </c>
      <c r="AE5621" s="157">
        <f>IF('1a-Electricity'!$AL$77="no","",ROUND(AD5621,4))</f>
        <v>0.58799999999999997</v>
      </c>
      <c r="AF5621" s="157">
        <f>IF('1a-Electricity'!$AL$78="no","",ROUND(AD5621,4))</f>
        <v>0.58799999999999997</v>
      </c>
      <c r="AG5621" s="157">
        <f>IF('1a-Electricity'!$AL$79="no","",ROUND(AD5621,4))</f>
        <v>0.58799999999999997</v>
      </c>
      <c r="BL5621" s="157">
        <f t="shared" si="190"/>
        <v>0.58700000000000041</v>
      </c>
      <c r="BM5621" s="157">
        <f>IF('1b-NaturalGas'!$AL$87="no","",ROUND(BL5621,4))</f>
        <v>0.58699999999999997</v>
      </c>
      <c r="BN5621" s="157">
        <f>IF('1b-NaturalGas'!$AL$88="no","",ROUND(BL5621,4))</f>
        <v>0.58699999999999997</v>
      </c>
      <c r="BO5621" s="157">
        <f>IF('1b-NaturalGas'!$AL$89="no","",ROUND(BL5621,4))</f>
        <v>0.58699999999999997</v>
      </c>
      <c r="BP5621" s="157">
        <f>IF('1b-NaturalGas'!$AL$90="no","not applicable (based on previous answers)",ROUND(BL5621,4))</f>
        <v>0.58699999999999997</v>
      </c>
      <c r="BQ5621" s="157">
        <f>IF('1b-NaturalGas'!$AL$91="no","not applicable (based on previous answers)",ROUND(BL5621,4))</f>
        <v>0.58699999999999997</v>
      </c>
    </row>
    <row r="5622" spans="30:69" x14ac:dyDescent="0.25">
      <c r="AD5622" s="157">
        <f t="shared" si="189"/>
        <v>0.58900000000000041</v>
      </c>
      <c r="AE5622" s="157">
        <f>IF('1a-Electricity'!$AL$77="no","",ROUND(AD5622,4))</f>
        <v>0.58899999999999997</v>
      </c>
      <c r="AF5622" s="157">
        <f>IF('1a-Electricity'!$AL$78="no","",ROUND(AD5622,4))</f>
        <v>0.58899999999999997</v>
      </c>
      <c r="AG5622" s="157">
        <f>IF('1a-Electricity'!$AL$79="no","",ROUND(AD5622,4))</f>
        <v>0.58899999999999997</v>
      </c>
      <c r="BL5622" s="157">
        <f t="shared" si="190"/>
        <v>0.58800000000000041</v>
      </c>
      <c r="BM5622" s="157">
        <f>IF('1b-NaturalGas'!$AL$87="no","",ROUND(BL5622,4))</f>
        <v>0.58799999999999997</v>
      </c>
      <c r="BN5622" s="157">
        <f>IF('1b-NaturalGas'!$AL$88="no","",ROUND(BL5622,4))</f>
        <v>0.58799999999999997</v>
      </c>
      <c r="BO5622" s="157">
        <f>IF('1b-NaturalGas'!$AL$89="no","",ROUND(BL5622,4))</f>
        <v>0.58799999999999997</v>
      </c>
      <c r="BP5622" s="157">
        <f>IF('1b-NaturalGas'!$AL$90="no","not applicable (based on previous answers)",ROUND(BL5622,4))</f>
        <v>0.58799999999999997</v>
      </c>
      <c r="BQ5622" s="157">
        <f>IF('1b-NaturalGas'!$AL$91="no","not applicable (based on previous answers)",ROUND(BL5622,4))</f>
        <v>0.58799999999999997</v>
      </c>
    </row>
    <row r="5623" spans="30:69" x14ac:dyDescent="0.25">
      <c r="AD5623" s="157">
        <f t="shared" si="189"/>
        <v>0.59000000000000041</v>
      </c>
      <c r="AE5623" s="157">
        <f>IF('1a-Electricity'!$AL$77="no","",ROUND(AD5623,4))</f>
        <v>0.59</v>
      </c>
      <c r="AF5623" s="157">
        <f>IF('1a-Electricity'!$AL$78="no","",ROUND(AD5623,4))</f>
        <v>0.59</v>
      </c>
      <c r="AG5623" s="157">
        <f>IF('1a-Electricity'!$AL$79="no","",ROUND(AD5623,4))</f>
        <v>0.59</v>
      </c>
      <c r="BL5623" s="157">
        <f t="shared" si="190"/>
        <v>0.58900000000000041</v>
      </c>
      <c r="BM5623" s="157">
        <f>IF('1b-NaturalGas'!$AL$87="no","",ROUND(BL5623,4))</f>
        <v>0.58899999999999997</v>
      </c>
      <c r="BN5623" s="157">
        <f>IF('1b-NaturalGas'!$AL$88="no","",ROUND(BL5623,4))</f>
        <v>0.58899999999999997</v>
      </c>
      <c r="BO5623" s="157">
        <f>IF('1b-NaturalGas'!$AL$89="no","",ROUND(BL5623,4))</f>
        <v>0.58899999999999997</v>
      </c>
      <c r="BP5623" s="157">
        <f>IF('1b-NaturalGas'!$AL$90="no","not applicable (based on previous answers)",ROUND(BL5623,4))</f>
        <v>0.58899999999999997</v>
      </c>
      <c r="BQ5623" s="157">
        <f>IF('1b-NaturalGas'!$AL$91="no","not applicable (based on previous answers)",ROUND(BL5623,4))</f>
        <v>0.58899999999999997</v>
      </c>
    </row>
    <row r="5624" spans="30:69" x14ac:dyDescent="0.25">
      <c r="AD5624" s="157">
        <f t="shared" si="189"/>
        <v>0.59100000000000041</v>
      </c>
      <c r="AE5624" s="157">
        <f>IF('1a-Electricity'!$AL$77="no","",ROUND(AD5624,4))</f>
        <v>0.59099999999999997</v>
      </c>
      <c r="AF5624" s="157">
        <f>IF('1a-Electricity'!$AL$78="no","",ROUND(AD5624,4))</f>
        <v>0.59099999999999997</v>
      </c>
      <c r="AG5624" s="157">
        <f>IF('1a-Electricity'!$AL$79="no","",ROUND(AD5624,4))</f>
        <v>0.59099999999999997</v>
      </c>
      <c r="BL5624" s="157">
        <f t="shared" si="190"/>
        <v>0.59000000000000041</v>
      </c>
      <c r="BM5624" s="157">
        <f>IF('1b-NaturalGas'!$AL$87="no","",ROUND(BL5624,4))</f>
        <v>0.59</v>
      </c>
      <c r="BN5624" s="157">
        <f>IF('1b-NaturalGas'!$AL$88="no","",ROUND(BL5624,4))</f>
        <v>0.59</v>
      </c>
      <c r="BO5624" s="157">
        <f>IF('1b-NaturalGas'!$AL$89="no","",ROUND(BL5624,4))</f>
        <v>0.59</v>
      </c>
      <c r="BP5624" s="157">
        <f>IF('1b-NaturalGas'!$AL$90="no","not applicable (based on previous answers)",ROUND(BL5624,4))</f>
        <v>0.59</v>
      </c>
      <c r="BQ5624" s="157">
        <f>IF('1b-NaturalGas'!$AL$91="no","not applicable (based on previous answers)",ROUND(BL5624,4))</f>
        <v>0.59</v>
      </c>
    </row>
    <row r="5625" spans="30:69" x14ac:dyDescent="0.25">
      <c r="AD5625" s="157">
        <f t="shared" si="189"/>
        <v>0.59200000000000041</v>
      </c>
      <c r="AE5625" s="157">
        <f>IF('1a-Electricity'!$AL$77="no","",ROUND(AD5625,4))</f>
        <v>0.59199999999999997</v>
      </c>
      <c r="AF5625" s="157">
        <f>IF('1a-Electricity'!$AL$78="no","",ROUND(AD5625,4))</f>
        <v>0.59199999999999997</v>
      </c>
      <c r="AG5625" s="157">
        <f>IF('1a-Electricity'!$AL$79="no","",ROUND(AD5625,4))</f>
        <v>0.59199999999999997</v>
      </c>
      <c r="BL5625" s="157">
        <f t="shared" si="190"/>
        <v>0.59100000000000041</v>
      </c>
      <c r="BM5625" s="157">
        <f>IF('1b-NaturalGas'!$AL$87="no","",ROUND(BL5625,4))</f>
        <v>0.59099999999999997</v>
      </c>
      <c r="BN5625" s="157">
        <f>IF('1b-NaturalGas'!$AL$88="no","",ROUND(BL5625,4))</f>
        <v>0.59099999999999997</v>
      </c>
      <c r="BO5625" s="157">
        <f>IF('1b-NaturalGas'!$AL$89="no","",ROUND(BL5625,4))</f>
        <v>0.59099999999999997</v>
      </c>
      <c r="BP5625" s="157">
        <f>IF('1b-NaturalGas'!$AL$90="no","not applicable (based on previous answers)",ROUND(BL5625,4))</f>
        <v>0.59099999999999997</v>
      </c>
      <c r="BQ5625" s="157">
        <f>IF('1b-NaturalGas'!$AL$91="no","not applicable (based on previous answers)",ROUND(BL5625,4))</f>
        <v>0.59099999999999997</v>
      </c>
    </row>
    <row r="5626" spans="30:69" x14ac:dyDescent="0.25">
      <c r="AD5626" s="157">
        <f t="shared" si="189"/>
        <v>0.59300000000000042</v>
      </c>
      <c r="AE5626" s="157">
        <f>IF('1a-Electricity'!$AL$77="no","",ROUND(AD5626,4))</f>
        <v>0.59299999999999997</v>
      </c>
      <c r="AF5626" s="157">
        <f>IF('1a-Electricity'!$AL$78="no","",ROUND(AD5626,4))</f>
        <v>0.59299999999999997</v>
      </c>
      <c r="AG5626" s="157">
        <f>IF('1a-Electricity'!$AL$79="no","",ROUND(AD5626,4))</f>
        <v>0.59299999999999997</v>
      </c>
      <c r="BL5626" s="157">
        <f t="shared" si="190"/>
        <v>0.59200000000000041</v>
      </c>
      <c r="BM5626" s="157">
        <f>IF('1b-NaturalGas'!$AL$87="no","",ROUND(BL5626,4))</f>
        <v>0.59199999999999997</v>
      </c>
      <c r="BN5626" s="157">
        <f>IF('1b-NaturalGas'!$AL$88="no","",ROUND(BL5626,4))</f>
        <v>0.59199999999999997</v>
      </c>
      <c r="BO5626" s="157">
        <f>IF('1b-NaturalGas'!$AL$89="no","",ROUND(BL5626,4))</f>
        <v>0.59199999999999997</v>
      </c>
      <c r="BP5626" s="157">
        <f>IF('1b-NaturalGas'!$AL$90="no","not applicable (based on previous answers)",ROUND(BL5626,4))</f>
        <v>0.59199999999999997</v>
      </c>
      <c r="BQ5626" s="157">
        <f>IF('1b-NaturalGas'!$AL$91="no","not applicable (based on previous answers)",ROUND(BL5626,4))</f>
        <v>0.59199999999999997</v>
      </c>
    </row>
    <row r="5627" spans="30:69" x14ac:dyDescent="0.25">
      <c r="AD5627" s="157">
        <f t="shared" si="189"/>
        <v>0.59400000000000042</v>
      </c>
      <c r="AE5627" s="157">
        <f>IF('1a-Electricity'!$AL$77="no","",ROUND(AD5627,4))</f>
        <v>0.59399999999999997</v>
      </c>
      <c r="AF5627" s="157">
        <f>IF('1a-Electricity'!$AL$78="no","",ROUND(AD5627,4))</f>
        <v>0.59399999999999997</v>
      </c>
      <c r="AG5627" s="157">
        <f>IF('1a-Electricity'!$AL$79="no","",ROUND(AD5627,4))</f>
        <v>0.59399999999999997</v>
      </c>
      <c r="BL5627" s="157">
        <f t="shared" si="190"/>
        <v>0.59300000000000042</v>
      </c>
      <c r="BM5627" s="157">
        <f>IF('1b-NaturalGas'!$AL$87="no","",ROUND(BL5627,4))</f>
        <v>0.59299999999999997</v>
      </c>
      <c r="BN5627" s="157">
        <f>IF('1b-NaturalGas'!$AL$88="no","",ROUND(BL5627,4))</f>
        <v>0.59299999999999997</v>
      </c>
      <c r="BO5627" s="157">
        <f>IF('1b-NaturalGas'!$AL$89="no","",ROUND(BL5627,4))</f>
        <v>0.59299999999999997</v>
      </c>
      <c r="BP5627" s="157">
        <f>IF('1b-NaturalGas'!$AL$90="no","not applicable (based on previous answers)",ROUND(BL5627,4))</f>
        <v>0.59299999999999997</v>
      </c>
      <c r="BQ5627" s="157">
        <f>IF('1b-NaturalGas'!$AL$91="no","not applicable (based on previous answers)",ROUND(BL5627,4))</f>
        <v>0.59299999999999997</v>
      </c>
    </row>
    <row r="5628" spans="30:69" x14ac:dyDescent="0.25">
      <c r="AD5628" s="157">
        <f t="shared" si="189"/>
        <v>0.59500000000000042</v>
      </c>
      <c r="AE5628" s="157">
        <f>IF('1a-Electricity'!$AL$77="no","",ROUND(AD5628,4))</f>
        <v>0.59499999999999997</v>
      </c>
      <c r="AF5628" s="157">
        <f>IF('1a-Electricity'!$AL$78="no","",ROUND(AD5628,4))</f>
        <v>0.59499999999999997</v>
      </c>
      <c r="AG5628" s="157">
        <f>IF('1a-Electricity'!$AL$79="no","",ROUND(AD5628,4))</f>
        <v>0.59499999999999997</v>
      </c>
      <c r="BL5628" s="157">
        <f t="shared" si="190"/>
        <v>0.59400000000000042</v>
      </c>
      <c r="BM5628" s="157">
        <f>IF('1b-NaturalGas'!$AL$87="no","",ROUND(BL5628,4))</f>
        <v>0.59399999999999997</v>
      </c>
      <c r="BN5628" s="157">
        <f>IF('1b-NaturalGas'!$AL$88="no","",ROUND(BL5628,4))</f>
        <v>0.59399999999999997</v>
      </c>
      <c r="BO5628" s="157">
        <f>IF('1b-NaturalGas'!$AL$89="no","",ROUND(BL5628,4))</f>
        <v>0.59399999999999997</v>
      </c>
      <c r="BP5628" s="157">
        <f>IF('1b-NaturalGas'!$AL$90="no","not applicable (based on previous answers)",ROUND(BL5628,4))</f>
        <v>0.59399999999999997</v>
      </c>
      <c r="BQ5628" s="157">
        <f>IF('1b-NaturalGas'!$AL$91="no","not applicable (based on previous answers)",ROUND(BL5628,4))</f>
        <v>0.59399999999999997</v>
      </c>
    </row>
    <row r="5629" spans="30:69" x14ac:dyDescent="0.25">
      <c r="AD5629" s="157">
        <f t="shared" si="189"/>
        <v>0.59600000000000042</v>
      </c>
      <c r="AE5629" s="157">
        <f>IF('1a-Electricity'!$AL$77="no","",ROUND(AD5629,4))</f>
        <v>0.59599999999999997</v>
      </c>
      <c r="AF5629" s="157">
        <f>IF('1a-Electricity'!$AL$78="no","",ROUND(AD5629,4))</f>
        <v>0.59599999999999997</v>
      </c>
      <c r="AG5629" s="157">
        <f>IF('1a-Electricity'!$AL$79="no","",ROUND(AD5629,4))</f>
        <v>0.59599999999999997</v>
      </c>
      <c r="BL5629" s="157">
        <f t="shared" si="190"/>
        <v>0.59500000000000042</v>
      </c>
      <c r="BM5629" s="157">
        <f>IF('1b-NaturalGas'!$AL$87="no","",ROUND(BL5629,4))</f>
        <v>0.59499999999999997</v>
      </c>
      <c r="BN5629" s="157">
        <f>IF('1b-NaturalGas'!$AL$88="no","",ROUND(BL5629,4))</f>
        <v>0.59499999999999997</v>
      </c>
      <c r="BO5629" s="157">
        <f>IF('1b-NaturalGas'!$AL$89="no","",ROUND(BL5629,4))</f>
        <v>0.59499999999999997</v>
      </c>
      <c r="BP5629" s="157">
        <f>IF('1b-NaturalGas'!$AL$90="no","not applicable (based on previous answers)",ROUND(BL5629,4))</f>
        <v>0.59499999999999997</v>
      </c>
      <c r="BQ5629" s="157">
        <f>IF('1b-NaturalGas'!$AL$91="no","not applicable (based on previous answers)",ROUND(BL5629,4))</f>
        <v>0.59499999999999997</v>
      </c>
    </row>
    <row r="5630" spans="30:69" x14ac:dyDescent="0.25">
      <c r="AD5630" s="157">
        <f t="shared" si="189"/>
        <v>0.59700000000000042</v>
      </c>
      <c r="AE5630" s="157">
        <f>IF('1a-Electricity'!$AL$77="no","",ROUND(AD5630,4))</f>
        <v>0.59699999999999998</v>
      </c>
      <c r="AF5630" s="157">
        <f>IF('1a-Electricity'!$AL$78="no","",ROUND(AD5630,4))</f>
        <v>0.59699999999999998</v>
      </c>
      <c r="AG5630" s="157">
        <f>IF('1a-Electricity'!$AL$79="no","",ROUND(AD5630,4))</f>
        <v>0.59699999999999998</v>
      </c>
      <c r="BL5630" s="157">
        <f t="shared" si="190"/>
        <v>0.59600000000000042</v>
      </c>
      <c r="BM5630" s="157">
        <f>IF('1b-NaturalGas'!$AL$87="no","",ROUND(BL5630,4))</f>
        <v>0.59599999999999997</v>
      </c>
      <c r="BN5630" s="157">
        <f>IF('1b-NaturalGas'!$AL$88="no","",ROUND(BL5630,4))</f>
        <v>0.59599999999999997</v>
      </c>
      <c r="BO5630" s="157">
        <f>IF('1b-NaturalGas'!$AL$89="no","",ROUND(BL5630,4))</f>
        <v>0.59599999999999997</v>
      </c>
      <c r="BP5630" s="157">
        <f>IF('1b-NaturalGas'!$AL$90="no","not applicable (based on previous answers)",ROUND(BL5630,4))</f>
        <v>0.59599999999999997</v>
      </c>
      <c r="BQ5630" s="157">
        <f>IF('1b-NaturalGas'!$AL$91="no","not applicable (based on previous answers)",ROUND(BL5630,4))</f>
        <v>0.59599999999999997</v>
      </c>
    </row>
    <row r="5631" spans="30:69" x14ac:dyDescent="0.25">
      <c r="AD5631" s="157">
        <f t="shared" si="189"/>
        <v>0.59800000000000042</v>
      </c>
      <c r="AE5631" s="157">
        <f>IF('1a-Electricity'!$AL$77="no","",ROUND(AD5631,4))</f>
        <v>0.59799999999999998</v>
      </c>
      <c r="AF5631" s="157">
        <f>IF('1a-Electricity'!$AL$78="no","",ROUND(AD5631,4))</f>
        <v>0.59799999999999998</v>
      </c>
      <c r="AG5631" s="157">
        <f>IF('1a-Electricity'!$AL$79="no","",ROUND(AD5631,4))</f>
        <v>0.59799999999999998</v>
      </c>
      <c r="BL5631" s="157">
        <f t="shared" si="190"/>
        <v>0.59700000000000042</v>
      </c>
      <c r="BM5631" s="157">
        <f>IF('1b-NaturalGas'!$AL$87="no","",ROUND(BL5631,4))</f>
        <v>0.59699999999999998</v>
      </c>
      <c r="BN5631" s="157">
        <f>IF('1b-NaturalGas'!$AL$88="no","",ROUND(BL5631,4))</f>
        <v>0.59699999999999998</v>
      </c>
      <c r="BO5631" s="157">
        <f>IF('1b-NaturalGas'!$AL$89="no","",ROUND(BL5631,4))</f>
        <v>0.59699999999999998</v>
      </c>
      <c r="BP5631" s="157">
        <f>IF('1b-NaturalGas'!$AL$90="no","not applicable (based on previous answers)",ROUND(BL5631,4))</f>
        <v>0.59699999999999998</v>
      </c>
      <c r="BQ5631" s="157">
        <f>IF('1b-NaturalGas'!$AL$91="no","not applicable (based on previous answers)",ROUND(BL5631,4))</f>
        <v>0.59699999999999998</v>
      </c>
    </row>
    <row r="5632" spans="30:69" x14ac:dyDescent="0.25">
      <c r="AD5632" s="157">
        <f t="shared" si="189"/>
        <v>0.59900000000000042</v>
      </c>
      <c r="AE5632" s="157">
        <f>IF('1a-Electricity'!$AL$77="no","",ROUND(AD5632,4))</f>
        <v>0.59899999999999998</v>
      </c>
      <c r="AF5632" s="157">
        <f>IF('1a-Electricity'!$AL$78="no","",ROUND(AD5632,4))</f>
        <v>0.59899999999999998</v>
      </c>
      <c r="AG5632" s="157">
        <f>IF('1a-Electricity'!$AL$79="no","",ROUND(AD5632,4))</f>
        <v>0.59899999999999998</v>
      </c>
      <c r="BL5632" s="157">
        <f t="shared" si="190"/>
        <v>0.59800000000000042</v>
      </c>
      <c r="BM5632" s="157">
        <f>IF('1b-NaturalGas'!$AL$87="no","",ROUND(BL5632,4))</f>
        <v>0.59799999999999998</v>
      </c>
      <c r="BN5632" s="157">
        <f>IF('1b-NaturalGas'!$AL$88="no","",ROUND(BL5632,4))</f>
        <v>0.59799999999999998</v>
      </c>
      <c r="BO5632" s="157">
        <f>IF('1b-NaturalGas'!$AL$89="no","",ROUND(BL5632,4))</f>
        <v>0.59799999999999998</v>
      </c>
      <c r="BP5632" s="157">
        <f>IF('1b-NaturalGas'!$AL$90="no","not applicable (based on previous answers)",ROUND(BL5632,4))</f>
        <v>0.59799999999999998</v>
      </c>
      <c r="BQ5632" s="157">
        <f>IF('1b-NaturalGas'!$AL$91="no","not applicable (based on previous answers)",ROUND(BL5632,4))</f>
        <v>0.59799999999999998</v>
      </c>
    </row>
    <row r="5633" spans="30:69" x14ac:dyDescent="0.25">
      <c r="AD5633" s="157">
        <f t="shared" si="189"/>
        <v>0.60000000000000042</v>
      </c>
      <c r="AE5633" s="157">
        <f>IF('1a-Electricity'!$AL$77="no","",ROUND(AD5633,4))</f>
        <v>0.6</v>
      </c>
      <c r="AF5633" s="157">
        <f>IF('1a-Electricity'!$AL$78="no","",ROUND(AD5633,4))</f>
        <v>0.6</v>
      </c>
      <c r="AG5633" s="157">
        <f>IF('1a-Electricity'!$AL$79="no","",ROUND(AD5633,4))</f>
        <v>0.6</v>
      </c>
      <c r="BL5633" s="157">
        <f t="shared" si="190"/>
        <v>0.59900000000000042</v>
      </c>
      <c r="BM5633" s="157">
        <f>IF('1b-NaturalGas'!$AL$87="no","",ROUND(BL5633,4))</f>
        <v>0.59899999999999998</v>
      </c>
      <c r="BN5633" s="157">
        <f>IF('1b-NaturalGas'!$AL$88="no","",ROUND(BL5633,4))</f>
        <v>0.59899999999999998</v>
      </c>
      <c r="BO5633" s="157">
        <f>IF('1b-NaturalGas'!$AL$89="no","",ROUND(BL5633,4))</f>
        <v>0.59899999999999998</v>
      </c>
      <c r="BP5633" s="157">
        <f>IF('1b-NaturalGas'!$AL$90="no","not applicable (based on previous answers)",ROUND(BL5633,4))</f>
        <v>0.59899999999999998</v>
      </c>
      <c r="BQ5633" s="157">
        <f>IF('1b-NaturalGas'!$AL$91="no","not applicable (based on previous answers)",ROUND(BL5633,4))</f>
        <v>0.59899999999999998</v>
      </c>
    </row>
    <row r="5634" spans="30:69" x14ac:dyDescent="0.25">
      <c r="AD5634" s="157">
        <f t="shared" si="189"/>
        <v>0.60100000000000042</v>
      </c>
      <c r="AE5634" s="157">
        <f>IF('1a-Electricity'!$AL$77="no","",ROUND(AD5634,4))</f>
        <v>0.60099999999999998</v>
      </c>
      <c r="AF5634" s="157">
        <f>IF('1a-Electricity'!$AL$78="no","",ROUND(AD5634,4))</f>
        <v>0.60099999999999998</v>
      </c>
      <c r="AG5634" s="157">
        <f>IF('1a-Electricity'!$AL$79="no","",ROUND(AD5634,4))</f>
        <v>0.60099999999999998</v>
      </c>
      <c r="BL5634" s="157">
        <f t="shared" si="190"/>
        <v>0.60000000000000042</v>
      </c>
      <c r="BM5634" s="157">
        <f>IF('1b-NaturalGas'!$AL$87="no","",ROUND(BL5634,4))</f>
        <v>0.6</v>
      </c>
      <c r="BN5634" s="157">
        <f>IF('1b-NaturalGas'!$AL$88="no","",ROUND(BL5634,4))</f>
        <v>0.6</v>
      </c>
      <c r="BO5634" s="157">
        <f>IF('1b-NaturalGas'!$AL$89="no","",ROUND(BL5634,4))</f>
        <v>0.6</v>
      </c>
      <c r="BP5634" s="157">
        <f>IF('1b-NaturalGas'!$AL$90="no","not applicable (based on previous answers)",ROUND(BL5634,4))</f>
        <v>0.6</v>
      </c>
      <c r="BQ5634" s="157">
        <f>IF('1b-NaturalGas'!$AL$91="no","not applicable (based on previous answers)",ROUND(BL5634,4))</f>
        <v>0.6</v>
      </c>
    </row>
    <row r="5635" spans="30:69" x14ac:dyDescent="0.25">
      <c r="AD5635" s="157">
        <f t="shared" si="189"/>
        <v>0.60200000000000042</v>
      </c>
      <c r="AE5635" s="157">
        <f>IF('1a-Electricity'!$AL$77="no","",ROUND(AD5635,4))</f>
        <v>0.60199999999999998</v>
      </c>
      <c r="AF5635" s="157">
        <f>IF('1a-Electricity'!$AL$78="no","",ROUND(AD5635,4))</f>
        <v>0.60199999999999998</v>
      </c>
      <c r="AG5635" s="157">
        <f>IF('1a-Electricity'!$AL$79="no","",ROUND(AD5635,4))</f>
        <v>0.60199999999999998</v>
      </c>
      <c r="BL5635" s="157">
        <f t="shared" si="190"/>
        <v>0.60100000000000042</v>
      </c>
      <c r="BM5635" s="157">
        <f>IF('1b-NaturalGas'!$AL$87="no","",ROUND(BL5635,4))</f>
        <v>0.60099999999999998</v>
      </c>
      <c r="BN5635" s="157">
        <f>IF('1b-NaturalGas'!$AL$88="no","",ROUND(BL5635,4))</f>
        <v>0.60099999999999998</v>
      </c>
      <c r="BO5635" s="157">
        <f>IF('1b-NaturalGas'!$AL$89="no","",ROUND(BL5635,4))</f>
        <v>0.60099999999999998</v>
      </c>
      <c r="BP5635" s="157">
        <f>IF('1b-NaturalGas'!$AL$90="no","not applicable (based on previous answers)",ROUND(BL5635,4))</f>
        <v>0.60099999999999998</v>
      </c>
      <c r="BQ5635" s="157">
        <f>IF('1b-NaturalGas'!$AL$91="no","not applicable (based on previous answers)",ROUND(BL5635,4))</f>
        <v>0.60099999999999998</v>
      </c>
    </row>
    <row r="5636" spans="30:69" x14ac:dyDescent="0.25">
      <c r="AD5636" s="157">
        <f t="shared" si="189"/>
        <v>0.60300000000000042</v>
      </c>
      <c r="AE5636" s="157">
        <f>IF('1a-Electricity'!$AL$77="no","",ROUND(AD5636,4))</f>
        <v>0.60299999999999998</v>
      </c>
      <c r="AF5636" s="157">
        <f>IF('1a-Electricity'!$AL$78="no","",ROUND(AD5636,4))</f>
        <v>0.60299999999999998</v>
      </c>
      <c r="AG5636" s="157">
        <f>IF('1a-Electricity'!$AL$79="no","",ROUND(AD5636,4))</f>
        <v>0.60299999999999998</v>
      </c>
      <c r="BL5636" s="157">
        <f t="shared" si="190"/>
        <v>0.60200000000000042</v>
      </c>
      <c r="BM5636" s="157">
        <f>IF('1b-NaturalGas'!$AL$87="no","",ROUND(BL5636,4))</f>
        <v>0.60199999999999998</v>
      </c>
      <c r="BN5636" s="157">
        <f>IF('1b-NaturalGas'!$AL$88="no","",ROUND(BL5636,4))</f>
        <v>0.60199999999999998</v>
      </c>
      <c r="BO5636" s="157">
        <f>IF('1b-NaturalGas'!$AL$89="no","",ROUND(BL5636,4))</f>
        <v>0.60199999999999998</v>
      </c>
      <c r="BP5636" s="157">
        <f>IF('1b-NaturalGas'!$AL$90="no","not applicable (based on previous answers)",ROUND(BL5636,4))</f>
        <v>0.60199999999999998</v>
      </c>
      <c r="BQ5636" s="157">
        <f>IF('1b-NaturalGas'!$AL$91="no","not applicable (based on previous answers)",ROUND(BL5636,4))</f>
        <v>0.60199999999999998</v>
      </c>
    </row>
    <row r="5637" spans="30:69" x14ac:dyDescent="0.25">
      <c r="AD5637" s="157">
        <f t="shared" si="189"/>
        <v>0.60400000000000043</v>
      </c>
      <c r="AE5637" s="157">
        <f>IF('1a-Electricity'!$AL$77="no","",ROUND(AD5637,4))</f>
        <v>0.60399999999999998</v>
      </c>
      <c r="AF5637" s="157">
        <f>IF('1a-Electricity'!$AL$78="no","",ROUND(AD5637,4))</f>
        <v>0.60399999999999998</v>
      </c>
      <c r="AG5637" s="157">
        <f>IF('1a-Electricity'!$AL$79="no","",ROUND(AD5637,4))</f>
        <v>0.60399999999999998</v>
      </c>
      <c r="BL5637" s="157">
        <f t="shared" si="190"/>
        <v>0.60300000000000042</v>
      </c>
      <c r="BM5637" s="157">
        <f>IF('1b-NaturalGas'!$AL$87="no","",ROUND(BL5637,4))</f>
        <v>0.60299999999999998</v>
      </c>
      <c r="BN5637" s="157">
        <f>IF('1b-NaturalGas'!$AL$88="no","",ROUND(BL5637,4))</f>
        <v>0.60299999999999998</v>
      </c>
      <c r="BO5637" s="157">
        <f>IF('1b-NaturalGas'!$AL$89="no","",ROUND(BL5637,4))</f>
        <v>0.60299999999999998</v>
      </c>
      <c r="BP5637" s="157">
        <f>IF('1b-NaturalGas'!$AL$90="no","not applicable (based on previous answers)",ROUND(BL5637,4))</f>
        <v>0.60299999999999998</v>
      </c>
      <c r="BQ5637" s="157">
        <f>IF('1b-NaturalGas'!$AL$91="no","not applicable (based on previous answers)",ROUND(BL5637,4))</f>
        <v>0.60299999999999998</v>
      </c>
    </row>
    <row r="5638" spans="30:69" x14ac:dyDescent="0.25">
      <c r="AD5638" s="157">
        <f t="shared" si="189"/>
        <v>0.60500000000000043</v>
      </c>
      <c r="AE5638" s="157">
        <f>IF('1a-Electricity'!$AL$77="no","",ROUND(AD5638,4))</f>
        <v>0.60499999999999998</v>
      </c>
      <c r="AF5638" s="157">
        <f>IF('1a-Electricity'!$AL$78="no","",ROUND(AD5638,4))</f>
        <v>0.60499999999999998</v>
      </c>
      <c r="AG5638" s="157">
        <f>IF('1a-Electricity'!$AL$79="no","",ROUND(AD5638,4))</f>
        <v>0.60499999999999998</v>
      </c>
      <c r="BL5638" s="157">
        <f t="shared" si="190"/>
        <v>0.60400000000000043</v>
      </c>
      <c r="BM5638" s="157">
        <f>IF('1b-NaturalGas'!$AL$87="no","",ROUND(BL5638,4))</f>
        <v>0.60399999999999998</v>
      </c>
      <c r="BN5638" s="157">
        <f>IF('1b-NaturalGas'!$AL$88="no","",ROUND(BL5638,4))</f>
        <v>0.60399999999999998</v>
      </c>
      <c r="BO5638" s="157">
        <f>IF('1b-NaturalGas'!$AL$89="no","",ROUND(BL5638,4))</f>
        <v>0.60399999999999998</v>
      </c>
      <c r="BP5638" s="157">
        <f>IF('1b-NaturalGas'!$AL$90="no","not applicable (based on previous answers)",ROUND(BL5638,4))</f>
        <v>0.60399999999999998</v>
      </c>
      <c r="BQ5638" s="157">
        <f>IF('1b-NaturalGas'!$AL$91="no","not applicable (based on previous answers)",ROUND(BL5638,4))</f>
        <v>0.60399999999999998</v>
      </c>
    </row>
    <row r="5639" spans="30:69" x14ac:dyDescent="0.25">
      <c r="AD5639" s="157">
        <f t="shared" si="189"/>
        <v>0.60600000000000043</v>
      </c>
      <c r="AE5639" s="157">
        <f>IF('1a-Electricity'!$AL$77="no","",ROUND(AD5639,4))</f>
        <v>0.60599999999999998</v>
      </c>
      <c r="AF5639" s="157">
        <f>IF('1a-Electricity'!$AL$78="no","",ROUND(AD5639,4))</f>
        <v>0.60599999999999998</v>
      </c>
      <c r="AG5639" s="157">
        <f>IF('1a-Electricity'!$AL$79="no","",ROUND(AD5639,4))</f>
        <v>0.60599999999999998</v>
      </c>
      <c r="BL5639" s="157">
        <f t="shared" si="190"/>
        <v>0.60500000000000043</v>
      </c>
      <c r="BM5639" s="157">
        <f>IF('1b-NaturalGas'!$AL$87="no","",ROUND(BL5639,4))</f>
        <v>0.60499999999999998</v>
      </c>
      <c r="BN5639" s="157">
        <f>IF('1b-NaturalGas'!$AL$88="no","",ROUND(BL5639,4))</f>
        <v>0.60499999999999998</v>
      </c>
      <c r="BO5639" s="157">
        <f>IF('1b-NaturalGas'!$AL$89="no","",ROUND(BL5639,4))</f>
        <v>0.60499999999999998</v>
      </c>
      <c r="BP5639" s="157">
        <f>IF('1b-NaturalGas'!$AL$90="no","not applicable (based on previous answers)",ROUND(BL5639,4))</f>
        <v>0.60499999999999998</v>
      </c>
      <c r="BQ5639" s="157">
        <f>IF('1b-NaturalGas'!$AL$91="no","not applicable (based on previous answers)",ROUND(BL5639,4))</f>
        <v>0.60499999999999998</v>
      </c>
    </row>
    <row r="5640" spans="30:69" x14ac:dyDescent="0.25">
      <c r="AD5640" s="157">
        <f t="shared" si="189"/>
        <v>0.60700000000000043</v>
      </c>
      <c r="AE5640" s="157">
        <f>IF('1a-Electricity'!$AL$77="no","",ROUND(AD5640,4))</f>
        <v>0.60699999999999998</v>
      </c>
      <c r="AF5640" s="157">
        <f>IF('1a-Electricity'!$AL$78="no","",ROUND(AD5640,4))</f>
        <v>0.60699999999999998</v>
      </c>
      <c r="AG5640" s="157">
        <f>IF('1a-Electricity'!$AL$79="no","",ROUND(AD5640,4))</f>
        <v>0.60699999999999998</v>
      </c>
      <c r="BL5640" s="157">
        <f t="shared" si="190"/>
        <v>0.60600000000000043</v>
      </c>
      <c r="BM5640" s="157">
        <f>IF('1b-NaturalGas'!$AL$87="no","",ROUND(BL5640,4))</f>
        <v>0.60599999999999998</v>
      </c>
      <c r="BN5640" s="157">
        <f>IF('1b-NaturalGas'!$AL$88="no","",ROUND(BL5640,4))</f>
        <v>0.60599999999999998</v>
      </c>
      <c r="BO5640" s="157">
        <f>IF('1b-NaturalGas'!$AL$89="no","",ROUND(BL5640,4))</f>
        <v>0.60599999999999998</v>
      </c>
      <c r="BP5640" s="157">
        <f>IF('1b-NaturalGas'!$AL$90="no","not applicable (based on previous answers)",ROUND(BL5640,4))</f>
        <v>0.60599999999999998</v>
      </c>
      <c r="BQ5640" s="157">
        <f>IF('1b-NaturalGas'!$AL$91="no","not applicable (based on previous answers)",ROUND(BL5640,4))</f>
        <v>0.60599999999999998</v>
      </c>
    </row>
    <row r="5641" spans="30:69" x14ac:dyDescent="0.25">
      <c r="AD5641" s="157">
        <f t="shared" si="189"/>
        <v>0.60800000000000043</v>
      </c>
      <c r="AE5641" s="157">
        <f>IF('1a-Electricity'!$AL$77="no","",ROUND(AD5641,4))</f>
        <v>0.60799999999999998</v>
      </c>
      <c r="AF5641" s="157">
        <f>IF('1a-Electricity'!$AL$78="no","",ROUND(AD5641,4))</f>
        <v>0.60799999999999998</v>
      </c>
      <c r="AG5641" s="157">
        <f>IF('1a-Electricity'!$AL$79="no","",ROUND(AD5641,4))</f>
        <v>0.60799999999999998</v>
      </c>
      <c r="BL5641" s="157">
        <f t="shared" si="190"/>
        <v>0.60700000000000043</v>
      </c>
      <c r="BM5641" s="157">
        <f>IF('1b-NaturalGas'!$AL$87="no","",ROUND(BL5641,4))</f>
        <v>0.60699999999999998</v>
      </c>
      <c r="BN5641" s="157">
        <f>IF('1b-NaturalGas'!$AL$88="no","",ROUND(BL5641,4))</f>
        <v>0.60699999999999998</v>
      </c>
      <c r="BO5641" s="157">
        <f>IF('1b-NaturalGas'!$AL$89="no","",ROUND(BL5641,4))</f>
        <v>0.60699999999999998</v>
      </c>
      <c r="BP5641" s="157">
        <f>IF('1b-NaturalGas'!$AL$90="no","not applicable (based on previous answers)",ROUND(BL5641,4))</f>
        <v>0.60699999999999998</v>
      </c>
      <c r="BQ5641" s="157">
        <f>IF('1b-NaturalGas'!$AL$91="no","not applicable (based on previous answers)",ROUND(BL5641,4))</f>
        <v>0.60699999999999998</v>
      </c>
    </row>
    <row r="5642" spans="30:69" x14ac:dyDescent="0.25">
      <c r="AD5642" s="157">
        <f t="shared" si="189"/>
        <v>0.60900000000000043</v>
      </c>
      <c r="AE5642" s="157">
        <f>IF('1a-Electricity'!$AL$77="no","",ROUND(AD5642,4))</f>
        <v>0.60899999999999999</v>
      </c>
      <c r="AF5642" s="157">
        <f>IF('1a-Electricity'!$AL$78="no","",ROUND(AD5642,4))</f>
        <v>0.60899999999999999</v>
      </c>
      <c r="AG5642" s="157">
        <f>IF('1a-Electricity'!$AL$79="no","",ROUND(AD5642,4))</f>
        <v>0.60899999999999999</v>
      </c>
      <c r="BL5642" s="157">
        <f t="shared" si="190"/>
        <v>0.60800000000000043</v>
      </c>
      <c r="BM5642" s="157">
        <f>IF('1b-NaturalGas'!$AL$87="no","",ROUND(BL5642,4))</f>
        <v>0.60799999999999998</v>
      </c>
      <c r="BN5642" s="157">
        <f>IF('1b-NaturalGas'!$AL$88="no","",ROUND(BL5642,4))</f>
        <v>0.60799999999999998</v>
      </c>
      <c r="BO5642" s="157">
        <f>IF('1b-NaturalGas'!$AL$89="no","",ROUND(BL5642,4))</f>
        <v>0.60799999999999998</v>
      </c>
      <c r="BP5642" s="157">
        <f>IF('1b-NaturalGas'!$AL$90="no","not applicable (based on previous answers)",ROUND(BL5642,4))</f>
        <v>0.60799999999999998</v>
      </c>
      <c r="BQ5642" s="157">
        <f>IF('1b-NaturalGas'!$AL$91="no","not applicable (based on previous answers)",ROUND(BL5642,4))</f>
        <v>0.60799999999999998</v>
      </c>
    </row>
    <row r="5643" spans="30:69" x14ac:dyDescent="0.25">
      <c r="AD5643" s="157">
        <f t="shared" si="189"/>
        <v>0.61000000000000043</v>
      </c>
      <c r="AE5643" s="157">
        <f>IF('1a-Electricity'!$AL$77="no","",ROUND(AD5643,4))</f>
        <v>0.61</v>
      </c>
      <c r="AF5643" s="157">
        <f>IF('1a-Electricity'!$AL$78="no","",ROUND(AD5643,4))</f>
        <v>0.61</v>
      </c>
      <c r="AG5643" s="157">
        <f>IF('1a-Electricity'!$AL$79="no","",ROUND(AD5643,4))</f>
        <v>0.61</v>
      </c>
      <c r="BL5643" s="157">
        <f t="shared" si="190"/>
        <v>0.60900000000000043</v>
      </c>
      <c r="BM5643" s="157">
        <f>IF('1b-NaturalGas'!$AL$87="no","",ROUND(BL5643,4))</f>
        <v>0.60899999999999999</v>
      </c>
      <c r="BN5643" s="157">
        <f>IF('1b-NaturalGas'!$AL$88="no","",ROUND(BL5643,4))</f>
        <v>0.60899999999999999</v>
      </c>
      <c r="BO5643" s="157">
        <f>IF('1b-NaturalGas'!$AL$89="no","",ROUND(BL5643,4))</f>
        <v>0.60899999999999999</v>
      </c>
      <c r="BP5643" s="157">
        <f>IF('1b-NaturalGas'!$AL$90="no","not applicable (based on previous answers)",ROUND(BL5643,4))</f>
        <v>0.60899999999999999</v>
      </c>
      <c r="BQ5643" s="157">
        <f>IF('1b-NaturalGas'!$AL$91="no","not applicable (based on previous answers)",ROUND(BL5643,4))</f>
        <v>0.60899999999999999</v>
      </c>
    </row>
    <row r="5644" spans="30:69" x14ac:dyDescent="0.25">
      <c r="AD5644" s="157">
        <f t="shared" si="189"/>
        <v>0.61100000000000043</v>
      </c>
      <c r="AE5644" s="157">
        <f>IF('1a-Electricity'!$AL$77="no","",ROUND(AD5644,4))</f>
        <v>0.61099999999999999</v>
      </c>
      <c r="AF5644" s="157">
        <f>IF('1a-Electricity'!$AL$78="no","",ROUND(AD5644,4))</f>
        <v>0.61099999999999999</v>
      </c>
      <c r="AG5644" s="157">
        <f>IF('1a-Electricity'!$AL$79="no","",ROUND(AD5644,4))</f>
        <v>0.61099999999999999</v>
      </c>
      <c r="BL5644" s="157">
        <f t="shared" si="190"/>
        <v>0.61000000000000043</v>
      </c>
      <c r="BM5644" s="157">
        <f>IF('1b-NaturalGas'!$AL$87="no","",ROUND(BL5644,4))</f>
        <v>0.61</v>
      </c>
      <c r="BN5644" s="157">
        <f>IF('1b-NaturalGas'!$AL$88="no","",ROUND(BL5644,4))</f>
        <v>0.61</v>
      </c>
      <c r="BO5644" s="157">
        <f>IF('1b-NaturalGas'!$AL$89="no","",ROUND(BL5644,4))</f>
        <v>0.61</v>
      </c>
      <c r="BP5644" s="157">
        <f>IF('1b-NaturalGas'!$AL$90="no","not applicable (based on previous answers)",ROUND(BL5644,4))</f>
        <v>0.61</v>
      </c>
      <c r="BQ5644" s="157">
        <f>IF('1b-NaturalGas'!$AL$91="no","not applicable (based on previous answers)",ROUND(BL5644,4))</f>
        <v>0.61</v>
      </c>
    </row>
    <row r="5645" spans="30:69" x14ac:dyDescent="0.25">
      <c r="AD5645" s="157">
        <f t="shared" si="189"/>
        <v>0.61200000000000043</v>
      </c>
      <c r="AE5645" s="157">
        <f>IF('1a-Electricity'!$AL$77="no","",ROUND(AD5645,4))</f>
        <v>0.61199999999999999</v>
      </c>
      <c r="AF5645" s="157">
        <f>IF('1a-Electricity'!$AL$78="no","",ROUND(AD5645,4))</f>
        <v>0.61199999999999999</v>
      </c>
      <c r="AG5645" s="157">
        <f>IF('1a-Electricity'!$AL$79="no","",ROUND(AD5645,4))</f>
        <v>0.61199999999999999</v>
      </c>
      <c r="BL5645" s="157">
        <f t="shared" si="190"/>
        <v>0.61100000000000043</v>
      </c>
      <c r="BM5645" s="157">
        <f>IF('1b-NaturalGas'!$AL$87="no","",ROUND(BL5645,4))</f>
        <v>0.61099999999999999</v>
      </c>
      <c r="BN5645" s="157">
        <f>IF('1b-NaturalGas'!$AL$88="no","",ROUND(BL5645,4))</f>
        <v>0.61099999999999999</v>
      </c>
      <c r="BO5645" s="157">
        <f>IF('1b-NaturalGas'!$AL$89="no","",ROUND(BL5645,4))</f>
        <v>0.61099999999999999</v>
      </c>
      <c r="BP5645" s="157">
        <f>IF('1b-NaturalGas'!$AL$90="no","not applicable (based on previous answers)",ROUND(BL5645,4))</f>
        <v>0.61099999999999999</v>
      </c>
      <c r="BQ5645" s="157">
        <f>IF('1b-NaturalGas'!$AL$91="no","not applicable (based on previous answers)",ROUND(BL5645,4))</f>
        <v>0.61099999999999999</v>
      </c>
    </row>
    <row r="5646" spans="30:69" x14ac:dyDescent="0.25">
      <c r="AD5646" s="157">
        <f t="shared" si="189"/>
        <v>0.61300000000000043</v>
      </c>
      <c r="AE5646" s="157">
        <f>IF('1a-Electricity'!$AL$77="no","",ROUND(AD5646,4))</f>
        <v>0.61299999999999999</v>
      </c>
      <c r="AF5646" s="157">
        <f>IF('1a-Electricity'!$AL$78="no","",ROUND(AD5646,4))</f>
        <v>0.61299999999999999</v>
      </c>
      <c r="AG5646" s="157">
        <f>IF('1a-Electricity'!$AL$79="no","",ROUND(AD5646,4))</f>
        <v>0.61299999999999999</v>
      </c>
      <c r="BL5646" s="157">
        <f t="shared" si="190"/>
        <v>0.61200000000000043</v>
      </c>
      <c r="BM5646" s="157">
        <f>IF('1b-NaturalGas'!$AL$87="no","",ROUND(BL5646,4))</f>
        <v>0.61199999999999999</v>
      </c>
      <c r="BN5646" s="157">
        <f>IF('1b-NaturalGas'!$AL$88="no","",ROUND(BL5646,4))</f>
        <v>0.61199999999999999</v>
      </c>
      <c r="BO5646" s="157">
        <f>IF('1b-NaturalGas'!$AL$89="no","",ROUND(BL5646,4))</f>
        <v>0.61199999999999999</v>
      </c>
      <c r="BP5646" s="157">
        <f>IF('1b-NaturalGas'!$AL$90="no","not applicable (based on previous answers)",ROUND(BL5646,4))</f>
        <v>0.61199999999999999</v>
      </c>
      <c r="BQ5646" s="157">
        <f>IF('1b-NaturalGas'!$AL$91="no","not applicable (based on previous answers)",ROUND(BL5646,4))</f>
        <v>0.61199999999999999</v>
      </c>
    </row>
    <row r="5647" spans="30:69" x14ac:dyDescent="0.25">
      <c r="AD5647" s="157">
        <f t="shared" si="189"/>
        <v>0.61400000000000043</v>
      </c>
      <c r="AE5647" s="157">
        <f>IF('1a-Electricity'!$AL$77="no","",ROUND(AD5647,4))</f>
        <v>0.61399999999999999</v>
      </c>
      <c r="AF5647" s="157">
        <f>IF('1a-Electricity'!$AL$78="no","",ROUND(AD5647,4))</f>
        <v>0.61399999999999999</v>
      </c>
      <c r="AG5647" s="157">
        <f>IF('1a-Electricity'!$AL$79="no","",ROUND(AD5647,4))</f>
        <v>0.61399999999999999</v>
      </c>
      <c r="BL5647" s="157">
        <f t="shared" si="190"/>
        <v>0.61300000000000043</v>
      </c>
      <c r="BM5647" s="157">
        <f>IF('1b-NaturalGas'!$AL$87="no","",ROUND(BL5647,4))</f>
        <v>0.61299999999999999</v>
      </c>
      <c r="BN5647" s="157">
        <f>IF('1b-NaturalGas'!$AL$88="no","",ROUND(BL5647,4))</f>
        <v>0.61299999999999999</v>
      </c>
      <c r="BO5647" s="157">
        <f>IF('1b-NaturalGas'!$AL$89="no","",ROUND(BL5647,4))</f>
        <v>0.61299999999999999</v>
      </c>
      <c r="BP5647" s="157">
        <f>IF('1b-NaturalGas'!$AL$90="no","not applicable (based on previous answers)",ROUND(BL5647,4))</f>
        <v>0.61299999999999999</v>
      </c>
      <c r="BQ5647" s="157">
        <f>IF('1b-NaturalGas'!$AL$91="no","not applicable (based on previous answers)",ROUND(BL5647,4))</f>
        <v>0.61299999999999999</v>
      </c>
    </row>
    <row r="5648" spans="30:69" x14ac:dyDescent="0.25">
      <c r="AD5648" s="157">
        <f t="shared" si="189"/>
        <v>0.61500000000000044</v>
      </c>
      <c r="AE5648" s="157">
        <f>IF('1a-Electricity'!$AL$77="no","",ROUND(AD5648,4))</f>
        <v>0.61499999999999999</v>
      </c>
      <c r="AF5648" s="157">
        <f>IF('1a-Electricity'!$AL$78="no","",ROUND(AD5648,4))</f>
        <v>0.61499999999999999</v>
      </c>
      <c r="AG5648" s="157">
        <f>IF('1a-Electricity'!$AL$79="no","",ROUND(AD5648,4))</f>
        <v>0.61499999999999999</v>
      </c>
      <c r="BL5648" s="157">
        <f t="shared" si="190"/>
        <v>0.61400000000000043</v>
      </c>
      <c r="BM5648" s="157">
        <f>IF('1b-NaturalGas'!$AL$87="no","",ROUND(BL5648,4))</f>
        <v>0.61399999999999999</v>
      </c>
      <c r="BN5648" s="157">
        <f>IF('1b-NaturalGas'!$AL$88="no","",ROUND(BL5648,4))</f>
        <v>0.61399999999999999</v>
      </c>
      <c r="BO5648" s="157">
        <f>IF('1b-NaturalGas'!$AL$89="no","",ROUND(BL5648,4))</f>
        <v>0.61399999999999999</v>
      </c>
      <c r="BP5648" s="157">
        <f>IF('1b-NaturalGas'!$AL$90="no","not applicable (based on previous answers)",ROUND(BL5648,4))</f>
        <v>0.61399999999999999</v>
      </c>
      <c r="BQ5648" s="157">
        <f>IF('1b-NaturalGas'!$AL$91="no","not applicable (based on previous answers)",ROUND(BL5648,4))</f>
        <v>0.61399999999999999</v>
      </c>
    </row>
    <row r="5649" spans="30:69" x14ac:dyDescent="0.25">
      <c r="AD5649" s="157">
        <f t="shared" si="189"/>
        <v>0.61600000000000044</v>
      </c>
      <c r="AE5649" s="157">
        <f>IF('1a-Electricity'!$AL$77="no","",ROUND(AD5649,4))</f>
        <v>0.61599999999999999</v>
      </c>
      <c r="AF5649" s="157">
        <f>IF('1a-Electricity'!$AL$78="no","",ROUND(AD5649,4))</f>
        <v>0.61599999999999999</v>
      </c>
      <c r="AG5649" s="157">
        <f>IF('1a-Electricity'!$AL$79="no","",ROUND(AD5649,4))</f>
        <v>0.61599999999999999</v>
      </c>
      <c r="BL5649" s="157">
        <f t="shared" si="190"/>
        <v>0.61500000000000044</v>
      </c>
      <c r="BM5649" s="157">
        <f>IF('1b-NaturalGas'!$AL$87="no","",ROUND(BL5649,4))</f>
        <v>0.61499999999999999</v>
      </c>
      <c r="BN5649" s="157">
        <f>IF('1b-NaturalGas'!$AL$88="no","",ROUND(BL5649,4))</f>
        <v>0.61499999999999999</v>
      </c>
      <c r="BO5649" s="157">
        <f>IF('1b-NaturalGas'!$AL$89="no","",ROUND(BL5649,4))</f>
        <v>0.61499999999999999</v>
      </c>
      <c r="BP5649" s="157">
        <f>IF('1b-NaturalGas'!$AL$90="no","not applicable (based on previous answers)",ROUND(BL5649,4))</f>
        <v>0.61499999999999999</v>
      </c>
      <c r="BQ5649" s="157">
        <f>IF('1b-NaturalGas'!$AL$91="no","not applicable (based on previous answers)",ROUND(BL5649,4))</f>
        <v>0.61499999999999999</v>
      </c>
    </row>
    <row r="5650" spans="30:69" x14ac:dyDescent="0.25">
      <c r="AD5650" s="157">
        <f t="shared" si="189"/>
        <v>0.61700000000000044</v>
      </c>
      <c r="AE5650" s="157">
        <f>IF('1a-Electricity'!$AL$77="no","",ROUND(AD5650,4))</f>
        <v>0.61699999999999999</v>
      </c>
      <c r="AF5650" s="157">
        <f>IF('1a-Electricity'!$AL$78="no","",ROUND(AD5650,4))</f>
        <v>0.61699999999999999</v>
      </c>
      <c r="AG5650" s="157">
        <f>IF('1a-Electricity'!$AL$79="no","",ROUND(AD5650,4))</f>
        <v>0.61699999999999999</v>
      </c>
      <c r="BL5650" s="157">
        <f t="shared" si="190"/>
        <v>0.61600000000000044</v>
      </c>
      <c r="BM5650" s="157">
        <f>IF('1b-NaturalGas'!$AL$87="no","",ROUND(BL5650,4))</f>
        <v>0.61599999999999999</v>
      </c>
      <c r="BN5650" s="157">
        <f>IF('1b-NaturalGas'!$AL$88="no","",ROUND(BL5650,4))</f>
        <v>0.61599999999999999</v>
      </c>
      <c r="BO5650" s="157">
        <f>IF('1b-NaturalGas'!$AL$89="no","",ROUND(BL5650,4))</f>
        <v>0.61599999999999999</v>
      </c>
      <c r="BP5650" s="157">
        <f>IF('1b-NaturalGas'!$AL$90="no","not applicable (based on previous answers)",ROUND(BL5650,4))</f>
        <v>0.61599999999999999</v>
      </c>
      <c r="BQ5650" s="157">
        <f>IF('1b-NaturalGas'!$AL$91="no","not applicable (based on previous answers)",ROUND(BL5650,4))</f>
        <v>0.61599999999999999</v>
      </c>
    </row>
    <row r="5651" spans="30:69" x14ac:dyDescent="0.25">
      <c r="AD5651" s="157">
        <f t="shared" si="189"/>
        <v>0.61800000000000044</v>
      </c>
      <c r="AE5651" s="157">
        <f>IF('1a-Electricity'!$AL$77="no","",ROUND(AD5651,4))</f>
        <v>0.61799999999999999</v>
      </c>
      <c r="AF5651" s="157">
        <f>IF('1a-Electricity'!$AL$78="no","",ROUND(AD5651,4))</f>
        <v>0.61799999999999999</v>
      </c>
      <c r="AG5651" s="157">
        <f>IF('1a-Electricity'!$AL$79="no","",ROUND(AD5651,4))</f>
        <v>0.61799999999999999</v>
      </c>
      <c r="BL5651" s="157">
        <f t="shared" si="190"/>
        <v>0.61700000000000044</v>
      </c>
      <c r="BM5651" s="157">
        <f>IF('1b-NaturalGas'!$AL$87="no","",ROUND(BL5651,4))</f>
        <v>0.61699999999999999</v>
      </c>
      <c r="BN5651" s="157">
        <f>IF('1b-NaturalGas'!$AL$88="no","",ROUND(BL5651,4))</f>
        <v>0.61699999999999999</v>
      </c>
      <c r="BO5651" s="157">
        <f>IF('1b-NaturalGas'!$AL$89="no","",ROUND(BL5651,4))</f>
        <v>0.61699999999999999</v>
      </c>
      <c r="BP5651" s="157">
        <f>IF('1b-NaturalGas'!$AL$90="no","not applicable (based on previous answers)",ROUND(BL5651,4))</f>
        <v>0.61699999999999999</v>
      </c>
      <c r="BQ5651" s="157">
        <f>IF('1b-NaturalGas'!$AL$91="no","not applicable (based on previous answers)",ROUND(BL5651,4))</f>
        <v>0.61699999999999999</v>
      </c>
    </row>
    <row r="5652" spans="30:69" x14ac:dyDescent="0.25">
      <c r="AD5652" s="157">
        <f t="shared" si="189"/>
        <v>0.61900000000000044</v>
      </c>
      <c r="AE5652" s="157">
        <f>IF('1a-Electricity'!$AL$77="no","",ROUND(AD5652,4))</f>
        <v>0.61899999999999999</v>
      </c>
      <c r="AF5652" s="157">
        <f>IF('1a-Electricity'!$AL$78="no","",ROUND(AD5652,4))</f>
        <v>0.61899999999999999</v>
      </c>
      <c r="AG5652" s="157">
        <f>IF('1a-Electricity'!$AL$79="no","",ROUND(AD5652,4))</f>
        <v>0.61899999999999999</v>
      </c>
      <c r="BL5652" s="157">
        <f t="shared" si="190"/>
        <v>0.61800000000000044</v>
      </c>
      <c r="BM5652" s="157">
        <f>IF('1b-NaturalGas'!$AL$87="no","",ROUND(BL5652,4))</f>
        <v>0.61799999999999999</v>
      </c>
      <c r="BN5652" s="157">
        <f>IF('1b-NaturalGas'!$AL$88="no","",ROUND(BL5652,4))</f>
        <v>0.61799999999999999</v>
      </c>
      <c r="BO5652" s="157">
        <f>IF('1b-NaturalGas'!$AL$89="no","",ROUND(BL5652,4))</f>
        <v>0.61799999999999999</v>
      </c>
      <c r="BP5652" s="157">
        <f>IF('1b-NaturalGas'!$AL$90="no","not applicable (based on previous answers)",ROUND(BL5652,4))</f>
        <v>0.61799999999999999</v>
      </c>
      <c r="BQ5652" s="157">
        <f>IF('1b-NaturalGas'!$AL$91="no","not applicable (based on previous answers)",ROUND(BL5652,4))</f>
        <v>0.61799999999999999</v>
      </c>
    </row>
    <row r="5653" spans="30:69" x14ac:dyDescent="0.25">
      <c r="AD5653" s="157">
        <f t="shared" si="189"/>
        <v>0.62000000000000044</v>
      </c>
      <c r="AE5653" s="157">
        <f>IF('1a-Electricity'!$AL$77="no","",ROUND(AD5653,4))</f>
        <v>0.62</v>
      </c>
      <c r="AF5653" s="157">
        <f>IF('1a-Electricity'!$AL$78="no","",ROUND(AD5653,4))</f>
        <v>0.62</v>
      </c>
      <c r="AG5653" s="157">
        <f>IF('1a-Electricity'!$AL$79="no","",ROUND(AD5653,4))</f>
        <v>0.62</v>
      </c>
      <c r="BL5653" s="157">
        <f t="shared" si="190"/>
        <v>0.61900000000000044</v>
      </c>
      <c r="BM5653" s="157">
        <f>IF('1b-NaturalGas'!$AL$87="no","",ROUND(BL5653,4))</f>
        <v>0.61899999999999999</v>
      </c>
      <c r="BN5653" s="157">
        <f>IF('1b-NaturalGas'!$AL$88="no","",ROUND(BL5653,4))</f>
        <v>0.61899999999999999</v>
      </c>
      <c r="BO5653" s="157">
        <f>IF('1b-NaturalGas'!$AL$89="no","",ROUND(BL5653,4))</f>
        <v>0.61899999999999999</v>
      </c>
      <c r="BP5653" s="157">
        <f>IF('1b-NaturalGas'!$AL$90="no","not applicable (based on previous answers)",ROUND(BL5653,4))</f>
        <v>0.61899999999999999</v>
      </c>
      <c r="BQ5653" s="157">
        <f>IF('1b-NaturalGas'!$AL$91="no","not applicable (based on previous answers)",ROUND(BL5653,4))</f>
        <v>0.61899999999999999</v>
      </c>
    </row>
    <row r="5654" spans="30:69" x14ac:dyDescent="0.25">
      <c r="AD5654" s="157">
        <f t="shared" si="189"/>
        <v>0.62100000000000044</v>
      </c>
      <c r="AE5654" s="157">
        <f>IF('1a-Electricity'!$AL$77="no","",ROUND(AD5654,4))</f>
        <v>0.621</v>
      </c>
      <c r="AF5654" s="157">
        <f>IF('1a-Electricity'!$AL$78="no","",ROUND(AD5654,4))</f>
        <v>0.621</v>
      </c>
      <c r="AG5654" s="157">
        <f>IF('1a-Electricity'!$AL$79="no","",ROUND(AD5654,4))</f>
        <v>0.621</v>
      </c>
      <c r="BL5654" s="157">
        <f t="shared" si="190"/>
        <v>0.62000000000000044</v>
      </c>
      <c r="BM5654" s="157">
        <f>IF('1b-NaturalGas'!$AL$87="no","",ROUND(BL5654,4))</f>
        <v>0.62</v>
      </c>
      <c r="BN5654" s="157">
        <f>IF('1b-NaturalGas'!$AL$88="no","",ROUND(BL5654,4))</f>
        <v>0.62</v>
      </c>
      <c r="BO5654" s="157">
        <f>IF('1b-NaturalGas'!$AL$89="no","",ROUND(BL5654,4))</f>
        <v>0.62</v>
      </c>
      <c r="BP5654" s="157">
        <f>IF('1b-NaturalGas'!$AL$90="no","not applicable (based on previous answers)",ROUND(BL5654,4))</f>
        <v>0.62</v>
      </c>
      <c r="BQ5654" s="157">
        <f>IF('1b-NaturalGas'!$AL$91="no","not applicable (based on previous answers)",ROUND(BL5654,4))</f>
        <v>0.62</v>
      </c>
    </row>
    <row r="5655" spans="30:69" x14ac:dyDescent="0.25">
      <c r="AD5655" s="157">
        <f t="shared" si="189"/>
        <v>0.62200000000000044</v>
      </c>
      <c r="AE5655" s="157">
        <f>IF('1a-Electricity'!$AL$77="no","",ROUND(AD5655,4))</f>
        <v>0.622</v>
      </c>
      <c r="AF5655" s="157">
        <f>IF('1a-Electricity'!$AL$78="no","",ROUND(AD5655,4))</f>
        <v>0.622</v>
      </c>
      <c r="AG5655" s="157">
        <f>IF('1a-Electricity'!$AL$79="no","",ROUND(AD5655,4))</f>
        <v>0.622</v>
      </c>
      <c r="BL5655" s="157">
        <f t="shared" si="190"/>
        <v>0.62100000000000044</v>
      </c>
      <c r="BM5655" s="157">
        <f>IF('1b-NaturalGas'!$AL$87="no","",ROUND(BL5655,4))</f>
        <v>0.621</v>
      </c>
      <c r="BN5655" s="157">
        <f>IF('1b-NaturalGas'!$AL$88="no","",ROUND(BL5655,4))</f>
        <v>0.621</v>
      </c>
      <c r="BO5655" s="157">
        <f>IF('1b-NaturalGas'!$AL$89="no","",ROUND(BL5655,4))</f>
        <v>0.621</v>
      </c>
      <c r="BP5655" s="157">
        <f>IF('1b-NaturalGas'!$AL$90="no","not applicable (based on previous answers)",ROUND(BL5655,4))</f>
        <v>0.621</v>
      </c>
      <c r="BQ5655" s="157">
        <f>IF('1b-NaturalGas'!$AL$91="no","not applicable (based on previous answers)",ROUND(BL5655,4))</f>
        <v>0.621</v>
      </c>
    </row>
    <row r="5656" spans="30:69" x14ac:dyDescent="0.25">
      <c r="AD5656" s="157">
        <f t="shared" si="189"/>
        <v>0.62300000000000044</v>
      </c>
      <c r="AE5656" s="157">
        <f>IF('1a-Electricity'!$AL$77="no","",ROUND(AD5656,4))</f>
        <v>0.623</v>
      </c>
      <c r="AF5656" s="157">
        <f>IF('1a-Electricity'!$AL$78="no","",ROUND(AD5656,4))</f>
        <v>0.623</v>
      </c>
      <c r="AG5656" s="157">
        <f>IF('1a-Electricity'!$AL$79="no","",ROUND(AD5656,4))</f>
        <v>0.623</v>
      </c>
      <c r="BL5656" s="157">
        <f t="shared" si="190"/>
        <v>0.62200000000000044</v>
      </c>
      <c r="BM5656" s="157">
        <f>IF('1b-NaturalGas'!$AL$87="no","",ROUND(BL5656,4))</f>
        <v>0.622</v>
      </c>
      <c r="BN5656" s="157">
        <f>IF('1b-NaturalGas'!$AL$88="no","",ROUND(BL5656,4))</f>
        <v>0.622</v>
      </c>
      <c r="BO5656" s="157">
        <f>IF('1b-NaturalGas'!$AL$89="no","",ROUND(BL5656,4))</f>
        <v>0.622</v>
      </c>
      <c r="BP5656" s="157">
        <f>IF('1b-NaturalGas'!$AL$90="no","not applicable (based on previous answers)",ROUND(BL5656,4))</f>
        <v>0.622</v>
      </c>
      <c r="BQ5656" s="157">
        <f>IF('1b-NaturalGas'!$AL$91="no","not applicable (based on previous answers)",ROUND(BL5656,4))</f>
        <v>0.622</v>
      </c>
    </row>
    <row r="5657" spans="30:69" x14ac:dyDescent="0.25">
      <c r="AD5657" s="157">
        <f t="shared" si="189"/>
        <v>0.62400000000000044</v>
      </c>
      <c r="AE5657" s="157">
        <f>IF('1a-Electricity'!$AL$77="no","",ROUND(AD5657,4))</f>
        <v>0.624</v>
      </c>
      <c r="AF5657" s="157">
        <f>IF('1a-Electricity'!$AL$78="no","",ROUND(AD5657,4))</f>
        <v>0.624</v>
      </c>
      <c r="AG5657" s="157">
        <f>IF('1a-Electricity'!$AL$79="no","",ROUND(AD5657,4))</f>
        <v>0.624</v>
      </c>
      <c r="BL5657" s="157">
        <f t="shared" si="190"/>
        <v>0.62300000000000044</v>
      </c>
      <c r="BM5657" s="157">
        <f>IF('1b-NaturalGas'!$AL$87="no","",ROUND(BL5657,4))</f>
        <v>0.623</v>
      </c>
      <c r="BN5657" s="157">
        <f>IF('1b-NaturalGas'!$AL$88="no","",ROUND(BL5657,4))</f>
        <v>0.623</v>
      </c>
      <c r="BO5657" s="157">
        <f>IF('1b-NaturalGas'!$AL$89="no","",ROUND(BL5657,4))</f>
        <v>0.623</v>
      </c>
      <c r="BP5657" s="157">
        <f>IF('1b-NaturalGas'!$AL$90="no","not applicable (based on previous answers)",ROUND(BL5657,4))</f>
        <v>0.623</v>
      </c>
      <c r="BQ5657" s="157">
        <f>IF('1b-NaturalGas'!$AL$91="no","not applicable (based on previous answers)",ROUND(BL5657,4))</f>
        <v>0.623</v>
      </c>
    </row>
    <row r="5658" spans="30:69" x14ac:dyDescent="0.25">
      <c r="AD5658" s="157">
        <f t="shared" si="189"/>
        <v>0.62500000000000044</v>
      </c>
      <c r="AE5658" s="157">
        <f>IF('1a-Electricity'!$AL$77="no","",ROUND(AD5658,4))</f>
        <v>0.625</v>
      </c>
      <c r="AF5658" s="157">
        <f>IF('1a-Electricity'!$AL$78="no","",ROUND(AD5658,4))</f>
        <v>0.625</v>
      </c>
      <c r="AG5658" s="157">
        <f>IF('1a-Electricity'!$AL$79="no","",ROUND(AD5658,4))</f>
        <v>0.625</v>
      </c>
      <c r="BL5658" s="157">
        <f t="shared" si="190"/>
        <v>0.62400000000000044</v>
      </c>
      <c r="BM5658" s="157">
        <f>IF('1b-NaturalGas'!$AL$87="no","",ROUND(BL5658,4))</f>
        <v>0.624</v>
      </c>
      <c r="BN5658" s="157">
        <f>IF('1b-NaturalGas'!$AL$88="no","",ROUND(BL5658,4))</f>
        <v>0.624</v>
      </c>
      <c r="BO5658" s="157">
        <f>IF('1b-NaturalGas'!$AL$89="no","",ROUND(BL5658,4))</f>
        <v>0.624</v>
      </c>
      <c r="BP5658" s="157">
        <f>IF('1b-NaturalGas'!$AL$90="no","not applicable (based on previous answers)",ROUND(BL5658,4))</f>
        <v>0.624</v>
      </c>
      <c r="BQ5658" s="157">
        <f>IF('1b-NaturalGas'!$AL$91="no","not applicable (based on previous answers)",ROUND(BL5658,4))</f>
        <v>0.624</v>
      </c>
    </row>
    <row r="5659" spans="30:69" x14ac:dyDescent="0.25">
      <c r="AD5659" s="157">
        <f t="shared" si="189"/>
        <v>0.62600000000000044</v>
      </c>
      <c r="AE5659" s="157">
        <f>IF('1a-Electricity'!$AL$77="no","",ROUND(AD5659,4))</f>
        <v>0.626</v>
      </c>
      <c r="AF5659" s="157">
        <f>IF('1a-Electricity'!$AL$78="no","",ROUND(AD5659,4))</f>
        <v>0.626</v>
      </c>
      <c r="AG5659" s="157">
        <f>IF('1a-Electricity'!$AL$79="no","",ROUND(AD5659,4))</f>
        <v>0.626</v>
      </c>
      <c r="BL5659" s="157">
        <f t="shared" si="190"/>
        <v>0.62500000000000044</v>
      </c>
      <c r="BM5659" s="157">
        <f>IF('1b-NaturalGas'!$AL$87="no","",ROUND(BL5659,4))</f>
        <v>0.625</v>
      </c>
      <c r="BN5659" s="157">
        <f>IF('1b-NaturalGas'!$AL$88="no","",ROUND(BL5659,4))</f>
        <v>0.625</v>
      </c>
      <c r="BO5659" s="157">
        <f>IF('1b-NaturalGas'!$AL$89="no","",ROUND(BL5659,4))</f>
        <v>0.625</v>
      </c>
      <c r="BP5659" s="157">
        <f>IF('1b-NaturalGas'!$AL$90="no","not applicable (based on previous answers)",ROUND(BL5659,4))</f>
        <v>0.625</v>
      </c>
      <c r="BQ5659" s="157">
        <f>IF('1b-NaturalGas'!$AL$91="no","not applicable (based on previous answers)",ROUND(BL5659,4))</f>
        <v>0.625</v>
      </c>
    </row>
    <row r="5660" spans="30:69" x14ac:dyDescent="0.25">
      <c r="AD5660" s="157">
        <f t="shared" si="189"/>
        <v>0.62700000000000045</v>
      </c>
      <c r="AE5660" s="157">
        <f>IF('1a-Electricity'!$AL$77="no","",ROUND(AD5660,4))</f>
        <v>0.627</v>
      </c>
      <c r="AF5660" s="157">
        <f>IF('1a-Electricity'!$AL$78="no","",ROUND(AD5660,4))</f>
        <v>0.627</v>
      </c>
      <c r="AG5660" s="157">
        <f>IF('1a-Electricity'!$AL$79="no","",ROUND(AD5660,4))</f>
        <v>0.627</v>
      </c>
      <c r="BL5660" s="157">
        <f t="shared" si="190"/>
        <v>0.62600000000000044</v>
      </c>
      <c r="BM5660" s="157">
        <f>IF('1b-NaturalGas'!$AL$87="no","",ROUND(BL5660,4))</f>
        <v>0.626</v>
      </c>
      <c r="BN5660" s="157">
        <f>IF('1b-NaturalGas'!$AL$88="no","",ROUND(BL5660,4))</f>
        <v>0.626</v>
      </c>
      <c r="BO5660" s="157">
        <f>IF('1b-NaturalGas'!$AL$89="no","",ROUND(BL5660,4))</f>
        <v>0.626</v>
      </c>
      <c r="BP5660" s="157">
        <f>IF('1b-NaturalGas'!$AL$90="no","not applicable (based on previous answers)",ROUND(BL5660,4))</f>
        <v>0.626</v>
      </c>
      <c r="BQ5660" s="157">
        <f>IF('1b-NaturalGas'!$AL$91="no","not applicable (based on previous answers)",ROUND(BL5660,4))</f>
        <v>0.626</v>
      </c>
    </row>
    <row r="5661" spans="30:69" x14ac:dyDescent="0.25">
      <c r="AD5661" s="157">
        <f t="shared" si="189"/>
        <v>0.62800000000000045</v>
      </c>
      <c r="AE5661" s="157">
        <f>IF('1a-Electricity'!$AL$77="no","",ROUND(AD5661,4))</f>
        <v>0.628</v>
      </c>
      <c r="AF5661" s="157">
        <f>IF('1a-Electricity'!$AL$78="no","",ROUND(AD5661,4))</f>
        <v>0.628</v>
      </c>
      <c r="AG5661" s="157">
        <f>IF('1a-Electricity'!$AL$79="no","",ROUND(AD5661,4))</f>
        <v>0.628</v>
      </c>
      <c r="BL5661" s="157">
        <f t="shared" si="190"/>
        <v>0.62700000000000045</v>
      </c>
      <c r="BM5661" s="157">
        <f>IF('1b-NaturalGas'!$AL$87="no","",ROUND(BL5661,4))</f>
        <v>0.627</v>
      </c>
      <c r="BN5661" s="157">
        <f>IF('1b-NaturalGas'!$AL$88="no","",ROUND(BL5661,4))</f>
        <v>0.627</v>
      </c>
      <c r="BO5661" s="157">
        <f>IF('1b-NaturalGas'!$AL$89="no","",ROUND(BL5661,4))</f>
        <v>0.627</v>
      </c>
      <c r="BP5661" s="157">
        <f>IF('1b-NaturalGas'!$AL$90="no","not applicable (based on previous answers)",ROUND(BL5661,4))</f>
        <v>0.627</v>
      </c>
      <c r="BQ5661" s="157">
        <f>IF('1b-NaturalGas'!$AL$91="no","not applicable (based on previous answers)",ROUND(BL5661,4))</f>
        <v>0.627</v>
      </c>
    </row>
    <row r="5662" spans="30:69" x14ac:dyDescent="0.25">
      <c r="AD5662" s="157">
        <f t="shared" si="189"/>
        <v>0.62900000000000045</v>
      </c>
      <c r="AE5662" s="157">
        <f>IF('1a-Electricity'!$AL$77="no","",ROUND(AD5662,4))</f>
        <v>0.629</v>
      </c>
      <c r="AF5662" s="157">
        <f>IF('1a-Electricity'!$AL$78="no","",ROUND(AD5662,4))</f>
        <v>0.629</v>
      </c>
      <c r="AG5662" s="157">
        <f>IF('1a-Electricity'!$AL$79="no","",ROUND(AD5662,4))</f>
        <v>0.629</v>
      </c>
      <c r="BL5662" s="157">
        <f t="shared" si="190"/>
        <v>0.62800000000000045</v>
      </c>
      <c r="BM5662" s="157">
        <f>IF('1b-NaturalGas'!$AL$87="no","",ROUND(BL5662,4))</f>
        <v>0.628</v>
      </c>
      <c r="BN5662" s="157">
        <f>IF('1b-NaturalGas'!$AL$88="no","",ROUND(BL5662,4))</f>
        <v>0.628</v>
      </c>
      <c r="BO5662" s="157">
        <f>IF('1b-NaturalGas'!$AL$89="no","",ROUND(BL5662,4))</f>
        <v>0.628</v>
      </c>
      <c r="BP5662" s="157">
        <f>IF('1b-NaturalGas'!$AL$90="no","not applicable (based on previous answers)",ROUND(BL5662,4))</f>
        <v>0.628</v>
      </c>
      <c r="BQ5662" s="157">
        <f>IF('1b-NaturalGas'!$AL$91="no","not applicable (based on previous answers)",ROUND(BL5662,4))</f>
        <v>0.628</v>
      </c>
    </row>
    <row r="5663" spans="30:69" x14ac:dyDescent="0.25">
      <c r="AD5663" s="157">
        <f t="shared" si="189"/>
        <v>0.63000000000000045</v>
      </c>
      <c r="AE5663" s="157">
        <f>IF('1a-Electricity'!$AL$77="no","",ROUND(AD5663,4))</f>
        <v>0.63</v>
      </c>
      <c r="AF5663" s="157">
        <f>IF('1a-Electricity'!$AL$78="no","",ROUND(AD5663,4))</f>
        <v>0.63</v>
      </c>
      <c r="AG5663" s="157">
        <f>IF('1a-Electricity'!$AL$79="no","",ROUND(AD5663,4))</f>
        <v>0.63</v>
      </c>
      <c r="BL5663" s="157">
        <f t="shared" si="190"/>
        <v>0.62900000000000045</v>
      </c>
      <c r="BM5663" s="157">
        <f>IF('1b-NaturalGas'!$AL$87="no","",ROUND(BL5663,4))</f>
        <v>0.629</v>
      </c>
      <c r="BN5663" s="157">
        <f>IF('1b-NaturalGas'!$AL$88="no","",ROUND(BL5663,4))</f>
        <v>0.629</v>
      </c>
      <c r="BO5663" s="157">
        <f>IF('1b-NaturalGas'!$AL$89="no","",ROUND(BL5663,4))</f>
        <v>0.629</v>
      </c>
      <c r="BP5663" s="157">
        <f>IF('1b-NaturalGas'!$AL$90="no","not applicable (based on previous answers)",ROUND(BL5663,4))</f>
        <v>0.629</v>
      </c>
      <c r="BQ5663" s="157">
        <f>IF('1b-NaturalGas'!$AL$91="no","not applicable (based on previous answers)",ROUND(BL5663,4))</f>
        <v>0.629</v>
      </c>
    </row>
    <row r="5664" spans="30:69" x14ac:dyDescent="0.25">
      <c r="AD5664" s="157">
        <f t="shared" si="189"/>
        <v>0.63100000000000045</v>
      </c>
      <c r="AE5664" s="157">
        <f>IF('1a-Electricity'!$AL$77="no","",ROUND(AD5664,4))</f>
        <v>0.63100000000000001</v>
      </c>
      <c r="AF5664" s="157">
        <f>IF('1a-Electricity'!$AL$78="no","",ROUND(AD5664,4))</f>
        <v>0.63100000000000001</v>
      </c>
      <c r="AG5664" s="157">
        <f>IF('1a-Electricity'!$AL$79="no","",ROUND(AD5664,4))</f>
        <v>0.63100000000000001</v>
      </c>
      <c r="BL5664" s="157">
        <f t="shared" si="190"/>
        <v>0.63000000000000045</v>
      </c>
      <c r="BM5664" s="157">
        <f>IF('1b-NaturalGas'!$AL$87="no","",ROUND(BL5664,4))</f>
        <v>0.63</v>
      </c>
      <c r="BN5664" s="157">
        <f>IF('1b-NaturalGas'!$AL$88="no","",ROUND(BL5664,4))</f>
        <v>0.63</v>
      </c>
      <c r="BO5664" s="157">
        <f>IF('1b-NaturalGas'!$AL$89="no","",ROUND(BL5664,4))</f>
        <v>0.63</v>
      </c>
      <c r="BP5664" s="157">
        <f>IF('1b-NaturalGas'!$AL$90="no","not applicable (based on previous answers)",ROUND(BL5664,4))</f>
        <v>0.63</v>
      </c>
      <c r="BQ5664" s="157">
        <f>IF('1b-NaturalGas'!$AL$91="no","not applicable (based on previous answers)",ROUND(BL5664,4))</f>
        <v>0.63</v>
      </c>
    </row>
    <row r="5665" spans="30:69" x14ac:dyDescent="0.25">
      <c r="AD5665" s="157">
        <f t="shared" si="189"/>
        <v>0.63200000000000045</v>
      </c>
      <c r="AE5665" s="157">
        <f>IF('1a-Electricity'!$AL$77="no","",ROUND(AD5665,4))</f>
        <v>0.63200000000000001</v>
      </c>
      <c r="AF5665" s="157">
        <f>IF('1a-Electricity'!$AL$78="no","",ROUND(AD5665,4))</f>
        <v>0.63200000000000001</v>
      </c>
      <c r="AG5665" s="157">
        <f>IF('1a-Electricity'!$AL$79="no","",ROUND(AD5665,4))</f>
        <v>0.63200000000000001</v>
      </c>
      <c r="BL5665" s="157">
        <f t="shared" si="190"/>
        <v>0.63100000000000045</v>
      </c>
      <c r="BM5665" s="157">
        <f>IF('1b-NaturalGas'!$AL$87="no","",ROUND(BL5665,4))</f>
        <v>0.63100000000000001</v>
      </c>
      <c r="BN5665" s="157">
        <f>IF('1b-NaturalGas'!$AL$88="no","",ROUND(BL5665,4))</f>
        <v>0.63100000000000001</v>
      </c>
      <c r="BO5665" s="157">
        <f>IF('1b-NaturalGas'!$AL$89="no","",ROUND(BL5665,4))</f>
        <v>0.63100000000000001</v>
      </c>
      <c r="BP5665" s="157">
        <f>IF('1b-NaturalGas'!$AL$90="no","not applicable (based on previous answers)",ROUND(BL5665,4))</f>
        <v>0.63100000000000001</v>
      </c>
      <c r="BQ5665" s="157">
        <f>IF('1b-NaturalGas'!$AL$91="no","not applicable (based on previous answers)",ROUND(BL5665,4))</f>
        <v>0.63100000000000001</v>
      </c>
    </row>
    <row r="5666" spans="30:69" x14ac:dyDescent="0.25">
      <c r="AD5666" s="157">
        <f t="shared" ref="AD5666:AD5729" si="191">AD5665+0.001</f>
        <v>0.63300000000000045</v>
      </c>
      <c r="AE5666" s="157">
        <f>IF('1a-Electricity'!$AL$77="no","",ROUND(AD5666,4))</f>
        <v>0.63300000000000001</v>
      </c>
      <c r="AF5666" s="157">
        <f>IF('1a-Electricity'!$AL$78="no","",ROUND(AD5666,4))</f>
        <v>0.63300000000000001</v>
      </c>
      <c r="AG5666" s="157">
        <f>IF('1a-Electricity'!$AL$79="no","",ROUND(AD5666,4))</f>
        <v>0.63300000000000001</v>
      </c>
      <c r="BL5666" s="157">
        <f t="shared" si="190"/>
        <v>0.63200000000000045</v>
      </c>
      <c r="BM5666" s="157">
        <f>IF('1b-NaturalGas'!$AL$87="no","",ROUND(BL5666,4))</f>
        <v>0.63200000000000001</v>
      </c>
      <c r="BN5666" s="157">
        <f>IF('1b-NaturalGas'!$AL$88="no","",ROUND(BL5666,4))</f>
        <v>0.63200000000000001</v>
      </c>
      <c r="BO5666" s="157">
        <f>IF('1b-NaturalGas'!$AL$89="no","",ROUND(BL5666,4))</f>
        <v>0.63200000000000001</v>
      </c>
      <c r="BP5666" s="157">
        <f>IF('1b-NaturalGas'!$AL$90="no","not applicable (based on previous answers)",ROUND(BL5666,4))</f>
        <v>0.63200000000000001</v>
      </c>
      <c r="BQ5666" s="157">
        <f>IF('1b-NaturalGas'!$AL$91="no","not applicable (based on previous answers)",ROUND(BL5666,4))</f>
        <v>0.63200000000000001</v>
      </c>
    </row>
    <row r="5667" spans="30:69" x14ac:dyDescent="0.25">
      <c r="AD5667" s="157">
        <f t="shared" si="191"/>
        <v>0.63400000000000045</v>
      </c>
      <c r="AE5667" s="157">
        <f>IF('1a-Electricity'!$AL$77="no","",ROUND(AD5667,4))</f>
        <v>0.63400000000000001</v>
      </c>
      <c r="AF5667" s="157">
        <f>IF('1a-Electricity'!$AL$78="no","",ROUND(AD5667,4))</f>
        <v>0.63400000000000001</v>
      </c>
      <c r="AG5667" s="157">
        <f>IF('1a-Electricity'!$AL$79="no","",ROUND(AD5667,4))</f>
        <v>0.63400000000000001</v>
      </c>
      <c r="BL5667" s="157">
        <f t="shared" ref="BL5667:BL5730" si="192">BL5666+0.001</f>
        <v>0.63300000000000045</v>
      </c>
      <c r="BM5667" s="157">
        <f>IF('1b-NaturalGas'!$AL$87="no","",ROUND(BL5667,4))</f>
        <v>0.63300000000000001</v>
      </c>
      <c r="BN5667" s="157">
        <f>IF('1b-NaturalGas'!$AL$88="no","",ROUND(BL5667,4))</f>
        <v>0.63300000000000001</v>
      </c>
      <c r="BO5667" s="157">
        <f>IF('1b-NaturalGas'!$AL$89="no","",ROUND(BL5667,4))</f>
        <v>0.63300000000000001</v>
      </c>
      <c r="BP5667" s="157">
        <f>IF('1b-NaturalGas'!$AL$90="no","not applicable (based on previous answers)",ROUND(BL5667,4))</f>
        <v>0.63300000000000001</v>
      </c>
      <c r="BQ5667" s="157">
        <f>IF('1b-NaturalGas'!$AL$91="no","not applicable (based on previous answers)",ROUND(BL5667,4))</f>
        <v>0.63300000000000001</v>
      </c>
    </row>
    <row r="5668" spans="30:69" x14ac:dyDescent="0.25">
      <c r="AD5668" s="157">
        <f t="shared" si="191"/>
        <v>0.63500000000000045</v>
      </c>
      <c r="AE5668" s="157">
        <f>IF('1a-Electricity'!$AL$77="no","",ROUND(AD5668,4))</f>
        <v>0.63500000000000001</v>
      </c>
      <c r="AF5668" s="157">
        <f>IF('1a-Electricity'!$AL$78="no","",ROUND(AD5668,4))</f>
        <v>0.63500000000000001</v>
      </c>
      <c r="AG5668" s="157">
        <f>IF('1a-Electricity'!$AL$79="no","",ROUND(AD5668,4))</f>
        <v>0.63500000000000001</v>
      </c>
      <c r="BL5668" s="157">
        <f t="shared" si="192"/>
        <v>0.63400000000000045</v>
      </c>
      <c r="BM5668" s="157">
        <f>IF('1b-NaturalGas'!$AL$87="no","",ROUND(BL5668,4))</f>
        <v>0.63400000000000001</v>
      </c>
      <c r="BN5668" s="157">
        <f>IF('1b-NaturalGas'!$AL$88="no","",ROUND(BL5668,4))</f>
        <v>0.63400000000000001</v>
      </c>
      <c r="BO5668" s="157">
        <f>IF('1b-NaturalGas'!$AL$89="no","",ROUND(BL5668,4))</f>
        <v>0.63400000000000001</v>
      </c>
      <c r="BP5668" s="157">
        <f>IF('1b-NaturalGas'!$AL$90="no","not applicable (based on previous answers)",ROUND(BL5668,4))</f>
        <v>0.63400000000000001</v>
      </c>
      <c r="BQ5668" s="157">
        <f>IF('1b-NaturalGas'!$AL$91="no","not applicable (based on previous answers)",ROUND(BL5668,4))</f>
        <v>0.63400000000000001</v>
      </c>
    </row>
    <row r="5669" spans="30:69" x14ac:dyDescent="0.25">
      <c r="AD5669" s="157">
        <f t="shared" si="191"/>
        <v>0.63600000000000045</v>
      </c>
      <c r="AE5669" s="157">
        <f>IF('1a-Electricity'!$AL$77="no","",ROUND(AD5669,4))</f>
        <v>0.63600000000000001</v>
      </c>
      <c r="AF5669" s="157">
        <f>IF('1a-Electricity'!$AL$78="no","",ROUND(AD5669,4))</f>
        <v>0.63600000000000001</v>
      </c>
      <c r="AG5669" s="157">
        <f>IF('1a-Electricity'!$AL$79="no","",ROUND(AD5669,4))</f>
        <v>0.63600000000000001</v>
      </c>
      <c r="BL5669" s="157">
        <f t="shared" si="192"/>
        <v>0.63500000000000045</v>
      </c>
      <c r="BM5669" s="157">
        <f>IF('1b-NaturalGas'!$AL$87="no","",ROUND(BL5669,4))</f>
        <v>0.63500000000000001</v>
      </c>
      <c r="BN5669" s="157">
        <f>IF('1b-NaturalGas'!$AL$88="no","",ROUND(BL5669,4))</f>
        <v>0.63500000000000001</v>
      </c>
      <c r="BO5669" s="157">
        <f>IF('1b-NaturalGas'!$AL$89="no","",ROUND(BL5669,4))</f>
        <v>0.63500000000000001</v>
      </c>
      <c r="BP5669" s="157">
        <f>IF('1b-NaturalGas'!$AL$90="no","not applicable (based on previous answers)",ROUND(BL5669,4))</f>
        <v>0.63500000000000001</v>
      </c>
      <c r="BQ5669" s="157">
        <f>IF('1b-NaturalGas'!$AL$91="no","not applicable (based on previous answers)",ROUND(BL5669,4))</f>
        <v>0.63500000000000001</v>
      </c>
    </row>
    <row r="5670" spans="30:69" x14ac:dyDescent="0.25">
      <c r="AD5670" s="157">
        <f t="shared" si="191"/>
        <v>0.63700000000000045</v>
      </c>
      <c r="AE5670" s="157">
        <f>IF('1a-Electricity'!$AL$77="no","",ROUND(AD5670,4))</f>
        <v>0.63700000000000001</v>
      </c>
      <c r="AF5670" s="157">
        <f>IF('1a-Electricity'!$AL$78="no","",ROUND(AD5670,4))</f>
        <v>0.63700000000000001</v>
      </c>
      <c r="AG5670" s="157">
        <f>IF('1a-Electricity'!$AL$79="no","",ROUND(AD5670,4))</f>
        <v>0.63700000000000001</v>
      </c>
      <c r="BL5670" s="157">
        <f t="shared" si="192"/>
        <v>0.63600000000000045</v>
      </c>
      <c r="BM5670" s="157">
        <f>IF('1b-NaturalGas'!$AL$87="no","",ROUND(BL5670,4))</f>
        <v>0.63600000000000001</v>
      </c>
      <c r="BN5670" s="157">
        <f>IF('1b-NaturalGas'!$AL$88="no","",ROUND(BL5670,4))</f>
        <v>0.63600000000000001</v>
      </c>
      <c r="BO5670" s="157">
        <f>IF('1b-NaturalGas'!$AL$89="no","",ROUND(BL5670,4))</f>
        <v>0.63600000000000001</v>
      </c>
      <c r="BP5670" s="157">
        <f>IF('1b-NaturalGas'!$AL$90="no","not applicable (based on previous answers)",ROUND(BL5670,4))</f>
        <v>0.63600000000000001</v>
      </c>
      <c r="BQ5670" s="157">
        <f>IF('1b-NaturalGas'!$AL$91="no","not applicable (based on previous answers)",ROUND(BL5670,4))</f>
        <v>0.63600000000000001</v>
      </c>
    </row>
    <row r="5671" spans="30:69" x14ac:dyDescent="0.25">
      <c r="AD5671" s="157">
        <f t="shared" si="191"/>
        <v>0.63800000000000046</v>
      </c>
      <c r="AE5671" s="157">
        <f>IF('1a-Electricity'!$AL$77="no","",ROUND(AD5671,4))</f>
        <v>0.63800000000000001</v>
      </c>
      <c r="AF5671" s="157">
        <f>IF('1a-Electricity'!$AL$78="no","",ROUND(AD5671,4))</f>
        <v>0.63800000000000001</v>
      </c>
      <c r="AG5671" s="157">
        <f>IF('1a-Electricity'!$AL$79="no","",ROUND(AD5671,4))</f>
        <v>0.63800000000000001</v>
      </c>
      <c r="BL5671" s="157">
        <f t="shared" si="192"/>
        <v>0.63700000000000045</v>
      </c>
      <c r="BM5671" s="157">
        <f>IF('1b-NaturalGas'!$AL$87="no","",ROUND(BL5671,4))</f>
        <v>0.63700000000000001</v>
      </c>
      <c r="BN5671" s="157">
        <f>IF('1b-NaturalGas'!$AL$88="no","",ROUND(BL5671,4))</f>
        <v>0.63700000000000001</v>
      </c>
      <c r="BO5671" s="157">
        <f>IF('1b-NaturalGas'!$AL$89="no","",ROUND(BL5671,4))</f>
        <v>0.63700000000000001</v>
      </c>
      <c r="BP5671" s="157">
        <f>IF('1b-NaturalGas'!$AL$90="no","not applicable (based on previous answers)",ROUND(BL5671,4))</f>
        <v>0.63700000000000001</v>
      </c>
      <c r="BQ5671" s="157">
        <f>IF('1b-NaturalGas'!$AL$91="no","not applicable (based on previous answers)",ROUND(BL5671,4))</f>
        <v>0.63700000000000001</v>
      </c>
    </row>
    <row r="5672" spans="30:69" x14ac:dyDescent="0.25">
      <c r="AD5672" s="157">
        <f t="shared" si="191"/>
        <v>0.63900000000000046</v>
      </c>
      <c r="AE5672" s="157">
        <f>IF('1a-Electricity'!$AL$77="no","",ROUND(AD5672,4))</f>
        <v>0.63900000000000001</v>
      </c>
      <c r="AF5672" s="157">
        <f>IF('1a-Electricity'!$AL$78="no","",ROUND(AD5672,4))</f>
        <v>0.63900000000000001</v>
      </c>
      <c r="AG5672" s="157">
        <f>IF('1a-Electricity'!$AL$79="no","",ROUND(AD5672,4))</f>
        <v>0.63900000000000001</v>
      </c>
      <c r="BL5672" s="157">
        <f t="shared" si="192"/>
        <v>0.63800000000000046</v>
      </c>
      <c r="BM5672" s="157">
        <f>IF('1b-NaturalGas'!$AL$87="no","",ROUND(BL5672,4))</f>
        <v>0.63800000000000001</v>
      </c>
      <c r="BN5672" s="157">
        <f>IF('1b-NaturalGas'!$AL$88="no","",ROUND(BL5672,4))</f>
        <v>0.63800000000000001</v>
      </c>
      <c r="BO5672" s="157">
        <f>IF('1b-NaturalGas'!$AL$89="no","",ROUND(BL5672,4))</f>
        <v>0.63800000000000001</v>
      </c>
      <c r="BP5672" s="157">
        <f>IF('1b-NaturalGas'!$AL$90="no","not applicable (based on previous answers)",ROUND(BL5672,4))</f>
        <v>0.63800000000000001</v>
      </c>
      <c r="BQ5672" s="157">
        <f>IF('1b-NaturalGas'!$AL$91="no","not applicable (based on previous answers)",ROUND(BL5672,4))</f>
        <v>0.63800000000000001</v>
      </c>
    </row>
    <row r="5673" spans="30:69" x14ac:dyDescent="0.25">
      <c r="AD5673" s="157">
        <f t="shared" si="191"/>
        <v>0.64000000000000046</v>
      </c>
      <c r="AE5673" s="157">
        <f>IF('1a-Electricity'!$AL$77="no","",ROUND(AD5673,4))</f>
        <v>0.64</v>
      </c>
      <c r="AF5673" s="157">
        <f>IF('1a-Electricity'!$AL$78="no","",ROUND(AD5673,4))</f>
        <v>0.64</v>
      </c>
      <c r="AG5673" s="157">
        <f>IF('1a-Electricity'!$AL$79="no","",ROUND(AD5673,4))</f>
        <v>0.64</v>
      </c>
      <c r="BL5673" s="157">
        <f t="shared" si="192"/>
        <v>0.63900000000000046</v>
      </c>
      <c r="BM5673" s="157">
        <f>IF('1b-NaturalGas'!$AL$87="no","",ROUND(BL5673,4))</f>
        <v>0.63900000000000001</v>
      </c>
      <c r="BN5673" s="157">
        <f>IF('1b-NaturalGas'!$AL$88="no","",ROUND(BL5673,4))</f>
        <v>0.63900000000000001</v>
      </c>
      <c r="BO5673" s="157">
        <f>IF('1b-NaturalGas'!$AL$89="no","",ROUND(BL5673,4))</f>
        <v>0.63900000000000001</v>
      </c>
      <c r="BP5673" s="157">
        <f>IF('1b-NaturalGas'!$AL$90="no","not applicable (based on previous answers)",ROUND(BL5673,4))</f>
        <v>0.63900000000000001</v>
      </c>
      <c r="BQ5673" s="157">
        <f>IF('1b-NaturalGas'!$AL$91="no","not applicable (based on previous answers)",ROUND(BL5673,4))</f>
        <v>0.63900000000000001</v>
      </c>
    </row>
    <row r="5674" spans="30:69" x14ac:dyDescent="0.25">
      <c r="AD5674" s="157">
        <f t="shared" si="191"/>
        <v>0.64100000000000046</v>
      </c>
      <c r="AE5674" s="157">
        <f>IF('1a-Electricity'!$AL$77="no","",ROUND(AD5674,4))</f>
        <v>0.64100000000000001</v>
      </c>
      <c r="AF5674" s="157">
        <f>IF('1a-Electricity'!$AL$78="no","",ROUND(AD5674,4))</f>
        <v>0.64100000000000001</v>
      </c>
      <c r="AG5674" s="157">
        <f>IF('1a-Electricity'!$AL$79="no","",ROUND(AD5674,4))</f>
        <v>0.64100000000000001</v>
      </c>
      <c r="BL5674" s="157">
        <f t="shared" si="192"/>
        <v>0.64000000000000046</v>
      </c>
      <c r="BM5674" s="157">
        <f>IF('1b-NaturalGas'!$AL$87="no","",ROUND(BL5674,4))</f>
        <v>0.64</v>
      </c>
      <c r="BN5674" s="157">
        <f>IF('1b-NaturalGas'!$AL$88="no","",ROUND(BL5674,4))</f>
        <v>0.64</v>
      </c>
      <c r="BO5674" s="157">
        <f>IF('1b-NaturalGas'!$AL$89="no","",ROUND(BL5674,4))</f>
        <v>0.64</v>
      </c>
      <c r="BP5674" s="157">
        <f>IF('1b-NaturalGas'!$AL$90="no","not applicable (based on previous answers)",ROUND(BL5674,4))</f>
        <v>0.64</v>
      </c>
      <c r="BQ5674" s="157">
        <f>IF('1b-NaturalGas'!$AL$91="no","not applicable (based on previous answers)",ROUND(BL5674,4))</f>
        <v>0.64</v>
      </c>
    </row>
    <row r="5675" spans="30:69" x14ac:dyDescent="0.25">
      <c r="AD5675" s="157">
        <f t="shared" si="191"/>
        <v>0.64200000000000046</v>
      </c>
      <c r="AE5675" s="157">
        <f>IF('1a-Electricity'!$AL$77="no","",ROUND(AD5675,4))</f>
        <v>0.64200000000000002</v>
      </c>
      <c r="AF5675" s="157">
        <f>IF('1a-Electricity'!$AL$78="no","",ROUND(AD5675,4))</f>
        <v>0.64200000000000002</v>
      </c>
      <c r="AG5675" s="157">
        <f>IF('1a-Electricity'!$AL$79="no","",ROUND(AD5675,4))</f>
        <v>0.64200000000000002</v>
      </c>
      <c r="BL5675" s="157">
        <f t="shared" si="192"/>
        <v>0.64100000000000046</v>
      </c>
      <c r="BM5675" s="157">
        <f>IF('1b-NaturalGas'!$AL$87="no","",ROUND(BL5675,4))</f>
        <v>0.64100000000000001</v>
      </c>
      <c r="BN5675" s="157">
        <f>IF('1b-NaturalGas'!$AL$88="no","",ROUND(BL5675,4))</f>
        <v>0.64100000000000001</v>
      </c>
      <c r="BO5675" s="157">
        <f>IF('1b-NaturalGas'!$AL$89="no","",ROUND(BL5675,4))</f>
        <v>0.64100000000000001</v>
      </c>
      <c r="BP5675" s="157">
        <f>IF('1b-NaturalGas'!$AL$90="no","not applicable (based on previous answers)",ROUND(BL5675,4))</f>
        <v>0.64100000000000001</v>
      </c>
      <c r="BQ5675" s="157">
        <f>IF('1b-NaturalGas'!$AL$91="no","not applicable (based on previous answers)",ROUND(BL5675,4))</f>
        <v>0.64100000000000001</v>
      </c>
    </row>
    <row r="5676" spans="30:69" x14ac:dyDescent="0.25">
      <c r="AD5676" s="157">
        <f t="shared" si="191"/>
        <v>0.64300000000000046</v>
      </c>
      <c r="AE5676" s="157">
        <f>IF('1a-Electricity'!$AL$77="no","",ROUND(AD5676,4))</f>
        <v>0.64300000000000002</v>
      </c>
      <c r="AF5676" s="157">
        <f>IF('1a-Electricity'!$AL$78="no","",ROUND(AD5676,4))</f>
        <v>0.64300000000000002</v>
      </c>
      <c r="AG5676" s="157">
        <f>IF('1a-Electricity'!$AL$79="no","",ROUND(AD5676,4))</f>
        <v>0.64300000000000002</v>
      </c>
      <c r="BL5676" s="157">
        <f t="shared" si="192"/>
        <v>0.64200000000000046</v>
      </c>
      <c r="BM5676" s="157">
        <f>IF('1b-NaturalGas'!$AL$87="no","",ROUND(BL5676,4))</f>
        <v>0.64200000000000002</v>
      </c>
      <c r="BN5676" s="157">
        <f>IF('1b-NaturalGas'!$AL$88="no","",ROUND(BL5676,4))</f>
        <v>0.64200000000000002</v>
      </c>
      <c r="BO5676" s="157">
        <f>IF('1b-NaturalGas'!$AL$89="no","",ROUND(BL5676,4))</f>
        <v>0.64200000000000002</v>
      </c>
      <c r="BP5676" s="157">
        <f>IF('1b-NaturalGas'!$AL$90="no","not applicable (based on previous answers)",ROUND(BL5676,4))</f>
        <v>0.64200000000000002</v>
      </c>
      <c r="BQ5676" s="157">
        <f>IF('1b-NaturalGas'!$AL$91="no","not applicable (based on previous answers)",ROUND(BL5676,4))</f>
        <v>0.64200000000000002</v>
      </c>
    </row>
    <row r="5677" spans="30:69" x14ac:dyDescent="0.25">
      <c r="AD5677" s="157">
        <f t="shared" si="191"/>
        <v>0.64400000000000046</v>
      </c>
      <c r="AE5677" s="157">
        <f>IF('1a-Electricity'!$AL$77="no","",ROUND(AD5677,4))</f>
        <v>0.64400000000000002</v>
      </c>
      <c r="AF5677" s="157">
        <f>IF('1a-Electricity'!$AL$78="no","",ROUND(AD5677,4))</f>
        <v>0.64400000000000002</v>
      </c>
      <c r="AG5677" s="157">
        <f>IF('1a-Electricity'!$AL$79="no","",ROUND(AD5677,4))</f>
        <v>0.64400000000000002</v>
      </c>
      <c r="BL5677" s="157">
        <f t="shared" si="192"/>
        <v>0.64300000000000046</v>
      </c>
      <c r="BM5677" s="157">
        <f>IF('1b-NaturalGas'!$AL$87="no","",ROUND(BL5677,4))</f>
        <v>0.64300000000000002</v>
      </c>
      <c r="BN5677" s="157">
        <f>IF('1b-NaturalGas'!$AL$88="no","",ROUND(BL5677,4))</f>
        <v>0.64300000000000002</v>
      </c>
      <c r="BO5677" s="157">
        <f>IF('1b-NaturalGas'!$AL$89="no","",ROUND(BL5677,4))</f>
        <v>0.64300000000000002</v>
      </c>
      <c r="BP5677" s="157">
        <f>IF('1b-NaturalGas'!$AL$90="no","not applicable (based on previous answers)",ROUND(BL5677,4))</f>
        <v>0.64300000000000002</v>
      </c>
      <c r="BQ5677" s="157">
        <f>IF('1b-NaturalGas'!$AL$91="no","not applicable (based on previous answers)",ROUND(BL5677,4))</f>
        <v>0.64300000000000002</v>
      </c>
    </row>
    <row r="5678" spans="30:69" x14ac:dyDescent="0.25">
      <c r="AD5678" s="157">
        <f t="shared" si="191"/>
        <v>0.64500000000000046</v>
      </c>
      <c r="AE5678" s="157">
        <f>IF('1a-Electricity'!$AL$77="no","",ROUND(AD5678,4))</f>
        <v>0.64500000000000002</v>
      </c>
      <c r="AF5678" s="157">
        <f>IF('1a-Electricity'!$AL$78="no","",ROUND(AD5678,4))</f>
        <v>0.64500000000000002</v>
      </c>
      <c r="AG5678" s="157">
        <f>IF('1a-Electricity'!$AL$79="no","",ROUND(AD5678,4))</f>
        <v>0.64500000000000002</v>
      </c>
      <c r="BL5678" s="157">
        <f t="shared" si="192"/>
        <v>0.64400000000000046</v>
      </c>
      <c r="BM5678" s="157">
        <f>IF('1b-NaturalGas'!$AL$87="no","",ROUND(BL5678,4))</f>
        <v>0.64400000000000002</v>
      </c>
      <c r="BN5678" s="157">
        <f>IF('1b-NaturalGas'!$AL$88="no","",ROUND(BL5678,4))</f>
        <v>0.64400000000000002</v>
      </c>
      <c r="BO5678" s="157">
        <f>IF('1b-NaturalGas'!$AL$89="no","",ROUND(BL5678,4))</f>
        <v>0.64400000000000002</v>
      </c>
      <c r="BP5678" s="157">
        <f>IF('1b-NaturalGas'!$AL$90="no","not applicable (based on previous answers)",ROUND(BL5678,4))</f>
        <v>0.64400000000000002</v>
      </c>
      <c r="BQ5678" s="157">
        <f>IF('1b-NaturalGas'!$AL$91="no","not applicable (based on previous answers)",ROUND(BL5678,4))</f>
        <v>0.64400000000000002</v>
      </c>
    </row>
    <row r="5679" spans="30:69" x14ac:dyDescent="0.25">
      <c r="AD5679" s="157">
        <f t="shared" si="191"/>
        <v>0.64600000000000046</v>
      </c>
      <c r="AE5679" s="157">
        <f>IF('1a-Electricity'!$AL$77="no","",ROUND(AD5679,4))</f>
        <v>0.64600000000000002</v>
      </c>
      <c r="AF5679" s="157">
        <f>IF('1a-Electricity'!$AL$78="no","",ROUND(AD5679,4))</f>
        <v>0.64600000000000002</v>
      </c>
      <c r="AG5679" s="157">
        <f>IF('1a-Electricity'!$AL$79="no","",ROUND(AD5679,4))</f>
        <v>0.64600000000000002</v>
      </c>
      <c r="BL5679" s="157">
        <f t="shared" si="192"/>
        <v>0.64500000000000046</v>
      </c>
      <c r="BM5679" s="157">
        <f>IF('1b-NaturalGas'!$AL$87="no","",ROUND(BL5679,4))</f>
        <v>0.64500000000000002</v>
      </c>
      <c r="BN5679" s="157">
        <f>IF('1b-NaturalGas'!$AL$88="no","",ROUND(BL5679,4))</f>
        <v>0.64500000000000002</v>
      </c>
      <c r="BO5679" s="157">
        <f>IF('1b-NaturalGas'!$AL$89="no","",ROUND(BL5679,4))</f>
        <v>0.64500000000000002</v>
      </c>
      <c r="BP5679" s="157">
        <f>IF('1b-NaturalGas'!$AL$90="no","not applicable (based on previous answers)",ROUND(BL5679,4))</f>
        <v>0.64500000000000002</v>
      </c>
      <c r="BQ5679" s="157">
        <f>IF('1b-NaturalGas'!$AL$91="no","not applicable (based on previous answers)",ROUND(BL5679,4))</f>
        <v>0.64500000000000002</v>
      </c>
    </row>
    <row r="5680" spans="30:69" x14ac:dyDescent="0.25">
      <c r="AD5680" s="157">
        <f t="shared" si="191"/>
        <v>0.64700000000000046</v>
      </c>
      <c r="AE5680" s="157">
        <f>IF('1a-Electricity'!$AL$77="no","",ROUND(AD5680,4))</f>
        <v>0.64700000000000002</v>
      </c>
      <c r="AF5680" s="157">
        <f>IF('1a-Electricity'!$AL$78="no","",ROUND(AD5680,4))</f>
        <v>0.64700000000000002</v>
      </c>
      <c r="AG5680" s="157">
        <f>IF('1a-Electricity'!$AL$79="no","",ROUND(AD5680,4))</f>
        <v>0.64700000000000002</v>
      </c>
      <c r="BL5680" s="157">
        <f t="shared" si="192"/>
        <v>0.64600000000000046</v>
      </c>
      <c r="BM5680" s="157">
        <f>IF('1b-NaturalGas'!$AL$87="no","",ROUND(BL5680,4))</f>
        <v>0.64600000000000002</v>
      </c>
      <c r="BN5680" s="157">
        <f>IF('1b-NaturalGas'!$AL$88="no","",ROUND(BL5680,4))</f>
        <v>0.64600000000000002</v>
      </c>
      <c r="BO5680" s="157">
        <f>IF('1b-NaturalGas'!$AL$89="no","",ROUND(BL5680,4))</f>
        <v>0.64600000000000002</v>
      </c>
      <c r="BP5680" s="157">
        <f>IF('1b-NaturalGas'!$AL$90="no","not applicable (based on previous answers)",ROUND(BL5680,4))</f>
        <v>0.64600000000000002</v>
      </c>
      <c r="BQ5680" s="157">
        <f>IF('1b-NaturalGas'!$AL$91="no","not applicable (based on previous answers)",ROUND(BL5680,4))</f>
        <v>0.64600000000000002</v>
      </c>
    </row>
    <row r="5681" spans="30:69" x14ac:dyDescent="0.25">
      <c r="AD5681" s="157">
        <f t="shared" si="191"/>
        <v>0.64800000000000046</v>
      </c>
      <c r="AE5681" s="157">
        <f>IF('1a-Electricity'!$AL$77="no","",ROUND(AD5681,4))</f>
        <v>0.64800000000000002</v>
      </c>
      <c r="AF5681" s="157">
        <f>IF('1a-Electricity'!$AL$78="no","",ROUND(AD5681,4))</f>
        <v>0.64800000000000002</v>
      </c>
      <c r="AG5681" s="157">
        <f>IF('1a-Electricity'!$AL$79="no","",ROUND(AD5681,4))</f>
        <v>0.64800000000000002</v>
      </c>
      <c r="BL5681" s="157">
        <f t="shared" si="192"/>
        <v>0.64700000000000046</v>
      </c>
      <c r="BM5681" s="157">
        <f>IF('1b-NaturalGas'!$AL$87="no","",ROUND(BL5681,4))</f>
        <v>0.64700000000000002</v>
      </c>
      <c r="BN5681" s="157">
        <f>IF('1b-NaturalGas'!$AL$88="no","",ROUND(BL5681,4))</f>
        <v>0.64700000000000002</v>
      </c>
      <c r="BO5681" s="157">
        <f>IF('1b-NaturalGas'!$AL$89="no","",ROUND(BL5681,4))</f>
        <v>0.64700000000000002</v>
      </c>
      <c r="BP5681" s="157">
        <f>IF('1b-NaturalGas'!$AL$90="no","not applicable (based on previous answers)",ROUND(BL5681,4))</f>
        <v>0.64700000000000002</v>
      </c>
      <c r="BQ5681" s="157">
        <f>IF('1b-NaturalGas'!$AL$91="no","not applicable (based on previous answers)",ROUND(BL5681,4))</f>
        <v>0.64700000000000002</v>
      </c>
    </row>
    <row r="5682" spans="30:69" x14ac:dyDescent="0.25">
      <c r="AD5682" s="157">
        <f t="shared" si="191"/>
        <v>0.64900000000000047</v>
      </c>
      <c r="AE5682" s="157">
        <f>IF('1a-Electricity'!$AL$77="no","",ROUND(AD5682,4))</f>
        <v>0.64900000000000002</v>
      </c>
      <c r="AF5682" s="157">
        <f>IF('1a-Electricity'!$AL$78="no","",ROUND(AD5682,4))</f>
        <v>0.64900000000000002</v>
      </c>
      <c r="AG5682" s="157">
        <f>IF('1a-Electricity'!$AL$79="no","",ROUND(AD5682,4))</f>
        <v>0.64900000000000002</v>
      </c>
      <c r="BL5682" s="157">
        <f t="shared" si="192"/>
        <v>0.64800000000000046</v>
      </c>
      <c r="BM5682" s="157">
        <f>IF('1b-NaturalGas'!$AL$87="no","",ROUND(BL5682,4))</f>
        <v>0.64800000000000002</v>
      </c>
      <c r="BN5682" s="157">
        <f>IF('1b-NaturalGas'!$AL$88="no","",ROUND(BL5682,4))</f>
        <v>0.64800000000000002</v>
      </c>
      <c r="BO5682" s="157">
        <f>IF('1b-NaturalGas'!$AL$89="no","",ROUND(BL5682,4))</f>
        <v>0.64800000000000002</v>
      </c>
      <c r="BP5682" s="157">
        <f>IF('1b-NaturalGas'!$AL$90="no","not applicable (based on previous answers)",ROUND(BL5682,4))</f>
        <v>0.64800000000000002</v>
      </c>
      <c r="BQ5682" s="157">
        <f>IF('1b-NaturalGas'!$AL$91="no","not applicable (based on previous answers)",ROUND(BL5682,4))</f>
        <v>0.64800000000000002</v>
      </c>
    </row>
    <row r="5683" spans="30:69" x14ac:dyDescent="0.25">
      <c r="AD5683" s="157">
        <f t="shared" si="191"/>
        <v>0.65000000000000047</v>
      </c>
      <c r="AE5683" s="157">
        <f>IF('1a-Electricity'!$AL$77="no","",ROUND(AD5683,4))</f>
        <v>0.65</v>
      </c>
      <c r="AF5683" s="157">
        <f>IF('1a-Electricity'!$AL$78="no","",ROUND(AD5683,4))</f>
        <v>0.65</v>
      </c>
      <c r="AG5683" s="157">
        <f>IF('1a-Electricity'!$AL$79="no","",ROUND(AD5683,4))</f>
        <v>0.65</v>
      </c>
      <c r="BL5683" s="157">
        <f t="shared" si="192"/>
        <v>0.64900000000000047</v>
      </c>
      <c r="BM5683" s="157">
        <f>IF('1b-NaturalGas'!$AL$87="no","",ROUND(BL5683,4))</f>
        <v>0.64900000000000002</v>
      </c>
      <c r="BN5683" s="157">
        <f>IF('1b-NaturalGas'!$AL$88="no","",ROUND(BL5683,4))</f>
        <v>0.64900000000000002</v>
      </c>
      <c r="BO5683" s="157">
        <f>IF('1b-NaturalGas'!$AL$89="no","",ROUND(BL5683,4))</f>
        <v>0.64900000000000002</v>
      </c>
      <c r="BP5683" s="157">
        <f>IF('1b-NaturalGas'!$AL$90="no","not applicable (based on previous answers)",ROUND(BL5683,4))</f>
        <v>0.64900000000000002</v>
      </c>
      <c r="BQ5683" s="157">
        <f>IF('1b-NaturalGas'!$AL$91="no","not applicable (based on previous answers)",ROUND(BL5683,4))</f>
        <v>0.64900000000000002</v>
      </c>
    </row>
    <row r="5684" spans="30:69" x14ac:dyDescent="0.25">
      <c r="AD5684" s="157">
        <f t="shared" si="191"/>
        <v>0.65100000000000047</v>
      </c>
      <c r="AE5684" s="157">
        <f>IF('1a-Electricity'!$AL$77="no","",ROUND(AD5684,4))</f>
        <v>0.65100000000000002</v>
      </c>
      <c r="AF5684" s="157">
        <f>IF('1a-Electricity'!$AL$78="no","",ROUND(AD5684,4))</f>
        <v>0.65100000000000002</v>
      </c>
      <c r="AG5684" s="157">
        <f>IF('1a-Electricity'!$AL$79="no","",ROUND(AD5684,4))</f>
        <v>0.65100000000000002</v>
      </c>
      <c r="BL5684" s="157">
        <f t="shared" si="192"/>
        <v>0.65000000000000047</v>
      </c>
      <c r="BM5684" s="157">
        <f>IF('1b-NaturalGas'!$AL$87="no","",ROUND(BL5684,4))</f>
        <v>0.65</v>
      </c>
      <c r="BN5684" s="157">
        <f>IF('1b-NaturalGas'!$AL$88="no","",ROUND(BL5684,4))</f>
        <v>0.65</v>
      </c>
      <c r="BO5684" s="157">
        <f>IF('1b-NaturalGas'!$AL$89="no","",ROUND(BL5684,4))</f>
        <v>0.65</v>
      </c>
      <c r="BP5684" s="157">
        <f>IF('1b-NaturalGas'!$AL$90="no","not applicable (based on previous answers)",ROUND(BL5684,4))</f>
        <v>0.65</v>
      </c>
      <c r="BQ5684" s="157">
        <f>IF('1b-NaturalGas'!$AL$91="no","not applicable (based on previous answers)",ROUND(BL5684,4))</f>
        <v>0.65</v>
      </c>
    </row>
    <row r="5685" spans="30:69" x14ac:dyDescent="0.25">
      <c r="AD5685" s="157">
        <f t="shared" si="191"/>
        <v>0.65200000000000047</v>
      </c>
      <c r="AE5685" s="157">
        <f>IF('1a-Electricity'!$AL$77="no","",ROUND(AD5685,4))</f>
        <v>0.65200000000000002</v>
      </c>
      <c r="AF5685" s="157">
        <f>IF('1a-Electricity'!$AL$78="no","",ROUND(AD5685,4))</f>
        <v>0.65200000000000002</v>
      </c>
      <c r="AG5685" s="157">
        <f>IF('1a-Electricity'!$AL$79="no","",ROUND(AD5685,4))</f>
        <v>0.65200000000000002</v>
      </c>
      <c r="BL5685" s="157">
        <f t="shared" si="192"/>
        <v>0.65100000000000047</v>
      </c>
      <c r="BM5685" s="157">
        <f>IF('1b-NaturalGas'!$AL$87="no","",ROUND(BL5685,4))</f>
        <v>0.65100000000000002</v>
      </c>
      <c r="BN5685" s="157">
        <f>IF('1b-NaturalGas'!$AL$88="no","",ROUND(BL5685,4))</f>
        <v>0.65100000000000002</v>
      </c>
      <c r="BO5685" s="157">
        <f>IF('1b-NaturalGas'!$AL$89="no","",ROUND(BL5685,4))</f>
        <v>0.65100000000000002</v>
      </c>
      <c r="BP5685" s="157">
        <f>IF('1b-NaturalGas'!$AL$90="no","not applicable (based on previous answers)",ROUND(BL5685,4))</f>
        <v>0.65100000000000002</v>
      </c>
      <c r="BQ5685" s="157">
        <f>IF('1b-NaturalGas'!$AL$91="no","not applicable (based on previous answers)",ROUND(BL5685,4))</f>
        <v>0.65100000000000002</v>
      </c>
    </row>
    <row r="5686" spans="30:69" x14ac:dyDescent="0.25">
      <c r="AD5686" s="157">
        <f t="shared" si="191"/>
        <v>0.65300000000000047</v>
      </c>
      <c r="AE5686" s="157">
        <f>IF('1a-Electricity'!$AL$77="no","",ROUND(AD5686,4))</f>
        <v>0.65300000000000002</v>
      </c>
      <c r="AF5686" s="157">
        <f>IF('1a-Electricity'!$AL$78="no","",ROUND(AD5686,4))</f>
        <v>0.65300000000000002</v>
      </c>
      <c r="AG5686" s="157">
        <f>IF('1a-Electricity'!$AL$79="no","",ROUND(AD5686,4))</f>
        <v>0.65300000000000002</v>
      </c>
      <c r="BL5686" s="157">
        <f t="shared" si="192"/>
        <v>0.65200000000000047</v>
      </c>
      <c r="BM5686" s="157">
        <f>IF('1b-NaturalGas'!$AL$87="no","",ROUND(BL5686,4))</f>
        <v>0.65200000000000002</v>
      </c>
      <c r="BN5686" s="157">
        <f>IF('1b-NaturalGas'!$AL$88="no","",ROUND(BL5686,4))</f>
        <v>0.65200000000000002</v>
      </c>
      <c r="BO5686" s="157">
        <f>IF('1b-NaturalGas'!$AL$89="no","",ROUND(BL5686,4))</f>
        <v>0.65200000000000002</v>
      </c>
      <c r="BP5686" s="157">
        <f>IF('1b-NaturalGas'!$AL$90="no","not applicable (based on previous answers)",ROUND(BL5686,4))</f>
        <v>0.65200000000000002</v>
      </c>
      <c r="BQ5686" s="157">
        <f>IF('1b-NaturalGas'!$AL$91="no","not applicable (based on previous answers)",ROUND(BL5686,4))</f>
        <v>0.65200000000000002</v>
      </c>
    </row>
    <row r="5687" spans="30:69" x14ac:dyDescent="0.25">
      <c r="AD5687" s="157">
        <f t="shared" si="191"/>
        <v>0.65400000000000047</v>
      </c>
      <c r="AE5687" s="157">
        <f>IF('1a-Electricity'!$AL$77="no","",ROUND(AD5687,4))</f>
        <v>0.65400000000000003</v>
      </c>
      <c r="AF5687" s="157">
        <f>IF('1a-Electricity'!$AL$78="no","",ROUND(AD5687,4))</f>
        <v>0.65400000000000003</v>
      </c>
      <c r="AG5687" s="157">
        <f>IF('1a-Electricity'!$AL$79="no","",ROUND(AD5687,4))</f>
        <v>0.65400000000000003</v>
      </c>
      <c r="BL5687" s="157">
        <f t="shared" si="192"/>
        <v>0.65300000000000047</v>
      </c>
      <c r="BM5687" s="157">
        <f>IF('1b-NaturalGas'!$AL$87="no","",ROUND(BL5687,4))</f>
        <v>0.65300000000000002</v>
      </c>
      <c r="BN5687" s="157">
        <f>IF('1b-NaturalGas'!$AL$88="no","",ROUND(BL5687,4))</f>
        <v>0.65300000000000002</v>
      </c>
      <c r="BO5687" s="157">
        <f>IF('1b-NaturalGas'!$AL$89="no","",ROUND(BL5687,4))</f>
        <v>0.65300000000000002</v>
      </c>
      <c r="BP5687" s="157">
        <f>IF('1b-NaturalGas'!$AL$90="no","not applicable (based on previous answers)",ROUND(BL5687,4))</f>
        <v>0.65300000000000002</v>
      </c>
      <c r="BQ5687" s="157">
        <f>IF('1b-NaturalGas'!$AL$91="no","not applicable (based on previous answers)",ROUND(BL5687,4))</f>
        <v>0.65300000000000002</v>
      </c>
    </row>
    <row r="5688" spans="30:69" x14ac:dyDescent="0.25">
      <c r="AD5688" s="157">
        <f t="shared" si="191"/>
        <v>0.65500000000000047</v>
      </c>
      <c r="AE5688" s="157">
        <f>IF('1a-Electricity'!$AL$77="no","",ROUND(AD5688,4))</f>
        <v>0.65500000000000003</v>
      </c>
      <c r="AF5688" s="157">
        <f>IF('1a-Electricity'!$AL$78="no","",ROUND(AD5688,4))</f>
        <v>0.65500000000000003</v>
      </c>
      <c r="AG5688" s="157">
        <f>IF('1a-Electricity'!$AL$79="no","",ROUND(AD5688,4))</f>
        <v>0.65500000000000003</v>
      </c>
      <c r="BL5688" s="157">
        <f t="shared" si="192"/>
        <v>0.65400000000000047</v>
      </c>
      <c r="BM5688" s="157">
        <f>IF('1b-NaturalGas'!$AL$87="no","",ROUND(BL5688,4))</f>
        <v>0.65400000000000003</v>
      </c>
      <c r="BN5688" s="157">
        <f>IF('1b-NaturalGas'!$AL$88="no","",ROUND(BL5688,4))</f>
        <v>0.65400000000000003</v>
      </c>
      <c r="BO5688" s="157">
        <f>IF('1b-NaturalGas'!$AL$89="no","",ROUND(BL5688,4))</f>
        <v>0.65400000000000003</v>
      </c>
      <c r="BP5688" s="157">
        <f>IF('1b-NaturalGas'!$AL$90="no","not applicable (based on previous answers)",ROUND(BL5688,4))</f>
        <v>0.65400000000000003</v>
      </c>
      <c r="BQ5688" s="157">
        <f>IF('1b-NaturalGas'!$AL$91="no","not applicable (based on previous answers)",ROUND(BL5688,4))</f>
        <v>0.65400000000000003</v>
      </c>
    </row>
    <row r="5689" spans="30:69" x14ac:dyDescent="0.25">
      <c r="AD5689" s="157">
        <f t="shared" si="191"/>
        <v>0.65600000000000047</v>
      </c>
      <c r="AE5689" s="157">
        <f>IF('1a-Electricity'!$AL$77="no","",ROUND(AD5689,4))</f>
        <v>0.65600000000000003</v>
      </c>
      <c r="AF5689" s="157">
        <f>IF('1a-Electricity'!$AL$78="no","",ROUND(AD5689,4))</f>
        <v>0.65600000000000003</v>
      </c>
      <c r="AG5689" s="157">
        <f>IF('1a-Electricity'!$AL$79="no","",ROUND(AD5689,4))</f>
        <v>0.65600000000000003</v>
      </c>
      <c r="BL5689" s="157">
        <f t="shared" si="192"/>
        <v>0.65500000000000047</v>
      </c>
      <c r="BM5689" s="157">
        <f>IF('1b-NaturalGas'!$AL$87="no","",ROUND(BL5689,4))</f>
        <v>0.65500000000000003</v>
      </c>
      <c r="BN5689" s="157">
        <f>IF('1b-NaturalGas'!$AL$88="no","",ROUND(BL5689,4))</f>
        <v>0.65500000000000003</v>
      </c>
      <c r="BO5689" s="157">
        <f>IF('1b-NaturalGas'!$AL$89="no","",ROUND(BL5689,4))</f>
        <v>0.65500000000000003</v>
      </c>
      <c r="BP5689" s="157">
        <f>IF('1b-NaturalGas'!$AL$90="no","not applicable (based on previous answers)",ROUND(BL5689,4))</f>
        <v>0.65500000000000003</v>
      </c>
      <c r="BQ5689" s="157">
        <f>IF('1b-NaturalGas'!$AL$91="no","not applicable (based on previous answers)",ROUND(BL5689,4))</f>
        <v>0.65500000000000003</v>
      </c>
    </row>
    <row r="5690" spans="30:69" x14ac:dyDescent="0.25">
      <c r="AD5690" s="157">
        <f t="shared" si="191"/>
        <v>0.65700000000000047</v>
      </c>
      <c r="AE5690" s="157">
        <f>IF('1a-Electricity'!$AL$77="no","",ROUND(AD5690,4))</f>
        <v>0.65700000000000003</v>
      </c>
      <c r="AF5690" s="157">
        <f>IF('1a-Electricity'!$AL$78="no","",ROUND(AD5690,4))</f>
        <v>0.65700000000000003</v>
      </c>
      <c r="AG5690" s="157">
        <f>IF('1a-Electricity'!$AL$79="no","",ROUND(AD5690,4))</f>
        <v>0.65700000000000003</v>
      </c>
      <c r="BL5690" s="157">
        <f t="shared" si="192"/>
        <v>0.65600000000000047</v>
      </c>
      <c r="BM5690" s="157">
        <f>IF('1b-NaturalGas'!$AL$87="no","",ROUND(BL5690,4))</f>
        <v>0.65600000000000003</v>
      </c>
      <c r="BN5690" s="157">
        <f>IF('1b-NaturalGas'!$AL$88="no","",ROUND(BL5690,4))</f>
        <v>0.65600000000000003</v>
      </c>
      <c r="BO5690" s="157">
        <f>IF('1b-NaturalGas'!$AL$89="no","",ROUND(BL5690,4))</f>
        <v>0.65600000000000003</v>
      </c>
      <c r="BP5690" s="157">
        <f>IF('1b-NaturalGas'!$AL$90="no","not applicable (based on previous answers)",ROUND(BL5690,4))</f>
        <v>0.65600000000000003</v>
      </c>
      <c r="BQ5690" s="157">
        <f>IF('1b-NaturalGas'!$AL$91="no","not applicable (based on previous answers)",ROUND(BL5690,4))</f>
        <v>0.65600000000000003</v>
      </c>
    </row>
    <row r="5691" spans="30:69" x14ac:dyDescent="0.25">
      <c r="AD5691" s="157">
        <f t="shared" si="191"/>
        <v>0.65800000000000047</v>
      </c>
      <c r="AE5691" s="157">
        <f>IF('1a-Electricity'!$AL$77="no","",ROUND(AD5691,4))</f>
        <v>0.65800000000000003</v>
      </c>
      <c r="AF5691" s="157">
        <f>IF('1a-Electricity'!$AL$78="no","",ROUND(AD5691,4))</f>
        <v>0.65800000000000003</v>
      </c>
      <c r="AG5691" s="157">
        <f>IF('1a-Electricity'!$AL$79="no","",ROUND(AD5691,4))</f>
        <v>0.65800000000000003</v>
      </c>
      <c r="BL5691" s="157">
        <f t="shared" si="192"/>
        <v>0.65700000000000047</v>
      </c>
      <c r="BM5691" s="157">
        <f>IF('1b-NaturalGas'!$AL$87="no","",ROUND(BL5691,4))</f>
        <v>0.65700000000000003</v>
      </c>
      <c r="BN5691" s="157">
        <f>IF('1b-NaturalGas'!$AL$88="no","",ROUND(BL5691,4))</f>
        <v>0.65700000000000003</v>
      </c>
      <c r="BO5691" s="157">
        <f>IF('1b-NaturalGas'!$AL$89="no","",ROUND(BL5691,4))</f>
        <v>0.65700000000000003</v>
      </c>
      <c r="BP5691" s="157">
        <f>IF('1b-NaturalGas'!$AL$90="no","not applicable (based on previous answers)",ROUND(BL5691,4))</f>
        <v>0.65700000000000003</v>
      </c>
      <c r="BQ5691" s="157">
        <f>IF('1b-NaturalGas'!$AL$91="no","not applicable (based on previous answers)",ROUND(BL5691,4))</f>
        <v>0.65700000000000003</v>
      </c>
    </row>
    <row r="5692" spans="30:69" x14ac:dyDescent="0.25">
      <c r="AD5692" s="157">
        <f t="shared" si="191"/>
        <v>0.65900000000000047</v>
      </c>
      <c r="AE5692" s="157">
        <f>IF('1a-Electricity'!$AL$77="no","",ROUND(AD5692,4))</f>
        <v>0.65900000000000003</v>
      </c>
      <c r="AF5692" s="157">
        <f>IF('1a-Electricity'!$AL$78="no","",ROUND(AD5692,4))</f>
        <v>0.65900000000000003</v>
      </c>
      <c r="AG5692" s="157">
        <f>IF('1a-Electricity'!$AL$79="no","",ROUND(AD5692,4))</f>
        <v>0.65900000000000003</v>
      </c>
      <c r="BL5692" s="157">
        <f t="shared" si="192"/>
        <v>0.65800000000000047</v>
      </c>
      <c r="BM5692" s="157">
        <f>IF('1b-NaturalGas'!$AL$87="no","",ROUND(BL5692,4))</f>
        <v>0.65800000000000003</v>
      </c>
      <c r="BN5692" s="157">
        <f>IF('1b-NaturalGas'!$AL$88="no","",ROUND(BL5692,4))</f>
        <v>0.65800000000000003</v>
      </c>
      <c r="BO5692" s="157">
        <f>IF('1b-NaturalGas'!$AL$89="no","",ROUND(BL5692,4))</f>
        <v>0.65800000000000003</v>
      </c>
      <c r="BP5692" s="157">
        <f>IF('1b-NaturalGas'!$AL$90="no","not applicable (based on previous answers)",ROUND(BL5692,4))</f>
        <v>0.65800000000000003</v>
      </c>
      <c r="BQ5692" s="157">
        <f>IF('1b-NaturalGas'!$AL$91="no","not applicable (based on previous answers)",ROUND(BL5692,4))</f>
        <v>0.65800000000000003</v>
      </c>
    </row>
    <row r="5693" spans="30:69" x14ac:dyDescent="0.25">
      <c r="AD5693" s="157">
        <f t="shared" si="191"/>
        <v>0.66000000000000048</v>
      </c>
      <c r="AE5693" s="157">
        <f>IF('1a-Electricity'!$AL$77="no","",ROUND(AD5693,4))</f>
        <v>0.66</v>
      </c>
      <c r="AF5693" s="157">
        <f>IF('1a-Electricity'!$AL$78="no","",ROUND(AD5693,4))</f>
        <v>0.66</v>
      </c>
      <c r="AG5693" s="157">
        <f>IF('1a-Electricity'!$AL$79="no","",ROUND(AD5693,4))</f>
        <v>0.66</v>
      </c>
      <c r="BL5693" s="157">
        <f t="shared" si="192"/>
        <v>0.65900000000000047</v>
      </c>
      <c r="BM5693" s="157">
        <f>IF('1b-NaturalGas'!$AL$87="no","",ROUND(BL5693,4))</f>
        <v>0.65900000000000003</v>
      </c>
      <c r="BN5693" s="157">
        <f>IF('1b-NaturalGas'!$AL$88="no","",ROUND(BL5693,4))</f>
        <v>0.65900000000000003</v>
      </c>
      <c r="BO5693" s="157">
        <f>IF('1b-NaturalGas'!$AL$89="no","",ROUND(BL5693,4))</f>
        <v>0.65900000000000003</v>
      </c>
      <c r="BP5693" s="157">
        <f>IF('1b-NaturalGas'!$AL$90="no","not applicable (based on previous answers)",ROUND(BL5693,4))</f>
        <v>0.65900000000000003</v>
      </c>
      <c r="BQ5693" s="157">
        <f>IF('1b-NaturalGas'!$AL$91="no","not applicable (based on previous answers)",ROUND(BL5693,4))</f>
        <v>0.65900000000000003</v>
      </c>
    </row>
    <row r="5694" spans="30:69" x14ac:dyDescent="0.25">
      <c r="AD5694" s="157">
        <f t="shared" si="191"/>
        <v>0.66100000000000048</v>
      </c>
      <c r="AE5694" s="157">
        <f>IF('1a-Electricity'!$AL$77="no","",ROUND(AD5694,4))</f>
        <v>0.66100000000000003</v>
      </c>
      <c r="AF5694" s="157">
        <f>IF('1a-Electricity'!$AL$78="no","",ROUND(AD5694,4))</f>
        <v>0.66100000000000003</v>
      </c>
      <c r="AG5694" s="157">
        <f>IF('1a-Electricity'!$AL$79="no","",ROUND(AD5694,4))</f>
        <v>0.66100000000000003</v>
      </c>
      <c r="BL5694" s="157">
        <f t="shared" si="192"/>
        <v>0.66000000000000048</v>
      </c>
      <c r="BM5694" s="157">
        <f>IF('1b-NaturalGas'!$AL$87="no","",ROUND(BL5694,4))</f>
        <v>0.66</v>
      </c>
      <c r="BN5694" s="157">
        <f>IF('1b-NaturalGas'!$AL$88="no","",ROUND(BL5694,4))</f>
        <v>0.66</v>
      </c>
      <c r="BO5694" s="157">
        <f>IF('1b-NaturalGas'!$AL$89="no","",ROUND(BL5694,4))</f>
        <v>0.66</v>
      </c>
      <c r="BP5694" s="157">
        <f>IF('1b-NaturalGas'!$AL$90="no","not applicable (based on previous answers)",ROUND(BL5694,4))</f>
        <v>0.66</v>
      </c>
      <c r="BQ5694" s="157">
        <f>IF('1b-NaturalGas'!$AL$91="no","not applicable (based on previous answers)",ROUND(BL5694,4))</f>
        <v>0.66</v>
      </c>
    </row>
    <row r="5695" spans="30:69" x14ac:dyDescent="0.25">
      <c r="AD5695" s="157">
        <f t="shared" si="191"/>
        <v>0.66200000000000048</v>
      </c>
      <c r="AE5695" s="157">
        <f>IF('1a-Electricity'!$AL$77="no","",ROUND(AD5695,4))</f>
        <v>0.66200000000000003</v>
      </c>
      <c r="AF5695" s="157">
        <f>IF('1a-Electricity'!$AL$78="no","",ROUND(AD5695,4))</f>
        <v>0.66200000000000003</v>
      </c>
      <c r="AG5695" s="157">
        <f>IF('1a-Electricity'!$AL$79="no","",ROUND(AD5695,4))</f>
        <v>0.66200000000000003</v>
      </c>
      <c r="BL5695" s="157">
        <f t="shared" si="192"/>
        <v>0.66100000000000048</v>
      </c>
      <c r="BM5695" s="157">
        <f>IF('1b-NaturalGas'!$AL$87="no","",ROUND(BL5695,4))</f>
        <v>0.66100000000000003</v>
      </c>
      <c r="BN5695" s="157">
        <f>IF('1b-NaturalGas'!$AL$88="no","",ROUND(BL5695,4))</f>
        <v>0.66100000000000003</v>
      </c>
      <c r="BO5695" s="157">
        <f>IF('1b-NaturalGas'!$AL$89="no","",ROUND(BL5695,4))</f>
        <v>0.66100000000000003</v>
      </c>
      <c r="BP5695" s="157">
        <f>IF('1b-NaturalGas'!$AL$90="no","not applicable (based on previous answers)",ROUND(BL5695,4))</f>
        <v>0.66100000000000003</v>
      </c>
      <c r="BQ5695" s="157">
        <f>IF('1b-NaturalGas'!$AL$91="no","not applicable (based on previous answers)",ROUND(BL5695,4))</f>
        <v>0.66100000000000003</v>
      </c>
    </row>
    <row r="5696" spans="30:69" x14ac:dyDescent="0.25">
      <c r="AD5696" s="157">
        <f t="shared" si="191"/>
        <v>0.66300000000000048</v>
      </c>
      <c r="AE5696" s="157">
        <f>IF('1a-Electricity'!$AL$77="no","",ROUND(AD5696,4))</f>
        <v>0.66300000000000003</v>
      </c>
      <c r="AF5696" s="157">
        <f>IF('1a-Electricity'!$AL$78="no","",ROUND(AD5696,4))</f>
        <v>0.66300000000000003</v>
      </c>
      <c r="AG5696" s="157">
        <f>IF('1a-Electricity'!$AL$79="no","",ROUND(AD5696,4))</f>
        <v>0.66300000000000003</v>
      </c>
      <c r="BL5696" s="157">
        <f t="shared" si="192"/>
        <v>0.66200000000000048</v>
      </c>
      <c r="BM5696" s="157">
        <f>IF('1b-NaturalGas'!$AL$87="no","",ROUND(BL5696,4))</f>
        <v>0.66200000000000003</v>
      </c>
      <c r="BN5696" s="157">
        <f>IF('1b-NaturalGas'!$AL$88="no","",ROUND(BL5696,4))</f>
        <v>0.66200000000000003</v>
      </c>
      <c r="BO5696" s="157">
        <f>IF('1b-NaturalGas'!$AL$89="no","",ROUND(BL5696,4))</f>
        <v>0.66200000000000003</v>
      </c>
      <c r="BP5696" s="157">
        <f>IF('1b-NaturalGas'!$AL$90="no","not applicable (based on previous answers)",ROUND(BL5696,4))</f>
        <v>0.66200000000000003</v>
      </c>
      <c r="BQ5696" s="157">
        <f>IF('1b-NaturalGas'!$AL$91="no","not applicable (based on previous answers)",ROUND(BL5696,4))</f>
        <v>0.66200000000000003</v>
      </c>
    </row>
    <row r="5697" spans="30:69" x14ac:dyDescent="0.25">
      <c r="AD5697" s="157">
        <f t="shared" si="191"/>
        <v>0.66400000000000048</v>
      </c>
      <c r="AE5697" s="157">
        <f>IF('1a-Electricity'!$AL$77="no","",ROUND(AD5697,4))</f>
        <v>0.66400000000000003</v>
      </c>
      <c r="AF5697" s="157">
        <f>IF('1a-Electricity'!$AL$78="no","",ROUND(AD5697,4))</f>
        <v>0.66400000000000003</v>
      </c>
      <c r="AG5697" s="157">
        <f>IF('1a-Electricity'!$AL$79="no","",ROUND(AD5697,4))</f>
        <v>0.66400000000000003</v>
      </c>
      <c r="BL5697" s="157">
        <f t="shared" si="192"/>
        <v>0.66300000000000048</v>
      </c>
      <c r="BM5697" s="157">
        <f>IF('1b-NaturalGas'!$AL$87="no","",ROUND(BL5697,4))</f>
        <v>0.66300000000000003</v>
      </c>
      <c r="BN5697" s="157">
        <f>IF('1b-NaturalGas'!$AL$88="no","",ROUND(BL5697,4))</f>
        <v>0.66300000000000003</v>
      </c>
      <c r="BO5697" s="157">
        <f>IF('1b-NaturalGas'!$AL$89="no","",ROUND(BL5697,4))</f>
        <v>0.66300000000000003</v>
      </c>
      <c r="BP5697" s="157">
        <f>IF('1b-NaturalGas'!$AL$90="no","not applicable (based on previous answers)",ROUND(BL5697,4))</f>
        <v>0.66300000000000003</v>
      </c>
      <c r="BQ5697" s="157">
        <f>IF('1b-NaturalGas'!$AL$91="no","not applicable (based on previous answers)",ROUND(BL5697,4))</f>
        <v>0.66300000000000003</v>
      </c>
    </row>
    <row r="5698" spans="30:69" x14ac:dyDescent="0.25">
      <c r="AD5698" s="157">
        <f t="shared" si="191"/>
        <v>0.66500000000000048</v>
      </c>
      <c r="AE5698" s="157">
        <f>IF('1a-Electricity'!$AL$77="no","",ROUND(AD5698,4))</f>
        <v>0.66500000000000004</v>
      </c>
      <c r="AF5698" s="157">
        <f>IF('1a-Electricity'!$AL$78="no","",ROUND(AD5698,4))</f>
        <v>0.66500000000000004</v>
      </c>
      <c r="AG5698" s="157">
        <f>IF('1a-Electricity'!$AL$79="no","",ROUND(AD5698,4))</f>
        <v>0.66500000000000004</v>
      </c>
      <c r="BL5698" s="157">
        <f t="shared" si="192"/>
        <v>0.66400000000000048</v>
      </c>
      <c r="BM5698" s="157">
        <f>IF('1b-NaturalGas'!$AL$87="no","",ROUND(BL5698,4))</f>
        <v>0.66400000000000003</v>
      </c>
      <c r="BN5698" s="157">
        <f>IF('1b-NaturalGas'!$AL$88="no","",ROUND(BL5698,4))</f>
        <v>0.66400000000000003</v>
      </c>
      <c r="BO5698" s="157">
        <f>IF('1b-NaturalGas'!$AL$89="no","",ROUND(BL5698,4))</f>
        <v>0.66400000000000003</v>
      </c>
      <c r="BP5698" s="157">
        <f>IF('1b-NaturalGas'!$AL$90="no","not applicable (based on previous answers)",ROUND(BL5698,4))</f>
        <v>0.66400000000000003</v>
      </c>
      <c r="BQ5698" s="157">
        <f>IF('1b-NaturalGas'!$AL$91="no","not applicable (based on previous answers)",ROUND(BL5698,4))</f>
        <v>0.66400000000000003</v>
      </c>
    </row>
    <row r="5699" spans="30:69" x14ac:dyDescent="0.25">
      <c r="AD5699" s="157">
        <f t="shared" si="191"/>
        <v>0.66600000000000048</v>
      </c>
      <c r="AE5699" s="157">
        <f>IF('1a-Electricity'!$AL$77="no","",ROUND(AD5699,4))</f>
        <v>0.66600000000000004</v>
      </c>
      <c r="AF5699" s="157">
        <f>IF('1a-Electricity'!$AL$78="no","",ROUND(AD5699,4))</f>
        <v>0.66600000000000004</v>
      </c>
      <c r="AG5699" s="157">
        <f>IF('1a-Electricity'!$AL$79="no","",ROUND(AD5699,4))</f>
        <v>0.66600000000000004</v>
      </c>
      <c r="BL5699" s="157">
        <f t="shared" si="192"/>
        <v>0.66500000000000048</v>
      </c>
      <c r="BM5699" s="157">
        <f>IF('1b-NaturalGas'!$AL$87="no","",ROUND(BL5699,4))</f>
        <v>0.66500000000000004</v>
      </c>
      <c r="BN5699" s="157">
        <f>IF('1b-NaturalGas'!$AL$88="no","",ROUND(BL5699,4))</f>
        <v>0.66500000000000004</v>
      </c>
      <c r="BO5699" s="157">
        <f>IF('1b-NaturalGas'!$AL$89="no","",ROUND(BL5699,4))</f>
        <v>0.66500000000000004</v>
      </c>
      <c r="BP5699" s="157">
        <f>IF('1b-NaturalGas'!$AL$90="no","not applicable (based on previous answers)",ROUND(BL5699,4))</f>
        <v>0.66500000000000004</v>
      </c>
      <c r="BQ5699" s="157">
        <f>IF('1b-NaturalGas'!$AL$91="no","not applicable (based on previous answers)",ROUND(BL5699,4))</f>
        <v>0.66500000000000004</v>
      </c>
    </row>
    <row r="5700" spans="30:69" x14ac:dyDescent="0.25">
      <c r="AD5700" s="157">
        <f t="shared" si="191"/>
        <v>0.66700000000000048</v>
      </c>
      <c r="AE5700" s="157">
        <f>IF('1a-Electricity'!$AL$77="no","",ROUND(AD5700,4))</f>
        <v>0.66700000000000004</v>
      </c>
      <c r="AF5700" s="157">
        <f>IF('1a-Electricity'!$AL$78="no","",ROUND(AD5700,4))</f>
        <v>0.66700000000000004</v>
      </c>
      <c r="AG5700" s="157">
        <f>IF('1a-Electricity'!$AL$79="no","",ROUND(AD5700,4))</f>
        <v>0.66700000000000004</v>
      </c>
      <c r="BL5700" s="157">
        <f t="shared" si="192"/>
        <v>0.66600000000000048</v>
      </c>
      <c r="BM5700" s="157">
        <f>IF('1b-NaturalGas'!$AL$87="no","",ROUND(BL5700,4))</f>
        <v>0.66600000000000004</v>
      </c>
      <c r="BN5700" s="157">
        <f>IF('1b-NaturalGas'!$AL$88="no","",ROUND(BL5700,4))</f>
        <v>0.66600000000000004</v>
      </c>
      <c r="BO5700" s="157">
        <f>IF('1b-NaturalGas'!$AL$89="no","",ROUND(BL5700,4))</f>
        <v>0.66600000000000004</v>
      </c>
      <c r="BP5700" s="157">
        <f>IF('1b-NaturalGas'!$AL$90="no","not applicable (based on previous answers)",ROUND(BL5700,4))</f>
        <v>0.66600000000000004</v>
      </c>
      <c r="BQ5700" s="157">
        <f>IF('1b-NaturalGas'!$AL$91="no","not applicable (based on previous answers)",ROUND(BL5700,4))</f>
        <v>0.66600000000000004</v>
      </c>
    </row>
    <row r="5701" spans="30:69" x14ac:dyDescent="0.25">
      <c r="AD5701" s="157">
        <f t="shared" si="191"/>
        <v>0.66800000000000048</v>
      </c>
      <c r="AE5701" s="157">
        <f>IF('1a-Electricity'!$AL$77="no","",ROUND(AD5701,4))</f>
        <v>0.66800000000000004</v>
      </c>
      <c r="AF5701" s="157">
        <f>IF('1a-Electricity'!$AL$78="no","",ROUND(AD5701,4))</f>
        <v>0.66800000000000004</v>
      </c>
      <c r="AG5701" s="157">
        <f>IF('1a-Electricity'!$AL$79="no","",ROUND(AD5701,4))</f>
        <v>0.66800000000000004</v>
      </c>
      <c r="BL5701" s="157">
        <f t="shared" si="192"/>
        <v>0.66700000000000048</v>
      </c>
      <c r="BM5701" s="157">
        <f>IF('1b-NaturalGas'!$AL$87="no","",ROUND(BL5701,4))</f>
        <v>0.66700000000000004</v>
      </c>
      <c r="BN5701" s="157">
        <f>IF('1b-NaturalGas'!$AL$88="no","",ROUND(BL5701,4))</f>
        <v>0.66700000000000004</v>
      </c>
      <c r="BO5701" s="157">
        <f>IF('1b-NaturalGas'!$AL$89="no","",ROUND(BL5701,4))</f>
        <v>0.66700000000000004</v>
      </c>
      <c r="BP5701" s="157">
        <f>IF('1b-NaturalGas'!$AL$90="no","not applicable (based on previous answers)",ROUND(BL5701,4))</f>
        <v>0.66700000000000004</v>
      </c>
      <c r="BQ5701" s="157">
        <f>IF('1b-NaturalGas'!$AL$91="no","not applicable (based on previous answers)",ROUND(BL5701,4))</f>
        <v>0.66700000000000004</v>
      </c>
    </row>
    <row r="5702" spans="30:69" x14ac:dyDescent="0.25">
      <c r="AD5702" s="157">
        <f t="shared" si="191"/>
        <v>0.66900000000000048</v>
      </c>
      <c r="AE5702" s="157">
        <f>IF('1a-Electricity'!$AL$77="no","",ROUND(AD5702,4))</f>
        <v>0.66900000000000004</v>
      </c>
      <c r="AF5702" s="157">
        <f>IF('1a-Electricity'!$AL$78="no","",ROUND(AD5702,4))</f>
        <v>0.66900000000000004</v>
      </c>
      <c r="AG5702" s="157">
        <f>IF('1a-Electricity'!$AL$79="no","",ROUND(AD5702,4))</f>
        <v>0.66900000000000004</v>
      </c>
      <c r="BL5702" s="157">
        <f t="shared" si="192"/>
        <v>0.66800000000000048</v>
      </c>
      <c r="BM5702" s="157">
        <f>IF('1b-NaturalGas'!$AL$87="no","",ROUND(BL5702,4))</f>
        <v>0.66800000000000004</v>
      </c>
      <c r="BN5702" s="157">
        <f>IF('1b-NaturalGas'!$AL$88="no","",ROUND(BL5702,4))</f>
        <v>0.66800000000000004</v>
      </c>
      <c r="BO5702" s="157">
        <f>IF('1b-NaturalGas'!$AL$89="no","",ROUND(BL5702,4))</f>
        <v>0.66800000000000004</v>
      </c>
      <c r="BP5702" s="157">
        <f>IF('1b-NaturalGas'!$AL$90="no","not applicable (based on previous answers)",ROUND(BL5702,4))</f>
        <v>0.66800000000000004</v>
      </c>
      <c r="BQ5702" s="157">
        <f>IF('1b-NaturalGas'!$AL$91="no","not applicable (based on previous answers)",ROUND(BL5702,4))</f>
        <v>0.66800000000000004</v>
      </c>
    </row>
    <row r="5703" spans="30:69" x14ac:dyDescent="0.25">
      <c r="AD5703" s="157">
        <f t="shared" si="191"/>
        <v>0.67000000000000048</v>
      </c>
      <c r="AE5703" s="157">
        <f>IF('1a-Electricity'!$AL$77="no","",ROUND(AD5703,4))</f>
        <v>0.67</v>
      </c>
      <c r="AF5703" s="157">
        <f>IF('1a-Electricity'!$AL$78="no","",ROUND(AD5703,4))</f>
        <v>0.67</v>
      </c>
      <c r="AG5703" s="157">
        <f>IF('1a-Electricity'!$AL$79="no","",ROUND(AD5703,4))</f>
        <v>0.67</v>
      </c>
      <c r="BL5703" s="157">
        <f t="shared" si="192"/>
        <v>0.66900000000000048</v>
      </c>
      <c r="BM5703" s="157">
        <f>IF('1b-NaturalGas'!$AL$87="no","",ROUND(BL5703,4))</f>
        <v>0.66900000000000004</v>
      </c>
      <c r="BN5703" s="157">
        <f>IF('1b-NaturalGas'!$AL$88="no","",ROUND(BL5703,4))</f>
        <v>0.66900000000000004</v>
      </c>
      <c r="BO5703" s="157">
        <f>IF('1b-NaturalGas'!$AL$89="no","",ROUND(BL5703,4))</f>
        <v>0.66900000000000004</v>
      </c>
      <c r="BP5703" s="157">
        <f>IF('1b-NaturalGas'!$AL$90="no","not applicable (based on previous answers)",ROUND(BL5703,4))</f>
        <v>0.66900000000000004</v>
      </c>
      <c r="BQ5703" s="157">
        <f>IF('1b-NaturalGas'!$AL$91="no","not applicable (based on previous answers)",ROUND(BL5703,4))</f>
        <v>0.66900000000000004</v>
      </c>
    </row>
    <row r="5704" spans="30:69" x14ac:dyDescent="0.25">
      <c r="AD5704" s="157">
        <f t="shared" si="191"/>
        <v>0.67100000000000048</v>
      </c>
      <c r="AE5704" s="157">
        <f>IF('1a-Electricity'!$AL$77="no","",ROUND(AD5704,4))</f>
        <v>0.67100000000000004</v>
      </c>
      <c r="AF5704" s="157">
        <f>IF('1a-Electricity'!$AL$78="no","",ROUND(AD5704,4))</f>
        <v>0.67100000000000004</v>
      </c>
      <c r="AG5704" s="157">
        <f>IF('1a-Electricity'!$AL$79="no","",ROUND(AD5704,4))</f>
        <v>0.67100000000000004</v>
      </c>
      <c r="BL5704" s="157">
        <f t="shared" si="192"/>
        <v>0.67000000000000048</v>
      </c>
      <c r="BM5704" s="157">
        <f>IF('1b-NaturalGas'!$AL$87="no","",ROUND(BL5704,4))</f>
        <v>0.67</v>
      </c>
      <c r="BN5704" s="157">
        <f>IF('1b-NaturalGas'!$AL$88="no","",ROUND(BL5704,4))</f>
        <v>0.67</v>
      </c>
      <c r="BO5704" s="157">
        <f>IF('1b-NaturalGas'!$AL$89="no","",ROUND(BL5704,4))</f>
        <v>0.67</v>
      </c>
      <c r="BP5704" s="157">
        <f>IF('1b-NaturalGas'!$AL$90="no","not applicable (based on previous answers)",ROUND(BL5704,4))</f>
        <v>0.67</v>
      </c>
      <c r="BQ5704" s="157">
        <f>IF('1b-NaturalGas'!$AL$91="no","not applicable (based on previous answers)",ROUND(BL5704,4))</f>
        <v>0.67</v>
      </c>
    </row>
    <row r="5705" spans="30:69" x14ac:dyDescent="0.25">
      <c r="AD5705" s="157">
        <f t="shared" si="191"/>
        <v>0.67200000000000049</v>
      </c>
      <c r="AE5705" s="157">
        <f>IF('1a-Electricity'!$AL$77="no","",ROUND(AD5705,4))</f>
        <v>0.67200000000000004</v>
      </c>
      <c r="AF5705" s="157">
        <f>IF('1a-Electricity'!$AL$78="no","",ROUND(AD5705,4))</f>
        <v>0.67200000000000004</v>
      </c>
      <c r="AG5705" s="157">
        <f>IF('1a-Electricity'!$AL$79="no","",ROUND(AD5705,4))</f>
        <v>0.67200000000000004</v>
      </c>
      <c r="BL5705" s="157">
        <f t="shared" si="192"/>
        <v>0.67100000000000048</v>
      </c>
      <c r="BM5705" s="157">
        <f>IF('1b-NaturalGas'!$AL$87="no","",ROUND(BL5705,4))</f>
        <v>0.67100000000000004</v>
      </c>
      <c r="BN5705" s="157">
        <f>IF('1b-NaturalGas'!$AL$88="no","",ROUND(BL5705,4))</f>
        <v>0.67100000000000004</v>
      </c>
      <c r="BO5705" s="157">
        <f>IF('1b-NaturalGas'!$AL$89="no","",ROUND(BL5705,4))</f>
        <v>0.67100000000000004</v>
      </c>
      <c r="BP5705" s="157">
        <f>IF('1b-NaturalGas'!$AL$90="no","not applicable (based on previous answers)",ROUND(BL5705,4))</f>
        <v>0.67100000000000004</v>
      </c>
      <c r="BQ5705" s="157">
        <f>IF('1b-NaturalGas'!$AL$91="no","not applicable (based on previous answers)",ROUND(BL5705,4))</f>
        <v>0.67100000000000004</v>
      </c>
    </row>
    <row r="5706" spans="30:69" x14ac:dyDescent="0.25">
      <c r="AD5706" s="157">
        <f t="shared" si="191"/>
        <v>0.67300000000000049</v>
      </c>
      <c r="AE5706" s="157">
        <f>IF('1a-Electricity'!$AL$77="no","",ROUND(AD5706,4))</f>
        <v>0.67300000000000004</v>
      </c>
      <c r="AF5706" s="157">
        <f>IF('1a-Electricity'!$AL$78="no","",ROUND(AD5706,4))</f>
        <v>0.67300000000000004</v>
      </c>
      <c r="AG5706" s="157">
        <f>IF('1a-Electricity'!$AL$79="no","",ROUND(AD5706,4))</f>
        <v>0.67300000000000004</v>
      </c>
      <c r="BL5706" s="157">
        <f t="shared" si="192"/>
        <v>0.67200000000000049</v>
      </c>
      <c r="BM5706" s="157">
        <f>IF('1b-NaturalGas'!$AL$87="no","",ROUND(BL5706,4))</f>
        <v>0.67200000000000004</v>
      </c>
      <c r="BN5706" s="157">
        <f>IF('1b-NaturalGas'!$AL$88="no","",ROUND(BL5706,4))</f>
        <v>0.67200000000000004</v>
      </c>
      <c r="BO5706" s="157">
        <f>IF('1b-NaturalGas'!$AL$89="no","",ROUND(BL5706,4))</f>
        <v>0.67200000000000004</v>
      </c>
      <c r="BP5706" s="157">
        <f>IF('1b-NaturalGas'!$AL$90="no","not applicable (based on previous answers)",ROUND(BL5706,4))</f>
        <v>0.67200000000000004</v>
      </c>
      <c r="BQ5706" s="157">
        <f>IF('1b-NaturalGas'!$AL$91="no","not applicable (based on previous answers)",ROUND(BL5706,4))</f>
        <v>0.67200000000000004</v>
      </c>
    </row>
    <row r="5707" spans="30:69" x14ac:dyDescent="0.25">
      <c r="AD5707" s="157">
        <f t="shared" si="191"/>
        <v>0.67400000000000049</v>
      </c>
      <c r="AE5707" s="157">
        <f>IF('1a-Electricity'!$AL$77="no","",ROUND(AD5707,4))</f>
        <v>0.67400000000000004</v>
      </c>
      <c r="AF5707" s="157">
        <f>IF('1a-Electricity'!$AL$78="no","",ROUND(AD5707,4))</f>
        <v>0.67400000000000004</v>
      </c>
      <c r="AG5707" s="157">
        <f>IF('1a-Electricity'!$AL$79="no","",ROUND(AD5707,4))</f>
        <v>0.67400000000000004</v>
      </c>
      <c r="BL5707" s="157">
        <f t="shared" si="192"/>
        <v>0.67300000000000049</v>
      </c>
      <c r="BM5707" s="157">
        <f>IF('1b-NaturalGas'!$AL$87="no","",ROUND(BL5707,4))</f>
        <v>0.67300000000000004</v>
      </c>
      <c r="BN5707" s="157">
        <f>IF('1b-NaturalGas'!$AL$88="no","",ROUND(BL5707,4))</f>
        <v>0.67300000000000004</v>
      </c>
      <c r="BO5707" s="157">
        <f>IF('1b-NaturalGas'!$AL$89="no","",ROUND(BL5707,4))</f>
        <v>0.67300000000000004</v>
      </c>
      <c r="BP5707" s="157">
        <f>IF('1b-NaturalGas'!$AL$90="no","not applicable (based on previous answers)",ROUND(BL5707,4))</f>
        <v>0.67300000000000004</v>
      </c>
      <c r="BQ5707" s="157">
        <f>IF('1b-NaturalGas'!$AL$91="no","not applicable (based on previous answers)",ROUND(BL5707,4))</f>
        <v>0.67300000000000004</v>
      </c>
    </row>
    <row r="5708" spans="30:69" x14ac:dyDescent="0.25">
      <c r="AD5708" s="157">
        <f t="shared" si="191"/>
        <v>0.67500000000000049</v>
      </c>
      <c r="AE5708" s="157">
        <f>IF('1a-Electricity'!$AL$77="no","",ROUND(AD5708,4))</f>
        <v>0.67500000000000004</v>
      </c>
      <c r="AF5708" s="157">
        <f>IF('1a-Electricity'!$AL$78="no","",ROUND(AD5708,4))</f>
        <v>0.67500000000000004</v>
      </c>
      <c r="AG5708" s="157">
        <f>IF('1a-Electricity'!$AL$79="no","",ROUND(AD5708,4))</f>
        <v>0.67500000000000004</v>
      </c>
      <c r="BL5708" s="157">
        <f t="shared" si="192"/>
        <v>0.67400000000000049</v>
      </c>
      <c r="BM5708" s="157">
        <f>IF('1b-NaturalGas'!$AL$87="no","",ROUND(BL5708,4))</f>
        <v>0.67400000000000004</v>
      </c>
      <c r="BN5708" s="157">
        <f>IF('1b-NaturalGas'!$AL$88="no","",ROUND(BL5708,4))</f>
        <v>0.67400000000000004</v>
      </c>
      <c r="BO5708" s="157">
        <f>IF('1b-NaturalGas'!$AL$89="no","",ROUND(BL5708,4))</f>
        <v>0.67400000000000004</v>
      </c>
      <c r="BP5708" s="157">
        <f>IF('1b-NaturalGas'!$AL$90="no","not applicable (based on previous answers)",ROUND(BL5708,4))</f>
        <v>0.67400000000000004</v>
      </c>
      <c r="BQ5708" s="157">
        <f>IF('1b-NaturalGas'!$AL$91="no","not applicable (based on previous answers)",ROUND(BL5708,4))</f>
        <v>0.67400000000000004</v>
      </c>
    </row>
    <row r="5709" spans="30:69" x14ac:dyDescent="0.25">
      <c r="AD5709" s="157">
        <f t="shared" si="191"/>
        <v>0.67600000000000049</v>
      </c>
      <c r="AE5709" s="157">
        <f>IF('1a-Electricity'!$AL$77="no","",ROUND(AD5709,4))</f>
        <v>0.67600000000000005</v>
      </c>
      <c r="AF5709" s="157">
        <f>IF('1a-Electricity'!$AL$78="no","",ROUND(AD5709,4))</f>
        <v>0.67600000000000005</v>
      </c>
      <c r="AG5709" s="157">
        <f>IF('1a-Electricity'!$AL$79="no","",ROUND(AD5709,4))</f>
        <v>0.67600000000000005</v>
      </c>
      <c r="BL5709" s="157">
        <f t="shared" si="192"/>
        <v>0.67500000000000049</v>
      </c>
      <c r="BM5709" s="157">
        <f>IF('1b-NaturalGas'!$AL$87="no","",ROUND(BL5709,4))</f>
        <v>0.67500000000000004</v>
      </c>
      <c r="BN5709" s="157">
        <f>IF('1b-NaturalGas'!$AL$88="no","",ROUND(BL5709,4))</f>
        <v>0.67500000000000004</v>
      </c>
      <c r="BO5709" s="157">
        <f>IF('1b-NaturalGas'!$AL$89="no","",ROUND(BL5709,4))</f>
        <v>0.67500000000000004</v>
      </c>
      <c r="BP5709" s="157">
        <f>IF('1b-NaturalGas'!$AL$90="no","not applicable (based on previous answers)",ROUND(BL5709,4))</f>
        <v>0.67500000000000004</v>
      </c>
      <c r="BQ5709" s="157">
        <f>IF('1b-NaturalGas'!$AL$91="no","not applicable (based on previous answers)",ROUND(BL5709,4))</f>
        <v>0.67500000000000004</v>
      </c>
    </row>
    <row r="5710" spans="30:69" x14ac:dyDescent="0.25">
      <c r="AD5710" s="157">
        <f t="shared" si="191"/>
        <v>0.67700000000000049</v>
      </c>
      <c r="AE5710" s="157">
        <f>IF('1a-Electricity'!$AL$77="no","",ROUND(AD5710,4))</f>
        <v>0.67700000000000005</v>
      </c>
      <c r="AF5710" s="157">
        <f>IF('1a-Electricity'!$AL$78="no","",ROUND(AD5710,4))</f>
        <v>0.67700000000000005</v>
      </c>
      <c r="AG5710" s="157">
        <f>IF('1a-Electricity'!$AL$79="no","",ROUND(AD5710,4))</f>
        <v>0.67700000000000005</v>
      </c>
      <c r="BL5710" s="157">
        <f t="shared" si="192"/>
        <v>0.67600000000000049</v>
      </c>
      <c r="BM5710" s="157">
        <f>IF('1b-NaturalGas'!$AL$87="no","",ROUND(BL5710,4))</f>
        <v>0.67600000000000005</v>
      </c>
      <c r="BN5710" s="157">
        <f>IF('1b-NaturalGas'!$AL$88="no","",ROUND(BL5710,4))</f>
        <v>0.67600000000000005</v>
      </c>
      <c r="BO5710" s="157">
        <f>IF('1b-NaturalGas'!$AL$89="no","",ROUND(BL5710,4))</f>
        <v>0.67600000000000005</v>
      </c>
      <c r="BP5710" s="157">
        <f>IF('1b-NaturalGas'!$AL$90="no","not applicable (based on previous answers)",ROUND(BL5710,4))</f>
        <v>0.67600000000000005</v>
      </c>
      <c r="BQ5710" s="157">
        <f>IF('1b-NaturalGas'!$AL$91="no","not applicable (based on previous answers)",ROUND(BL5710,4))</f>
        <v>0.67600000000000005</v>
      </c>
    </row>
    <row r="5711" spans="30:69" x14ac:dyDescent="0.25">
      <c r="AD5711" s="157">
        <f t="shared" si="191"/>
        <v>0.67800000000000049</v>
      </c>
      <c r="AE5711" s="157">
        <f>IF('1a-Electricity'!$AL$77="no","",ROUND(AD5711,4))</f>
        <v>0.67800000000000005</v>
      </c>
      <c r="AF5711" s="157">
        <f>IF('1a-Electricity'!$AL$78="no","",ROUND(AD5711,4))</f>
        <v>0.67800000000000005</v>
      </c>
      <c r="AG5711" s="157">
        <f>IF('1a-Electricity'!$AL$79="no","",ROUND(AD5711,4))</f>
        <v>0.67800000000000005</v>
      </c>
      <c r="BL5711" s="157">
        <f t="shared" si="192"/>
        <v>0.67700000000000049</v>
      </c>
      <c r="BM5711" s="157">
        <f>IF('1b-NaturalGas'!$AL$87="no","",ROUND(BL5711,4))</f>
        <v>0.67700000000000005</v>
      </c>
      <c r="BN5711" s="157">
        <f>IF('1b-NaturalGas'!$AL$88="no","",ROUND(BL5711,4))</f>
        <v>0.67700000000000005</v>
      </c>
      <c r="BO5711" s="157">
        <f>IF('1b-NaturalGas'!$AL$89="no","",ROUND(BL5711,4))</f>
        <v>0.67700000000000005</v>
      </c>
      <c r="BP5711" s="157">
        <f>IF('1b-NaturalGas'!$AL$90="no","not applicable (based on previous answers)",ROUND(BL5711,4))</f>
        <v>0.67700000000000005</v>
      </c>
      <c r="BQ5711" s="157">
        <f>IF('1b-NaturalGas'!$AL$91="no","not applicable (based on previous answers)",ROUND(BL5711,4))</f>
        <v>0.67700000000000005</v>
      </c>
    </row>
    <row r="5712" spans="30:69" x14ac:dyDescent="0.25">
      <c r="AD5712" s="157">
        <f t="shared" si="191"/>
        <v>0.67900000000000049</v>
      </c>
      <c r="AE5712" s="157">
        <f>IF('1a-Electricity'!$AL$77="no","",ROUND(AD5712,4))</f>
        <v>0.67900000000000005</v>
      </c>
      <c r="AF5712" s="157">
        <f>IF('1a-Electricity'!$AL$78="no","",ROUND(AD5712,4))</f>
        <v>0.67900000000000005</v>
      </c>
      <c r="AG5712" s="157">
        <f>IF('1a-Electricity'!$AL$79="no","",ROUND(AD5712,4))</f>
        <v>0.67900000000000005</v>
      </c>
      <c r="BL5712" s="157">
        <f t="shared" si="192"/>
        <v>0.67800000000000049</v>
      </c>
      <c r="BM5712" s="157">
        <f>IF('1b-NaturalGas'!$AL$87="no","",ROUND(BL5712,4))</f>
        <v>0.67800000000000005</v>
      </c>
      <c r="BN5712" s="157">
        <f>IF('1b-NaturalGas'!$AL$88="no","",ROUND(BL5712,4))</f>
        <v>0.67800000000000005</v>
      </c>
      <c r="BO5712" s="157">
        <f>IF('1b-NaturalGas'!$AL$89="no","",ROUND(BL5712,4))</f>
        <v>0.67800000000000005</v>
      </c>
      <c r="BP5712" s="157">
        <f>IF('1b-NaturalGas'!$AL$90="no","not applicable (based on previous answers)",ROUND(BL5712,4))</f>
        <v>0.67800000000000005</v>
      </c>
      <c r="BQ5712" s="157">
        <f>IF('1b-NaturalGas'!$AL$91="no","not applicable (based on previous answers)",ROUND(BL5712,4))</f>
        <v>0.67800000000000005</v>
      </c>
    </row>
    <row r="5713" spans="30:69" x14ac:dyDescent="0.25">
      <c r="AD5713" s="157">
        <f t="shared" si="191"/>
        <v>0.68000000000000049</v>
      </c>
      <c r="AE5713" s="157">
        <f>IF('1a-Electricity'!$AL$77="no","",ROUND(AD5713,4))</f>
        <v>0.68</v>
      </c>
      <c r="AF5713" s="157">
        <f>IF('1a-Electricity'!$AL$78="no","",ROUND(AD5713,4))</f>
        <v>0.68</v>
      </c>
      <c r="AG5713" s="157">
        <f>IF('1a-Electricity'!$AL$79="no","",ROUND(AD5713,4))</f>
        <v>0.68</v>
      </c>
      <c r="BL5713" s="157">
        <f t="shared" si="192"/>
        <v>0.67900000000000049</v>
      </c>
      <c r="BM5713" s="157">
        <f>IF('1b-NaturalGas'!$AL$87="no","",ROUND(BL5713,4))</f>
        <v>0.67900000000000005</v>
      </c>
      <c r="BN5713" s="157">
        <f>IF('1b-NaturalGas'!$AL$88="no","",ROUND(BL5713,4))</f>
        <v>0.67900000000000005</v>
      </c>
      <c r="BO5713" s="157">
        <f>IF('1b-NaturalGas'!$AL$89="no","",ROUND(BL5713,4))</f>
        <v>0.67900000000000005</v>
      </c>
      <c r="BP5713" s="157">
        <f>IF('1b-NaturalGas'!$AL$90="no","not applicable (based on previous answers)",ROUND(BL5713,4))</f>
        <v>0.67900000000000005</v>
      </c>
      <c r="BQ5713" s="157">
        <f>IF('1b-NaturalGas'!$AL$91="no","not applicable (based on previous answers)",ROUND(BL5713,4))</f>
        <v>0.67900000000000005</v>
      </c>
    </row>
    <row r="5714" spans="30:69" x14ac:dyDescent="0.25">
      <c r="AD5714" s="157">
        <f t="shared" si="191"/>
        <v>0.68100000000000049</v>
      </c>
      <c r="AE5714" s="157">
        <f>IF('1a-Electricity'!$AL$77="no","",ROUND(AD5714,4))</f>
        <v>0.68100000000000005</v>
      </c>
      <c r="AF5714" s="157">
        <f>IF('1a-Electricity'!$AL$78="no","",ROUND(AD5714,4))</f>
        <v>0.68100000000000005</v>
      </c>
      <c r="AG5714" s="157">
        <f>IF('1a-Electricity'!$AL$79="no","",ROUND(AD5714,4))</f>
        <v>0.68100000000000005</v>
      </c>
      <c r="BL5714" s="157">
        <f t="shared" si="192"/>
        <v>0.68000000000000049</v>
      </c>
      <c r="BM5714" s="157">
        <f>IF('1b-NaturalGas'!$AL$87="no","",ROUND(BL5714,4))</f>
        <v>0.68</v>
      </c>
      <c r="BN5714" s="157">
        <f>IF('1b-NaturalGas'!$AL$88="no","",ROUND(BL5714,4))</f>
        <v>0.68</v>
      </c>
      <c r="BO5714" s="157">
        <f>IF('1b-NaturalGas'!$AL$89="no","",ROUND(BL5714,4))</f>
        <v>0.68</v>
      </c>
      <c r="BP5714" s="157">
        <f>IF('1b-NaturalGas'!$AL$90="no","not applicable (based on previous answers)",ROUND(BL5714,4))</f>
        <v>0.68</v>
      </c>
      <c r="BQ5714" s="157">
        <f>IF('1b-NaturalGas'!$AL$91="no","not applicable (based on previous answers)",ROUND(BL5714,4))</f>
        <v>0.68</v>
      </c>
    </row>
    <row r="5715" spans="30:69" x14ac:dyDescent="0.25">
      <c r="AD5715" s="157">
        <f t="shared" si="191"/>
        <v>0.68200000000000049</v>
      </c>
      <c r="AE5715" s="157">
        <f>IF('1a-Electricity'!$AL$77="no","",ROUND(AD5715,4))</f>
        <v>0.68200000000000005</v>
      </c>
      <c r="AF5715" s="157">
        <f>IF('1a-Electricity'!$AL$78="no","",ROUND(AD5715,4))</f>
        <v>0.68200000000000005</v>
      </c>
      <c r="AG5715" s="157">
        <f>IF('1a-Electricity'!$AL$79="no","",ROUND(AD5715,4))</f>
        <v>0.68200000000000005</v>
      </c>
      <c r="BL5715" s="157">
        <f t="shared" si="192"/>
        <v>0.68100000000000049</v>
      </c>
      <c r="BM5715" s="157">
        <f>IF('1b-NaturalGas'!$AL$87="no","",ROUND(BL5715,4))</f>
        <v>0.68100000000000005</v>
      </c>
      <c r="BN5715" s="157">
        <f>IF('1b-NaturalGas'!$AL$88="no","",ROUND(BL5715,4))</f>
        <v>0.68100000000000005</v>
      </c>
      <c r="BO5715" s="157">
        <f>IF('1b-NaturalGas'!$AL$89="no","",ROUND(BL5715,4))</f>
        <v>0.68100000000000005</v>
      </c>
      <c r="BP5715" s="157">
        <f>IF('1b-NaturalGas'!$AL$90="no","not applicable (based on previous answers)",ROUND(BL5715,4))</f>
        <v>0.68100000000000005</v>
      </c>
      <c r="BQ5715" s="157">
        <f>IF('1b-NaturalGas'!$AL$91="no","not applicable (based on previous answers)",ROUND(BL5715,4))</f>
        <v>0.68100000000000005</v>
      </c>
    </row>
    <row r="5716" spans="30:69" x14ac:dyDescent="0.25">
      <c r="AD5716" s="157">
        <f t="shared" si="191"/>
        <v>0.6830000000000005</v>
      </c>
      <c r="AE5716" s="157">
        <f>IF('1a-Electricity'!$AL$77="no","",ROUND(AD5716,4))</f>
        <v>0.68300000000000005</v>
      </c>
      <c r="AF5716" s="157">
        <f>IF('1a-Electricity'!$AL$78="no","",ROUND(AD5716,4))</f>
        <v>0.68300000000000005</v>
      </c>
      <c r="AG5716" s="157">
        <f>IF('1a-Electricity'!$AL$79="no","",ROUND(AD5716,4))</f>
        <v>0.68300000000000005</v>
      </c>
      <c r="BL5716" s="157">
        <f t="shared" si="192"/>
        <v>0.68200000000000049</v>
      </c>
      <c r="BM5716" s="157">
        <f>IF('1b-NaturalGas'!$AL$87="no","",ROUND(BL5716,4))</f>
        <v>0.68200000000000005</v>
      </c>
      <c r="BN5716" s="157">
        <f>IF('1b-NaturalGas'!$AL$88="no","",ROUND(BL5716,4))</f>
        <v>0.68200000000000005</v>
      </c>
      <c r="BO5716" s="157">
        <f>IF('1b-NaturalGas'!$AL$89="no","",ROUND(BL5716,4))</f>
        <v>0.68200000000000005</v>
      </c>
      <c r="BP5716" s="157">
        <f>IF('1b-NaturalGas'!$AL$90="no","not applicable (based on previous answers)",ROUND(BL5716,4))</f>
        <v>0.68200000000000005</v>
      </c>
      <c r="BQ5716" s="157">
        <f>IF('1b-NaturalGas'!$AL$91="no","not applicable (based on previous answers)",ROUND(BL5716,4))</f>
        <v>0.68200000000000005</v>
      </c>
    </row>
    <row r="5717" spans="30:69" x14ac:dyDescent="0.25">
      <c r="AD5717" s="157">
        <f t="shared" si="191"/>
        <v>0.6840000000000005</v>
      </c>
      <c r="AE5717" s="157">
        <f>IF('1a-Electricity'!$AL$77="no","",ROUND(AD5717,4))</f>
        <v>0.68400000000000005</v>
      </c>
      <c r="AF5717" s="157">
        <f>IF('1a-Electricity'!$AL$78="no","",ROUND(AD5717,4))</f>
        <v>0.68400000000000005</v>
      </c>
      <c r="AG5717" s="157">
        <f>IF('1a-Electricity'!$AL$79="no","",ROUND(AD5717,4))</f>
        <v>0.68400000000000005</v>
      </c>
      <c r="BL5717" s="157">
        <f t="shared" si="192"/>
        <v>0.6830000000000005</v>
      </c>
      <c r="BM5717" s="157">
        <f>IF('1b-NaturalGas'!$AL$87="no","",ROUND(BL5717,4))</f>
        <v>0.68300000000000005</v>
      </c>
      <c r="BN5717" s="157">
        <f>IF('1b-NaturalGas'!$AL$88="no","",ROUND(BL5717,4))</f>
        <v>0.68300000000000005</v>
      </c>
      <c r="BO5717" s="157">
        <f>IF('1b-NaturalGas'!$AL$89="no","",ROUND(BL5717,4))</f>
        <v>0.68300000000000005</v>
      </c>
      <c r="BP5717" s="157">
        <f>IF('1b-NaturalGas'!$AL$90="no","not applicable (based on previous answers)",ROUND(BL5717,4))</f>
        <v>0.68300000000000005</v>
      </c>
      <c r="BQ5717" s="157">
        <f>IF('1b-NaturalGas'!$AL$91="no","not applicable (based on previous answers)",ROUND(BL5717,4))</f>
        <v>0.68300000000000005</v>
      </c>
    </row>
    <row r="5718" spans="30:69" x14ac:dyDescent="0.25">
      <c r="AD5718" s="157">
        <f t="shared" si="191"/>
        <v>0.6850000000000005</v>
      </c>
      <c r="AE5718" s="157">
        <f>IF('1a-Electricity'!$AL$77="no","",ROUND(AD5718,4))</f>
        <v>0.68500000000000005</v>
      </c>
      <c r="AF5718" s="157">
        <f>IF('1a-Electricity'!$AL$78="no","",ROUND(AD5718,4))</f>
        <v>0.68500000000000005</v>
      </c>
      <c r="AG5718" s="157">
        <f>IF('1a-Electricity'!$AL$79="no","",ROUND(AD5718,4))</f>
        <v>0.68500000000000005</v>
      </c>
      <c r="BL5718" s="157">
        <f t="shared" si="192"/>
        <v>0.6840000000000005</v>
      </c>
      <c r="BM5718" s="157">
        <f>IF('1b-NaturalGas'!$AL$87="no","",ROUND(BL5718,4))</f>
        <v>0.68400000000000005</v>
      </c>
      <c r="BN5718" s="157">
        <f>IF('1b-NaturalGas'!$AL$88="no","",ROUND(BL5718,4))</f>
        <v>0.68400000000000005</v>
      </c>
      <c r="BO5718" s="157">
        <f>IF('1b-NaturalGas'!$AL$89="no","",ROUND(BL5718,4))</f>
        <v>0.68400000000000005</v>
      </c>
      <c r="BP5718" s="157">
        <f>IF('1b-NaturalGas'!$AL$90="no","not applicable (based on previous answers)",ROUND(BL5718,4))</f>
        <v>0.68400000000000005</v>
      </c>
      <c r="BQ5718" s="157">
        <f>IF('1b-NaturalGas'!$AL$91="no","not applicable (based on previous answers)",ROUND(BL5718,4))</f>
        <v>0.68400000000000005</v>
      </c>
    </row>
    <row r="5719" spans="30:69" x14ac:dyDescent="0.25">
      <c r="AD5719" s="157">
        <f t="shared" si="191"/>
        <v>0.6860000000000005</v>
      </c>
      <c r="AE5719" s="157">
        <f>IF('1a-Electricity'!$AL$77="no","",ROUND(AD5719,4))</f>
        <v>0.68600000000000005</v>
      </c>
      <c r="AF5719" s="157">
        <f>IF('1a-Electricity'!$AL$78="no","",ROUND(AD5719,4))</f>
        <v>0.68600000000000005</v>
      </c>
      <c r="AG5719" s="157">
        <f>IF('1a-Electricity'!$AL$79="no","",ROUND(AD5719,4))</f>
        <v>0.68600000000000005</v>
      </c>
      <c r="BL5719" s="157">
        <f t="shared" si="192"/>
        <v>0.6850000000000005</v>
      </c>
      <c r="BM5719" s="157">
        <f>IF('1b-NaturalGas'!$AL$87="no","",ROUND(BL5719,4))</f>
        <v>0.68500000000000005</v>
      </c>
      <c r="BN5719" s="157">
        <f>IF('1b-NaturalGas'!$AL$88="no","",ROUND(BL5719,4))</f>
        <v>0.68500000000000005</v>
      </c>
      <c r="BO5719" s="157">
        <f>IF('1b-NaturalGas'!$AL$89="no","",ROUND(BL5719,4))</f>
        <v>0.68500000000000005</v>
      </c>
      <c r="BP5719" s="157">
        <f>IF('1b-NaturalGas'!$AL$90="no","not applicable (based on previous answers)",ROUND(BL5719,4))</f>
        <v>0.68500000000000005</v>
      </c>
      <c r="BQ5719" s="157">
        <f>IF('1b-NaturalGas'!$AL$91="no","not applicable (based on previous answers)",ROUND(BL5719,4))</f>
        <v>0.68500000000000005</v>
      </c>
    </row>
    <row r="5720" spans="30:69" x14ac:dyDescent="0.25">
      <c r="AD5720" s="157">
        <f t="shared" si="191"/>
        <v>0.6870000000000005</v>
      </c>
      <c r="AE5720" s="157">
        <f>IF('1a-Electricity'!$AL$77="no","",ROUND(AD5720,4))</f>
        <v>0.68700000000000006</v>
      </c>
      <c r="AF5720" s="157">
        <f>IF('1a-Electricity'!$AL$78="no","",ROUND(AD5720,4))</f>
        <v>0.68700000000000006</v>
      </c>
      <c r="AG5720" s="157">
        <f>IF('1a-Electricity'!$AL$79="no","",ROUND(AD5720,4))</f>
        <v>0.68700000000000006</v>
      </c>
      <c r="BL5720" s="157">
        <f t="shared" si="192"/>
        <v>0.6860000000000005</v>
      </c>
      <c r="BM5720" s="157">
        <f>IF('1b-NaturalGas'!$AL$87="no","",ROUND(BL5720,4))</f>
        <v>0.68600000000000005</v>
      </c>
      <c r="BN5720" s="157">
        <f>IF('1b-NaturalGas'!$AL$88="no","",ROUND(BL5720,4))</f>
        <v>0.68600000000000005</v>
      </c>
      <c r="BO5720" s="157">
        <f>IF('1b-NaturalGas'!$AL$89="no","",ROUND(BL5720,4))</f>
        <v>0.68600000000000005</v>
      </c>
      <c r="BP5720" s="157">
        <f>IF('1b-NaturalGas'!$AL$90="no","not applicable (based on previous answers)",ROUND(BL5720,4))</f>
        <v>0.68600000000000005</v>
      </c>
      <c r="BQ5720" s="157">
        <f>IF('1b-NaturalGas'!$AL$91="no","not applicable (based on previous answers)",ROUND(BL5720,4))</f>
        <v>0.68600000000000005</v>
      </c>
    </row>
    <row r="5721" spans="30:69" x14ac:dyDescent="0.25">
      <c r="AD5721" s="157">
        <f t="shared" si="191"/>
        <v>0.6880000000000005</v>
      </c>
      <c r="AE5721" s="157">
        <f>IF('1a-Electricity'!$AL$77="no","",ROUND(AD5721,4))</f>
        <v>0.68799999999999994</v>
      </c>
      <c r="AF5721" s="157">
        <f>IF('1a-Electricity'!$AL$78="no","",ROUND(AD5721,4))</f>
        <v>0.68799999999999994</v>
      </c>
      <c r="AG5721" s="157">
        <f>IF('1a-Electricity'!$AL$79="no","",ROUND(AD5721,4))</f>
        <v>0.68799999999999994</v>
      </c>
      <c r="BL5721" s="157">
        <f t="shared" si="192"/>
        <v>0.6870000000000005</v>
      </c>
      <c r="BM5721" s="157">
        <f>IF('1b-NaturalGas'!$AL$87="no","",ROUND(BL5721,4))</f>
        <v>0.68700000000000006</v>
      </c>
      <c r="BN5721" s="157">
        <f>IF('1b-NaturalGas'!$AL$88="no","",ROUND(BL5721,4))</f>
        <v>0.68700000000000006</v>
      </c>
      <c r="BO5721" s="157">
        <f>IF('1b-NaturalGas'!$AL$89="no","",ROUND(BL5721,4))</f>
        <v>0.68700000000000006</v>
      </c>
      <c r="BP5721" s="157">
        <f>IF('1b-NaturalGas'!$AL$90="no","not applicable (based on previous answers)",ROUND(BL5721,4))</f>
        <v>0.68700000000000006</v>
      </c>
      <c r="BQ5721" s="157">
        <f>IF('1b-NaturalGas'!$AL$91="no","not applicable (based on previous answers)",ROUND(BL5721,4))</f>
        <v>0.68700000000000006</v>
      </c>
    </row>
    <row r="5722" spans="30:69" x14ac:dyDescent="0.25">
      <c r="AD5722" s="157">
        <f t="shared" si="191"/>
        <v>0.6890000000000005</v>
      </c>
      <c r="AE5722" s="157">
        <f>IF('1a-Electricity'!$AL$77="no","",ROUND(AD5722,4))</f>
        <v>0.68899999999999995</v>
      </c>
      <c r="AF5722" s="157">
        <f>IF('1a-Electricity'!$AL$78="no","",ROUND(AD5722,4))</f>
        <v>0.68899999999999995</v>
      </c>
      <c r="AG5722" s="157">
        <f>IF('1a-Electricity'!$AL$79="no","",ROUND(AD5722,4))</f>
        <v>0.68899999999999995</v>
      </c>
      <c r="BL5722" s="157">
        <f t="shared" si="192"/>
        <v>0.6880000000000005</v>
      </c>
      <c r="BM5722" s="157">
        <f>IF('1b-NaturalGas'!$AL$87="no","",ROUND(BL5722,4))</f>
        <v>0.68799999999999994</v>
      </c>
      <c r="BN5722" s="157">
        <f>IF('1b-NaturalGas'!$AL$88="no","",ROUND(BL5722,4))</f>
        <v>0.68799999999999994</v>
      </c>
      <c r="BO5722" s="157">
        <f>IF('1b-NaturalGas'!$AL$89="no","",ROUND(BL5722,4))</f>
        <v>0.68799999999999994</v>
      </c>
      <c r="BP5722" s="157">
        <f>IF('1b-NaturalGas'!$AL$90="no","not applicable (based on previous answers)",ROUND(BL5722,4))</f>
        <v>0.68799999999999994</v>
      </c>
      <c r="BQ5722" s="157">
        <f>IF('1b-NaturalGas'!$AL$91="no","not applicable (based on previous answers)",ROUND(BL5722,4))</f>
        <v>0.68799999999999994</v>
      </c>
    </row>
    <row r="5723" spans="30:69" x14ac:dyDescent="0.25">
      <c r="AD5723" s="157">
        <f t="shared" si="191"/>
        <v>0.6900000000000005</v>
      </c>
      <c r="AE5723" s="157">
        <f>IF('1a-Electricity'!$AL$77="no","",ROUND(AD5723,4))</f>
        <v>0.69</v>
      </c>
      <c r="AF5723" s="157">
        <f>IF('1a-Electricity'!$AL$78="no","",ROUND(AD5723,4))</f>
        <v>0.69</v>
      </c>
      <c r="AG5723" s="157">
        <f>IF('1a-Electricity'!$AL$79="no","",ROUND(AD5723,4))</f>
        <v>0.69</v>
      </c>
      <c r="BL5723" s="157">
        <f t="shared" si="192"/>
        <v>0.6890000000000005</v>
      </c>
      <c r="BM5723" s="157">
        <f>IF('1b-NaturalGas'!$AL$87="no","",ROUND(BL5723,4))</f>
        <v>0.68899999999999995</v>
      </c>
      <c r="BN5723" s="157">
        <f>IF('1b-NaturalGas'!$AL$88="no","",ROUND(BL5723,4))</f>
        <v>0.68899999999999995</v>
      </c>
      <c r="BO5723" s="157">
        <f>IF('1b-NaturalGas'!$AL$89="no","",ROUND(BL5723,4))</f>
        <v>0.68899999999999995</v>
      </c>
      <c r="BP5723" s="157">
        <f>IF('1b-NaturalGas'!$AL$90="no","not applicable (based on previous answers)",ROUND(BL5723,4))</f>
        <v>0.68899999999999995</v>
      </c>
      <c r="BQ5723" s="157">
        <f>IF('1b-NaturalGas'!$AL$91="no","not applicable (based on previous answers)",ROUND(BL5723,4))</f>
        <v>0.68899999999999995</v>
      </c>
    </row>
    <row r="5724" spans="30:69" x14ac:dyDescent="0.25">
      <c r="AD5724" s="157">
        <f t="shared" si="191"/>
        <v>0.6910000000000005</v>
      </c>
      <c r="AE5724" s="157">
        <f>IF('1a-Electricity'!$AL$77="no","",ROUND(AD5724,4))</f>
        <v>0.69099999999999995</v>
      </c>
      <c r="AF5724" s="157">
        <f>IF('1a-Electricity'!$AL$78="no","",ROUND(AD5724,4))</f>
        <v>0.69099999999999995</v>
      </c>
      <c r="AG5724" s="157">
        <f>IF('1a-Electricity'!$AL$79="no","",ROUND(AD5724,4))</f>
        <v>0.69099999999999995</v>
      </c>
      <c r="BL5724" s="157">
        <f t="shared" si="192"/>
        <v>0.6900000000000005</v>
      </c>
      <c r="BM5724" s="157">
        <f>IF('1b-NaturalGas'!$AL$87="no","",ROUND(BL5724,4))</f>
        <v>0.69</v>
      </c>
      <c r="BN5724" s="157">
        <f>IF('1b-NaturalGas'!$AL$88="no","",ROUND(BL5724,4))</f>
        <v>0.69</v>
      </c>
      <c r="BO5724" s="157">
        <f>IF('1b-NaturalGas'!$AL$89="no","",ROUND(BL5724,4))</f>
        <v>0.69</v>
      </c>
      <c r="BP5724" s="157">
        <f>IF('1b-NaturalGas'!$AL$90="no","not applicable (based on previous answers)",ROUND(BL5724,4))</f>
        <v>0.69</v>
      </c>
      <c r="BQ5724" s="157">
        <f>IF('1b-NaturalGas'!$AL$91="no","not applicable (based on previous answers)",ROUND(BL5724,4))</f>
        <v>0.69</v>
      </c>
    </row>
    <row r="5725" spans="30:69" x14ac:dyDescent="0.25">
      <c r="AD5725" s="157">
        <f t="shared" si="191"/>
        <v>0.6920000000000005</v>
      </c>
      <c r="AE5725" s="157">
        <f>IF('1a-Electricity'!$AL$77="no","",ROUND(AD5725,4))</f>
        <v>0.69199999999999995</v>
      </c>
      <c r="AF5725" s="157">
        <f>IF('1a-Electricity'!$AL$78="no","",ROUND(AD5725,4))</f>
        <v>0.69199999999999995</v>
      </c>
      <c r="AG5725" s="157">
        <f>IF('1a-Electricity'!$AL$79="no","",ROUND(AD5725,4))</f>
        <v>0.69199999999999995</v>
      </c>
      <c r="BL5725" s="157">
        <f t="shared" si="192"/>
        <v>0.6910000000000005</v>
      </c>
      <c r="BM5725" s="157">
        <f>IF('1b-NaturalGas'!$AL$87="no","",ROUND(BL5725,4))</f>
        <v>0.69099999999999995</v>
      </c>
      <c r="BN5725" s="157">
        <f>IF('1b-NaturalGas'!$AL$88="no","",ROUND(BL5725,4))</f>
        <v>0.69099999999999995</v>
      </c>
      <c r="BO5725" s="157">
        <f>IF('1b-NaturalGas'!$AL$89="no","",ROUND(BL5725,4))</f>
        <v>0.69099999999999995</v>
      </c>
      <c r="BP5725" s="157">
        <f>IF('1b-NaturalGas'!$AL$90="no","not applicable (based on previous answers)",ROUND(BL5725,4))</f>
        <v>0.69099999999999995</v>
      </c>
      <c r="BQ5725" s="157">
        <f>IF('1b-NaturalGas'!$AL$91="no","not applicable (based on previous answers)",ROUND(BL5725,4))</f>
        <v>0.69099999999999995</v>
      </c>
    </row>
    <row r="5726" spans="30:69" x14ac:dyDescent="0.25">
      <c r="AD5726" s="157">
        <f t="shared" si="191"/>
        <v>0.6930000000000005</v>
      </c>
      <c r="AE5726" s="157">
        <f>IF('1a-Electricity'!$AL$77="no","",ROUND(AD5726,4))</f>
        <v>0.69299999999999995</v>
      </c>
      <c r="AF5726" s="157">
        <f>IF('1a-Electricity'!$AL$78="no","",ROUND(AD5726,4))</f>
        <v>0.69299999999999995</v>
      </c>
      <c r="AG5726" s="157">
        <f>IF('1a-Electricity'!$AL$79="no","",ROUND(AD5726,4))</f>
        <v>0.69299999999999995</v>
      </c>
      <c r="BL5726" s="157">
        <f t="shared" si="192"/>
        <v>0.6920000000000005</v>
      </c>
      <c r="BM5726" s="157">
        <f>IF('1b-NaturalGas'!$AL$87="no","",ROUND(BL5726,4))</f>
        <v>0.69199999999999995</v>
      </c>
      <c r="BN5726" s="157">
        <f>IF('1b-NaturalGas'!$AL$88="no","",ROUND(BL5726,4))</f>
        <v>0.69199999999999995</v>
      </c>
      <c r="BO5726" s="157">
        <f>IF('1b-NaturalGas'!$AL$89="no","",ROUND(BL5726,4))</f>
        <v>0.69199999999999995</v>
      </c>
      <c r="BP5726" s="157">
        <f>IF('1b-NaturalGas'!$AL$90="no","not applicable (based on previous answers)",ROUND(BL5726,4))</f>
        <v>0.69199999999999995</v>
      </c>
      <c r="BQ5726" s="157">
        <f>IF('1b-NaturalGas'!$AL$91="no","not applicable (based on previous answers)",ROUND(BL5726,4))</f>
        <v>0.69199999999999995</v>
      </c>
    </row>
    <row r="5727" spans="30:69" x14ac:dyDescent="0.25">
      <c r="AD5727" s="157">
        <f t="shared" si="191"/>
        <v>0.69400000000000051</v>
      </c>
      <c r="AE5727" s="157">
        <f>IF('1a-Electricity'!$AL$77="no","",ROUND(AD5727,4))</f>
        <v>0.69399999999999995</v>
      </c>
      <c r="AF5727" s="157">
        <f>IF('1a-Electricity'!$AL$78="no","",ROUND(AD5727,4))</f>
        <v>0.69399999999999995</v>
      </c>
      <c r="AG5727" s="157">
        <f>IF('1a-Electricity'!$AL$79="no","",ROUND(AD5727,4))</f>
        <v>0.69399999999999995</v>
      </c>
      <c r="BL5727" s="157">
        <f t="shared" si="192"/>
        <v>0.6930000000000005</v>
      </c>
      <c r="BM5727" s="157">
        <f>IF('1b-NaturalGas'!$AL$87="no","",ROUND(BL5727,4))</f>
        <v>0.69299999999999995</v>
      </c>
      <c r="BN5727" s="157">
        <f>IF('1b-NaturalGas'!$AL$88="no","",ROUND(BL5727,4))</f>
        <v>0.69299999999999995</v>
      </c>
      <c r="BO5727" s="157">
        <f>IF('1b-NaturalGas'!$AL$89="no","",ROUND(BL5727,4))</f>
        <v>0.69299999999999995</v>
      </c>
      <c r="BP5727" s="157">
        <f>IF('1b-NaturalGas'!$AL$90="no","not applicable (based on previous answers)",ROUND(BL5727,4))</f>
        <v>0.69299999999999995</v>
      </c>
      <c r="BQ5727" s="157">
        <f>IF('1b-NaturalGas'!$AL$91="no","not applicable (based on previous answers)",ROUND(BL5727,4))</f>
        <v>0.69299999999999995</v>
      </c>
    </row>
    <row r="5728" spans="30:69" x14ac:dyDescent="0.25">
      <c r="AD5728" s="157">
        <f t="shared" si="191"/>
        <v>0.69500000000000051</v>
      </c>
      <c r="AE5728" s="157">
        <f>IF('1a-Electricity'!$AL$77="no","",ROUND(AD5728,4))</f>
        <v>0.69499999999999995</v>
      </c>
      <c r="AF5728" s="157">
        <f>IF('1a-Electricity'!$AL$78="no","",ROUND(AD5728,4))</f>
        <v>0.69499999999999995</v>
      </c>
      <c r="AG5728" s="157">
        <f>IF('1a-Electricity'!$AL$79="no","",ROUND(AD5728,4))</f>
        <v>0.69499999999999995</v>
      </c>
      <c r="BL5728" s="157">
        <f t="shared" si="192"/>
        <v>0.69400000000000051</v>
      </c>
      <c r="BM5728" s="157">
        <f>IF('1b-NaturalGas'!$AL$87="no","",ROUND(BL5728,4))</f>
        <v>0.69399999999999995</v>
      </c>
      <c r="BN5728" s="157">
        <f>IF('1b-NaturalGas'!$AL$88="no","",ROUND(BL5728,4))</f>
        <v>0.69399999999999995</v>
      </c>
      <c r="BO5728" s="157">
        <f>IF('1b-NaturalGas'!$AL$89="no","",ROUND(BL5728,4))</f>
        <v>0.69399999999999995</v>
      </c>
      <c r="BP5728" s="157">
        <f>IF('1b-NaturalGas'!$AL$90="no","not applicable (based on previous answers)",ROUND(BL5728,4))</f>
        <v>0.69399999999999995</v>
      </c>
      <c r="BQ5728" s="157">
        <f>IF('1b-NaturalGas'!$AL$91="no","not applicable (based on previous answers)",ROUND(BL5728,4))</f>
        <v>0.69399999999999995</v>
      </c>
    </row>
    <row r="5729" spans="30:69" x14ac:dyDescent="0.25">
      <c r="AD5729" s="157">
        <f t="shared" si="191"/>
        <v>0.69600000000000051</v>
      </c>
      <c r="AE5729" s="157">
        <f>IF('1a-Electricity'!$AL$77="no","",ROUND(AD5729,4))</f>
        <v>0.69599999999999995</v>
      </c>
      <c r="AF5729" s="157">
        <f>IF('1a-Electricity'!$AL$78="no","",ROUND(AD5729,4))</f>
        <v>0.69599999999999995</v>
      </c>
      <c r="AG5729" s="157">
        <f>IF('1a-Electricity'!$AL$79="no","",ROUND(AD5729,4))</f>
        <v>0.69599999999999995</v>
      </c>
      <c r="BL5729" s="157">
        <f t="shared" si="192"/>
        <v>0.69500000000000051</v>
      </c>
      <c r="BM5729" s="157">
        <f>IF('1b-NaturalGas'!$AL$87="no","",ROUND(BL5729,4))</f>
        <v>0.69499999999999995</v>
      </c>
      <c r="BN5729" s="157">
        <f>IF('1b-NaturalGas'!$AL$88="no","",ROUND(BL5729,4))</f>
        <v>0.69499999999999995</v>
      </c>
      <c r="BO5729" s="157">
        <f>IF('1b-NaturalGas'!$AL$89="no","",ROUND(BL5729,4))</f>
        <v>0.69499999999999995</v>
      </c>
      <c r="BP5729" s="157">
        <f>IF('1b-NaturalGas'!$AL$90="no","not applicable (based on previous answers)",ROUND(BL5729,4))</f>
        <v>0.69499999999999995</v>
      </c>
      <c r="BQ5729" s="157">
        <f>IF('1b-NaturalGas'!$AL$91="no","not applicable (based on previous answers)",ROUND(BL5729,4))</f>
        <v>0.69499999999999995</v>
      </c>
    </row>
    <row r="5730" spans="30:69" x14ac:dyDescent="0.25">
      <c r="AD5730" s="157">
        <f t="shared" ref="AD5730:AD5793" si="193">AD5729+0.001</f>
        <v>0.69700000000000051</v>
      </c>
      <c r="AE5730" s="157">
        <f>IF('1a-Electricity'!$AL$77="no","",ROUND(AD5730,4))</f>
        <v>0.69699999999999995</v>
      </c>
      <c r="AF5730" s="157">
        <f>IF('1a-Electricity'!$AL$78="no","",ROUND(AD5730,4))</f>
        <v>0.69699999999999995</v>
      </c>
      <c r="AG5730" s="157">
        <f>IF('1a-Electricity'!$AL$79="no","",ROUND(AD5730,4))</f>
        <v>0.69699999999999995</v>
      </c>
      <c r="BL5730" s="157">
        <f t="shared" si="192"/>
        <v>0.69600000000000051</v>
      </c>
      <c r="BM5730" s="157">
        <f>IF('1b-NaturalGas'!$AL$87="no","",ROUND(BL5730,4))</f>
        <v>0.69599999999999995</v>
      </c>
      <c r="BN5730" s="157">
        <f>IF('1b-NaturalGas'!$AL$88="no","",ROUND(BL5730,4))</f>
        <v>0.69599999999999995</v>
      </c>
      <c r="BO5730" s="157">
        <f>IF('1b-NaturalGas'!$AL$89="no","",ROUND(BL5730,4))</f>
        <v>0.69599999999999995</v>
      </c>
      <c r="BP5730" s="157">
        <f>IF('1b-NaturalGas'!$AL$90="no","not applicable (based on previous answers)",ROUND(BL5730,4))</f>
        <v>0.69599999999999995</v>
      </c>
      <c r="BQ5730" s="157">
        <f>IF('1b-NaturalGas'!$AL$91="no","not applicable (based on previous answers)",ROUND(BL5730,4))</f>
        <v>0.69599999999999995</v>
      </c>
    </row>
    <row r="5731" spans="30:69" x14ac:dyDescent="0.25">
      <c r="AD5731" s="157">
        <f t="shared" si="193"/>
        <v>0.69800000000000051</v>
      </c>
      <c r="AE5731" s="157">
        <f>IF('1a-Electricity'!$AL$77="no","",ROUND(AD5731,4))</f>
        <v>0.69799999999999995</v>
      </c>
      <c r="AF5731" s="157">
        <f>IF('1a-Electricity'!$AL$78="no","",ROUND(AD5731,4))</f>
        <v>0.69799999999999995</v>
      </c>
      <c r="AG5731" s="157">
        <f>IF('1a-Electricity'!$AL$79="no","",ROUND(AD5731,4))</f>
        <v>0.69799999999999995</v>
      </c>
      <c r="BL5731" s="157">
        <f t="shared" ref="BL5731:BL5794" si="194">BL5730+0.001</f>
        <v>0.69700000000000051</v>
      </c>
      <c r="BM5731" s="157">
        <f>IF('1b-NaturalGas'!$AL$87="no","",ROUND(BL5731,4))</f>
        <v>0.69699999999999995</v>
      </c>
      <c r="BN5731" s="157">
        <f>IF('1b-NaturalGas'!$AL$88="no","",ROUND(BL5731,4))</f>
        <v>0.69699999999999995</v>
      </c>
      <c r="BO5731" s="157">
        <f>IF('1b-NaturalGas'!$AL$89="no","",ROUND(BL5731,4))</f>
        <v>0.69699999999999995</v>
      </c>
      <c r="BP5731" s="157">
        <f>IF('1b-NaturalGas'!$AL$90="no","not applicable (based on previous answers)",ROUND(BL5731,4))</f>
        <v>0.69699999999999995</v>
      </c>
      <c r="BQ5731" s="157">
        <f>IF('1b-NaturalGas'!$AL$91="no","not applicable (based on previous answers)",ROUND(BL5731,4))</f>
        <v>0.69699999999999995</v>
      </c>
    </row>
    <row r="5732" spans="30:69" x14ac:dyDescent="0.25">
      <c r="AD5732" s="157">
        <f t="shared" si="193"/>
        <v>0.69900000000000051</v>
      </c>
      <c r="AE5732" s="157">
        <f>IF('1a-Electricity'!$AL$77="no","",ROUND(AD5732,4))</f>
        <v>0.69899999999999995</v>
      </c>
      <c r="AF5732" s="157">
        <f>IF('1a-Electricity'!$AL$78="no","",ROUND(AD5732,4))</f>
        <v>0.69899999999999995</v>
      </c>
      <c r="AG5732" s="157">
        <f>IF('1a-Electricity'!$AL$79="no","",ROUND(AD5732,4))</f>
        <v>0.69899999999999995</v>
      </c>
      <c r="BL5732" s="157">
        <f t="shared" si="194"/>
        <v>0.69800000000000051</v>
      </c>
      <c r="BM5732" s="157">
        <f>IF('1b-NaturalGas'!$AL$87="no","",ROUND(BL5732,4))</f>
        <v>0.69799999999999995</v>
      </c>
      <c r="BN5732" s="157">
        <f>IF('1b-NaturalGas'!$AL$88="no","",ROUND(BL5732,4))</f>
        <v>0.69799999999999995</v>
      </c>
      <c r="BO5732" s="157">
        <f>IF('1b-NaturalGas'!$AL$89="no","",ROUND(BL5732,4))</f>
        <v>0.69799999999999995</v>
      </c>
      <c r="BP5732" s="157">
        <f>IF('1b-NaturalGas'!$AL$90="no","not applicable (based on previous answers)",ROUND(BL5732,4))</f>
        <v>0.69799999999999995</v>
      </c>
      <c r="BQ5732" s="157">
        <f>IF('1b-NaturalGas'!$AL$91="no","not applicable (based on previous answers)",ROUND(BL5732,4))</f>
        <v>0.69799999999999995</v>
      </c>
    </row>
    <row r="5733" spans="30:69" x14ac:dyDescent="0.25">
      <c r="AD5733" s="157">
        <f t="shared" si="193"/>
        <v>0.70000000000000051</v>
      </c>
      <c r="AE5733" s="157">
        <f>IF('1a-Electricity'!$AL$77="no","",ROUND(AD5733,4))</f>
        <v>0.7</v>
      </c>
      <c r="AF5733" s="157">
        <f>IF('1a-Electricity'!$AL$78="no","",ROUND(AD5733,4))</f>
        <v>0.7</v>
      </c>
      <c r="AG5733" s="157">
        <f>IF('1a-Electricity'!$AL$79="no","",ROUND(AD5733,4))</f>
        <v>0.7</v>
      </c>
      <c r="BL5733" s="157">
        <f t="shared" si="194"/>
        <v>0.69900000000000051</v>
      </c>
      <c r="BM5733" s="157">
        <f>IF('1b-NaturalGas'!$AL$87="no","",ROUND(BL5733,4))</f>
        <v>0.69899999999999995</v>
      </c>
      <c r="BN5733" s="157">
        <f>IF('1b-NaturalGas'!$AL$88="no","",ROUND(BL5733,4))</f>
        <v>0.69899999999999995</v>
      </c>
      <c r="BO5733" s="157">
        <f>IF('1b-NaturalGas'!$AL$89="no","",ROUND(BL5733,4))</f>
        <v>0.69899999999999995</v>
      </c>
      <c r="BP5733" s="157">
        <f>IF('1b-NaturalGas'!$AL$90="no","not applicable (based on previous answers)",ROUND(BL5733,4))</f>
        <v>0.69899999999999995</v>
      </c>
      <c r="BQ5733" s="157">
        <f>IF('1b-NaturalGas'!$AL$91="no","not applicable (based on previous answers)",ROUND(BL5733,4))</f>
        <v>0.69899999999999995</v>
      </c>
    </row>
    <row r="5734" spans="30:69" x14ac:dyDescent="0.25">
      <c r="AD5734" s="157">
        <f t="shared" si="193"/>
        <v>0.70100000000000051</v>
      </c>
      <c r="AE5734" s="157">
        <f>IF('1a-Electricity'!$AL$77="no","",ROUND(AD5734,4))</f>
        <v>0.70099999999999996</v>
      </c>
      <c r="AF5734" s="157">
        <f>IF('1a-Electricity'!$AL$78="no","",ROUND(AD5734,4))</f>
        <v>0.70099999999999996</v>
      </c>
      <c r="AG5734" s="157">
        <f>IF('1a-Electricity'!$AL$79="no","",ROUND(AD5734,4))</f>
        <v>0.70099999999999996</v>
      </c>
      <c r="BL5734" s="157">
        <f t="shared" si="194"/>
        <v>0.70000000000000051</v>
      </c>
      <c r="BM5734" s="157">
        <f>IF('1b-NaturalGas'!$AL$87="no","",ROUND(BL5734,4))</f>
        <v>0.7</v>
      </c>
      <c r="BN5734" s="157">
        <f>IF('1b-NaturalGas'!$AL$88="no","",ROUND(BL5734,4))</f>
        <v>0.7</v>
      </c>
      <c r="BO5734" s="157">
        <f>IF('1b-NaturalGas'!$AL$89="no","",ROUND(BL5734,4))</f>
        <v>0.7</v>
      </c>
      <c r="BP5734" s="157">
        <f>IF('1b-NaturalGas'!$AL$90="no","not applicable (based on previous answers)",ROUND(BL5734,4))</f>
        <v>0.7</v>
      </c>
      <c r="BQ5734" s="157">
        <f>IF('1b-NaturalGas'!$AL$91="no","not applicable (based on previous answers)",ROUND(BL5734,4))</f>
        <v>0.7</v>
      </c>
    </row>
    <row r="5735" spans="30:69" x14ac:dyDescent="0.25">
      <c r="AD5735" s="157">
        <f t="shared" si="193"/>
        <v>0.70200000000000051</v>
      </c>
      <c r="AE5735" s="157">
        <f>IF('1a-Electricity'!$AL$77="no","",ROUND(AD5735,4))</f>
        <v>0.70199999999999996</v>
      </c>
      <c r="AF5735" s="157">
        <f>IF('1a-Electricity'!$AL$78="no","",ROUND(AD5735,4))</f>
        <v>0.70199999999999996</v>
      </c>
      <c r="AG5735" s="157">
        <f>IF('1a-Electricity'!$AL$79="no","",ROUND(AD5735,4))</f>
        <v>0.70199999999999996</v>
      </c>
      <c r="BL5735" s="157">
        <f t="shared" si="194"/>
        <v>0.70100000000000051</v>
      </c>
      <c r="BM5735" s="157">
        <f>IF('1b-NaturalGas'!$AL$87="no","",ROUND(BL5735,4))</f>
        <v>0.70099999999999996</v>
      </c>
      <c r="BN5735" s="157">
        <f>IF('1b-NaturalGas'!$AL$88="no","",ROUND(BL5735,4))</f>
        <v>0.70099999999999996</v>
      </c>
      <c r="BO5735" s="157">
        <f>IF('1b-NaturalGas'!$AL$89="no","",ROUND(BL5735,4))</f>
        <v>0.70099999999999996</v>
      </c>
      <c r="BP5735" s="157">
        <f>IF('1b-NaturalGas'!$AL$90="no","not applicable (based on previous answers)",ROUND(BL5735,4))</f>
        <v>0.70099999999999996</v>
      </c>
      <c r="BQ5735" s="157">
        <f>IF('1b-NaturalGas'!$AL$91="no","not applicable (based on previous answers)",ROUND(BL5735,4))</f>
        <v>0.70099999999999996</v>
      </c>
    </row>
    <row r="5736" spans="30:69" x14ac:dyDescent="0.25">
      <c r="AD5736" s="157">
        <f t="shared" si="193"/>
        <v>0.70300000000000051</v>
      </c>
      <c r="AE5736" s="157">
        <f>IF('1a-Electricity'!$AL$77="no","",ROUND(AD5736,4))</f>
        <v>0.70299999999999996</v>
      </c>
      <c r="AF5736" s="157">
        <f>IF('1a-Electricity'!$AL$78="no","",ROUND(AD5736,4))</f>
        <v>0.70299999999999996</v>
      </c>
      <c r="AG5736" s="157">
        <f>IF('1a-Electricity'!$AL$79="no","",ROUND(AD5736,4))</f>
        <v>0.70299999999999996</v>
      </c>
      <c r="BL5736" s="157">
        <f t="shared" si="194"/>
        <v>0.70200000000000051</v>
      </c>
      <c r="BM5736" s="157">
        <f>IF('1b-NaturalGas'!$AL$87="no","",ROUND(BL5736,4))</f>
        <v>0.70199999999999996</v>
      </c>
      <c r="BN5736" s="157">
        <f>IF('1b-NaturalGas'!$AL$88="no","",ROUND(BL5736,4))</f>
        <v>0.70199999999999996</v>
      </c>
      <c r="BO5736" s="157">
        <f>IF('1b-NaturalGas'!$AL$89="no","",ROUND(BL5736,4))</f>
        <v>0.70199999999999996</v>
      </c>
      <c r="BP5736" s="157">
        <f>IF('1b-NaturalGas'!$AL$90="no","not applicable (based on previous answers)",ROUND(BL5736,4))</f>
        <v>0.70199999999999996</v>
      </c>
      <c r="BQ5736" s="157">
        <f>IF('1b-NaturalGas'!$AL$91="no","not applicable (based on previous answers)",ROUND(BL5736,4))</f>
        <v>0.70199999999999996</v>
      </c>
    </row>
    <row r="5737" spans="30:69" x14ac:dyDescent="0.25">
      <c r="AD5737" s="157">
        <f t="shared" si="193"/>
        <v>0.70400000000000051</v>
      </c>
      <c r="AE5737" s="157">
        <f>IF('1a-Electricity'!$AL$77="no","",ROUND(AD5737,4))</f>
        <v>0.70399999999999996</v>
      </c>
      <c r="AF5737" s="157">
        <f>IF('1a-Electricity'!$AL$78="no","",ROUND(AD5737,4))</f>
        <v>0.70399999999999996</v>
      </c>
      <c r="AG5737" s="157">
        <f>IF('1a-Electricity'!$AL$79="no","",ROUND(AD5737,4))</f>
        <v>0.70399999999999996</v>
      </c>
      <c r="BL5737" s="157">
        <f t="shared" si="194"/>
        <v>0.70300000000000051</v>
      </c>
      <c r="BM5737" s="157">
        <f>IF('1b-NaturalGas'!$AL$87="no","",ROUND(BL5737,4))</f>
        <v>0.70299999999999996</v>
      </c>
      <c r="BN5737" s="157">
        <f>IF('1b-NaturalGas'!$AL$88="no","",ROUND(BL5737,4))</f>
        <v>0.70299999999999996</v>
      </c>
      <c r="BO5737" s="157">
        <f>IF('1b-NaturalGas'!$AL$89="no","",ROUND(BL5737,4))</f>
        <v>0.70299999999999996</v>
      </c>
      <c r="BP5737" s="157">
        <f>IF('1b-NaturalGas'!$AL$90="no","not applicable (based on previous answers)",ROUND(BL5737,4))</f>
        <v>0.70299999999999996</v>
      </c>
      <c r="BQ5737" s="157">
        <f>IF('1b-NaturalGas'!$AL$91="no","not applicable (based on previous answers)",ROUND(BL5737,4))</f>
        <v>0.70299999999999996</v>
      </c>
    </row>
    <row r="5738" spans="30:69" x14ac:dyDescent="0.25">
      <c r="AD5738" s="157">
        <f t="shared" si="193"/>
        <v>0.70500000000000052</v>
      </c>
      <c r="AE5738" s="157">
        <f>IF('1a-Electricity'!$AL$77="no","",ROUND(AD5738,4))</f>
        <v>0.70499999999999996</v>
      </c>
      <c r="AF5738" s="157">
        <f>IF('1a-Electricity'!$AL$78="no","",ROUND(AD5738,4))</f>
        <v>0.70499999999999996</v>
      </c>
      <c r="AG5738" s="157">
        <f>IF('1a-Electricity'!$AL$79="no","",ROUND(AD5738,4))</f>
        <v>0.70499999999999996</v>
      </c>
      <c r="BL5738" s="157">
        <f t="shared" si="194"/>
        <v>0.70400000000000051</v>
      </c>
      <c r="BM5738" s="157">
        <f>IF('1b-NaturalGas'!$AL$87="no","",ROUND(BL5738,4))</f>
        <v>0.70399999999999996</v>
      </c>
      <c r="BN5738" s="157">
        <f>IF('1b-NaturalGas'!$AL$88="no","",ROUND(BL5738,4))</f>
        <v>0.70399999999999996</v>
      </c>
      <c r="BO5738" s="157">
        <f>IF('1b-NaturalGas'!$AL$89="no","",ROUND(BL5738,4))</f>
        <v>0.70399999999999996</v>
      </c>
      <c r="BP5738" s="157">
        <f>IF('1b-NaturalGas'!$AL$90="no","not applicable (based on previous answers)",ROUND(BL5738,4))</f>
        <v>0.70399999999999996</v>
      </c>
      <c r="BQ5738" s="157">
        <f>IF('1b-NaturalGas'!$AL$91="no","not applicable (based on previous answers)",ROUND(BL5738,4))</f>
        <v>0.70399999999999996</v>
      </c>
    </row>
    <row r="5739" spans="30:69" x14ac:dyDescent="0.25">
      <c r="AD5739" s="157">
        <f t="shared" si="193"/>
        <v>0.70600000000000052</v>
      </c>
      <c r="AE5739" s="157">
        <f>IF('1a-Electricity'!$AL$77="no","",ROUND(AD5739,4))</f>
        <v>0.70599999999999996</v>
      </c>
      <c r="AF5739" s="157">
        <f>IF('1a-Electricity'!$AL$78="no","",ROUND(AD5739,4))</f>
        <v>0.70599999999999996</v>
      </c>
      <c r="AG5739" s="157">
        <f>IF('1a-Electricity'!$AL$79="no","",ROUND(AD5739,4))</f>
        <v>0.70599999999999996</v>
      </c>
      <c r="BL5739" s="157">
        <f t="shared" si="194"/>
        <v>0.70500000000000052</v>
      </c>
      <c r="BM5739" s="157">
        <f>IF('1b-NaturalGas'!$AL$87="no","",ROUND(BL5739,4))</f>
        <v>0.70499999999999996</v>
      </c>
      <c r="BN5739" s="157">
        <f>IF('1b-NaturalGas'!$AL$88="no","",ROUND(BL5739,4))</f>
        <v>0.70499999999999996</v>
      </c>
      <c r="BO5739" s="157">
        <f>IF('1b-NaturalGas'!$AL$89="no","",ROUND(BL5739,4))</f>
        <v>0.70499999999999996</v>
      </c>
      <c r="BP5739" s="157">
        <f>IF('1b-NaturalGas'!$AL$90="no","not applicable (based on previous answers)",ROUND(BL5739,4))</f>
        <v>0.70499999999999996</v>
      </c>
      <c r="BQ5739" s="157">
        <f>IF('1b-NaturalGas'!$AL$91="no","not applicable (based on previous answers)",ROUND(BL5739,4))</f>
        <v>0.70499999999999996</v>
      </c>
    </row>
    <row r="5740" spans="30:69" x14ac:dyDescent="0.25">
      <c r="AD5740" s="157">
        <f t="shared" si="193"/>
        <v>0.70700000000000052</v>
      </c>
      <c r="AE5740" s="157">
        <f>IF('1a-Electricity'!$AL$77="no","",ROUND(AD5740,4))</f>
        <v>0.70699999999999996</v>
      </c>
      <c r="AF5740" s="157">
        <f>IF('1a-Electricity'!$AL$78="no","",ROUND(AD5740,4))</f>
        <v>0.70699999999999996</v>
      </c>
      <c r="AG5740" s="157">
        <f>IF('1a-Electricity'!$AL$79="no","",ROUND(AD5740,4))</f>
        <v>0.70699999999999996</v>
      </c>
      <c r="BL5740" s="157">
        <f t="shared" si="194"/>
        <v>0.70600000000000052</v>
      </c>
      <c r="BM5740" s="157">
        <f>IF('1b-NaturalGas'!$AL$87="no","",ROUND(BL5740,4))</f>
        <v>0.70599999999999996</v>
      </c>
      <c r="BN5740" s="157">
        <f>IF('1b-NaturalGas'!$AL$88="no","",ROUND(BL5740,4))</f>
        <v>0.70599999999999996</v>
      </c>
      <c r="BO5740" s="157">
        <f>IF('1b-NaturalGas'!$AL$89="no","",ROUND(BL5740,4))</f>
        <v>0.70599999999999996</v>
      </c>
      <c r="BP5740" s="157">
        <f>IF('1b-NaturalGas'!$AL$90="no","not applicable (based on previous answers)",ROUND(BL5740,4))</f>
        <v>0.70599999999999996</v>
      </c>
      <c r="BQ5740" s="157">
        <f>IF('1b-NaturalGas'!$AL$91="no","not applicable (based on previous answers)",ROUND(BL5740,4))</f>
        <v>0.70599999999999996</v>
      </c>
    </row>
    <row r="5741" spans="30:69" x14ac:dyDescent="0.25">
      <c r="AD5741" s="157">
        <f t="shared" si="193"/>
        <v>0.70800000000000052</v>
      </c>
      <c r="AE5741" s="157">
        <f>IF('1a-Electricity'!$AL$77="no","",ROUND(AD5741,4))</f>
        <v>0.70799999999999996</v>
      </c>
      <c r="AF5741" s="157">
        <f>IF('1a-Electricity'!$AL$78="no","",ROUND(AD5741,4))</f>
        <v>0.70799999999999996</v>
      </c>
      <c r="AG5741" s="157">
        <f>IF('1a-Electricity'!$AL$79="no","",ROUND(AD5741,4))</f>
        <v>0.70799999999999996</v>
      </c>
      <c r="BL5741" s="157">
        <f t="shared" si="194"/>
        <v>0.70700000000000052</v>
      </c>
      <c r="BM5741" s="157">
        <f>IF('1b-NaturalGas'!$AL$87="no","",ROUND(BL5741,4))</f>
        <v>0.70699999999999996</v>
      </c>
      <c r="BN5741" s="157">
        <f>IF('1b-NaturalGas'!$AL$88="no","",ROUND(BL5741,4))</f>
        <v>0.70699999999999996</v>
      </c>
      <c r="BO5741" s="157">
        <f>IF('1b-NaturalGas'!$AL$89="no","",ROUND(BL5741,4))</f>
        <v>0.70699999999999996</v>
      </c>
      <c r="BP5741" s="157">
        <f>IF('1b-NaturalGas'!$AL$90="no","not applicable (based on previous answers)",ROUND(BL5741,4))</f>
        <v>0.70699999999999996</v>
      </c>
      <c r="BQ5741" s="157">
        <f>IF('1b-NaturalGas'!$AL$91="no","not applicable (based on previous answers)",ROUND(BL5741,4))</f>
        <v>0.70699999999999996</v>
      </c>
    </row>
    <row r="5742" spans="30:69" x14ac:dyDescent="0.25">
      <c r="AD5742" s="157">
        <f t="shared" si="193"/>
        <v>0.70900000000000052</v>
      </c>
      <c r="AE5742" s="157">
        <f>IF('1a-Electricity'!$AL$77="no","",ROUND(AD5742,4))</f>
        <v>0.70899999999999996</v>
      </c>
      <c r="AF5742" s="157">
        <f>IF('1a-Electricity'!$AL$78="no","",ROUND(AD5742,4))</f>
        <v>0.70899999999999996</v>
      </c>
      <c r="AG5742" s="157">
        <f>IF('1a-Electricity'!$AL$79="no","",ROUND(AD5742,4))</f>
        <v>0.70899999999999996</v>
      </c>
      <c r="BL5742" s="157">
        <f t="shared" si="194"/>
        <v>0.70800000000000052</v>
      </c>
      <c r="BM5742" s="157">
        <f>IF('1b-NaturalGas'!$AL$87="no","",ROUND(BL5742,4))</f>
        <v>0.70799999999999996</v>
      </c>
      <c r="BN5742" s="157">
        <f>IF('1b-NaturalGas'!$AL$88="no","",ROUND(BL5742,4))</f>
        <v>0.70799999999999996</v>
      </c>
      <c r="BO5742" s="157">
        <f>IF('1b-NaturalGas'!$AL$89="no","",ROUND(BL5742,4))</f>
        <v>0.70799999999999996</v>
      </c>
      <c r="BP5742" s="157">
        <f>IF('1b-NaturalGas'!$AL$90="no","not applicable (based on previous answers)",ROUND(BL5742,4))</f>
        <v>0.70799999999999996</v>
      </c>
      <c r="BQ5742" s="157">
        <f>IF('1b-NaturalGas'!$AL$91="no","not applicable (based on previous answers)",ROUND(BL5742,4))</f>
        <v>0.70799999999999996</v>
      </c>
    </row>
    <row r="5743" spans="30:69" x14ac:dyDescent="0.25">
      <c r="AD5743" s="157">
        <f t="shared" si="193"/>
        <v>0.71000000000000052</v>
      </c>
      <c r="AE5743" s="157">
        <f>IF('1a-Electricity'!$AL$77="no","",ROUND(AD5743,4))</f>
        <v>0.71</v>
      </c>
      <c r="AF5743" s="157">
        <f>IF('1a-Electricity'!$AL$78="no","",ROUND(AD5743,4))</f>
        <v>0.71</v>
      </c>
      <c r="AG5743" s="157">
        <f>IF('1a-Electricity'!$AL$79="no","",ROUND(AD5743,4))</f>
        <v>0.71</v>
      </c>
      <c r="BL5743" s="157">
        <f t="shared" si="194"/>
        <v>0.70900000000000052</v>
      </c>
      <c r="BM5743" s="157">
        <f>IF('1b-NaturalGas'!$AL$87="no","",ROUND(BL5743,4))</f>
        <v>0.70899999999999996</v>
      </c>
      <c r="BN5743" s="157">
        <f>IF('1b-NaturalGas'!$AL$88="no","",ROUND(BL5743,4))</f>
        <v>0.70899999999999996</v>
      </c>
      <c r="BO5743" s="157">
        <f>IF('1b-NaturalGas'!$AL$89="no","",ROUND(BL5743,4))</f>
        <v>0.70899999999999996</v>
      </c>
      <c r="BP5743" s="157">
        <f>IF('1b-NaturalGas'!$AL$90="no","not applicable (based on previous answers)",ROUND(BL5743,4))</f>
        <v>0.70899999999999996</v>
      </c>
      <c r="BQ5743" s="157">
        <f>IF('1b-NaturalGas'!$AL$91="no","not applicable (based on previous answers)",ROUND(BL5743,4))</f>
        <v>0.70899999999999996</v>
      </c>
    </row>
    <row r="5744" spans="30:69" x14ac:dyDescent="0.25">
      <c r="AD5744" s="157">
        <f t="shared" si="193"/>
        <v>0.71100000000000052</v>
      </c>
      <c r="AE5744" s="157">
        <f>IF('1a-Electricity'!$AL$77="no","",ROUND(AD5744,4))</f>
        <v>0.71099999999999997</v>
      </c>
      <c r="AF5744" s="157">
        <f>IF('1a-Electricity'!$AL$78="no","",ROUND(AD5744,4))</f>
        <v>0.71099999999999997</v>
      </c>
      <c r="AG5744" s="157">
        <f>IF('1a-Electricity'!$AL$79="no","",ROUND(AD5744,4))</f>
        <v>0.71099999999999997</v>
      </c>
      <c r="BL5744" s="157">
        <f t="shared" si="194"/>
        <v>0.71000000000000052</v>
      </c>
      <c r="BM5744" s="157">
        <f>IF('1b-NaturalGas'!$AL$87="no","",ROUND(BL5744,4))</f>
        <v>0.71</v>
      </c>
      <c r="BN5744" s="157">
        <f>IF('1b-NaturalGas'!$AL$88="no","",ROUND(BL5744,4))</f>
        <v>0.71</v>
      </c>
      <c r="BO5744" s="157">
        <f>IF('1b-NaturalGas'!$AL$89="no","",ROUND(BL5744,4))</f>
        <v>0.71</v>
      </c>
      <c r="BP5744" s="157">
        <f>IF('1b-NaturalGas'!$AL$90="no","not applicable (based on previous answers)",ROUND(BL5744,4))</f>
        <v>0.71</v>
      </c>
      <c r="BQ5744" s="157">
        <f>IF('1b-NaturalGas'!$AL$91="no","not applicable (based on previous answers)",ROUND(BL5744,4))</f>
        <v>0.71</v>
      </c>
    </row>
    <row r="5745" spans="30:69" x14ac:dyDescent="0.25">
      <c r="AD5745" s="157">
        <f t="shared" si="193"/>
        <v>0.71200000000000052</v>
      </c>
      <c r="AE5745" s="157">
        <f>IF('1a-Electricity'!$AL$77="no","",ROUND(AD5745,4))</f>
        <v>0.71199999999999997</v>
      </c>
      <c r="AF5745" s="157">
        <f>IF('1a-Electricity'!$AL$78="no","",ROUND(AD5745,4))</f>
        <v>0.71199999999999997</v>
      </c>
      <c r="AG5745" s="157">
        <f>IF('1a-Electricity'!$AL$79="no","",ROUND(AD5745,4))</f>
        <v>0.71199999999999997</v>
      </c>
      <c r="BL5745" s="157">
        <f t="shared" si="194"/>
        <v>0.71100000000000052</v>
      </c>
      <c r="BM5745" s="157">
        <f>IF('1b-NaturalGas'!$AL$87="no","",ROUND(BL5745,4))</f>
        <v>0.71099999999999997</v>
      </c>
      <c r="BN5745" s="157">
        <f>IF('1b-NaturalGas'!$AL$88="no","",ROUND(BL5745,4))</f>
        <v>0.71099999999999997</v>
      </c>
      <c r="BO5745" s="157">
        <f>IF('1b-NaturalGas'!$AL$89="no","",ROUND(BL5745,4))</f>
        <v>0.71099999999999997</v>
      </c>
      <c r="BP5745" s="157">
        <f>IF('1b-NaturalGas'!$AL$90="no","not applicable (based on previous answers)",ROUND(BL5745,4))</f>
        <v>0.71099999999999997</v>
      </c>
      <c r="BQ5745" s="157">
        <f>IF('1b-NaturalGas'!$AL$91="no","not applicable (based on previous answers)",ROUND(BL5745,4))</f>
        <v>0.71099999999999997</v>
      </c>
    </row>
    <row r="5746" spans="30:69" x14ac:dyDescent="0.25">
      <c r="AD5746" s="157">
        <f t="shared" si="193"/>
        <v>0.71300000000000052</v>
      </c>
      <c r="AE5746" s="157">
        <f>IF('1a-Electricity'!$AL$77="no","",ROUND(AD5746,4))</f>
        <v>0.71299999999999997</v>
      </c>
      <c r="AF5746" s="157">
        <f>IF('1a-Electricity'!$AL$78="no","",ROUND(AD5746,4))</f>
        <v>0.71299999999999997</v>
      </c>
      <c r="AG5746" s="157">
        <f>IF('1a-Electricity'!$AL$79="no","",ROUND(AD5746,4))</f>
        <v>0.71299999999999997</v>
      </c>
      <c r="BL5746" s="157">
        <f t="shared" si="194"/>
        <v>0.71200000000000052</v>
      </c>
      <c r="BM5746" s="157">
        <f>IF('1b-NaturalGas'!$AL$87="no","",ROUND(BL5746,4))</f>
        <v>0.71199999999999997</v>
      </c>
      <c r="BN5746" s="157">
        <f>IF('1b-NaturalGas'!$AL$88="no","",ROUND(BL5746,4))</f>
        <v>0.71199999999999997</v>
      </c>
      <c r="BO5746" s="157">
        <f>IF('1b-NaturalGas'!$AL$89="no","",ROUND(BL5746,4))</f>
        <v>0.71199999999999997</v>
      </c>
      <c r="BP5746" s="157">
        <f>IF('1b-NaturalGas'!$AL$90="no","not applicable (based on previous answers)",ROUND(BL5746,4))</f>
        <v>0.71199999999999997</v>
      </c>
      <c r="BQ5746" s="157">
        <f>IF('1b-NaturalGas'!$AL$91="no","not applicable (based on previous answers)",ROUND(BL5746,4))</f>
        <v>0.71199999999999997</v>
      </c>
    </row>
    <row r="5747" spans="30:69" x14ac:dyDescent="0.25">
      <c r="AD5747" s="157">
        <f t="shared" si="193"/>
        <v>0.71400000000000052</v>
      </c>
      <c r="AE5747" s="157">
        <f>IF('1a-Electricity'!$AL$77="no","",ROUND(AD5747,4))</f>
        <v>0.71399999999999997</v>
      </c>
      <c r="AF5747" s="157">
        <f>IF('1a-Electricity'!$AL$78="no","",ROUND(AD5747,4))</f>
        <v>0.71399999999999997</v>
      </c>
      <c r="AG5747" s="157">
        <f>IF('1a-Electricity'!$AL$79="no","",ROUND(AD5747,4))</f>
        <v>0.71399999999999997</v>
      </c>
      <c r="BL5747" s="157">
        <f t="shared" si="194"/>
        <v>0.71300000000000052</v>
      </c>
      <c r="BM5747" s="157">
        <f>IF('1b-NaturalGas'!$AL$87="no","",ROUND(BL5747,4))</f>
        <v>0.71299999999999997</v>
      </c>
      <c r="BN5747" s="157">
        <f>IF('1b-NaturalGas'!$AL$88="no","",ROUND(BL5747,4))</f>
        <v>0.71299999999999997</v>
      </c>
      <c r="BO5747" s="157">
        <f>IF('1b-NaturalGas'!$AL$89="no","",ROUND(BL5747,4))</f>
        <v>0.71299999999999997</v>
      </c>
      <c r="BP5747" s="157">
        <f>IF('1b-NaturalGas'!$AL$90="no","not applicable (based on previous answers)",ROUND(BL5747,4))</f>
        <v>0.71299999999999997</v>
      </c>
      <c r="BQ5747" s="157">
        <f>IF('1b-NaturalGas'!$AL$91="no","not applicable (based on previous answers)",ROUND(BL5747,4))</f>
        <v>0.71299999999999997</v>
      </c>
    </row>
    <row r="5748" spans="30:69" x14ac:dyDescent="0.25">
      <c r="AD5748" s="157">
        <f t="shared" si="193"/>
        <v>0.71500000000000052</v>
      </c>
      <c r="AE5748" s="157">
        <f>IF('1a-Electricity'!$AL$77="no","",ROUND(AD5748,4))</f>
        <v>0.71499999999999997</v>
      </c>
      <c r="AF5748" s="157">
        <f>IF('1a-Electricity'!$AL$78="no","",ROUND(AD5748,4))</f>
        <v>0.71499999999999997</v>
      </c>
      <c r="AG5748" s="157">
        <f>IF('1a-Electricity'!$AL$79="no","",ROUND(AD5748,4))</f>
        <v>0.71499999999999997</v>
      </c>
      <c r="BL5748" s="157">
        <f t="shared" si="194"/>
        <v>0.71400000000000052</v>
      </c>
      <c r="BM5748" s="157">
        <f>IF('1b-NaturalGas'!$AL$87="no","",ROUND(BL5748,4))</f>
        <v>0.71399999999999997</v>
      </c>
      <c r="BN5748" s="157">
        <f>IF('1b-NaturalGas'!$AL$88="no","",ROUND(BL5748,4))</f>
        <v>0.71399999999999997</v>
      </c>
      <c r="BO5748" s="157">
        <f>IF('1b-NaturalGas'!$AL$89="no","",ROUND(BL5748,4))</f>
        <v>0.71399999999999997</v>
      </c>
      <c r="BP5748" s="157">
        <f>IF('1b-NaturalGas'!$AL$90="no","not applicable (based on previous answers)",ROUND(BL5748,4))</f>
        <v>0.71399999999999997</v>
      </c>
      <c r="BQ5748" s="157">
        <f>IF('1b-NaturalGas'!$AL$91="no","not applicable (based on previous answers)",ROUND(BL5748,4))</f>
        <v>0.71399999999999997</v>
      </c>
    </row>
    <row r="5749" spans="30:69" x14ac:dyDescent="0.25">
      <c r="AD5749" s="157">
        <f t="shared" si="193"/>
        <v>0.71600000000000052</v>
      </c>
      <c r="AE5749" s="157">
        <f>IF('1a-Electricity'!$AL$77="no","",ROUND(AD5749,4))</f>
        <v>0.71599999999999997</v>
      </c>
      <c r="AF5749" s="157">
        <f>IF('1a-Electricity'!$AL$78="no","",ROUND(AD5749,4))</f>
        <v>0.71599999999999997</v>
      </c>
      <c r="AG5749" s="157">
        <f>IF('1a-Electricity'!$AL$79="no","",ROUND(AD5749,4))</f>
        <v>0.71599999999999997</v>
      </c>
      <c r="BL5749" s="157">
        <f t="shared" si="194"/>
        <v>0.71500000000000052</v>
      </c>
      <c r="BM5749" s="157">
        <f>IF('1b-NaturalGas'!$AL$87="no","",ROUND(BL5749,4))</f>
        <v>0.71499999999999997</v>
      </c>
      <c r="BN5749" s="157">
        <f>IF('1b-NaturalGas'!$AL$88="no","",ROUND(BL5749,4))</f>
        <v>0.71499999999999997</v>
      </c>
      <c r="BO5749" s="157">
        <f>IF('1b-NaturalGas'!$AL$89="no","",ROUND(BL5749,4))</f>
        <v>0.71499999999999997</v>
      </c>
      <c r="BP5749" s="157">
        <f>IF('1b-NaturalGas'!$AL$90="no","not applicable (based on previous answers)",ROUND(BL5749,4))</f>
        <v>0.71499999999999997</v>
      </c>
      <c r="BQ5749" s="157">
        <f>IF('1b-NaturalGas'!$AL$91="no","not applicable (based on previous answers)",ROUND(BL5749,4))</f>
        <v>0.71499999999999997</v>
      </c>
    </row>
    <row r="5750" spans="30:69" x14ac:dyDescent="0.25">
      <c r="AD5750" s="157">
        <f t="shared" si="193"/>
        <v>0.71700000000000053</v>
      </c>
      <c r="AE5750" s="157">
        <f>IF('1a-Electricity'!$AL$77="no","",ROUND(AD5750,4))</f>
        <v>0.71699999999999997</v>
      </c>
      <c r="AF5750" s="157">
        <f>IF('1a-Electricity'!$AL$78="no","",ROUND(AD5750,4))</f>
        <v>0.71699999999999997</v>
      </c>
      <c r="AG5750" s="157">
        <f>IF('1a-Electricity'!$AL$79="no","",ROUND(AD5750,4))</f>
        <v>0.71699999999999997</v>
      </c>
      <c r="BL5750" s="157">
        <f t="shared" si="194"/>
        <v>0.71600000000000052</v>
      </c>
      <c r="BM5750" s="157">
        <f>IF('1b-NaturalGas'!$AL$87="no","",ROUND(BL5750,4))</f>
        <v>0.71599999999999997</v>
      </c>
      <c r="BN5750" s="157">
        <f>IF('1b-NaturalGas'!$AL$88="no","",ROUND(BL5750,4))</f>
        <v>0.71599999999999997</v>
      </c>
      <c r="BO5750" s="157">
        <f>IF('1b-NaturalGas'!$AL$89="no","",ROUND(BL5750,4))</f>
        <v>0.71599999999999997</v>
      </c>
      <c r="BP5750" s="157">
        <f>IF('1b-NaturalGas'!$AL$90="no","not applicable (based on previous answers)",ROUND(BL5750,4))</f>
        <v>0.71599999999999997</v>
      </c>
      <c r="BQ5750" s="157">
        <f>IF('1b-NaturalGas'!$AL$91="no","not applicable (based on previous answers)",ROUND(BL5750,4))</f>
        <v>0.71599999999999997</v>
      </c>
    </row>
    <row r="5751" spans="30:69" x14ac:dyDescent="0.25">
      <c r="AD5751" s="157">
        <f t="shared" si="193"/>
        <v>0.71800000000000053</v>
      </c>
      <c r="AE5751" s="157">
        <f>IF('1a-Electricity'!$AL$77="no","",ROUND(AD5751,4))</f>
        <v>0.71799999999999997</v>
      </c>
      <c r="AF5751" s="157">
        <f>IF('1a-Electricity'!$AL$78="no","",ROUND(AD5751,4))</f>
        <v>0.71799999999999997</v>
      </c>
      <c r="AG5751" s="157">
        <f>IF('1a-Electricity'!$AL$79="no","",ROUND(AD5751,4))</f>
        <v>0.71799999999999997</v>
      </c>
      <c r="BL5751" s="157">
        <f t="shared" si="194"/>
        <v>0.71700000000000053</v>
      </c>
      <c r="BM5751" s="157">
        <f>IF('1b-NaturalGas'!$AL$87="no","",ROUND(BL5751,4))</f>
        <v>0.71699999999999997</v>
      </c>
      <c r="BN5751" s="157">
        <f>IF('1b-NaturalGas'!$AL$88="no","",ROUND(BL5751,4))</f>
        <v>0.71699999999999997</v>
      </c>
      <c r="BO5751" s="157">
        <f>IF('1b-NaturalGas'!$AL$89="no","",ROUND(BL5751,4))</f>
        <v>0.71699999999999997</v>
      </c>
      <c r="BP5751" s="157">
        <f>IF('1b-NaturalGas'!$AL$90="no","not applicable (based on previous answers)",ROUND(BL5751,4))</f>
        <v>0.71699999999999997</v>
      </c>
      <c r="BQ5751" s="157">
        <f>IF('1b-NaturalGas'!$AL$91="no","not applicable (based on previous answers)",ROUND(BL5751,4))</f>
        <v>0.71699999999999997</v>
      </c>
    </row>
    <row r="5752" spans="30:69" x14ac:dyDescent="0.25">
      <c r="AD5752" s="157">
        <f t="shared" si="193"/>
        <v>0.71900000000000053</v>
      </c>
      <c r="AE5752" s="157">
        <f>IF('1a-Electricity'!$AL$77="no","",ROUND(AD5752,4))</f>
        <v>0.71899999999999997</v>
      </c>
      <c r="AF5752" s="157">
        <f>IF('1a-Electricity'!$AL$78="no","",ROUND(AD5752,4))</f>
        <v>0.71899999999999997</v>
      </c>
      <c r="AG5752" s="157">
        <f>IF('1a-Electricity'!$AL$79="no","",ROUND(AD5752,4))</f>
        <v>0.71899999999999997</v>
      </c>
      <c r="BL5752" s="157">
        <f t="shared" si="194"/>
        <v>0.71800000000000053</v>
      </c>
      <c r="BM5752" s="157">
        <f>IF('1b-NaturalGas'!$AL$87="no","",ROUND(BL5752,4))</f>
        <v>0.71799999999999997</v>
      </c>
      <c r="BN5752" s="157">
        <f>IF('1b-NaturalGas'!$AL$88="no","",ROUND(BL5752,4))</f>
        <v>0.71799999999999997</v>
      </c>
      <c r="BO5752" s="157">
        <f>IF('1b-NaturalGas'!$AL$89="no","",ROUND(BL5752,4))</f>
        <v>0.71799999999999997</v>
      </c>
      <c r="BP5752" s="157">
        <f>IF('1b-NaturalGas'!$AL$90="no","not applicable (based on previous answers)",ROUND(BL5752,4))</f>
        <v>0.71799999999999997</v>
      </c>
      <c r="BQ5752" s="157">
        <f>IF('1b-NaturalGas'!$AL$91="no","not applicable (based on previous answers)",ROUND(BL5752,4))</f>
        <v>0.71799999999999997</v>
      </c>
    </row>
    <row r="5753" spans="30:69" x14ac:dyDescent="0.25">
      <c r="AD5753" s="157">
        <f t="shared" si="193"/>
        <v>0.72000000000000053</v>
      </c>
      <c r="AE5753" s="157">
        <f>IF('1a-Electricity'!$AL$77="no","",ROUND(AD5753,4))</f>
        <v>0.72</v>
      </c>
      <c r="AF5753" s="157">
        <f>IF('1a-Electricity'!$AL$78="no","",ROUND(AD5753,4))</f>
        <v>0.72</v>
      </c>
      <c r="AG5753" s="157">
        <f>IF('1a-Electricity'!$AL$79="no","",ROUND(AD5753,4))</f>
        <v>0.72</v>
      </c>
      <c r="BL5753" s="157">
        <f t="shared" si="194"/>
        <v>0.71900000000000053</v>
      </c>
      <c r="BM5753" s="157">
        <f>IF('1b-NaturalGas'!$AL$87="no","",ROUND(BL5753,4))</f>
        <v>0.71899999999999997</v>
      </c>
      <c r="BN5753" s="157">
        <f>IF('1b-NaturalGas'!$AL$88="no","",ROUND(BL5753,4))</f>
        <v>0.71899999999999997</v>
      </c>
      <c r="BO5753" s="157">
        <f>IF('1b-NaturalGas'!$AL$89="no","",ROUND(BL5753,4))</f>
        <v>0.71899999999999997</v>
      </c>
      <c r="BP5753" s="157">
        <f>IF('1b-NaturalGas'!$AL$90="no","not applicable (based on previous answers)",ROUND(BL5753,4))</f>
        <v>0.71899999999999997</v>
      </c>
      <c r="BQ5753" s="157">
        <f>IF('1b-NaturalGas'!$AL$91="no","not applicable (based on previous answers)",ROUND(BL5753,4))</f>
        <v>0.71899999999999997</v>
      </c>
    </row>
    <row r="5754" spans="30:69" x14ac:dyDescent="0.25">
      <c r="AD5754" s="157">
        <f t="shared" si="193"/>
        <v>0.72100000000000053</v>
      </c>
      <c r="AE5754" s="157">
        <f>IF('1a-Electricity'!$AL$77="no","",ROUND(AD5754,4))</f>
        <v>0.72099999999999997</v>
      </c>
      <c r="AF5754" s="157">
        <f>IF('1a-Electricity'!$AL$78="no","",ROUND(AD5754,4))</f>
        <v>0.72099999999999997</v>
      </c>
      <c r="AG5754" s="157">
        <f>IF('1a-Electricity'!$AL$79="no","",ROUND(AD5754,4))</f>
        <v>0.72099999999999997</v>
      </c>
      <c r="BL5754" s="157">
        <f t="shared" si="194"/>
        <v>0.72000000000000053</v>
      </c>
      <c r="BM5754" s="157">
        <f>IF('1b-NaturalGas'!$AL$87="no","",ROUND(BL5754,4))</f>
        <v>0.72</v>
      </c>
      <c r="BN5754" s="157">
        <f>IF('1b-NaturalGas'!$AL$88="no","",ROUND(BL5754,4))</f>
        <v>0.72</v>
      </c>
      <c r="BO5754" s="157">
        <f>IF('1b-NaturalGas'!$AL$89="no","",ROUND(BL5754,4))</f>
        <v>0.72</v>
      </c>
      <c r="BP5754" s="157">
        <f>IF('1b-NaturalGas'!$AL$90="no","not applicable (based on previous answers)",ROUND(BL5754,4))</f>
        <v>0.72</v>
      </c>
      <c r="BQ5754" s="157">
        <f>IF('1b-NaturalGas'!$AL$91="no","not applicable (based on previous answers)",ROUND(BL5754,4))</f>
        <v>0.72</v>
      </c>
    </row>
    <row r="5755" spans="30:69" x14ac:dyDescent="0.25">
      <c r="AD5755" s="157">
        <f t="shared" si="193"/>
        <v>0.72200000000000053</v>
      </c>
      <c r="AE5755" s="157">
        <f>IF('1a-Electricity'!$AL$77="no","",ROUND(AD5755,4))</f>
        <v>0.72199999999999998</v>
      </c>
      <c r="AF5755" s="157">
        <f>IF('1a-Electricity'!$AL$78="no","",ROUND(AD5755,4))</f>
        <v>0.72199999999999998</v>
      </c>
      <c r="AG5755" s="157">
        <f>IF('1a-Electricity'!$AL$79="no","",ROUND(AD5755,4))</f>
        <v>0.72199999999999998</v>
      </c>
      <c r="BL5755" s="157">
        <f t="shared" si="194"/>
        <v>0.72100000000000053</v>
      </c>
      <c r="BM5755" s="157">
        <f>IF('1b-NaturalGas'!$AL$87="no","",ROUND(BL5755,4))</f>
        <v>0.72099999999999997</v>
      </c>
      <c r="BN5755" s="157">
        <f>IF('1b-NaturalGas'!$AL$88="no","",ROUND(BL5755,4))</f>
        <v>0.72099999999999997</v>
      </c>
      <c r="BO5755" s="157">
        <f>IF('1b-NaturalGas'!$AL$89="no","",ROUND(BL5755,4))</f>
        <v>0.72099999999999997</v>
      </c>
      <c r="BP5755" s="157">
        <f>IF('1b-NaturalGas'!$AL$90="no","not applicable (based on previous answers)",ROUND(BL5755,4))</f>
        <v>0.72099999999999997</v>
      </c>
      <c r="BQ5755" s="157">
        <f>IF('1b-NaturalGas'!$AL$91="no","not applicable (based on previous answers)",ROUND(BL5755,4))</f>
        <v>0.72099999999999997</v>
      </c>
    </row>
    <row r="5756" spans="30:69" x14ac:dyDescent="0.25">
      <c r="AD5756" s="157">
        <f t="shared" si="193"/>
        <v>0.72300000000000053</v>
      </c>
      <c r="AE5756" s="157">
        <f>IF('1a-Electricity'!$AL$77="no","",ROUND(AD5756,4))</f>
        <v>0.72299999999999998</v>
      </c>
      <c r="AF5756" s="157">
        <f>IF('1a-Electricity'!$AL$78="no","",ROUND(AD5756,4))</f>
        <v>0.72299999999999998</v>
      </c>
      <c r="AG5756" s="157">
        <f>IF('1a-Electricity'!$AL$79="no","",ROUND(AD5756,4))</f>
        <v>0.72299999999999998</v>
      </c>
      <c r="BL5756" s="157">
        <f t="shared" si="194"/>
        <v>0.72200000000000053</v>
      </c>
      <c r="BM5756" s="157">
        <f>IF('1b-NaturalGas'!$AL$87="no","",ROUND(BL5756,4))</f>
        <v>0.72199999999999998</v>
      </c>
      <c r="BN5756" s="157">
        <f>IF('1b-NaturalGas'!$AL$88="no","",ROUND(BL5756,4))</f>
        <v>0.72199999999999998</v>
      </c>
      <c r="BO5756" s="157">
        <f>IF('1b-NaturalGas'!$AL$89="no","",ROUND(BL5756,4))</f>
        <v>0.72199999999999998</v>
      </c>
      <c r="BP5756" s="157">
        <f>IF('1b-NaturalGas'!$AL$90="no","not applicable (based on previous answers)",ROUND(BL5756,4))</f>
        <v>0.72199999999999998</v>
      </c>
      <c r="BQ5756" s="157">
        <f>IF('1b-NaturalGas'!$AL$91="no","not applicable (based on previous answers)",ROUND(BL5756,4))</f>
        <v>0.72199999999999998</v>
      </c>
    </row>
    <row r="5757" spans="30:69" x14ac:dyDescent="0.25">
      <c r="AD5757" s="157">
        <f t="shared" si="193"/>
        <v>0.72400000000000053</v>
      </c>
      <c r="AE5757" s="157">
        <f>IF('1a-Electricity'!$AL$77="no","",ROUND(AD5757,4))</f>
        <v>0.72399999999999998</v>
      </c>
      <c r="AF5757" s="157">
        <f>IF('1a-Electricity'!$AL$78="no","",ROUND(AD5757,4))</f>
        <v>0.72399999999999998</v>
      </c>
      <c r="AG5757" s="157">
        <f>IF('1a-Electricity'!$AL$79="no","",ROUND(AD5757,4))</f>
        <v>0.72399999999999998</v>
      </c>
      <c r="BL5757" s="157">
        <f t="shared" si="194"/>
        <v>0.72300000000000053</v>
      </c>
      <c r="BM5757" s="157">
        <f>IF('1b-NaturalGas'!$AL$87="no","",ROUND(BL5757,4))</f>
        <v>0.72299999999999998</v>
      </c>
      <c r="BN5757" s="157">
        <f>IF('1b-NaturalGas'!$AL$88="no","",ROUND(BL5757,4))</f>
        <v>0.72299999999999998</v>
      </c>
      <c r="BO5757" s="157">
        <f>IF('1b-NaturalGas'!$AL$89="no","",ROUND(BL5757,4))</f>
        <v>0.72299999999999998</v>
      </c>
      <c r="BP5757" s="157">
        <f>IF('1b-NaturalGas'!$AL$90="no","not applicable (based on previous answers)",ROUND(BL5757,4))</f>
        <v>0.72299999999999998</v>
      </c>
      <c r="BQ5757" s="157">
        <f>IF('1b-NaturalGas'!$AL$91="no","not applicable (based on previous answers)",ROUND(BL5757,4))</f>
        <v>0.72299999999999998</v>
      </c>
    </row>
    <row r="5758" spans="30:69" x14ac:dyDescent="0.25">
      <c r="AD5758" s="157">
        <f t="shared" si="193"/>
        <v>0.72500000000000053</v>
      </c>
      <c r="AE5758" s="157">
        <f>IF('1a-Electricity'!$AL$77="no","",ROUND(AD5758,4))</f>
        <v>0.72499999999999998</v>
      </c>
      <c r="AF5758" s="157">
        <f>IF('1a-Electricity'!$AL$78="no","",ROUND(AD5758,4))</f>
        <v>0.72499999999999998</v>
      </c>
      <c r="AG5758" s="157">
        <f>IF('1a-Electricity'!$AL$79="no","",ROUND(AD5758,4))</f>
        <v>0.72499999999999998</v>
      </c>
      <c r="BL5758" s="157">
        <f t="shared" si="194"/>
        <v>0.72400000000000053</v>
      </c>
      <c r="BM5758" s="157">
        <f>IF('1b-NaturalGas'!$AL$87="no","",ROUND(BL5758,4))</f>
        <v>0.72399999999999998</v>
      </c>
      <c r="BN5758" s="157">
        <f>IF('1b-NaturalGas'!$AL$88="no","",ROUND(BL5758,4))</f>
        <v>0.72399999999999998</v>
      </c>
      <c r="BO5758" s="157">
        <f>IF('1b-NaturalGas'!$AL$89="no","",ROUND(BL5758,4))</f>
        <v>0.72399999999999998</v>
      </c>
      <c r="BP5758" s="157">
        <f>IF('1b-NaturalGas'!$AL$90="no","not applicable (based on previous answers)",ROUND(BL5758,4))</f>
        <v>0.72399999999999998</v>
      </c>
      <c r="BQ5758" s="157">
        <f>IF('1b-NaturalGas'!$AL$91="no","not applicable (based on previous answers)",ROUND(BL5758,4))</f>
        <v>0.72399999999999998</v>
      </c>
    </row>
    <row r="5759" spans="30:69" x14ac:dyDescent="0.25">
      <c r="AD5759" s="157">
        <f t="shared" si="193"/>
        <v>0.72600000000000053</v>
      </c>
      <c r="AE5759" s="157">
        <f>IF('1a-Electricity'!$AL$77="no","",ROUND(AD5759,4))</f>
        <v>0.72599999999999998</v>
      </c>
      <c r="AF5759" s="157">
        <f>IF('1a-Electricity'!$AL$78="no","",ROUND(AD5759,4))</f>
        <v>0.72599999999999998</v>
      </c>
      <c r="AG5759" s="157">
        <f>IF('1a-Electricity'!$AL$79="no","",ROUND(AD5759,4))</f>
        <v>0.72599999999999998</v>
      </c>
      <c r="BL5759" s="157">
        <f t="shared" si="194"/>
        <v>0.72500000000000053</v>
      </c>
      <c r="BM5759" s="157">
        <f>IF('1b-NaturalGas'!$AL$87="no","",ROUND(BL5759,4))</f>
        <v>0.72499999999999998</v>
      </c>
      <c r="BN5759" s="157">
        <f>IF('1b-NaturalGas'!$AL$88="no","",ROUND(BL5759,4))</f>
        <v>0.72499999999999998</v>
      </c>
      <c r="BO5759" s="157">
        <f>IF('1b-NaturalGas'!$AL$89="no","",ROUND(BL5759,4))</f>
        <v>0.72499999999999998</v>
      </c>
      <c r="BP5759" s="157">
        <f>IF('1b-NaturalGas'!$AL$90="no","not applicable (based on previous answers)",ROUND(BL5759,4))</f>
        <v>0.72499999999999998</v>
      </c>
      <c r="BQ5759" s="157">
        <f>IF('1b-NaturalGas'!$AL$91="no","not applicable (based on previous answers)",ROUND(BL5759,4))</f>
        <v>0.72499999999999998</v>
      </c>
    </row>
    <row r="5760" spans="30:69" x14ac:dyDescent="0.25">
      <c r="AD5760" s="157">
        <f t="shared" si="193"/>
        <v>0.72700000000000053</v>
      </c>
      <c r="AE5760" s="157">
        <f>IF('1a-Electricity'!$AL$77="no","",ROUND(AD5760,4))</f>
        <v>0.72699999999999998</v>
      </c>
      <c r="AF5760" s="157">
        <f>IF('1a-Electricity'!$AL$78="no","",ROUND(AD5760,4))</f>
        <v>0.72699999999999998</v>
      </c>
      <c r="AG5760" s="157">
        <f>IF('1a-Electricity'!$AL$79="no","",ROUND(AD5760,4))</f>
        <v>0.72699999999999998</v>
      </c>
      <c r="BL5760" s="157">
        <f t="shared" si="194"/>
        <v>0.72600000000000053</v>
      </c>
      <c r="BM5760" s="157">
        <f>IF('1b-NaturalGas'!$AL$87="no","",ROUND(BL5760,4))</f>
        <v>0.72599999999999998</v>
      </c>
      <c r="BN5760" s="157">
        <f>IF('1b-NaturalGas'!$AL$88="no","",ROUND(BL5760,4))</f>
        <v>0.72599999999999998</v>
      </c>
      <c r="BO5760" s="157">
        <f>IF('1b-NaturalGas'!$AL$89="no","",ROUND(BL5760,4))</f>
        <v>0.72599999999999998</v>
      </c>
      <c r="BP5760" s="157">
        <f>IF('1b-NaturalGas'!$AL$90="no","not applicable (based on previous answers)",ROUND(BL5760,4))</f>
        <v>0.72599999999999998</v>
      </c>
      <c r="BQ5760" s="157">
        <f>IF('1b-NaturalGas'!$AL$91="no","not applicable (based on previous answers)",ROUND(BL5760,4))</f>
        <v>0.72599999999999998</v>
      </c>
    </row>
    <row r="5761" spans="30:69" x14ac:dyDescent="0.25">
      <c r="AD5761" s="157">
        <f t="shared" si="193"/>
        <v>0.72800000000000054</v>
      </c>
      <c r="AE5761" s="157">
        <f>IF('1a-Electricity'!$AL$77="no","",ROUND(AD5761,4))</f>
        <v>0.72799999999999998</v>
      </c>
      <c r="AF5761" s="157">
        <f>IF('1a-Electricity'!$AL$78="no","",ROUND(AD5761,4))</f>
        <v>0.72799999999999998</v>
      </c>
      <c r="AG5761" s="157">
        <f>IF('1a-Electricity'!$AL$79="no","",ROUND(AD5761,4))</f>
        <v>0.72799999999999998</v>
      </c>
      <c r="BL5761" s="157">
        <f t="shared" si="194"/>
        <v>0.72700000000000053</v>
      </c>
      <c r="BM5761" s="157">
        <f>IF('1b-NaturalGas'!$AL$87="no","",ROUND(BL5761,4))</f>
        <v>0.72699999999999998</v>
      </c>
      <c r="BN5761" s="157">
        <f>IF('1b-NaturalGas'!$AL$88="no","",ROUND(BL5761,4))</f>
        <v>0.72699999999999998</v>
      </c>
      <c r="BO5761" s="157">
        <f>IF('1b-NaturalGas'!$AL$89="no","",ROUND(BL5761,4))</f>
        <v>0.72699999999999998</v>
      </c>
      <c r="BP5761" s="157">
        <f>IF('1b-NaturalGas'!$AL$90="no","not applicable (based on previous answers)",ROUND(BL5761,4))</f>
        <v>0.72699999999999998</v>
      </c>
      <c r="BQ5761" s="157">
        <f>IF('1b-NaturalGas'!$AL$91="no","not applicable (based on previous answers)",ROUND(BL5761,4))</f>
        <v>0.72699999999999998</v>
      </c>
    </row>
    <row r="5762" spans="30:69" x14ac:dyDescent="0.25">
      <c r="AD5762" s="157">
        <f t="shared" si="193"/>
        <v>0.72900000000000054</v>
      </c>
      <c r="AE5762" s="157">
        <f>IF('1a-Electricity'!$AL$77="no","",ROUND(AD5762,4))</f>
        <v>0.72899999999999998</v>
      </c>
      <c r="AF5762" s="157">
        <f>IF('1a-Electricity'!$AL$78="no","",ROUND(AD5762,4))</f>
        <v>0.72899999999999998</v>
      </c>
      <c r="AG5762" s="157">
        <f>IF('1a-Electricity'!$AL$79="no","",ROUND(AD5762,4))</f>
        <v>0.72899999999999998</v>
      </c>
      <c r="BL5762" s="157">
        <f t="shared" si="194"/>
        <v>0.72800000000000054</v>
      </c>
      <c r="BM5762" s="157">
        <f>IF('1b-NaturalGas'!$AL$87="no","",ROUND(BL5762,4))</f>
        <v>0.72799999999999998</v>
      </c>
      <c r="BN5762" s="157">
        <f>IF('1b-NaturalGas'!$AL$88="no","",ROUND(BL5762,4))</f>
        <v>0.72799999999999998</v>
      </c>
      <c r="BO5762" s="157">
        <f>IF('1b-NaturalGas'!$AL$89="no","",ROUND(BL5762,4))</f>
        <v>0.72799999999999998</v>
      </c>
      <c r="BP5762" s="157">
        <f>IF('1b-NaturalGas'!$AL$90="no","not applicable (based on previous answers)",ROUND(BL5762,4))</f>
        <v>0.72799999999999998</v>
      </c>
      <c r="BQ5762" s="157">
        <f>IF('1b-NaturalGas'!$AL$91="no","not applicable (based on previous answers)",ROUND(BL5762,4))</f>
        <v>0.72799999999999998</v>
      </c>
    </row>
    <row r="5763" spans="30:69" x14ac:dyDescent="0.25">
      <c r="AD5763" s="157">
        <f t="shared" si="193"/>
        <v>0.73000000000000054</v>
      </c>
      <c r="AE5763" s="157">
        <f>IF('1a-Electricity'!$AL$77="no","",ROUND(AD5763,4))</f>
        <v>0.73</v>
      </c>
      <c r="AF5763" s="157">
        <f>IF('1a-Electricity'!$AL$78="no","",ROUND(AD5763,4))</f>
        <v>0.73</v>
      </c>
      <c r="AG5763" s="157">
        <f>IF('1a-Electricity'!$AL$79="no","",ROUND(AD5763,4))</f>
        <v>0.73</v>
      </c>
      <c r="BL5763" s="157">
        <f t="shared" si="194"/>
        <v>0.72900000000000054</v>
      </c>
      <c r="BM5763" s="157">
        <f>IF('1b-NaturalGas'!$AL$87="no","",ROUND(BL5763,4))</f>
        <v>0.72899999999999998</v>
      </c>
      <c r="BN5763" s="157">
        <f>IF('1b-NaturalGas'!$AL$88="no","",ROUND(BL5763,4))</f>
        <v>0.72899999999999998</v>
      </c>
      <c r="BO5763" s="157">
        <f>IF('1b-NaturalGas'!$AL$89="no","",ROUND(BL5763,4))</f>
        <v>0.72899999999999998</v>
      </c>
      <c r="BP5763" s="157">
        <f>IF('1b-NaturalGas'!$AL$90="no","not applicable (based on previous answers)",ROUND(BL5763,4))</f>
        <v>0.72899999999999998</v>
      </c>
      <c r="BQ5763" s="157">
        <f>IF('1b-NaturalGas'!$AL$91="no","not applicable (based on previous answers)",ROUND(BL5763,4))</f>
        <v>0.72899999999999998</v>
      </c>
    </row>
    <row r="5764" spans="30:69" x14ac:dyDescent="0.25">
      <c r="AD5764" s="157">
        <f t="shared" si="193"/>
        <v>0.73100000000000054</v>
      </c>
      <c r="AE5764" s="157">
        <f>IF('1a-Electricity'!$AL$77="no","",ROUND(AD5764,4))</f>
        <v>0.73099999999999998</v>
      </c>
      <c r="AF5764" s="157">
        <f>IF('1a-Electricity'!$AL$78="no","",ROUND(AD5764,4))</f>
        <v>0.73099999999999998</v>
      </c>
      <c r="AG5764" s="157">
        <f>IF('1a-Electricity'!$AL$79="no","",ROUND(AD5764,4))</f>
        <v>0.73099999999999998</v>
      </c>
      <c r="BL5764" s="157">
        <f t="shared" si="194"/>
        <v>0.73000000000000054</v>
      </c>
      <c r="BM5764" s="157">
        <f>IF('1b-NaturalGas'!$AL$87="no","",ROUND(BL5764,4))</f>
        <v>0.73</v>
      </c>
      <c r="BN5764" s="157">
        <f>IF('1b-NaturalGas'!$AL$88="no","",ROUND(BL5764,4))</f>
        <v>0.73</v>
      </c>
      <c r="BO5764" s="157">
        <f>IF('1b-NaturalGas'!$AL$89="no","",ROUND(BL5764,4))</f>
        <v>0.73</v>
      </c>
      <c r="BP5764" s="157">
        <f>IF('1b-NaturalGas'!$AL$90="no","not applicable (based on previous answers)",ROUND(BL5764,4))</f>
        <v>0.73</v>
      </c>
      <c r="BQ5764" s="157">
        <f>IF('1b-NaturalGas'!$AL$91="no","not applicable (based on previous answers)",ROUND(BL5764,4))</f>
        <v>0.73</v>
      </c>
    </row>
    <row r="5765" spans="30:69" x14ac:dyDescent="0.25">
      <c r="AD5765" s="157">
        <f t="shared" si="193"/>
        <v>0.73200000000000054</v>
      </c>
      <c r="AE5765" s="157">
        <f>IF('1a-Electricity'!$AL$77="no","",ROUND(AD5765,4))</f>
        <v>0.73199999999999998</v>
      </c>
      <c r="AF5765" s="157">
        <f>IF('1a-Electricity'!$AL$78="no","",ROUND(AD5765,4))</f>
        <v>0.73199999999999998</v>
      </c>
      <c r="AG5765" s="157">
        <f>IF('1a-Electricity'!$AL$79="no","",ROUND(AD5765,4))</f>
        <v>0.73199999999999998</v>
      </c>
      <c r="BL5765" s="157">
        <f t="shared" si="194"/>
        <v>0.73100000000000054</v>
      </c>
      <c r="BM5765" s="157">
        <f>IF('1b-NaturalGas'!$AL$87="no","",ROUND(BL5765,4))</f>
        <v>0.73099999999999998</v>
      </c>
      <c r="BN5765" s="157">
        <f>IF('1b-NaturalGas'!$AL$88="no","",ROUND(BL5765,4))</f>
        <v>0.73099999999999998</v>
      </c>
      <c r="BO5765" s="157">
        <f>IF('1b-NaturalGas'!$AL$89="no","",ROUND(BL5765,4))</f>
        <v>0.73099999999999998</v>
      </c>
      <c r="BP5765" s="157">
        <f>IF('1b-NaturalGas'!$AL$90="no","not applicable (based on previous answers)",ROUND(BL5765,4))</f>
        <v>0.73099999999999998</v>
      </c>
      <c r="BQ5765" s="157">
        <f>IF('1b-NaturalGas'!$AL$91="no","not applicable (based on previous answers)",ROUND(BL5765,4))</f>
        <v>0.73099999999999998</v>
      </c>
    </row>
    <row r="5766" spans="30:69" x14ac:dyDescent="0.25">
      <c r="AD5766" s="157">
        <f t="shared" si="193"/>
        <v>0.73300000000000054</v>
      </c>
      <c r="AE5766" s="157">
        <f>IF('1a-Electricity'!$AL$77="no","",ROUND(AD5766,4))</f>
        <v>0.73299999999999998</v>
      </c>
      <c r="AF5766" s="157">
        <f>IF('1a-Electricity'!$AL$78="no","",ROUND(AD5766,4))</f>
        <v>0.73299999999999998</v>
      </c>
      <c r="AG5766" s="157">
        <f>IF('1a-Electricity'!$AL$79="no","",ROUND(AD5766,4))</f>
        <v>0.73299999999999998</v>
      </c>
      <c r="BL5766" s="157">
        <f t="shared" si="194"/>
        <v>0.73200000000000054</v>
      </c>
      <c r="BM5766" s="157">
        <f>IF('1b-NaturalGas'!$AL$87="no","",ROUND(BL5766,4))</f>
        <v>0.73199999999999998</v>
      </c>
      <c r="BN5766" s="157">
        <f>IF('1b-NaturalGas'!$AL$88="no","",ROUND(BL5766,4))</f>
        <v>0.73199999999999998</v>
      </c>
      <c r="BO5766" s="157">
        <f>IF('1b-NaturalGas'!$AL$89="no","",ROUND(BL5766,4))</f>
        <v>0.73199999999999998</v>
      </c>
      <c r="BP5766" s="157">
        <f>IF('1b-NaturalGas'!$AL$90="no","not applicable (based on previous answers)",ROUND(BL5766,4))</f>
        <v>0.73199999999999998</v>
      </c>
      <c r="BQ5766" s="157">
        <f>IF('1b-NaturalGas'!$AL$91="no","not applicable (based on previous answers)",ROUND(BL5766,4))</f>
        <v>0.73199999999999998</v>
      </c>
    </row>
    <row r="5767" spans="30:69" x14ac:dyDescent="0.25">
      <c r="AD5767" s="157">
        <f t="shared" si="193"/>
        <v>0.73400000000000054</v>
      </c>
      <c r="AE5767" s="157">
        <f>IF('1a-Electricity'!$AL$77="no","",ROUND(AD5767,4))</f>
        <v>0.73399999999999999</v>
      </c>
      <c r="AF5767" s="157">
        <f>IF('1a-Electricity'!$AL$78="no","",ROUND(AD5767,4))</f>
        <v>0.73399999999999999</v>
      </c>
      <c r="AG5767" s="157">
        <f>IF('1a-Electricity'!$AL$79="no","",ROUND(AD5767,4))</f>
        <v>0.73399999999999999</v>
      </c>
      <c r="BL5767" s="157">
        <f t="shared" si="194"/>
        <v>0.73300000000000054</v>
      </c>
      <c r="BM5767" s="157">
        <f>IF('1b-NaturalGas'!$AL$87="no","",ROUND(BL5767,4))</f>
        <v>0.73299999999999998</v>
      </c>
      <c r="BN5767" s="157">
        <f>IF('1b-NaturalGas'!$AL$88="no","",ROUND(BL5767,4))</f>
        <v>0.73299999999999998</v>
      </c>
      <c r="BO5767" s="157">
        <f>IF('1b-NaturalGas'!$AL$89="no","",ROUND(BL5767,4))</f>
        <v>0.73299999999999998</v>
      </c>
      <c r="BP5767" s="157">
        <f>IF('1b-NaturalGas'!$AL$90="no","not applicable (based on previous answers)",ROUND(BL5767,4))</f>
        <v>0.73299999999999998</v>
      </c>
      <c r="BQ5767" s="157">
        <f>IF('1b-NaturalGas'!$AL$91="no","not applicable (based on previous answers)",ROUND(BL5767,4))</f>
        <v>0.73299999999999998</v>
      </c>
    </row>
    <row r="5768" spans="30:69" x14ac:dyDescent="0.25">
      <c r="AD5768" s="157">
        <f t="shared" si="193"/>
        <v>0.73500000000000054</v>
      </c>
      <c r="AE5768" s="157">
        <f>IF('1a-Electricity'!$AL$77="no","",ROUND(AD5768,4))</f>
        <v>0.73499999999999999</v>
      </c>
      <c r="AF5768" s="157">
        <f>IF('1a-Electricity'!$AL$78="no","",ROUND(AD5768,4))</f>
        <v>0.73499999999999999</v>
      </c>
      <c r="AG5768" s="157">
        <f>IF('1a-Electricity'!$AL$79="no","",ROUND(AD5768,4))</f>
        <v>0.73499999999999999</v>
      </c>
      <c r="BL5768" s="157">
        <f t="shared" si="194"/>
        <v>0.73400000000000054</v>
      </c>
      <c r="BM5768" s="157">
        <f>IF('1b-NaturalGas'!$AL$87="no","",ROUND(BL5768,4))</f>
        <v>0.73399999999999999</v>
      </c>
      <c r="BN5768" s="157">
        <f>IF('1b-NaturalGas'!$AL$88="no","",ROUND(BL5768,4))</f>
        <v>0.73399999999999999</v>
      </c>
      <c r="BO5768" s="157">
        <f>IF('1b-NaturalGas'!$AL$89="no","",ROUND(BL5768,4))</f>
        <v>0.73399999999999999</v>
      </c>
      <c r="BP5768" s="157">
        <f>IF('1b-NaturalGas'!$AL$90="no","not applicable (based on previous answers)",ROUND(BL5768,4))</f>
        <v>0.73399999999999999</v>
      </c>
      <c r="BQ5768" s="157">
        <f>IF('1b-NaturalGas'!$AL$91="no","not applicable (based on previous answers)",ROUND(BL5768,4))</f>
        <v>0.73399999999999999</v>
      </c>
    </row>
    <row r="5769" spans="30:69" x14ac:dyDescent="0.25">
      <c r="AD5769" s="157">
        <f t="shared" si="193"/>
        <v>0.73600000000000054</v>
      </c>
      <c r="AE5769" s="157">
        <f>IF('1a-Electricity'!$AL$77="no","",ROUND(AD5769,4))</f>
        <v>0.73599999999999999</v>
      </c>
      <c r="AF5769" s="157">
        <f>IF('1a-Electricity'!$AL$78="no","",ROUND(AD5769,4))</f>
        <v>0.73599999999999999</v>
      </c>
      <c r="AG5769" s="157">
        <f>IF('1a-Electricity'!$AL$79="no","",ROUND(AD5769,4))</f>
        <v>0.73599999999999999</v>
      </c>
      <c r="BL5769" s="157">
        <f t="shared" si="194"/>
        <v>0.73500000000000054</v>
      </c>
      <c r="BM5769" s="157">
        <f>IF('1b-NaturalGas'!$AL$87="no","",ROUND(BL5769,4))</f>
        <v>0.73499999999999999</v>
      </c>
      <c r="BN5769" s="157">
        <f>IF('1b-NaturalGas'!$AL$88="no","",ROUND(BL5769,4))</f>
        <v>0.73499999999999999</v>
      </c>
      <c r="BO5769" s="157">
        <f>IF('1b-NaturalGas'!$AL$89="no","",ROUND(BL5769,4))</f>
        <v>0.73499999999999999</v>
      </c>
      <c r="BP5769" s="157">
        <f>IF('1b-NaturalGas'!$AL$90="no","not applicable (based on previous answers)",ROUND(BL5769,4))</f>
        <v>0.73499999999999999</v>
      </c>
      <c r="BQ5769" s="157">
        <f>IF('1b-NaturalGas'!$AL$91="no","not applicable (based on previous answers)",ROUND(BL5769,4))</f>
        <v>0.73499999999999999</v>
      </c>
    </row>
    <row r="5770" spans="30:69" x14ac:dyDescent="0.25">
      <c r="AD5770" s="157">
        <f t="shared" si="193"/>
        <v>0.73700000000000054</v>
      </c>
      <c r="AE5770" s="157">
        <f>IF('1a-Electricity'!$AL$77="no","",ROUND(AD5770,4))</f>
        <v>0.73699999999999999</v>
      </c>
      <c r="AF5770" s="157">
        <f>IF('1a-Electricity'!$AL$78="no","",ROUND(AD5770,4))</f>
        <v>0.73699999999999999</v>
      </c>
      <c r="AG5770" s="157">
        <f>IF('1a-Electricity'!$AL$79="no","",ROUND(AD5770,4))</f>
        <v>0.73699999999999999</v>
      </c>
      <c r="BL5770" s="157">
        <f t="shared" si="194"/>
        <v>0.73600000000000054</v>
      </c>
      <c r="BM5770" s="157">
        <f>IF('1b-NaturalGas'!$AL$87="no","",ROUND(BL5770,4))</f>
        <v>0.73599999999999999</v>
      </c>
      <c r="BN5770" s="157">
        <f>IF('1b-NaturalGas'!$AL$88="no","",ROUND(BL5770,4))</f>
        <v>0.73599999999999999</v>
      </c>
      <c r="BO5770" s="157">
        <f>IF('1b-NaturalGas'!$AL$89="no","",ROUND(BL5770,4))</f>
        <v>0.73599999999999999</v>
      </c>
      <c r="BP5770" s="157">
        <f>IF('1b-NaturalGas'!$AL$90="no","not applicable (based on previous answers)",ROUND(BL5770,4))</f>
        <v>0.73599999999999999</v>
      </c>
      <c r="BQ5770" s="157">
        <f>IF('1b-NaturalGas'!$AL$91="no","not applicable (based on previous answers)",ROUND(BL5770,4))</f>
        <v>0.73599999999999999</v>
      </c>
    </row>
    <row r="5771" spans="30:69" x14ac:dyDescent="0.25">
      <c r="AD5771" s="157">
        <f t="shared" si="193"/>
        <v>0.73800000000000054</v>
      </c>
      <c r="AE5771" s="157">
        <f>IF('1a-Electricity'!$AL$77="no","",ROUND(AD5771,4))</f>
        <v>0.73799999999999999</v>
      </c>
      <c r="AF5771" s="157">
        <f>IF('1a-Electricity'!$AL$78="no","",ROUND(AD5771,4))</f>
        <v>0.73799999999999999</v>
      </c>
      <c r="AG5771" s="157">
        <f>IF('1a-Electricity'!$AL$79="no","",ROUND(AD5771,4))</f>
        <v>0.73799999999999999</v>
      </c>
      <c r="BL5771" s="157">
        <f t="shared" si="194"/>
        <v>0.73700000000000054</v>
      </c>
      <c r="BM5771" s="157">
        <f>IF('1b-NaturalGas'!$AL$87="no","",ROUND(BL5771,4))</f>
        <v>0.73699999999999999</v>
      </c>
      <c r="BN5771" s="157">
        <f>IF('1b-NaturalGas'!$AL$88="no","",ROUND(BL5771,4))</f>
        <v>0.73699999999999999</v>
      </c>
      <c r="BO5771" s="157">
        <f>IF('1b-NaturalGas'!$AL$89="no","",ROUND(BL5771,4))</f>
        <v>0.73699999999999999</v>
      </c>
      <c r="BP5771" s="157">
        <f>IF('1b-NaturalGas'!$AL$90="no","not applicable (based on previous answers)",ROUND(BL5771,4))</f>
        <v>0.73699999999999999</v>
      </c>
      <c r="BQ5771" s="157">
        <f>IF('1b-NaturalGas'!$AL$91="no","not applicable (based on previous answers)",ROUND(BL5771,4))</f>
        <v>0.73699999999999999</v>
      </c>
    </row>
    <row r="5772" spans="30:69" x14ac:dyDescent="0.25">
      <c r="AD5772" s="157">
        <f t="shared" si="193"/>
        <v>0.73900000000000055</v>
      </c>
      <c r="AE5772" s="157">
        <f>IF('1a-Electricity'!$AL$77="no","",ROUND(AD5772,4))</f>
        <v>0.73899999999999999</v>
      </c>
      <c r="AF5772" s="157">
        <f>IF('1a-Electricity'!$AL$78="no","",ROUND(AD5772,4))</f>
        <v>0.73899999999999999</v>
      </c>
      <c r="AG5772" s="157">
        <f>IF('1a-Electricity'!$AL$79="no","",ROUND(AD5772,4))</f>
        <v>0.73899999999999999</v>
      </c>
      <c r="BL5772" s="157">
        <f t="shared" si="194"/>
        <v>0.73800000000000054</v>
      </c>
      <c r="BM5772" s="157">
        <f>IF('1b-NaturalGas'!$AL$87="no","",ROUND(BL5772,4))</f>
        <v>0.73799999999999999</v>
      </c>
      <c r="BN5772" s="157">
        <f>IF('1b-NaturalGas'!$AL$88="no","",ROUND(BL5772,4))</f>
        <v>0.73799999999999999</v>
      </c>
      <c r="BO5772" s="157">
        <f>IF('1b-NaturalGas'!$AL$89="no","",ROUND(BL5772,4))</f>
        <v>0.73799999999999999</v>
      </c>
      <c r="BP5772" s="157">
        <f>IF('1b-NaturalGas'!$AL$90="no","not applicable (based on previous answers)",ROUND(BL5772,4))</f>
        <v>0.73799999999999999</v>
      </c>
      <c r="BQ5772" s="157">
        <f>IF('1b-NaturalGas'!$AL$91="no","not applicable (based on previous answers)",ROUND(BL5772,4))</f>
        <v>0.73799999999999999</v>
      </c>
    </row>
    <row r="5773" spans="30:69" x14ac:dyDescent="0.25">
      <c r="AD5773" s="157">
        <f t="shared" si="193"/>
        <v>0.74000000000000055</v>
      </c>
      <c r="AE5773" s="157">
        <f>IF('1a-Electricity'!$AL$77="no","",ROUND(AD5773,4))</f>
        <v>0.74</v>
      </c>
      <c r="AF5773" s="157">
        <f>IF('1a-Electricity'!$AL$78="no","",ROUND(AD5773,4))</f>
        <v>0.74</v>
      </c>
      <c r="AG5773" s="157">
        <f>IF('1a-Electricity'!$AL$79="no","",ROUND(AD5773,4))</f>
        <v>0.74</v>
      </c>
      <c r="BL5773" s="157">
        <f t="shared" si="194"/>
        <v>0.73900000000000055</v>
      </c>
      <c r="BM5773" s="157">
        <f>IF('1b-NaturalGas'!$AL$87="no","",ROUND(BL5773,4))</f>
        <v>0.73899999999999999</v>
      </c>
      <c r="BN5773" s="157">
        <f>IF('1b-NaturalGas'!$AL$88="no","",ROUND(BL5773,4))</f>
        <v>0.73899999999999999</v>
      </c>
      <c r="BO5773" s="157">
        <f>IF('1b-NaturalGas'!$AL$89="no","",ROUND(BL5773,4))</f>
        <v>0.73899999999999999</v>
      </c>
      <c r="BP5773" s="157">
        <f>IF('1b-NaturalGas'!$AL$90="no","not applicable (based on previous answers)",ROUND(BL5773,4))</f>
        <v>0.73899999999999999</v>
      </c>
      <c r="BQ5773" s="157">
        <f>IF('1b-NaturalGas'!$AL$91="no","not applicable (based on previous answers)",ROUND(BL5773,4))</f>
        <v>0.73899999999999999</v>
      </c>
    </row>
    <row r="5774" spans="30:69" x14ac:dyDescent="0.25">
      <c r="AD5774" s="157">
        <f t="shared" si="193"/>
        <v>0.74100000000000055</v>
      </c>
      <c r="AE5774" s="157">
        <f>IF('1a-Electricity'!$AL$77="no","",ROUND(AD5774,4))</f>
        <v>0.74099999999999999</v>
      </c>
      <c r="AF5774" s="157">
        <f>IF('1a-Electricity'!$AL$78="no","",ROUND(AD5774,4))</f>
        <v>0.74099999999999999</v>
      </c>
      <c r="AG5774" s="157">
        <f>IF('1a-Electricity'!$AL$79="no","",ROUND(AD5774,4))</f>
        <v>0.74099999999999999</v>
      </c>
      <c r="BL5774" s="157">
        <f t="shared" si="194"/>
        <v>0.74000000000000055</v>
      </c>
      <c r="BM5774" s="157">
        <f>IF('1b-NaturalGas'!$AL$87="no","",ROUND(BL5774,4))</f>
        <v>0.74</v>
      </c>
      <c r="BN5774" s="157">
        <f>IF('1b-NaturalGas'!$AL$88="no","",ROUND(BL5774,4))</f>
        <v>0.74</v>
      </c>
      <c r="BO5774" s="157">
        <f>IF('1b-NaturalGas'!$AL$89="no","",ROUND(BL5774,4))</f>
        <v>0.74</v>
      </c>
      <c r="BP5774" s="157">
        <f>IF('1b-NaturalGas'!$AL$90="no","not applicable (based on previous answers)",ROUND(BL5774,4))</f>
        <v>0.74</v>
      </c>
      <c r="BQ5774" s="157">
        <f>IF('1b-NaturalGas'!$AL$91="no","not applicable (based on previous answers)",ROUND(BL5774,4))</f>
        <v>0.74</v>
      </c>
    </row>
    <row r="5775" spans="30:69" x14ac:dyDescent="0.25">
      <c r="AD5775" s="157">
        <f t="shared" si="193"/>
        <v>0.74200000000000055</v>
      </c>
      <c r="AE5775" s="157">
        <f>IF('1a-Electricity'!$AL$77="no","",ROUND(AD5775,4))</f>
        <v>0.74199999999999999</v>
      </c>
      <c r="AF5775" s="157">
        <f>IF('1a-Electricity'!$AL$78="no","",ROUND(AD5775,4))</f>
        <v>0.74199999999999999</v>
      </c>
      <c r="AG5775" s="157">
        <f>IF('1a-Electricity'!$AL$79="no","",ROUND(AD5775,4))</f>
        <v>0.74199999999999999</v>
      </c>
      <c r="BL5775" s="157">
        <f t="shared" si="194"/>
        <v>0.74100000000000055</v>
      </c>
      <c r="BM5775" s="157">
        <f>IF('1b-NaturalGas'!$AL$87="no","",ROUND(BL5775,4))</f>
        <v>0.74099999999999999</v>
      </c>
      <c r="BN5775" s="157">
        <f>IF('1b-NaturalGas'!$AL$88="no","",ROUND(BL5775,4))</f>
        <v>0.74099999999999999</v>
      </c>
      <c r="BO5775" s="157">
        <f>IF('1b-NaturalGas'!$AL$89="no","",ROUND(BL5775,4))</f>
        <v>0.74099999999999999</v>
      </c>
      <c r="BP5775" s="157">
        <f>IF('1b-NaturalGas'!$AL$90="no","not applicable (based on previous answers)",ROUND(BL5775,4))</f>
        <v>0.74099999999999999</v>
      </c>
      <c r="BQ5775" s="157">
        <f>IF('1b-NaturalGas'!$AL$91="no","not applicable (based on previous answers)",ROUND(BL5775,4))</f>
        <v>0.74099999999999999</v>
      </c>
    </row>
    <row r="5776" spans="30:69" x14ac:dyDescent="0.25">
      <c r="AD5776" s="157">
        <f t="shared" si="193"/>
        <v>0.74300000000000055</v>
      </c>
      <c r="AE5776" s="157">
        <f>IF('1a-Electricity'!$AL$77="no","",ROUND(AD5776,4))</f>
        <v>0.74299999999999999</v>
      </c>
      <c r="AF5776" s="157">
        <f>IF('1a-Electricity'!$AL$78="no","",ROUND(AD5776,4))</f>
        <v>0.74299999999999999</v>
      </c>
      <c r="AG5776" s="157">
        <f>IF('1a-Electricity'!$AL$79="no","",ROUND(AD5776,4))</f>
        <v>0.74299999999999999</v>
      </c>
      <c r="BL5776" s="157">
        <f t="shared" si="194"/>
        <v>0.74200000000000055</v>
      </c>
      <c r="BM5776" s="157">
        <f>IF('1b-NaturalGas'!$AL$87="no","",ROUND(BL5776,4))</f>
        <v>0.74199999999999999</v>
      </c>
      <c r="BN5776" s="157">
        <f>IF('1b-NaturalGas'!$AL$88="no","",ROUND(BL5776,4))</f>
        <v>0.74199999999999999</v>
      </c>
      <c r="BO5776" s="157">
        <f>IF('1b-NaturalGas'!$AL$89="no","",ROUND(BL5776,4))</f>
        <v>0.74199999999999999</v>
      </c>
      <c r="BP5776" s="157">
        <f>IF('1b-NaturalGas'!$AL$90="no","not applicable (based on previous answers)",ROUND(BL5776,4))</f>
        <v>0.74199999999999999</v>
      </c>
      <c r="BQ5776" s="157">
        <f>IF('1b-NaturalGas'!$AL$91="no","not applicable (based on previous answers)",ROUND(BL5776,4))</f>
        <v>0.74199999999999999</v>
      </c>
    </row>
    <row r="5777" spans="30:69" x14ac:dyDescent="0.25">
      <c r="AD5777" s="157">
        <f t="shared" si="193"/>
        <v>0.74400000000000055</v>
      </c>
      <c r="AE5777" s="157">
        <f>IF('1a-Electricity'!$AL$77="no","",ROUND(AD5777,4))</f>
        <v>0.74399999999999999</v>
      </c>
      <c r="AF5777" s="157">
        <f>IF('1a-Electricity'!$AL$78="no","",ROUND(AD5777,4))</f>
        <v>0.74399999999999999</v>
      </c>
      <c r="AG5777" s="157">
        <f>IF('1a-Electricity'!$AL$79="no","",ROUND(AD5777,4))</f>
        <v>0.74399999999999999</v>
      </c>
      <c r="BL5777" s="157">
        <f t="shared" si="194"/>
        <v>0.74300000000000055</v>
      </c>
      <c r="BM5777" s="157">
        <f>IF('1b-NaturalGas'!$AL$87="no","",ROUND(BL5777,4))</f>
        <v>0.74299999999999999</v>
      </c>
      <c r="BN5777" s="157">
        <f>IF('1b-NaturalGas'!$AL$88="no","",ROUND(BL5777,4))</f>
        <v>0.74299999999999999</v>
      </c>
      <c r="BO5777" s="157">
        <f>IF('1b-NaturalGas'!$AL$89="no","",ROUND(BL5777,4))</f>
        <v>0.74299999999999999</v>
      </c>
      <c r="BP5777" s="157">
        <f>IF('1b-NaturalGas'!$AL$90="no","not applicable (based on previous answers)",ROUND(BL5777,4))</f>
        <v>0.74299999999999999</v>
      </c>
      <c r="BQ5777" s="157">
        <f>IF('1b-NaturalGas'!$AL$91="no","not applicable (based on previous answers)",ROUND(BL5777,4))</f>
        <v>0.74299999999999999</v>
      </c>
    </row>
    <row r="5778" spans="30:69" x14ac:dyDescent="0.25">
      <c r="AD5778" s="157">
        <f t="shared" si="193"/>
        <v>0.74500000000000055</v>
      </c>
      <c r="AE5778" s="157">
        <f>IF('1a-Electricity'!$AL$77="no","",ROUND(AD5778,4))</f>
        <v>0.745</v>
      </c>
      <c r="AF5778" s="157">
        <f>IF('1a-Electricity'!$AL$78="no","",ROUND(AD5778,4))</f>
        <v>0.745</v>
      </c>
      <c r="AG5778" s="157">
        <f>IF('1a-Electricity'!$AL$79="no","",ROUND(AD5778,4))</f>
        <v>0.745</v>
      </c>
      <c r="BL5778" s="157">
        <f t="shared" si="194"/>
        <v>0.74400000000000055</v>
      </c>
      <c r="BM5778" s="157">
        <f>IF('1b-NaturalGas'!$AL$87="no","",ROUND(BL5778,4))</f>
        <v>0.74399999999999999</v>
      </c>
      <c r="BN5778" s="157">
        <f>IF('1b-NaturalGas'!$AL$88="no","",ROUND(BL5778,4))</f>
        <v>0.74399999999999999</v>
      </c>
      <c r="BO5778" s="157">
        <f>IF('1b-NaturalGas'!$AL$89="no","",ROUND(BL5778,4))</f>
        <v>0.74399999999999999</v>
      </c>
      <c r="BP5778" s="157">
        <f>IF('1b-NaturalGas'!$AL$90="no","not applicable (based on previous answers)",ROUND(BL5778,4))</f>
        <v>0.74399999999999999</v>
      </c>
      <c r="BQ5778" s="157">
        <f>IF('1b-NaturalGas'!$AL$91="no","not applicable (based on previous answers)",ROUND(BL5778,4))</f>
        <v>0.74399999999999999</v>
      </c>
    </row>
    <row r="5779" spans="30:69" x14ac:dyDescent="0.25">
      <c r="AD5779" s="157">
        <f t="shared" si="193"/>
        <v>0.74600000000000055</v>
      </c>
      <c r="AE5779" s="157">
        <f>IF('1a-Electricity'!$AL$77="no","",ROUND(AD5779,4))</f>
        <v>0.746</v>
      </c>
      <c r="AF5779" s="157">
        <f>IF('1a-Electricity'!$AL$78="no","",ROUND(AD5779,4))</f>
        <v>0.746</v>
      </c>
      <c r="AG5779" s="157">
        <f>IF('1a-Electricity'!$AL$79="no","",ROUND(AD5779,4))</f>
        <v>0.746</v>
      </c>
      <c r="BL5779" s="157">
        <f t="shared" si="194"/>
        <v>0.74500000000000055</v>
      </c>
      <c r="BM5779" s="157">
        <f>IF('1b-NaturalGas'!$AL$87="no","",ROUND(BL5779,4))</f>
        <v>0.745</v>
      </c>
      <c r="BN5779" s="157">
        <f>IF('1b-NaturalGas'!$AL$88="no","",ROUND(BL5779,4))</f>
        <v>0.745</v>
      </c>
      <c r="BO5779" s="157">
        <f>IF('1b-NaturalGas'!$AL$89="no","",ROUND(BL5779,4))</f>
        <v>0.745</v>
      </c>
      <c r="BP5779" s="157">
        <f>IF('1b-NaturalGas'!$AL$90="no","not applicable (based on previous answers)",ROUND(BL5779,4))</f>
        <v>0.745</v>
      </c>
      <c r="BQ5779" s="157">
        <f>IF('1b-NaturalGas'!$AL$91="no","not applicable (based on previous answers)",ROUND(BL5779,4))</f>
        <v>0.745</v>
      </c>
    </row>
    <row r="5780" spans="30:69" x14ac:dyDescent="0.25">
      <c r="AD5780" s="157">
        <f t="shared" si="193"/>
        <v>0.74700000000000055</v>
      </c>
      <c r="AE5780" s="157">
        <f>IF('1a-Electricity'!$AL$77="no","",ROUND(AD5780,4))</f>
        <v>0.747</v>
      </c>
      <c r="AF5780" s="157">
        <f>IF('1a-Electricity'!$AL$78="no","",ROUND(AD5780,4))</f>
        <v>0.747</v>
      </c>
      <c r="AG5780" s="157">
        <f>IF('1a-Electricity'!$AL$79="no","",ROUND(AD5780,4))</f>
        <v>0.747</v>
      </c>
      <c r="BL5780" s="157">
        <f t="shared" si="194"/>
        <v>0.74600000000000055</v>
      </c>
      <c r="BM5780" s="157">
        <f>IF('1b-NaturalGas'!$AL$87="no","",ROUND(BL5780,4))</f>
        <v>0.746</v>
      </c>
      <c r="BN5780" s="157">
        <f>IF('1b-NaturalGas'!$AL$88="no","",ROUND(BL5780,4))</f>
        <v>0.746</v>
      </c>
      <c r="BO5780" s="157">
        <f>IF('1b-NaturalGas'!$AL$89="no","",ROUND(BL5780,4))</f>
        <v>0.746</v>
      </c>
      <c r="BP5780" s="157">
        <f>IF('1b-NaturalGas'!$AL$90="no","not applicable (based on previous answers)",ROUND(BL5780,4))</f>
        <v>0.746</v>
      </c>
      <c r="BQ5780" s="157">
        <f>IF('1b-NaturalGas'!$AL$91="no","not applicable (based on previous answers)",ROUND(BL5780,4))</f>
        <v>0.746</v>
      </c>
    </row>
    <row r="5781" spans="30:69" x14ac:dyDescent="0.25">
      <c r="AD5781" s="157">
        <f t="shared" si="193"/>
        <v>0.74800000000000055</v>
      </c>
      <c r="AE5781" s="157">
        <f>IF('1a-Electricity'!$AL$77="no","",ROUND(AD5781,4))</f>
        <v>0.748</v>
      </c>
      <c r="AF5781" s="157">
        <f>IF('1a-Electricity'!$AL$78="no","",ROUND(AD5781,4))</f>
        <v>0.748</v>
      </c>
      <c r="AG5781" s="157">
        <f>IF('1a-Electricity'!$AL$79="no","",ROUND(AD5781,4))</f>
        <v>0.748</v>
      </c>
      <c r="BL5781" s="157">
        <f t="shared" si="194"/>
        <v>0.74700000000000055</v>
      </c>
      <c r="BM5781" s="157">
        <f>IF('1b-NaturalGas'!$AL$87="no","",ROUND(BL5781,4))</f>
        <v>0.747</v>
      </c>
      <c r="BN5781" s="157">
        <f>IF('1b-NaturalGas'!$AL$88="no","",ROUND(BL5781,4))</f>
        <v>0.747</v>
      </c>
      <c r="BO5781" s="157">
        <f>IF('1b-NaturalGas'!$AL$89="no","",ROUND(BL5781,4))</f>
        <v>0.747</v>
      </c>
      <c r="BP5781" s="157">
        <f>IF('1b-NaturalGas'!$AL$90="no","not applicable (based on previous answers)",ROUND(BL5781,4))</f>
        <v>0.747</v>
      </c>
      <c r="BQ5781" s="157">
        <f>IF('1b-NaturalGas'!$AL$91="no","not applicable (based on previous answers)",ROUND(BL5781,4))</f>
        <v>0.747</v>
      </c>
    </row>
    <row r="5782" spans="30:69" x14ac:dyDescent="0.25">
      <c r="AD5782" s="157">
        <f t="shared" si="193"/>
        <v>0.74900000000000055</v>
      </c>
      <c r="AE5782" s="157">
        <f>IF('1a-Electricity'!$AL$77="no","",ROUND(AD5782,4))</f>
        <v>0.749</v>
      </c>
      <c r="AF5782" s="157">
        <f>IF('1a-Electricity'!$AL$78="no","",ROUND(AD5782,4))</f>
        <v>0.749</v>
      </c>
      <c r="AG5782" s="157">
        <f>IF('1a-Electricity'!$AL$79="no","",ROUND(AD5782,4))</f>
        <v>0.749</v>
      </c>
      <c r="BL5782" s="157">
        <f t="shared" si="194"/>
        <v>0.74800000000000055</v>
      </c>
      <c r="BM5782" s="157">
        <f>IF('1b-NaturalGas'!$AL$87="no","",ROUND(BL5782,4))</f>
        <v>0.748</v>
      </c>
      <c r="BN5782" s="157">
        <f>IF('1b-NaturalGas'!$AL$88="no","",ROUND(BL5782,4))</f>
        <v>0.748</v>
      </c>
      <c r="BO5782" s="157">
        <f>IF('1b-NaturalGas'!$AL$89="no","",ROUND(BL5782,4))</f>
        <v>0.748</v>
      </c>
      <c r="BP5782" s="157">
        <f>IF('1b-NaturalGas'!$AL$90="no","not applicable (based on previous answers)",ROUND(BL5782,4))</f>
        <v>0.748</v>
      </c>
      <c r="BQ5782" s="157">
        <f>IF('1b-NaturalGas'!$AL$91="no","not applicable (based on previous answers)",ROUND(BL5782,4))</f>
        <v>0.748</v>
      </c>
    </row>
    <row r="5783" spans="30:69" x14ac:dyDescent="0.25">
      <c r="AD5783" s="157">
        <f t="shared" si="193"/>
        <v>0.75000000000000056</v>
      </c>
      <c r="AE5783" s="157">
        <f>IF('1a-Electricity'!$AL$77="no","",ROUND(AD5783,4))</f>
        <v>0.75</v>
      </c>
      <c r="AF5783" s="157">
        <f>IF('1a-Electricity'!$AL$78="no","",ROUND(AD5783,4))</f>
        <v>0.75</v>
      </c>
      <c r="AG5783" s="157">
        <f>IF('1a-Electricity'!$AL$79="no","",ROUND(AD5783,4))</f>
        <v>0.75</v>
      </c>
      <c r="BL5783" s="157">
        <f t="shared" si="194"/>
        <v>0.74900000000000055</v>
      </c>
      <c r="BM5783" s="157">
        <f>IF('1b-NaturalGas'!$AL$87="no","",ROUND(BL5783,4))</f>
        <v>0.749</v>
      </c>
      <c r="BN5783" s="157">
        <f>IF('1b-NaturalGas'!$AL$88="no","",ROUND(BL5783,4))</f>
        <v>0.749</v>
      </c>
      <c r="BO5783" s="157">
        <f>IF('1b-NaturalGas'!$AL$89="no","",ROUND(BL5783,4))</f>
        <v>0.749</v>
      </c>
      <c r="BP5783" s="157">
        <f>IF('1b-NaturalGas'!$AL$90="no","not applicable (based on previous answers)",ROUND(BL5783,4))</f>
        <v>0.749</v>
      </c>
      <c r="BQ5783" s="157">
        <f>IF('1b-NaturalGas'!$AL$91="no","not applicable (based on previous answers)",ROUND(BL5783,4))</f>
        <v>0.749</v>
      </c>
    </row>
    <row r="5784" spans="30:69" x14ac:dyDescent="0.25">
      <c r="AD5784" s="157">
        <f t="shared" si="193"/>
        <v>0.75100000000000056</v>
      </c>
      <c r="AE5784" s="157">
        <f>IF('1a-Electricity'!$AL$77="no","",ROUND(AD5784,4))</f>
        <v>0.751</v>
      </c>
      <c r="AF5784" s="157">
        <f>IF('1a-Electricity'!$AL$78="no","",ROUND(AD5784,4))</f>
        <v>0.751</v>
      </c>
      <c r="AG5784" s="157">
        <f>IF('1a-Electricity'!$AL$79="no","",ROUND(AD5784,4))</f>
        <v>0.751</v>
      </c>
      <c r="BL5784" s="157">
        <f t="shared" si="194"/>
        <v>0.75000000000000056</v>
      </c>
      <c r="BM5784" s="157">
        <f>IF('1b-NaturalGas'!$AL$87="no","",ROUND(BL5784,4))</f>
        <v>0.75</v>
      </c>
      <c r="BN5784" s="157">
        <f>IF('1b-NaturalGas'!$AL$88="no","",ROUND(BL5784,4))</f>
        <v>0.75</v>
      </c>
      <c r="BO5784" s="157">
        <f>IF('1b-NaturalGas'!$AL$89="no","",ROUND(BL5784,4))</f>
        <v>0.75</v>
      </c>
      <c r="BP5784" s="157">
        <f>IF('1b-NaturalGas'!$AL$90="no","not applicable (based on previous answers)",ROUND(BL5784,4))</f>
        <v>0.75</v>
      </c>
      <c r="BQ5784" s="157">
        <f>IF('1b-NaturalGas'!$AL$91="no","not applicable (based on previous answers)",ROUND(BL5784,4))</f>
        <v>0.75</v>
      </c>
    </row>
    <row r="5785" spans="30:69" x14ac:dyDescent="0.25">
      <c r="AD5785" s="157">
        <f t="shared" si="193"/>
        <v>0.75200000000000056</v>
      </c>
      <c r="AE5785" s="157">
        <f>IF('1a-Electricity'!$AL$77="no","",ROUND(AD5785,4))</f>
        <v>0.752</v>
      </c>
      <c r="AF5785" s="157">
        <f>IF('1a-Electricity'!$AL$78="no","",ROUND(AD5785,4))</f>
        <v>0.752</v>
      </c>
      <c r="AG5785" s="157">
        <f>IF('1a-Electricity'!$AL$79="no","",ROUND(AD5785,4))</f>
        <v>0.752</v>
      </c>
      <c r="BL5785" s="157">
        <f t="shared" si="194"/>
        <v>0.75100000000000056</v>
      </c>
      <c r="BM5785" s="157">
        <f>IF('1b-NaturalGas'!$AL$87="no","",ROUND(BL5785,4))</f>
        <v>0.751</v>
      </c>
      <c r="BN5785" s="157">
        <f>IF('1b-NaturalGas'!$AL$88="no","",ROUND(BL5785,4))</f>
        <v>0.751</v>
      </c>
      <c r="BO5785" s="157">
        <f>IF('1b-NaturalGas'!$AL$89="no","",ROUND(BL5785,4))</f>
        <v>0.751</v>
      </c>
      <c r="BP5785" s="157">
        <f>IF('1b-NaturalGas'!$AL$90="no","not applicable (based on previous answers)",ROUND(BL5785,4))</f>
        <v>0.751</v>
      </c>
      <c r="BQ5785" s="157">
        <f>IF('1b-NaturalGas'!$AL$91="no","not applicable (based on previous answers)",ROUND(BL5785,4))</f>
        <v>0.751</v>
      </c>
    </row>
    <row r="5786" spans="30:69" x14ac:dyDescent="0.25">
      <c r="AD5786" s="157">
        <f t="shared" si="193"/>
        <v>0.75300000000000056</v>
      </c>
      <c r="AE5786" s="157">
        <f>IF('1a-Electricity'!$AL$77="no","",ROUND(AD5786,4))</f>
        <v>0.753</v>
      </c>
      <c r="AF5786" s="157">
        <f>IF('1a-Electricity'!$AL$78="no","",ROUND(AD5786,4))</f>
        <v>0.753</v>
      </c>
      <c r="AG5786" s="157">
        <f>IF('1a-Electricity'!$AL$79="no","",ROUND(AD5786,4))</f>
        <v>0.753</v>
      </c>
      <c r="BL5786" s="157">
        <f t="shared" si="194"/>
        <v>0.75200000000000056</v>
      </c>
      <c r="BM5786" s="157">
        <f>IF('1b-NaturalGas'!$AL$87="no","",ROUND(BL5786,4))</f>
        <v>0.752</v>
      </c>
      <c r="BN5786" s="157">
        <f>IF('1b-NaturalGas'!$AL$88="no","",ROUND(BL5786,4))</f>
        <v>0.752</v>
      </c>
      <c r="BO5786" s="157">
        <f>IF('1b-NaturalGas'!$AL$89="no","",ROUND(BL5786,4))</f>
        <v>0.752</v>
      </c>
      <c r="BP5786" s="157">
        <f>IF('1b-NaturalGas'!$AL$90="no","not applicable (based on previous answers)",ROUND(BL5786,4))</f>
        <v>0.752</v>
      </c>
      <c r="BQ5786" s="157">
        <f>IF('1b-NaturalGas'!$AL$91="no","not applicable (based on previous answers)",ROUND(BL5786,4))</f>
        <v>0.752</v>
      </c>
    </row>
    <row r="5787" spans="30:69" x14ac:dyDescent="0.25">
      <c r="AD5787" s="157">
        <f t="shared" si="193"/>
        <v>0.75400000000000056</v>
      </c>
      <c r="AE5787" s="157">
        <f>IF('1a-Electricity'!$AL$77="no","",ROUND(AD5787,4))</f>
        <v>0.754</v>
      </c>
      <c r="AF5787" s="157">
        <f>IF('1a-Electricity'!$AL$78="no","",ROUND(AD5787,4))</f>
        <v>0.754</v>
      </c>
      <c r="AG5787" s="157">
        <f>IF('1a-Electricity'!$AL$79="no","",ROUND(AD5787,4))</f>
        <v>0.754</v>
      </c>
      <c r="BL5787" s="157">
        <f t="shared" si="194"/>
        <v>0.75300000000000056</v>
      </c>
      <c r="BM5787" s="157">
        <f>IF('1b-NaturalGas'!$AL$87="no","",ROUND(BL5787,4))</f>
        <v>0.753</v>
      </c>
      <c r="BN5787" s="157">
        <f>IF('1b-NaturalGas'!$AL$88="no","",ROUND(BL5787,4))</f>
        <v>0.753</v>
      </c>
      <c r="BO5787" s="157">
        <f>IF('1b-NaturalGas'!$AL$89="no","",ROUND(BL5787,4))</f>
        <v>0.753</v>
      </c>
      <c r="BP5787" s="157">
        <f>IF('1b-NaturalGas'!$AL$90="no","not applicable (based on previous answers)",ROUND(BL5787,4))</f>
        <v>0.753</v>
      </c>
      <c r="BQ5787" s="157">
        <f>IF('1b-NaturalGas'!$AL$91="no","not applicable (based on previous answers)",ROUND(BL5787,4))</f>
        <v>0.753</v>
      </c>
    </row>
    <row r="5788" spans="30:69" x14ac:dyDescent="0.25">
      <c r="AD5788" s="157">
        <f t="shared" si="193"/>
        <v>0.75500000000000056</v>
      </c>
      <c r="AE5788" s="157">
        <f>IF('1a-Electricity'!$AL$77="no","",ROUND(AD5788,4))</f>
        <v>0.755</v>
      </c>
      <c r="AF5788" s="157">
        <f>IF('1a-Electricity'!$AL$78="no","",ROUND(AD5788,4))</f>
        <v>0.755</v>
      </c>
      <c r="AG5788" s="157">
        <f>IF('1a-Electricity'!$AL$79="no","",ROUND(AD5788,4))</f>
        <v>0.755</v>
      </c>
      <c r="BL5788" s="157">
        <f t="shared" si="194"/>
        <v>0.75400000000000056</v>
      </c>
      <c r="BM5788" s="157">
        <f>IF('1b-NaturalGas'!$AL$87="no","",ROUND(BL5788,4))</f>
        <v>0.754</v>
      </c>
      <c r="BN5788" s="157">
        <f>IF('1b-NaturalGas'!$AL$88="no","",ROUND(BL5788,4))</f>
        <v>0.754</v>
      </c>
      <c r="BO5788" s="157">
        <f>IF('1b-NaturalGas'!$AL$89="no","",ROUND(BL5788,4))</f>
        <v>0.754</v>
      </c>
      <c r="BP5788" s="157">
        <f>IF('1b-NaturalGas'!$AL$90="no","not applicable (based on previous answers)",ROUND(BL5788,4))</f>
        <v>0.754</v>
      </c>
      <c r="BQ5788" s="157">
        <f>IF('1b-NaturalGas'!$AL$91="no","not applicable (based on previous answers)",ROUND(BL5788,4))</f>
        <v>0.754</v>
      </c>
    </row>
    <row r="5789" spans="30:69" x14ac:dyDescent="0.25">
      <c r="AD5789" s="157">
        <f t="shared" si="193"/>
        <v>0.75600000000000056</v>
      </c>
      <c r="AE5789" s="157">
        <f>IF('1a-Electricity'!$AL$77="no","",ROUND(AD5789,4))</f>
        <v>0.75600000000000001</v>
      </c>
      <c r="AF5789" s="157">
        <f>IF('1a-Electricity'!$AL$78="no","",ROUND(AD5789,4))</f>
        <v>0.75600000000000001</v>
      </c>
      <c r="AG5789" s="157">
        <f>IF('1a-Electricity'!$AL$79="no","",ROUND(AD5789,4))</f>
        <v>0.75600000000000001</v>
      </c>
      <c r="BL5789" s="157">
        <f t="shared" si="194"/>
        <v>0.75500000000000056</v>
      </c>
      <c r="BM5789" s="157">
        <f>IF('1b-NaturalGas'!$AL$87="no","",ROUND(BL5789,4))</f>
        <v>0.755</v>
      </c>
      <c r="BN5789" s="157">
        <f>IF('1b-NaturalGas'!$AL$88="no","",ROUND(BL5789,4))</f>
        <v>0.755</v>
      </c>
      <c r="BO5789" s="157">
        <f>IF('1b-NaturalGas'!$AL$89="no","",ROUND(BL5789,4))</f>
        <v>0.755</v>
      </c>
      <c r="BP5789" s="157">
        <f>IF('1b-NaturalGas'!$AL$90="no","not applicable (based on previous answers)",ROUND(BL5789,4))</f>
        <v>0.755</v>
      </c>
      <c r="BQ5789" s="157">
        <f>IF('1b-NaturalGas'!$AL$91="no","not applicable (based on previous answers)",ROUND(BL5789,4))</f>
        <v>0.755</v>
      </c>
    </row>
    <row r="5790" spans="30:69" x14ac:dyDescent="0.25">
      <c r="AD5790" s="157">
        <f t="shared" si="193"/>
        <v>0.75700000000000056</v>
      </c>
      <c r="AE5790" s="157">
        <f>IF('1a-Electricity'!$AL$77="no","",ROUND(AD5790,4))</f>
        <v>0.75700000000000001</v>
      </c>
      <c r="AF5790" s="157">
        <f>IF('1a-Electricity'!$AL$78="no","",ROUND(AD5790,4))</f>
        <v>0.75700000000000001</v>
      </c>
      <c r="AG5790" s="157">
        <f>IF('1a-Electricity'!$AL$79="no","",ROUND(AD5790,4))</f>
        <v>0.75700000000000001</v>
      </c>
      <c r="BL5790" s="157">
        <f t="shared" si="194"/>
        <v>0.75600000000000056</v>
      </c>
      <c r="BM5790" s="157">
        <f>IF('1b-NaturalGas'!$AL$87="no","",ROUND(BL5790,4))</f>
        <v>0.75600000000000001</v>
      </c>
      <c r="BN5790" s="157">
        <f>IF('1b-NaturalGas'!$AL$88="no","",ROUND(BL5790,4))</f>
        <v>0.75600000000000001</v>
      </c>
      <c r="BO5790" s="157">
        <f>IF('1b-NaturalGas'!$AL$89="no","",ROUND(BL5790,4))</f>
        <v>0.75600000000000001</v>
      </c>
      <c r="BP5790" s="157">
        <f>IF('1b-NaturalGas'!$AL$90="no","not applicable (based on previous answers)",ROUND(BL5790,4))</f>
        <v>0.75600000000000001</v>
      </c>
      <c r="BQ5790" s="157">
        <f>IF('1b-NaturalGas'!$AL$91="no","not applicable (based on previous answers)",ROUND(BL5790,4))</f>
        <v>0.75600000000000001</v>
      </c>
    </row>
    <row r="5791" spans="30:69" x14ac:dyDescent="0.25">
      <c r="AD5791" s="157">
        <f t="shared" si="193"/>
        <v>0.75800000000000056</v>
      </c>
      <c r="AE5791" s="157">
        <f>IF('1a-Electricity'!$AL$77="no","",ROUND(AD5791,4))</f>
        <v>0.75800000000000001</v>
      </c>
      <c r="AF5791" s="157">
        <f>IF('1a-Electricity'!$AL$78="no","",ROUND(AD5791,4))</f>
        <v>0.75800000000000001</v>
      </c>
      <c r="AG5791" s="157">
        <f>IF('1a-Electricity'!$AL$79="no","",ROUND(AD5791,4))</f>
        <v>0.75800000000000001</v>
      </c>
      <c r="BL5791" s="157">
        <f t="shared" si="194"/>
        <v>0.75700000000000056</v>
      </c>
      <c r="BM5791" s="157">
        <f>IF('1b-NaturalGas'!$AL$87="no","",ROUND(BL5791,4))</f>
        <v>0.75700000000000001</v>
      </c>
      <c r="BN5791" s="157">
        <f>IF('1b-NaturalGas'!$AL$88="no","",ROUND(BL5791,4))</f>
        <v>0.75700000000000001</v>
      </c>
      <c r="BO5791" s="157">
        <f>IF('1b-NaturalGas'!$AL$89="no","",ROUND(BL5791,4))</f>
        <v>0.75700000000000001</v>
      </c>
      <c r="BP5791" s="157">
        <f>IF('1b-NaturalGas'!$AL$90="no","not applicable (based on previous answers)",ROUND(BL5791,4))</f>
        <v>0.75700000000000001</v>
      </c>
      <c r="BQ5791" s="157">
        <f>IF('1b-NaturalGas'!$AL$91="no","not applicable (based on previous answers)",ROUND(BL5791,4))</f>
        <v>0.75700000000000001</v>
      </c>
    </row>
    <row r="5792" spans="30:69" x14ac:dyDescent="0.25">
      <c r="AD5792" s="157">
        <f t="shared" si="193"/>
        <v>0.75900000000000056</v>
      </c>
      <c r="AE5792" s="157">
        <f>IF('1a-Electricity'!$AL$77="no","",ROUND(AD5792,4))</f>
        <v>0.75900000000000001</v>
      </c>
      <c r="AF5792" s="157">
        <f>IF('1a-Electricity'!$AL$78="no","",ROUND(AD5792,4))</f>
        <v>0.75900000000000001</v>
      </c>
      <c r="AG5792" s="157">
        <f>IF('1a-Electricity'!$AL$79="no","",ROUND(AD5792,4))</f>
        <v>0.75900000000000001</v>
      </c>
      <c r="BL5792" s="157">
        <f t="shared" si="194"/>
        <v>0.75800000000000056</v>
      </c>
      <c r="BM5792" s="157">
        <f>IF('1b-NaturalGas'!$AL$87="no","",ROUND(BL5792,4))</f>
        <v>0.75800000000000001</v>
      </c>
      <c r="BN5792" s="157">
        <f>IF('1b-NaturalGas'!$AL$88="no","",ROUND(BL5792,4))</f>
        <v>0.75800000000000001</v>
      </c>
      <c r="BO5792" s="157">
        <f>IF('1b-NaturalGas'!$AL$89="no","",ROUND(BL5792,4))</f>
        <v>0.75800000000000001</v>
      </c>
      <c r="BP5792" s="157">
        <f>IF('1b-NaturalGas'!$AL$90="no","not applicable (based on previous answers)",ROUND(BL5792,4))</f>
        <v>0.75800000000000001</v>
      </c>
      <c r="BQ5792" s="157">
        <f>IF('1b-NaturalGas'!$AL$91="no","not applicable (based on previous answers)",ROUND(BL5792,4))</f>
        <v>0.75800000000000001</v>
      </c>
    </row>
    <row r="5793" spans="30:69" x14ac:dyDescent="0.25">
      <c r="AD5793" s="157">
        <f t="shared" si="193"/>
        <v>0.76000000000000056</v>
      </c>
      <c r="AE5793" s="157">
        <f>IF('1a-Electricity'!$AL$77="no","",ROUND(AD5793,4))</f>
        <v>0.76</v>
      </c>
      <c r="AF5793" s="157">
        <f>IF('1a-Electricity'!$AL$78="no","",ROUND(AD5793,4))</f>
        <v>0.76</v>
      </c>
      <c r="AG5793" s="157">
        <f>IF('1a-Electricity'!$AL$79="no","",ROUND(AD5793,4))</f>
        <v>0.76</v>
      </c>
      <c r="BL5793" s="157">
        <f t="shared" si="194"/>
        <v>0.75900000000000056</v>
      </c>
      <c r="BM5793" s="157">
        <f>IF('1b-NaturalGas'!$AL$87="no","",ROUND(BL5793,4))</f>
        <v>0.75900000000000001</v>
      </c>
      <c r="BN5793" s="157">
        <f>IF('1b-NaturalGas'!$AL$88="no","",ROUND(BL5793,4))</f>
        <v>0.75900000000000001</v>
      </c>
      <c r="BO5793" s="157">
        <f>IF('1b-NaturalGas'!$AL$89="no","",ROUND(BL5793,4))</f>
        <v>0.75900000000000001</v>
      </c>
      <c r="BP5793" s="157">
        <f>IF('1b-NaturalGas'!$AL$90="no","not applicable (based on previous answers)",ROUND(BL5793,4))</f>
        <v>0.75900000000000001</v>
      </c>
      <c r="BQ5793" s="157">
        <f>IF('1b-NaturalGas'!$AL$91="no","not applicable (based on previous answers)",ROUND(BL5793,4))</f>
        <v>0.75900000000000001</v>
      </c>
    </row>
    <row r="5794" spans="30:69" x14ac:dyDescent="0.25">
      <c r="AD5794" s="157">
        <f t="shared" ref="AD5794:AD5857" si="195">AD5793+0.001</f>
        <v>0.76100000000000056</v>
      </c>
      <c r="AE5794" s="157">
        <f>IF('1a-Electricity'!$AL$77="no","",ROUND(AD5794,4))</f>
        <v>0.76100000000000001</v>
      </c>
      <c r="AF5794" s="157">
        <f>IF('1a-Electricity'!$AL$78="no","",ROUND(AD5794,4))</f>
        <v>0.76100000000000001</v>
      </c>
      <c r="AG5794" s="157">
        <f>IF('1a-Electricity'!$AL$79="no","",ROUND(AD5794,4))</f>
        <v>0.76100000000000001</v>
      </c>
      <c r="BL5794" s="157">
        <f t="shared" si="194"/>
        <v>0.76000000000000056</v>
      </c>
      <c r="BM5794" s="157">
        <f>IF('1b-NaturalGas'!$AL$87="no","",ROUND(BL5794,4))</f>
        <v>0.76</v>
      </c>
      <c r="BN5794" s="157">
        <f>IF('1b-NaturalGas'!$AL$88="no","",ROUND(BL5794,4))</f>
        <v>0.76</v>
      </c>
      <c r="BO5794" s="157">
        <f>IF('1b-NaturalGas'!$AL$89="no","",ROUND(BL5794,4))</f>
        <v>0.76</v>
      </c>
      <c r="BP5794" s="157">
        <f>IF('1b-NaturalGas'!$AL$90="no","not applicable (based on previous answers)",ROUND(BL5794,4))</f>
        <v>0.76</v>
      </c>
      <c r="BQ5794" s="157">
        <f>IF('1b-NaturalGas'!$AL$91="no","not applicable (based on previous answers)",ROUND(BL5794,4))</f>
        <v>0.76</v>
      </c>
    </row>
    <row r="5795" spans="30:69" x14ac:dyDescent="0.25">
      <c r="AD5795" s="157">
        <f t="shared" si="195"/>
        <v>0.76200000000000057</v>
      </c>
      <c r="AE5795" s="157">
        <f>IF('1a-Electricity'!$AL$77="no","",ROUND(AD5795,4))</f>
        <v>0.76200000000000001</v>
      </c>
      <c r="AF5795" s="157">
        <f>IF('1a-Electricity'!$AL$78="no","",ROUND(AD5795,4))</f>
        <v>0.76200000000000001</v>
      </c>
      <c r="AG5795" s="157">
        <f>IF('1a-Electricity'!$AL$79="no","",ROUND(AD5795,4))</f>
        <v>0.76200000000000001</v>
      </c>
      <c r="BL5795" s="157">
        <f t="shared" ref="BL5795:BL5858" si="196">BL5794+0.001</f>
        <v>0.76100000000000056</v>
      </c>
      <c r="BM5795" s="157">
        <f>IF('1b-NaturalGas'!$AL$87="no","",ROUND(BL5795,4))</f>
        <v>0.76100000000000001</v>
      </c>
      <c r="BN5795" s="157">
        <f>IF('1b-NaturalGas'!$AL$88="no","",ROUND(BL5795,4))</f>
        <v>0.76100000000000001</v>
      </c>
      <c r="BO5795" s="157">
        <f>IF('1b-NaturalGas'!$AL$89="no","",ROUND(BL5795,4))</f>
        <v>0.76100000000000001</v>
      </c>
      <c r="BP5795" s="157">
        <f>IF('1b-NaturalGas'!$AL$90="no","not applicable (based on previous answers)",ROUND(BL5795,4))</f>
        <v>0.76100000000000001</v>
      </c>
      <c r="BQ5795" s="157">
        <f>IF('1b-NaturalGas'!$AL$91="no","not applicable (based on previous answers)",ROUND(BL5795,4))</f>
        <v>0.76100000000000001</v>
      </c>
    </row>
    <row r="5796" spans="30:69" x14ac:dyDescent="0.25">
      <c r="AD5796" s="157">
        <f t="shared" si="195"/>
        <v>0.76300000000000057</v>
      </c>
      <c r="AE5796" s="157">
        <f>IF('1a-Electricity'!$AL$77="no","",ROUND(AD5796,4))</f>
        <v>0.76300000000000001</v>
      </c>
      <c r="AF5796" s="157">
        <f>IF('1a-Electricity'!$AL$78="no","",ROUND(AD5796,4))</f>
        <v>0.76300000000000001</v>
      </c>
      <c r="AG5796" s="157">
        <f>IF('1a-Electricity'!$AL$79="no","",ROUND(AD5796,4))</f>
        <v>0.76300000000000001</v>
      </c>
      <c r="BL5796" s="157">
        <f t="shared" si="196"/>
        <v>0.76200000000000057</v>
      </c>
      <c r="BM5796" s="157">
        <f>IF('1b-NaturalGas'!$AL$87="no","",ROUND(BL5796,4))</f>
        <v>0.76200000000000001</v>
      </c>
      <c r="BN5796" s="157">
        <f>IF('1b-NaturalGas'!$AL$88="no","",ROUND(BL5796,4))</f>
        <v>0.76200000000000001</v>
      </c>
      <c r="BO5796" s="157">
        <f>IF('1b-NaturalGas'!$AL$89="no","",ROUND(BL5796,4))</f>
        <v>0.76200000000000001</v>
      </c>
      <c r="BP5796" s="157">
        <f>IF('1b-NaturalGas'!$AL$90="no","not applicable (based on previous answers)",ROUND(BL5796,4))</f>
        <v>0.76200000000000001</v>
      </c>
      <c r="BQ5796" s="157">
        <f>IF('1b-NaturalGas'!$AL$91="no","not applicable (based on previous answers)",ROUND(BL5796,4))</f>
        <v>0.76200000000000001</v>
      </c>
    </row>
    <row r="5797" spans="30:69" x14ac:dyDescent="0.25">
      <c r="AD5797" s="157">
        <f t="shared" si="195"/>
        <v>0.76400000000000057</v>
      </c>
      <c r="AE5797" s="157">
        <f>IF('1a-Electricity'!$AL$77="no","",ROUND(AD5797,4))</f>
        <v>0.76400000000000001</v>
      </c>
      <c r="AF5797" s="157">
        <f>IF('1a-Electricity'!$AL$78="no","",ROUND(AD5797,4))</f>
        <v>0.76400000000000001</v>
      </c>
      <c r="AG5797" s="157">
        <f>IF('1a-Electricity'!$AL$79="no","",ROUND(AD5797,4))</f>
        <v>0.76400000000000001</v>
      </c>
      <c r="BL5797" s="157">
        <f t="shared" si="196"/>
        <v>0.76300000000000057</v>
      </c>
      <c r="BM5797" s="157">
        <f>IF('1b-NaturalGas'!$AL$87="no","",ROUND(BL5797,4))</f>
        <v>0.76300000000000001</v>
      </c>
      <c r="BN5797" s="157">
        <f>IF('1b-NaturalGas'!$AL$88="no","",ROUND(BL5797,4))</f>
        <v>0.76300000000000001</v>
      </c>
      <c r="BO5797" s="157">
        <f>IF('1b-NaturalGas'!$AL$89="no","",ROUND(BL5797,4))</f>
        <v>0.76300000000000001</v>
      </c>
      <c r="BP5797" s="157">
        <f>IF('1b-NaturalGas'!$AL$90="no","not applicable (based on previous answers)",ROUND(BL5797,4))</f>
        <v>0.76300000000000001</v>
      </c>
      <c r="BQ5797" s="157">
        <f>IF('1b-NaturalGas'!$AL$91="no","not applicable (based on previous answers)",ROUND(BL5797,4))</f>
        <v>0.76300000000000001</v>
      </c>
    </row>
    <row r="5798" spans="30:69" x14ac:dyDescent="0.25">
      <c r="AD5798" s="157">
        <f t="shared" si="195"/>
        <v>0.76500000000000057</v>
      </c>
      <c r="AE5798" s="157">
        <f>IF('1a-Electricity'!$AL$77="no","",ROUND(AD5798,4))</f>
        <v>0.76500000000000001</v>
      </c>
      <c r="AF5798" s="157">
        <f>IF('1a-Electricity'!$AL$78="no","",ROUND(AD5798,4))</f>
        <v>0.76500000000000001</v>
      </c>
      <c r="AG5798" s="157">
        <f>IF('1a-Electricity'!$AL$79="no","",ROUND(AD5798,4))</f>
        <v>0.76500000000000001</v>
      </c>
      <c r="BL5798" s="157">
        <f t="shared" si="196"/>
        <v>0.76400000000000057</v>
      </c>
      <c r="BM5798" s="157">
        <f>IF('1b-NaturalGas'!$AL$87="no","",ROUND(BL5798,4))</f>
        <v>0.76400000000000001</v>
      </c>
      <c r="BN5798" s="157">
        <f>IF('1b-NaturalGas'!$AL$88="no","",ROUND(BL5798,4))</f>
        <v>0.76400000000000001</v>
      </c>
      <c r="BO5798" s="157">
        <f>IF('1b-NaturalGas'!$AL$89="no","",ROUND(BL5798,4))</f>
        <v>0.76400000000000001</v>
      </c>
      <c r="BP5798" s="157">
        <f>IF('1b-NaturalGas'!$AL$90="no","not applicable (based on previous answers)",ROUND(BL5798,4))</f>
        <v>0.76400000000000001</v>
      </c>
      <c r="BQ5798" s="157">
        <f>IF('1b-NaturalGas'!$AL$91="no","not applicable (based on previous answers)",ROUND(BL5798,4))</f>
        <v>0.76400000000000001</v>
      </c>
    </row>
    <row r="5799" spans="30:69" x14ac:dyDescent="0.25">
      <c r="AD5799" s="157">
        <f t="shared" si="195"/>
        <v>0.76600000000000057</v>
      </c>
      <c r="AE5799" s="157">
        <f>IF('1a-Electricity'!$AL$77="no","",ROUND(AD5799,4))</f>
        <v>0.76600000000000001</v>
      </c>
      <c r="AF5799" s="157">
        <f>IF('1a-Electricity'!$AL$78="no","",ROUND(AD5799,4))</f>
        <v>0.76600000000000001</v>
      </c>
      <c r="AG5799" s="157">
        <f>IF('1a-Electricity'!$AL$79="no","",ROUND(AD5799,4))</f>
        <v>0.76600000000000001</v>
      </c>
      <c r="BL5799" s="157">
        <f t="shared" si="196"/>
        <v>0.76500000000000057</v>
      </c>
      <c r="BM5799" s="157">
        <f>IF('1b-NaturalGas'!$AL$87="no","",ROUND(BL5799,4))</f>
        <v>0.76500000000000001</v>
      </c>
      <c r="BN5799" s="157">
        <f>IF('1b-NaturalGas'!$AL$88="no","",ROUND(BL5799,4))</f>
        <v>0.76500000000000001</v>
      </c>
      <c r="BO5799" s="157">
        <f>IF('1b-NaturalGas'!$AL$89="no","",ROUND(BL5799,4))</f>
        <v>0.76500000000000001</v>
      </c>
      <c r="BP5799" s="157">
        <f>IF('1b-NaturalGas'!$AL$90="no","not applicable (based on previous answers)",ROUND(BL5799,4))</f>
        <v>0.76500000000000001</v>
      </c>
      <c r="BQ5799" s="157">
        <f>IF('1b-NaturalGas'!$AL$91="no","not applicable (based on previous answers)",ROUND(BL5799,4))</f>
        <v>0.76500000000000001</v>
      </c>
    </row>
    <row r="5800" spans="30:69" x14ac:dyDescent="0.25">
      <c r="AD5800" s="157">
        <f t="shared" si="195"/>
        <v>0.76700000000000057</v>
      </c>
      <c r="AE5800" s="157">
        <f>IF('1a-Electricity'!$AL$77="no","",ROUND(AD5800,4))</f>
        <v>0.76700000000000002</v>
      </c>
      <c r="AF5800" s="157">
        <f>IF('1a-Electricity'!$AL$78="no","",ROUND(AD5800,4))</f>
        <v>0.76700000000000002</v>
      </c>
      <c r="AG5800" s="157">
        <f>IF('1a-Electricity'!$AL$79="no","",ROUND(AD5800,4))</f>
        <v>0.76700000000000002</v>
      </c>
      <c r="BL5800" s="157">
        <f t="shared" si="196"/>
        <v>0.76600000000000057</v>
      </c>
      <c r="BM5800" s="157">
        <f>IF('1b-NaturalGas'!$AL$87="no","",ROUND(BL5800,4))</f>
        <v>0.76600000000000001</v>
      </c>
      <c r="BN5800" s="157">
        <f>IF('1b-NaturalGas'!$AL$88="no","",ROUND(BL5800,4))</f>
        <v>0.76600000000000001</v>
      </c>
      <c r="BO5800" s="157">
        <f>IF('1b-NaturalGas'!$AL$89="no","",ROUND(BL5800,4))</f>
        <v>0.76600000000000001</v>
      </c>
      <c r="BP5800" s="157">
        <f>IF('1b-NaturalGas'!$AL$90="no","not applicable (based on previous answers)",ROUND(BL5800,4))</f>
        <v>0.76600000000000001</v>
      </c>
      <c r="BQ5800" s="157">
        <f>IF('1b-NaturalGas'!$AL$91="no","not applicable (based on previous answers)",ROUND(BL5800,4))</f>
        <v>0.76600000000000001</v>
      </c>
    </row>
    <row r="5801" spans="30:69" x14ac:dyDescent="0.25">
      <c r="AD5801" s="157">
        <f t="shared" si="195"/>
        <v>0.76800000000000057</v>
      </c>
      <c r="AE5801" s="157">
        <f>IF('1a-Electricity'!$AL$77="no","",ROUND(AD5801,4))</f>
        <v>0.76800000000000002</v>
      </c>
      <c r="AF5801" s="157">
        <f>IF('1a-Electricity'!$AL$78="no","",ROUND(AD5801,4))</f>
        <v>0.76800000000000002</v>
      </c>
      <c r="AG5801" s="157">
        <f>IF('1a-Electricity'!$AL$79="no","",ROUND(AD5801,4))</f>
        <v>0.76800000000000002</v>
      </c>
      <c r="BL5801" s="157">
        <f t="shared" si="196"/>
        <v>0.76700000000000057</v>
      </c>
      <c r="BM5801" s="157">
        <f>IF('1b-NaturalGas'!$AL$87="no","",ROUND(BL5801,4))</f>
        <v>0.76700000000000002</v>
      </c>
      <c r="BN5801" s="157">
        <f>IF('1b-NaturalGas'!$AL$88="no","",ROUND(BL5801,4))</f>
        <v>0.76700000000000002</v>
      </c>
      <c r="BO5801" s="157">
        <f>IF('1b-NaturalGas'!$AL$89="no","",ROUND(BL5801,4))</f>
        <v>0.76700000000000002</v>
      </c>
      <c r="BP5801" s="157">
        <f>IF('1b-NaturalGas'!$AL$90="no","not applicable (based on previous answers)",ROUND(BL5801,4))</f>
        <v>0.76700000000000002</v>
      </c>
      <c r="BQ5801" s="157">
        <f>IF('1b-NaturalGas'!$AL$91="no","not applicable (based on previous answers)",ROUND(BL5801,4))</f>
        <v>0.76700000000000002</v>
      </c>
    </row>
    <row r="5802" spans="30:69" x14ac:dyDescent="0.25">
      <c r="AD5802" s="157">
        <f t="shared" si="195"/>
        <v>0.76900000000000057</v>
      </c>
      <c r="AE5802" s="157">
        <f>IF('1a-Electricity'!$AL$77="no","",ROUND(AD5802,4))</f>
        <v>0.76900000000000002</v>
      </c>
      <c r="AF5802" s="157">
        <f>IF('1a-Electricity'!$AL$78="no","",ROUND(AD5802,4))</f>
        <v>0.76900000000000002</v>
      </c>
      <c r="AG5802" s="157">
        <f>IF('1a-Electricity'!$AL$79="no","",ROUND(AD5802,4))</f>
        <v>0.76900000000000002</v>
      </c>
      <c r="BL5802" s="157">
        <f t="shared" si="196"/>
        <v>0.76800000000000057</v>
      </c>
      <c r="BM5802" s="157">
        <f>IF('1b-NaturalGas'!$AL$87="no","",ROUND(BL5802,4))</f>
        <v>0.76800000000000002</v>
      </c>
      <c r="BN5802" s="157">
        <f>IF('1b-NaturalGas'!$AL$88="no","",ROUND(BL5802,4))</f>
        <v>0.76800000000000002</v>
      </c>
      <c r="BO5802" s="157">
        <f>IF('1b-NaturalGas'!$AL$89="no","",ROUND(BL5802,4))</f>
        <v>0.76800000000000002</v>
      </c>
      <c r="BP5802" s="157">
        <f>IF('1b-NaturalGas'!$AL$90="no","not applicable (based on previous answers)",ROUND(BL5802,4))</f>
        <v>0.76800000000000002</v>
      </c>
      <c r="BQ5802" s="157">
        <f>IF('1b-NaturalGas'!$AL$91="no","not applicable (based on previous answers)",ROUND(BL5802,4))</f>
        <v>0.76800000000000002</v>
      </c>
    </row>
    <row r="5803" spans="30:69" x14ac:dyDescent="0.25">
      <c r="AD5803" s="157">
        <f t="shared" si="195"/>
        <v>0.77000000000000057</v>
      </c>
      <c r="AE5803" s="157">
        <f>IF('1a-Electricity'!$AL$77="no","",ROUND(AD5803,4))</f>
        <v>0.77</v>
      </c>
      <c r="AF5803" s="157">
        <f>IF('1a-Electricity'!$AL$78="no","",ROUND(AD5803,4))</f>
        <v>0.77</v>
      </c>
      <c r="AG5803" s="157">
        <f>IF('1a-Electricity'!$AL$79="no","",ROUND(AD5803,4))</f>
        <v>0.77</v>
      </c>
      <c r="BL5803" s="157">
        <f t="shared" si="196"/>
        <v>0.76900000000000057</v>
      </c>
      <c r="BM5803" s="157">
        <f>IF('1b-NaturalGas'!$AL$87="no","",ROUND(BL5803,4))</f>
        <v>0.76900000000000002</v>
      </c>
      <c r="BN5803" s="157">
        <f>IF('1b-NaturalGas'!$AL$88="no","",ROUND(BL5803,4))</f>
        <v>0.76900000000000002</v>
      </c>
      <c r="BO5803" s="157">
        <f>IF('1b-NaturalGas'!$AL$89="no","",ROUND(BL5803,4))</f>
        <v>0.76900000000000002</v>
      </c>
      <c r="BP5803" s="157">
        <f>IF('1b-NaturalGas'!$AL$90="no","not applicable (based on previous answers)",ROUND(BL5803,4))</f>
        <v>0.76900000000000002</v>
      </c>
      <c r="BQ5803" s="157">
        <f>IF('1b-NaturalGas'!$AL$91="no","not applicable (based on previous answers)",ROUND(BL5803,4))</f>
        <v>0.76900000000000002</v>
      </c>
    </row>
    <row r="5804" spans="30:69" x14ac:dyDescent="0.25">
      <c r="AD5804" s="157">
        <f t="shared" si="195"/>
        <v>0.77100000000000057</v>
      </c>
      <c r="AE5804" s="157">
        <f>IF('1a-Electricity'!$AL$77="no","",ROUND(AD5804,4))</f>
        <v>0.77100000000000002</v>
      </c>
      <c r="AF5804" s="157">
        <f>IF('1a-Electricity'!$AL$78="no","",ROUND(AD5804,4))</f>
        <v>0.77100000000000002</v>
      </c>
      <c r="AG5804" s="157">
        <f>IF('1a-Electricity'!$AL$79="no","",ROUND(AD5804,4))</f>
        <v>0.77100000000000002</v>
      </c>
      <c r="BL5804" s="157">
        <f t="shared" si="196"/>
        <v>0.77000000000000057</v>
      </c>
      <c r="BM5804" s="157">
        <f>IF('1b-NaturalGas'!$AL$87="no","",ROUND(BL5804,4))</f>
        <v>0.77</v>
      </c>
      <c r="BN5804" s="157">
        <f>IF('1b-NaturalGas'!$AL$88="no","",ROUND(BL5804,4))</f>
        <v>0.77</v>
      </c>
      <c r="BO5804" s="157">
        <f>IF('1b-NaturalGas'!$AL$89="no","",ROUND(BL5804,4))</f>
        <v>0.77</v>
      </c>
      <c r="BP5804" s="157">
        <f>IF('1b-NaturalGas'!$AL$90="no","not applicable (based on previous answers)",ROUND(BL5804,4))</f>
        <v>0.77</v>
      </c>
      <c r="BQ5804" s="157">
        <f>IF('1b-NaturalGas'!$AL$91="no","not applicable (based on previous answers)",ROUND(BL5804,4))</f>
        <v>0.77</v>
      </c>
    </row>
    <row r="5805" spans="30:69" x14ac:dyDescent="0.25">
      <c r="AD5805" s="157">
        <f t="shared" si="195"/>
        <v>0.77200000000000057</v>
      </c>
      <c r="AE5805" s="157">
        <f>IF('1a-Electricity'!$AL$77="no","",ROUND(AD5805,4))</f>
        <v>0.77200000000000002</v>
      </c>
      <c r="AF5805" s="157">
        <f>IF('1a-Electricity'!$AL$78="no","",ROUND(AD5805,4))</f>
        <v>0.77200000000000002</v>
      </c>
      <c r="AG5805" s="157">
        <f>IF('1a-Electricity'!$AL$79="no","",ROUND(AD5805,4))</f>
        <v>0.77200000000000002</v>
      </c>
      <c r="BL5805" s="157">
        <f t="shared" si="196"/>
        <v>0.77100000000000057</v>
      </c>
      <c r="BM5805" s="157">
        <f>IF('1b-NaturalGas'!$AL$87="no","",ROUND(BL5805,4))</f>
        <v>0.77100000000000002</v>
      </c>
      <c r="BN5805" s="157">
        <f>IF('1b-NaturalGas'!$AL$88="no","",ROUND(BL5805,4))</f>
        <v>0.77100000000000002</v>
      </c>
      <c r="BO5805" s="157">
        <f>IF('1b-NaturalGas'!$AL$89="no","",ROUND(BL5805,4))</f>
        <v>0.77100000000000002</v>
      </c>
      <c r="BP5805" s="157">
        <f>IF('1b-NaturalGas'!$AL$90="no","not applicable (based on previous answers)",ROUND(BL5805,4))</f>
        <v>0.77100000000000002</v>
      </c>
      <c r="BQ5805" s="157">
        <f>IF('1b-NaturalGas'!$AL$91="no","not applicable (based on previous answers)",ROUND(BL5805,4))</f>
        <v>0.77100000000000002</v>
      </c>
    </row>
    <row r="5806" spans="30:69" x14ac:dyDescent="0.25">
      <c r="AD5806" s="157">
        <f t="shared" si="195"/>
        <v>0.77300000000000058</v>
      </c>
      <c r="AE5806" s="157">
        <f>IF('1a-Electricity'!$AL$77="no","",ROUND(AD5806,4))</f>
        <v>0.77300000000000002</v>
      </c>
      <c r="AF5806" s="157">
        <f>IF('1a-Electricity'!$AL$78="no","",ROUND(AD5806,4))</f>
        <v>0.77300000000000002</v>
      </c>
      <c r="AG5806" s="157">
        <f>IF('1a-Electricity'!$AL$79="no","",ROUND(AD5806,4))</f>
        <v>0.77300000000000002</v>
      </c>
      <c r="BL5806" s="157">
        <f t="shared" si="196"/>
        <v>0.77200000000000057</v>
      </c>
      <c r="BM5806" s="157">
        <f>IF('1b-NaturalGas'!$AL$87="no","",ROUND(BL5806,4))</f>
        <v>0.77200000000000002</v>
      </c>
      <c r="BN5806" s="157">
        <f>IF('1b-NaturalGas'!$AL$88="no","",ROUND(BL5806,4))</f>
        <v>0.77200000000000002</v>
      </c>
      <c r="BO5806" s="157">
        <f>IF('1b-NaturalGas'!$AL$89="no","",ROUND(BL5806,4))</f>
        <v>0.77200000000000002</v>
      </c>
      <c r="BP5806" s="157">
        <f>IF('1b-NaturalGas'!$AL$90="no","not applicable (based on previous answers)",ROUND(BL5806,4))</f>
        <v>0.77200000000000002</v>
      </c>
      <c r="BQ5806" s="157">
        <f>IF('1b-NaturalGas'!$AL$91="no","not applicable (based on previous answers)",ROUND(BL5806,4))</f>
        <v>0.77200000000000002</v>
      </c>
    </row>
    <row r="5807" spans="30:69" x14ac:dyDescent="0.25">
      <c r="AD5807" s="157">
        <f t="shared" si="195"/>
        <v>0.77400000000000058</v>
      </c>
      <c r="AE5807" s="157">
        <f>IF('1a-Electricity'!$AL$77="no","",ROUND(AD5807,4))</f>
        <v>0.77400000000000002</v>
      </c>
      <c r="AF5807" s="157">
        <f>IF('1a-Electricity'!$AL$78="no","",ROUND(AD5807,4))</f>
        <v>0.77400000000000002</v>
      </c>
      <c r="AG5807" s="157">
        <f>IF('1a-Electricity'!$AL$79="no","",ROUND(AD5807,4))</f>
        <v>0.77400000000000002</v>
      </c>
      <c r="BL5807" s="157">
        <f t="shared" si="196"/>
        <v>0.77300000000000058</v>
      </c>
      <c r="BM5807" s="157">
        <f>IF('1b-NaturalGas'!$AL$87="no","",ROUND(BL5807,4))</f>
        <v>0.77300000000000002</v>
      </c>
      <c r="BN5807" s="157">
        <f>IF('1b-NaturalGas'!$AL$88="no","",ROUND(BL5807,4))</f>
        <v>0.77300000000000002</v>
      </c>
      <c r="BO5807" s="157">
        <f>IF('1b-NaturalGas'!$AL$89="no","",ROUND(BL5807,4))</f>
        <v>0.77300000000000002</v>
      </c>
      <c r="BP5807" s="157">
        <f>IF('1b-NaturalGas'!$AL$90="no","not applicable (based on previous answers)",ROUND(BL5807,4))</f>
        <v>0.77300000000000002</v>
      </c>
      <c r="BQ5807" s="157">
        <f>IF('1b-NaturalGas'!$AL$91="no","not applicable (based on previous answers)",ROUND(BL5807,4))</f>
        <v>0.77300000000000002</v>
      </c>
    </row>
    <row r="5808" spans="30:69" x14ac:dyDescent="0.25">
      <c r="AD5808" s="157">
        <f t="shared" si="195"/>
        <v>0.77500000000000058</v>
      </c>
      <c r="AE5808" s="157">
        <f>IF('1a-Electricity'!$AL$77="no","",ROUND(AD5808,4))</f>
        <v>0.77500000000000002</v>
      </c>
      <c r="AF5808" s="157">
        <f>IF('1a-Electricity'!$AL$78="no","",ROUND(AD5808,4))</f>
        <v>0.77500000000000002</v>
      </c>
      <c r="AG5808" s="157">
        <f>IF('1a-Electricity'!$AL$79="no","",ROUND(AD5808,4))</f>
        <v>0.77500000000000002</v>
      </c>
      <c r="BL5808" s="157">
        <f t="shared" si="196"/>
        <v>0.77400000000000058</v>
      </c>
      <c r="BM5808" s="157">
        <f>IF('1b-NaturalGas'!$AL$87="no","",ROUND(BL5808,4))</f>
        <v>0.77400000000000002</v>
      </c>
      <c r="BN5808" s="157">
        <f>IF('1b-NaturalGas'!$AL$88="no","",ROUND(BL5808,4))</f>
        <v>0.77400000000000002</v>
      </c>
      <c r="BO5808" s="157">
        <f>IF('1b-NaturalGas'!$AL$89="no","",ROUND(BL5808,4))</f>
        <v>0.77400000000000002</v>
      </c>
      <c r="BP5808" s="157">
        <f>IF('1b-NaturalGas'!$AL$90="no","not applicable (based on previous answers)",ROUND(BL5808,4))</f>
        <v>0.77400000000000002</v>
      </c>
      <c r="BQ5808" s="157">
        <f>IF('1b-NaturalGas'!$AL$91="no","not applicable (based on previous answers)",ROUND(BL5808,4))</f>
        <v>0.77400000000000002</v>
      </c>
    </row>
    <row r="5809" spans="30:69" x14ac:dyDescent="0.25">
      <c r="AD5809" s="157">
        <f t="shared" si="195"/>
        <v>0.77600000000000058</v>
      </c>
      <c r="AE5809" s="157">
        <f>IF('1a-Electricity'!$AL$77="no","",ROUND(AD5809,4))</f>
        <v>0.77600000000000002</v>
      </c>
      <c r="AF5809" s="157">
        <f>IF('1a-Electricity'!$AL$78="no","",ROUND(AD5809,4))</f>
        <v>0.77600000000000002</v>
      </c>
      <c r="AG5809" s="157">
        <f>IF('1a-Electricity'!$AL$79="no","",ROUND(AD5809,4))</f>
        <v>0.77600000000000002</v>
      </c>
      <c r="BL5809" s="157">
        <f t="shared" si="196"/>
        <v>0.77500000000000058</v>
      </c>
      <c r="BM5809" s="157">
        <f>IF('1b-NaturalGas'!$AL$87="no","",ROUND(BL5809,4))</f>
        <v>0.77500000000000002</v>
      </c>
      <c r="BN5809" s="157">
        <f>IF('1b-NaturalGas'!$AL$88="no","",ROUND(BL5809,4))</f>
        <v>0.77500000000000002</v>
      </c>
      <c r="BO5809" s="157">
        <f>IF('1b-NaturalGas'!$AL$89="no","",ROUND(BL5809,4))</f>
        <v>0.77500000000000002</v>
      </c>
      <c r="BP5809" s="157">
        <f>IF('1b-NaturalGas'!$AL$90="no","not applicable (based on previous answers)",ROUND(BL5809,4))</f>
        <v>0.77500000000000002</v>
      </c>
      <c r="BQ5809" s="157">
        <f>IF('1b-NaturalGas'!$AL$91="no","not applicable (based on previous answers)",ROUND(BL5809,4))</f>
        <v>0.77500000000000002</v>
      </c>
    </row>
    <row r="5810" spans="30:69" x14ac:dyDescent="0.25">
      <c r="AD5810" s="157">
        <f t="shared" si="195"/>
        <v>0.77700000000000058</v>
      </c>
      <c r="AE5810" s="157">
        <f>IF('1a-Electricity'!$AL$77="no","",ROUND(AD5810,4))</f>
        <v>0.77700000000000002</v>
      </c>
      <c r="AF5810" s="157">
        <f>IF('1a-Electricity'!$AL$78="no","",ROUND(AD5810,4))</f>
        <v>0.77700000000000002</v>
      </c>
      <c r="AG5810" s="157">
        <f>IF('1a-Electricity'!$AL$79="no","",ROUND(AD5810,4))</f>
        <v>0.77700000000000002</v>
      </c>
      <c r="BL5810" s="157">
        <f t="shared" si="196"/>
        <v>0.77600000000000058</v>
      </c>
      <c r="BM5810" s="157">
        <f>IF('1b-NaturalGas'!$AL$87="no","",ROUND(BL5810,4))</f>
        <v>0.77600000000000002</v>
      </c>
      <c r="BN5810" s="157">
        <f>IF('1b-NaturalGas'!$AL$88="no","",ROUND(BL5810,4))</f>
        <v>0.77600000000000002</v>
      </c>
      <c r="BO5810" s="157">
        <f>IF('1b-NaturalGas'!$AL$89="no","",ROUND(BL5810,4))</f>
        <v>0.77600000000000002</v>
      </c>
      <c r="BP5810" s="157">
        <f>IF('1b-NaturalGas'!$AL$90="no","not applicable (based on previous answers)",ROUND(BL5810,4))</f>
        <v>0.77600000000000002</v>
      </c>
      <c r="BQ5810" s="157">
        <f>IF('1b-NaturalGas'!$AL$91="no","not applicable (based on previous answers)",ROUND(BL5810,4))</f>
        <v>0.77600000000000002</v>
      </c>
    </row>
    <row r="5811" spans="30:69" x14ac:dyDescent="0.25">
      <c r="AD5811" s="157">
        <f t="shared" si="195"/>
        <v>0.77800000000000058</v>
      </c>
      <c r="AE5811" s="157">
        <f>IF('1a-Electricity'!$AL$77="no","",ROUND(AD5811,4))</f>
        <v>0.77800000000000002</v>
      </c>
      <c r="AF5811" s="157">
        <f>IF('1a-Electricity'!$AL$78="no","",ROUND(AD5811,4))</f>
        <v>0.77800000000000002</v>
      </c>
      <c r="AG5811" s="157">
        <f>IF('1a-Electricity'!$AL$79="no","",ROUND(AD5811,4))</f>
        <v>0.77800000000000002</v>
      </c>
      <c r="BL5811" s="157">
        <f t="shared" si="196"/>
        <v>0.77700000000000058</v>
      </c>
      <c r="BM5811" s="157">
        <f>IF('1b-NaturalGas'!$AL$87="no","",ROUND(BL5811,4))</f>
        <v>0.77700000000000002</v>
      </c>
      <c r="BN5811" s="157">
        <f>IF('1b-NaturalGas'!$AL$88="no","",ROUND(BL5811,4))</f>
        <v>0.77700000000000002</v>
      </c>
      <c r="BO5811" s="157">
        <f>IF('1b-NaturalGas'!$AL$89="no","",ROUND(BL5811,4))</f>
        <v>0.77700000000000002</v>
      </c>
      <c r="BP5811" s="157">
        <f>IF('1b-NaturalGas'!$AL$90="no","not applicable (based on previous answers)",ROUND(BL5811,4))</f>
        <v>0.77700000000000002</v>
      </c>
      <c r="BQ5811" s="157">
        <f>IF('1b-NaturalGas'!$AL$91="no","not applicable (based on previous answers)",ROUND(BL5811,4))</f>
        <v>0.77700000000000002</v>
      </c>
    </row>
    <row r="5812" spans="30:69" x14ac:dyDescent="0.25">
      <c r="AD5812" s="157">
        <f t="shared" si="195"/>
        <v>0.77900000000000058</v>
      </c>
      <c r="AE5812" s="157">
        <f>IF('1a-Electricity'!$AL$77="no","",ROUND(AD5812,4))</f>
        <v>0.77900000000000003</v>
      </c>
      <c r="AF5812" s="157">
        <f>IF('1a-Electricity'!$AL$78="no","",ROUND(AD5812,4))</f>
        <v>0.77900000000000003</v>
      </c>
      <c r="AG5812" s="157">
        <f>IF('1a-Electricity'!$AL$79="no","",ROUND(AD5812,4))</f>
        <v>0.77900000000000003</v>
      </c>
      <c r="BL5812" s="157">
        <f t="shared" si="196"/>
        <v>0.77800000000000058</v>
      </c>
      <c r="BM5812" s="157">
        <f>IF('1b-NaturalGas'!$AL$87="no","",ROUND(BL5812,4))</f>
        <v>0.77800000000000002</v>
      </c>
      <c r="BN5812" s="157">
        <f>IF('1b-NaturalGas'!$AL$88="no","",ROUND(BL5812,4))</f>
        <v>0.77800000000000002</v>
      </c>
      <c r="BO5812" s="157">
        <f>IF('1b-NaturalGas'!$AL$89="no","",ROUND(BL5812,4))</f>
        <v>0.77800000000000002</v>
      </c>
      <c r="BP5812" s="157">
        <f>IF('1b-NaturalGas'!$AL$90="no","not applicable (based on previous answers)",ROUND(BL5812,4))</f>
        <v>0.77800000000000002</v>
      </c>
      <c r="BQ5812" s="157">
        <f>IF('1b-NaturalGas'!$AL$91="no","not applicable (based on previous answers)",ROUND(BL5812,4))</f>
        <v>0.77800000000000002</v>
      </c>
    </row>
    <row r="5813" spans="30:69" x14ac:dyDescent="0.25">
      <c r="AD5813" s="157">
        <f t="shared" si="195"/>
        <v>0.78000000000000058</v>
      </c>
      <c r="AE5813" s="157">
        <f>IF('1a-Electricity'!$AL$77="no","",ROUND(AD5813,4))</f>
        <v>0.78</v>
      </c>
      <c r="AF5813" s="157">
        <f>IF('1a-Electricity'!$AL$78="no","",ROUND(AD5813,4))</f>
        <v>0.78</v>
      </c>
      <c r="AG5813" s="157">
        <f>IF('1a-Electricity'!$AL$79="no","",ROUND(AD5813,4))</f>
        <v>0.78</v>
      </c>
      <c r="BL5813" s="157">
        <f t="shared" si="196"/>
        <v>0.77900000000000058</v>
      </c>
      <c r="BM5813" s="157">
        <f>IF('1b-NaturalGas'!$AL$87="no","",ROUND(BL5813,4))</f>
        <v>0.77900000000000003</v>
      </c>
      <c r="BN5813" s="157">
        <f>IF('1b-NaturalGas'!$AL$88="no","",ROUND(BL5813,4))</f>
        <v>0.77900000000000003</v>
      </c>
      <c r="BO5813" s="157">
        <f>IF('1b-NaturalGas'!$AL$89="no","",ROUND(BL5813,4))</f>
        <v>0.77900000000000003</v>
      </c>
      <c r="BP5813" s="157">
        <f>IF('1b-NaturalGas'!$AL$90="no","not applicable (based on previous answers)",ROUND(BL5813,4))</f>
        <v>0.77900000000000003</v>
      </c>
      <c r="BQ5813" s="157">
        <f>IF('1b-NaturalGas'!$AL$91="no","not applicable (based on previous answers)",ROUND(BL5813,4))</f>
        <v>0.77900000000000003</v>
      </c>
    </row>
    <row r="5814" spans="30:69" x14ac:dyDescent="0.25">
      <c r="AD5814" s="157">
        <f t="shared" si="195"/>
        <v>0.78100000000000058</v>
      </c>
      <c r="AE5814" s="157">
        <f>IF('1a-Electricity'!$AL$77="no","",ROUND(AD5814,4))</f>
        <v>0.78100000000000003</v>
      </c>
      <c r="AF5814" s="157">
        <f>IF('1a-Electricity'!$AL$78="no","",ROUND(AD5814,4))</f>
        <v>0.78100000000000003</v>
      </c>
      <c r="AG5814" s="157">
        <f>IF('1a-Electricity'!$AL$79="no","",ROUND(AD5814,4))</f>
        <v>0.78100000000000003</v>
      </c>
      <c r="BL5814" s="157">
        <f t="shared" si="196"/>
        <v>0.78000000000000058</v>
      </c>
      <c r="BM5814" s="157">
        <f>IF('1b-NaturalGas'!$AL$87="no","",ROUND(BL5814,4))</f>
        <v>0.78</v>
      </c>
      <c r="BN5814" s="157">
        <f>IF('1b-NaturalGas'!$AL$88="no","",ROUND(BL5814,4))</f>
        <v>0.78</v>
      </c>
      <c r="BO5814" s="157">
        <f>IF('1b-NaturalGas'!$AL$89="no","",ROUND(BL5814,4))</f>
        <v>0.78</v>
      </c>
      <c r="BP5814" s="157">
        <f>IF('1b-NaturalGas'!$AL$90="no","not applicable (based on previous answers)",ROUND(BL5814,4))</f>
        <v>0.78</v>
      </c>
      <c r="BQ5814" s="157">
        <f>IF('1b-NaturalGas'!$AL$91="no","not applicable (based on previous answers)",ROUND(BL5814,4))</f>
        <v>0.78</v>
      </c>
    </row>
    <row r="5815" spans="30:69" x14ac:dyDescent="0.25">
      <c r="AD5815" s="157">
        <f t="shared" si="195"/>
        <v>0.78200000000000058</v>
      </c>
      <c r="AE5815" s="157">
        <f>IF('1a-Electricity'!$AL$77="no","",ROUND(AD5815,4))</f>
        <v>0.78200000000000003</v>
      </c>
      <c r="AF5815" s="157">
        <f>IF('1a-Electricity'!$AL$78="no","",ROUND(AD5815,4))</f>
        <v>0.78200000000000003</v>
      </c>
      <c r="AG5815" s="157">
        <f>IF('1a-Electricity'!$AL$79="no","",ROUND(AD5815,4))</f>
        <v>0.78200000000000003</v>
      </c>
      <c r="BL5815" s="157">
        <f t="shared" si="196"/>
        <v>0.78100000000000058</v>
      </c>
      <c r="BM5815" s="157">
        <f>IF('1b-NaturalGas'!$AL$87="no","",ROUND(BL5815,4))</f>
        <v>0.78100000000000003</v>
      </c>
      <c r="BN5815" s="157">
        <f>IF('1b-NaturalGas'!$AL$88="no","",ROUND(BL5815,4))</f>
        <v>0.78100000000000003</v>
      </c>
      <c r="BO5815" s="157">
        <f>IF('1b-NaturalGas'!$AL$89="no","",ROUND(BL5815,4))</f>
        <v>0.78100000000000003</v>
      </c>
      <c r="BP5815" s="157">
        <f>IF('1b-NaturalGas'!$AL$90="no","not applicable (based on previous answers)",ROUND(BL5815,4))</f>
        <v>0.78100000000000003</v>
      </c>
      <c r="BQ5815" s="157">
        <f>IF('1b-NaturalGas'!$AL$91="no","not applicable (based on previous answers)",ROUND(BL5815,4))</f>
        <v>0.78100000000000003</v>
      </c>
    </row>
    <row r="5816" spans="30:69" x14ac:dyDescent="0.25">
      <c r="AD5816" s="157">
        <f t="shared" si="195"/>
        <v>0.78300000000000058</v>
      </c>
      <c r="AE5816" s="157">
        <f>IF('1a-Electricity'!$AL$77="no","",ROUND(AD5816,4))</f>
        <v>0.78300000000000003</v>
      </c>
      <c r="AF5816" s="157">
        <f>IF('1a-Electricity'!$AL$78="no","",ROUND(AD5816,4))</f>
        <v>0.78300000000000003</v>
      </c>
      <c r="AG5816" s="157">
        <f>IF('1a-Electricity'!$AL$79="no","",ROUND(AD5816,4))</f>
        <v>0.78300000000000003</v>
      </c>
      <c r="BL5816" s="157">
        <f t="shared" si="196"/>
        <v>0.78200000000000058</v>
      </c>
      <c r="BM5816" s="157">
        <f>IF('1b-NaturalGas'!$AL$87="no","",ROUND(BL5816,4))</f>
        <v>0.78200000000000003</v>
      </c>
      <c r="BN5816" s="157">
        <f>IF('1b-NaturalGas'!$AL$88="no","",ROUND(BL5816,4))</f>
        <v>0.78200000000000003</v>
      </c>
      <c r="BO5816" s="157">
        <f>IF('1b-NaturalGas'!$AL$89="no","",ROUND(BL5816,4))</f>
        <v>0.78200000000000003</v>
      </c>
      <c r="BP5816" s="157">
        <f>IF('1b-NaturalGas'!$AL$90="no","not applicable (based on previous answers)",ROUND(BL5816,4))</f>
        <v>0.78200000000000003</v>
      </c>
      <c r="BQ5816" s="157">
        <f>IF('1b-NaturalGas'!$AL$91="no","not applicable (based on previous answers)",ROUND(BL5816,4))</f>
        <v>0.78200000000000003</v>
      </c>
    </row>
    <row r="5817" spans="30:69" x14ac:dyDescent="0.25">
      <c r="AD5817" s="157">
        <f t="shared" si="195"/>
        <v>0.78400000000000059</v>
      </c>
      <c r="AE5817" s="157">
        <f>IF('1a-Electricity'!$AL$77="no","",ROUND(AD5817,4))</f>
        <v>0.78400000000000003</v>
      </c>
      <c r="AF5817" s="157">
        <f>IF('1a-Electricity'!$AL$78="no","",ROUND(AD5817,4))</f>
        <v>0.78400000000000003</v>
      </c>
      <c r="AG5817" s="157">
        <f>IF('1a-Electricity'!$AL$79="no","",ROUND(AD5817,4))</f>
        <v>0.78400000000000003</v>
      </c>
      <c r="BL5817" s="157">
        <f t="shared" si="196"/>
        <v>0.78300000000000058</v>
      </c>
      <c r="BM5817" s="157">
        <f>IF('1b-NaturalGas'!$AL$87="no","",ROUND(BL5817,4))</f>
        <v>0.78300000000000003</v>
      </c>
      <c r="BN5817" s="157">
        <f>IF('1b-NaturalGas'!$AL$88="no","",ROUND(BL5817,4))</f>
        <v>0.78300000000000003</v>
      </c>
      <c r="BO5817" s="157">
        <f>IF('1b-NaturalGas'!$AL$89="no","",ROUND(BL5817,4))</f>
        <v>0.78300000000000003</v>
      </c>
      <c r="BP5817" s="157">
        <f>IF('1b-NaturalGas'!$AL$90="no","not applicable (based on previous answers)",ROUND(BL5817,4))</f>
        <v>0.78300000000000003</v>
      </c>
      <c r="BQ5817" s="157">
        <f>IF('1b-NaturalGas'!$AL$91="no","not applicable (based on previous answers)",ROUND(BL5817,4))</f>
        <v>0.78300000000000003</v>
      </c>
    </row>
    <row r="5818" spans="30:69" x14ac:dyDescent="0.25">
      <c r="AD5818" s="157">
        <f t="shared" si="195"/>
        <v>0.78500000000000059</v>
      </c>
      <c r="AE5818" s="157">
        <f>IF('1a-Electricity'!$AL$77="no","",ROUND(AD5818,4))</f>
        <v>0.78500000000000003</v>
      </c>
      <c r="AF5818" s="157">
        <f>IF('1a-Electricity'!$AL$78="no","",ROUND(AD5818,4))</f>
        <v>0.78500000000000003</v>
      </c>
      <c r="AG5818" s="157">
        <f>IF('1a-Electricity'!$AL$79="no","",ROUND(AD5818,4))</f>
        <v>0.78500000000000003</v>
      </c>
      <c r="BL5818" s="157">
        <f t="shared" si="196"/>
        <v>0.78400000000000059</v>
      </c>
      <c r="BM5818" s="157">
        <f>IF('1b-NaturalGas'!$AL$87="no","",ROUND(BL5818,4))</f>
        <v>0.78400000000000003</v>
      </c>
      <c r="BN5818" s="157">
        <f>IF('1b-NaturalGas'!$AL$88="no","",ROUND(BL5818,4))</f>
        <v>0.78400000000000003</v>
      </c>
      <c r="BO5818" s="157">
        <f>IF('1b-NaturalGas'!$AL$89="no","",ROUND(BL5818,4))</f>
        <v>0.78400000000000003</v>
      </c>
      <c r="BP5818" s="157">
        <f>IF('1b-NaturalGas'!$AL$90="no","not applicable (based on previous answers)",ROUND(BL5818,4))</f>
        <v>0.78400000000000003</v>
      </c>
      <c r="BQ5818" s="157">
        <f>IF('1b-NaturalGas'!$AL$91="no","not applicable (based on previous answers)",ROUND(BL5818,4))</f>
        <v>0.78400000000000003</v>
      </c>
    </row>
    <row r="5819" spans="30:69" x14ac:dyDescent="0.25">
      <c r="AD5819" s="157">
        <f t="shared" si="195"/>
        <v>0.78600000000000059</v>
      </c>
      <c r="AE5819" s="157">
        <f>IF('1a-Electricity'!$AL$77="no","",ROUND(AD5819,4))</f>
        <v>0.78600000000000003</v>
      </c>
      <c r="AF5819" s="157">
        <f>IF('1a-Electricity'!$AL$78="no","",ROUND(AD5819,4))</f>
        <v>0.78600000000000003</v>
      </c>
      <c r="AG5819" s="157">
        <f>IF('1a-Electricity'!$AL$79="no","",ROUND(AD5819,4))</f>
        <v>0.78600000000000003</v>
      </c>
      <c r="BL5819" s="157">
        <f t="shared" si="196"/>
        <v>0.78500000000000059</v>
      </c>
      <c r="BM5819" s="157">
        <f>IF('1b-NaturalGas'!$AL$87="no","",ROUND(BL5819,4))</f>
        <v>0.78500000000000003</v>
      </c>
      <c r="BN5819" s="157">
        <f>IF('1b-NaturalGas'!$AL$88="no","",ROUND(BL5819,4))</f>
        <v>0.78500000000000003</v>
      </c>
      <c r="BO5819" s="157">
        <f>IF('1b-NaturalGas'!$AL$89="no","",ROUND(BL5819,4))</f>
        <v>0.78500000000000003</v>
      </c>
      <c r="BP5819" s="157">
        <f>IF('1b-NaturalGas'!$AL$90="no","not applicable (based on previous answers)",ROUND(BL5819,4))</f>
        <v>0.78500000000000003</v>
      </c>
      <c r="BQ5819" s="157">
        <f>IF('1b-NaturalGas'!$AL$91="no","not applicable (based on previous answers)",ROUND(BL5819,4))</f>
        <v>0.78500000000000003</v>
      </c>
    </row>
    <row r="5820" spans="30:69" x14ac:dyDescent="0.25">
      <c r="AD5820" s="157">
        <f t="shared" si="195"/>
        <v>0.78700000000000059</v>
      </c>
      <c r="AE5820" s="157">
        <f>IF('1a-Electricity'!$AL$77="no","",ROUND(AD5820,4))</f>
        <v>0.78700000000000003</v>
      </c>
      <c r="AF5820" s="157">
        <f>IF('1a-Electricity'!$AL$78="no","",ROUND(AD5820,4))</f>
        <v>0.78700000000000003</v>
      </c>
      <c r="AG5820" s="157">
        <f>IF('1a-Electricity'!$AL$79="no","",ROUND(AD5820,4))</f>
        <v>0.78700000000000003</v>
      </c>
      <c r="BL5820" s="157">
        <f t="shared" si="196"/>
        <v>0.78600000000000059</v>
      </c>
      <c r="BM5820" s="157">
        <f>IF('1b-NaturalGas'!$AL$87="no","",ROUND(BL5820,4))</f>
        <v>0.78600000000000003</v>
      </c>
      <c r="BN5820" s="157">
        <f>IF('1b-NaturalGas'!$AL$88="no","",ROUND(BL5820,4))</f>
        <v>0.78600000000000003</v>
      </c>
      <c r="BO5820" s="157">
        <f>IF('1b-NaturalGas'!$AL$89="no","",ROUND(BL5820,4))</f>
        <v>0.78600000000000003</v>
      </c>
      <c r="BP5820" s="157">
        <f>IF('1b-NaturalGas'!$AL$90="no","not applicable (based on previous answers)",ROUND(BL5820,4))</f>
        <v>0.78600000000000003</v>
      </c>
      <c r="BQ5820" s="157">
        <f>IF('1b-NaturalGas'!$AL$91="no","not applicable (based on previous answers)",ROUND(BL5820,4))</f>
        <v>0.78600000000000003</v>
      </c>
    </row>
    <row r="5821" spans="30:69" x14ac:dyDescent="0.25">
      <c r="AD5821" s="157">
        <f t="shared" si="195"/>
        <v>0.78800000000000059</v>
      </c>
      <c r="AE5821" s="157">
        <f>IF('1a-Electricity'!$AL$77="no","",ROUND(AD5821,4))</f>
        <v>0.78800000000000003</v>
      </c>
      <c r="AF5821" s="157">
        <f>IF('1a-Electricity'!$AL$78="no","",ROUND(AD5821,4))</f>
        <v>0.78800000000000003</v>
      </c>
      <c r="AG5821" s="157">
        <f>IF('1a-Electricity'!$AL$79="no","",ROUND(AD5821,4))</f>
        <v>0.78800000000000003</v>
      </c>
      <c r="BL5821" s="157">
        <f t="shared" si="196"/>
        <v>0.78700000000000059</v>
      </c>
      <c r="BM5821" s="157">
        <f>IF('1b-NaturalGas'!$AL$87="no","",ROUND(BL5821,4))</f>
        <v>0.78700000000000003</v>
      </c>
      <c r="BN5821" s="157">
        <f>IF('1b-NaturalGas'!$AL$88="no","",ROUND(BL5821,4))</f>
        <v>0.78700000000000003</v>
      </c>
      <c r="BO5821" s="157">
        <f>IF('1b-NaturalGas'!$AL$89="no","",ROUND(BL5821,4))</f>
        <v>0.78700000000000003</v>
      </c>
      <c r="BP5821" s="157">
        <f>IF('1b-NaturalGas'!$AL$90="no","not applicable (based on previous answers)",ROUND(BL5821,4))</f>
        <v>0.78700000000000003</v>
      </c>
      <c r="BQ5821" s="157">
        <f>IF('1b-NaturalGas'!$AL$91="no","not applicable (based on previous answers)",ROUND(BL5821,4))</f>
        <v>0.78700000000000003</v>
      </c>
    </row>
    <row r="5822" spans="30:69" x14ac:dyDescent="0.25">
      <c r="AD5822" s="157">
        <f t="shared" si="195"/>
        <v>0.78900000000000059</v>
      </c>
      <c r="AE5822" s="157">
        <f>IF('1a-Electricity'!$AL$77="no","",ROUND(AD5822,4))</f>
        <v>0.78900000000000003</v>
      </c>
      <c r="AF5822" s="157">
        <f>IF('1a-Electricity'!$AL$78="no","",ROUND(AD5822,4))</f>
        <v>0.78900000000000003</v>
      </c>
      <c r="AG5822" s="157">
        <f>IF('1a-Electricity'!$AL$79="no","",ROUND(AD5822,4))</f>
        <v>0.78900000000000003</v>
      </c>
      <c r="BL5822" s="157">
        <f t="shared" si="196"/>
        <v>0.78800000000000059</v>
      </c>
      <c r="BM5822" s="157">
        <f>IF('1b-NaturalGas'!$AL$87="no","",ROUND(BL5822,4))</f>
        <v>0.78800000000000003</v>
      </c>
      <c r="BN5822" s="157">
        <f>IF('1b-NaturalGas'!$AL$88="no","",ROUND(BL5822,4))</f>
        <v>0.78800000000000003</v>
      </c>
      <c r="BO5822" s="157">
        <f>IF('1b-NaturalGas'!$AL$89="no","",ROUND(BL5822,4))</f>
        <v>0.78800000000000003</v>
      </c>
      <c r="BP5822" s="157">
        <f>IF('1b-NaturalGas'!$AL$90="no","not applicable (based on previous answers)",ROUND(BL5822,4))</f>
        <v>0.78800000000000003</v>
      </c>
      <c r="BQ5822" s="157">
        <f>IF('1b-NaturalGas'!$AL$91="no","not applicable (based on previous answers)",ROUND(BL5822,4))</f>
        <v>0.78800000000000003</v>
      </c>
    </row>
    <row r="5823" spans="30:69" x14ac:dyDescent="0.25">
      <c r="AD5823" s="157">
        <f t="shared" si="195"/>
        <v>0.79000000000000059</v>
      </c>
      <c r="AE5823" s="157">
        <f>IF('1a-Electricity'!$AL$77="no","",ROUND(AD5823,4))</f>
        <v>0.79</v>
      </c>
      <c r="AF5823" s="157">
        <f>IF('1a-Electricity'!$AL$78="no","",ROUND(AD5823,4))</f>
        <v>0.79</v>
      </c>
      <c r="AG5823" s="157">
        <f>IF('1a-Electricity'!$AL$79="no","",ROUND(AD5823,4))</f>
        <v>0.79</v>
      </c>
      <c r="BL5823" s="157">
        <f t="shared" si="196"/>
        <v>0.78900000000000059</v>
      </c>
      <c r="BM5823" s="157">
        <f>IF('1b-NaturalGas'!$AL$87="no","",ROUND(BL5823,4))</f>
        <v>0.78900000000000003</v>
      </c>
      <c r="BN5823" s="157">
        <f>IF('1b-NaturalGas'!$AL$88="no","",ROUND(BL5823,4))</f>
        <v>0.78900000000000003</v>
      </c>
      <c r="BO5823" s="157">
        <f>IF('1b-NaturalGas'!$AL$89="no","",ROUND(BL5823,4))</f>
        <v>0.78900000000000003</v>
      </c>
      <c r="BP5823" s="157">
        <f>IF('1b-NaturalGas'!$AL$90="no","not applicable (based on previous answers)",ROUND(BL5823,4))</f>
        <v>0.78900000000000003</v>
      </c>
      <c r="BQ5823" s="157">
        <f>IF('1b-NaturalGas'!$AL$91="no","not applicable (based on previous answers)",ROUND(BL5823,4))</f>
        <v>0.78900000000000003</v>
      </c>
    </row>
    <row r="5824" spans="30:69" x14ac:dyDescent="0.25">
      <c r="AD5824" s="157">
        <f t="shared" si="195"/>
        <v>0.79100000000000059</v>
      </c>
      <c r="AE5824" s="157">
        <f>IF('1a-Electricity'!$AL$77="no","",ROUND(AD5824,4))</f>
        <v>0.79100000000000004</v>
      </c>
      <c r="AF5824" s="157">
        <f>IF('1a-Electricity'!$AL$78="no","",ROUND(AD5824,4))</f>
        <v>0.79100000000000004</v>
      </c>
      <c r="AG5824" s="157">
        <f>IF('1a-Electricity'!$AL$79="no","",ROUND(AD5824,4))</f>
        <v>0.79100000000000004</v>
      </c>
      <c r="BL5824" s="157">
        <f t="shared" si="196"/>
        <v>0.79000000000000059</v>
      </c>
      <c r="BM5824" s="157">
        <f>IF('1b-NaturalGas'!$AL$87="no","",ROUND(BL5824,4))</f>
        <v>0.79</v>
      </c>
      <c r="BN5824" s="157">
        <f>IF('1b-NaturalGas'!$AL$88="no","",ROUND(BL5824,4))</f>
        <v>0.79</v>
      </c>
      <c r="BO5824" s="157">
        <f>IF('1b-NaturalGas'!$AL$89="no","",ROUND(BL5824,4))</f>
        <v>0.79</v>
      </c>
      <c r="BP5824" s="157">
        <f>IF('1b-NaturalGas'!$AL$90="no","not applicable (based on previous answers)",ROUND(BL5824,4))</f>
        <v>0.79</v>
      </c>
      <c r="BQ5824" s="157">
        <f>IF('1b-NaturalGas'!$AL$91="no","not applicable (based on previous answers)",ROUND(BL5824,4))</f>
        <v>0.79</v>
      </c>
    </row>
    <row r="5825" spans="30:69" x14ac:dyDescent="0.25">
      <c r="AD5825" s="157">
        <f t="shared" si="195"/>
        <v>0.79200000000000059</v>
      </c>
      <c r="AE5825" s="157">
        <f>IF('1a-Electricity'!$AL$77="no","",ROUND(AD5825,4))</f>
        <v>0.79200000000000004</v>
      </c>
      <c r="AF5825" s="157">
        <f>IF('1a-Electricity'!$AL$78="no","",ROUND(AD5825,4))</f>
        <v>0.79200000000000004</v>
      </c>
      <c r="AG5825" s="157">
        <f>IF('1a-Electricity'!$AL$79="no","",ROUND(AD5825,4))</f>
        <v>0.79200000000000004</v>
      </c>
      <c r="BL5825" s="157">
        <f t="shared" si="196"/>
        <v>0.79100000000000059</v>
      </c>
      <c r="BM5825" s="157">
        <f>IF('1b-NaturalGas'!$AL$87="no","",ROUND(BL5825,4))</f>
        <v>0.79100000000000004</v>
      </c>
      <c r="BN5825" s="157">
        <f>IF('1b-NaturalGas'!$AL$88="no","",ROUND(BL5825,4))</f>
        <v>0.79100000000000004</v>
      </c>
      <c r="BO5825" s="157">
        <f>IF('1b-NaturalGas'!$AL$89="no","",ROUND(BL5825,4))</f>
        <v>0.79100000000000004</v>
      </c>
      <c r="BP5825" s="157">
        <f>IF('1b-NaturalGas'!$AL$90="no","not applicable (based on previous answers)",ROUND(BL5825,4))</f>
        <v>0.79100000000000004</v>
      </c>
      <c r="BQ5825" s="157">
        <f>IF('1b-NaturalGas'!$AL$91="no","not applicable (based on previous answers)",ROUND(BL5825,4))</f>
        <v>0.79100000000000004</v>
      </c>
    </row>
    <row r="5826" spans="30:69" x14ac:dyDescent="0.25">
      <c r="AD5826" s="157">
        <f t="shared" si="195"/>
        <v>0.79300000000000059</v>
      </c>
      <c r="AE5826" s="157">
        <f>IF('1a-Electricity'!$AL$77="no","",ROUND(AD5826,4))</f>
        <v>0.79300000000000004</v>
      </c>
      <c r="AF5826" s="157">
        <f>IF('1a-Electricity'!$AL$78="no","",ROUND(AD5826,4))</f>
        <v>0.79300000000000004</v>
      </c>
      <c r="AG5826" s="157">
        <f>IF('1a-Electricity'!$AL$79="no","",ROUND(AD5826,4))</f>
        <v>0.79300000000000004</v>
      </c>
      <c r="BL5826" s="157">
        <f t="shared" si="196"/>
        <v>0.79200000000000059</v>
      </c>
      <c r="BM5826" s="157">
        <f>IF('1b-NaturalGas'!$AL$87="no","",ROUND(BL5826,4))</f>
        <v>0.79200000000000004</v>
      </c>
      <c r="BN5826" s="157">
        <f>IF('1b-NaturalGas'!$AL$88="no","",ROUND(BL5826,4))</f>
        <v>0.79200000000000004</v>
      </c>
      <c r="BO5826" s="157">
        <f>IF('1b-NaturalGas'!$AL$89="no","",ROUND(BL5826,4))</f>
        <v>0.79200000000000004</v>
      </c>
      <c r="BP5826" s="157">
        <f>IF('1b-NaturalGas'!$AL$90="no","not applicable (based on previous answers)",ROUND(BL5826,4))</f>
        <v>0.79200000000000004</v>
      </c>
      <c r="BQ5826" s="157">
        <f>IF('1b-NaturalGas'!$AL$91="no","not applicable (based on previous answers)",ROUND(BL5826,4))</f>
        <v>0.79200000000000004</v>
      </c>
    </row>
    <row r="5827" spans="30:69" x14ac:dyDescent="0.25">
      <c r="AD5827" s="157">
        <f t="shared" si="195"/>
        <v>0.79400000000000059</v>
      </c>
      <c r="AE5827" s="157">
        <f>IF('1a-Electricity'!$AL$77="no","",ROUND(AD5827,4))</f>
        <v>0.79400000000000004</v>
      </c>
      <c r="AF5827" s="157">
        <f>IF('1a-Electricity'!$AL$78="no","",ROUND(AD5827,4))</f>
        <v>0.79400000000000004</v>
      </c>
      <c r="AG5827" s="157">
        <f>IF('1a-Electricity'!$AL$79="no","",ROUND(AD5827,4))</f>
        <v>0.79400000000000004</v>
      </c>
      <c r="BL5827" s="157">
        <f t="shared" si="196"/>
        <v>0.79300000000000059</v>
      </c>
      <c r="BM5827" s="157">
        <f>IF('1b-NaturalGas'!$AL$87="no","",ROUND(BL5827,4))</f>
        <v>0.79300000000000004</v>
      </c>
      <c r="BN5827" s="157">
        <f>IF('1b-NaturalGas'!$AL$88="no","",ROUND(BL5827,4))</f>
        <v>0.79300000000000004</v>
      </c>
      <c r="BO5827" s="157">
        <f>IF('1b-NaturalGas'!$AL$89="no","",ROUND(BL5827,4))</f>
        <v>0.79300000000000004</v>
      </c>
      <c r="BP5827" s="157">
        <f>IF('1b-NaturalGas'!$AL$90="no","not applicable (based on previous answers)",ROUND(BL5827,4))</f>
        <v>0.79300000000000004</v>
      </c>
      <c r="BQ5827" s="157">
        <f>IF('1b-NaturalGas'!$AL$91="no","not applicable (based on previous answers)",ROUND(BL5827,4))</f>
        <v>0.79300000000000004</v>
      </c>
    </row>
    <row r="5828" spans="30:69" x14ac:dyDescent="0.25">
      <c r="AD5828" s="157">
        <f t="shared" si="195"/>
        <v>0.7950000000000006</v>
      </c>
      <c r="AE5828" s="157">
        <f>IF('1a-Electricity'!$AL$77="no","",ROUND(AD5828,4))</f>
        <v>0.79500000000000004</v>
      </c>
      <c r="AF5828" s="157">
        <f>IF('1a-Electricity'!$AL$78="no","",ROUND(AD5828,4))</f>
        <v>0.79500000000000004</v>
      </c>
      <c r="AG5828" s="157">
        <f>IF('1a-Electricity'!$AL$79="no","",ROUND(AD5828,4))</f>
        <v>0.79500000000000004</v>
      </c>
      <c r="BL5828" s="157">
        <f t="shared" si="196"/>
        <v>0.79400000000000059</v>
      </c>
      <c r="BM5828" s="157">
        <f>IF('1b-NaturalGas'!$AL$87="no","",ROUND(BL5828,4))</f>
        <v>0.79400000000000004</v>
      </c>
      <c r="BN5828" s="157">
        <f>IF('1b-NaturalGas'!$AL$88="no","",ROUND(BL5828,4))</f>
        <v>0.79400000000000004</v>
      </c>
      <c r="BO5828" s="157">
        <f>IF('1b-NaturalGas'!$AL$89="no","",ROUND(BL5828,4))</f>
        <v>0.79400000000000004</v>
      </c>
      <c r="BP5828" s="157">
        <f>IF('1b-NaturalGas'!$AL$90="no","not applicable (based on previous answers)",ROUND(BL5828,4))</f>
        <v>0.79400000000000004</v>
      </c>
      <c r="BQ5828" s="157">
        <f>IF('1b-NaturalGas'!$AL$91="no","not applicable (based on previous answers)",ROUND(BL5828,4))</f>
        <v>0.79400000000000004</v>
      </c>
    </row>
    <row r="5829" spans="30:69" x14ac:dyDescent="0.25">
      <c r="AD5829" s="157">
        <f t="shared" si="195"/>
        <v>0.7960000000000006</v>
      </c>
      <c r="AE5829" s="157">
        <f>IF('1a-Electricity'!$AL$77="no","",ROUND(AD5829,4))</f>
        <v>0.79600000000000004</v>
      </c>
      <c r="AF5829" s="157">
        <f>IF('1a-Electricity'!$AL$78="no","",ROUND(AD5829,4))</f>
        <v>0.79600000000000004</v>
      </c>
      <c r="AG5829" s="157">
        <f>IF('1a-Electricity'!$AL$79="no","",ROUND(AD5829,4))</f>
        <v>0.79600000000000004</v>
      </c>
      <c r="BL5829" s="157">
        <f t="shared" si="196"/>
        <v>0.7950000000000006</v>
      </c>
      <c r="BM5829" s="157">
        <f>IF('1b-NaturalGas'!$AL$87="no","",ROUND(BL5829,4))</f>
        <v>0.79500000000000004</v>
      </c>
      <c r="BN5829" s="157">
        <f>IF('1b-NaturalGas'!$AL$88="no","",ROUND(BL5829,4))</f>
        <v>0.79500000000000004</v>
      </c>
      <c r="BO5829" s="157">
        <f>IF('1b-NaturalGas'!$AL$89="no","",ROUND(BL5829,4))</f>
        <v>0.79500000000000004</v>
      </c>
      <c r="BP5829" s="157">
        <f>IF('1b-NaturalGas'!$AL$90="no","not applicable (based on previous answers)",ROUND(BL5829,4))</f>
        <v>0.79500000000000004</v>
      </c>
      <c r="BQ5829" s="157">
        <f>IF('1b-NaturalGas'!$AL$91="no","not applicable (based on previous answers)",ROUND(BL5829,4))</f>
        <v>0.79500000000000004</v>
      </c>
    </row>
    <row r="5830" spans="30:69" x14ac:dyDescent="0.25">
      <c r="AD5830" s="157">
        <f t="shared" si="195"/>
        <v>0.7970000000000006</v>
      </c>
      <c r="AE5830" s="157">
        <f>IF('1a-Electricity'!$AL$77="no","",ROUND(AD5830,4))</f>
        <v>0.79700000000000004</v>
      </c>
      <c r="AF5830" s="157">
        <f>IF('1a-Electricity'!$AL$78="no","",ROUND(AD5830,4))</f>
        <v>0.79700000000000004</v>
      </c>
      <c r="AG5830" s="157">
        <f>IF('1a-Electricity'!$AL$79="no","",ROUND(AD5830,4))</f>
        <v>0.79700000000000004</v>
      </c>
      <c r="BL5830" s="157">
        <f t="shared" si="196"/>
        <v>0.7960000000000006</v>
      </c>
      <c r="BM5830" s="157">
        <f>IF('1b-NaturalGas'!$AL$87="no","",ROUND(BL5830,4))</f>
        <v>0.79600000000000004</v>
      </c>
      <c r="BN5830" s="157">
        <f>IF('1b-NaturalGas'!$AL$88="no","",ROUND(BL5830,4))</f>
        <v>0.79600000000000004</v>
      </c>
      <c r="BO5830" s="157">
        <f>IF('1b-NaturalGas'!$AL$89="no","",ROUND(BL5830,4))</f>
        <v>0.79600000000000004</v>
      </c>
      <c r="BP5830" s="157">
        <f>IF('1b-NaturalGas'!$AL$90="no","not applicable (based on previous answers)",ROUND(BL5830,4))</f>
        <v>0.79600000000000004</v>
      </c>
      <c r="BQ5830" s="157">
        <f>IF('1b-NaturalGas'!$AL$91="no","not applicable (based on previous answers)",ROUND(BL5830,4))</f>
        <v>0.79600000000000004</v>
      </c>
    </row>
    <row r="5831" spans="30:69" x14ac:dyDescent="0.25">
      <c r="AD5831" s="157">
        <f t="shared" si="195"/>
        <v>0.7980000000000006</v>
      </c>
      <c r="AE5831" s="157">
        <f>IF('1a-Electricity'!$AL$77="no","",ROUND(AD5831,4))</f>
        <v>0.79800000000000004</v>
      </c>
      <c r="AF5831" s="157">
        <f>IF('1a-Electricity'!$AL$78="no","",ROUND(AD5831,4))</f>
        <v>0.79800000000000004</v>
      </c>
      <c r="AG5831" s="157">
        <f>IF('1a-Electricity'!$AL$79="no","",ROUND(AD5831,4))</f>
        <v>0.79800000000000004</v>
      </c>
      <c r="BL5831" s="157">
        <f t="shared" si="196"/>
        <v>0.7970000000000006</v>
      </c>
      <c r="BM5831" s="157">
        <f>IF('1b-NaturalGas'!$AL$87="no","",ROUND(BL5831,4))</f>
        <v>0.79700000000000004</v>
      </c>
      <c r="BN5831" s="157">
        <f>IF('1b-NaturalGas'!$AL$88="no","",ROUND(BL5831,4))</f>
        <v>0.79700000000000004</v>
      </c>
      <c r="BO5831" s="157">
        <f>IF('1b-NaturalGas'!$AL$89="no","",ROUND(BL5831,4))</f>
        <v>0.79700000000000004</v>
      </c>
      <c r="BP5831" s="157">
        <f>IF('1b-NaturalGas'!$AL$90="no","not applicable (based on previous answers)",ROUND(BL5831,4))</f>
        <v>0.79700000000000004</v>
      </c>
      <c r="BQ5831" s="157">
        <f>IF('1b-NaturalGas'!$AL$91="no","not applicable (based on previous answers)",ROUND(BL5831,4))</f>
        <v>0.79700000000000004</v>
      </c>
    </row>
    <row r="5832" spans="30:69" x14ac:dyDescent="0.25">
      <c r="AD5832" s="157">
        <f t="shared" si="195"/>
        <v>0.7990000000000006</v>
      </c>
      <c r="AE5832" s="157">
        <f>IF('1a-Electricity'!$AL$77="no","",ROUND(AD5832,4))</f>
        <v>0.79900000000000004</v>
      </c>
      <c r="AF5832" s="157">
        <f>IF('1a-Electricity'!$AL$78="no","",ROUND(AD5832,4))</f>
        <v>0.79900000000000004</v>
      </c>
      <c r="AG5832" s="157">
        <f>IF('1a-Electricity'!$AL$79="no","",ROUND(AD5832,4))</f>
        <v>0.79900000000000004</v>
      </c>
      <c r="BL5832" s="157">
        <f t="shared" si="196"/>
        <v>0.7980000000000006</v>
      </c>
      <c r="BM5832" s="157">
        <f>IF('1b-NaturalGas'!$AL$87="no","",ROUND(BL5832,4))</f>
        <v>0.79800000000000004</v>
      </c>
      <c r="BN5832" s="157">
        <f>IF('1b-NaturalGas'!$AL$88="no","",ROUND(BL5832,4))</f>
        <v>0.79800000000000004</v>
      </c>
      <c r="BO5832" s="157">
        <f>IF('1b-NaturalGas'!$AL$89="no","",ROUND(BL5832,4))</f>
        <v>0.79800000000000004</v>
      </c>
      <c r="BP5832" s="157">
        <f>IF('1b-NaturalGas'!$AL$90="no","not applicable (based on previous answers)",ROUND(BL5832,4))</f>
        <v>0.79800000000000004</v>
      </c>
      <c r="BQ5832" s="157">
        <f>IF('1b-NaturalGas'!$AL$91="no","not applicable (based on previous answers)",ROUND(BL5832,4))</f>
        <v>0.79800000000000004</v>
      </c>
    </row>
    <row r="5833" spans="30:69" x14ac:dyDescent="0.25">
      <c r="AD5833" s="157">
        <f t="shared" si="195"/>
        <v>0.8000000000000006</v>
      </c>
      <c r="AE5833" s="157">
        <f>IF('1a-Electricity'!$AL$77="no","",ROUND(AD5833,4))</f>
        <v>0.8</v>
      </c>
      <c r="AF5833" s="157">
        <f>IF('1a-Electricity'!$AL$78="no","",ROUND(AD5833,4))</f>
        <v>0.8</v>
      </c>
      <c r="AG5833" s="157">
        <f>IF('1a-Electricity'!$AL$79="no","",ROUND(AD5833,4))</f>
        <v>0.8</v>
      </c>
      <c r="BL5833" s="157">
        <f t="shared" si="196"/>
        <v>0.7990000000000006</v>
      </c>
      <c r="BM5833" s="157">
        <f>IF('1b-NaturalGas'!$AL$87="no","",ROUND(BL5833,4))</f>
        <v>0.79900000000000004</v>
      </c>
      <c r="BN5833" s="157">
        <f>IF('1b-NaturalGas'!$AL$88="no","",ROUND(BL5833,4))</f>
        <v>0.79900000000000004</v>
      </c>
      <c r="BO5833" s="157">
        <f>IF('1b-NaturalGas'!$AL$89="no","",ROUND(BL5833,4))</f>
        <v>0.79900000000000004</v>
      </c>
      <c r="BP5833" s="157">
        <f>IF('1b-NaturalGas'!$AL$90="no","not applicable (based on previous answers)",ROUND(BL5833,4))</f>
        <v>0.79900000000000004</v>
      </c>
      <c r="BQ5833" s="157">
        <f>IF('1b-NaturalGas'!$AL$91="no","not applicable (based on previous answers)",ROUND(BL5833,4))</f>
        <v>0.79900000000000004</v>
      </c>
    </row>
    <row r="5834" spans="30:69" x14ac:dyDescent="0.25">
      <c r="AD5834" s="157">
        <f t="shared" si="195"/>
        <v>0.8010000000000006</v>
      </c>
      <c r="AE5834" s="157">
        <f>IF('1a-Electricity'!$AL$77="no","",ROUND(AD5834,4))</f>
        <v>0.80100000000000005</v>
      </c>
      <c r="AF5834" s="157">
        <f>IF('1a-Electricity'!$AL$78="no","",ROUND(AD5834,4))</f>
        <v>0.80100000000000005</v>
      </c>
      <c r="AG5834" s="157">
        <f>IF('1a-Electricity'!$AL$79="no","",ROUND(AD5834,4))</f>
        <v>0.80100000000000005</v>
      </c>
      <c r="BL5834" s="157">
        <f t="shared" si="196"/>
        <v>0.8000000000000006</v>
      </c>
      <c r="BM5834" s="157">
        <f>IF('1b-NaturalGas'!$AL$87="no","",ROUND(BL5834,4))</f>
        <v>0.8</v>
      </c>
      <c r="BN5834" s="157">
        <f>IF('1b-NaturalGas'!$AL$88="no","",ROUND(BL5834,4))</f>
        <v>0.8</v>
      </c>
      <c r="BO5834" s="157">
        <f>IF('1b-NaturalGas'!$AL$89="no","",ROUND(BL5834,4))</f>
        <v>0.8</v>
      </c>
      <c r="BP5834" s="157">
        <f>IF('1b-NaturalGas'!$AL$90="no","not applicable (based on previous answers)",ROUND(BL5834,4))</f>
        <v>0.8</v>
      </c>
      <c r="BQ5834" s="157">
        <f>IF('1b-NaturalGas'!$AL$91="no","not applicable (based on previous answers)",ROUND(BL5834,4))</f>
        <v>0.8</v>
      </c>
    </row>
    <row r="5835" spans="30:69" x14ac:dyDescent="0.25">
      <c r="AD5835" s="157">
        <f t="shared" si="195"/>
        <v>0.8020000000000006</v>
      </c>
      <c r="AE5835" s="157">
        <f>IF('1a-Electricity'!$AL$77="no","",ROUND(AD5835,4))</f>
        <v>0.80200000000000005</v>
      </c>
      <c r="AF5835" s="157">
        <f>IF('1a-Electricity'!$AL$78="no","",ROUND(AD5835,4))</f>
        <v>0.80200000000000005</v>
      </c>
      <c r="AG5835" s="157">
        <f>IF('1a-Electricity'!$AL$79="no","",ROUND(AD5835,4))</f>
        <v>0.80200000000000005</v>
      </c>
      <c r="BL5835" s="157">
        <f t="shared" si="196"/>
        <v>0.8010000000000006</v>
      </c>
      <c r="BM5835" s="157">
        <f>IF('1b-NaturalGas'!$AL$87="no","",ROUND(BL5835,4))</f>
        <v>0.80100000000000005</v>
      </c>
      <c r="BN5835" s="157">
        <f>IF('1b-NaturalGas'!$AL$88="no","",ROUND(BL5835,4))</f>
        <v>0.80100000000000005</v>
      </c>
      <c r="BO5835" s="157">
        <f>IF('1b-NaturalGas'!$AL$89="no","",ROUND(BL5835,4))</f>
        <v>0.80100000000000005</v>
      </c>
      <c r="BP5835" s="157">
        <f>IF('1b-NaturalGas'!$AL$90="no","not applicable (based on previous answers)",ROUND(BL5835,4))</f>
        <v>0.80100000000000005</v>
      </c>
      <c r="BQ5835" s="157">
        <f>IF('1b-NaturalGas'!$AL$91="no","not applicable (based on previous answers)",ROUND(BL5835,4))</f>
        <v>0.80100000000000005</v>
      </c>
    </row>
    <row r="5836" spans="30:69" x14ac:dyDescent="0.25">
      <c r="AD5836" s="157">
        <f t="shared" si="195"/>
        <v>0.8030000000000006</v>
      </c>
      <c r="AE5836" s="157">
        <f>IF('1a-Electricity'!$AL$77="no","",ROUND(AD5836,4))</f>
        <v>0.80300000000000005</v>
      </c>
      <c r="AF5836" s="157">
        <f>IF('1a-Electricity'!$AL$78="no","",ROUND(AD5836,4))</f>
        <v>0.80300000000000005</v>
      </c>
      <c r="AG5836" s="157">
        <f>IF('1a-Electricity'!$AL$79="no","",ROUND(AD5836,4))</f>
        <v>0.80300000000000005</v>
      </c>
      <c r="BL5836" s="157">
        <f t="shared" si="196"/>
        <v>0.8020000000000006</v>
      </c>
      <c r="BM5836" s="157">
        <f>IF('1b-NaturalGas'!$AL$87="no","",ROUND(BL5836,4))</f>
        <v>0.80200000000000005</v>
      </c>
      <c r="BN5836" s="157">
        <f>IF('1b-NaturalGas'!$AL$88="no","",ROUND(BL5836,4))</f>
        <v>0.80200000000000005</v>
      </c>
      <c r="BO5836" s="157">
        <f>IF('1b-NaturalGas'!$AL$89="no","",ROUND(BL5836,4))</f>
        <v>0.80200000000000005</v>
      </c>
      <c r="BP5836" s="157">
        <f>IF('1b-NaturalGas'!$AL$90="no","not applicable (based on previous answers)",ROUND(BL5836,4))</f>
        <v>0.80200000000000005</v>
      </c>
      <c r="BQ5836" s="157">
        <f>IF('1b-NaturalGas'!$AL$91="no","not applicable (based on previous answers)",ROUND(BL5836,4))</f>
        <v>0.80200000000000005</v>
      </c>
    </row>
    <row r="5837" spans="30:69" x14ac:dyDescent="0.25">
      <c r="AD5837" s="157">
        <f t="shared" si="195"/>
        <v>0.8040000000000006</v>
      </c>
      <c r="AE5837" s="157">
        <f>IF('1a-Electricity'!$AL$77="no","",ROUND(AD5837,4))</f>
        <v>0.80400000000000005</v>
      </c>
      <c r="AF5837" s="157">
        <f>IF('1a-Electricity'!$AL$78="no","",ROUND(AD5837,4))</f>
        <v>0.80400000000000005</v>
      </c>
      <c r="AG5837" s="157">
        <f>IF('1a-Electricity'!$AL$79="no","",ROUND(AD5837,4))</f>
        <v>0.80400000000000005</v>
      </c>
      <c r="BL5837" s="157">
        <f t="shared" si="196"/>
        <v>0.8030000000000006</v>
      </c>
      <c r="BM5837" s="157">
        <f>IF('1b-NaturalGas'!$AL$87="no","",ROUND(BL5837,4))</f>
        <v>0.80300000000000005</v>
      </c>
      <c r="BN5837" s="157">
        <f>IF('1b-NaturalGas'!$AL$88="no","",ROUND(BL5837,4))</f>
        <v>0.80300000000000005</v>
      </c>
      <c r="BO5837" s="157">
        <f>IF('1b-NaturalGas'!$AL$89="no","",ROUND(BL5837,4))</f>
        <v>0.80300000000000005</v>
      </c>
      <c r="BP5837" s="157">
        <f>IF('1b-NaturalGas'!$AL$90="no","not applicable (based on previous answers)",ROUND(BL5837,4))</f>
        <v>0.80300000000000005</v>
      </c>
      <c r="BQ5837" s="157">
        <f>IF('1b-NaturalGas'!$AL$91="no","not applicable (based on previous answers)",ROUND(BL5837,4))</f>
        <v>0.80300000000000005</v>
      </c>
    </row>
    <row r="5838" spans="30:69" x14ac:dyDescent="0.25">
      <c r="AD5838" s="157">
        <f t="shared" si="195"/>
        <v>0.8050000000000006</v>
      </c>
      <c r="AE5838" s="157">
        <f>IF('1a-Electricity'!$AL$77="no","",ROUND(AD5838,4))</f>
        <v>0.80500000000000005</v>
      </c>
      <c r="AF5838" s="157">
        <f>IF('1a-Electricity'!$AL$78="no","",ROUND(AD5838,4))</f>
        <v>0.80500000000000005</v>
      </c>
      <c r="AG5838" s="157">
        <f>IF('1a-Electricity'!$AL$79="no","",ROUND(AD5838,4))</f>
        <v>0.80500000000000005</v>
      </c>
      <c r="BL5838" s="157">
        <f t="shared" si="196"/>
        <v>0.8040000000000006</v>
      </c>
      <c r="BM5838" s="157">
        <f>IF('1b-NaturalGas'!$AL$87="no","",ROUND(BL5838,4))</f>
        <v>0.80400000000000005</v>
      </c>
      <c r="BN5838" s="157">
        <f>IF('1b-NaturalGas'!$AL$88="no","",ROUND(BL5838,4))</f>
        <v>0.80400000000000005</v>
      </c>
      <c r="BO5838" s="157">
        <f>IF('1b-NaturalGas'!$AL$89="no","",ROUND(BL5838,4))</f>
        <v>0.80400000000000005</v>
      </c>
      <c r="BP5838" s="157">
        <f>IF('1b-NaturalGas'!$AL$90="no","not applicable (based on previous answers)",ROUND(BL5838,4))</f>
        <v>0.80400000000000005</v>
      </c>
      <c r="BQ5838" s="157">
        <f>IF('1b-NaturalGas'!$AL$91="no","not applicable (based on previous answers)",ROUND(BL5838,4))</f>
        <v>0.80400000000000005</v>
      </c>
    </row>
    <row r="5839" spans="30:69" x14ac:dyDescent="0.25">
      <c r="AD5839" s="157">
        <f t="shared" si="195"/>
        <v>0.8060000000000006</v>
      </c>
      <c r="AE5839" s="157">
        <f>IF('1a-Electricity'!$AL$77="no","",ROUND(AD5839,4))</f>
        <v>0.80600000000000005</v>
      </c>
      <c r="AF5839" s="157">
        <f>IF('1a-Electricity'!$AL$78="no","",ROUND(AD5839,4))</f>
        <v>0.80600000000000005</v>
      </c>
      <c r="AG5839" s="157">
        <f>IF('1a-Electricity'!$AL$79="no","",ROUND(AD5839,4))</f>
        <v>0.80600000000000005</v>
      </c>
      <c r="BL5839" s="157">
        <f t="shared" si="196"/>
        <v>0.8050000000000006</v>
      </c>
      <c r="BM5839" s="157">
        <f>IF('1b-NaturalGas'!$AL$87="no","",ROUND(BL5839,4))</f>
        <v>0.80500000000000005</v>
      </c>
      <c r="BN5839" s="157">
        <f>IF('1b-NaturalGas'!$AL$88="no","",ROUND(BL5839,4))</f>
        <v>0.80500000000000005</v>
      </c>
      <c r="BO5839" s="157">
        <f>IF('1b-NaturalGas'!$AL$89="no","",ROUND(BL5839,4))</f>
        <v>0.80500000000000005</v>
      </c>
      <c r="BP5839" s="157">
        <f>IF('1b-NaturalGas'!$AL$90="no","not applicable (based on previous answers)",ROUND(BL5839,4))</f>
        <v>0.80500000000000005</v>
      </c>
      <c r="BQ5839" s="157">
        <f>IF('1b-NaturalGas'!$AL$91="no","not applicable (based on previous answers)",ROUND(BL5839,4))</f>
        <v>0.80500000000000005</v>
      </c>
    </row>
    <row r="5840" spans="30:69" x14ac:dyDescent="0.25">
      <c r="AD5840" s="157">
        <f t="shared" si="195"/>
        <v>0.80700000000000061</v>
      </c>
      <c r="AE5840" s="157">
        <f>IF('1a-Electricity'!$AL$77="no","",ROUND(AD5840,4))</f>
        <v>0.80700000000000005</v>
      </c>
      <c r="AF5840" s="157">
        <f>IF('1a-Electricity'!$AL$78="no","",ROUND(AD5840,4))</f>
        <v>0.80700000000000005</v>
      </c>
      <c r="AG5840" s="157">
        <f>IF('1a-Electricity'!$AL$79="no","",ROUND(AD5840,4))</f>
        <v>0.80700000000000005</v>
      </c>
      <c r="BL5840" s="157">
        <f t="shared" si="196"/>
        <v>0.8060000000000006</v>
      </c>
      <c r="BM5840" s="157">
        <f>IF('1b-NaturalGas'!$AL$87="no","",ROUND(BL5840,4))</f>
        <v>0.80600000000000005</v>
      </c>
      <c r="BN5840" s="157">
        <f>IF('1b-NaturalGas'!$AL$88="no","",ROUND(BL5840,4))</f>
        <v>0.80600000000000005</v>
      </c>
      <c r="BO5840" s="157">
        <f>IF('1b-NaturalGas'!$AL$89="no","",ROUND(BL5840,4))</f>
        <v>0.80600000000000005</v>
      </c>
      <c r="BP5840" s="157">
        <f>IF('1b-NaturalGas'!$AL$90="no","not applicable (based on previous answers)",ROUND(BL5840,4))</f>
        <v>0.80600000000000005</v>
      </c>
      <c r="BQ5840" s="157">
        <f>IF('1b-NaturalGas'!$AL$91="no","not applicable (based on previous answers)",ROUND(BL5840,4))</f>
        <v>0.80600000000000005</v>
      </c>
    </row>
    <row r="5841" spans="30:69" x14ac:dyDescent="0.25">
      <c r="AD5841" s="157">
        <f t="shared" si="195"/>
        <v>0.80800000000000061</v>
      </c>
      <c r="AE5841" s="157">
        <f>IF('1a-Electricity'!$AL$77="no","",ROUND(AD5841,4))</f>
        <v>0.80800000000000005</v>
      </c>
      <c r="AF5841" s="157">
        <f>IF('1a-Electricity'!$AL$78="no","",ROUND(AD5841,4))</f>
        <v>0.80800000000000005</v>
      </c>
      <c r="AG5841" s="157">
        <f>IF('1a-Electricity'!$AL$79="no","",ROUND(AD5841,4))</f>
        <v>0.80800000000000005</v>
      </c>
      <c r="BL5841" s="157">
        <f t="shared" si="196"/>
        <v>0.80700000000000061</v>
      </c>
      <c r="BM5841" s="157">
        <f>IF('1b-NaturalGas'!$AL$87="no","",ROUND(BL5841,4))</f>
        <v>0.80700000000000005</v>
      </c>
      <c r="BN5841" s="157">
        <f>IF('1b-NaturalGas'!$AL$88="no","",ROUND(BL5841,4))</f>
        <v>0.80700000000000005</v>
      </c>
      <c r="BO5841" s="157">
        <f>IF('1b-NaturalGas'!$AL$89="no","",ROUND(BL5841,4))</f>
        <v>0.80700000000000005</v>
      </c>
      <c r="BP5841" s="157">
        <f>IF('1b-NaturalGas'!$AL$90="no","not applicable (based on previous answers)",ROUND(BL5841,4))</f>
        <v>0.80700000000000005</v>
      </c>
      <c r="BQ5841" s="157">
        <f>IF('1b-NaturalGas'!$AL$91="no","not applicable (based on previous answers)",ROUND(BL5841,4))</f>
        <v>0.80700000000000005</v>
      </c>
    </row>
    <row r="5842" spans="30:69" x14ac:dyDescent="0.25">
      <c r="AD5842" s="157">
        <f t="shared" si="195"/>
        <v>0.80900000000000061</v>
      </c>
      <c r="AE5842" s="157">
        <f>IF('1a-Electricity'!$AL$77="no","",ROUND(AD5842,4))</f>
        <v>0.80900000000000005</v>
      </c>
      <c r="AF5842" s="157">
        <f>IF('1a-Electricity'!$AL$78="no","",ROUND(AD5842,4))</f>
        <v>0.80900000000000005</v>
      </c>
      <c r="AG5842" s="157">
        <f>IF('1a-Electricity'!$AL$79="no","",ROUND(AD5842,4))</f>
        <v>0.80900000000000005</v>
      </c>
      <c r="BL5842" s="157">
        <f t="shared" si="196"/>
        <v>0.80800000000000061</v>
      </c>
      <c r="BM5842" s="157">
        <f>IF('1b-NaturalGas'!$AL$87="no","",ROUND(BL5842,4))</f>
        <v>0.80800000000000005</v>
      </c>
      <c r="BN5842" s="157">
        <f>IF('1b-NaturalGas'!$AL$88="no","",ROUND(BL5842,4))</f>
        <v>0.80800000000000005</v>
      </c>
      <c r="BO5842" s="157">
        <f>IF('1b-NaturalGas'!$AL$89="no","",ROUND(BL5842,4))</f>
        <v>0.80800000000000005</v>
      </c>
      <c r="BP5842" s="157">
        <f>IF('1b-NaturalGas'!$AL$90="no","not applicable (based on previous answers)",ROUND(BL5842,4))</f>
        <v>0.80800000000000005</v>
      </c>
      <c r="BQ5842" s="157">
        <f>IF('1b-NaturalGas'!$AL$91="no","not applicable (based on previous answers)",ROUND(BL5842,4))</f>
        <v>0.80800000000000005</v>
      </c>
    </row>
    <row r="5843" spans="30:69" x14ac:dyDescent="0.25">
      <c r="AD5843" s="157">
        <f t="shared" si="195"/>
        <v>0.81000000000000061</v>
      </c>
      <c r="AE5843" s="157">
        <f>IF('1a-Electricity'!$AL$77="no","",ROUND(AD5843,4))</f>
        <v>0.81</v>
      </c>
      <c r="AF5843" s="157">
        <f>IF('1a-Electricity'!$AL$78="no","",ROUND(AD5843,4))</f>
        <v>0.81</v>
      </c>
      <c r="AG5843" s="157">
        <f>IF('1a-Electricity'!$AL$79="no","",ROUND(AD5843,4))</f>
        <v>0.81</v>
      </c>
      <c r="BL5843" s="157">
        <f t="shared" si="196"/>
        <v>0.80900000000000061</v>
      </c>
      <c r="BM5843" s="157">
        <f>IF('1b-NaturalGas'!$AL$87="no","",ROUND(BL5843,4))</f>
        <v>0.80900000000000005</v>
      </c>
      <c r="BN5843" s="157">
        <f>IF('1b-NaturalGas'!$AL$88="no","",ROUND(BL5843,4))</f>
        <v>0.80900000000000005</v>
      </c>
      <c r="BO5843" s="157">
        <f>IF('1b-NaturalGas'!$AL$89="no","",ROUND(BL5843,4))</f>
        <v>0.80900000000000005</v>
      </c>
      <c r="BP5843" s="157">
        <f>IF('1b-NaturalGas'!$AL$90="no","not applicable (based on previous answers)",ROUND(BL5843,4))</f>
        <v>0.80900000000000005</v>
      </c>
      <c r="BQ5843" s="157">
        <f>IF('1b-NaturalGas'!$AL$91="no","not applicable (based on previous answers)",ROUND(BL5843,4))</f>
        <v>0.80900000000000005</v>
      </c>
    </row>
    <row r="5844" spans="30:69" x14ac:dyDescent="0.25">
      <c r="AD5844" s="157">
        <f t="shared" si="195"/>
        <v>0.81100000000000061</v>
      </c>
      <c r="AE5844" s="157">
        <f>IF('1a-Electricity'!$AL$77="no","",ROUND(AD5844,4))</f>
        <v>0.81100000000000005</v>
      </c>
      <c r="AF5844" s="157">
        <f>IF('1a-Electricity'!$AL$78="no","",ROUND(AD5844,4))</f>
        <v>0.81100000000000005</v>
      </c>
      <c r="AG5844" s="157">
        <f>IF('1a-Electricity'!$AL$79="no","",ROUND(AD5844,4))</f>
        <v>0.81100000000000005</v>
      </c>
      <c r="BL5844" s="157">
        <f t="shared" si="196"/>
        <v>0.81000000000000061</v>
      </c>
      <c r="BM5844" s="157">
        <f>IF('1b-NaturalGas'!$AL$87="no","",ROUND(BL5844,4))</f>
        <v>0.81</v>
      </c>
      <c r="BN5844" s="157">
        <f>IF('1b-NaturalGas'!$AL$88="no","",ROUND(BL5844,4))</f>
        <v>0.81</v>
      </c>
      <c r="BO5844" s="157">
        <f>IF('1b-NaturalGas'!$AL$89="no","",ROUND(BL5844,4))</f>
        <v>0.81</v>
      </c>
      <c r="BP5844" s="157">
        <f>IF('1b-NaturalGas'!$AL$90="no","not applicable (based on previous answers)",ROUND(BL5844,4))</f>
        <v>0.81</v>
      </c>
      <c r="BQ5844" s="157">
        <f>IF('1b-NaturalGas'!$AL$91="no","not applicable (based on previous answers)",ROUND(BL5844,4))</f>
        <v>0.81</v>
      </c>
    </row>
    <row r="5845" spans="30:69" x14ac:dyDescent="0.25">
      <c r="AD5845" s="157">
        <f t="shared" si="195"/>
        <v>0.81200000000000061</v>
      </c>
      <c r="AE5845" s="157">
        <f>IF('1a-Electricity'!$AL$77="no","",ROUND(AD5845,4))</f>
        <v>0.81200000000000006</v>
      </c>
      <c r="AF5845" s="157">
        <f>IF('1a-Electricity'!$AL$78="no","",ROUND(AD5845,4))</f>
        <v>0.81200000000000006</v>
      </c>
      <c r="AG5845" s="157">
        <f>IF('1a-Electricity'!$AL$79="no","",ROUND(AD5845,4))</f>
        <v>0.81200000000000006</v>
      </c>
      <c r="BL5845" s="157">
        <f t="shared" si="196"/>
        <v>0.81100000000000061</v>
      </c>
      <c r="BM5845" s="157">
        <f>IF('1b-NaturalGas'!$AL$87="no","",ROUND(BL5845,4))</f>
        <v>0.81100000000000005</v>
      </c>
      <c r="BN5845" s="157">
        <f>IF('1b-NaturalGas'!$AL$88="no","",ROUND(BL5845,4))</f>
        <v>0.81100000000000005</v>
      </c>
      <c r="BO5845" s="157">
        <f>IF('1b-NaturalGas'!$AL$89="no","",ROUND(BL5845,4))</f>
        <v>0.81100000000000005</v>
      </c>
      <c r="BP5845" s="157">
        <f>IF('1b-NaturalGas'!$AL$90="no","not applicable (based on previous answers)",ROUND(BL5845,4))</f>
        <v>0.81100000000000005</v>
      </c>
      <c r="BQ5845" s="157">
        <f>IF('1b-NaturalGas'!$AL$91="no","not applicable (based on previous answers)",ROUND(BL5845,4))</f>
        <v>0.81100000000000005</v>
      </c>
    </row>
    <row r="5846" spans="30:69" x14ac:dyDescent="0.25">
      <c r="AD5846" s="157">
        <f t="shared" si="195"/>
        <v>0.81300000000000061</v>
      </c>
      <c r="AE5846" s="157">
        <f>IF('1a-Electricity'!$AL$77="no","",ROUND(AD5846,4))</f>
        <v>0.81299999999999994</v>
      </c>
      <c r="AF5846" s="157">
        <f>IF('1a-Electricity'!$AL$78="no","",ROUND(AD5846,4))</f>
        <v>0.81299999999999994</v>
      </c>
      <c r="AG5846" s="157">
        <f>IF('1a-Electricity'!$AL$79="no","",ROUND(AD5846,4))</f>
        <v>0.81299999999999994</v>
      </c>
      <c r="BL5846" s="157">
        <f t="shared" si="196"/>
        <v>0.81200000000000061</v>
      </c>
      <c r="BM5846" s="157">
        <f>IF('1b-NaturalGas'!$AL$87="no","",ROUND(BL5846,4))</f>
        <v>0.81200000000000006</v>
      </c>
      <c r="BN5846" s="157">
        <f>IF('1b-NaturalGas'!$AL$88="no","",ROUND(BL5846,4))</f>
        <v>0.81200000000000006</v>
      </c>
      <c r="BO5846" s="157">
        <f>IF('1b-NaturalGas'!$AL$89="no","",ROUND(BL5846,4))</f>
        <v>0.81200000000000006</v>
      </c>
      <c r="BP5846" s="157">
        <f>IF('1b-NaturalGas'!$AL$90="no","not applicable (based on previous answers)",ROUND(BL5846,4))</f>
        <v>0.81200000000000006</v>
      </c>
      <c r="BQ5846" s="157">
        <f>IF('1b-NaturalGas'!$AL$91="no","not applicable (based on previous answers)",ROUND(BL5846,4))</f>
        <v>0.81200000000000006</v>
      </c>
    </row>
    <row r="5847" spans="30:69" x14ac:dyDescent="0.25">
      <c r="AD5847" s="157">
        <f t="shared" si="195"/>
        <v>0.81400000000000061</v>
      </c>
      <c r="AE5847" s="157">
        <f>IF('1a-Electricity'!$AL$77="no","",ROUND(AD5847,4))</f>
        <v>0.81399999999999995</v>
      </c>
      <c r="AF5847" s="157">
        <f>IF('1a-Electricity'!$AL$78="no","",ROUND(AD5847,4))</f>
        <v>0.81399999999999995</v>
      </c>
      <c r="AG5847" s="157">
        <f>IF('1a-Electricity'!$AL$79="no","",ROUND(AD5847,4))</f>
        <v>0.81399999999999995</v>
      </c>
      <c r="BL5847" s="157">
        <f t="shared" si="196"/>
        <v>0.81300000000000061</v>
      </c>
      <c r="BM5847" s="157">
        <f>IF('1b-NaturalGas'!$AL$87="no","",ROUND(BL5847,4))</f>
        <v>0.81299999999999994</v>
      </c>
      <c r="BN5847" s="157">
        <f>IF('1b-NaturalGas'!$AL$88="no","",ROUND(BL5847,4))</f>
        <v>0.81299999999999994</v>
      </c>
      <c r="BO5847" s="157">
        <f>IF('1b-NaturalGas'!$AL$89="no","",ROUND(BL5847,4))</f>
        <v>0.81299999999999994</v>
      </c>
      <c r="BP5847" s="157">
        <f>IF('1b-NaturalGas'!$AL$90="no","not applicable (based on previous answers)",ROUND(BL5847,4))</f>
        <v>0.81299999999999994</v>
      </c>
      <c r="BQ5847" s="157">
        <f>IF('1b-NaturalGas'!$AL$91="no","not applicable (based on previous answers)",ROUND(BL5847,4))</f>
        <v>0.81299999999999994</v>
      </c>
    </row>
    <row r="5848" spans="30:69" x14ac:dyDescent="0.25">
      <c r="AD5848" s="157">
        <f t="shared" si="195"/>
        <v>0.81500000000000061</v>
      </c>
      <c r="AE5848" s="157">
        <f>IF('1a-Electricity'!$AL$77="no","",ROUND(AD5848,4))</f>
        <v>0.81499999999999995</v>
      </c>
      <c r="AF5848" s="157">
        <f>IF('1a-Electricity'!$AL$78="no","",ROUND(AD5848,4))</f>
        <v>0.81499999999999995</v>
      </c>
      <c r="AG5848" s="157">
        <f>IF('1a-Electricity'!$AL$79="no","",ROUND(AD5848,4))</f>
        <v>0.81499999999999995</v>
      </c>
      <c r="BL5848" s="157">
        <f t="shared" si="196"/>
        <v>0.81400000000000061</v>
      </c>
      <c r="BM5848" s="157">
        <f>IF('1b-NaturalGas'!$AL$87="no","",ROUND(BL5848,4))</f>
        <v>0.81399999999999995</v>
      </c>
      <c r="BN5848" s="157">
        <f>IF('1b-NaturalGas'!$AL$88="no","",ROUND(BL5848,4))</f>
        <v>0.81399999999999995</v>
      </c>
      <c r="BO5848" s="157">
        <f>IF('1b-NaturalGas'!$AL$89="no","",ROUND(BL5848,4))</f>
        <v>0.81399999999999995</v>
      </c>
      <c r="BP5848" s="157">
        <f>IF('1b-NaturalGas'!$AL$90="no","not applicable (based on previous answers)",ROUND(BL5848,4))</f>
        <v>0.81399999999999995</v>
      </c>
      <c r="BQ5848" s="157">
        <f>IF('1b-NaturalGas'!$AL$91="no","not applicable (based on previous answers)",ROUND(BL5848,4))</f>
        <v>0.81399999999999995</v>
      </c>
    </row>
    <row r="5849" spans="30:69" x14ac:dyDescent="0.25">
      <c r="AD5849" s="157">
        <f t="shared" si="195"/>
        <v>0.81600000000000061</v>
      </c>
      <c r="AE5849" s="157">
        <f>IF('1a-Electricity'!$AL$77="no","",ROUND(AD5849,4))</f>
        <v>0.81599999999999995</v>
      </c>
      <c r="AF5849" s="157">
        <f>IF('1a-Electricity'!$AL$78="no","",ROUND(AD5849,4))</f>
        <v>0.81599999999999995</v>
      </c>
      <c r="AG5849" s="157">
        <f>IF('1a-Electricity'!$AL$79="no","",ROUND(AD5849,4))</f>
        <v>0.81599999999999995</v>
      </c>
      <c r="BL5849" s="157">
        <f t="shared" si="196"/>
        <v>0.81500000000000061</v>
      </c>
      <c r="BM5849" s="157">
        <f>IF('1b-NaturalGas'!$AL$87="no","",ROUND(BL5849,4))</f>
        <v>0.81499999999999995</v>
      </c>
      <c r="BN5849" s="157">
        <f>IF('1b-NaturalGas'!$AL$88="no","",ROUND(BL5849,4))</f>
        <v>0.81499999999999995</v>
      </c>
      <c r="BO5849" s="157">
        <f>IF('1b-NaturalGas'!$AL$89="no","",ROUND(BL5849,4))</f>
        <v>0.81499999999999995</v>
      </c>
      <c r="BP5849" s="157">
        <f>IF('1b-NaturalGas'!$AL$90="no","not applicable (based on previous answers)",ROUND(BL5849,4))</f>
        <v>0.81499999999999995</v>
      </c>
      <c r="BQ5849" s="157">
        <f>IF('1b-NaturalGas'!$AL$91="no","not applicable (based on previous answers)",ROUND(BL5849,4))</f>
        <v>0.81499999999999995</v>
      </c>
    </row>
    <row r="5850" spans="30:69" x14ac:dyDescent="0.25">
      <c r="AD5850" s="157">
        <f t="shared" si="195"/>
        <v>0.81700000000000061</v>
      </c>
      <c r="AE5850" s="157">
        <f>IF('1a-Electricity'!$AL$77="no","",ROUND(AD5850,4))</f>
        <v>0.81699999999999995</v>
      </c>
      <c r="AF5850" s="157">
        <f>IF('1a-Electricity'!$AL$78="no","",ROUND(AD5850,4))</f>
        <v>0.81699999999999995</v>
      </c>
      <c r="AG5850" s="157">
        <f>IF('1a-Electricity'!$AL$79="no","",ROUND(AD5850,4))</f>
        <v>0.81699999999999995</v>
      </c>
      <c r="BL5850" s="157">
        <f t="shared" si="196"/>
        <v>0.81600000000000061</v>
      </c>
      <c r="BM5850" s="157">
        <f>IF('1b-NaturalGas'!$AL$87="no","",ROUND(BL5850,4))</f>
        <v>0.81599999999999995</v>
      </c>
      <c r="BN5850" s="157">
        <f>IF('1b-NaturalGas'!$AL$88="no","",ROUND(BL5850,4))</f>
        <v>0.81599999999999995</v>
      </c>
      <c r="BO5850" s="157">
        <f>IF('1b-NaturalGas'!$AL$89="no","",ROUND(BL5850,4))</f>
        <v>0.81599999999999995</v>
      </c>
      <c r="BP5850" s="157">
        <f>IF('1b-NaturalGas'!$AL$90="no","not applicable (based on previous answers)",ROUND(BL5850,4))</f>
        <v>0.81599999999999995</v>
      </c>
      <c r="BQ5850" s="157">
        <f>IF('1b-NaturalGas'!$AL$91="no","not applicable (based on previous answers)",ROUND(BL5850,4))</f>
        <v>0.81599999999999995</v>
      </c>
    </row>
    <row r="5851" spans="30:69" x14ac:dyDescent="0.25">
      <c r="AD5851" s="157">
        <f t="shared" si="195"/>
        <v>0.81800000000000062</v>
      </c>
      <c r="AE5851" s="157">
        <f>IF('1a-Electricity'!$AL$77="no","",ROUND(AD5851,4))</f>
        <v>0.81799999999999995</v>
      </c>
      <c r="AF5851" s="157">
        <f>IF('1a-Electricity'!$AL$78="no","",ROUND(AD5851,4))</f>
        <v>0.81799999999999995</v>
      </c>
      <c r="AG5851" s="157">
        <f>IF('1a-Electricity'!$AL$79="no","",ROUND(AD5851,4))</f>
        <v>0.81799999999999995</v>
      </c>
      <c r="BL5851" s="157">
        <f t="shared" si="196"/>
        <v>0.81700000000000061</v>
      </c>
      <c r="BM5851" s="157">
        <f>IF('1b-NaturalGas'!$AL$87="no","",ROUND(BL5851,4))</f>
        <v>0.81699999999999995</v>
      </c>
      <c r="BN5851" s="157">
        <f>IF('1b-NaturalGas'!$AL$88="no","",ROUND(BL5851,4))</f>
        <v>0.81699999999999995</v>
      </c>
      <c r="BO5851" s="157">
        <f>IF('1b-NaturalGas'!$AL$89="no","",ROUND(BL5851,4))</f>
        <v>0.81699999999999995</v>
      </c>
      <c r="BP5851" s="157">
        <f>IF('1b-NaturalGas'!$AL$90="no","not applicable (based on previous answers)",ROUND(BL5851,4))</f>
        <v>0.81699999999999995</v>
      </c>
      <c r="BQ5851" s="157">
        <f>IF('1b-NaturalGas'!$AL$91="no","not applicable (based on previous answers)",ROUND(BL5851,4))</f>
        <v>0.81699999999999995</v>
      </c>
    </row>
    <row r="5852" spans="30:69" x14ac:dyDescent="0.25">
      <c r="AD5852" s="157">
        <f t="shared" si="195"/>
        <v>0.81900000000000062</v>
      </c>
      <c r="AE5852" s="157">
        <f>IF('1a-Electricity'!$AL$77="no","",ROUND(AD5852,4))</f>
        <v>0.81899999999999995</v>
      </c>
      <c r="AF5852" s="157">
        <f>IF('1a-Electricity'!$AL$78="no","",ROUND(AD5852,4))</f>
        <v>0.81899999999999995</v>
      </c>
      <c r="AG5852" s="157">
        <f>IF('1a-Electricity'!$AL$79="no","",ROUND(AD5852,4))</f>
        <v>0.81899999999999995</v>
      </c>
      <c r="BL5852" s="157">
        <f t="shared" si="196"/>
        <v>0.81800000000000062</v>
      </c>
      <c r="BM5852" s="157">
        <f>IF('1b-NaturalGas'!$AL$87="no","",ROUND(BL5852,4))</f>
        <v>0.81799999999999995</v>
      </c>
      <c r="BN5852" s="157">
        <f>IF('1b-NaturalGas'!$AL$88="no","",ROUND(BL5852,4))</f>
        <v>0.81799999999999995</v>
      </c>
      <c r="BO5852" s="157">
        <f>IF('1b-NaturalGas'!$AL$89="no","",ROUND(BL5852,4))</f>
        <v>0.81799999999999995</v>
      </c>
      <c r="BP5852" s="157">
        <f>IF('1b-NaturalGas'!$AL$90="no","not applicable (based on previous answers)",ROUND(BL5852,4))</f>
        <v>0.81799999999999995</v>
      </c>
      <c r="BQ5852" s="157">
        <f>IF('1b-NaturalGas'!$AL$91="no","not applicable (based on previous answers)",ROUND(BL5852,4))</f>
        <v>0.81799999999999995</v>
      </c>
    </row>
    <row r="5853" spans="30:69" x14ac:dyDescent="0.25">
      <c r="AD5853" s="157">
        <f t="shared" si="195"/>
        <v>0.82000000000000062</v>
      </c>
      <c r="AE5853" s="157">
        <f>IF('1a-Electricity'!$AL$77="no","",ROUND(AD5853,4))</f>
        <v>0.82</v>
      </c>
      <c r="AF5853" s="157">
        <f>IF('1a-Electricity'!$AL$78="no","",ROUND(AD5853,4))</f>
        <v>0.82</v>
      </c>
      <c r="AG5853" s="157">
        <f>IF('1a-Electricity'!$AL$79="no","",ROUND(AD5853,4))</f>
        <v>0.82</v>
      </c>
      <c r="BL5853" s="157">
        <f t="shared" si="196"/>
        <v>0.81900000000000062</v>
      </c>
      <c r="BM5853" s="157">
        <f>IF('1b-NaturalGas'!$AL$87="no","",ROUND(BL5853,4))</f>
        <v>0.81899999999999995</v>
      </c>
      <c r="BN5853" s="157">
        <f>IF('1b-NaturalGas'!$AL$88="no","",ROUND(BL5853,4))</f>
        <v>0.81899999999999995</v>
      </c>
      <c r="BO5853" s="157">
        <f>IF('1b-NaturalGas'!$AL$89="no","",ROUND(BL5853,4))</f>
        <v>0.81899999999999995</v>
      </c>
      <c r="BP5853" s="157">
        <f>IF('1b-NaturalGas'!$AL$90="no","not applicable (based on previous answers)",ROUND(BL5853,4))</f>
        <v>0.81899999999999995</v>
      </c>
      <c r="BQ5853" s="157">
        <f>IF('1b-NaturalGas'!$AL$91="no","not applicable (based on previous answers)",ROUND(BL5853,4))</f>
        <v>0.81899999999999995</v>
      </c>
    </row>
    <row r="5854" spans="30:69" x14ac:dyDescent="0.25">
      <c r="AD5854" s="157">
        <f t="shared" si="195"/>
        <v>0.82100000000000062</v>
      </c>
      <c r="AE5854" s="157">
        <f>IF('1a-Electricity'!$AL$77="no","",ROUND(AD5854,4))</f>
        <v>0.82099999999999995</v>
      </c>
      <c r="AF5854" s="157">
        <f>IF('1a-Electricity'!$AL$78="no","",ROUND(AD5854,4))</f>
        <v>0.82099999999999995</v>
      </c>
      <c r="AG5854" s="157">
        <f>IF('1a-Electricity'!$AL$79="no","",ROUND(AD5854,4))</f>
        <v>0.82099999999999995</v>
      </c>
      <c r="BL5854" s="157">
        <f t="shared" si="196"/>
        <v>0.82000000000000062</v>
      </c>
      <c r="BM5854" s="157">
        <f>IF('1b-NaturalGas'!$AL$87="no","",ROUND(BL5854,4))</f>
        <v>0.82</v>
      </c>
      <c r="BN5854" s="157">
        <f>IF('1b-NaturalGas'!$AL$88="no","",ROUND(BL5854,4))</f>
        <v>0.82</v>
      </c>
      <c r="BO5854" s="157">
        <f>IF('1b-NaturalGas'!$AL$89="no","",ROUND(BL5854,4))</f>
        <v>0.82</v>
      </c>
      <c r="BP5854" s="157">
        <f>IF('1b-NaturalGas'!$AL$90="no","not applicable (based on previous answers)",ROUND(BL5854,4))</f>
        <v>0.82</v>
      </c>
      <c r="BQ5854" s="157">
        <f>IF('1b-NaturalGas'!$AL$91="no","not applicable (based on previous answers)",ROUND(BL5854,4))</f>
        <v>0.82</v>
      </c>
    </row>
    <row r="5855" spans="30:69" x14ac:dyDescent="0.25">
      <c r="AD5855" s="157">
        <f t="shared" si="195"/>
        <v>0.82200000000000062</v>
      </c>
      <c r="AE5855" s="157">
        <f>IF('1a-Electricity'!$AL$77="no","",ROUND(AD5855,4))</f>
        <v>0.82199999999999995</v>
      </c>
      <c r="AF5855" s="157">
        <f>IF('1a-Electricity'!$AL$78="no","",ROUND(AD5855,4))</f>
        <v>0.82199999999999995</v>
      </c>
      <c r="AG5855" s="157">
        <f>IF('1a-Electricity'!$AL$79="no","",ROUND(AD5855,4))</f>
        <v>0.82199999999999995</v>
      </c>
      <c r="BL5855" s="157">
        <f t="shared" si="196"/>
        <v>0.82100000000000062</v>
      </c>
      <c r="BM5855" s="157">
        <f>IF('1b-NaturalGas'!$AL$87="no","",ROUND(BL5855,4))</f>
        <v>0.82099999999999995</v>
      </c>
      <c r="BN5855" s="157">
        <f>IF('1b-NaturalGas'!$AL$88="no","",ROUND(BL5855,4))</f>
        <v>0.82099999999999995</v>
      </c>
      <c r="BO5855" s="157">
        <f>IF('1b-NaturalGas'!$AL$89="no","",ROUND(BL5855,4))</f>
        <v>0.82099999999999995</v>
      </c>
      <c r="BP5855" s="157">
        <f>IF('1b-NaturalGas'!$AL$90="no","not applicable (based on previous answers)",ROUND(BL5855,4))</f>
        <v>0.82099999999999995</v>
      </c>
      <c r="BQ5855" s="157">
        <f>IF('1b-NaturalGas'!$AL$91="no","not applicable (based on previous answers)",ROUND(BL5855,4))</f>
        <v>0.82099999999999995</v>
      </c>
    </row>
    <row r="5856" spans="30:69" x14ac:dyDescent="0.25">
      <c r="AD5856" s="157">
        <f t="shared" si="195"/>
        <v>0.82300000000000062</v>
      </c>
      <c r="AE5856" s="157">
        <f>IF('1a-Electricity'!$AL$77="no","",ROUND(AD5856,4))</f>
        <v>0.82299999999999995</v>
      </c>
      <c r="AF5856" s="157">
        <f>IF('1a-Electricity'!$AL$78="no","",ROUND(AD5856,4))</f>
        <v>0.82299999999999995</v>
      </c>
      <c r="AG5856" s="157">
        <f>IF('1a-Electricity'!$AL$79="no","",ROUND(AD5856,4))</f>
        <v>0.82299999999999995</v>
      </c>
      <c r="BL5856" s="157">
        <f t="shared" si="196"/>
        <v>0.82200000000000062</v>
      </c>
      <c r="BM5856" s="157">
        <f>IF('1b-NaturalGas'!$AL$87="no","",ROUND(BL5856,4))</f>
        <v>0.82199999999999995</v>
      </c>
      <c r="BN5856" s="157">
        <f>IF('1b-NaturalGas'!$AL$88="no","",ROUND(BL5856,4))</f>
        <v>0.82199999999999995</v>
      </c>
      <c r="BO5856" s="157">
        <f>IF('1b-NaturalGas'!$AL$89="no","",ROUND(BL5856,4))</f>
        <v>0.82199999999999995</v>
      </c>
      <c r="BP5856" s="157">
        <f>IF('1b-NaturalGas'!$AL$90="no","not applicable (based on previous answers)",ROUND(BL5856,4))</f>
        <v>0.82199999999999995</v>
      </c>
      <c r="BQ5856" s="157">
        <f>IF('1b-NaturalGas'!$AL$91="no","not applicable (based on previous answers)",ROUND(BL5856,4))</f>
        <v>0.82199999999999995</v>
      </c>
    </row>
    <row r="5857" spans="30:69" x14ac:dyDescent="0.25">
      <c r="AD5857" s="157">
        <f t="shared" si="195"/>
        <v>0.82400000000000062</v>
      </c>
      <c r="AE5857" s="157">
        <f>IF('1a-Electricity'!$AL$77="no","",ROUND(AD5857,4))</f>
        <v>0.82399999999999995</v>
      </c>
      <c r="AF5857" s="157">
        <f>IF('1a-Electricity'!$AL$78="no","",ROUND(AD5857,4))</f>
        <v>0.82399999999999995</v>
      </c>
      <c r="AG5857" s="157">
        <f>IF('1a-Electricity'!$AL$79="no","",ROUND(AD5857,4))</f>
        <v>0.82399999999999995</v>
      </c>
      <c r="BL5857" s="157">
        <f t="shared" si="196"/>
        <v>0.82300000000000062</v>
      </c>
      <c r="BM5857" s="157">
        <f>IF('1b-NaturalGas'!$AL$87="no","",ROUND(BL5857,4))</f>
        <v>0.82299999999999995</v>
      </c>
      <c r="BN5857" s="157">
        <f>IF('1b-NaturalGas'!$AL$88="no","",ROUND(BL5857,4))</f>
        <v>0.82299999999999995</v>
      </c>
      <c r="BO5857" s="157">
        <f>IF('1b-NaturalGas'!$AL$89="no","",ROUND(BL5857,4))</f>
        <v>0.82299999999999995</v>
      </c>
      <c r="BP5857" s="157">
        <f>IF('1b-NaturalGas'!$AL$90="no","not applicable (based on previous answers)",ROUND(BL5857,4))</f>
        <v>0.82299999999999995</v>
      </c>
      <c r="BQ5857" s="157">
        <f>IF('1b-NaturalGas'!$AL$91="no","not applicable (based on previous answers)",ROUND(BL5857,4))</f>
        <v>0.82299999999999995</v>
      </c>
    </row>
    <row r="5858" spans="30:69" x14ac:dyDescent="0.25">
      <c r="AD5858" s="157">
        <f t="shared" ref="AD5858:AD5921" si="197">AD5857+0.001</f>
        <v>0.82500000000000062</v>
      </c>
      <c r="AE5858" s="157">
        <f>IF('1a-Electricity'!$AL$77="no","",ROUND(AD5858,4))</f>
        <v>0.82499999999999996</v>
      </c>
      <c r="AF5858" s="157">
        <f>IF('1a-Electricity'!$AL$78="no","",ROUND(AD5858,4))</f>
        <v>0.82499999999999996</v>
      </c>
      <c r="AG5858" s="157">
        <f>IF('1a-Electricity'!$AL$79="no","",ROUND(AD5858,4))</f>
        <v>0.82499999999999996</v>
      </c>
      <c r="BL5858" s="157">
        <f t="shared" si="196"/>
        <v>0.82400000000000062</v>
      </c>
      <c r="BM5858" s="157">
        <f>IF('1b-NaturalGas'!$AL$87="no","",ROUND(BL5858,4))</f>
        <v>0.82399999999999995</v>
      </c>
      <c r="BN5858" s="157">
        <f>IF('1b-NaturalGas'!$AL$88="no","",ROUND(BL5858,4))</f>
        <v>0.82399999999999995</v>
      </c>
      <c r="BO5858" s="157">
        <f>IF('1b-NaturalGas'!$AL$89="no","",ROUND(BL5858,4))</f>
        <v>0.82399999999999995</v>
      </c>
      <c r="BP5858" s="157">
        <f>IF('1b-NaturalGas'!$AL$90="no","not applicable (based on previous answers)",ROUND(BL5858,4))</f>
        <v>0.82399999999999995</v>
      </c>
      <c r="BQ5858" s="157">
        <f>IF('1b-NaturalGas'!$AL$91="no","not applicable (based on previous answers)",ROUND(BL5858,4))</f>
        <v>0.82399999999999995</v>
      </c>
    </row>
    <row r="5859" spans="30:69" x14ac:dyDescent="0.25">
      <c r="AD5859" s="157">
        <f t="shared" si="197"/>
        <v>0.82600000000000062</v>
      </c>
      <c r="AE5859" s="157">
        <f>IF('1a-Electricity'!$AL$77="no","",ROUND(AD5859,4))</f>
        <v>0.82599999999999996</v>
      </c>
      <c r="AF5859" s="157">
        <f>IF('1a-Electricity'!$AL$78="no","",ROUND(AD5859,4))</f>
        <v>0.82599999999999996</v>
      </c>
      <c r="AG5859" s="157">
        <f>IF('1a-Electricity'!$AL$79="no","",ROUND(AD5859,4))</f>
        <v>0.82599999999999996</v>
      </c>
      <c r="BL5859" s="157">
        <f t="shared" ref="BL5859:BL5922" si="198">BL5858+0.001</f>
        <v>0.82500000000000062</v>
      </c>
      <c r="BM5859" s="157">
        <f>IF('1b-NaturalGas'!$AL$87="no","",ROUND(BL5859,4))</f>
        <v>0.82499999999999996</v>
      </c>
      <c r="BN5859" s="157">
        <f>IF('1b-NaturalGas'!$AL$88="no","",ROUND(BL5859,4))</f>
        <v>0.82499999999999996</v>
      </c>
      <c r="BO5859" s="157">
        <f>IF('1b-NaturalGas'!$AL$89="no","",ROUND(BL5859,4))</f>
        <v>0.82499999999999996</v>
      </c>
      <c r="BP5859" s="157">
        <f>IF('1b-NaturalGas'!$AL$90="no","not applicable (based on previous answers)",ROUND(BL5859,4))</f>
        <v>0.82499999999999996</v>
      </c>
      <c r="BQ5859" s="157">
        <f>IF('1b-NaturalGas'!$AL$91="no","not applicable (based on previous answers)",ROUND(BL5859,4))</f>
        <v>0.82499999999999996</v>
      </c>
    </row>
    <row r="5860" spans="30:69" x14ac:dyDescent="0.25">
      <c r="AD5860" s="157">
        <f t="shared" si="197"/>
        <v>0.82700000000000062</v>
      </c>
      <c r="AE5860" s="157">
        <f>IF('1a-Electricity'!$AL$77="no","",ROUND(AD5860,4))</f>
        <v>0.82699999999999996</v>
      </c>
      <c r="AF5860" s="157">
        <f>IF('1a-Electricity'!$AL$78="no","",ROUND(AD5860,4))</f>
        <v>0.82699999999999996</v>
      </c>
      <c r="AG5860" s="157">
        <f>IF('1a-Electricity'!$AL$79="no","",ROUND(AD5860,4))</f>
        <v>0.82699999999999996</v>
      </c>
      <c r="BL5860" s="157">
        <f t="shared" si="198"/>
        <v>0.82600000000000062</v>
      </c>
      <c r="BM5860" s="157">
        <f>IF('1b-NaturalGas'!$AL$87="no","",ROUND(BL5860,4))</f>
        <v>0.82599999999999996</v>
      </c>
      <c r="BN5860" s="157">
        <f>IF('1b-NaturalGas'!$AL$88="no","",ROUND(BL5860,4))</f>
        <v>0.82599999999999996</v>
      </c>
      <c r="BO5860" s="157">
        <f>IF('1b-NaturalGas'!$AL$89="no","",ROUND(BL5860,4))</f>
        <v>0.82599999999999996</v>
      </c>
      <c r="BP5860" s="157">
        <f>IF('1b-NaturalGas'!$AL$90="no","not applicable (based on previous answers)",ROUND(BL5860,4))</f>
        <v>0.82599999999999996</v>
      </c>
      <c r="BQ5860" s="157">
        <f>IF('1b-NaturalGas'!$AL$91="no","not applicable (based on previous answers)",ROUND(BL5860,4))</f>
        <v>0.82599999999999996</v>
      </c>
    </row>
    <row r="5861" spans="30:69" x14ac:dyDescent="0.25">
      <c r="AD5861" s="157">
        <f t="shared" si="197"/>
        <v>0.82800000000000062</v>
      </c>
      <c r="AE5861" s="157">
        <f>IF('1a-Electricity'!$AL$77="no","",ROUND(AD5861,4))</f>
        <v>0.82799999999999996</v>
      </c>
      <c r="AF5861" s="157">
        <f>IF('1a-Electricity'!$AL$78="no","",ROUND(AD5861,4))</f>
        <v>0.82799999999999996</v>
      </c>
      <c r="AG5861" s="157">
        <f>IF('1a-Electricity'!$AL$79="no","",ROUND(AD5861,4))</f>
        <v>0.82799999999999996</v>
      </c>
      <c r="BL5861" s="157">
        <f t="shared" si="198"/>
        <v>0.82700000000000062</v>
      </c>
      <c r="BM5861" s="157">
        <f>IF('1b-NaturalGas'!$AL$87="no","",ROUND(BL5861,4))</f>
        <v>0.82699999999999996</v>
      </c>
      <c r="BN5861" s="157">
        <f>IF('1b-NaturalGas'!$AL$88="no","",ROUND(BL5861,4))</f>
        <v>0.82699999999999996</v>
      </c>
      <c r="BO5861" s="157">
        <f>IF('1b-NaturalGas'!$AL$89="no","",ROUND(BL5861,4))</f>
        <v>0.82699999999999996</v>
      </c>
      <c r="BP5861" s="157">
        <f>IF('1b-NaturalGas'!$AL$90="no","not applicable (based on previous answers)",ROUND(BL5861,4))</f>
        <v>0.82699999999999996</v>
      </c>
      <c r="BQ5861" s="157">
        <f>IF('1b-NaturalGas'!$AL$91="no","not applicable (based on previous answers)",ROUND(BL5861,4))</f>
        <v>0.82699999999999996</v>
      </c>
    </row>
    <row r="5862" spans="30:69" x14ac:dyDescent="0.25">
      <c r="AD5862" s="157">
        <f t="shared" si="197"/>
        <v>0.82900000000000063</v>
      </c>
      <c r="AE5862" s="157">
        <f>IF('1a-Electricity'!$AL$77="no","",ROUND(AD5862,4))</f>
        <v>0.82899999999999996</v>
      </c>
      <c r="AF5862" s="157">
        <f>IF('1a-Electricity'!$AL$78="no","",ROUND(AD5862,4))</f>
        <v>0.82899999999999996</v>
      </c>
      <c r="AG5862" s="157">
        <f>IF('1a-Electricity'!$AL$79="no","",ROUND(AD5862,4))</f>
        <v>0.82899999999999996</v>
      </c>
      <c r="BL5862" s="157">
        <f t="shared" si="198"/>
        <v>0.82800000000000062</v>
      </c>
      <c r="BM5862" s="157">
        <f>IF('1b-NaturalGas'!$AL$87="no","",ROUND(BL5862,4))</f>
        <v>0.82799999999999996</v>
      </c>
      <c r="BN5862" s="157">
        <f>IF('1b-NaturalGas'!$AL$88="no","",ROUND(BL5862,4))</f>
        <v>0.82799999999999996</v>
      </c>
      <c r="BO5862" s="157">
        <f>IF('1b-NaturalGas'!$AL$89="no","",ROUND(BL5862,4))</f>
        <v>0.82799999999999996</v>
      </c>
      <c r="BP5862" s="157">
        <f>IF('1b-NaturalGas'!$AL$90="no","not applicable (based on previous answers)",ROUND(BL5862,4))</f>
        <v>0.82799999999999996</v>
      </c>
      <c r="BQ5862" s="157">
        <f>IF('1b-NaturalGas'!$AL$91="no","not applicable (based on previous answers)",ROUND(BL5862,4))</f>
        <v>0.82799999999999996</v>
      </c>
    </row>
    <row r="5863" spans="30:69" x14ac:dyDescent="0.25">
      <c r="AD5863" s="157">
        <f t="shared" si="197"/>
        <v>0.83000000000000063</v>
      </c>
      <c r="AE5863" s="157">
        <f>IF('1a-Electricity'!$AL$77="no","",ROUND(AD5863,4))</f>
        <v>0.83</v>
      </c>
      <c r="AF5863" s="157">
        <f>IF('1a-Electricity'!$AL$78="no","",ROUND(AD5863,4))</f>
        <v>0.83</v>
      </c>
      <c r="AG5863" s="157">
        <f>IF('1a-Electricity'!$AL$79="no","",ROUND(AD5863,4))</f>
        <v>0.83</v>
      </c>
      <c r="BL5863" s="157">
        <f t="shared" si="198"/>
        <v>0.82900000000000063</v>
      </c>
      <c r="BM5863" s="157">
        <f>IF('1b-NaturalGas'!$AL$87="no","",ROUND(BL5863,4))</f>
        <v>0.82899999999999996</v>
      </c>
      <c r="BN5863" s="157">
        <f>IF('1b-NaturalGas'!$AL$88="no","",ROUND(BL5863,4))</f>
        <v>0.82899999999999996</v>
      </c>
      <c r="BO5863" s="157">
        <f>IF('1b-NaturalGas'!$AL$89="no","",ROUND(BL5863,4))</f>
        <v>0.82899999999999996</v>
      </c>
      <c r="BP5863" s="157">
        <f>IF('1b-NaturalGas'!$AL$90="no","not applicable (based on previous answers)",ROUND(BL5863,4))</f>
        <v>0.82899999999999996</v>
      </c>
      <c r="BQ5863" s="157">
        <f>IF('1b-NaturalGas'!$AL$91="no","not applicable (based on previous answers)",ROUND(BL5863,4))</f>
        <v>0.82899999999999996</v>
      </c>
    </row>
    <row r="5864" spans="30:69" x14ac:dyDescent="0.25">
      <c r="AD5864" s="157">
        <f t="shared" si="197"/>
        <v>0.83100000000000063</v>
      </c>
      <c r="AE5864" s="157">
        <f>IF('1a-Electricity'!$AL$77="no","",ROUND(AD5864,4))</f>
        <v>0.83099999999999996</v>
      </c>
      <c r="AF5864" s="157">
        <f>IF('1a-Electricity'!$AL$78="no","",ROUND(AD5864,4))</f>
        <v>0.83099999999999996</v>
      </c>
      <c r="AG5864" s="157">
        <f>IF('1a-Electricity'!$AL$79="no","",ROUND(AD5864,4))</f>
        <v>0.83099999999999996</v>
      </c>
      <c r="BL5864" s="157">
        <f t="shared" si="198"/>
        <v>0.83000000000000063</v>
      </c>
      <c r="BM5864" s="157">
        <f>IF('1b-NaturalGas'!$AL$87="no","",ROUND(BL5864,4))</f>
        <v>0.83</v>
      </c>
      <c r="BN5864" s="157">
        <f>IF('1b-NaturalGas'!$AL$88="no","",ROUND(BL5864,4))</f>
        <v>0.83</v>
      </c>
      <c r="BO5864" s="157">
        <f>IF('1b-NaturalGas'!$AL$89="no","",ROUND(BL5864,4))</f>
        <v>0.83</v>
      </c>
      <c r="BP5864" s="157">
        <f>IF('1b-NaturalGas'!$AL$90="no","not applicable (based on previous answers)",ROUND(BL5864,4))</f>
        <v>0.83</v>
      </c>
      <c r="BQ5864" s="157">
        <f>IF('1b-NaturalGas'!$AL$91="no","not applicable (based on previous answers)",ROUND(BL5864,4))</f>
        <v>0.83</v>
      </c>
    </row>
    <row r="5865" spans="30:69" x14ac:dyDescent="0.25">
      <c r="AD5865" s="157">
        <f t="shared" si="197"/>
        <v>0.83200000000000063</v>
      </c>
      <c r="AE5865" s="157">
        <f>IF('1a-Electricity'!$AL$77="no","",ROUND(AD5865,4))</f>
        <v>0.83199999999999996</v>
      </c>
      <c r="AF5865" s="157">
        <f>IF('1a-Electricity'!$AL$78="no","",ROUND(AD5865,4))</f>
        <v>0.83199999999999996</v>
      </c>
      <c r="AG5865" s="157">
        <f>IF('1a-Electricity'!$AL$79="no","",ROUND(AD5865,4))</f>
        <v>0.83199999999999996</v>
      </c>
      <c r="BL5865" s="157">
        <f t="shared" si="198"/>
        <v>0.83100000000000063</v>
      </c>
      <c r="BM5865" s="157">
        <f>IF('1b-NaturalGas'!$AL$87="no","",ROUND(BL5865,4))</f>
        <v>0.83099999999999996</v>
      </c>
      <c r="BN5865" s="157">
        <f>IF('1b-NaturalGas'!$AL$88="no","",ROUND(BL5865,4))</f>
        <v>0.83099999999999996</v>
      </c>
      <c r="BO5865" s="157">
        <f>IF('1b-NaturalGas'!$AL$89="no","",ROUND(BL5865,4))</f>
        <v>0.83099999999999996</v>
      </c>
      <c r="BP5865" s="157">
        <f>IF('1b-NaturalGas'!$AL$90="no","not applicable (based on previous answers)",ROUND(BL5865,4))</f>
        <v>0.83099999999999996</v>
      </c>
      <c r="BQ5865" s="157">
        <f>IF('1b-NaturalGas'!$AL$91="no","not applicable (based on previous answers)",ROUND(BL5865,4))</f>
        <v>0.83099999999999996</v>
      </c>
    </row>
    <row r="5866" spans="30:69" x14ac:dyDescent="0.25">
      <c r="AD5866" s="157">
        <f t="shared" si="197"/>
        <v>0.83300000000000063</v>
      </c>
      <c r="AE5866" s="157">
        <f>IF('1a-Electricity'!$AL$77="no","",ROUND(AD5866,4))</f>
        <v>0.83299999999999996</v>
      </c>
      <c r="AF5866" s="157">
        <f>IF('1a-Electricity'!$AL$78="no","",ROUND(AD5866,4))</f>
        <v>0.83299999999999996</v>
      </c>
      <c r="AG5866" s="157">
        <f>IF('1a-Electricity'!$AL$79="no","",ROUND(AD5866,4))</f>
        <v>0.83299999999999996</v>
      </c>
      <c r="BL5866" s="157">
        <f t="shared" si="198"/>
        <v>0.83200000000000063</v>
      </c>
      <c r="BM5866" s="157">
        <f>IF('1b-NaturalGas'!$AL$87="no","",ROUND(BL5866,4))</f>
        <v>0.83199999999999996</v>
      </c>
      <c r="BN5866" s="157">
        <f>IF('1b-NaturalGas'!$AL$88="no","",ROUND(BL5866,4))</f>
        <v>0.83199999999999996</v>
      </c>
      <c r="BO5866" s="157">
        <f>IF('1b-NaturalGas'!$AL$89="no","",ROUND(BL5866,4))</f>
        <v>0.83199999999999996</v>
      </c>
      <c r="BP5866" s="157">
        <f>IF('1b-NaturalGas'!$AL$90="no","not applicable (based on previous answers)",ROUND(BL5866,4))</f>
        <v>0.83199999999999996</v>
      </c>
      <c r="BQ5866" s="157">
        <f>IF('1b-NaturalGas'!$AL$91="no","not applicable (based on previous answers)",ROUND(BL5866,4))</f>
        <v>0.83199999999999996</v>
      </c>
    </row>
    <row r="5867" spans="30:69" x14ac:dyDescent="0.25">
      <c r="AD5867" s="157">
        <f t="shared" si="197"/>
        <v>0.83400000000000063</v>
      </c>
      <c r="AE5867" s="157">
        <f>IF('1a-Electricity'!$AL$77="no","",ROUND(AD5867,4))</f>
        <v>0.83399999999999996</v>
      </c>
      <c r="AF5867" s="157">
        <f>IF('1a-Electricity'!$AL$78="no","",ROUND(AD5867,4))</f>
        <v>0.83399999999999996</v>
      </c>
      <c r="AG5867" s="157">
        <f>IF('1a-Electricity'!$AL$79="no","",ROUND(AD5867,4))</f>
        <v>0.83399999999999996</v>
      </c>
      <c r="BL5867" s="157">
        <f t="shared" si="198"/>
        <v>0.83300000000000063</v>
      </c>
      <c r="BM5867" s="157">
        <f>IF('1b-NaturalGas'!$AL$87="no","",ROUND(BL5867,4))</f>
        <v>0.83299999999999996</v>
      </c>
      <c r="BN5867" s="157">
        <f>IF('1b-NaturalGas'!$AL$88="no","",ROUND(BL5867,4))</f>
        <v>0.83299999999999996</v>
      </c>
      <c r="BO5867" s="157">
        <f>IF('1b-NaturalGas'!$AL$89="no","",ROUND(BL5867,4))</f>
        <v>0.83299999999999996</v>
      </c>
      <c r="BP5867" s="157">
        <f>IF('1b-NaturalGas'!$AL$90="no","not applicable (based on previous answers)",ROUND(BL5867,4))</f>
        <v>0.83299999999999996</v>
      </c>
      <c r="BQ5867" s="157">
        <f>IF('1b-NaturalGas'!$AL$91="no","not applicable (based on previous answers)",ROUND(BL5867,4))</f>
        <v>0.83299999999999996</v>
      </c>
    </row>
    <row r="5868" spans="30:69" x14ac:dyDescent="0.25">
      <c r="AD5868" s="157">
        <f t="shared" si="197"/>
        <v>0.83500000000000063</v>
      </c>
      <c r="AE5868" s="157">
        <f>IF('1a-Electricity'!$AL$77="no","",ROUND(AD5868,4))</f>
        <v>0.83499999999999996</v>
      </c>
      <c r="AF5868" s="157">
        <f>IF('1a-Electricity'!$AL$78="no","",ROUND(AD5868,4))</f>
        <v>0.83499999999999996</v>
      </c>
      <c r="AG5868" s="157">
        <f>IF('1a-Electricity'!$AL$79="no","",ROUND(AD5868,4))</f>
        <v>0.83499999999999996</v>
      </c>
      <c r="BL5868" s="157">
        <f t="shared" si="198"/>
        <v>0.83400000000000063</v>
      </c>
      <c r="BM5868" s="157">
        <f>IF('1b-NaturalGas'!$AL$87="no","",ROUND(BL5868,4))</f>
        <v>0.83399999999999996</v>
      </c>
      <c r="BN5868" s="157">
        <f>IF('1b-NaturalGas'!$AL$88="no","",ROUND(BL5868,4))</f>
        <v>0.83399999999999996</v>
      </c>
      <c r="BO5868" s="157">
        <f>IF('1b-NaturalGas'!$AL$89="no","",ROUND(BL5868,4))</f>
        <v>0.83399999999999996</v>
      </c>
      <c r="BP5868" s="157">
        <f>IF('1b-NaturalGas'!$AL$90="no","not applicable (based on previous answers)",ROUND(BL5868,4))</f>
        <v>0.83399999999999996</v>
      </c>
      <c r="BQ5868" s="157">
        <f>IF('1b-NaturalGas'!$AL$91="no","not applicable (based on previous answers)",ROUND(BL5868,4))</f>
        <v>0.83399999999999996</v>
      </c>
    </row>
    <row r="5869" spans="30:69" x14ac:dyDescent="0.25">
      <c r="AD5869" s="157">
        <f t="shared" si="197"/>
        <v>0.83600000000000063</v>
      </c>
      <c r="AE5869" s="157">
        <f>IF('1a-Electricity'!$AL$77="no","",ROUND(AD5869,4))</f>
        <v>0.83599999999999997</v>
      </c>
      <c r="AF5869" s="157">
        <f>IF('1a-Electricity'!$AL$78="no","",ROUND(AD5869,4))</f>
        <v>0.83599999999999997</v>
      </c>
      <c r="AG5869" s="157">
        <f>IF('1a-Electricity'!$AL$79="no","",ROUND(AD5869,4))</f>
        <v>0.83599999999999997</v>
      </c>
      <c r="BL5869" s="157">
        <f t="shared" si="198"/>
        <v>0.83500000000000063</v>
      </c>
      <c r="BM5869" s="157">
        <f>IF('1b-NaturalGas'!$AL$87="no","",ROUND(BL5869,4))</f>
        <v>0.83499999999999996</v>
      </c>
      <c r="BN5869" s="157">
        <f>IF('1b-NaturalGas'!$AL$88="no","",ROUND(BL5869,4))</f>
        <v>0.83499999999999996</v>
      </c>
      <c r="BO5869" s="157">
        <f>IF('1b-NaturalGas'!$AL$89="no","",ROUND(BL5869,4))</f>
        <v>0.83499999999999996</v>
      </c>
      <c r="BP5869" s="157">
        <f>IF('1b-NaturalGas'!$AL$90="no","not applicable (based on previous answers)",ROUND(BL5869,4))</f>
        <v>0.83499999999999996</v>
      </c>
      <c r="BQ5869" s="157">
        <f>IF('1b-NaturalGas'!$AL$91="no","not applicable (based on previous answers)",ROUND(BL5869,4))</f>
        <v>0.83499999999999996</v>
      </c>
    </row>
    <row r="5870" spans="30:69" x14ac:dyDescent="0.25">
      <c r="AD5870" s="157">
        <f t="shared" si="197"/>
        <v>0.83700000000000063</v>
      </c>
      <c r="AE5870" s="157">
        <f>IF('1a-Electricity'!$AL$77="no","",ROUND(AD5870,4))</f>
        <v>0.83699999999999997</v>
      </c>
      <c r="AF5870" s="157">
        <f>IF('1a-Electricity'!$AL$78="no","",ROUND(AD5870,4))</f>
        <v>0.83699999999999997</v>
      </c>
      <c r="AG5870" s="157">
        <f>IF('1a-Electricity'!$AL$79="no","",ROUND(AD5870,4))</f>
        <v>0.83699999999999997</v>
      </c>
      <c r="BL5870" s="157">
        <f t="shared" si="198"/>
        <v>0.83600000000000063</v>
      </c>
      <c r="BM5870" s="157">
        <f>IF('1b-NaturalGas'!$AL$87="no","",ROUND(BL5870,4))</f>
        <v>0.83599999999999997</v>
      </c>
      <c r="BN5870" s="157">
        <f>IF('1b-NaturalGas'!$AL$88="no","",ROUND(BL5870,4))</f>
        <v>0.83599999999999997</v>
      </c>
      <c r="BO5870" s="157">
        <f>IF('1b-NaturalGas'!$AL$89="no","",ROUND(BL5870,4))</f>
        <v>0.83599999999999997</v>
      </c>
      <c r="BP5870" s="157">
        <f>IF('1b-NaturalGas'!$AL$90="no","not applicable (based on previous answers)",ROUND(BL5870,4))</f>
        <v>0.83599999999999997</v>
      </c>
      <c r="BQ5870" s="157">
        <f>IF('1b-NaturalGas'!$AL$91="no","not applicable (based on previous answers)",ROUND(BL5870,4))</f>
        <v>0.83599999999999997</v>
      </c>
    </row>
    <row r="5871" spans="30:69" x14ac:dyDescent="0.25">
      <c r="AD5871" s="157">
        <f t="shared" si="197"/>
        <v>0.83800000000000063</v>
      </c>
      <c r="AE5871" s="157">
        <f>IF('1a-Electricity'!$AL$77="no","",ROUND(AD5871,4))</f>
        <v>0.83799999999999997</v>
      </c>
      <c r="AF5871" s="157">
        <f>IF('1a-Electricity'!$AL$78="no","",ROUND(AD5871,4))</f>
        <v>0.83799999999999997</v>
      </c>
      <c r="AG5871" s="157">
        <f>IF('1a-Electricity'!$AL$79="no","",ROUND(AD5871,4))</f>
        <v>0.83799999999999997</v>
      </c>
      <c r="BL5871" s="157">
        <f t="shared" si="198"/>
        <v>0.83700000000000063</v>
      </c>
      <c r="BM5871" s="157">
        <f>IF('1b-NaturalGas'!$AL$87="no","",ROUND(BL5871,4))</f>
        <v>0.83699999999999997</v>
      </c>
      <c r="BN5871" s="157">
        <f>IF('1b-NaturalGas'!$AL$88="no","",ROUND(BL5871,4))</f>
        <v>0.83699999999999997</v>
      </c>
      <c r="BO5871" s="157">
        <f>IF('1b-NaturalGas'!$AL$89="no","",ROUND(BL5871,4))</f>
        <v>0.83699999999999997</v>
      </c>
      <c r="BP5871" s="157">
        <f>IF('1b-NaturalGas'!$AL$90="no","not applicable (based on previous answers)",ROUND(BL5871,4))</f>
        <v>0.83699999999999997</v>
      </c>
      <c r="BQ5871" s="157">
        <f>IF('1b-NaturalGas'!$AL$91="no","not applicable (based on previous answers)",ROUND(BL5871,4))</f>
        <v>0.83699999999999997</v>
      </c>
    </row>
    <row r="5872" spans="30:69" x14ac:dyDescent="0.25">
      <c r="AD5872" s="157">
        <f t="shared" si="197"/>
        <v>0.83900000000000063</v>
      </c>
      <c r="AE5872" s="157">
        <f>IF('1a-Electricity'!$AL$77="no","",ROUND(AD5872,4))</f>
        <v>0.83899999999999997</v>
      </c>
      <c r="AF5872" s="157">
        <f>IF('1a-Electricity'!$AL$78="no","",ROUND(AD5872,4))</f>
        <v>0.83899999999999997</v>
      </c>
      <c r="AG5872" s="157">
        <f>IF('1a-Electricity'!$AL$79="no","",ROUND(AD5872,4))</f>
        <v>0.83899999999999997</v>
      </c>
      <c r="BL5872" s="157">
        <f t="shared" si="198"/>
        <v>0.83800000000000063</v>
      </c>
      <c r="BM5872" s="157">
        <f>IF('1b-NaturalGas'!$AL$87="no","",ROUND(BL5872,4))</f>
        <v>0.83799999999999997</v>
      </c>
      <c r="BN5872" s="157">
        <f>IF('1b-NaturalGas'!$AL$88="no","",ROUND(BL5872,4))</f>
        <v>0.83799999999999997</v>
      </c>
      <c r="BO5872" s="157">
        <f>IF('1b-NaturalGas'!$AL$89="no","",ROUND(BL5872,4))</f>
        <v>0.83799999999999997</v>
      </c>
      <c r="BP5872" s="157">
        <f>IF('1b-NaturalGas'!$AL$90="no","not applicable (based on previous answers)",ROUND(BL5872,4))</f>
        <v>0.83799999999999997</v>
      </c>
      <c r="BQ5872" s="157">
        <f>IF('1b-NaturalGas'!$AL$91="no","not applicable (based on previous answers)",ROUND(BL5872,4))</f>
        <v>0.83799999999999997</v>
      </c>
    </row>
    <row r="5873" spans="30:69" x14ac:dyDescent="0.25">
      <c r="AD5873" s="157">
        <f t="shared" si="197"/>
        <v>0.84000000000000064</v>
      </c>
      <c r="AE5873" s="157">
        <f>IF('1a-Electricity'!$AL$77="no","",ROUND(AD5873,4))</f>
        <v>0.84</v>
      </c>
      <c r="AF5873" s="157">
        <f>IF('1a-Electricity'!$AL$78="no","",ROUND(AD5873,4))</f>
        <v>0.84</v>
      </c>
      <c r="AG5873" s="157">
        <f>IF('1a-Electricity'!$AL$79="no","",ROUND(AD5873,4))</f>
        <v>0.84</v>
      </c>
      <c r="BL5873" s="157">
        <f t="shared" si="198"/>
        <v>0.83900000000000063</v>
      </c>
      <c r="BM5873" s="157">
        <f>IF('1b-NaturalGas'!$AL$87="no","",ROUND(BL5873,4))</f>
        <v>0.83899999999999997</v>
      </c>
      <c r="BN5873" s="157">
        <f>IF('1b-NaturalGas'!$AL$88="no","",ROUND(BL5873,4))</f>
        <v>0.83899999999999997</v>
      </c>
      <c r="BO5873" s="157">
        <f>IF('1b-NaturalGas'!$AL$89="no","",ROUND(BL5873,4))</f>
        <v>0.83899999999999997</v>
      </c>
      <c r="BP5873" s="157">
        <f>IF('1b-NaturalGas'!$AL$90="no","not applicable (based on previous answers)",ROUND(BL5873,4))</f>
        <v>0.83899999999999997</v>
      </c>
      <c r="BQ5873" s="157">
        <f>IF('1b-NaturalGas'!$AL$91="no","not applicable (based on previous answers)",ROUND(BL5873,4))</f>
        <v>0.83899999999999997</v>
      </c>
    </row>
    <row r="5874" spans="30:69" x14ac:dyDescent="0.25">
      <c r="AD5874" s="157">
        <f t="shared" si="197"/>
        <v>0.84100000000000064</v>
      </c>
      <c r="AE5874" s="157">
        <f>IF('1a-Electricity'!$AL$77="no","",ROUND(AD5874,4))</f>
        <v>0.84099999999999997</v>
      </c>
      <c r="AF5874" s="157">
        <f>IF('1a-Electricity'!$AL$78="no","",ROUND(AD5874,4))</f>
        <v>0.84099999999999997</v>
      </c>
      <c r="AG5874" s="157">
        <f>IF('1a-Electricity'!$AL$79="no","",ROUND(AD5874,4))</f>
        <v>0.84099999999999997</v>
      </c>
      <c r="BL5874" s="157">
        <f t="shared" si="198"/>
        <v>0.84000000000000064</v>
      </c>
      <c r="BM5874" s="157">
        <f>IF('1b-NaturalGas'!$AL$87="no","",ROUND(BL5874,4))</f>
        <v>0.84</v>
      </c>
      <c r="BN5874" s="157">
        <f>IF('1b-NaturalGas'!$AL$88="no","",ROUND(BL5874,4))</f>
        <v>0.84</v>
      </c>
      <c r="BO5874" s="157">
        <f>IF('1b-NaturalGas'!$AL$89="no","",ROUND(BL5874,4))</f>
        <v>0.84</v>
      </c>
      <c r="BP5874" s="157">
        <f>IF('1b-NaturalGas'!$AL$90="no","not applicable (based on previous answers)",ROUND(BL5874,4))</f>
        <v>0.84</v>
      </c>
      <c r="BQ5874" s="157">
        <f>IF('1b-NaturalGas'!$AL$91="no","not applicable (based on previous answers)",ROUND(BL5874,4))</f>
        <v>0.84</v>
      </c>
    </row>
    <row r="5875" spans="30:69" x14ac:dyDescent="0.25">
      <c r="AD5875" s="157">
        <f t="shared" si="197"/>
        <v>0.84200000000000064</v>
      </c>
      <c r="AE5875" s="157">
        <f>IF('1a-Electricity'!$AL$77="no","",ROUND(AD5875,4))</f>
        <v>0.84199999999999997</v>
      </c>
      <c r="AF5875" s="157">
        <f>IF('1a-Electricity'!$AL$78="no","",ROUND(AD5875,4))</f>
        <v>0.84199999999999997</v>
      </c>
      <c r="AG5875" s="157">
        <f>IF('1a-Electricity'!$AL$79="no","",ROUND(AD5875,4))</f>
        <v>0.84199999999999997</v>
      </c>
      <c r="BL5875" s="157">
        <f t="shared" si="198"/>
        <v>0.84100000000000064</v>
      </c>
      <c r="BM5875" s="157">
        <f>IF('1b-NaturalGas'!$AL$87="no","",ROUND(BL5875,4))</f>
        <v>0.84099999999999997</v>
      </c>
      <c r="BN5875" s="157">
        <f>IF('1b-NaturalGas'!$AL$88="no","",ROUND(BL5875,4))</f>
        <v>0.84099999999999997</v>
      </c>
      <c r="BO5875" s="157">
        <f>IF('1b-NaturalGas'!$AL$89="no","",ROUND(BL5875,4))</f>
        <v>0.84099999999999997</v>
      </c>
      <c r="BP5875" s="157">
        <f>IF('1b-NaturalGas'!$AL$90="no","not applicable (based on previous answers)",ROUND(BL5875,4))</f>
        <v>0.84099999999999997</v>
      </c>
      <c r="BQ5875" s="157">
        <f>IF('1b-NaturalGas'!$AL$91="no","not applicable (based on previous answers)",ROUND(BL5875,4))</f>
        <v>0.84099999999999997</v>
      </c>
    </row>
    <row r="5876" spans="30:69" x14ac:dyDescent="0.25">
      <c r="AD5876" s="157">
        <f t="shared" si="197"/>
        <v>0.84300000000000064</v>
      </c>
      <c r="AE5876" s="157">
        <f>IF('1a-Electricity'!$AL$77="no","",ROUND(AD5876,4))</f>
        <v>0.84299999999999997</v>
      </c>
      <c r="AF5876" s="157">
        <f>IF('1a-Electricity'!$AL$78="no","",ROUND(AD5876,4))</f>
        <v>0.84299999999999997</v>
      </c>
      <c r="AG5876" s="157">
        <f>IF('1a-Electricity'!$AL$79="no","",ROUND(AD5876,4))</f>
        <v>0.84299999999999997</v>
      </c>
      <c r="BL5876" s="157">
        <f t="shared" si="198"/>
        <v>0.84200000000000064</v>
      </c>
      <c r="BM5876" s="157">
        <f>IF('1b-NaturalGas'!$AL$87="no","",ROUND(BL5876,4))</f>
        <v>0.84199999999999997</v>
      </c>
      <c r="BN5876" s="157">
        <f>IF('1b-NaturalGas'!$AL$88="no","",ROUND(BL5876,4))</f>
        <v>0.84199999999999997</v>
      </c>
      <c r="BO5876" s="157">
        <f>IF('1b-NaturalGas'!$AL$89="no","",ROUND(BL5876,4))</f>
        <v>0.84199999999999997</v>
      </c>
      <c r="BP5876" s="157">
        <f>IF('1b-NaturalGas'!$AL$90="no","not applicable (based on previous answers)",ROUND(BL5876,4))</f>
        <v>0.84199999999999997</v>
      </c>
      <c r="BQ5876" s="157">
        <f>IF('1b-NaturalGas'!$AL$91="no","not applicable (based on previous answers)",ROUND(BL5876,4))</f>
        <v>0.84199999999999997</v>
      </c>
    </row>
    <row r="5877" spans="30:69" x14ac:dyDescent="0.25">
      <c r="AD5877" s="157">
        <f t="shared" si="197"/>
        <v>0.84400000000000064</v>
      </c>
      <c r="AE5877" s="157">
        <f>IF('1a-Electricity'!$AL$77="no","",ROUND(AD5877,4))</f>
        <v>0.84399999999999997</v>
      </c>
      <c r="AF5877" s="157">
        <f>IF('1a-Electricity'!$AL$78="no","",ROUND(AD5877,4))</f>
        <v>0.84399999999999997</v>
      </c>
      <c r="AG5877" s="157">
        <f>IF('1a-Electricity'!$AL$79="no","",ROUND(AD5877,4))</f>
        <v>0.84399999999999997</v>
      </c>
      <c r="BL5877" s="157">
        <f t="shared" si="198"/>
        <v>0.84300000000000064</v>
      </c>
      <c r="BM5877" s="157">
        <f>IF('1b-NaturalGas'!$AL$87="no","",ROUND(BL5877,4))</f>
        <v>0.84299999999999997</v>
      </c>
      <c r="BN5877" s="157">
        <f>IF('1b-NaturalGas'!$AL$88="no","",ROUND(BL5877,4))</f>
        <v>0.84299999999999997</v>
      </c>
      <c r="BO5877" s="157">
        <f>IF('1b-NaturalGas'!$AL$89="no","",ROUND(BL5877,4))</f>
        <v>0.84299999999999997</v>
      </c>
      <c r="BP5877" s="157">
        <f>IF('1b-NaturalGas'!$AL$90="no","not applicable (based on previous answers)",ROUND(BL5877,4))</f>
        <v>0.84299999999999997</v>
      </c>
      <c r="BQ5877" s="157">
        <f>IF('1b-NaturalGas'!$AL$91="no","not applicable (based on previous answers)",ROUND(BL5877,4))</f>
        <v>0.84299999999999997</v>
      </c>
    </row>
    <row r="5878" spans="30:69" x14ac:dyDescent="0.25">
      <c r="AD5878" s="157">
        <f t="shared" si="197"/>
        <v>0.84500000000000064</v>
      </c>
      <c r="AE5878" s="157">
        <f>IF('1a-Electricity'!$AL$77="no","",ROUND(AD5878,4))</f>
        <v>0.84499999999999997</v>
      </c>
      <c r="AF5878" s="157">
        <f>IF('1a-Electricity'!$AL$78="no","",ROUND(AD5878,4))</f>
        <v>0.84499999999999997</v>
      </c>
      <c r="AG5878" s="157">
        <f>IF('1a-Electricity'!$AL$79="no","",ROUND(AD5878,4))</f>
        <v>0.84499999999999997</v>
      </c>
      <c r="BL5878" s="157">
        <f t="shared" si="198"/>
        <v>0.84400000000000064</v>
      </c>
      <c r="BM5878" s="157">
        <f>IF('1b-NaturalGas'!$AL$87="no","",ROUND(BL5878,4))</f>
        <v>0.84399999999999997</v>
      </c>
      <c r="BN5878" s="157">
        <f>IF('1b-NaturalGas'!$AL$88="no","",ROUND(BL5878,4))</f>
        <v>0.84399999999999997</v>
      </c>
      <c r="BO5878" s="157">
        <f>IF('1b-NaturalGas'!$AL$89="no","",ROUND(BL5878,4))</f>
        <v>0.84399999999999997</v>
      </c>
      <c r="BP5878" s="157">
        <f>IF('1b-NaturalGas'!$AL$90="no","not applicable (based on previous answers)",ROUND(BL5878,4))</f>
        <v>0.84399999999999997</v>
      </c>
      <c r="BQ5878" s="157">
        <f>IF('1b-NaturalGas'!$AL$91="no","not applicable (based on previous answers)",ROUND(BL5878,4))</f>
        <v>0.84399999999999997</v>
      </c>
    </row>
    <row r="5879" spans="30:69" x14ac:dyDescent="0.25">
      <c r="AD5879" s="157">
        <f t="shared" si="197"/>
        <v>0.84600000000000064</v>
      </c>
      <c r="AE5879" s="157">
        <f>IF('1a-Electricity'!$AL$77="no","",ROUND(AD5879,4))</f>
        <v>0.84599999999999997</v>
      </c>
      <c r="AF5879" s="157">
        <f>IF('1a-Electricity'!$AL$78="no","",ROUND(AD5879,4))</f>
        <v>0.84599999999999997</v>
      </c>
      <c r="AG5879" s="157">
        <f>IF('1a-Electricity'!$AL$79="no","",ROUND(AD5879,4))</f>
        <v>0.84599999999999997</v>
      </c>
      <c r="BL5879" s="157">
        <f t="shared" si="198"/>
        <v>0.84500000000000064</v>
      </c>
      <c r="BM5879" s="157">
        <f>IF('1b-NaturalGas'!$AL$87="no","",ROUND(BL5879,4))</f>
        <v>0.84499999999999997</v>
      </c>
      <c r="BN5879" s="157">
        <f>IF('1b-NaturalGas'!$AL$88="no","",ROUND(BL5879,4))</f>
        <v>0.84499999999999997</v>
      </c>
      <c r="BO5879" s="157">
        <f>IF('1b-NaturalGas'!$AL$89="no","",ROUND(BL5879,4))</f>
        <v>0.84499999999999997</v>
      </c>
      <c r="BP5879" s="157">
        <f>IF('1b-NaturalGas'!$AL$90="no","not applicable (based on previous answers)",ROUND(BL5879,4))</f>
        <v>0.84499999999999997</v>
      </c>
      <c r="BQ5879" s="157">
        <f>IF('1b-NaturalGas'!$AL$91="no","not applicable (based on previous answers)",ROUND(BL5879,4))</f>
        <v>0.84499999999999997</v>
      </c>
    </row>
    <row r="5880" spans="30:69" x14ac:dyDescent="0.25">
      <c r="AD5880" s="157">
        <f t="shared" si="197"/>
        <v>0.84700000000000064</v>
      </c>
      <c r="AE5880" s="157">
        <f>IF('1a-Electricity'!$AL$77="no","",ROUND(AD5880,4))</f>
        <v>0.84699999999999998</v>
      </c>
      <c r="AF5880" s="157">
        <f>IF('1a-Electricity'!$AL$78="no","",ROUND(AD5880,4))</f>
        <v>0.84699999999999998</v>
      </c>
      <c r="AG5880" s="157">
        <f>IF('1a-Electricity'!$AL$79="no","",ROUND(AD5880,4))</f>
        <v>0.84699999999999998</v>
      </c>
      <c r="BL5880" s="157">
        <f t="shared" si="198"/>
        <v>0.84600000000000064</v>
      </c>
      <c r="BM5880" s="157">
        <f>IF('1b-NaturalGas'!$AL$87="no","",ROUND(BL5880,4))</f>
        <v>0.84599999999999997</v>
      </c>
      <c r="BN5880" s="157">
        <f>IF('1b-NaturalGas'!$AL$88="no","",ROUND(BL5880,4))</f>
        <v>0.84599999999999997</v>
      </c>
      <c r="BO5880" s="157">
        <f>IF('1b-NaturalGas'!$AL$89="no","",ROUND(BL5880,4))</f>
        <v>0.84599999999999997</v>
      </c>
      <c r="BP5880" s="157">
        <f>IF('1b-NaturalGas'!$AL$90="no","not applicable (based on previous answers)",ROUND(BL5880,4))</f>
        <v>0.84599999999999997</v>
      </c>
      <c r="BQ5880" s="157">
        <f>IF('1b-NaturalGas'!$AL$91="no","not applicable (based on previous answers)",ROUND(BL5880,4))</f>
        <v>0.84599999999999997</v>
      </c>
    </row>
    <row r="5881" spans="30:69" x14ac:dyDescent="0.25">
      <c r="AD5881" s="157">
        <f t="shared" si="197"/>
        <v>0.84800000000000064</v>
      </c>
      <c r="AE5881" s="157">
        <f>IF('1a-Electricity'!$AL$77="no","",ROUND(AD5881,4))</f>
        <v>0.84799999999999998</v>
      </c>
      <c r="AF5881" s="157">
        <f>IF('1a-Electricity'!$AL$78="no","",ROUND(AD5881,4))</f>
        <v>0.84799999999999998</v>
      </c>
      <c r="AG5881" s="157">
        <f>IF('1a-Electricity'!$AL$79="no","",ROUND(AD5881,4))</f>
        <v>0.84799999999999998</v>
      </c>
      <c r="BL5881" s="157">
        <f t="shared" si="198"/>
        <v>0.84700000000000064</v>
      </c>
      <c r="BM5881" s="157">
        <f>IF('1b-NaturalGas'!$AL$87="no","",ROUND(BL5881,4))</f>
        <v>0.84699999999999998</v>
      </c>
      <c r="BN5881" s="157">
        <f>IF('1b-NaturalGas'!$AL$88="no","",ROUND(BL5881,4))</f>
        <v>0.84699999999999998</v>
      </c>
      <c r="BO5881" s="157">
        <f>IF('1b-NaturalGas'!$AL$89="no","",ROUND(BL5881,4))</f>
        <v>0.84699999999999998</v>
      </c>
      <c r="BP5881" s="157">
        <f>IF('1b-NaturalGas'!$AL$90="no","not applicable (based on previous answers)",ROUND(BL5881,4))</f>
        <v>0.84699999999999998</v>
      </c>
      <c r="BQ5881" s="157">
        <f>IF('1b-NaturalGas'!$AL$91="no","not applicable (based on previous answers)",ROUND(BL5881,4))</f>
        <v>0.84699999999999998</v>
      </c>
    </row>
    <row r="5882" spans="30:69" x14ac:dyDescent="0.25">
      <c r="AD5882" s="157">
        <f t="shared" si="197"/>
        <v>0.84900000000000064</v>
      </c>
      <c r="AE5882" s="157">
        <f>IF('1a-Electricity'!$AL$77="no","",ROUND(AD5882,4))</f>
        <v>0.84899999999999998</v>
      </c>
      <c r="AF5882" s="157">
        <f>IF('1a-Electricity'!$AL$78="no","",ROUND(AD5882,4))</f>
        <v>0.84899999999999998</v>
      </c>
      <c r="AG5882" s="157">
        <f>IF('1a-Electricity'!$AL$79="no","",ROUND(AD5882,4))</f>
        <v>0.84899999999999998</v>
      </c>
      <c r="BL5882" s="157">
        <f t="shared" si="198"/>
        <v>0.84800000000000064</v>
      </c>
      <c r="BM5882" s="157">
        <f>IF('1b-NaturalGas'!$AL$87="no","",ROUND(BL5882,4))</f>
        <v>0.84799999999999998</v>
      </c>
      <c r="BN5882" s="157">
        <f>IF('1b-NaturalGas'!$AL$88="no","",ROUND(BL5882,4))</f>
        <v>0.84799999999999998</v>
      </c>
      <c r="BO5882" s="157">
        <f>IF('1b-NaturalGas'!$AL$89="no","",ROUND(BL5882,4))</f>
        <v>0.84799999999999998</v>
      </c>
      <c r="BP5882" s="157">
        <f>IF('1b-NaturalGas'!$AL$90="no","not applicable (based on previous answers)",ROUND(BL5882,4))</f>
        <v>0.84799999999999998</v>
      </c>
      <c r="BQ5882" s="157">
        <f>IF('1b-NaturalGas'!$AL$91="no","not applicable (based on previous answers)",ROUND(BL5882,4))</f>
        <v>0.84799999999999998</v>
      </c>
    </row>
    <row r="5883" spans="30:69" x14ac:dyDescent="0.25">
      <c r="AD5883" s="157">
        <f t="shared" si="197"/>
        <v>0.85000000000000064</v>
      </c>
      <c r="AE5883" s="157">
        <f>IF('1a-Electricity'!$AL$77="no","",ROUND(AD5883,4))</f>
        <v>0.85</v>
      </c>
      <c r="AF5883" s="157">
        <f>IF('1a-Electricity'!$AL$78="no","",ROUND(AD5883,4))</f>
        <v>0.85</v>
      </c>
      <c r="AG5883" s="157">
        <f>IF('1a-Electricity'!$AL$79="no","",ROUND(AD5883,4))</f>
        <v>0.85</v>
      </c>
      <c r="BL5883" s="157">
        <f t="shared" si="198"/>
        <v>0.84900000000000064</v>
      </c>
      <c r="BM5883" s="157">
        <f>IF('1b-NaturalGas'!$AL$87="no","",ROUND(BL5883,4))</f>
        <v>0.84899999999999998</v>
      </c>
      <c r="BN5883" s="157">
        <f>IF('1b-NaturalGas'!$AL$88="no","",ROUND(BL5883,4))</f>
        <v>0.84899999999999998</v>
      </c>
      <c r="BO5883" s="157">
        <f>IF('1b-NaturalGas'!$AL$89="no","",ROUND(BL5883,4))</f>
        <v>0.84899999999999998</v>
      </c>
      <c r="BP5883" s="157">
        <f>IF('1b-NaturalGas'!$AL$90="no","not applicable (based on previous answers)",ROUND(BL5883,4))</f>
        <v>0.84899999999999998</v>
      </c>
      <c r="BQ5883" s="157">
        <f>IF('1b-NaturalGas'!$AL$91="no","not applicable (based on previous answers)",ROUND(BL5883,4))</f>
        <v>0.84899999999999998</v>
      </c>
    </row>
    <row r="5884" spans="30:69" x14ac:dyDescent="0.25">
      <c r="AD5884" s="157">
        <f t="shared" si="197"/>
        <v>0.85100000000000064</v>
      </c>
      <c r="AE5884" s="157">
        <f>IF('1a-Electricity'!$AL$77="no","",ROUND(AD5884,4))</f>
        <v>0.85099999999999998</v>
      </c>
      <c r="AF5884" s="157">
        <f>IF('1a-Electricity'!$AL$78="no","",ROUND(AD5884,4))</f>
        <v>0.85099999999999998</v>
      </c>
      <c r="AG5884" s="157">
        <f>IF('1a-Electricity'!$AL$79="no","",ROUND(AD5884,4))</f>
        <v>0.85099999999999998</v>
      </c>
      <c r="BL5884" s="157">
        <f t="shared" si="198"/>
        <v>0.85000000000000064</v>
      </c>
      <c r="BM5884" s="157">
        <f>IF('1b-NaturalGas'!$AL$87="no","",ROUND(BL5884,4))</f>
        <v>0.85</v>
      </c>
      <c r="BN5884" s="157">
        <f>IF('1b-NaturalGas'!$AL$88="no","",ROUND(BL5884,4))</f>
        <v>0.85</v>
      </c>
      <c r="BO5884" s="157">
        <f>IF('1b-NaturalGas'!$AL$89="no","",ROUND(BL5884,4))</f>
        <v>0.85</v>
      </c>
      <c r="BP5884" s="157">
        <f>IF('1b-NaturalGas'!$AL$90="no","not applicable (based on previous answers)",ROUND(BL5884,4))</f>
        <v>0.85</v>
      </c>
      <c r="BQ5884" s="157">
        <f>IF('1b-NaturalGas'!$AL$91="no","not applicable (based on previous answers)",ROUND(BL5884,4))</f>
        <v>0.85</v>
      </c>
    </row>
    <row r="5885" spans="30:69" x14ac:dyDescent="0.25">
      <c r="AD5885" s="157">
        <f t="shared" si="197"/>
        <v>0.85200000000000065</v>
      </c>
      <c r="AE5885" s="157">
        <f>IF('1a-Electricity'!$AL$77="no","",ROUND(AD5885,4))</f>
        <v>0.85199999999999998</v>
      </c>
      <c r="AF5885" s="157">
        <f>IF('1a-Electricity'!$AL$78="no","",ROUND(AD5885,4))</f>
        <v>0.85199999999999998</v>
      </c>
      <c r="AG5885" s="157">
        <f>IF('1a-Electricity'!$AL$79="no","",ROUND(AD5885,4))</f>
        <v>0.85199999999999998</v>
      </c>
      <c r="BL5885" s="157">
        <f t="shared" si="198"/>
        <v>0.85100000000000064</v>
      </c>
      <c r="BM5885" s="157">
        <f>IF('1b-NaturalGas'!$AL$87="no","",ROUND(BL5885,4))</f>
        <v>0.85099999999999998</v>
      </c>
      <c r="BN5885" s="157">
        <f>IF('1b-NaturalGas'!$AL$88="no","",ROUND(BL5885,4))</f>
        <v>0.85099999999999998</v>
      </c>
      <c r="BO5885" s="157">
        <f>IF('1b-NaturalGas'!$AL$89="no","",ROUND(BL5885,4))</f>
        <v>0.85099999999999998</v>
      </c>
      <c r="BP5885" s="157">
        <f>IF('1b-NaturalGas'!$AL$90="no","not applicable (based on previous answers)",ROUND(BL5885,4))</f>
        <v>0.85099999999999998</v>
      </c>
      <c r="BQ5885" s="157">
        <f>IF('1b-NaturalGas'!$AL$91="no","not applicable (based on previous answers)",ROUND(BL5885,4))</f>
        <v>0.85099999999999998</v>
      </c>
    </row>
    <row r="5886" spans="30:69" x14ac:dyDescent="0.25">
      <c r="AD5886" s="157">
        <f t="shared" si="197"/>
        <v>0.85300000000000065</v>
      </c>
      <c r="AE5886" s="157">
        <f>IF('1a-Electricity'!$AL$77="no","",ROUND(AD5886,4))</f>
        <v>0.85299999999999998</v>
      </c>
      <c r="AF5886" s="157">
        <f>IF('1a-Electricity'!$AL$78="no","",ROUND(AD5886,4))</f>
        <v>0.85299999999999998</v>
      </c>
      <c r="AG5886" s="157">
        <f>IF('1a-Electricity'!$AL$79="no","",ROUND(AD5886,4))</f>
        <v>0.85299999999999998</v>
      </c>
      <c r="BL5886" s="157">
        <f t="shared" si="198"/>
        <v>0.85200000000000065</v>
      </c>
      <c r="BM5886" s="157">
        <f>IF('1b-NaturalGas'!$AL$87="no","",ROUND(BL5886,4))</f>
        <v>0.85199999999999998</v>
      </c>
      <c r="BN5886" s="157">
        <f>IF('1b-NaturalGas'!$AL$88="no","",ROUND(BL5886,4))</f>
        <v>0.85199999999999998</v>
      </c>
      <c r="BO5886" s="157">
        <f>IF('1b-NaturalGas'!$AL$89="no","",ROUND(BL5886,4))</f>
        <v>0.85199999999999998</v>
      </c>
      <c r="BP5886" s="157">
        <f>IF('1b-NaturalGas'!$AL$90="no","not applicable (based on previous answers)",ROUND(BL5886,4))</f>
        <v>0.85199999999999998</v>
      </c>
      <c r="BQ5886" s="157">
        <f>IF('1b-NaturalGas'!$AL$91="no","not applicable (based on previous answers)",ROUND(BL5886,4))</f>
        <v>0.85199999999999998</v>
      </c>
    </row>
    <row r="5887" spans="30:69" x14ac:dyDescent="0.25">
      <c r="AD5887" s="157">
        <f t="shared" si="197"/>
        <v>0.85400000000000065</v>
      </c>
      <c r="AE5887" s="157">
        <f>IF('1a-Electricity'!$AL$77="no","",ROUND(AD5887,4))</f>
        <v>0.85399999999999998</v>
      </c>
      <c r="AF5887" s="157">
        <f>IF('1a-Electricity'!$AL$78="no","",ROUND(AD5887,4))</f>
        <v>0.85399999999999998</v>
      </c>
      <c r="AG5887" s="157">
        <f>IF('1a-Electricity'!$AL$79="no","",ROUND(AD5887,4))</f>
        <v>0.85399999999999998</v>
      </c>
      <c r="BL5887" s="157">
        <f t="shared" si="198"/>
        <v>0.85300000000000065</v>
      </c>
      <c r="BM5887" s="157">
        <f>IF('1b-NaturalGas'!$AL$87="no","",ROUND(BL5887,4))</f>
        <v>0.85299999999999998</v>
      </c>
      <c r="BN5887" s="157">
        <f>IF('1b-NaturalGas'!$AL$88="no","",ROUND(BL5887,4))</f>
        <v>0.85299999999999998</v>
      </c>
      <c r="BO5887" s="157">
        <f>IF('1b-NaturalGas'!$AL$89="no","",ROUND(BL5887,4))</f>
        <v>0.85299999999999998</v>
      </c>
      <c r="BP5887" s="157">
        <f>IF('1b-NaturalGas'!$AL$90="no","not applicable (based on previous answers)",ROUND(BL5887,4))</f>
        <v>0.85299999999999998</v>
      </c>
      <c r="BQ5887" s="157">
        <f>IF('1b-NaturalGas'!$AL$91="no","not applicable (based on previous answers)",ROUND(BL5887,4))</f>
        <v>0.85299999999999998</v>
      </c>
    </row>
    <row r="5888" spans="30:69" x14ac:dyDescent="0.25">
      <c r="AD5888" s="157">
        <f t="shared" si="197"/>
        <v>0.85500000000000065</v>
      </c>
      <c r="AE5888" s="157">
        <f>IF('1a-Electricity'!$AL$77="no","",ROUND(AD5888,4))</f>
        <v>0.85499999999999998</v>
      </c>
      <c r="AF5888" s="157">
        <f>IF('1a-Electricity'!$AL$78="no","",ROUND(AD5888,4))</f>
        <v>0.85499999999999998</v>
      </c>
      <c r="AG5888" s="157">
        <f>IF('1a-Electricity'!$AL$79="no","",ROUND(AD5888,4))</f>
        <v>0.85499999999999998</v>
      </c>
      <c r="BL5888" s="157">
        <f t="shared" si="198"/>
        <v>0.85400000000000065</v>
      </c>
      <c r="BM5888" s="157">
        <f>IF('1b-NaturalGas'!$AL$87="no","",ROUND(BL5888,4))</f>
        <v>0.85399999999999998</v>
      </c>
      <c r="BN5888" s="157">
        <f>IF('1b-NaturalGas'!$AL$88="no","",ROUND(BL5888,4))</f>
        <v>0.85399999999999998</v>
      </c>
      <c r="BO5888" s="157">
        <f>IF('1b-NaturalGas'!$AL$89="no","",ROUND(BL5888,4))</f>
        <v>0.85399999999999998</v>
      </c>
      <c r="BP5888" s="157">
        <f>IF('1b-NaturalGas'!$AL$90="no","not applicable (based on previous answers)",ROUND(BL5888,4))</f>
        <v>0.85399999999999998</v>
      </c>
      <c r="BQ5888" s="157">
        <f>IF('1b-NaturalGas'!$AL$91="no","not applicable (based on previous answers)",ROUND(BL5888,4))</f>
        <v>0.85399999999999998</v>
      </c>
    </row>
    <row r="5889" spans="30:69" x14ac:dyDescent="0.25">
      <c r="AD5889" s="157">
        <f t="shared" si="197"/>
        <v>0.85600000000000065</v>
      </c>
      <c r="AE5889" s="157">
        <f>IF('1a-Electricity'!$AL$77="no","",ROUND(AD5889,4))</f>
        <v>0.85599999999999998</v>
      </c>
      <c r="AF5889" s="157">
        <f>IF('1a-Electricity'!$AL$78="no","",ROUND(AD5889,4))</f>
        <v>0.85599999999999998</v>
      </c>
      <c r="AG5889" s="157">
        <f>IF('1a-Electricity'!$AL$79="no","",ROUND(AD5889,4))</f>
        <v>0.85599999999999998</v>
      </c>
      <c r="BL5889" s="157">
        <f t="shared" si="198"/>
        <v>0.85500000000000065</v>
      </c>
      <c r="BM5889" s="157">
        <f>IF('1b-NaturalGas'!$AL$87="no","",ROUND(BL5889,4))</f>
        <v>0.85499999999999998</v>
      </c>
      <c r="BN5889" s="157">
        <f>IF('1b-NaturalGas'!$AL$88="no","",ROUND(BL5889,4))</f>
        <v>0.85499999999999998</v>
      </c>
      <c r="BO5889" s="157">
        <f>IF('1b-NaturalGas'!$AL$89="no","",ROUND(BL5889,4))</f>
        <v>0.85499999999999998</v>
      </c>
      <c r="BP5889" s="157">
        <f>IF('1b-NaturalGas'!$AL$90="no","not applicable (based on previous answers)",ROUND(BL5889,4))</f>
        <v>0.85499999999999998</v>
      </c>
      <c r="BQ5889" s="157">
        <f>IF('1b-NaturalGas'!$AL$91="no","not applicable (based on previous answers)",ROUND(BL5889,4))</f>
        <v>0.85499999999999998</v>
      </c>
    </row>
    <row r="5890" spans="30:69" x14ac:dyDescent="0.25">
      <c r="AD5890" s="157">
        <f t="shared" si="197"/>
        <v>0.85700000000000065</v>
      </c>
      <c r="AE5890" s="157">
        <f>IF('1a-Electricity'!$AL$77="no","",ROUND(AD5890,4))</f>
        <v>0.85699999999999998</v>
      </c>
      <c r="AF5890" s="157">
        <f>IF('1a-Electricity'!$AL$78="no","",ROUND(AD5890,4))</f>
        <v>0.85699999999999998</v>
      </c>
      <c r="AG5890" s="157">
        <f>IF('1a-Electricity'!$AL$79="no","",ROUND(AD5890,4))</f>
        <v>0.85699999999999998</v>
      </c>
      <c r="BL5890" s="157">
        <f t="shared" si="198"/>
        <v>0.85600000000000065</v>
      </c>
      <c r="BM5890" s="157">
        <f>IF('1b-NaturalGas'!$AL$87="no","",ROUND(BL5890,4))</f>
        <v>0.85599999999999998</v>
      </c>
      <c r="BN5890" s="157">
        <f>IF('1b-NaturalGas'!$AL$88="no","",ROUND(BL5890,4))</f>
        <v>0.85599999999999998</v>
      </c>
      <c r="BO5890" s="157">
        <f>IF('1b-NaturalGas'!$AL$89="no","",ROUND(BL5890,4))</f>
        <v>0.85599999999999998</v>
      </c>
      <c r="BP5890" s="157">
        <f>IF('1b-NaturalGas'!$AL$90="no","not applicable (based on previous answers)",ROUND(BL5890,4))</f>
        <v>0.85599999999999998</v>
      </c>
      <c r="BQ5890" s="157">
        <f>IF('1b-NaturalGas'!$AL$91="no","not applicable (based on previous answers)",ROUND(BL5890,4))</f>
        <v>0.85599999999999998</v>
      </c>
    </row>
    <row r="5891" spans="30:69" x14ac:dyDescent="0.25">
      <c r="AD5891" s="157">
        <f t="shared" si="197"/>
        <v>0.85800000000000065</v>
      </c>
      <c r="AE5891" s="157">
        <f>IF('1a-Electricity'!$AL$77="no","",ROUND(AD5891,4))</f>
        <v>0.85799999999999998</v>
      </c>
      <c r="AF5891" s="157">
        <f>IF('1a-Electricity'!$AL$78="no","",ROUND(AD5891,4))</f>
        <v>0.85799999999999998</v>
      </c>
      <c r="AG5891" s="157">
        <f>IF('1a-Electricity'!$AL$79="no","",ROUND(AD5891,4))</f>
        <v>0.85799999999999998</v>
      </c>
      <c r="BL5891" s="157">
        <f t="shared" si="198"/>
        <v>0.85700000000000065</v>
      </c>
      <c r="BM5891" s="157">
        <f>IF('1b-NaturalGas'!$AL$87="no","",ROUND(BL5891,4))</f>
        <v>0.85699999999999998</v>
      </c>
      <c r="BN5891" s="157">
        <f>IF('1b-NaturalGas'!$AL$88="no","",ROUND(BL5891,4))</f>
        <v>0.85699999999999998</v>
      </c>
      <c r="BO5891" s="157">
        <f>IF('1b-NaturalGas'!$AL$89="no","",ROUND(BL5891,4))</f>
        <v>0.85699999999999998</v>
      </c>
      <c r="BP5891" s="157">
        <f>IF('1b-NaturalGas'!$AL$90="no","not applicable (based on previous answers)",ROUND(BL5891,4))</f>
        <v>0.85699999999999998</v>
      </c>
      <c r="BQ5891" s="157">
        <f>IF('1b-NaturalGas'!$AL$91="no","not applicable (based on previous answers)",ROUND(BL5891,4))</f>
        <v>0.85699999999999998</v>
      </c>
    </row>
    <row r="5892" spans="30:69" x14ac:dyDescent="0.25">
      <c r="AD5892" s="157">
        <f t="shared" si="197"/>
        <v>0.85900000000000065</v>
      </c>
      <c r="AE5892" s="157">
        <f>IF('1a-Electricity'!$AL$77="no","",ROUND(AD5892,4))</f>
        <v>0.85899999999999999</v>
      </c>
      <c r="AF5892" s="157">
        <f>IF('1a-Electricity'!$AL$78="no","",ROUND(AD5892,4))</f>
        <v>0.85899999999999999</v>
      </c>
      <c r="AG5892" s="157">
        <f>IF('1a-Electricity'!$AL$79="no","",ROUND(AD5892,4))</f>
        <v>0.85899999999999999</v>
      </c>
      <c r="BL5892" s="157">
        <f t="shared" si="198"/>
        <v>0.85800000000000065</v>
      </c>
      <c r="BM5892" s="157">
        <f>IF('1b-NaturalGas'!$AL$87="no","",ROUND(BL5892,4))</f>
        <v>0.85799999999999998</v>
      </c>
      <c r="BN5892" s="157">
        <f>IF('1b-NaturalGas'!$AL$88="no","",ROUND(BL5892,4))</f>
        <v>0.85799999999999998</v>
      </c>
      <c r="BO5892" s="157">
        <f>IF('1b-NaturalGas'!$AL$89="no","",ROUND(BL5892,4))</f>
        <v>0.85799999999999998</v>
      </c>
      <c r="BP5892" s="157">
        <f>IF('1b-NaturalGas'!$AL$90="no","not applicable (based on previous answers)",ROUND(BL5892,4))</f>
        <v>0.85799999999999998</v>
      </c>
      <c r="BQ5892" s="157">
        <f>IF('1b-NaturalGas'!$AL$91="no","not applicable (based on previous answers)",ROUND(BL5892,4))</f>
        <v>0.85799999999999998</v>
      </c>
    </row>
    <row r="5893" spans="30:69" x14ac:dyDescent="0.25">
      <c r="AD5893" s="157">
        <f t="shared" si="197"/>
        <v>0.86000000000000065</v>
      </c>
      <c r="AE5893" s="157">
        <f>IF('1a-Electricity'!$AL$77="no","",ROUND(AD5893,4))</f>
        <v>0.86</v>
      </c>
      <c r="AF5893" s="157">
        <f>IF('1a-Electricity'!$AL$78="no","",ROUND(AD5893,4))</f>
        <v>0.86</v>
      </c>
      <c r="AG5893" s="157">
        <f>IF('1a-Electricity'!$AL$79="no","",ROUND(AD5893,4))</f>
        <v>0.86</v>
      </c>
      <c r="BL5893" s="157">
        <f t="shared" si="198"/>
        <v>0.85900000000000065</v>
      </c>
      <c r="BM5893" s="157">
        <f>IF('1b-NaturalGas'!$AL$87="no","",ROUND(BL5893,4))</f>
        <v>0.85899999999999999</v>
      </c>
      <c r="BN5893" s="157">
        <f>IF('1b-NaturalGas'!$AL$88="no","",ROUND(BL5893,4))</f>
        <v>0.85899999999999999</v>
      </c>
      <c r="BO5893" s="157">
        <f>IF('1b-NaturalGas'!$AL$89="no","",ROUND(BL5893,4))</f>
        <v>0.85899999999999999</v>
      </c>
      <c r="BP5893" s="157">
        <f>IF('1b-NaturalGas'!$AL$90="no","not applicable (based on previous answers)",ROUND(BL5893,4))</f>
        <v>0.85899999999999999</v>
      </c>
      <c r="BQ5893" s="157">
        <f>IF('1b-NaturalGas'!$AL$91="no","not applicable (based on previous answers)",ROUND(BL5893,4))</f>
        <v>0.85899999999999999</v>
      </c>
    </row>
    <row r="5894" spans="30:69" x14ac:dyDescent="0.25">
      <c r="AD5894" s="157">
        <f t="shared" si="197"/>
        <v>0.86100000000000065</v>
      </c>
      <c r="AE5894" s="157">
        <f>IF('1a-Electricity'!$AL$77="no","",ROUND(AD5894,4))</f>
        <v>0.86099999999999999</v>
      </c>
      <c r="AF5894" s="157">
        <f>IF('1a-Electricity'!$AL$78="no","",ROUND(AD5894,4))</f>
        <v>0.86099999999999999</v>
      </c>
      <c r="AG5894" s="157">
        <f>IF('1a-Electricity'!$AL$79="no","",ROUND(AD5894,4))</f>
        <v>0.86099999999999999</v>
      </c>
      <c r="BL5894" s="157">
        <f t="shared" si="198"/>
        <v>0.86000000000000065</v>
      </c>
      <c r="BM5894" s="157">
        <f>IF('1b-NaturalGas'!$AL$87="no","",ROUND(BL5894,4))</f>
        <v>0.86</v>
      </c>
      <c r="BN5894" s="157">
        <f>IF('1b-NaturalGas'!$AL$88="no","",ROUND(BL5894,4))</f>
        <v>0.86</v>
      </c>
      <c r="BO5894" s="157">
        <f>IF('1b-NaturalGas'!$AL$89="no","",ROUND(BL5894,4))</f>
        <v>0.86</v>
      </c>
      <c r="BP5894" s="157">
        <f>IF('1b-NaturalGas'!$AL$90="no","not applicable (based on previous answers)",ROUND(BL5894,4))</f>
        <v>0.86</v>
      </c>
      <c r="BQ5894" s="157">
        <f>IF('1b-NaturalGas'!$AL$91="no","not applicable (based on previous answers)",ROUND(BL5894,4))</f>
        <v>0.86</v>
      </c>
    </row>
    <row r="5895" spans="30:69" x14ac:dyDescent="0.25">
      <c r="AD5895" s="157">
        <f t="shared" si="197"/>
        <v>0.86200000000000065</v>
      </c>
      <c r="AE5895" s="157">
        <f>IF('1a-Electricity'!$AL$77="no","",ROUND(AD5895,4))</f>
        <v>0.86199999999999999</v>
      </c>
      <c r="AF5895" s="157">
        <f>IF('1a-Electricity'!$AL$78="no","",ROUND(AD5895,4))</f>
        <v>0.86199999999999999</v>
      </c>
      <c r="AG5895" s="157">
        <f>IF('1a-Electricity'!$AL$79="no","",ROUND(AD5895,4))</f>
        <v>0.86199999999999999</v>
      </c>
      <c r="BL5895" s="157">
        <f t="shared" si="198"/>
        <v>0.86100000000000065</v>
      </c>
      <c r="BM5895" s="157">
        <f>IF('1b-NaturalGas'!$AL$87="no","",ROUND(BL5895,4))</f>
        <v>0.86099999999999999</v>
      </c>
      <c r="BN5895" s="157">
        <f>IF('1b-NaturalGas'!$AL$88="no","",ROUND(BL5895,4))</f>
        <v>0.86099999999999999</v>
      </c>
      <c r="BO5895" s="157">
        <f>IF('1b-NaturalGas'!$AL$89="no","",ROUND(BL5895,4))</f>
        <v>0.86099999999999999</v>
      </c>
      <c r="BP5895" s="157">
        <f>IF('1b-NaturalGas'!$AL$90="no","not applicable (based on previous answers)",ROUND(BL5895,4))</f>
        <v>0.86099999999999999</v>
      </c>
      <c r="BQ5895" s="157">
        <f>IF('1b-NaturalGas'!$AL$91="no","not applicable (based on previous answers)",ROUND(BL5895,4))</f>
        <v>0.86099999999999999</v>
      </c>
    </row>
    <row r="5896" spans="30:69" x14ac:dyDescent="0.25">
      <c r="AD5896" s="157">
        <f t="shared" si="197"/>
        <v>0.86300000000000066</v>
      </c>
      <c r="AE5896" s="157">
        <f>IF('1a-Electricity'!$AL$77="no","",ROUND(AD5896,4))</f>
        <v>0.86299999999999999</v>
      </c>
      <c r="AF5896" s="157">
        <f>IF('1a-Electricity'!$AL$78="no","",ROUND(AD5896,4))</f>
        <v>0.86299999999999999</v>
      </c>
      <c r="AG5896" s="157">
        <f>IF('1a-Electricity'!$AL$79="no","",ROUND(AD5896,4))</f>
        <v>0.86299999999999999</v>
      </c>
      <c r="BL5896" s="157">
        <f t="shared" si="198"/>
        <v>0.86200000000000065</v>
      </c>
      <c r="BM5896" s="157">
        <f>IF('1b-NaturalGas'!$AL$87="no","",ROUND(BL5896,4))</f>
        <v>0.86199999999999999</v>
      </c>
      <c r="BN5896" s="157">
        <f>IF('1b-NaturalGas'!$AL$88="no","",ROUND(BL5896,4))</f>
        <v>0.86199999999999999</v>
      </c>
      <c r="BO5896" s="157">
        <f>IF('1b-NaturalGas'!$AL$89="no","",ROUND(BL5896,4))</f>
        <v>0.86199999999999999</v>
      </c>
      <c r="BP5896" s="157">
        <f>IF('1b-NaturalGas'!$AL$90="no","not applicable (based on previous answers)",ROUND(BL5896,4))</f>
        <v>0.86199999999999999</v>
      </c>
      <c r="BQ5896" s="157">
        <f>IF('1b-NaturalGas'!$AL$91="no","not applicable (based on previous answers)",ROUND(BL5896,4))</f>
        <v>0.86199999999999999</v>
      </c>
    </row>
    <row r="5897" spans="30:69" x14ac:dyDescent="0.25">
      <c r="AD5897" s="157">
        <f t="shared" si="197"/>
        <v>0.86400000000000066</v>
      </c>
      <c r="AE5897" s="157">
        <f>IF('1a-Electricity'!$AL$77="no","",ROUND(AD5897,4))</f>
        <v>0.86399999999999999</v>
      </c>
      <c r="AF5897" s="157">
        <f>IF('1a-Electricity'!$AL$78="no","",ROUND(AD5897,4))</f>
        <v>0.86399999999999999</v>
      </c>
      <c r="AG5897" s="157">
        <f>IF('1a-Electricity'!$AL$79="no","",ROUND(AD5897,4))</f>
        <v>0.86399999999999999</v>
      </c>
      <c r="BL5897" s="157">
        <f t="shared" si="198"/>
        <v>0.86300000000000066</v>
      </c>
      <c r="BM5897" s="157">
        <f>IF('1b-NaturalGas'!$AL$87="no","",ROUND(BL5897,4))</f>
        <v>0.86299999999999999</v>
      </c>
      <c r="BN5897" s="157">
        <f>IF('1b-NaturalGas'!$AL$88="no","",ROUND(BL5897,4))</f>
        <v>0.86299999999999999</v>
      </c>
      <c r="BO5897" s="157">
        <f>IF('1b-NaturalGas'!$AL$89="no","",ROUND(BL5897,4))</f>
        <v>0.86299999999999999</v>
      </c>
      <c r="BP5897" s="157">
        <f>IF('1b-NaturalGas'!$AL$90="no","not applicable (based on previous answers)",ROUND(BL5897,4))</f>
        <v>0.86299999999999999</v>
      </c>
      <c r="BQ5897" s="157">
        <f>IF('1b-NaturalGas'!$AL$91="no","not applicable (based on previous answers)",ROUND(BL5897,4))</f>
        <v>0.86299999999999999</v>
      </c>
    </row>
    <row r="5898" spans="30:69" x14ac:dyDescent="0.25">
      <c r="AD5898" s="157">
        <f t="shared" si="197"/>
        <v>0.86500000000000066</v>
      </c>
      <c r="AE5898" s="157">
        <f>IF('1a-Electricity'!$AL$77="no","",ROUND(AD5898,4))</f>
        <v>0.86499999999999999</v>
      </c>
      <c r="AF5898" s="157">
        <f>IF('1a-Electricity'!$AL$78="no","",ROUND(AD5898,4))</f>
        <v>0.86499999999999999</v>
      </c>
      <c r="AG5898" s="157">
        <f>IF('1a-Electricity'!$AL$79="no","",ROUND(AD5898,4))</f>
        <v>0.86499999999999999</v>
      </c>
      <c r="BL5898" s="157">
        <f t="shared" si="198"/>
        <v>0.86400000000000066</v>
      </c>
      <c r="BM5898" s="157">
        <f>IF('1b-NaturalGas'!$AL$87="no","",ROUND(BL5898,4))</f>
        <v>0.86399999999999999</v>
      </c>
      <c r="BN5898" s="157">
        <f>IF('1b-NaturalGas'!$AL$88="no","",ROUND(BL5898,4))</f>
        <v>0.86399999999999999</v>
      </c>
      <c r="BO5898" s="157">
        <f>IF('1b-NaturalGas'!$AL$89="no","",ROUND(BL5898,4))</f>
        <v>0.86399999999999999</v>
      </c>
      <c r="BP5898" s="157">
        <f>IF('1b-NaturalGas'!$AL$90="no","not applicable (based on previous answers)",ROUND(BL5898,4))</f>
        <v>0.86399999999999999</v>
      </c>
      <c r="BQ5898" s="157">
        <f>IF('1b-NaturalGas'!$AL$91="no","not applicable (based on previous answers)",ROUND(BL5898,4))</f>
        <v>0.86399999999999999</v>
      </c>
    </row>
    <row r="5899" spans="30:69" x14ac:dyDescent="0.25">
      <c r="AD5899" s="157">
        <f t="shared" si="197"/>
        <v>0.86600000000000066</v>
      </c>
      <c r="AE5899" s="157">
        <f>IF('1a-Electricity'!$AL$77="no","",ROUND(AD5899,4))</f>
        <v>0.86599999999999999</v>
      </c>
      <c r="AF5899" s="157">
        <f>IF('1a-Electricity'!$AL$78="no","",ROUND(AD5899,4))</f>
        <v>0.86599999999999999</v>
      </c>
      <c r="AG5899" s="157">
        <f>IF('1a-Electricity'!$AL$79="no","",ROUND(AD5899,4))</f>
        <v>0.86599999999999999</v>
      </c>
      <c r="BL5899" s="157">
        <f t="shared" si="198"/>
        <v>0.86500000000000066</v>
      </c>
      <c r="BM5899" s="157">
        <f>IF('1b-NaturalGas'!$AL$87="no","",ROUND(BL5899,4))</f>
        <v>0.86499999999999999</v>
      </c>
      <c r="BN5899" s="157">
        <f>IF('1b-NaturalGas'!$AL$88="no","",ROUND(BL5899,4))</f>
        <v>0.86499999999999999</v>
      </c>
      <c r="BO5899" s="157">
        <f>IF('1b-NaturalGas'!$AL$89="no","",ROUND(BL5899,4))</f>
        <v>0.86499999999999999</v>
      </c>
      <c r="BP5899" s="157">
        <f>IF('1b-NaturalGas'!$AL$90="no","not applicable (based on previous answers)",ROUND(BL5899,4))</f>
        <v>0.86499999999999999</v>
      </c>
      <c r="BQ5899" s="157">
        <f>IF('1b-NaturalGas'!$AL$91="no","not applicable (based on previous answers)",ROUND(BL5899,4))</f>
        <v>0.86499999999999999</v>
      </c>
    </row>
    <row r="5900" spans="30:69" x14ac:dyDescent="0.25">
      <c r="AD5900" s="157">
        <f t="shared" si="197"/>
        <v>0.86700000000000066</v>
      </c>
      <c r="AE5900" s="157">
        <f>IF('1a-Electricity'!$AL$77="no","",ROUND(AD5900,4))</f>
        <v>0.86699999999999999</v>
      </c>
      <c r="AF5900" s="157">
        <f>IF('1a-Electricity'!$AL$78="no","",ROUND(AD5900,4))</f>
        <v>0.86699999999999999</v>
      </c>
      <c r="AG5900" s="157">
        <f>IF('1a-Electricity'!$AL$79="no","",ROUND(AD5900,4))</f>
        <v>0.86699999999999999</v>
      </c>
      <c r="BL5900" s="157">
        <f t="shared" si="198"/>
        <v>0.86600000000000066</v>
      </c>
      <c r="BM5900" s="157">
        <f>IF('1b-NaturalGas'!$AL$87="no","",ROUND(BL5900,4))</f>
        <v>0.86599999999999999</v>
      </c>
      <c r="BN5900" s="157">
        <f>IF('1b-NaturalGas'!$AL$88="no","",ROUND(BL5900,4))</f>
        <v>0.86599999999999999</v>
      </c>
      <c r="BO5900" s="157">
        <f>IF('1b-NaturalGas'!$AL$89="no","",ROUND(BL5900,4))</f>
        <v>0.86599999999999999</v>
      </c>
      <c r="BP5900" s="157">
        <f>IF('1b-NaturalGas'!$AL$90="no","not applicable (based on previous answers)",ROUND(BL5900,4))</f>
        <v>0.86599999999999999</v>
      </c>
      <c r="BQ5900" s="157">
        <f>IF('1b-NaturalGas'!$AL$91="no","not applicable (based on previous answers)",ROUND(BL5900,4))</f>
        <v>0.86599999999999999</v>
      </c>
    </row>
    <row r="5901" spans="30:69" x14ac:dyDescent="0.25">
      <c r="AD5901" s="157">
        <f t="shared" si="197"/>
        <v>0.86800000000000066</v>
      </c>
      <c r="AE5901" s="157">
        <f>IF('1a-Electricity'!$AL$77="no","",ROUND(AD5901,4))</f>
        <v>0.86799999999999999</v>
      </c>
      <c r="AF5901" s="157">
        <f>IF('1a-Electricity'!$AL$78="no","",ROUND(AD5901,4))</f>
        <v>0.86799999999999999</v>
      </c>
      <c r="AG5901" s="157">
        <f>IF('1a-Electricity'!$AL$79="no","",ROUND(AD5901,4))</f>
        <v>0.86799999999999999</v>
      </c>
      <c r="BL5901" s="157">
        <f t="shared" si="198"/>
        <v>0.86700000000000066</v>
      </c>
      <c r="BM5901" s="157">
        <f>IF('1b-NaturalGas'!$AL$87="no","",ROUND(BL5901,4))</f>
        <v>0.86699999999999999</v>
      </c>
      <c r="BN5901" s="157">
        <f>IF('1b-NaturalGas'!$AL$88="no","",ROUND(BL5901,4))</f>
        <v>0.86699999999999999</v>
      </c>
      <c r="BO5901" s="157">
        <f>IF('1b-NaturalGas'!$AL$89="no","",ROUND(BL5901,4))</f>
        <v>0.86699999999999999</v>
      </c>
      <c r="BP5901" s="157">
        <f>IF('1b-NaturalGas'!$AL$90="no","not applicable (based on previous answers)",ROUND(BL5901,4))</f>
        <v>0.86699999999999999</v>
      </c>
      <c r="BQ5901" s="157">
        <f>IF('1b-NaturalGas'!$AL$91="no","not applicable (based on previous answers)",ROUND(BL5901,4))</f>
        <v>0.86699999999999999</v>
      </c>
    </row>
    <row r="5902" spans="30:69" x14ac:dyDescent="0.25">
      <c r="AD5902" s="157">
        <f t="shared" si="197"/>
        <v>0.86900000000000066</v>
      </c>
      <c r="AE5902" s="157">
        <f>IF('1a-Electricity'!$AL$77="no","",ROUND(AD5902,4))</f>
        <v>0.86899999999999999</v>
      </c>
      <c r="AF5902" s="157">
        <f>IF('1a-Electricity'!$AL$78="no","",ROUND(AD5902,4))</f>
        <v>0.86899999999999999</v>
      </c>
      <c r="AG5902" s="157">
        <f>IF('1a-Electricity'!$AL$79="no","",ROUND(AD5902,4))</f>
        <v>0.86899999999999999</v>
      </c>
      <c r="BL5902" s="157">
        <f t="shared" si="198"/>
        <v>0.86800000000000066</v>
      </c>
      <c r="BM5902" s="157">
        <f>IF('1b-NaturalGas'!$AL$87="no","",ROUND(BL5902,4))</f>
        <v>0.86799999999999999</v>
      </c>
      <c r="BN5902" s="157">
        <f>IF('1b-NaturalGas'!$AL$88="no","",ROUND(BL5902,4))</f>
        <v>0.86799999999999999</v>
      </c>
      <c r="BO5902" s="157">
        <f>IF('1b-NaturalGas'!$AL$89="no","",ROUND(BL5902,4))</f>
        <v>0.86799999999999999</v>
      </c>
      <c r="BP5902" s="157">
        <f>IF('1b-NaturalGas'!$AL$90="no","not applicable (based on previous answers)",ROUND(BL5902,4))</f>
        <v>0.86799999999999999</v>
      </c>
      <c r="BQ5902" s="157">
        <f>IF('1b-NaturalGas'!$AL$91="no","not applicable (based on previous answers)",ROUND(BL5902,4))</f>
        <v>0.86799999999999999</v>
      </c>
    </row>
    <row r="5903" spans="30:69" x14ac:dyDescent="0.25">
      <c r="AD5903" s="157">
        <f t="shared" si="197"/>
        <v>0.87000000000000066</v>
      </c>
      <c r="AE5903" s="157">
        <f>IF('1a-Electricity'!$AL$77="no","",ROUND(AD5903,4))</f>
        <v>0.87</v>
      </c>
      <c r="AF5903" s="157">
        <f>IF('1a-Electricity'!$AL$78="no","",ROUND(AD5903,4))</f>
        <v>0.87</v>
      </c>
      <c r="AG5903" s="157">
        <f>IF('1a-Electricity'!$AL$79="no","",ROUND(AD5903,4))</f>
        <v>0.87</v>
      </c>
      <c r="BL5903" s="157">
        <f t="shared" si="198"/>
        <v>0.86900000000000066</v>
      </c>
      <c r="BM5903" s="157">
        <f>IF('1b-NaturalGas'!$AL$87="no","",ROUND(BL5903,4))</f>
        <v>0.86899999999999999</v>
      </c>
      <c r="BN5903" s="157">
        <f>IF('1b-NaturalGas'!$AL$88="no","",ROUND(BL5903,4))</f>
        <v>0.86899999999999999</v>
      </c>
      <c r="BO5903" s="157">
        <f>IF('1b-NaturalGas'!$AL$89="no","",ROUND(BL5903,4))</f>
        <v>0.86899999999999999</v>
      </c>
      <c r="BP5903" s="157">
        <f>IF('1b-NaturalGas'!$AL$90="no","not applicable (based on previous answers)",ROUND(BL5903,4))</f>
        <v>0.86899999999999999</v>
      </c>
      <c r="BQ5903" s="157">
        <f>IF('1b-NaturalGas'!$AL$91="no","not applicable (based on previous answers)",ROUND(BL5903,4))</f>
        <v>0.86899999999999999</v>
      </c>
    </row>
    <row r="5904" spans="30:69" x14ac:dyDescent="0.25">
      <c r="AD5904" s="157">
        <f t="shared" si="197"/>
        <v>0.87100000000000066</v>
      </c>
      <c r="AE5904" s="157">
        <f>IF('1a-Electricity'!$AL$77="no","",ROUND(AD5904,4))</f>
        <v>0.871</v>
      </c>
      <c r="AF5904" s="157">
        <f>IF('1a-Electricity'!$AL$78="no","",ROUND(AD5904,4))</f>
        <v>0.871</v>
      </c>
      <c r="AG5904" s="157">
        <f>IF('1a-Electricity'!$AL$79="no","",ROUND(AD5904,4))</f>
        <v>0.871</v>
      </c>
      <c r="BL5904" s="157">
        <f t="shared" si="198"/>
        <v>0.87000000000000066</v>
      </c>
      <c r="BM5904" s="157">
        <f>IF('1b-NaturalGas'!$AL$87="no","",ROUND(BL5904,4))</f>
        <v>0.87</v>
      </c>
      <c r="BN5904" s="157">
        <f>IF('1b-NaturalGas'!$AL$88="no","",ROUND(BL5904,4))</f>
        <v>0.87</v>
      </c>
      <c r="BO5904" s="157">
        <f>IF('1b-NaturalGas'!$AL$89="no","",ROUND(BL5904,4))</f>
        <v>0.87</v>
      </c>
      <c r="BP5904" s="157">
        <f>IF('1b-NaturalGas'!$AL$90="no","not applicable (based on previous answers)",ROUND(BL5904,4))</f>
        <v>0.87</v>
      </c>
      <c r="BQ5904" s="157">
        <f>IF('1b-NaturalGas'!$AL$91="no","not applicable (based on previous answers)",ROUND(BL5904,4))</f>
        <v>0.87</v>
      </c>
    </row>
    <row r="5905" spans="30:69" x14ac:dyDescent="0.25">
      <c r="AD5905" s="157">
        <f t="shared" si="197"/>
        <v>0.87200000000000066</v>
      </c>
      <c r="AE5905" s="157">
        <f>IF('1a-Electricity'!$AL$77="no","",ROUND(AD5905,4))</f>
        <v>0.872</v>
      </c>
      <c r="AF5905" s="157">
        <f>IF('1a-Electricity'!$AL$78="no","",ROUND(AD5905,4))</f>
        <v>0.872</v>
      </c>
      <c r="AG5905" s="157">
        <f>IF('1a-Electricity'!$AL$79="no","",ROUND(AD5905,4))</f>
        <v>0.872</v>
      </c>
      <c r="BL5905" s="157">
        <f t="shared" si="198"/>
        <v>0.87100000000000066</v>
      </c>
      <c r="BM5905" s="157">
        <f>IF('1b-NaturalGas'!$AL$87="no","",ROUND(BL5905,4))</f>
        <v>0.871</v>
      </c>
      <c r="BN5905" s="157">
        <f>IF('1b-NaturalGas'!$AL$88="no","",ROUND(BL5905,4))</f>
        <v>0.871</v>
      </c>
      <c r="BO5905" s="157">
        <f>IF('1b-NaturalGas'!$AL$89="no","",ROUND(BL5905,4))</f>
        <v>0.871</v>
      </c>
      <c r="BP5905" s="157">
        <f>IF('1b-NaturalGas'!$AL$90="no","not applicable (based on previous answers)",ROUND(BL5905,4))</f>
        <v>0.871</v>
      </c>
      <c r="BQ5905" s="157">
        <f>IF('1b-NaturalGas'!$AL$91="no","not applicable (based on previous answers)",ROUND(BL5905,4))</f>
        <v>0.871</v>
      </c>
    </row>
    <row r="5906" spans="30:69" x14ac:dyDescent="0.25">
      <c r="AD5906" s="157">
        <f t="shared" si="197"/>
        <v>0.87300000000000066</v>
      </c>
      <c r="AE5906" s="157">
        <f>IF('1a-Electricity'!$AL$77="no","",ROUND(AD5906,4))</f>
        <v>0.873</v>
      </c>
      <c r="AF5906" s="157">
        <f>IF('1a-Electricity'!$AL$78="no","",ROUND(AD5906,4))</f>
        <v>0.873</v>
      </c>
      <c r="AG5906" s="157">
        <f>IF('1a-Electricity'!$AL$79="no","",ROUND(AD5906,4))</f>
        <v>0.873</v>
      </c>
      <c r="BL5906" s="157">
        <f t="shared" si="198"/>
        <v>0.87200000000000066</v>
      </c>
      <c r="BM5906" s="157">
        <f>IF('1b-NaturalGas'!$AL$87="no","",ROUND(BL5906,4))</f>
        <v>0.872</v>
      </c>
      <c r="BN5906" s="157">
        <f>IF('1b-NaturalGas'!$AL$88="no","",ROUND(BL5906,4))</f>
        <v>0.872</v>
      </c>
      <c r="BO5906" s="157">
        <f>IF('1b-NaturalGas'!$AL$89="no","",ROUND(BL5906,4))</f>
        <v>0.872</v>
      </c>
      <c r="BP5906" s="157">
        <f>IF('1b-NaturalGas'!$AL$90="no","not applicable (based on previous answers)",ROUND(BL5906,4))</f>
        <v>0.872</v>
      </c>
      <c r="BQ5906" s="157">
        <f>IF('1b-NaturalGas'!$AL$91="no","not applicable (based on previous answers)",ROUND(BL5906,4))</f>
        <v>0.872</v>
      </c>
    </row>
    <row r="5907" spans="30:69" x14ac:dyDescent="0.25">
      <c r="AD5907" s="157">
        <f t="shared" si="197"/>
        <v>0.87400000000000067</v>
      </c>
      <c r="AE5907" s="157">
        <f>IF('1a-Electricity'!$AL$77="no","",ROUND(AD5907,4))</f>
        <v>0.874</v>
      </c>
      <c r="AF5907" s="157">
        <f>IF('1a-Electricity'!$AL$78="no","",ROUND(AD5907,4))</f>
        <v>0.874</v>
      </c>
      <c r="AG5907" s="157">
        <f>IF('1a-Electricity'!$AL$79="no","",ROUND(AD5907,4))</f>
        <v>0.874</v>
      </c>
      <c r="BL5907" s="157">
        <f t="shared" si="198"/>
        <v>0.87300000000000066</v>
      </c>
      <c r="BM5907" s="157">
        <f>IF('1b-NaturalGas'!$AL$87="no","",ROUND(BL5907,4))</f>
        <v>0.873</v>
      </c>
      <c r="BN5907" s="157">
        <f>IF('1b-NaturalGas'!$AL$88="no","",ROUND(BL5907,4))</f>
        <v>0.873</v>
      </c>
      <c r="BO5907" s="157">
        <f>IF('1b-NaturalGas'!$AL$89="no","",ROUND(BL5907,4))</f>
        <v>0.873</v>
      </c>
      <c r="BP5907" s="157">
        <f>IF('1b-NaturalGas'!$AL$90="no","not applicable (based on previous answers)",ROUND(BL5907,4))</f>
        <v>0.873</v>
      </c>
      <c r="BQ5907" s="157">
        <f>IF('1b-NaturalGas'!$AL$91="no","not applicable (based on previous answers)",ROUND(BL5907,4))</f>
        <v>0.873</v>
      </c>
    </row>
    <row r="5908" spans="30:69" x14ac:dyDescent="0.25">
      <c r="AD5908" s="157">
        <f t="shared" si="197"/>
        <v>0.87500000000000067</v>
      </c>
      <c r="AE5908" s="157">
        <f>IF('1a-Electricity'!$AL$77="no","",ROUND(AD5908,4))</f>
        <v>0.875</v>
      </c>
      <c r="AF5908" s="157">
        <f>IF('1a-Electricity'!$AL$78="no","",ROUND(AD5908,4))</f>
        <v>0.875</v>
      </c>
      <c r="AG5908" s="157">
        <f>IF('1a-Electricity'!$AL$79="no","",ROUND(AD5908,4))</f>
        <v>0.875</v>
      </c>
      <c r="BL5908" s="157">
        <f t="shared" si="198"/>
        <v>0.87400000000000067</v>
      </c>
      <c r="BM5908" s="157">
        <f>IF('1b-NaturalGas'!$AL$87="no","",ROUND(BL5908,4))</f>
        <v>0.874</v>
      </c>
      <c r="BN5908" s="157">
        <f>IF('1b-NaturalGas'!$AL$88="no","",ROUND(BL5908,4))</f>
        <v>0.874</v>
      </c>
      <c r="BO5908" s="157">
        <f>IF('1b-NaturalGas'!$AL$89="no","",ROUND(BL5908,4))</f>
        <v>0.874</v>
      </c>
      <c r="BP5908" s="157">
        <f>IF('1b-NaturalGas'!$AL$90="no","not applicable (based on previous answers)",ROUND(BL5908,4))</f>
        <v>0.874</v>
      </c>
      <c r="BQ5908" s="157">
        <f>IF('1b-NaturalGas'!$AL$91="no","not applicable (based on previous answers)",ROUND(BL5908,4))</f>
        <v>0.874</v>
      </c>
    </row>
    <row r="5909" spans="30:69" x14ac:dyDescent="0.25">
      <c r="AD5909" s="157">
        <f t="shared" si="197"/>
        <v>0.87600000000000067</v>
      </c>
      <c r="AE5909" s="157">
        <f>IF('1a-Electricity'!$AL$77="no","",ROUND(AD5909,4))</f>
        <v>0.876</v>
      </c>
      <c r="AF5909" s="157">
        <f>IF('1a-Electricity'!$AL$78="no","",ROUND(AD5909,4))</f>
        <v>0.876</v>
      </c>
      <c r="AG5909" s="157">
        <f>IF('1a-Electricity'!$AL$79="no","",ROUND(AD5909,4))</f>
        <v>0.876</v>
      </c>
      <c r="BL5909" s="157">
        <f t="shared" si="198"/>
        <v>0.87500000000000067</v>
      </c>
      <c r="BM5909" s="157">
        <f>IF('1b-NaturalGas'!$AL$87="no","",ROUND(BL5909,4))</f>
        <v>0.875</v>
      </c>
      <c r="BN5909" s="157">
        <f>IF('1b-NaturalGas'!$AL$88="no","",ROUND(BL5909,4))</f>
        <v>0.875</v>
      </c>
      <c r="BO5909" s="157">
        <f>IF('1b-NaturalGas'!$AL$89="no","",ROUND(BL5909,4))</f>
        <v>0.875</v>
      </c>
      <c r="BP5909" s="157">
        <f>IF('1b-NaturalGas'!$AL$90="no","not applicable (based on previous answers)",ROUND(BL5909,4))</f>
        <v>0.875</v>
      </c>
      <c r="BQ5909" s="157">
        <f>IF('1b-NaturalGas'!$AL$91="no","not applicable (based on previous answers)",ROUND(BL5909,4))</f>
        <v>0.875</v>
      </c>
    </row>
    <row r="5910" spans="30:69" x14ac:dyDescent="0.25">
      <c r="AD5910" s="157">
        <f t="shared" si="197"/>
        <v>0.87700000000000067</v>
      </c>
      <c r="AE5910" s="157">
        <f>IF('1a-Electricity'!$AL$77="no","",ROUND(AD5910,4))</f>
        <v>0.877</v>
      </c>
      <c r="AF5910" s="157">
        <f>IF('1a-Electricity'!$AL$78="no","",ROUND(AD5910,4))</f>
        <v>0.877</v>
      </c>
      <c r="AG5910" s="157">
        <f>IF('1a-Electricity'!$AL$79="no","",ROUND(AD5910,4))</f>
        <v>0.877</v>
      </c>
      <c r="BL5910" s="157">
        <f t="shared" si="198"/>
        <v>0.87600000000000067</v>
      </c>
      <c r="BM5910" s="157">
        <f>IF('1b-NaturalGas'!$AL$87="no","",ROUND(BL5910,4))</f>
        <v>0.876</v>
      </c>
      <c r="BN5910" s="157">
        <f>IF('1b-NaturalGas'!$AL$88="no","",ROUND(BL5910,4))</f>
        <v>0.876</v>
      </c>
      <c r="BO5910" s="157">
        <f>IF('1b-NaturalGas'!$AL$89="no","",ROUND(BL5910,4))</f>
        <v>0.876</v>
      </c>
      <c r="BP5910" s="157">
        <f>IF('1b-NaturalGas'!$AL$90="no","not applicable (based on previous answers)",ROUND(BL5910,4))</f>
        <v>0.876</v>
      </c>
      <c r="BQ5910" s="157">
        <f>IF('1b-NaturalGas'!$AL$91="no","not applicable (based on previous answers)",ROUND(BL5910,4))</f>
        <v>0.876</v>
      </c>
    </row>
    <row r="5911" spans="30:69" x14ac:dyDescent="0.25">
      <c r="AD5911" s="157">
        <f t="shared" si="197"/>
        <v>0.87800000000000067</v>
      </c>
      <c r="AE5911" s="157">
        <f>IF('1a-Electricity'!$AL$77="no","",ROUND(AD5911,4))</f>
        <v>0.878</v>
      </c>
      <c r="AF5911" s="157">
        <f>IF('1a-Electricity'!$AL$78="no","",ROUND(AD5911,4))</f>
        <v>0.878</v>
      </c>
      <c r="AG5911" s="157">
        <f>IF('1a-Electricity'!$AL$79="no","",ROUND(AD5911,4))</f>
        <v>0.878</v>
      </c>
      <c r="BL5911" s="157">
        <f t="shared" si="198"/>
        <v>0.87700000000000067</v>
      </c>
      <c r="BM5911" s="157">
        <f>IF('1b-NaturalGas'!$AL$87="no","",ROUND(BL5911,4))</f>
        <v>0.877</v>
      </c>
      <c r="BN5911" s="157">
        <f>IF('1b-NaturalGas'!$AL$88="no","",ROUND(BL5911,4))</f>
        <v>0.877</v>
      </c>
      <c r="BO5911" s="157">
        <f>IF('1b-NaturalGas'!$AL$89="no","",ROUND(BL5911,4))</f>
        <v>0.877</v>
      </c>
      <c r="BP5911" s="157">
        <f>IF('1b-NaturalGas'!$AL$90="no","not applicable (based on previous answers)",ROUND(BL5911,4))</f>
        <v>0.877</v>
      </c>
      <c r="BQ5911" s="157">
        <f>IF('1b-NaturalGas'!$AL$91="no","not applicable (based on previous answers)",ROUND(BL5911,4))</f>
        <v>0.877</v>
      </c>
    </row>
    <row r="5912" spans="30:69" x14ac:dyDescent="0.25">
      <c r="AD5912" s="157">
        <f t="shared" si="197"/>
        <v>0.87900000000000067</v>
      </c>
      <c r="AE5912" s="157">
        <f>IF('1a-Electricity'!$AL$77="no","",ROUND(AD5912,4))</f>
        <v>0.879</v>
      </c>
      <c r="AF5912" s="157">
        <f>IF('1a-Electricity'!$AL$78="no","",ROUND(AD5912,4))</f>
        <v>0.879</v>
      </c>
      <c r="AG5912" s="157">
        <f>IF('1a-Electricity'!$AL$79="no","",ROUND(AD5912,4))</f>
        <v>0.879</v>
      </c>
      <c r="BL5912" s="157">
        <f t="shared" si="198"/>
        <v>0.87800000000000067</v>
      </c>
      <c r="BM5912" s="157">
        <f>IF('1b-NaturalGas'!$AL$87="no","",ROUND(BL5912,4))</f>
        <v>0.878</v>
      </c>
      <c r="BN5912" s="157">
        <f>IF('1b-NaturalGas'!$AL$88="no","",ROUND(BL5912,4))</f>
        <v>0.878</v>
      </c>
      <c r="BO5912" s="157">
        <f>IF('1b-NaturalGas'!$AL$89="no","",ROUND(BL5912,4))</f>
        <v>0.878</v>
      </c>
      <c r="BP5912" s="157">
        <f>IF('1b-NaturalGas'!$AL$90="no","not applicable (based on previous answers)",ROUND(BL5912,4))</f>
        <v>0.878</v>
      </c>
      <c r="BQ5912" s="157">
        <f>IF('1b-NaturalGas'!$AL$91="no","not applicable (based on previous answers)",ROUND(BL5912,4))</f>
        <v>0.878</v>
      </c>
    </row>
    <row r="5913" spans="30:69" x14ac:dyDescent="0.25">
      <c r="AD5913" s="157">
        <f t="shared" si="197"/>
        <v>0.88000000000000067</v>
      </c>
      <c r="AE5913" s="157">
        <f>IF('1a-Electricity'!$AL$77="no","",ROUND(AD5913,4))</f>
        <v>0.88</v>
      </c>
      <c r="AF5913" s="157">
        <f>IF('1a-Electricity'!$AL$78="no","",ROUND(AD5913,4))</f>
        <v>0.88</v>
      </c>
      <c r="AG5913" s="157">
        <f>IF('1a-Electricity'!$AL$79="no","",ROUND(AD5913,4))</f>
        <v>0.88</v>
      </c>
      <c r="BL5913" s="157">
        <f t="shared" si="198"/>
        <v>0.87900000000000067</v>
      </c>
      <c r="BM5913" s="157">
        <f>IF('1b-NaturalGas'!$AL$87="no","",ROUND(BL5913,4))</f>
        <v>0.879</v>
      </c>
      <c r="BN5913" s="157">
        <f>IF('1b-NaturalGas'!$AL$88="no","",ROUND(BL5913,4))</f>
        <v>0.879</v>
      </c>
      <c r="BO5913" s="157">
        <f>IF('1b-NaturalGas'!$AL$89="no","",ROUND(BL5913,4))</f>
        <v>0.879</v>
      </c>
      <c r="BP5913" s="157">
        <f>IF('1b-NaturalGas'!$AL$90="no","not applicable (based on previous answers)",ROUND(BL5913,4))</f>
        <v>0.879</v>
      </c>
      <c r="BQ5913" s="157">
        <f>IF('1b-NaturalGas'!$AL$91="no","not applicable (based on previous answers)",ROUND(BL5913,4))</f>
        <v>0.879</v>
      </c>
    </row>
    <row r="5914" spans="30:69" x14ac:dyDescent="0.25">
      <c r="AD5914" s="157">
        <f t="shared" si="197"/>
        <v>0.88100000000000067</v>
      </c>
      <c r="AE5914" s="157">
        <f>IF('1a-Electricity'!$AL$77="no","",ROUND(AD5914,4))</f>
        <v>0.88100000000000001</v>
      </c>
      <c r="AF5914" s="157">
        <f>IF('1a-Electricity'!$AL$78="no","",ROUND(AD5914,4))</f>
        <v>0.88100000000000001</v>
      </c>
      <c r="AG5914" s="157">
        <f>IF('1a-Electricity'!$AL$79="no","",ROUND(AD5914,4))</f>
        <v>0.88100000000000001</v>
      </c>
      <c r="BL5914" s="157">
        <f t="shared" si="198"/>
        <v>0.88000000000000067</v>
      </c>
      <c r="BM5914" s="157">
        <f>IF('1b-NaturalGas'!$AL$87="no","",ROUND(BL5914,4))</f>
        <v>0.88</v>
      </c>
      <c r="BN5914" s="157">
        <f>IF('1b-NaturalGas'!$AL$88="no","",ROUND(BL5914,4))</f>
        <v>0.88</v>
      </c>
      <c r="BO5914" s="157">
        <f>IF('1b-NaturalGas'!$AL$89="no","",ROUND(BL5914,4))</f>
        <v>0.88</v>
      </c>
      <c r="BP5914" s="157">
        <f>IF('1b-NaturalGas'!$AL$90="no","not applicable (based on previous answers)",ROUND(BL5914,4))</f>
        <v>0.88</v>
      </c>
      <c r="BQ5914" s="157">
        <f>IF('1b-NaturalGas'!$AL$91="no","not applicable (based on previous answers)",ROUND(BL5914,4))</f>
        <v>0.88</v>
      </c>
    </row>
    <row r="5915" spans="30:69" x14ac:dyDescent="0.25">
      <c r="AD5915" s="157">
        <f t="shared" si="197"/>
        <v>0.88200000000000067</v>
      </c>
      <c r="AE5915" s="157">
        <f>IF('1a-Electricity'!$AL$77="no","",ROUND(AD5915,4))</f>
        <v>0.88200000000000001</v>
      </c>
      <c r="AF5915" s="157">
        <f>IF('1a-Electricity'!$AL$78="no","",ROUND(AD5915,4))</f>
        <v>0.88200000000000001</v>
      </c>
      <c r="AG5915" s="157">
        <f>IF('1a-Electricity'!$AL$79="no","",ROUND(AD5915,4))</f>
        <v>0.88200000000000001</v>
      </c>
      <c r="BL5915" s="157">
        <f t="shared" si="198"/>
        <v>0.88100000000000067</v>
      </c>
      <c r="BM5915" s="157">
        <f>IF('1b-NaturalGas'!$AL$87="no","",ROUND(BL5915,4))</f>
        <v>0.88100000000000001</v>
      </c>
      <c r="BN5915" s="157">
        <f>IF('1b-NaturalGas'!$AL$88="no","",ROUND(BL5915,4))</f>
        <v>0.88100000000000001</v>
      </c>
      <c r="BO5915" s="157">
        <f>IF('1b-NaturalGas'!$AL$89="no","",ROUND(BL5915,4))</f>
        <v>0.88100000000000001</v>
      </c>
      <c r="BP5915" s="157">
        <f>IF('1b-NaturalGas'!$AL$90="no","not applicable (based on previous answers)",ROUND(BL5915,4))</f>
        <v>0.88100000000000001</v>
      </c>
      <c r="BQ5915" s="157">
        <f>IF('1b-NaturalGas'!$AL$91="no","not applicable (based on previous answers)",ROUND(BL5915,4))</f>
        <v>0.88100000000000001</v>
      </c>
    </row>
    <row r="5916" spans="30:69" x14ac:dyDescent="0.25">
      <c r="AD5916" s="157">
        <f t="shared" si="197"/>
        <v>0.88300000000000067</v>
      </c>
      <c r="AE5916" s="157">
        <f>IF('1a-Electricity'!$AL$77="no","",ROUND(AD5916,4))</f>
        <v>0.88300000000000001</v>
      </c>
      <c r="AF5916" s="157">
        <f>IF('1a-Electricity'!$AL$78="no","",ROUND(AD5916,4))</f>
        <v>0.88300000000000001</v>
      </c>
      <c r="AG5916" s="157">
        <f>IF('1a-Electricity'!$AL$79="no","",ROUND(AD5916,4))</f>
        <v>0.88300000000000001</v>
      </c>
      <c r="BL5916" s="157">
        <f t="shared" si="198"/>
        <v>0.88200000000000067</v>
      </c>
      <c r="BM5916" s="157">
        <f>IF('1b-NaturalGas'!$AL$87="no","",ROUND(BL5916,4))</f>
        <v>0.88200000000000001</v>
      </c>
      <c r="BN5916" s="157">
        <f>IF('1b-NaturalGas'!$AL$88="no","",ROUND(BL5916,4))</f>
        <v>0.88200000000000001</v>
      </c>
      <c r="BO5916" s="157">
        <f>IF('1b-NaturalGas'!$AL$89="no","",ROUND(BL5916,4))</f>
        <v>0.88200000000000001</v>
      </c>
      <c r="BP5916" s="157">
        <f>IF('1b-NaturalGas'!$AL$90="no","not applicable (based on previous answers)",ROUND(BL5916,4))</f>
        <v>0.88200000000000001</v>
      </c>
      <c r="BQ5916" s="157">
        <f>IF('1b-NaturalGas'!$AL$91="no","not applicable (based on previous answers)",ROUND(BL5916,4))</f>
        <v>0.88200000000000001</v>
      </c>
    </row>
    <row r="5917" spans="30:69" x14ac:dyDescent="0.25">
      <c r="AD5917" s="157">
        <f t="shared" si="197"/>
        <v>0.88400000000000067</v>
      </c>
      <c r="AE5917" s="157">
        <f>IF('1a-Electricity'!$AL$77="no","",ROUND(AD5917,4))</f>
        <v>0.88400000000000001</v>
      </c>
      <c r="AF5917" s="157">
        <f>IF('1a-Electricity'!$AL$78="no","",ROUND(AD5917,4))</f>
        <v>0.88400000000000001</v>
      </c>
      <c r="AG5917" s="157">
        <f>IF('1a-Electricity'!$AL$79="no","",ROUND(AD5917,4))</f>
        <v>0.88400000000000001</v>
      </c>
      <c r="BL5917" s="157">
        <f t="shared" si="198"/>
        <v>0.88300000000000067</v>
      </c>
      <c r="BM5917" s="157">
        <f>IF('1b-NaturalGas'!$AL$87="no","",ROUND(BL5917,4))</f>
        <v>0.88300000000000001</v>
      </c>
      <c r="BN5917" s="157">
        <f>IF('1b-NaturalGas'!$AL$88="no","",ROUND(BL5917,4))</f>
        <v>0.88300000000000001</v>
      </c>
      <c r="BO5917" s="157">
        <f>IF('1b-NaturalGas'!$AL$89="no","",ROUND(BL5917,4))</f>
        <v>0.88300000000000001</v>
      </c>
      <c r="BP5917" s="157">
        <f>IF('1b-NaturalGas'!$AL$90="no","not applicable (based on previous answers)",ROUND(BL5917,4))</f>
        <v>0.88300000000000001</v>
      </c>
      <c r="BQ5917" s="157">
        <f>IF('1b-NaturalGas'!$AL$91="no","not applicable (based on previous answers)",ROUND(BL5917,4))</f>
        <v>0.88300000000000001</v>
      </c>
    </row>
    <row r="5918" spans="30:69" x14ac:dyDescent="0.25">
      <c r="AD5918" s="157">
        <f t="shared" si="197"/>
        <v>0.88500000000000068</v>
      </c>
      <c r="AE5918" s="157">
        <f>IF('1a-Electricity'!$AL$77="no","",ROUND(AD5918,4))</f>
        <v>0.88500000000000001</v>
      </c>
      <c r="AF5918" s="157">
        <f>IF('1a-Electricity'!$AL$78="no","",ROUND(AD5918,4))</f>
        <v>0.88500000000000001</v>
      </c>
      <c r="AG5918" s="157">
        <f>IF('1a-Electricity'!$AL$79="no","",ROUND(AD5918,4))</f>
        <v>0.88500000000000001</v>
      </c>
      <c r="BL5918" s="157">
        <f t="shared" si="198"/>
        <v>0.88400000000000067</v>
      </c>
      <c r="BM5918" s="157">
        <f>IF('1b-NaturalGas'!$AL$87="no","",ROUND(BL5918,4))</f>
        <v>0.88400000000000001</v>
      </c>
      <c r="BN5918" s="157">
        <f>IF('1b-NaturalGas'!$AL$88="no","",ROUND(BL5918,4))</f>
        <v>0.88400000000000001</v>
      </c>
      <c r="BO5918" s="157">
        <f>IF('1b-NaturalGas'!$AL$89="no","",ROUND(BL5918,4))</f>
        <v>0.88400000000000001</v>
      </c>
      <c r="BP5918" s="157">
        <f>IF('1b-NaturalGas'!$AL$90="no","not applicable (based on previous answers)",ROUND(BL5918,4))</f>
        <v>0.88400000000000001</v>
      </c>
      <c r="BQ5918" s="157">
        <f>IF('1b-NaturalGas'!$AL$91="no","not applicable (based on previous answers)",ROUND(BL5918,4))</f>
        <v>0.88400000000000001</v>
      </c>
    </row>
    <row r="5919" spans="30:69" x14ac:dyDescent="0.25">
      <c r="AD5919" s="157">
        <f t="shared" si="197"/>
        <v>0.88600000000000068</v>
      </c>
      <c r="AE5919" s="157">
        <f>IF('1a-Electricity'!$AL$77="no","",ROUND(AD5919,4))</f>
        <v>0.88600000000000001</v>
      </c>
      <c r="AF5919" s="157">
        <f>IF('1a-Electricity'!$AL$78="no","",ROUND(AD5919,4))</f>
        <v>0.88600000000000001</v>
      </c>
      <c r="AG5919" s="157">
        <f>IF('1a-Electricity'!$AL$79="no","",ROUND(AD5919,4))</f>
        <v>0.88600000000000001</v>
      </c>
      <c r="BL5919" s="157">
        <f t="shared" si="198"/>
        <v>0.88500000000000068</v>
      </c>
      <c r="BM5919" s="157">
        <f>IF('1b-NaturalGas'!$AL$87="no","",ROUND(BL5919,4))</f>
        <v>0.88500000000000001</v>
      </c>
      <c r="BN5919" s="157">
        <f>IF('1b-NaturalGas'!$AL$88="no","",ROUND(BL5919,4))</f>
        <v>0.88500000000000001</v>
      </c>
      <c r="BO5919" s="157">
        <f>IF('1b-NaturalGas'!$AL$89="no","",ROUND(BL5919,4))</f>
        <v>0.88500000000000001</v>
      </c>
      <c r="BP5919" s="157">
        <f>IF('1b-NaturalGas'!$AL$90="no","not applicable (based on previous answers)",ROUND(BL5919,4))</f>
        <v>0.88500000000000001</v>
      </c>
      <c r="BQ5919" s="157">
        <f>IF('1b-NaturalGas'!$AL$91="no","not applicable (based on previous answers)",ROUND(BL5919,4))</f>
        <v>0.88500000000000001</v>
      </c>
    </row>
    <row r="5920" spans="30:69" x14ac:dyDescent="0.25">
      <c r="AD5920" s="157">
        <f t="shared" si="197"/>
        <v>0.88700000000000068</v>
      </c>
      <c r="AE5920" s="157">
        <f>IF('1a-Electricity'!$AL$77="no","",ROUND(AD5920,4))</f>
        <v>0.88700000000000001</v>
      </c>
      <c r="AF5920" s="157">
        <f>IF('1a-Electricity'!$AL$78="no","",ROUND(AD5920,4))</f>
        <v>0.88700000000000001</v>
      </c>
      <c r="AG5920" s="157">
        <f>IF('1a-Electricity'!$AL$79="no","",ROUND(AD5920,4))</f>
        <v>0.88700000000000001</v>
      </c>
      <c r="BL5920" s="157">
        <f t="shared" si="198"/>
        <v>0.88600000000000068</v>
      </c>
      <c r="BM5920" s="157">
        <f>IF('1b-NaturalGas'!$AL$87="no","",ROUND(BL5920,4))</f>
        <v>0.88600000000000001</v>
      </c>
      <c r="BN5920" s="157">
        <f>IF('1b-NaturalGas'!$AL$88="no","",ROUND(BL5920,4))</f>
        <v>0.88600000000000001</v>
      </c>
      <c r="BO5920" s="157">
        <f>IF('1b-NaturalGas'!$AL$89="no","",ROUND(BL5920,4))</f>
        <v>0.88600000000000001</v>
      </c>
      <c r="BP5920" s="157">
        <f>IF('1b-NaturalGas'!$AL$90="no","not applicable (based on previous answers)",ROUND(BL5920,4))</f>
        <v>0.88600000000000001</v>
      </c>
      <c r="BQ5920" s="157">
        <f>IF('1b-NaturalGas'!$AL$91="no","not applicable (based on previous answers)",ROUND(BL5920,4))</f>
        <v>0.88600000000000001</v>
      </c>
    </row>
    <row r="5921" spans="30:69" x14ac:dyDescent="0.25">
      <c r="AD5921" s="157">
        <f t="shared" si="197"/>
        <v>0.88800000000000068</v>
      </c>
      <c r="AE5921" s="157">
        <f>IF('1a-Electricity'!$AL$77="no","",ROUND(AD5921,4))</f>
        <v>0.88800000000000001</v>
      </c>
      <c r="AF5921" s="157">
        <f>IF('1a-Electricity'!$AL$78="no","",ROUND(AD5921,4))</f>
        <v>0.88800000000000001</v>
      </c>
      <c r="AG5921" s="157">
        <f>IF('1a-Electricity'!$AL$79="no","",ROUND(AD5921,4))</f>
        <v>0.88800000000000001</v>
      </c>
      <c r="BL5921" s="157">
        <f t="shared" si="198"/>
        <v>0.88700000000000068</v>
      </c>
      <c r="BM5921" s="157">
        <f>IF('1b-NaturalGas'!$AL$87="no","",ROUND(BL5921,4))</f>
        <v>0.88700000000000001</v>
      </c>
      <c r="BN5921" s="157">
        <f>IF('1b-NaturalGas'!$AL$88="no","",ROUND(BL5921,4))</f>
        <v>0.88700000000000001</v>
      </c>
      <c r="BO5921" s="157">
        <f>IF('1b-NaturalGas'!$AL$89="no","",ROUND(BL5921,4))</f>
        <v>0.88700000000000001</v>
      </c>
      <c r="BP5921" s="157">
        <f>IF('1b-NaturalGas'!$AL$90="no","not applicable (based on previous answers)",ROUND(BL5921,4))</f>
        <v>0.88700000000000001</v>
      </c>
      <c r="BQ5921" s="157">
        <f>IF('1b-NaturalGas'!$AL$91="no","not applicable (based on previous answers)",ROUND(BL5921,4))</f>
        <v>0.88700000000000001</v>
      </c>
    </row>
    <row r="5922" spans="30:69" x14ac:dyDescent="0.25">
      <c r="AD5922" s="157">
        <f t="shared" ref="AD5922:AD5985" si="199">AD5921+0.001</f>
        <v>0.88900000000000068</v>
      </c>
      <c r="AE5922" s="157">
        <f>IF('1a-Electricity'!$AL$77="no","",ROUND(AD5922,4))</f>
        <v>0.88900000000000001</v>
      </c>
      <c r="AF5922" s="157">
        <f>IF('1a-Electricity'!$AL$78="no","",ROUND(AD5922,4))</f>
        <v>0.88900000000000001</v>
      </c>
      <c r="AG5922" s="157">
        <f>IF('1a-Electricity'!$AL$79="no","",ROUND(AD5922,4))</f>
        <v>0.88900000000000001</v>
      </c>
      <c r="BL5922" s="157">
        <f t="shared" si="198"/>
        <v>0.88800000000000068</v>
      </c>
      <c r="BM5922" s="157">
        <f>IF('1b-NaturalGas'!$AL$87="no","",ROUND(BL5922,4))</f>
        <v>0.88800000000000001</v>
      </c>
      <c r="BN5922" s="157">
        <f>IF('1b-NaturalGas'!$AL$88="no","",ROUND(BL5922,4))</f>
        <v>0.88800000000000001</v>
      </c>
      <c r="BO5922" s="157">
        <f>IF('1b-NaturalGas'!$AL$89="no","",ROUND(BL5922,4))</f>
        <v>0.88800000000000001</v>
      </c>
      <c r="BP5922" s="157">
        <f>IF('1b-NaturalGas'!$AL$90="no","not applicable (based on previous answers)",ROUND(BL5922,4))</f>
        <v>0.88800000000000001</v>
      </c>
      <c r="BQ5922" s="157">
        <f>IF('1b-NaturalGas'!$AL$91="no","not applicable (based on previous answers)",ROUND(BL5922,4))</f>
        <v>0.88800000000000001</v>
      </c>
    </row>
    <row r="5923" spans="30:69" x14ac:dyDescent="0.25">
      <c r="AD5923" s="157">
        <f t="shared" si="199"/>
        <v>0.89000000000000068</v>
      </c>
      <c r="AE5923" s="157">
        <f>IF('1a-Electricity'!$AL$77="no","",ROUND(AD5923,4))</f>
        <v>0.89</v>
      </c>
      <c r="AF5923" s="157">
        <f>IF('1a-Electricity'!$AL$78="no","",ROUND(AD5923,4))</f>
        <v>0.89</v>
      </c>
      <c r="AG5923" s="157">
        <f>IF('1a-Electricity'!$AL$79="no","",ROUND(AD5923,4))</f>
        <v>0.89</v>
      </c>
      <c r="BL5923" s="157">
        <f t="shared" ref="BL5923:BL5986" si="200">BL5922+0.001</f>
        <v>0.88900000000000068</v>
      </c>
      <c r="BM5923" s="157">
        <f>IF('1b-NaturalGas'!$AL$87="no","",ROUND(BL5923,4))</f>
        <v>0.88900000000000001</v>
      </c>
      <c r="BN5923" s="157">
        <f>IF('1b-NaturalGas'!$AL$88="no","",ROUND(BL5923,4))</f>
        <v>0.88900000000000001</v>
      </c>
      <c r="BO5923" s="157">
        <f>IF('1b-NaturalGas'!$AL$89="no","",ROUND(BL5923,4))</f>
        <v>0.88900000000000001</v>
      </c>
      <c r="BP5923" s="157">
        <f>IF('1b-NaturalGas'!$AL$90="no","not applicable (based on previous answers)",ROUND(BL5923,4))</f>
        <v>0.88900000000000001</v>
      </c>
      <c r="BQ5923" s="157">
        <f>IF('1b-NaturalGas'!$AL$91="no","not applicable (based on previous answers)",ROUND(BL5923,4))</f>
        <v>0.88900000000000001</v>
      </c>
    </row>
    <row r="5924" spans="30:69" x14ac:dyDescent="0.25">
      <c r="AD5924" s="157">
        <f t="shared" si="199"/>
        <v>0.89100000000000068</v>
      </c>
      <c r="AE5924" s="157">
        <f>IF('1a-Electricity'!$AL$77="no","",ROUND(AD5924,4))</f>
        <v>0.89100000000000001</v>
      </c>
      <c r="AF5924" s="157">
        <f>IF('1a-Electricity'!$AL$78="no","",ROUND(AD5924,4))</f>
        <v>0.89100000000000001</v>
      </c>
      <c r="AG5924" s="157">
        <f>IF('1a-Electricity'!$AL$79="no","",ROUND(AD5924,4))</f>
        <v>0.89100000000000001</v>
      </c>
      <c r="BL5924" s="157">
        <f t="shared" si="200"/>
        <v>0.89000000000000068</v>
      </c>
      <c r="BM5924" s="157">
        <f>IF('1b-NaturalGas'!$AL$87="no","",ROUND(BL5924,4))</f>
        <v>0.89</v>
      </c>
      <c r="BN5924" s="157">
        <f>IF('1b-NaturalGas'!$AL$88="no","",ROUND(BL5924,4))</f>
        <v>0.89</v>
      </c>
      <c r="BO5924" s="157">
        <f>IF('1b-NaturalGas'!$AL$89="no","",ROUND(BL5924,4))</f>
        <v>0.89</v>
      </c>
      <c r="BP5924" s="157">
        <f>IF('1b-NaturalGas'!$AL$90="no","not applicable (based on previous answers)",ROUND(BL5924,4))</f>
        <v>0.89</v>
      </c>
      <c r="BQ5924" s="157">
        <f>IF('1b-NaturalGas'!$AL$91="no","not applicable (based on previous answers)",ROUND(BL5924,4))</f>
        <v>0.89</v>
      </c>
    </row>
    <row r="5925" spans="30:69" x14ac:dyDescent="0.25">
      <c r="AD5925" s="157">
        <f t="shared" si="199"/>
        <v>0.89200000000000068</v>
      </c>
      <c r="AE5925" s="157">
        <f>IF('1a-Electricity'!$AL$77="no","",ROUND(AD5925,4))</f>
        <v>0.89200000000000002</v>
      </c>
      <c r="AF5925" s="157">
        <f>IF('1a-Electricity'!$AL$78="no","",ROUND(AD5925,4))</f>
        <v>0.89200000000000002</v>
      </c>
      <c r="AG5925" s="157">
        <f>IF('1a-Electricity'!$AL$79="no","",ROUND(AD5925,4))</f>
        <v>0.89200000000000002</v>
      </c>
      <c r="BL5925" s="157">
        <f t="shared" si="200"/>
        <v>0.89100000000000068</v>
      </c>
      <c r="BM5925" s="157">
        <f>IF('1b-NaturalGas'!$AL$87="no","",ROUND(BL5925,4))</f>
        <v>0.89100000000000001</v>
      </c>
      <c r="BN5925" s="157">
        <f>IF('1b-NaturalGas'!$AL$88="no","",ROUND(BL5925,4))</f>
        <v>0.89100000000000001</v>
      </c>
      <c r="BO5925" s="157">
        <f>IF('1b-NaturalGas'!$AL$89="no","",ROUND(BL5925,4))</f>
        <v>0.89100000000000001</v>
      </c>
      <c r="BP5925" s="157">
        <f>IF('1b-NaturalGas'!$AL$90="no","not applicable (based on previous answers)",ROUND(BL5925,4))</f>
        <v>0.89100000000000001</v>
      </c>
      <c r="BQ5925" s="157">
        <f>IF('1b-NaturalGas'!$AL$91="no","not applicable (based on previous answers)",ROUND(BL5925,4))</f>
        <v>0.89100000000000001</v>
      </c>
    </row>
    <row r="5926" spans="30:69" x14ac:dyDescent="0.25">
      <c r="AD5926" s="157">
        <f t="shared" si="199"/>
        <v>0.89300000000000068</v>
      </c>
      <c r="AE5926" s="157">
        <f>IF('1a-Electricity'!$AL$77="no","",ROUND(AD5926,4))</f>
        <v>0.89300000000000002</v>
      </c>
      <c r="AF5926" s="157">
        <f>IF('1a-Electricity'!$AL$78="no","",ROUND(AD5926,4))</f>
        <v>0.89300000000000002</v>
      </c>
      <c r="AG5926" s="157">
        <f>IF('1a-Electricity'!$AL$79="no","",ROUND(AD5926,4))</f>
        <v>0.89300000000000002</v>
      </c>
      <c r="BL5926" s="157">
        <f t="shared" si="200"/>
        <v>0.89200000000000068</v>
      </c>
      <c r="BM5926" s="157">
        <f>IF('1b-NaturalGas'!$AL$87="no","",ROUND(BL5926,4))</f>
        <v>0.89200000000000002</v>
      </c>
      <c r="BN5926" s="157">
        <f>IF('1b-NaturalGas'!$AL$88="no","",ROUND(BL5926,4))</f>
        <v>0.89200000000000002</v>
      </c>
      <c r="BO5926" s="157">
        <f>IF('1b-NaturalGas'!$AL$89="no","",ROUND(BL5926,4))</f>
        <v>0.89200000000000002</v>
      </c>
      <c r="BP5926" s="157">
        <f>IF('1b-NaturalGas'!$AL$90="no","not applicable (based on previous answers)",ROUND(BL5926,4))</f>
        <v>0.89200000000000002</v>
      </c>
      <c r="BQ5926" s="157">
        <f>IF('1b-NaturalGas'!$AL$91="no","not applicable (based on previous answers)",ROUND(BL5926,4))</f>
        <v>0.89200000000000002</v>
      </c>
    </row>
    <row r="5927" spans="30:69" x14ac:dyDescent="0.25">
      <c r="AD5927" s="157">
        <f t="shared" si="199"/>
        <v>0.89400000000000068</v>
      </c>
      <c r="AE5927" s="157">
        <f>IF('1a-Electricity'!$AL$77="no","",ROUND(AD5927,4))</f>
        <v>0.89400000000000002</v>
      </c>
      <c r="AF5927" s="157">
        <f>IF('1a-Electricity'!$AL$78="no","",ROUND(AD5927,4))</f>
        <v>0.89400000000000002</v>
      </c>
      <c r="AG5927" s="157">
        <f>IF('1a-Electricity'!$AL$79="no","",ROUND(AD5927,4))</f>
        <v>0.89400000000000002</v>
      </c>
      <c r="BL5927" s="157">
        <f t="shared" si="200"/>
        <v>0.89300000000000068</v>
      </c>
      <c r="BM5927" s="157">
        <f>IF('1b-NaturalGas'!$AL$87="no","",ROUND(BL5927,4))</f>
        <v>0.89300000000000002</v>
      </c>
      <c r="BN5927" s="157">
        <f>IF('1b-NaturalGas'!$AL$88="no","",ROUND(BL5927,4))</f>
        <v>0.89300000000000002</v>
      </c>
      <c r="BO5927" s="157">
        <f>IF('1b-NaturalGas'!$AL$89="no","",ROUND(BL5927,4))</f>
        <v>0.89300000000000002</v>
      </c>
      <c r="BP5927" s="157">
        <f>IF('1b-NaturalGas'!$AL$90="no","not applicable (based on previous answers)",ROUND(BL5927,4))</f>
        <v>0.89300000000000002</v>
      </c>
      <c r="BQ5927" s="157">
        <f>IF('1b-NaturalGas'!$AL$91="no","not applicable (based on previous answers)",ROUND(BL5927,4))</f>
        <v>0.89300000000000002</v>
      </c>
    </row>
    <row r="5928" spans="30:69" x14ac:dyDescent="0.25">
      <c r="AD5928" s="157">
        <f t="shared" si="199"/>
        <v>0.89500000000000068</v>
      </c>
      <c r="AE5928" s="157">
        <f>IF('1a-Electricity'!$AL$77="no","",ROUND(AD5928,4))</f>
        <v>0.89500000000000002</v>
      </c>
      <c r="AF5928" s="157">
        <f>IF('1a-Electricity'!$AL$78="no","",ROUND(AD5928,4))</f>
        <v>0.89500000000000002</v>
      </c>
      <c r="AG5928" s="157">
        <f>IF('1a-Electricity'!$AL$79="no","",ROUND(AD5928,4))</f>
        <v>0.89500000000000002</v>
      </c>
      <c r="BL5928" s="157">
        <f t="shared" si="200"/>
        <v>0.89400000000000068</v>
      </c>
      <c r="BM5928" s="157">
        <f>IF('1b-NaturalGas'!$AL$87="no","",ROUND(BL5928,4))</f>
        <v>0.89400000000000002</v>
      </c>
      <c r="BN5928" s="157">
        <f>IF('1b-NaturalGas'!$AL$88="no","",ROUND(BL5928,4))</f>
        <v>0.89400000000000002</v>
      </c>
      <c r="BO5928" s="157">
        <f>IF('1b-NaturalGas'!$AL$89="no","",ROUND(BL5928,4))</f>
        <v>0.89400000000000002</v>
      </c>
      <c r="BP5928" s="157">
        <f>IF('1b-NaturalGas'!$AL$90="no","not applicable (based on previous answers)",ROUND(BL5928,4))</f>
        <v>0.89400000000000002</v>
      </c>
      <c r="BQ5928" s="157">
        <f>IF('1b-NaturalGas'!$AL$91="no","not applicable (based on previous answers)",ROUND(BL5928,4))</f>
        <v>0.89400000000000002</v>
      </c>
    </row>
    <row r="5929" spans="30:69" x14ac:dyDescent="0.25">
      <c r="AD5929" s="157">
        <f t="shared" si="199"/>
        <v>0.89600000000000068</v>
      </c>
      <c r="AE5929" s="157">
        <f>IF('1a-Electricity'!$AL$77="no","",ROUND(AD5929,4))</f>
        <v>0.89600000000000002</v>
      </c>
      <c r="AF5929" s="157">
        <f>IF('1a-Electricity'!$AL$78="no","",ROUND(AD5929,4))</f>
        <v>0.89600000000000002</v>
      </c>
      <c r="AG5929" s="157">
        <f>IF('1a-Electricity'!$AL$79="no","",ROUND(AD5929,4))</f>
        <v>0.89600000000000002</v>
      </c>
      <c r="BL5929" s="157">
        <f t="shared" si="200"/>
        <v>0.89500000000000068</v>
      </c>
      <c r="BM5929" s="157">
        <f>IF('1b-NaturalGas'!$AL$87="no","",ROUND(BL5929,4))</f>
        <v>0.89500000000000002</v>
      </c>
      <c r="BN5929" s="157">
        <f>IF('1b-NaturalGas'!$AL$88="no","",ROUND(BL5929,4))</f>
        <v>0.89500000000000002</v>
      </c>
      <c r="BO5929" s="157">
        <f>IF('1b-NaturalGas'!$AL$89="no","",ROUND(BL5929,4))</f>
        <v>0.89500000000000002</v>
      </c>
      <c r="BP5929" s="157">
        <f>IF('1b-NaturalGas'!$AL$90="no","not applicable (based on previous answers)",ROUND(BL5929,4))</f>
        <v>0.89500000000000002</v>
      </c>
      <c r="BQ5929" s="157">
        <f>IF('1b-NaturalGas'!$AL$91="no","not applicable (based on previous answers)",ROUND(BL5929,4))</f>
        <v>0.89500000000000002</v>
      </c>
    </row>
    <row r="5930" spans="30:69" x14ac:dyDescent="0.25">
      <c r="AD5930" s="157">
        <f t="shared" si="199"/>
        <v>0.89700000000000069</v>
      </c>
      <c r="AE5930" s="157">
        <f>IF('1a-Electricity'!$AL$77="no","",ROUND(AD5930,4))</f>
        <v>0.89700000000000002</v>
      </c>
      <c r="AF5930" s="157">
        <f>IF('1a-Electricity'!$AL$78="no","",ROUND(AD5930,4))</f>
        <v>0.89700000000000002</v>
      </c>
      <c r="AG5930" s="157">
        <f>IF('1a-Electricity'!$AL$79="no","",ROUND(AD5930,4))</f>
        <v>0.89700000000000002</v>
      </c>
      <c r="BL5930" s="157">
        <f t="shared" si="200"/>
        <v>0.89600000000000068</v>
      </c>
      <c r="BM5930" s="157">
        <f>IF('1b-NaturalGas'!$AL$87="no","",ROUND(BL5930,4))</f>
        <v>0.89600000000000002</v>
      </c>
      <c r="BN5930" s="157">
        <f>IF('1b-NaturalGas'!$AL$88="no","",ROUND(BL5930,4))</f>
        <v>0.89600000000000002</v>
      </c>
      <c r="BO5930" s="157">
        <f>IF('1b-NaturalGas'!$AL$89="no","",ROUND(BL5930,4))</f>
        <v>0.89600000000000002</v>
      </c>
      <c r="BP5930" s="157">
        <f>IF('1b-NaturalGas'!$AL$90="no","not applicable (based on previous answers)",ROUND(BL5930,4))</f>
        <v>0.89600000000000002</v>
      </c>
      <c r="BQ5930" s="157">
        <f>IF('1b-NaturalGas'!$AL$91="no","not applicable (based on previous answers)",ROUND(BL5930,4))</f>
        <v>0.89600000000000002</v>
      </c>
    </row>
    <row r="5931" spans="30:69" x14ac:dyDescent="0.25">
      <c r="AD5931" s="157">
        <f t="shared" si="199"/>
        <v>0.89800000000000069</v>
      </c>
      <c r="AE5931" s="157">
        <f>IF('1a-Electricity'!$AL$77="no","",ROUND(AD5931,4))</f>
        <v>0.89800000000000002</v>
      </c>
      <c r="AF5931" s="157">
        <f>IF('1a-Electricity'!$AL$78="no","",ROUND(AD5931,4))</f>
        <v>0.89800000000000002</v>
      </c>
      <c r="AG5931" s="157">
        <f>IF('1a-Electricity'!$AL$79="no","",ROUND(AD5931,4))</f>
        <v>0.89800000000000002</v>
      </c>
      <c r="BL5931" s="157">
        <f t="shared" si="200"/>
        <v>0.89700000000000069</v>
      </c>
      <c r="BM5931" s="157">
        <f>IF('1b-NaturalGas'!$AL$87="no","",ROUND(BL5931,4))</f>
        <v>0.89700000000000002</v>
      </c>
      <c r="BN5931" s="157">
        <f>IF('1b-NaturalGas'!$AL$88="no","",ROUND(BL5931,4))</f>
        <v>0.89700000000000002</v>
      </c>
      <c r="BO5931" s="157">
        <f>IF('1b-NaturalGas'!$AL$89="no","",ROUND(BL5931,4))</f>
        <v>0.89700000000000002</v>
      </c>
      <c r="BP5931" s="157">
        <f>IF('1b-NaturalGas'!$AL$90="no","not applicable (based on previous answers)",ROUND(BL5931,4))</f>
        <v>0.89700000000000002</v>
      </c>
      <c r="BQ5931" s="157">
        <f>IF('1b-NaturalGas'!$AL$91="no","not applicable (based on previous answers)",ROUND(BL5931,4))</f>
        <v>0.89700000000000002</v>
      </c>
    </row>
    <row r="5932" spans="30:69" x14ac:dyDescent="0.25">
      <c r="AD5932" s="157">
        <f t="shared" si="199"/>
        <v>0.89900000000000069</v>
      </c>
      <c r="AE5932" s="157">
        <f>IF('1a-Electricity'!$AL$77="no","",ROUND(AD5932,4))</f>
        <v>0.89900000000000002</v>
      </c>
      <c r="AF5932" s="157">
        <f>IF('1a-Electricity'!$AL$78="no","",ROUND(AD5932,4))</f>
        <v>0.89900000000000002</v>
      </c>
      <c r="AG5932" s="157">
        <f>IF('1a-Electricity'!$AL$79="no","",ROUND(AD5932,4))</f>
        <v>0.89900000000000002</v>
      </c>
      <c r="BL5932" s="157">
        <f t="shared" si="200"/>
        <v>0.89800000000000069</v>
      </c>
      <c r="BM5932" s="157">
        <f>IF('1b-NaturalGas'!$AL$87="no","",ROUND(BL5932,4))</f>
        <v>0.89800000000000002</v>
      </c>
      <c r="BN5932" s="157">
        <f>IF('1b-NaturalGas'!$AL$88="no","",ROUND(BL5932,4))</f>
        <v>0.89800000000000002</v>
      </c>
      <c r="BO5932" s="157">
        <f>IF('1b-NaturalGas'!$AL$89="no","",ROUND(BL5932,4))</f>
        <v>0.89800000000000002</v>
      </c>
      <c r="BP5932" s="157">
        <f>IF('1b-NaturalGas'!$AL$90="no","not applicable (based on previous answers)",ROUND(BL5932,4))</f>
        <v>0.89800000000000002</v>
      </c>
      <c r="BQ5932" s="157">
        <f>IF('1b-NaturalGas'!$AL$91="no","not applicable (based on previous answers)",ROUND(BL5932,4))</f>
        <v>0.89800000000000002</v>
      </c>
    </row>
    <row r="5933" spans="30:69" x14ac:dyDescent="0.25">
      <c r="AD5933" s="157">
        <f t="shared" si="199"/>
        <v>0.90000000000000069</v>
      </c>
      <c r="AE5933" s="157">
        <f>IF('1a-Electricity'!$AL$77="no","",ROUND(AD5933,4))</f>
        <v>0.9</v>
      </c>
      <c r="AF5933" s="157">
        <f>IF('1a-Electricity'!$AL$78="no","",ROUND(AD5933,4))</f>
        <v>0.9</v>
      </c>
      <c r="AG5933" s="157">
        <f>IF('1a-Electricity'!$AL$79="no","",ROUND(AD5933,4))</f>
        <v>0.9</v>
      </c>
      <c r="BL5933" s="157">
        <f t="shared" si="200"/>
        <v>0.89900000000000069</v>
      </c>
      <c r="BM5933" s="157">
        <f>IF('1b-NaturalGas'!$AL$87="no","",ROUND(BL5933,4))</f>
        <v>0.89900000000000002</v>
      </c>
      <c r="BN5933" s="157">
        <f>IF('1b-NaturalGas'!$AL$88="no","",ROUND(BL5933,4))</f>
        <v>0.89900000000000002</v>
      </c>
      <c r="BO5933" s="157">
        <f>IF('1b-NaturalGas'!$AL$89="no","",ROUND(BL5933,4))</f>
        <v>0.89900000000000002</v>
      </c>
      <c r="BP5933" s="157">
        <f>IF('1b-NaturalGas'!$AL$90="no","not applicable (based on previous answers)",ROUND(BL5933,4))</f>
        <v>0.89900000000000002</v>
      </c>
      <c r="BQ5933" s="157">
        <f>IF('1b-NaturalGas'!$AL$91="no","not applicable (based on previous answers)",ROUND(BL5933,4))</f>
        <v>0.89900000000000002</v>
      </c>
    </row>
    <row r="5934" spans="30:69" x14ac:dyDescent="0.25">
      <c r="AD5934" s="157">
        <f t="shared" si="199"/>
        <v>0.90100000000000069</v>
      </c>
      <c r="AE5934" s="157">
        <f>IF('1a-Electricity'!$AL$77="no","",ROUND(AD5934,4))</f>
        <v>0.90100000000000002</v>
      </c>
      <c r="AF5934" s="157">
        <f>IF('1a-Electricity'!$AL$78="no","",ROUND(AD5934,4))</f>
        <v>0.90100000000000002</v>
      </c>
      <c r="AG5934" s="157">
        <f>IF('1a-Electricity'!$AL$79="no","",ROUND(AD5934,4))</f>
        <v>0.90100000000000002</v>
      </c>
      <c r="BL5934" s="157">
        <f t="shared" si="200"/>
        <v>0.90000000000000069</v>
      </c>
      <c r="BM5934" s="157">
        <f>IF('1b-NaturalGas'!$AL$87="no","",ROUND(BL5934,4))</f>
        <v>0.9</v>
      </c>
      <c r="BN5934" s="157">
        <f>IF('1b-NaturalGas'!$AL$88="no","",ROUND(BL5934,4))</f>
        <v>0.9</v>
      </c>
      <c r="BO5934" s="157">
        <f>IF('1b-NaturalGas'!$AL$89="no","",ROUND(BL5934,4))</f>
        <v>0.9</v>
      </c>
      <c r="BP5934" s="157">
        <f>IF('1b-NaturalGas'!$AL$90="no","not applicable (based on previous answers)",ROUND(BL5934,4))</f>
        <v>0.9</v>
      </c>
      <c r="BQ5934" s="157">
        <f>IF('1b-NaturalGas'!$AL$91="no","not applicable (based on previous answers)",ROUND(BL5934,4))</f>
        <v>0.9</v>
      </c>
    </row>
    <row r="5935" spans="30:69" x14ac:dyDescent="0.25">
      <c r="AD5935" s="157">
        <f t="shared" si="199"/>
        <v>0.90200000000000069</v>
      </c>
      <c r="AE5935" s="157">
        <f>IF('1a-Electricity'!$AL$77="no","",ROUND(AD5935,4))</f>
        <v>0.90200000000000002</v>
      </c>
      <c r="AF5935" s="157">
        <f>IF('1a-Electricity'!$AL$78="no","",ROUND(AD5935,4))</f>
        <v>0.90200000000000002</v>
      </c>
      <c r="AG5935" s="157">
        <f>IF('1a-Electricity'!$AL$79="no","",ROUND(AD5935,4))</f>
        <v>0.90200000000000002</v>
      </c>
      <c r="BL5935" s="157">
        <f t="shared" si="200"/>
        <v>0.90100000000000069</v>
      </c>
      <c r="BM5935" s="157">
        <f>IF('1b-NaturalGas'!$AL$87="no","",ROUND(BL5935,4))</f>
        <v>0.90100000000000002</v>
      </c>
      <c r="BN5935" s="157">
        <f>IF('1b-NaturalGas'!$AL$88="no","",ROUND(BL5935,4))</f>
        <v>0.90100000000000002</v>
      </c>
      <c r="BO5935" s="157">
        <f>IF('1b-NaturalGas'!$AL$89="no","",ROUND(BL5935,4))</f>
        <v>0.90100000000000002</v>
      </c>
      <c r="BP5935" s="157">
        <f>IF('1b-NaturalGas'!$AL$90="no","not applicable (based on previous answers)",ROUND(BL5935,4))</f>
        <v>0.90100000000000002</v>
      </c>
      <c r="BQ5935" s="157">
        <f>IF('1b-NaturalGas'!$AL$91="no","not applicable (based on previous answers)",ROUND(BL5935,4))</f>
        <v>0.90100000000000002</v>
      </c>
    </row>
    <row r="5936" spans="30:69" x14ac:dyDescent="0.25">
      <c r="AD5936" s="157">
        <f t="shared" si="199"/>
        <v>0.90300000000000069</v>
      </c>
      <c r="AE5936" s="157">
        <f>IF('1a-Electricity'!$AL$77="no","",ROUND(AD5936,4))</f>
        <v>0.90300000000000002</v>
      </c>
      <c r="AF5936" s="157">
        <f>IF('1a-Electricity'!$AL$78="no","",ROUND(AD5936,4))</f>
        <v>0.90300000000000002</v>
      </c>
      <c r="AG5936" s="157">
        <f>IF('1a-Electricity'!$AL$79="no","",ROUND(AD5936,4))</f>
        <v>0.90300000000000002</v>
      </c>
      <c r="BL5936" s="157">
        <f t="shared" si="200"/>
        <v>0.90200000000000069</v>
      </c>
      <c r="BM5936" s="157">
        <f>IF('1b-NaturalGas'!$AL$87="no","",ROUND(BL5936,4))</f>
        <v>0.90200000000000002</v>
      </c>
      <c r="BN5936" s="157">
        <f>IF('1b-NaturalGas'!$AL$88="no","",ROUND(BL5936,4))</f>
        <v>0.90200000000000002</v>
      </c>
      <c r="BO5936" s="157">
        <f>IF('1b-NaturalGas'!$AL$89="no","",ROUND(BL5936,4))</f>
        <v>0.90200000000000002</v>
      </c>
      <c r="BP5936" s="157">
        <f>IF('1b-NaturalGas'!$AL$90="no","not applicable (based on previous answers)",ROUND(BL5936,4))</f>
        <v>0.90200000000000002</v>
      </c>
      <c r="BQ5936" s="157">
        <f>IF('1b-NaturalGas'!$AL$91="no","not applicable (based on previous answers)",ROUND(BL5936,4))</f>
        <v>0.90200000000000002</v>
      </c>
    </row>
    <row r="5937" spans="30:69" x14ac:dyDescent="0.25">
      <c r="AD5937" s="157">
        <f t="shared" si="199"/>
        <v>0.90400000000000069</v>
      </c>
      <c r="AE5937" s="157">
        <f>IF('1a-Electricity'!$AL$77="no","",ROUND(AD5937,4))</f>
        <v>0.90400000000000003</v>
      </c>
      <c r="AF5937" s="157">
        <f>IF('1a-Electricity'!$AL$78="no","",ROUND(AD5937,4))</f>
        <v>0.90400000000000003</v>
      </c>
      <c r="AG5937" s="157">
        <f>IF('1a-Electricity'!$AL$79="no","",ROUND(AD5937,4))</f>
        <v>0.90400000000000003</v>
      </c>
      <c r="BL5937" s="157">
        <f t="shared" si="200"/>
        <v>0.90300000000000069</v>
      </c>
      <c r="BM5937" s="157">
        <f>IF('1b-NaturalGas'!$AL$87="no","",ROUND(BL5937,4))</f>
        <v>0.90300000000000002</v>
      </c>
      <c r="BN5937" s="157">
        <f>IF('1b-NaturalGas'!$AL$88="no","",ROUND(BL5937,4))</f>
        <v>0.90300000000000002</v>
      </c>
      <c r="BO5937" s="157">
        <f>IF('1b-NaturalGas'!$AL$89="no","",ROUND(BL5937,4))</f>
        <v>0.90300000000000002</v>
      </c>
      <c r="BP5937" s="157">
        <f>IF('1b-NaturalGas'!$AL$90="no","not applicable (based on previous answers)",ROUND(BL5937,4))</f>
        <v>0.90300000000000002</v>
      </c>
      <c r="BQ5937" s="157">
        <f>IF('1b-NaturalGas'!$AL$91="no","not applicable (based on previous answers)",ROUND(BL5937,4))</f>
        <v>0.90300000000000002</v>
      </c>
    </row>
    <row r="5938" spans="30:69" x14ac:dyDescent="0.25">
      <c r="AD5938" s="157">
        <f t="shared" si="199"/>
        <v>0.90500000000000069</v>
      </c>
      <c r="AE5938" s="157">
        <f>IF('1a-Electricity'!$AL$77="no","",ROUND(AD5938,4))</f>
        <v>0.90500000000000003</v>
      </c>
      <c r="AF5938" s="157">
        <f>IF('1a-Electricity'!$AL$78="no","",ROUND(AD5938,4))</f>
        <v>0.90500000000000003</v>
      </c>
      <c r="AG5938" s="157">
        <f>IF('1a-Electricity'!$AL$79="no","",ROUND(AD5938,4))</f>
        <v>0.90500000000000003</v>
      </c>
      <c r="BL5938" s="157">
        <f t="shared" si="200"/>
        <v>0.90400000000000069</v>
      </c>
      <c r="BM5938" s="157">
        <f>IF('1b-NaturalGas'!$AL$87="no","",ROUND(BL5938,4))</f>
        <v>0.90400000000000003</v>
      </c>
      <c r="BN5938" s="157">
        <f>IF('1b-NaturalGas'!$AL$88="no","",ROUND(BL5938,4))</f>
        <v>0.90400000000000003</v>
      </c>
      <c r="BO5938" s="157">
        <f>IF('1b-NaturalGas'!$AL$89="no","",ROUND(BL5938,4))</f>
        <v>0.90400000000000003</v>
      </c>
      <c r="BP5938" s="157">
        <f>IF('1b-NaturalGas'!$AL$90="no","not applicable (based on previous answers)",ROUND(BL5938,4))</f>
        <v>0.90400000000000003</v>
      </c>
      <c r="BQ5938" s="157">
        <f>IF('1b-NaturalGas'!$AL$91="no","not applicable (based on previous answers)",ROUND(BL5938,4))</f>
        <v>0.90400000000000003</v>
      </c>
    </row>
    <row r="5939" spans="30:69" x14ac:dyDescent="0.25">
      <c r="AD5939" s="157">
        <f t="shared" si="199"/>
        <v>0.90600000000000069</v>
      </c>
      <c r="AE5939" s="157">
        <f>IF('1a-Electricity'!$AL$77="no","",ROUND(AD5939,4))</f>
        <v>0.90600000000000003</v>
      </c>
      <c r="AF5939" s="157">
        <f>IF('1a-Electricity'!$AL$78="no","",ROUND(AD5939,4))</f>
        <v>0.90600000000000003</v>
      </c>
      <c r="AG5939" s="157">
        <f>IF('1a-Electricity'!$AL$79="no","",ROUND(AD5939,4))</f>
        <v>0.90600000000000003</v>
      </c>
      <c r="BL5939" s="157">
        <f t="shared" si="200"/>
        <v>0.90500000000000069</v>
      </c>
      <c r="BM5939" s="157">
        <f>IF('1b-NaturalGas'!$AL$87="no","",ROUND(BL5939,4))</f>
        <v>0.90500000000000003</v>
      </c>
      <c r="BN5939" s="157">
        <f>IF('1b-NaturalGas'!$AL$88="no","",ROUND(BL5939,4))</f>
        <v>0.90500000000000003</v>
      </c>
      <c r="BO5939" s="157">
        <f>IF('1b-NaturalGas'!$AL$89="no","",ROUND(BL5939,4))</f>
        <v>0.90500000000000003</v>
      </c>
      <c r="BP5939" s="157">
        <f>IF('1b-NaturalGas'!$AL$90="no","not applicable (based on previous answers)",ROUND(BL5939,4))</f>
        <v>0.90500000000000003</v>
      </c>
      <c r="BQ5939" s="157">
        <f>IF('1b-NaturalGas'!$AL$91="no","not applicable (based on previous answers)",ROUND(BL5939,4))</f>
        <v>0.90500000000000003</v>
      </c>
    </row>
    <row r="5940" spans="30:69" x14ac:dyDescent="0.25">
      <c r="AD5940" s="157">
        <f t="shared" si="199"/>
        <v>0.90700000000000069</v>
      </c>
      <c r="AE5940" s="157">
        <f>IF('1a-Electricity'!$AL$77="no","",ROUND(AD5940,4))</f>
        <v>0.90700000000000003</v>
      </c>
      <c r="AF5940" s="157">
        <f>IF('1a-Electricity'!$AL$78="no","",ROUND(AD5940,4))</f>
        <v>0.90700000000000003</v>
      </c>
      <c r="AG5940" s="157">
        <f>IF('1a-Electricity'!$AL$79="no","",ROUND(AD5940,4))</f>
        <v>0.90700000000000003</v>
      </c>
      <c r="BL5940" s="157">
        <f t="shared" si="200"/>
        <v>0.90600000000000069</v>
      </c>
      <c r="BM5940" s="157">
        <f>IF('1b-NaturalGas'!$AL$87="no","",ROUND(BL5940,4))</f>
        <v>0.90600000000000003</v>
      </c>
      <c r="BN5940" s="157">
        <f>IF('1b-NaturalGas'!$AL$88="no","",ROUND(BL5940,4))</f>
        <v>0.90600000000000003</v>
      </c>
      <c r="BO5940" s="157">
        <f>IF('1b-NaturalGas'!$AL$89="no","",ROUND(BL5940,4))</f>
        <v>0.90600000000000003</v>
      </c>
      <c r="BP5940" s="157">
        <f>IF('1b-NaturalGas'!$AL$90="no","not applicable (based on previous answers)",ROUND(BL5940,4))</f>
        <v>0.90600000000000003</v>
      </c>
      <c r="BQ5940" s="157">
        <f>IF('1b-NaturalGas'!$AL$91="no","not applicable (based on previous answers)",ROUND(BL5940,4))</f>
        <v>0.90600000000000003</v>
      </c>
    </row>
    <row r="5941" spans="30:69" x14ac:dyDescent="0.25">
      <c r="AD5941" s="157">
        <f t="shared" si="199"/>
        <v>0.9080000000000007</v>
      </c>
      <c r="AE5941" s="157">
        <f>IF('1a-Electricity'!$AL$77="no","",ROUND(AD5941,4))</f>
        <v>0.90800000000000003</v>
      </c>
      <c r="AF5941" s="157">
        <f>IF('1a-Electricity'!$AL$78="no","",ROUND(AD5941,4))</f>
        <v>0.90800000000000003</v>
      </c>
      <c r="AG5941" s="157">
        <f>IF('1a-Electricity'!$AL$79="no","",ROUND(AD5941,4))</f>
        <v>0.90800000000000003</v>
      </c>
      <c r="BL5941" s="157">
        <f t="shared" si="200"/>
        <v>0.90700000000000069</v>
      </c>
      <c r="BM5941" s="157">
        <f>IF('1b-NaturalGas'!$AL$87="no","",ROUND(BL5941,4))</f>
        <v>0.90700000000000003</v>
      </c>
      <c r="BN5941" s="157">
        <f>IF('1b-NaturalGas'!$AL$88="no","",ROUND(BL5941,4))</f>
        <v>0.90700000000000003</v>
      </c>
      <c r="BO5941" s="157">
        <f>IF('1b-NaturalGas'!$AL$89="no","",ROUND(BL5941,4))</f>
        <v>0.90700000000000003</v>
      </c>
      <c r="BP5941" s="157">
        <f>IF('1b-NaturalGas'!$AL$90="no","not applicable (based on previous answers)",ROUND(BL5941,4))</f>
        <v>0.90700000000000003</v>
      </c>
      <c r="BQ5941" s="157">
        <f>IF('1b-NaturalGas'!$AL$91="no","not applicable (based on previous answers)",ROUND(BL5941,4))</f>
        <v>0.90700000000000003</v>
      </c>
    </row>
    <row r="5942" spans="30:69" x14ac:dyDescent="0.25">
      <c r="AD5942" s="157">
        <f t="shared" si="199"/>
        <v>0.9090000000000007</v>
      </c>
      <c r="AE5942" s="157">
        <f>IF('1a-Electricity'!$AL$77="no","",ROUND(AD5942,4))</f>
        <v>0.90900000000000003</v>
      </c>
      <c r="AF5942" s="157">
        <f>IF('1a-Electricity'!$AL$78="no","",ROUND(AD5942,4))</f>
        <v>0.90900000000000003</v>
      </c>
      <c r="AG5942" s="157">
        <f>IF('1a-Electricity'!$AL$79="no","",ROUND(AD5942,4))</f>
        <v>0.90900000000000003</v>
      </c>
      <c r="BL5942" s="157">
        <f t="shared" si="200"/>
        <v>0.9080000000000007</v>
      </c>
      <c r="BM5942" s="157">
        <f>IF('1b-NaturalGas'!$AL$87="no","",ROUND(BL5942,4))</f>
        <v>0.90800000000000003</v>
      </c>
      <c r="BN5942" s="157">
        <f>IF('1b-NaturalGas'!$AL$88="no","",ROUND(BL5942,4))</f>
        <v>0.90800000000000003</v>
      </c>
      <c r="BO5942" s="157">
        <f>IF('1b-NaturalGas'!$AL$89="no","",ROUND(BL5942,4))</f>
        <v>0.90800000000000003</v>
      </c>
      <c r="BP5942" s="157">
        <f>IF('1b-NaturalGas'!$AL$90="no","not applicable (based on previous answers)",ROUND(BL5942,4))</f>
        <v>0.90800000000000003</v>
      </c>
      <c r="BQ5942" s="157">
        <f>IF('1b-NaturalGas'!$AL$91="no","not applicable (based on previous answers)",ROUND(BL5942,4))</f>
        <v>0.90800000000000003</v>
      </c>
    </row>
    <row r="5943" spans="30:69" x14ac:dyDescent="0.25">
      <c r="AD5943" s="157">
        <f t="shared" si="199"/>
        <v>0.9100000000000007</v>
      </c>
      <c r="AE5943" s="157">
        <f>IF('1a-Electricity'!$AL$77="no","",ROUND(AD5943,4))</f>
        <v>0.91</v>
      </c>
      <c r="AF5943" s="157">
        <f>IF('1a-Electricity'!$AL$78="no","",ROUND(AD5943,4))</f>
        <v>0.91</v>
      </c>
      <c r="AG5943" s="157">
        <f>IF('1a-Electricity'!$AL$79="no","",ROUND(AD5943,4))</f>
        <v>0.91</v>
      </c>
      <c r="BL5943" s="157">
        <f t="shared" si="200"/>
        <v>0.9090000000000007</v>
      </c>
      <c r="BM5943" s="157">
        <f>IF('1b-NaturalGas'!$AL$87="no","",ROUND(BL5943,4))</f>
        <v>0.90900000000000003</v>
      </c>
      <c r="BN5943" s="157">
        <f>IF('1b-NaturalGas'!$AL$88="no","",ROUND(BL5943,4))</f>
        <v>0.90900000000000003</v>
      </c>
      <c r="BO5943" s="157">
        <f>IF('1b-NaturalGas'!$AL$89="no","",ROUND(BL5943,4))</f>
        <v>0.90900000000000003</v>
      </c>
      <c r="BP5943" s="157">
        <f>IF('1b-NaturalGas'!$AL$90="no","not applicable (based on previous answers)",ROUND(BL5943,4))</f>
        <v>0.90900000000000003</v>
      </c>
      <c r="BQ5943" s="157">
        <f>IF('1b-NaturalGas'!$AL$91="no","not applicable (based on previous answers)",ROUND(BL5943,4))</f>
        <v>0.90900000000000003</v>
      </c>
    </row>
    <row r="5944" spans="30:69" x14ac:dyDescent="0.25">
      <c r="AD5944" s="157">
        <f t="shared" si="199"/>
        <v>0.9110000000000007</v>
      </c>
      <c r="AE5944" s="157">
        <f>IF('1a-Electricity'!$AL$77="no","",ROUND(AD5944,4))</f>
        <v>0.91100000000000003</v>
      </c>
      <c r="AF5944" s="157">
        <f>IF('1a-Electricity'!$AL$78="no","",ROUND(AD5944,4))</f>
        <v>0.91100000000000003</v>
      </c>
      <c r="AG5944" s="157">
        <f>IF('1a-Electricity'!$AL$79="no","",ROUND(AD5944,4))</f>
        <v>0.91100000000000003</v>
      </c>
      <c r="BL5944" s="157">
        <f t="shared" si="200"/>
        <v>0.9100000000000007</v>
      </c>
      <c r="BM5944" s="157">
        <f>IF('1b-NaturalGas'!$AL$87="no","",ROUND(BL5944,4))</f>
        <v>0.91</v>
      </c>
      <c r="BN5944" s="157">
        <f>IF('1b-NaturalGas'!$AL$88="no","",ROUND(BL5944,4))</f>
        <v>0.91</v>
      </c>
      <c r="BO5944" s="157">
        <f>IF('1b-NaturalGas'!$AL$89="no","",ROUND(BL5944,4))</f>
        <v>0.91</v>
      </c>
      <c r="BP5944" s="157">
        <f>IF('1b-NaturalGas'!$AL$90="no","not applicable (based on previous answers)",ROUND(BL5944,4))</f>
        <v>0.91</v>
      </c>
      <c r="BQ5944" s="157">
        <f>IF('1b-NaturalGas'!$AL$91="no","not applicable (based on previous answers)",ROUND(BL5944,4))</f>
        <v>0.91</v>
      </c>
    </row>
    <row r="5945" spans="30:69" x14ac:dyDescent="0.25">
      <c r="AD5945" s="157">
        <f t="shared" si="199"/>
        <v>0.9120000000000007</v>
      </c>
      <c r="AE5945" s="157">
        <f>IF('1a-Electricity'!$AL$77="no","",ROUND(AD5945,4))</f>
        <v>0.91200000000000003</v>
      </c>
      <c r="AF5945" s="157">
        <f>IF('1a-Electricity'!$AL$78="no","",ROUND(AD5945,4))</f>
        <v>0.91200000000000003</v>
      </c>
      <c r="AG5945" s="157">
        <f>IF('1a-Electricity'!$AL$79="no","",ROUND(AD5945,4))</f>
        <v>0.91200000000000003</v>
      </c>
      <c r="BL5945" s="157">
        <f t="shared" si="200"/>
        <v>0.9110000000000007</v>
      </c>
      <c r="BM5945" s="157">
        <f>IF('1b-NaturalGas'!$AL$87="no","",ROUND(BL5945,4))</f>
        <v>0.91100000000000003</v>
      </c>
      <c r="BN5945" s="157">
        <f>IF('1b-NaturalGas'!$AL$88="no","",ROUND(BL5945,4))</f>
        <v>0.91100000000000003</v>
      </c>
      <c r="BO5945" s="157">
        <f>IF('1b-NaturalGas'!$AL$89="no","",ROUND(BL5945,4))</f>
        <v>0.91100000000000003</v>
      </c>
      <c r="BP5945" s="157">
        <f>IF('1b-NaturalGas'!$AL$90="no","not applicable (based on previous answers)",ROUND(BL5945,4))</f>
        <v>0.91100000000000003</v>
      </c>
      <c r="BQ5945" s="157">
        <f>IF('1b-NaturalGas'!$AL$91="no","not applicable (based on previous answers)",ROUND(BL5945,4))</f>
        <v>0.91100000000000003</v>
      </c>
    </row>
    <row r="5946" spans="30:69" x14ac:dyDescent="0.25">
      <c r="AD5946" s="157">
        <f t="shared" si="199"/>
        <v>0.9130000000000007</v>
      </c>
      <c r="AE5946" s="157">
        <f>IF('1a-Electricity'!$AL$77="no","",ROUND(AD5946,4))</f>
        <v>0.91300000000000003</v>
      </c>
      <c r="AF5946" s="157">
        <f>IF('1a-Electricity'!$AL$78="no","",ROUND(AD5946,4))</f>
        <v>0.91300000000000003</v>
      </c>
      <c r="AG5946" s="157">
        <f>IF('1a-Electricity'!$AL$79="no","",ROUND(AD5946,4))</f>
        <v>0.91300000000000003</v>
      </c>
      <c r="BL5946" s="157">
        <f t="shared" si="200"/>
        <v>0.9120000000000007</v>
      </c>
      <c r="BM5946" s="157">
        <f>IF('1b-NaturalGas'!$AL$87="no","",ROUND(BL5946,4))</f>
        <v>0.91200000000000003</v>
      </c>
      <c r="BN5946" s="157">
        <f>IF('1b-NaturalGas'!$AL$88="no","",ROUND(BL5946,4))</f>
        <v>0.91200000000000003</v>
      </c>
      <c r="BO5946" s="157">
        <f>IF('1b-NaturalGas'!$AL$89="no","",ROUND(BL5946,4))</f>
        <v>0.91200000000000003</v>
      </c>
      <c r="BP5946" s="157">
        <f>IF('1b-NaturalGas'!$AL$90="no","not applicable (based on previous answers)",ROUND(BL5946,4))</f>
        <v>0.91200000000000003</v>
      </c>
      <c r="BQ5946" s="157">
        <f>IF('1b-NaturalGas'!$AL$91="no","not applicable (based on previous answers)",ROUND(BL5946,4))</f>
        <v>0.91200000000000003</v>
      </c>
    </row>
    <row r="5947" spans="30:69" x14ac:dyDescent="0.25">
      <c r="AD5947" s="157">
        <f t="shared" si="199"/>
        <v>0.9140000000000007</v>
      </c>
      <c r="AE5947" s="157">
        <f>IF('1a-Electricity'!$AL$77="no","",ROUND(AD5947,4))</f>
        <v>0.91400000000000003</v>
      </c>
      <c r="AF5947" s="157">
        <f>IF('1a-Electricity'!$AL$78="no","",ROUND(AD5947,4))</f>
        <v>0.91400000000000003</v>
      </c>
      <c r="AG5947" s="157">
        <f>IF('1a-Electricity'!$AL$79="no","",ROUND(AD5947,4))</f>
        <v>0.91400000000000003</v>
      </c>
      <c r="BL5947" s="157">
        <f t="shared" si="200"/>
        <v>0.9130000000000007</v>
      </c>
      <c r="BM5947" s="157">
        <f>IF('1b-NaturalGas'!$AL$87="no","",ROUND(BL5947,4))</f>
        <v>0.91300000000000003</v>
      </c>
      <c r="BN5947" s="157">
        <f>IF('1b-NaturalGas'!$AL$88="no","",ROUND(BL5947,4))</f>
        <v>0.91300000000000003</v>
      </c>
      <c r="BO5947" s="157">
        <f>IF('1b-NaturalGas'!$AL$89="no","",ROUND(BL5947,4))</f>
        <v>0.91300000000000003</v>
      </c>
      <c r="BP5947" s="157">
        <f>IF('1b-NaturalGas'!$AL$90="no","not applicable (based on previous answers)",ROUND(BL5947,4))</f>
        <v>0.91300000000000003</v>
      </c>
      <c r="BQ5947" s="157">
        <f>IF('1b-NaturalGas'!$AL$91="no","not applicable (based on previous answers)",ROUND(BL5947,4))</f>
        <v>0.91300000000000003</v>
      </c>
    </row>
    <row r="5948" spans="30:69" x14ac:dyDescent="0.25">
      <c r="AD5948" s="157">
        <f t="shared" si="199"/>
        <v>0.9150000000000007</v>
      </c>
      <c r="AE5948" s="157">
        <f>IF('1a-Electricity'!$AL$77="no","",ROUND(AD5948,4))</f>
        <v>0.91500000000000004</v>
      </c>
      <c r="AF5948" s="157">
        <f>IF('1a-Electricity'!$AL$78="no","",ROUND(AD5948,4))</f>
        <v>0.91500000000000004</v>
      </c>
      <c r="AG5948" s="157">
        <f>IF('1a-Electricity'!$AL$79="no","",ROUND(AD5948,4))</f>
        <v>0.91500000000000004</v>
      </c>
      <c r="BL5948" s="157">
        <f t="shared" si="200"/>
        <v>0.9140000000000007</v>
      </c>
      <c r="BM5948" s="157">
        <f>IF('1b-NaturalGas'!$AL$87="no","",ROUND(BL5948,4))</f>
        <v>0.91400000000000003</v>
      </c>
      <c r="BN5948" s="157">
        <f>IF('1b-NaturalGas'!$AL$88="no","",ROUND(BL5948,4))</f>
        <v>0.91400000000000003</v>
      </c>
      <c r="BO5948" s="157">
        <f>IF('1b-NaturalGas'!$AL$89="no","",ROUND(BL5948,4))</f>
        <v>0.91400000000000003</v>
      </c>
      <c r="BP5948" s="157">
        <f>IF('1b-NaturalGas'!$AL$90="no","not applicable (based on previous answers)",ROUND(BL5948,4))</f>
        <v>0.91400000000000003</v>
      </c>
      <c r="BQ5948" s="157">
        <f>IF('1b-NaturalGas'!$AL$91="no","not applicable (based on previous answers)",ROUND(BL5948,4))</f>
        <v>0.91400000000000003</v>
      </c>
    </row>
    <row r="5949" spans="30:69" x14ac:dyDescent="0.25">
      <c r="AD5949" s="157">
        <f t="shared" si="199"/>
        <v>0.9160000000000007</v>
      </c>
      <c r="AE5949" s="157">
        <f>IF('1a-Electricity'!$AL$77="no","",ROUND(AD5949,4))</f>
        <v>0.91600000000000004</v>
      </c>
      <c r="AF5949" s="157">
        <f>IF('1a-Electricity'!$AL$78="no","",ROUND(AD5949,4))</f>
        <v>0.91600000000000004</v>
      </c>
      <c r="AG5949" s="157">
        <f>IF('1a-Electricity'!$AL$79="no","",ROUND(AD5949,4))</f>
        <v>0.91600000000000004</v>
      </c>
      <c r="BL5949" s="157">
        <f t="shared" si="200"/>
        <v>0.9150000000000007</v>
      </c>
      <c r="BM5949" s="157">
        <f>IF('1b-NaturalGas'!$AL$87="no","",ROUND(BL5949,4))</f>
        <v>0.91500000000000004</v>
      </c>
      <c r="BN5949" s="157">
        <f>IF('1b-NaturalGas'!$AL$88="no","",ROUND(BL5949,4))</f>
        <v>0.91500000000000004</v>
      </c>
      <c r="BO5949" s="157">
        <f>IF('1b-NaturalGas'!$AL$89="no","",ROUND(BL5949,4))</f>
        <v>0.91500000000000004</v>
      </c>
      <c r="BP5949" s="157">
        <f>IF('1b-NaturalGas'!$AL$90="no","not applicable (based on previous answers)",ROUND(BL5949,4))</f>
        <v>0.91500000000000004</v>
      </c>
      <c r="BQ5949" s="157">
        <f>IF('1b-NaturalGas'!$AL$91="no","not applicable (based on previous answers)",ROUND(BL5949,4))</f>
        <v>0.91500000000000004</v>
      </c>
    </row>
    <row r="5950" spans="30:69" x14ac:dyDescent="0.25">
      <c r="AD5950" s="157">
        <f t="shared" si="199"/>
        <v>0.9170000000000007</v>
      </c>
      <c r="AE5950" s="157">
        <f>IF('1a-Electricity'!$AL$77="no","",ROUND(AD5950,4))</f>
        <v>0.91700000000000004</v>
      </c>
      <c r="AF5950" s="157">
        <f>IF('1a-Electricity'!$AL$78="no","",ROUND(AD5950,4))</f>
        <v>0.91700000000000004</v>
      </c>
      <c r="AG5950" s="157">
        <f>IF('1a-Electricity'!$AL$79="no","",ROUND(AD5950,4))</f>
        <v>0.91700000000000004</v>
      </c>
      <c r="BL5950" s="157">
        <f t="shared" si="200"/>
        <v>0.9160000000000007</v>
      </c>
      <c r="BM5950" s="157">
        <f>IF('1b-NaturalGas'!$AL$87="no","",ROUND(BL5950,4))</f>
        <v>0.91600000000000004</v>
      </c>
      <c r="BN5950" s="157">
        <f>IF('1b-NaturalGas'!$AL$88="no","",ROUND(BL5950,4))</f>
        <v>0.91600000000000004</v>
      </c>
      <c r="BO5950" s="157">
        <f>IF('1b-NaturalGas'!$AL$89="no","",ROUND(BL5950,4))</f>
        <v>0.91600000000000004</v>
      </c>
      <c r="BP5950" s="157">
        <f>IF('1b-NaturalGas'!$AL$90="no","not applicable (based on previous answers)",ROUND(BL5950,4))</f>
        <v>0.91600000000000004</v>
      </c>
      <c r="BQ5950" s="157">
        <f>IF('1b-NaturalGas'!$AL$91="no","not applicable (based on previous answers)",ROUND(BL5950,4))</f>
        <v>0.91600000000000004</v>
      </c>
    </row>
    <row r="5951" spans="30:69" x14ac:dyDescent="0.25">
      <c r="AD5951" s="157">
        <f t="shared" si="199"/>
        <v>0.9180000000000007</v>
      </c>
      <c r="AE5951" s="157">
        <f>IF('1a-Electricity'!$AL$77="no","",ROUND(AD5951,4))</f>
        <v>0.91800000000000004</v>
      </c>
      <c r="AF5951" s="157">
        <f>IF('1a-Electricity'!$AL$78="no","",ROUND(AD5951,4))</f>
        <v>0.91800000000000004</v>
      </c>
      <c r="AG5951" s="157">
        <f>IF('1a-Electricity'!$AL$79="no","",ROUND(AD5951,4))</f>
        <v>0.91800000000000004</v>
      </c>
      <c r="BL5951" s="157">
        <f t="shared" si="200"/>
        <v>0.9170000000000007</v>
      </c>
      <c r="BM5951" s="157">
        <f>IF('1b-NaturalGas'!$AL$87="no","",ROUND(BL5951,4))</f>
        <v>0.91700000000000004</v>
      </c>
      <c r="BN5951" s="157">
        <f>IF('1b-NaturalGas'!$AL$88="no","",ROUND(BL5951,4))</f>
        <v>0.91700000000000004</v>
      </c>
      <c r="BO5951" s="157">
        <f>IF('1b-NaturalGas'!$AL$89="no","",ROUND(BL5951,4))</f>
        <v>0.91700000000000004</v>
      </c>
      <c r="BP5951" s="157">
        <f>IF('1b-NaturalGas'!$AL$90="no","not applicable (based on previous answers)",ROUND(BL5951,4))</f>
        <v>0.91700000000000004</v>
      </c>
      <c r="BQ5951" s="157">
        <f>IF('1b-NaturalGas'!$AL$91="no","not applicable (based on previous answers)",ROUND(BL5951,4))</f>
        <v>0.91700000000000004</v>
      </c>
    </row>
    <row r="5952" spans="30:69" x14ac:dyDescent="0.25">
      <c r="AD5952" s="157">
        <f t="shared" si="199"/>
        <v>0.91900000000000071</v>
      </c>
      <c r="AE5952" s="157">
        <f>IF('1a-Electricity'!$AL$77="no","",ROUND(AD5952,4))</f>
        <v>0.91900000000000004</v>
      </c>
      <c r="AF5952" s="157">
        <f>IF('1a-Electricity'!$AL$78="no","",ROUND(AD5952,4))</f>
        <v>0.91900000000000004</v>
      </c>
      <c r="AG5952" s="157">
        <f>IF('1a-Electricity'!$AL$79="no","",ROUND(AD5952,4))</f>
        <v>0.91900000000000004</v>
      </c>
      <c r="BL5952" s="157">
        <f t="shared" si="200"/>
        <v>0.9180000000000007</v>
      </c>
      <c r="BM5952" s="157">
        <f>IF('1b-NaturalGas'!$AL$87="no","",ROUND(BL5952,4))</f>
        <v>0.91800000000000004</v>
      </c>
      <c r="BN5952" s="157">
        <f>IF('1b-NaturalGas'!$AL$88="no","",ROUND(BL5952,4))</f>
        <v>0.91800000000000004</v>
      </c>
      <c r="BO5952" s="157">
        <f>IF('1b-NaturalGas'!$AL$89="no","",ROUND(BL5952,4))</f>
        <v>0.91800000000000004</v>
      </c>
      <c r="BP5952" s="157">
        <f>IF('1b-NaturalGas'!$AL$90="no","not applicable (based on previous answers)",ROUND(BL5952,4))</f>
        <v>0.91800000000000004</v>
      </c>
      <c r="BQ5952" s="157">
        <f>IF('1b-NaturalGas'!$AL$91="no","not applicable (based on previous answers)",ROUND(BL5952,4))</f>
        <v>0.91800000000000004</v>
      </c>
    </row>
    <row r="5953" spans="30:69" x14ac:dyDescent="0.25">
      <c r="AD5953" s="157">
        <f t="shared" si="199"/>
        <v>0.92000000000000071</v>
      </c>
      <c r="AE5953" s="157">
        <f>IF('1a-Electricity'!$AL$77="no","",ROUND(AD5953,4))</f>
        <v>0.92</v>
      </c>
      <c r="AF5953" s="157">
        <f>IF('1a-Electricity'!$AL$78="no","",ROUND(AD5953,4))</f>
        <v>0.92</v>
      </c>
      <c r="AG5953" s="157">
        <f>IF('1a-Electricity'!$AL$79="no","",ROUND(AD5953,4))</f>
        <v>0.92</v>
      </c>
      <c r="BL5953" s="157">
        <f t="shared" si="200"/>
        <v>0.91900000000000071</v>
      </c>
      <c r="BM5953" s="157">
        <f>IF('1b-NaturalGas'!$AL$87="no","",ROUND(BL5953,4))</f>
        <v>0.91900000000000004</v>
      </c>
      <c r="BN5953" s="157">
        <f>IF('1b-NaturalGas'!$AL$88="no","",ROUND(BL5953,4))</f>
        <v>0.91900000000000004</v>
      </c>
      <c r="BO5953" s="157">
        <f>IF('1b-NaturalGas'!$AL$89="no","",ROUND(BL5953,4))</f>
        <v>0.91900000000000004</v>
      </c>
      <c r="BP5953" s="157">
        <f>IF('1b-NaturalGas'!$AL$90="no","not applicable (based on previous answers)",ROUND(BL5953,4))</f>
        <v>0.91900000000000004</v>
      </c>
      <c r="BQ5953" s="157">
        <f>IF('1b-NaturalGas'!$AL$91="no","not applicable (based on previous answers)",ROUND(BL5953,4))</f>
        <v>0.91900000000000004</v>
      </c>
    </row>
    <row r="5954" spans="30:69" x14ac:dyDescent="0.25">
      <c r="AD5954" s="157">
        <f t="shared" si="199"/>
        <v>0.92100000000000071</v>
      </c>
      <c r="AE5954" s="157">
        <f>IF('1a-Electricity'!$AL$77="no","",ROUND(AD5954,4))</f>
        <v>0.92100000000000004</v>
      </c>
      <c r="AF5954" s="157">
        <f>IF('1a-Electricity'!$AL$78="no","",ROUND(AD5954,4))</f>
        <v>0.92100000000000004</v>
      </c>
      <c r="AG5954" s="157">
        <f>IF('1a-Electricity'!$AL$79="no","",ROUND(AD5954,4))</f>
        <v>0.92100000000000004</v>
      </c>
      <c r="BL5954" s="157">
        <f t="shared" si="200"/>
        <v>0.92000000000000071</v>
      </c>
      <c r="BM5954" s="157">
        <f>IF('1b-NaturalGas'!$AL$87="no","",ROUND(BL5954,4))</f>
        <v>0.92</v>
      </c>
      <c r="BN5954" s="157">
        <f>IF('1b-NaturalGas'!$AL$88="no","",ROUND(BL5954,4))</f>
        <v>0.92</v>
      </c>
      <c r="BO5954" s="157">
        <f>IF('1b-NaturalGas'!$AL$89="no","",ROUND(BL5954,4))</f>
        <v>0.92</v>
      </c>
      <c r="BP5954" s="157">
        <f>IF('1b-NaturalGas'!$AL$90="no","not applicable (based on previous answers)",ROUND(BL5954,4))</f>
        <v>0.92</v>
      </c>
      <c r="BQ5954" s="157">
        <f>IF('1b-NaturalGas'!$AL$91="no","not applicable (based on previous answers)",ROUND(BL5954,4))</f>
        <v>0.92</v>
      </c>
    </row>
    <row r="5955" spans="30:69" x14ac:dyDescent="0.25">
      <c r="AD5955" s="157">
        <f t="shared" si="199"/>
        <v>0.92200000000000071</v>
      </c>
      <c r="AE5955" s="157">
        <f>IF('1a-Electricity'!$AL$77="no","",ROUND(AD5955,4))</f>
        <v>0.92200000000000004</v>
      </c>
      <c r="AF5955" s="157">
        <f>IF('1a-Electricity'!$AL$78="no","",ROUND(AD5955,4))</f>
        <v>0.92200000000000004</v>
      </c>
      <c r="AG5955" s="157">
        <f>IF('1a-Electricity'!$AL$79="no","",ROUND(AD5955,4))</f>
        <v>0.92200000000000004</v>
      </c>
      <c r="BL5955" s="157">
        <f t="shared" si="200"/>
        <v>0.92100000000000071</v>
      </c>
      <c r="BM5955" s="157">
        <f>IF('1b-NaturalGas'!$AL$87="no","",ROUND(BL5955,4))</f>
        <v>0.92100000000000004</v>
      </c>
      <c r="BN5955" s="157">
        <f>IF('1b-NaturalGas'!$AL$88="no","",ROUND(BL5955,4))</f>
        <v>0.92100000000000004</v>
      </c>
      <c r="BO5955" s="157">
        <f>IF('1b-NaturalGas'!$AL$89="no","",ROUND(BL5955,4))</f>
        <v>0.92100000000000004</v>
      </c>
      <c r="BP5955" s="157">
        <f>IF('1b-NaturalGas'!$AL$90="no","not applicable (based on previous answers)",ROUND(BL5955,4))</f>
        <v>0.92100000000000004</v>
      </c>
      <c r="BQ5955" s="157">
        <f>IF('1b-NaturalGas'!$AL$91="no","not applicable (based on previous answers)",ROUND(BL5955,4))</f>
        <v>0.92100000000000004</v>
      </c>
    </row>
    <row r="5956" spans="30:69" x14ac:dyDescent="0.25">
      <c r="AD5956" s="157">
        <f t="shared" si="199"/>
        <v>0.92300000000000071</v>
      </c>
      <c r="AE5956" s="157">
        <f>IF('1a-Electricity'!$AL$77="no","",ROUND(AD5956,4))</f>
        <v>0.92300000000000004</v>
      </c>
      <c r="AF5956" s="157">
        <f>IF('1a-Electricity'!$AL$78="no","",ROUND(AD5956,4))</f>
        <v>0.92300000000000004</v>
      </c>
      <c r="AG5956" s="157">
        <f>IF('1a-Electricity'!$AL$79="no","",ROUND(AD5956,4))</f>
        <v>0.92300000000000004</v>
      </c>
      <c r="BL5956" s="157">
        <f t="shared" si="200"/>
        <v>0.92200000000000071</v>
      </c>
      <c r="BM5956" s="157">
        <f>IF('1b-NaturalGas'!$AL$87="no","",ROUND(BL5956,4))</f>
        <v>0.92200000000000004</v>
      </c>
      <c r="BN5956" s="157">
        <f>IF('1b-NaturalGas'!$AL$88="no","",ROUND(BL5956,4))</f>
        <v>0.92200000000000004</v>
      </c>
      <c r="BO5956" s="157">
        <f>IF('1b-NaturalGas'!$AL$89="no","",ROUND(BL5956,4))</f>
        <v>0.92200000000000004</v>
      </c>
      <c r="BP5956" s="157">
        <f>IF('1b-NaturalGas'!$AL$90="no","not applicable (based on previous answers)",ROUND(BL5956,4))</f>
        <v>0.92200000000000004</v>
      </c>
      <c r="BQ5956" s="157">
        <f>IF('1b-NaturalGas'!$AL$91="no","not applicable (based on previous answers)",ROUND(BL5956,4))</f>
        <v>0.92200000000000004</v>
      </c>
    </row>
    <row r="5957" spans="30:69" x14ac:dyDescent="0.25">
      <c r="AD5957" s="157">
        <f t="shared" si="199"/>
        <v>0.92400000000000071</v>
      </c>
      <c r="AE5957" s="157">
        <f>IF('1a-Electricity'!$AL$77="no","",ROUND(AD5957,4))</f>
        <v>0.92400000000000004</v>
      </c>
      <c r="AF5957" s="157">
        <f>IF('1a-Electricity'!$AL$78="no","",ROUND(AD5957,4))</f>
        <v>0.92400000000000004</v>
      </c>
      <c r="AG5957" s="157">
        <f>IF('1a-Electricity'!$AL$79="no","",ROUND(AD5957,4))</f>
        <v>0.92400000000000004</v>
      </c>
      <c r="BL5957" s="157">
        <f t="shared" si="200"/>
        <v>0.92300000000000071</v>
      </c>
      <c r="BM5957" s="157">
        <f>IF('1b-NaturalGas'!$AL$87="no","",ROUND(BL5957,4))</f>
        <v>0.92300000000000004</v>
      </c>
      <c r="BN5957" s="157">
        <f>IF('1b-NaturalGas'!$AL$88="no","",ROUND(BL5957,4))</f>
        <v>0.92300000000000004</v>
      </c>
      <c r="BO5957" s="157">
        <f>IF('1b-NaturalGas'!$AL$89="no","",ROUND(BL5957,4))</f>
        <v>0.92300000000000004</v>
      </c>
      <c r="BP5957" s="157">
        <f>IF('1b-NaturalGas'!$AL$90="no","not applicable (based on previous answers)",ROUND(BL5957,4))</f>
        <v>0.92300000000000004</v>
      </c>
      <c r="BQ5957" s="157">
        <f>IF('1b-NaturalGas'!$AL$91="no","not applicable (based on previous answers)",ROUND(BL5957,4))</f>
        <v>0.92300000000000004</v>
      </c>
    </row>
    <row r="5958" spans="30:69" x14ac:dyDescent="0.25">
      <c r="AD5958" s="157">
        <f t="shared" si="199"/>
        <v>0.92500000000000071</v>
      </c>
      <c r="AE5958" s="157">
        <f>IF('1a-Electricity'!$AL$77="no","",ROUND(AD5958,4))</f>
        <v>0.92500000000000004</v>
      </c>
      <c r="AF5958" s="157">
        <f>IF('1a-Electricity'!$AL$78="no","",ROUND(AD5958,4))</f>
        <v>0.92500000000000004</v>
      </c>
      <c r="AG5958" s="157">
        <f>IF('1a-Electricity'!$AL$79="no","",ROUND(AD5958,4))</f>
        <v>0.92500000000000004</v>
      </c>
      <c r="BL5958" s="157">
        <f t="shared" si="200"/>
        <v>0.92400000000000071</v>
      </c>
      <c r="BM5958" s="157">
        <f>IF('1b-NaturalGas'!$AL$87="no","",ROUND(BL5958,4))</f>
        <v>0.92400000000000004</v>
      </c>
      <c r="BN5958" s="157">
        <f>IF('1b-NaturalGas'!$AL$88="no","",ROUND(BL5958,4))</f>
        <v>0.92400000000000004</v>
      </c>
      <c r="BO5958" s="157">
        <f>IF('1b-NaturalGas'!$AL$89="no","",ROUND(BL5958,4))</f>
        <v>0.92400000000000004</v>
      </c>
      <c r="BP5958" s="157">
        <f>IF('1b-NaturalGas'!$AL$90="no","not applicable (based on previous answers)",ROUND(BL5958,4))</f>
        <v>0.92400000000000004</v>
      </c>
      <c r="BQ5958" s="157">
        <f>IF('1b-NaturalGas'!$AL$91="no","not applicable (based on previous answers)",ROUND(BL5958,4))</f>
        <v>0.92400000000000004</v>
      </c>
    </row>
    <row r="5959" spans="30:69" x14ac:dyDescent="0.25">
      <c r="AD5959" s="157">
        <f t="shared" si="199"/>
        <v>0.92600000000000071</v>
      </c>
      <c r="AE5959" s="157">
        <f>IF('1a-Electricity'!$AL$77="no","",ROUND(AD5959,4))</f>
        <v>0.92600000000000005</v>
      </c>
      <c r="AF5959" s="157">
        <f>IF('1a-Electricity'!$AL$78="no","",ROUND(AD5959,4))</f>
        <v>0.92600000000000005</v>
      </c>
      <c r="AG5959" s="157">
        <f>IF('1a-Electricity'!$AL$79="no","",ROUND(AD5959,4))</f>
        <v>0.92600000000000005</v>
      </c>
      <c r="BL5959" s="157">
        <f t="shared" si="200"/>
        <v>0.92500000000000071</v>
      </c>
      <c r="BM5959" s="157">
        <f>IF('1b-NaturalGas'!$AL$87="no","",ROUND(BL5959,4))</f>
        <v>0.92500000000000004</v>
      </c>
      <c r="BN5959" s="157">
        <f>IF('1b-NaturalGas'!$AL$88="no","",ROUND(BL5959,4))</f>
        <v>0.92500000000000004</v>
      </c>
      <c r="BO5959" s="157">
        <f>IF('1b-NaturalGas'!$AL$89="no","",ROUND(BL5959,4))</f>
        <v>0.92500000000000004</v>
      </c>
      <c r="BP5959" s="157">
        <f>IF('1b-NaturalGas'!$AL$90="no","not applicable (based on previous answers)",ROUND(BL5959,4))</f>
        <v>0.92500000000000004</v>
      </c>
      <c r="BQ5959" s="157">
        <f>IF('1b-NaturalGas'!$AL$91="no","not applicable (based on previous answers)",ROUND(BL5959,4))</f>
        <v>0.92500000000000004</v>
      </c>
    </row>
    <row r="5960" spans="30:69" x14ac:dyDescent="0.25">
      <c r="AD5960" s="157">
        <f t="shared" si="199"/>
        <v>0.92700000000000071</v>
      </c>
      <c r="AE5960" s="157">
        <f>IF('1a-Electricity'!$AL$77="no","",ROUND(AD5960,4))</f>
        <v>0.92700000000000005</v>
      </c>
      <c r="AF5960" s="157">
        <f>IF('1a-Electricity'!$AL$78="no","",ROUND(AD5960,4))</f>
        <v>0.92700000000000005</v>
      </c>
      <c r="AG5960" s="157">
        <f>IF('1a-Electricity'!$AL$79="no","",ROUND(AD5960,4))</f>
        <v>0.92700000000000005</v>
      </c>
      <c r="BL5960" s="157">
        <f t="shared" si="200"/>
        <v>0.92600000000000071</v>
      </c>
      <c r="BM5960" s="157">
        <f>IF('1b-NaturalGas'!$AL$87="no","",ROUND(BL5960,4))</f>
        <v>0.92600000000000005</v>
      </c>
      <c r="BN5960" s="157">
        <f>IF('1b-NaturalGas'!$AL$88="no","",ROUND(BL5960,4))</f>
        <v>0.92600000000000005</v>
      </c>
      <c r="BO5960" s="157">
        <f>IF('1b-NaturalGas'!$AL$89="no","",ROUND(BL5960,4))</f>
        <v>0.92600000000000005</v>
      </c>
      <c r="BP5960" s="157">
        <f>IF('1b-NaturalGas'!$AL$90="no","not applicable (based on previous answers)",ROUND(BL5960,4))</f>
        <v>0.92600000000000005</v>
      </c>
      <c r="BQ5960" s="157">
        <f>IF('1b-NaturalGas'!$AL$91="no","not applicable (based on previous answers)",ROUND(BL5960,4))</f>
        <v>0.92600000000000005</v>
      </c>
    </row>
    <row r="5961" spans="30:69" x14ac:dyDescent="0.25">
      <c r="AD5961" s="157">
        <f t="shared" si="199"/>
        <v>0.92800000000000071</v>
      </c>
      <c r="AE5961" s="157">
        <f>IF('1a-Electricity'!$AL$77="no","",ROUND(AD5961,4))</f>
        <v>0.92800000000000005</v>
      </c>
      <c r="AF5961" s="157">
        <f>IF('1a-Electricity'!$AL$78="no","",ROUND(AD5961,4))</f>
        <v>0.92800000000000005</v>
      </c>
      <c r="AG5961" s="157">
        <f>IF('1a-Electricity'!$AL$79="no","",ROUND(AD5961,4))</f>
        <v>0.92800000000000005</v>
      </c>
      <c r="BL5961" s="157">
        <f t="shared" si="200"/>
        <v>0.92700000000000071</v>
      </c>
      <c r="BM5961" s="157">
        <f>IF('1b-NaturalGas'!$AL$87="no","",ROUND(BL5961,4))</f>
        <v>0.92700000000000005</v>
      </c>
      <c r="BN5961" s="157">
        <f>IF('1b-NaturalGas'!$AL$88="no","",ROUND(BL5961,4))</f>
        <v>0.92700000000000005</v>
      </c>
      <c r="BO5961" s="157">
        <f>IF('1b-NaturalGas'!$AL$89="no","",ROUND(BL5961,4))</f>
        <v>0.92700000000000005</v>
      </c>
      <c r="BP5961" s="157">
        <f>IF('1b-NaturalGas'!$AL$90="no","not applicable (based on previous answers)",ROUND(BL5961,4))</f>
        <v>0.92700000000000005</v>
      </c>
      <c r="BQ5961" s="157">
        <f>IF('1b-NaturalGas'!$AL$91="no","not applicable (based on previous answers)",ROUND(BL5961,4))</f>
        <v>0.92700000000000005</v>
      </c>
    </row>
    <row r="5962" spans="30:69" x14ac:dyDescent="0.25">
      <c r="AD5962" s="157">
        <f t="shared" si="199"/>
        <v>0.92900000000000071</v>
      </c>
      <c r="AE5962" s="157">
        <f>IF('1a-Electricity'!$AL$77="no","",ROUND(AD5962,4))</f>
        <v>0.92900000000000005</v>
      </c>
      <c r="AF5962" s="157">
        <f>IF('1a-Electricity'!$AL$78="no","",ROUND(AD5962,4))</f>
        <v>0.92900000000000005</v>
      </c>
      <c r="AG5962" s="157">
        <f>IF('1a-Electricity'!$AL$79="no","",ROUND(AD5962,4))</f>
        <v>0.92900000000000005</v>
      </c>
      <c r="BL5962" s="157">
        <f t="shared" si="200"/>
        <v>0.92800000000000071</v>
      </c>
      <c r="BM5962" s="157">
        <f>IF('1b-NaturalGas'!$AL$87="no","",ROUND(BL5962,4))</f>
        <v>0.92800000000000005</v>
      </c>
      <c r="BN5962" s="157">
        <f>IF('1b-NaturalGas'!$AL$88="no","",ROUND(BL5962,4))</f>
        <v>0.92800000000000005</v>
      </c>
      <c r="BO5962" s="157">
        <f>IF('1b-NaturalGas'!$AL$89="no","",ROUND(BL5962,4))</f>
        <v>0.92800000000000005</v>
      </c>
      <c r="BP5962" s="157">
        <f>IF('1b-NaturalGas'!$AL$90="no","not applicable (based on previous answers)",ROUND(BL5962,4))</f>
        <v>0.92800000000000005</v>
      </c>
      <c r="BQ5962" s="157">
        <f>IF('1b-NaturalGas'!$AL$91="no","not applicable (based on previous answers)",ROUND(BL5962,4))</f>
        <v>0.92800000000000005</v>
      </c>
    </row>
    <row r="5963" spans="30:69" x14ac:dyDescent="0.25">
      <c r="AD5963" s="157">
        <f t="shared" si="199"/>
        <v>0.93000000000000071</v>
      </c>
      <c r="AE5963" s="157">
        <f>IF('1a-Electricity'!$AL$77="no","",ROUND(AD5963,4))</f>
        <v>0.93</v>
      </c>
      <c r="AF5963" s="157">
        <f>IF('1a-Electricity'!$AL$78="no","",ROUND(AD5963,4))</f>
        <v>0.93</v>
      </c>
      <c r="AG5963" s="157">
        <f>IF('1a-Electricity'!$AL$79="no","",ROUND(AD5963,4))</f>
        <v>0.93</v>
      </c>
      <c r="BL5963" s="157">
        <f t="shared" si="200"/>
        <v>0.92900000000000071</v>
      </c>
      <c r="BM5963" s="157">
        <f>IF('1b-NaturalGas'!$AL$87="no","",ROUND(BL5963,4))</f>
        <v>0.92900000000000005</v>
      </c>
      <c r="BN5963" s="157">
        <f>IF('1b-NaturalGas'!$AL$88="no","",ROUND(BL5963,4))</f>
        <v>0.92900000000000005</v>
      </c>
      <c r="BO5963" s="157">
        <f>IF('1b-NaturalGas'!$AL$89="no","",ROUND(BL5963,4))</f>
        <v>0.92900000000000005</v>
      </c>
      <c r="BP5963" s="157">
        <f>IF('1b-NaturalGas'!$AL$90="no","not applicable (based on previous answers)",ROUND(BL5963,4))</f>
        <v>0.92900000000000005</v>
      </c>
      <c r="BQ5963" s="157">
        <f>IF('1b-NaturalGas'!$AL$91="no","not applicable (based on previous answers)",ROUND(BL5963,4))</f>
        <v>0.92900000000000005</v>
      </c>
    </row>
    <row r="5964" spans="30:69" x14ac:dyDescent="0.25">
      <c r="AD5964" s="157">
        <f t="shared" si="199"/>
        <v>0.93100000000000072</v>
      </c>
      <c r="AE5964" s="157">
        <f>IF('1a-Electricity'!$AL$77="no","",ROUND(AD5964,4))</f>
        <v>0.93100000000000005</v>
      </c>
      <c r="AF5964" s="157">
        <f>IF('1a-Electricity'!$AL$78="no","",ROUND(AD5964,4))</f>
        <v>0.93100000000000005</v>
      </c>
      <c r="AG5964" s="157">
        <f>IF('1a-Electricity'!$AL$79="no","",ROUND(AD5964,4))</f>
        <v>0.93100000000000005</v>
      </c>
      <c r="BL5964" s="157">
        <f t="shared" si="200"/>
        <v>0.93000000000000071</v>
      </c>
      <c r="BM5964" s="157">
        <f>IF('1b-NaturalGas'!$AL$87="no","",ROUND(BL5964,4))</f>
        <v>0.93</v>
      </c>
      <c r="BN5964" s="157">
        <f>IF('1b-NaturalGas'!$AL$88="no","",ROUND(BL5964,4))</f>
        <v>0.93</v>
      </c>
      <c r="BO5964" s="157">
        <f>IF('1b-NaturalGas'!$AL$89="no","",ROUND(BL5964,4))</f>
        <v>0.93</v>
      </c>
      <c r="BP5964" s="157">
        <f>IF('1b-NaturalGas'!$AL$90="no","not applicable (based on previous answers)",ROUND(BL5964,4))</f>
        <v>0.93</v>
      </c>
      <c r="BQ5964" s="157">
        <f>IF('1b-NaturalGas'!$AL$91="no","not applicable (based on previous answers)",ROUND(BL5964,4))</f>
        <v>0.93</v>
      </c>
    </row>
    <row r="5965" spans="30:69" x14ac:dyDescent="0.25">
      <c r="AD5965" s="157">
        <f t="shared" si="199"/>
        <v>0.93200000000000072</v>
      </c>
      <c r="AE5965" s="157">
        <f>IF('1a-Electricity'!$AL$77="no","",ROUND(AD5965,4))</f>
        <v>0.93200000000000005</v>
      </c>
      <c r="AF5965" s="157">
        <f>IF('1a-Electricity'!$AL$78="no","",ROUND(AD5965,4))</f>
        <v>0.93200000000000005</v>
      </c>
      <c r="AG5965" s="157">
        <f>IF('1a-Electricity'!$AL$79="no","",ROUND(AD5965,4))</f>
        <v>0.93200000000000005</v>
      </c>
      <c r="BL5965" s="157">
        <f t="shared" si="200"/>
        <v>0.93100000000000072</v>
      </c>
      <c r="BM5965" s="157">
        <f>IF('1b-NaturalGas'!$AL$87="no","",ROUND(BL5965,4))</f>
        <v>0.93100000000000005</v>
      </c>
      <c r="BN5965" s="157">
        <f>IF('1b-NaturalGas'!$AL$88="no","",ROUND(BL5965,4))</f>
        <v>0.93100000000000005</v>
      </c>
      <c r="BO5965" s="157">
        <f>IF('1b-NaturalGas'!$AL$89="no","",ROUND(BL5965,4))</f>
        <v>0.93100000000000005</v>
      </c>
      <c r="BP5965" s="157">
        <f>IF('1b-NaturalGas'!$AL$90="no","not applicable (based on previous answers)",ROUND(BL5965,4))</f>
        <v>0.93100000000000005</v>
      </c>
      <c r="BQ5965" s="157">
        <f>IF('1b-NaturalGas'!$AL$91="no","not applicable (based on previous answers)",ROUND(BL5965,4))</f>
        <v>0.93100000000000005</v>
      </c>
    </row>
    <row r="5966" spans="30:69" x14ac:dyDescent="0.25">
      <c r="AD5966" s="157">
        <f t="shared" si="199"/>
        <v>0.93300000000000072</v>
      </c>
      <c r="AE5966" s="157">
        <f>IF('1a-Electricity'!$AL$77="no","",ROUND(AD5966,4))</f>
        <v>0.93300000000000005</v>
      </c>
      <c r="AF5966" s="157">
        <f>IF('1a-Electricity'!$AL$78="no","",ROUND(AD5966,4))</f>
        <v>0.93300000000000005</v>
      </c>
      <c r="AG5966" s="157">
        <f>IF('1a-Electricity'!$AL$79="no","",ROUND(AD5966,4))</f>
        <v>0.93300000000000005</v>
      </c>
      <c r="BL5966" s="157">
        <f t="shared" si="200"/>
        <v>0.93200000000000072</v>
      </c>
      <c r="BM5966" s="157">
        <f>IF('1b-NaturalGas'!$AL$87="no","",ROUND(BL5966,4))</f>
        <v>0.93200000000000005</v>
      </c>
      <c r="BN5966" s="157">
        <f>IF('1b-NaturalGas'!$AL$88="no","",ROUND(BL5966,4))</f>
        <v>0.93200000000000005</v>
      </c>
      <c r="BO5966" s="157">
        <f>IF('1b-NaturalGas'!$AL$89="no","",ROUND(BL5966,4))</f>
        <v>0.93200000000000005</v>
      </c>
      <c r="BP5966" s="157">
        <f>IF('1b-NaturalGas'!$AL$90="no","not applicable (based on previous answers)",ROUND(BL5966,4))</f>
        <v>0.93200000000000005</v>
      </c>
      <c r="BQ5966" s="157">
        <f>IF('1b-NaturalGas'!$AL$91="no","not applicable (based on previous answers)",ROUND(BL5966,4))</f>
        <v>0.93200000000000005</v>
      </c>
    </row>
    <row r="5967" spans="30:69" x14ac:dyDescent="0.25">
      <c r="AD5967" s="157">
        <f t="shared" si="199"/>
        <v>0.93400000000000072</v>
      </c>
      <c r="AE5967" s="157">
        <f>IF('1a-Electricity'!$AL$77="no","",ROUND(AD5967,4))</f>
        <v>0.93400000000000005</v>
      </c>
      <c r="AF5967" s="157">
        <f>IF('1a-Electricity'!$AL$78="no","",ROUND(AD5967,4))</f>
        <v>0.93400000000000005</v>
      </c>
      <c r="AG5967" s="157">
        <f>IF('1a-Electricity'!$AL$79="no","",ROUND(AD5967,4))</f>
        <v>0.93400000000000005</v>
      </c>
      <c r="BL5967" s="157">
        <f t="shared" si="200"/>
        <v>0.93300000000000072</v>
      </c>
      <c r="BM5967" s="157">
        <f>IF('1b-NaturalGas'!$AL$87="no","",ROUND(BL5967,4))</f>
        <v>0.93300000000000005</v>
      </c>
      <c r="BN5967" s="157">
        <f>IF('1b-NaturalGas'!$AL$88="no","",ROUND(BL5967,4))</f>
        <v>0.93300000000000005</v>
      </c>
      <c r="BO5967" s="157">
        <f>IF('1b-NaturalGas'!$AL$89="no","",ROUND(BL5967,4))</f>
        <v>0.93300000000000005</v>
      </c>
      <c r="BP5967" s="157">
        <f>IF('1b-NaturalGas'!$AL$90="no","not applicable (based on previous answers)",ROUND(BL5967,4))</f>
        <v>0.93300000000000005</v>
      </c>
      <c r="BQ5967" s="157">
        <f>IF('1b-NaturalGas'!$AL$91="no","not applicable (based on previous answers)",ROUND(BL5967,4))</f>
        <v>0.93300000000000005</v>
      </c>
    </row>
    <row r="5968" spans="30:69" x14ac:dyDescent="0.25">
      <c r="AD5968" s="157">
        <f t="shared" si="199"/>
        <v>0.93500000000000072</v>
      </c>
      <c r="AE5968" s="157">
        <f>IF('1a-Electricity'!$AL$77="no","",ROUND(AD5968,4))</f>
        <v>0.93500000000000005</v>
      </c>
      <c r="AF5968" s="157">
        <f>IF('1a-Electricity'!$AL$78="no","",ROUND(AD5968,4))</f>
        <v>0.93500000000000005</v>
      </c>
      <c r="AG5968" s="157">
        <f>IF('1a-Electricity'!$AL$79="no","",ROUND(AD5968,4))</f>
        <v>0.93500000000000005</v>
      </c>
      <c r="BL5968" s="157">
        <f t="shared" si="200"/>
        <v>0.93400000000000072</v>
      </c>
      <c r="BM5968" s="157">
        <f>IF('1b-NaturalGas'!$AL$87="no","",ROUND(BL5968,4))</f>
        <v>0.93400000000000005</v>
      </c>
      <c r="BN5968" s="157">
        <f>IF('1b-NaturalGas'!$AL$88="no","",ROUND(BL5968,4))</f>
        <v>0.93400000000000005</v>
      </c>
      <c r="BO5968" s="157">
        <f>IF('1b-NaturalGas'!$AL$89="no","",ROUND(BL5968,4))</f>
        <v>0.93400000000000005</v>
      </c>
      <c r="BP5968" s="157">
        <f>IF('1b-NaturalGas'!$AL$90="no","not applicable (based on previous answers)",ROUND(BL5968,4))</f>
        <v>0.93400000000000005</v>
      </c>
      <c r="BQ5968" s="157">
        <f>IF('1b-NaturalGas'!$AL$91="no","not applicable (based on previous answers)",ROUND(BL5968,4))</f>
        <v>0.93400000000000005</v>
      </c>
    </row>
    <row r="5969" spans="30:69" x14ac:dyDescent="0.25">
      <c r="AD5969" s="157">
        <f t="shared" si="199"/>
        <v>0.93600000000000072</v>
      </c>
      <c r="AE5969" s="157">
        <f>IF('1a-Electricity'!$AL$77="no","",ROUND(AD5969,4))</f>
        <v>0.93600000000000005</v>
      </c>
      <c r="AF5969" s="157">
        <f>IF('1a-Electricity'!$AL$78="no","",ROUND(AD5969,4))</f>
        <v>0.93600000000000005</v>
      </c>
      <c r="AG5969" s="157">
        <f>IF('1a-Electricity'!$AL$79="no","",ROUND(AD5969,4))</f>
        <v>0.93600000000000005</v>
      </c>
      <c r="BL5969" s="157">
        <f t="shared" si="200"/>
        <v>0.93500000000000072</v>
      </c>
      <c r="BM5969" s="157">
        <f>IF('1b-NaturalGas'!$AL$87="no","",ROUND(BL5969,4))</f>
        <v>0.93500000000000005</v>
      </c>
      <c r="BN5969" s="157">
        <f>IF('1b-NaturalGas'!$AL$88="no","",ROUND(BL5969,4))</f>
        <v>0.93500000000000005</v>
      </c>
      <c r="BO5969" s="157">
        <f>IF('1b-NaturalGas'!$AL$89="no","",ROUND(BL5969,4))</f>
        <v>0.93500000000000005</v>
      </c>
      <c r="BP5969" s="157">
        <f>IF('1b-NaturalGas'!$AL$90="no","not applicable (based on previous answers)",ROUND(BL5969,4))</f>
        <v>0.93500000000000005</v>
      </c>
      <c r="BQ5969" s="157">
        <f>IF('1b-NaturalGas'!$AL$91="no","not applicable (based on previous answers)",ROUND(BL5969,4))</f>
        <v>0.93500000000000005</v>
      </c>
    </row>
    <row r="5970" spans="30:69" x14ac:dyDescent="0.25">
      <c r="AD5970" s="157">
        <f t="shared" si="199"/>
        <v>0.93700000000000072</v>
      </c>
      <c r="AE5970" s="157">
        <f>IF('1a-Electricity'!$AL$77="no","",ROUND(AD5970,4))</f>
        <v>0.93700000000000006</v>
      </c>
      <c r="AF5970" s="157">
        <f>IF('1a-Electricity'!$AL$78="no","",ROUND(AD5970,4))</f>
        <v>0.93700000000000006</v>
      </c>
      <c r="AG5970" s="157">
        <f>IF('1a-Electricity'!$AL$79="no","",ROUND(AD5970,4))</f>
        <v>0.93700000000000006</v>
      </c>
      <c r="BL5970" s="157">
        <f t="shared" si="200"/>
        <v>0.93600000000000072</v>
      </c>
      <c r="BM5970" s="157">
        <f>IF('1b-NaturalGas'!$AL$87="no","",ROUND(BL5970,4))</f>
        <v>0.93600000000000005</v>
      </c>
      <c r="BN5970" s="157">
        <f>IF('1b-NaturalGas'!$AL$88="no","",ROUND(BL5970,4))</f>
        <v>0.93600000000000005</v>
      </c>
      <c r="BO5970" s="157">
        <f>IF('1b-NaturalGas'!$AL$89="no","",ROUND(BL5970,4))</f>
        <v>0.93600000000000005</v>
      </c>
      <c r="BP5970" s="157">
        <f>IF('1b-NaturalGas'!$AL$90="no","not applicable (based on previous answers)",ROUND(BL5970,4))</f>
        <v>0.93600000000000005</v>
      </c>
      <c r="BQ5970" s="157">
        <f>IF('1b-NaturalGas'!$AL$91="no","not applicable (based on previous answers)",ROUND(BL5970,4))</f>
        <v>0.93600000000000005</v>
      </c>
    </row>
    <row r="5971" spans="30:69" x14ac:dyDescent="0.25">
      <c r="AD5971" s="157">
        <f t="shared" si="199"/>
        <v>0.93800000000000072</v>
      </c>
      <c r="AE5971" s="157">
        <f>IF('1a-Electricity'!$AL$77="no","",ROUND(AD5971,4))</f>
        <v>0.93799999999999994</v>
      </c>
      <c r="AF5971" s="157">
        <f>IF('1a-Electricity'!$AL$78="no","",ROUND(AD5971,4))</f>
        <v>0.93799999999999994</v>
      </c>
      <c r="AG5971" s="157">
        <f>IF('1a-Electricity'!$AL$79="no","",ROUND(AD5971,4))</f>
        <v>0.93799999999999994</v>
      </c>
      <c r="BL5971" s="157">
        <f t="shared" si="200"/>
        <v>0.93700000000000072</v>
      </c>
      <c r="BM5971" s="157">
        <f>IF('1b-NaturalGas'!$AL$87="no","",ROUND(BL5971,4))</f>
        <v>0.93700000000000006</v>
      </c>
      <c r="BN5971" s="157">
        <f>IF('1b-NaturalGas'!$AL$88="no","",ROUND(BL5971,4))</f>
        <v>0.93700000000000006</v>
      </c>
      <c r="BO5971" s="157">
        <f>IF('1b-NaturalGas'!$AL$89="no","",ROUND(BL5971,4))</f>
        <v>0.93700000000000006</v>
      </c>
      <c r="BP5971" s="157">
        <f>IF('1b-NaturalGas'!$AL$90="no","not applicable (based on previous answers)",ROUND(BL5971,4))</f>
        <v>0.93700000000000006</v>
      </c>
      <c r="BQ5971" s="157">
        <f>IF('1b-NaturalGas'!$AL$91="no","not applicable (based on previous answers)",ROUND(BL5971,4))</f>
        <v>0.93700000000000006</v>
      </c>
    </row>
    <row r="5972" spans="30:69" x14ac:dyDescent="0.25">
      <c r="AD5972" s="157">
        <f t="shared" si="199"/>
        <v>0.93900000000000072</v>
      </c>
      <c r="AE5972" s="157">
        <f>IF('1a-Electricity'!$AL$77="no","",ROUND(AD5972,4))</f>
        <v>0.93899999999999995</v>
      </c>
      <c r="AF5972" s="157">
        <f>IF('1a-Electricity'!$AL$78="no","",ROUND(AD5972,4))</f>
        <v>0.93899999999999995</v>
      </c>
      <c r="AG5972" s="157">
        <f>IF('1a-Electricity'!$AL$79="no","",ROUND(AD5972,4))</f>
        <v>0.93899999999999995</v>
      </c>
      <c r="BL5972" s="157">
        <f t="shared" si="200"/>
        <v>0.93800000000000072</v>
      </c>
      <c r="BM5972" s="157">
        <f>IF('1b-NaturalGas'!$AL$87="no","",ROUND(BL5972,4))</f>
        <v>0.93799999999999994</v>
      </c>
      <c r="BN5972" s="157">
        <f>IF('1b-NaturalGas'!$AL$88="no","",ROUND(BL5972,4))</f>
        <v>0.93799999999999994</v>
      </c>
      <c r="BO5972" s="157">
        <f>IF('1b-NaturalGas'!$AL$89="no","",ROUND(BL5972,4))</f>
        <v>0.93799999999999994</v>
      </c>
      <c r="BP5972" s="157">
        <f>IF('1b-NaturalGas'!$AL$90="no","not applicable (based on previous answers)",ROUND(BL5972,4))</f>
        <v>0.93799999999999994</v>
      </c>
      <c r="BQ5972" s="157">
        <f>IF('1b-NaturalGas'!$AL$91="no","not applicable (based on previous answers)",ROUND(BL5972,4))</f>
        <v>0.93799999999999994</v>
      </c>
    </row>
    <row r="5973" spans="30:69" x14ac:dyDescent="0.25">
      <c r="AD5973" s="157">
        <f t="shared" si="199"/>
        <v>0.94000000000000072</v>
      </c>
      <c r="AE5973" s="157">
        <f>IF('1a-Electricity'!$AL$77="no","",ROUND(AD5973,4))</f>
        <v>0.94</v>
      </c>
      <c r="AF5973" s="157">
        <f>IF('1a-Electricity'!$AL$78="no","",ROUND(AD5973,4))</f>
        <v>0.94</v>
      </c>
      <c r="AG5973" s="157">
        <f>IF('1a-Electricity'!$AL$79="no","",ROUND(AD5973,4))</f>
        <v>0.94</v>
      </c>
      <c r="BL5973" s="157">
        <f t="shared" si="200"/>
        <v>0.93900000000000072</v>
      </c>
      <c r="BM5973" s="157">
        <f>IF('1b-NaturalGas'!$AL$87="no","",ROUND(BL5973,4))</f>
        <v>0.93899999999999995</v>
      </c>
      <c r="BN5973" s="157">
        <f>IF('1b-NaturalGas'!$AL$88="no","",ROUND(BL5973,4))</f>
        <v>0.93899999999999995</v>
      </c>
      <c r="BO5973" s="157">
        <f>IF('1b-NaturalGas'!$AL$89="no","",ROUND(BL5973,4))</f>
        <v>0.93899999999999995</v>
      </c>
      <c r="BP5973" s="157">
        <f>IF('1b-NaturalGas'!$AL$90="no","not applicable (based on previous answers)",ROUND(BL5973,4))</f>
        <v>0.93899999999999995</v>
      </c>
      <c r="BQ5973" s="157">
        <f>IF('1b-NaturalGas'!$AL$91="no","not applicable (based on previous answers)",ROUND(BL5973,4))</f>
        <v>0.93899999999999995</v>
      </c>
    </row>
    <row r="5974" spans="30:69" x14ac:dyDescent="0.25">
      <c r="AD5974" s="157">
        <f t="shared" si="199"/>
        <v>0.94100000000000072</v>
      </c>
      <c r="AE5974" s="157">
        <f>IF('1a-Electricity'!$AL$77="no","",ROUND(AD5974,4))</f>
        <v>0.94099999999999995</v>
      </c>
      <c r="AF5974" s="157">
        <f>IF('1a-Electricity'!$AL$78="no","",ROUND(AD5974,4))</f>
        <v>0.94099999999999995</v>
      </c>
      <c r="AG5974" s="157">
        <f>IF('1a-Electricity'!$AL$79="no","",ROUND(AD5974,4))</f>
        <v>0.94099999999999995</v>
      </c>
      <c r="BL5974" s="157">
        <f t="shared" si="200"/>
        <v>0.94000000000000072</v>
      </c>
      <c r="BM5974" s="157">
        <f>IF('1b-NaturalGas'!$AL$87="no","",ROUND(BL5974,4))</f>
        <v>0.94</v>
      </c>
      <c r="BN5974" s="157">
        <f>IF('1b-NaturalGas'!$AL$88="no","",ROUND(BL5974,4))</f>
        <v>0.94</v>
      </c>
      <c r="BO5974" s="157">
        <f>IF('1b-NaturalGas'!$AL$89="no","",ROUND(BL5974,4))</f>
        <v>0.94</v>
      </c>
      <c r="BP5974" s="157">
        <f>IF('1b-NaturalGas'!$AL$90="no","not applicable (based on previous answers)",ROUND(BL5974,4))</f>
        <v>0.94</v>
      </c>
      <c r="BQ5974" s="157">
        <f>IF('1b-NaturalGas'!$AL$91="no","not applicable (based on previous answers)",ROUND(BL5974,4))</f>
        <v>0.94</v>
      </c>
    </row>
    <row r="5975" spans="30:69" x14ac:dyDescent="0.25">
      <c r="AD5975" s="157">
        <f t="shared" si="199"/>
        <v>0.94200000000000073</v>
      </c>
      <c r="AE5975" s="157">
        <f>IF('1a-Electricity'!$AL$77="no","",ROUND(AD5975,4))</f>
        <v>0.94199999999999995</v>
      </c>
      <c r="AF5975" s="157">
        <f>IF('1a-Electricity'!$AL$78="no","",ROUND(AD5975,4))</f>
        <v>0.94199999999999995</v>
      </c>
      <c r="AG5975" s="157">
        <f>IF('1a-Electricity'!$AL$79="no","",ROUND(AD5975,4))</f>
        <v>0.94199999999999995</v>
      </c>
      <c r="BL5975" s="157">
        <f t="shared" si="200"/>
        <v>0.94100000000000072</v>
      </c>
      <c r="BM5975" s="157">
        <f>IF('1b-NaturalGas'!$AL$87="no","",ROUND(BL5975,4))</f>
        <v>0.94099999999999995</v>
      </c>
      <c r="BN5975" s="157">
        <f>IF('1b-NaturalGas'!$AL$88="no","",ROUND(BL5975,4))</f>
        <v>0.94099999999999995</v>
      </c>
      <c r="BO5975" s="157">
        <f>IF('1b-NaturalGas'!$AL$89="no","",ROUND(BL5975,4))</f>
        <v>0.94099999999999995</v>
      </c>
      <c r="BP5975" s="157">
        <f>IF('1b-NaturalGas'!$AL$90="no","not applicable (based on previous answers)",ROUND(BL5975,4))</f>
        <v>0.94099999999999995</v>
      </c>
      <c r="BQ5975" s="157">
        <f>IF('1b-NaturalGas'!$AL$91="no","not applicable (based on previous answers)",ROUND(BL5975,4))</f>
        <v>0.94099999999999995</v>
      </c>
    </row>
    <row r="5976" spans="30:69" x14ac:dyDescent="0.25">
      <c r="AD5976" s="157">
        <f t="shared" si="199"/>
        <v>0.94300000000000073</v>
      </c>
      <c r="AE5976" s="157">
        <f>IF('1a-Electricity'!$AL$77="no","",ROUND(AD5976,4))</f>
        <v>0.94299999999999995</v>
      </c>
      <c r="AF5976" s="157">
        <f>IF('1a-Electricity'!$AL$78="no","",ROUND(AD5976,4))</f>
        <v>0.94299999999999995</v>
      </c>
      <c r="AG5976" s="157">
        <f>IF('1a-Electricity'!$AL$79="no","",ROUND(AD5976,4))</f>
        <v>0.94299999999999995</v>
      </c>
      <c r="BL5976" s="157">
        <f t="shared" si="200"/>
        <v>0.94200000000000073</v>
      </c>
      <c r="BM5976" s="157">
        <f>IF('1b-NaturalGas'!$AL$87="no","",ROUND(BL5976,4))</f>
        <v>0.94199999999999995</v>
      </c>
      <c r="BN5976" s="157">
        <f>IF('1b-NaturalGas'!$AL$88="no","",ROUND(BL5976,4))</f>
        <v>0.94199999999999995</v>
      </c>
      <c r="BO5976" s="157">
        <f>IF('1b-NaturalGas'!$AL$89="no","",ROUND(BL5976,4))</f>
        <v>0.94199999999999995</v>
      </c>
      <c r="BP5976" s="157">
        <f>IF('1b-NaturalGas'!$AL$90="no","not applicable (based on previous answers)",ROUND(BL5976,4))</f>
        <v>0.94199999999999995</v>
      </c>
      <c r="BQ5976" s="157">
        <f>IF('1b-NaturalGas'!$AL$91="no","not applicable (based on previous answers)",ROUND(BL5976,4))</f>
        <v>0.94199999999999995</v>
      </c>
    </row>
    <row r="5977" spans="30:69" x14ac:dyDescent="0.25">
      <c r="AD5977" s="157">
        <f t="shared" si="199"/>
        <v>0.94400000000000073</v>
      </c>
      <c r="AE5977" s="157">
        <f>IF('1a-Electricity'!$AL$77="no","",ROUND(AD5977,4))</f>
        <v>0.94399999999999995</v>
      </c>
      <c r="AF5977" s="157">
        <f>IF('1a-Electricity'!$AL$78="no","",ROUND(AD5977,4))</f>
        <v>0.94399999999999995</v>
      </c>
      <c r="AG5977" s="157">
        <f>IF('1a-Electricity'!$AL$79="no","",ROUND(AD5977,4))</f>
        <v>0.94399999999999995</v>
      </c>
      <c r="BL5977" s="157">
        <f t="shared" si="200"/>
        <v>0.94300000000000073</v>
      </c>
      <c r="BM5977" s="157">
        <f>IF('1b-NaturalGas'!$AL$87="no","",ROUND(BL5977,4))</f>
        <v>0.94299999999999995</v>
      </c>
      <c r="BN5977" s="157">
        <f>IF('1b-NaturalGas'!$AL$88="no","",ROUND(BL5977,4))</f>
        <v>0.94299999999999995</v>
      </c>
      <c r="BO5977" s="157">
        <f>IF('1b-NaturalGas'!$AL$89="no","",ROUND(BL5977,4))</f>
        <v>0.94299999999999995</v>
      </c>
      <c r="BP5977" s="157">
        <f>IF('1b-NaturalGas'!$AL$90="no","not applicable (based on previous answers)",ROUND(BL5977,4))</f>
        <v>0.94299999999999995</v>
      </c>
      <c r="BQ5977" s="157">
        <f>IF('1b-NaturalGas'!$AL$91="no","not applicable (based on previous answers)",ROUND(BL5977,4))</f>
        <v>0.94299999999999995</v>
      </c>
    </row>
    <row r="5978" spans="30:69" x14ac:dyDescent="0.25">
      <c r="AD5978" s="157">
        <f t="shared" si="199"/>
        <v>0.94500000000000073</v>
      </c>
      <c r="AE5978" s="157">
        <f>IF('1a-Electricity'!$AL$77="no","",ROUND(AD5978,4))</f>
        <v>0.94499999999999995</v>
      </c>
      <c r="AF5978" s="157">
        <f>IF('1a-Electricity'!$AL$78="no","",ROUND(AD5978,4))</f>
        <v>0.94499999999999995</v>
      </c>
      <c r="AG5978" s="157">
        <f>IF('1a-Electricity'!$AL$79="no","",ROUND(AD5978,4))</f>
        <v>0.94499999999999995</v>
      </c>
      <c r="BL5978" s="157">
        <f t="shared" si="200"/>
        <v>0.94400000000000073</v>
      </c>
      <c r="BM5978" s="157">
        <f>IF('1b-NaturalGas'!$AL$87="no","",ROUND(BL5978,4))</f>
        <v>0.94399999999999995</v>
      </c>
      <c r="BN5978" s="157">
        <f>IF('1b-NaturalGas'!$AL$88="no","",ROUND(BL5978,4))</f>
        <v>0.94399999999999995</v>
      </c>
      <c r="BO5978" s="157">
        <f>IF('1b-NaturalGas'!$AL$89="no","",ROUND(BL5978,4))</f>
        <v>0.94399999999999995</v>
      </c>
      <c r="BP5978" s="157">
        <f>IF('1b-NaturalGas'!$AL$90="no","not applicable (based on previous answers)",ROUND(BL5978,4))</f>
        <v>0.94399999999999995</v>
      </c>
      <c r="BQ5978" s="157">
        <f>IF('1b-NaturalGas'!$AL$91="no","not applicable (based on previous answers)",ROUND(BL5978,4))</f>
        <v>0.94399999999999995</v>
      </c>
    </row>
    <row r="5979" spans="30:69" x14ac:dyDescent="0.25">
      <c r="AD5979" s="157">
        <f t="shared" si="199"/>
        <v>0.94600000000000073</v>
      </c>
      <c r="AE5979" s="157">
        <f>IF('1a-Electricity'!$AL$77="no","",ROUND(AD5979,4))</f>
        <v>0.94599999999999995</v>
      </c>
      <c r="AF5979" s="157">
        <f>IF('1a-Electricity'!$AL$78="no","",ROUND(AD5979,4))</f>
        <v>0.94599999999999995</v>
      </c>
      <c r="AG5979" s="157">
        <f>IF('1a-Electricity'!$AL$79="no","",ROUND(AD5979,4))</f>
        <v>0.94599999999999995</v>
      </c>
      <c r="BL5979" s="157">
        <f t="shared" si="200"/>
        <v>0.94500000000000073</v>
      </c>
      <c r="BM5979" s="157">
        <f>IF('1b-NaturalGas'!$AL$87="no","",ROUND(BL5979,4))</f>
        <v>0.94499999999999995</v>
      </c>
      <c r="BN5979" s="157">
        <f>IF('1b-NaturalGas'!$AL$88="no","",ROUND(BL5979,4))</f>
        <v>0.94499999999999995</v>
      </c>
      <c r="BO5979" s="157">
        <f>IF('1b-NaturalGas'!$AL$89="no","",ROUND(BL5979,4))</f>
        <v>0.94499999999999995</v>
      </c>
      <c r="BP5979" s="157">
        <f>IF('1b-NaturalGas'!$AL$90="no","not applicable (based on previous answers)",ROUND(BL5979,4))</f>
        <v>0.94499999999999995</v>
      </c>
      <c r="BQ5979" s="157">
        <f>IF('1b-NaturalGas'!$AL$91="no","not applicable (based on previous answers)",ROUND(BL5979,4))</f>
        <v>0.94499999999999995</v>
      </c>
    </row>
    <row r="5980" spans="30:69" x14ac:dyDescent="0.25">
      <c r="AD5980" s="157">
        <f t="shared" si="199"/>
        <v>0.94700000000000073</v>
      </c>
      <c r="AE5980" s="157">
        <f>IF('1a-Electricity'!$AL$77="no","",ROUND(AD5980,4))</f>
        <v>0.94699999999999995</v>
      </c>
      <c r="AF5980" s="157">
        <f>IF('1a-Electricity'!$AL$78="no","",ROUND(AD5980,4))</f>
        <v>0.94699999999999995</v>
      </c>
      <c r="AG5980" s="157">
        <f>IF('1a-Electricity'!$AL$79="no","",ROUND(AD5980,4))</f>
        <v>0.94699999999999995</v>
      </c>
      <c r="BL5980" s="157">
        <f t="shared" si="200"/>
        <v>0.94600000000000073</v>
      </c>
      <c r="BM5980" s="157">
        <f>IF('1b-NaturalGas'!$AL$87="no","",ROUND(BL5980,4))</f>
        <v>0.94599999999999995</v>
      </c>
      <c r="BN5980" s="157">
        <f>IF('1b-NaturalGas'!$AL$88="no","",ROUND(BL5980,4))</f>
        <v>0.94599999999999995</v>
      </c>
      <c r="BO5980" s="157">
        <f>IF('1b-NaturalGas'!$AL$89="no","",ROUND(BL5980,4))</f>
        <v>0.94599999999999995</v>
      </c>
      <c r="BP5980" s="157">
        <f>IF('1b-NaturalGas'!$AL$90="no","not applicable (based on previous answers)",ROUND(BL5980,4))</f>
        <v>0.94599999999999995</v>
      </c>
      <c r="BQ5980" s="157">
        <f>IF('1b-NaturalGas'!$AL$91="no","not applicable (based on previous answers)",ROUND(BL5980,4))</f>
        <v>0.94599999999999995</v>
      </c>
    </row>
    <row r="5981" spans="30:69" x14ac:dyDescent="0.25">
      <c r="AD5981" s="157">
        <f t="shared" si="199"/>
        <v>0.94800000000000073</v>
      </c>
      <c r="AE5981" s="157">
        <f>IF('1a-Electricity'!$AL$77="no","",ROUND(AD5981,4))</f>
        <v>0.94799999999999995</v>
      </c>
      <c r="AF5981" s="157">
        <f>IF('1a-Electricity'!$AL$78="no","",ROUND(AD5981,4))</f>
        <v>0.94799999999999995</v>
      </c>
      <c r="AG5981" s="157">
        <f>IF('1a-Electricity'!$AL$79="no","",ROUND(AD5981,4))</f>
        <v>0.94799999999999995</v>
      </c>
      <c r="BL5981" s="157">
        <f t="shared" si="200"/>
        <v>0.94700000000000073</v>
      </c>
      <c r="BM5981" s="157">
        <f>IF('1b-NaturalGas'!$AL$87="no","",ROUND(BL5981,4))</f>
        <v>0.94699999999999995</v>
      </c>
      <c r="BN5981" s="157">
        <f>IF('1b-NaturalGas'!$AL$88="no","",ROUND(BL5981,4))</f>
        <v>0.94699999999999995</v>
      </c>
      <c r="BO5981" s="157">
        <f>IF('1b-NaturalGas'!$AL$89="no","",ROUND(BL5981,4))</f>
        <v>0.94699999999999995</v>
      </c>
      <c r="BP5981" s="157">
        <f>IF('1b-NaturalGas'!$AL$90="no","not applicable (based on previous answers)",ROUND(BL5981,4))</f>
        <v>0.94699999999999995</v>
      </c>
      <c r="BQ5981" s="157">
        <f>IF('1b-NaturalGas'!$AL$91="no","not applicable (based on previous answers)",ROUND(BL5981,4))</f>
        <v>0.94699999999999995</v>
      </c>
    </row>
    <row r="5982" spans="30:69" x14ac:dyDescent="0.25">
      <c r="AD5982" s="157">
        <f t="shared" si="199"/>
        <v>0.94900000000000073</v>
      </c>
      <c r="AE5982" s="157">
        <f>IF('1a-Electricity'!$AL$77="no","",ROUND(AD5982,4))</f>
        <v>0.94899999999999995</v>
      </c>
      <c r="AF5982" s="157">
        <f>IF('1a-Electricity'!$AL$78="no","",ROUND(AD5982,4))</f>
        <v>0.94899999999999995</v>
      </c>
      <c r="AG5982" s="157">
        <f>IF('1a-Electricity'!$AL$79="no","",ROUND(AD5982,4))</f>
        <v>0.94899999999999995</v>
      </c>
      <c r="BL5982" s="157">
        <f t="shared" si="200"/>
        <v>0.94800000000000073</v>
      </c>
      <c r="BM5982" s="157">
        <f>IF('1b-NaturalGas'!$AL$87="no","",ROUND(BL5982,4))</f>
        <v>0.94799999999999995</v>
      </c>
      <c r="BN5982" s="157">
        <f>IF('1b-NaturalGas'!$AL$88="no","",ROUND(BL5982,4))</f>
        <v>0.94799999999999995</v>
      </c>
      <c r="BO5982" s="157">
        <f>IF('1b-NaturalGas'!$AL$89="no","",ROUND(BL5982,4))</f>
        <v>0.94799999999999995</v>
      </c>
      <c r="BP5982" s="157">
        <f>IF('1b-NaturalGas'!$AL$90="no","not applicable (based on previous answers)",ROUND(BL5982,4))</f>
        <v>0.94799999999999995</v>
      </c>
      <c r="BQ5982" s="157">
        <f>IF('1b-NaturalGas'!$AL$91="no","not applicable (based on previous answers)",ROUND(BL5982,4))</f>
        <v>0.94799999999999995</v>
      </c>
    </row>
    <row r="5983" spans="30:69" x14ac:dyDescent="0.25">
      <c r="AD5983" s="157">
        <f t="shared" si="199"/>
        <v>0.95000000000000073</v>
      </c>
      <c r="AE5983" s="157">
        <f>IF('1a-Electricity'!$AL$77="no","",ROUND(AD5983,4))</f>
        <v>0.95</v>
      </c>
      <c r="AF5983" s="157">
        <f>IF('1a-Electricity'!$AL$78="no","",ROUND(AD5983,4))</f>
        <v>0.95</v>
      </c>
      <c r="AG5983" s="157">
        <f>IF('1a-Electricity'!$AL$79="no","",ROUND(AD5983,4))</f>
        <v>0.95</v>
      </c>
      <c r="BL5983" s="157">
        <f t="shared" si="200"/>
        <v>0.94900000000000073</v>
      </c>
      <c r="BM5983" s="157">
        <f>IF('1b-NaturalGas'!$AL$87="no","",ROUND(BL5983,4))</f>
        <v>0.94899999999999995</v>
      </c>
      <c r="BN5983" s="157">
        <f>IF('1b-NaturalGas'!$AL$88="no","",ROUND(BL5983,4))</f>
        <v>0.94899999999999995</v>
      </c>
      <c r="BO5983" s="157">
        <f>IF('1b-NaturalGas'!$AL$89="no","",ROUND(BL5983,4))</f>
        <v>0.94899999999999995</v>
      </c>
      <c r="BP5983" s="157">
        <f>IF('1b-NaturalGas'!$AL$90="no","not applicable (based on previous answers)",ROUND(BL5983,4))</f>
        <v>0.94899999999999995</v>
      </c>
      <c r="BQ5983" s="157">
        <f>IF('1b-NaturalGas'!$AL$91="no","not applicable (based on previous answers)",ROUND(BL5983,4))</f>
        <v>0.94899999999999995</v>
      </c>
    </row>
    <row r="5984" spans="30:69" x14ac:dyDescent="0.25">
      <c r="AD5984" s="157">
        <f t="shared" si="199"/>
        <v>0.95100000000000073</v>
      </c>
      <c r="AE5984" s="157">
        <f>IF('1a-Electricity'!$AL$77="no","",ROUND(AD5984,4))</f>
        <v>0.95099999999999996</v>
      </c>
      <c r="AF5984" s="157">
        <f>IF('1a-Electricity'!$AL$78="no","",ROUND(AD5984,4))</f>
        <v>0.95099999999999996</v>
      </c>
      <c r="AG5984" s="157">
        <f>IF('1a-Electricity'!$AL$79="no","",ROUND(AD5984,4))</f>
        <v>0.95099999999999996</v>
      </c>
      <c r="BL5984" s="157">
        <f t="shared" si="200"/>
        <v>0.95000000000000073</v>
      </c>
      <c r="BM5984" s="157">
        <f>IF('1b-NaturalGas'!$AL$87="no","",ROUND(BL5984,4))</f>
        <v>0.95</v>
      </c>
      <c r="BN5984" s="157">
        <f>IF('1b-NaturalGas'!$AL$88="no","",ROUND(BL5984,4))</f>
        <v>0.95</v>
      </c>
      <c r="BO5984" s="157">
        <f>IF('1b-NaturalGas'!$AL$89="no","",ROUND(BL5984,4))</f>
        <v>0.95</v>
      </c>
      <c r="BP5984" s="157">
        <f>IF('1b-NaturalGas'!$AL$90="no","not applicable (based on previous answers)",ROUND(BL5984,4))</f>
        <v>0.95</v>
      </c>
      <c r="BQ5984" s="157">
        <f>IF('1b-NaturalGas'!$AL$91="no","not applicable (based on previous answers)",ROUND(BL5984,4))</f>
        <v>0.95</v>
      </c>
    </row>
    <row r="5985" spans="30:69" x14ac:dyDescent="0.25">
      <c r="AD5985" s="157">
        <f t="shared" si="199"/>
        <v>0.95200000000000073</v>
      </c>
      <c r="AE5985" s="157">
        <f>IF('1a-Electricity'!$AL$77="no","",ROUND(AD5985,4))</f>
        <v>0.95199999999999996</v>
      </c>
      <c r="AF5985" s="157">
        <f>IF('1a-Electricity'!$AL$78="no","",ROUND(AD5985,4))</f>
        <v>0.95199999999999996</v>
      </c>
      <c r="AG5985" s="157">
        <f>IF('1a-Electricity'!$AL$79="no","",ROUND(AD5985,4))</f>
        <v>0.95199999999999996</v>
      </c>
      <c r="BL5985" s="157">
        <f t="shared" si="200"/>
        <v>0.95100000000000073</v>
      </c>
      <c r="BM5985" s="157">
        <f>IF('1b-NaturalGas'!$AL$87="no","",ROUND(BL5985,4))</f>
        <v>0.95099999999999996</v>
      </c>
      <c r="BN5985" s="157">
        <f>IF('1b-NaturalGas'!$AL$88="no","",ROUND(BL5985,4))</f>
        <v>0.95099999999999996</v>
      </c>
      <c r="BO5985" s="157">
        <f>IF('1b-NaturalGas'!$AL$89="no","",ROUND(BL5985,4))</f>
        <v>0.95099999999999996</v>
      </c>
      <c r="BP5985" s="157">
        <f>IF('1b-NaturalGas'!$AL$90="no","not applicable (based on previous answers)",ROUND(BL5985,4))</f>
        <v>0.95099999999999996</v>
      </c>
      <c r="BQ5985" s="157">
        <f>IF('1b-NaturalGas'!$AL$91="no","not applicable (based on previous answers)",ROUND(BL5985,4))</f>
        <v>0.95099999999999996</v>
      </c>
    </row>
    <row r="5986" spans="30:69" x14ac:dyDescent="0.25">
      <c r="AD5986" s="157">
        <f t="shared" ref="AD5986:AD6033" si="201">AD5985+0.001</f>
        <v>0.95300000000000074</v>
      </c>
      <c r="AE5986" s="157">
        <f>IF('1a-Electricity'!$AL$77="no","",ROUND(AD5986,4))</f>
        <v>0.95299999999999996</v>
      </c>
      <c r="AF5986" s="157">
        <f>IF('1a-Electricity'!$AL$78="no","",ROUND(AD5986,4))</f>
        <v>0.95299999999999996</v>
      </c>
      <c r="AG5986" s="157">
        <f>IF('1a-Electricity'!$AL$79="no","",ROUND(AD5986,4))</f>
        <v>0.95299999999999996</v>
      </c>
      <c r="BL5986" s="157">
        <f t="shared" si="200"/>
        <v>0.95200000000000073</v>
      </c>
      <c r="BM5986" s="157">
        <f>IF('1b-NaturalGas'!$AL$87="no","",ROUND(BL5986,4))</f>
        <v>0.95199999999999996</v>
      </c>
      <c r="BN5986" s="157">
        <f>IF('1b-NaturalGas'!$AL$88="no","",ROUND(BL5986,4))</f>
        <v>0.95199999999999996</v>
      </c>
      <c r="BO5986" s="157">
        <f>IF('1b-NaturalGas'!$AL$89="no","",ROUND(BL5986,4))</f>
        <v>0.95199999999999996</v>
      </c>
      <c r="BP5986" s="157">
        <f>IF('1b-NaturalGas'!$AL$90="no","not applicable (based on previous answers)",ROUND(BL5986,4))</f>
        <v>0.95199999999999996</v>
      </c>
      <c r="BQ5986" s="157">
        <f>IF('1b-NaturalGas'!$AL$91="no","not applicable (based on previous answers)",ROUND(BL5986,4))</f>
        <v>0.95199999999999996</v>
      </c>
    </row>
    <row r="5987" spans="30:69" x14ac:dyDescent="0.25">
      <c r="AD5987" s="157">
        <f t="shared" si="201"/>
        <v>0.95400000000000074</v>
      </c>
      <c r="AE5987" s="157">
        <f>IF('1a-Electricity'!$AL$77="no","",ROUND(AD5987,4))</f>
        <v>0.95399999999999996</v>
      </c>
      <c r="AF5987" s="157">
        <f>IF('1a-Electricity'!$AL$78="no","",ROUND(AD5987,4))</f>
        <v>0.95399999999999996</v>
      </c>
      <c r="AG5987" s="157">
        <f>IF('1a-Electricity'!$AL$79="no","",ROUND(AD5987,4))</f>
        <v>0.95399999999999996</v>
      </c>
      <c r="BL5987" s="157">
        <f t="shared" ref="BL5987:BL6034" si="202">BL5986+0.001</f>
        <v>0.95300000000000074</v>
      </c>
      <c r="BM5987" s="157">
        <f>IF('1b-NaturalGas'!$AL$87="no","",ROUND(BL5987,4))</f>
        <v>0.95299999999999996</v>
      </c>
      <c r="BN5987" s="157">
        <f>IF('1b-NaturalGas'!$AL$88="no","",ROUND(BL5987,4))</f>
        <v>0.95299999999999996</v>
      </c>
      <c r="BO5987" s="157">
        <f>IF('1b-NaturalGas'!$AL$89="no","",ROUND(BL5987,4))</f>
        <v>0.95299999999999996</v>
      </c>
      <c r="BP5987" s="157">
        <f>IF('1b-NaturalGas'!$AL$90="no","not applicable (based on previous answers)",ROUND(BL5987,4))</f>
        <v>0.95299999999999996</v>
      </c>
      <c r="BQ5987" s="157">
        <f>IF('1b-NaturalGas'!$AL$91="no","not applicable (based on previous answers)",ROUND(BL5987,4))</f>
        <v>0.95299999999999996</v>
      </c>
    </row>
    <row r="5988" spans="30:69" x14ac:dyDescent="0.25">
      <c r="AD5988" s="157">
        <f t="shared" si="201"/>
        <v>0.95500000000000074</v>
      </c>
      <c r="AE5988" s="157">
        <f>IF('1a-Electricity'!$AL$77="no","",ROUND(AD5988,4))</f>
        <v>0.95499999999999996</v>
      </c>
      <c r="AF5988" s="157">
        <f>IF('1a-Electricity'!$AL$78="no","",ROUND(AD5988,4))</f>
        <v>0.95499999999999996</v>
      </c>
      <c r="AG5988" s="157">
        <f>IF('1a-Electricity'!$AL$79="no","",ROUND(AD5988,4))</f>
        <v>0.95499999999999996</v>
      </c>
      <c r="BL5988" s="157">
        <f t="shared" si="202"/>
        <v>0.95400000000000074</v>
      </c>
      <c r="BM5988" s="157">
        <f>IF('1b-NaturalGas'!$AL$87="no","",ROUND(BL5988,4))</f>
        <v>0.95399999999999996</v>
      </c>
      <c r="BN5988" s="157">
        <f>IF('1b-NaturalGas'!$AL$88="no","",ROUND(BL5988,4))</f>
        <v>0.95399999999999996</v>
      </c>
      <c r="BO5988" s="157">
        <f>IF('1b-NaturalGas'!$AL$89="no","",ROUND(BL5988,4))</f>
        <v>0.95399999999999996</v>
      </c>
      <c r="BP5988" s="157">
        <f>IF('1b-NaturalGas'!$AL$90="no","not applicable (based on previous answers)",ROUND(BL5988,4))</f>
        <v>0.95399999999999996</v>
      </c>
      <c r="BQ5988" s="157">
        <f>IF('1b-NaturalGas'!$AL$91="no","not applicable (based on previous answers)",ROUND(BL5988,4))</f>
        <v>0.95399999999999996</v>
      </c>
    </row>
    <row r="5989" spans="30:69" x14ac:dyDescent="0.25">
      <c r="AD5989" s="157">
        <f t="shared" si="201"/>
        <v>0.95600000000000074</v>
      </c>
      <c r="AE5989" s="157">
        <f>IF('1a-Electricity'!$AL$77="no","",ROUND(AD5989,4))</f>
        <v>0.95599999999999996</v>
      </c>
      <c r="AF5989" s="157">
        <f>IF('1a-Electricity'!$AL$78="no","",ROUND(AD5989,4))</f>
        <v>0.95599999999999996</v>
      </c>
      <c r="AG5989" s="157">
        <f>IF('1a-Electricity'!$AL$79="no","",ROUND(AD5989,4))</f>
        <v>0.95599999999999996</v>
      </c>
      <c r="BL5989" s="157">
        <f t="shared" si="202"/>
        <v>0.95500000000000074</v>
      </c>
      <c r="BM5989" s="157">
        <f>IF('1b-NaturalGas'!$AL$87="no","",ROUND(BL5989,4))</f>
        <v>0.95499999999999996</v>
      </c>
      <c r="BN5989" s="157">
        <f>IF('1b-NaturalGas'!$AL$88="no","",ROUND(BL5989,4))</f>
        <v>0.95499999999999996</v>
      </c>
      <c r="BO5989" s="157">
        <f>IF('1b-NaturalGas'!$AL$89="no","",ROUND(BL5989,4))</f>
        <v>0.95499999999999996</v>
      </c>
      <c r="BP5989" s="157">
        <f>IF('1b-NaturalGas'!$AL$90="no","not applicable (based on previous answers)",ROUND(BL5989,4))</f>
        <v>0.95499999999999996</v>
      </c>
      <c r="BQ5989" s="157">
        <f>IF('1b-NaturalGas'!$AL$91="no","not applicable (based on previous answers)",ROUND(BL5989,4))</f>
        <v>0.95499999999999996</v>
      </c>
    </row>
    <row r="5990" spans="30:69" x14ac:dyDescent="0.25">
      <c r="AD5990" s="157">
        <f t="shared" si="201"/>
        <v>0.95700000000000074</v>
      </c>
      <c r="AE5990" s="157">
        <f>IF('1a-Electricity'!$AL$77="no","",ROUND(AD5990,4))</f>
        <v>0.95699999999999996</v>
      </c>
      <c r="AF5990" s="157">
        <f>IF('1a-Electricity'!$AL$78="no","",ROUND(AD5990,4))</f>
        <v>0.95699999999999996</v>
      </c>
      <c r="AG5990" s="157">
        <f>IF('1a-Electricity'!$AL$79="no","",ROUND(AD5990,4))</f>
        <v>0.95699999999999996</v>
      </c>
      <c r="BL5990" s="157">
        <f t="shared" si="202"/>
        <v>0.95600000000000074</v>
      </c>
      <c r="BM5990" s="157">
        <f>IF('1b-NaturalGas'!$AL$87="no","",ROUND(BL5990,4))</f>
        <v>0.95599999999999996</v>
      </c>
      <c r="BN5990" s="157">
        <f>IF('1b-NaturalGas'!$AL$88="no","",ROUND(BL5990,4))</f>
        <v>0.95599999999999996</v>
      </c>
      <c r="BO5990" s="157">
        <f>IF('1b-NaturalGas'!$AL$89="no","",ROUND(BL5990,4))</f>
        <v>0.95599999999999996</v>
      </c>
      <c r="BP5990" s="157">
        <f>IF('1b-NaturalGas'!$AL$90="no","not applicable (based on previous answers)",ROUND(BL5990,4))</f>
        <v>0.95599999999999996</v>
      </c>
      <c r="BQ5990" s="157">
        <f>IF('1b-NaturalGas'!$AL$91="no","not applicable (based on previous answers)",ROUND(BL5990,4))</f>
        <v>0.95599999999999996</v>
      </c>
    </row>
    <row r="5991" spans="30:69" x14ac:dyDescent="0.25">
      <c r="AD5991" s="157">
        <f t="shared" si="201"/>
        <v>0.95800000000000074</v>
      </c>
      <c r="AE5991" s="157">
        <f>IF('1a-Electricity'!$AL$77="no","",ROUND(AD5991,4))</f>
        <v>0.95799999999999996</v>
      </c>
      <c r="AF5991" s="157">
        <f>IF('1a-Electricity'!$AL$78="no","",ROUND(AD5991,4))</f>
        <v>0.95799999999999996</v>
      </c>
      <c r="AG5991" s="157">
        <f>IF('1a-Electricity'!$AL$79="no","",ROUND(AD5991,4))</f>
        <v>0.95799999999999996</v>
      </c>
      <c r="BL5991" s="157">
        <f t="shared" si="202"/>
        <v>0.95700000000000074</v>
      </c>
      <c r="BM5991" s="157">
        <f>IF('1b-NaturalGas'!$AL$87="no","",ROUND(BL5991,4))</f>
        <v>0.95699999999999996</v>
      </c>
      <c r="BN5991" s="157">
        <f>IF('1b-NaturalGas'!$AL$88="no","",ROUND(BL5991,4))</f>
        <v>0.95699999999999996</v>
      </c>
      <c r="BO5991" s="157">
        <f>IF('1b-NaturalGas'!$AL$89="no","",ROUND(BL5991,4))</f>
        <v>0.95699999999999996</v>
      </c>
      <c r="BP5991" s="157">
        <f>IF('1b-NaturalGas'!$AL$90="no","not applicable (based on previous answers)",ROUND(BL5991,4))</f>
        <v>0.95699999999999996</v>
      </c>
      <c r="BQ5991" s="157">
        <f>IF('1b-NaturalGas'!$AL$91="no","not applicable (based on previous answers)",ROUND(BL5991,4))</f>
        <v>0.95699999999999996</v>
      </c>
    </row>
    <row r="5992" spans="30:69" x14ac:dyDescent="0.25">
      <c r="AD5992" s="157">
        <f t="shared" si="201"/>
        <v>0.95900000000000074</v>
      </c>
      <c r="AE5992" s="157">
        <f>IF('1a-Electricity'!$AL$77="no","",ROUND(AD5992,4))</f>
        <v>0.95899999999999996</v>
      </c>
      <c r="AF5992" s="157">
        <f>IF('1a-Electricity'!$AL$78="no","",ROUND(AD5992,4))</f>
        <v>0.95899999999999996</v>
      </c>
      <c r="AG5992" s="157">
        <f>IF('1a-Electricity'!$AL$79="no","",ROUND(AD5992,4))</f>
        <v>0.95899999999999996</v>
      </c>
      <c r="BL5992" s="157">
        <f t="shared" si="202"/>
        <v>0.95800000000000074</v>
      </c>
      <c r="BM5992" s="157">
        <f>IF('1b-NaturalGas'!$AL$87="no","",ROUND(BL5992,4))</f>
        <v>0.95799999999999996</v>
      </c>
      <c r="BN5992" s="157">
        <f>IF('1b-NaturalGas'!$AL$88="no","",ROUND(BL5992,4))</f>
        <v>0.95799999999999996</v>
      </c>
      <c r="BO5992" s="157">
        <f>IF('1b-NaturalGas'!$AL$89="no","",ROUND(BL5992,4))</f>
        <v>0.95799999999999996</v>
      </c>
      <c r="BP5992" s="157">
        <f>IF('1b-NaturalGas'!$AL$90="no","not applicable (based on previous answers)",ROUND(BL5992,4))</f>
        <v>0.95799999999999996</v>
      </c>
      <c r="BQ5992" s="157">
        <f>IF('1b-NaturalGas'!$AL$91="no","not applicable (based on previous answers)",ROUND(BL5992,4))</f>
        <v>0.95799999999999996</v>
      </c>
    </row>
    <row r="5993" spans="30:69" x14ac:dyDescent="0.25">
      <c r="AD5993" s="157">
        <f t="shared" si="201"/>
        <v>0.96000000000000074</v>
      </c>
      <c r="AE5993" s="157">
        <f>IF('1a-Electricity'!$AL$77="no","",ROUND(AD5993,4))</f>
        <v>0.96</v>
      </c>
      <c r="AF5993" s="157">
        <f>IF('1a-Electricity'!$AL$78="no","",ROUND(AD5993,4))</f>
        <v>0.96</v>
      </c>
      <c r="AG5993" s="157">
        <f>IF('1a-Electricity'!$AL$79="no","",ROUND(AD5993,4))</f>
        <v>0.96</v>
      </c>
      <c r="BL5993" s="157">
        <f t="shared" si="202"/>
        <v>0.95900000000000074</v>
      </c>
      <c r="BM5993" s="157">
        <f>IF('1b-NaturalGas'!$AL$87="no","",ROUND(BL5993,4))</f>
        <v>0.95899999999999996</v>
      </c>
      <c r="BN5993" s="157">
        <f>IF('1b-NaturalGas'!$AL$88="no","",ROUND(BL5993,4))</f>
        <v>0.95899999999999996</v>
      </c>
      <c r="BO5993" s="157">
        <f>IF('1b-NaturalGas'!$AL$89="no","",ROUND(BL5993,4))</f>
        <v>0.95899999999999996</v>
      </c>
      <c r="BP5993" s="157">
        <f>IF('1b-NaturalGas'!$AL$90="no","not applicable (based on previous answers)",ROUND(BL5993,4))</f>
        <v>0.95899999999999996</v>
      </c>
      <c r="BQ5993" s="157">
        <f>IF('1b-NaturalGas'!$AL$91="no","not applicable (based on previous answers)",ROUND(BL5993,4))</f>
        <v>0.95899999999999996</v>
      </c>
    </row>
    <row r="5994" spans="30:69" x14ac:dyDescent="0.25">
      <c r="AD5994" s="157">
        <f t="shared" si="201"/>
        <v>0.96100000000000074</v>
      </c>
      <c r="AE5994" s="157">
        <f>IF('1a-Electricity'!$AL$77="no","",ROUND(AD5994,4))</f>
        <v>0.96099999999999997</v>
      </c>
      <c r="AF5994" s="157">
        <f>IF('1a-Electricity'!$AL$78="no","",ROUND(AD5994,4))</f>
        <v>0.96099999999999997</v>
      </c>
      <c r="AG5994" s="157">
        <f>IF('1a-Electricity'!$AL$79="no","",ROUND(AD5994,4))</f>
        <v>0.96099999999999997</v>
      </c>
      <c r="BL5994" s="157">
        <f t="shared" si="202"/>
        <v>0.96000000000000074</v>
      </c>
      <c r="BM5994" s="157">
        <f>IF('1b-NaturalGas'!$AL$87="no","",ROUND(BL5994,4))</f>
        <v>0.96</v>
      </c>
      <c r="BN5994" s="157">
        <f>IF('1b-NaturalGas'!$AL$88="no","",ROUND(BL5994,4))</f>
        <v>0.96</v>
      </c>
      <c r="BO5994" s="157">
        <f>IF('1b-NaturalGas'!$AL$89="no","",ROUND(BL5994,4))</f>
        <v>0.96</v>
      </c>
      <c r="BP5994" s="157">
        <f>IF('1b-NaturalGas'!$AL$90="no","not applicable (based on previous answers)",ROUND(BL5994,4))</f>
        <v>0.96</v>
      </c>
      <c r="BQ5994" s="157">
        <f>IF('1b-NaturalGas'!$AL$91="no","not applicable (based on previous answers)",ROUND(BL5994,4))</f>
        <v>0.96</v>
      </c>
    </row>
    <row r="5995" spans="30:69" x14ac:dyDescent="0.25">
      <c r="AD5995" s="157">
        <f t="shared" si="201"/>
        <v>0.96200000000000074</v>
      </c>
      <c r="AE5995" s="157">
        <f>IF('1a-Electricity'!$AL$77="no","",ROUND(AD5995,4))</f>
        <v>0.96199999999999997</v>
      </c>
      <c r="AF5995" s="157">
        <f>IF('1a-Electricity'!$AL$78="no","",ROUND(AD5995,4))</f>
        <v>0.96199999999999997</v>
      </c>
      <c r="AG5995" s="157">
        <f>IF('1a-Electricity'!$AL$79="no","",ROUND(AD5995,4))</f>
        <v>0.96199999999999997</v>
      </c>
      <c r="BL5995" s="157">
        <f t="shared" si="202"/>
        <v>0.96100000000000074</v>
      </c>
      <c r="BM5995" s="157">
        <f>IF('1b-NaturalGas'!$AL$87="no","",ROUND(BL5995,4))</f>
        <v>0.96099999999999997</v>
      </c>
      <c r="BN5995" s="157">
        <f>IF('1b-NaturalGas'!$AL$88="no","",ROUND(BL5995,4))</f>
        <v>0.96099999999999997</v>
      </c>
      <c r="BO5995" s="157">
        <f>IF('1b-NaturalGas'!$AL$89="no","",ROUND(BL5995,4))</f>
        <v>0.96099999999999997</v>
      </c>
      <c r="BP5995" s="157">
        <f>IF('1b-NaturalGas'!$AL$90="no","not applicable (based on previous answers)",ROUND(BL5995,4))</f>
        <v>0.96099999999999997</v>
      </c>
      <c r="BQ5995" s="157">
        <f>IF('1b-NaturalGas'!$AL$91="no","not applicable (based on previous answers)",ROUND(BL5995,4))</f>
        <v>0.96099999999999997</v>
      </c>
    </row>
    <row r="5996" spans="30:69" x14ac:dyDescent="0.25">
      <c r="AD5996" s="157">
        <f t="shared" si="201"/>
        <v>0.96300000000000074</v>
      </c>
      <c r="AE5996" s="157">
        <f>IF('1a-Electricity'!$AL$77="no","",ROUND(AD5996,4))</f>
        <v>0.96299999999999997</v>
      </c>
      <c r="AF5996" s="157">
        <f>IF('1a-Electricity'!$AL$78="no","",ROUND(AD5996,4))</f>
        <v>0.96299999999999997</v>
      </c>
      <c r="AG5996" s="157">
        <f>IF('1a-Electricity'!$AL$79="no","",ROUND(AD5996,4))</f>
        <v>0.96299999999999997</v>
      </c>
      <c r="BL5996" s="157">
        <f t="shared" si="202"/>
        <v>0.96200000000000074</v>
      </c>
      <c r="BM5996" s="157">
        <f>IF('1b-NaturalGas'!$AL$87="no","",ROUND(BL5996,4))</f>
        <v>0.96199999999999997</v>
      </c>
      <c r="BN5996" s="157">
        <f>IF('1b-NaturalGas'!$AL$88="no","",ROUND(BL5996,4))</f>
        <v>0.96199999999999997</v>
      </c>
      <c r="BO5996" s="157">
        <f>IF('1b-NaturalGas'!$AL$89="no","",ROUND(BL5996,4))</f>
        <v>0.96199999999999997</v>
      </c>
      <c r="BP5996" s="157">
        <f>IF('1b-NaturalGas'!$AL$90="no","not applicable (based on previous answers)",ROUND(BL5996,4))</f>
        <v>0.96199999999999997</v>
      </c>
      <c r="BQ5996" s="157">
        <f>IF('1b-NaturalGas'!$AL$91="no","not applicable (based on previous answers)",ROUND(BL5996,4))</f>
        <v>0.96199999999999997</v>
      </c>
    </row>
    <row r="5997" spans="30:69" x14ac:dyDescent="0.25">
      <c r="AD5997" s="157">
        <f t="shared" si="201"/>
        <v>0.96400000000000075</v>
      </c>
      <c r="AE5997" s="157">
        <f>IF('1a-Electricity'!$AL$77="no","",ROUND(AD5997,4))</f>
        <v>0.96399999999999997</v>
      </c>
      <c r="AF5997" s="157">
        <f>IF('1a-Electricity'!$AL$78="no","",ROUND(AD5997,4))</f>
        <v>0.96399999999999997</v>
      </c>
      <c r="AG5997" s="157">
        <f>IF('1a-Electricity'!$AL$79="no","",ROUND(AD5997,4))</f>
        <v>0.96399999999999997</v>
      </c>
      <c r="BL5997" s="157">
        <f t="shared" si="202"/>
        <v>0.96300000000000074</v>
      </c>
      <c r="BM5997" s="157">
        <f>IF('1b-NaturalGas'!$AL$87="no","",ROUND(BL5997,4))</f>
        <v>0.96299999999999997</v>
      </c>
      <c r="BN5997" s="157">
        <f>IF('1b-NaturalGas'!$AL$88="no","",ROUND(BL5997,4))</f>
        <v>0.96299999999999997</v>
      </c>
      <c r="BO5997" s="157">
        <f>IF('1b-NaturalGas'!$AL$89="no","",ROUND(BL5997,4))</f>
        <v>0.96299999999999997</v>
      </c>
      <c r="BP5997" s="157">
        <f>IF('1b-NaturalGas'!$AL$90="no","not applicable (based on previous answers)",ROUND(BL5997,4))</f>
        <v>0.96299999999999997</v>
      </c>
      <c r="BQ5997" s="157">
        <f>IF('1b-NaturalGas'!$AL$91="no","not applicable (based on previous answers)",ROUND(BL5997,4))</f>
        <v>0.96299999999999997</v>
      </c>
    </row>
    <row r="5998" spans="30:69" x14ac:dyDescent="0.25">
      <c r="AD5998" s="157">
        <f t="shared" si="201"/>
        <v>0.96500000000000075</v>
      </c>
      <c r="AE5998" s="157">
        <f>IF('1a-Electricity'!$AL$77="no","",ROUND(AD5998,4))</f>
        <v>0.96499999999999997</v>
      </c>
      <c r="AF5998" s="157">
        <f>IF('1a-Electricity'!$AL$78="no","",ROUND(AD5998,4))</f>
        <v>0.96499999999999997</v>
      </c>
      <c r="AG5998" s="157">
        <f>IF('1a-Electricity'!$AL$79="no","",ROUND(AD5998,4))</f>
        <v>0.96499999999999997</v>
      </c>
      <c r="BL5998" s="157">
        <f t="shared" si="202"/>
        <v>0.96400000000000075</v>
      </c>
      <c r="BM5998" s="157">
        <f>IF('1b-NaturalGas'!$AL$87="no","",ROUND(BL5998,4))</f>
        <v>0.96399999999999997</v>
      </c>
      <c r="BN5998" s="157">
        <f>IF('1b-NaturalGas'!$AL$88="no","",ROUND(BL5998,4))</f>
        <v>0.96399999999999997</v>
      </c>
      <c r="BO5998" s="157">
        <f>IF('1b-NaturalGas'!$AL$89="no","",ROUND(BL5998,4))</f>
        <v>0.96399999999999997</v>
      </c>
      <c r="BP5998" s="157">
        <f>IF('1b-NaturalGas'!$AL$90="no","not applicable (based on previous answers)",ROUND(BL5998,4))</f>
        <v>0.96399999999999997</v>
      </c>
      <c r="BQ5998" s="157">
        <f>IF('1b-NaturalGas'!$AL$91="no","not applicable (based on previous answers)",ROUND(BL5998,4))</f>
        <v>0.96399999999999997</v>
      </c>
    </row>
    <row r="5999" spans="30:69" x14ac:dyDescent="0.25">
      <c r="AD5999" s="157">
        <f t="shared" si="201"/>
        <v>0.96600000000000075</v>
      </c>
      <c r="AE5999" s="157">
        <f>IF('1a-Electricity'!$AL$77="no","",ROUND(AD5999,4))</f>
        <v>0.96599999999999997</v>
      </c>
      <c r="AF5999" s="157">
        <f>IF('1a-Electricity'!$AL$78="no","",ROUND(AD5999,4))</f>
        <v>0.96599999999999997</v>
      </c>
      <c r="AG5999" s="157">
        <f>IF('1a-Electricity'!$AL$79="no","",ROUND(AD5999,4))</f>
        <v>0.96599999999999997</v>
      </c>
      <c r="BL5999" s="157">
        <f t="shared" si="202"/>
        <v>0.96500000000000075</v>
      </c>
      <c r="BM5999" s="157">
        <f>IF('1b-NaturalGas'!$AL$87="no","",ROUND(BL5999,4))</f>
        <v>0.96499999999999997</v>
      </c>
      <c r="BN5999" s="157">
        <f>IF('1b-NaturalGas'!$AL$88="no","",ROUND(BL5999,4))</f>
        <v>0.96499999999999997</v>
      </c>
      <c r="BO5999" s="157">
        <f>IF('1b-NaturalGas'!$AL$89="no","",ROUND(BL5999,4))</f>
        <v>0.96499999999999997</v>
      </c>
      <c r="BP5999" s="157">
        <f>IF('1b-NaturalGas'!$AL$90="no","not applicable (based on previous answers)",ROUND(BL5999,4))</f>
        <v>0.96499999999999997</v>
      </c>
      <c r="BQ5999" s="157">
        <f>IF('1b-NaturalGas'!$AL$91="no","not applicable (based on previous answers)",ROUND(BL5999,4))</f>
        <v>0.96499999999999997</v>
      </c>
    </row>
    <row r="6000" spans="30:69" x14ac:dyDescent="0.25">
      <c r="AD6000" s="157">
        <f t="shared" si="201"/>
        <v>0.96700000000000075</v>
      </c>
      <c r="AE6000" s="157">
        <f>IF('1a-Electricity'!$AL$77="no","",ROUND(AD6000,4))</f>
        <v>0.96699999999999997</v>
      </c>
      <c r="AF6000" s="157">
        <f>IF('1a-Electricity'!$AL$78="no","",ROUND(AD6000,4))</f>
        <v>0.96699999999999997</v>
      </c>
      <c r="AG6000" s="157">
        <f>IF('1a-Electricity'!$AL$79="no","",ROUND(AD6000,4))</f>
        <v>0.96699999999999997</v>
      </c>
      <c r="BL6000" s="157">
        <f t="shared" si="202"/>
        <v>0.96600000000000075</v>
      </c>
      <c r="BM6000" s="157">
        <f>IF('1b-NaturalGas'!$AL$87="no","",ROUND(BL6000,4))</f>
        <v>0.96599999999999997</v>
      </c>
      <c r="BN6000" s="157">
        <f>IF('1b-NaturalGas'!$AL$88="no","",ROUND(BL6000,4))</f>
        <v>0.96599999999999997</v>
      </c>
      <c r="BO6000" s="157">
        <f>IF('1b-NaturalGas'!$AL$89="no","",ROUND(BL6000,4))</f>
        <v>0.96599999999999997</v>
      </c>
      <c r="BP6000" s="157">
        <f>IF('1b-NaturalGas'!$AL$90="no","not applicable (based on previous answers)",ROUND(BL6000,4))</f>
        <v>0.96599999999999997</v>
      </c>
      <c r="BQ6000" s="157">
        <f>IF('1b-NaturalGas'!$AL$91="no","not applicable (based on previous answers)",ROUND(BL6000,4))</f>
        <v>0.96599999999999997</v>
      </c>
    </row>
    <row r="6001" spans="30:69" x14ac:dyDescent="0.25">
      <c r="AD6001" s="157">
        <f t="shared" si="201"/>
        <v>0.96800000000000075</v>
      </c>
      <c r="AE6001" s="157">
        <f>IF('1a-Electricity'!$AL$77="no","",ROUND(AD6001,4))</f>
        <v>0.96799999999999997</v>
      </c>
      <c r="AF6001" s="157">
        <f>IF('1a-Electricity'!$AL$78="no","",ROUND(AD6001,4))</f>
        <v>0.96799999999999997</v>
      </c>
      <c r="AG6001" s="157">
        <f>IF('1a-Electricity'!$AL$79="no","",ROUND(AD6001,4))</f>
        <v>0.96799999999999997</v>
      </c>
      <c r="BL6001" s="157">
        <f t="shared" si="202"/>
        <v>0.96700000000000075</v>
      </c>
      <c r="BM6001" s="157">
        <f>IF('1b-NaturalGas'!$AL$87="no","",ROUND(BL6001,4))</f>
        <v>0.96699999999999997</v>
      </c>
      <c r="BN6001" s="157">
        <f>IF('1b-NaturalGas'!$AL$88="no","",ROUND(BL6001,4))</f>
        <v>0.96699999999999997</v>
      </c>
      <c r="BO6001" s="157">
        <f>IF('1b-NaturalGas'!$AL$89="no","",ROUND(BL6001,4))</f>
        <v>0.96699999999999997</v>
      </c>
      <c r="BP6001" s="157">
        <f>IF('1b-NaturalGas'!$AL$90="no","not applicable (based on previous answers)",ROUND(BL6001,4))</f>
        <v>0.96699999999999997</v>
      </c>
      <c r="BQ6001" s="157">
        <f>IF('1b-NaturalGas'!$AL$91="no","not applicable (based on previous answers)",ROUND(BL6001,4))</f>
        <v>0.96699999999999997</v>
      </c>
    </row>
    <row r="6002" spans="30:69" x14ac:dyDescent="0.25">
      <c r="AD6002" s="157">
        <f t="shared" si="201"/>
        <v>0.96900000000000075</v>
      </c>
      <c r="AE6002" s="157">
        <f>IF('1a-Electricity'!$AL$77="no","",ROUND(AD6002,4))</f>
        <v>0.96899999999999997</v>
      </c>
      <c r="AF6002" s="157">
        <f>IF('1a-Electricity'!$AL$78="no","",ROUND(AD6002,4))</f>
        <v>0.96899999999999997</v>
      </c>
      <c r="AG6002" s="157">
        <f>IF('1a-Electricity'!$AL$79="no","",ROUND(AD6002,4))</f>
        <v>0.96899999999999997</v>
      </c>
      <c r="BL6002" s="157">
        <f t="shared" si="202"/>
        <v>0.96800000000000075</v>
      </c>
      <c r="BM6002" s="157">
        <f>IF('1b-NaturalGas'!$AL$87="no","",ROUND(BL6002,4))</f>
        <v>0.96799999999999997</v>
      </c>
      <c r="BN6002" s="157">
        <f>IF('1b-NaturalGas'!$AL$88="no","",ROUND(BL6002,4))</f>
        <v>0.96799999999999997</v>
      </c>
      <c r="BO6002" s="157">
        <f>IF('1b-NaturalGas'!$AL$89="no","",ROUND(BL6002,4))</f>
        <v>0.96799999999999997</v>
      </c>
      <c r="BP6002" s="157">
        <f>IF('1b-NaturalGas'!$AL$90="no","not applicable (based on previous answers)",ROUND(BL6002,4))</f>
        <v>0.96799999999999997</v>
      </c>
      <c r="BQ6002" s="157">
        <f>IF('1b-NaturalGas'!$AL$91="no","not applicable (based on previous answers)",ROUND(BL6002,4))</f>
        <v>0.96799999999999997</v>
      </c>
    </row>
    <row r="6003" spans="30:69" x14ac:dyDescent="0.25">
      <c r="AD6003" s="157">
        <f t="shared" si="201"/>
        <v>0.97000000000000075</v>
      </c>
      <c r="AE6003" s="157">
        <f>IF('1a-Electricity'!$AL$77="no","",ROUND(AD6003,4))</f>
        <v>0.97</v>
      </c>
      <c r="AF6003" s="157">
        <f>IF('1a-Electricity'!$AL$78="no","",ROUND(AD6003,4))</f>
        <v>0.97</v>
      </c>
      <c r="AG6003" s="157">
        <f>IF('1a-Electricity'!$AL$79="no","",ROUND(AD6003,4))</f>
        <v>0.97</v>
      </c>
      <c r="BL6003" s="157">
        <f t="shared" si="202"/>
        <v>0.96900000000000075</v>
      </c>
      <c r="BM6003" s="157">
        <f>IF('1b-NaturalGas'!$AL$87="no","",ROUND(BL6003,4))</f>
        <v>0.96899999999999997</v>
      </c>
      <c r="BN6003" s="157">
        <f>IF('1b-NaturalGas'!$AL$88="no","",ROUND(BL6003,4))</f>
        <v>0.96899999999999997</v>
      </c>
      <c r="BO6003" s="157">
        <f>IF('1b-NaturalGas'!$AL$89="no","",ROUND(BL6003,4))</f>
        <v>0.96899999999999997</v>
      </c>
      <c r="BP6003" s="157">
        <f>IF('1b-NaturalGas'!$AL$90="no","not applicable (based on previous answers)",ROUND(BL6003,4))</f>
        <v>0.96899999999999997</v>
      </c>
      <c r="BQ6003" s="157">
        <f>IF('1b-NaturalGas'!$AL$91="no","not applicable (based on previous answers)",ROUND(BL6003,4))</f>
        <v>0.96899999999999997</v>
      </c>
    </row>
    <row r="6004" spans="30:69" x14ac:dyDescent="0.25">
      <c r="AD6004" s="157">
        <f t="shared" si="201"/>
        <v>0.97100000000000075</v>
      </c>
      <c r="AE6004" s="157">
        <f>IF('1a-Electricity'!$AL$77="no","",ROUND(AD6004,4))</f>
        <v>0.97099999999999997</v>
      </c>
      <c r="AF6004" s="157">
        <f>IF('1a-Electricity'!$AL$78="no","",ROUND(AD6004,4))</f>
        <v>0.97099999999999997</v>
      </c>
      <c r="AG6004" s="157">
        <f>IF('1a-Electricity'!$AL$79="no","",ROUND(AD6004,4))</f>
        <v>0.97099999999999997</v>
      </c>
      <c r="BL6004" s="157">
        <f t="shared" si="202"/>
        <v>0.97000000000000075</v>
      </c>
      <c r="BM6004" s="157">
        <f>IF('1b-NaturalGas'!$AL$87="no","",ROUND(BL6004,4))</f>
        <v>0.97</v>
      </c>
      <c r="BN6004" s="157">
        <f>IF('1b-NaturalGas'!$AL$88="no","",ROUND(BL6004,4))</f>
        <v>0.97</v>
      </c>
      <c r="BO6004" s="157">
        <f>IF('1b-NaturalGas'!$AL$89="no","",ROUND(BL6004,4))</f>
        <v>0.97</v>
      </c>
      <c r="BP6004" s="157">
        <f>IF('1b-NaturalGas'!$AL$90="no","not applicable (based on previous answers)",ROUND(BL6004,4))</f>
        <v>0.97</v>
      </c>
      <c r="BQ6004" s="157">
        <f>IF('1b-NaturalGas'!$AL$91="no","not applicable (based on previous answers)",ROUND(BL6004,4))</f>
        <v>0.97</v>
      </c>
    </row>
    <row r="6005" spans="30:69" x14ac:dyDescent="0.25">
      <c r="AD6005" s="157">
        <f t="shared" si="201"/>
        <v>0.97200000000000075</v>
      </c>
      <c r="AE6005" s="157">
        <f>IF('1a-Electricity'!$AL$77="no","",ROUND(AD6005,4))</f>
        <v>0.97199999999999998</v>
      </c>
      <c r="AF6005" s="157">
        <f>IF('1a-Electricity'!$AL$78="no","",ROUND(AD6005,4))</f>
        <v>0.97199999999999998</v>
      </c>
      <c r="AG6005" s="157">
        <f>IF('1a-Electricity'!$AL$79="no","",ROUND(AD6005,4))</f>
        <v>0.97199999999999998</v>
      </c>
      <c r="BL6005" s="157">
        <f t="shared" si="202"/>
        <v>0.97100000000000075</v>
      </c>
      <c r="BM6005" s="157">
        <f>IF('1b-NaturalGas'!$AL$87="no","",ROUND(BL6005,4))</f>
        <v>0.97099999999999997</v>
      </c>
      <c r="BN6005" s="157">
        <f>IF('1b-NaturalGas'!$AL$88="no","",ROUND(BL6005,4))</f>
        <v>0.97099999999999997</v>
      </c>
      <c r="BO6005" s="157">
        <f>IF('1b-NaturalGas'!$AL$89="no","",ROUND(BL6005,4))</f>
        <v>0.97099999999999997</v>
      </c>
      <c r="BP6005" s="157">
        <f>IF('1b-NaturalGas'!$AL$90="no","not applicable (based on previous answers)",ROUND(BL6005,4))</f>
        <v>0.97099999999999997</v>
      </c>
      <c r="BQ6005" s="157">
        <f>IF('1b-NaturalGas'!$AL$91="no","not applicable (based on previous answers)",ROUND(BL6005,4))</f>
        <v>0.97099999999999997</v>
      </c>
    </row>
    <row r="6006" spans="30:69" x14ac:dyDescent="0.25">
      <c r="AD6006" s="157">
        <f t="shared" si="201"/>
        <v>0.97300000000000075</v>
      </c>
      <c r="AE6006" s="157">
        <f>IF('1a-Electricity'!$AL$77="no","",ROUND(AD6006,4))</f>
        <v>0.97299999999999998</v>
      </c>
      <c r="AF6006" s="157">
        <f>IF('1a-Electricity'!$AL$78="no","",ROUND(AD6006,4))</f>
        <v>0.97299999999999998</v>
      </c>
      <c r="AG6006" s="157">
        <f>IF('1a-Electricity'!$AL$79="no","",ROUND(AD6006,4))</f>
        <v>0.97299999999999998</v>
      </c>
      <c r="BL6006" s="157">
        <f t="shared" si="202"/>
        <v>0.97200000000000075</v>
      </c>
      <c r="BM6006" s="157">
        <f>IF('1b-NaturalGas'!$AL$87="no","",ROUND(BL6006,4))</f>
        <v>0.97199999999999998</v>
      </c>
      <c r="BN6006" s="157">
        <f>IF('1b-NaturalGas'!$AL$88="no","",ROUND(BL6006,4))</f>
        <v>0.97199999999999998</v>
      </c>
      <c r="BO6006" s="157">
        <f>IF('1b-NaturalGas'!$AL$89="no","",ROUND(BL6006,4))</f>
        <v>0.97199999999999998</v>
      </c>
      <c r="BP6006" s="157">
        <f>IF('1b-NaturalGas'!$AL$90="no","not applicable (based on previous answers)",ROUND(BL6006,4))</f>
        <v>0.97199999999999998</v>
      </c>
      <c r="BQ6006" s="157">
        <f>IF('1b-NaturalGas'!$AL$91="no","not applicable (based on previous answers)",ROUND(BL6006,4))</f>
        <v>0.97199999999999998</v>
      </c>
    </row>
    <row r="6007" spans="30:69" x14ac:dyDescent="0.25">
      <c r="AD6007" s="157">
        <f t="shared" si="201"/>
        <v>0.97400000000000075</v>
      </c>
      <c r="AE6007" s="157">
        <f>IF('1a-Electricity'!$AL$77="no","",ROUND(AD6007,4))</f>
        <v>0.97399999999999998</v>
      </c>
      <c r="AF6007" s="157">
        <f>IF('1a-Electricity'!$AL$78="no","",ROUND(AD6007,4))</f>
        <v>0.97399999999999998</v>
      </c>
      <c r="AG6007" s="157">
        <f>IF('1a-Electricity'!$AL$79="no","",ROUND(AD6007,4))</f>
        <v>0.97399999999999998</v>
      </c>
      <c r="BL6007" s="157">
        <f t="shared" si="202"/>
        <v>0.97300000000000075</v>
      </c>
      <c r="BM6007" s="157">
        <f>IF('1b-NaturalGas'!$AL$87="no","",ROUND(BL6007,4))</f>
        <v>0.97299999999999998</v>
      </c>
      <c r="BN6007" s="157">
        <f>IF('1b-NaturalGas'!$AL$88="no","",ROUND(BL6007,4))</f>
        <v>0.97299999999999998</v>
      </c>
      <c r="BO6007" s="157">
        <f>IF('1b-NaturalGas'!$AL$89="no","",ROUND(BL6007,4))</f>
        <v>0.97299999999999998</v>
      </c>
      <c r="BP6007" s="157">
        <f>IF('1b-NaturalGas'!$AL$90="no","not applicable (based on previous answers)",ROUND(BL6007,4))</f>
        <v>0.97299999999999998</v>
      </c>
      <c r="BQ6007" s="157">
        <f>IF('1b-NaturalGas'!$AL$91="no","not applicable (based on previous answers)",ROUND(BL6007,4))</f>
        <v>0.97299999999999998</v>
      </c>
    </row>
    <row r="6008" spans="30:69" x14ac:dyDescent="0.25">
      <c r="AD6008" s="157">
        <f t="shared" si="201"/>
        <v>0.97500000000000075</v>
      </c>
      <c r="AE6008" s="157">
        <f>IF('1a-Electricity'!$AL$77="no","",ROUND(AD6008,4))</f>
        <v>0.97499999999999998</v>
      </c>
      <c r="AF6008" s="157">
        <f>IF('1a-Electricity'!$AL$78="no","",ROUND(AD6008,4))</f>
        <v>0.97499999999999998</v>
      </c>
      <c r="AG6008" s="157">
        <f>IF('1a-Electricity'!$AL$79="no","",ROUND(AD6008,4))</f>
        <v>0.97499999999999998</v>
      </c>
      <c r="BL6008" s="157">
        <f t="shared" si="202"/>
        <v>0.97400000000000075</v>
      </c>
      <c r="BM6008" s="157">
        <f>IF('1b-NaturalGas'!$AL$87="no","",ROUND(BL6008,4))</f>
        <v>0.97399999999999998</v>
      </c>
      <c r="BN6008" s="157">
        <f>IF('1b-NaturalGas'!$AL$88="no","",ROUND(BL6008,4))</f>
        <v>0.97399999999999998</v>
      </c>
      <c r="BO6008" s="157">
        <f>IF('1b-NaturalGas'!$AL$89="no","",ROUND(BL6008,4))</f>
        <v>0.97399999999999998</v>
      </c>
      <c r="BP6008" s="157">
        <f>IF('1b-NaturalGas'!$AL$90="no","not applicable (based on previous answers)",ROUND(BL6008,4))</f>
        <v>0.97399999999999998</v>
      </c>
      <c r="BQ6008" s="157">
        <f>IF('1b-NaturalGas'!$AL$91="no","not applicable (based on previous answers)",ROUND(BL6008,4))</f>
        <v>0.97399999999999998</v>
      </c>
    </row>
    <row r="6009" spans="30:69" x14ac:dyDescent="0.25">
      <c r="AD6009" s="157">
        <f t="shared" si="201"/>
        <v>0.97600000000000076</v>
      </c>
      <c r="AE6009" s="157">
        <f>IF('1a-Electricity'!$AL$77="no","",ROUND(AD6009,4))</f>
        <v>0.97599999999999998</v>
      </c>
      <c r="AF6009" s="157">
        <f>IF('1a-Electricity'!$AL$78="no","",ROUND(AD6009,4))</f>
        <v>0.97599999999999998</v>
      </c>
      <c r="AG6009" s="157">
        <f>IF('1a-Electricity'!$AL$79="no","",ROUND(AD6009,4))</f>
        <v>0.97599999999999998</v>
      </c>
      <c r="BL6009" s="157">
        <f t="shared" si="202"/>
        <v>0.97500000000000075</v>
      </c>
      <c r="BM6009" s="157">
        <f>IF('1b-NaturalGas'!$AL$87="no","",ROUND(BL6009,4))</f>
        <v>0.97499999999999998</v>
      </c>
      <c r="BN6009" s="157">
        <f>IF('1b-NaturalGas'!$AL$88="no","",ROUND(BL6009,4))</f>
        <v>0.97499999999999998</v>
      </c>
      <c r="BO6009" s="157">
        <f>IF('1b-NaturalGas'!$AL$89="no","",ROUND(BL6009,4))</f>
        <v>0.97499999999999998</v>
      </c>
      <c r="BP6009" s="157">
        <f>IF('1b-NaturalGas'!$AL$90="no","not applicable (based on previous answers)",ROUND(BL6009,4))</f>
        <v>0.97499999999999998</v>
      </c>
      <c r="BQ6009" s="157">
        <f>IF('1b-NaturalGas'!$AL$91="no","not applicable (based on previous answers)",ROUND(BL6009,4))</f>
        <v>0.97499999999999998</v>
      </c>
    </row>
    <row r="6010" spans="30:69" x14ac:dyDescent="0.25">
      <c r="AD6010" s="157">
        <f t="shared" si="201"/>
        <v>0.97700000000000076</v>
      </c>
      <c r="AE6010" s="157">
        <f>IF('1a-Electricity'!$AL$77="no","",ROUND(AD6010,4))</f>
        <v>0.97699999999999998</v>
      </c>
      <c r="AF6010" s="157">
        <f>IF('1a-Electricity'!$AL$78="no","",ROUND(AD6010,4))</f>
        <v>0.97699999999999998</v>
      </c>
      <c r="AG6010" s="157">
        <f>IF('1a-Electricity'!$AL$79="no","",ROUND(AD6010,4))</f>
        <v>0.97699999999999998</v>
      </c>
      <c r="BL6010" s="157">
        <f t="shared" si="202"/>
        <v>0.97600000000000076</v>
      </c>
      <c r="BM6010" s="157">
        <f>IF('1b-NaturalGas'!$AL$87="no","",ROUND(BL6010,4))</f>
        <v>0.97599999999999998</v>
      </c>
      <c r="BN6010" s="157">
        <f>IF('1b-NaturalGas'!$AL$88="no","",ROUND(BL6010,4))</f>
        <v>0.97599999999999998</v>
      </c>
      <c r="BO6010" s="157">
        <f>IF('1b-NaturalGas'!$AL$89="no","",ROUND(BL6010,4))</f>
        <v>0.97599999999999998</v>
      </c>
      <c r="BP6010" s="157">
        <f>IF('1b-NaturalGas'!$AL$90="no","not applicable (based on previous answers)",ROUND(BL6010,4))</f>
        <v>0.97599999999999998</v>
      </c>
      <c r="BQ6010" s="157">
        <f>IF('1b-NaturalGas'!$AL$91="no","not applicable (based on previous answers)",ROUND(BL6010,4))</f>
        <v>0.97599999999999998</v>
      </c>
    </row>
    <row r="6011" spans="30:69" x14ac:dyDescent="0.25">
      <c r="AD6011" s="157">
        <f t="shared" si="201"/>
        <v>0.97800000000000076</v>
      </c>
      <c r="AE6011" s="157">
        <f>IF('1a-Electricity'!$AL$77="no","",ROUND(AD6011,4))</f>
        <v>0.97799999999999998</v>
      </c>
      <c r="AF6011" s="157">
        <f>IF('1a-Electricity'!$AL$78="no","",ROUND(AD6011,4))</f>
        <v>0.97799999999999998</v>
      </c>
      <c r="AG6011" s="157">
        <f>IF('1a-Electricity'!$AL$79="no","",ROUND(AD6011,4))</f>
        <v>0.97799999999999998</v>
      </c>
      <c r="BL6011" s="157">
        <f t="shared" si="202"/>
        <v>0.97700000000000076</v>
      </c>
      <c r="BM6011" s="157">
        <f>IF('1b-NaturalGas'!$AL$87="no","",ROUND(BL6011,4))</f>
        <v>0.97699999999999998</v>
      </c>
      <c r="BN6011" s="157">
        <f>IF('1b-NaturalGas'!$AL$88="no","",ROUND(BL6011,4))</f>
        <v>0.97699999999999998</v>
      </c>
      <c r="BO6011" s="157">
        <f>IF('1b-NaturalGas'!$AL$89="no","",ROUND(BL6011,4))</f>
        <v>0.97699999999999998</v>
      </c>
      <c r="BP6011" s="157">
        <f>IF('1b-NaturalGas'!$AL$90="no","not applicable (based on previous answers)",ROUND(BL6011,4))</f>
        <v>0.97699999999999998</v>
      </c>
      <c r="BQ6011" s="157">
        <f>IF('1b-NaturalGas'!$AL$91="no","not applicable (based on previous answers)",ROUND(BL6011,4))</f>
        <v>0.97699999999999998</v>
      </c>
    </row>
    <row r="6012" spans="30:69" x14ac:dyDescent="0.25">
      <c r="AD6012" s="157">
        <f t="shared" si="201"/>
        <v>0.97900000000000076</v>
      </c>
      <c r="AE6012" s="157">
        <f>IF('1a-Electricity'!$AL$77="no","",ROUND(AD6012,4))</f>
        <v>0.97899999999999998</v>
      </c>
      <c r="AF6012" s="157">
        <f>IF('1a-Electricity'!$AL$78="no","",ROUND(AD6012,4))</f>
        <v>0.97899999999999998</v>
      </c>
      <c r="AG6012" s="157">
        <f>IF('1a-Electricity'!$AL$79="no","",ROUND(AD6012,4))</f>
        <v>0.97899999999999998</v>
      </c>
      <c r="BL6012" s="157">
        <f t="shared" si="202"/>
        <v>0.97800000000000076</v>
      </c>
      <c r="BM6012" s="157">
        <f>IF('1b-NaturalGas'!$AL$87="no","",ROUND(BL6012,4))</f>
        <v>0.97799999999999998</v>
      </c>
      <c r="BN6012" s="157">
        <f>IF('1b-NaturalGas'!$AL$88="no","",ROUND(BL6012,4))</f>
        <v>0.97799999999999998</v>
      </c>
      <c r="BO6012" s="157">
        <f>IF('1b-NaturalGas'!$AL$89="no","",ROUND(BL6012,4))</f>
        <v>0.97799999999999998</v>
      </c>
      <c r="BP6012" s="157">
        <f>IF('1b-NaturalGas'!$AL$90="no","not applicable (based on previous answers)",ROUND(BL6012,4))</f>
        <v>0.97799999999999998</v>
      </c>
      <c r="BQ6012" s="157">
        <f>IF('1b-NaturalGas'!$AL$91="no","not applicable (based on previous answers)",ROUND(BL6012,4))</f>
        <v>0.97799999999999998</v>
      </c>
    </row>
    <row r="6013" spans="30:69" x14ac:dyDescent="0.25">
      <c r="AD6013" s="157">
        <f t="shared" si="201"/>
        <v>0.98000000000000076</v>
      </c>
      <c r="AE6013" s="157">
        <f>IF('1a-Electricity'!$AL$77="no","",ROUND(AD6013,4))</f>
        <v>0.98</v>
      </c>
      <c r="AF6013" s="157">
        <f>IF('1a-Electricity'!$AL$78="no","",ROUND(AD6013,4))</f>
        <v>0.98</v>
      </c>
      <c r="AG6013" s="157">
        <f>IF('1a-Electricity'!$AL$79="no","",ROUND(AD6013,4))</f>
        <v>0.98</v>
      </c>
      <c r="BL6013" s="157">
        <f t="shared" si="202"/>
        <v>0.97900000000000076</v>
      </c>
      <c r="BM6013" s="157">
        <f>IF('1b-NaturalGas'!$AL$87="no","",ROUND(BL6013,4))</f>
        <v>0.97899999999999998</v>
      </c>
      <c r="BN6013" s="157">
        <f>IF('1b-NaturalGas'!$AL$88="no","",ROUND(BL6013,4))</f>
        <v>0.97899999999999998</v>
      </c>
      <c r="BO6013" s="157">
        <f>IF('1b-NaturalGas'!$AL$89="no","",ROUND(BL6013,4))</f>
        <v>0.97899999999999998</v>
      </c>
      <c r="BP6013" s="157">
        <f>IF('1b-NaturalGas'!$AL$90="no","not applicable (based on previous answers)",ROUND(BL6013,4))</f>
        <v>0.97899999999999998</v>
      </c>
      <c r="BQ6013" s="157">
        <f>IF('1b-NaturalGas'!$AL$91="no","not applicable (based on previous answers)",ROUND(BL6013,4))</f>
        <v>0.97899999999999998</v>
      </c>
    </row>
    <row r="6014" spans="30:69" x14ac:dyDescent="0.25">
      <c r="AD6014" s="157">
        <f t="shared" si="201"/>
        <v>0.98100000000000076</v>
      </c>
      <c r="AE6014" s="157">
        <f>IF('1a-Electricity'!$AL$77="no","",ROUND(AD6014,4))</f>
        <v>0.98099999999999998</v>
      </c>
      <c r="AF6014" s="157">
        <f>IF('1a-Electricity'!$AL$78="no","",ROUND(AD6014,4))</f>
        <v>0.98099999999999998</v>
      </c>
      <c r="AG6014" s="157">
        <f>IF('1a-Electricity'!$AL$79="no","",ROUND(AD6014,4))</f>
        <v>0.98099999999999998</v>
      </c>
      <c r="BL6014" s="157">
        <f t="shared" si="202"/>
        <v>0.98000000000000076</v>
      </c>
      <c r="BM6014" s="157">
        <f>IF('1b-NaturalGas'!$AL$87="no","",ROUND(BL6014,4))</f>
        <v>0.98</v>
      </c>
      <c r="BN6014" s="157">
        <f>IF('1b-NaturalGas'!$AL$88="no","",ROUND(BL6014,4))</f>
        <v>0.98</v>
      </c>
      <c r="BO6014" s="157">
        <f>IF('1b-NaturalGas'!$AL$89="no","",ROUND(BL6014,4))</f>
        <v>0.98</v>
      </c>
      <c r="BP6014" s="157">
        <f>IF('1b-NaturalGas'!$AL$90="no","not applicable (based on previous answers)",ROUND(BL6014,4))</f>
        <v>0.98</v>
      </c>
      <c r="BQ6014" s="157">
        <f>IF('1b-NaturalGas'!$AL$91="no","not applicable (based on previous answers)",ROUND(BL6014,4))</f>
        <v>0.98</v>
      </c>
    </row>
    <row r="6015" spans="30:69" x14ac:dyDescent="0.25">
      <c r="AD6015" s="157">
        <f t="shared" si="201"/>
        <v>0.98200000000000076</v>
      </c>
      <c r="AE6015" s="157">
        <f>IF('1a-Electricity'!$AL$77="no","",ROUND(AD6015,4))</f>
        <v>0.98199999999999998</v>
      </c>
      <c r="AF6015" s="157">
        <f>IF('1a-Electricity'!$AL$78="no","",ROUND(AD6015,4))</f>
        <v>0.98199999999999998</v>
      </c>
      <c r="AG6015" s="157">
        <f>IF('1a-Electricity'!$AL$79="no","",ROUND(AD6015,4))</f>
        <v>0.98199999999999998</v>
      </c>
      <c r="BL6015" s="157">
        <f t="shared" si="202"/>
        <v>0.98100000000000076</v>
      </c>
      <c r="BM6015" s="157">
        <f>IF('1b-NaturalGas'!$AL$87="no","",ROUND(BL6015,4))</f>
        <v>0.98099999999999998</v>
      </c>
      <c r="BN6015" s="157">
        <f>IF('1b-NaturalGas'!$AL$88="no","",ROUND(BL6015,4))</f>
        <v>0.98099999999999998</v>
      </c>
      <c r="BO6015" s="157">
        <f>IF('1b-NaturalGas'!$AL$89="no","",ROUND(BL6015,4))</f>
        <v>0.98099999999999998</v>
      </c>
      <c r="BP6015" s="157">
        <f>IF('1b-NaturalGas'!$AL$90="no","not applicable (based on previous answers)",ROUND(BL6015,4))</f>
        <v>0.98099999999999998</v>
      </c>
      <c r="BQ6015" s="157">
        <f>IF('1b-NaturalGas'!$AL$91="no","not applicable (based on previous answers)",ROUND(BL6015,4))</f>
        <v>0.98099999999999998</v>
      </c>
    </row>
    <row r="6016" spans="30:69" x14ac:dyDescent="0.25">
      <c r="AD6016" s="157">
        <f t="shared" si="201"/>
        <v>0.98300000000000076</v>
      </c>
      <c r="AE6016" s="157">
        <f>IF('1a-Electricity'!$AL$77="no","",ROUND(AD6016,4))</f>
        <v>0.98299999999999998</v>
      </c>
      <c r="AF6016" s="157">
        <f>IF('1a-Electricity'!$AL$78="no","",ROUND(AD6016,4))</f>
        <v>0.98299999999999998</v>
      </c>
      <c r="AG6016" s="157">
        <f>IF('1a-Electricity'!$AL$79="no","",ROUND(AD6016,4))</f>
        <v>0.98299999999999998</v>
      </c>
      <c r="BL6016" s="157">
        <f t="shared" si="202"/>
        <v>0.98200000000000076</v>
      </c>
      <c r="BM6016" s="157">
        <f>IF('1b-NaturalGas'!$AL$87="no","",ROUND(BL6016,4))</f>
        <v>0.98199999999999998</v>
      </c>
      <c r="BN6016" s="157">
        <f>IF('1b-NaturalGas'!$AL$88="no","",ROUND(BL6016,4))</f>
        <v>0.98199999999999998</v>
      </c>
      <c r="BO6016" s="157">
        <f>IF('1b-NaturalGas'!$AL$89="no","",ROUND(BL6016,4))</f>
        <v>0.98199999999999998</v>
      </c>
      <c r="BP6016" s="157">
        <f>IF('1b-NaturalGas'!$AL$90="no","not applicable (based on previous answers)",ROUND(BL6016,4))</f>
        <v>0.98199999999999998</v>
      </c>
      <c r="BQ6016" s="157">
        <f>IF('1b-NaturalGas'!$AL$91="no","not applicable (based on previous answers)",ROUND(BL6016,4))</f>
        <v>0.98199999999999998</v>
      </c>
    </row>
    <row r="6017" spans="30:69" x14ac:dyDescent="0.25">
      <c r="AD6017" s="157">
        <f t="shared" si="201"/>
        <v>0.98400000000000076</v>
      </c>
      <c r="AE6017" s="157">
        <f>IF('1a-Electricity'!$AL$77="no","",ROUND(AD6017,4))</f>
        <v>0.98399999999999999</v>
      </c>
      <c r="AF6017" s="157">
        <f>IF('1a-Electricity'!$AL$78="no","",ROUND(AD6017,4))</f>
        <v>0.98399999999999999</v>
      </c>
      <c r="AG6017" s="157">
        <f>IF('1a-Electricity'!$AL$79="no","",ROUND(AD6017,4))</f>
        <v>0.98399999999999999</v>
      </c>
      <c r="BL6017" s="157">
        <f t="shared" si="202"/>
        <v>0.98300000000000076</v>
      </c>
      <c r="BM6017" s="157">
        <f>IF('1b-NaturalGas'!$AL$87="no","",ROUND(BL6017,4))</f>
        <v>0.98299999999999998</v>
      </c>
      <c r="BN6017" s="157">
        <f>IF('1b-NaturalGas'!$AL$88="no","",ROUND(BL6017,4))</f>
        <v>0.98299999999999998</v>
      </c>
      <c r="BO6017" s="157">
        <f>IF('1b-NaturalGas'!$AL$89="no","",ROUND(BL6017,4))</f>
        <v>0.98299999999999998</v>
      </c>
      <c r="BP6017" s="157">
        <f>IF('1b-NaturalGas'!$AL$90="no","not applicable (based on previous answers)",ROUND(BL6017,4))</f>
        <v>0.98299999999999998</v>
      </c>
      <c r="BQ6017" s="157">
        <f>IF('1b-NaturalGas'!$AL$91="no","not applicable (based on previous answers)",ROUND(BL6017,4))</f>
        <v>0.98299999999999998</v>
      </c>
    </row>
    <row r="6018" spans="30:69" x14ac:dyDescent="0.25">
      <c r="AD6018" s="157">
        <f t="shared" si="201"/>
        <v>0.98500000000000076</v>
      </c>
      <c r="AE6018" s="157">
        <f>IF('1a-Electricity'!$AL$77="no","",ROUND(AD6018,4))</f>
        <v>0.98499999999999999</v>
      </c>
      <c r="AF6018" s="157">
        <f>IF('1a-Electricity'!$AL$78="no","",ROUND(AD6018,4))</f>
        <v>0.98499999999999999</v>
      </c>
      <c r="AG6018" s="157">
        <f>IF('1a-Electricity'!$AL$79="no","",ROUND(AD6018,4))</f>
        <v>0.98499999999999999</v>
      </c>
      <c r="BL6018" s="157">
        <f t="shared" si="202"/>
        <v>0.98400000000000076</v>
      </c>
      <c r="BM6018" s="157">
        <f>IF('1b-NaturalGas'!$AL$87="no","",ROUND(BL6018,4))</f>
        <v>0.98399999999999999</v>
      </c>
      <c r="BN6018" s="157">
        <f>IF('1b-NaturalGas'!$AL$88="no","",ROUND(BL6018,4))</f>
        <v>0.98399999999999999</v>
      </c>
      <c r="BO6018" s="157">
        <f>IF('1b-NaturalGas'!$AL$89="no","",ROUND(BL6018,4))</f>
        <v>0.98399999999999999</v>
      </c>
      <c r="BP6018" s="157">
        <f>IF('1b-NaturalGas'!$AL$90="no","not applicable (based on previous answers)",ROUND(BL6018,4))</f>
        <v>0.98399999999999999</v>
      </c>
      <c r="BQ6018" s="157">
        <f>IF('1b-NaturalGas'!$AL$91="no","not applicable (based on previous answers)",ROUND(BL6018,4))</f>
        <v>0.98399999999999999</v>
      </c>
    </row>
    <row r="6019" spans="30:69" x14ac:dyDescent="0.25">
      <c r="AD6019" s="157">
        <f t="shared" si="201"/>
        <v>0.98600000000000076</v>
      </c>
      <c r="AE6019" s="157">
        <f>IF('1a-Electricity'!$AL$77="no","",ROUND(AD6019,4))</f>
        <v>0.98599999999999999</v>
      </c>
      <c r="AF6019" s="157">
        <f>IF('1a-Electricity'!$AL$78="no","",ROUND(AD6019,4))</f>
        <v>0.98599999999999999</v>
      </c>
      <c r="AG6019" s="157">
        <f>IF('1a-Electricity'!$AL$79="no","",ROUND(AD6019,4))</f>
        <v>0.98599999999999999</v>
      </c>
      <c r="BL6019" s="157">
        <f t="shared" si="202"/>
        <v>0.98500000000000076</v>
      </c>
      <c r="BM6019" s="157">
        <f>IF('1b-NaturalGas'!$AL$87="no","",ROUND(BL6019,4))</f>
        <v>0.98499999999999999</v>
      </c>
      <c r="BN6019" s="157">
        <f>IF('1b-NaturalGas'!$AL$88="no","",ROUND(BL6019,4))</f>
        <v>0.98499999999999999</v>
      </c>
      <c r="BO6019" s="157">
        <f>IF('1b-NaturalGas'!$AL$89="no","",ROUND(BL6019,4))</f>
        <v>0.98499999999999999</v>
      </c>
      <c r="BP6019" s="157">
        <f>IF('1b-NaturalGas'!$AL$90="no","not applicable (based on previous answers)",ROUND(BL6019,4))</f>
        <v>0.98499999999999999</v>
      </c>
      <c r="BQ6019" s="157">
        <f>IF('1b-NaturalGas'!$AL$91="no","not applicable (based on previous answers)",ROUND(BL6019,4))</f>
        <v>0.98499999999999999</v>
      </c>
    </row>
    <row r="6020" spans="30:69" x14ac:dyDescent="0.25">
      <c r="AD6020" s="157">
        <f t="shared" si="201"/>
        <v>0.98700000000000077</v>
      </c>
      <c r="AE6020" s="157">
        <f>IF('1a-Electricity'!$AL$77="no","",ROUND(AD6020,4))</f>
        <v>0.98699999999999999</v>
      </c>
      <c r="AF6020" s="157">
        <f>IF('1a-Electricity'!$AL$78="no","",ROUND(AD6020,4))</f>
        <v>0.98699999999999999</v>
      </c>
      <c r="AG6020" s="157">
        <f>IF('1a-Electricity'!$AL$79="no","",ROUND(AD6020,4))</f>
        <v>0.98699999999999999</v>
      </c>
      <c r="BL6020" s="157">
        <f t="shared" si="202"/>
        <v>0.98600000000000076</v>
      </c>
      <c r="BM6020" s="157">
        <f>IF('1b-NaturalGas'!$AL$87="no","",ROUND(BL6020,4))</f>
        <v>0.98599999999999999</v>
      </c>
      <c r="BN6020" s="157">
        <f>IF('1b-NaturalGas'!$AL$88="no","",ROUND(BL6020,4))</f>
        <v>0.98599999999999999</v>
      </c>
      <c r="BO6020" s="157">
        <f>IF('1b-NaturalGas'!$AL$89="no","",ROUND(BL6020,4))</f>
        <v>0.98599999999999999</v>
      </c>
      <c r="BP6020" s="157">
        <f>IF('1b-NaturalGas'!$AL$90="no","not applicable (based on previous answers)",ROUND(BL6020,4))</f>
        <v>0.98599999999999999</v>
      </c>
      <c r="BQ6020" s="157">
        <f>IF('1b-NaturalGas'!$AL$91="no","not applicable (based on previous answers)",ROUND(BL6020,4))</f>
        <v>0.98599999999999999</v>
      </c>
    </row>
    <row r="6021" spans="30:69" x14ac:dyDescent="0.25">
      <c r="AD6021" s="157">
        <f t="shared" si="201"/>
        <v>0.98800000000000077</v>
      </c>
      <c r="AE6021" s="157">
        <f>IF('1a-Electricity'!$AL$77="no","",ROUND(AD6021,4))</f>
        <v>0.98799999999999999</v>
      </c>
      <c r="AF6021" s="157">
        <f>IF('1a-Electricity'!$AL$78="no","",ROUND(AD6021,4))</f>
        <v>0.98799999999999999</v>
      </c>
      <c r="AG6021" s="157">
        <f>IF('1a-Electricity'!$AL$79="no","",ROUND(AD6021,4))</f>
        <v>0.98799999999999999</v>
      </c>
      <c r="BL6021" s="157">
        <f t="shared" si="202"/>
        <v>0.98700000000000077</v>
      </c>
      <c r="BM6021" s="157">
        <f>IF('1b-NaturalGas'!$AL$87="no","",ROUND(BL6021,4))</f>
        <v>0.98699999999999999</v>
      </c>
      <c r="BN6021" s="157">
        <f>IF('1b-NaturalGas'!$AL$88="no","",ROUND(BL6021,4))</f>
        <v>0.98699999999999999</v>
      </c>
      <c r="BO6021" s="157">
        <f>IF('1b-NaturalGas'!$AL$89="no","",ROUND(BL6021,4))</f>
        <v>0.98699999999999999</v>
      </c>
      <c r="BP6021" s="157">
        <f>IF('1b-NaturalGas'!$AL$90="no","not applicable (based on previous answers)",ROUND(BL6021,4))</f>
        <v>0.98699999999999999</v>
      </c>
      <c r="BQ6021" s="157">
        <f>IF('1b-NaturalGas'!$AL$91="no","not applicable (based on previous answers)",ROUND(BL6021,4))</f>
        <v>0.98699999999999999</v>
      </c>
    </row>
    <row r="6022" spans="30:69" x14ac:dyDescent="0.25">
      <c r="AD6022" s="157">
        <f t="shared" si="201"/>
        <v>0.98900000000000077</v>
      </c>
      <c r="AE6022" s="157">
        <f>IF('1a-Electricity'!$AL$77="no","",ROUND(AD6022,4))</f>
        <v>0.98899999999999999</v>
      </c>
      <c r="AF6022" s="157">
        <f>IF('1a-Electricity'!$AL$78="no","",ROUND(AD6022,4))</f>
        <v>0.98899999999999999</v>
      </c>
      <c r="AG6022" s="157">
        <f>IF('1a-Electricity'!$AL$79="no","",ROUND(AD6022,4))</f>
        <v>0.98899999999999999</v>
      </c>
      <c r="BL6022" s="157">
        <f t="shared" si="202"/>
        <v>0.98800000000000077</v>
      </c>
      <c r="BM6022" s="157">
        <f>IF('1b-NaturalGas'!$AL$87="no","",ROUND(BL6022,4))</f>
        <v>0.98799999999999999</v>
      </c>
      <c r="BN6022" s="157">
        <f>IF('1b-NaturalGas'!$AL$88="no","",ROUND(BL6022,4))</f>
        <v>0.98799999999999999</v>
      </c>
      <c r="BO6022" s="157">
        <f>IF('1b-NaturalGas'!$AL$89="no","",ROUND(BL6022,4))</f>
        <v>0.98799999999999999</v>
      </c>
      <c r="BP6022" s="157">
        <f>IF('1b-NaturalGas'!$AL$90="no","not applicable (based on previous answers)",ROUND(BL6022,4))</f>
        <v>0.98799999999999999</v>
      </c>
      <c r="BQ6022" s="157">
        <f>IF('1b-NaturalGas'!$AL$91="no","not applicable (based on previous answers)",ROUND(BL6022,4))</f>
        <v>0.98799999999999999</v>
      </c>
    </row>
    <row r="6023" spans="30:69" x14ac:dyDescent="0.25">
      <c r="AD6023" s="157">
        <f t="shared" si="201"/>
        <v>0.99000000000000077</v>
      </c>
      <c r="AE6023" s="157">
        <f>IF('1a-Electricity'!$AL$77="no","",ROUND(AD6023,4))</f>
        <v>0.99</v>
      </c>
      <c r="AF6023" s="157">
        <f>IF('1a-Electricity'!$AL$78="no","",ROUND(AD6023,4))</f>
        <v>0.99</v>
      </c>
      <c r="AG6023" s="157">
        <f>IF('1a-Electricity'!$AL$79="no","",ROUND(AD6023,4))</f>
        <v>0.99</v>
      </c>
      <c r="BL6023" s="157">
        <f t="shared" si="202"/>
        <v>0.98900000000000077</v>
      </c>
      <c r="BM6023" s="157">
        <f>IF('1b-NaturalGas'!$AL$87="no","",ROUND(BL6023,4))</f>
        <v>0.98899999999999999</v>
      </c>
      <c r="BN6023" s="157">
        <f>IF('1b-NaturalGas'!$AL$88="no","",ROUND(BL6023,4))</f>
        <v>0.98899999999999999</v>
      </c>
      <c r="BO6023" s="157">
        <f>IF('1b-NaturalGas'!$AL$89="no","",ROUND(BL6023,4))</f>
        <v>0.98899999999999999</v>
      </c>
      <c r="BP6023" s="157">
        <f>IF('1b-NaturalGas'!$AL$90="no","not applicable (based on previous answers)",ROUND(BL6023,4))</f>
        <v>0.98899999999999999</v>
      </c>
      <c r="BQ6023" s="157">
        <f>IF('1b-NaturalGas'!$AL$91="no","not applicable (based on previous answers)",ROUND(BL6023,4))</f>
        <v>0.98899999999999999</v>
      </c>
    </row>
    <row r="6024" spans="30:69" x14ac:dyDescent="0.25">
      <c r="AD6024" s="157">
        <f t="shared" si="201"/>
        <v>0.99100000000000077</v>
      </c>
      <c r="AE6024" s="157">
        <f>IF('1a-Electricity'!$AL$77="no","",ROUND(AD6024,4))</f>
        <v>0.99099999999999999</v>
      </c>
      <c r="AF6024" s="157">
        <f>IF('1a-Electricity'!$AL$78="no","",ROUND(AD6024,4))</f>
        <v>0.99099999999999999</v>
      </c>
      <c r="AG6024" s="157">
        <f>IF('1a-Electricity'!$AL$79="no","",ROUND(AD6024,4))</f>
        <v>0.99099999999999999</v>
      </c>
      <c r="BL6024" s="157">
        <f t="shared" si="202"/>
        <v>0.99000000000000077</v>
      </c>
      <c r="BM6024" s="157">
        <f>IF('1b-NaturalGas'!$AL$87="no","",ROUND(BL6024,4))</f>
        <v>0.99</v>
      </c>
      <c r="BN6024" s="157">
        <f>IF('1b-NaturalGas'!$AL$88="no","",ROUND(BL6024,4))</f>
        <v>0.99</v>
      </c>
      <c r="BO6024" s="157">
        <f>IF('1b-NaturalGas'!$AL$89="no","",ROUND(BL6024,4))</f>
        <v>0.99</v>
      </c>
      <c r="BP6024" s="157">
        <f>IF('1b-NaturalGas'!$AL$90="no","not applicable (based on previous answers)",ROUND(BL6024,4))</f>
        <v>0.99</v>
      </c>
      <c r="BQ6024" s="157">
        <f>IF('1b-NaturalGas'!$AL$91="no","not applicable (based on previous answers)",ROUND(BL6024,4))</f>
        <v>0.99</v>
      </c>
    </row>
    <row r="6025" spans="30:69" x14ac:dyDescent="0.25">
      <c r="AD6025" s="157">
        <f t="shared" si="201"/>
        <v>0.99200000000000077</v>
      </c>
      <c r="AE6025" s="157">
        <f>IF('1a-Electricity'!$AL$77="no","",ROUND(AD6025,4))</f>
        <v>0.99199999999999999</v>
      </c>
      <c r="AF6025" s="157">
        <f>IF('1a-Electricity'!$AL$78="no","",ROUND(AD6025,4))</f>
        <v>0.99199999999999999</v>
      </c>
      <c r="AG6025" s="157">
        <f>IF('1a-Electricity'!$AL$79="no","",ROUND(AD6025,4))</f>
        <v>0.99199999999999999</v>
      </c>
      <c r="BL6025" s="157">
        <f t="shared" si="202"/>
        <v>0.99100000000000077</v>
      </c>
      <c r="BM6025" s="157">
        <f>IF('1b-NaturalGas'!$AL$87="no","",ROUND(BL6025,4))</f>
        <v>0.99099999999999999</v>
      </c>
      <c r="BN6025" s="157">
        <f>IF('1b-NaturalGas'!$AL$88="no","",ROUND(BL6025,4))</f>
        <v>0.99099999999999999</v>
      </c>
      <c r="BO6025" s="157">
        <f>IF('1b-NaturalGas'!$AL$89="no","",ROUND(BL6025,4))</f>
        <v>0.99099999999999999</v>
      </c>
      <c r="BP6025" s="157">
        <f>IF('1b-NaturalGas'!$AL$90="no","not applicable (based on previous answers)",ROUND(BL6025,4))</f>
        <v>0.99099999999999999</v>
      </c>
      <c r="BQ6025" s="157">
        <f>IF('1b-NaturalGas'!$AL$91="no","not applicable (based on previous answers)",ROUND(BL6025,4))</f>
        <v>0.99099999999999999</v>
      </c>
    </row>
    <row r="6026" spans="30:69" x14ac:dyDescent="0.25">
      <c r="AD6026" s="157">
        <f t="shared" si="201"/>
        <v>0.99300000000000077</v>
      </c>
      <c r="AE6026" s="157">
        <f>IF('1a-Electricity'!$AL$77="no","",ROUND(AD6026,4))</f>
        <v>0.99299999999999999</v>
      </c>
      <c r="AF6026" s="157">
        <f>IF('1a-Electricity'!$AL$78="no","",ROUND(AD6026,4))</f>
        <v>0.99299999999999999</v>
      </c>
      <c r="AG6026" s="157">
        <f>IF('1a-Electricity'!$AL$79="no","",ROUND(AD6026,4))</f>
        <v>0.99299999999999999</v>
      </c>
      <c r="BL6026" s="157">
        <f t="shared" si="202"/>
        <v>0.99200000000000077</v>
      </c>
      <c r="BM6026" s="157">
        <f>IF('1b-NaturalGas'!$AL$87="no","",ROUND(BL6026,4))</f>
        <v>0.99199999999999999</v>
      </c>
      <c r="BN6026" s="157">
        <f>IF('1b-NaturalGas'!$AL$88="no","",ROUND(BL6026,4))</f>
        <v>0.99199999999999999</v>
      </c>
      <c r="BO6026" s="157">
        <f>IF('1b-NaturalGas'!$AL$89="no","",ROUND(BL6026,4))</f>
        <v>0.99199999999999999</v>
      </c>
      <c r="BP6026" s="157">
        <f>IF('1b-NaturalGas'!$AL$90="no","not applicable (based on previous answers)",ROUND(BL6026,4))</f>
        <v>0.99199999999999999</v>
      </c>
      <c r="BQ6026" s="157">
        <f>IF('1b-NaturalGas'!$AL$91="no","not applicable (based on previous answers)",ROUND(BL6026,4))</f>
        <v>0.99199999999999999</v>
      </c>
    </row>
    <row r="6027" spans="30:69" x14ac:dyDescent="0.25">
      <c r="AD6027" s="157">
        <f t="shared" si="201"/>
        <v>0.99400000000000077</v>
      </c>
      <c r="AE6027" s="157">
        <f>IF('1a-Electricity'!$AL$77="no","",ROUND(AD6027,4))</f>
        <v>0.99399999999999999</v>
      </c>
      <c r="AF6027" s="157">
        <f>IF('1a-Electricity'!$AL$78="no","",ROUND(AD6027,4))</f>
        <v>0.99399999999999999</v>
      </c>
      <c r="AG6027" s="157">
        <f>IF('1a-Electricity'!$AL$79="no","",ROUND(AD6027,4))</f>
        <v>0.99399999999999999</v>
      </c>
      <c r="BL6027" s="157">
        <f t="shared" si="202"/>
        <v>0.99300000000000077</v>
      </c>
      <c r="BM6027" s="157">
        <f>IF('1b-NaturalGas'!$AL$87="no","",ROUND(BL6027,4))</f>
        <v>0.99299999999999999</v>
      </c>
      <c r="BN6027" s="157">
        <f>IF('1b-NaturalGas'!$AL$88="no","",ROUND(BL6027,4))</f>
        <v>0.99299999999999999</v>
      </c>
      <c r="BO6027" s="157">
        <f>IF('1b-NaturalGas'!$AL$89="no","",ROUND(BL6027,4))</f>
        <v>0.99299999999999999</v>
      </c>
      <c r="BP6027" s="157">
        <f>IF('1b-NaturalGas'!$AL$90="no","not applicable (based on previous answers)",ROUND(BL6027,4))</f>
        <v>0.99299999999999999</v>
      </c>
      <c r="BQ6027" s="157">
        <f>IF('1b-NaturalGas'!$AL$91="no","not applicable (based on previous answers)",ROUND(BL6027,4))</f>
        <v>0.99299999999999999</v>
      </c>
    </row>
    <row r="6028" spans="30:69" x14ac:dyDescent="0.25">
      <c r="AD6028" s="157">
        <f t="shared" si="201"/>
        <v>0.99500000000000077</v>
      </c>
      <c r="AE6028" s="157">
        <f>IF('1a-Electricity'!$AL$77="no","",ROUND(AD6028,4))</f>
        <v>0.995</v>
      </c>
      <c r="AF6028" s="157">
        <f>IF('1a-Electricity'!$AL$78="no","",ROUND(AD6028,4))</f>
        <v>0.995</v>
      </c>
      <c r="AG6028" s="157">
        <f>IF('1a-Electricity'!$AL$79="no","",ROUND(AD6028,4))</f>
        <v>0.995</v>
      </c>
      <c r="BL6028" s="157">
        <f t="shared" si="202"/>
        <v>0.99400000000000077</v>
      </c>
      <c r="BM6028" s="157">
        <f>IF('1b-NaturalGas'!$AL$87="no","",ROUND(BL6028,4))</f>
        <v>0.99399999999999999</v>
      </c>
      <c r="BN6028" s="157">
        <f>IF('1b-NaturalGas'!$AL$88="no","",ROUND(BL6028,4))</f>
        <v>0.99399999999999999</v>
      </c>
      <c r="BO6028" s="157">
        <f>IF('1b-NaturalGas'!$AL$89="no","",ROUND(BL6028,4))</f>
        <v>0.99399999999999999</v>
      </c>
      <c r="BP6028" s="157">
        <f>IF('1b-NaturalGas'!$AL$90="no","not applicable (based on previous answers)",ROUND(BL6028,4))</f>
        <v>0.99399999999999999</v>
      </c>
      <c r="BQ6028" s="157">
        <f>IF('1b-NaturalGas'!$AL$91="no","not applicable (based on previous answers)",ROUND(BL6028,4))</f>
        <v>0.99399999999999999</v>
      </c>
    </row>
    <row r="6029" spans="30:69" x14ac:dyDescent="0.25">
      <c r="AD6029" s="157">
        <f t="shared" si="201"/>
        <v>0.99600000000000077</v>
      </c>
      <c r="AE6029" s="157">
        <f>IF('1a-Electricity'!$AL$77="no","",ROUND(AD6029,4))</f>
        <v>0.996</v>
      </c>
      <c r="AF6029" s="157">
        <f>IF('1a-Electricity'!$AL$78="no","",ROUND(AD6029,4))</f>
        <v>0.996</v>
      </c>
      <c r="AG6029" s="157">
        <f>IF('1a-Electricity'!$AL$79="no","",ROUND(AD6029,4))</f>
        <v>0.996</v>
      </c>
      <c r="BL6029" s="157">
        <f t="shared" si="202"/>
        <v>0.99500000000000077</v>
      </c>
      <c r="BM6029" s="157">
        <f>IF('1b-NaturalGas'!$AL$87="no","",ROUND(BL6029,4))</f>
        <v>0.995</v>
      </c>
      <c r="BN6029" s="157">
        <f>IF('1b-NaturalGas'!$AL$88="no","",ROUND(BL6029,4))</f>
        <v>0.995</v>
      </c>
      <c r="BO6029" s="157">
        <f>IF('1b-NaturalGas'!$AL$89="no","",ROUND(BL6029,4))</f>
        <v>0.995</v>
      </c>
      <c r="BP6029" s="157">
        <f>IF('1b-NaturalGas'!$AL$90="no","not applicable (based on previous answers)",ROUND(BL6029,4))</f>
        <v>0.995</v>
      </c>
      <c r="BQ6029" s="157">
        <f>IF('1b-NaturalGas'!$AL$91="no","not applicable (based on previous answers)",ROUND(BL6029,4))</f>
        <v>0.995</v>
      </c>
    </row>
    <row r="6030" spans="30:69" x14ac:dyDescent="0.25">
      <c r="AD6030" s="157">
        <f t="shared" si="201"/>
        <v>0.99700000000000077</v>
      </c>
      <c r="AE6030" s="157">
        <f>IF('1a-Electricity'!$AL$77="no","",ROUND(AD6030,4))</f>
        <v>0.997</v>
      </c>
      <c r="AF6030" s="157">
        <f>IF('1a-Electricity'!$AL$78="no","",ROUND(AD6030,4))</f>
        <v>0.997</v>
      </c>
      <c r="AG6030" s="157">
        <f>IF('1a-Electricity'!$AL$79="no","",ROUND(AD6030,4))</f>
        <v>0.997</v>
      </c>
      <c r="BL6030" s="157">
        <f t="shared" si="202"/>
        <v>0.99600000000000077</v>
      </c>
      <c r="BM6030" s="157">
        <f>IF('1b-NaturalGas'!$AL$87="no","",ROUND(BL6030,4))</f>
        <v>0.996</v>
      </c>
      <c r="BN6030" s="157">
        <f>IF('1b-NaturalGas'!$AL$88="no","",ROUND(BL6030,4))</f>
        <v>0.996</v>
      </c>
      <c r="BO6030" s="157">
        <f>IF('1b-NaturalGas'!$AL$89="no","",ROUND(BL6030,4))</f>
        <v>0.996</v>
      </c>
      <c r="BP6030" s="157">
        <f>IF('1b-NaturalGas'!$AL$90="no","not applicable (based on previous answers)",ROUND(BL6030,4))</f>
        <v>0.996</v>
      </c>
      <c r="BQ6030" s="157">
        <f>IF('1b-NaturalGas'!$AL$91="no","not applicable (based on previous answers)",ROUND(BL6030,4))</f>
        <v>0.996</v>
      </c>
    </row>
    <row r="6031" spans="30:69" x14ac:dyDescent="0.25">
      <c r="AD6031" s="157">
        <f t="shared" si="201"/>
        <v>0.99800000000000078</v>
      </c>
      <c r="AE6031" s="157">
        <f>IF('1a-Electricity'!$AL$77="no","",ROUND(AD6031,4))</f>
        <v>0.998</v>
      </c>
      <c r="AF6031" s="157">
        <f>IF('1a-Electricity'!$AL$78="no","",ROUND(AD6031,4))</f>
        <v>0.998</v>
      </c>
      <c r="AG6031" s="157">
        <f>IF('1a-Electricity'!$AL$79="no","",ROUND(AD6031,4))</f>
        <v>0.998</v>
      </c>
      <c r="BL6031" s="157">
        <f t="shared" si="202"/>
        <v>0.99700000000000077</v>
      </c>
      <c r="BM6031" s="157">
        <f>IF('1b-NaturalGas'!$AL$87="no","",ROUND(BL6031,4))</f>
        <v>0.997</v>
      </c>
      <c r="BN6031" s="157">
        <f>IF('1b-NaturalGas'!$AL$88="no","",ROUND(BL6031,4))</f>
        <v>0.997</v>
      </c>
      <c r="BO6031" s="157">
        <f>IF('1b-NaturalGas'!$AL$89="no","",ROUND(BL6031,4))</f>
        <v>0.997</v>
      </c>
      <c r="BP6031" s="157">
        <f>IF('1b-NaturalGas'!$AL$90="no","not applicable (based on previous answers)",ROUND(BL6031,4))</f>
        <v>0.997</v>
      </c>
      <c r="BQ6031" s="157">
        <f>IF('1b-NaturalGas'!$AL$91="no","not applicable (based on previous answers)",ROUND(BL6031,4))</f>
        <v>0.997</v>
      </c>
    </row>
    <row r="6032" spans="30:69" x14ac:dyDescent="0.25">
      <c r="AD6032" s="157">
        <f t="shared" si="201"/>
        <v>0.99900000000000078</v>
      </c>
      <c r="AE6032" s="157">
        <f>IF('1a-Electricity'!$AL$77="no","",ROUND(AD6032,4))</f>
        <v>0.999</v>
      </c>
      <c r="AF6032" s="157">
        <f>IF('1a-Electricity'!$AL$78="no","",ROUND(AD6032,4))</f>
        <v>0.999</v>
      </c>
      <c r="AG6032" s="157">
        <f>IF('1a-Electricity'!$AL$79="no","",ROUND(AD6032,4))</f>
        <v>0.999</v>
      </c>
      <c r="BL6032" s="157">
        <f t="shared" si="202"/>
        <v>0.99800000000000078</v>
      </c>
      <c r="BM6032" s="157">
        <f>IF('1b-NaturalGas'!$AL$87="no","",ROUND(BL6032,4))</f>
        <v>0.998</v>
      </c>
      <c r="BN6032" s="157">
        <f>IF('1b-NaturalGas'!$AL$88="no","",ROUND(BL6032,4))</f>
        <v>0.998</v>
      </c>
      <c r="BO6032" s="157">
        <f>IF('1b-NaturalGas'!$AL$89="no","",ROUND(BL6032,4))</f>
        <v>0.998</v>
      </c>
      <c r="BP6032" s="157">
        <f>IF('1b-NaturalGas'!$AL$90="no","not applicable (based on previous answers)",ROUND(BL6032,4))</f>
        <v>0.998</v>
      </c>
      <c r="BQ6032" s="157">
        <f>IF('1b-NaturalGas'!$AL$91="no","not applicable (based on previous answers)",ROUND(BL6032,4))</f>
        <v>0.998</v>
      </c>
    </row>
    <row r="6033" spans="30:69" x14ac:dyDescent="0.25">
      <c r="AD6033" s="157">
        <f t="shared" si="201"/>
        <v>1.0000000000000007</v>
      </c>
      <c r="AE6033" s="157">
        <f>IF('1a-Electricity'!$AL$77="no","",ROUND(AD6033,4))</f>
        <v>1</v>
      </c>
      <c r="AF6033" s="157">
        <f>IF('1a-Electricity'!$AL$78="no","",ROUND(AD6033,4))</f>
        <v>1</v>
      </c>
      <c r="AG6033" s="157">
        <f>IF('1a-Electricity'!$AL$79="no","",ROUND(AD6033,4))</f>
        <v>1</v>
      </c>
      <c r="BL6033" s="157">
        <f t="shared" si="202"/>
        <v>0.99900000000000078</v>
      </c>
      <c r="BM6033" s="157">
        <f>IF('1b-NaturalGas'!$AL$87="no","",ROUND(BL6033,4))</f>
        <v>0.999</v>
      </c>
      <c r="BN6033" s="157">
        <f>IF('1b-NaturalGas'!$AL$88="no","",ROUND(BL6033,4))</f>
        <v>0.999</v>
      </c>
      <c r="BO6033" s="157">
        <f>IF('1b-NaturalGas'!$AL$89="no","",ROUND(BL6033,4))</f>
        <v>0.999</v>
      </c>
      <c r="BP6033" s="157">
        <f>IF('1b-NaturalGas'!$AL$90="no","not applicable (based on previous answers)",ROUND(BL6033,4))</f>
        <v>0.999</v>
      </c>
      <c r="BQ6033" s="157">
        <f>IF('1b-NaturalGas'!$AL$91="no","not applicable (based on previous answers)",ROUND(BL6033,4))</f>
        <v>0.999</v>
      </c>
    </row>
    <row r="6034" spans="30:69" x14ac:dyDescent="0.25">
      <c r="BL6034" s="157">
        <f t="shared" si="202"/>
        <v>1.0000000000000007</v>
      </c>
      <c r="BM6034" s="157">
        <f>IF('1b-NaturalGas'!$AL$87="no","",ROUND(BL6034,4))</f>
        <v>1</v>
      </c>
      <c r="BN6034" s="157">
        <f>IF('1b-NaturalGas'!$AL$88="no","",ROUND(BL6034,4))</f>
        <v>1</v>
      </c>
      <c r="BO6034" s="157">
        <f>IF('1b-NaturalGas'!$AL$89="no","",ROUND(BL6034,4))</f>
        <v>1</v>
      </c>
      <c r="BP6034" s="157">
        <f>IF('1b-NaturalGas'!$AL$90="no","not applicable (based on previous answers)",ROUND(BL6034,4))</f>
        <v>1</v>
      </c>
      <c r="BQ6034" s="157">
        <f>IF('1b-NaturalGas'!$AL$91="no","not applicable (based on previous answers)",ROUND(BL6034,4))</f>
        <v>1</v>
      </c>
    </row>
    <row r="6037" spans="30:69" x14ac:dyDescent="0.25">
      <c r="AE6037" s="1">
        <f>IF(LEFT(AE6039,14)="not applicable",1,COUNT(AE6039:AE7039))</f>
        <v>1001</v>
      </c>
      <c r="AF6037" s="1">
        <f>IF(LEFT(AF6039,14)="not applicable",1,COUNT(AF6039:AF7039))</f>
        <v>1001</v>
      </c>
      <c r="AG6037" s="1">
        <f>IF(LEFT(AG6039,14)="not applicable",1,COUNT(AG6039:AG7039))</f>
        <v>1001</v>
      </c>
    </row>
    <row r="6038" spans="30:69" x14ac:dyDescent="0.25">
      <c r="AD6038" s="1" t="s">
        <v>390</v>
      </c>
      <c r="AE6038" s="133" t="s">
        <v>388</v>
      </c>
      <c r="AF6038" s="137" t="s">
        <v>389</v>
      </c>
      <c r="AG6038" s="137" t="s">
        <v>419</v>
      </c>
      <c r="BM6038" s="1">
        <f>IF(LEFT(BM6040,14)="not applicable",1,COUNT(BM6040:BM7040))</f>
        <v>1001</v>
      </c>
      <c r="BN6038" s="1">
        <f>IF(LEFT(BN6040,14)="not applicable",1,COUNT(BN6040:BN7040))</f>
        <v>1001</v>
      </c>
      <c r="BO6038" s="1">
        <f>IF(LEFT(BO6040,14)="not applicable",1,COUNT(BO6040:BO7040))</f>
        <v>1001</v>
      </c>
      <c r="BP6038" s="1">
        <f>IF(LEFT(BP6040,14)="not applicable",1,COUNT(BP6040:BP7040))</f>
        <v>1001</v>
      </c>
      <c r="BQ6038" s="1">
        <f>IF(LEFT(BQ6040,14)="not applicable",1,COUNT(BQ6040:BQ7040))</f>
        <v>1001</v>
      </c>
    </row>
    <row r="6039" spans="30:69" x14ac:dyDescent="0.25">
      <c r="AD6039" s="157">
        <v>0</v>
      </c>
      <c r="AE6039" s="157">
        <f>IF('1a-Electricity'!$AN$77="no","not applicable (based on previous answers)",ROUND(AD6039,4))</f>
        <v>0</v>
      </c>
      <c r="AF6039" s="157">
        <f>IF('1a-Electricity'!$AN$78="no","not applicable (based on previous answers)",ROUND(AD6039,4))</f>
        <v>0</v>
      </c>
      <c r="AG6039" s="157">
        <f>IF('1a-Electricity'!$AN$79="no","not applicable (based on previous answers)",ROUND(AD6039,4))</f>
        <v>0</v>
      </c>
      <c r="BL6039" s="1" t="s">
        <v>506</v>
      </c>
      <c r="BM6039" s="133" t="s">
        <v>507</v>
      </c>
      <c r="BN6039" s="137" t="s">
        <v>508</v>
      </c>
      <c r="BO6039" s="137" t="s">
        <v>510</v>
      </c>
      <c r="BP6039" s="137" t="s">
        <v>511</v>
      </c>
      <c r="BQ6039" s="137" t="s">
        <v>509</v>
      </c>
    </row>
    <row r="6040" spans="30:69" x14ac:dyDescent="0.25">
      <c r="AD6040" s="157">
        <f>AD6039+0.001</f>
        <v>1E-3</v>
      </c>
      <c r="AE6040" s="157">
        <f>IF('1a-Electricity'!$AN$77="no","",ROUND(AD6040,4))</f>
        <v>1E-3</v>
      </c>
      <c r="AF6040" s="157">
        <f>IF('1a-Electricity'!$AN$78="no","",ROUND(AD6040,4))</f>
        <v>1E-3</v>
      </c>
      <c r="AG6040" s="157">
        <f>IF('1a-Electricity'!$AN$79="no","",ROUND(AD6040,4))</f>
        <v>1E-3</v>
      </c>
      <c r="BL6040" s="157">
        <v>0</v>
      </c>
      <c r="BM6040" s="157">
        <f>IF('1b-NaturalGas'!$AN$87="no","not applicable (based on previous answers)",ROUND(BL6040,4))</f>
        <v>0</v>
      </c>
      <c r="BN6040" s="157">
        <f>IF('1b-NaturalGas'!$AN$88="no","not applicable (based on previous answers)",ROUND(BL6040,4))</f>
        <v>0</v>
      </c>
      <c r="BO6040" s="157">
        <f>IF('1b-NaturalGas'!$AN$89="no","not applicable (based on previous answers)",ROUND(BL6040,4))</f>
        <v>0</v>
      </c>
      <c r="BP6040" s="157">
        <f>IF('1b-NaturalGas'!$AN$90="no","not applicable (based on previous answers)",ROUND(BL6040,4))</f>
        <v>0</v>
      </c>
      <c r="BQ6040" s="157">
        <f>IF('1b-NaturalGas'!$AN$91="no","not applicable (based on previous answers)",ROUND(BL6040,4))</f>
        <v>0</v>
      </c>
    </row>
    <row r="6041" spans="30:69" x14ac:dyDescent="0.25">
      <c r="AD6041" s="157">
        <f t="shared" ref="AD6041:AD6094" si="203">AD6040+0.001</f>
        <v>2E-3</v>
      </c>
      <c r="AE6041" s="157">
        <f>IF('1a-Electricity'!$AN$77="no","",ROUND(AD6041,4))</f>
        <v>2E-3</v>
      </c>
      <c r="AF6041" s="157">
        <f>IF('1a-Electricity'!$AN$78="no","",ROUND(AD6041,4))</f>
        <v>2E-3</v>
      </c>
      <c r="AG6041" s="157">
        <f>IF('1a-Electricity'!$AN$79="no","",ROUND(AD6041,4))</f>
        <v>2E-3</v>
      </c>
      <c r="BL6041" s="157">
        <f>BL6040+0.001</f>
        <v>1E-3</v>
      </c>
      <c r="BM6041" s="157">
        <f>IF('1b-NaturalGas'!$AN$87="no","",ROUND(BL6041,4))</f>
        <v>1E-3</v>
      </c>
      <c r="BN6041" s="157">
        <f>IF('1b-NaturalGas'!$AN$88="no","",ROUND(BL6041,4))</f>
        <v>1E-3</v>
      </c>
      <c r="BO6041" s="157">
        <f>IF('1b-NaturalGas'!$AN$89="no","",ROUND(BL6041,4))</f>
        <v>1E-3</v>
      </c>
      <c r="BP6041" s="157">
        <f>IF('1b-NaturalGas'!$AN$90="no","not applicable (based on previous answers)",ROUND(BL6041,4))</f>
        <v>1E-3</v>
      </c>
      <c r="BQ6041" s="157">
        <f>IF('1b-NaturalGas'!$AN$91="no","not applicable (based on previous answers)",ROUND(BL6041,4))</f>
        <v>1E-3</v>
      </c>
    </row>
    <row r="6042" spans="30:69" x14ac:dyDescent="0.25">
      <c r="AD6042" s="157">
        <f>AD6041+0.001</f>
        <v>3.0000000000000001E-3</v>
      </c>
      <c r="AE6042" s="157">
        <f>IF('1a-Electricity'!$AN$77="no","",ROUND(AD6042,4))</f>
        <v>3.0000000000000001E-3</v>
      </c>
      <c r="AF6042" s="157">
        <f>IF('1a-Electricity'!$AN$78="no","",ROUND(AD6042,4))</f>
        <v>3.0000000000000001E-3</v>
      </c>
      <c r="AG6042" s="157">
        <f>IF('1a-Electricity'!$AN$79="no","",ROUND(AD6042,4))</f>
        <v>3.0000000000000001E-3</v>
      </c>
      <c r="BL6042" s="157">
        <f t="shared" ref="BL6042:BL6095" si="204">BL6041+0.001</f>
        <v>2E-3</v>
      </c>
      <c r="BM6042" s="157">
        <f>IF('1b-NaturalGas'!$AN$87="no","",ROUND(BL6042,4))</f>
        <v>2E-3</v>
      </c>
      <c r="BN6042" s="157">
        <f>IF('1b-NaturalGas'!$AN$88="no","",ROUND(BL6042,4))</f>
        <v>2E-3</v>
      </c>
      <c r="BO6042" s="157">
        <f>IF('1b-NaturalGas'!$AN$89="no","",ROUND(BL6042,4))</f>
        <v>2E-3</v>
      </c>
      <c r="BP6042" s="157">
        <f>IF('1b-NaturalGas'!$AN$90="no","not applicable (based on previous answers)",ROUND(BL6042,4))</f>
        <v>2E-3</v>
      </c>
      <c r="BQ6042" s="157">
        <f>IF('1b-NaturalGas'!$AN$91="no","not applicable (based on previous answers)",ROUND(BL6042,4))</f>
        <v>2E-3</v>
      </c>
    </row>
    <row r="6043" spans="30:69" x14ac:dyDescent="0.25">
      <c r="AD6043" s="157">
        <f>AD6042+0.001</f>
        <v>4.0000000000000001E-3</v>
      </c>
      <c r="AE6043" s="157">
        <f>IF('1a-Electricity'!$AN$77="no","",ROUND(AD6043,4))</f>
        <v>4.0000000000000001E-3</v>
      </c>
      <c r="AF6043" s="157">
        <f>IF('1a-Electricity'!$AN$78="no","",ROUND(AD6043,4))</f>
        <v>4.0000000000000001E-3</v>
      </c>
      <c r="AG6043" s="157">
        <f>IF('1a-Electricity'!$AN$79="no","",ROUND(AD6043,4))</f>
        <v>4.0000000000000001E-3</v>
      </c>
      <c r="BL6043" s="157">
        <f>BL6042+0.001</f>
        <v>3.0000000000000001E-3</v>
      </c>
      <c r="BM6043" s="157">
        <f>IF('1b-NaturalGas'!$AN$87="no","",ROUND(BL6043,4))</f>
        <v>3.0000000000000001E-3</v>
      </c>
      <c r="BN6043" s="157">
        <f>IF('1b-NaturalGas'!$AN$88="no","",ROUND(BL6043,4))</f>
        <v>3.0000000000000001E-3</v>
      </c>
      <c r="BO6043" s="157">
        <f>IF('1b-NaturalGas'!$AN$89="no","",ROUND(BL6043,4))</f>
        <v>3.0000000000000001E-3</v>
      </c>
      <c r="BP6043" s="157">
        <f>IF('1b-NaturalGas'!$AN$90="no","not applicable (based on previous answers)",ROUND(BL6043,4))</f>
        <v>3.0000000000000001E-3</v>
      </c>
      <c r="BQ6043" s="157">
        <f>IF('1b-NaturalGas'!$AN$91="no","not applicable (based on previous answers)",ROUND(BL6043,4))</f>
        <v>3.0000000000000001E-3</v>
      </c>
    </row>
    <row r="6044" spans="30:69" x14ac:dyDescent="0.25">
      <c r="AD6044" s="157">
        <f>AD6043+0.001</f>
        <v>5.0000000000000001E-3</v>
      </c>
      <c r="AE6044" s="157">
        <f>IF('1a-Electricity'!$AN$77="no","",ROUND(AD6044,4))</f>
        <v>5.0000000000000001E-3</v>
      </c>
      <c r="AF6044" s="157">
        <f>IF('1a-Electricity'!$AN$78="no","",ROUND(AD6044,4))</f>
        <v>5.0000000000000001E-3</v>
      </c>
      <c r="AG6044" s="157">
        <f>IF('1a-Electricity'!$AN$79="no","",ROUND(AD6044,4))</f>
        <v>5.0000000000000001E-3</v>
      </c>
      <c r="BL6044" s="157">
        <f>BL6043+0.001</f>
        <v>4.0000000000000001E-3</v>
      </c>
      <c r="BM6044" s="157">
        <f>IF('1b-NaturalGas'!$AN$87="no","",ROUND(BL6044,4))</f>
        <v>4.0000000000000001E-3</v>
      </c>
      <c r="BN6044" s="157">
        <f>IF('1b-NaturalGas'!$AN$88="no","",ROUND(BL6044,4))</f>
        <v>4.0000000000000001E-3</v>
      </c>
      <c r="BO6044" s="157">
        <f>IF('1b-NaturalGas'!$AN$89="no","",ROUND(BL6044,4))</f>
        <v>4.0000000000000001E-3</v>
      </c>
      <c r="BP6044" s="157">
        <f>IF('1b-NaturalGas'!$AN$90="no","not applicable (based on previous answers)",ROUND(BL6044,4))</f>
        <v>4.0000000000000001E-3</v>
      </c>
      <c r="BQ6044" s="157">
        <f>IF('1b-NaturalGas'!$AN$91="no","not applicable (based on previous answers)",ROUND(BL6044,4))</f>
        <v>4.0000000000000001E-3</v>
      </c>
    </row>
    <row r="6045" spans="30:69" x14ac:dyDescent="0.25">
      <c r="AD6045" s="157">
        <f t="shared" si="203"/>
        <v>6.0000000000000001E-3</v>
      </c>
      <c r="AE6045" s="157">
        <f>IF('1a-Electricity'!$AN$77="no","",ROUND(AD6045,4))</f>
        <v>6.0000000000000001E-3</v>
      </c>
      <c r="AF6045" s="157">
        <f>IF('1a-Electricity'!$AN$78="no","",ROUND(AD6045,4))</f>
        <v>6.0000000000000001E-3</v>
      </c>
      <c r="AG6045" s="157">
        <f>IF('1a-Electricity'!$AN$79="no","",ROUND(AD6045,4))</f>
        <v>6.0000000000000001E-3</v>
      </c>
      <c r="BL6045" s="157">
        <f>BL6044+0.001</f>
        <v>5.0000000000000001E-3</v>
      </c>
      <c r="BM6045" s="157">
        <f>IF('1b-NaturalGas'!$AN$87="no","",ROUND(BL6045,4))</f>
        <v>5.0000000000000001E-3</v>
      </c>
      <c r="BN6045" s="157">
        <f>IF('1b-NaturalGas'!$AN$88="no","",ROUND(BL6045,4))</f>
        <v>5.0000000000000001E-3</v>
      </c>
      <c r="BO6045" s="157">
        <f>IF('1b-NaturalGas'!$AN$89="no","",ROUND(BL6045,4))</f>
        <v>5.0000000000000001E-3</v>
      </c>
      <c r="BP6045" s="157">
        <f>IF('1b-NaturalGas'!$AN$90="no","not applicable (based on previous answers)",ROUND(BL6045,4))</f>
        <v>5.0000000000000001E-3</v>
      </c>
      <c r="BQ6045" s="157">
        <f>IF('1b-NaturalGas'!$AN$91="no","not applicable (based on previous answers)",ROUND(BL6045,4))</f>
        <v>5.0000000000000001E-3</v>
      </c>
    </row>
    <row r="6046" spans="30:69" x14ac:dyDescent="0.25">
      <c r="AD6046" s="157">
        <f t="shared" si="203"/>
        <v>7.0000000000000001E-3</v>
      </c>
      <c r="AE6046" s="157">
        <f>IF('1a-Electricity'!$AN$77="no","",ROUND(AD6046,4))</f>
        <v>7.0000000000000001E-3</v>
      </c>
      <c r="AF6046" s="157">
        <f>IF('1a-Electricity'!$AN$78="no","",ROUND(AD6046,4))</f>
        <v>7.0000000000000001E-3</v>
      </c>
      <c r="AG6046" s="157">
        <f>IF('1a-Electricity'!$AN$79="no","",ROUND(AD6046,4))</f>
        <v>7.0000000000000001E-3</v>
      </c>
      <c r="BL6046" s="157">
        <f t="shared" si="204"/>
        <v>6.0000000000000001E-3</v>
      </c>
      <c r="BM6046" s="157">
        <f>IF('1b-NaturalGas'!$AN$87="no","",ROUND(BL6046,4))</f>
        <v>6.0000000000000001E-3</v>
      </c>
      <c r="BN6046" s="157">
        <f>IF('1b-NaturalGas'!$AN$88="no","",ROUND(BL6046,4))</f>
        <v>6.0000000000000001E-3</v>
      </c>
      <c r="BO6046" s="157">
        <f>IF('1b-NaturalGas'!$AN$89="no","",ROUND(BL6046,4))</f>
        <v>6.0000000000000001E-3</v>
      </c>
      <c r="BP6046" s="157">
        <f>IF('1b-NaturalGas'!$AN$90="no","not applicable (based on previous answers)",ROUND(BL6046,4))</f>
        <v>6.0000000000000001E-3</v>
      </c>
      <c r="BQ6046" s="157">
        <f>IF('1b-NaturalGas'!$AN$91="no","not applicable (based on previous answers)",ROUND(BL6046,4))</f>
        <v>6.0000000000000001E-3</v>
      </c>
    </row>
    <row r="6047" spans="30:69" x14ac:dyDescent="0.25">
      <c r="AD6047" s="157">
        <f t="shared" si="203"/>
        <v>8.0000000000000002E-3</v>
      </c>
      <c r="AE6047" s="157">
        <f>IF('1a-Electricity'!$AN$77="no","",ROUND(AD6047,4))</f>
        <v>8.0000000000000002E-3</v>
      </c>
      <c r="AF6047" s="157">
        <f>IF('1a-Electricity'!$AN$78="no","",ROUND(AD6047,4))</f>
        <v>8.0000000000000002E-3</v>
      </c>
      <c r="AG6047" s="157">
        <f>IF('1a-Electricity'!$AN$79="no","",ROUND(AD6047,4))</f>
        <v>8.0000000000000002E-3</v>
      </c>
      <c r="BL6047" s="157">
        <f t="shared" si="204"/>
        <v>7.0000000000000001E-3</v>
      </c>
      <c r="BM6047" s="157">
        <f>IF('1b-NaturalGas'!$AN$87="no","",ROUND(BL6047,4))</f>
        <v>7.0000000000000001E-3</v>
      </c>
      <c r="BN6047" s="157">
        <f>IF('1b-NaturalGas'!$AN$88="no","",ROUND(BL6047,4))</f>
        <v>7.0000000000000001E-3</v>
      </c>
      <c r="BO6047" s="157">
        <f>IF('1b-NaturalGas'!$AN$89="no","",ROUND(BL6047,4))</f>
        <v>7.0000000000000001E-3</v>
      </c>
      <c r="BP6047" s="157">
        <f>IF('1b-NaturalGas'!$AN$90="no","not applicable (based on previous answers)",ROUND(BL6047,4))</f>
        <v>7.0000000000000001E-3</v>
      </c>
      <c r="BQ6047" s="157">
        <f>IF('1b-NaturalGas'!$AN$91="no","not applicable (based on previous answers)",ROUND(BL6047,4))</f>
        <v>7.0000000000000001E-3</v>
      </c>
    </row>
    <row r="6048" spans="30:69" x14ac:dyDescent="0.25">
      <c r="AD6048" s="157">
        <f t="shared" si="203"/>
        <v>9.0000000000000011E-3</v>
      </c>
      <c r="AE6048" s="157">
        <f>IF('1a-Electricity'!$AN$77="no","",ROUND(AD6048,4))</f>
        <v>8.9999999999999993E-3</v>
      </c>
      <c r="AF6048" s="157">
        <f>IF('1a-Electricity'!$AN$78="no","",ROUND(AD6048,4))</f>
        <v>8.9999999999999993E-3</v>
      </c>
      <c r="AG6048" s="157">
        <f>IF('1a-Electricity'!$AN$79="no","",ROUND(AD6048,4))</f>
        <v>8.9999999999999993E-3</v>
      </c>
      <c r="BL6048" s="157">
        <f t="shared" si="204"/>
        <v>8.0000000000000002E-3</v>
      </c>
      <c r="BM6048" s="157">
        <f>IF('1b-NaturalGas'!$AN$87="no","",ROUND(BL6048,4))</f>
        <v>8.0000000000000002E-3</v>
      </c>
      <c r="BN6048" s="157">
        <f>IF('1b-NaturalGas'!$AN$88="no","",ROUND(BL6048,4))</f>
        <v>8.0000000000000002E-3</v>
      </c>
      <c r="BO6048" s="157">
        <f>IF('1b-NaturalGas'!$AN$89="no","",ROUND(BL6048,4))</f>
        <v>8.0000000000000002E-3</v>
      </c>
      <c r="BP6048" s="157">
        <f>IF('1b-NaturalGas'!$AN$90="no","not applicable (based on previous answers)",ROUND(BL6048,4))</f>
        <v>8.0000000000000002E-3</v>
      </c>
      <c r="BQ6048" s="157">
        <f>IF('1b-NaturalGas'!$AN$91="no","not applicable (based on previous answers)",ROUND(BL6048,4))</f>
        <v>8.0000000000000002E-3</v>
      </c>
    </row>
    <row r="6049" spans="30:69" x14ac:dyDescent="0.25">
      <c r="AD6049" s="157">
        <f t="shared" si="203"/>
        <v>1.0000000000000002E-2</v>
      </c>
      <c r="AE6049" s="157">
        <f>IF('1a-Electricity'!$AN$77="no","",ROUND(AD6049,4))</f>
        <v>0.01</v>
      </c>
      <c r="AF6049" s="157">
        <f>IF('1a-Electricity'!$AN$78="no","",ROUND(AD6049,4))</f>
        <v>0.01</v>
      </c>
      <c r="AG6049" s="157">
        <f>IF('1a-Electricity'!$AN$79="no","",ROUND(AD6049,4))</f>
        <v>0.01</v>
      </c>
      <c r="BL6049" s="157">
        <f t="shared" si="204"/>
        <v>9.0000000000000011E-3</v>
      </c>
      <c r="BM6049" s="157">
        <f>IF('1b-NaturalGas'!$AN$87="no","",ROUND(BL6049,4))</f>
        <v>8.9999999999999993E-3</v>
      </c>
      <c r="BN6049" s="157">
        <f>IF('1b-NaturalGas'!$AN$88="no","",ROUND(BL6049,4))</f>
        <v>8.9999999999999993E-3</v>
      </c>
      <c r="BO6049" s="157">
        <f>IF('1b-NaturalGas'!$AN$89="no","",ROUND(BL6049,4))</f>
        <v>8.9999999999999993E-3</v>
      </c>
      <c r="BP6049" s="157">
        <f>IF('1b-NaturalGas'!$AN$90="no","not applicable (based on previous answers)",ROUND(BL6049,4))</f>
        <v>8.9999999999999993E-3</v>
      </c>
      <c r="BQ6049" s="157">
        <f>IF('1b-NaturalGas'!$AN$91="no","not applicable (based on previous answers)",ROUND(BL6049,4))</f>
        <v>8.9999999999999993E-3</v>
      </c>
    </row>
    <row r="6050" spans="30:69" x14ac:dyDescent="0.25">
      <c r="AD6050" s="157">
        <f t="shared" si="203"/>
        <v>1.1000000000000003E-2</v>
      </c>
      <c r="AE6050" s="157">
        <f>IF('1a-Electricity'!$AN$77="no","",ROUND(AD6050,4))</f>
        <v>1.0999999999999999E-2</v>
      </c>
      <c r="AF6050" s="157">
        <f>IF('1a-Electricity'!$AN$78="no","",ROUND(AD6050,4))</f>
        <v>1.0999999999999999E-2</v>
      </c>
      <c r="AG6050" s="157">
        <f>IF('1a-Electricity'!$AN$79="no","",ROUND(AD6050,4))</f>
        <v>1.0999999999999999E-2</v>
      </c>
      <c r="BL6050" s="157">
        <f t="shared" si="204"/>
        <v>1.0000000000000002E-2</v>
      </c>
      <c r="BM6050" s="157">
        <f>IF('1b-NaturalGas'!$AN$87="no","",ROUND(BL6050,4))</f>
        <v>0.01</v>
      </c>
      <c r="BN6050" s="157">
        <f>IF('1b-NaturalGas'!$AN$88="no","",ROUND(BL6050,4))</f>
        <v>0.01</v>
      </c>
      <c r="BO6050" s="157">
        <f>IF('1b-NaturalGas'!$AN$89="no","",ROUND(BL6050,4))</f>
        <v>0.01</v>
      </c>
      <c r="BP6050" s="157">
        <f>IF('1b-NaturalGas'!$AN$90="no","not applicable (based on previous answers)",ROUND(BL6050,4))</f>
        <v>0.01</v>
      </c>
      <c r="BQ6050" s="157">
        <f>IF('1b-NaturalGas'!$AN$91="no","not applicable (based on previous answers)",ROUND(BL6050,4))</f>
        <v>0.01</v>
      </c>
    </row>
    <row r="6051" spans="30:69" x14ac:dyDescent="0.25">
      <c r="AD6051" s="157">
        <f t="shared" si="203"/>
        <v>1.2000000000000004E-2</v>
      </c>
      <c r="AE6051" s="157">
        <f>IF('1a-Electricity'!$AN$77="no","",ROUND(AD6051,4))</f>
        <v>1.2E-2</v>
      </c>
      <c r="AF6051" s="157">
        <f>IF('1a-Electricity'!$AN$78="no","",ROUND(AD6051,4))</f>
        <v>1.2E-2</v>
      </c>
      <c r="AG6051" s="157">
        <f>IF('1a-Electricity'!$AN$79="no","",ROUND(AD6051,4))</f>
        <v>1.2E-2</v>
      </c>
      <c r="BL6051" s="157">
        <f t="shared" si="204"/>
        <v>1.1000000000000003E-2</v>
      </c>
      <c r="BM6051" s="157">
        <f>IF('1b-NaturalGas'!$AN$87="no","",ROUND(BL6051,4))</f>
        <v>1.0999999999999999E-2</v>
      </c>
      <c r="BN6051" s="157">
        <f>IF('1b-NaturalGas'!$AN$88="no","",ROUND(BL6051,4))</f>
        <v>1.0999999999999999E-2</v>
      </c>
      <c r="BO6051" s="157">
        <f>IF('1b-NaturalGas'!$AN$89="no","",ROUND(BL6051,4))</f>
        <v>1.0999999999999999E-2</v>
      </c>
      <c r="BP6051" s="157">
        <f>IF('1b-NaturalGas'!$AN$90="no","not applicable (based on previous answers)",ROUND(BL6051,4))</f>
        <v>1.0999999999999999E-2</v>
      </c>
      <c r="BQ6051" s="157">
        <f>IF('1b-NaturalGas'!$AN$91="no","not applicable (based on previous answers)",ROUND(BL6051,4))</f>
        <v>1.0999999999999999E-2</v>
      </c>
    </row>
    <row r="6052" spans="30:69" x14ac:dyDescent="0.25">
      <c r="AD6052" s="157">
        <f t="shared" si="203"/>
        <v>1.3000000000000005E-2</v>
      </c>
      <c r="AE6052" s="157">
        <f>IF('1a-Electricity'!$AN$77="no","",ROUND(AD6052,4))</f>
        <v>1.2999999999999999E-2</v>
      </c>
      <c r="AF6052" s="157">
        <f>IF('1a-Electricity'!$AN$78="no","",ROUND(AD6052,4))</f>
        <v>1.2999999999999999E-2</v>
      </c>
      <c r="AG6052" s="157">
        <f>IF('1a-Electricity'!$AN$79="no","",ROUND(AD6052,4))</f>
        <v>1.2999999999999999E-2</v>
      </c>
      <c r="BL6052" s="157">
        <f t="shared" si="204"/>
        <v>1.2000000000000004E-2</v>
      </c>
      <c r="BM6052" s="157">
        <f>IF('1b-NaturalGas'!$AN$87="no","",ROUND(BL6052,4))</f>
        <v>1.2E-2</v>
      </c>
      <c r="BN6052" s="157">
        <f>IF('1b-NaturalGas'!$AN$88="no","",ROUND(BL6052,4))</f>
        <v>1.2E-2</v>
      </c>
      <c r="BO6052" s="157">
        <f>IF('1b-NaturalGas'!$AN$89="no","",ROUND(BL6052,4))</f>
        <v>1.2E-2</v>
      </c>
      <c r="BP6052" s="157">
        <f>IF('1b-NaturalGas'!$AN$90="no","not applicable (based on previous answers)",ROUND(BL6052,4))</f>
        <v>1.2E-2</v>
      </c>
      <c r="BQ6052" s="157">
        <f>IF('1b-NaturalGas'!$AN$91="no","not applicable (based on previous answers)",ROUND(BL6052,4))</f>
        <v>1.2E-2</v>
      </c>
    </row>
    <row r="6053" spans="30:69" x14ac:dyDescent="0.25">
      <c r="AD6053" s="157">
        <f t="shared" si="203"/>
        <v>1.4000000000000005E-2</v>
      </c>
      <c r="AE6053" s="157">
        <f>IF('1a-Electricity'!$AN$77="no","",ROUND(AD6053,4))</f>
        <v>1.4E-2</v>
      </c>
      <c r="AF6053" s="157">
        <f>IF('1a-Electricity'!$AN$78="no","",ROUND(AD6053,4))</f>
        <v>1.4E-2</v>
      </c>
      <c r="AG6053" s="157">
        <f>IF('1a-Electricity'!$AN$79="no","",ROUND(AD6053,4))</f>
        <v>1.4E-2</v>
      </c>
      <c r="BL6053" s="157">
        <f t="shared" si="204"/>
        <v>1.3000000000000005E-2</v>
      </c>
      <c r="BM6053" s="157">
        <f>IF('1b-NaturalGas'!$AN$87="no","",ROUND(BL6053,4))</f>
        <v>1.2999999999999999E-2</v>
      </c>
      <c r="BN6053" s="157">
        <f>IF('1b-NaturalGas'!$AN$88="no","",ROUND(BL6053,4))</f>
        <v>1.2999999999999999E-2</v>
      </c>
      <c r="BO6053" s="157">
        <f>IF('1b-NaturalGas'!$AN$89="no","",ROUND(BL6053,4))</f>
        <v>1.2999999999999999E-2</v>
      </c>
      <c r="BP6053" s="157">
        <f>IF('1b-NaturalGas'!$AN$90="no","not applicable (based on previous answers)",ROUND(BL6053,4))</f>
        <v>1.2999999999999999E-2</v>
      </c>
      <c r="BQ6053" s="157">
        <f>IF('1b-NaturalGas'!$AN$91="no","not applicable (based on previous answers)",ROUND(BL6053,4))</f>
        <v>1.2999999999999999E-2</v>
      </c>
    </row>
    <row r="6054" spans="30:69" x14ac:dyDescent="0.25">
      <c r="AD6054" s="157">
        <f>AD6053+0.001</f>
        <v>1.5000000000000006E-2</v>
      </c>
      <c r="AE6054" s="157">
        <f>IF('1a-Electricity'!$AN$77="no","",ROUND(AD6054,4))</f>
        <v>1.4999999999999999E-2</v>
      </c>
      <c r="AF6054" s="157">
        <f>IF('1a-Electricity'!$AN$78="no","",ROUND(AD6054,4))</f>
        <v>1.4999999999999999E-2</v>
      </c>
      <c r="AG6054" s="157">
        <f>IF('1a-Electricity'!$AN$79="no","",ROUND(AD6054,4))</f>
        <v>1.4999999999999999E-2</v>
      </c>
      <c r="BL6054" s="157">
        <f t="shared" si="204"/>
        <v>1.4000000000000005E-2</v>
      </c>
      <c r="BM6054" s="157">
        <f>IF('1b-NaturalGas'!$AN$87="no","",ROUND(BL6054,4))</f>
        <v>1.4E-2</v>
      </c>
      <c r="BN6054" s="157">
        <f>IF('1b-NaturalGas'!$AN$88="no","",ROUND(BL6054,4))</f>
        <v>1.4E-2</v>
      </c>
      <c r="BO6054" s="157">
        <f>IF('1b-NaturalGas'!$AN$89="no","",ROUND(BL6054,4))</f>
        <v>1.4E-2</v>
      </c>
      <c r="BP6054" s="157">
        <f>IF('1b-NaturalGas'!$AN$90="no","not applicable (based on previous answers)",ROUND(BL6054,4))</f>
        <v>1.4E-2</v>
      </c>
      <c r="BQ6054" s="157">
        <f>IF('1b-NaturalGas'!$AN$91="no","not applicable (based on previous answers)",ROUND(BL6054,4))</f>
        <v>1.4E-2</v>
      </c>
    </row>
    <row r="6055" spans="30:69" x14ac:dyDescent="0.25">
      <c r="AD6055" s="157">
        <f t="shared" si="203"/>
        <v>1.6000000000000007E-2</v>
      </c>
      <c r="AE6055" s="157">
        <f>IF('1a-Electricity'!$AN$77="no","",ROUND(AD6055,4))</f>
        <v>1.6E-2</v>
      </c>
      <c r="AF6055" s="157">
        <f>IF('1a-Electricity'!$AN$78="no","",ROUND(AD6055,4))</f>
        <v>1.6E-2</v>
      </c>
      <c r="AG6055" s="157">
        <f>IF('1a-Electricity'!$AN$79="no","",ROUND(AD6055,4))</f>
        <v>1.6E-2</v>
      </c>
      <c r="BL6055" s="157">
        <f>BL6054+0.001</f>
        <v>1.5000000000000006E-2</v>
      </c>
      <c r="BM6055" s="157">
        <f>IF('1b-NaturalGas'!$AN$87="no","",ROUND(BL6055,4))</f>
        <v>1.4999999999999999E-2</v>
      </c>
      <c r="BN6055" s="157">
        <f>IF('1b-NaturalGas'!$AN$88="no","",ROUND(BL6055,4))</f>
        <v>1.4999999999999999E-2</v>
      </c>
      <c r="BO6055" s="157">
        <f>IF('1b-NaturalGas'!$AN$89="no","",ROUND(BL6055,4))</f>
        <v>1.4999999999999999E-2</v>
      </c>
      <c r="BP6055" s="157">
        <f>IF('1b-NaturalGas'!$AN$90="no","not applicable (based on previous answers)",ROUND(BL6055,4))</f>
        <v>1.4999999999999999E-2</v>
      </c>
      <c r="BQ6055" s="157">
        <f>IF('1b-NaturalGas'!$AN$91="no","not applicable (based on previous answers)",ROUND(BL6055,4))</f>
        <v>1.4999999999999999E-2</v>
      </c>
    </row>
    <row r="6056" spans="30:69" x14ac:dyDescent="0.25">
      <c r="AD6056" s="157">
        <f t="shared" si="203"/>
        <v>1.7000000000000008E-2</v>
      </c>
      <c r="AE6056" s="157">
        <f>IF('1a-Electricity'!$AN$77="no","",ROUND(AD6056,4))</f>
        <v>1.7000000000000001E-2</v>
      </c>
      <c r="AF6056" s="157">
        <f>IF('1a-Electricity'!$AN$78="no","",ROUND(AD6056,4))</f>
        <v>1.7000000000000001E-2</v>
      </c>
      <c r="AG6056" s="157">
        <f>IF('1a-Electricity'!$AN$79="no","",ROUND(AD6056,4))</f>
        <v>1.7000000000000001E-2</v>
      </c>
      <c r="BL6056" s="157">
        <f t="shared" si="204"/>
        <v>1.6000000000000007E-2</v>
      </c>
      <c r="BM6056" s="157">
        <f>IF('1b-NaturalGas'!$AN$87="no","",ROUND(BL6056,4))</f>
        <v>1.6E-2</v>
      </c>
      <c r="BN6056" s="157">
        <f>IF('1b-NaturalGas'!$AN$88="no","",ROUND(BL6056,4))</f>
        <v>1.6E-2</v>
      </c>
      <c r="BO6056" s="157">
        <f>IF('1b-NaturalGas'!$AN$89="no","",ROUND(BL6056,4))</f>
        <v>1.6E-2</v>
      </c>
      <c r="BP6056" s="157">
        <f>IF('1b-NaturalGas'!$AN$90="no","not applicable (based on previous answers)",ROUND(BL6056,4))</f>
        <v>1.6E-2</v>
      </c>
      <c r="BQ6056" s="157">
        <f>IF('1b-NaturalGas'!$AN$91="no","not applicable (based on previous answers)",ROUND(BL6056,4))</f>
        <v>1.6E-2</v>
      </c>
    </row>
    <row r="6057" spans="30:69" x14ac:dyDescent="0.25">
      <c r="AD6057" s="157">
        <f t="shared" si="203"/>
        <v>1.8000000000000009E-2</v>
      </c>
      <c r="AE6057" s="157">
        <f>IF('1a-Electricity'!$AN$77="no","",ROUND(AD6057,4))</f>
        <v>1.7999999999999999E-2</v>
      </c>
      <c r="AF6057" s="157">
        <f>IF('1a-Electricity'!$AN$78="no","",ROUND(AD6057,4))</f>
        <v>1.7999999999999999E-2</v>
      </c>
      <c r="AG6057" s="157">
        <f>IF('1a-Electricity'!$AN$79="no","",ROUND(AD6057,4))</f>
        <v>1.7999999999999999E-2</v>
      </c>
      <c r="BL6057" s="157">
        <f t="shared" si="204"/>
        <v>1.7000000000000008E-2</v>
      </c>
      <c r="BM6057" s="157">
        <f>IF('1b-NaturalGas'!$AN$87="no","",ROUND(BL6057,4))</f>
        <v>1.7000000000000001E-2</v>
      </c>
      <c r="BN6057" s="157">
        <f>IF('1b-NaturalGas'!$AN$88="no","",ROUND(BL6057,4))</f>
        <v>1.7000000000000001E-2</v>
      </c>
      <c r="BO6057" s="157">
        <f>IF('1b-NaturalGas'!$AN$89="no","",ROUND(BL6057,4))</f>
        <v>1.7000000000000001E-2</v>
      </c>
      <c r="BP6057" s="157">
        <f>IF('1b-NaturalGas'!$AN$90="no","not applicable (based on previous answers)",ROUND(BL6057,4))</f>
        <v>1.7000000000000001E-2</v>
      </c>
      <c r="BQ6057" s="157">
        <f>IF('1b-NaturalGas'!$AN$91="no","not applicable (based on previous answers)",ROUND(BL6057,4))</f>
        <v>1.7000000000000001E-2</v>
      </c>
    </row>
    <row r="6058" spans="30:69" x14ac:dyDescent="0.25">
      <c r="AD6058" s="157">
        <f t="shared" si="203"/>
        <v>1.900000000000001E-2</v>
      </c>
      <c r="AE6058" s="157">
        <f>IF('1a-Electricity'!$AN$77="no","",ROUND(AD6058,4))</f>
        <v>1.9E-2</v>
      </c>
      <c r="AF6058" s="157">
        <f>IF('1a-Electricity'!$AN$78="no","",ROUND(AD6058,4))</f>
        <v>1.9E-2</v>
      </c>
      <c r="AG6058" s="157">
        <f>IF('1a-Electricity'!$AN$79="no","",ROUND(AD6058,4))</f>
        <v>1.9E-2</v>
      </c>
      <c r="BL6058" s="157">
        <f t="shared" si="204"/>
        <v>1.8000000000000009E-2</v>
      </c>
      <c r="BM6058" s="157">
        <f>IF('1b-NaturalGas'!$AN$87="no","",ROUND(BL6058,4))</f>
        <v>1.7999999999999999E-2</v>
      </c>
      <c r="BN6058" s="157">
        <f>IF('1b-NaturalGas'!$AN$88="no","",ROUND(BL6058,4))</f>
        <v>1.7999999999999999E-2</v>
      </c>
      <c r="BO6058" s="157">
        <f>IF('1b-NaturalGas'!$AN$89="no","",ROUND(BL6058,4))</f>
        <v>1.7999999999999999E-2</v>
      </c>
      <c r="BP6058" s="157">
        <f>IF('1b-NaturalGas'!$AN$90="no","not applicable (based on previous answers)",ROUND(BL6058,4))</f>
        <v>1.7999999999999999E-2</v>
      </c>
      <c r="BQ6058" s="157">
        <f>IF('1b-NaturalGas'!$AN$91="no","not applicable (based on previous answers)",ROUND(BL6058,4))</f>
        <v>1.7999999999999999E-2</v>
      </c>
    </row>
    <row r="6059" spans="30:69" x14ac:dyDescent="0.25">
      <c r="AD6059" s="157">
        <f t="shared" si="203"/>
        <v>2.0000000000000011E-2</v>
      </c>
      <c r="AE6059" s="157">
        <f>IF('1a-Electricity'!$AN$77="no","",ROUND(AD6059,4))</f>
        <v>0.02</v>
      </c>
      <c r="AF6059" s="157">
        <f>IF('1a-Electricity'!$AN$78="no","",ROUND(AD6059,4))</f>
        <v>0.02</v>
      </c>
      <c r="AG6059" s="157">
        <f>IF('1a-Electricity'!$AN$79="no","",ROUND(AD6059,4))</f>
        <v>0.02</v>
      </c>
      <c r="BL6059" s="157">
        <f t="shared" si="204"/>
        <v>1.900000000000001E-2</v>
      </c>
      <c r="BM6059" s="157">
        <f>IF('1b-NaturalGas'!$AN$87="no","",ROUND(BL6059,4))</f>
        <v>1.9E-2</v>
      </c>
      <c r="BN6059" s="157">
        <f>IF('1b-NaturalGas'!$AN$88="no","",ROUND(BL6059,4))</f>
        <v>1.9E-2</v>
      </c>
      <c r="BO6059" s="157">
        <f>IF('1b-NaturalGas'!$AN$89="no","",ROUND(BL6059,4))</f>
        <v>1.9E-2</v>
      </c>
      <c r="BP6059" s="157">
        <f>IF('1b-NaturalGas'!$AN$90="no","not applicable (based on previous answers)",ROUND(BL6059,4))</f>
        <v>1.9E-2</v>
      </c>
      <c r="BQ6059" s="157">
        <f>IF('1b-NaturalGas'!$AN$91="no","not applicable (based on previous answers)",ROUND(BL6059,4))</f>
        <v>1.9E-2</v>
      </c>
    </row>
    <row r="6060" spans="30:69" x14ac:dyDescent="0.25">
      <c r="AD6060" s="157">
        <f t="shared" si="203"/>
        <v>2.1000000000000012E-2</v>
      </c>
      <c r="AE6060" s="157">
        <f>IF('1a-Electricity'!$AN$77="no","",ROUND(AD6060,4))</f>
        <v>2.1000000000000001E-2</v>
      </c>
      <c r="AF6060" s="157">
        <f>IF('1a-Electricity'!$AN$78="no","",ROUND(AD6060,4))</f>
        <v>2.1000000000000001E-2</v>
      </c>
      <c r="AG6060" s="157">
        <f>IF('1a-Electricity'!$AN$79="no","",ROUND(AD6060,4))</f>
        <v>2.1000000000000001E-2</v>
      </c>
      <c r="BL6060" s="157">
        <f t="shared" si="204"/>
        <v>2.0000000000000011E-2</v>
      </c>
      <c r="BM6060" s="157">
        <f>IF('1b-NaturalGas'!$AN$87="no","",ROUND(BL6060,4))</f>
        <v>0.02</v>
      </c>
      <c r="BN6060" s="157">
        <f>IF('1b-NaturalGas'!$AN$88="no","",ROUND(BL6060,4))</f>
        <v>0.02</v>
      </c>
      <c r="BO6060" s="157">
        <f>IF('1b-NaturalGas'!$AN$89="no","",ROUND(BL6060,4))</f>
        <v>0.02</v>
      </c>
      <c r="BP6060" s="157">
        <f>IF('1b-NaturalGas'!$AN$90="no","not applicable (based on previous answers)",ROUND(BL6060,4))</f>
        <v>0.02</v>
      </c>
      <c r="BQ6060" s="157">
        <f>IF('1b-NaturalGas'!$AN$91="no","not applicable (based on previous answers)",ROUND(BL6060,4))</f>
        <v>0.02</v>
      </c>
    </row>
    <row r="6061" spans="30:69" x14ac:dyDescent="0.25">
      <c r="AD6061" s="157">
        <f t="shared" si="203"/>
        <v>2.2000000000000013E-2</v>
      </c>
      <c r="AE6061" s="157">
        <f>IF('1a-Electricity'!$AN$77="no","",ROUND(AD6061,4))</f>
        <v>2.1999999999999999E-2</v>
      </c>
      <c r="AF6061" s="157">
        <f>IF('1a-Electricity'!$AN$78="no","",ROUND(AD6061,4))</f>
        <v>2.1999999999999999E-2</v>
      </c>
      <c r="AG6061" s="157">
        <f>IF('1a-Electricity'!$AN$79="no","",ROUND(AD6061,4))</f>
        <v>2.1999999999999999E-2</v>
      </c>
      <c r="BL6061" s="157">
        <f t="shared" si="204"/>
        <v>2.1000000000000012E-2</v>
      </c>
      <c r="BM6061" s="157">
        <f>IF('1b-NaturalGas'!$AN$87="no","",ROUND(BL6061,4))</f>
        <v>2.1000000000000001E-2</v>
      </c>
      <c r="BN6061" s="157">
        <f>IF('1b-NaturalGas'!$AN$88="no","",ROUND(BL6061,4))</f>
        <v>2.1000000000000001E-2</v>
      </c>
      <c r="BO6061" s="157">
        <f>IF('1b-NaturalGas'!$AN$89="no","",ROUND(BL6061,4))</f>
        <v>2.1000000000000001E-2</v>
      </c>
      <c r="BP6061" s="157">
        <f>IF('1b-NaturalGas'!$AN$90="no","not applicable (based on previous answers)",ROUND(BL6061,4))</f>
        <v>2.1000000000000001E-2</v>
      </c>
      <c r="BQ6061" s="157">
        <f>IF('1b-NaturalGas'!$AN$91="no","not applicable (based on previous answers)",ROUND(BL6061,4))</f>
        <v>2.1000000000000001E-2</v>
      </c>
    </row>
    <row r="6062" spans="30:69" x14ac:dyDescent="0.25">
      <c r="AD6062" s="157">
        <f t="shared" si="203"/>
        <v>2.3000000000000013E-2</v>
      </c>
      <c r="AE6062" s="157">
        <f>IF('1a-Electricity'!$AN$77="no","",ROUND(AD6062,4))</f>
        <v>2.3E-2</v>
      </c>
      <c r="AF6062" s="157">
        <f>IF('1a-Electricity'!$AN$78="no","",ROUND(AD6062,4))</f>
        <v>2.3E-2</v>
      </c>
      <c r="AG6062" s="157">
        <f>IF('1a-Electricity'!$AN$79="no","",ROUND(AD6062,4))</f>
        <v>2.3E-2</v>
      </c>
      <c r="BL6062" s="157">
        <f t="shared" si="204"/>
        <v>2.2000000000000013E-2</v>
      </c>
      <c r="BM6062" s="157">
        <f>IF('1b-NaturalGas'!$AN$87="no","",ROUND(BL6062,4))</f>
        <v>2.1999999999999999E-2</v>
      </c>
      <c r="BN6062" s="157">
        <f>IF('1b-NaturalGas'!$AN$88="no","",ROUND(BL6062,4))</f>
        <v>2.1999999999999999E-2</v>
      </c>
      <c r="BO6062" s="157">
        <f>IF('1b-NaturalGas'!$AN$89="no","",ROUND(BL6062,4))</f>
        <v>2.1999999999999999E-2</v>
      </c>
      <c r="BP6062" s="157">
        <f>IF('1b-NaturalGas'!$AN$90="no","not applicable (based on previous answers)",ROUND(BL6062,4))</f>
        <v>2.1999999999999999E-2</v>
      </c>
      <c r="BQ6062" s="157">
        <f>IF('1b-NaturalGas'!$AN$91="no","not applicable (based on previous answers)",ROUND(BL6062,4))</f>
        <v>2.1999999999999999E-2</v>
      </c>
    </row>
    <row r="6063" spans="30:69" x14ac:dyDescent="0.25">
      <c r="AD6063" s="157">
        <f t="shared" si="203"/>
        <v>2.4000000000000014E-2</v>
      </c>
      <c r="AE6063" s="157">
        <f>IF('1a-Electricity'!$AN$77="no","",ROUND(AD6063,4))</f>
        <v>2.4E-2</v>
      </c>
      <c r="AF6063" s="157">
        <f>IF('1a-Electricity'!$AN$78="no","",ROUND(AD6063,4))</f>
        <v>2.4E-2</v>
      </c>
      <c r="AG6063" s="157">
        <f>IF('1a-Electricity'!$AN$79="no","",ROUND(AD6063,4))</f>
        <v>2.4E-2</v>
      </c>
      <c r="BL6063" s="157">
        <f t="shared" si="204"/>
        <v>2.3000000000000013E-2</v>
      </c>
      <c r="BM6063" s="157">
        <f>IF('1b-NaturalGas'!$AN$87="no","",ROUND(BL6063,4))</f>
        <v>2.3E-2</v>
      </c>
      <c r="BN6063" s="157">
        <f>IF('1b-NaturalGas'!$AN$88="no","",ROUND(BL6063,4))</f>
        <v>2.3E-2</v>
      </c>
      <c r="BO6063" s="157">
        <f>IF('1b-NaturalGas'!$AN$89="no","",ROUND(BL6063,4))</f>
        <v>2.3E-2</v>
      </c>
      <c r="BP6063" s="157">
        <f>IF('1b-NaturalGas'!$AN$90="no","not applicable (based on previous answers)",ROUND(BL6063,4))</f>
        <v>2.3E-2</v>
      </c>
      <c r="BQ6063" s="157">
        <f>IF('1b-NaturalGas'!$AN$91="no","not applicable (based on previous answers)",ROUND(BL6063,4))</f>
        <v>2.3E-2</v>
      </c>
    </row>
    <row r="6064" spans="30:69" x14ac:dyDescent="0.25">
      <c r="AD6064" s="157">
        <f t="shared" si="203"/>
        <v>2.5000000000000015E-2</v>
      </c>
      <c r="AE6064" s="157">
        <f>IF('1a-Electricity'!$AN$77="no","",ROUND(AD6064,4))</f>
        <v>2.5000000000000001E-2</v>
      </c>
      <c r="AF6064" s="157">
        <f>IF('1a-Electricity'!$AN$78="no","",ROUND(AD6064,4))</f>
        <v>2.5000000000000001E-2</v>
      </c>
      <c r="AG6064" s="157">
        <f>IF('1a-Electricity'!$AN$79="no","",ROUND(AD6064,4))</f>
        <v>2.5000000000000001E-2</v>
      </c>
      <c r="BL6064" s="157">
        <f t="shared" si="204"/>
        <v>2.4000000000000014E-2</v>
      </c>
      <c r="BM6064" s="157">
        <f>IF('1b-NaturalGas'!$AN$87="no","",ROUND(BL6064,4))</f>
        <v>2.4E-2</v>
      </c>
      <c r="BN6064" s="157">
        <f>IF('1b-NaturalGas'!$AN$88="no","",ROUND(BL6064,4))</f>
        <v>2.4E-2</v>
      </c>
      <c r="BO6064" s="157">
        <f>IF('1b-NaturalGas'!$AN$89="no","",ROUND(BL6064,4))</f>
        <v>2.4E-2</v>
      </c>
      <c r="BP6064" s="157">
        <f>IF('1b-NaturalGas'!$AN$90="no","not applicable (based on previous answers)",ROUND(BL6064,4))</f>
        <v>2.4E-2</v>
      </c>
      <c r="BQ6064" s="157">
        <f>IF('1b-NaturalGas'!$AN$91="no","not applicable (based on previous answers)",ROUND(BL6064,4))</f>
        <v>2.4E-2</v>
      </c>
    </row>
    <row r="6065" spans="30:69" x14ac:dyDescent="0.25">
      <c r="AD6065" s="157">
        <f>AD6064+0.001</f>
        <v>2.6000000000000016E-2</v>
      </c>
      <c r="AE6065" s="157">
        <f>IF('1a-Electricity'!$AN$77="no","",ROUND(AD6065,4))</f>
        <v>2.5999999999999999E-2</v>
      </c>
      <c r="AF6065" s="157">
        <f>IF('1a-Electricity'!$AN$78="no","",ROUND(AD6065,4))</f>
        <v>2.5999999999999999E-2</v>
      </c>
      <c r="AG6065" s="157">
        <f>IF('1a-Electricity'!$AN$79="no","",ROUND(AD6065,4))</f>
        <v>2.5999999999999999E-2</v>
      </c>
      <c r="BL6065" s="157">
        <f t="shared" si="204"/>
        <v>2.5000000000000015E-2</v>
      </c>
      <c r="BM6065" s="157">
        <f>IF('1b-NaturalGas'!$AN$87="no","",ROUND(BL6065,4))</f>
        <v>2.5000000000000001E-2</v>
      </c>
      <c r="BN6065" s="157">
        <f>IF('1b-NaturalGas'!$AN$88="no","",ROUND(BL6065,4))</f>
        <v>2.5000000000000001E-2</v>
      </c>
      <c r="BO6065" s="157">
        <f>IF('1b-NaturalGas'!$AN$89="no","",ROUND(BL6065,4))</f>
        <v>2.5000000000000001E-2</v>
      </c>
      <c r="BP6065" s="157">
        <f>IF('1b-NaturalGas'!$AN$90="no","not applicable (based on previous answers)",ROUND(BL6065,4))</f>
        <v>2.5000000000000001E-2</v>
      </c>
      <c r="BQ6065" s="157">
        <f>IF('1b-NaturalGas'!$AN$91="no","not applicable (based on previous answers)",ROUND(BL6065,4))</f>
        <v>2.5000000000000001E-2</v>
      </c>
    </row>
    <row r="6066" spans="30:69" x14ac:dyDescent="0.25">
      <c r="AD6066" s="157">
        <f t="shared" si="203"/>
        <v>2.7000000000000017E-2</v>
      </c>
      <c r="AE6066" s="157">
        <f>IF('1a-Electricity'!$AN$77="no","",ROUND(AD6066,4))</f>
        <v>2.7E-2</v>
      </c>
      <c r="AF6066" s="157">
        <f>IF('1a-Electricity'!$AN$78="no","",ROUND(AD6066,4))</f>
        <v>2.7E-2</v>
      </c>
      <c r="AG6066" s="157">
        <f>IF('1a-Electricity'!$AN$79="no","",ROUND(AD6066,4))</f>
        <v>2.7E-2</v>
      </c>
      <c r="BL6066" s="157">
        <f>BL6065+0.001</f>
        <v>2.6000000000000016E-2</v>
      </c>
      <c r="BM6066" s="157">
        <f>IF('1b-NaturalGas'!$AN$87="no","",ROUND(BL6066,4))</f>
        <v>2.5999999999999999E-2</v>
      </c>
      <c r="BN6066" s="157">
        <f>IF('1b-NaturalGas'!$AN$88="no","",ROUND(BL6066,4))</f>
        <v>2.5999999999999999E-2</v>
      </c>
      <c r="BO6066" s="157">
        <f>IF('1b-NaturalGas'!$AN$89="no","",ROUND(BL6066,4))</f>
        <v>2.5999999999999999E-2</v>
      </c>
      <c r="BP6066" s="157">
        <f>IF('1b-NaturalGas'!$AN$90="no","not applicable (based on previous answers)",ROUND(BL6066,4))</f>
        <v>2.5999999999999999E-2</v>
      </c>
      <c r="BQ6066" s="157">
        <f>IF('1b-NaturalGas'!$AN$91="no","not applicable (based on previous answers)",ROUND(BL6066,4))</f>
        <v>2.5999999999999999E-2</v>
      </c>
    </row>
    <row r="6067" spans="30:69" x14ac:dyDescent="0.25">
      <c r="AD6067" s="157">
        <f t="shared" si="203"/>
        <v>2.8000000000000018E-2</v>
      </c>
      <c r="AE6067" s="157">
        <f>IF('1a-Electricity'!$AN$77="no","",ROUND(AD6067,4))</f>
        <v>2.8000000000000001E-2</v>
      </c>
      <c r="AF6067" s="157">
        <f>IF('1a-Electricity'!$AN$78="no","",ROUND(AD6067,4))</f>
        <v>2.8000000000000001E-2</v>
      </c>
      <c r="AG6067" s="157">
        <f>IF('1a-Electricity'!$AN$79="no","",ROUND(AD6067,4))</f>
        <v>2.8000000000000001E-2</v>
      </c>
      <c r="BL6067" s="157">
        <f t="shared" si="204"/>
        <v>2.7000000000000017E-2</v>
      </c>
      <c r="BM6067" s="157">
        <f>IF('1b-NaturalGas'!$AN$87="no","",ROUND(BL6067,4))</f>
        <v>2.7E-2</v>
      </c>
      <c r="BN6067" s="157">
        <f>IF('1b-NaturalGas'!$AN$88="no","",ROUND(BL6067,4))</f>
        <v>2.7E-2</v>
      </c>
      <c r="BO6067" s="157">
        <f>IF('1b-NaturalGas'!$AN$89="no","",ROUND(BL6067,4))</f>
        <v>2.7E-2</v>
      </c>
      <c r="BP6067" s="157">
        <f>IF('1b-NaturalGas'!$AN$90="no","not applicable (based on previous answers)",ROUND(BL6067,4))</f>
        <v>2.7E-2</v>
      </c>
      <c r="BQ6067" s="157">
        <f>IF('1b-NaturalGas'!$AN$91="no","not applicable (based on previous answers)",ROUND(BL6067,4))</f>
        <v>2.7E-2</v>
      </c>
    </row>
    <row r="6068" spans="30:69" x14ac:dyDescent="0.25">
      <c r="AD6068" s="157">
        <f t="shared" si="203"/>
        <v>2.9000000000000019E-2</v>
      </c>
      <c r="AE6068" s="157">
        <f>IF('1a-Electricity'!$AN$77="no","",ROUND(AD6068,4))</f>
        <v>2.9000000000000001E-2</v>
      </c>
      <c r="AF6068" s="157">
        <f>IF('1a-Electricity'!$AN$78="no","",ROUND(AD6068,4))</f>
        <v>2.9000000000000001E-2</v>
      </c>
      <c r="AG6068" s="157">
        <f>IF('1a-Electricity'!$AN$79="no","",ROUND(AD6068,4))</f>
        <v>2.9000000000000001E-2</v>
      </c>
      <c r="BL6068" s="157">
        <f t="shared" si="204"/>
        <v>2.8000000000000018E-2</v>
      </c>
      <c r="BM6068" s="157">
        <f>IF('1b-NaturalGas'!$AN$87="no","",ROUND(BL6068,4))</f>
        <v>2.8000000000000001E-2</v>
      </c>
      <c r="BN6068" s="157">
        <f>IF('1b-NaturalGas'!$AN$88="no","",ROUND(BL6068,4))</f>
        <v>2.8000000000000001E-2</v>
      </c>
      <c r="BO6068" s="157">
        <f>IF('1b-NaturalGas'!$AN$89="no","",ROUND(BL6068,4))</f>
        <v>2.8000000000000001E-2</v>
      </c>
      <c r="BP6068" s="157">
        <f>IF('1b-NaturalGas'!$AN$90="no","not applicable (based on previous answers)",ROUND(BL6068,4))</f>
        <v>2.8000000000000001E-2</v>
      </c>
      <c r="BQ6068" s="157">
        <f>IF('1b-NaturalGas'!$AN$91="no","not applicable (based on previous answers)",ROUND(BL6068,4))</f>
        <v>2.8000000000000001E-2</v>
      </c>
    </row>
    <row r="6069" spans="30:69" x14ac:dyDescent="0.25">
      <c r="AD6069" s="157">
        <f t="shared" si="203"/>
        <v>3.000000000000002E-2</v>
      </c>
      <c r="AE6069" s="157">
        <f>IF('1a-Electricity'!$AN$77="no","",ROUND(AD6069,4))</f>
        <v>0.03</v>
      </c>
      <c r="AF6069" s="157">
        <f>IF('1a-Electricity'!$AN$78="no","",ROUND(AD6069,4))</f>
        <v>0.03</v>
      </c>
      <c r="AG6069" s="157">
        <f>IF('1a-Electricity'!$AN$79="no","",ROUND(AD6069,4))</f>
        <v>0.03</v>
      </c>
      <c r="BL6069" s="157">
        <f t="shared" si="204"/>
        <v>2.9000000000000019E-2</v>
      </c>
      <c r="BM6069" s="157">
        <f>IF('1b-NaturalGas'!$AN$87="no","",ROUND(BL6069,4))</f>
        <v>2.9000000000000001E-2</v>
      </c>
      <c r="BN6069" s="157">
        <f>IF('1b-NaturalGas'!$AN$88="no","",ROUND(BL6069,4))</f>
        <v>2.9000000000000001E-2</v>
      </c>
      <c r="BO6069" s="157">
        <f>IF('1b-NaturalGas'!$AN$89="no","",ROUND(BL6069,4))</f>
        <v>2.9000000000000001E-2</v>
      </c>
      <c r="BP6069" s="157">
        <f>IF('1b-NaturalGas'!$AN$90="no","not applicable (based on previous answers)",ROUND(BL6069,4))</f>
        <v>2.9000000000000001E-2</v>
      </c>
      <c r="BQ6069" s="157">
        <f>IF('1b-NaturalGas'!$AN$91="no","not applicable (based on previous answers)",ROUND(BL6069,4))</f>
        <v>2.9000000000000001E-2</v>
      </c>
    </row>
    <row r="6070" spans="30:69" x14ac:dyDescent="0.25">
      <c r="AD6070" s="157">
        <f t="shared" si="203"/>
        <v>3.1000000000000021E-2</v>
      </c>
      <c r="AE6070" s="157">
        <f>IF('1a-Electricity'!$AN$77="no","",ROUND(AD6070,4))</f>
        <v>3.1E-2</v>
      </c>
      <c r="AF6070" s="157">
        <f>IF('1a-Electricity'!$AN$78="no","",ROUND(AD6070,4))</f>
        <v>3.1E-2</v>
      </c>
      <c r="AG6070" s="157">
        <f>IF('1a-Electricity'!$AN$79="no","",ROUND(AD6070,4))</f>
        <v>3.1E-2</v>
      </c>
      <c r="BL6070" s="157">
        <f t="shared" si="204"/>
        <v>3.000000000000002E-2</v>
      </c>
      <c r="BM6070" s="157">
        <f>IF('1b-NaturalGas'!$AN$87="no","",ROUND(BL6070,4))</f>
        <v>0.03</v>
      </c>
      <c r="BN6070" s="157">
        <f>IF('1b-NaturalGas'!$AN$88="no","",ROUND(BL6070,4))</f>
        <v>0.03</v>
      </c>
      <c r="BO6070" s="157">
        <f>IF('1b-NaturalGas'!$AN$89="no","",ROUND(BL6070,4))</f>
        <v>0.03</v>
      </c>
      <c r="BP6070" s="157">
        <f>IF('1b-NaturalGas'!$AN$90="no","not applicable (based on previous answers)",ROUND(BL6070,4))</f>
        <v>0.03</v>
      </c>
      <c r="BQ6070" s="157">
        <f>IF('1b-NaturalGas'!$AN$91="no","not applicable (based on previous answers)",ROUND(BL6070,4))</f>
        <v>0.03</v>
      </c>
    </row>
    <row r="6071" spans="30:69" x14ac:dyDescent="0.25">
      <c r="AD6071" s="157">
        <f t="shared" si="203"/>
        <v>3.2000000000000021E-2</v>
      </c>
      <c r="AE6071" s="157">
        <f>IF('1a-Electricity'!$AN$77="no","",ROUND(AD6071,4))</f>
        <v>3.2000000000000001E-2</v>
      </c>
      <c r="AF6071" s="157">
        <f>IF('1a-Electricity'!$AN$78="no","",ROUND(AD6071,4))</f>
        <v>3.2000000000000001E-2</v>
      </c>
      <c r="AG6071" s="157">
        <f>IF('1a-Electricity'!$AN$79="no","",ROUND(AD6071,4))</f>
        <v>3.2000000000000001E-2</v>
      </c>
      <c r="BL6071" s="157">
        <f t="shared" si="204"/>
        <v>3.1000000000000021E-2</v>
      </c>
      <c r="BM6071" s="157">
        <f>IF('1b-NaturalGas'!$AN$87="no","",ROUND(BL6071,4))</f>
        <v>3.1E-2</v>
      </c>
      <c r="BN6071" s="157">
        <f>IF('1b-NaturalGas'!$AN$88="no","",ROUND(BL6071,4))</f>
        <v>3.1E-2</v>
      </c>
      <c r="BO6071" s="157">
        <f>IF('1b-NaturalGas'!$AN$89="no","",ROUND(BL6071,4))</f>
        <v>3.1E-2</v>
      </c>
      <c r="BP6071" s="157">
        <f>IF('1b-NaturalGas'!$AN$90="no","not applicable (based on previous answers)",ROUND(BL6071,4))</f>
        <v>3.1E-2</v>
      </c>
      <c r="BQ6071" s="157">
        <f>IF('1b-NaturalGas'!$AN$91="no","not applicable (based on previous answers)",ROUND(BL6071,4))</f>
        <v>3.1E-2</v>
      </c>
    </row>
    <row r="6072" spans="30:69" x14ac:dyDescent="0.25">
      <c r="AD6072" s="157">
        <f t="shared" si="203"/>
        <v>3.3000000000000022E-2</v>
      </c>
      <c r="AE6072" s="157">
        <f>IF('1a-Electricity'!$AN$77="no","",ROUND(AD6072,4))</f>
        <v>3.3000000000000002E-2</v>
      </c>
      <c r="AF6072" s="157">
        <f>IF('1a-Electricity'!$AN$78="no","",ROUND(AD6072,4))</f>
        <v>3.3000000000000002E-2</v>
      </c>
      <c r="AG6072" s="157">
        <f>IF('1a-Electricity'!$AN$79="no","",ROUND(AD6072,4))</f>
        <v>3.3000000000000002E-2</v>
      </c>
      <c r="BL6072" s="157">
        <f t="shared" si="204"/>
        <v>3.2000000000000021E-2</v>
      </c>
      <c r="BM6072" s="157">
        <f>IF('1b-NaturalGas'!$AN$87="no","",ROUND(BL6072,4))</f>
        <v>3.2000000000000001E-2</v>
      </c>
      <c r="BN6072" s="157">
        <f>IF('1b-NaturalGas'!$AN$88="no","",ROUND(BL6072,4))</f>
        <v>3.2000000000000001E-2</v>
      </c>
      <c r="BO6072" s="157">
        <f>IF('1b-NaturalGas'!$AN$89="no","",ROUND(BL6072,4))</f>
        <v>3.2000000000000001E-2</v>
      </c>
      <c r="BP6072" s="157">
        <f>IF('1b-NaturalGas'!$AN$90="no","not applicable (based on previous answers)",ROUND(BL6072,4))</f>
        <v>3.2000000000000001E-2</v>
      </c>
      <c r="BQ6072" s="157">
        <f>IF('1b-NaturalGas'!$AN$91="no","not applicable (based on previous answers)",ROUND(BL6072,4))</f>
        <v>3.2000000000000001E-2</v>
      </c>
    </row>
    <row r="6073" spans="30:69" x14ac:dyDescent="0.25">
      <c r="AD6073" s="157">
        <f t="shared" si="203"/>
        <v>3.4000000000000023E-2</v>
      </c>
      <c r="AE6073" s="157">
        <f>IF('1a-Electricity'!$AN$77="no","",ROUND(AD6073,4))</f>
        <v>3.4000000000000002E-2</v>
      </c>
      <c r="AF6073" s="157">
        <f>IF('1a-Electricity'!$AN$78="no","",ROUND(AD6073,4))</f>
        <v>3.4000000000000002E-2</v>
      </c>
      <c r="AG6073" s="157">
        <f>IF('1a-Electricity'!$AN$79="no","",ROUND(AD6073,4))</f>
        <v>3.4000000000000002E-2</v>
      </c>
      <c r="BL6073" s="157">
        <f t="shared" si="204"/>
        <v>3.3000000000000022E-2</v>
      </c>
      <c r="BM6073" s="157">
        <f>IF('1b-NaturalGas'!$AN$87="no","",ROUND(BL6073,4))</f>
        <v>3.3000000000000002E-2</v>
      </c>
      <c r="BN6073" s="157">
        <f>IF('1b-NaturalGas'!$AN$88="no","",ROUND(BL6073,4))</f>
        <v>3.3000000000000002E-2</v>
      </c>
      <c r="BO6073" s="157">
        <f>IF('1b-NaturalGas'!$AN$89="no","",ROUND(BL6073,4))</f>
        <v>3.3000000000000002E-2</v>
      </c>
      <c r="BP6073" s="157">
        <f>IF('1b-NaturalGas'!$AN$90="no","not applicable (based on previous answers)",ROUND(BL6073,4))</f>
        <v>3.3000000000000002E-2</v>
      </c>
      <c r="BQ6073" s="157">
        <f>IF('1b-NaturalGas'!$AN$91="no","not applicable (based on previous answers)",ROUND(BL6073,4))</f>
        <v>3.3000000000000002E-2</v>
      </c>
    </row>
    <row r="6074" spans="30:69" x14ac:dyDescent="0.25">
      <c r="AD6074" s="157">
        <f t="shared" si="203"/>
        <v>3.5000000000000024E-2</v>
      </c>
      <c r="AE6074" s="157">
        <f>IF('1a-Electricity'!$AN$77="no","",ROUND(AD6074,4))</f>
        <v>3.5000000000000003E-2</v>
      </c>
      <c r="AF6074" s="157">
        <f>IF('1a-Electricity'!$AN$78="no","",ROUND(AD6074,4))</f>
        <v>3.5000000000000003E-2</v>
      </c>
      <c r="AG6074" s="157">
        <f>IF('1a-Electricity'!$AN$79="no","",ROUND(AD6074,4))</f>
        <v>3.5000000000000003E-2</v>
      </c>
      <c r="BL6074" s="157">
        <f t="shared" si="204"/>
        <v>3.4000000000000023E-2</v>
      </c>
      <c r="BM6074" s="157">
        <f>IF('1b-NaturalGas'!$AN$87="no","",ROUND(BL6074,4))</f>
        <v>3.4000000000000002E-2</v>
      </c>
      <c r="BN6074" s="157">
        <f>IF('1b-NaturalGas'!$AN$88="no","",ROUND(BL6074,4))</f>
        <v>3.4000000000000002E-2</v>
      </c>
      <c r="BO6074" s="157">
        <f>IF('1b-NaturalGas'!$AN$89="no","",ROUND(BL6074,4))</f>
        <v>3.4000000000000002E-2</v>
      </c>
      <c r="BP6074" s="157">
        <f>IF('1b-NaturalGas'!$AN$90="no","not applicable (based on previous answers)",ROUND(BL6074,4))</f>
        <v>3.4000000000000002E-2</v>
      </c>
      <c r="BQ6074" s="157">
        <f>IF('1b-NaturalGas'!$AN$91="no","not applicable (based on previous answers)",ROUND(BL6074,4))</f>
        <v>3.4000000000000002E-2</v>
      </c>
    </row>
    <row r="6075" spans="30:69" x14ac:dyDescent="0.25">
      <c r="AD6075" s="157">
        <f>AD6074+0.001</f>
        <v>3.6000000000000025E-2</v>
      </c>
      <c r="AE6075" s="157">
        <f>IF('1a-Electricity'!$AN$77="no","",ROUND(AD6075,4))</f>
        <v>3.5999999999999997E-2</v>
      </c>
      <c r="AF6075" s="157">
        <f>IF('1a-Electricity'!$AN$78="no","",ROUND(AD6075,4))</f>
        <v>3.5999999999999997E-2</v>
      </c>
      <c r="AG6075" s="157">
        <f>IF('1a-Electricity'!$AN$79="no","",ROUND(AD6075,4))</f>
        <v>3.5999999999999997E-2</v>
      </c>
      <c r="BL6075" s="157">
        <f t="shared" si="204"/>
        <v>3.5000000000000024E-2</v>
      </c>
      <c r="BM6075" s="157">
        <f>IF('1b-NaturalGas'!$AN$87="no","",ROUND(BL6075,4))</f>
        <v>3.5000000000000003E-2</v>
      </c>
      <c r="BN6075" s="157">
        <f>IF('1b-NaturalGas'!$AN$88="no","",ROUND(BL6075,4))</f>
        <v>3.5000000000000003E-2</v>
      </c>
      <c r="BO6075" s="157">
        <f>IF('1b-NaturalGas'!$AN$89="no","",ROUND(BL6075,4))</f>
        <v>3.5000000000000003E-2</v>
      </c>
      <c r="BP6075" s="157">
        <f>IF('1b-NaturalGas'!$AN$90="no","not applicable (based on previous answers)",ROUND(BL6075,4))</f>
        <v>3.5000000000000003E-2</v>
      </c>
      <c r="BQ6075" s="157">
        <f>IF('1b-NaturalGas'!$AN$91="no","not applicable (based on previous answers)",ROUND(BL6075,4))</f>
        <v>3.5000000000000003E-2</v>
      </c>
    </row>
    <row r="6076" spans="30:69" x14ac:dyDescent="0.25">
      <c r="AD6076" s="157">
        <f t="shared" si="203"/>
        <v>3.7000000000000026E-2</v>
      </c>
      <c r="AE6076" s="157">
        <f>IF('1a-Electricity'!$AN$77="no","",ROUND(AD6076,4))</f>
        <v>3.6999999999999998E-2</v>
      </c>
      <c r="AF6076" s="157">
        <f>IF('1a-Electricity'!$AN$78="no","",ROUND(AD6076,4))</f>
        <v>3.6999999999999998E-2</v>
      </c>
      <c r="AG6076" s="157">
        <f>IF('1a-Electricity'!$AN$79="no","",ROUND(AD6076,4))</f>
        <v>3.6999999999999998E-2</v>
      </c>
      <c r="BL6076" s="157">
        <f>BL6075+0.001</f>
        <v>3.6000000000000025E-2</v>
      </c>
      <c r="BM6076" s="157">
        <f>IF('1b-NaturalGas'!$AN$87="no","",ROUND(BL6076,4))</f>
        <v>3.5999999999999997E-2</v>
      </c>
      <c r="BN6076" s="157">
        <f>IF('1b-NaturalGas'!$AN$88="no","",ROUND(BL6076,4))</f>
        <v>3.5999999999999997E-2</v>
      </c>
      <c r="BO6076" s="157">
        <f>IF('1b-NaturalGas'!$AN$89="no","",ROUND(BL6076,4))</f>
        <v>3.5999999999999997E-2</v>
      </c>
      <c r="BP6076" s="157">
        <f>IF('1b-NaturalGas'!$AN$90="no","not applicable (based on previous answers)",ROUND(BL6076,4))</f>
        <v>3.5999999999999997E-2</v>
      </c>
      <c r="BQ6076" s="157">
        <f>IF('1b-NaturalGas'!$AN$91="no","not applicable (based on previous answers)",ROUND(BL6076,4))</f>
        <v>3.5999999999999997E-2</v>
      </c>
    </row>
    <row r="6077" spans="30:69" x14ac:dyDescent="0.25">
      <c r="AD6077" s="157">
        <f t="shared" si="203"/>
        <v>3.8000000000000027E-2</v>
      </c>
      <c r="AE6077" s="157">
        <f>IF('1a-Electricity'!$AN$77="no","",ROUND(AD6077,4))</f>
        <v>3.7999999999999999E-2</v>
      </c>
      <c r="AF6077" s="157">
        <f>IF('1a-Electricity'!$AN$78="no","",ROUND(AD6077,4))</f>
        <v>3.7999999999999999E-2</v>
      </c>
      <c r="AG6077" s="157">
        <f>IF('1a-Electricity'!$AN$79="no","",ROUND(AD6077,4))</f>
        <v>3.7999999999999999E-2</v>
      </c>
      <c r="BL6077" s="157">
        <f t="shared" si="204"/>
        <v>3.7000000000000026E-2</v>
      </c>
      <c r="BM6077" s="157">
        <f>IF('1b-NaturalGas'!$AN$87="no","",ROUND(BL6077,4))</f>
        <v>3.6999999999999998E-2</v>
      </c>
      <c r="BN6077" s="157">
        <f>IF('1b-NaturalGas'!$AN$88="no","",ROUND(BL6077,4))</f>
        <v>3.6999999999999998E-2</v>
      </c>
      <c r="BO6077" s="157">
        <f>IF('1b-NaturalGas'!$AN$89="no","",ROUND(BL6077,4))</f>
        <v>3.6999999999999998E-2</v>
      </c>
      <c r="BP6077" s="157">
        <f>IF('1b-NaturalGas'!$AN$90="no","not applicable (based on previous answers)",ROUND(BL6077,4))</f>
        <v>3.6999999999999998E-2</v>
      </c>
      <c r="BQ6077" s="157">
        <f>IF('1b-NaturalGas'!$AN$91="no","not applicable (based on previous answers)",ROUND(BL6077,4))</f>
        <v>3.6999999999999998E-2</v>
      </c>
    </row>
    <row r="6078" spans="30:69" x14ac:dyDescent="0.25">
      <c r="AD6078" s="157">
        <f t="shared" si="203"/>
        <v>3.9000000000000028E-2</v>
      </c>
      <c r="AE6078" s="157">
        <f>IF('1a-Electricity'!$AN$77="no","",ROUND(AD6078,4))</f>
        <v>3.9E-2</v>
      </c>
      <c r="AF6078" s="157">
        <f>IF('1a-Electricity'!$AN$78="no","",ROUND(AD6078,4))</f>
        <v>3.9E-2</v>
      </c>
      <c r="AG6078" s="157">
        <f>IF('1a-Electricity'!$AN$79="no","",ROUND(AD6078,4))</f>
        <v>3.9E-2</v>
      </c>
      <c r="BL6078" s="157">
        <f t="shared" si="204"/>
        <v>3.8000000000000027E-2</v>
      </c>
      <c r="BM6078" s="157">
        <f>IF('1b-NaturalGas'!$AN$87="no","",ROUND(BL6078,4))</f>
        <v>3.7999999999999999E-2</v>
      </c>
      <c r="BN6078" s="157">
        <f>IF('1b-NaturalGas'!$AN$88="no","",ROUND(BL6078,4))</f>
        <v>3.7999999999999999E-2</v>
      </c>
      <c r="BO6078" s="157">
        <f>IF('1b-NaturalGas'!$AN$89="no","",ROUND(BL6078,4))</f>
        <v>3.7999999999999999E-2</v>
      </c>
      <c r="BP6078" s="157">
        <f>IF('1b-NaturalGas'!$AN$90="no","not applicable (based on previous answers)",ROUND(BL6078,4))</f>
        <v>3.7999999999999999E-2</v>
      </c>
      <c r="BQ6078" s="157">
        <f>IF('1b-NaturalGas'!$AN$91="no","not applicable (based on previous answers)",ROUND(BL6078,4))</f>
        <v>3.7999999999999999E-2</v>
      </c>
    </row>
    <row r="6079" spans="30:69" x14ac:dyDescent="0.25">
      <c r="AD6079" s="157">
        <f t="shared" si="203"/>
        <v>4.0000000000000029E-2</v>
      </c>
      <c r="AE6079" s="157">
        <f>IF('1a-Electricity'!$AN$77="no","",ROUND(AD6079,4))</f>
        <v>0.04</v>
      </c>
      <c r="AF6079" s="157">
        <f>IF('1a-Electricity'!$AN$78="no","",ROUND(AD6079,4))</f>
        <v>0.04</v>
      </c>
      <c r="AG6079" s="157">
        <f>IF('1a-Electricity'!$AN$79="no","",ROUND(AD6079,4))</f>
        <v>0.04</v>
      </c>
      <c r="BL6079" s="157">
        <f t="shared" si="204"/>
        <v>3.9000000000000028E-2</v>
      </c>
      <c r="BM6079" s="157">
        <f>IF('1b-NaturalGas'!$AN$87="no","",ROUND(BL6079,4))</f>
        <v>3.9E-2</v>
      </c>
      <c r="BN6079" s="157">
        <f>IF('1b-NaturalGas'!$AN$88="no","",ROUND(BL6079,4))</f>
        <v>3.9E-2</v>
      </c>
      <c r="BO6079" s="157">
        <f>IF('1b-NaturalGas'!$AN$89="no","",ROUND(BL6079,4))</f>
        <v>3.9E-2</v>
      </c>
      <c r="BP6079" s="157">
        <f>IF('1b-NaturalGas'!$AN$90="no","not applicable (based on previous answers)",ROUND(BL6079,4))</f>
        <v>3.9E-2</v>
      </c>
      <c r="BQ6079" s="157">
        <f>IF('1b-NaturalGas'!$AN$91="no","not applicable (based on previous answers)",ROUND(BL6079,4))</f>
        <v>3.9E-2</v>
      </c>
    </row>
    <row r="6080" spans="30:69" x14ac:dyDescent="0.25">
      <c r="AD6080" s="157">
        <f t="shared" si="203"/>
        <v>4.1000000000000029E-2</v>
      </c>
      <c r="AE6080" s="157">
        <f>IF('1a-Electricity'!$AN$77="no","",ROUND(AD6080,4))</f>
        <v>4.1000000000000002E-2</v>
      </c>
      <c r="AF6080" s="157">
        <f>IF('1a-Electricity'!$AN$78="no","",ROUND(AD6080,4))</f>
        <v>4.1000000000000002E-2</v>
      </c>
      <c r="AG6080" s="157">
        <f>IF('1a-Electricity'!$AN$79="no","",ROUND(AD6080,4))</f>
        <v>4.1000000000000002E-2</v>
      </c>
      <c r="BL6080" s="157">
        <f t="shared" si="204"/>
        <v>4.0000000000000029E-2</v>
      </c>
      <c r="BM6080" s="157">
        <f>IF('1b-NaturalGas'!$AN$87="no","",ROUND(BL6080,4))</f>
        <v>0.04</v>
      </c>
      <c r="BN6080" s="157">
        <f>IF('1b-NaturalGas'!$AN$88="no","",ROUND(BL6080,4))</f>
        <v>0.04</v>
      </c>
      <c r="BO6080" s="157">
        <f>IF('1b-NaturalGas'!$AN$89="no","",ROUND(BL6080,4))</f>
        <v>0.04</v>
      </c>
      <c r="BP6080" s="157">
        <f>IF('1b-NaturalGas'!$AN$90="no","not applicable (based on previous answers)",ROUND(BL6080,4))</f>
        <v>0.04</v>
      </c>
      <c r="BQ6080" s="157">
        <f>IF('1b-NaturalGas'!$AN$91="no","not applicable (based on previous answers)",ROUND(BL6080,4))</f>
        <v>0.04</v>
      </c>
    </row>
    <row r="6081" spans="30:69" x14ac:dyDescent="0.25">
      <c r="AD6081" s="157">
        <f t="shared" si="203"/>
        <v>4.200000000000003E-2</v>
      </c>
      <c r="AE6081" s="157">
        <f>IF('1a-Electricity'!$AN$77="no","",ROUND(AD6081,4))</f>
        <v>4.2000000000000003E-2</v>
      </c>
      <c r="AF6081" s="157">
        <f>IF('1a-Electricity'!$AN$78="no","",ROUND(AD6081,4))</f>
        <v>4.2000000000000003E-2</v>
      </c>
      <c r="AG6081" s="157">
        <f>IF('1a-Electricity'!$AN$79="no","",ROUND(AD6081,4))</f>
        <v>4.2000000000000003E-2</v>
      </c>
      <c r="BL6081" s="157">
        <f t="shared" si="204"/>
        <v>4.1000000000000029E-2</v>
      </c>
      <c r="BM6081" s="157">
        <f>IF('1b-NaturalGas'!$AN$87="no","",ROUND(BL6081,4))</f>
        <v>4.1000000000000002E-2</v>
      </c>
      <c r="BN6081" s="157">
        <f>IF('1b-NaturalGas'!$AN$88="no","",ROUND(BL6081,4))</f>
        <v>4.1000000000000002E-2</v>
      </c>
      <c r="BO6081" s="157">
        <f>IF('1b-NaturalGas'!$AN$89="no","",ROUND(BL6081,4))</f>
        <v>4.1000000000000002E-2</v>
      </c>
      <c r="BP6081" s="157">
        <f>IF('1b-NaturalGas'!$AN$90="no","not applicable (based on previous answers)",ROUND(BL6081,4))</f>
        <v>4.1000000000000002E-2</v>
      </c>
      <c r="BQ6081" s="157">
        <f>IF('1b-NaturalGas'!$AN$91="no","not applicable (based on previous answers)",ROUND(BL6081,4))</f>
        <v>4.1000000000000002E-2</v>
      </c>
    </row>
    <row r="6082" spans="30:69" x14ac:dyDescent="0.25">
      <c r="AD6082" s="157">
        <f t="shared" si="203"/>
        <v>4.3000000000000031E-2</v>
      </c>
      <c r="AE6082" s="157">
        <f>IF('1a-Electricity'!$AN$77="no","",ROUND(AD6082,4))</f>
        <v>4.2999999999999997E-2</v>
      </c>
      <c r="AF6082" s="157">
        <f>IF('1a-Electricity'!$AN$78="no","",ROUND(AD6082,4))</f>
        <v>4.2999999999999997E-2</v>
      </c>
      <c r="AG6082" s="157">
        <f>IF('1a-Electricity'!$AN$79="no","",ROUND(AD6082,4))</f>
        <v>4.2999999999999997E-2</v>
      </c>
      <c r="BL6082" s="157">
        <f t="shared" si="204"/>
        <v>4.200000000000003E-2</v>
      </c>
      <c r="BM6082" s="157">
        <f>IF('1b-NaturalGas'!$AN$87="no","",ROUND(BL6082,4))</f>
        <v>4.2000000000000003E-2</v>
      </c>
      <c r="BN6082" s="157">
        <f>IF('1b-NaturalGas'!$AN$88="no","",ROUND(BL6082,4))</f>
        <v>4.2000000000000003E-2</v>
      </c>
      <c r="BO6082" s="157">
        <f>IF('1b-NaturalGas'!$AN$89="no","",ROUND(BL6082,4))</f>
        <v>4.2000000000000003E-2</v>
      </c>
      <c r="BP6082" s="157">
        <f>IF('1b-NaturalGas'!$AN$90="no","not applicable (based on previous answers)",ROUND(BL6082,4))</f>
        <v>4.2000000000000003E-2</v>
      </c>
      <c r="BQ6082" s="157">
        <f>IF('1b-NaturalGas'!$AN$91="no","not applicable (based on previous answers)",ROUND(BL6082,4))</f>
        <v>4.2000000000000003E-2</v>
      </c>
    </row>
    <row r="6083" spans="30:69" x14ac:dyDescent="0.25">
      <c r="AD6083" s="157">
        <f t="shared" si="203"/>
        <v>4.4000000000000032E-2</v>
      </c>
      <c r="AE6083" s="157">
        <f>IF('1a-Electricity'!$AN$77="no","",ROUND(AD6083,4))</f>
        <v>4.3999999999999997E-2</v>
      </c>
      <c r="AF6083" s="157">
        <f>IF('1a-Electricity'!$AN$78="no","",ROUND(AD6083,4))</f>
        <v>4.3999999999999997E-2</v>
      </c>
      <c r="AG6083" s="157">
        <f>IF('1a-Electricity'!$AN$79="no","",ROUND(AD6083,4))</f>
        <v>4.3999999999999997E-2</v>
      </c>
      <c r="BL6083" s="157">
        <f t="shared" si="204"/>
        <v>4.3000000000000031E-2</v>
      </c>
      <c r="BM6083" s="157">
        <f>IF('1b-NaturalGas'!$AN$87="no","",ROUND(BL6083,4))</f>
        <v>4.2999999999999997E-2</v>
      </c>
      <c r="BN6083" s="157">
        <f>IF('1b-NaturalGas'!$AN$88="no","",ROUND(BL6083,4))</f>
        <v>4.2999999999999997E-2</v>
      </c>
      <c r="BO6083" s="157">
        <f>IF('1b-NaturalGas'!$AN$89="no","",ROUND(BL6083,4))</f>
        <v>4.2999999999999997E-2</v>
      </c>
      <c r="BP6083" s="157">
        <f>IF('1b-NaturalGas'!$AN$90="no","not applicable (based on previous answers)",ROUND(BL6083,4))</f>
        <v>4.2999999999999997E-2</v>
      </c>
      <c r="BQ6083" s="157">
        <f>IF('1b-NaturalGas'!$AN$91="no","not applicable (based on previous answers)",ROUND(BL6083,4))</f>
        <v>4.2999999999999997E-2</v>
      </c>
    </row>
    <row r="6084" spans="30:69" x14ac:dyDescent="0.25">
      <c r="AD6084" s="157">
        <f t="shared" si="203"/>
        <v>4.5000000000000033E-2</v>
      </c>
      <c r="AE6084" s="157">
        <f>IF('1a-Electricity'!$AN$77="no","",ROUND(AD6084,4))</f>
        <v>4.4999999999999998E-2</v>
      </c>
      <c r="AF6084" s="157">
        <f>IF('1a-Electricity'!$AN$78="no","",ROUND(AD6084,4))</f>
        <v>4.4999999999999998E-2</v>
      </c>
      <c r="AG6084" s="157">
        <f>IF('1a-Electricity'!$AN$79="no","",ROUND(AD6084,4))</f>
        <v>4.4999999999999998E-2</v>
      </c>
      <c r="BL6084" s="157">
        <f t="shared" si="204"/>
        <v>4.4000000000000032E-2</v>
      </c>
      <c r="BM6084" s="157">
        <f>IF('1b-NaturalGas'!$AN$87="no","",ROUND(BL6084,4))</f>
        <v>4.3999999999999997E-2</v>
      </c>
      <c r="BN6084" s="157">
        <f>IF('1b-NaturalGas'!$AN$88="no","",ROUND(BL6084,4))</f>
        <v>4.3999999999999997E-2</v>
      </c>
      <c r="BO6084" s="157">
        <f>IF('1b-NaturalGas'!$AN$89="no","",ROUND(BL6084,4))</f>
        <v>4.3999999999999997E-2</v>
      </c>
      <c r="BP6084" s="157">
        <f>IF('1b-NaturalGas'!$AN$90="no","not applicable (based on previous answers)",ROUND(BL6084,4))</f>
        <v>4.3999999999999997E-2</v>
      </c>
      <c r="BQ6084" s="157">
        <f>IF('1b-NaturalGas'!$AN$91="no","not applicable (based on previous answers)",ROUND(BL6084,4))</f>
        <v>4.3999999999999997E-2</v>
      </c>
    </row>
    <row r="6085" spans="30:69" x14ac:dyDescent="0.25">
      <c r="AD6085" s="157">
        <f>AD6084+0.001</f>
        <v>4.6000000000000034E-2</v>
      </c>
      <c r="AE6085" s="157">
        <f>IF('1a-Electricity'!$AN$77="no","",ROUND(AD6085,4))</f>
        <v>4.5999999999999999E-2</v>
      </c>
      <c r="AF6085" s="157">
        <f>IF('1a-Electricity'!$AN$78="no","",ROUND(AD6085,4))</f>
        <v>4.5999999999999999E-2</v>
      </c>
      <c r="AG6085" s="157">
        <f>IF('1a-Electricity'!$AN$79="no","",ROUND(AD6085,4))</f>
        <v>4.5999999999999999E-2</v>
      </c>
      <c r="BL6085" s="157">
        <f t="shared" si="204"/>
        <v>4.5000000000000033E-2</v>
      </c>
      <c r="BM6085" s="157">
        <f>IF('1b-NaturalGas'!$AN$87="no","",ROUND(BL6085,4))</f>
        <v>4.4999999999999998E-2</v>
      </c>
      <c r="BN6085" s="157">
        <f>IF('1b-NaturalGas'!$AN$88="no","",ROUND(BL6085,4))</f>
        <v>4.4999999999999998E-2</v>
      </c>
      <c r="BO6085" s="157">
        <f>IF('1b-NaturalGas'!$AN$89="no","",ROUND(BL6085,4))</f>
        <v>4.4999999999999998E-2</v>
      </c>
      <c r="BP6085" s="157">
        <f>IF('1b-NaturalGas'!$AN$90="no","not applicable (based on previous answers)",ROUND(BL6085,4))</f>
        <v>4.4999999999999998E-2</v>
      </c>
      <c r="BQ6085" s="157">
        <f>IF('1b-NaturalGas'!$AN$91="no","not applicable (based on previous answers)",ROUND(BL6085,4))</f>
        <v>4.4999999999999998E-2</v>
      </c>
    </row>
    <row r="6086" spans="30:69" x14ac:dyDescent="0.25">
      <c r="AD6086" s="157">
        <f t="shared" si="203"/>
        <v>4.7000000000000035E-2</v>
      </c>
      <c r="AE6086" s="157">
        <f>IF('1a-Electricity'!$AN$77="no","",ROUND(AD6086,4))</f>
        <v>4.7E-2</v>
      </c>
      <c r="AF6086" s="157">
        <f>IF('1a-Electricity'!$AN$78="no","",ROUND(AD6086,4))</f>
        <v>4.7E-2</v>
      </c>
      <c r="AG6086" s="157">
        <f>IF('1a-Electricity'!$AN$79="no","",ROUND(AD6086,4))</f>
        <v>4.7E-2</v>
      </c>
      <c r="BL6086" s="157">
        <f>BL6085+0.001</f>
        <v>4.6000000000000034E-2</v>
      </c>
      <c r="BM6086" s="157">
        <f>IF('1b-NaturalGas'!$AN$87="no","",ROUND(BL6086,4))</f>
        <v>4.5999999999999999E-2</v>
      </c>
      <c r="BN6086" s="157">
        <f>IF('1b-NaturalGas'!$AN$88="no","",ROUND(BL6086,4))</f>
        <v>4.5999999999999999E-2</v>
      </c>
      <c r="BO6086" s="157">
        <f>IF('1b-NaturalGas'!$AN$89="no","",ROUND(BL6086,4))</f>
        <v>4.5999999999999999E-2</v>
      </c>
      <c r="BP6086" s="157">
        <f>IF('1b-NaturalGas'!$AN$90="no","not applicable (based on previous answers)",ROUND(BL6086,4))</f>
        <v>4.5999999999999999E-2</v>
      </c>
      <c r="BQ6086" s="157">
        <f>IF('1b-NaturalGas'!$AN$91="no","not applicable (based on previous answers)",ROUND(BL6086,4))</f>
        <v>4.5999999999999999E-2</v>
      </c>
    </row>
    <row r="6087" spans="30:69" x14ac:dyDescent="0.25">
      <c r="AD6087" s="157">
        <f t="shared" si="203"/>
        <v>4.8000000000000036E-2</v>
      </c>
      <c r="AE6087" s="157">
        <f>IF('1a-Electricity'!$AN$77="no","",ROUND(AD6087,4))</f>
        <v>4.8000000000000001E-2</v>
      </c>
      <c r="AF6087" s="157">
        <f>IF('1a-Electricity'!$AN$78="no","",ROUND(AD6087,4))</f>
        <v>4.8000000000000001E-2</v>
      </c>
      <c r="AG6087" s="157">
        <f>IF('1a-Electricity'!$AN$79="no","",ROUND(AD6087,4))</f>
        <v>4.8000000000000001E-2</v>
      </c>
      <c r="BL6087" s="157">
        <f t="shared" si="204"/>
        <v>4.7000000000000035E-2</v>
      </c>
      <c r="BM6087" s="157">
        <f>IF('1b-NaturalGas'!$AN$87="no","",ROUND(BL6087,4))</f>
        <v>4.7E-2</v>
      </c>
      <c r="BN6087" s="157">
        <f>IF('1b-NaturalGas'!$AN$88="no","",ROUND(BL6087,4))</f>
        <v>4.7E-2</v>
      </c>
      <c r="BO6087" s="157">
        <f>IF('1b-NaturalGas'!$AN$89="no","",ROUND(BL6087,4))</f>
        <v>4.7E-2</v>
      </c>
      <c r="BP6087" s="157">
        <f>IF('1b-NaturalGas'!$AN$90="no","not applicable (based on previous answers)",ROUND(BL6087,4))</f>
        <v>4.7E-2</v>
      </c>
      <c r="BQ6087" s="157">
        <f>IF('1b-NaturalGas'!$AN$91="no","not applicable (based on previous answers)",ROUND(BL6087,4))</f>
        <v>4.7E-2</v>
      </c>
    </row>
    <row r="6088" spans="30:69" x14ac:dyDescent="0.25">
      <c r="AD6088" s="157">
        <f t="shared" si="203"/>
        <v>4.9000000000000037E-2</v>
      </c>
      <c r="AE6088" s="157">
        <f>IF('1a-Electricity'!$AN$77="no","",ROUND(AD6088,4))</f>
        <v>4.9000000000000002E-2</v>
      </c>
      <c r="AF6088" s="157">
        <f>IF('1a-Electricity'!$AN$78="no","",ROUND(AD6088,4))</f>
        <v>4.9000000000000002E-2</v>
      </c>
      <c r="AG6088" s="157">
        <f>IF('1a-Electricity'!$AN$79="no","",ROUND(AD6088,4))</f>
        <v>4.9000000000000002E-2</v>
      </c>
      <c r="BL6088" s="157">
        <f t="shared" si="204"/>
        <v>4.8000000000000036E-2</v>
      </c>
      <c r="BM6088" s="157">
        <f>IF('1b-NaturalGas'!$AN$87="no","",ROUND(BL6088,4))</f>
        <v>4.8000000000000001E-2</v>
      </c>
      <c r="BN6088" s="157">
        <f>IF('1b-NaturalGas'!$AN$88="no","",ROUND(BL6088,4))</f>
        <v>4.8000000000000001E-2</v>
      </c>
      <c r="BO6088" s="157">
        <f>IF('1b-NaturalGas'!$AN$89="no","",ROUND(BL6088,4))</f>
        <v>4.8000000000000001E-2</v>
      </c>
      <c r="BP6088" s="157">
        <f>IF('1b-NaturalGas'!$AN$90="no","not applicable (based on previous answers)",ROUND(BL6088,4))</f>
        <v>4.8000000000000001E-2</v>
      </c>
      <c r="BQ6088" s="157">
        <f>IF('1b-NaturalGas'!$AN$91="no","not applicable (based on previous answers)",ROUND(BL6088,4))</f>
        <v>4.8000000000000001E-2</v>
      </c>
    </row>
    <row r="6089" spans="30:69" x14ac:dyDescent="0.25">
      <c r="AD6089" s="157">
        <f t="shared" si="203"/>
        <v>5.0000000000000037E-2</v>
      </c>
      <c r="AE6089" s="157">
        <f>IF('1a-Electricity'!$AN$77="no","",ROUND(AD6089,4))</f>
        <v>0.05</v>
      </c>
      <c r="AF6089" s="157">
        <f>IF('1a-Electricity'!$AN$78="no","",ROUND(AD6089,4))</f>
        <v>0.05</v>
      </c>
      <c r="AG6089" s="157">
        <f>IF('1a-Electricity'!$AN$79="no","",ROUND(AD6089,4))</f>
        <v>0.05</v>
      </c>
      <c r="BL6089" s="157">
        <f t="shared" si="204"/>
        <v>4.9000000000000037E-2</v>
      </c>
      <c r="BM6089" s="157">
        <f>IF('1b-NaturalGas'!$AN$87="no","",ROUND(BL6089,4))</f>
        <v>4.9000000000000002E-2</v>
      </c>
      <c r="BN6089" s="157">
        <f>IF('1b-NaturalGas'!$AN$88="no","",ROUND(BL6089,4))</f>
        <v>4.9000000000000002E-2</v>
      </c>
      <c r="BO6089" s="157">
        <f>IF('1b-NaturalGas'!$AN$89="no","",ROUND(BL6089,4))</f>
        <v>4.9000000000000002E-2</v>
      </c>
      <c r="BP6089" s="157">
        <f>IF('1b-NaturalGas'!$AN$90="no","not applicable (based on previous answers)",ROUND(BL6089,4))</f>
        <v>4.9000000000000002E-2</v>
      </c>
      <c r="BQ6089" s="157">
        <f>IF('1b-NaturalGas'!$AN$91="no","not applicable (based on previous answers)",ROUND(BL6089,4))</f>
        <v>4.9000000000000002E-2</v>
      </c>
    </row>
    <row r="6090" spans="30:69" x14ac:dyDescent="0.25">
      <c r="AD6090" s="157">
        <f t="shared" si="203"/>
        <v>5.1000000000000038E-2</v>
      </c>
      <c r="AE6090" s="157">
        <f>IF('1a-Electricity'!$AN$77="no","",ROUND(AD6090,4))</f>
        <v>5.0999999999999997E-2</v>
      </c>
      <c r="AF6090" s="157">
        <f>IF('1a-Electricity'!$AN$78="no","",ROUND(AD6090,4))</f>
        <v>5.0999999999999997E-2</v>
      </c>
      <c r="AG6090" s="157">
        <f>IF('1a-Electricity'!$AN$79="no","",ROUND(AD6090,4))</f>
        <v>5.0999999999999997E-2</v>
      </c>
      <c r="BL6090" s="157">
        <f t="shared" si="204"/>
        <v>5.0000000000000037E-2</v>
      </c>
      <c r="BM6090" s="157">
        <f>IF('1b-NaturalGas'!$AN$87="no","",ROUND(BL6090,4))</f>
        <v>0.05</v>
      </c>
      <c r="BN6090" s="157">
        <f>IF('1b-NaturalGas'!$AN$88="no","",ROUND(BL6090,4))</f>
        <v>0.05</v>
      </c>
      <c r="BO6090" s="157">
        <f>IF('1b-NaturalGas'!$AN$89="no","",ROUND(BL6090,4))</f>
        <v>0.05</v>
      </c>
      <c r="BP6090" s="157">
        <f>IF('1b-NaturalGas'!$AN$90="no","not applicable (based on previous answers)",ROUND(BL6090,4))</f>
        <v>0.05</v>
      </c>
      <c r="BQ6090" s="157">
        <f>IF('1b-NaturalGas'!$AN$91="no","not applicable (based on previous answers)",ROUND(BL6090,4))</f>
        <v>0.05</v>
      </c>
    </row>
    <row r="6091" spans="30:69" x14ac:dyDescent="0.25">
      <c r="AD6091" s="157">
        <f t="shared" si="203"/>
        <v>5.2000000000000039E-2</v>
      </c>
      <c r="AE6091" s="157">
        <f>IF('1a-Electricity'!$AN$77="no","",ROUND(AD6091,4))</f>
        <v>5.1999999999999998E-2</v>
      </c>
      <c r="AF6091" s="157">
        <f>IF('1a-Electricity'!$AN$78="no","",ROUND(AD6091,4))</f>
        <v>5.1999999999999998E-2</v>
      </c>
      <c r="AG6091" s="157">
        <f>IF('1a-Electricity'!$AN$79="no","",ROUND(AD6091,4))</f>
        <v>5.1999999999999998E-2</v>
      </c>
      <c r="BL6091" s="157">
        <f t="shared" si="204"/>
        <v>5.1000000000000038E-2</v>
      </c>
      <c r="BM6091" s="157">
        <f>IF('1b-NaturalGas'!$AN$87="no","",ROUND(BL6091,4))</f>
        <v>5.0999999999999997E-2</v>
      </c>
      <c r="BN6091" s="157">
        <f>IF('1b-NaturalGas'!$AN$88="no","",ROUND(BL6091,4))</f>
        <v>5.0999999999999997E-2</v>
      </c>
      <c r="BO6091" s="157">
        <f>IF('1b-NaturalGas'!$AN$89="no","",ROUND(BL6091,4))</f>
        <v>5.0999999999999997E-2</v>
      </c>
      <c r="BP6091" s="157">
        <f>IF('1b-NaturalGas'!$AN$90="no","not applicable (based on previous answers)",ROUND(BL6091,4))</f>
        <v>5.0999999999999997E-2</v>
      </c>
      <c r="BQ6091" s="157">
        <f>IF('1b-NaturalGas'!$AN$91="no","not applicable (based on previous answers)",ROUND(BL6091,4))</f>
        <v>5.0999999999999997E-2</v>
      </c>
    </row>
    <row r="6092" spans="30:69" x14ac:dyDescent="0.25">
      <c r="AD6092" s="157">
        <f t="shared" si="203"/>
        <v>5.300000000000004E-2</v>
      </c>
      <c r="AE6092" s="157">
        <f>IF('1a-Electricity'!$AN$77="no","",ROUND(AD6092,4))</f>
        <v>5.2999999999999999E-2</v>
      </c>
      <c r="AF6092" s="157">
        <f>IF('1a-Electricity'!$AN$78="no","",ROUND(AD6092,4))</f>
        <v>5.2999999999999999E-2</v>
      </c>
      <c r="AG6092" s="157">
        <f>IF('1a-Electricity'!$AN$79="no","",ROUND(AD6092,4))</f>
        <v>5.2999999999999999E-2</v>
      </c>
      <c r="BL6092" s="157">
        <f t="shared" si="204"/>
        <v>5.2000000000000039E-2</v>
      </c>
      <c r="BM6092" s="157">
        <f>IF('1b-NaturalGas'!$AN$87="no","",ROUND(BL6092,4))</f>
        <v>5.1999999999999998E-2</v>
      </c>
      <c r="BN6092" s="157">
        <f>IF('1b-NaturalGas'!$AN$88="no","",ROUND(BL6092,4))</f>
        <v>5.1999999999999998E-2</v>
      </c>
      <c r="BO6092" s="157">
        <f>IF('1b-NaturalGas'!$AN$89="no","",ROUND(BL6092,4))</f>
        <v>5.1999999999999998E-2</v>
      </c>
      <c r="BP6092" s="157">
        <f>IF('1b-NaturalGas'!$AN$90="no","not applicable (based on previous answers)",ROUND(BL6092,4))</f>
        <v>5.1999999999999998E-2</v>
      </c>
      <c r="BQ6092" s="157">
        <f>IF('1b-NaturalGas'!$AN$91="no","not applicable (based on previous answers)",ROUND(BL6092,4))</f>
        <v>5.1999999999999998E-2</v>
      </c>
    </row>
    <row r="6093" spans="30:69" x14ac:dyDescent="0.25">
      <c r="AD6093" s="157">
        <f t="shared" si="203"/>
        <v>5.4000000000000041E-2</v>
      </c>
      <c r="AE6093" s="157">
        <f>IF('1a-Electricity'!$AN$77="no","",ROUND(AD6093,4))</f>
        <v>5.3999999999999999E-2</v>
      </c>
      <c r="AF6093" s="157">
        <f>IF('1a-Electricity'!$AN$78="no","",ROUND(AD6093,4))</f>
        <v>5.3999999999999999E-2</v>
      </c>
      <c r="AG6093" s="157">
        <f>IF('1a-Electricity'!$AN$79="no","",ROUND(AD6093,4))</f>
        <v>5.3999999999999999E-2</v>
      </c>
      <c r="BL6093" s="157">
        <f t="shared" si="204"/>
        <v>5.300000000000004E-2</v>
      </c>
      <c r="BM6093" s="157">
        <f>IF('1b-NaturalGas'!$AN$87="no","",ROUND(BL6093,4))</f>
        <v>5.2999999999999999E-2</v>
      </c>
      <c r="BN6093" s="157">
        <f>IF('1b-NaturalGas'!$AN$88="no","",ROUND(BL6093,4))</f>
        <v>5.2999999999999999E-2</v>
      </c>
      <c r="BO6093" s="157">
        <f>IF('1b-NaturalGas'!$AN$89="no","",ROUND(BL6093,4))</f>
        <v>5.2999999999999999E-2</v>
      </c>
      <c r="BP6093" s="157">
        <f>IF('1b-NaturalGas'!$AN$90="no","not applicable (based on previous answers)",ROUND(BL6093,4))</f>
        <v>5.2999999999999999E-2</v>
      </c>
      <c r="BQ6093" s="157">
        <f>IF('1b-NaturalGas'!$AN$91="no","not applicable (based on previous answers)",ROUND(BL6093,4))</f>
        <v>5.2999999999999999E-2</v>
      </c>
    </row>
    <row r="6094" spans="30:69" x14ac:dyDescent="0.25">
      <c r="AD6094" s="157">
        <f t="shared" si="203"/>
        <v>5.5000000000000042E-2</v>
      </c>
      <c r="AE6094" s="157">
        <f>IF('1a-Electricity'!$AN$77="no","",ROUND(AD6094,4))</f>
        <v>5.5E-2</v>
      </c>
      <c r="AF6094" s="157">
        <f>IF('1a-Electricity'!$AN$78="no","",ROUND(AD6094,4))</f>
        <v>5.5E-2</v>
      </c>
      <c r="AG6094" s="157">
        <f>IF('1a-Electricity'!$AN$79="no","",ROUND(AD6094,4))</f>
        <v>5.5E-2</v>
      </c>
      <c r="BL6094" s="157">
        <f t="shared" si="204"/>
        <v>5.4000000000000041E-2</v>
      </c>
      <c r="BM6094" s="157">
        <f>IF('1b-NaturalGas'!$AN$87="no","",ROUND(BL6094,4))</f>
        <v>5.3999999999999999E-2</v>
      </c>
      <c r="BN6094" s="157">
        <f>IF('1b-NaturalGas'!$AN$88="no","",ROUND(BL6094,4))</f>
        <v>5.3999999999999999E-2</v>
      </c>
      <c r="BO6094" s="157">
        <f>IF('1b-NaturalGas'!$AN$89="no","",ROUND(BL6094,4))</f>
        <v>5.3999999999999999E-2</v>
      </c>
      <c r="BP6094" s="157">
        <f>IF('1b-NaturalGas'!$AN$90="no","not applicable (based on previous answers)",ROUND(BL6094,4))</f>
        <v>5.3999999999999999E-2</v>
      </c>
      <c r="BQ6094" s="157">
        <f>IF('1b-NaturalGas'!$AN$91="no","not applicable (based on previous answers)",ROUND(BL6094,4))</f>
        <v>5.3999999999999999E-2</v>
      </c>
    </row>
    <row r="6095" spans="30:69" x14ac:dyDescent="0.25">
      <c r="AD6095" s="157">
        <f>AD6094+0.001</f>
        <v>5.6000000000000043E-2</v>
      </c>
      <c r="AE6095" s="157">
        <f>IF('1a-Electricity'!$AN$77="no","",ROUND(AD6095,4))</f>
        <v>5.6000000000000001E-2</v>
      </c>
      <c r="AF6095" s="157">
        <f>IF('1a-Electricity'!$AN$78="no","",ROUND(AD6095,4))</f>
        <v>5.6000000000000001E-2</v>
      </c>
      <c r="AG6095" s="157">
        <f>IF('1a-Electricity'!$AN$79="no","",ROUND(AD6095,4))</f>
        <v>5.6000000000000001E-2</v>
      </c>
      <c r="BL6095" s="157">
        <f t="shared" si="204"/>
        <v>5.5000000000000042E-2</v>
      </c>
      <c r="BM6095" s="157">
        <f>IF('1b-NaturalGas'!$AN$87="no","",ROUND(BL6095,4))</f>
        <v>5.5E-2</v>
      </c>
      <c r="BN6095" s="157">
        <f>IF('1b-NaturalGas'!$AN$88="no","",ROUND(BL6095,4))</f>
        <v>5.5E-2</v>
      </c>
      <c r="BO6095" s="157">
        <f>IF('1b-NaturalGas'!$AN$89="no","",ROUND(BL6095,4))</f>
        <v>5.5E-2</v>
      </c>
      <c r="BP6095" s="157">
        <f>IF('1b-NaturalGas'!$AN$90="no","not applicable (based on previous answers)",ROUND(BL6095,4))</f>
        <v>5.5E-2</v>
      </c>
      <c r="BQ6095" s="157">
        <f>IF('1b-NaturalGas'!$AN$91="no","not applicable (based on previous answers)",ROUND(BL6095,4))</f>
        <v>5.5E-2</v>
      </c>
    </row>
    <row r="6096" spans="30:69" x14ac:dyDescent="0.25">
      <c r="AD6096" s="157">
        <f t="shared" ref="AD6096:AD6159" si="205">AD6095+0.001</f>
        <v>5.7000000000000044E-2</v>
      </c>
      <c r="AE6096" s="157">
        <f>IF('1a-Electricity'!$AN$77="no","",ROUND(AD6096,4))</f>
        <v>5.7000000000000002E-2</v>
      </c>
      <c r="AF6096" s="157">
        <f>IF('1a-Electricity'!$AN$78="no","",ROUND(AD6096,4))</f>
        <v>5.7000000000000002E-2</v>
      </c>
      <c r="AG6096" s="157">
        <f>IF('1a-Electricity'!$AN$79="no","",ROUND(AD6096,4))</f>
        <v>5.7000000000000002E-2</v>
      </c>
      <c r="BL6096" s="157">
        <f>BL6095+0.001</f>
        <v>5.6000000000000043E-2</v>
      </c>
      <c r="BM6096" s="157">
        <f>IF('1b-NaturalGas'!$AN$87="no","",ROUND(BL6096,4))</f>
        <v>5.6000000000000001E-2</v>
      </c>
      <c r="BN6096" s="157">
        <f>IF('1b-NaturalGas'!$AN$88="no","",ROUND(BL6096,4))</f>
        <v>5.6000000000000001E-2</v>
      </c>
      <c r="BO6096" s="157">
        <f>IF('1b-NaturalGas'!$AN$89="no","",ROUND(BL6096,4))</f>
        <v>5.6000000000000001E-2</v>
      </c>
      <c r="BP6096" s="157">
        <f>IF('1b-NaturalGas'!$AN$90="no","not applicable (based on previous answers)",ROUND(BL6096,4))</f>
        <v>5.6000000000000001E-2</v>
      </c>
      <c r="BQ6096" s="157">
        <f>IF('1b-NaturalGas'!$AN$91="no","not applicable (based on previous answers)",ROUND(BL6096,4))</f>
        <v>5.6000000000000001E-2</v>
      </c>
    </row>
    <row r="6097" spans="30:69" x14ac:dyDescent="0.25">
      <c r="AD6097" s="157">
        <f t="shared" si="205"/>
        <v>5.8000000000000045E-2</v>
      </c>
      <c r="AE6097" s="157">
        <f>IF('1a-Electricity'!$AN$77="no","",ROUND(AD6097,4))</f>
        <v>5.8000000000000003E-2</v>
      </c>
      <c r="AF6097" s="157">
        <f>IF('1a-Electricity'!$AN$78="no","",ROUND(AD6097,4))</f>
        <v>5.8000000000000003E-2</v>
      </c>
      <c r="AG6097" s="157">
        <f>IF('1a-Electricity'!$AN$79="no","",ROUND(AD6097,4))</f>
        <v>5.8000000000000003E-2</v>
      </c>
      <c r="BL6097" s="157">
        <f t="shared" ref="BL6097:BL6160" si="206">BL6096+0.001</f>
        <v>5.7000000000000044E-2</v>
      </c>
      <c r="BM6097" s="157">
        <f>IF('1b-NaturalGas'!$AN$87="no","",ROUND(BL6097,4))</f>
        <v>5.7000000000000002E-2</v>
      </c>
      <c r="BN6097" s="157">
        <f>IF('1b-NaturalGas'!$AN$88="no","",ROUND(BL6097,4))</f>
        <v>5.7000000000000002E-2</v>
      </c>
      <c r="BO6097" s="157">
        <f>IF('1b-NaturalGas'!$AN$89="no","",ROUND(BL6097,4))</f>
        <v>5.7000000000000002E-2</v>
      </c>
      <c r="BP6097" s="157">
        <f>IF('1b-NaturalGas'!$AN$90="no","not applicable (based on previous answers)",ROUND(BL6097,4))</f>
        <v>5.7000000000000002E-2</v>
      </c>
      <c r="BQ6097" s="157">
        <f>IF('1b-NaturalGas'!$AN$91="no","not applicable (based on previous answers)",ROUND(BL6097,4))</f>
        <v>5.7000000000000002E-2</v>
      </c>
    </row>
    <row r="6098" spans="30:69" x14ac:dyDescent="0.25">
      <c r="AD6098" s="157">
        <f t="shared" si="205"/>
        <v>5.9000000000000045E-2</v>
      </c>
      <c r="AE6098" s="157">
        <f>IF('1a-Electricity'!$AN$77="no","",ROUND(AD6098,4))</f>
        <v>5.8999999999999997E-2</v>
      </c>
      <c r="AF6098" s="157">
        <f>IF('1a-Electricity'!$AN$78="no","",ROUND(AD6098,4))</f>
        <v>5.8999999999999997E-2</v>
      </c>
      <c r="AG6098" s="157">
        <f>IF('1a-Electricity'!$AN$79="no","",ROUND(AD6098,4))</f>
        <v>5.8999999999999997E-2</v>
      </c>
      <c r="BL6098" s="157">
        <f t="shared" si="206"/>
        <v>5.8000000000000045E-2</v>
      </c>
      <c r="BM6098" s="157">
        <f>IF('1b-NaturalGas'!$AN$87="no","",ROUND(BL6098,4))</f>
        <v>5.8000000000000003E-2</v>
      </c>
      <c r="BN6098" s="157">
        <f>IF('1b-NaturalGas'!$AN$88="no","",ROUND(BL6098,4))</f>
        <v>5.8000000000000003E-2</v>
      </c>
      <c r="BO6098" s="157">
        <f>IF('1b-NaturalGas'!$AN$89="no","",ROUND(BL6098,4))</f>
        <v>5.8000000000000003E-2</v>
      </c>
      <c r="BP6098" s="157">
        <f>IF('1b-NaturalGas'!$AN$90="no","not applicable (based on previous answers)",ROUND(BL6098,4))</f>
        <v>5.8000000000000003E-2</v>
      </c>
      <c r="BQ6098" s="157">
        <f>IF('1b-NaturalGas'!$AN$91="no","not applicable (based on previous answers)",ROUND(BL6098,4))</f>
        <v>5.8000000000000003E-2</v>
      </c>
    </row>
    <row r="6099" spans="30:69" x14ac:dyDescent="0.25">
      <c r="AD6099" s="157">
        <f t="shared" si="205"/>
        <v>6.0000000000000046E-2</v>
      </c>
      <c r="AE6099" s="157">
        <f>IF('1a-Electricity'!$AN$77="no","",ROUND(AD6099,4))</f>
        <v>0.06</v>
      </c>
      <c r="AF6099" s="157">
        <f>IF('1a-Electricity'!$AN$78="no","",ROUND(AD6099,4))</f>
        <v>0.06</v>
      </c>
      <c r="AG6099" s="157">
        <f>IF('1a-Electricity'!$AN$79="no","",ROUND(AD6099,4))</f>
        <v>0.06</v>
      </c>
      <c r="BL6099" s="157">
        <f t="shared" si="206"/>
        <v>5.9000000000000045E-2</v>
      </c>
      <c r="BM6099" s="157">
        <f>IF('1b-NaturalGas'!$AN$87="no","",ROUND(BL6099,4))</f>
        <v>5.8999999999999997E-2</v>
      </c>
      <c r="BN6099" s="157">
        <f>IF('1b-NaturalGas'!$AN$88="no","",ROUND(BL6099,4))</f>
        <v>5.8999999999999997E-2</v>
      </c>
      <c r="BO6099" s="157">
        <f>IF('1b-NaturalGas'!$AN$89="no","",ROUND(BL6099,4))</f>
        <v>5.8999999999999997E-2</v>
      </c>
      <c r="BP6099" s="157">
        <f>IF('1b-NaturalGas'!$AN$90="no","not applicable (based on previous answers)",ROUND(BL6099,4))</f>
        <v>5.8999999999999997E-2</v>
      </c>
      <c r="BQ6099" s="157">
        <f>IF('1b-NaturalGas'!$AN$91="no","not applicable (based on previous answers)",ROUND(BL6099,4))</f>
        <v>5.8999999999999997E-2</v>
      </c>
    </row>
    <row r="6100" spans="30:69" x14ac:dyDescent="0.25">
      <c r="AD6100" s="157">
        <f t="shared" si="205"/>
        <v>6.1000000000000047E-2</v>
      </c>
      <c r="AE6100" s="157">
        <f>IF('1a-Electricity'!$AN$77="no","",ROUND(AD6100,4))</f>
        <v>6.0999999999999999E-2</v>
      </c>
      <c r="AF6100" s="157">
        <f>IF('1a-Electricity'!$AN$78="no","",ROUND(AD6100,4))</f>
        <v>6.0999999999999999E-2</v>
      </c>
      <c r="AG6100" s="157">
        <f>IF('1a-Electricity'!$AN$79="no","",ROUND(AD6100,4))</f>
        <v>6.0999999999999999E-2</v>
      </c>
      <c r="BL6100" s="157">
        <f t="shared" si="206"/>
        <v>6.0000000000000046E-2</v>
      </c>
      <c r="BM6100" s="157">
        <f>IF('1b-NaturalGas'!$AN$87="no","",ROUND(BL6100,4))</f>
        <v>0.06</v>
      </c>
      <c r="BN6100" s="157">
        <f>IF('1b-NaturalGas'!$AN$88="no","",ROUND(BL6100,4))</f>
        <v>0.06</v>
      </c>
      <c r="BO6100" s="157">
        <f>IF('1b-NaturalGas'!$AN$89="no","",ROUND(BL6100,4))</f>
        <v>0.06</v>
      </c>
      <c r="BP6100" s="157">
        <f>IF('1b-NaturalGas'!$AN$90="no","not applicable (based on previous answers)",ROUND(BL6100,4))</f>
        <v>0.06</v>
      </c>
      <c r="BQ6100" s="157">
        <f>IF('1b-NaturalGas'!$AN$91="no","not applicable (based on previous answers)",ROUND(BL6100,4))</f>
        <v>0.06</v>
      </c>
    </row>
    <row r="6101" spans="30:69" x14ac:dyDescent="0.25">
      <c r="AD6101" s="157">
        <f t="shared" si="205"/>
        <v>6.2000000000000048E-2</v>
      </c>
      <c r="AE6101" s="157">
        <f>IF('1a-Electricity'!$AN$77="no","",ROUND(AD6101,4))</f>
        <v>6.2E-2</v>
      </c>
      <c r="AF6101" s="157">
        <f>IF('1a-Electricity'!$AN$78="no","",ROUND(AD6101,4))</f>
        <v>6.2E-2</v>
      </c>
      <c r="AG6101" s="157">
        <f>IF('1a-Electricity'!$AN$79="no","",ROUND(AD6101,4))</f>
        <v>6.2E-2</v>
      </c>
      <c r="BL6101" s="157">
        <f t="shared" si="206"/>
        <v>6.1000000000000047E-2</v>
      </c>
      <c r="BM6101" s="157">
        <f>IF('1b-NaturalGas'!$AN$87="no","",ROUND(BL6101,4))</f>
        <v>6.0999999999999999E-2</v>
      </c>
      <c r="BN6101" s="157">
        <f>IF('1b-NaturalGas'!$AN$88="no","",ROUND(BL6101,4))</f>
        <v>6.0999999999999999E-2</v>
      </c>
      <c r="BO6101" s="157">
        <f>IF('1b-NaturalGas'!$AN$89="no","",ROUND(BL6101,4))</f>
        <v>6.0999999999999999E-2</v>
      </c>
      <c r="BP6101" s="157">
        <f>IF('1b-NaturalGas'!$AN$90="no","not applicable (based on previous answers)",ROUND(BL6101,4))</f>
        <v>6.0999999999999999E-2</v>
      </c>
      <c r="BQ6101" s="157">
        <f>IF('1b-NaturalGas'!$AN$91="no","not applicable (based on previous answers)",ROUND(BL6101,4))</f>
        <v>6.0999999999999999E-2</v>
      </c>
    </row>
    <row r="6102" spans="30:69" x14ac:dyDescent="0.25">
      <c r="AD6102" s="157">
        <f t="shared" si="205"/>
        <v>6.3000000000000042E-2</v>
      </c>
      <c r="AE6102" s="157">
        <f>IF('1a-Electricity'!$AN$77="no","",ROUND(AD6102,4))</f>
        <v>6.3E-2</v>
      </c>
      <c r="AF6102" s="157">
        <f>IF('1a-Electricity'!$AN$78="no","",ROUND(AD6102,4))</f>
        <v>6.3E-2</v>
      </c>
      <c r="AG6102" s="157">
        <f>IF('1a-Electricity'!$AN$79="no","",ROUND(AD6102,4))</f>
        <v>6.3E-2</v>
      </c>
      <c r="BL6102" s="157">
        <f t="shared" si="206"/>
        <v>6.2000000000000048E-2</v>
      </c>
      <c r="BM6102" s="157">
        <f>IF('1b-NaturalGas'!$AN$87="no","",ROUND(BL6102,4))</f>
        <v>6.2E-2</v>
      </c>
      <c r="BN6102" s="157">
        <f>IF('1b-NaturalGas'!$AN$88="no","",ROUND(BL6102,4))</f>
        <v>6.2E-2</v>
      </c>
      <c r="BO6102" s="157">
        <f>IF('1b-NaturalGas'!$AN$89="no","",ROUND(BL6102,4))</f>
        <v>6.2E-2</v>
      </c>
      <c r="BP6102" s="157">
        <f>IF('1b-NaturalGas'!$AN$90="no","not applicable (based on previous answers)",ROUND(BL6102,4))</f>
        <v>6.2E-2</v>
      </c>
      <c r="BQ6102" s="157">
        <f>IF('1b-NaturalGas'!$AN$91="no","not applicable (based on previous answers)",ROUND(BL6102,4))</f>
        <v>6.2E-2</v>
      </c>
    </row>
    <row r="6103" spans="30:69" x14ac:dyDescent="0.25">
      <c r="AD6103" s="157">
        <f t="shared" si="205"/>
        <v>6.4000000000000043E-2</v>
      </c>
      <c r="AE6103" s="157">
        <f>IF('1a-Electricity'!$AN$77="no","",ROUND(AD6103,4))</f>
        <v>6.4000000000000001E-2</v>
      </c>
      <c r="AF6103" s="157">
        <f>IF('1a-Electricity'!$AN$78="no","",ROUND(AD6103,4))</f>
        <v>6.4000000000000001E-2</v>
      </c>
      <c r="AG6103" s="157">
        <f>IF('1a-Electricity'!$AN$79="no","",ROUND(AD6103,4))</f>
        <v>6.4000000000000001E-2</v>
      </c>
      <c r="BL6103" s="157">
        <f t="shared" si="206"/>
        <v>6.3000000000000042E-2</v>
      </c>
      <c r="BM6103" s="157">
        <f>IF('1b-NaturalGas'!$AN$87="no","",ROUND(BL6103,4))</f>
        <v>6.3E-2</v>
      </c>
      <c r="BN6103" s="157">
        <f>IF('1b-NaturalGas'!$AN$88="no","",ROUND(BL6103,4))</f>
        <v>6.3E-2</v>
      </c>
      <c r="BO6103" s="157">
        <f>IF('1b-NaturalGas'!$AN$89="no","",ROUND(BL6103,4))</f>
        <v>6.3E-2</v>
      </c>
      <c r="BP6103" s="157">
        <f>IF('1b-NaturalGas'!$AN$90="no","not applicable (based on previous answers)",ROUND(BL6103,4))</f>
        <v>6.3E-2</v>
      </c>
      <c r="BQ6103" s="157">
        <f>IF('1b-NaturalGas'!$AN$91="no","not applicable (based on previous answers)",ROUND(BL6103,4))</f>
        <v>6.3E-2</v>
      </c>
    </row>
    <row r="6104" spans="30:69" x14ac:dyDescent="0.25">
      <c r="AD6104" s="157">
        <f t="shared" si="205"/>
        <v>6.5000000000000044E-2</v>
      </c>
      <c r="AE6104" s="157">
        <f>IF('1a-Electricity'!$AN$77="no","",ROUND(AD6104,4))</f>
        <v>6.5000000000000002E-2</v>
      </c>
      <c r="AF6104" s="157">
        <f>IF('1a-Electricity'!$AN$78="no","",ROUND(AD6104,4))</f>
        <v>6.5000000000000002E-2</v>
      </c>
      <c r="AG6104" s="157">
        <f>IF('1a-Electricity'!$AN$79="no","",ROUND(AD6104,4))</f>
        <v>6.5000000000000002E-2</v>
      </c>
      <c r="BL6104" s="157">
        <f t="shared" si="206"/>
        <v>6.4000000000000043E-2</v>
      </c>
      <c r="BM6104" s="157">
        <f>IF('1b-NaturalGas'!$AN$87="no","",ROUND(BL6104,4))</f>
        <v>6.4000000000000001E-2</v>
      </c>
      <c r="BN6104" s="157">
        <f>IF('1b-NaturalGas'!$AN$88="no","",ROUND(BL6104,4))</f>
        <v>6.4000000000000001E-2</v>
      </c>
      <c r="BO6104" s="157">
        <f>IF('1b-NaturalGas'!$AN$89="no","",ROUND(BL6104,4))</f>
        <v>6.4000000000000001E-2</v>
      </c>
      <c r="BP6104" s="157">
        <f>IF('1b-NaturalGas'!$AN$90="no","not applicable (based on previous answers)",ROUND(BL6104,4))</f>
        <v>6.4000000000000001E-2</v>
      </c>
      <c r="BQ6104" s="157">
        <f>IF('1b-NaturalGas'!$AN$91="no","not applicable (based on previous answers)",ROUND(BL6104,4))</f>
        <v>6.4000000000000001E-2</v>
      </c>
    </row>
    <row r="6105" spans="30:69" x14ac:dyDescent="0.25">
      <c r="AD6105" s="157">
        <f t="shared" si="205"/>
        <v>6.6000000000000045E-2</v>
      </c>
      <c r="AE6105" s="157">
        <f>IF('1a-Electricity'!$AN$77="no","",ROUND(AD6105,4))</f>
        <v>6.6000000000000003E-2</v>
      </c>
      <c r="AF6105" s="157">
        <f>IF('1a-Electricity'!$AN$78="no","",ROUND(AD6105,4))</f>
        <v>6.6000000000000003E-2</v>
      </c>
      <c r="AG6105" s="157">
        <f>IF('1a-Electricity'!$AN$79="no","",ROUND(AD6105,4))</f>
        <v>6.6000000000000003E-2</v>
      </c>
      <c r="BL6105" s="157">
        <f t="shared" si="206"/>
        <v>6.5000000000000044E-2</v>
      </c>
      <c r="BM6105" s="157">
        <f>IF('1b-NaturalGas'!$AN$87="no","",ROUND(BL6105,4))</f>
        <v>6.5000000000000002E-2</v>
      </c>
      <c r="BN6105" s="157">
        <f>IF('1b-NaturalGas'!$AN$88="no","",ROUND(BL6105,4))</f>
        <v>6.5000000000000002E-2</v>
      </c>
      <c r="BO6105" s="157">
        <f>IF('1b-NaturalGas'!$AN$89="no","",ROUND(BL6105,4))</f>
        <v>6.5000000000000002E-2</v>
      </c>
      <c r="BP6105" s="157">
        <f>IF('1b-NaturalGas'!$AN$90="no","not applicable (based on previous answers)",ROUND(BL6105,4))</f>
        <v>6.5000000000000002E-2</v>
      </c>
      <c r="BQ6105" s="157">
        <f>IF('1b-NaturalGas'!$AN$91="no","not applicable (based on previous answers)",ROUND(BL6105,4))</f>
        <v>6.5000000000000002E-2</v>
      </c>
    </row>
    <row r="6106" spans="30:69" x14ac:dyDescent="0.25">
      <c r="AD6106" s="157">
        <f t="shared" si="205"/>
        <v>6.7000000000000046E-2</v>
      </c>
      <c r="AE6106" s="157">
        <f>IF('1a-Electricity'!$AN$77="no","",ROUND(AD6106,4))</f>
        <v>6.7000000000000004E-2</v>
      </c>
      <c r="AF6106" s="157">
        <f>IF('1a-Electricity'!$AN$78="no","",ROUND(AD6106,4))</f>
        <v>6.7000000000000004E-2</v>
      </c>
      <c r="AG6106" s="157">
        <f>IF('1a-Electricity'!$AN$79="no","",ROUND(AD6106,4))</f>
        <v>6.7000000000000004E-2</v>
      </c>
      <c r="BL6106" s="157">
        <f t="shared" si="206"/>
        <v>6.6000000000000045E-2</v>
      </c>
      <c r="BM6106" s="157">
        <f>IF('1b-NaturalGas'!$AN$87="no","",ROUND(BL6106,4))</f>
        <v>6.6000000000000003E-2</v>
      </c>
      <c r="BN6106" s="157">
        <f>IF('1b-NaturalGas'!$AN$88="no","",ROUND(BL6106,4))</f>
        <v>6.6000000000000003E-2</v>
      </c>
      <c r="BO6106" s="157">
        <f>IF('1b-NaturalGas'!$AN$89="no","",ROUND(BL6106,4))</f>
        <v>6.6000000000000003E-2</v>
      </c>
      <c r="BP6106" s="157">
        <f>IF('1b-NaturalGas'!$AN$90="no","not applicable (based on previous answers)",ROUND(BL6106,4))</f>
        <v>6.6000000000000003E-2</v>
      </c>
      <c r="BQ6106" s="157">
        <f>IF('1b-NaturalGas'!$AN$91="no","not applicable (based on previous answers)",ROUND(BL6106,4))</f>
        <v>6.6000000000000003E-2</v>
      </c>
    </row>
    <row r="6107" spans="30:69" x14ac:dyDescent="0.25">
      <c r="AD6107" s="157">
        <f t="shared" si="205"/>
        <v>6.8000000000000047E-2</v>
      </c>
      <c r="AE6107" s="157">
        <f>IF('1a-Electricity'!$AN$77="no","",ROUND(AD6107,4))</f>
        <v>6.8000000000000005E-2</v>
      </c>
      <c r="AF6107" s="157">
        <f>IF('1a-Electricity'!$AN$78="no","",ROUND(AD6107,4))</f>
        <v>6.8000000000000005E-2</v>
      </c>
      <c r="AG6107" s="157">
        <f>IF('1a-Electricity'!$AN$79="no","",ROUND(AD6107,4))</f>
        <v>6.8000000000000005E-2</v>
      </c>
      <c r="BL6107" s="157">
        <f t="shared" si="206"/>
        <v>6.7000000000000046E-2</v>
      </c>
      <c r="BM6107" s="157">
        <f>IF('1b-NaturalGas'!$AN$87="no","",ROUND(BL6107,4))</f>
        <v>6.7000000000000004E-2</v>
      </c>
      <c r="BN6107" s="157">
        <f>IF('1b-NaturalGas'!$AN$88="no","",ROUND(BL6107,4))</f>
        <v>6.7000000000000004E-2</v>
      </c>
      <c r="BO6107" s="157">
        <f>IF('1b-NaturalGas'!$AN$89="no","",ROUND(BL6107,4))</f>
        <v>6.7000000000000004E-2</v>
      </c>
      <c r="BP6107" s="157">
        <f>IF('1b-NaturalGas'!$AN$90="no","not applicable (based on previous answers)",ROUND(BL6107,4))</f>
        <v>6.7000000000000004E-2</v>
      </c>
      <c r="BQ6107" s="157">
        <f>IF('1b-NaturalGas'!$AN$91="no","not applicable (based on previous answers)",ROUND(BL6107,4))</f>
        <v>6.7000000000000004E-2</v>
      </c>
    </row>
    <row r="6108" spans="30:69" x14ac:dyDescent="0.25">
      <c r="AD6108" s="157">
        <f t="shared" si="205"/>
        <v>6.9000000000000047E-2</v>
      </c>
      <c r="AE6108" s="157">
        <f>IF('1a-Electricity'!$AN$77="no","",ROUND(AD6108,4))</f>
        <v>6.9000000000000006E-2</v>
      </c>
      <c r="AF6108" s="157">
        <f>IF('1a-Electricity'!$AN$78="no","",ROUND(AD6108,4))</f>
        <v>6.9000000000000006E-2</v>
      </c>
      <c r="AG6108" s="157">
        <f>IF('1a-Electricity'!$AN$79="no","",ROUND(AD6108,4))</f>
        <v>6.9000000000000006E-2</v>
      </c>
      <c r="BL6108" s="157">
        <f t="shared" si="206"/>
        <v>6.8000000000000047E-2</v>
      </c>
      <c r="BM6108" s="157">
        <f>IF('1b-NaturalGas'!$AN$87="no","",ROUND(BL6108,4))</f>
        <v>6.8000000000000005E-2</v>
      </c>
      <c r="BN6108" s="157">
        <f>IF('1b-NaturalGas'!$AN$88="no","",ROUND(BL6108,4))</f>
        <v>6.8000000000000005E-2</v>
      </c>
      <c r="BO6108" s="157">
        <f>IF('1b-NaturalGas'!$AN$89="no","",ROUND(BL6108,4))</f>
        <v>6.8000000000000005E-2</v>
      </c>
      <c r="BP6108" s="157">
        <f>IF('1b-NaturalGas'!$AN$90="no","not applicable (based on previous answers)",ROUND(BL6108,4))</f>
        <v>6.8000000000000005E-2</v>
      </c>
      <c r="BQ6108" s="157">
        <f>IF('1b-NaturalGas'!$AN$91="no","not applicable (based on previous answers)",ROUND(BL6108,4))</f>
        <v>6.8000000000000005E-2</v>
      </c>
    </row>
    <row r="6109" spans="30:69" x14ac:dyDescent="0.25">
      <c r="AD6109" s="157">
        <f t="shared" si="205"/>
        <v>7.0000000000000048E-2</v>
      </c>
      <c r="AE6109" s="157">
        <f>IF('1a-Electricity'!$AN$77="no","",ROUND(AD6109,4))</f>
        <v>7.0000000000000007E-2</v>
      </c>
      <c r="AF6109" s="157">
        <f>IF('1a-Electricity'!$AN$78="no","",ROUND(AD6109,4))</f>
        <v>7.0000000000000007E-2</v>
      </c>
      <c r="AG6109" s="157">
        <f>IF('1a-Electricity'!$AN$79="no","",ROUND(AD6109,4))</f>
        <v>7.0000000000000007E-2</v>
      </c>
      <c r="BL6109" s="157">
        <f t="shared" si="206"/>
        <v>6.9000000000000047E-2</v>
      </c>
      <c r="BM6109" s="157">
        <f>IF('1b-NaturalGas'!$AN$87="no","",ROUND(BL6109,4))</f>
        <v>6.9000000000000006E-2</v>
      </c>
      <c r="BN6109" s="157">
        <f>IF('1b-NaturalGas'!$AN$88="no","",ROUND(BL6109,4))</f>
        <v>6.9000000000000006E-2</v>
      </c>
      <c r="BO6109" s="157">
        <f>IF('1b-NaturalGas'!$AN$89="no","",ROUND(BL6109,4))</f>
        <v>6.9000000000000006E-2</v>
      </c>
      <c r="BP6109" s="157">
        <f>IF('1b-NaturalGas'!$AN$90="no","not applicable (based on previous answers)",ROUND(BL6109,4))</f>
        <v>6.9000000000000006E-2</v>
      </c>
      <c r="BQ6109" s="157">
        <f>IF('1b-NaturalGas'!$AN$91="no","not applicable (based on previous answers)",ROUND(BL6109,4))</f>
        <v>6.9000000000000006E-2</v>
      </c>
    </row>
    <row r="6110" spans="30:69" x14ac:dyDescent="0.25">
      <c r="AD6110" s="157">
        <f t="shared" si="205"/>
        <v>7.1000000000000049E-2</v>
      </c>
      <c r="AE6110" s="157">
        <f>IF('1a-Electricity'!$AN$77="no","",ROUND(AD6110,4))</f>
        <v>7.0999999999999994E-2</v>
      </c>
      <c r="AF6110" s="157">
        <f>IF('1a-Electricity'!$AN$78="no","",ROUND(AD6110,4))</f>
        <v>7.0999999999999994E-2</v>
      </c>
      <c r="AG6110" s="157">
        <f>IF('1a-Electricity'!$AN$79="no","",ROUND(AD6110,4))</f>
        <v>7.0999999999999994E-2</v>
      </c>
      <c r="BL6110" s="157">
        <f t="shared" si="206"/>
        <v>7.0000000000000048E-2</v>
      </c>
      <c r="BM6110" s="157">
        <f>IF('1b-NaturalGas'!$AN$87="no","",ROUND(BL6110,4))</f>
        <v>7.0000000000000007E-2</v>
      </c>
      <c r="BN6110" s="157">
        <f>IF('1b-NaturalGas'!$AN$88="no","",ROUND(BL6110,4))</f>
        <v>7.0000000000000007E-2</v>
      </c>
      <c r="BO6110" s="157">
        <f>IF('1b-NaturalGas'!$AN$89="no","",ROUND(BL6110,4))</f>
        <v>7.0000000000000007E-2</v>
      </c>
      <c r="BP6110" s="157">
        <f>IF('1b-NaturalGas'!$AN$90="no","not applicable (based on previous answers)",ROUND(BL6110,4))</f>
        <v>7.0000000000000007E-2</v>
      </c>
      <c r="BQ6110" s="157">
        <f>IF('1b-NaturalGas'!$AN$91="no","not applicable (based on previous answers)",ROUND(BL6110,4))</f>
        <v>7.0000000000000007E-2</v>
      </c>
    </row>
    <row r="6111" spans="30:69" x14ac:dyDescent="0.25">
      <c r="AD6111" s="157">
        <f t="shared" si="205"/>
        <v>7.200000000000005E-2</v>
      </c>
      <c r="AE6111" s="157">
        <f>IF('1a-Electricity'!$AN$77="no","",ROUND(AD6111,4))</f>
        <v>7.1999999999999995E-2</v>
      </c>
      <c r="AF6111" s="157">
        <f>IF('1a-Electricity'!$AN$78="no","",ROUND(AD6111,4))</f>
        <v>7.1999999999999995E-2</v>
      </c>
      <c r="AG6111" s="157">
        <f>IF('1a-Electricity'!$AN$79="no","",ROUND(AD6111,4))</f>
        <v>7.1999999999999995E-2</v>
      </c>
      <c r="BL6111" s="157">
        <f t="shared" si="206"/>
        <v>7.1000000000000049E-2</v>
      </c>
      <c r="BM6111" s="157">
        <f>IF('1b-NaturalGas'!$AN$87="no","",ROUND(BL6111,4))</f>
        <v>7.0999999999999994E-2</v>
      </c>
      <c r="BN6111" s="157">
        <f>IF('1b-NaturalGas'!$AN$88="no","",ROUND(BL6111,4))</f>
        <v>7.0999999999999994E-2</v>
      </c>
      <c r="BO6111" s="157">
        <f>IF('1b-NaturalGas'!$AN$89="no","",ROUND(BL6111,4))</f>
        <v>7.0999999999999994E-2</v>
      </c>
      <c r="BP6111" s="157">
        <f>IF('1b-NaturalGas'!$AN$90="no","not applicable (based on previous answers)",ROUND(BL6111,4))</f>
        <v>7.0999999999999994E-2</v>
      </c>
      <c r="BQ6111" s="157">
        <f>IF('1b-NaturalGas'!$AN$91="no","not applicable (based on previous answers)",ROUND(BL6111,4))</f>
        <v>7.0999999999999994E-2</v>
      </c>
    </row>
    <row r="6112" spans="30:69" x14ac:dyDescent="0.25">
      <c r="AD6112" s="157">
        <f t="shared" si="205"/>
        <v>7.3000000000000051E-2</v>
      </c>
      <c r="AE6112" s="157">
        <f>IF('1a-Electricity'!$AN$77="no","",ROUND(AD6112,4))</f>
        <v>7.2999999999999995E-2</v>
      </c>
      <c r="AF6112" s="157">
        <f>IF('1a-Electricity'!$AN$78="no","",ROUND(AD6112,4))</f>
        <v>7.2999999999999995E-2</v>
      </c>
      <c r="AG6112" s="157">
        <f>IF('1a-Electricity'!$AN$79="no","",ROUND(AD6112,4))</f>
        <v>7.2999999999999995E-2</v>
      </c>
      <c r="BL6112" s="157">
        <f t="shared" si="206"/>
        <v>7.200000000000005E-2</v>
      </c>
      <c r="BM6112" s="157">
        <f>IF('1b-NaturalGas'!$AN$87="no","",ROUND(BL6112,4))</f>
        <v>7.1999999999999995E-2</v>
      </c>
      <c r="BN6112" s="157">
        <f>IF('1b-NaturalGas'!$AN$88="no","",ROUND(BL6112,4))</f>
        <v>7.1999999999999995E-2</v>
      </c>
      <c r="BO6112" s="157">
        <f>IF('1b-NaturalGas'!$AN$89="no","",ROUND(BL6112,4))</f>
        <v>7.1999999999999995E-2</v>
      </c>
      <c r="BP6112" s="157">
        <f>IF('1b-NaturalGas'!$AN$90="no","not applicable (based on previous answers)",ROUND(BL6112,4))</f>
        <v>7.1999999999999995E-2</v>
      </c>
      <c r="BQ6112" s="157">
        <f>IF('1b-NaturalGas'!$AN$91="no","not applicable (based on previous answers)",ROUND(BL6112,4))</f>
        <v>7.1999999999999995E-2</v>
      </c>
    </row>
    <row r="6113" spans="30:69" x14ac:dyDescent="0.25">
      <c r="AD6113" s="157">
        <f t="shared" si="205"/>
        <v>7.4000000000000052E-2</v>
      </c>
      <c r="AE6113" s="157">
        <f>IF('1a-Electricity'!$AN$77="no","",ROUND(AD6113,4))</f>
        <v>7.3999999999999996E-2</v>
      </c>
      <c r="AF6113" s="157">
        <f>IF('1a-Electricity'!$AN$78="no","",ROUND(AD6113,4))</f>
        <v>7.3999999999999996E-2</v>
      </c>
      <c r="AG6113" s="157">
        <f>IF('1a-Electricity'!$AN$79="no","",ROUND(AD6113,4))</f>
        <v>7.3999999999999996E-2</v>
      </c>
      <c r="BL6113" s="157">
        <f t="shared" si="206"/>
        <v>7.3000000000000051E-2</v>
      </c>
      <c r="BM6113" s="157">
        <f>IF('1b-NaturalGas'!$AN$87="no","",ROUND(BL6113,4))</f>
        <v>7.2999999999999995E-2</v>
      </c>
      <c r="BN6113" s="157">
        <f>IF('1b-NaturalGas'!$AN$88="no","",ROUND(BL6113,4))</f>
        <v>7.2999999999999995E-2</v>
      </c>
      <c r="BO6113" s="157">
        <f>IF('1b-NaturalGas'!$AN$89="no","",ROUND(BL6113,4))</f>
        <v>7.2999999999999995E-2</v>
      </c>
      <c r="BP6113" s="157">
        <f>IF('1b-NaturalGas'!$AN$90="no","not applicable (based on previous answers)",ROUND(BL6113,4))</f>
        <v>7.2999999999999995E-2</v>
      </c>
      <c r="BQ6113" s="157">
        <f>IF('1b-NaturalGas'!$AN$91="no","not applicable (based on previous answers)",ROUND(BL6113,4))</f>
        <v>7.2999999999999995E-2</v>
      </c>
    </row>
    <row r="6114" spans="30:69" x14ac:dyDescent="0.25">
      <c r="AD6114" s="157">
        <f t="shared" si="205"/>
        <v>7.5000000000000053E-2</v>
      </c>
      <c r="AE6114" s="157">
        <f>IF('1a-Electricity'!$AN$77="no","",ROUND(AD6114,4))</f>
        <v>7.4999999999999997E-2</v>
      </c>
      <c r="AF6114" s="157">
        <f>IF('1a-Electricity'!$AN$78="no","",ROUND(AD6114,4))</f>
        <v>7.4999999999999997E-2</v>
      </c>
      <c r="AG6114" s="157">
        <f>IF('1a-Electricity'!$AN$79="no","",ROUND(AD6114,4))</f>
        <v>7.4999999999999997E-2</v>
      </c>
      <c r="BL6114" s="157">
        <f t="shared" si="206"/>
        <v>7.4000000000000052E-2</v>
      </c>
      <c r="BM6114" s="157">
        <f>IF('1b-NaturalGas'!$AN$87="no","",ROUND(BL6114,4))</f>
        <v>7.3999999999999996E-2</v>
      </c>
      <c r="BN6114" s="157">
        <f>IF('1b-NaturalGas'!$AN$88="no","",ROUND(BL6114,4))</f>
        <v>7.3999999999999996E-2</v>
      </c>
      <c r="BO6114" s="157">
        <f>IF('1b-NaturalGas'!$AN$89="no","",ROUND(BL6114,4))</f>
        <v>7.3999999999999996E-2</v>
      </c>
      <c r="BP6114" s="157">
        <f>IF('1b-NaturalGas'!$AN$90="no","not applicable (based on previous answers)",ROUND(BL6114,4))</f>
        <v>7.3999999999999996E-2</v>
      </c>
      <c r="BQ6114" s="157">
        <f>IF('1b-NaturalGas'!$AN$91="no","not applicable (based on previous answers)",ROUND(BL6114,4))</f>
        <v>7.3999999999999996E-2</v>
      </c>
    </row>
    <row r="6115" spans="30:69" x14ac:dyDescent="0.25">
      <c r="AD6115" s="157">
        <f t="shared" si="205"/>
        <v>7.6000000000000054E-2</v>
      </c>
      <c r="AE6115" s="157">
        <f>IF('1a-Electricity'!$AN$77="no","",ROUND(AD6115,4))</f>
        <v>7.5999999999999998E-2</v>
      </c>
      <c r="AF6115" s="157">
        <f>IF('1a-Electricity'!$AN$78="no","",ROUND(AD6115,4))</f>
        <v>7.5999999999999998E-2</v>
      </c>
      <c r="AG6115" s="157">
        <f>IF('1a-Electricity'!$AN$79="no","",ROUND(AD6115,4))</f>
        <v>7.5999999999999998E-2</v>
      </c>
      <c r="BL6115" s="157">
        <f t="shared" si="206"/>
        <v>7.5000000000000053E-2</v>
      </c>
      <c r="BM6115" s="157">
        <f>IF('1b-NaturalGas'!$AN$87="no","",ROUND(BL6115,4))</f>
        <v>7.4999999999999997E-2</v>
      </c>
      <c r="BN6115" s="157">
        <f>IF('1b-NaturalGas'!$AN$88="no","",ROUND(BL6115,4))</f>
        <v>7.4999999999999997E-2</v>
      </c>
      <c r="BO6115" s="157">
        <f>IF('1b-NaturalGas'!$AN$89="no","",ROUND(BL6115,4))</f>
        <v>7.4999999999999997E-2</v>
      </c>
      <c r="BP6115" s="157">
        <f>IF('1b-NaturalGas'!$AN$90="no","not applicable (based on previous answers)",ROUND(BL6115,4))</f>
        <v>7.4999999999999997E-2</v>
      </c>
      <c r="BQ6115" s="157">
        <f>IF('1b-NaturalGas'!$AN$91="no","not applicable (based on previous answers)",ROUND(BL6115,4))</f>
        <v>7.4999999999999997E-2</v>
      </c>
    </row>
    <row r="6116" spans="30:69" x14ac:dyDescent="0.25">
      <c r="AD6116" s="157">
        <f t="shared" si="205"/>
        <v>7.7000000000000055E-2</v>
      </c>
      <c r="AE6116" s="157">
        <f>IF('1a-Electricity'!$AN$77="no","",ROUND(AD6116,4))</f>
        <v>7.6999999999999999E-2</v>
      </c>
      <c r="AF6116" s="157">
        <f>IF('1a-Electricity'!$AN$78="no","",ROUND(AD6116,4))</f>
        <v>7.6999999999999999E-2</v>
      </c>
      <c r="AG6116" s="157">
        <f>IF('1a-Electricity'!$AN$79="no","",ROUND(AD6116,4))</f>
        <v>7.6999999999999999E-2</v>
      </c>
      <c r="BL6116" s="157">
        <f t="shared" si="206"/>
        <v>7.6000000000000054E-2</v>
      </c>
      <c r="BM6116" s="157">
        <f>IF('1b-NaturalGas'!$AN$87="no","",ROUND(BL6116,4))</f>
        <v>7.5999999999999998E-2</v>
      </c>
      <c r="BN6116" s="157">
        <f>IF('1b-NaturalGas'!$AN$88="no","",ROUND(BL6116,4))</f>
        <v>7.5999999999999998E-2</v>
      </c>
      <c r="BO6116" s="157">
        <f>IF('1b-NaturalGas'!$AN$89="no","",ROUND(BL6116,4))</f>
        <v>7.5999999999999998E-2</v>
      </c>
      <c r="BP6116" s="157">
        <f>IF('1b-NaturalGas'!$AN$90="no","not applicable (based on previous answers)",ROUND(BL6116,4))</f>
        <v>7.5999999999999998E-2</v>
      </c>
      <c r="BQ6116" s="157">
        <f>IF('1b-NaturalGas'!$AN$91="no","not applicable (based on previous answers)",ROUND(BL6116,4))</f>
        <v>7.5999999999999998E-2</v>
      </c>
    </row>
    <row r="6117" spans="30:69" x14ac:dyDescent="0.25">
      <c r="AD6117" s="157">
        <f t="shared" si="205"/>
        <v>7.8000000000000055E-2</v>
      </c>
      <c r="AE6117" s="157">
        <f>IF('1a-Electricity'!$AN$77="no","",ROUND(AD6117,4))</f>
        <v>7.8E-2</v>
      </c>
      <c r="AF6117" s="157">
        <f>IF('1a-Electricity'!$AN$78="no","",ROUND(AD6117,4))</f>
        <v>7.8E-2</v>
      </c>
      <c r="AG6117" s="157">
        <f>IF('1a-Electricity'!$AN$79="no","",ROUND(AD6117,4))</f>
        <v>7.8E-2</v>
      </c>
      <c r="BL6117" s="157">
        <f t="shared" si="206"/>
        <v>7.7000000000000055E-2</v>
      </c>
      <c r="BM6117" s="157">
        <f>IF('1b-NaturalGas'!$AN$87="no","",ROUND(BL6117,4))</f>
        <v>7.6999999999999999E-2</v>
      </c>
      <c r="BN6117" s="157">
        <f>IF('1b-NaturalGas'!$AN$88="no","",ROUND(BL6117,4))</f>
        <v>7.6999999999999999E-2</v>
      </c>
      <c r="BO6117" s="157">
        <f>IF('1b-NaturalGas'!$AN$89="no","",ROUND(BL6117,4))</f>
        <v>7.6999999999999999E-2</v>
      </c>
      <c r="BP6117" s="157">
        <f>IF('1b-NaturalGas'!$AN$90="no","not applicable (based on previous answers)",ROUND(BL6117,4))</f>
        <v>7.6999999999999999E-2</v>
      </c>
      <c r="BQ6117" s="157">
        <f>IF('1b-NaturalGas'!$AN$91="no","not applicable (based on previous answers)",ROUND(BL6117,4))</f>
        <v>7.6999999999999999E-2</v>
      </c>
    </row>
    <row r="6118" spans="30:69" x14ac:dyDescent="0.25">
      <c r="AD6118" s="157">
        <f t="shared" si="205"/>
        <v>7.9000000000000056E-2</v>
      </c>
      <c r="AE6118" s="157">
        <f>IF('1a-Electricity'!$AN$77="no","",ROUND(AD6118,4))</f>
        <v>7.9000000000000001E-2</v>
      </c>
      <c r="AF6118" s="157">
        <f>IF('1a-Electricity'!$AN$78="no","",ROUND(AD6118,4))</f>
        <v>7.9000000000000001E-2</v>
      </c>
      <c r="AG6118" s="157">
        <f>IF('1a-Electricity'!$AN$79="no","",ROUND(AD6118,4))</f>
        <v>7.9000000000000001E-2</v>
      </c>
      <c r="BL6118" s="157">
        <f t="shared" si="206"/>
        <v>7.8000000000000055E-2</v>
      </c>
      <c r="BM6118" s="157">
        <f>IF('1b-NaturalGas'!$AN$87="no","",ROUND(BL6118,4))</f>
        <v>7.8E-2</v>
      </c>
      <c r="BN6118" s="157">
        <f>IF('1b-NaturalGas'!$AN$88="no","",ROUND(BL6118,4))</f>
        <v>7.8E-2</v>
      </c>
      <c r="BO6118" s="157">
        <f>IF('1b-NaturalGas'!$AN$89="no","",ROUND(BL6118,4))</f>
        <v>7.8E-2</v>
      </c>
      <c r="BP6118" s="157">
        <f>IF('1b-NaturalGas'!$AN$90="no","not applicable (based on previous answers)",ROUND(BL6118,4))</f>
        <v>7.8E-2</v>
      </c>
      <c r="BQ6118" s="157">
        <f>IF('1b-NaturalGas'!$AN$91="no","not applicable (based on previous answers)",ROUND(BL6118,4))</f>
        <v>7.8E-2</v>
      </c>
    </row>
    <row r="6119" spans="30:69" x14ac:dyDescent="0.25">
      <c r="AD6119" s="157">
        <f t="shared" si="205"/>
        <v>8.0000000000000057E-2</v>
      </c>
      <c r="AE6119" s="157">
        <f>IF('1a-Electricity'!$AN$77="no","",ROUND(AD6119,4))</f>
        <v>0.08</v>
      </c>
      <c r="AF6119" s="157">
        <f>IF('1a-Electricity'!$AN$78="no","",ROUND(AD6119,4))</f>
        <v>0.08</v>
      </c>
      <c r="AG6119" s="157">
        <f>IF('1a-Electricity'!$AN$79="no","",ROUND(AD6119,4))</f>
        <v>0.08</v>
      </c>
      <c r="BL6119" s="157">
        <f t="shared" si="206"/>
        <v>7.9000000000000056E-2</v>
      </c>
      <c r="BM6119" s="157">
        <f>IF('1b-NaturalGas'!$AN$87="no","",ROUND(BL6119,4))</f>
        <v>7.9000000000000001E-2</v>
      </c>
      <c r="BN6119" s="157">
        <f>IF('1b-NaturalGas'!$AN$88="no","",ROUND(BL6119,4))</f>
        <v>7.9000000000000001E-2</v>
      </c>
      <c r="BO6119" s="157">
        <f>IF('1b-NaturalGas'!$AN$89="no","",ROUND(BL6119,4))</f>
        <v>7.9000000000000001E-2</v>
      </c>
      <c r="BP6119" s="157">
        <f>IF('1b-NaturalGas'!$AN$90="no","not applicable (based on previous answers)",ROUND(BL6119,4))</f>
        <v>7.9000000000000001E-2</v>
      </c>
      <c r="BQ6119" s="157">
        <f>IF('1b-NaturalGas'!$AN$91="no","not applicable (based on previous answers)",ROUND(BL6119,4))</f>
        <v>7.9000000000000001E-2</v>
      </c>
    </row>
    <row r="6120" spans="30:69" x14ac:dyDescent="0.25">
      <c r="AD6120" s="157">
        <f t="shared" si="205"/>
        <v>8.1000000000000058E-2</v>
      </c>
      <c r="AE6120" s="157">
        <f>IF('1a-Electricity'!$AN$77="no","",ROUND(AD6120,4))</f>
        <v>8.1000000000000003E-2</v>
      </c>
      <c r="AF6120" s="157">
        <f>IF('1a-Electricity'!$AN$78="no","",ROUND(AD6120,4))</f>
        <v>8.1000000000000003E-2</v>
      </c>
      <c r="AG6120" s="157">
        <f>IF('1a-Electricity'!$AN$79="no","",ROUND(AD6120,4))</f>
        <v>8.1000000000000003E-2</v>
      </c>
      <c r="BL6120" s="157">
        <f t="shared" si="206"/>
        <v>8.0000000000000057E-2</v>
      </c>
      <c r="BM6120" s="157">
        <f>IF('1b-NaturalGas'!$AN$87="no","",ROUND(BL6120,4))</f>
        <v>0.08</v>
      </c>
      <c r="BN6120" s="157">
        <f>IF('1b-NaturalGas'!$AN$88="no","",ROUND(BL6120,4))</f>
        <v>0.08</v>
      </c>
      <c r="BO6120" s="157">
        <f>IF('1b-NaturalGas'!$AN$89="no","",ROUND(BL6120,4))</f>
        <v>0.08</v>
      </c>
      <c r="BP6120" s="157">
        <f>IF('1b-NaturalGas'!$AN$90="no","not applicable (based on previous answers)",ROUND(BL6120,4))</f>
        <v>0.08</v>
      </c>
      <c r="BQ6120" s="157">
        <f>IF('1b-NaturalGas'!$AN$91="no","not applicable (based on previous answers)",ROUND(BL6120,4))</f>
        <v>0.08</v>
      </c>
    </row>
    <row r="6121" spans="30:69" x14ac:dyDescent="0.25">
      <c r="AD6121" s="157">
        <f t="shared" si="205"/>
        <v>8.2000000000000059E-2</v>
      </c>
      <c r="AE6121" s="157">
        <f>IF('1a-Electricity'!$AN$77="no","",ROUND(AD6121,4))</f>
        <v>8.2000000000000003E-2</v>
      </c>
      <c r="AF6121" s="157">
        <f>IF('1a-Electricity'!$AN$78="no","",ROUND(AD6121,4))</f>
        <v>8.2000000000000003E-2</v>
      </c>
      <c r="AG6121" s="157">
        <f>IF('1a-Electricity'!$AN$79="no","",ROUND(AD6121,4))</f>
        <v>8.2000000000000003E-2</v>
      </c>
      <c r="BL6121" s="157">
        <f t="shared" si="206"/>
        <v>8.1000000000000058E-2</v>
      </c>
      <c r="BM6121" s="157">
        <f>IF('1b-NaturalGas'!$AN$87="no","",ROUND(BL6121,4))</f>
        <v>8.1000000000000003E-2</v>
      </c>
      <c r="BN6121" s="157">
        <f>IF('1b-NaturalGas'!$AN$88="no","",ROUND(BL6121,4))</f>
        <v>8.1000000000000003E-2</v>
      </c>
      <c r="BO6121" s="157">
        <f>IF('1b-NaturalGas'!$AN$89="no","",ROUND(BL6121,4))</f>
        <v>8.1000000000000003E-2</v>
      </c>
      <c r="BP6121" s="157">
        <f>IF('1b-NaturalGas'!$AN$90="no","not applicable (based on previous answers)",ROUND(BL6121,4))</f>
        <v>8.1000000000000003E-2</v>
      </c>
      <c r="BQ6121" s="157">
        <f>IF('1b-NaturalGas'!$AN$91="no","not applicable (based on previous answers)",ROUND(BL6121,4))</f>
        <v>8.1000000000000003E-2</v>
      </c>
    </row>
    <row r="6122" spans="30:69" x14ac:dyDescent="0.25">
      <c r="AD6122" s="157">
        <f t="shared" si="205"/>
        <v>8.300000000000006E-2</v>
      </c>
      <c r="AE6122" s="157">
        <f>IF('1a-Electricity'!$AN$77="no","",ROUND(AD6122,4))</f>
        <v>8.3000000000000004E-2</v>
      </c>
      <c r="AF6122" s="157">
        <f>IF('1a-Electricity'!$AN$78="no","",ROUND(AD6122,4))</f>
        <v>8.3000000000000004E-2</v>
      </c>
      <c r="AG6122" s="157">
        <f>IF('1a-Electricity'!$AN$79="no","",ROUND(AD6122,4))</f>
        <v>8.3000000000000004E-2</v>
      </c>
      <c r="BL6122" s="157">
        <f t="shared" si="206"/>
        <v>8.2000000000000059E-2</v>
      </c>
      <c r="BM6122" s="157">
        <f>IF('1b-NaturalGas'!$AN$87="no","",ROUND(BL6122,4))</f>
        <v>8.2000000000000003E-2</v>
      </c>
      <c r="BN6122" s="157">
        <f>IF('1b-NaturalGas'!$AN$88="no","",ROUND(BL6122,4))</f>
        <v>8.2000000000000003E-2</v>
      </c>
      <c r="BO6122" s="157">
        <f>IF('1b-NaturalGas'!$AN$89="no","",ROUND(BL6122,4))</f>
        <v>8.2000000000000003E-2</v>
      </c>
      <c r="BP6122" s="157">
        <f>IF('1b-NaturalGas'!$AN$90="no","not applicable (based on previous answers)",ROUND(BL6122,4))</f>
        <v>8.2000000000000003E-2</v>
      </c>
      <c r="BQ6122" s="157">
        <f>IF('1b-NaturalGas'!$AN$91="no","not applicable (based on previous answers)",ROUND(BL6122,4))</f>
        <v>8.2000000000000003E-2</v>
      </c>
    </row>
    <row r="6123" spans="30:69" x14ac:dyDescent="0.25">
      <c r="AD6123" s="157">
        <f t="shared" si="205"/>
        <v>8.4000000000000061E-2</v>
      </c>
      <c r="AE6123" s="157">
        <f>IF('1a-Electricity'!$AN$77="no","",ROUND(AD6123,4))</f>
        <v>8.4000000000000005E-2</v>
      </c>
      <c r="AF6123" s="157">
        <f>IF('1a-Electricity'!$AN$78="no","",ROUND(AD6123,4))</f>
        <v>8.4000000000000005E-2</v>
      </c>
      <c r="AG6123" s="157">
        <f>IF('1a-Electricity'!$AN$79="no","",ROUND(AD6123,4))</f>
        <v>8.4000000000000005E-2</v>
      </c>
      <c r="BL6123" s="157">
        <f t="shared" si="206"/>
        <v>8.300000000000006E-2</v>
      </c>
      <c r="BM6123" s="157">
        <f>IF('1b-NaturalGas'!$AN$87="no","",ROUND(BL6123,4))</f>
        <v>8.3000000000000004E-2</v>
      </c>
      <c r="BN6123" s="157">
        <f>IF('1b-NaturalGas'!$AN$88="no","",ROUND(BL6123,4))</f>
        <v>8.3000000000000004E-2</v>
      </c>
      <c r="BO6123" s="157">
        <f>IF('1b-NaturalGas'!$AN$89="no","",ROUND(BL6123,4))</f>
        <v>8.3000000000000004E-2</v>
      </c>
      <c r="BP6123" s="157">
        <f>IF('1b-NaturalGas'!$AN$90="no","not applicable (based on previous answers)",ROUND(BL6123,4))</f>
        <v>8.3000000000000004E-2</v>
      </c>
      <c r="BQ6123" s="157">
        <f>IF('1b-NaturalGas'!$AN$91="no","not applicable (based on previous answers)",ROUND(BL6123,4))</f>
        <v>8.3000000000000004E-2</v>
      </c>
    </row>
    <row r="6124" spans="30:69" x14ac:dyDescent="0.25">
      <c r="AD6124" s="157">
        <f t="shared" si="205"/>
        <v>8.5000000000000062E-2</v>
      </c>
      <c r="AE6124" s="157">
        <f>IF('1a-Electricity'!$AN$77="no","",ROUND(AD6124,4))</f>
        <v>8.5000000000000006E-2</v>
      </c>
      <c r="AF6124" s="157">
        <f>IF('1a-Electricity'!$AN$78="no","",ROUND(AD6124,4))</f>
        <v>8.5000000000000006E-2</v>
      </c>
      <c r="AG6124" s="157">
        <f>IF('1a-Electricity'!$AN$79="no","",ROUND(AD6124,4))</f>
        <v>8.5000000000000006E-2</v>
      </c>
      <c r="BL6124" s="157">
        <f t="shared" si="206"/>
        <v>8.4000000000000061E-2</v>
      </c>
      <c r="BM6124" s="157">
        <f>IF('1b-NaturalGas'!$AN$87="no","",ROUND(BL6124,4))</f>
        <v>8.4000000000000005E-2</v>
      </c>
      <c r="BN6124" s="157">
        <f>IF('1b-NaturalGas'!$AN$88="no","",ROUND(BL6124,4))</f>
        <v>8.4000000000000005E-2</v>
      </c>
      <c r="BO6124" s="157">
        <f>IF('1b-NaturalGas'!$AN$89="no","",ROUND(BL6124,4))</f>
        <v>8.4000000000000005E-2</v>
      </c>
      <c r="BP6124" s="157">
        <f>IF('1b-NaturalGas'!$AN$90="no","not applicable (based on previous answers)",ROUND(BL6124,4))</f>
        <v>8.4000000000000005E-2</v>
      </c>
      <c r="BQ6124" s="157">
        <f>IF('1b-NaturalGas'!$AN$91="no","not applicable (based on previous answers)",ROUND(BL6124,4))</f>
        <v>8.4000000000000005E-2</v>
      </c>
    </row>
    <row r="6125" spans="30:69" x14ac:dyDescent="0.25">
      <c r="AD6125" s="157">
        <f t="shared" si="205"/>
        <v>8.6000000000000063E-2</v>
      </c>
      <c r="AE6125" s="157">
        <f>IF('1a-Electricity'!$AN$77="no","",ROUND(AD6125,4))</f>
        <v>8.5999999999999993E-2</v>
      </c>
      <c r="AF6125" s="157">
        <f>IF('1a-Electricity'!$AN$78="no","",ROUND(AD6125,4))</f>
        <v>8.5999999999999993E-2</v>
      </c>
      <c r="AG6125" s="157">
        <f>IF('1a-Electricity'!$AN$79="no","",ROUND(AD6125,4))</f>
        <v>8.5999999999999993E-2</v>
      </c>
      <c r="BL6125" s="157">
        <f t="shared" si="206"/>
        <v>8.5000000000000062E-2</v>
      </c>
      <c r="BM6125" s="157">
        <f>IF('1b-NaturalGas'!$AN$87="no","",ROUND(BL6125,4))</f>
        <v>8.5000000000000006E-2</v>
      </c>
      <c r="BN6125" s="157">
        <f>IF('1b-NaturalGas'!$AN$88="no","",ROUND(BL6125,4))</f>
        <v>8.5000000000000006E-2</v>
      </c>
      <c r="BO6125" s="157">
        <f>IF('1b-NaturalGas'!$AN$89="no","",ROUND(BL6125,4))</f>
        <v>8.5000000000000006E-2</v>
      </c>
      <c r="BP6125" s="157">
        <f>IF('1b-NaturalGas'!$AN$90="no","not applicable (based on previous answers)",ROUND(BL6125,4))</f>
        <v>8.5000000000000006E-2</v>
      </c>
      <c r="BQ6125" s="157">
        <f>IF('1b-NaturalGas'!$AN$91="no","not applicable (based on previous answers)",ROUND(BL6125,4))</f>
        <v>8.5000000000000006E-2</v>
      </c>
    </row>
    <row r="6126" spans="30:69" x14ac:dyDescent="0.25">
      <c r="AD6126" s="157">
        <f t="shared" si="205"/>
        <v>8.7000000000000063E-2</v>
      </c>
      <c r="AE6126" s="157">
        <f>IF('1a-Electricity'!$AN$77="no","",ROUND(AD6126,4))</f>
        <v>8.6999999999999994E-2</v>
      </c>
      <c r="AF6126" s="157">
        <f>IF('1a-Electricity'!$AN$78="no","",ROUND(AD6126,4))</f>
        <v>8.6999999999999994E-2</v>
      </c>
      <c r="AG6126" s="157">
        <f>IF('1a-Electricity'!$AN$79="no","",ROUND(AD6126,4))</f>
        <v>8.6999999999999994E-2</v>
      </c>
      <c r="BL6126" s="157">
        <f t="shared" si="206"/>
        <v>8.6000000000000063E-2</v>
      </c>
      <c r="BM6126" s="157">
        <f>IF('1b-NaturalGas'!$AN$87="no","",ROUND(BL6126,4))</f>
        <v>8.5999999999999993E-2</v>
      </c>
      <c r="BN6126" s="157">
        <f>IF('1b-NaturalGas'!$AN$88="no","",ROUND(BL6126,4))</f>
        <v>8.5999999999999993E-2</v>
      </c>
      <c r="BO6126" s="157">
        <f>IF('1b-NaturalGas'!$AN$89="no","",ROUND(BL6126,4))</f>
        <v>8.5999999999999993E-2</v>
      </c>
      <c r="BP6126" s="157">
        <f>IF('1b-NaturalGas'!$AN$90="no","not applicable (based on previous answers)",ROUND(BL6126,4))</f>
        <v>8.5999999999999993E-2</v>
      </c>
      <c r="BQ6126" s="157">
        <f>IF('1b-NaturalGas'!$AN$91="no","not applicable (based on previous answers)",ROUND(BL6126,4))</f>
        <v>8.5999999999999993E-2</v>
      </c>
    </row>
    <row r="6127" spans="30:69" x14ac:dyDescent="0.25">
      <c r="AD6127" s="157">
        <f t="shared" si="205"/>
        <v>8.8000000000000064E-2</v>
      </c>
      <c r="AE6127" s="157">
        <f>IF('1a-Electricity'!$AN$77="no","",ROUND(AD6127,4))</f>
        <v>8.7999999999999995E-2</v>
      </c>
      <c r="AF6127" s="157">
        <f>IF('1a-Electricity'!$AN$78="no","",ROUND(AD6127,4))</f>
        <v>8.7999999999999995E-2</v>
      </c>
      <c r="AG6127" s="157">
        <f>IF('1a-Electricity'!$AN$79="no","",ROUND(AD6127,4))</f>
        <v>8.7999999999999995E-2</v>
      </c>
      <c r="BL6127" s="157">
        <f t="shared" si="206"/>
        <v>8.7000000000000063E-2</v>
      </c>
      <c r="BM6127" s="157">
        <f>IF('1b-NaturalGas'!$AN$87="no","",ROUND(BL6127,4))</f>
        <v>8.6999999999999994E-2</v>
      </c>
      <c r="BN6127" s="157">
        <f>IF('1b-NaturalGas'!$AN$88="no","",ROUND(BL6127,4))</f>
        <v>8.6999999999999994E-2</v>
      </c>
      <c r="BO6127" s="157">
        <f>IF('1b-NaturalGas'!$AN$89="no","",ROUND(BL6127,4))</f>
        <v>8.6999999999999994E-2</v>
      </c>
      <c r="BP6127" s="157">
        <f>IF('1b-NaturalGas'!$AN$90="no","not applicable (based on previous answers)",ROUND(BL6127,4))</f>
        <v>8.6999999999999994E-2</v>
      </c>
      <c r="BQ6127" s="157">
        <f>IF('1b-NaturalGas'!$AN$91="no","not applicable (based on previous answers)",ROUND(BL6127,4))</f>
        <v>8.6999999999999994E-2</v>
      </c>
    </row>
    <row r="6128" spans="30:69" x14ac:dyDescent="0.25">
      <c r="AD6128" s="157">
        <f t="shared" si="205"/>
        <v>8.9000000000000065E-2</v>
      </c>
      <c r="AE6128" s="157">
        <f>IF('1a-Electricity'!$AN$77="no","",ROUND(AD6128,4))</f>
        <v>8.8999999999999996E-2</v>
      </c>
      <c r="AF6128" s="157">
        <f>IF('1a-Electricity'!$AN$78="no","",ROUND(AD6128,4))</f>
        <v>8.8999999999999996E-2</v>
      </c>
      <c r="AG6128" s="157">
        <f>IF('1a-Electricity'!$AN$79="no","",ROUND(AD6128,4))</f>
        <v>8.8999999999999996E-2</v>
      </c>
      <c r="BL6128" s="157">
        <f t="shared" si="206"/>
        <v>8.8000000000000064E-2</v>
      </c>
      <c r="BM6128" s="157">
        <f>IF('1b-NaturalGas'!$AN$87="no","",ROUND(BL6128,4))</f>
        <v>8.7999999999999995E-2</v>
      </c>
      <c r="BN6128" s="157">
        <f>IF('1b-NaturalGas'!$AN$88="no","",ROUND(BL6128,4))</f>
        <v>8.7999999999999995E-2</v>
      </c>
      <c r="BO6128" s="157">
        <f>IF('1b-NaturalGas'!$AN$89="no","",ROUND(BL6128,4))</f>
        <v>8.7999999999999995E-2</v>
      </c>
      <c r="BP6128" s="157">
        <f>IF('1b-NaturalGas'!$AN$90="no","not applicable (based on previous answers)",ROUND(BL6128,4))</f>
        <v>8.7999999999999995E-2</v>
      </c>
      <c r="BQ6128" s="157">
        <f>IF('1b-NaturalGas'!$AN$91="no","not applicable (based on previous answers)",ROUND(BL6128,4))</f>
        <v>8.7999999999999995E-2</v>
      </c>
    </row>
    <row r="6129" spans="30:69" x14ac:dyDescent="0.25">
      <c r="AD6129" s="157">
        <f t="shared" si="205"/>
        <v>9.0000000000000066E-2</v>
      </c>
      <c r="AE6129" s="157">
        <f>IF('1a-Electricity'!$AN$77="no","",ROUND(AD6129,4))</f>
        <v>0.09</v>
      </c>
      <c r="AF6129" s="157">
        <f>IF('1a-Electricity'!$AN$78="no","",ROUND(AD6129,4))</f>
        <v>0.09</v>
      </c>
      <c r="AG6129" s="157">
        <f>IF('1a-Electricity'!$AN$79="no","",ROUND(AD6129,4))</f>
        <v>0.09</v>
      </c>
      <c r="BL6129" s="157">
        <f t="shared" si="206"/>
        <v>8.9000000000000065E-2</v>
      </c>
      <c r="BM6129" s="157">
        <f>IF('1b-NaturalGas'!$AN$87="no","",ROUND(BL6129,4))</f>
        <v>8.8999999999999996E-2</v>
      </c>
      <c r="BN6129" s="157">
        <f>IF('1b-NaturalGas'!$AN$88="no","",ROUND(BL6129,4))</f>
        <v>8.8999999999999996E-2</v>
      </c>
      <c r="BO6129" s="157">
        <f>IF('1b-NaturalGas'!$AN$89="no","",ROUND(BL6129,4))</f>
        <v>8.8999999999999996E-2</v>
      </c>
      <c r="BP6129" s="157">
        <f>IF('1b-NaturalGas'!$AN$90="no","not applicable (based on previous answers)",ROUND(BL6129,4))</f>
        <v>8.8999999999999996E-2</v>
      </c>
      <c r="BQ6129" s="157">
        <f>IF('1b-NaturalGas'!$AN$91="no","not applicable (based on previous answers)",ROUND(BL6129,4))</f>
        <v>8.8999999999999996E-2</v>
      </c>
    </row>
    <row r="6130" spans="30:69" x14ac:dyDescent="0.25">
      <c r="AD6130" s="157">
        <f t="shared" si="205"/>
        <v>9.1000000000000067E-2</v>
      </c>
      <c r="AE6130" s="157">
        <f>IF('1a-Electricity'!$AN$77="no","",ROUND(AD6130,4))</f>
        <v>9.0999999999999998E-2</v>
      </c>
      <c r="AF6130" s="157">
        <f>IF('1a-Electricity'!$AN$78="no","",ROUND(AD6130,4))</f>
        <v>9.0999999999999998E-2</v>
      </c>
      <c r="AG6130" s="157">
        <f>IF('1a-Electricity'!$AN$79="no","",ROUND(AD6130,4))</f>
        <v>9.0999999999999998E-2</v>
      </c>
      <c r="BL6130" s="157">
        <f t="shared" si="206"/>
        <v>9.0000000000000066E-2</v>
      </c>
      <c r="BM6130" s="157">
        <f>IF('1b-NaturalGas'!$AN$87="no","",ROUND(BL6130,4))</f>
        <v>0.09</v>
      </c>
      <c r="BN6130" s="157">
        <f>IF('1b-NaturalGas'!$AN$88="no","",ROUND(BL6130,4))</f>
        <v>0.09</v>
      </c>
      <c r="BO6130" s="157">
        <f>IF('1b-NaturalGas'!$AN$89="no","",ROUND(BL6130,4))</f>
        <v>0.09</v>
      </c>
      <c r="BP6130" s="157">
        <f>IF('1b-NaturalGas'!$AN$90="no","not applicable (based on previous answers)",ROUND(BL6130,4))</f>
        <v>0.09</v>
      </c>
      <c r="BQ6130" s="157">
        <f>IF('1b-NaturalGas'!$AN$91="no","not applicable (based on previous answers)",ROUND(BL6130,4))</f>
        <v>0.09</v>
      </c>
    </row>
    <row r="6131" spans="30:69" x14ac:dyDescent="0.25">
      <c r="AD6131" s="157">
        <f t="shared" si="205"/>
        <v>9.2000000000000068E-2</v>
      </c>
      <c r="AE6131" s="157">
        <f>IF('1a-Electricity'!$AN$77="no","",ROUND(AD6131,4))</f>
        <v>9.1999999999999998E-2</v>
      </c>
      <c r="AF6131" s="157">
        <f>IF('1a-Electricity'!$AN$78="no","",ROUND(AD6131,4))</f>
        <v>9.1999999999999998E-2</v>
      </c>
      <c r="AG6131" s="157">
        <f>IF('1a-Electricity'!$AN$79="no","",ROUND(AD6131,4))</f>
        <v>9.1999999999999998E-2</v>
      </c>
      <c r="BL6131" s="157">
        <f t="shared" si="206"/>
        <v>9.1000000000000067E-2</v>
      </c>
      <c r="BM6131" s="157">
        <f>IF('1b-NaturalGas'!$AN$87="no","",ROUND(BL6131,4))</f>
        <v>9.0999999999999998E-2</v>
      </c>
      <c r="BN6131" s="157">
        <f>IF('1b-NaturalGas'!$AN$88="no","",ROUND(BL6131,4))</f>
        <v>9.0999999999999998E-2</v>
      </c>
      <c r="BO6131" s="157">
        <f>IF('1b-NaturalGas'!$AN$89="no","",ROUND(BL6131,4))</f>
        <v>9.0999999999999998E-2</v>
      </c>
      <c r="BP6131" s="157">
        <f>IF('1b-NaturalGas'!$AN$90="no","not applicable (based on previous answers)",ROUND(BL6131,4))</f>
        <v>9.0999999999999998E-2</v>
      </c>
      <c r="BQ6131" s="157">
        <f>IF('1b-NaturalGas'!$AN$91="no","not applicable (based on previous answers)",ROUND(BL6131,4))</f>
        <v>9.0999999999999998E-2</v>
      </c>
    </row>
    <row r="6132" spans="30:69" x14ac:dyDescent="0.25">
      <c r="AD6132" s="157">
        <f t="shared" si="205"/>
        <v>9.3000000000000069E-2</v>
      </c>
      <c r="AE6132" s="157">
        <f>IF('1a-Electricity'!$AN$77="no","",ROUND(AD6132,4))</f>
        <v>9.2999999999999999E-2</v>
      </c>
      <c r="AF6132" s="157">
        <f>IF('1a-Electricity'!$AN$78="no","",ROUND(AD6132,4))</f>
        <v>9.2999999999999999E-2</v>
      </c>
      <c r="AG6132" s="157">
        <f>IF('1a-Electricity'!$AN$79="no","",ROUND(AD6132,4))</f>
        <v>9.2999999999999999E-2</v>
      </c>
      <c r="BL6132" s="157">
        <f t="shared" si="206"/>
        <v>9.2000000000000068E-2</v>
      </c>
      <c r="BM6132" s="157">
        <f>IF('1b-NaturalGas'!$AN$87="no","",ROUND(BL6132,4))</f>
        <v>9.1999999999999998E-2</v>
      </c>
      <c r="BN6132" s="157">
        <f>IF('1b-NaturalGas'!$AN$88="no","",ROUND(BL6132,4))</f>
        <v>9.1999999999999998E-2</v>
      </c>
      <c r="BO6132" s="157">
        <f>IF('1b-NaturalGas'!$AN$89="no","",ROUND(BL6132,4))</f>
        <v>9.1999999999999998E-2</v>
      </c>
      <c r="BP6132" s="157">
        <f>IF('1b-NaturalGas'!$AN$90="no","not applicable (based on previous answers)",ROUND(BL6132,4))</f>
        <v>9.1999999999999998E-2</v>
      </c>
      <c r="BQ6132" s="157">
        <f>IF('1b-NaturalGas'!$AN$91="no","not applicable (based on previous answers)",ROUND(BL6132,4))</f>
        <v>9.1999999999999998E-2</v>
      </c>
    </row>
    <row r="6133" spans="30:69" x14ac:dyDescent="0.25">
      <c r="AD6133" s="157">
        <f t="shared" si="205"/>
        <v>9.400000000000007E-2</v>
      </c>
      <c r="AE6133" s="157">
        <f>IF('1a-Electricity'!$AN$77="no","",ROUND(AD6133,4))</f>
        <v>9.4E-2</v>
      </c>
      <c r="AF6133" s="157">
        <f>IF('1a-Electricity'!$AN$78="no","",ROUND(AD6133,4))</f>
        <v>9.4E-2</v>
      </c>
      <c r="AG6133" s="157">
        <f>IF('1a-Electricity'!$AN$79="no","",ROUND(AD6133,4))</f>
        <v>9.4E-2</v>
      </c>
      <c r="BL6133" s="157">
        <f t="shared" si="206"/>
        <v>9.3000000000000069E-2</v>
      </c>
      <c r="BM6133" s="157">
        <f>IF('1b-NaturalGas'!$AN$87="no","",ROUND(BL6133,4))</f>
        <v>9.2999999999999999E-2</v>
      </c>
      <c r="BN6133" s="157">
        <f>IF('1b-NaturalGas'!$AN$88="no","",ROUND(BL6133,4))</f>
        <v>9.2999999999999999E-2</v>
      </c>
      <c r="BO6133" s="157">
        <f>IF('1b-NaturalGas'!$AN$89="no","",ROUND(BL6133,4))</f>
        <v>9.2999999999999999E-2</v>
      </c>
      <c r="BP6133" s="157">
        <f>IF('1b-NaturalGas'!$AN$90="no","not applicable (based on previous answers)",ROUND(BL6133,4))</f>
        <v>9.2999999999999999E-2</v>
      </c>
      <c r="BQ6133" s="157">
        <f>IF('1b-NaturalGas'!$AN$91="no","not applicable (based on previous answers)",ROUND(BL6133,4))</f>
        <v>9.2999999999999999E-2</v>
      </c>
    </row>
    <row r="6134" spans="30:69" x14ac:dyDescent="0.25">
      <c r="AD6134" s="157">
        <f t="shared" si="205"/>
        <v>9.500000000000007E-2</v>
      </c>
      <c r="AE6134" s="157">
        <f>IF('1a-Electricity'!$AN$77="no","",ROUND(AD6134,4))</f>
        <v>9.5000000000000001E-2</v>
      </c>
      <c r="AF6134" s="157">
        <f>IF('1a-Electricity'!$AN$78="no","",ROUND(AD6134,4))</f>
        <v>9.5000000000000001E-2</v>
      </c>
      <c r="AG6134" s="157">
        <f>IF('1a-Electricity'!$AN$79="no","",ROUND(AD6134,4))</f>
        <v>9.5000000000000001E-2</v>
      </c>
      <c r="BL6134" s="157">
        <f t="shared" si="206"/>
        <v>9.400000000000007E-2</v>
      </c>
      <c r="BM6134" s="157">
        <f>IF('1b-NaturalGas'!$AN$87="no","",ROUND(BL6134,4))</f>
        <v>9.4E-2</v>
      </c>
      <c r="BN6134" s="157">
        <f>IF('1b-NaturalGas'!$AN$88="no","",ROUND(BL6134,4))</f>
        <v>9.4E-2</v>
      </c>
      <c r="BO6134" s="157">
        <f>IF('1b-NaturalGas'!$AN$89="no","",ROUND(BL6134,4))</f>
        <v>9.4E-2</v>
      </c>
      <c r="BP6134" s="157">
        <f>IF('1b-NaturalGas'!$AN$90="no","not applicable (based on previous answers)",ROUND(BL6134,4))</f>
        <v>9.4E-2</v>
      </c>
      <c r="BQ6134" s="157">
        <f>IF('1b-NaturalGas'!$AN$91="no","not applicable (based on previous answers)",ROUND(BL6134,4))</f>
        <v>9.4E-2</v>
      </c>
    </row>
    <row r="6135" spans="30:69" x14ac:dyDescent="0.25">
      <c r="AD6135" s="157">
        <f t="shared" si="205"/>
        <v>9.6000000000000071E-2</v>
      </c>
      <c r="AE6135" s="157">
        <f>IF('1a-Electricity'!$AN$77="no","",ROUND(AD6135,4))</f>
        <v>9.6000000000000002E-2</v>
      </c>
      <c r="AF6135" s="157">
        <f>IF('1a-Electricity'!$AN$78="no","",ROUND(AD6135,4))</f>
        <v>9.6000000000000002E-2</v>
      </c>
      <c r="AG6135" s="157">
        <f>IF('1a-Electricity'!$AN$79="no","",ROUND(AD6135,4))</f>
        <v>9.6000000000000002E-2</v>
      </c>
      <c r="BL6135" s="157">
        <f t="shared" si="206"/>
        <v>9.500000000000007E-2</v>
      </c>
      <c r="BM6135" s="157">
        <f>IF('1b-NaturalGas'!$AN$87="no","",ROUND(BL6135,4))</f>
        <v>9.5000000000000001E-2</v>
      </c>
      <c r="BN6135" s="157">
        <f>IF('1b-NaturalGas'!$AN$88="no","",ROUND(BL6135,4))</f>
        <v>9.5000000000000001E-2</v>
      </c>
      <c r="BO6135" s="157">
        <f>IF('1b-NaturalGas'!$AN$89="no","",ROUND(BL6135,4))</f>
        <v>9.5000000000000001E-2</v>
      </c>
      <c r="BP6135" s="157">
        <f>IF('1b-NaturalGas'!$AN$90="no","not applicable (based on previous answers)",ROUND(BL6135,4))</f>
        <v>9.5000000000000001E-2</v>
      </c>
      <c r="BQ6135" s="157">
        <f>IF('1b-NaturalGas'!$AN$91="no","not applicable (based on previous answers)",ROUND(BL6135,4))</f>
        <v>9.5000000000000001E-2</v>
      </c>
    </row>
    <row r="6136" spans="30:69" x14ac:dyDescent="0.25">
      <c r="AD6136" s="157">
        <f t="shared" si="205"/>
        <v>9.7000000000000072E-2</v>
      </c>
      <c r="AE6136" s="157">
        <f>IF('1a-Electricity'!$AN$77="no","",ROUND(AD6136,4))</f>
        <v>9.7000000000000003E-2</v>
      </c>
      <c r="AF6136" s="157">
        <f>IF('1a-Electricity'!$AN$78="no","",ROUND(AD6136,4))</f>
        <v>9.7000000000000003E-2</v>
      </c>
      <c r="AG6136" s="157">
        <f>IF('1a-Electricity'!$AN$79="no","",ROUND(AD6136,4))</f>
        <v>9.7000000000000003E-2</v>
      </c>
      <c r="BL6136" s="157">
        <f t="shared" si="206"/>
        <v>9.6000000000000071E-2</v>
      </c>
      <c r="BM6136" s="157">
        <f>IF('1b-NaturalGas'!$AN$87="no","",ROUND(BL6136,4))</f>
        <v>9.6000000000000002E-2</v>
      </c>
      <c r="BN6136" s="157">
        <f>IF('1b-NaturalGas'!$AN$88="no","",ROUND(BL6136,4))</f>
        <v>9.6000000000000002E-2</v>
      </c>
      <c r="BO6136" s="157">
        <f>IF('1b-NaturalGas'!$AN$89="no","",ROUND(BL6136,4))</f>
        <v>9.6000000000000002E-2</v>
      </c>
      <c r="BP6136" s="157">
        <f>IF('1b-NaturalGas'!$AN$90="no","not applicable (based on previous answers)",ROUND(BL6136,4))</f>
        <v>9.6000000000000002E-2</v>
      </c>
      <c r="BQ6136" s="157">
        <f>IF('1b-NaturalGas'!$AN$91="no","not applicable (based on previous answers)",ROUND(BL6136,4))</f>
        <v>9.6000000000000002E-2</v>
      </c>
    </row>
    <row r="6137" spans="30:69" x14ac:dyDescent="0.25">
      <c r="AD6137" s="157">
        <f t="shared" si="205"/>
        <v>9.8000000000000073E-2</v>
      </c>
      <c r="AE6137" s="157">
        <f>IF('1a-Electricity'!$AN$77="no","",ROUND(AD6137,4))</f>
        <v>9.8000000000000004E-2</v>
      </c>
      <c r="AF6137" s="157">
        <f>IF('1a-Electricity'!$AN$78="no","",ROUND(AD6137,4))</f>
        <v>9.8000000000000004E-2</v>
      </c>
      <c r="AG6137" s="157">
        <f>IF('1a-Electricity'!$AN$79="no","",ROUND(AD6137,4))</f>
        <v>9.8000000000000004E-2</v>
      </c>
      <c r="BL6137" s="157">
        <f t="shared" si="206"/>
        <v>9.7000000000000072E-2</v>
      </c>
      <c r="BM6137" s="157">
        <f>IF('1b-NaturalGas'!$AN$87="no","",ROUND(BL6137,4))</f>
        <v>9.7000000000000003E-2</v>
      </c>
      <c r="BN6137" s="157">
        <f>IF('1b-NaturalGas'!$AN$88="no","",ROUND(BL6137,4))</f>
        <v>9.7000000000000003E-2</v>
      </c>
      <c r="BO6137" s="157">
        <f>IF('1b-NaturalGas'!$AN$89="no","",ROUND(BL6137,4))</f>
        <v>9.7000000000000003E-2</v>
      </c>
      <c r="BP6137" s="157">
        <f>IF('1b-NaturalGas'!$AN$90="no","not applicable (based on previous answers)",ROUND(BL6137,4))</f>
        <v>9.7000000000000003E-2</v>
      </c>
      <c r="BQ6137" s="157">
        <f>IF('1b-NaturalGas'!$AN$91="no","not applicable (based on previous answers)",ROUND(BL6137,4))</f>
        <v>9.7000000000000003E-2</v>
      </c>
    </row>
    <row r="6138" spans="30:69" x14ac:dyDescent="0.25">
      <c r="AD6138" s="157">
        <f t="shared" si="205"/>
        <v>9.9000000000000074E-2</v>
      </c>
      <c r="AE6138" s="157">
        <f>IF('1a-Electricity'!$AN$77="no","",ROUND(AD6138,4))</f>
        <v>9.9000000000000005E-2</v>
      </c>
      <c r="AF6138" s="157">
        <f>IF('1a-Electricity'!$AN$78="no","",ROUND(AD6138,4))</f>
        <v>9.9000000000000005E-2</v>
      </c>
      <c r="AG6138" s="157">
        <f>IF('1a-Electricity'!$AN$79="no","",ROUND(AD6138,4))</f>
        <v>9.9000000000000005E-2</v>
      </c>
      <c r="BL6138" s="157">
        <f t="shared" si="206"/>
        <v>9.8000000000000073E-2</v>
      </c>
      <c r="BM6138" s="157">
        <f>IF('1b-NaturalGas'!$AN$87="no","",ROUND(BL6138,4))</f>
        <v>9.8000000000000004E-2</v>
      </c>
      <c r="BN6138" s="157">
        <f>IF('1b-NaturalGas'!$AN$88="no","",ROUND(BL6138,4))</f>
        <v>9.8000000000000004E-2</v>
      </c>
      <c r="BO6138" s="157">
        <f>IF('1b-NaturalGas'!$AN$89="no","",ROUND(BL6138,4))</f>
        <v>9.8000000000000004E-2</v>
      </c>
      <c r="BP6138" s="157">
        <f>IF('1b-NaturalGas'!$AN$90="no","not applicable (based on previous answers)",ROUND(BL6138,4))</f>
        <v>9.8000000000000004E-2</v>
      </c>
      <c r="BQ6138" s="157">
        <f>IF('1b-NaturalGas'!$AN$91="no","not applicable (based on previous answers)",ROUND(BL6138,4))</f>
        <v>9.8000000000000004E-2</v>
      </c>
    </row>
    <row r="6139" spans="30:69" x14ac:dyDescent="0.25">
      <c r="AD6139" s="157">
        <f t="shared" si="205"/>
        <v>0.10000000000000007</v>
      </c>
      <c r="AE6139" s="157">
        <f>IF('1a-Electricity'!$AN$77="no","",ROUND(AD6139,4))</f>
        <v>0.1</v>
      </c>
      <c r="AF6139" s="157">
        <f>IF('1a-Electricity'!$AN$78="no","",ROUND(AD6139,4))</f>
        <v>0.1</v>
      </c>
      <c r="AG6139" s="157">
        <f>IF('1a-Electricity'!$AN$79="no","",ROUND(AD6139,4))</f>
        <v>0.1</v>
      </c>
      <c r="BL6139" s="157">
        <f t="shared" si="206"/>
        <v>9.9000000000000074E-2</v>
      </c>
      <c r="BM6139" s="157">
        <f>IF('1b-NaturalGas'!$AN$87="no","",ROUND(BL6139,4))</f>
        <v>9.9000000000000005E-2</v>
      </c>
      <c r="BN6139" s="157">
        <f>IF('1b-NaturalGas'!$AN$88="no","",ROUND(BL6139,4))</f>
        <v>9.9000000000000005E-2</v>
      </c>
      <c r="BO6139" s="157">
        <f>IF('1b-NaturalGas'!$AN$89="no","",ROUND(BL6139,4))</f>
        <v>9.9000000000000005E-2</v>
      </c>
      <c r="BP6139" s="157">
        <f>IF('1b-NaturalGas'!$AN$90="no","not applicable (based on previous answers)",ROUND(BL6139,4))</f>
        <v>9.9000000000000005E-2</v>
      </c>
      <c r="BQ6139" s="157">
        <f>IF('1b-NaturalGas'!$AN$91="no","not applicable (based on previous answers)",ROUND(BL6139,4))</f>
        <v>9.9000000000000005E-2</v>
      </c>
    </row>
    <row r="6140" spans="30:69" x14ac:dyDescent="0.25">
      <c r="AD6140" s="157">
        <f t="shared" si="205"/>
        <v>0.10100000000000008</v>
      </c>
      <c r="AE6140" s="157">
        <f>IF('1a-Electricity'!$AN$77="no","",ROUND(AD6140,4))</f>
        <v>0.10100000000000001</v>
      </c>
      <c r="AF6140" s="157">
        <f>IF('1a-Electricity'!$AN$78="no","",ROUND(AD6140,4))</f>
        <v>0.10100000000000001</v>
      </c>
      <c r="AG6140" s="157">
        <f>IF('1a-Electricity'!$AN$79="no","",ROUND(AD6140,4))</f>
        <v>0.10100000000000001</v>
      </c>
      <c r="BL6140" s="157">
        <f t="shared" si="206"/>
        <v>0.10000000000000007</v>
      </c>
      <c r="BM6140" s="157">
        <f>IF('1b-NaturalGas'!$AN$87="no","",ROUND(BL6140,4))</f>
        <v>0.1</v>
      </c>
      <c r="BN6140" s="157">
        <f>IF('1b-NaturalGas'!$AN$88="no","",ROUND(BL6140,4))</f>
        <v>0.1</v>
      </c>
      <c r="BO6140" s="157">
        <f>IF('1b-NaturalGas'!$AN$89="no","",ROUND(BL6140,4))</f>
        <v>0.1</v>
      </c>
      <c r="BP6140" s="157">
        <f>IF('1b-NaturalGas'!$AN$90="no","not applicable (based on previous answers)",ROUND(BL6140,4))</f>
        <v>0.1</v>
      </c>
      <c r="BQ6140" s="157">
        <f>IF('1b-NaturalGas'!$AN$91="no","not applicable (based on previous answers)",ROUND(BL6140,4))</f>
        <v>0.1</v>
      </c>
    </row>
    <row r="6141" spans="30:69" x14ac:dyDescent="0.25">
      <c r="AD6141" s="157">
        <f t="shared" si="205"/>
        <v>0.10200000000000008</v>
      </c>
      <c r="AE6141" s="157">
        <f>IF('1a-Electricity'!$AN$77="no","",ROUND(AD6141,4))</f>
        <v>0.10199999999999999</v>
      </c>
      <c r="AF6141" s="157">
        <f>IF('1a-Electricity'!$AN$78="no","",ROUND(AD6141,4))</f>
        <v>0.10199999999999999</v>
      </c>
      <c r="AG6141" s="157">
        <f>IF('1a-Electricity'!$AN$79="no","",ROUND(AD6141,4))</f>
        <v>0.10199999999999999</v>
      </c>
      <c r="BL6141" s="157">
        <f t="shared" si="206"/>
        <v>0.10100000000000008</v>
      </c>
      <c r="BM6141" s="157">
        <f>IF('1b-NaturalGas'!$AN$87="no","",ROUND(BL6141,4))</f>
        <v>0.10100000000000001</v>
      </c>
      <c r="BN6141" s="157">
        <f>IF('1b-NaturalGas'!$AN$88="no","",ROUND(BL6141,4))</f>
        <v>0.10100000000000001</v>
      </c>
      <c r="BO6141" s="157">
        <f>IF('1b-NaturalGas'!$AN$89="no","",ROUND(BL6141,4))</f>
        <v>0.10100000000000001</v>
      </c>
      <c r="BP6141" s="157">
        <f>IF('1b-NaturalGas'!$AN$90="no","not applicable (based on previous answers)",ROUND(BL6141,4))</f>
        <v>0.10100000000000001</v>
      </c>
      <c r="BQ6141" s="157">
        <f>IF('1b-NaturalGas'!$AN$91="no","not applicable (based on previous answers)",ROUND(BL6141,4))</f>
        <v>0.10100000000000001</v>
      </c>
    </row>
    <row r="6142" spans="30:69" x14ac:dyDescent="0.25">
      <c r="AD6142" s="157">
        <f t="shared" si="205"/>
        <v>0.10300000000000008</v>
      </c>
      <c r="AE6142" s="157">
        <f>IF('1a-Electricity'!$AN$77="no","",ROUND(AD6142,4))</f>
        <v>0.10299999999999999</v>
      </c>
      <c r="AF6142" s="157">
        <f>IF('1a-Electricity'!$AN$78="no","",ROUND(AD6142,4))</f>
        <v>0.10299999999999999</v>
      </c>
      <c r="AG6142" s="157">
        <f>IF('1a-Electricity'!$AN$79="no","",ROUND(AD6142,4))</f>
        <v>0.10299999999999999</v>
      </c>
      <c r="BL6142" s="157">
        <f t="shared" si="206"/>
        <v>0.10200000000000008</v>
      </c>
      <c r="BM6142" s="157">
        <f>IF('1b-NaturalGas'!$AN$87="no","",ROUND(BL6142,4))</f>
        <v>0.10199999999999999</v>
      </c>
      <c r="BN6142" s="157">
        <f>IF('1b-NaturalGas'!$AN$88="no","",ROUND(BL6142,4))</f>
        <v>0.10199999999999999</v>
      </c>
      <c r="BO6142" s="157">
        <f>IF('1b-NaturalGas'!$AN$89="no","",ROUND(BL6142,4))</f>
        <v>0.10199999999999999</v>
      </c>
      <c r="BP6142" s="157">
        <f>IF('1b-NaturalGas'!$AN$90="no","not applicable (based on previous answers)",ROUND(BL6142,4))</f>
        <v>0.10199999999999999</v>
      </c>
      <c r="BQ6142" s="157">
        <f>IF('1b-NaturalGas'!$AN$91="no","not applicable (based on previous answers)",ROUND(BL6142,4))</f>
        <v>0.10199999999999999</v>
      </c>
    </row>
    <row r="6143" spans="30:69" x14ac:dyDescent="0.25">
      <c r="AD6143" s="157">
        <f t="shared" si="205"/>
        <v>0.10400000000000008</v>
      </c>
      <c r="AE6143" s="157">
        <f>IF('1a-Electricity'!$AN$77="no","",ROUND(AD6143,4))</f>
        <v>0.104</v>
      </c>
      <c r="AF6143" s="157">
        <f>IF('1a-Electricity'!$AN$78="no","",ROUND(AD6143,4))</f>
        <v>0.104</v>
      </c>
      <c r="AG6143" s="157">
        <f>IF('1a-Electricity'!$AN$79="no","",ROUND(AD6143,4))</f>
        <v>0.104</v>
      </c>
      <c r="BL6143" s="157">
        <f t="shared" si="206"/>
        <v>0.10300000000000008</v>
      </c>
      <c r="BM6143" s="157">
        <f>IF('1b-NaturalGas'!$AN$87="no","",ROUND(BL6143,4))</f>
        <v>0.10299999999999999</v>
      </c>
      <c r="BN6143" s="157">
        <f>IF('1b-NaturalGas'!$AN$88="no","",ROUND(BL6143,4))</f>
        <v>0.10299999999999999</v>
      </c>
      <c r="BO6143" s="157">
        <f>IF('1b-NaturalGas'!$AN$89="no","",ROUND(BL6143,4))</f>
        <v>0.10299999999999999</v>
      </c>
      <c r="BP6143" s="157">
        <f>IF('1b-NaturalGas'!$AN$90="no","not applicable (based on previous answers)",ROUND(BL6143,4))</f>
        <v>0.10299999999999999</v>
      </c>
      <c r="BQ6143" s="157">
        <f>IF('1b-NaturalGas'!$AN$91="no","not applicable (based on previous answers)",ROUND(BL6143,4))</f>
        <v>0.10299999999999999</v>
      </c>
    </row>
    <row r="6144" spans="30:69" x14ac:dyDescent="0.25">
      <c r="AD6144" s="157">
        <f t="shared" si="205"/>
        <v>0.10500000000000008</v>
      </c>
      <c r="AE6144" s="157">
        <f>IF('1a-Electricity'!$AN$77="no","",ROUND(AD6144,4))</f>
        <v>0.105</v>
      </c>
      <c r="AF6144" s="157">
        <f>IF('1a-Electricity'!$AN$78="no","",ROUND(AD6144,4))</f>
        <v>0.105</v>
      </c>
      <c r="AG6144" s="157">
        <f>IF('1a-Electricity'!$AN$79="no","",ROUND(AD6144,4))</f>
        <v>0.105</v>
      </c>
      <c r="BL6144" s="157">
        <f t="shared" si="206"/>
        <v>0.10400000000000008</v>
      </c>
      <c r="BM6144" s="157">
        <f>IF('1b-NaturalGas'!$AN$87="no","",ROUND(BL6144,4))</f>
        <v>0.104</v>
      </c>
      <c r="BN6144" s="157">
        <f>IF('1b-NaturalGas'!$AN$88="no","",ROUND(BL6144,4))</f>
        <v>0.104</v>
      </c>
      <c r="BO6144" s="157">
        <f>IF('1b-NaturalGas'!$AN$89="no","",ROUND(BL6144,4))</f>
        <v>0.104</v>
      </c>
      <c r="BP6144" s="157">
        <f>IF('1b-NaturalGas'!$AN$90="no","not applicable (based on previous answers)",ROUND(BL6144,4))</f>
        <v>0.104</v>
      </c>
      <c r="BQ6144" s="157">
        <f>IF('1b-NaturalGas'!$AN$91="no","not applicable (based on previous answers)",ROUND(BL6144,4))</f>
        <v>0.104</v>
      </c>
    </row>
    <row r="6145" spans="30:69" x14ac:dyDescent="0.25">
      <c r="AD6145" s="157">
        <f t="shared" si="205"/>
        <v>0.10600000000000008</v>
      </c>
      <c r="AE6145" s="157">
        <f>IF('1a-Electricity'!$AN$77="no","",ROUND(AD6145,4))</f>
        <v>0.106</v>
      </c>
      <c r="AF6145" s="157">
        <f>IF('1a-Electricity'!$AN$78="no","",ROUND(AD6145,4))</f>
        <v>0.106</v>
      </c>
      <c r="AG6145" s="157">
        <f>IF('1a-Electricity'!$AN$79="no","",ROUND(AD6145,4))</f>
        <v>0.106</v>
      </c>
      <c r="BL6145" s="157">
        <f t="shared" si="206"/>
        <v>0.10500000000000008</v>
      </c>
      <c r="BM6145" s="157">
        <f>IF('1b-NaturalGas'!$AN$87="no","",ROUND(BL6145,4))</f>
        <v>0.105</v>
      </c>
      <c r="BN6145" s="157">
        <f>IF('1b-NaturalGas'!$AN$88="no","",ROUND(BL6145,4))</f>
        <v>0.105</v>
      </c>
      <c r="BO6145" s="157">
        <f>IF('1b-NaturalGas'!$AN$89="no","",ROUND(BL6145,4))</f>
        <v>0.105</v>
      </c>
      <c r="BP6145" s="157">
        <f>IF('1b-NaturalGas'!$AN$90="no","not applicable (based on previous answers)",ROUND(BL6145,4))</f>
        <v>0.105</v>
      </c>
      <c r="BQ6145" s="157">
        <f>IF('1b-NaturalGas'!$AN$91="no","not applicable (based on previous answers)",ROUND(BL6145,4))</f>
        <v>0.105</v>
      </c>
    </row>
    <row r="6146" spans="30:69" x14ac:dyDescent="0.25">
      <c r="AD6146" s="157">
        <f t="shared" si="205"/>
        <v>0.10700000000000008</v>
      </c>
      <c r="AE6146" s="157">
        <f>IF('1a-Electricity'!$AN$77="no","",ROUND(AD6146,4))</f>
        <v>0.107</v>
      </c>
      <c r="AF6146" s="157">
        <f>IF('1a-Electricity'!$AN$78="no","",ROUND(AD6146,4))</f>
        <v>0.107</v>
      </c>
      <c r="AG6146" s="157">
        <f>IF('1a-Electricity'!$AN$79="no","",ROUND(AD6146,4))</f>
        <v>0.107</v>
      </c>
      <c r="BL6146" s="157">
        <f t="shared" si="206"/>
        <v>0.10600000000000008</v>
      </c>
      <c r="BM6146" s="157">
        <f>IF('1b-NaturalGas'!$AN$87="no","",ROUND(BL6146,4))</f>
        <v>0.106</v>
      </c>
      <c r="BN6146" s="157">
        <f>IF('1b-NaturalGas'!$AN$88="no","",ROUND(BL6146,4))</f>
        <v>0.106</v>
      </c>
      <c r="BO6146" s="157">
        <f>IF('1b-NaturalGas'!$AN$89="no","",ROUND(BL6146,4))</f>
        <v>0.106</v>
      </c>
      <c r="BP6146" s="157">
        <f>IF('1b-NaturalGas'!$AN$90="no","not applicable (based on previous answers)",ROUND(BL6146,4))</f>
        <v>0.106</v>
      </c>
      <c r="BQ6146" s="157">
        <f>IF('1b-NaturalGas'!$AN$91="no","not applicable (based on previous answers)",ROUND(BL6146,4))</f>
        <v>0.106</v>
      </c>
    </row>
    <row r="6147" spans="30:69" x14ac:dyDescent="0.25">
      <c r="AD6147" s="157">
        <f t="shared" si="205"/>
        <v>0.10800000000000008</v>
      </c>
      <c r="AE6147" s="157">
        <f>IF('1a-Electricity'!$AN$77="no","",ROUND(AD6147,4))</f>
        <v>0.108</v>
      </c>
      <c r="AF6147" s="157">
        <f>IF('1a-Electricity'!$AN$78="no","",ROUND(AD6147,4))</f>
        <v>0.108</v>
      </c>
      <c r="AG6147" s="157">
        <f>IF('1a-Electricity'!$AN$79="no","",ROUND(AD6147,4))</f>
        <v>0.108</v>
      </c>
      <c r="BL6147" s="157">
        <f t="shared" si="206"/>
        <v>0.10700000000000008</v>
      </c>
      <c r="BM6147" s="157">
        <f>IF('1b-NaturalGas'!$AN$87="no","",ROUND(BL6147,4))</f>
        <v>0.107</v>
      </c>
      <c r="BN6147" s="157">
        <f>IF('1b-NaturalGas'!$AN$88="no","",ROUND(BL6147,4))</f>
        <v>0.107</v>
      </c>
      <c r="BO6147" s="157">
        <f>IF('1b-NaturalGas'!$AN$89="no","",ROUND(BL6147,4))</f>
        <v>0.107</v>
      </c>
      <c r="BP6147" s="157">
        <f>IF('1b-NaturalGas'!$AN$90="no","not applicable (based on previous answers)",ROUND(BL6147,4))</f>
        <v>0.107</v>
      </c>
      <c r="BQ6147" s="157">
        <f>IF('1b-NaturalGas'!$AN$91="no","not applicable (based on previous answers)",ROUND(BL6147,4))</f>
        <v>0.107</v>
      </c>
    </row>
    <row r="6148" spans="30:69" x14ac:dyDescent="0.25">
      <c r="AD6148" s="157">
        <f t="shared" si="205"/>
        <v>0.10900000000000008</v>
      </c>
      <c r="AE6148" s="157">
        <f>IF('1a-Electricity'!$AN$77="no","",ROUND(AD6148,4))</f>
        <v>0.109</v>
      </c>
      <c r="AF6148" s="157">
        <f>IF('1a-Electricity'!$AN$78="no","",ROUND(AD6148,4))</f>
        <v>0.109</v>
      </c>
      <c r="AG6148" s="157">
        <f>IF('1a-Electricity'!$AN$79="no","",ROUND(AD6148,4))</f>
        <v>0.109</v>
      </c>
      <c r="BL6148" s="157">
        <f t="shared" si="206"/>
        <v>0.10800000000000008</v>
      </c>
      <c r="BM6148" s="157">
        <f>IF('1b-NaturalGas'!$AN$87="no","",ROUND(BL6148,4))</f>
        <v>0.108</v>
      </c>
      <c r="BN6148" s="157">
        <f>IF('1b-NaturalGas'!$AN$88="no","",ROUND(BL6148,4))</f>
        <v>0.108</v>
      </c>
      <c r="BO6148" s="157">
        <f>IF('1b-NaturalGas'!$AN$89="no","",ROUND(BL6148,4))</f>
        <v>0.108</v>
      </c>
      <c r="BP6148" s="157">
        <f>IF('1b-NaturalGas'!$AN$90="no","not applicable (based on previous answers)",ROUND(BL6148,4))</f>
        <v>0.108</v>
      </c>
      <c r="BQ6148" s="157">
        <f>IF('1b-NaturalGas'!$AN$91="no","not applicable (based on previous answers)",ROUND(BL6148,4))</f>
        <v>0.108</v>
      </c>
    </row>
    <row r="6149" spans="30:69" x14ac:dyDescent="0.25">
      <c r="AD6149" s="157">
        <f t="shared" si="205"/>
        <v>0.11000000000000008</v>
      </c>
      <c r="AE6149" s="157">
        <f>IF('1a-Electricity'!$AN$77="no","",ROUND(AD6149,4))</f>
        <v>0.11</v>
      </c>
      <c r="AF6149" s="157">
        <f>IF('1a-Electricity'!$AN$78="no","",ROUND(AD6149,4))</f>
        <v>0.11</v>
      </c>
      <c r="AG6149" s="157">
        <f>IF('1a-Electricity'!$AN$79="no","",ROUND(AD6149,4))</f>
        <v>0.11</v>
      </c>
      <c r="BL6149" s="157">
        <f t="shared" si="206"/>
        <v>0.10900000000000008</v>
      </c>
      <c r="BM6149" s="157">
        <f>IF('1b-NaturalGas'!$AN$87="no","",ROUND(BL6149,4))</f>
        <v>0.109</v>
      </c>
      <c r="BN6149" s="157">
        <f>IF('1b-NaturalGas'!$AN$88="no","",ROUND(BL6149,4))</f>
        <v>0.109</v>
      </c>
      <c r="BO6149" s="157">
        <f>IF('1b-NaturalGas'!$AN$89="no","",ROUND(BL6149,4))</f>
        <v>0.109</v>
      </c>
      <c r="BP6149" s="157">
        <f>IF('1b-NaturalGas'!$AN$90="no","not applicable (based on previous answers)",ROUND(BL6149,4))</f>
        <v>0.109</v>
      </c>
      <c r="BQ6149" s="157">
        <f>IF('1b-NaturalGas'!$AN$91="no","not applicable (based on previous answers)",ROUND(BL6149,4))</f>
        <v>0.109</v>
      </c>
    </row>
    <row r="6150" spans="30:69" x14ac:dyDescent="0.25">
      <c r="AD6150" s="157">
        <f t="shared" si="205"/>
        <v>0.11100000000000008</v>
      </c>
      <c r="AE6150" s="157">
        <f>IF('1a-Electricity'!$AN$77="no","",ROUND(AD6150,4))</f>
        <v>0.111</v>
      </c>
      <c r="AF6150" s="157">
        <f>IF('1a-Electricity'!$AN$78="no","",ROUND(AD6150,4))</f>
        <v>0.111</v>
      </c>
      <c r="AG6150" s="157">
        <f>IF('1a-Electricity'!$AN$79="no","",ROUND(AD6150,4))</f>
        <v>0.111</v>
      </c>
      <c r="BL6150" s="157">
        <f t="shared" si="206"/>
        <v>0.11000000000000008</v>
      </c>
      <c r="BM6150" s="157">
        <f>IF('1b-NaturalGas'!$AN$87="no","",ROUND(BL6150,4))</f>
        <v>0.11</v>
      </c>
      <c r="BN6150" s="157">
        <f>IF('1b-NaturalGas'!$AN$88="no","",ROUND(BL6150,4))</f>
        <v>0.11</v>
      </c>
      <c r="BO6150" s="157">
        <f>IF('1b-NaturalGas'!$AN$89="no","",ROUND(BL6150,4))</f>
        <v>0.11</v>
      </c>
      <c r="BP6150" s="157">
        <f>IF('1b-NaturalGas'!$AN$90="no","not applicable (based on previous answers)",ROUND(BL6150,4))</f>
        <v>0.11</v>
      </c>
      <c r="BQ6150" s="157">
        <f>IF('1b-NaturalGas'!$AN$91="no","not applicable (based on previous answers)",ROUND(BL6150,4))</f>
        <v>0.11</v>
      </c>
    </row>
    <row r="6151" spans="30:69" x14ac:dyDescent="0.25">
      <c r="AD6151" s="157">
        <f t="shared" si="205"/>
        <v>0.11200000000000009</v>
      </c>
      <c r="AE6151" s="157">
        <f>IF('1a-Electricity'!$AN$77="no","",ROUND(AD6151,4))</f>
        <v>0.112</v>
      </c>
      <c r="AF6151" s="157">
        <f>IF('1a-Electricity'!$AN$78="no","",ROUND(AD6151,4))</f>
        <v>0.112</v>
      </c>
      <c r="AG6151" s="157">
        <f>IF('1a-Electricity'!$AN$79="no","",ROUND(AD6151,4))</f>
        <v>0.112</v>
      </c>
      <c r="BL6151" s="157">
        <f t="shared" si="206"/>
        <v>0.11100000000000008</v>
      </c>
      <c r="BM6151" s="157">
        <f>IF('1b-NaturalGas'!$AN$87="no","",ROUND(BL6151,4))</f>
        <v>0.111</v>
      </c>
      <c r="BN6151" s="157">
        <f>IF('1b-NaturalGas'!$AN$88="no","",ROUND(BL6151,4))</f>
        <v>0.111</v>
      </c>
      <c r="BO6151" s="157">
        <f>IF('1b-NaturalGas'!$AN$89="no","",ROUND(BL6151,4))</f>
        <v>0.111</v>
      </c>
      <c r="BP6151" s="157">
        <f>IF('1b-NaturalGas'!$AN$90="no","not applicable (based on previous answers)",ROUND(BL6151,4))</f>
        <v>0.111</v>
      </c>
      <c r="BQ6151" s="157">
        <f>IF('1b-NaturalGas'!$AN$91="no","not applicable (based on previous answers)",ROUND(BL6151,4))</f>
        <v>0.111</v>
      </c>
    </row>
    <row r="6152" spans="30:69" x14ac:dyDescent="0.25">
      <c r="AD6152" s="157">
        <f t="shared" si="205"/>
        <v>0.11300000000000009</v>
      </c>
      <c r="AE6152" s="157">
        <f>IF('1a-Electricity'!$AN$77="no","",ROUND(AD6152,4))</f>
        <v>0.113</v>
      </c>
      <c r="AF6152" s="157">
        <f>IF('1a-Electricity'!$AN$78="no","",ROUND(AD6152,4))</f>
        <v>0.113</v>
      </c>
      <c r="AG6152" s="157">
        <f>IF('1a-Electricity'!$AN$79="no","",ROUND(AD6152,4))</f>
        <v>0.113</v>
      </c>
      <c r="BL6152" s="157">
        <f t="shared" si="206"/>
        <v>0.11200000000000009</v>
      </c>
      <c r="BM6152" s="157">
        <f>IF('1b-NaturalGas'!$AN$87="no","",ROUND(BL6152,4))</f>
        <v>0.112</v>
      </c>
      <c r="BN6152" s="157">
        <f>IF('1b-NaturalGas'!$AN$88="no","",ROUND(BL6152,4))</f>
        <v>0.112</v>
      </c>
      <c r="BO6152" s="157">
        <f>IF('1b-NaturalGas'!$AN$89="no","",ROUND(BL6152,4))</f>
        <v>0.112</v>
      </c>
      <c r="BP6152" s="157">
        <f>IF('1b-NaturalGas'!$AN$90="no","not applicable (based on previous answers)",ROUND(BL6152,4))</f>
        <v>0.112</v>
      </c>
      <c r="BQ6152" s="157">
        <f>IF('1b-NaturalGas'!$AN$91="no","not applicable (based on previous answers)",ROUND(BL6152,4))</f>
        <v>0.112</v>
      </c>
    </row>
    <row r="6153" spans="30:69" x14ac:dyDescent="0.25">
      <c r="AD6153" s="157">
        <f t="shared" si="205"/>
        <v>0.11400000000000009</v>
      </c>
      <c r="AE6153" s="157">
        <f>IF('1a-Electricity'!$AN$77="no","",ROUND(AD6153,4))</f>
        <v>0.114</v>
      </c>
      <c r="AF6153" s="157">
        <f>IF('1a-Electricity'!$AN$78="no","",ROUND(AD6153,4))</f>
        <v>0.114</v>
      </c>
      <c r="AG6153" s="157">
        <f>IF('1a-Electricity'!$AN$79="no","",ROUND(AD6153,4))</f>
        <v>0.114</v>
      </c>
      <c r="BL6153" s="157">
        <f t="shared" si="206"/>
        <v>0.11300000000000009</v>
      </c>
      <c r="BM6153" s="157">
        <f>IF('1b-NaturalGas'!$AN$87="no","",ROUND(BL6153,4))</f>
        <v>0.113</v>
      </c>
      <c r="BN6153" s="157">
        <f>IF('1b-NaturalGas'!$AN$88="no","",ROUND(BL6153,4))</f>
        <v>0.113</v>
      </c>
      <c r="BO6153" s="157">
        <f>IF('1b-NaturalGas'!$AN$89="no","",ROUND(BL6153,4))</f>
        <v>0.113</v>
      </c>
      <c r="BP6153" s="157">
        <f>IF('1b-NaturalGas'!$AN$90="no","not applicable (based on previous answers)",ROUND(BL6153,4))</f>
        <v>0.113</v>
      </c>
      <c r="BQ6153" s="157">
        <f>IF('1b-NaturalGas'!$AN$91="no","not applicable (based on previous answers)",ROUND(BL6153,4))</f>
        <v>0.113</v>
      </c>
    </row>
    <row r="6154" spans="30:69" x14ac:dyDescent="0.25">
      <c r="AD6154" s="157">
        <f t="shared" si="205"/>
        <v>0.11500000000000009</v>
      </c>
      <c r="AE6154" s="157">
        <f>IF('1a-Electricity'!$AN$77="no","",ROUND(AD6154,4))</f>
        <v>0.115</v>
      </c>
      <c r="AF6154" s="157">
        <f>IF('1a-Electricity'!$AN$78="no","",ROUND(AD6154,4))</f>
        <v>0.115</v>
      </c>
      <c r="AG6154" s="157">
        <f>IF('1a-Electricity'!$AN$79="no","",ROUND(AD6154,4))</f>
        <v>0.115</v>
      </c>
      <c r="BL6154" s="157">
        <f t="shared" si="206"/>
        <v>0.11400000000000009</v>
      </c>
      <c r="BM6154" s="157">
        <f>IF('1b-NaturalGas'!$AN$87="no","",ROUND(BL6154,4))</f>
        <v>0.114</v>
      </c>
      <c r="BN6154" s="157">
        <f>IF('1b-NaturalGas'!$AN$88="no","",ROUND(BL6154,4))</f>
        <v>0.114</v>
      </c>
      <c r="BO6154" s="157">
        <f>IF('1b-NaturalGas'!$AN$89="no","",ROUND(BL6154,4))</f>
        <v>0.114</v>
      </c>
      <c r="BP6154" s="157">
        <f>IF('1b-NaturalGas'!$AN$90="no","not applicable (based on previous answers)",ROUND(BL6154,4))</f>
        <v>0.114</v>
      </c>
      <c r="BQ6154" s="157">
        <f>IF('1b-NaturalGas'!$AN$91="no","not applicable (based on previous answers)",ROUND(BL6154,4))</f>
        <v>0.114</v>
      </c>
    </row>
    <row r="6155" spans="30:69" x14ac:dyDescent="0.25">
      <c r="AD6155" s="157">
        <f t="shared" si="205"/>
        <v>0.11600000000000009</v>
      </c>
      <c r="AE6155" s="157">
        <f>IF('1a-Electricity'!$AN$77="no","",ROUND(AD6155,4))</f>
        <v>0.11600000000000001</v>
      </c>
      <c r="AF6155" s="157">
        <f>IF('1a-Electricity'!$AN$78="no","",ROUND(AD6155,4))</f>
        <v>0.11600000000000001</v>
      </c>
      <c r="AG6155" s="157">
        <f>IF('1a-Electricity'!$AN$79="no","",ROUND(AD6155,4))</f>
        <v>0.11600000000000001</v>
      </c>
      <c r="BL6155" s="157">
        <f t="shared" si="206"/>
        <v>0.11500000000000009</v>
      </c>
      <c r="BM6155" s="157">
        <f>IF('1b-NaturalGas'!$AN$87="no","",ROUND(BL6155,4))</f>
        <v>0.115</v>
      </c>
      <c r="BN6155" s="157">
        <f>IF('1b-NaturalGas'!$AN$88="no","",ROUND(BL6155,4))</f>
        <v>0.115</v>
      </c>
      <c r="BO6155" s="157">
        <f>IF('1b-NaturalGas'!$AN$89="no","",ROUND(BL6155,4))</f>
        <v>0.115</v>
      </c>
      <c r="BP6155" s="157">
        <f>IF('1b-NaturalGas'!$AN$90="no","not applicable (based on previous answers)",ROUND(BL6155,4))</f>
        <v>0.115</v>
      </c>
      <c r="BQ6155" s="157">
        <f>IF('1b-NaturalGas'!$AN$91="no","not applicable (based on previous answers)",ROUND(BL6155,4))</f>
        <v>0.115</v>
      </c>
    </row>
    <row r="6156" spans="30:69" x14ac:dyDescent="0.25">
      <c r="AD6156" s="157">
        <f t="shared" si="205"/>
        <v>0.11700000000000009</v>
      </c>
      <c r="AE6156" s="157">
        <f>IF('1a-Electricity'!$AN$77="no","",ROUND(AD6156,4))</f>
        <v>0.11700000000000001</v>
      </c>
      <c r="AF6156" s="157">
        <f>IF('1a-Electricity'!$AN$78="no","",ROUND(AD6156,4))</f>
        <v>0.11700000000000001</v>
      </c>
      <c r="AG6156" s="157">
        <f>IF('1a-Electricity'!$AN$79="no","",ROUND(AD6156,4))</f>
        <v>0.11700000000000001</v>
      </c>
      <c r="BL6156" s="157">
        <f t="shared" si="206"/>
        <v>0.11600000000000009</v>
      </c>
      <c r="BM6156" s="157">
        <f>IF('1b-NaturalGas'!$AN$87="no","",ROUND(BL6156,4))</f>
        <v>0.11600000000000001</v>
      </c>
      <c r="BN6156" s="157">
        <f>IF('1b-NaturalGas'!$AN$88="no","",ROUND(BL6156,4))</f>
        <v>0.11600000000000001</v>
      </c>
      <c r="BO6156" s="157">
        <f>IF('1b-NaturalGas'!$AN$89="no","",ROUND(BL6156,4))</f>
        <v>0.11600000000000001</v>
      </c>
      <c r="BP6156" s="157">
        <f>IF('1b-NaturalGas'!$AN$90="no","not applicable (based on previous answers)",ROUND(BL6156,4))</f>
        <v>0.11600000000000001</v>
      </c>
      <c r="BQ6156" s="157">
        <f>IF('1b-NaturalGas'!$AN$91="no","not applicable (based on previous answers)",ROUND(BL6156,4))</f>
        <v>0.11600000000000001</v>
      </c>
    </row>
    <row r="6157" spans="30:69" x14ac:dyDescent="0.25">
      <c r="AD6157" s="157">
        <f t="shared" si="205"/>
        <v>0.11800000000000009</v>
      </c>
      <c r="AE6157" s="157">
        <f>IF('1a-Electricity'!$AN$77="no","",ROUND(AD6157,4))</f>
        <v>0.11799999999999999</v>
      </c>
      <c r="AF6157" s="157">
        <f>IF('1a-Electricity'!$AN$78="no","",ROUND(AD6157,4))</f>
        <v>0.11799999999999999</v>
      </c>
      <c r="AG6157" s="157">
        <f>IF('1a-Electricity'!$AN$79="no","",ROUND(AD6157,4))</f>
        <v>0.11799999999999999</v>
      </c>
      <c r="BL6157" s="157">
        <f t="shared" si="206"/>
        <v>0.11700000000000009</v>
      </c>
      <c r="BM6157" s="157">
        <f>IF('1b-NaturalGas'!$AN$87="no","",ROUND(BL6157,4))</f>
        <v>0.11700000000000001</v>
      </c>
      <c r="BN6157" s="157">
        <f>IF('1b-NaturalGas'!$AN$88="no","",ROUND(BL6157,4))</f>
        <v>0.11700000000000001</v>
      </c>
      <c r="BO6157" s="157">
        <f>IF('1b-NaturalGas'!$AN$89="no","",ROUND(BL6157,4))</f>
        <v>0.11700000000000001</v>
      </c>
      <c r="BP6157" s="157">
        <f>IF('1b-NaturalGas'!$AN$90="no","not applicable (based on previous answers)",ROUND(BL6157,4))</f>
        <v>0.11700000000000001</v>
      </c>
      <c r="BQ6157" s="157">
        <f>IF('1b-NaturalGas'!$AN$91="no","not applicable (based on previous answers)",ROUND(BL6157,4))</f>
        <v>0.11700000000000001</v>
      </c>
    </row>
    <row r="6158" spans="30:69" x14ac:dyDescent="0.25">
      <c r="AD6158" s="157">
        <f t="shared" si="205"/>
        <v>0.11900000000000009</v>
      </c>
      <c r="AE6158" s="157">
        <f>IF('1a-Electricity'!$AN$77="no","",ROUND(AD6158,4))</f>
        <v>0.11899999999999999</v>
      </c>
      <c r="AF6158" s="157">
        <f>IF('1a-Electricity'!$AN$78="no","",ROUND(AD6158,4))</f>
        <v>0.11899999999999999</v>
      </c>
      <c r="AG6158" s="157">
        <f>IF('1a-Electricity'!$AN$79="no","",ROUND(AD6158,4))</f>
        <v>0.11899999999999999</v>
      </c>
      <c r="BL6158" s="157">
        <f t="shared" si="206"/>
        <v>0.11800000000000009</v>
      </c>
      <c r="BM6158" s="157">
        <f>IF('1b-NaturalGas'!$AN$87="no","",ROUND(BL6158,4))</f>
        <v>0.11799999999999999</v>
      </c>
      <c r="BN6158" s="157">
        <f>IF('1b-NaturalGas'!$AN$88="no","",ROUND(BL6158,4))</f>
        <v>0.11799999999999999</v>
      </c>
      <c r="BO6158" s="157">
        <f>IF('1b-NaturalGas'!$AN$89="no","",ROUND(BL6158,4))</f>
        <v>0.11799999999999999</v>
      </c>
      <c r="BP6158" s="157">
        <f>IF('1b-NaturalGas'!$AN$90="no","not applicable (based on previous answers)",ROUND(BL6158,4))</f>
        <v>0.11799999999999999</v>
      </c>
      <c r="BQ6158" s="157">
        <f>IF('1b-NaturalGas'!$AN$91="no","not applicable (based on previous answers)",ROUND(BL6158,4))</f>
        <v>0.11799999999999999</v>
      </c>
    </row>
    <row r="6159" spans="30:69" x14ac:dyDescent="0.25">
      <c r="AD6159" s="157">
        <f t="shared" si="205"/>
        <v>0.12000000000000009</v>
      </c>
      <c r="AE6159" s="157">
        <f>IF('1a-Electricity'!$AN$77="no","",ROUND(AD6159,4))</f>
        <v>0.12</v>
      </c>
      <c r="AF6159" s="157">
        <f>IF('1a-Electricity'!$AN$78="no","",ROUND(AD6159,4))</f>
        <v>0.12</v>
      </c>
      <c r="AG6159" s="157">
        <f>IF('1a-Electricity'!$AN$79="no","",ROUND(AD6159,4))</f>
        <v>0.12</v>
      </c>
      <c r="BL6159" s="157">
        <f t="shared" si="206"/>
        <v>0.11900000000000009</v>
      </c>
      <c r="BM6159" s="157">
        <f>IF('1b-NaturalGas'!$AN$87="no","",ROUND(BL6159,4))</f>
        <v>0.11899999999999999</v>
      </c>
      <c r="BN6159" s="157">
        <f>IF('1b-NaturalGas'!$AN$88="no","",ROUND(BL6159,4))</f>
        <v>0.11899999999999999</v>
      </c>
      <c r="BO6159" s="157">
        <f>IF('1b-NaturalGas'!$AN$89="no","",ROUND(BL6159,4))</f>
        <v>0.11899999999999999</v>
      </c>
      <c r="BP6159" s="157">
        <f>IF('1b-NaturalGas'!$AN$90="no","not applicable (based on previous answers)",ROUND(BL6159,4))</f>
        <v>0.11899999999999999</v>
      </c>
      <c r="BQ6159" s="157">
        <f>IF('1b-NaturalGas'!$AN$91="no","not applicable (based on previous answers)",ROUND(BL6159,4))</f>
        <v>0.11899999999999999</v>
      </c>
    </row>
    <row r="6160" spans="30:69" x14ac:dyDescent="0.25">
      <c r="AD6160" s="157">
        <f t="shared" ref="AD6160:AD6223" si="207">AD6159+0.001</f>
        <v>0.12100000000000009</v>
      </c>
      <c r="AE6160" s="157">
        <f>IF('1a-Electricity'!$AN$77="no","",ROUND(AD6160,4))</f>
        <v>0.121</v>
      </c>
      <c r="AF6160" s="157">
        <f>IF('1a-Electricity'!$AN$78="no","",ROUND(AD6160,4))</f>
        <v>0.121</v>
      </c>
      <c r="AG6160" s="157">
        <f>IF('1a-Electricity'!$AN$79="no","",ROUND(AD6160,4))</f>
        <v>0.121</v>
      </c>
      <c r="BL6160" s="157">
        <f t="shared" si="206"/>
        <v>0.12000000000000009</v>
      </c>
      <c r="BM6160" s="157">
        <f>IF('1b-NaturalGas'!$AN$87="no","",ROUND(BL6160,4))</f>
        <v>0.12</v>
      </c>
      <c r="BN6160" s="157">
        <f>IF('1b-NaturalGas'!$AN$88="no","",ROUND(BL6160,4))</f>
        <v>0.12</v>
      </c>
      <c r="BO6160" s="157">
        <f>IF('1b-NaturalGas'!$AN$89="no","",ROUND(BL6160,4))</f>
        <v>0.12</v>
      </c>
      <c r="BP6160" s="157">
        <f>IF('1b-NaturalGas'!$AN$90="no","not applicable (based on previous answers)",ROUND(BL6160,4))</f>
        <v>0.12</v>
      </c>
      <c r="BQ6160" s="157">
        <f>IF('1b-NaturalGas'!$AN$91="no","not applicable (based on previous answers)",ROUND(BL6160,4))</f>
        <v>0.12</v>
      </c>
    </row>
    <row r="6161" spans="30:69" x14ac:dyDescent="0.25">
      <c r="AD6161" s="157">
        <f t="shared" si="207"/>
        <v>0.12200000000000009</v>
      </c>
      <c r="AE6161" s="157">
        <f>IF('1a-Electricity'!$AN$77="no","",ROUND(AD6161,4))</f>
        <v>0.122</v>
      </c>
      <c r="AF6161" s="157">
        <f>IF('1a-Electricity'!$AN$78="no","",ROUND(AD6161,4))</f>
        <v>0.122</v>
      </c>
      <c r="AG6161" s="157">
        <f>IF('1a-Electricity'!$AN$79="no","",ROUND(AD6161,4))</f>
        <v>0.122</v>
      </c>
      <c r="BL6161" s="157">
        <f t="shared" ref="BL6161:BL6224" si="208">BL6160+0.001</f>
        <v>0.12100000000000009</v>
      </c>
      <c r="BM6161" s="157">
        <f>IF('1b-NaturalGas'!$AN$87="no","",ROUND(BL6161,4))</f>
        <v>0.121</v>
      </c>
      <c r="BN6161" s="157">
        <f>IF('1b-NaturalGas'!$AN$88="no","",ROUND(BL6161,4))</f>
        <v>0.121</v>
      </c>
      <c r="BO6161" s="157">
        <f>IF('1b-NaturalGas'!$AN$89="no","",ROUND(BL6161,4))</f>
        <v>0.121</v>
      </c>
      <c r="BP6161" s="157">
        <f>IF('1b-NaturalGas'!$AN$90="no","not applicable (based on previous answers)",ROUND(BL6161,4))</f>
        <v>0.121</v>
      </c>
      <c r="BQ6161" s="157">
        <f>IF('1b-NaturalGas'!$AN$91="no","not applicable (based on previous answers)",ROUND(BL6161,4))</f>
        <v>0.121</v>
      </c>
    </row>
    <row r="6162" spans="30:69" x14ac:dyDescent="0.25">
      <c r="AD6162" s="157">
        <f t="shared" si="207"/>
        <v>0.1230000000000001</v>
      </c>
      <c r="AE6162" s="157">
        <f>IF('1a-Electricity'!$AN$77="no","",ROUND(AD6162,4))</f>
        <v>0.123</v>
      </c>
      <c r="AF6162" s="157">
        <f>IF('1a-Electricity'!$AN$78="no","",ROUND(AD6162,4))</f>
        <v>0.123</v>
      </c>
      <c r="AG6162" s="157">
        <f>IF('1a-Electricity'!$AN$79="no","",ROUND(AD6162,4))</f>
        <v>0.123</v>
      </c>
      <c r="BL6162" s="157">
        <f t="shared" si="208"/>
        <v>0.12200000000000009</v>
      </c>
      <c r="BM6162" s="157">
        <f>IF('1b-NaturalGas'!$AN$87="no","",ROUND(BL6162,4))</f>
        <v>0.122</v>
      </c>
      <c r="BN6162" s="157">
        <f>IF('1b-NaturalGas'!$AN$88="no","",ROUND(BL6162,4))</f>
        <v>0.122</v>
      </c>
      <c r="BO6162" s="157">
        <f>IF('1b-NaturalGas'!$AN$89="no","",ROUND(BL6162,4))</f>
        <v>0.122</v>
      </c>
      <c r="BP6162" s="157">
        <f>IF('1b-NaturalGas'!$AN$90="no","not applicable (based on previous answers)",ROUND(BL6162,4))</f>
        <v>0.122</v>
      </c>
      <c r="BQ6162" s="157">
        <f>IF('1b-NaturalGas'!$AN$91="no","not applicable (based on previous answers)",ROUND(BL6162,4))</f>
        <v>0.122</v>
      </c>
    </row>
    <row r="6163" spans="30:69" x14ac:dyDescent="0.25">
      <c r="AD6163" s="157">
        <f t="shared" si="207"/>
        <v>0.1240000000000001</v>
      </c>
      <c r="AE6163" s="157">
        <f>IF('1a-Electricity'!$AN$77="no","",ROUND(AD6163,4))</f>
        <v>0.124</v>
      </c>
      <c r="AF6163" s="157">
        <f>IF('1a-Electricity'!$AN$78="no","",ROUND(AD6163,4))</f>
        <v>0.124</v>
      </c>
      <c r="AG6163" s="157">
        <f>IF('1a-Electricity'!$AN$79="no","",ROUND(AD6163,4))</f>
        <v>0.124</v>
      </c>
      <c r="BL6163" s="157">
        <f t="shared" si="208"/>
        <v>0.1230000000000001</v>
      </c>
      <c r="BM6163" s="157">
        <f>IF('1b-NaturalGas'!$AN$87="no","",ROUND(BL6163,4))</f>
        <v>0.123</v>
      </c>
      <c r="BN6163" s="157">
        <f>IF('1b-NaturalGas'!$AN$88="no","",ROUND(BL6163,4))</f>
        <v>0.123</v>
      </c>
      <c r="BO6163" s="157">
        <f>IF('1b-NaturalGas'!$AN$89="no","",ROUND(BL6163,4))</f>
        <v>0.123</v>
      </c>
      <c r="BP6163" s="157">
        <f>IF('1b-NaturalGas'!$AN$90="no","not applicable (based on previous answers)",ROUND(BL6163,4))</f>
        <v>0.123</v>
      </c>
      <c r="BQ6163" s="157">
        <f>IF('1b-NaturalGas'!$AN$91="no","not applicable (based on previous answers)",ROUND(BL6163,4))</f>
        <v>0.123</v>
      </c>
    </row>
    <row r="6164" spans="30:69" x14ac:dyDescent="0.25">
      <c r="AD6164" s="157">
        <f t="shared" si="207"/>
        <v>0.12500000000000008</v>
      </c>
      <c r="AE6164" s="157">
        <f>IF('1a-Electricity'!$AN$77="no","",ROUND(AD6164,4))</f>
        <v>0.125</v>
      </c>
      <c r="AF6164" s="157">
        <f>IF('1a-Electricity'!$AN$78="no","",ROUND(AD6164,4))</f>
        <v>0.125</v>
      </c>
      <c r="AG6164" s="157">
        <f>IF('1a-Electricity'!$AN$79="no","",ROUND(AD6164,4))</f>
        <v>0.125</v>
      </c>
      <c r="BL6164" s="157">
        <f t="shared" si="208"/>
        <v>0.1240000000000001</v>
      </c>
      <c r="BM6164" s="157">
        <f>IF('1b-NaturalGas'!$AN$87="no","",ROUND(BL6164,4))</f>
        <v>0.124</v>
      </c>
      <c r="BN6164" s="157">
        <f>IF('1b-NaturalGas'!$AN$88="no","",ROUND(BL6164,4))</f>
        <v>0.124</v>
      </c>
      <c r="BO6164" s="157">
        <f>IF('1b-NaturalGas'!$AN$89="no","",ROUND(BL6164,4))</f>
        <v>0.124</v>
      </c>
      <c r="BP6164" s="157">
        <f>IF('1b-NaturalGas'!$AN$90="no","not applicable (based on previous answers)",ROUND(BL6164,4))</f>
        <v>0.124</v>
      </c>
      <c r="BQ6164" s="157">
        <f>IF('1b-NaturalGas'!$AN$91="no","not applicable (based on previous answers)",ROUND(BL6164,4))</f>
        <v>0.124</v>
      </c>
    </row>
    <row r="6165" spans="30:69" x14ac:dyDescent="0.25">
      <c r="AD6165" s="157">
        <f t="shared" si="207"/>
        <v>0.12600000000000008</v>
      </c>
      <c r="AE6165" s="157">
        <f>IF('1a-Electricity'!$AN$77="no","",ROUND(AD6165,4))</f>
        <v>0.126</v>
      </c>
      <c r="AF6165" s="157">
        <f>IF('1a-Electricity'!$AN$78="no","",ROUND(AD6165,4))</f>
        <v>0.126</v>
      </c>
      <c r="AG6165" s="157">
        <f>IF('1a-Electricity'!$AN$79="no","",ROUND(AD6165,4))</f>
        <v>0.126</v>
      </c>
      <c r="BL6165" s="157">
        <f t="shared" si="208"/>
        <v>0.12500000000000008</v>
      </c>
      <c r="BM6165" s="157">
        <f>IF('1b-NaturalGas'!$AN$87="no","",ROUND(BL6165,4))</f>
        <v>0.125</v>
      </c>
      <c r="BN6165" s="157">
        <f>IF('1b-NaturalGas'!$AN$88="no","",ROUND(BL6165,4))</f>
        <v>0.125</v>
      </c>
      <c r="BO6165" s="157">
        <f>IF('1b-NaturalGas'!$AN$89="no","",ROUND(BL6165,4))</f>
        <v>0.125</v>
      </c>
      <c r="BP6165" s="157">
        <f>IF('1b-NaturalGas'!$AN$90="no","not applicable (based on previous answers)",ROUND(BL6165,4))</f>
        <v>0.125</v>
      </c>
      <c r="BQ6165" s="157">
        <f>IF('1b-NaturalGas'!$AN$91="no","not applicable (based on previous answers)",ROUND(BL6165,4))</f>
        <v>0.125</v>
      </c>
    </row>
    <row r="6166" spans="30:69" x14ac:dyDescent="0.25">
      <c r="AD6166" s="157">
        <f t="shared" si="207"/>
        <v>0.12700000000000009</v>
      </c>
      <c r="AE6166" s="157">
        <f>IF('1a-Electricity'!$AN$77="no","",ROUND(AD6166,4))</f>
        <v>0.127</v>
      </c>
      <c r="AF6166" s="157">
        <f>IF('1a-Electricity'!$AN$78="no","",ROUND(AD6166,4))</f>
        <v>0.127</v>
      </c>
      <c r="AG6166" s="157">
        <f>IF('1a-Electricity'!$AN$79="no","",ROUND(AD6166,4))</f>
        <v>0.127</v>
      </c>
      <c r="BL6166" s="157">
        <f t="shared" si="208"/>
        <v>0.12600000000000008</v>
      </c>
      <c r="BM6166" s="157">
        <f>IF('1b-NaturalGas'!$AN$87="no","",ROUND(BL6166,4))</f>
        <v>0.126</v>
      </c>
      <c r="BN6166" s="157">
        <f>IF('1b-NaturalGas'!$AN$88="no","",ROUND(BL6166,4))</f>
        <v>0.126</v>
      </c>
      <c r="BO6166" s="157">
        <f>IF('1b-NaturalGas'!$AN$89="no","",ROUND(BL6166,4))</f>
        <v>0.126</v>
      </c>
      <c r="BP6166" s="157">
        <f>IF('1b-NaturalGas'!$AN$90="no","not applicable (based on previous answers)",ROUND(BL6166,4))</f>
        <v>0.126</v>
      </c>
      <c r="BQ6166" s="157">
        <f>IF('1b-NaturalGas'!$AN$91="no","not applicable (based on previous answers)",ROUND(BL6166,4))</f>
        <v>0.126</v>
      </c>
    </row>
    <row r="6167" spans="30:69" x14ac:dyDescent="0.25">
      <c r="AD6167" s="157">
        <f t="shared" si="207"/>
        <v>0.12800000000000009</v>
      </c>
      <c r="AE6167" s="157">
        <f>IF('1a-Electricity'!$AN$77="no","",ROUND(AD6167,4))</f>
        <v>0.128</v>
      </c>
      <c r="AF6167" s="157">
        <f>IF('1a-Electricity'!$AN$78="no","",ROUND(AD6167,4))</f>
        <v>0.128</v>
      </c>
      <c r="AG6167" s="157">
        <f>IF('1a-Electricity'!$AN$79="no","",ROUND(AD6167,4))</f>
        <v>0.128</v>
      </c>
      <c r="BL6167" s="157">
        <f t="shared" si="208"/>
        <v>0.12700000000000009</v>
      </c>
      <c r="BM6167" s="157">
        <f>IF('1b-NaturalGas'!$AN$87="no","",ROUND(BL6167,4))</f>
        <v>0.127</v>
      </c>
      <c r="BN6167" s="157">
        <f>IF('1b-NaturalGas'!$AN$88="no","",ROUND(BL6167,4))</f>
        <v>0.127</v>
      </c>
      <c r="BO6167" s="157">
        <f>IF('1b-NaturalGas'!$AN$89="no","",ROUND(BL6167,4))</f>
        <v>0.127</v>
      </c>
      <c r="BP6167" s="157">
        <f>IF('1b-NaturalGas'!$AN$90="no","not applicable (based on previous answers)",ROUND(BL6167,4))</f>
        <v>0.127</v>
      </c>
      <c r="BQ6167" s="157">
        <f>IF('1b-NaturalGas'!$AN$91="no","not applicable (based on previous answers)",ROUND(BL6167,4))</f>
        <v>0.127</v>
      </c>
    </row>
    <row r="6168" spans="30:69" x14ac:dyDescent="0.25">
      <c r="AD6168" s="157">
        <f t="shared" si="207"/>
        <v>0.12900000000000009</v>
      </c>
      <c r="AE6168" s="157">
        <f>IF('1a-Electricity'!$AN$77="no","",ROUND(AD6168,4))</f>
        <v>0.129</v>
      </c>
      <c r="AF6168" s="157">
        <f>IF('1a-Electricity'!$AN$78="no","",ROUND(AD6168,4))</f>
        <v>0.129</v>
      </c>
      <c r="AG6168" s="157">
        <f>IF('1a-Electricity'!$AN$79="no","",ROUND(AD6168,4))</f>
        <v>0.129</v>
      </c>
      <c r="BL6168" s="157">
        <f t="shared" si="208"/>
        <v>0.12800000000000009</v>
      </c>
      <c r="BM6168" s="157">
        <f>IF('1b-NaturalGas'!$AN$87="no","",ROUND(BL6168,4))</f>
        <v>0.128</v>
      </c>
      <c r="BN6168" s="157">
        <f>IF('1b-NaturalGas'!$AN$88="no","",ROUND(BL6168,4))</f>
        <v>0.128</v>
      </c>
      <c r="BO6168" s="157">
        <f>IF('1b-NaturalGas'!$AN$89="no","",ROUND(BL6168,4))</f>
        <v>0.128</v>
      </c>
      <c r="BP6168" s="157">
        <f>IF('1b-NaturalGas'!$AN$90="no","not applicable (based on previous answers)",ROUND(BL6168,4))</f>
        <v>0.128</v>
      </c>
      <c r="BQ6168" s="157">
        <f>IF('1b-NaturalGas'!$AN$91="no","not applicable (based on previous answers)",ROUND(BL6168,4))</f>
        <v>0.128</v>
      </c>
    </row>
    <row r="6169" spans="30:69" x14ac:dyDescent="0.25">
      <c r="AD6169" s="157">
        <f t="shared" si="207"/>
        <v>0.13000000000000009</v>
      </c>
      <c r="AE6169" s="157">
        <f>IF('1a-Electricity'!$AN$77="no","",ROUND(AD6169,4))</f>
        <v>0.13</v>
      </c>
      <c r="AF6169" s="157">
        <f>IF('1a-Electricity'!$AN$78="no","",ROUND(AD6169,4))</f>
        <v>0.13</v>
      </c>
      <c r="AG6169" s="157">
        <f>IF('1a-Electricity'!$AN$79="no","",ROUND(AD6169,4))</f>
        <v>0.13</v>
      </c>
      <c r="BL6169" s="157">
        <f t="shared" si="208"/>
        <v>0.12900000000000009</v>
      </c>
      <c r="BM6169" s="157">
        <f>IF('1b-NaturalGas'!$AN$87="no","",ROUND(BL6169,4))</f>
        <v>0.129</v>
      </c>
      <c r="BN6169" s="157">
        <f>IF('1b-NaturalGas'!$AN$88="no","",ROUND(BL6169,4))</f>
        <v>0.129</v>
      </c>
      <c r="BO6169" s="157">
        <f>IF('1b-NaturalGas'!$AN$89="no","",ROUND(BL6169,4))</f>
        <v>0.129</v>
      </c>
      <c r="BP6169" s="157">
        <f>IF('1b-NaturalGas'!$AN$90="no","not applicable (based on previous answers)",ROUND(BL6169,4))</f>
        <v>0.129</v>
      </c>
      <c r="BQ6169" s="157">
        <f>IF('1b-NaturalGas'!$AN$91="no","not applicable (based on previous answers)",ROUND(BL6169,4))</f>
        <v>0.129</v>
      </c>
    </row>
    <row r="6170" spans="30:69" x14ac:dyDescent="0.25">
      <c r="AD6170" s="157">
        <f t="shared" si="207"/>
        <v>0.13100000000000009</v>
      </c>
      <c r="AE6170" s="157">
        <f>IF('1a-Electricity'!$AN$77="no","",ROUND(AD6170,4))</f>
        <v>0.13100000000000001</v>
      </c>
      <c r="AF6170" s="157">
        <f>IF('1a-Electricity'!$AN$78="no","",ROUND(AD6170,4))</f>
        <v>0.13100000000000001</v>
      </c>
      <c r="AG6170" s="157">
        <f>IF('1a-Electricity'!$AN$79="no","",ROUND(AD6170,4))</f>
        <v>0.13100000000000001</v>
      </c>
      <c r="BL6170" s="157">
        <f t="shared" si="208"/>
        <v>0.13000000000000009</v>
      </c>
      <c r="BM6170" s="157">
        <f>IF('1b-NaturalGas'!$AN$87="no","",ROUND(BL6170,4))</f>
        <v>0.13</v>
      </c>
      <c r="BN6170" s="157">
        <f>IF('1b-NaturalGas'!$AN$88="no","",ROUND(BL6170,4))</f>
        <v>0.13</v>
      </c>
      <c r="BO6170" s="157">
        <f>IF('1b-NaturalGas'!$AN$89="no","",ROUND(BL6170,4))</f>
        <v>0.13</v>
      </c>
      <c r="BP6170" s="157">
        <f>IF('1b-NaturalGas'!$AN$90="no","not applicable (based on previous answers)",ROUND(BL6170,4))</f>
        <v>0.13</v>
      </c>
      <c r="BQ6170" s="157">
        <f>IF('1b-NaturalGas'!$AN$91="no","not applicable (based on previous answers)",ROUND(BL6170,4))</f>
        <v>0.13</v>
      </c>
    </row>
    <row r="6171" spans="30:69" x14ac:dyDescent="0.25">
      <c r="AD6171" s="157">
        <f t="shared" si="207"/>
        <v>0.13200000000000009</v>
      </c>
      <c r="AE6171" s="157">
        <f>IF('1a-Electricity'!$AN$77="no","",ROUND(AD6171,4))</f>
        <v>0.13200000000000001</v>
      </c>
      <c r="AF6171" s="157">
        <f>IF('1a-Electricity'!$AN$78="no","",ROUND(AD6171,4))</f>
        <v>0.13200000000000001</v>
      </c>
      <c r="AG6171" s="157">
        <f>IF('1a-Electricity'!$AN$79="no","",ROUND(AD6171,4))</f>
        <v>0.13200000000000001</v>
      </c>
      <c r="BL6171" s="157">
        <f t="shared" si="208"/>
        <v>0.13100000000000009</v>
      </c>
      <c r="BM6171" s="157">
        <f>IF('1b-NaturalGas'!$AN$87="no","",ROUND(BL6171,4))</f>
        <v>0.13100000000000001</v>
      </c>
      <c r="BN6171" s="157">
        <f>IF('1b-NaturalGas'!$AN$88="no","",ROUND(BL6171,4))</f>
        <v>0.13100000000000001</v>
      </c>
      <c r="BO6171" s="157">
        <f>IF('1b-NaturalGas'!$AN$89="no","",ROUND(BL6171,4))</f>
        <v>0.13100000000000001</v>
      </c>
      <c r="BP6171" s="157">
        <f>IF('1b-NaturalGas'!$AN$90="no","not applicable (based on previous answers)",ROUND(BL6171,4))</f>
        <v>0.13100000000000001</v>
      </c>
      <c r="BQ6171" s="157">
        <f>IF('1b-NaturalGas'!$AN$91="no","not applicable (based on previous answers)",ROUND(BL6171,4))</f>
        <v>0.13100000000000001</v>
      </c>
    </row>
    <row r="6172" spans="30:69" x14ac:dyDescent="0.25">
      <c r="AD6172" s="157">
        <f t="shared" si="207"/>
        <v>0.13300000000000009</v>
      </c>
      <c r="AE6172" s="157">
        <f>IF('1a-Electricity'!$AN$77="no","",ROUND(AD6172,4))</f>
        <v>0.13300000000000001</v>
      </c>
      <c r="AF6172" s="157">
        <f>IF('1a-Electricity'!$AN$78="no","",ROUND(AD6172,4))</f>
        <v>0.13300000000000001</v>
      </c>
      <c r="AG6172" s="157">
        <f>IF('1a-Electricity'!$AN$79="no","",ROUND(AD6172,4))</f>
        <v>0.13300000000000001</v>
      </c>
      <c r="BL6172" s="157">
        <f t="shared" si="208"/>
        <v>0.13200000000000009</v>
      </c>
      <c r="BM6172" s="157">
        <f>IF('1b-NaturalGas'!$AN$87="no","",ROUND(BL6172,4))</f>
        <v>0.13200000000000001</v>
      </c>
      <c r="BN6172" s="157">
        <f>IF('1b-NaturalGas'!$AN$88="no","",ROUND(BL6172,4))</f>
        <v>0.13200000000000001</v>
      </c>
      <c r="BO6172" s="157">
        <f>IF('1b-NaturalGas'!$AN$89="no","",ROUND(BL6172,4))</f>
        <v>0.13200000000000001</v>
      </c>
      <c r="BP6172" s="157">
        <f>IF('1b-NaturalGas'!$AN$90="no","not applicable (based on previous answers)",ROUND(BL6172,4))</f>
        <v>0.13200000000000001</v>
      </c>
      <c r="BQ6172" s="157">
        <f>IF('1b-NaturalGas'!$AN$91="no","not applicable (based on previous answers)",ROUND(BL6172,4))</f>
        <v>0.13200000000000001</v>
      </c>
    </row>
    <row r="6173" spans="30:69" x14ac:dyDescent="0.25">
      <c r="AD6173" s="157">
        <f t="shared" si="207"/>
        <v>0.13400000000000009</v>
      </c>
      <c r="AE6173" s="157">
        <f>IF('1a-Electricity'!$AN$77="no","",ROUND(AD6173,4))</f>
        <v>0.13400000000000001</v>
      </c>
      <c r="AF6173" s="157">
        <f>IF('1a-Electricity'!$AN$78="no","",ROUND(AD6173,4))</f>
        <v>0.13400000000000001</v>
      </c>
      <c r="AG6173" s="157">
        <f>IF('1a-Electricity'!$AN$79="no","",ROUND(AD6173,4))</f>
        <v>0.13400000000000001</v>
      </c>
      <c r="BL6173" s="157">
        <f t="shared" si="208"/>
        <v>0.13300000000000009</v>
      </c>
      <c r="BM6173" s="157">
        <f>IF('1b-NaturalGas'!$AN$87="no","",ROUND(BL6173,4))</f>
        <v>0.13300000000000001</v>
      </c>
      <c r="BN6173" s="157">
        <f>IF('1b-NaturalGas'!$AN$88="no","",ROUND(BL6173,4))</f>
        <v>0.13300000000000001</v>
      </c>
      <c r="BO6173" s="157">
        <f>IF('1b-NaturalGas'!$AN$89="no","",ROUND(BL6173,4))</f>
        <v>0.13300000000000001</v>
      </c>
      <c r="BP6173" s="157">
        <f>IF('1b-NaturalGas'!$AN$90="no","not applicable (based on previous answers)",ROUND(BL6173,4))</f>
        <v>0.13300000000000001</v>
      </c>
      <c r="BQ6173" s="157">
        <f>IF('1b-NaturalGas'!$AN$91="no","not applicable (based on previous answers)",ROUND(BL6173,4))</f>
        <v>0.13300000000000001</v>
      </c>
    </row>
    <row r="6174" spans="30:69" x14ac:dyDescent="0.25">
      <c r="AD6174" s="157">
        <f t="shared" si="207"/>
        <v>0.13500000000000009</v>
      </c>
      <c r="AE6174" s="157">
        <f>IF('1a-Electricity'!$AN$77="no","",ROUND(AD6174,4))</f>
        <v>0.13500000000000001</v>
      </c>
      <c r="AF6174" s="157">
        <f>IF('1a-Electricity'!$AN$78="no","",ROUND(AD6174,4))</f>
        <v>0.13500000000000001</v>
      </c>
      <c r="AG6174" s="157">
        <f>IF('1a-Electricity'!$AN$79="no","",ROUND(AD6174,4))</f>
        <v>0.13500000000000001</v>
      </c>
      <c r="BL6174" s="157">
        <f t="shared" si="208"/>
        <v>0.13400000000000009</v>
      </c>
      <c r="BM6174" s="157">
        <f>IF('1b-NaturalGas'!$AN$87="no","",ROUND(BL6174,4))</f>
        <v>0.13400000000000001</v>
      </c>
      <c r="BN6174" s="157">
        <f>IF('1b-NaturalGas'!$AN$88="no","",ROUND(BL6174,4))</f>
        <v>0.13400000000000001</v>
      </c>
      <c r="BO6174" s="157">
        <f>IF('1b-NaturalGas'!$AN$89="no","",ROUND(BL6174,4))</f>
        <v>0.13400000000000001</v>
      </c>
      <c r="BP6174" s="157">
        <f>IF('1b-NaturalGas'!$AN$90="no","not applicable (based on previous answers)",ROUND(BL6174,4))</f>
        <v>0.13400000000000001</v>
      </c>
      <c r="BQ6174" s="157">
        <f>IF('1b-NaturalGas'!$AN$91="no","not applicable (based on previous answers)",ROUND(BL6174,4))</f>
        <v>0.13400000000000001</v>
      </c>
    </row>
    <row r="6175" spans="30:69" x14ac:dyDescent="0.25">
      <c r="AD6175" s="157">
        <f t="shared" si="207"/>
        <v>0.13600000000000009</v>
      </c>
      <c r="AE6175" s="157">
        <f>IF('1a-Electricity'!$AN$77="no","",ROUND(AD6175,4))</f>
        <v>0.13600000000000001</v>
      </c>
      <c r="AF6175" s="157">
        <f>IF('1a-Electricity'!$AN$78="no","",ROUND(AD6175,4))</f>
        <v>0.13600000000000001</v>
      </c>
      <c r="AG6175" s="157">
        <f>IF('1a-Electricity'!$AN$79="no","",ROUND(AD6175,4))</f>
        <v>0.13600000000000001</v>
      </c>
      <c r="BL6175" s="157">
        <f t="shared" si="208"/>
        <v>0.13500000000000009</v>
      </c>
      <c r="BM6175" s="157">
        <f>IF('1b-NaturalGas'!$AN$87="no","",ROUND(BL6175,4))</f>
        <v>0.13500000000000001</v>
      </c>
      <c r="BN6175" s="157">
        <f>IF('1b-NaturalGas'!$AN$88="no","",ROUND(BL6175,4))</f>
        <v>0.13500000000000001</v>
      </c>
      <c r="BO6175" s="157">
        <f>IF('1b-NaturalGas'!$AN$89="no","",ROUND(BL6175,4))</f>
        <v>0.13500000000000001</v>
      </c>
      <c r="BP6175" s="157">
        <f>IF('1b-NaturalGas'!$AN$90="no","not applicable (based on previous answers)",ROUND(BL6175,4))</f>
        <v>0.13500000000000001</v>
      </c>
      <c r="BQ6175" s="157">
        <f>IF('1b-NaturalGas'!$AN$91="no","not applicable (based on previous answers)",ROUND(BL6175,4))</f>
        <v>0.13500000000000001</v>
      </c>
    </row>
    <row r="6176" spans="30:69" x14ac:dyDescent="0.25">
      <c r="AD6176" s="157">
        <f t="shared" si="207"/>
        <v>0.13700000000000009</v>
      </c>
      <c r="AE6176" s="157">
        <f>IF('1a-Electricity'!$AN$77="no","",ROUND(AD6176,4))</f>
        <v>0.13700000000000001</v>
      </c>
      <c r="AF6176" s="157">
        <f>IF('1a-Electricity'!$AN$78="no","",ROUND(AD6176,4))</f>
        <v>0.13700000000000001</v>
      </c>
      <c r="AG6176" s="157">
        <f>IF('1a-Electricity'!$AN$79="no","",ROUND(AD6176,4))</f>
        <v>0.13700000000000001</v>
      </c>
      <c r="BL6176" s="157">
        <f t="shared" si="208"/>
        <v>0.13600000000000009</v>
      </c>
      <c r="BM6176" s="157">
        <f>IF('1b-NaturalGas'!$AN$87="no","",ROUND(BL6176,4))</f>
        <v>0.13600000000000001</v>
      </c>
      <c r="BN6176" s="157">
        <f>IF('1b-NaturalGas'!$AN$88="no","",ROUND(BL6176,4))</f>
        <v>0.13600000000000001</v>
      </c>
      <c r="BO6176" s="157">
        <f>IF('1b-NaturalGas'!$AN$89="no","",ROUND(BL6176,4))</f>
        <v>0.13600000000000001</v>
      </c>
      <c r="BP6176" s="157">
        <f>IF('1b-NaturalGas'!$AN$90="no","not applicable (based on previous answers)",ROUND(BL6176,4))</f>
        <v>0.13600000000000001</v>
      </c>
      <c r="BQ6176" s="157">
        <f>IF('1b-NaturalGas'!$AN$91="no","not applicable (based on previous answers)",ROUND(BL6176,4))</f>
        <v>0.13600000000000001</v>
      </c>
    </row>
    <row r="6177" spans="30:69" x14ac:dyDescent="0.25">
      <c r="AD6177" s="157">
        <f t="shared" si="207"/>
        <v>0.13800000000000009</v>
      </c>
      <c r="AE6177" s="157">
        <f>IF('1a-Electricity'!$AN$77="no","",ROUND(AD6177,4))</f>
        <v>0.13800000000000001</v>
      </c>
      <c r="AF6177" s="157">
        <f>IF('1a-Electricity'!$AN$78="no","",ROUND(AD6177,4))</f>
        <v>0.13800000000000001</v>
      </c>
      <c r="AG6177" s="157">
        <f>IF('1a-Electricity'!$AN$79="no","",ROUND(AD6177,4))</f>
        <v>0.13800000000000001</v>
      </c>
      <c r="BL6177" s="157">
        <f t="shared" si="208"/>
        <v>0.13700000000000009</v>
      </c>
      <c r="BM6177" s="157">
        <f>IF('1b-NaturalGas'!$AN$87="no","",ROUND(BL6177,4))</f>
        <v>0.13700000000000001</v>
      </c>
      <c r="BN6177" s="157">
        <f>IF('1b-NaturalGas'!$AN$88="no","",ROUND(BL6177,4))</f>
        <v>0.13700000000000001</v>
      </c>
      <c r="BO6177" s="157">
        <f>IF('1b-NaturalGas'!$AN$89="no","",ROUND(BL6177,4))</f>
        <v>0.13700000000000001</v>
      </c>
      <c r="BP6177" s="157">
        <f>IF('1b-NaturalGas'!$AN$90="no","not applicable (based on previous answers)",ROUND(BL6177,4))</f>
        <v>0.13700000000000001</v>
      </c>
      <c r="BQ6177" s="157">
        <f>IF('1b-NaturalGas'!$AN$91="no","not applicable (based on previous answers)",ROUND(BL6177,4))</f>
        <v>0.13700000000000001</v>
      </c>
    </row>
    <row r="6178" spans="30:69" x14ac:dyDescent="0.25">
      <c r="AD6178" s="157">
        <f t="shared" si="207"/>
        <v>0.1390000000000001</v>
      </c>
      <c r="AE6178" s="157">
        <f>IF('1a-Electricity'!$AN$77="no","",ROUND(AD6178,4))</f>
        <v>0.13900000000000001</v>
      </c>
      <c r="AF6178" s="157">
        <f>IF('1a-Electricity'!$AN$78="no","",ROUND(AD6178,4))</f>
        <v>0.13900000000000001</v>
      </c>
      <c r="AG6178" s="157">
        <f>IF('1a-Electricity'!$AN$79="no","",ROUND(AD6178,4))</f>
        <v>0.13900000000000001</v>
      </c>
      <c r="BL6178" s="157">
        <f t="shared" si="208"/>
        <v>0.13800000000000009</v>
      </c>
      <c r="BM6178" s="157">
        <f>IF('1b-NaturalGas'!$AN$87="no","",ROUND(BL6178,4))</f>
        <v>0.13800000000000001</v>
      </c>
      <c r="BN6178" s="157">
        <f>IF('1b-NaturalGas'!$AN$88="no","",ROUND(BL6178,4))</f>
        <v>0.13800000000000001</v>
      </c>
      <c r="BO6178" s="157">
        <f>IF('1b-NaturalGas'!$AN$89="no","",ROUND(BL6178,4))</f>
        <v>0.13800000000000001</v>
      </c>
      <c r="BP6178" s="157">
        <f>IF('1b-NaturalGas'!$AN$90="no","not applicable (based on previous answers)",ROUND(BL6178,4))</f>
        <v>0.13800000000000001</v>
      </c>
      <c r="BQ6178" s="157">
        <f>IF('1b-NaturalGas'!$AN$91="no","not applicable (based on previous answers)",ROUND(BL6178,4))</f>
        <v>0.13800000000000001</v>
      </c>
    </row>
    <row r="6179" spans="30:69" x14ac:dyDescent="0.25">
      <c r="AD6179" s="157">
        <f t="shared" si="207"/>
        <v>0.1400000000000001</v>
      </c>
      <c r="AE6179" s="157">
        <f>IF('1a-Electricity'!$AN$77="no","",ROUND(AD6179,4))</f>
        <v>0.14000000000000001</v>
      </c>
      <c r="AF6179" s="157">
        <f>IF('1a-Electricity'!$AN$78="no","",ROUND(AD6179,4))</f>
        <v>0.14000000000000001</v>
      </c>
      <c r="AG6179" s="157">
        <f>IF('1a-Electricity'!$AN$79="no","",ROUND(AD6179,4))</f>
        <v>0.14000000000000001</v>
      </c>
      <c r="BL6179" s="157">
        <f t="shared" si="208"/>
        <v>0.1390000000000001</v>
      </c>
      <c r="BM6179" s="157">
        <f>IF('1b-NaturalGas'!$AN$87="no","",ROUND(BL6179,4))</f>
        <v>0.13900000000000001</v>
      </c>
      <c r="BN6179" s="157">
        <f>IF('1b-NaturalGas'!$AN$88="no","",ROUND(BL6179,4))</f>
        <v>0.13900000000000001</v>
      </c>
      <c r="BO6179" s="157">
        <f>IF('1b-NaturalGas'!$AN$89="no","",ROUND(BL6179,4))</f>
        <v>0.13900000000000001</v>
      </c>
      <c r="BP6179" s="157">
        <f>IF('1b-NaturalGas'!$AN$90="no","not applicable (based on previous answers)",ROUND(BL6179,4))</f>
        <v>0.13900000000000001</v>
      </c>
      <c r="BQ6179" s="157">
        <f>IF('1b-NaturalGas'!$AN$91="no","not applicable (based on previous answers)",ROUND(BL6179,4))</f>
        <v>0.13900000000000001</v>
      </c>
    </row>
    <row r="6180" spans="30:69" x14ac:dyDescent="0.25">
      <c r="AD6180" s="157">
        <f t="shared" si="207"/>
        <v>0.1410000000000001</v>
      </c>
      <c r="AE6180" s="157">
        <f>IF('1a-Electricity'!$AN$77="no","",ROUND(AD6180,4))</f>
        <v>0.14099999999999999</v>
      </c>
      <c r="AF6180" s="157">
        <f>IF('1a-Electricity'!$AN$78="no","",ROUND(AD6180,4))</f>
        <v>0.14099999999999999</v>
      </c>
      <c r="AG6180" s="157">
        <f>IF('1a-Electricity'!$AN$79="no","",ROUND(AD6180,4))</f>
        <v>0.14099999999999999</v>
      </c>
      <c r="BL6180" s="157">
        <f t="shared" si="208"/>
        <v>0.1400000000000001</v>
      </c>
      <c r="BM6180" s="157">
        <f>IF('1b-NaturalGas'!$AN$87="no","",ROUND(BL6180,4))</f>
        <v>0.14000000000000001</v>
      </c>
      <c r="BN6180" s="157">
        <f>IF('1b-NaturalGas'!$AN$88="no","",ROUND(BL6180,4))</f>
        <v>0.14000000000000001</v>
      </c>
      <c r="BO6180" s="157">
        <f>IF('1b-NaturalGas'!$AN$89="no","",ROUND(BL6180,4))</f>
        <v>0.14000000000000001</v>
      </c>
      <c r="BP6180" s="157">
        <f>IF('1b-NaturalGas'!$AN$90="no","not applicable (based on previous answers)",ROUND(BL6180,4))</f>
        <v>0.14000000000000001</v>
      </c>
      <c r="BQ6180" s="157">
        <f>IF('1b-NaturalGas'!$AN$91="no","not applicable (based on previous answers)",ROUND(BL6180,4))</f>
        <v>0.14000000000000001</v>
      </c>
    </row>
    <row r="6181" spans="30:69" x14ac:dyDescent="0.25">
      <c r="AD6181" s="157">
        <f t="shared" si="207"/>
        <v>0.1420000000000001</v>
      </c>
      <c r="AE6181" s="157">
        <f>IF('1a-Electricity'!$AN$77="no","",ROUND(AD6181,4))</f>
        <v>0.14199999999999999</v>
      </c>
      <c r="AF6181" s="157">
        <f>IF('1a-Electricity'!$AN$78="no","",ROUND(AD6181,4))</f>
        <v>0.14199999999999999</v>
      </c>
      <c r="AG6181" s="157">
        <f>IF('1a-Electricity'!$AN$79="no","",ROUND(AD6181,4))</f>
        <v>0.14199999999999999</v>
      </c>
      <c r="BL6181" s="157">
        <f t="shared" si="208"/>
        <v>0.1410000000000001</v>
      </c>
      <c r="BM6181" s="157">
        <f>IF('1b-NaturalGas'!$AN$87="no","",ROUND(BL6181,4))</f>
        <v>0.14099999999999999</v>
      </c>
      <c r="BN6181" s="157">
        <f>IF('1b-NaturalGas'!$AN$88="no","",ROUND(BL6181,4))</f>
        <v>0.14099999999999999</v>
      </c>
      <c r="BO6181" s="157">
        <f>IF('1b-NaturalGas'!$AN$89="no","",ROUND(BL6181,4))</f>
        <v>0.14099999999999999</v>
      </c>
      <c r="BP6181" s="157">
        <f>IF('1b-NaturalGas'!$AN$90="no","not applicable (based on previous answers)",ROUND(BL6181,4))</f>
        <v>0.14099999999999999</v>
      </c>
      <c r="BQ6181" s="157">
        <f>IF('1b-NaturalGas'!$AN$91="no","not applicable (based on previous answers)",ROUND(BL6181,4))</f>
        <v>0.14099999999999999</v>
      </c>
    </row>
    <row r="6182" spans="30:69" x14ac:dyDescent="0.25">
      <c r="AD6182" s="157">
        <f t="shared" si="207"/>
        <v>0.1430000000000001</v>
      </c>
      <c r="AE6182" s="157">
        <f>IF('1a-Electricity'!$AN$77="no","",ROUND(AD6182,4))</f>
        <v>0.14299999999999999</v>
      </c>
      <c r="AF6182" s="157">
        <f>IF('1a-Electricity'!$AN$78="no","",ROUND(AD6182,4))</f>
        <v>0.14299999999999999</v>
      </c>
      <c r="AG6182" s="157">
        <f>IF('1a-Electricity'!$AN$79="no","",ROUND(AD6182,4))</f>
        <v>0.14299999999999999</v>
      </c>
      <c r="BL6182" s="157">
        <f t="shared" si="208"/>
        <v>0.1420000000000001</v>
      </c>
      <c r="BM6182" s="157">
        <f>IF('1b-NaturalGas'!$AN$87="no","",ROUND(BL6182,4))</f>
        <v>0.14199999999999999</v>
      </c>
      <c r="BN6182" s="157">
        <f>IF('1b-NaturalGas'!$AN$88="no","",ROUND(BL6182,4))</f>
        <v>0.14199999999999999</v>
      </c>
      <c r="BO6182" s="157">
        <f>IF('1b-NaturalGas'!$AN$89="no","",ROUND(BL6182,4))</f>
        <v>0.14199999999999999</v>
      </c>
      <c r="BP6182" s="157">
        <f>IF('1b-NaturalGas'!$AN$90="no","not applicable (based on previous answers)",ROUND(BL6182,4))</f>
        <v>0.14199999999999999</v>
      </c>
      <c r="BQ6182" s="157">
        <f>IF('1b-NaturalGas'!$AN$91="no","not applicable (based on previous answers)",ROUND(BL6182,4))</f>
        <v>0.14199999999999999</v>
      </c>
    </row>
    <row r="6183" spans="30:69" x14ac:dyDescent="0.25">
      <c r="AD6183" s="157">
        <f t="shared" si="207"/>
        <v>0.1440000000000001</v>
      </c>
      <c r="AE6183" s="157">
        <f>IF('1a-Electricity'!$AN$77="no","",ROUND(AD6183,4))</f>
        <v>0.14399999999999999</v>
      </c>
      <c r="AF6183" s="157">
        <f>IF('1a-Electricity'!$AN$78="no","",ROUND(AD6183,4))</f>
        <v>0.14399999999999999</v>
      </c>
      <c r="AG6183" s="157">
        <f>IF('1a-Electricity'!$AN$79="no","",ROUND(AD6183,4))</f>
        <v>0.14399999999999999</v>
      </c>
      <c r="BL6183" s="157">
        <f t="shared" si="208"/>
        <v>0.1430000000000001</v>
      </c>
      <c r="BM6183" s="157">
        <f>IF('1b-NaturalGas'!$AN$87="no","",ROUND(BL6183,4))</f>
        <v>0.14299999999999999</v>
      </c>
      <c r="BN6183" s="157">
        <f>IF('1b-NaturalGas'!$AN$88="no","",ROUND(BL6183,4))</f>
        <v>0.14299999999999999</v>
      </c>
      <c r="BO6183" s="157">
        <f>IF('1b-NaturalGas'!$AN$89="no","",ROUND(BL6183,4))</f>
        <v>0.14299999999999999</v>
      </c>
      <c r="BP6183" s="157">
        <f>IF('1b-NaturalGas'!$AN$90="no","not applicable (based on previous answers)",ROUND(BL6183,4))</f>
        <v>0.14299999999999999</v>
      </c>
      <c r="BQ6183" s="157">
        <f>IF('1b-NaturalGas'!$AN$91="no","not applicable (based on previous answers)",ROUND(BL6183,4))</f>
        <v>0.14299999999999999</v>
      </c>
    </row>
    <row r="6184" spans="30:69" x14ac:dyDescent="0.25">
      <c r="AD6184" s="157">
        <f t="shared" si="207"/>
        <v>0.1450000000000001</v>
      </c>
      <c r="AE6184" s="157">
        <f>IF('1a-Electricity'!$AN$77="no","",ROUND(AD6184,4))</f>
        <v>0.14499999999999999</v>
      </c>
      <c r="AF6184" s="157">
        <f>IF('1a-Electricity'!$AN$78="no","",ROUND(AD6184,4))</f>
        <v>0.14499999999999999</v>
      </c>
      <c r="AG6184" s="157">
        <f>IF('1a-Electricity'!$AN$79="no","",ROUND(AD6184,4))</f>
        <v>0.14499999999999999</v>
      </c>
      <c r="BL6184" s="157">
        <f t="shared" si="208"/>
        <v>0.1440000000000001</v>
      </c>
      <c r="BM6184" s="157">
        <f>IF('1b-NaturalGas'!$AN$87="no","",ROUND(BL6184,4))</f>
        <v>0.14399999999999999</v>
      </c>
      <c r="BN6184" s="157">
        <f>IF('1b-NaturalGas'!$AN$88="no","",ROUND(BL6184,4))</f>
        <v>0.14399999999999999</v>
      </c>
      <c r="BO6184" s="157">
        <f>IF('1b-NaturalGas'!$AN$89="no","",ROUND(BL6184,4))</f>
        <v>0.14399999999999999</v>
      </c>
      <c r="BP6184" s="157">
        <f>IF('1b-NaturalGas'!$AN$90="no","not applicable (based on previous answers)",ROUND(BL6184,4))</f>
        <v>0.14399999999999999</v>
      </c>
      <c r="BQ6184" s="157">
        <f>IF('1b-NaturalGas'!$AN$91="no","not applicable (based on previous answers)",ROUND(BL6184,4))</f>
        <v>0.14399999999999999</v>
      </c>
    </row>
    <row r="6185" spans="30:69" x14ac:dyDescent="0.25">
      <c r="AD6185" s="157">
        <f t="shared" si="207"/>
        <v>0.1460000000000001</v>
      </c>
      <c r="AE6185" s="157">
        <f>IF('1a-Electricity'!$AN$77="no","",ROUND(AD6185,4))</f>
        <v>0.14599999999999999</v>
      </c>
      <c r="AF6185" s="157">
        <f>IF('1a-Electricity'!$AN$78="no","",ROUND(AD6185,4))</f>
        <v>0.14599999999999999</v>
      </c>
      <c r="AG6185" s="157">
        <f>IF('1a-Electricity'!$AN$79="no","",ROUND(AD6185,4))</f>
        <v>0.14599999999999999</v>
      </c>
      <c r="BL6185" s="157">
        <f t="shared" si="208"/>
        <v>0.1450000000000001</v>
      </c>
      <c r="BM6185" s="157">
        <f>IF('1b-NaturalGas'!$AN$87="no","",ROUND(BL6185,4))</f>
        <v>0.14499999999999999</v>
      </c>
      <c r="BN6185" s="157">
        <f>IF('1b-NaturalGas'!$AN$88="no","",ROUND(BL6185,4))</f>
        <v>0.14499999999999999</v>
      </c>
      <c r="BO6185" s="157">
        <f>IF('1b-NaturalGas'!$AN$89="no","",ROUND(BL6185,4))</f>
        <v>0.14499999999999999</v>
      </c>
      <c r="BP6185" s="157">
        <f>IF('1b-NaturalGas'!$AN$90="no","not applicable (based on previous answers)",ROUND(BL6185,4))</f>
        <v>0.14499999999999999</v>
      </c>
      <c r="BQ6185" s="157">
        <f>IF('1b-NaturalGas'!$AN$91="no","not applicable (based on previous answers)",ROUND(BL6185,4))</f>
        <v>0.14499999999999999</v>
      </c>
    </row>
    <row r="6186" spans="30:69" x14ac:dyDescent="0.25">
      <c r="AD6186" s="157">
        <f t="shared" si="207"/>
        <v>0.1470000000000001</v>
      </c>
      <c r="AE6186" s="157">
        <f>IF('1a-Electricity'!$AN$77="no","",ROUND(AD6186,4))</f>
        <v>0.14699999999999999</v>
      </c>
      <c r="AF6186" s="157">
        <f>IF('1a-Electricity'!$AN$78="no","",ROUND(AD6186,4))</f>
        <v>0.14699999999999999</v>
      </c>
      <c r="AG6186" s="157">
        <f>IF('1a-Electricity'!$AN$79="no","",ROUND(AD6186,4))</f>
        <v>0.14699999999999999</v>
      </c>
      <c r="BL6186" s="157">
        <f t="shared" si="208"/>
        <v>0.1460000000000001</v>
      </c>
      <c r="BM6186" s="157">
        <f>IF('1b-NaturalGas'!$AN$87="no","",ROUND(BL6186,4))</f>
        <v>0.14599999999999999</v>
      </c>
      <c r="BN6186" s="157">
        <f>IF('1b-NaturalGas'!$AN$88="no","",ROUND(BL6186,4))</f>
        <v>0.14599999999999999</v>
      </c>
      <c r="BO6186" s="157">
        <f>IF('1b-NaturalGas'!$AN$89="no","",ROUND(BL6186,4))</f>
        <v>0.14599999999999999</v>
      </c>
      <c r="BP6186" s="157">
        <f>IF('1b-NaturalGas'!$AN$90="no","not applicable (based on previous answers)",ROUND(BL6186,4))</f>
        <v>0.14599999999999999</v>
      </c>
      <c r="BQ6186" s="157">
        <f>IF('1b-NaturalGas'!$AN$91="no","not applicable (based on previous answers)",ROUND(BL6186,4))</f>
        <v>0.14599999999999999</v>
      </c>
    </row>
    <row r="6187" spans="30:69" x14ac:dyDescent="0.25">
      <c r="AD6187" s="157">
        <f t="shared" si="207"/>
        <v>0.1480000000000001</v>
      </c>
      <c r="AE6187" s="157">
        <f>IF('1a-Electricity'!$AN$77="no","",ROUND(AD6187,4))</f>
        <v>0.14799999999999999</v>
      </c>
      <c r="AF6187" s="157">
        <f>IF('1a-Electricity'!$AN$78="no","",ROUND(AD6187,4))</f>
        <v>0.14799999999999999</v>
      </c>
      <c r="AG6187" s="157">
        <f>IF('1a-Electricity'!$AN$79="no","",ROUND(AD6187,4))</f>
        <v>0.14799999999999999</v>
      </c>
      <c r="BL6187" s="157">
        <f t="shared" si="208"/>
        <v>0.1470000000000001</v>
      </c>
      <c r="BM6187" s="157">
        <f>IF('1b-NaturalGas'!$AN$87="no","",ROUND(BL6187,4))</f>
        <v>0.14699999999999999</v>
      </c>
      <c r="BN6187" s="157">
        <f>IF('1b-NaturalGas'!$AN$88="no","",ROUND(BL6187,4))</f>
        <v>0.14699999999999999</v>
      </c>
      <c r="BO6187" s="157">
        <f>IF('1b-NaturalGas'!$AN$89="no","",ROUND(BL6187,4))</f>
        <v>0.14699999999999999</v>
      </c>
      <c r="BP6187" s="157">
        <f>IF('1b-NaturalGas'!$AN$90="no","not applicable (based on previous answers)",ROUND(BL6187,4))</f>
        <v>0.14699999999999999</v>
      </c>
      <c r="BQ6187" s="157">
        <f>IF('1b-NaturalGas'!$AN$91="no","not applicable (based on previous answers)",ROUND(BL6187,4))</f>
        <v>0.14699999999999999</v>
      </c>
    </row>
    <row r="6188" spans="30:69" x14ac:dyDescent="0.25">
      <c r="AD6188" s="157">
        <f t="shared" si="207"/>
        <v>0.1490000000000001</v>
      </c>
      <c r="AE6188" s="157">
        <f>IF('1a-Electricity'!$AN$77="no","",ROUND(AD6188,4))</f>
        <v>0.14899999999999999</v>
      </c>
      <c r="AF6188" s="157">
        <f>IF('1a-Electricity'!$AN$78="no","",ROUND(AD6188,4))</f>
        <v>0.14899999999999999</v>
      </c>
      <c r="AG6188" s="157">
        <f>IF('1a-Electricity'!$AN$79="no","",ROUND(AD6188,4))</f>
        <v>0.14899999999999999</v>
      </c>
      <c r="BL6188" s="157">
        <f t="shared" si="208"/>
        <v>0.1480000000000001</v>
      </c>
      <c r="BM6188" s="157">
        <f>IF('1b-NaturalGas'!$AN$87="no","",ROUND(BL6188,4))</f>
        <v>0.14799999999999999</v>
      </c>
      <c r="BN6188" s="157">
        <f>IF('1b-NaturalGas'!$AN$88="no","",ROUND(BL6188,4))</f>
        <v>0.14799999999999999</v>
      </c>
      <c r="BO6188" s="157">
        <f>IF('1b-NaturalGas'!$AN$89="no","",ROUND(BL6188,4))</f>
        <v>0.14799999999999999</v>
      </c>
      <c r="BP6188" s="157">
        <f>IF('1b-NaturalGas'!$AN$90="no","not applicable (based on previous answers)",ROUND(BL6188,4))</f>
        <v>0.14799999999999999</v>
      </c>
      <c r="BQ6188" s="157">
        <f>IF('1b-NaturalGas'!$AN$91="no","not applicable (based on previous answers)",ROUND(BL6188,4))</f>
        <v>0.14799999999999999</v>
      </c>
    </row>
    <row r="6189" spans="30:69" x14ac:dyDescent="0.25">
      <c r="AD6189" s="157">
        <f t="shared" si="207"/>
        <v>0.15000000000000011</v>
      </c>
      <c r="AE6189" s="157">
        <f>IF('1a-Electricity'!$AN$77="no","",ROUND(AD6189,4))</f>
        <v>0.15</v>
      </c>
      <c r="AF6189" s="157">
        <f>IF('1a-Electricity'!$AN$78="no","",ROUND(AD6189,4))</f>
        <v>0.15</v>
      </c>
      <c r="AG6189" s="157">
        <f>IF('1a-Electricity'!$AN$79="no","",ROUND(AD6189,4))</f>
        <v>0.15</v>
      </c>
      <c r="BL6189" s="157">
        <f t="shared" si="208"/>
        <v>0.1490000000000001</v>
      </c>
      <c r="BM6189" s="157">
        <f>IF('1b-NaturalGas'!$AN$87="no","",ROUND(BL6189,4))</f>
        <v>0.14899999999999999</v>
      </c>
      <c r="BN6189" s="157">
        <f>IF('1b-NaturalGas'!$AN$88="no","",ROUND(BL6189,4))</f>
        <v>0.14899999999999999</v>
      </c>
      <c r="BO6189" s="157">
        <f>IF('1b-NaturalGas'!$AN$89="no","",ROUND(BL6189,4))</f>
        <v>0.14899999999999999</v>
      </c>
      <c r="BP6189" s="157">
        <f>IF('1b-NaturalGas'!$AN$90="no","not applicable (based on previous answers)",ROUND(BL6189,4))</f>
        <v>0.14899999999999999</v>
      </c>
      <c r="BQ6189" s="157">
        <f>IF('1b-NaturalGas'!$AN$91="no","not applicable (based on previous answers)",ROUND(BL6189,4))</f>
        <v>0.14899999999999999</v>
      </c>
    </row>
    <row r="6190" spans="30:69" x14ac:dyDescent="0.25">
      <c r="AD6190" s="157">
        <f t="shared" si="207"/>
        <v>0.15100000000000011</v>
      </c>
      <c r="AE6190" s="157">
        <f>IF('1a-Electricity'!$AN$77="no","",ROUND(AD6190,4))</f>
        <v>0.151</v>
      </c>
      <c r="AF6190" s="157">
        <f>IF('1a-Electricity'!$AN$78="no","",ROUND(AD6190,4))</f>
        <v>0.151</v>
      </c>
      <c r="AG6190" s="157">
        <f>IF('1a-Electricity'!$AN$79="no","",ROUND(AD6190,4))</f>
        <v>0.151</v>
      </c>
      <c r="BL6190" s="157">
        <f t="shared" si="208"/>
        <v>0.15000000000000011</v>
      </c>
      <c r="BM6190" s="157">
        <f>IF('1b-NaturalGas'!$AN$87="no","",ROUND(BL6190,4))</f>
        <v>0.15</v>
      </c>
      <c r="BN6190" s="157">
        <f>IF('1b-NaturalGas'!$AN$88="no","",ROUND(BL6190,4))</f>
        <v>0.15</v>
      </c>
      <c r="BO6190" s="157">
        <f>IF('1b-NaturalGas'!$AN$89="no","",ROUND(BL6190,4))</f>
        <v>0.15</v>
      </c>
      <c r="BP6190" s="157">
        <f>IF('1b-NaturalGas'!$AN$90="no","not applicable (based on previous answers)",ROUND(BL6190,4))</f>
        <v>0.15</v>
      </c>
      <c r="BQ6190" s="157">
        <f>IF('1b-NaturalGas'!$AN$91="no","not applicable (based on previous answers)",ROUND(BL6190,4))</f>
        <v>0.15</v>
      </c>
    </row>
    <row r="6191" spans="30:69" x14ac:dyDescent="0.25">
      <c r="AD6191" s="157">
        <f t="shared" si="207"/>
        <v>0.15200000000000011</v>
      </c>
      <c r="AE6191" s="157">
        <f>IF('1a-Electricity'!$AN$77="no","",ROUND(AD6191,4))</f>
        <v>0.152</v>
      </c>
      <c r="AF6191" s="157">
        <f>IF('1a-Electricity'!$AN$78="no","",ROUND(AD6191,4))</f>
        <v>0.152</v>
      </c>
      <c r="AG6191" s="157">
        <f>IF('1a-Electricity'!$AN$79="no","",ROUND(AD6191,4))</f>
        <v>0.152</v>
      </c>
      <c r="BL6191" s="157">
        <f t="shared" si="208"/>
        <v>0.15100000000000011</v>
      </c>
      <c r="BM6191" s="157">
        <f>IF('1b-NaturalGas'!$AN$87="no","",ROUND(BL6191,4))</f>
        <v>0.151</v>
      </c>
      <c r="BN6191" s="157">
        <f>IF('1b-NaturalGas'!$AN$88="no","",ROUND(BL6191,4))</f>
        <v>0.151</v>
      </c>
      <c r="BO6191" s="157">
        <f>IF('1b-NaturalGas'!$AN$89="no","",ROUND(BL6191,4))</f>
        <v>0.151</v>
      </c>
      <c r="BP6191" s="157">
        <f>IF('1b-NaturalGas'!$AN$90="no","not applicable (based on previous answers)",ROUND(BL6191,4))</f>
        <v>0.151</v>
      </c>
      <c r="BQ6191" s="157">
        <f>IF('1b-NaturalGas'!$AN$91="no","not applicable (based on previous answers)",ROUND(BL6191,4))</f>
        <v>0.151</v>
      </c>
    </row>
    <row r="6192" spans="30:69" x14ac:dyDescent="0.25">
      <c r="AD6192" s="157">
        <f t="shared" si="207"/>
        <v>0.15300000000000011</v>
      </c>
      <c r="AE6192" s="157">
        <f>IF('1a-Electricity'!$AN$77="no","",ROUND(AD6192,4))</f>
        <v>0.153</v>
      </c>
      <c r="AF6192" s="157">
        <f>IF('1a-Electricity'!$AN$78="no","",ROUND(AD6192,4))</f>
        <v>0.153</v>
      </c>
      <c r="AG6192" s="157">
        <f>IF('1a-Electricity'!$AN$79="no","",ROUND(AD6192,4))</f>
        <v>0.153</v>
      </c>
      <c r="BL6192" s="157">
        <f t="shared" si="208"/>
        <v>0.15200000000000011</v>
      </c>
      <c r="BM6192" s="157">
        <f>IF('1b-NaturalGas'!$AN$87="no","",ROUND(BL6192,4))</f>
        <v>0.152</v>
      </c>
      <c r="BN6192" s="157">
        <f>IF('1b-NaturalGas'!$AN$88="no","",ROUND(BL6192,4))</f>
        <v>0.152</v>
      </c>
      <c r="BO6192" s="157">
        <f>IF('1b-NaturalGas'!$AN$89="no","",ROUND(BL6192,4))</f>
        <v>0.152</v>
      </c>
      <c r="BP6192" s="157">
        <f>IF('1b-NaturalGas'!$AN$90="no","not applicable (based on previous answers)",ROUND(BL6192,4))</f>
        <v>0.152</v>
      </c>
      <c r="BQ6192" s="157">
        <f>IF('1b-NaturalGas'!$AN$91="no","not applicable (based on previous answers)",ROUND(BL6192,4))</f>
        <v>0.152</v>
      </c>
    </row>
    <row r="6193" spans="30:69" x14ac:dyDescent="0.25">
      <c r="AD6193" s="157">
        <f t="shared" si="207"/>
        <v>0.15400000000000011</v>
      </c>
      <c r="AE6193" s="157">
        <f>IF('1a-Electricity'!$AN$77="no","",ROUND(AD6193,4))</f>
        <v>0.154</v>
      </c>
      <c r="AF6193" s="157">
        <f>IF('1a-Electricity'!$AN$78="no","",ROUND(AD6193,4))</f>
        <v>0.154</v>
      </c>
      <c r="AG6193" s="157">
        <f>IF('1a-Electricity'!$AN$79="no","",ROUND(AD6193,4))</f>
        <v>0.154</v>
      </c>
      <c r="BL6193" s="157">
        <f t="shared" si="208"/>
        <v>0.15300000000000011</v>
      </c>
      <c r="BM6193" s="157">
        <f>IF('1b-NaturalGas'!$AN$87="no","",ROUND(BL6193,4))</f>
        <v>0.153</v>
      </c>
      <c r="BN6193" s="157">
        <f>IF('1b-NaturalGas'!$AN$88="no","",ROUND(BL6193,4))</f>
        <v>0.153</v>
      </c>
      <c r="BO6193" s="157">
        <f>IF('1b-NaturalGas'!$AN$89="no","",ROUND(BL6193,4))</f>
        <v>0.153</v>
      </c>
      <c r="BP6193" s="157">
        <f>IF('1b-NaturalGas'!$AN$90="no","not applicable (based on previous answers)",ROUND(BL6193,4))</f>
        <v>0.153</v>
      </c>
      <c r="BQ6193" s="157">
        <f>IF('1b-NaturalGas'!$AN$91="no","not applicable (based on previous answers)",ROUND(BL6193,4))</f>
        <v>0.153</v>
      </c>
    </row>
    <row r="6194" spans="30:69" x14ac:dyDescent="0.25">
      <c r="AD6194" s="157">
        <f t="shared" si="207"/>
        <v>0.15500000000000011</v>
      </c>
      <c r="AE6194" s="157">
        <f>IF('1a-Electricity'!$AN$77="no","",ROUND(AD6194,4))</f>
        <v>0.155</v>
      </c>
      <c r="AF6194" s="157">
        <f>IF('1a-Electricity'!$AN$78="no","",ROUND(AD6194,4))</f>
        <v>0.155</v>
      </c>
      <c r="AG6194" s="157">
        <f>IF('1a-Electricity'!$AN$79="no","",ROUND(AD6194,4))</f>
        <v>0.155</v>
      </c>
      <c r="BL6194" s="157">
        <f t="shared" si="208"/>
        <v>0.15400000000000011</v>
      </c>
      <c r="BM6194" s="157">
        <f>IF('1b-NaturalGas'!$AN$87="no","",ROUND(BL6194,4))</f>
        <v>0.154</v>
      </c>
      <c r="BN6194" s="157">
        <f>IF('1b-NaturalGas'!$AN$88="no","",ROUND(BL6194,4))</f>
        <v>0.154</v>
      </c>
      <c r="BO6194" s="157">
        <f>IF('1b-NaturalGas'!$AN$89="no","",ROUND(BL6194,4))</f>
        <v>0.154</v>
      </c>
      <c r="BP6194" s="157">
        <f>IF('1b-NaturalGas'!$AN$90="no","not applicable (based on previous answers)",ROUND(BL6194,4))</f>
        <v>0.154</v>
      </c>
      <c r="BQ6194" s="157">
        <f>IF('1b-NaturalGas'!$AN$91="no","not applicable (based on previous answers)",ROUND(BL6194,4))</f>
        <v>0.154</v>
      </c>
    </row>
    <row r="6195" spans="30:69" x14ac:dyDescent="0.25">
      <c r="AD6195" s="157">
        <f t="shared" si="207"/>
        <v>0.15600000000000011</v>
      </c>
      <c r="AE6195" s="157">
        <f>IF('1a-Electricity'!$AN$77="no","",ROUND(AD6195,4))</f>
        <v>0.156</v>
      </c>
      <c r="AF6195" s="157">
        <f>IF('1a-Electricity'!$AN$78="no","",ROUND(AD6195,4))</f>
        <v>0.156</v>
      </c>
      <c r="AG6195" s="157">
        <f>IF('1a-Electricity'!$AN$79="no","",ROUND(AD6195,4))</f>
        <v>0.156</v>
      </c>
      <c r="BL6195" s="157">
        <f t="shared" si="208"/>
        <v>0.15500000000000011</v>
      </c>
      <c r="BM6195" s="157">
        <f>IF('1b-NaturalGas'!$AN$87="no","",ROUND(BL6195,4))</f>
        <v>0.155</v>
      </c>
      <c r="BN6195" s="157">
        <f>IF('1b-NaturalGas'!$AN$88="no","",ROUND(BL6195,4))</f>
        <v>0.155</v>
      </c>
      <c r="BO6195" s="157">
        <f>IF('1b-NaturalGas'!$AN$89="no","",ROUND(BL6195,4))</f>
        <v>0.155</v>
      </c>
      <c r="BP6195" s="157">
        <f>IF('1b-NaturalGas'!$AN$90="no","not applicable (based on previous answers)",ROUND(BL6195,4))</f>
        <v>0.155</v>
      </c>
      <c r="BQ6195" s="157">
        <f>IF('1b-NaturalGas'!$AN$91="no","not applicable (based on previous answers)",ROUND(BL6195,4))</f>
        <v>0.155</v>
      </c>
    </row>
    <row r="6196" spans="30:69" x14ac:dyDescent="0.25">
      <c r="AD6196" s="157">
        <f t="shared" si="207"/>
        <v>0.15700000000000011</v>
      </c>
      <c r="AE6196" s="157">
        <f>IF('1a-Electricity'!$AN$77="no","",ROUND(AD6196,4))</f>
        <v>0.157</v>
      </c>
      <c r="AF6196" s="157">
        <f>IF('1a-Electricity'!$AN$78="no","",ROUND(AD6196,4))</f>
        <v>0.157</v>
      </c>
      <c r="AG6196" s="157">
        <f>IF('1a-Electricity'!$AN$79="no","",ROUND(AD6196,4))</f>
        <v>0.157</v>
      </c>
      <c r="BL6196" s="157">
        <f t="shared" si="208"/>
        <v>0.15600000000000011</v>
      </c>
      <c r="BM6196" s="157">
        <f>IF('1b-NaturalGas'!$AN$87="no","",ROUND(BL6196,4))</f>
        <v>0.156</v>
      </c>
      <c r="BN6196" s="157">
        <f>IF('1b-NaturalGas'!$AN$88="no","",ROUND(BL6196,4))</f>
        <v>0.156</v>
      </c>
      <c r="BO6196" s="157">
        <f>IF('1b-NaturalGas'!$AN$89="no","",ROUND(BL6196,4))</f>
        <v>0.156</v>
      </c>
      <c r="BP6196" s="157">
        <f>IF('1b-NaturalGas'!$AN$90="no","not applicable (based on previous answers)",ROUND(BL6196,4))</f>
        <v>0.156</v>
      </c>
      <c r="BQ6196" s="157">
        <f>IF('1b-NaturalGas'!$AN$91="no","not applicable (based on previous answers)",ROUND(BL6196,4))</f>
        <v>0.156</v>
      </c>
    </row>
    <row r="6197" spans="30:69" x14ac:dyDescent="0.25">
      <c r="AD6197" s="157">
        <f t="shared" si="207"/>
        <v>0.15800000000000011</v>
      </c>
      <c r="AE6197" s="157">
        <f>IF('1a-Electricity'!$AN$77="no","",ROUND(AD6197,4))</f>
        <v>0.158</v>
      </c>
      <c r="AF6197" s="157">
        <f>IF('1a-Electricity'!$AN$78="no","",ROUND(AD6197,4))</f>
        <v>0.158</v>
      </c>
      <c r="AG6197" s="157">
        <f>IF('1a-Electricity'!$AN$79="no","",ROUND(AD6197,4))</f>
        <v>0.158</v>
      </c>
      <c r="BL6197" s="157">
        <f t="shared" si="208"/>
        <v>0.15700000000000011</v>
      </c>
      <c r="BM6197" s="157">
        <f>IF('1b-NaturalGas'!$AN$87="no","",ROUND(BL6197,4))</f>
        <v>0.157</v>
      </c>
      <c r="BN6197" s="157">
        <f>IF('1b-NaturalGas'!$AN$88="no","",ROUND(BL6197,4))</f>
        <v>0.157</v>
      </c>
      <c r="BO6197" s="157">
        <f>IF('1b-NaturalGas'!$AN$89="no","",ROUND(BL6197,4))</f>
        <v>0.157</v>
      </c>
      <c r="BP6197" s="157">
        <f>IF('1b-NaturalGas'!$AN$90="no","not applicable (based on previous answers)",ROUND(BL6197,4))</f>
        <v>0.157</v>
      </c>
      <c r="BQ6197" s="157">
        <f>IF('1b-NaturalGas'!$AN$91="no","not applicable (based on previous answers)",ROUND(BL6197,4))</f>
        <v>0.157</v>
      </c>
    </row>
    <row r="6198" spans="30:69" x14ac:dyDescent="0.25">
      <c r="AD6198" s="157">
        <f t="shared" si="207"/>
        <v>0.15900000000000011</v>
      </c>
      <c r="AE6198" s="157">
        <f>IF('1a-Electricity'!$AN$77="no","",ROUND(AD6198,4))</f>
        <v>0.159</v>
      </c>
      <c r="AF6198" s="157">
        <f>IF('1a-Electricity'!$AN$78="no","",ROUND(AD6198,4))</f>
        <v>0.159</v>
      </c>
      <c r="AG6198" s="157">
        <f>IF('1a-Electricity'!$AN$79="no","",ROUND(AD6198,4))</f>
        <v>0.159</v>
      </c>
      <c r="BL6198" s="157">
        <f t="shared" si="208"/>
        <v>0.15800000000000011</v>
      </c>
      <c r="BM6198" s="157">
        <f>IF('1b-NaturalGas'!$AN$87="no","",ROUND(BL6198,4))</f>
        <v>0.158</v>
      </c>
      <c r="BN6198" s="157">
        <f>IF('1b-NaturalGas'!$AN$88="no","",ROUND(BL6198,4))</f>
        <v>0.158</v>
      </c>
      <c r="BO6198" s="157">
        <f>IF('1b-NaturalGas'!$AN$89="no","",ROUND(BL6198,4))</f>
        <v>0.158</v>
      </c>
      <c r="BP6198" s="157">
        <f>IF('1b-NaturalGas'!$AN$90="no","not applicable (based on previous answers)",ROUND(BL6198,4))</f>
        <v>0.158</v>
      </c>
      <c r="BQ6198" s="157">
        <f>IF('1b-NaturalGas'!$AN$91="no","not applicable (based on previous answers)",ROUND(BL6198,4))</f>
        <v>0.158</v>
      </c>
    </row>
    <row r="6199" spans="30:69" x14ac:dyDescent="0.25">
      <c r="AD6199" s="157">
        <f t="shared" si="207"/>
        <v>0.16000000000000011</v>
      </c>
      <c r="AE6199" s="157">
        <f>IF('1a-Electricity'!$AN$77="no","",ROUND(AD6199,4))</f>
        <v>0.16</v>
      </c>
      <c r="AF6199" s="157">
        <f>IF('1a-Electricity'!$AN$78="no","",ROUND(AD6199,4))</f>
        <v>0.16</v>
      </c>
      <c r="AG6199" s="157">
        <f>IF('1a-Electricity'!$AN$79="no","",ROUND(AD6199,4))</f>
        <v>0.16</v>
      </c>
      <c r="BL6199" s="157">
        <f t="shared" si="208"/>
        <v>0.15900000000000011</v>
      </c>
      <c r="BM6199" s="157">
        <f>IF('1b-NaturalGas'!$AN$87="no","",ROUND(BL6199,4))</f>
        <v>0.159</v>
      </c>
      <c r="BN6199" s="157">
        <f>IF('1b-NaturalGas'!$AN$88="no","",ROUND(BL6199,4))</f>
        <v>0.159</v>
      </c>
      <c r="BO6199" s="157">
        <f>IF('1b-NaturalGas'!$AN$89="no","",ROUND(BL6199,4))</f>
        <v>0.159</v>
      </c>
      <c r="BP6199" s="157">
        <f>IF('1b-NaturalGas'!$AN$90="no","not applicable (based on previous answers)",ROUND(BL6199,4))</f>
        <v>0.159</v>
      </c>
      <c r="BQ6199" s="157">
        <f>IF('1b-NaturalGas'!$AN$91="no","not applicable (based on previous answers)",ROUND(BL6199,4))</f>
        <v>0.159</v>
      </c>
    </row>
    <row r="6200" spans="30:69" x14ac:dyDescent="0.25">
      <c r="AD6200" s="157">
        <f t="shared" si="207"/>
        <v>0.16100000000000012</v>
      </c>
      <c r="AE6200" s="157">
        <f>IF('1a-Electricity'!$AN$77="no","",ROUND(AD6200,4))</f>
        <v>0.161</v>
      </c>
      <c r="AF6200" s="157">
        <f>IF('1a-Electricity'!$AN$78="no","",ROUND(AD6200,4))</f>
        <v>0.161</v>
      </c>
      <c r="AG6200" s="157">
        <f>IF('1a-Electricity'!$AN$79="no","",ROUND(AD6200,4))</f>
        <v>0.161</v>
      </c>
      <c r="BL6200" s="157">
        <f t="shared" si="208"/>
        <v>0.16000000000000011</v>
      </c>
      <c r="BM6200" s="157">
        <f>IF('1b-NaturalGas'!$AN$87="no","",ROUND(BL6200,4))</f>
        <v>0.16</v>
      </c>
      <c r="BN6200" s="157">
        <f>IF('1b-NaturalGas'!$AN$88="no","",ROUND(BL6200,4))</f>
        <v>0.16</v>
      </c>
      <c r="BO6200" s="157">
        <f>IF('1b-NaturalGas'!$AN$89="no","",ROUND(BL6200,4))</f>
        <v>0.16</v>
      </c>
      <c r="BP6200" s="157">
        <f>IF('1b-NaturalGas'!$AN$90="no","not applicable (based on previous answers)",ROUND(BL6200,4))</f>
        <v>0.16</v>
      </c>
      <c r="BQ6200" s="157">
        <f>IF('1b-NaturalGas'!$AN$91="no","not applicable (based on previous answers)",ROUND(BL6200,4))</f>
        <v>0.16</v>
      </c>
    </row>
    <row r="6201" spans="30:69" x14ac:dyDescent="0.25">
      <c r="AD6201" s="157">
        <f t="shared" si="207"/>
        <v>0.16200000000000012</v>
      </c>
      <c r="AE6201" s="157">
        <f>IF('1a-Electricity'!$AN$77="no","",ROUND(AD6201,4))</f>
        <v>0.16200000000000001</v>
      </c>
      <c r="AF6201" s="157">
        <f>IF('1a-Electricity'!$AN$78="no","",ROUND(AD6201,4))</f>
        <v>0.16200000000000001</v>
      </c>
      <c r="AG6201" s="157">
        <f>IF('1a-Electricity'!$AN$79="no","",ROUND(AD6201,4))</f>
        <v>0.16200000000000001</v>
      </c>
      <c r="BL6201" s="157">
        <f t="shared" si="208"/>
        <v>0.16100000000000012</v>
      </c>
      <c r="BM6201" s="157">
        <f>IF('1b-NaturalGas'!$AN$87="no","",ROUND(BL6201,4))</f>
        <v>0.161</v>
      </c>
      <c r="BN6201" s="157">
        <f>IF('1b-NaturalGas'!$AN$88="no","",ROUND(BL6201,4))</f>
        <v>0.161</v>
      </c>
      <c r="BO6201" s="157">
        <f>IF('1b-NaturalGas'!$AN$89="no","",ROUND(BL6201,4))</f>
        <v>0.161</v>
      </c>
      <c r="BP6201" s="157">
        <f>IF('1b-NaturalGas'!$AN$90="no","not applicable (based on previous answers)",ROUND(BL6201,4))</f>
        <v>0.161</v>
      </c>
      <c r="BQ6201" s="157">
        <f>IF('1b-NaturalGas'!$AN$91="no","not applicable (based on previous answers)",ROUND(BL6201,4))</f>
        <v>0.161</v>
      </c>
    </row>
    <row r="6202" spans="30:69" x14ac:dyDescent="0.25">
      <c r="AD6202" s="157">
        <f t="shared" si="207"/>
        <v>0.16300000000000012</v>
      </c>
      <c r="AE6202" s="157">
        <f>IF('1a-Electricity'!$AN$77="no","",ROUND(AD6202,4))</f>
        <v>0.16300000000000001</v>
      </c>
      <c r="AF6202" s="157">
        <f>IF('1a-Electricity'!$AN$78="no","",ROUND(AD6202,4))</f>
        <v>0.16300000000000001</v>
      </c>
      <c r="AG6202" s="157">
        <f>IF('1a-Electricity'!$AN$79="no","",ROUND(AD6202,4))</f>
        <v>0.16300000000000001</v>
      </c>
      <c r="BL6202" s="157">
        <f t="shared" si="208"/>
        <v>0.16200000000000012</v>
      </c>
      <c r="BM6202" s="157">
        <f>IF('1b-NaturalGas'!$AN$87="no","",ROUND(BL6202,4))</f>
        <v>0.16200000000000001</v>
      </c>
      <c r="BN6202" s="157">
        <f>IF('1b-NaturalGas'!$AN$88="no","",ROUND(BL6202,4))</f>
        <v>0.16200000000000001</v>
      </c>
      <c r="BO6202" s="157">
        <f>IF('1b-NaturalGas'!$AN$89="no","",ROUND(BL6202,4))</f>
        <v>0.16200000000000001</v>
      </c>
      <c r="BP6202" s="157">
        <f>IF('1b-NaturalGas'!$AN$90="no","not applicable (based on previous answers)",ROUND(BL6202,4))</f>
        <v>0.16200000000000001</v>
      </c>
      <c r="BQ6202" s="157">
        <f>IF('1b-NaturalGas'!$AN$91="no","not applicable (based on previous answers)",ROUND(BL6202,4))</f>
        <v>0.16200000000000001</v>
      </c>
    </row>
    <row r="6203" spans="30:69" x14ac:dyDescent="0.25">
      <c r="AD6203" s="157">
        <f t="shared" si="207"/>
        <v>0.16400000000000012</v>
      </c>
      <c r="AE6203" s="157">
        <f>IF('1a-Electricity'!$AN$77="no","",ROUND(AD6203,4))</f>
        <v>0.16400000000000001</v>
      </c>
      <c r="AF6203" s="157">
        <f>IF('1a-Electricity'!$AN$78="no","",ROUND(AD6203,4))</f>
        <v>0.16400000000000001</v>
      </c>
      <c r="AG6203" s="157">
        <f>IF('1a-Electricity'!$AN$79="no","",ROUND(AD6203,4))</f>
        <v>0.16400000000000001</v>
      </c>
      <c r="BL6203" s="157">
        <f t="shared" si="208"/>
        <v>0.16300000000000012</v>
      </c>
      <c r="BM6203" s="157">
        <f>IF('1b-NaturalGas'!$AN$87="no","",ROUND(BL6203,4))</f>
        <v>0.16300000000000001</v>
      </c>
      <c r="BN6203" s="157">
        <f>IF('1b-NaturalGas'!$AN$88="no","",ROUND(BL6203,4))</f>
        <v>0.16300000000000001</v>
      </c>
      <c r="BO6203" s="157">
        <f>IF('1b-NaturalGas'!$AN$89="no","",ROUND(BL6203,4))</f>
        <v>0.16300000000000001</v>
      </c>
      <c r="BP6203" s="157">
        <f>IF('1b-NaturalGas'!$AN$90="no","not applicable (based on previous answers)",ROUND(BL6203,4))</f>
        <v>0.16300000000000001</v>
      </c>
      <c r="BQ6203" s="157">
        <f>IF('1b-NaturalGas'!$AN$91="no","not applicable (based on previous answers)",ROUND(BL6203,4))</f>
        <v>0.16300000000000001</v>
      </c>
    </row>
    <row r="6204" spans="30:69" x14ac:dyDescent="0.25">
      <c r="AD6204" s="157">
        <f t="shared" si="207"/>
        <v>0.16500000000000012</v>
      </c>
      <c r="AE6204" s="157">
        <f>IF('1a-Electricity'!$AN$77="no","",ROUND(AD6204,4))</f>
        <v>0.16500000000000001</v>
      </c>
      <c r="AF6204" s="157">
        <f>IF('1a-Electricity'!$AN$78="no","",ROUND(AD6204,4))</f>
        <v>0.16500000000000001</v>
      </c>
      <c r="AG6204" s="157">
        <f>IF('1a-Electricity'!$AN$79="no","",ROUND(AD6204,4))</f>
        <v>0.16500000000000001</v>
      </c>
      <c r="BL6204" s="157">
        <f t="shared" si="208"/>
        <v>0.16400000000000012</v>
      </c>
      <c r="BM6204" s="157">
        <f>IF('1b-NaturalGas'!$AN$87="no","",ROUND(BL6204,4))</f>
        <v>0.16400000000000001</v>
      </c>
      <c r="BN6204" s="157">
        <f>IF('1b-NaturalGas'!$AN$88="no","",ROUND(BL6204,4))</f>
        <v>0.16400000000000001</v>
      </c>
      <c r="BO6204" s="157">
        <f>IF('1b-NaturalGas'!$AN$89="no","",ROUND(BL6204,4))</f>
        <v>0.16400000000000001</v>
      </c>
      <c r="BP6204" s="157">
        <f>IF('1b-NaturalGas'!$AN$90="no","not applicable (based on previous answers)",ROUND(BL6204,4))</f>
        <v>0.16400000000000001</v>
      </c>
      <c r="BQ6204" s="157">
        <f>IF('1b-NaturalGas'!$AN$91="no","not applicable (based on previous answers)",ROUND(BL6204,4))</f>
        <v>0.16400000000000001</v>
      </c>
    </row>
    <row r="6205" spans="30:69" x14ac:dyDescent="0.25">
      <c r="AD6205" s="157">
        <f t="shared" si="207"/>
        <v>0.16600000000000012</v>
      </c>
      <c r="AE6205" s="157">
        <f>IF('1a-Electricity'!$AN$77="no","",ROUND(AD6205,4))</f>
        <v>0.16600000000000001</v>
      </c>
      <c r="AF6205" s="157">
        <f>IF('1a-Electricity'!$AN$78="no","",ROUND(AD6205,4))</f>
        <v>0.16600000000000001</v>
      </c>
      <c r="AG6205" s="157">
        <f>IF('1a-Electricity'!$AN$79="no","",ROUND(AD6205,4))</f>
        <v>0.16600000000000001</v>
      </c>
      <c r="BL6205" s="157">
        <f t="shared" si="208"/>
        <v>0.16500000000000012</v>
      </c>
      <c r="BM6205" s="157">
        <f>IF('1b-NaturalGas'!$AN$87="no","",ROUND(BL6205,4))</f>
        <v>0.16500000000000001</v>
      </c>
      <c r="BN6205" s="157">
        <f>IF('1b-NaturalGas'!$AN$88="no","",ROUND(BL6205,4))</f>
        <v>0.16500000000000001</v>
      </c>
      <c r="BO6205" s="157">
        <f>IF('1b-NaturalGas'!$AN$89="no","",ROUND(BL6205,4))</f>
        <v>0.16500000000000001</v>
      </c>
      <c r="BP6205" s="157">
        <f>IF('1b-NaturalGas'!$AN$90="no","not applicable (based on previous answers)",ROUND(BL6205,4))</f>
        <v>0.16500000000000001</v>
      </c>
      <c r="BQ6205" s="157">
        <f>IF('1b-NaturalGas'!$AN$91="no","not applicable (based on previous answers)",ROUND(BL6205,4))</f>
        <v>0.16500000000000001</v>
      </c>
    </row>
    <row r="6206" spans="30:69" x14ac:dyDescent="0.25">
      <c r="AD6206" s="157">
        <f t="shared" si="207"/>
        <v>0.16700000000000012</v>
      </c>
      <c r="AE6206" s="157">
        <f>IF('1a-Electricity'!$AN$77="no","",ROUND(AD6206,4))</f>
        <v>0.16700000000000001</v>
      </c>
      <c r="AF6206" s="157">
        <f>IF('1a-Electricity'!$AN$78="no","",ROUND(AD6206,4))</f>
        <v>0.16700000000000001</v>
      </c>
      <c r="AG6206" s="157">
        <f>IF('1a-Electricity'!$AN$79="no","",ROUND(AD6206,4))</f>
        <v>0.16700000000000001</v>
      </c>
      <c r="BL6206" s="157">
        <f t="shared" si="208"/>
        <v>0.16600000000000012</v>
      </c>
      <c r="BM6206" s="157">
        <f>IF('1b-NaturalGas'!$AN$87="no","",ROUND(BL6206,4))</f>
        <v>0.16600000000000001</v>
      </c>
      <c r="BN6206" s="157">
        <f>IF('1b-NaturalGas'!$AN$88="no","",ROUND(BL6206,4))</f>
        <v>0.16600000000000001</v>
      </c>
      <c r="BO6206" s="157">
        <f>IF('1b-NaturalGas'!$AN$89="no","",ROUND(BL6206,4))</f>
        <v>0.16600000000000001</v>
      </c>
      <c r="BP6206" s="157">
        <f>IF('1b-NaturalGas'!$AN$90="no","not applicable (based on previous answers)",ROUND(BL6206,4))</f>
        <v>0.16600000000000001</v>
      </c>
      <c r="BQ6206" s="157">
        <f>IF('1b-NaturalGas'!$AN$91="no","not applicable (based on previous answers)",ROUND(BL6206,4))</f>
        <v>0.16600000000000001</v>
      </c>
    </row>
    <row r="6207" spans="30:69" x14ac:dyDescent="0.25">
      <c r="AD6207" s="157">
        <f t="shared" si="207"/>
        <v>0.16800000000000012</v>
      </c>
      <c r="AE6207" s="157">
        <f>IF('1a-Electricity'!$AN$77="no","",ROUND(AD6207,4))</f>
        <v>0.16800000000000001</v>
      </c>
      <c r="AF6207" s="157">
        <f>IF('1a-Electricity'!$AN$78="no","",ROUND(AD6207,4))</f>
        <v>0.16800000000000001</v>
      </c>
      <c r="AG6207" s="157">
        <f>IF('1a-Electricity'!$AN$79="no","",ROUND(AD6207,4))</f>
        <v>0.16800000000000001</v>
      </c>
      <c r="BL6207" s="157">
        <f t="shared" si="208"/>
        <v>0.16700000000000012</v>
      </c>
      <c r="BM6207" s="157">
        <f>IF('1b-NaturalGas'!$AN$87="no","",ROUND(BL6207,4))</f>
        <v>0.16700000000000001</v>
      </c>
      <c r="BN6207" s="157">
        <f>IF('1b-NaturalGas'!$AN$88="no","",ROUND(BL6207,4))</f>
        <v>0.16700000000000001</v>
      </c>
      <c r="BO6207" s="157">
        <f>IF('1b-NaturalGas'!$AN$89="no","",ROUND(BL6207,4))</f>
        <v>0.16700000000000001</v>
      </c>
      <c r="BP6207" s="157">
        <f>IF('1b-NaturalGas'!$AN$90="no","not applicable (based on previous answers)",ROUND(BL6207,4))</f>
        <v>0.16700000000000001</v>
      </c>
      <c r="BQ6207" s="157">
        <f>IF('1b-NaturalGas'!$AN$91="no","not applicable (based on previous answers)",ROUND(BL6207,4))</f>
        <v>0.16700000000000001</v>
      </c>
    </row>
    <row r="6208" spans="30:69" x14ac:dyDescent="0.25">
      <c r="AD6208" s="157">
        <f t="shared" si="207"/>
        <v>0.16900000000000012</v>
      </c>
      <c r="AE6208" s="157">
        <f>IF('1a-Electricity'!$AN$77="no","",ROUND(AD6208,4))</f>
        <v>0.16900000000000001</v>
      </c>
      <c r="AF6208" s="157">
        <f>IF('1a-Electricity'!$AN$78="no","",ROUND(AD6208,4))</f>
        <v>0.16900000000000001</v>
      </c>
      <c r="AG6208" s="157">
        <f>IF('1a-Electricity'!$AN$79="no","",ROUND(AD6208,4))</f>
        <v>0.16900000000000001</v>
      </c>
      <c r="BL6208" s="157">
        <f t="shared" si="208"/>
        <v>0.16800000000000012</v>
      </c>
      <c r="BM6208" s="157">
        <f>IF('1b-NaturalGas'!$AN$87="no","",ROUND(BL6208,4))</f>
        <v>0.16800000000000001</v>
      </c>
      <c r="BN6208" s="157">
        <f>IF('1b-NaturalGas'!$AN$88="no","",ROUND(BL6208,4))</f>
        <v>0.16800000000000001</v>
      </c>
      <c r="BO6208" s="157">
        <f>IF('1b-NaturalGas'!$AN$89="no","",ROUND(BL6208,4))</f>
        <v>0.16800000000000001</v>
      </c>
      <c r="BP6208" s="157">
        <f>IF('1b-NaturalGas'!$AN$90="no","not applicable (based on previous answers)",ROUND(BL6208,4))</f>
        <v>0.16800000000000001</v>
      </c>
      <c r="BQ6208" s="157">
        <f>IF('1b-NaturalGas'!$AN$91="no","not applicable (based on previous answers)",ROUND(BL6208,4))</f>
        <v>0.16800000000000001</v>
      </c>
    </row>
    <row r="6209" spans="30:69" x14ac:dyDescent="0.25">
      <c r="AD6209" s="157">
        <f t="shared" si="207"/>
        <v>0.17000000000000012</v>
      </c>
      <c r="AE6209" s="157">
        <f>IF('1a-Electricity'!$AN$77="no","",ROUND(AD6209,4))</f>
        <v>0.17</v>
      </c>
      <c r="AF6209" s="157">
        <f>IF('1a-Electricity'!$AN$78="no","",ROUND(AD6209,4))</f>
        <v>0.17</v>
      </c>
      <c r="AG6209" s="157">
        <f>IF('1a-Electricity'!$AN$79="no","",ROUND(AD6209,4))</f>
        <v>0.17</v>
      </c>
      <c r="BL6209" s="157">
        <f t="shared" si="208"/>
        <v>0.16900000000000012</v>
      </c>
      <c r="BM6209" s="157">
        <f>IF('1b-NaturalGas'!$AN$87="no","",ROUND(BL6209,4))</f>
        <v>0.16900000000000001</v>
      </c>
      <c r="BN6209" s="157">
        <f>IF('1b-NaturalGas'!$AN$88="no","",ROUND(BL6209,4))</f>
        <v>0.16900000000000001</v>
      </c>
      <c r="BO6209" s="157">
        <f>IF('1b-NaturalGas'!$AN$89="no","",ROUND(BL6209,4))</f>
        <v>0.16900000000000001</v>
      </c>
      <c r="BP6209" s="157">
        <f>IF('1b-NaturalGas'!$AN$90="no","not applicable (based on previous answers)",ROUND(BL6209,4))</f>
        <v>0.16900000000000001</v>
      </c>
      <c r="BQ6209" s="157">
        <f>IF('1b-NaturalGas'!$AN$91="no","not applicable (based on previous answers)",ROUND(BL6209,4))</f>
        <v>0.16900000000000001</v>
      </c>
    </row>
    <row r="6210" spans="30:69" x14ac:dyDescent="0.25">
      <c r="AD6210" s="157">
        <f t="shared" si="207"/>
        <v>0.17100000000000012</v>
      </c>
      <c r="AE6210" s="157">
        <f>IF('1a-Electricity'!$AN$77="no","",ROUND(AD6210,4))</f>
        <v>0.17100000000000001</v>
      </c>
      <c r="AF6210" s="157">
        <f>IF('1a-Electricity'!$AN$78="no","",ROUND(AD6210,4))</f>
        <v>0.17100000000000001</v>
      </c>
      <c r="AG6210" s="157">
        <f>IF('1a-Electricity'!$AN$79="no","",ROUND(AD6210,4))</f>
        <v>0.17100000000000001</v>
      </c>
      <c r="BL6210" s="157">
        <f t="shared" si="208"/>
        <v>0.17000000000000012</v>
      </c>
      <c r="BM6210" s="157">
        <f>IF('1b-NaturalGas'!$AN$87="no","",ROUND(BL6210,4))</f>
        <v>0.17</v>
      </c>
      <c r="BN6210" s="157">
        <f>IF('1b-NaturalGas'!$AN$88="no","",ROUND(BL6210,4))</f>
        <v>0.17</v>
      </c>
      <c r="BO6210" s="157">
        <f>IF('1b-NaturalGas'!$AN$89="no","",ROUND(BL6210,4))</f>
        <v>0.17</v>
      </c>
      <c r="BP6210" s="157">
        <f>IF('1b-NaturalGas'!$AN$90="no","not applicable (based on previous answers)",ROUND(BL6210,4))</f>
        <v>0.17</v>
      </c>
      <c r="BQ6210" s="157">
        <f>IF('1b-NaturalGas'!$AN$91="no","not applicable (based on previous answers)",ROUND(BL6210,4))</f>
        <v>0.17</v>
      </c>
    </row>
    <row r="6211" spans="30:69" x14ac:dyDescent="0.25">
      <c r="AD6211" s="157">
        <f t="shared" si="207"/>
        <v>0.17200000000000013</v>
      </c>
      <c r="AE6211" s="157">
        <f>IF('1a-Electricity'!$AN$77="no","",ROUND(AD6211,4))</f>
        <v>0.17199999999999999</v>
      </c>
      <c r="AF6211" s="157">
        <f>IF('1a-Electricity'!$AN$78="no","",ROUND(AD6211,4))</f>
        <v>0.17199999999999999</v>
      </c>
      <c r="AG6211" s="157">
        <f>IF('1a-Electricity'!$AN$79="no","",ROUND(AD6211,4))</f>
        <v>0.17199999999999999</v>
      </c>
      <c r="BL6211" s="157">
        <f t="shared" si="208"/>
        <v>0.17100000000000012</v>
      </c>
      <c r="BM6211" s="157">
        <f>IF('1b-NaturalGas'!$AN$87="no","",ROUND(BL6211,4))</f>
        <v>0.17100000000000001</v>
      </c>
      <c r="BN6211" s="157">
        <f>IF('1b-NaturalGas'!$AN$88="no","",ROUND(BL6211,4))</f>
        <v>0.17100000000000001</v>
      </c>
      <c r="BO6211" s="157">
        <f>IF('1b-NaturalGas'!$AN$89="no","",ROUND(BL6211,4))</f>
        <v>0.17100000000000001</v>
      </c>
      <c r="BP6211" s="157">
        <f>IF('1b-NaturalGas'!$AN$90="no","not applicable (based on previous answers)",ROUND(BL6211,4))</f>
        <v>0.17100000000000001</v>
      </c>
      <c r="BQ6211" s="157">
        <f>IF('1b-NaturalGas'!$AN$91="no","not applicable (based on previous answers)",ROUND(BL6211,4))</f>
        <v>0.17100000000000001</v>
      </c>
    </row>
    <row r="6212" spans="30:69" x14ac:dyDescent="0.25">
      <c r="AD6212" s="157">
        <f t="shared" si="207"/>
        <v>0.17300000000000013</v>
      </c>
      <c r="AE6212" s="157">
        <f>IF('1a-Electricity'!$AN$77="no","",ROUND(AD6212,4))</f>
        <v>0.17299999999999999</v>
      </c>
      <c r="AF6212" s="157">
        <f>IF('1a-Electricity'!$AN$78="no","",ROUND(AD6212,4))</f>
        <v>0.17299999999999999</v>
      </c>
      <c r="AG6212" s="157">
        <f>IF('1a-Electricity'!$AN$79="no","",ROUND(AD6212,4))</f>
        <v>0.17299999999999999</v>
      </c>
      <c r="BL6212" s="157">
        <f t="shared" si="208"/>
        <v>0.17200000000000013</v>
      </c>
      <c r="BM6212" s="157">
        <f>IF('1b-NaturalGas'!$AN$87="no","",ROUND(BL6212,4))</f>
        <v>0.17199999999999999</v>
      </c>
      <c r="BN6212" s="157">
        <f>IF('1b-NaturalGas'!$AN$88="no","",ROUND(BL6212,4))</f>
        <v>0.17199999999999999</v>
      </c>
      <c r="BO6212" s="157">
        <f>IF('1b-NaturalGas'!$AN$89="no","",ROUND(BL6212,4))</f>
        <v>0.17199999999999999</v>
      </c>
      <c r="BP6212" s="157">
        <f>IF('1b-NaturalGas'!$AN$90="no","not applicable (based on previous answers)",ROUND(BL6212,4))</f>
        <v>0.17199999999999999</v>
      </c>
      <c r="BQ6212" s="157">
        <f>IF('1b-NaturalGas'!$AN$91="no","not applicable (based on previous answers)",ROUND(BL6212,4))</f>
        <v>0.17199999999999999</v>
      </c>
    </row>
    <row r="6213" spans="30:69" x14ac:dyDescent="0.25">
      <c r="AD6213" s="157">
        <f t="shared" si="207"/>
        <v>0.17400000000000013</v>
      </c>
      <c r="AE6213" s="157">
        <f>IF('1a-Electricity'!$AN$77="no","",ROUND(AD6213,4))</f>
        <v>0.17399999999999999</v>
      </c>
      <c r="AF6213" s="157">
        <f>IF('1a-Electricity'!$AN$78="no","",ROUND(AD6213,4))</f>
        <v>0.17399999999999999</v>
      </c>
      <c r="AG6213" s="157">
        <f>IF('1a-Electricity'!$AN$79="no","",ROUND(AD6213,4))</f>
        <v>0.17399999999999999</v>
      </c>
      <c r="BL6213" s="157">
        <f t="shared" si="208"/>
        <v>0.17300000000000013</v>
      </c>
      <c r="BM6213" s="157">
        <f>IF('1b-NaturalGas'!$AN$87="no","",ROUND(BL6213,4))</f>
        <v>0.17299999999999999</v>
      </c>
      <c r="BN6213" s="157">
        <f>IF('1b-NaturalGas'!$AN$88="no","",ROUND(BL6213,4))</f>
        <v>0.17299999999999999</v>
      </c>
      <c r="BO6213" s="157">
        <f>IF('1b-NaturalGas'!$AN$89="no","",ROUND(BL6213,4))</f>
        <v>0.17299999999999999</v>
      </c>
      <c r="BP6213" s="157">
        <f>IF('1b-NaturalGas'!$AN$90="no","not applicable (based on previous answers)",ROUND(BL6213,4))</f>
        <v>0.17299999999999999</v>
      </c>
      <c r="BQ6213" s="157">
        <f>IF('1b-NaturalGas'!$AN$91="no","not applicable (based on previous answers)",ROUND(BL6213,4))</f>
        <v>0.17299999999999999</v>
      </c>
    </row>
    <row r="6214" spans="30:69" x14ac:dyDescent="0.25">
      <c r="AD6214" s="157">
        <f t="shared" si="207"/>
        <v>0.17500000000000013</v>
      </c>
      <c r="AE6214" s="157">
        <f>IF('1a-Electricity'!$AN$77="no","",ROUND(AD6214,4))</f>
        <v>0.17499999999999999</v>
      </c>
      <c r="AF6214" s="157">
        <f>IF('1a-Electricity'!$AN$78="no","",ROUND(AD6214,4))</f>
        <v>0.17499999999999999</v>
      </c>
      <c r="AG6214" s="157">
        <f>IF('1a-Electricity'!$AN$79="no","",ROUND(AD6214,4))</f>
        <v>0.17499999999999999</v>
      </c>
      <c r="BL6214" s="157">
        <f t="shared" si="208"/>
        <v>0.17400000000000013</v>
      </c>
      <c r="BM6214" s="157">
        <f>IF('1b-NaturalGas'!$AN$87="no","",ROUND(BL6214,4))</f>
        <v>0.17399999999999999</v>
      </c>
      <c r="BN6214" s="157">
        <f>IF('1b-NaturalGas'!$AN$88="no","",ROUND(BL6214,4))</f>
        <v>0.17399999999999999</v>
      </c>
      <c r="BO6214" s="157">
        <f>IF('1b-NaturalGas'!$AN$89="no","",ROUND(BL6214,4))</f>
        <v>0.17399999999999999</v>
      </c>
      <c r="BP6214" s="157">
        <f>IF('1b-NaturalGas'!$AN$90="no","not applicable (based on previous answers)",ROUND(BL6214,4))</f>
        <v>0.17399999999999999</v>
      </c>
      <c r="BQ6214" s="157">
        <f>IF('1b-NaturalGas'!$AN$91="no","not applicable (based on previous answers)",ROUND(BL6214,4))</f>
        <v>0.17399999999999999</v>
      </c>
    </row>
    <row r="6215" spans="30:69" x14ac:dyDescent="0.25">
      <c r="AD6215" s="157">
        <f t="shared" si="207"/>
        <v>0.17600000000000013</v>
      </c>
      <c r="AE6215" s="157">
        <f>IF('1a-Electricity'!$AN$77="no","",ROUND(AD6215,4))</f>
        <v>0.17599999999999999</v>
      </c>
      <c r="AF6215" s="157">
        <f>IF('1a-Electricity'!$AN$78="no","",ROUND(AD6215,4))</f>
        <v>0.17599999999999999</v>
      </c>
      <c r="AG6215" s="157">
        <f>IF('1a-Electricity'!$AN$79="no","",ROUND(AD6215,4))</f>
        <v>0.17599999999999999</v>
      </c>
      <c r="BL6215" s="157">
        <f t="shared" si="208"/>
        <v>0.17500000000000013</v>
      </c>
      <c r="BM6215" s="157">
        <f>IF('1b-NaturalGas'!$AN$87="no","",ROUND(BL6215,4))</f>
        <v>0.17499999999999999</v>
      </c>
      <c r="BN6215" s="157">
        <f>IF('1b-NaturalGas'!$AN$88="no","",ROUND(BL6215,4))</f>
        <v>0.17499999999999999</v>
      </c>
      <c r="BO6215" s="157">
        <f>IF('1b-NaturalGas'!$AN$89="no","",ROUND(BL6215,4))</f>
        <v>0.17499999999999999</v>
      </c>
      <c r="BP6215" s="157">
        <f>IF('1b-NaturalGas'!$AN$90="no","not applicable (based on previous answers)",ROUND(BL6215,4))</f>
        <v>0.17499999999999999</v>
      </c>
      <c r="BQ6215" s="157">
        <f>IF('1b-NaturalGas'!$AN$91="no","not applicable (based on previous answers)",ROUND(BL6215,4))</f>
        <v>0.17499999999999999</v>
      </c>
    </row>
    <row r="6216" spans="30:69" x14ac:dyDescent="0.25">
      <c r="AD6216" s="157">
        <f t="shared" si="207"/>
        <v>0.17700000000000013</v>
      </c>
      <c r="AE6216" s="157">
        <f>IF('1a-Electricity'!$AN$77="no","",ROUND(AD6216,4))</f>
        <v>0.17699999999999999</v>
      </c>
      <c r="AF6216" s="157">
        <f>IF('1a-Electricity'!$AN$78="no","",ROUND(AD6216,4))</f>
        <v>0.17699999999999999</v>
      </c>
      <c r="AG6216" s="157">
        <f>IF('1a-Electricity'!$AN$79="no","",ROUND(AD6216,4))</f>
        <v>0.17699999999999999</v>
      </c>
      <c r="BL6216" s="157">
        <f t="shared" si="208"/>
        <v>0.17600000000000013</v>
      </c>
      <c r="BM6216" s="157">
        <f>IF('1b-NaturalGas'!$AN$87="no","",ROUND(BL6216,4))</f>
        <v>0.17599999999999999</v>
      </c>
      <c r="BN6216" s="157">
        <f>IF('1b-NaturalGas'!$AN$88="no","",ROUND(BL6216,4))</f>
        <v>0.17599999999999999</v>
      </c>
      <c r="BO6216" s="157">
        <f>IF('1b-NaturalGas'!$AN$89="no","",ROUND(BL6216,4))</f>
        <v>0.17599999999999999</v>
      </c>
      <c r="BP6216" s="157">
        <f>IF('1b-NaturalGas'!$AN$90="no","not applicable (based on previous answers)",ROUND(BL6216,4))</f>
        <v>0.17599999999999999</v>
      </c>
      <c r="BQ6216" s="157">
        <f>IF('1b-NaturalGas'!$AN$91="no","not applicable (based on previous answers)",ROUND(BL6216,4))</f>
        <v>0.17599999999999999</v>
      </c>
    </row>
    <row r="6217" spans="30:69" x14ac:dyDescent="0.25">
      <c r="AD6217" s="157">
        <f t="shared" si="207"/>
        <v>0.17800000000000013</v>
      </c>
      <c r="AE6217" s="157">
        <f>IF('1a-Electricity'!$AN$77="no","",ROUND(AD6217,4))</f>
        <v>0.17799999999999999</v>
      </c>
      <c r="AF6217" s="157">
        <f>IF('1a-Electricity'!$AN$78="no","",ROUND(AD6217,4))</f>
        <v>0.17799999999999999</v>
      </c>
      <c r="AG6217" s="157">
        <f>IF('1a-Electricity'!$AN$79="no","",ROUND(AD6217,4))</f>
        <v>0.17799999999999999</v>
      </c>
      <c r="BL6217" s="157">
        <f t="shared" si="208"/>
        <v>0.17700000000000013</v>
      </c>
      <c r="BM6217" s="157">
        <f>IF('1b-NaturalGas'!$AN$87="no","",ROUND(BL6217,4))</f>
        <v>0.17699999999999999</v>
      </c>
      <c r="BN6217" s="157">
        <f>IF('1b-NaturalGas'!$AN$88="no","",ROUND(BL6217,4))</f>
        <v>0.17699999999999999</v>
      </c>
      <c r="BO6217" s="157">
        <f>IF('1b-NaturalGas'!$AN$89="no","",ROUND(BL6217,4))</f>
        <v>0.17699999999999999</v>
      </c>
      <c r="BP6217" s="157">
        <f>IF('1b-NaturalGas'!$AN$90="no","not applicable (based on previous answers)",ROUND(BL6217,4))</f>
        <v>0.17699999999999999</v>
      </c>
      <c r="BQ6217" s="157">
        <f>IF('1b-NaturalGas'!$AN$91="no","not applicable (based on previous answers)",ROUND(BL6217,4))</f>
        <v>0.17699999999999999</v>
      </c>
    </row>
    <row r="6218" spans="30:69" x14ac:dyDescent="0.25">
      <c r="AD6218" s="157">
        <f t="shared" si="207"/>
        <v>0.17900000000000013</v>
      </c>
      <c r="AE6218" s="157">
        <f>IF('1a-Electricity'!$AN$77="no","",ROUND(AD6218,4))</f>
        <v>0.17899999999999999</v>
      </c>
      <c r="AF6218" s="157">
        <f>IF('1a-Electricity'!$AN$78="no","",ROUND(AD6218,4))</f>
        <v>0.17899999999999999</v>
      </c>
      <c r="AG6218" s="157">
        <f>IF('1a-Electricity'!$AN$79="no","",ROUND(AD6218,4))</f>
        <v>0.17899999999999999</v>
      </c>
      <c r="BL6218" s="157">
        <f t="shared" si="208"/>
        <v>0.17800000000000013</v>
      </c>
      <c r="BM6218" s="157">
        <f>IF('1b-NaturalGas'!$AN$87="no","",ROUND(BL6218,4))</f>
        <v>0.17799999999999999</v>
      </c>
      <c r="BN6218" s="157">
        <f>IF('1b-NaturalGas'!$AN$88="no","",ROUND(BL6218,4))</f>
        <v>0.17799999999999999</v>
      </c>
      <c r="BO6218" s="157">
        <f>IF('1b-NaturalGas'!$AN$89="no","",ROUND(BL6218,4))</f>
        <v>0.17799999999999999</v>
      </c>
      <c r="BP6218" s="157">
        <f>IF('1b-NaturalGas'!$AN$90="no","not applicable (based on previous answers)",ROUND(BL6218,4))</f>
        <v>0.17799999999999999</v>
      </c>
      <c r="BQ6218" s="157">
        <f>IF('1b-NaturalGas'!$AN$91="no","not applicable (based on previous answers)",ROUND(BL6218,4))</f>
        <v>0.17799999999999999</v>
      </c>
    </row>
    <row r="6219" spans="30:69" x14ac:dyDescent="0.25">
      <c r="AD6219" s="157">
        <f t="shared" si="207"/>
        <v>0.18000000000000013</v>
      </c>
      <c r="AE6219" s="157">
        <f>IF('1a-Electricity'!$AN$77="no","",ROUND(AD6219,4))</f>
        <v>0.18</v>
      </c>
      <c r="AF6219" s="157">
        <f>IF('1a-Electricity'!$AN$78="no","",ROUND(AD6219,4))</f>
        <v>0.18</v>
      </c>
      <c r="AG6219" s="157">
        <f>IF('1a-Electricity'!$AN$79="no","",ROUND(AD6219,4))</f>
        <v>0.18</v>
      </c>
      <c r="BL6219" s="157">
        <f t="shared" si="208"/>
        <v>0.17900000000000013</v>
      </c>
      <c r="BM6219" s="157">
        <f>IF('1b-NaturalGas'!$AN$87="no","",ROUND(BL6219,4))</f>
        <v>0.17899999999999999</v>
      </c>
      <c r="BN6219" s="157">
        <f>IF('1b-NaturalGas'!$AN$88="no","",ROUND(BL6219,4))</f>
        <v>0.17899999999999999</v>
      </c>
      <c r="BO6219" s="157">
        <f>IF('1b-NaturalGas'!$AN$89="no","",ROUND(BL6219,4))</f>
        <v>0.17899999999999999</v>
      </c>
      <c r="BP6219" s="157">
        <f>IF('1b-NaturalGas'!$AN$90="no","not applicable (based on previous answers)",ROUND(BL6219,4))</f>
        <v>0.17899999999999999</v>
      </c>
      <c r="BQ6219" s="157">
        <f>IF('1b-NaturalGas'!$AN$91="no","not applicable (based on previous answers)",ROUND(BL6219,4))</f>
        <v>0.17899999999999999</v>
      </c>
    </row>
    <row r="6220" spans="30:69" x14ac:dyDescent="0.25">
      <c r="AD6220" s="157">
        <f t="shared" si="207"/>
        <v>0.18100000000000013</v>
      </c>
      <c r="AE6220" s="157">
        <f>IF('1a-Electricity'!$AN$77="no","",ROUND(AD6220,4))</f>
        <v>0.18099999999999999</v>
      </c>
      <c r="AF6220" s="157">
        <f>IF('1a-Electricity'!$AN$78="no","",ROUND(AD6220,4))</f>
        <v>0.18099999999999999</v>
      </c>
      <c r="AG6220" s="157">
        <f>IF('1a-Electricity'!$AN$79="no","",ROUND(AD6220,4))</f>
        <v>0.18099999999999999</v>
      </c>
      <c r="BL6220" s="157">
        <f t="shared" si="208"/>
        <v>0.18000000000000013</v>
      </c>
      <c r="BM6220" s="157">
        <f>IF('1b-NaturalGas'!$AN$87="no","",ROUND(BL6220,4))</f>
        <v>0.18</v>
      </c>
      <c r="BN6220" s="157">
        <f>IF('1b-NaturalGas'!$AN$88="no","",ROUND(BL6220,4))</f>
        <v>0.18</v>
      </c>
      <c r="BO6220" s="157">
        <f>IF('1b-NaturalGas'!$AN$89="no","",ROUND(BL6220,4))</f>
        <v>0.18</v>
      </c>
      <c r="BP6220" s="157">
        <f>IF('1b-NaturalGas'!$AN$90="no","not applicable (based on previous answers)",ROUND(BL6220,4))</f>
        <v>0.18</v>
      </c>
      <c r="BQ6220" s="157">
        <f>IF('1b-NaturalGas'!$AN$91="no","not applicable (based on previous answers)",ROUND(BL6220,4))</f>
        <v>0.18</v>
      </c>
    </row>
    <row r="6221" spans="30:69" x14ac:dyDescent="0.25">
      <c r="AD6221" s="157">
        <f t="shared" si="207"/>
        <v>0.18200000000000013</v>
      </c>
      <c r="AE6221" s="157">
        <f>IF('1a-Electricity'!$AN$77="no","",ROUND(AD6221,4))</f>
        <v>0.182</v>
      </c>
      <c r="AF6221" s="157">
        <f>IF('1a-Electricity'!$AN$78="no","",ROUND(AD6221,4))</f>
        <v>0.182</v>
      </c>
      <c r="AG6221" s="157">
        <f>IF('1a-Electricity'!$AN$79="no","",ROUND(AD6221,4))</f>
        <v>0.182</v>
      </c>
      <c r="BL6221" s="157">
        <f t="shared" si="208"/>
        <v>0.18100000000000013</v>
      </c>
      <c r="BM6221" s="157">
        <f>IF('1b-NaturalGas'!$AN$87="no","",ROUND(BL6221,4))</f>
        <v>0.18099999999999999</v>
      </c>
      <c r="BN6221" s="157">
        <f>IF('1b-NaturalGas'!$AN$88="no","",ROUND(BL6221,4))</f>
        <v>0.18099999999999999</v>
      </c>
      <c r="BO6221" s="157">
        <f>IF('1b-NaturalGas'!$AN$89="no","",ROUND(BL6221,4))</f>
        <v>0.18099999999999999</v>
      </c>
      <c r="BP6221" s="157">
        <f>IF('1b-NaturalGas'!$AN$90="no","not applicable (based on previous answers)",ROUND(BL6221,4))</f>
        <v>0.18099999999999999</v>
      </c>
      <c r="BQ6221" s="157">
        <f>IF('1b-NaturalGas'!$AN$91="no","not applicable (based on previous answers)",ROUND(BL6221,4))</f>
        <v>0.18099999999999999</v>
      </c>
    </row>
    <row r="6222" spans="30:69" x14ac:dyDescent="0.25">
      <c r="AD6222" s="157">
        <f t="shared" si="207"/>
        <v>0.18300000000000013</v>
      </c>
      <c r="AE6222" s="157">
        <f>IF('1a-Electricity'!$AN$77="no","",ROUND(AD6222,4))</f>
        <v>0.183</v>
      </c>
      <c r="AF6222" s="157">
        <f>IF('1a-Electricity'!$AN$78="no","",ROUND(AD6222,4))</f>
        <v>0.183</v>
      </c>
      <c r="AG6222" s="157">
        <f>IF('1a-Electricity'!$AN$79="no","",ROUND(AD6222,4))</f>
        <v>0.183</v>
      </c>
      <c r="BL6222" s="157">
        <f t="shared" si="208"/>
        <v>0.18200000000000013</v>
      </c>
      <c r="BM6222" s="157">
        <f>IF('1b-NaturalGas'!$AN$87="no","",ROUND(BL6222,4))</f>
        <v>0.182</v>
      </c>
      <c r="BN6222" s="157">
        <f>IF('1b-NaturalGas'!$AN$88="no","",ROUND(BL6222,4))</f>
        <v>0.182</v>
      </c>
      <c r="BO6222" s="157">
        <f>IF('1b-NaturalGas'!$AN$89="no","",ROUND(BL6222,4))</f>
        <v>0.182</v>
      </c>
      <c r="BP6222" s="157">
        <f>IF('1b-NaturalGas'!$AN$90="no","not applicable (based on previous answers)",ROUND(BL6222,4))</f>
        <v>0.182</v>
      </c>
      <c r="BQ6222" s="157">
        <f>IF('1b-NaturalGas'!$AN$91="no","not applicable (based on previous answers)",ROUND(BL6222,4))</f>
        <v>0.182</v>
      </c>
    </row>
    <row r="6223" spans="30:69" x14ac:dyDescent="0.25">
      <c r="AD6223" s="157">
        <f t="shared" si="207"/>
        <v>0.18400000000000014</v>
      </c>
      <c r="AE6223" s="157">
        <f>IF('1a-Electricity'!$AN$77="no","",ROUND(AD6223,4))</f>
        <v>0.184</v>
      </c>
      <c r="AF6223" s="157">
        <f>IF('1a-Electricity'!$AN$78="no","",ROUND(AD6223,4))</f>
        <v>0.184</v>
      </c>
      <c r="AG6223" s="157">
        <f>IF('1a-Electricity'!$AN$79="no","",ROUND(AD6223,4))</f>
        <v>0.184</v>
      </c>
      <c r="BL6223" s="157">
        <f t="shared" si="208"/>
        <v>0.18300000000000013</v>
      </c>
      <c r="BM6223" s="157">
        <f>IF('1b-NaturalGas'!$AN$87="no","",ROUND(BL6223,4))</f>
        <v>0.183</v>
      </c>
      <c r="BN6223" s="157">
        <f>IF('1b-NaturalGas'!$AN$88="no","",ROUND(BL6223,4))</f>
        <v>0.183</v>
      </c>
      <c r="BO6223" s="157">
        <f>IF('1b-NaturalGas'!$AN$89="no","",ROUND(BL6223,4))</f>
        <v>0.183</v>
      </c>
      <c r="BP6223" s="157">
        <f>IF('1b-NaturalGas'!$AN$90="no","not applicable (based on previous answers)",ROUND(BL6223,4))</f>
        <v>0.183</v>
      </c>
      <c r="BQ6223" s="157">
        <f>IF('1b-NaturalGas'!$AN$91="no","not applicable (based on previous answers)",ROUND(BL6223,4))</f>
        <v>0.183</v>
      </c>
    </row>
    <row r="6224" spans="30:69" x14ac:dyDescent="0.25">
      <c r="AD6224" s="157">
        <f t="shared" ref="AD6224:AD6287" si="209">AD6223+0.001</f>
        <v>0.18500000000000014</v>
      </c>
      <c r="AE6224" s="157">
        <f>IF('1a-Electricity'!$AN$77="no","",ROUND(AD6224,4))</f>
        <v>0.185</v>
      </c>
      <c r="AF6224" s="157">
        <f>IF('1a-Electricity'!$AN$78="no","",ROUND(AD6224,4))</f>
        <v>0.185</v>
      </c>
      <c r="AG6224" s="157">
        <f>IF('1a-Electricity'!$AN$79="no","",ROUND(AD6224,4))</f>
        <v>0.185</v>
      </c>
      <c r="BL6224" s="157">
        <f t="shared" si="208"/>
        <v>0.18400000000000014</v>
      </c>
      <c r="BM6224" s="157">
        <f>IF('1b-NaturalGas'!$AN$87="no","",ROUND(BL6224,4))</f>
        <v>0.184</v>
      </c>
      <c r="BN6224" s="157">
        <f>IF('1b-NaturalGas'!$AN$88="no","",ROUND(BL6224,4))</f>
        <v>0.184</v>
      </c>
      <c r="BO6224" s="157">
        <f>IF('1b-NaturalGas'!$AN$89="no","",ROUND(BL6224,4))</f>
        <v>0.184</v>
      </c>
      <c r="BP6224" s="157">
        <f>IF('1b-NaturalGas'!$AN$90="no","not applicable (based on previous answers)",ROUND(BL6224,4))</f>
        <v>0.184</v>
      </c>
      <c r="BQ6224" s="157">
        <f>IF('1b-NaturalGas'!$AN$91="no","not applicable (based on previous answers)",ROUND(BL6224,4))</f>
        <v>0.184</v>
      </c>
    </row>
    <row r="6225" spans="30:69" x14ac:dyDescent="0.25">
      <c r="AD6225" s="157">
        <f t="shared" si="209"/>
        <v>0.18600000000000014</v>
      </c>
      <c r="AE6225" s="157">
        <f>IF('1a-Electricity'!$AN$77="no","",ROUND(AD6225,4))</f>
        <v>0.186</v>
      </c>
      <c r="AF6225" s="157">
        <f>IF('1a-Electricity'!$AN$78="no","",ROUND(AD6225,4))</f>
        <v>0.186</v>
      </c>
      <c r="AG6225" s="157">
        <f>IF('1a-Electricity'!$AN$79="no","",ROUND(AD6225,4))</f>
        <v>0.186</v>
      </c>
      <c r="BL6225" s="157">
        <f t="shared" ref="BL6225:BL6288" si="210">BL6224+0.001</f>
        <v>0.18500000000000014</v>
      </c>
      <c r="BM6225" s="157">
        <f>IF('1b-NaturalGas'!$AN$87="no","",ROUND(BL6225,4))</f>
        <v>0.185</v>
      </c>
      <c r="BN6225" s="157">
        <f>IF('1b-NaturalGas'!$AN$88="no","",ROUND(BL6225,4))</f>
        <v>0.185</v>
      </c>
      <c r="BO6225" s="157">
        <f>IF('1b-NaturalGas'!$AN$89="no","",ROUND(BL6225,4))</f>
        <v>0.185</v>
      </c>
      <c r="BP6225" s="157">
        <f>IF('1b-NaturalGas'!$AN$90="no","not applicable (based on previous answers)",ROUND(BL6225,4))</f>
        <v>0.185</v>
      </c>
      <c r="BQ6225" s="157">
        <f>IF('1b-NaturalGas'!$AN$91="no","not applicable (based on previous answers)",ROUND(BL6225,4))</f>
        <v>0.185</v>
      </c>
    </row>
    <row r="6226" spans="30:69" x14ac:dyDescent="0.25">
      <c r="AD6226" s="157">
        <f t="shared" si="209"/>
        <v>0.18700000000000014</v>
      </c>
      <c r="AE6226" s="157">
        <f>IF('1a-Electricity'!$AN$77="no","",ROUND(AD6226,4))</f>
        <v>0.187</v>
      </c>
      <c r="AF6226" s="157">
        <f>IF('1a-Electricity'!$AN$78="no","",ROUND(AD6226,4))</f>
        <v>0.187</v>
      </c>
      <c r="AG6226" s="157">
        <f>IF('1a-Electricity'!$AN$79="no","",ROUND(AD6226,4))</f>
        <v>0.187</v>
      </c>
      <c r="BL6226" s="157">
        <f t="shared" si="210"/>
        <v>0.18600000000000014</v>
      </c>
      <c r="BM6226" s="157">
        <f>IF('1b-NaturalGas'!$AN$87="no","",ROUND(BL6226,4))</f>
        <v>0.186</v>
      </c>
      <c r="BN6226" s="157">
        <f>IF('1b-NaturalGas'!$AN$88="no","",ROUND(BL6226,4))</f>
        <v>0.186</v>
      </c>
      <c r="BO6226" s="157">
        <f>IF('1b-NaturalGas'!$AN$89="no","",ROUND(BL6226,4))</f>
        <v>0.186</v>
      </c>
      <c r="BP6226" s="157">
        <f>IF('1b-NaturalGas'!$AN$90="no","not applicable (based on previous answers)",ROUND(BL6226,4))</f>
        <v>0.186</v>
      </c>
      <c r="BQ6226" s="157">
        <f>IF('1b-NaturalGas'!$AN$91="no","not applicable (based on previous answers)",ROUND(BL6226,4))</f>
        <v>0.186</v>
      </c>
    </row>
    <row r="6227" spans="30:69" x14ac:dyDescent="0.25">
      <c r="AD6227" s="157">
        <f t="shared" si="209"/>
        <v>0.18800000000000014</v>
      </c>
      <c r="AE6227" s="157">
        <f>IF('1a-Electricity'!$AN$77="no","",ROUND(AD6227,4))</f>
        <v>0.188</v>
      </c>
      <c r="AF6227" s="157">
        <f>IF('1a-Electricity'!$AN$78="no","",ROUND(AD6227,4))</f>
        <v>0.188</v>
      </c>
      <c r="AG6227" s="157">
        <f>IF('1a-Electricity'!$AN$79="no","",ROUND(AD6227,4))</f>
        <v>0.188</v>
      </c>
      <c r="BL6227" s="157">
        <f t="shared" si="210"/>
        <v>0.18700000000000014</v>
      </c>
      <c r="BM6227" s="157">
        <f>IF('1b-NaturalGas'!$AN$87="no","",ROUND(BL6227,4))</f>
        <v>0.187</v>
      </c>
      <c r="BN6227" s="157">
        <f>IF('1b-NaturalGas'!$AN$88="no","",ROUND(BL6227,4))</f>
        <v>0.187</v>
      </c>
      <c r="BO6227" s="157">
        <f>IF('1b-NaturalGas'!$AN$89="no","",ROUND(BL6227,4))</f>
        <v>0.187</v>
      </c>
      <c r="BP6227" s="157">
        <f>IF('1b-NaturalGas'!$AN$90="no","not applicable (based on previous answers)",ROUND(BL6227,4))</f>
        <v>0.187</v>
      </c>
      <c r="BQ6227" s="157">
        <f>IF('1b-NaturalGas'!$AN$91="no","not applicable (based on previous answers)",ROUND(BL6227,4))</f>
        <v>0.187</v>
      </c>
    </row>
    <row r="6228" spans="30:69" x14ac:dyDescent="0.25">
      <c r="AD6228" s="157">
        <f t="shared" si="209"/>
        <v>0.18900000000000014</v>
      </c>
      <c r="AE6228" s="157">
        <f>IF('1a-Electricity'!$AN$77="no","",ROUND(AD6228,4))</f>
        <v>0.189</v>
      </c>
      <c r="AF6228" s="157">
        <f>IF('1a-Electricity'!$AN$78="no","",ROUND(AD6228,4))</f>
        <v>0.189</v>
      </c>
      <c r="AG6228" s="157">
        <f>IF('1a-Electricity'!$AN$79="no","",ROUND(AD6228,4))</f>
        <v>0.189</v>
      </c>
      <c r="BL6228" s="157">
        <f t="shared" si="210"/>
        <v>0.18800000000000014</v>
      </c>
      <c r="BM6228" s="157">
        <f>IF('1b-NaturalGas'!$AN$87="no","",ROUND(BL6228,4))</f>
        <v>0.188</v>
      </c>
      <c r="BN6228" s="157">
        <f>IF('1b-NaturalGas'!$AN$88="no","",ROUND(BL6228,4))</f>
        <v>0.188</v>
      </c>
      <c r="BO6228" s="157">
        <f>IF('1b-NaturalGas'!$AN$89="no","",ROUND(BL6228,4))</f>
        <v>0.188</v>
      </c>
      <c r="BP6228" s="157">
        <f>IF('1b-NaturalGas'!$AN$90="no","not applicable (based on previous answers)",ROUND(BL6228,4))</f>
        <v>0.188</v>
      </c>
      <c r="BQ6228" s="157">
        <f>IF('1b-NaturalGas'!$AN$91="no","not applicable (based on previous answers)",ROUND(BL6228,4))</f>
        <v>0.188</v>
      </c>
    </row>
    <row r="6229" spans="30:69" x14ac:dyDescent="0.25">
      <c r="AD6229" s="157">
        <f t="shared" si="209"/>
        <v>0.19000000000000014</v>
      </c>
      <c r="AE6229" s="157">
        <f>IF('1a-Electricity'!$AN$77="no","",ROUND(AD6229,4))</f>
        <v>0.19</v>
      </c>
      <c r="AF6229" s="157">
        <f>IF('1a-Electricity'!$AN$78="no","",ROUND(AD6229,4))</f>
        <v>0.19</v>
      </c>
      <c r="AG6229" s="157">
        <f>IF('1a-Electricity'!$AN$79="no","",ROUND(AD6229,4))</f>
        <v>0.19</v>
      </c>
      <c r="BL6229" s="157">
        <f t="shared" si="210"/>
        <v>0.18900000000000014</v>
      </c>
      <c r="BM6229" s="157">
        <f>IF('1b-NaturalGas'!$AN$87="no","",ROUND(BL6229,4))</f>
        <v>0.189</v>
      </c>
      <c r="BN6229" s="157">
        <f>IF('1b-NaturalGas'!$AN$88="no","",ROUND(BL6229,4))</f>
        <v>0.189</v>
      </c>
      <c r="BO6229" s="157">
        <f>IF('1b-NaturalGas'!$AN$89="no","",ROUND(BL6229,4))</f>
        <v>0.189</v>
      </c>
      <c r="BP6229" s="157">
        <f>IF('1b-NaturalGas'!$AN$90="no","not applicable (based on previous answers)",ROUND(BL6229,4))</f>
        <v>0.189</v>
      </c>
      <c r="BQ6229" s="157">
        <f>IF('1b-NaturalGas'!$AN$91="no","not applicable (based on previous answers)",ROUND(BL6229,4))</f>
        <v>0.189</v>
      </c>
    </row>
    <row r="6230" spans="30:69" x14ac:dyDescent="0.25">
      <c r="AD6230" s="157">
        <f t="shared" si="209"/>
        <v>0.19100000000000014</v>
      </c>
      <c r="AE6230" s="157">
        <f>IF('1a-Electricity'!$AN$77="no","",ROUND(AD6230,4))</f>
        <v>0.191</v>
      </c>
      <c r="AF6230" s="157">
        <f>IF('1a-Electricity'!$AN$78="no","",ROUND(AD6230,4))</f>
        <v>0.191</v>
      </c>
      <c r="AG6230" s="157">
        <f>IF('1a-Electricity'!$AN$79="no","",ROUND(AD6230,4))</f>
        <v>0.191</v>
      </c>
      <c r="BL6230" s="157">
        <f t="shared" si="210"/>
        <v>0.19000000000000014</v>
      </c>
      <c r="BM6230" s="157">
        <f>IF('1b-NaturalGas'!$AN$87="no","",ROUND(BL6230,4))</f>
        <v>0.19</v>
      </c>
      <c r="BN6230" s="157">
        <f>IF('1b-NaturalGas'!$AN$88="no","",ROUND(BL6230,4))</f>
        <v>0.19</v>
      </c>
      <c r="BO6230" s="157">
        <f>IF('1b-NaturalGas'!$AN$89="no","",ROUND(BL6230,4))</f>
        <v>0.19</v>
      </c>
      <c r="BP6230" s="157">
        <f>IF('1b-NaturalGas'!$AN$90="no","not applicable (based on previous answers)",ROUND(BL6230,4))</f>
        <v>0.19</v>
      </c>
      <c r="BQ6230" s="157">
        <f>IF('1b-NaturalGas'!$AN$91="no","not applicable (based on previous answers)",ROUND(BL6230,4))</f>
        <v>0.19</v>
      </c>
    </row>
    <row r="6231" spans="30:69" x14ac:dyDescent="0.25">
      <c r="AD6231" s="157">
        <f t="shared" si="209"/>
        <v>0.19200000000000014</v>
      </c>
      <c r="AE6231" s="157">
        <f>IF('1a-Electricity'!$AN$77="no","",ROUND(AD6231,4))</f>
        <v>0.192</v>
      </c>
      <c r="AF6231" s="157">
        <f>IF('1a-Electricity'!$AN$78="no","",ROUND(AD6231,4))</f>
        <v>0.192</v>
      </c>
      <c r="AG6231" s="157">
        <f>IF('1a-Electricity'!$AN$79="no","",ROUND(AD6231,4))</f>
        <v>0.192</v>
      </c>
      <c r="BL6231" s="157">
        <f t="shared" si="210"/>
        <v>0.19100000000000014</v>
      </c>
      <c r="BM6231" s="157">
        <f>IF('1b-NaturalGas'!$AN$87="no","",ROUND(BL6231,4))</f>
        <v>0.191</v>
      </c>
      <c r="BN6231" s="157">
        <f>IF('1b-NaturalGas'!$AN$88="no","",ROUND(BL6231,4))</f>
        <v>0.191</v>
      </c>
      <c r="BO6231" s="157">
        <f>IF('1b-NaturalGas'!$AN$89="no","",ROUND(BL6231,4))</f>
        <v>0.191</v>
      </c>
      <c r="BP6231" s="157">
        <f>IF('1b-NaturalGas'!$AN$90="no","not applicable (based on previous answers)",ROUND(BL6231,4))</f>
        <v>0.191</v>
      </c>
      <c r="BQ6231" s="157">
        <f>IF('1b-NaturalGas'!$AN$91="no","not applicable (based on previous answers)",ROUND(BL6231,4))</f>
        <v>0.191</v>
      </c>
    </row>
    <row r="6232" spans="30:69" x14ac:dyDescent="0.25">
      <c r="AD6232" s="157">
        <f t="shared" si="209"/>
        <v>0.19300000000000014</v>
      </c>
      <c r="AE6232" s="157">
        <f>IF('1a-Electricity'!$AN$77="no","",ROUND(AD6232,4))</f>
        <v>0.193</v>
      </c>
      <c r="AF6232" s="157">
        <f>IF('1a-Electricity'!$AN$78="no","",ROUND(AD6232,4))</f>
        <v>0.193</v>
      </c>
      <c r="AG6232" s="157">
        <f>IF('1a-Electricity'!$AN$79="no","",ROUND(AD6232,4))</f>
        <v>0.193</v>
      </c>
      <c r="BL6232" s="157">
        <f t="shared" si="210"/>
        <v>0.19200000000000014</v>
      </c>
      <c r="BM6232" s="157">
        <f>IF('1b-NaturalGas'!$AN$87="no","",ROUND(BL6232,4))</f>
        <v>0.192</v>
      </c>
      <c r="BN6232" s="157">
        <f>IF('1b-NaturalGas'!$AN$88="no","",ROUND(BL6232,4))</f>
        <v>0.192</v>
      </c>
      <c r="BO6232" s="157">
        <f>IF('1b-NaturalGas'!$AN$89="no","",ROUND(BL6232,4))</f>
        <v>0.192</v>
      </c>
      <c r="BP6232" s="157">
        <f>IF('1b-NaturalGas'!$AN$90="no","not applicable (based on previous answers)",ROUND(BL6232,4))</f>
        <v>0.192</v>
      </c>
      <c r="BQ6232" s="157">
        <f>IF('1b-NaturalGas'!$AN$91="no","not applicable (based on previous answers)",ROUND(BL6232,4))</f>
        <v>0.192</v>
      </c>
    </row>
    <row r="6233" spans="30:69" x14ac:dyDescent="0.25">
      <c r="AD6233" s="157">
        <f t="shared" si="209"/>
        <v>0.19400000000000014</v>
      </c>
      <c r="AE6233" s="157">
        <f>IF('1a-Electricity'!$AN$77="no","",ROUND(AD6233,4))</f>
        <v>0.19400000000000001</v>
      </c>
      <c r="AF6233" s="157">
        <f>IF('1a-Electricity'!$AN$78="no","",ROUND(AD6233,4))</f>
        <v>0.19400000000000001</v>
      </c>
      <c r="AG6233" s="157">
        <f>IF('1a-Electricity'!$AN$79="no","",ROUND(AD6233,4))</f>
        <v>0.19400000000000001</v>
      </c>
      <c r="BL6233" s="157">
        <f t="shared" si="210"/>
        <v>0.19300000000000014</v>
      </c>
      <c r="BM6233" s="157">
        <f>IF('1b-NaturalGas'!$AN$87="no","",ROUND(BL6233,4))</f>
        <v>0.193</v>
      </c>
      <c r="BN6233" s="157">
        <f>IF('1b-NaturalGas'!$AN$88="no","",ROUND(BL6233,4))</f>
        <v>0.193</v>
      </c>
      <c r="BO6233" s="157">
        <f>IF('1b-NaturalGas'!$AN$89="no","",ROUND(BL6233,4))</f>
        <v>0.193</v>
      </c>
      <c r="BP6233" s="157">
        <f>IF('1b-NaturalGas'!$AN$90="no","not applicable (based on previous answers)",ROUND(BL6233,4))</f>
        <v>0.193</v>
      </c>
      <c r="BQ6233" s="157">
        <f>IF('1b-NaturalGas'!$AN$91="no","not applicable (based on previous answers)",ROUND(BL6233,4))</f>
        <v>0.193</v>
      </c>
    </row>
    <row r="6234" spans="30:69" x14ac:dyDescent="0.25">
      <c r="AD6234" s="157">
        <f t="shared" si="209"/>
        <v>0.19500000000000015</v>
      </c>
      <c r="AE6234" s="157">
        <f>IF('1a-Electricity'!$AN$77="no","",ROUND(AD6234,4))</f>
        <v>0.19500000000000001</v>
      </c>
      <c r="AF6234" s="157">
        <f>IF('1a-Electricity'!$AN$78="no","",ROUND(AD6234,4))</f>
        <v>0.19500000000000001</v>
      </c>
      <c r="AG6234" s="157">
        <f>IF('1a-Electricity'!$AN$79="no","",ROUND(AD6234,4))</f>
        <v>0.19500000000000001</v>
      </c>
      <c r="BL6234" s="157">
        <f t="shared" si="210"/>
        <v>0.19400000000000014</v>
      </c>
      <c r="BM6234" s="157">
        <f>IF('1b-NaturalGas'!$AN$87="no","",ROUND(BL6234,4))</f>
        <v>0.19400000000000001</v>
      </c>
      <c r="BN6234" s="157">
        <f>IF('1b-NaturalGas'!$AN$88="no","",ROUND(BL6234,4))</f>
        <v>0.19400000000000001</v>
      </c>
      <c r="BO6234" s="157">
        <f>IF('1b-NaturalGas'!$AN$89="no","",ROUND(BL6234,4))</f>
        <v>0.19400000000000001</v>
      </c>
      <c r="BP6234" s="157">
        <f>IF('1b-NaturalGas'!$AN$90="no","not applicable (based on previous answers)",ROUND(BL6234,4))</f>
        <v>0.19400000000000001</v>
      </c>
      <c r="BQ6234" s="157">
        <f>IF('1b-NaturalGas'!$AN$91="no","not applicable (based on previous answers)",ROUND(BL6234,4))</f>
        <v>0.19400000000000001</v>
      </c>
    </row>
    <row r="6235" spans="30:69" x14ac:dyDescent="0.25">
      <c r="AD6235" s="157">
        <f t="shared" si="209"/>
        <v>0.19600000000000015</v>
      </c>
      <c r="AE6235" s="157">
        <f>IF('1a-Electricity'!$AN$77="no","",ROUND(AD6235,4))</f>
        <v>0.19600000000000001</v>
      </c>
      <c r="AF6235" s="157">
        <f>IF('1a-Electricity'!$AN$78="no","",ROUND(AD6235,4))</f>
        <v>0.19600000000000001</v>
      </c>
      <c r="AG6235" s="157">
        <f>IF('1a-Electricity'!$AN$79="no","",ROUND(AD6235,4))</f>
        <v>0.19600000000000001</v>
      </c>
      <c r="BL6235" s="157">
        <f t="shared" si="210"/>
        <v>0.19500000000000015</v>
      </c>
      <c r="BM6235" s="157">
        <f>IF('1b-NaturalGas'!$AN$87="no","",ROUND(BL6235,4))</f>
        <v>0.19500000000000001</v>
      </c>
      <c r="BN6235" s="157">
        <f>IF('1b-NaturalGas'!$AN$88="no","",ROUND(BL6235,4))</f>
        <v>0.19500000000000001</v>
      </c>
      <c r="BO6235" s="157">
        <f>IF('1b-NaturalGas'!$AN$89="no","",ROUND(BL6235,4))</f>
        <v>0.19500000000000001</v>
      </c>
      <c r="BP6235" s="157">
        <f>IF('1b-NaturalGas'!$AN$90="no","not applicable (based on previous answers)",ROUND(BL6235,4))</f>
        <v>0.19500000000000001</v>
      </c>
      <c r="BQ6235" s="157">
        <f>IF('1b-NaturalGas'!$AN$91="no","not applicable (based on previous answers)",ROUND(BL6235,4))</f>
        <v>0.19500000000000001</v>
      </c>
    </row>
    <row r="6236" spans="30:69" x14ac:dyDescent="0.25">
      <c r="AD6236" s="157">
        <f t="shared" si="209"/>
        <v>0.19700000000000015</v>
      </c>
      <c r="AE6236" s="157">
        <f>IF('1a-Electricity'!$AN$77="no","",ROUND(AD6236,4))</f>
        <v>0.19700000000000001</v>
      </c>
      <c r="AF6236" s="157">
        <f>IF('1a-Electricity'!$AN$78="no","",ROUND(AD6236,4))</f>
        <v>0.19700000000000001</v>
      </c>
      <c r="AG6236" s="157">
        <f>IF('1a-Electricity'!$AN$79="no","",ROUND(AD6236,4))</f>
        <v>0.19700000000000001</v>
      </c>
      <c r="BL6236" s="157">
        <f t="shared" si="210"/>
        <v>0.19600000000000015</v>
      </c>
      <c r="BM6236" s="157">
        <f>IF('1b-NaturalGas'!$AN$87="no","",ROUND(BL6236,4))</f>
        <v>0.19600000000000001</v>
      </c>
      <c r="BN6236" s="157">
        <f>IF('1b-NaturalGas'!$AN$88="no","",ROUND(BL6236,4))</f>
        <v>0.19600000000000001</v>
      </c>
      <c r="BO6236" s="157">
        <f>IF('1b-NaturalGas'!$AN$89="no","",ROUND(BL6236,4))</f>
        <v>0.19600000000000001</v>
      </c>
      <c r="BP6236" s="157">
        <f>IF('1b-NaturalGas'!$AN$90="no","not applicable (based on previous answers)",ROUND(BL6236,4))</f>
        <v>0.19600000000000001</v>
      </c>
      <c r="BQ6236" s="157">
        <f>IF('1b-NaturalGas'!$AN$91="no","not applicable (based on previous answers)",ROUND(BL6236,4))</f>
        <v>0.19600000000000001</v>
      </c>
    </row>
    <row r="6237" spans="30:69" x14ac:dyDescent="0.25">
      <c r="AD6237" s="157">
        <f t="shared" si="209"/>
        <v>0.19800000000000015</v>
      </c>
      <c r="AE6237" s="157">
        <f>IF('1a-Electricity'!$AN$77="no","",ROUND(AD6237,4))</f>
        <v>0.19800000000000001</v>
      </c>
      <c r="AF6237" s="157">
        <f>IF('1a-Electricity'!$AN$78="no","",ROUND(AD6237,4))</f>
        <v>0.19800000000000001</v>
      </c>
      <c r="AG6237" s="157">
        <f>IF('1a-Electricity'!$AN$79="no","",ROUND(AD6237,4))</f>
        <v>0.19800000000000001</v>
      </c>
      <c r="BL6237" s="157">
        <f t="shared" si="210"/>
        <v>0.19700000000000015</v>
      </c>
      <c r="BM6237" s="157">
        <f>IF('1b-NaturalGas'!$AN$87="no","",ROUND(BL6237,4))</f>
        <v>0.19700000000000001</v>
      </c>
      <c r="BN6237" s="157">
        <f>IF('1b-NaturalGas'!$AN$88="no","",ROUND(BL6237,4))</f>
        <v>0.19700000000000001</v>
      </c>
      <c r="BO6237" s="157">
        <f>IF('1b-NaturalGas'!$AN$89="no","",ROUND(BL6237,4))</f>
        <v>0.19700000000000001</v>
      </c>
      <c r="BP6237" s="157">
        <f>IF('1b-NaturalGas'!$AN$90="no","not applicable (based on previous answers)",ROUND(BL6237,4))</f>
        <v>0.19700000000000001</v>
      </c>
      <c r="BQ6237" s="157">
        <f>IF('1b-NaturalGas'!$AN$91="no","not applicable (based on previous answers)",ROUND(BL6237,4))</f>
        <v>0.19700000000000001</v>
      </c>
    </row>
    <row r="6238" spans="30:69" x14ac:dyDescent="0.25">
      <c r="AD6238" s="157">
        <f t="shared" si="209"/>
        <v>0.19900000000000015</v>
      </c>
      <c r="AE6238" s="157">
        <f>IF('1a-Electricity'!$AN$77="no","",ROUND(AD6238,4))</f>
        <v>0.19900000000000001</v>
      </c>
      <c r="AF6238" s="157">
        <f>IF('1a-Electricity'!$AN$78="no","",ROUND(AD6238,4))</f>
        <v>0.19900000000000001</v>
      </c>
      <c r="AG6238" s="157">
        <f>IF('1a-Electricity'!$AN$79="no","",ROUND(AD6238,4))</f>
        <v>0.19900000000000001</v>
      </c>
      <c r="BL6238" s="157">
        <f t="shared" si="210"/>
        <v>0.19800000000000015</v>
      </c>
      <c r="BM6238" s="157">
        <f>IF('1b-NaturalGas'!$AN$87="no","",ROUND(BL6238,4))</f>
        <v>0.19800000000000001</v>
      </c>
      <c r="BN6238" s="157">
        <f>IF('1b-NaturalGas'!$AN$88="no","",ROUND(BL6238,4))</f>
        <v>0.19800000000000001</v>
      </c>
      <c r="BO6238" s="157">
        <f>IF('1b-NaturalGas'!$AN$89="no","",ROUND(BL6238,4))</f>
        <v>0.19800000000000001</v>
      </c>
      <c r="BP6238" s="157">
        <f>IF('1b-NaturalGas'!$AN$90="no","not applicable (based on previous answers)",ROUND(BL6238,4))</f>
        <v>0.19800000000000001</v>
      </c>
      <c r="BQ6238" s="157">
        <f>IF('1b-NaturalGas'!$AN$91="no","not applicable (based on previous answers)",ROUND(BL6238,4))</f>
        <v>0.19800000000000001</v>
      </c>
    </row>
    <row r="6239" spans="30:69" x14ac:dyDescent="0.25">
      <c r="AD6239" s="157">
        <f t="shared" si="209"/>
        <v>0.20000000000000015</v>
      </c>
      <c r="AE6239" s="157">
        <f>IF('1a-Electricity'!$AN$77="no","",ROUND(AD6239,4))</f>
        <v>0.2</v>
      </c>
      <c r="AF6239" s="157">
        <f>IF('1a-Electricity'!$AN$78="no","",ROUND(AD6239,4))</f>
        <v>0.2</v>
      </c>
      <c r="AG6239" s="157">
        <f>IF('1a-Electricity'!$AN$79="no","",ROUND(AD6239,4))</f>
        <v>0.2</v>
      </c>
      <c r="BL6239" s="157">
        <f t="shared" si="210"/>
        <v>0.19900000000000015</v>
      </c>
      <c r="BM6239" s="157">
        <f>IF('1b-NaturalGas'!$AN$87="no","",ROUND(BL6239,4))</f>
        <v>0.19900000000000001</v>
      </c>
      <c r="BN6239" s="157">
        <f>IF('1b-NaturalGas'!$AN$88="no","",ROUND(BL6239,4))</f>
        <v>0.19900000000000001</v>
      </c>
      <c r="BO6239" s="157">
        <f>IF('1b-NaturalGas'!$AN$89="no","",ROUND(BL6239,4))</f>
        <v>0.19900000000000001</v>
      </c>
      <c r="BP6239" s="157">
        <f>IF('1b-NaturalGas'!$AN$90="no","not applicable (based on previous answers)",ROUND(BL6239,4))</f>
        <v>0.19900000000000001</v>
      </c>
      <c r="BQ6239" s="157">
        <f>IF('1b-NaturalGas'!$AN$91="no","not applicable (based on previous answers)",ROUND(BL6239,4))</f>
        <v>0.19900000000000001</v>
      </c>
    </row>
    <row r="6240" spans="30:69" x14ac:dyDescent="0.25">
      <c r="AD6240" s="157">
        <f t="shared" si="209"/>
        <v>0.20100000000000015</v>
      </c>
      <c r="AE6240" s="157">
        <f>IF('1a-Electricity'!$AN$77="no","",ROUND(AD6240,4))</f>
        <v>0.20100000000000001</v>
      </c>
      <c r="AF6240" s="157">
        <f>IF('1a-Electricity'!$AN$78="no","",ROUND(AD6240,4))</f>
        <v>0.20100000000000001</v>
      </c>
      <c r="AG6240" s="157">
        <f>IF('1a-Electricity'!$AN$79="no","",ROUND(AD6240,4))</f>
        <v>0.20100000000000001</v>
      </c>
      <c r="BL6240" s="157">
        <f t="shared" si="210"/>
        <v>0.20000000000000015</v>
      </c>
      <c r="BM6240" s="157">
        <f>IF('1b-NaturalGas'!$AN$87="no","",ROUND(BL6240,4))</f>
        <v>0.2</v>
      </c>
      <c r="BN6240" s="157">
        <f>IF('1b-NaturalGas'!$AN$88="no","",ROUND(BL6240,4))</f>
        <v>0.2</v>
      </c>
      <c r="BO6240" s="157">
        <f>IF('1b-NaturalGas'!$AN$89="no","",ROUND(BL6240,4))</f>
        <v>0.2</v>
      </c>
      <c r="BP6240" s="157">
        <f>IF('1b-NaturalGas'!$AN$90="no","not applicable (based on previous answers)",ROUND(BL6240,4))</f>
        <v>0.2</v>
      </c>
      <c r="BQ6240" s="157">
        <f>IF('1b-NaturalGas'!$AN$91="no","not applicable (based on previous answers)",ROUND(BL6240,4))</f>
        <v>0.2</v>
      </c>
    </row>
    <row r="6241" spans="30:69" x14ac:dyDescent="0.25">
      <c r="AD6241" s="157">
        <f t="shared" si="209"/>
        <v>0.20200000000000015</v>
      </c>
      <c r="AE6241" s="157">
        <f>IF('1a-Electricity'!$AN$77="no","",ROUND(AD6241,4))</f>
        <v>0.20200000000000001</v>
      </c>
      <c r="AF6241" s="157">
        <f>IF('1a-Electricity'!$AN$78="no","",ROUND(AD6241,4))</f>
        <v>0.20200000000000001</v>
      </c>
      <c r="AG6241" s="157">
        <f>IF('1a-Electricity'!$AN$79="no","",ROUND(AD6241,4))</f>
        <v>0.20200000000000001</v>
      </c>
      <c r="BL6241" s="157">
        <f t="shared" si="210"/>
        <v>0.20100000000000015</v>
      </c>
      <c r="BM6241" s="157">
        <f>IF('1b-NaturalGas'!$AN$87="no","",ROUND(BL6241,4))</f>
        <v>0.20100000000000001</v>
      </c>
      <c r="BN6241" s="157">
        <f>IF('1b-NaturalGas'!$AN$88="no","",ROUND(BL6241,4))</f>
        <v>0.20100000000000001</v>
      </c>
      <c r="BO6241" s="157">
        <f>IF('1b-NaturalGas'!$AN$89="no","",ROUND(BL6241,4))</f>
        <v>0.20100000000000001</v>
      </c>
      <c r="BP6241" s="157">
        <f>IF('1b-NaturalGas'!$AN$90="no","not applicable (based on previous answers)",ROUND(BL6241,4))</f>
        <v>0.20100000000000001</v>
      </c>
      <c r="BQ6241" s="157">
        <f>IF('1b-NaturalGas'!$AN$91="no","not applicable (based on previous answers)",ROUND(BL6241,4))</f>
        <v>0.20100000000000001</v>
      </c>
    </row>
    <row r="6242" spans="30:69" x14ac:dyDescent="0.25">
      <c r="AD6242" s="157">
        <f t="shared" si="209"/>
        <v>0.20300000000000015</v>
      </c>
      <c r="AE6242" s="157">
        <f>IF('1a-Electricity'!$AN$77="no","",ROUND(AD6242,4))</f>
        <v>0.20300000000000001</v>
      </c>
      <c r="AF6242" s="157">
        <f>IF('1a-Electricity'!$AN$78="no","",ROUND(AD6242,4))</f>
        <v>0.20300000000000001</v>
      </c>
      <c r="AG6242" s="157">
        <f>IF('1a-Electricity'!$AN$79="no","",ROUND(AD6242,4))</f>
        <v>0.20300000000000001</v>
      </c>
      <c r="BL6242" s="157">
        <f t="shared" si="210"/>
        <v>0.20200000000000015</v>
      </c>
      <c r="BM6242" s="157">
        <f>IF('1b-NaturalGas'!$AN$87="no","",ROUND(BL6242,4))</f>
        <v>0.20200000000000001</v>
      </c>
      <c r="BN6242" s="157">
        <f>IF('1b-NaturalGas'!$AN$88="no","",ROUND(BL6242,4))</f>
        <v>0.20200000000000001</v>
      </c>
      <c r="BO6242" s="157">
        <f>IF('1b-NaturalGas'!$AN$89="no","",ROUND(BL6242,4))</f>
        <v>0.20200000000000001</v>
      </c>
      <c r="BP6242" s="157">
        <f>IF('1b-NaturalGas'!$AN$90="no","not applicable (based on previous answers)",ROUND(BL6242,4))</f>
        <v>0.20200000000000001</v>
      </c>
      <c r="BQ6242" s="157">
        <f>IF('1b-NaturalGas'!$AN$91="no","not applicable (based on previous answers)",ROUND(BL6242,4))</f>
        <v>0.20200000000000001</v>
      </c>
    </row>
    <row r="6243" spans="30:69" x14ac:dyDescent="0.25">
      <c r="AD6243" s="157">
        <f t="shared" si="209"/>
        <v>0.20400000000000015</v>
      </c>
      <c r="AE6243" s="157">
        <f>IF('1a-Electricity'!$AN$77="no","",ROUND(AD6243,4))</f>
        <v>0.20399999999999999</v>
      </c>
      <c r="AF6243" s="157">
        <f>IF('1a-Electricity'!$AN$78="no","",ROUND(AD6243,4))</f>
        <v>0.20399999999999999</v>
      </c>
      <c r="AG6243" s="157">
        <f>IF('1a-Electricity'!$AN$79="no","",ROUND(AD6243,4))</f>
        <v>0.20399999999999999</v>
      </c>
      <c r="BL6243" s="157">
        <f t="shared" si="210"/>
        <v>0.20300000000000015</v>
      </c>
      <c r="BM6243" s="157">
        <f>IF('1b-NaturalGas'!$AN$87="no","",ROUND(BL6243,4))</f>
        <v>0.20300000000000001</v>
      </c>
      <c r="BN6243" s="157">
        <f>IF('1b-NaturalGas'!$AN$88="no","",ROUND(BL6243,4))</f>
        <v>0.20300000000000001</v>
      </c>
      <c r="BO6243" s="157">
        <f>IF('1b-NaturalGas'!$AN$89="no","",ROUND(BL6243,4))</f>
        <v>0.20300000000000001</v>
      </c>
      <c r="BP6243" s="157">
        <f>IF('1b-NaturalGas'!$AN$90="no","not applicable (based on previous answers)",ROUND(BL6243,4))</f>
        <v>0.20300000000000001</v>
      </c>
      <c r="BQ6243" s="157">
        <f>IF('1b-NaturalGas'!$AN$91="no","not applicable (based on previous answers)",ROUND(BL6243,4))</f>
        <v>0.20300000000000001</v>
      </c>
    </row>
    <row r="6244" spans="30:69" x14ac:dyDescent="0.25">
      <c r="AD6244" s="157">
        <f t="shared" si="209"/>
        <v>0.20500000000000015</v>
      </c>
      <c r="AE6244" s="157">
        <f>IF('1a-Electricity'!$AN$77="no","",ROUND(AD6244,4))</f>
        <v>0.20499999999999999</v>
      </c>
      <c r="AF6244" s="157">
        <f>IF('1a-Electricity'!$AN$78="no","",ROUND(AD6244,4))</f>
        <v>0.20499999999999999</v>
      </c>
      <c r="AG6244" s="157">
        <f>IF('1a-Electricity'!$AN$79="no","",ROUND(AD6244,4))</f>
        <v>0.20499999999999999</v>
      </c>
      <c r="BL6244" s="157">
        <f t="shared" si="210"/>
        <v>0.20400000000000015</v>
      </c>
      <c r="BM6244" s="157">
        <f>IF('1b-NaturalGas'!$AN$87="no","",ROUND(BL6244,4))</f>
        <v>0.20399999999999999</v>
      </c>
      <c r="BN6244" s="157">
        <f>IF('1b-NaturalGas'!$AN$88="no","",ROUND(BL6244,4))</f>
        <v>0.20399999999999999</v>
      </c>
      <c r="BO6244" s="157">
        <f>IF('1b-NaturalGas'!$AN$89="no","",ROUND(BL6244,4))</f>
        <v>0.20399999999999999</v>
      </c>
      <c r="BP6244" s="157">
        <f>IF('1b-NaturalGas'!$AN$90="no","not applicable (based on previous answers)",ROUND(BL6244,4))</f>
        <v>0.20399999999999999</v>
      </c>
      <c r="BQ6244" s="157">
        <f>IF('1b-NaturalGas'!$AN$91="no","not applicable (based on previous answers)",ROUND(BL6244,4))</f>
        <v>0.20399999999999999</v>
      </c>
    </row>
    <row r="6245" spans="30:69" x14ac:dyDescent="0.25">
      <c r="AD6245" s="157">
        <f t="shared" si="209"/>
        <v>0.20600000000000016</v>
      </c>
      <c r="AE6245" s="157">
        <f>IF('1a-Electricity'!$AN$77="no","",ROUND(AD6245,4))</f>
        <v>0.20599999999999999</v>
      </c>
      <c r="AF6245" s="157">
        <f>IF('1a-Electricity'!$AN$78="no","",ROUND(AD6245,4))</f>
        <v>0.20599999999999999</v>
      </c>
      <c r="AG6245" s="157">
        <f>IF('1a-Electricity'!$AN$79="no","",ROUND(AD6245,4))</f>
        <v>0.20599999999999999</v>
      </c>
      <c r="BL6245" s="157">
        <f t="shared" si="210"/>
        <v>0.20500000000000015</v>
      </c>
      <c r="BM6245" s="157">
        <f>IF('1b-NaturalGas'!$AN$87="no","",ROUND(BL6245,4))</f>
        <v>0.20499999999999999</v>
      </c>
      <c r="BN6245" s="157">
        <f>IF('1b-NaturalGas'!$AN$88="no","",ROUND(BL6245,4))</f>
        <v>0.20499999999999999</v>
      </c>
      <c r="BO6245" s="157">
        <f>IF('1b-NaturalGas'!$AN$89="no","",ROUND(BL6245,4))</f>
        <v>0.20499999999999999</v>
      </c>
      <c r="BP6245" s="157">
        <f>IF('1b-NaturalGas'!$AN$90="no","not applicable (based on previous answers)",ROUND(BL6245,4))</f>
        <v>0.20499999999999999</v>
      </c>
      <c r="BQ6245" s="157">
        <f>IF('1b-NaturalGas'!$AN$91="no","not applicable (based on previous answers)",ROUND(BL6245,4))</f>
        <v>0.20499999999999999</v>
      </c>
    </row>
    <row r="6246" spans="30:69" x14ac:dyDescent="0.25">
      <c r="AD6246" s="157">
        <f t="shared" si="209"/>
        <v>0.20700000000000016</v>
      </c>
      <c r="AE6246" s="157">
        <f>IF('1a-Electricity'!$AN$77="no","",ROUND(AD6246,4))</f>
        <v>0.20699999999999999</v>
      </c>
      <c r="AF6246" s="157">
        <f>IF('1a-Electricity'!$AN$78="no","",ROUND(AD6246,4))</f>
        <v>0.20699999999999999</v>
      </c>
      <c r="AG6246" s="157">
        <f>IF('1a-Electricity'!$AN$79="no","",ROUND(AD6246,4))</f>
        <v>0.20699999999999999</v>
      </c>
      <c r="BL6246" s="157">
        <f t="shared" si="210"/>
        <v>0.20600000000000016</v>
      </c>
      <c r="BM6246" s="157">
        <f>IF('1b-NaturalGas'!$AN$87="no","",ROUND(BL6246,4))</f>
        <v>0.20599999999999999</v>
      </c>
      <c r="BN6246" s="157">
        <f>IF('1b-NaturalGas'!$AN$88="no","",ROUND(BL6246,4))</f>
        <v>0.20599999999999999</v>
      </c>
      <c r="BO6246" s="157">
        <f>IF('1b-NaturalGas'!$AN$89="no","",ROUND(BL6246,4))</f>
        <v>0.20599999999999999</v>
      </c>
      <c r="BP6246" s="157">
        <f>IF('1b-NaturalGas'!$AN$90="no","not applicable (based on previous answers)",ROUND(BL6246,4))</f>
        <v>0.20599999999999999</v>
      </c>
      <c r="BQ6246" s="157">
        <f>IF('1b-NaturalGas'!$AN$91="no","not applicable (based on previous answers)",ROUND(BL6246,4))</f>
        <v>0.20599999999999999</v>
      </c>
    </row>
    <row r="6247" spans="30:69" x14ac:dyDescent="0.25">
      <c r="AD6247" s="157">
        <f t="shared" si="209"/>
        <v>0.20800000000000016</v>
      </c>
      <c r="AE6247" s="157">
        <f>IF('1a-Electricity'!$AN$77="no","",ROUND(AD6247,4))</f>
        <v>0.20799999999999999</v>
      </c>
      <c r="AF6247" s="157">
        <f>IF('1a-Electricity'!$AN$78="no","",ROUND(AD6247,4))</f>
        <v>0.20799999999999999</v>
      </c>
      <c r="AG6247" s="157">
        <f>IF('1a-Electricity'!$AN$79="no","",ROUND(AD6247,4))</f>
        <v>0.20799999999999999</v>
      </c>
      <c r="BL6247" s="157">
        <f t="shared" si="210"/>
        <v>0.20700000000000016</v>
      </c>
      <c r="BM6247" s="157">
        <f>IF('1b-NaturalGas'!$AN$87="no","",ROUND(BL6247,4))</f>
        <v>0.20699999999999999</v>
      </c>
      <c r="BN6247" s="157">
        <f>IF('1b-NaturalGas'!$AN$88="no","",ROUND(BL6247,4))</f>
        <v>0.20699999999999999</v>
      </c>
      <c r="BO6247" s="157">
        <f>IF('1b-NaturalGas'!$AN$89="no","",ROUND(BL6247,4))</f>
        <v>0.20699999999999999</v>
      </c>
      <c r="BP6247" s="157">
        <f>IF('1b-NaturalGas'!$AN$90="no","not applicable (based on previous answers)",ROUND(BL6247,4))</f>
        <v>0.20699999999999999</v>
      </c>
      <c r="BQ6247" s="157">
        <f>IF('1b-NaturalGas'!$AN$91="no","not applicable (based on previous answers)",ROUND(BL6247,4))</f>
        <v>0.20699999999999999</v>
      </c>
    </row>
    <row r="6248" spans="30:69" x14ac:dyDescent="0.25">
      <c r="AD6248" s="157">
        <f t="shared" si="209"/>
        <v>0.20900000000000016</v>
      </c>
      <c r="AE6248" s="157">
        <f>IF('1a-Electricity'!$AN$77="no","",ROUND(AD6248,4))</f>
        <v>0.20899999999999999</v>
      </c>
      <c r="AF6248" s="157">
        <f>IF('1a-Electricity'!$AN$78="no","",ROUND(AD6248,4))</f>
        <v>0.20899999999999999</v>
      </c>
      <c r="AG6248" s="157">
        <f>IF('1a-Electricity'!$AN$79="no","",ROUND(AD6248,4))</f>
        <v>0.20899999999999999</v>
      </c>
      <c r="BL6248" s="157">
        <f t="shared" si="210"/>
        <v>0.20800000000000016</v>
      </c>
      <c r="BM6248" s="157">
        <f>IF('1b-NaturalGas'!$AN$87="no","",ROUND(BL6248,4))</f>
        <v>0.20799999999999999</v>
      </c>
      <c r="BN6248" s="157">
        <f>IF('1b-NaturalGas'!$AN$88="no","",ROUND(BL6248,4))</f>
        <v>0.20799999999999999</v>
      </c>
      <c r="BO6248" s="157">
        <f>IF('1b-NaturalGas'!$AN$89="no","",ROUND(BL6248,4))</f>
        <v>0.20799999999999999</v>
      </c>
      <c r="BP6248" s="157">
        <f>IF('1b-NaturalGas'!$AN$90="no","not applicable (based on previous answers)",ROUND(BL6248,4))</f>
        <v>0.20799999999999999</v>
      </c>
      <c r="BQ6248" s="157">
        <f>IF('1b-NaturalGas'!$AN$91="no","not applicable (based on previous answers)",ROUND(BL6248,4))</f>
        <v>0.20799999999999999</v>
      </c>
    </row>
    <row r="6249" spans="30:69" x14ac:dyDescent="0.25">
      <c r="AD6249" s="157">
        <f t="shared" si="209"/>
        <v>0.21000000000000016</v>
      </c>
      <c r="AE6249" s="157">
        <f>IF('1a-Electricity'!$AN$77="no","",ROUND(AD6249,4))</f>
        <v>0.21</v>
      </c>
      <c r="AF6249" s="157">
        <f>IF('1a-Electricity'!$AN$78="no","",ROUND(AD6249,4))</f>
        <v>0.21</v>
      </c>
      <c r="AG6249" s="157">
        <f>IF('1a-Electricity'!$AN$79="no","",ROUND(AD6249,4))</f>
        <v>0.21</v>
      </c>
      <c r="BL6249" s="157">
        <f t="shared" si="210"/>
        <v>0.20900000000000016</v>
      </c>
      <c r="BM6249" s="157">
        <f>IF('1b-NaturalGas'!$AN$87="no","",ROUND(BL6249,4))</f>
        <v>0.20899999999999999</v>
      </c>
      <c r="BN6249" s="157">
        <f>IF('1b-NaturalGas'!$AN$88="no","",ROUND(BL6249,4))</f>
        <v>0.20899999999999999</v>
      </c>
      <c r="BO6249" s="157">
        <f>IF('1b-NaturalGas'!$AN$89="no","",ROUND(BL6249,4))</f>
        <v>0.20899999999999999</v>
      </c>
      <c r="BP6249" s="157">
        <f>IF('1b-NaturalGas'!$AN$90="no","not applicable (based on previous answers)",ROUND(BL6249,4))</f>
        <v>0.20899999999999999</v>
      </c>
      <c r="BQ6249" s="157">
        <f>IF('1b-NaturalGas'!$AN$91="no","not applicable (based on previous answers)",ROUND(BL6249,4))</f>
        <v>0.20899999999999999</v>
      </c>
    </row>
    <row r="6250" spans="30:69" x14ac:dyDescent="0.25">
      <c r="AD6250" s="157">
        <f t="shared" si="209"/>
        <v>0.21100000000000016</v>
      </c>
      <c r="AE6250" s="157">
        <f>IF('1a-Electricity'!$AN$77="no","",ROUND(AD6250,4))</f>
        <v>0.21099999999999999</v>
      </c>
      <c r="AF6250" s="157">
        <f>IF('1a-Electricity'!$AN$78="no","",ROUND(AD6250,4))</f>
        <v>0.21099999999999999</v>
      </c>
      <c r="AG6250" s="157">
        <f>IF('1a-Electricity'!$AN$79="no","",ROUND(AD6250,4))</f>
        <v>0.21099999999999999</v>
      </c>
      <c r="BL6250" s="157">
        <f t="shared" si="210"/>
        <v>0.21000000000000016</v>
      </c>
      <c r="BM6250" s="157">
        <f>IF('1b-NaturalGas'!$AN$87="no","",ROUND(BL6250,4))</f>
        <v>0.21</v>
      </c>
      <c r="BN6250" s="157">
        <f>IF('1b-NaturalGas'!$AN$88="no","",ROUND(BL6250,4))</f>
        <v>0.21</v>
      </c>
      <c r="BO6250" s="157">
        <f>IF('1b-NaturalGas'!$AN$89="no","",ROUND(BL6250,4))</f>
        <v>0.21</v>
      </c>
      <c r="BP6250" s="157">
        <f>IF('1b-NaturalGas'!$AN$90="no","not applicable (based on previous answers)",ROUND(BL6250,4))</f>
        <v>0.21</v>
      </c>
      <c r="BQ6250" s="157">
        <f>IF('1b-NaturalGas'!$AN$91="no","not applicable (based on previous answers)",ROUND(BL6250,4))</f>
        <v>0.21</v>
      </c>
    </row>
    <row r="6251" spans="30:69" x14ac:dyDescent="0.25">
      <c r="AD6251" s="157">
        <f t="shared" si="209"/>
        <v>0.21200000000000016</v>
      </c>
      <c r="AE6251" s="157">
        <f>IF('1a-Electricity'!$AN$77="no","",ROUND(AD6251,4))</f>
        <v>0.21199999999999999</v>
      </c>
      <c r="AF6251" s="157">
        <f>IF('1a-Electricity'!$AN$78="no","",ROUND(AD6251,4))</f>
        <v>0.21199999999999999</v>
      </c>
      <c r="AG6251" s="157">
        <f>IF('1a-Electricity'!$AN$79="no","",ROUND(AD6251,4))</f>
        <v>0.21199999999999999</v>
      </c>
      <c r="BL6251" s="157">
        <f t="shared" si="210"/>
        <v>0.21100000000000016</v>
      </c>
      <c r="BM6251" s="157">
        <f>IF('1b-NaturalGas'!$AN$87="no","",ROUND(BL6251,4))</f>
        <v>0.21099999999999999</v>
      </c>
      <c r="BN6251" s="157">
        <f>IF('1b-NaturalGas'!$AN$88="no","",ROUND(BL6251,4))</f>
        <v>0.21099999999999999</v>
      </c>
      <c r="BO6251" s="157">
        <f>IF('1b-NaturalGas'!$AN$89="no","",ROUND(BL6251,4))</f>
        <v>0.21099999999999999</v>
      </c>
      <c r="BP6251" s="157">
        <f>IF('1b-NaturalGas'!$AN$90="no","not applicable (based on previous answers)",ROUND(BL6251,4))</f>
        <v>0.21099999999999999</v>
      </c>
      <c r="BQ6251" s="157">
        <f>IF('1b-NaturalGas'!$AN$91="no","not applicable (based on previous answers)",ROUND(BL6251,4))</f>
        <v>0.21099999999999999</v>
      </c>
    </row>
    <row r="6252" spans="30:69" x14ac:dyDescent="0.25">
      <c r="AD6252" s="157">
        <f t="shared" si="209"/>
        <v>0.21300000000000016</v>
      </c>
      <c r="AE6252" s="157">
        <f>IF('1a-Electricity'!$AN$77="no","",ROUND(AD6252,4))</f>
        <v>0.21299999999999999</v>
      </c>
      <c r="AF6252" s="157">
        <f>IF('1a-Electricity'!$AN$78="no","",ROUND(AD6252,4))</f>
        <v>0.21299999999999999</v>
      </c>
      <c r="AG6252" s="157">
        <f>IF('1a-Electricity'!$AN$79="no","",ROUND(AD6252,4))</f>
        <v>0.21299999999999999</v>
      </c>
      <c r="BL6252" s="157">
        <f t="shared" si="210"/>
        <v>0.21200000000000016</v>
      </c>
      <c r="BM6252" s="157">
        <f>IF('1b-NaturalGas'!$AN$87="no","",ROUND(BL6252,4))</f>
        <v>0.21199999999999999</v>
      </c>
      <c r="BN6252" s="157">
        <f>IF('1b-NaturalGas'!$AN$88="no","",ROUND(BL6252,4))</f>
        <v>0.21199999999999999</v>
      </c>
      <c r="BO6252" s="157">
        <f>IF('1b-NaturalGas'!$AN$89="no","",ROUND(BL6252,4))</f>
        <v>0.21199999999999999</v>
      </c>
      <c r="BP6252" s="157">
        <f>IF('1b-NaturalGas'!$AN$90="no","not applicable (based on previous answers)",ROUND(BL6252,4))</f>
        <v>0.21199999999999999</v>
      </c>
      <c r="BQ6252" s="157">
        <f>IF('1b-NaturalGas'!$AN$91="no","not applicable (based on previous answers)",ROUND(BL6252,4))</f>
        <v>0.21199999999999999</v>
      </c>
    </row>
    <row r="6253" spans="30:69" x14ac:dyDescent="0.25">
      <c r="AD6253" s="157">
        <f t="shared" si="209"/>
        <v>0.21400000000000016</v>
      </c>
      <c r="AE6253" s="157">
        <f>IF('1a-Electricity'!$AN$77="no","",ROUND(AD6253,4))</f>
        <v>0.214</v>
      </c>
      <c r="AF6253" s="157">
        <f>IF('1a-Electricity'!$AN$78="no","",ROUND(AD6253,4))</f>
        <v>0.214</v>
      </c>
      <c r="AG6253" s="157">
        <f>IF('1a-Electricity'!$AN$79="no","",ROUND(AD6253,4))</f>
        <v>0.214</v>
      </c>
      <c r="BL6253" s="157">
        <f t="shared" si="210"/>
        <v>0.21300000000000016</v>
      </c>
      <c r="BM6253" s="157">
        <f>IF('1b-NaturalGas'!$AN$87="no","",ROUND(BL6253,4))</f>
        <v>0.21299999999999999</v>
      </c>
      <c r="BN6253" s="157">
        <f>IF('1b-NaturalGas'!$AN$88="no","",ROUND(BL6253,4))</f>
        <v>0.21299999999999999</v>
      </c>
      <c r="BO6253" s="157">
        <f>IF('1b-NaturalGas'!$AN$89="no","",ROUND(BL6253,4))</f>
        <v>0.21299999999999999</v>
      </c>
      <c r="BP6253" s="157">
        <f>IF('1b-NaturalGas'!$AN$90="no","not applicable (based on previous answers)",ROUND(BL6253,4))</f>
        <v>0.21299999999999999</v>
      </c>
      <c r="BQ6253" s="157">
        <f>IF('1b-NaturalGas'!$AN$91="no","not applicable (based on previous answers)",ROUND(BL6253,4))</f>
        <v>0.21299999999999999</v>
      </c>
    </row>
    <row r="6254" spans="30:69" x14ac:dyDescent="0.25">
      <c r="AD6254" s="157">
        <f t="shared" si="209"/>
        <v>0.21500000000000016</v>
      </c>
      <c r="AE6254" s="157">
        <f>IF('1a-Electricity'!$AN$77="no","",ROUND(AD6254,4))</f>
        <v>0.215</v>
      </c>
      <c r="AF6254" s="157">
        <f>IF('1a-Electricity'!$AN$78="no","",ROUND(AD6254,4))</f>
        <v>0.215</v>
      </c>
      <c r="AG6254" s="157">
        <f>IF('1a-Electricity'!$AN$79="no","",ROUND(AD6254,4))</f>
        <v>0.215</v>
      </c>
      <c r="BL6254" s="157">
        <f t="shared" si="210"/>
        <v>0.21400000000000016</v>
      </c>
      <c r="BM6254" s="157">
        <f>IF('1b-NaturalGas'!$AN$87="no","",ROUND(BL6254,4))</f>
        <v>0.214</v>
      </c>
      <c r="BN6254" s="157">
        <f>IF('1b-NaturalGas'!$AN$88="no","",ROUND(BL6254,4))</f>
        <v>0.214</v>
      </c>
      <c r="BO6254" s="157">
        <f>IF('1b-NaturalGas'!$AN$89="no","",ROUND(BL6254,4))</f>
        <v>0.214</v>
      </c>
      <c r="BP6254" s="157">
        <f>IF('1b-NaturalGas'!$AN$90="no","not applicable (based on previous answers)",ROUND(BL6254,4))</f>
        <v>0.214</v>
      </c>
      <c r="BQ6254" s="157">
        <f>IF('1b-NaturalGas'!$AN$91="no","not applicable (based on previous answers)",ROUND(BL6254,4))</f>
        <v>0.214</v>
      </c>
    </row>
    <row r="6255" spans="30:69" x14ac:dyDescent="0.25">
      <c r="AD6255" s="157">
        <f t="shared" si="209"/>
        <v>0.21600000000000016</v>
      </c>
      <c r="AE6255" s="157">
        <f>IF('1a-Electricity'!$AN$77="no","",ROUND(AD6255,4))</f>
        <v>0.216</v>
      </c>
      <c r="AF6255" s="157">
        <f>IF('1a-Electricity'!$AN$78="no","",ROUND(AD6255,4))</f>
        <v>0.216</v>
      </c>
      <c r="AG6255" s="157">
        <f>IF('1a-Electricity'!$AN$79="no","",ROUND(AD6255,4))</f>
        <v>0.216</v>
      </c>
      <c r="BL6255" s="157">
        <f t="shared" si="210"/>
        <v>0.21500000000000016</v>
      </c>
      <c r="BM6255" s="157">
        <f>IF('1b-NaturalGas'!$AN$87="no","",ROUND(BL6255,4))</f>
        <v>0.215</v>
      </c>
      <c r="BN6255" s="157">
        <f>IF('1b-NaturalGas'!$AN$88="no","",ROUND(BL6255,4))</f>
        <v>0.215</v>
      </c>
      <c r="BO6255" s="157">
        <f>IF('1b-NaturalGas'!$AN$89="no","",ROUND(BL6255,4))</f>
        <v>0.215</v>
      </c>
      <c r="BP6255" s="157">
        <f>IF('1b-NaturalGas'!$AN$90="no","not applicable (based on previous answers)",ROUND(BL6255,4))</f>
        <v>0.215</v>
      </c>
      <c r="BQ6255" s="157">
        <f>IF('1b-NaturalGas'!$AN$91="no","not applicable (based on previous answers)",ROUND(BL6255,4))</f>
        <v>0.215</v>
      </c>
    </row>
    <row r="6256" spans="30:69" x14ac:dyDescent="0.25">
      <c r="AD6256" s="157">
        <f t="shared" si="209"/>
        <v>0.21700000000000016</v>
      </c>
      <c r="AE6256" s="157">
        <f>IF('1a-Electricity'!$AN$77="no","",ROUND(AD6256,4))</f>
        <v>0.217</v>
      </c>
      <c r="AF6256" s="157">
        <f>IF('1a-Electricity'!$AN$78="no","",ROUND(AD6256,4))</f>
        <v>0.217</v>
      </c>
      <c r="AG6256" s="157">
        <f>IF('1a-Electricity'!$AN$79="no","",ROUND(AD6256,4))</f>
        <v>0.217</v>
      </c>
      <c r="BL6256" s="157">
        <f t="shared" si="210"/>
        <v>0.21600000000000016</v>
      </c>
      <c r="BM6256" s="157">
        <f>IF('1b-NaturalGas'!$AN$87="no","",ROUND(BL6256,4))</f>
        <v>0.216</v>
      </c>
      <c r="BN6256" s="157">
        <f>IF('1b-NaturalGas'!$AN$88="no","",ROUND(BL6256,4))</f>
        <v>0.216</v>
      </c>
      <c r="BO6256" s="157">
        <f>IF('1b-NaturalGas'!$AN$89="no","",ROUND(BL6256,4))</f>
        <v>0.216</v>
      </c>
      <c r="BP6256" s="157">
        <f>IF('1b-NaturalGas'!$AN$90="no","not applicable (based on previous answers)",ROUND(BL6256,4))</f>
        <v>0.216</v>
      </c>
      <c r="BQ6256" s="157">
        <f>IF('1b-NaturalGas'!$AN$91="no","not applicable (based on previous answers)",ROUND(BL6256,4))</f>
        <v>0.216</v>
      </c>
    </row>
    <row r="6257" spans="30:69" x14ac:dyDescent="0.25">
      <c r="AD6257" s="157">
        <f t="shared" si="209"/>
        <v>0.21800000000000017</v>
      </c>
      <c r="AE6257" s="157">
        <f>IF('1a-Electricity'!$AN$77="no","",ROUND(AD6257,4))</f>
        <v>0.218</v>
      </c>
      <c r="AF6257" s="157">
        <f>IF('1a-Electricity'!$AN$78="no","",ROUND(AD6257,4))</f>
        <v>0.218</v>
      </c>
      <c r="AG6257" s="157">
        <f>IF('1a-Electricity'!$AN$79="no","",ROUND(AD6257,4))</f>
        <v>0.218</v>
      </c>
      <c r="BL6257" s="157">
        <f t="shared" si="210"/>
        <v>0.21700000000000016</v>
      </c>
      <c r="BM6257" s="157">
        <f>IF('1b-NaturalGas'!$AN$87="no","",ROUND(BL6257,4))</f>
        <v>0.217</v>
      </c>
      <c r="BN6257" s="157">
        <f>IF('1b-NaturalGas'!$AN$88="no","",ROUND(BL6257,4))</f>
        <v>0.217</v>
      </c>
      <c r="BO6257" s="157">
        <f>IF('1b-NaturalGas'!$AN$89="no","",ROUND(BL6257,4))</f>
        <v>0.217</v>
      </c>
      <c r="BP6257" s="157">
        <f>IF('1b-NaturalGas'!$AN$90="no","not applicable (based on previous answers)",ROUND(BL6257,4))</f>
        <v>0.217</v>
      </c>
      <c r="BQ6257" s="157">
        <f>IF('1b-NaturalGas'!$AN$91="no","not applicable (based on previous answers)",ROUND(BL6257,4))</f>
        <v>0.217</v>
      </c>
    </row>
    <row r="6258" spans="30:69" x14ac:dyDescent="0.25">
      <c r="AD6258" s="157">
        <f t="shared" si="209"/>
        <v>0.21900000000000017</v>
      </c>
      <c r="AE6258" s="157">
        <f>IF('1a-Electricity'!$AN$77="no","",ROUND(AD6258,4))</f>
        <v>0.219</v>
      </c>
      <c r="AF6258" s="157">
        <f>IF('1a-Electricity'!$AN$78="no","",ROUND(AD6258,4))</f>
        <v>0.219</v>
      </c>
      <c r="AG6258" s="157">
        <f>IF('1a-Electricity'!$AN$79="no","",ROUND(AD6258,4))</f>
        <v>0.219</v>
      </c>
      <c r="BL6258" s="157">
        <f t="shared" si="210"/>
        <v>0.21800000000000017</v>
      </c>
      <c r="BM6258" s="157">
        <f>IF('1b-NaturalGas'!$AN$87="no","",ROUND(BL6258,4))</f>
        <v>0.218</v>
      </c>
      <c r="BN6258" s="157">
        <f>IF('1b-NaturalGas'!$AN$88="no","",ROUND(BL6258,4))</f>
        <v>0.218</v>
      </c>
      <c r="BO6258" s="157">
        <f>IF('1b-NaturalGas'!$AN$89="no","",ROUND(BL6258,4))</f>
        <v>0.218</v>
      </c>
      <c r="BP6258" s="157">
        <f>IF('1b-NaturalGas'!$AN$90="no","not applicable (based on previous answers)",ROUND(BL6258,4))</f>
        <v>0.218</v>
      </c>
      <c r="BQ6258" s="157">
        <f>IF('1b-NaturalGas'!$AN$91="no","not applicable (based on previous answers)",ROUND(BL6258,4))</f>
        <v>0.218</v>
      </c>
    </row>
    <row r="6259" spans="30:69" x14ac:dyDescent="0.25">
      <c r="AD6259" s="157">
        <f t="shared" si="209"/>
        <v>0.22000000000000017</v>
      </c>
      <c r="AE6259" s="157">
        <f>IF('1a-Electricity'!$AN$77="no","",ROUND(AD6259,4))</f>
        <v>0.22</v>
      </c>
      <c r="AF6259" s="157">
        <f>IF('1a-Electricity'!$AN$78="no","",ROUND(AD6259,4))</f>
        <v>0.22</v>
      </c>
      <c r="AG6259" s="157">
        <f>IF('1a-Electricity'!$AN$79="no","",ROUND(AD6259,4))</f>
        <v>0.22</v>
      </c>
      <c r="BL6259" s="157">
        <f t="shared" si="210"/>
        <v>0.21900000000000017</v>
      </c>
      <c r="BM6259" s="157">
        <f>IF('1b-NaturalGas'!$AN$87="no","",ROUND(BL6259,4))</f>
        <v>0.219</v>
      </c>
      <c r="BN6259" s="157">
        <f>IF('1b-NaturalGas'!$AN$88="no","",ROUND(BL6259,4))</f>
        <v>0.219</v>
      </c>
      <c r="BO6259" s="157">
        <f>IF('1b-NaturalGas'!$AN$89="no","",ROUND(BL6259,4))</f>
        <v>0.219</v>
      </c>
      <c r="BP6259" s="157">
        <f>IF('1b-NaturalGas'!$AN$90="no","not applicable (based on previous answers)",ROUND(BL6259,4))</f>
        <v>0.219</v>
      </c>
      <c r="BQ6259" s="157">
        <f>IF('1b-NaturalGas'!$AN$91="no","not applicable (based on previous answers)",ROUND(BL6259,4))</f>
        <v>0.219</v>
      </c>
    </row>
    <row r="6260" spans="30:69" x14ac:dyDescent="0.25">
      <c r="AD6260" s="157">
        <f t="shared" si="209"/>
        <v>0.22100000000000017</v>
      </c>
      <c r="AE6260" s="157">
        <f>IF('1a-Electricity'!$AN$77="no","",ROUND(AD6260,4))</f>
        <v>0.221</v>
      </c>
      <c r="AF6260" s="157">
        <f>IF('1a-Electricity'!$AN$78="no","",ROUND(AD6260,4))</f>
        <v>0.221</v>
      </c>
      <c r="AG6260" s="157">
        <f>IF('1a-Electricity'!$AN$79="no","",ROUND(AD6260,4))</f>
        <v>0.221</v>
      </c>
      <c r="BL6260" s="157">
        <f t="shared" si="210"/>
        <v>0.22000000000000017</v>
      </c>
      <c r="BM6260" s="157">
        <f>IF('1b-NaturalGas'!$AN$87="no","",ROUND(BL6260,4))</f>
        <v>0.22</v>
      </c>
      <c r="BN6260" s="157">
        <f>IF('1b-NaturalGas'!$AN$88="no","",ROUND(BL6260,4))</f>
        <v>0.22</v>
      </c>
      <c r="BO6260" s="157">
        <f>IF('1b-NaturalGas'!$AN$89="no","",ROUND(BL6260,4))</f>
        <v>0.22</v>
      </c>
      <c r="BP6260" s="157">
        <f>IF('1b-NaturalGas'!$AN$90="no","not applicable (based on previous answers)",ROUND(BL6260,4))</f>
        <v>0.22</v>
      </c>
      <c r="BQ6260" s="157">
        <f>IF('1b-NaturalGas'!$AN$91="no","not applicable (based on previous answers)",ROUND(BL6260,4))</f>
        <v>0.22</v>
      </c>
    </row>
    <row r="6261" spans="30:69" x14ac:dyDescent="0.25">
      <c r="AD6261" s="157">
        <f t="shared" si="209"/>
        <v>0.22200000000000017</v>
      </c>
      <c r="AE6261" s="157">
        <f>IF('1a-Electricity'!$AN$77="no","",ROUND(AD6261,4))</f>
        <v>0.222</v>
      </c>
      <c r="AF6261" s="157">
        <f>IF('1a-Electricity'!$AN$78="no","",ROUND(AD6261,4))</f>
        <v>0.222</v>
      </c>
      <c r="AG6261" s="157">
        <f>IF('1a-Electricity'!$AN$79="no","",ROUND(AD6261,4))</f>
        <v>0.222</v>
      </c>
      <c r="BL6261" s="157">
        <f t="shared" si="210"/>
        <v>0.22100000000000017</v>
      </c>
      <c r="BM6261" s="157">
        <f>IF('1b-NaturalGas'!$AN$87="no","",ROUND(BL6261,4))</f>
        <v>0.221</v>
      </c>
      <c r="BN6261" s="157">
        <f>IF('1b-NaturalGas'!$AN$88="no","",ROUND(BL6261,4))</f>
        <v>0.221</v>
      </c>
      <c r="BO6261" s="157">
        <f>IF('1b-NaturalGas'!$AN$89="no","",ROUND(BL6261,4))</f>
        <v>0.221</v>
      </c>
      <c r="BP6261" s="157">
        <f>IF('1b-NaturalGas'!$AN$90="no","not applicable (based on previous answers)",ROUND(BL6261,4))</f>
        <v>0.221</v>
      </c>
      <c r="BQ6261" s="157">
        <f>IF('1b-NaturalGas'!$AN$91="no","not applicable (based on previous answers)",ROUND(BL6261,4))</f>
        <v>0.221</v>
      </c>
    </row>
    <row r="6262" spans="30:69" x14ac:dyDescent="0.25">
      <c r="AD6262" s="157">
        <f t="shared" si="209"/>
        <v>0.22300000000000017</v>
      </c>
      <c r="AE6262" s="157">
        <f>IF('1a-Electricity'!$AN$77="no","",ROUND(AD6262,4))</f>
        <v>0.223</v>
      </c>
      <c r="AF6262" s="157">
        <f>IF('1a-Electricity'!$AN$78="no","",ROUND(AD6262,4))</f>
        <v>0.223</v>
      </c>
      <c r="AG6262" s="157">
        <f>IF('1a-Electricity'!$AN$79="no","",ROUND(AD6262,4))</f>
        <v>0.223</v>
      </c>
      <c r="BL6262" s="157">
        <f t="shared" si="210"/>
        <v>0.22200000000000017</v>
      </c>
      <c r="BM6262" s="157">
        <f>IF('1b-NaturalGas'!$AN$87="no","",ROUND(BL6262,4))</f>
        <v>0.222</v>
      </c>
      <c r="BN6262" s="157">
        <f>IF('1b-NaturalGas'!$AN$88="no","",ROUND(BL6262,4))</f>
        <v>0.222</v>
      </c>
      <c r="BO6262" s="157">
        <f>IF('1b-NaturalGas'!$AN$89="no","",ROUND(BL6262,4))</f>
        <v>0.222</v>
      </c>
      <c r="BP6262" s="157">
        <f>IF('1b-NaturalGas'!$AN$90="no","not applicable (based on previous answers)",ROUND(BL6262,4))</f>
        <v>0.222</v>
      </c>
      <c r="BQ6262" s="157">
        <f>IF('1b-NaturalGas'!$AN$91="no","not applicable (based on previous answers)",ROUND(BL6262,4))</f>
        <v>0.222</v>
      </c>
    </row>
    <row r="6263" spans="30:69" x14ac:dyDescent="0.25">
      <c r="AD6263" s="157">
        <f t="shared" si="209"/>
        <v>0.22400000000000017</v>
      </c>
      <c r="AE6263" s="157">
        <f>IF('1a-Electricity'!$AN$77="no","",ROUND(AD6263,4))</f>
        <v>0.224</v>
      </c>
      <c r="AF6263" s="157">
        <f>IF('1a-Electricity'!$AN$78="no","",ROUND(AD6263,4))</f>
        <v>0.224</v>
      </c>
      <c r="AG6263" s="157">
        <f>IF('1a-Electricity'!$AN$79="no","",ROUND(AD6263,4))</f>
        <v>0.224</v>
      </c>
      <c r="BL6263" s="157">
        <f t="shared" si="210"/>
        <v>0.22300000000000017</v>
      </c>
      <c r="BM6263" s="157">
        <f>IF('1b-NaturalGas'!$AN$87="no","",ROUND(BL6263,4))</f>
        <v>0.223</v>
      </c>
      <c r="BN6263" s="157">
        <f>IF('1b-NaturalGas'!$AN$88="no","",ROUND(BL6263,4))</f>
        <v>0.223</v>
      </c>
      <c r="BO6263" s="157">
        <f>IF('1b-NaturalGas'!$AN$89="no","",ROUND(BL6263,4))</f>
        <v>0.223</v>
      </c>
      <c r="BP6263" s="157">
        <f>IF('1b-NaturalGas'!$AN$90="no","not applicable (based on previous answers)",ROUND(BL6263,4))</f>
        <v>0.223</v>
      </c>
      <c r="BQ6263" s="157">
        <f>IF('1b-NaturalGas'!$AN$91="no","not applicable (based on previous answers)",ROUND(BL6263,4))</f>
        <v>0.223</v>
      </c>
    </row>
    <row r="6264" spans="30:69" x14ac:dyDescent="0.25">
      <c r="AD6264" s="157">
        <f t="shared" si="209"/>
        <v>0.22500000000000017</v>
      </c>
      <c r="AE6264" s="157">
        <f>IF('1a-Electricity'!$AN$77="no","",ROUND(AD6264,4))</f>
        <v>0.22500000000000001</v>
      </c>
      <c r="AF6264" s="157">
        <f>IF('1a-Electricity'!$AN$78="no","",ROUND(AD6264,4))</f>
        <v>0.22500000000000001</v>
      </c>
      <c r="AG6264" s="157">
        <f>IF('1a-Electricity'!$AN$79="no","",ROUND(AD6264,4))</f>
        <v>0.22500000000000001</v>
      </c>
      <c r="BL6264" s="157">
        <f t="shared" si="210"/>
        <v>0.22400000000000017</v>
      </c>
      <c r="BM6264" s="157">
        <f>IF('1b-NaturalGas'!$AN$87="no","",ROUND(BL6264,4))</f>
        <v>0.224</v>
      </c>
      <c r="BN6264" s="157">
        <f>IF('1b-NaturalGas'!$AN$88="no","",ROUND(BL6264,4))</f>
        <v>0.224</v>
      </c>
      <c r="BO6264" s="157">
        <f>IF('1b-NaturalGas'!$AN$89="no","",ROUND(BL6264,4))</f>
        <v>0.224</v>
      </c>
      <c r="BP6264" s="157">
        <f>IF('1b-NaturalGas'!$AN$90="no","not applicable (based on previous answers)",ROUND(BL6264,4))</f>
        <v>0.224</v>
      </c>
      <c r="BQ6264" s="157">
        <f>IF('1b-NaturalGas'!$AN$91="no","not applicable (based on previous answers)",ROUND(BL6264,4))</f>
        <v>0.224</v>
      </c>
    </row>
    <row r="6265" spans="30:69" x14ac:dyDescent="0.25">
      <c r="AD6265" s="157">
        <f t="shared" si="209"/>
        <v>0.22600000000000017</v>
      </c>
      <c r="AE6265" s="157">
        <f>IF('1a-Electricity'!$AN$77="no","",ROUND(AD6265,4))</f>
        <v>0.22600000000000001</v>
      </c>
      <c r="AF6265" s="157">
        <f>IF('1a-Electricity'!$AN$78="no","",ROUND(AD6265,4))</f>
        <v>0.22600000000000001</v>
      </c>
      <c r="AG6265" s="157">
        <f>IF('1a-Electricity'!$AN$79="no","",ROUND(AD6265,4))</f>
        <v>0.22600000000000001</v>
      </c>
      <c r="BL6265" s="157">
        <f t="shared" si="210"/>
        <v>0.22500000000000017</v>
      </c>
      <c r="BM6265" s="157">
        <f>IF('1b-NaturalGas'!$AN$87="no","",ROUND(BL6265,4))</f>
        <v>0.22500000000000001</v>
      </c>
      <c r="BN6265" s="157">
        <f>IF('1b-NaturalGas'!$AN$88="no","",ROUND(BL6265,4))</f>
        <v>0.22500000000000001</v>
      </c>
      <c r="BO6265" s="157">
        <f>IF('1b-NaturalGas'!$AN$89="no","",ROUND(BL6265,4))</f>
        <v>0.22500000000000001</v>
      </c>
      <c r="BP6265" s="157">
        <f>IF('1b-NaturalGas'!$AN$90="no","not applicable (based on previous answers)",ROUND(BL6265,4))</f>
        <v>0.22500000000000001</v>
      </c>
      <c r="BQ6265" s="157">
        <f>IF('1b-NaturalGas'!$AN$91="no","not applicable (based on previous answers)",ROUND(BL6265,4))</f>
        <v>0.22500000000000001</v>
      </c>
    </row>
    <row r="6266" spans="30:69" x14ac:dyDescent="0.25">
      <c r="AD6266" s="157">
        <f t="shared" si="209"/>
        <v>0.22700000000000017</v>
      </c>
      <c r="AE6266" s="157">
        <f>IF('1a-Electricity'!$AN$77="no","",ROUND(AD6266,4))</f>
        <v>0.22700000000000001</v>
      </c>
      <c r="AF6266" s="157">
        <f>IF('1a-Electricity'!$AN$78="no","",ROUND(AD6266,4))</f>
        <v>0.22700000000000001</v>
      </c>
      <c r="AG6266" s="157">
        <f>IF('1a-Electricity'!$AN$79="no","",ROUND(AD6266,4))</f>
        <v>0.22700000000000001</v>
      </c>
      <c r="BL6266" s="157">
        <f t="shared" si="210"/>
        <v>0.22600000000000017</v>
      </c>
      <c r="BM6266" s="157">
        <f>IF('1b-NaturalGas'!$AN$87="no","",ROUND(BL6266,4))</f>
        <v>0.22600000000000001</v>
      </c>
      <c r="BN6266" s="157">
        <f>IF('1b-NaturalGas'!$AN$88="no","",ROUND(BL6266,4))</f>
        <v>0.22600000000000001</v>
      </c>
      <c r="BO6266" s="157">
        <f>IF('1b-NaturalGas'!$AN$89="no","",ROUND(BL6266,4))</f>
        <v>0.22600000000000001</v>
      </c>
      <c r="BP6266" s="157">
        <f>IF('1b-NaturalGas'!$AN$90="no","not applicable (based on previous answers)",ROUND(BL6266,4))</f>
        <v>0.22600000000000001</v>
      </c>
      <c r="BQ6266" s="157">
        <f>IF('1b-NaturalGas'!$AN$91="no","not applicable (based on previous answers)",ROUND(BL6266,4))</f>
        <v>0.22600000000000001</v>
      </c>
    </row>
    <row r="6267" spans="30:69" x14ac:dyDescent="0.25">
      <c r="AD6267" s="157">
        <f t="shared" si="209"/>
        <v>0.22800000000000017</v>
      </c>
      <c r="AE6267" s="157">
        <f>IF('1a-Electricity'!$AN$77="no","",ROUND(AD6267,4))</f>
        <v>0.22800000000000001</v>
      </c>
      <c r="AF6267" s="157">
        <f>IF('1a-Electricity'!$AN$78="no","",ROUND(AD6267,4))</f>
        <v>0.22800000000000001</v>
      </c>
      <c r="AG6267" s="157">
        <f>IF('1a-Electricity'!$AN$79="no","",ROUND(AD6267,4))</f>
        <v>0.22800000000000001</v>
      </c>
      <c r="BL6267" s="157">
        <f t="shared" si="210"/>
        <v>0.22700000000000017</v>
      </c>
      <c r="BM6267" s="157">
        <f>IF('1b-NaturalGas'!$AN$87="no","",ROUND(BL6267,4))</f>
        <v>0.22700000000000001</v>
      </c>
      <c r="BN6267" s="157">
        <f>IF('1b-NaturalGas'!$AN$88="no","",ROUND(BL6267,4))</f>
        <v>0.22700000000000001</v>
      </c>
      <c r="BO6267" s="157">
        <f>IF('1b-NaturalGas'!$AN$89="no","",ROUND(BL6267,4))</f>
        <v>0.22700000000000001</v>
      </c>
      <c r="BP6267" s="157">
        <f>IF('1b-NaturalGas'!$AN$90="no","not applicable (based on previous answers)",ROUND(BL6267,4))</f>
        <v>0.22700000000000001</v>
      </c>
      <c r="BQ6267" s="157">
        <f>IF('1b-NaturalGas'!$AN$91="no","not applicable (based on previous answers)",ROUND(BL6267,4))</f>
        <v>0.22700000000000001</v>
      </c>
    </row>
    <row r="6268" spans="30:69" x14ac:dyDescent="0.25">
      <c r="AD6268" s="157">
        <f t="shared" si="209"/>
        <v>0.22900000000000018</v>
      </c>
      <c r="AE6268" s="157">
        <f>IF('1a-Electricity'!$AN$77="no","",ROUND(AD6268,4))</f>
        <v>0.22900000000000001</v>
      </c>
      <c r="AF6268" s="157">
        <f>IF('1a-Electricity'!$AN$78="no","",ROUND(AD6268,4))</f>
        <v>0.22900000000000001</v>
      </c>
      <c r="AG6268" s="157">
        <f>IF('1a-Electricity'!$AN$79="no","",ROUND(AD6268,4))</f>
        <v>0.22900000000000001</v>
      </c>
      <c r="BL6268" s="157">
        <f t="shared" si="210"/>
        <v>0.22800000000000017</v>
      </c>
      <c r="BM6268" s="157">
        <f>IF('1b-NaturalGas'!$AN$87="no","",ROUND(BL6268,4))</f>
        <v>0.22800000000000001</v>
      </c>
      <c r="BN6268" s="157">
        <f>IF('1b-NaturalGas'!$AN$88="no","",ROUND(BL6268,4))</f>
        <v>0.22800000000000001</v>
      </c>
      <c r="BO6268" s="157">
        <f>IF('1b-NaturalGas'!$AN$89="no","",ROUND(BL6268,4))</f>
        <v>0.22800000000000001</v>
      </c>
      <c r="BP6268" s="157">
        <f>IF('1b-NaturalGas'!$AN$90="no","not applicable (based on previous answers)",ROUND(BL6268,4))</f>
        <v>0.22800000000000001</v>
      </c>
      <c r="BQ6268" s="157">
        <f>IF('1b-NaturalGas'!$AN$91="no","not applicable (based on previous answers)",ROUND(BL6268,4))</f>
        <v>0.22800000000000001</v>
      </c>
    </row>
    <row r="6269" spans="30:69" x14ac:dyDescent="0.25">
      <c r="AD6269" s="157">
        <f t="shared" si="209"/>
        <v>0.23000000000000018</v>
      </c>
      <c r="AE6269" s="157">
        <f>IF('1a-Electricity'!$AN$77="no","",ROUND(AD6269,4))</f>
        <v>0.23</v>
      </c>
      <c r="AF6269" s="157">
        <f>IF('1a-Electricity'!$AN$78="no","",ROUND(AD6269,4))</f>
        <v>0.23</v>
      </c>
      <c r="AG6269" s="157">
        <f>IF('1a-Electricity'!$AN$79="no","",ROUND(AD6269,4))</f>
        <v>0.23</v>
      </c>
      <c r="BL6269" s="157">
        <f t="shared" si="210"/>
        <v>0.22900000000000018</v>
      </c>
      <c r="BM6269" s="157">
        <f>IF('1b-NaturalGas'!$AN$87="no","",ROUND(BL6269,4))</f>
        <v>0.22900000000000001</v>
      </c>
      <c r="BN6269" s="157">
        <f>IF('1b-NaturalGas'!$AN$88="no","",ROUND(BL6269,4))</f>
        <v>0.22900000000000001</v>
      </c>
      <c r="BO6269" s="157">
        <f>IF('1b-NaturalGas'!$AN$89="no","",ROUND(BL6269,4))</f>
        <v>0.22900000000000001</v>
      </c>
      <c r="BP6269" s="157">
        <f>IF('1b-NaturalGas'!$AN$90="no","not applicable (based on previous answers)",ROUND(BL6269,4))</f>
        <v>0.22900000000000001</v>
      </c>
      <c r="BQ6269" s="157">
        <f>IF('1b-NaturalGas'!$AN$91="no","not applicable (based on previous answers)",ROUND(BL6269,4))</f>
        <v>0.22900000000000001</v>
      </c>
    </row>
    <row r="6270" spans="30:69" x14ac:dyDescent="0.25">
      <c r="AD6270" s="157">
        <f t="shared" si="209"/>
        <v>0.23100000000000018</v>
      </c>
      <c r="AE6270" s="157">
        <f>IF('1a-Electricity'!$AN$77="no","",ROUND(AD6270,4))</f>
        <v>0.23100000000000001</v>
      </c>
      <c r="AF6270" s="157">
        <f>IF('1a-Electricity'!$AN$78="no","",ROUND(AD6270,4))</f>
        <v>0.23100000000000001</v>
      </c>
      <c r="AG6270" s="157">
        <f>IF('1a-Electricity'!$AN$79="no","",ROUND(AD6270,4))</f>
        <v>0.23100000000000001</v>
      </c>
      <c r="BL6270" s="157">
        <f t="shared" si="210"/>
        <v>0.23000000000000018</v>
      </c>
      <c r="BM6270" s="157">
        <f>IF('1b-NaturalGas'!$AN$87="no","",ROUND(BL6270,4))</f>
        <v>0.23</v>
      </c>
      <c r="BN6270" s="157">
        <f>IF('1b-NaturalGas'!$AN$88="no","",ROUND(BL6270,4))</f>
        <v>0.23</v>
      </c>
      <c r="BO6270" s="157">
        <f>IF('1b-NaturalGas'!$AN$89="no","",ROUND(BL6270,4))</f>
        <v>0.23</v>
      </c>
      <c r="BP6270" s="157">
        <f>IF('1b-NaturalGas'!$AN$90="no","not applicable (based on previous answers)",ROUND(BL6270,4))</f>
        <v>0.23</v>
      </c>
      <c r="BQ6270" s="157">
        <f>IF('1b-NaturalGas'!$AN$91="no","not applicable (based on previous answers)",ROUND(BL6270,4))</f>
        <v>0.23</v>
      </c>
    </row>
    <row r="6271" spans="30:69" x14ac:dyDescent="0.25">
      <c r="AD6271" s="157">
        <f t="shared" si="209"/>
        <v>0.23200000000000018</v>
      </c>
      <c r="AE6271" s="157">
        <f>IF('1a-Electricity'!$AN$77="no","",ROUND(AD6271,4))</f>
        <v>0.23200000000000001</v>
      </c>
      <c r="AF6271" s="157">
        <f>IF('1a-Electricity'!$AN$78="no","",ROUND(AD6271,4))</f>
        <v>0.23200000000000001</v>
      </c>
      <c r="AG6271" s="157">
        <f>IF('1a-Electricity'!$AN$79="no","",ROUND(AD6271,4))</f>
        <v>0.23200000000000001</v>
      </c>
      <c r="BL6271" s="157">
        <f t="shared" si="210"/>
        <v>0.23100000000000018</v>
      </c>
      <c r="BM6271" s="157">
        <f>IF('1b-NaturalGas'!$AN$87="no","",ROUND(BL6271,4))</f>
        <v>0.23100000000000001</v>
      </c>
      <c r="BN6271" s="157">
        <f>IF('1b-NaturalGas'!$AN$88="no","",ROUND(BL6271,4))</f>
        <v>0.23100000000000001</v>
      </c>
      <c r="BO6271" s="157">
        <f>IF('1b-NaturalGas'!$AN$89="no","",ROUND(BL6271,4))</f>
        <v>0.23100000000000001</v>
      </c>
      <c r="BP6271" s="157">
        <f>IF('1b-NaturalGas'!$AN$90="no","not applicable (based on previous answers)",ROUND(BL6271,4))</f>
        <v>0.23100000000000001</v>
      </c>
      <c r="BQ6271" s="157">
        <f>IF('1b-NaturalGas'!$AN$91="no","not applicable (based on previous answers)",ROUND(BL6271,4))</f>
        <v>0.23100000000000001</v>
      </c>
    </row>
    <row r="6272" spans="30:69" x14ac:dyDescent="0.25">
      <c r="AD6272" s="157">
        <f t="shared" si="209"/>
        <v>0.23300000000000018</v>
      </c>
      <c r="AE6272" s="157">
        <f>IF('1a-Electricity'!$AN$77="no","",ROUND(AD6272,4))</f>
        <v>0.23300000000000001</v>
      </c>
      <c r="AF6272" s="157">
        <f>IF('1a-Electricity'!$AN$78="no","",ROUND(AD6272,4))</f>
        <v>0.23300000000000001</v>
      </c>
      <c r="AG6272" s="157">
        <f>IF('1a-Electricity'!$AN$79="no","",ROUND(AD6272,4))</f>
        <v>0.23300000000000001</v>
      </c>
      <c r="BL6272" s="157">
        <f t="shared" si="210"/>
        <v>0.23200000000000018</v>
      </c>
      <c r="BM6272" s="157">
        <f>IF('1b-NaturalGas'!$AN$87="no","",ROUND(BL6272,4))</f>
        <v>0.23200000000000001</v>
      </c>
      <c r="BN6272" s="157">
        <f>IF('1b-NaturalGas'!$AN$88="no","",ROUND(BL6272,4))</f>
        <v>0.23200000000000001</v>
      </c>
      <c r="BO6272" s="157">
        <f>IF('1b-NaturalGas'!$AN$89="no","",ROUND(BL6272,4))</f>
        <v>0.23200000000000001</v>
      </c>
      <c r="BP6272" s="157">
        <f>IF('1b-NaturalGas'!$AN$90="no","not applicable (based on previous answers)",ROUND(BL6272,4))</f>
        <v>0.23200000000000001</v>
      </c>
      <c r="BQ6272" s="157">
        <f>IF('1b-NaturalGas'!$AN$91="no","not applicable (based on previous answers)",ROUND(BL6272,4))</f>
        <v>0.23200000000000001</v>
      </c>
    </row>
    <row r="6273" spans="30:69" x14ac:dyDescent="0.25">
      <c r="AD6273" s="157">
        <f t="shared" si="209"/>
        <v>0.23400000000000018</v>
      </c>
      <c r="AE6273" s="157">
        <f>IF('1a-Electricity'!$AN$77="no","",ROUND(AD6273,4))</f>
        <v>0.23400000000000001</v>
      </c>
      <c r="AF6273" s="157">
        <f>IF('1a-Electricity'!$AN$78="no","",ROUND(AD6273,4))</f>
        <v>0.23400000000000001</v>
      </c>
      <c r="AG6273" s="157">
        <f>IF('1a-Electricity'!$AN$79="no","",ROUND(AD6273,4))</f>
        <v>0.23400000000000001</v>
      </c>
      <c r="BL6273" s="157">
        <f t="shared" si="210"/>
        <v>0.23300000000000018</v>
      </c>
      <c r="BM6273" s="157">
        <f>IF('1b-NaturalGas'!$AN$87="no","",ROUND(BL6273,4))</f>
        <v>0.23300000000000001</v>
      </c>
      <c r="BN6273" s="157">
        <f>IF('1b-NaturalGas'!$AN$88="no","",ROUND(BL6273,4))</f>
        <v>0.23300000000000001</v>
      </c>
      <c r="BO6273" s="157">
        <f>IF('1b-NaturalGas'!$AN$89="no","",ROUND(BL6273,4))</f>
        <v>0.23300000000000001</v>
      </c>
      <c r="BP6273" s="157">
        <f>IF('1b-NaturalGas'!$AN$90="no","not applicable (based on previous answers)",ROUND(BL6273,4))</f>
        <v>0.23300000000000001</v>
      </c>
      <c r="BQ6273" s="157">
        <f>IF('1b-NaturalGas'!$AN$91="no","not applicable (based on previous answers)",ROUND(BL6273,4))</f>
        <v>0.23300000000000001</v>
      </c>
    </row>
    <row r="6274" spans="30:69" x14ac:dyDescent="0.25">
      <c r="AD6274" s="157">
        <f t="shared" si="209"/>
        <v>0.23500000000000018</v>
      </c>
      <c r="AE6274" s="157">
        <f>IF('1a-Electricity'!$AN$77="no","",ROUND(AD6274,4))</f>
        <v>0.23499999999999999</v>
      </c>
      <c r="AF6274" s="157">
        <f>IF('1a-Electricity'!$AN$78="no","",ROUND(AD6274,4))</f>
        <v>0.23499999999999999</v>
      </c>
      <c r="AG6274" s="157">
        <f>IF('1a-Electricity'!$AN$79="no","",ROUND(AD6274,4))</f>
        <v>0.23499999999999999</v>
      </c>
      <c r="BL6274" s="157">
        <f t="shared" si="210"/>
        <v>0.23400000000000018</v>
      </c>
      <c r="BM6274" s="157">
        <f>IF('1b-NaturalGas'!$AN$87="no","",ROUND(BL6274,4))</f>
        <v>0.23400000000000001</v>
      </c>
      <c r="BN6274" s="157">
        <f>IF('1b-NaturalGas'!$AN$88="no","",ROUND(BL6274,4))</f>
        <v>0.23400000000000001</v>
      </c>
      <c r="BO6274" s="157">
        <f>IF('1b-NaturalGas'!$AN$89="no","",ROUND(BL6274,4))</f>
        <v>0.23400000000000001</v>
      </c>
      <c r="BP6274" s="157">
        <f>IF('1b-NaturalGas'!$AN$90="no","not applicable (based on previous answers)",ROUND(BL6274,4))</f>
        <v>0.23400000000000001</v>
      </c>
      <c r="BQ6274" s="157">
        <f>IF('1b-NaturalGas'!$AN$91="no","not applicable (based on previous answers)",ROUND(BL6274,4))</f>
        <v>0.23400000000000001</v>
      </c>
    </row>
    <row r="6275" spans="30:69" x14ac:dyDescent="0.25">
      <c r="AD6275" s="157">
        <f t="shared" si="209"/>
        <v>0.23600000000000018</v>
      </c>
      <c r="AE6275" s="157">
        <f>IF('1a-Electricity'!$AN$77="no","",ROUND(AD6275,4))</f>
        <v>0.23599999999999999</v>
      </c>
      <c r="AF6275" s="157">
        <f>IF('1a-Electricity'!$AN$78="no","",ROUND(AD6275,4))</f>
        <v>0.23599999999999999</v>
      </c>
      <c r="AG6275" s="157">
        <f>IF('1a-Electricity'!$AN$79="no","",ROUND(AD6275,4))</f>
        <v>0.23599999999999999</v>
      </c>
      <c r="BL6275" s="157">
        <f t="shared" si="210"/>
        <v>0.23500000000000018</v>
      </c>
      <c r="BM6275" s="157">
        <f>IF('1b-NaturalGas'!$AN$87="no","",ROUND(BL6275,4))</f>
        <v>0.23499999999999999</v>
      </c>
      <c r="BN6275" s="157">
        <f>IF('1b-NaturalGas'!$AN$88="no","",ROUND(BL6275,4))</f>
        <v>0.23499999999999999</v>
      </c>
      <c r="BO6275" s="157">
        <f>IF('1b-NaturalGas'!$AN$89="no","",ROUND(BL6275,4))</f>
        <v>0.23499999999999999</v>
      </c>
      <c r="BP6275" s="157">
        <f>IF('1b-NaturalGas'!$AN$90="no","not applicable (based on previous answers)",ROUND(BL6275,4))</f>
        <v>0.23499999999999999</v>
      </c>
      <c r="BQ6275" s="157">
        <f>IF('1b-NaturalGas'!$AN$91="no","not applicable (based on previous answers)",ROUND(BL6275,4))</f>
        <v>0.23499999999999999</v>
      </c>
    </row>
    <row r="6276" spans="30:69" x14ac:dyDescent="0.25">
      <c r="AD6276" s="157">
        <f t="shared" si="209"/>
        <v>0.23700000000000018</v>
      </c>
      <c r="AE6276" s="157">
        <f>IF('1a-Electricity'!$AN$77="no","",ROUND(AD6276,4))</f>
        <v>0.23699999999999999</v>
      </c>
      <c r="AF6276" s="157">
        <f>IF('1a-Electricity'!$AN$78="no","",ROUND(AD6276,4))</f>
        <v>0.23699999999999999</v>
      </c>
      <c r="AG6276" s="157">
        <f>IF('1a-Electricity'!$AN$79="no","",ROUND(AD6276,4))</f>
        <v>0.23699999999999999</v>
      </c>
      <c r="BL6276" s="157">
        <f t="shared" si="210"/>
        <v>0.23600000000000018</v>
      </c>
      <c r="BM6276" s="157">
        <f>IF('1b-NaturalGas'!$AN$87="no","",ROUND(BL6276,4))</f>
        <v>0.23599999999999999</v>
      </c>
      <c r="BN6276" s="157">
        <f>IF('1b-NaturalGas'!$AN$88="no","",ROUND(BL6276,4))</f>
        <v>0.23599999999999999</v>
      </c>
      <c r="BO6276" s="157">
        <f>IF('1b-NaturalGas'!$AN$89="no","",ROUND(BL6276,4))</f>
        <v>0.23599999999999999</v>
      </c>
      <c r="BP6276" s="157">
        <f>IF('1b-NaturalGas'!$AN$90="no","not applicable (based on previous answers)",ROUND(BL6276,4))</f>
        <v>0.23599999999999999</v>
      </c>
      <c r="BQ6276" s="157">
        <f>IF('1b-NaturalGas'!$AN$91="no","not applicable (based on previous answers)",ROUND(BL6276,4))</f>
        <v>0.23599999999999999</v>
      </c>
    </row>
    <row r="6277" spans="30:69" x14ac:dyDescent="0.25">
      <c r="AD6277" s="157">
        <f t="shared" si="209"/>
        <v>0.23800000000000018</v>
      </c>
      <c r="AE6277" s="157">
        <f>IF('1a-Electricity'!$AN$77="no","",ROUND(AD6277,4))</f>
        <v>0.23799999999999999</v>
      </c>
      <c r="AF6277" s="157">
        <f>IF('1a-Electricity'!$AN$78="no","",ROUND(AD6277,4))</f>
        <v>0.23799999999999999</v>
      </c>
      <c r="AG6277" s="157">
        <f>IF('1a-Electricity'!$AN$79="no","",ROUND(AD6277,4))</f>
        <v>0.23799999999999999</v>
      </c>
      <c r="BL6277" s="157">
        <f t="shared" si="210"/>
        <v>0.23700000000000018</v>
      </c>
      <c r="BM6277" s="157">
        <f>IF('1b-NaturalGas'!$AN$87="no","",ROUND(BL6277,4))</f>
        <v>0.23699999999999999</v>
      </c>
      <c r="BN6277" s="157">
        <f>IF('1b-NaturalGas'!$AN$88="no","",ROUND(BL6277,4))</f>
        <v>0.23699999999999999</v>
      </c>
      <c r="BO6277" s="157">
        <f>IF('1b-NaturalGas'!$AN$89="no","",ROUND(BL6277,4))</f>
        <v>0.23699999999999999</v>
      </c>
      <c r="BP6277" s="157">
        <f>IF('1b-NaturalGas'!$AN$90="no","not applicable (based on previous answers)",ROUND(BL6277,4))</f>
        <v>0.23699999999999999</v>
      </c>
      <c r="BQ6277" s="157">
        <f>IF('1b-NaturalGas'!$AN$91="no","not applicable (based on previous answers)",ROUND(BL6277,4))</f>
        <v>0.23699999999999999</v>
      </c>
    </row>
    <row r="6278" spans="30:69" x14ac:dyDescent="0.25">
      <c r="AD6278" s="157">
        <f t="shared" si="209"/>
        <v>0.23900000000000018</v>
      </c>
      <c r="AE6278" s="157">
        <f>IF('1a-Electricity'!$AN$77="no","",ROUND(AD6278,4))</f>
        <v>0.23899999999999999</v>
      </c>
      <c r="AF6278" s="157">
        <f>IF('1a-Electricity'!$AN$78="no","",ROUND(AD6278,4))</f>
        <v>0.23899999999999999</v>
      </c>
      <c r="AG6278" s="157">
        <f>IF('1a-Electricity'!$AN$79="no","",ROUND(AD6278,4))</f>
        <v>0.23899999999999999</v>
      </c>
      <c r="BL6278" s="157">
        <f t="shared" si="210"/>
        <v>0.23800000000000018</v>
      </c>
      <c r="BM6278" s="157">
        <f>IF('1b-NaturalGas'!$AN$87="no","",ROUND(BL6278,4))</f>
        <v>0.23799999999999999</v>
      </c>
      <c r="BN6278" s="157">
        <f>IF('1b-NaturalGas'!$AN$88="no","",ROUND(BL6278,4))</f>
        <v>0.23799999999999999</v>
      </c>
      <c r="BO6278" s="157">
        <f>IF('1b-NaturalGas'!$AN$89="no","",ROUND(BL6278,4))</f>
        <v>0.23799999999999999</v>
      </c>
      <c r="BP6278" s="157">
        <f>IF('1b-NaturalGas'!$AN$90="no","not applicable (based on previous answers)",ROUND(BL6278,4))</f>
        <v>0.23799999999999999</v>
      </c>
      <c r="BQ6278" s="157">
        <f>IF('1b-NaturalGas'!$AN$91="no","not applicable (based on previous answers)",ROUND(BL6278,4))</f>
        <v>0.23799999999999999</v>
      </c>
    </row>
    <row r="6279" spans="30:69" x14ac:dyDescent="0.25">
      <c r="AD6279" s="157">
        <f t="shared" si="209"/>
        <v>0.24000000000000019</v>
      </c>
      <c r="AE6279" s="157">
        <f>IF('1a-Electricity'!$AN$77="no","",ROUND(AD6279,4))</f>
        <v>0.24</v>
      </c>
      <c r="AF6279" s="157">
        <f>IF('1a-Electricity'!$AN$78="no","",ROUND(AD6279,4))</f>
        <v>0.24</v>
      </c>
      <c r="AG6279" s="157">
        <f>IF('1a-Electricity'!$AN$79="no","",ROUND(AD6279,4))</f>
        <v>0.24</v>
      </c>
      <c r="BL6279" s="157">
        <f t="shared" si="210"/>
        <v>0.23900000000000018</v>
      </c>
      <c r="BM6279" s="157">
        <f>IF('1b-NaturalGas'!$AN$87="no","",ROUND(BL6279,4))</f>
        <v>0.23899999999999999</v>
      </c>
      <c r="BN6279" s="157">
        <f>IF('1b-NaturalGas'!$AN$88="no","",ROUND(BL6279,4))</f>
        <v>0.23899999999999999</v>
      </c>
      <c r="BO6279" s="157">
        <f>IF('1b-NaturalGas'!$AN$89="no","",ROUND(BL6279,4))</f>
        <v>0.23899999999999999</v>
      </c>
      <c r="BP6279" s="157">
        <f>IF('1b-NaturalGas'!$AN$90="no","not applicable (based on previous answers)",ROUND(BL6279,4))</f>
        <v>0.23899999999999999</v>
      </c>
      <c r="BQ6279" s="157">
        <f>IF('1b-NaturalGas'!$AN$91="no","not applicable (based on previous answers)",ROUND(BL6279,4))</f>
        <v>0.23899999999999999</v>
      </c>
    </row>
    <row r="6280" spans="30:69" x14ac:dyDescent="0.25">
      <c r="AD6280" s="157">
        <f t="shared" si="209"/>
        <v>0.24100000000000019</v>
      </c>
      <c r="AE6280" s="157">
        <f>IF('1a-Electricity'!$AN$77="no","",ROUND(AD6280,4))</f>
        <v>0.24099999999999999</v>
      </c>
      <c r="AF6280" s="157">
        <f>IF('1a-Electricity'!$AN$78="no","",ROUND(AD6280,4))</f>
        <v>0.24099999999999999</v>
      </c>
      <c r="AG6280" s="157">
        <f>IF('1a-Electricity'!$AN$79="no","",ROUND(AD6280,4))</f>
        <v>0.24099999999999999</v>
      </c>
      <c r="BL6280" s="157">
        <f t="shared" si="210"/>
        <v>0.24000000000000019</v>
      </c>
      <c r="BM6280" s="157">
        <f>IF('1b-NaturalGas'!$AN$87="no","",ROUND(BL6280,4))</f>
        <v>0.24</v>
      </c>
      <c r="BN6280" s="157">
        <f>IF('1b-NaturalGas'!$AN$88="no","",ROUND(BL6280,4))</f>
        <v>0.24</v>
      </c>
      <c r="BO6280" s="157">
        <f>IF('1b-NaturalGas'!$AN$89="no","",ROUND(BL6280,4))</f>
        <v>0.24</v>
      </c>
      <c r="BP6280" s="157">
        <f>IF('1b-NaturalGas'!$AN$90="no","not applicable (based on previous answers)",ROUND(BL6280,4))</f>
        <v>0.24</v>
      </c>
      <c r="BQ6280" s="157">
        <f>IF('1b-NaturalGas'!$AN$91="no","not applicable (based on previous answers)",ROUND(BL6280,4))</f>
        <v>0.24</v>
      </c>
    </row>
    <row r="6281" spans="30:69" x14ac:dyDescent="0.25">
      <c r="AD6281" s="157">
        <f t="shared" si="209"/>
        <v>0.24200000000000019</v>
      </c>
      <c r="AE6281" s="157">
        <f>IF('1a-Electricity'!$AN$77="no","",ROUND(AD6281,4))</f>
        <v>0.24199999999999999</v>
      </c>
      <c r="AF6281" s="157">
        <f>IF('1a-Electricity'!$AN$78="no","",ROUND(AD6281,4))</f>
        <v>0.24199999999999999</v>
      </c>
      <c r="AG6281" s="157">
        <f>IF('1a-Electricity'!$AN$79="no","",ROUND(AD6281,4))</f>
        <v>0.24199999999999999</v>
      </c>
      <c r="BL6281" s="157">
        <f t="shared" si="210"/>
        <v>0.24100000000000019</v>
      </c>
      <c r="BM6281" s="157">
        <f>IF('1b-NaturalGas'!$AN$87="no","",ROUND(BL6281,4))</f>
        <v>0.24099999999999999</v>
      </c>
      <c r="BN6281" s="157">
        <f>IF('1b-NaturalGas'!$AN$88="no","",ROUND(BL6281,4))</f>
        <v>0.24099999999999999</v>
      </c>
      <c r="BO6281" s="157">
        <f>IF('1b-NaturalGas'!$AN$89="no","",ROUND(BL6281,4))</f>
        <v>0.24099999999999999</v>
      </c>
      <c r="BP6281" s="157">
        <f>IF('1b-NaturalGas'!$AN$90="no","not applicable (based on previous answers)",ROUND(BL6281,4))</f>
        <v>0.24099999999999999</v>
      </c>
      <c r="BQ6281" s="157">
        <f>IF('1b-NaturalGas'!$AN$91="no","not applicable (based on previous answers)",ROUND(BL6281,4))</f>
        <v>0.24099999999999999</v>
      </c>
    </row>
    <row r="6282" spans="30:69" x14ac:dyDescent="0.25">
      <c r="AD6282" s="157">
        <f t="shared" si="209"/>
        <v>0.24300000000000019</v>
      </c>
      <c r="AE6282" s="157">
        <f>IF('1a-Electricity'!$AN$77="no","",ROUND(AD6282,4))</f>
        <v>0.24299999999999999</v>
      </c>
      <c r="AF6282" s="157">
        <f>IF('1a-Electricity'!$AN$78="no","",ROUND(AD6282,4))</f>
        <v>0.24299999999999999</v>
      </c>
      <c r="AG6282" s="157">
        <f>IF('1a-Electricity'!$AN$79="no","",ROUND(AD6282,4))</f>
        <v>0.24299999999999999</v>
      </c>
      <c r="BL6282" s="157">
        <f t="shared" si="210"/>
        <v>0.24200000000000019</v>
      </c>
      <c r="BM6282" s="157">
        <f>IF('1b-NaturalGas'!$AN$87="no","",ROUND(BL6282,4))</f>
        <v>0.24199999999999999</v>
      </c>
      <c r="BN6282" s="157">
        <f>IF('1b-NaturalGas'!$AN$88="no","",ROUND(BL6282,4))</f>
        <v>0.24199999999999999</v>
      </c>
      <c r="BO6282" s="157">
        <f>IF('1b-NaturalGas'!$AN$89="no","",ROUND(BL6282,4))</f>
        <v>0.24199999999999999</v>
      </c>
      <c r="BP6282" s="157">
        <f>IF('1b-NaturalGas'!$AN$90="no","not applicable (based on previous answers)",ROUND(BL6282,4))</f>
        <v>0.24199999999999999</v>
      </c>
      <c r="BQ6282" s="157">
        <f>IF('1b-NaturalGas'!$AN$91="no","not applicable (based on previous answers)",ROUND(BL6282,4))</f>
        <v>0.24199999999999999</v>
      </c>
    </row>
    <row r="6283" spans="30:69" x14ac:dyDescent="0.25">
      <c r="AD6283" s="157">
        <f t="shared" si="209"/>
        <v>0.24400000000000019</v>
      </c>
      <c r="AE6283" s="157">
        <f>IF('1a-Electricity'!$AN$77="no","",ROUND(AD6283,4))</f>
        <v>0.24399999999999999</v>
      </c>
      <c r="AF6283" s="157">
        <f>IF('1a-Electricity'!$AN$78="no","",ROUND(AD6283,4))</f>
        <v>0.24399999999999999</v>
      </c>
      <c r="AG6283" s="157">
        <f>IF('1a-Electricity'!$AN$79="no","",ROUND(AD6283,4))</f>
        <v>0.24399999999999999</v>
      </c>
      <c r="BL6283" s="157">
        <f t="shared" si="210"/>
        <v>0.24300000000000019</v>
      </c>
      <c r="BM6283" s="157">
        <f>IF('1b-NaturalGas'!$AN$87="no","",ROUND(BL6283,4))</f>
        <v>0.24299999999999999</v>
      </c>
      <c r="BN6283" s="157">
        <f>IF('1b-NaturalGas'!$AN$88="no","",ROUND(BL6283,4))</f>
        <v>0.24299999999999999</v>
      </c>
      <c r="BO6283" s="157">
        <f>IF('1b-NaturalGas'!$AN$89="no","",ROUND(BL6283,4))</f>
        <v>0.24299999999999999</v>
      </c>
      <c r="BP6283" s="157">
        <f>IF('1b-NaturalGas'!$AN$90="no","not applicable (based on previous answers)",ROUND(BL6283,4))</f>
        <v>0.24299999999999999</v>
      </c>
      <c r="BQ6283" s="157">
        <f>IF('1b-NaturalGas'!$AN$91="no","not applicable (based on previous answers)",ROUND(BL6283,4))</f>
        <v>0.24299999999999999</v>
      </c>
    </row>
    <row r="6284" spans="30:69" x14ac:dyDescent="0.25">
      <c r="AD6284" s="157">
        <f t="shared" si="209"/>
        <v>0.24500000000000019</v>
      </c>
      <c r="AE6284" s="157">
        <f>IF('1a-Electricity'!$AN$77="no","",ROUND(AD6284,4))</f>
        <v>0.245</v>
      </c>
      <c r="AF6284" s="157">
        <f>IF('1a-Electricity'!$AN$78="no","",ROUND(AD6284,4))</f>
        <v>0.245</v>
      </c>
      <c r="AG6284" s="157">
        <f>IF('1a-Electricity'!$AN$79="no","",ROUND(AD6284,4))</f>
        <v>0.245</v>
      </c>
      <c r="BL6284" s="157">
        <f t="shared" si="210"/>
        <v>0.24400000000000019</v>
      </c>
      <c r="BM6284" s="157">
        <f>IF('1b-NaturalGas'!$AN$87="no","",ROUND(BL6284,4))</f>
        <v>0.24399999999999999</v>
      </c>
      <c r="BN6284" s="157">
        <f>IF('1b-NaturalGas'!$AN$88="no","",ROUND(BL6284,4))</f>
        <v>0.24399999999999999</v>
      </c>
      <c r="BO6284" s="157">
        <f>IF('1b-NaturalGas'!$AN$89="no","",ROUND(BL6284,4))</f>
        <v>0.24399999999999999</v>
      </c>
      <c r="BP6284" s="157">
        <f>IF('1b-NaturalGas'!$AN$90="no","not applicable (based on previous answers)",ROUND(BL6284,4))</f>
        <v>0.24399999999999999</v>
      </c>
      <c r="BQ6284" s="157">
        <f>IF('1b-NaturalGas'!$AN$91="no","not applicable (based on previous answers)",ROUND(BL6284,4))</f>
        <v>0.24399999999999999</v>
      </c>
    </row>
    <row r="6285" spans="30:69" x14ac:dyDescent="0.25">
      <c r="AD6285" s="157">
        <f t="shared" si="209"/>
        <v>0.24600000000000019</v>
      </c>
      <c r="AE6285" s="157">
        <f>IF('1a-Electricity'!$AN$77="no","",ROUND(AD6285,4))</f>
        <v>0.246</v>
      </c>
      <c r="AF6285" s="157">
        <f>IF('1a-Electricity'!$AN$78="no","",ROUND(AD6285,4))</f>
        <v>0.246</v>
      </c>
      <c r="AG6285" s="157">
        <f>IF('1a-Electricity'!$AN$79="no","",ROUND(AD6285,4))</f>
        <v>0.246</v>
      </c>
      <c r="BL6285" s="157">
        <f t="shared" si="210"/>
        <v>0.24500000000000019</v>
      </c>
      <c r="BM6285" s="157">
        <f>IF('1b-NaturalGas'!$AN$87="no","",ROUND(BL6285,4))</f>
        <v>0.245</v>
      </c>
      <c r="BN6285" s="157">
        <f>IF('1b-NaturalGas'!$AN$88="no","",ROUND(BL6285,4))</f>
        <v>0.245</v>
      </c>
      <c r="BO6285" s="157">
        <f>IF('1b-NaturalGas'!$AN$89="no","",ROUND(BL6285,4))</f>
        <v>0.245</v>
      </c>
      <c r="BP6285" s="157">
        <f>IF('1b-NaturalGas'!$AN$90="no","not applicable (based on previous answers)",ROUND(BL6285,4))</f>
        <v>0.245</v>
      </c>
      <c r="BQ6285" s="157">
        <f>IF('1b-NaturalGas'!$AN$91="no","not applicable (based on previous answers)",ROUND(BL6285,4))</f>
        <v>0.245</v>
      </c>
    </row>
    <row r="6286" spans="30:69" x14ac:dyDescent="0.25">
      <c r="AD6286" s="157">
        <f t="shared" si="209"/>
        <v>0.24700000000000019</v>
      </c>
      <c r="AE6286" s="157">
        <f>IF('1a-Electricity'!$AN$77="no","",ROUND(AD6286,4))</f>
        <v>0.247</v>
      </c>
      <c r="AF6286" s="157">
        <f>IF('1a-Electricity'!$AN$78="no","",ROUND(AD6286,4))</f>
        <v>0.247</v>
      </c>
      <c r="AG6286" s="157">
        <f>IF('1a-Electricity'!$AN$79="no","",ROUND(AD6286,4))</f>
        <v>0.247</v>
      </c>
      <c r="BL6286" s="157">
        <f t="shared" si="210"/>
        <v>0.24600000000000019</v>
      </c>
      <c r="BM6286" s="157">
        <f>IF('1b-NaturalGas'!$AN$87="no","",ROUND(BL6286,4))</f>
        <v>0.246</v>
      </c>
      <c r="BN6286" s="157">
        <f>IF('1b-NaturalGas'!$AN$88="no","",ROUND(BL6286,4))</f>
        <v>0.246</v>
      </c>
      <c r="BO6286" s="157">
        <f>IF('1b-NaturalGas'!$AN$89="no","",ROUND(BL6286,4))</f>
        <v>0.246</v>
      </c>
      <c r="BP6286" s="157">
        <f>IF('1b-NaturalGas'!$AN$90="no","not applicable (based on previous answers)",ROUND(BL6286,4))</f>
        <v>0.246</v>
      </c>
      <c r="BQ6286" s="157">
        <f>IF('1b-NaturalGas'!$AN$91="no","not applicable (based on previous answers)",ROUND(BL6286,4))</f>
        <v>0.246</v>
      </c>
    </row>
    <row r="6287" spans="30:69" x14ac:dyDescent="0.25">
      <c r="AD6287" s="157">
        <f t="shared" si="209"/>
        <v>0.24800000000000019</v>
      </c>
      <c r="AE6287" s="157">
        <f>IF('1a-Electricity'!$AN$77="no","",ROUND(AD6287,4))</f>
        <v>0.248</v>
      </c>
      <c r="AF6287" s="157">
        <f>IF('1a-Electricity'!$AN$78="no","",ROUND(AD6287,4))</f>
        <v>0.248</v>
      </c>
      <c r="AG6287" s="157">
        <f>IF('1a-Electricity'!$AN$79="no","",ROUND(AD6287,4))</f>
        <v>0.248</v>
      </c>
      <c r="BL6287" s="157">
        <f t="shared" si="210"/>
        <v>0.24700000000000019</v>
      </c>
      <c r="BM6287" s="157">
        <f>IF('1b-NaturalGas'!$AN$87="no","",ROUND(BL6287,4))</f>
        <v>0.247</v>
      </c>
      <c r="BN6287" s="157">
        <f>IF('1b-NaturalGas'!$AN$88="no","",ROUND(BL6287,4))</f>
        <v>0.247</v>
      </c>
      <c r="BO6287" s="157">
        <f>IF('1b-NaturalGas'!$AN$89="no","",ROUND(BL6287,4))</f>
        <v>0.247</v>
      </c>
      <c r="BP6287" s="157">
        <f>IF('1b-NaturalGas'!$AN$90="no","not applicable (based on previous answers)",ROUND(BL6287,4))</f>
        <v>0.247</v>
      </c>
      <c r="BQ6287" s="157">
        <f>IF('1b-NaturalGas'!$AN$91="no","not applicable (based on previous answers)",ROUND(BL6287,4))</f>
        <v>0.247</v>
      </c>
    </row>
    <row r="6288" spans="30:69" x14ac:dyDescent="0.25">
      <c r="AD6288" s="157">
        <f t="shared" ref="AD6288:AD6351" si="211">AD6287+0.001</f>
        <v>0.24900000000000019</v>
      </c>
      <c r="AE6288" s="157">
        <f>IF('1a-Electricity'!$AN$77="no","",ROUND(AD6288,4))</f>
        <v>0.249</v>
      </c>
      <c r="AF6288" s="157">
        <f>IF('1a-Electricity'!$AN$78="no","",ROUND(AD6288,4))</f>
        <v>0.249</v>
      </c>
      <c r="AG6288" s="157">
        <f>IF('1a-Electricity'!$AN$79="no","",ROUND(AD6288,4))</f>
        <v>0.249</v>
      </c>
      <c r="BL6288" s="157">
        <f t="shared" si="210"/>
        <v>0.24800000000000019</v>
      </c>
      <c r="BM6288" s="157">
        <f>IF('1b-NaturalGas'!$AN$87="no","",ROUND(BL6288,4))</f>
        <v>0.248</v>
      </c>
      <c r="BN6288" s="157">
        <f>IF('1b-NaturalGas'!$AN$88="no","",ROUND(BL6288,4))</f>
        <v>0.248</v>
      </c>
      <c r="BO6288" s="157">
        <f>IF('1b-NaturalGas'!$AN$89="no","",ROUND(BL6288,4))</f>
        <v>0.248</v>
      </c>
      <c r="BP6288" s="157">
        <f>IF('1b-NaturalGas'!$AN$90="no","not applicable (based on previous answers)",ROUND(BL6288,4))</f>
        <v>0.248</v>
      </c>
      <c r="BQ6288" s="157">
        <f>IF('1b-NaturalGas'!$AN$91="no","not applicable (based on previous answers)",ROUND(BL6288,4))</f>
        <v>0.248</v>
      </c>
    </row>
    <row r="6289" spans="30:69" x14ac:dyDescent="0.25">
      <c r="AD6289" s="157">
        <f t="shared" si="211"/>
        <v>0.25000000000000017</v>
      </c>
      <c r="AE6289" s="157">
        <f>IF('1a-Electricity'!$AN$77="no","",ROUND(AD6289,4))</f>
        <v>0.25</v>
      </c>
      <c r="AF6289" s="157">
        <f>IF('1a-Electricity'!$AN$78="no","",ROUND(AD6289,4))</f>
        <v>0.25</v>
      </c>
      <c r="AG6289" s="157">
        <f>IF('1a-Electricity'!$AN$79="no","",ROUND(AD6289,4))</f>
        <v>0.25</v>
      </c>
      <c r="BL6289" s="157">
        <f t="shared" ref="BL6289:BL6352" si="212">BL6288+0.001</f>
        <v>0.24900000000000019</v>
      </c>
      <c r="BM6289" s="157">
        <f>IF('1b-NaturalGas'!$AN$87="no","",ROUND(BL6289,4))</f>
        <v>0.249</v>
      </c>
      <c r="BN6289" s="157">
        <f>IF('1b-NaturalGas'!$AN$88="no","",ROUND(BL6289,4))</f>
        <v>0.249</v>
      </c>
      <c r="BO6289" s="157">
        <f>IF('1b-NaturalGas'!$AN$89="no","",ROUND(BL6289,4))</f>
        <v>0.249</v>
      </c>
      <c r="BP6289" s="157">
        <f>IF('1b-NaturalGas'!$AN$90="no","not applicable (based on previous answers)",ROUND(BL6289,4))</f>
        <v>0.249</v>
      </c>
      <c r="BQ6289" s="157">
        <f>IF('1b-NaturalGas'!$AN$91="no","not applicable (based on previous answers)",ROUND(BL6289,4))</f>
        <v>0.249</v>
      </c>
    </row>
    <row r="6290" spans="30:69" x14ac:dyDescent="0.25">
      <c r="AD6290" s="157">
        <f t="shared" si="211"/>
        <v>0.25100000000000017</v>
      </c>
      <c r="AE6290" s="157">
        <f>IF('1a-Electricity'!$AN$77="no","",ROUND(AD6290,4))</f>
        <v>0.251</v>
      </c>
      <c r="AF6290" s="157">
        <f>IF('1a-Electricity'!$AN$78="no","",ROUND(AD6290,4))</f>
        <v>0.251</v>
      </c>
      <c r="AG6290" s="157">
        <f>IF('1a-Electricity'!$AN$79="no","",ROUND(AD6290,4))</f>
        <v>0.251</v>
      </c>
      <c r="BL6290" s="157">
        <f t="shared" si="212"/>
        <v>0.25000000000000017</v>
      </c>
      <c r="BM6290" s="157">
        <f>IF('1b-NaturalGas'!$AN$87="no","",ROUND(BL6290,4))</f>
        <v>0.25</v>
      </c>
      <c r="BN6290" s="157">
        <f>IF('1b-NaturalGas'!$AN$88="no","",ROUND(BL6290,4))</f>
        <v>0.25</v>
      </c>
      <c r="BO6290" s="157">
        <f>IF('1b-NaturalGas'!$AN$89="no","",ROUND(BL6290,4))</f>
        <v>0.25</v>
      </c>
      <c r="BP6290" s="157">
        <f>IF('1b-NaturalGas'!$AN$90="no","not applicable (based on previous answers)",ROUND(BL6290,4))</f>
        <v>0.25</v>
      </c>
      <c r="BQ6290" s="157">
        <f>IF('1b-NaturalGas'!$AN$91="no","not applicable (based on previous answers)",ROUND(BL6290,4))</f>
        <v>0.25</v>
      </c>
    </row>
    <row r="6291" spans="30:69" x14ac:dyDescent="0.25">
      <c r="AD6291" s="157">
        <f t="shared" si="211"/>
        <v>0.25200000000000017</v>
      </c>
      <c r="AE6291" s="157">
        <f>IF('1a-Electricity'!$AN$77="no","",ROUND(AD6291,4))</f>
        <v>0.252</v>
      </c>
      <c r="AF6291" s="157">
        <f>IF('1a-Electricity'!$AN$78="no","",ROUND(AD6291,4))</f>
        <v>0.252</v>
      </c>
      <c r="AG6291" s="157">
        <f>IF('1a-Electricity'!$AN$79="no","",ROUND(AD6291,4))</f>
        <v>0.252</v>
      </c>
      <c r="BL6291" s="157">
        <f t="shared" si="212"/>
        <v>0.25100000000000017</v>
      </c>
      <c r="BM6291" s="157">
        <f>IF('1b-NaturalGas'!$AN$87="no","",ROUND(BL6291,4))</f>
        <v>0.251</v>
      </c>
      <c r="BN6291" s="157">
        <f>IF('1b-NaturalGas'!$AN$88="no","",ROUND(BL6291,4))</f>
        <v>0.251</v>
      </c>
      <c r="BO6291" s="157">
        <f>IF('1b-NaturalGas'!$AN$89="no","",ROUND(BL6291,4))</f>
        <v>0.251</v>
      </c>
      <c r="BP6291" s="157">
        <f>IF('1b-NaturalGas'!$AN$90="no","not applicable (based on previous answers)",ROUND(BL6291,4))</f>
        <v>0.251</v>
      </c>
      <c r="BQ6291" s="157">
        <f>IF('1b-NaturalGas'!$AN$91="no","not applicable (based on previous answers)",ROUND(BL6291,4))</f>
        <v>0.251</v>
      </c>
    </row>
    <row r="6292" spans="30:69" x14ac:dyDescent="0.25">
      <c r="AD6292" s="157">
        <f t="shared" si="211"/>
        <v>0.25300000000000017</v>
      </c>
      <c r="AE6292" s="157">
        <f>IF('1a-Electricity'!$AN$77="no","",ROUND(AD6292,4))</f>
        <v>0.253</v>
      </c>
      <c r="AF6292" s="157">
        <f>IF('1a-Electricity'!$AN$78="no","",ROUND(AD6292,4))</f>
        <v>0.253</v>
      </c>
      <c r="AG6292" s="157">
        <f>IF('1a-Electricity'!$AN$79="no","",ROUND(AD6292,4))</f>
        <v>0.253</v>
      </c>
      <c r="BL6292" s="157">
        <f t="shared" si="212"/>
        <v>0.25200000000000017</v>
      </c>
      <c r="BM6292" s="157">
        <f>IF('1b-NaturalGas'!$AN$87="no","",ROUND(BL6292,4))</f>
        <v>0.252</v>
      </c>
      <c r="BN6292" s="157">
        <f>IF('1b-NaturalGas'!$AN$88="no","",ROUND(BL6292,4))</f>
        <v>0.252</v>
      </c>
      <c r="BO6292" s="157">
        <f>IF('1b-NaturalGas'!$AN$89="no","",ROUND(BL6292,4))</f>
        <v>0.252</v>
      </c>
      <c r="BP6292" s="157">
        <f>IF('1b-NaturalGas'!$AN$90="no","not applicable (based on previous answers)",ROUND(BL6292,4))</f>
        <v>0.252</v>
      </c>
      <c r="BQ6292" s="157">
        <f>IF('1b-NaturalGas'!$AN$91="no","not applicable (based on previous answers)",ROUND(BL6292,4))</f>
        <v>0.252</v>
      </c>
    </row>
    <row r="6293" spans="30:69" x14ac:dyDescent="0.25">
      <c r="AD6293" s="157">
        <f t="shared" si="211"/>
        <v>0.25400000000000017</v>
      </c>
      <c r="AE6293" s="157">
        <f>IF('1a-Electricity'!$AN$77="no","",ROUND(AD6293,4))</f>
        <v>0.254</v>
      </c>
      <c r="AF6293" s="157">
        <f>IF('1a-Electricity'!$AN$78="no","",ROUND(AD6293,4))</f>
        <v>0.254</v>
      </c>
      <c r="AG6293" s="157">
        <f>IF('1a-Electricity'!$AN$79="no","",ROUND(AD6293,4))</f>
        <v>0.254</v>
      </c>
      <c r="BL6293" s="157">
        <f t="shared" si="212"/>
        <v>0.25300000000000017</v>
      </c>
      <c r="BM6293" s="157">
        <f>IF('1b-NaturalGas'!$AN$87="no","",ROUND(BL6293,4))</f>
        <v>0.253</v>
      </c>
      <c r="BN6293" s="157">
        <f>IF('1b-NaturalGas'!$AN$88="no","",ROUND(BL6293,4))</f>
        <v>0.253</v>
      </c>
      <c r="BO6293" s="157">
        <f>IF('1b-NaturalGas'!$AN$89="no","",ROUND(BL6293,4))</f>
        <v>0.253</v>
      </c>
      <c r="BP6293" s="157">
        <f>IF('1b-NaturalGas'!$AN$90="no","not applicable (based on previous answers)",ROUND(BL6293,4))</f>
        <v>0.253</v>
      </c>
      <c r="BQ6293" s="157">
        <f>IF('1b-NaturalGas'!$AN$91="no","not applicable (based on previous answers)",ROUND(BL6293,4))</f>
        <v>0.253</v>
      </c>
    </row>
    <row r="6294" spans="30:69" x14ac:dyDescent="0.25">
      <c r="AD6294" s="157">
        <f t="shared" si="211"/>
        <v>0.25500000000000017</v>
      </c>
      <c r="AE6294" s="157">
        <f>IF('1a-Electricity'!$AN$77="no","",ROUND(AD6294,4))</f>
        <v>0.255</v>
      </c>
      <c r="AF6294" s="157">
        <f>IF('1a-Electricity'!$AN$78="no","",ROUND(AD6294,4))</f>
        <v>0.255</v>
      </c>
      <c r="AG6294" s="157">
        <f>IF('1a-Electricity'!$AN$79="no","",ROUND(AD6294,4))</f>
        <v>0.255</v>
      </c>
      <c r="BL6294" s="157">
        <f t="shared" si="212"/>
        <v>0.25400000000000017</v>
      </c>
      <c r="BM6294" s="157">
        <f>IF('1b-NaturalGas'!$AN$87="no","",ROUND(BL6294,4))</f>
        <v>0.254</v>
      </c>
      <c r="BN6294" s="157">
        <f>IF('1b-NaturalGas'!$AN$88="no","",ROUND(BL6294,4))</f>
        <v>0.254</v>
      </c>
      <c r="BO6294" s="157">
        <f>IF('1b-NaturalGas'!$AN$89="no","",ROUND(BL6294,4))</f>
        <v>0.254</v>
      </c>
      <c r="BP6294" s="157">
        <f>IF('1b-NaturalGas'!$AN$90="no","not applicable (based on previous answers)",ROUND(BL6294,4))</f>
        <v>0.254</v>
      </c>
      <c r="BQ6294" s="157">
        <f>IF('1b-NaturalGas'!$AN$91="no","not applicable (based on previous answers)",ROUND(BL6294,4))</f>
        <v>0.254</v>
      </c>
    </row>
    <row r="6295" spans="30:69" x14ac:dyDescent="0.25">
      <c r="AD6295" s="157">
        <f t="shared" si="211"/>
        <v>0.25600000000000017</v>
      </c>
      <c r="AE6295" s="157">
        <f>IF('1a-Electricity'!$AN$77="no","",ROUND(AD6295,4))</f>
        <v>0.25600000000000001</v>
      </c>
      <c r="AF6295" s="157">
        <f>IF('1a-Electricity'!$AN$78="no","",ROUND(AD6295,4))</f>
        <v>0.25600000000000001</v>
      </c>
      <c r="AG6295" s="157">
        <f>IF('1a-Electricity'!$AN$79="no","",ROUND(AD6295,4))</f>
        <v>0.25600000000000001</v>
      </c>
      <c r="BL6295" s="157">
        <f t="shared" si="212"/>
        <v>0.25500000000000017</v>
      </c>
      <c r="BM6295" s="157">
        <f>IF('1b-NaturalGas'!$AN$87="no","",ROUND(BL6295,4))</f>
        <v>0.255</v>
      </c>
      <c r="BN6295" s="157">
        <f>IF('1b-NaturalGas'!$AN$88="no","",ROUND(BL6295,4))</f>
        <v>0.255</v>
      </c>
      <c r="BO6295" s="157">
        <f>IF('1b-NaturalGas'!$AN$89="no","",ROUND(BL6295,4))</f>
        <v>0.255</v>
      </c>
      <c r="BP6295" s="157">
        <f>IF('1b-NaturalGas'!$AN$90="no","not applicable (based on previous answers)",ROUND(BL6295,4))</f>
        <v>0.255</v>
      </c>
      <c r="BQ6295" s="157">
        <f>IF('1b-NaturalGas'!$AN$91="no","not applicable (based on previous answers)",ROUND(BL6295,4))</f>
        <v>0.255</v>
      </c>
    </row>
    <row r="6296" spans="30:69" x14ac:dyDescent="0.25">
      <c r="AD6296" s="157">
        <f t="shared" si="211"/>
        <v>0.25700000000000017</v>
      </c>
      <c r="AE6296" s="157">
        <f>IF('1a-Electricity'!$AN$77="no","",ROUND(AD6296,4))</f>
        <v>0.25700000000000001</v>
      </c>
      <c r="AF6296" s="157">
        <f>IF('1a-Electricity'!$AN$78="no","",ROUND(AD6296,4))</f>
        <v>0.25700000000000001</v>
      </c>
      <c r="AG6296" s="157">
        <f>IF('1a-Electricity'!$AN$79="no","",ROUND(AD6296,4))</f>
        <v>0.25700000000000001</v>
      </c>
      <c r="BL6296" s="157">
        <f t="shared" si="212"/>
        <v>0.25600000000000017</v>
      </c>
      <c r="BM6296" s="157">
        <f>IF('1b-NaturalGas'!$AN$87="no","",ROUND(BL6296,4))</f>
        <v>0.25600000000000001</v>
      </c>
      <c r="BN6296" s="157">
        <f>IF('1b-NaturalGas'!$AN$88="no","",ROUND(BL6296,4))</f>
        <v>0.25600000000000001</v>
      </c>
      <c r="BO6296" s="157">
        <f>IF('1b-NaturalGas'!$AN$89="no","",ROUND(BL6296,4))</f>
        <v>0.25600000000000001</v>
      </c>
      <c r="BP6296" s="157">
        <f>IF('1b-NaturalGas'!$AN$90="no","not applicable (based on previous answers)",ROUND(BL6296,4))</f>
        <v>0.25600000000000001</v>
      </c>
      <c r="BQ6296" s="157">
        <f>IF('1b-NaturalGas'!$AN$91="no","not applicable (based on previous answers)",ROUND(BL6296,4))</f>
        <v>0.25600000000000001</v>
      </c>
    </row>
    <row r="6297" spans="30:69" x14ac:dyDescent="0.25">
      <c r="AD6297" s="157">
        <f t="shared" si="211"/>
        <v>0.25800000000000017</v>
      </c>
      <c r="AE6297" s="157">
        <f>IF('1a-Electricity'!$AN$77="no","",ROUND(AD6297,4))</f>
        <v>0.25800000000000001</v>
      </c>
      <c r="AF6297" s="157">
        <f>IF('1a-Electricity'!$AN$78="no","",ROUND(AD6297,4))</f>
        <v>0.25800000000000001</v>
      </c>
      <c r="AG6297" s="157">
        <f>IF('1a-Electricity'!$AN$79="no","",ROUND(AD6297,4))</f>
        <v>0.25800000000000001</v>
      </c>
      <c r="BL6297" s="157">
        <f t="shared" si="212"/>
        <v>0.25700000000000017</v>
      </c>
      <c r="BM6297" s="157">
        <f>IF('1b-NaturalGas'!$AN$87="no","",ROUND(BL6297,4))</f>
        <v>0.25700000000000001</v>
      </c>
      <c r="BN6297" s="157">
        <f>IF('1b-NaturalGas'!$AN$88="no","",ROUND(BL6297,4))</f>
        <v>0.25700000000000001</v>
      </c>
      <c r="BO6297" s="157">
        <f>IF('1b-NaturalGas'!$AN$89="no","",ROUND(BL6297,4))</f>
        <v>0.25700000000000001</v>
      </c>
      <c r="BP6297" s="157">
        <f>IF('1b-NaturalGas'!$AN$90="no","not applicable (based on previous answers)",ROUND(BL6297,4))</f>
        <v>0.25700000000000001</v>
      </c>
      <c r="BQ6297" s="157">
        <f>IF('1b-NaturalGas'!$AN$91="no","not applicable (based on previous answers)",ROUND(BL6297,4))</f>
        <v>0.25700000000000001</v>
      </c>
    </row>
    <row r="6298" spans="30:69" x14ac:dyDescent="0.25">
      <c r="AD6298" s="157">
        <f t="shared" si="211"/>
        <v>0.25900000000000017</v>
      </c>
      <c r="AE6298" s="157">
        <f>IF('1a-Electricity'!$AN$77="no","",ROUND(AD6298,4))</f>
        <v>0.25900000000000001</v>
      </c>
      <c r="AF6298" s="157">
        <f>IF('1a-Electricity'!$AN$78="no","",ROUND(AD6298,4))</f>
        <v>0.25900000000000001</v>
      </c>
      <c r="AG6298" s="157">
        <f>IF('1a-Electricity'!$AN$79="no","",ROUND(AD6298,4))</f>
        <v>0.25900000000000001</v>
      </c>
      <c r="BL6298" s="157">
        <f t="shared" si="212"/>
        <v>0.25800000000000017</v>
      </c>
      <c r="BM6298" s="157">
        <f>IF('1b-NaturalGas'!$AN$87="no","",ROUND(BL6298,4))</f>
        <v>0.25800000000000001</v>
      </c>
      <c r="BN6298" s="157">
        <f>IF('1b-NaturalGas'!$AN$88="no","",ROUND(BL6298,4))</f>
        <v>0.25800000000000001</v>
      </c>
      <c r="BO6298" s="157">
        <f>IF('1b-NaturalGas'!$AN$89="no","",ROUND(BL6298,4))</f>
        <v>0.25800000000000001</v>
      </c>
      <c r="BP6298" s="157">
        <f>IF('1b-NaturalGas'!$AN$90="no","not applicable (based on previous answers)",ROUND(BL6298,4))</f>
        <v>0.25800000000000001</v>
      </c>
      <c r="BQ6298" s="157">
        <f>IF('1b-NaturalGas'!$AN$91="no","not applicable (based on previous answers)",ROUND(BL6298,4))</f>
        <v>0.25800000000000001</v>
      </c>
    </row>
    <row r="6299" spans="30:69" x14ac:dyDescent="0.25">
      <c r="AD6299" s="157">
        <f t="shared" si="211"/>
        <v>0.26000000000000018</v>
      </c>
      <c r="AE6299" s="157">
        <f>IF('1a-Electricity'!$AN$77="no","",ROUND(AD6299,4))</f>
        <v>0.26</v>
      </c>
      <c r="AF6299" s="157">
        <f>IF('1a-Electricity'!$AN$78="no","",ROUND(AD6299,4))</f>
        <v>0.26</v>
      </c>
      <c r="AG6299" s="157">
        <f>IF('1a-Electricity'!$AN$79="no","",ROUND(AD6299,4))</f>
        <v>0.26</v>
      </c>
      <c r="BL6299" s="157">
        <f t="shared" si="212"/>
        <v>0.25900000000000017</v>
      </c>
      <c r="BM6299" s="157">
        <f>IF('1b-NaturalGas'!$AN$87="no","",ROUND(BL6299,4))</f>
        <v>0.25900000000000001</v>
      </c>
      <c r="BN6299" s="157">
        <f>IF('1b-NaturalGas'!$AN$88="no","",ROUND(BL6299,4))</f>
        <v>0.25900000000000001</v>
      </c>
      <c r="BO6299" s="157">
        <f>IF('1b-NaturalGas'!$AN$89="no","",ROUND(BL6299,4))</f>
        <v>0.25900000000000001</v>
      </c>
      <c r="BP6299" s="157">
        <f>IF('1b-NaturalGas'!$AN$90="no","not applicable (based on previous answers)",ROUND(BL6299,4))</f>
        <v>0.25900000000000001</v>
      </c>
      <c r="BQ6299" s="157">
        <f>IF('1b-NaturalGas'!$AN$91="no","not applicable (based on previous answers)",ROUND(BL6299,4))</f>
        <v>0.25900000000000001</v>
      </c>
    </row>
    <row r="6300" spans="30:69" x14ac:dyDescent="0.25">
      <c r="AD6300" s="157">
        <f t="shared" si="211"/>
        <v>0.26100000000000018</v>
      </c>
      <c r="AE6300" s="157">
        <f>IF('1a-Electricity'!$AN$77="no","",ROUND(AD6300,4))</f>
        <v>0.26100000000000001</v>
      </c>
      <c r="AF6300" s="157">
        <f>IF('1a-Electricity'!$AN$78="no","",ROUND(AD6300,4))</f>
        <v>0.26100000000000001</v>
      </c>
      <c r="AG6300" s="157">
        <f>IF('1a-Electricity'!$AN$79="no","",ROUND(AD6300,4))</f>
        <v>0.26100000000000001</v>
      </c>
      <c r="BL6300" s="157">
        <f t="shared" si="212"/>
        <v>0.26000000000000018</v>
      </c>
      <c r="BM6300" s="157">
        <f>IF('1b-NaturalGas'!$AN$87="no","",ROUND(BL6300,4))</f>
        <v>0.26</v>
      </c>
      <c r="BN6300" s="157">
        <f>IF('1b-NaturalGas'!$AN$88="no","",ROUND(BL6300,4))</f>
        <v>0.26</v>
      </c>
      <c r="BO6300" s="157">
        <f>IF('1b-NaturalGas'!$AN$89="no","",ROUND(BL6300,4))</f>
        <v>0.26</v>
      </c>
      <c r="BP6300" s="157">
        <f>IF('1b-NaturalGas'!$AN$90="no","not applicable (based on previous answers)",ROUND(BL6300,4))</f>
        <v>0.26</v>
      </c>
      <c r="BQ6300" s="157">
        <f>IF('1b-NaturalGas'!$AN$91="no","not applicable (based on previous answers)",ROUND(BL6300,4))</f>
        <v>0.26</v>
      </c>
    </row>
    <row r="6301" spans="30:69" x14ac:dyDescent="0.25">
      <c r="AD6301" s="157">
        <f t="shared" si="211"/>
        <v>0.26200000000000018</v>
      </c>
      <c r="AE6301" s="157">
        <f>IF('1a-Electricity'!$AN$77="no","",ROUND(AD6301,4))</f>
        <v>0.26200000000000001</v>
      </c>
      <c r="AF6301" s="157">
        <f>IF('1a-Electricity'!$AN$78="no","",ROUND(AD6301,4))</f>
        <v>0.26200000000000001</v>
      </c>
      <c r="AG6301" s="157">
        <f>IF('1a-Electricity'!$AN$79="no","",ROUND(AD6301,4))</f>
        <v>0.26200000000000001</v>
      </c>
      <c r="BL6301" s="157">
        <f t="shared" si="212"/>
        <v>0.26100000000000018</v>
      </c>
      <c r="BM6301" s="157">
        <f>IF('1b-NaturalGas'!$AN$87="no","",ROUND(BL6301,4))</f>
        <v>0.26100000000000001</v>
      </c>
      <c r="BN6301" s="157">
        <f>IF('1b-NaturalGas'!$AN$88="no","",ROUND(BL6301,4))</f>
        <v>0.26100000000000001</v>
      </c>
      <c r="BO6301" s="157">
        <f>IF('1b-NaturalGas'!$AN$89="no","",ROUND(BL6301,4))</f>
        <v>0.26100000000000001</v>
      </c>
      <c r="BP6301" s="157">
        <f>IF('1b-NaturalGas'!$AN$90="no","not applicable (based on previous answers)",ROUND(BL6301,4))</f>
        <v>0.26100000000000001</v>
      </c>
      <c r="BQ6301" s="157">
        <f>IF('1b-NaturalGas'!$AN$91="no","not applicable (based on previous answers)",ROUND(BL6301,4))</f>
        <v>0.26100000000000001</v>
      </c>
    </row>
    <row r="6302" spans="30:69" x14ac:dyDescent="0.25">
      <c r="AD6302" s="157">
        <f t="shared" si="211"/>
        <v>0.26300000000000018</v>
      </c>
      <c r="AE6302" s="157">
        <f>IF('1a-Electricity'!$AN$77="no","",ROUND(AD6302,4))</f>
        <v>0.26300000000000001</v>
      </c>
      <c r="AF6302" s="157">
        <f>IF('1a-Electricity'!$AN$78="no","",ROUND(AD6302,4))</f>
        <v>0.26300000000000001</v>
      </c>
      <c r="AG6302" s="157">
        <f>IF('1a-Electricity'!$AN$79="no","",ROUND(AD6302,4))</f>
        <v>0.26300000000000001</v>
      </c>
      <c r="BL6302" s="157">
        <f t="shared" si="212"/>
        <v>0.26200000000000018</v>
      </c>
      <c r="BM6302" s="157">
        <f>IF('1b-NaturalGas'!$AN$87="no","",ROUND(BL6302,4))</f>
        <v>0.26200000000000001</v>
      </c>
      <c r="BN6302" s="157">
        <f>IF('1b-NaturalGas'!$AN$88="no","",ROUND(BL6302,4))</f>
        <v>0.26200000000000001</v>
      </c>
      <c r="BO6302" s="157">
        <f>IF('1b-NaturalGas'!$AN$89="no","",ROUND(BL6302,4))</f>
        <v>0.26200000000000001</v>
      </c>
      <c r="BP6302" s="157">
        <f>IF('1b-NaturalGas'!$AN$90="no","not applicable (based on previous answers)",ROUND(BL6302,4))</f>
        <v>0.26200000000000001</v>
      </c>
      <c r="BQ6302" s="157">
        <f>IF('1b-NaturalGas'!$AN$91="no","not applicable (based on previous answers)",ROUND(BL6302,4))</f>
        <v>0.26200000000000001</v>
      </c>
    </row>
    <row r="6303" spans="30:69" x14ac:dyDescent="0.25">
      <c r="AD6303" s="157">
        <f t="shared" si="211"/>
        <v>0.26400000000000018</v>
      </c>
      <c r="AE6303" s="157">
        <f>IF('1a-Electricity'!$AN$77="no","",ROUND(AD6303,4))</f>
        <v>0.26400000000000001</v>
      </c>
      <c r="AF6303" s="157">
        <f>IF('1a-Electricity'!$AN$78="no","",ROUND(AD6303,4))</f>
        <v>0.26400000000000001</v>
      </c>
      <c r="AG6303" s="157">
        <f>IF('1a-Electricity'!$AN$79="no","",ROUND(AD6303,4))</f>
        <v>0.26400000000000001</v>
      </c>
      <c r="BL6303" s="157">
        <f t="shared" si="212"/>
        <v>0.26300000000000018</v>
      </c>
      <c r="BM6303" s="157">
        <f>IF('1b-NaturalGas'!$AN$87="no","",ROUND(BL6303,4))</f>
        <v>0.26300000000000001</v>
      </c>
      <c r="BN6303" s="157">
        <f>IF('1b-NaturalGas'!$AN$88="no","",ROUND(BL6303,4))</f>
        <v>0.26300000000000001</v>
      </c>
      <c r="BO6303" s="157">
        <f>IF('1b-NaturalGas'!$AN$89="no","",ROUND(BL6303,4))</f>
        <v>0.26300000000000001</v>
      </c>
      <c r="BP6303" s="157">
        <f>IF('1b-NaturalGas'!$AN$90="no","not applicable (based on previous answers)",ROUND(BL6303,4))</f>
        <v>0.26300000000000001</v>
      </c>
      <c r="BQ6303" s="157">
        <f>IF('1b-NaturalGas'!$AN$91="no","not applicable (based on previous answers)",ROUND(BL6303,4))</f>
        <v>0.26300000000000001</v>
      </c>
    </row>
    <row r="6304" spans="30:69" x14ac:dyDescent="0.25">
      <c r="AD6304" s="157">
        <f t="shared" si="211"/>
        <v>0.26500000000000018</v>
      </c>
      <c r="AE6304" s="157">
        <f>IF('1a-Electricity'!$AN$77="no","",ROUND(AD6304,4))</f>
        <v>0.26500000000000001</v>
      </c>
      <c r="AF6304" s="157">
        <f>IF('1a-Electricity'!$AN$78="no","",ROUND(AD6304,4))</f>
        <v>0.26500000000000001</v>
      </c>
      <c r="AG6304" s="157">
        <f>IF('1a-Electricity'!$AN$79="no","",ROUND(AD6304,4))</f>
        <v>0.26500000000000001</v>
      </c>
      <c r="BL6304" s="157">
        <f t="shared" si="212"/>
        <v>0.26400000000000018</v>
      </c>
      <c r="BM6304" s="157">
        <f>IF('1b-NaturalGas'!$AN$87="no","",ROUND(BL6304,4))</f>
        <v>0.26400000000000001</v>
      </c>
      <c r="BN6304" s="157">
        <f>IF('1b-NaturalGas'!$AN$88="no","",ROUND(BL6304,4))</f>
        <v>0.26400000000000001</v>
      </c>
      <c r="BO6304" s="157">
        <f>IF('1b-NaturalGas'!$AN$89="no","",ROUND(BL6304,4))</f>
        <v>0.26400000000000001</v>
      </c>
      <c r="BP6304" s="157">
        <f>IF('1b-NaturalGas'!$AN$90="no","not applicable (based on previous answers)",ROUND(BL6304,4))</f>
        <v>0.26400000000000001</v>
      </c>
      <c r="BQ6304" s="157">
        <f>IF('1b-NaturalGas'!$AN$91="no","not applicable (based on previous answers)",ROUND(BL6304,4))</f>
        <v>0.26400000000000001</v>
      </c>
    </row>
    <row r="6305" spans="30:69" x14ac:dyDescent="0.25">
      <c r="AD6305" s="157">
        <f t="shared" si="211"/>
        <v>0.26600000000000018</v>
      </c>
      <c r="AE6305" s="157">
        <f>IF('1a-Electricity'!$AN$77="no","",ROUND(AD6305,4))</f>
        <v>0.26600000000000001</v>
      </c>
      <c r="AF6305" s="157">
        <f>IF('1a-Electricity'!$AN$78="no","",ROUND(AD6305,4))</f>
        <v>0.26600000000000001</v>
      </c>
      <c r="AG6305" s="157">
        <f>IF('1a-Electricity'!$AN$79="no","",ROUND(AD6305,4))</f>
        <v>0.26600000000000001</v>
      </c>
      <c r="BL6305" s="157">
        <f t="shared" si="212"/>
        <v>0.26500000000000018</v>
      </c>
      <c r="BM6305" s="157">
        <f>IF('1b-NaturalGas'!$AN$87="no","",ROUND(BL6305,4))</f>
        <v>0.26500000000000001</v>
      </c>
      <c r="BN6305" s="157">
        <f>IF('1b-NaturalGas'!$AN$88="no","",ROUND(BL6305,4))</f>
        <v>0.26500000000000001</v>
      </c>
      <c r="BO6305" s="157">
        <f>IF('1b-NaturalGas'!$AN$89="no","",ROUND(BL6305,4))</f>
        <v>0.26500000000000001</v>
      </c>
      <c r="BP6305" s="157">
        <f>IF('1b-NaturalGas'!$AN$90="no","not applicable (based on previous answers)",ROUND(BL6305,4))</f>
        <v>0.26500000000000001</v>
      </c>
      <c r="BQ6305" s="157">
        <f>IF('1b-NaturalGas'!$AN$91="no","not applicable (based on previous answers)",ROUND(BL6305,4))</f>
        <v>0.26500000000000001</v>
      </c>
    </row>
    <row r="6306" spans="30:69" x14ac:dyDescent="0.25">
      <c r="AD6306" s="157">
        <f t="shared" si="211"/>
        <v>0.26700000000000018</v>
      </c>
      <c r="AE6306" s="157">
        <f>IF('1a-Electricity'!$AN$77="no","",ROUND(AD6306,4))</f>
        <v>0.26700000000000002</v>
      </c>
      <c r="AF6306" s="157">
        <f>IF('1a-Electricity'!$AN$78="no","",ROUND(AD6306,4))</f>
        <v>0.26700000000000002</v>
      </c>
      <c r="AG6306" s="157">
        <f>IF('1a-Electricity'!$AN$79="no","",ROUND(AD6306,4))</f>
        <v>0.26700000000000002</v>
      </c>
      <c r="BL6306" s="157">
        <f t="shared" si="212"/>
        <v>0.26600000000000018</v>
      </c>
      <c r="BM6306" s="157">
        <f>IF('1b-NaturalGas'!$AN$87="no","",ROUND(BL6306,4))</f>
        <v>0.26600000000000001</v>
      </c>
      <c r="BN6306" s="157">
        <f>IF('1b-NaturalGas'!$AN$88="no","",ROUND(BL6306,4))</f>
        <v>0.26600000000000001</v>
      </c>
      <c r="BO6306" s="157">
        <f>IF('1b-NaturalGas'!$AN$89="no","",ROUND(BL6306,4))</f>
        <v>0.26600000000000001</v>
      </c>
      <c r="BP6306" s="157">
        <f>IF('1b-NaturalGas'!$AN$90="no","not applicable (based on previous answers)",ROUND(BL6306,4))</f>
        <v>0.26600000000000001</v>
      </c>
      <c r="BQ6306" s="157">
        <f>IF('1b-NaturalGas'!$AN$91="no","not applicable (based on previous answers)",ROUND(BL6306,4))</f>
        <v>0.26600000000000001</v>
      </c>
    </row>
    <row r="6307" spans="30:69" x14ac:dyDescent="0.25">
      <c r="AD6307" s="157">
        <f t="shared" si="211"/>
        <v>0.26800000000000018</v>
      </c>
      <c r="AE6307" s="157">
        <f>IF('1a-Electricity'!$AN$77="no","",ROUND(AD6307,4))</f>
        <v>0.26800000000000002</v>
      </c>
      <c r="AF6307" s="157">
        <f>IF('1a-Electricity'!$AN$78="no","",ROUND(AD6307,4))</f>
        <v>0.26800000000000002</v>
      </c>
      <c r="AG6307" s="157">
        <f>IF('1a-Electricity'!$AN$79="no","",ROUND(AD6307,4))</f>
        <v>0.26800000000000002</v>
      </c>
      <c r="BL6307" s="157">
        <f t="shared" si="212"/>
        <v>0.26700000000000018</v>
      </c>
      <c r="BM6307" s="157">
        <f>IF('1b-NaturalGas'!$AN$87="no","",ROUND(BL6307,4))</f>
        <v>0.26700000000000002</v>
      </c>
      <c r="BN6307" s="157">
        <f>IF('1b-NaturalGas'!$AN$88="no","",ROUND(BL6307,4))</f>
        <v>0.26700000000000002</v>
      </c>
      <c r="BO6307" s="157">
        <f>IF('1b-NaturalGas'!$AN$89="no","",ROUND(BL6307,4))</f>
        <v>0.26700000000000002</v>
      </c>
      <c r="BP6307" s="157">
        <f>IF('1b-NaturalGas'!$AN$90="no","not applicable (based on previous answers)",ROUND(BL6307,4))</f>
        <v>0.26700000000000002</v>
      </c>
      <c r="BQ6307" s="157">
        <f>IF('1b-NaturalGas'!$AN$91="no","not applicable (based on previous answers)",ROUND(BL6307,4))</f>
        <v>0.26700000000000002</v>
      </c>
    </row>
    <row r="6308" spans="30:69" x14ac:dyDescent="0.25">
      <c r="AD6308" s="157">
        <f t="shared" si="211"/>
        <v>0.26900000000000018</v>
      </c>
      <c r="AE6308" s="157">
        <f>IF('1a-Electricity'!$AN$77="no","",ROUND(AD6308,4))</f>
        <v>0.26900000000000002</v>
      </c>
      <c r="AF6308" s="157">
        <f>IF('1a-Electricity'!$AN$78="no","",ROUND(AD6308,4))</f>
        <v>0.26900000000000002</v>
      </c>
      <c r="AG6308" s="157">
        <f>IF('1a-Electricity'!$AN$79="no","",ROUND(AD6308,4))</f>
        <v>0.26900000000000002</v>
      </c>
      <c r="BL6308" s="157">
        <f t="shared" si="212"/>
        <v>0.26800000000000018</v>
      </c>
      <c r="BM6308" s="157">
        <f>IF('1b-NaturalGas'!$AN$87="no","",ROUND(BL6308,4))</f>
        <v>0.26800000000000002</v>
      </c>
      <c r="BN6308" s="157">
        <f>IF('1b-NaturalGas'!$AN$88="no","",ROUND(BL6308,4))</f>
        <v>0.26800000000000002</v>
      </c>
      <c r="BO6308" s="157">
        <f>IF('1b-NaturalGas'!$AN$89="no","",ROUND(BL6308,4))</f>
        <v>0.26800000000000002</v>
      </c>
      <c r="BP6308" s="157">
        <f>IF('1b-NaturalGas'!$AN$90="no","not applicable (based on previous answers)",ROUND(BL6308,4))</f>
        <v>0.26800000000000002</v>
      </c>
      <c r="BQ6308" s="157">
        <f>IF('1b-NaturalGas'!$AN$91="no","not applicable (based on previous answers)",ROUND(BL6308,4))</f>
        <v>0.26800000000000002</v>
      </c>
    </row>
    <row r="6309" spans="30:69" x14ac:dyDescent="0.25">
      <c r="AD6309" s="157">
        <f t="shared" si="211"/>
        <v>0.27000000000000018</v>
      </c>
      <c r="AE6309" s="157">
        <f>IF('1a-Electricity'!$AN$77="no","",ROUND(AD6309,4))</f>
        <v>0.27</v>
      </c>
      <c r="AF6309" s="157">
        <f>IF('1a-Electricity'!$AN$78="no","",ROUND(AD6309,4))</f>
        <v>0.27</v>
      </c>
      <c r="AG6309" s="157">
        <f>IF('1a-Electricity'!$AN$79="no","",ROUND(AD6309,4))</f>
        <v>0.27</v>
      </c>
      <c r="BL6309" s="157">
        <f t="shared" si="212"/>
        <v>0.26900000000000018</v>
      </c>
      <c r="BM6309" s="157">
        <f>IF('1b-NaturalGas'!$AN$87="no","",ROUND(BL6309,4))</f>
        <v>0.26900000000000002</v>
      </c>
      <c r="BN6309" s="157">
        <f>IF('1b-NaturalGas'!$AN$88="no","",ROUND(BL6309,4))</f>
        <v>0.26900000000000002</v>
      </c>
      <c r="BO6309" s="157">
        <f>IF('1b-NaturalGas'!$AN$89="no","",ROUND(BL6309,4))</f>
        <v>0.26900000000000002</v>
      </c>
      <c r="BP6309" s="157">
        <f>IF('1b-NaturalGas'!$AN$90="no","not applicable (based on previous answers)",ROUND(BL6309,4))</f>
        <v>0.26900000000000002</v>
      </c>
      <c r="BQ6309" s="157">
        <f>IF('1b-NaturalGas'!$AN$91="no","not applicable (based on previous answers)",ROUND(BL6309,4))</f>
        <v>0.26900000000000002</v>
      </c>
    </row>
    <row r="6310" spans="30:69" x14ac:dyDescent="0.25">
      <c r="AD6310" s="157">
        <f t="shared" si="211"/>
        <v>0.27100000000000019</v>
      </c>
      <c r="AE6310" s="157">
        <f>IF('1a-Electricity'!$AN$77="no","",ROUND(AD6310,4))</f>
        <v>0.27100000000000002</v>
      </c>
      <c r="AF6310" s="157">
        <f>IF('1a-Electricity'!$AN$78="no","",ROUND(AD6310,4))</f>
        <v>0.27100000000000002</v>
      </c>
      <c r="AG6310" s="157">
        <f>IF('1a-Electricity'!$AN$79="no","",ROUND(AD6310,4))</f>
        <v>0.27100000000000002</v>
      </c>
      <c r="BL6310" s="157">
        <f t="shared" si="212"/>
        <v>0.27000000000000018</v>
      </c>
      <c r="BM6310" s="157">
        <f>IF('1b-NaturalGas'!$AN$87="no","",ROUND(BL6310,4))</f>
        <v>0.27</v>
      </c>
      <c r="BN6310" s="157">
        <f>IF('1b-NaturalGas'!$AN$88="no","",ROUND(BL6310,4))</f>
        <v>0.27</v>
      </c>
      <c r="BO6310" s="157">
        <f>IF('1b-NaturalGas'!$AN$89="no","",ROUND(BL6310,4))</f>
        <v>0.27</v>
      </c>
      <c r="BP6310" s="157">
        <f>IF('1b-NaturalGas'!$AN$90="no","not applicable (based on previous answers)",ROUND(BL6310,4))</f>
        <v>0.27</v>
      </c>
      <c r="BQ6310" s="157">
        <f>IF('1b-NaturalGas'!$AN$91="no","not applicable (based on previous answers)",ROUND(BL6310,4))</f>
        <v>0.27</v>
      </c>
    </row>
    <row r="6311" spans="30:69" x14ac:dyDescent="0.25">
      <c r="AD6311" s="157">
        <f t="shared" si="211"/>
        <v>0.27200000000000019</v>
      </c>
      <c r="AE6311" s="157">
        <f>IF('1a-Electricity'!$AN$77="no","",ROUND(AD6311,4))</f>
        <v>0.27200000000000002</v>
      </c>
      <c r="AF6311" s="157">
        <f>IF('1a-Electricity'!$AN$78="no","",ROUND(AD6311,4))</f>
        <v>0.27200000000000002</v>
      </c>
      <c r="AG6311" s="157">
        <f>IF('1a-Electricity'!$AN$79="no","",ROUND(AD6311,4))</f>
        <v>0.27200000000000002</v>
      </c>
      <c r="BL6311" s="157">
        <f t="shared" si="212"/>
        <v>0.27100000000000019</v>
      </c>
      <c r="BM6311" s="157">
        <f>IF('1b-NaturalGas'!$AN$87="no","",ROUND(BL6311,4))</f>
        <v>0.27100000000000002</v>
      </c>
      <c r="BN6311" s="157">
        <f>IF('1b-NaturalGas'!$AN$88="no","",ROUND(BL6311,4))</f>
        <v>0.27100000000000002</v>
      </c>
      <c r="BO6311" s="157">
        <f>IF('1b-NaturalGas'!$AN$89="no","",ROUND(BL6311,4))</f>
        <v>0.27100000000000002</v>
      </c>
      <c r="BP6311" s="157">
        <f>IF('1b-NaturalGas'!$AN$90="no","not applicable (based on previous answers)",ROUND(BL6311,4))</f>
        <v>0.27100000000000002</v>
      </c>
      <c r="BQ6311" s="157">
        <f>IF('1b-NaturalGas'!$AN$91="no","not applicable (based on previous answers)",ROUND(BL6311,4))</f>
        <v>0.27100000000000002</v>
      </c>
    </row>
    <row r="6312" spans="30:69" x14ac:dyDescent="0.25">
      <c r="AD6312" s="157">
        <f t="shared" si="211"/>
        <v>0.27300000000000019</v>
      </c>
      <c r="AE6312" s="157">
        <f>IF('1a-Electricity'!$AN$77="no","",ROUND(AD6312,4))</f>
        <v>0.27300000000000002</v>
      </c>
      <c r="AF6312" s="157">
        <f>IF('1a-Electricity'!$AN$78="no","",ROUND(AD6312,4))</f>
        <v>0.27300000000000002</v>
      </c>
      <c r="AG6312" s="157">
        <f>IF('1a-Electricity'!$AN$79="no","",ROUND(AD6312,4))</f>
        <v>0.27300000000000002</v>
      </c>
      <c r="BL6312" s="157">
        <f t="shared" si="212"/>
        <v>0.27200000000000019</v>
      </c>
      <c r="BM6312" s="157">
        <f>IF('1b-NaturalGas'!$AN$87="no","",ROUND(BL6312,4))</f>
        <v>0.27200000000000002</v>
      </c>
      <c r="BN6312" s="157">
        <f>IF('1b-NaturalGas'!$AN$88="no","",ROUND(BL6312,4))</f>
        <v>0.27200000000000002</v>
      </c>
      <c r="BO6312" s="157">
        <f>IF('1b-NaturalGas'!$AN$89="no","",ROUND(BL6312,4))</f>
        <v>0.27200000000000002</v>
      </c>
      <c r="BP6312" s="157">
        <f>IF('1b-NaturalGas'!$AN$90="no","not applicable (based on previous answers)",ROUND(BL6312,4))</f>
        <v>0.27200000000000002</v>
      </c>
      <c r="BQ6312" s="157">
        <f>IF('1b-NaturalGas'!$AN$91="no","not applicable (based on previous answers)",ROUND(BL6312,4))</f>
        <v>0.27200000000000002</v>
      </c>
    </row>
    <row r="6313" spans="30:69" x14ac:dyDescent="0.25">
      <c r="AD6313" s="157">
        <f t="shared" si="211"/>
        <v>0.27400000000000019</v>
      </c>
      <c r="AE6313" s="157">
        <f>IF('1a-Electricity'!$AN$77="no","",ROUND(AD6313,4))</f>
        <v>0.27400000000000002</v>
      </c>
      <c r="AF6313" s="157">
        <f>IF('1a-Electricity'!$AN$78="no","",ROUND(AD6313,4))</f>
        <v>0.27400000000000002</v>
      </c>
      <c r="AG6313" s="157">
        <f>IF('1a-Electricity'!$AN$79="no","",ROUND(AD6313,4))</f>
        <v>0.27400000000000002</v>
      </c>
      <c r="BL6313" s="157">
        <f t="shared" si="212"/>
        <v>0.27300000000000019</v>
      </c>
      <c r="BM6313" s="157">
        <f>IF('1b-NaturalGas'!$AN$87="no","",ROUND(BL6313,4))</f>
        <v>0.27300000000000002</v>
      </c>
      <c r="BN6313" s="157">
        <f>IF('1b-NaturalGas'!$AN$88="no","",ROUND(BL6313,4))</f>
        <v>0.27300000000000002</v>
      </c>
      <c r="BO6313" s="157">
        <f>IF('1b-NaturalGas'!$AN$89="no","",ROUND(BL6313,4))</f>
        <v>0.27300000000000002</v>
      </c>
      <c r="BP6313" s="157">
        <f>IF('1b-NaturalGas'!$AN$90="no","not applicable (based on previous answers)",ROUND(BL6313,4))</f>
        <v>0.27300000000000002</v>
      </c>
      <c r="BQ6313" s="157">
        <f>IF('1b-NaturalGas'!$AN$91="no","not applicable (based on previous answers)",ROUND(BL6313,4))</f>
        <v>0.27300000000000002</v>
      </c>
    </row>
    <row r="6314" spans="30:69" x14ac:dyDescent="0.25">
      <c r="AD6314" s="157">
        <f t="shared" si="211"/>
        <v>0.27500000000000019</v>
      </c>
      <c r="AE6314" s="157">
        <f>IF('1a-Electricity'!$AN$77="no","",ROUND(AD6314,4))</f>
        <v>0.27500000000000002</v>
      </c>
      <c r="AF6314" s="157">
        <f>IF('1a-Electricity'!$AN$78="no","",ROUND(AD6314,4))</f>
        <v>0.27500000000000002</v>
      </c>
      <c r="AG6314" s="157">
        <f>IF('1a-Electricity'!$AN$79="no","",ROUND(AD6314,4))</f>
        <v>0.27500000000000002</v>
      </c>
      <c r="BL6314" s="157">
        <f t="shared" si="212"/>
        <v>0.27400000000000019</v>
      </c>
      <c r="BM6314" s="157">
        <f>IF('1b-NaturalGas'!$AN$87="no","",ROUND(BL6314,4))</f>
        <v>0.27400000000000002</v>
      </c>
      <c r="BN6314" s="157">
        <f>IF('1b-NaturalGas'!$AN$88="no","",ROUND(BL6314,4))</f>
        <v>0.27400000000000002</v>
      </c>
      <c r="BO6314" s="157">
        <f>IF('1b-NaturalGas'!$AN$89="no","",ROUND(BL6314,4))</f>
        <v>0.27400000000000002</v>
      </c>
      <c r="BP6314" s="157">
        <f>IF('1b-NaturalGas'!$AN$90="no","not applicable (based on previous answers)",ROUND(BL6314,4))</f>
        <v>0.27400000000000002</v>
      </c>
      <c r="BQ6314" s="157">
        <f>IF('1b-NaturalGas'!$AN$91="no","not applicable (based on previous answers)",ROUND(BL6314,4))</f>
        <v>0.27400000000000002</v>
      </c>
    </row>
    <row r="6315" spans="30:69" x14ac:dyDescent="0.25">
      <c r="AD6315" s="157">
        <f t="shared" si="211"/>
        <v>0.27600000000000019</v>
      </c>
      <c r="AE6315" s="157">
        <f>IF('1a-Electricity'!$AN$77="no","",ROUND(AD6315,4))</f>
        <v>0.27600000000000002</v>
      </c>
      <c r="AF6315" s="157">
        <f>IF('1a-Electricity'!$AN$78="no","",ROUND(AD6315,4))</f>
        <v>0.27600000000000002</v>
      </c>
      <c r="AG6315" s="157">
        <f>IF('1a-Electricity'!$AN$79="no","",ROUND(AD6315,4))</f>
        <v>0.27600000000000002</v>
      </c>
      <c r="BL6315" s="157">
        <f t="shared" si="212"/>
        <v>0.27500000000000019</v>
      </c>
      <c r="BM6315" s="157">
        <f>IF('1b-NaturalGas'!$AN$87="no","",ROUND(BL6315,4))</f>
        <v>0.27500000000000002</v>
      </c>
      <c r="BN6315" s="157">
        <f>IF('1b-NaturalGas'!$AN$88="no","",ROUND(BL6315,4))</f>
        <v>0.27500000000000002</v>
      </c>
      <c r="BO6315" s="157">
        <f>IF('1b-NaturalGas'!$AN$89="no","",ROUND(BL6315,4))</f>
        <v>0.27500000000000002</v>
      </c>
      <c r="BP6315" s="157">
        <f>IF('1b-NaturalGas'!$AN$90="no","not applicable (based on previous answers)",ROUND(BL6315,4))</f>
        <v>0.27500000000000002</v>
      </c>
      <c r="BQ6315" s="157">
        <f>IF('1b-NaturalGas'!$AN$91="no","not applicable (based on previous answers)",ROUND(BL6315,4))</f>
        <v>0.27500000000000002</v>
      </c>
    </row>
    <row r="6316" spans="30:69" x14ac:dyDescent="0.25">
      <c r="AD6316" s="157">
        <f t="shared" si="211"/>
        <v>0.27700000000000019</v>
      </c>
      <c r="AE6316" s="157">
        <f>IF('1a-Electricity'!$AN$77="no","",ROUND(AD6316,4))</f>
        <v>0.27700000000000002</v>
      </c>
      <c r="AF6316" s="157">
        <f>IF('1a-Electricity'!$AN$78="no","",ROUND(AD6316,4))</f>
        <v>0.27700000000000002</v>
      </c>
      <c r="AG6316" s="157">
        <f>IF('1a-Electricity'!$AN$79="no","",ROUND(AD6316,4))</f>
        <v>0.27700000000000002</v>
      </c>
      <c r="BL6316" s="157">
        <f t="shared" si="212"/>
        <v>0.27600000000000019</v>
      </c>
      <c r="BM6316" s="157">
        <f>IF('1b-NaturalGas'!$AN$87="no","",ROUND(BL6316,4))</f>
        <v>0.27600000000000002</v>
      </c>
      <c r="BN6316" s="157">
        <f>IF('1b-NaturalGas'!$AN$88="no","",ROUND(BL6316,4))</f>
        <v>0.27600000000000002</v>
      </c>
      <c r="BO6316" s="157">
        <f>IF('1b-NaturalGas'!$AN$89="no","",ROUND(BL6316,4))</f>
        <v>0.27600000000000002</v>
      </c>
      <c r="BP6316" s="157">
        <f>IF('1b-NaturalGas'!$AN$90="no","not applicable (based on previous answers)",ROUND(BL6316,4))</f>
        <v>0.27600000000000002</v>
      </c>
      <c r="BQ6316" s="157">
        <f>IF('1b-NaturalGas'!$AN$91="no","not applicable (based on previous answers)",ROUND(BL6316,4))</f>
        <v>0.27600000000000002</v>
      </c>
    </row>
    <row r="6317" spans="30:69" x14ac:dyDescent="0.25">
      <c r="AD6317" s="157">
        <f t="shared" si="211"/>
        <v>0.27800000000000019</v>
      </c>
      <c r="AE6317" s="157">
        <f>IF('1a-Electricity'!$AN$77="no","",ROUND(AD6317,4))</f>
        <v>0.27800000000000002</v>
      </c>
      <c r="AF6317" s="157">
        <f>IF('1a-Electricity'!$AN$78="no","",ROUND(AD6317,4))</f>
        <v>0.27800000000000002</v>
      </c>
      <c r="AG6317" s="157">
        <f>IF('1a-Electricity'!$AN$79="no","",ROUND(AD6317,4))</f>
        <v>0.27800000000000002</v>
      </c>
      <c r="BL6317" s="157">
        <f t="shared" si="212"/>
        <v>0.27700000000000019</v>
      </c>
      <c r="BM6317" s="157">
        <f>IF('1b-NaturalGas'!$AN$87="no","",ROUND(BL6317,4))</f>
        <v>0.27700000000000002</v>
      </c>
      <c r="BN6317" s="157">
        <f>IF('1b-NaturalGas'!$AN$88="no","",ROUND(BL6317,4))</f>
        <v>0.27700000000000002</v>
      </c>
      <c r="BO6317" s="157">
        <f>IF('1b-NaturalGas'!$AN$89="no","",ROUND(BL6317,4))</f>
        <v>0.27700000000000002</v>
      </c>
      <c r="BP6317" s="157">
        <f>IF('1b-NaturalGas'!$AN$90="no","not applicable (based on previous answers)",ROUND(BL6317,4))</f>
        <v>0.27700000000000002</v>
      </c>
      <c r="BQ6317" s="157">
        <f>IF('1b-NaturalGas'!$AN$91="no","not applicable (based on previous answers)",ROUND(BL6317,4))</f>
        <v>0.27700000000000002</v>
      </c>
    </row>
    <row r="6318" spans="30:69" x14ac:dyDescent="0.25">
      <c r="AD6318" s="157">
        <f t="shared" si="211"/>
        <v>0.27900000000000019</v>
      </c>
      <c r="AE6318" s="157">
        <f>IF('1a-Electricity'!$AN$77="no","",ROUND(AD6318,4))</f>
        <v>0.27900000000000003</v>
      </c>
      <c r="AF6318" s="157">
        <f>IF('1a-Electricity'!$AN$78="no","",ROUND(AD6318,4))</f>
        <v>0.27900000000000003</v>
      </c>
      <c r="AG6318" s="157">
        <f>IF('1a-Electricity'!$AN$79="no","",ROUND(AD6318,4))</f>
        <v>0.27900000000000003</v>
      </c>
      <c r="BL6318" s="157">
        <f t="shared" si="212"/>
        <v>0.27800000000000019</v>
      </c>
      <c r="BM6318" s="157">
        <f>IF('1b-NaturalGas'!$AN$87="no","",ROUND(BL6318,4))</f>
        <v>0.27800000000000002</v>
      </c>
      <c r="BN6318" s="157">
        <f>IF('1b-NaturalGas'!$AN$88="no","",ROUND(BL6318,4))</f>
        <v>0.27800000000000002</v>
      </c>
      <c r="BO6318" s="157">
        <f>IF('1b-NaturalGas'!$AN$89="no","",ROUND(BL6318,4))</f>
        <v>0.27800000000000002</v>
      </c>
      <c r="BP6318" s="157">
        <f>IF('1b-NaturalGas'!$AN$90="no","not applicable (based on previous answers)",ROUND(BL6318,4))</f>
        <v>0.27800000000000002</v>
      </c>
      <c r="BQ6318" s="157">
        <f>IF('1b-NaturalGas'!$AN$91="no","not applicable (based on previous answers)",ROUND(BL6318,4))</f>
        <v>0.27800000000000002</v>
      </c>
    </row>
    <row r="6319" spans="30:69" x14ac:dyDescent="0.25">
      <c r="AD6319" s="157">
        <f t="shared" si="211"/>
        <v>0.28000000000000019</v>
      </c>
      <c r="AE6319" s="157">
        <f>IF('1a-Electricity'!$AN$77="no","",ROUND(AD6319,4))</f>
        <v>0.28000000000000003</v>
      </c>
      <c r="AF6319" s="157">
        <f>IF('1a-Electricity'!$AN$78="no","",ROUND(AD6319,4))</f>
        <v>0.28000000000000003</v>
      </c>
      <c r="AG6319" s="157">
        <f>IF('1a-Electricity'!$AN$79="no","",ROUND(AD6319,4))</f>
        <v>0.28000000000000003</v>
      </c>
      <c r="BL6319" s="157">
        <f t="shared" si="212"/>
        <v>0.27900000000000019</v>
      </c>
      <c r="BM6319" s="157">
        <f>IF('1b-NaturalGas'!$AN$87="no","",ROUND(BL6319,4))</f>
        <v>0.27900000000000003</v>
      </c>
      <c r="BN6319" s="157">
        <f>IF('1b-NaturalGas'!$AN$88="no","",ROUND(BL6319,4))</f>
        <v>0.27900000000000003</v>
      </c>
      <c r="BO6319" s="157">
        <f>IF('1b-NaturalGas'!$AN$89="no","",ROUND(BL6319,4))</f>
        <v>0.27900000000000003</v>
      </c>
      <c r="BP6319" s="157">
        <f>IF('1b-NaturalGas'!$AN$90="no","not applicable (based on previous answers)",ROUND(BL6319,4))</f>
        <v>0.27900000000000003</v>
      </c>
      <c r="BQ6319" s="157">
        <f>IF('1b-NaturalGas'!$AN$91="no","not applicable (based on previous answers)",ROUND(BL6319,4))</f>
        <v>0.27900000000000003</v>
      </c>
    </row>
    <row r="6320" spans="30:69" x14ac:dyDescent="0.25">
      <c r="AD6320" s="157">
        <f t="shared" si="211"/>
        <v>0.28100000000000019</v>
      </c>
      <c r="AE6320" s="157">
        <f>IF('1a-Electricity'!$AN$77="no","",ROUND(AD6320,4))</f>
        <v>0.28100000000000003</v>
      </c>
      <c r="AF6320" s="157">
        <f>IF('1a-Electricity'!$AN$78="no","",ROUND(AD6320,4))</f>
        <v>0.28100000000000003</v>
      </c>
      <c r="AG6320" s="157">
        <f>IF('1a-Electricity'!$AN$79="no","",ROUND(AD6320,4))</f>
        <v>0.28100000000000003</v>
      </c>
      <c r="BL6320" s="157">
        <f t="shared" si="212"/>
        <v>0.28000000000000019</v>
      </c>
      <c r="BM6320" s="157">
        <f>IF('1b-NaturalGas'!$AN$87="no","",ROUND(BL6320,4))</f>
        <v>0.28000000000000003</v>
      </c>
      <c r="BN6320" s="157">
        <f>IF('1b-NaturalGas'!$AN$88="no","",ROUND(BL6320,4))</f>
        <v>0.28000000000000003</v>
      </c>
      <c r="BO6320" s="157">
        <f>IF('1b-NaturalGas'!$AN$89="no","",ROUND(BL6320,4))</f>
        <v>0.28000000000000003</v>
      </c>
      <c r="BP6320" s="157">
        <f>IF('1b-NaturalGas'!$AN$90="no","not applicable (based on previous answers)",ROUND(BL6320,4))</f>
        <v>0.28000000000000003</v>
      </c>
      <c r="BQ6320" s="157">
        <f>IF('1b-NaturalGas'!$AN$91="no","not applicable (based on previous answers)",ROUND(BL6320,4))</f>
        <v>0.28000000000000003</v>
      </c>
    </row>
    <row r="6321" spans="30:69" x14ac:dyDescent="0.25">
      <c r="AD6321" s="157">
        <f t="shared" si="211"/>
        <v>0.28200000000000019</v>
      </c>
      <c r="AE6321" s="157">
        <f>IF('1a-Electricity'!$AN$77="no","",ROUND(AD6321,4))</f>
        <v>0.28199999999999997</v>
      </c>
      <c r="AF6321" s="157">
        <f>IF('1a-Electricity'!$AN$78="no","",ROUND(AD6321,4))</f>
        <v>0.28199999999999997</v>
      </c>
      <c r="AG6321" s="157">
        <f>IF('1a-Electricity'!$AN$79="no","",ROUND(AD6321,4))</f>
        <v>0.28199999999999997</v>
      </c>
      <c r="BL6321" s="157">
        <f t="shared" si="212"/>
        <v>0.28100000000000019</v>
      </c>
      <c r="BM6321" s="157">
        <f>IF('1b-NaturalGas'!$AN$87="no","",ROUND(BL6321,4))</f>
        <v>0.28100000000000003</v>
      </c>
      <c r="BN6321" s="157">
        <f>IF('1b-NaturalGas'!$AN$88="no","",ROUND(BL6321,4))</f>
        <v>0.28100000000000003</v>
      </c>
      <c r="BO6321" s="157">
        <f>IF('1b-NaturalGas'!$AN$89="no","",ROUND(BL6321,4))</f>
        <v>0.28100000000000003</v>
      </c>
      <c r="BP6321" s="157">
        <f>IF('1b-NaturalGas'!$AN$90="no","not applicable (based on previous answers)",ROUND(BL6321,4))</f>
        <v>0.28100000000000003</v>
      </c>
      <c r="BQ6321" s="157">
        <f>IF('1b-NaturalGas'!$AN$91="no","not applicable (based on previous answers)",ROUND(BL6321,4))</f>
        <v>0.28100000000000003</v>
      </c>
    </row>
    <row r="6322" spans="30:69" x14ac:dyDescent="0.25">
      <c r="AD6322" s="157">
        <f t="shared" si="211"/>
        <v>0.2830000000000002</v>
      </c>
      <c r="AE6322" s="157">
        <f>IF('1a-Electricity'!$AN$77="no","",ROUND(AD6322,4))</f>
        <v>0.28299999999999997</v>
      </c>
      <c r="AF6322" s="157">
        <f>IF('1a-Electricity'!$AN$78="no","",ROUND(AD6322,4))</f>
        <v>0.28299999999999997</v>
      </c>
      <c r="AG6322" s="157">
        <f>IF('1a-Electricity'!$AN$79="no","",ROUND(AD6322,4))</f>
        <v>0.28299999999999997</v>
      </c>
      <c r="BL6322" s="157">
        <f t="shared" si="212"/>
        <v>0.28200000000000019</v>
      </c>
      <c r="BM6322" s="157">
        <f>IF('1b-NaturalGas'!$AN$87="no","",ROUND(BL6322,4))</f>
        <v>0.28199999999999997</v>
      </c>
      <c r="BN6322" s="157">
        <f>IF('1b-NaturalGas'!$AN$88="no","",ROUND(BL6322,4))</f>
        <v>0.28199999999999997</v>
      </c>
      <c r="BO6322" s="157">
        <f>IF('1b-NaturalGas'!$AN$89="no","",ROUND(BL6322,4))</f>
        <v>0.28199999999999997</v>
      </c>
      <c r="BP6322" s="157">
        <f>IF('1b-NaturalGas'!$AN$90="no","not applicable (based on previous answers)",ROUND(BL6322,4))</f>
        <v>0.28199999999999997</v>
      </c>
      <c r="BQ6322" s="157">
        <f>IF('1b-NaturalGas'!$AN$91="no","not applicable (based on previous answers)",ROUND(BL6322,4))</f>
        <v>0.28199999999999997</v>
      </c>
    </row>
    <row r="6323" spans="30:69" x14ac:dyDescent="0.25">
      <c r="AD6323" s="157">
        <f t="shared" si="211"/>
        <v>0.2840000000000002</v>
      </c>
      <c r="AE6323" s="157">
        <f>IF('1a-Electricity'!$AN$77="no","",ROUND(AD6323,4))</f>
        <v>0.28399999999999997</v>
      </c>
      <c r="AF6323" s="157">
        <f>IF('1a-Electricity'!$AN$78="no","",ROUND(AD6323,4))</f>
        <v>0.28399999999999997</v>
      </c>
      <c r="AG6323" s="157">
        <f>IF('1a-Electricity'!$AN$79="no","",ROUND(AD6323,4))</f>
        <v>0.28399999999999997</v>
      </c>
      <c r="BL6323" s="157">
        <f t="shared" si="212"/>
        <v>0.2830000000000002</v>
      </c>
      <c r="BM6323" s="157">
        <f>IF('1b-NaturalGas'!$AN$87="no","",ROUND(BL6323,4))</f>
        <v>0.28299999999999997</v>
      </c>
      <c r="BN6323" s="157">
        <f>IF('1b-NaturalGas'!$AN$88="no","",ROUND(BL6323,4))</f>
        <v>0.28299999999999997</v>
      </c>
      <c r="BO6323" s="157">
        <f>IF('1b-NaturalGas'!$AN$89="no","",ROUND(BL6323,4))</f>
        <v>0.28299999999999997</v>
      </c>
      <c r="BP6323" s="157">
        <f>IF('1b-NaturalGas'!$AN$90="no","not applicable (based on previous answers)",ROUND(BL6323,4))</f>
        <v>0.28299999999999997</v>
      </c>
      <c r="BQ6323" s="157">
        <f>IF('1b-NaturalGas'!$AN$91="no","not applicable (based on previous answers)",ROUND(BL6323,4))</f>
        <v>0.28299999999999997</v>
      </c>
    </row>
    <row r="6324" spans="30:69" x14ac:dyDescent="0.25">
      <c r="AD6324" s="157">
        <f t="shared" si="211"/>
        <v>0.2850000000000002</v>
      </c>
      <c r="AE6324" s="157">
        <f>IF('1a-Electricity'!$AN$77="no","",ROUND(AD6324,4))</f>
        <v>0.28499999999999998</v>
      </c>
      <c r="AF6324" s="157">
        <f>IF('1a-Electricity'!$AN$78="no","",ROUND(AD6324,4))</f>
        <v>0.28499999999999998</v>
      </c>
      <c r="AG6324" s="157">
        <f>IF('1a-Electricity'!$AN$79="no","",ROUND(AD6324,4))</f>
        <v>0.28499999999999998</v>
      </c>
      <c r="BL6324" s="157">
        <f t="shared" si="212"/>
        <v>0.2840000000000002</v>
      </c>
      <c r="BM6324" s="157">
        <f>IF('1b-NaturalGas'!$AN$87="no","",ROUND(BL6324,4))</f>
        <v>0.28399999999999997</v>
      </c>
      <c r="BN6324" s="157">
        <f>IF('1b-NaturalGas'!$AN$88="no","",ROUND(BL6324,4))</f>
        <v>0.28399999999999997</v>
      </c>
      <c r="BO6324" s="157">
        <f>IF('1b-NaturalGas'!$AN$89="no","",ROUND(BL6324,4))</f>
        <v>0.28399999999999997</v>
      </c>
      <c r="BP6324" s="157">
        <f>IF('1b-NaturalGas'!$AN$90="no","not applicable (based on previous answers)",ROUND(BL6324,4))</f>
        <v>0.28399999999999997</v>
      </c>
      <c r="BQ6324" s="157">
        <f>IF('1b-NaturalGas'!$AN$91="no","not applicable (based on previous answers)",ROUND(BL6324,4))</f>
        <v>0.28399999999999997</v>
      </c>
    </row>
    <row r="6325" spans="30:69" x14ac:dyDescent="0.25">
      <c r="AD6325" s="157">
        <f t="shared" si="211"/>
        <v>0.2860000000000002</v>
      </c>
      <c r="AE6325" s="157">
        <f>IF('1a-Electricity'!$AN$77="no","",ROUND(AD6325,4))</f>
        <v>0.28599999999999998</v>
      </c>
      <c r="AF6325" s="157">
        <f>IF('1a-Electricity'!$AN$78="no","",ROUND(AD6325,4))</f>
        <v>0.28599999999999998</v>
      </c>
      <c r="AG6325" s="157">
        <f>IF('1a-Electricity'!$AN$79="no","",ROUND(AD6325,4))</f>
        <v>0.28599999999999998</v>
      </c>
      <c r="BL6325" s="157">
        <f t="shared" si="212"/>
        <v>0.2850000000000002</v>
      </c>
      <c r="BM6325" s="157">
        <f>IF('1b-NaturalGas'!$AN$87="no","",ROUND(BL6325,4))</f>
        <v>0.28499999999999998</v>
      </c>
      <c r="BN6325" s="157">
        <f>IF('1b-NaturalGas'!$AN$88="no","",ROUND(BL6325,4))</f>
        <v>0.28499999999999998</v>
      </c>
      <c r="BO6325" s="157">
        <f>IF('1b-NaturalGas'!$AN$89="no","",ROUND(BL6325,4))</f>
        <v>0.28499999999999998</v>
      </c>
      <c r="BP6325" s="157">
        <f>IF('1b-NaturalGas'!$AN$90="no","not applicable (based on previous answers)",ROUND(BL6325,4))</f>
        <v>0.28499999999999998</v>
      </c>
      <c r="BQ6325" s="157">
        <f>IF('1b-NaturalGas'!$AN$91="no","not applicable (based on previous answers)",ROUND(BL6325,4))</f>
        <v>0.28499999999999998</v>
      </c>
    </row>
    <row r="6326" spans="30:69" x14ac:dyDescent="0.25">
      <c r="AD6326" s="157">
        <f t="shared" si="211"/>
        <v>0.2870000000000002</v>
      </c>
      <c r="AE6326" s="157">
        <f>IF('1a-Electricity'!$AN$77="no","",ROUND(AD6326,4))</f>
        <v>0.28699999999999998</v>
      </c>
      <c r="AF6326" s="157">
        <f>IF('1a-Electricity'!$AN$78="no","",ROUND(AD6326,4))</f>
        <v>0.28699999999999998</v>
      </c>
      <c r="AG6326" s="157">
        <f>IF('1a-Electricity'!$AN$79="no","",ROUND(AD6326,4))</f>
        <v>0.28699999999999998</v>
      </c>
      <c r="BL6326" s="157">
        <f t="shared" si="212"/>
        <v>0.2860000000000002</v>
      </c>
      <c r="BM6326" s="157">
        <f>IF('1b-NaturalGas'!$AN$87="no","",ROUND(BL6326,4))</f>
        <v>0.28599999999999998</v>
      </c>
      <c r="BN6326" s="157">
        <f>IF('1b-NaturalGas'!$AN$88="no","",ROUND(BL6326,4))</f>
        <v>0.28599999999999998</v>
      </c>
      <c r="BO6326" s="157">
        <f>IF('1b-NaturalGas'!$AN$89="no","",ROUND(BL6326,4))</f>
        <v>0.28599999999999998</v>
      </c>
      <c r="BP6326" s="157">
        <f>IF('1b-NaturalGas'!$AN$90="no","not applicable (based on previous answers)",ROUND(BL6326,4))</f>
        <v>0.28599999999999998</v>
      </c>
      <c r="BQ6326" s="157">
        <f>IF('1b-NaturalGas'!$AN$91="no","not applicable (based on previous answers)",ROUND(BL6326,4))</f>
        <v>0.28599999999999998</v>
      </c>
    </row>
    <row r="6327" spans="30:69" x14ac:dyDescent="0.25">
      <c r="AD6327" s="157">
        <f t="shared" si="211"/>
        <v>0.2880000000000002</v>
      </c>
      <c r="AE6327" s="157">
        <f>IF('1a-Electricity'!$AN$77="no","",ROUND(AD6327,4))</f>
        <v>0.28799999999999998</v>
      </c>
      <c r="AF6327" s="157">
        <f>IF('1a-Electricity'!$AN$78="no","",ROUND(AD6327,4))</f>
        <v>0.28799999999999998</v>
      </c>
      <c r="AG6327" s="157">
        <f>IF('1a-Electricity'!$AN$79="no","",ROUND(AD6327,4))</f>
        <v>0.28799999999999998</v>
      </c>
      <c r="BL6327" s="157">
        <f t="shared" si="212"/>
        <v>0.2870000000000002</v>
      </c>
      <c r="BM6327" s="157">
        <f>IF('1b-NaturalGas'!$AN$87="no","",ROUND(BL6327,4))</f>
        <v>0.28699999999999998</v>
      </c>
      <c r="BN6327" s="157">
        <f>IF('1b-NaturalGas'!$AN$88="no","",ROUND(BL6327,4))</f>
        <v>0.28699999999999998</v>
      </c>
      <c r="BO6327" s="157">
        <f>IF('1b-NaturalGas'!$AN$89="no","",ROUND(BL6327,4))</f>
        <v>0.28699999999999998</v>
      </c>
      <c r="BP6327" s="157">
        <f>IF('1b-NaturalGas'!$AN$90="no","not applicable (based on previous answers)",ROUND(BL6327,4))</f>
        <v>0.28699999999999998</v>
      </c>
      <c r="BQ6327" s="157">
        <f>IF('1b-NaturalGas'!$AN$91="no","not applicable (based on previous answers)",ROUND(BL6327,4))</f>
        <v>0.28699999999999998</v>
      </c>
    </row>
    <row r="6328" spans="30:69" x14ac:dyDescent="0.25">
      <c r="AD6328" s="157">
        <f t="shared" si="211"/>
        <v>0.2890000000000002</v>
      </c>
      <c r="AE6328" s="157">
        <f>IF('1a-Electricity'!$AN$77="no","",ROUND(AD6328,4))</f>
        <v>0.28899999999999998</v>
      </c>
      <c r="AF6328" s="157">
        <f>IF('1a-Electricity'!$AN$78="no","",ROUND(AD6328,4))</f>
        <v>0.28899999999999998</v>
      </c>
      <c r="AG6328" s="157">
        <f>IF('1a-Electricity'!$AN$79="no","",ROUND(AD6328,4))</f>
        <v>0.28899999999999998</v>
      </c>
      <c r="BL6328" s="157">
        <f t="shared" si="212"/>
        <v>0.2880000000000002</v>
      </c>
      <c r="BM6328" s="157">
        <f>IF('1b-NaturalGas'!$AN$87="no","",ROUND(BL6328,4))</f>
        <v>0.28799999999999998</v>
      </c>
      <c r="BN6328" s="157">
        <f>IF('1b-NaturalGas'!$AN$88="no","",ROUND(BL6328,4))</f>
        <v>0.28799999999999998</v>
      </c>
      <c r="BO6328" s="157">
        <f>IF('1b-NaturalGas'!$AN$89="no","",ROUND(BL6328,4))</f>
        <v>0.28799999999999998</v>
      </c>
      <c r="BP6328" s="157">
        <f>IF('1b-NaturalGas'!$AN$90="no","not applicable (based on previous answers)",ROUND(BL6328,4))</f>
        <v>0.28799999999999998</v>
      </c>
      <c r="BQ6328" s="157">
        <f>IF('1b-NaturalGas'!$AN$91="no","not applicable (based on previous answers)",ROUND(BL6328,4))</f>
        <v>0.28799999999999998</v>
      </c>
    </row>
    <row r="6329" spans="30:69" x14ac:dyDescent="0.25">
      <c r="AD6329" s="157">
        <f t="shared" si="211"/>
        <v>0.2900000000000002</v>
      </c>
      <c r="AE6329" s="157">
        <f>IF('1a-Electricity'!$AN$77="no","",ROUND(AD6329,4))</f>
        <v>0.28999999999999998</v>
      </c>
      <c r="AF6329" s="157">
        <f>IF('1a-Electricity'!$AN$78="no","",ROUND(AD6329,4))</f>
        <v>0.28999999999999998</v>
      </c>
      <c r="AG6329" s="157">
        <f>IF('1a-Electricity'!$AN$79="no","",ROUND(AD6329,4))</f>
        <v>0.28999999999999998</v>
      </c>
      <c r="BL6329" s="157">
        <f t="shared" si="212"/>
        <v>0.2890000000000002</v>
      </c>
      <c r="BM6329" s="157">
        <f>IF('1b-NaturalGas'!$AN$87="no","",ROUND(BL6329,4))</f>
        <v>0.28899999999999998</v>
      </c>
      <c r="BN6329" s="157">
        <f>IF('1b-NaturalGas'!$AN$88="no","",ROUND(BL6329,4))</f>
        <v>0.28899999999999998</v>
      </c>
      <c r="BO6329" s="157">
        <f>IF('1b-NaturalGas'!$AN$89="no","",ROUND(BL6329,4))</f>
        <v>0.28899999999999998</v>
      </c>
      <c r="BP6329" s="157">
        <f>IF('1b-NaturalGas'!$AN$90="no","not applicable (based on previous answers)",ROUND(BL6329,4))</f>
        <v>0.28899999999999998</v>
      </c>
      <c r="BQ6329" s="157">
        <f>IF('1b-NaturalGas'!$AN$91="no","not applicable (based on previous answers)",ROUND(BL6329,4))</f>
        <v>0.28899999999999998</v>
      </c>
    </row>
    <row r="6330" spans="30:69" x14ac:dyDescent="0.25">
      <c r="AD6330" s="157">
        <f t="shared" si="211"/>
        <v>0.2910000000000002</v>
      </c>
      <c r="AE6330" s="157">
        <f>IF('1a-Electricity'!$AN$77="no","",ROUND(AD6330,4))</f>
        <v>0.29099999999999998</v>
      </c>
      <c r="AF6330" s="157">
        <f>IF('1a-Electricity'!$AN$78="no","",ROUND(AD6330,4))</f>
        <v>0.29099999999999998</v>
      </c>
      <c r="AG6330" s="157">
        <f>IF('1a-Electricity'!$AN$79="no","",ROUND(AD6330,4))</f>
        <v>0.29099999999999998</v>
      </c>
      <c r="BL6330" s="157">
        <f t="shared" si="212"/>
        <v>0.2900000000000002</v>
      </c>
      <c r="BM6330" s="157">
        <f>IF('1b-NaturalGas'!$AN$87="no","",ROUND(BL6330,4))</f>
        <v>0.28999999999999998</v>
      </c>
      <c r="BN6330" s="157">
        <f>IF('1b-NaturalGas'!$AN$88="no","",ROUND(BL6330,4))</f>
        <v>0.28999999999999998</v>
      </c>
      <c r="BO6330" s="157">
        <f>IF('1b-NaturalGas'!$AN$89="no","",ROUND(BL6330,4))</f>
        <v>0.28999999999999998</v>
      </c>
      <c r="BP6330" s="157">
        <f>IF('1b-NaturalGas'!$AN$90="no","not applicable (based on previous answers)",ROUND(BL6330,4))</f>
        <v>0.28999999999999998</v>
      </c>
      <c r="BQ6330" s="157">
        <f>IF('1b-NaturalGas'!$AN$91="no","not applicable (based on previous answers)",ROUND(BL6330,4))</f>
        <v>0.28999999999999998</v>
      </c>
    </row>
    <row r="6331" spans="30:69" x14ac:dyDescent="0.25">
      <c r="AD6331" s="157">
        <f t="shared" si="211"/>
        <v>0.2920000000000002</v>
      </c>
      <c r="AE6331" s="157">
        <f>IF('1a-Electricity'!$AN$77="no","",ROUND(AD6331,4))</f>
        <v>0.29199999999999998</v>
      </c>
      <c r="AF6331" s="157">
        <f>IF('1a-Electricity'!$AN$78="no","",ROUND(AD6331,4))</f>
        <v>0.29199999999999998</v>
      </c>
      <c r="AG6331" s="157">
        <f>IF('1a-Electricity'!$AN$79="no","",ROUND(AD6331,4))</f>
        <v>0.29199999999999998</v>
      </c>
      <c r="BL6331" s="157">
        <f t="shared" si="212"/>
        <v>0.2910000000000002</v>
      </c>
      <c r="BM6331" s="157">
        <f>IF('1b-NaturalGas'!$AN$87="no","",ROUND(BL6331,4))</f>
        <v>0.29099999999999998</v>
      </c>
      <c r="BN6331" s="157">
        <f>IF('1b-NaturalGas'!$AN$88="no","",ROUND(BL6331,4))</f>
        <v>0.29099999999999998</v>
      </c>
      <c r="BO6331" s="157">
        <f>IF('1b-NaturalGas'!$AN$89="no","",ROUND(BL6331,4))</f>
        <v>0.29099999999999998</v>
      </c>
      <c r="BP6331" s="157">
        <f>IF('1b-NaturalGas'!$AN$90="no","not applicable (based on previous answers)",ROUND(BL6331,4))</f>
        <v>0.29099999999999998</v>
      </c>
      <c r="BQ6331" s="157">
        <f>IF('1b-NaturalGas'!$AN$91="no","not applicable (based on previous answers)",ROUND(BL6331,4))</f>
        <v>0.29099999999999998</v>
      </c>
    </row>
    <row r="6332" spans="30:69" x14ac:dyDescent="0.25">
      <c r="AD6332" s="157">
        <f t="shared" si="211"/>
        <v>0.2930000000000002</v>
      </c>
      <c r="AE6332" s="157">
        <f>IF('1a-Electricity'!$AN$77="no","",ROUND(AD6332,4))</f>
        <v>0.29299999999999998</v>
      </c>
      <c r="AF6332" s="157">
        <f>IF('1a-Electricity'!$AN$78="no","",ROUND(AD6332,4))</f>
        <v>0.29299999999999998</v>
      </c>
      <c r="AG6332" s="157">
        <f>IF('1a-Electricity'!$AN$79="no","",ROUND(AD6332,4))</f>
        <v>0.29299999999999998</v>
      </c>
      <c r="BL6332" s="157">
        <f t="shared" si="212"/>
        <v>0.2920000000000002</v>
      </c>
      <c r="BM6332" s="157">
        <f>IF('1b-NaturalGas'!$AN$87="no","",ROUND(BL6332,4))</f>
        <v>0.29199999999999998</v>
      </c>
      <c r="BN6332" s="157">
        <f>IF('1b-NaturalGas'!$AN$88="no","",ROUND(BL6332,4))</f>
        <v>0.29199999999999998</v>
      </c>
      <c r="BO6332" s="157">
        <f>IF('1b-NaturalGas'!$AN$89="no","",ROUND(BL6332,4))</f>
        <v>0.29199999999999998</v>
      </c>
      <c r="BP6332" s="157">
        <f>IF('1b-NaturalGas'!$AN$90="no","not applicable (based on previous answers)",ROUND(BL6332,4))</f>
        <v>0.29199999999999998</v>
      </c>
      <c r="BQ6332" s="157">
        <f>IF('1b-NaturalGas'!$AN$91="no","not applicable (based on previous answers)",ROUND(BL6332,4))</f>
        <v>0.29199999999999998</v>
      </c>
    </row>
    <row r="6333" spans="30:69" x14ac:dyDescent="0.25">
      <c r="AD6333" s="157">
        <f t="shared" si="211"/>
        <v>0.29400000000000021</v>
      </c>
      <c r="AE6333" s="157">
        <f>IF('1a-Electricity'!$AN$77="no","",ROUND(AD6333,4))</f>
        <v>0.29399999999999998</v>
      </c>
      <c r="AF6333" s="157">
        <f>IF('1a-Electricity'!$AN$78="no","",ROUND(AD6333,4))</f>
        <v>0.29399999999999998</v>
      </c>
      <c r="AG6333" s="157">
        <f>IF('1a-Electricity'!$AN$79="no","",ROUND(AD6333,4))</f>
        <v>0.29399999999999998</v>
      </c>
      <c r="BL6333" s="157">
        <f t="shared" si="212"/>
        <v>0.2930000000000002</v>
      </c>
      <c r="BM6333" s="157">
        <f>IF('1b-NaturalGas'!$AN$87="no","",ROUND(BL6333,4))</f>
        <v>0.29299999999999998</v>
      </c>
      <c r="BN6333" s="157">
        <f>IF('1b-NaturalGas'!$AN$88="no","",ROUND(BL6333,4))</f>
        <v>0.29299999999999998</v>
      </c>
      <c r="BO6333" s="157">
        <f>IF('1b-NaturalGas'!$AN$89="no","",ROUND(BL6333,4))</f>
        <v>0.29299999999999998</v>
      </c>
      <c r="BP6333" s="157">
        <f>IF('1b-NaturalGas'!$AN$90="no","not applicable (based on previous answers)",ROUND(BL6333,4))</f>
        <v>0.29299999999999998</v>
      </c>
      <c r="BQ6333" s="157">
        <f>IF('1b-NaturalGas'!$AN$91="no","not applicable (based on previous answers)",ROUND(BL6333,4))</f>
        <v>0.29299999999999998</v>
      </c>
    </row>
    <row r="6334" spans="30:69" x14ac:dyDescent="0.25">
      <c r="AD6334" s="157">
        <f t="shared" si="211"/>
        <v>0.29500000000000021</v>
      </c>
      <c r="AE6334" s="157">
        <f>IF('1a-Electricity'!$AN$77="no","",ROUND(AD6334,4))</f>
        <v>0.29499999999999998</v>
      </c>
      <c r="AF6334" s="157">
        <f>IF('1a-Electricity'!$AN$78="no","",ROUND(AD6334,4))</f>
        <v>0.29499999999999998</v>
      </c>
      <c r="AG6334" s="157">
        <f>IF('1a-Electricity'!$AN$79="no","",ROUND(AD6334,4))</f>
        <v>0.29499999999999998</v>
      </c>
      <c r="BL6334" s="157">
        <f t="shared" si="212"/>
        <v>0.29400000000000021</v>
      </c>
      <c r="BM6334" s="157">
        <f>IF('1b-NaturalGas'!$AN$87="no","",ROUND(BL6334,4))</f>
        <v>0.29399999999999998</v>
      </c>
      <c r="BN6334" s="157">
        <f>IF('1b-NaturalGas'!$AN$88="no","",ROUND(BL6334,4))</f>
        <v>0.29399999999999998</v>
      </c>
      <c r="BO6334" s="157">
        <f>IF('1b-NaturalGas'!$AN$89="no","",ROUND(BL6334,4))</f>
        <v>0.29399999999999998</v>
      </c>
      <c r="BP6334" s="157">
        <f>IF('1b-NaturalGas'!$AN$90="no","not applicable (based on previous answers)",ROUND(BL6334,4))</f>
        <v>0.29399999999999998</v>
      </c>
      <c r="BQ6334" s="157">
        <f>IF('1b-NaturalGas'!$AN$91="no","not applicable (based on previous answers)",ROUND(BL6334,4))</f>
        <v>0.29399999999999998</v>
      </c>
    </row>
    <row r="6335" spans="30:69" x14ac:dyDescent="0.25">
      <c r="AD6335" s="157">
        <f t="shared" si="211"/>
        <v>0.29600000000000021</v>
      </c>
      <c r="AE6335" s="157">
        <f>IF('1a-Electricity'!$AN$77="no","",ROUND(AD6335,4))</f>
        <v>0.29599999999999999</v>
      </c>
      <c r="AF6335" s="157">
        <f>IF('1a-Electricity'!$AN$78="no","",ROUND(AD6335,4))</f>
        <v>0.29599999999999999</v>
      </c>
      <c r="AG6335" s="157">
        <f>IF('1a-Electricity'!$AN$79="no","",ROUND(AD6335,4))</f>
        <v>0.29599999999999999</v>
      </c>
      <c r="BL6335" s="157">
        <f t="shared" si="212"/>
        <v>0.29500000000000021</v>
      </c>
      <c r="BM6335" s="157">
        <f>IF('1b-NaturalGas'!$AN$87="no","",ROUND(BL6335,4))</f>
        <v>0.29499999999999998</v>
      </c>
      <c r="BN6335" s="157">
        <f>IF('1b-NaturalGas'!$AN$88="no","",ROUND(BL6335,4))</f>
        <v>0.29499999999999998</v>
      </c>
      <c r="BO6335" s="157">
        <f>IF('1b-NaturalGas'!$AN$89="no","",ROUND(BL6335,4))</f>
        <v>0.29499999999999998</v>
      </c>
      <c r="BP6335" s="157">
        <f>IF('1b-NaturalGas'!$AN$90="no","not applicable (based on previous answers)",ROUND(BL6335,4))</f>
        <v>0.29499999999999998</v>
      </c>
      <c r="BQ6335" s="157">
        <f>IF('1b-NaturalGas'!$AN$91="no","not applicable (based on previous answers)",ROUND(BL6335,4))</f>
        <v>0.29499999999999998</v>
      </c>
    </row>
    <row r="6336" spans="30:69" x14ac:dyDescent="0.25">
      <c r="AD6336" s="157">
        <f t="shared" si="211"/>
        <v>0.29700000000000021</v>
      </c>
      <c r="AE6336" s="157">
        <f>IF('1a-Electricity'!$AN$77="no","",ROUND(AD6336,4))</f>
        <v>0.29699999999999999</v>
      </c>
      <c r="AF6336" s="157">
        <f>IF('1a-Electricity'!$AN$78="no","",ROUND(AD6336,4))</f>
        <v>0.29699999999999999</v>
      </c>
      <c r="AG6336" s="157">
        <f>IF('1a-Electricity'!$AN$79="no","",ROUND(AD6336,4))</f>
        <v>0.29699999999999999</v>
      </c>
      <c r="BL6336" s="157">
        <f t="shared" si="212"/>
        <v>0.29600000000000021</v>
      </c>
      <c r="BM6336" s="157">
        <f>IF('1b-NaturalGas'!$AN$87="no","",ROUND(BL6336,4))</f>
        <v>0.29599999999999999</v>
      </c>
      <c r="BN6336" s="157">
        <f>IF('1b-NaturalGas'!$AN$88="no","",ROUND(BL6336,4))</f>
        <v>0.29599999999999999</v>
      </c>
      <c r="BO6336" s="157">
        <f>IF('1b-NaturalGas'!$AN$89="no","",ROUND(BL6336,4))</f>
        <v>0.29599999999999999</v>
      </c>
      <c r="BP6336" s="157">
        <f>IF('1b-NaturalGas'!$AN$90="no","not applicable (based on previous answers)",ROUND(BL6336,4))</f>
        <v>0.29599999999999999</v>
      </c>
      <c r="BQ6336" s="157">
        <f>IF('1b-NaturalGas'!$AN$91="no","not applicable (based on previous answers)",ROUND(BL6336,4))</f>
        <v>0.29599999999999999</v>
      </c>
    </row>
    <row r="6337" spans="30:69" x14ac:dyDescent="0.25">
      <c r="AD6337" s="157">
        <f t="shared" si="211"/>
        <v>0.29800000000000021</v>
      </c>
      <c r="AE6337" s="157">
        <f>IF('1a-Electricity'!$AN$77="no","",ROUND(AD6337,4))</f>
        <v>0.29799999999999999</v>
      </c>
      <c r="AF6337" s="157">
        <f>IF('1a-Electricity'!$AN$78="no","",ROUND(AD6337,4))</f>
        <v>0.29799999999999999</v>
      </c>
      <c r="AG6337" s="157">
        <f>IF('1a-Electricity'!$AN$79="no","",ROUND(AD6337,4))</f>
        <v>0.29799999999999999</v>
      </c>
      <c r="BL6337" s="157">
        <f t="shared" si="212"/>
        <v>0.29700000000000021</v>
      </c>
      <c r="BM6337" s="157">
        <f>IF('1b-NaturalGas'!$AN$87="no","",ROUND(BL6337,4))</f>
        <v>0.29699999999999999</v>
      </c>
      <c r="BN6337" s="157">
        <f>IF('1b-NaturalGas'!$AN$88="no","",ROUND(BL6337,4))</f>
        <v>0.29699999999999999</v>
      </c>
      <c r="BO6337" s="157">
        <f>IF('1b-NaturalGas'!$AN$89="no","",ROUND(BL6337,4))</f>
        <v>0.29699999999999999</v>
      </c>
      <c r="BP6337" s="157">
        <f>IF('1b-NaturalGas'!$AN$90="no","not applicable (based on previous answers)",ROUND(BL6337,4))</f>
        <v>0.29699999999999999</v>
      </c>
      <c r="BQ6337" s="157">
        <f>IF('1b-NaturalGas'!$AN$91="no","not applicable (based on previous answers)",ROUND(BL6337,4))</f>
        <v>0.29699999999999999</v>
      </c>
    </row>
    <row r="6338" spans="30:69" x14ac:dyDescent="0.25">
      <c r="AD6338" s="157">
        <f t="shared" si="211"/>
        <v>0.29900000000000021</v>
      </c>
      <c r="AE6338" s="157">
        <f>IF('1a-Electricity'!$AN$77="no","",ROUND(AD6338,4))</f>
        <v>0.29899999999999999</v>
      </c>
      <c r="AF6338" s="157">
        <f>IF('1a-Electricity'!$AN$78="no","",ROUND(AD6338,4))</f>
        <v>0.29899999999999999</v>
      </c>
      <c r="AG6338" s="157">
        <f>IF('1a-Electricity'!$AN$79="no","",ROUND(AD6338,4))</f>
        <v>0.29899999999999999</v>
      </c>
      <c r="BL6338" s="157">
        <f t="shared" si="212"/>
        <v>0.29800000000000021</v>
      </c>
      <c r="BM6338" s="157">
        <f>IF('1b-NaturalGas'!$AN$87="no","",ROUND(BL6338,4))</f>
        <v>0.29799999999999999</v>
      </c>
      <c r="BN6338" s="157">
        <f>IF('1b-NaturalGas'!$AN$88="no","",ROUND(BL6338,4))</f>
        <v>0.29799999999999999</v>
      </c>
      <c r="BO6338" s="157">
        <f>IF('1b-NaturalGas'!$AN$89="no","",ROUND(BL6338,4))</f>
        <v>0.29799999999999999</v>
      </c>
      <c r="BP6338" s="157">
        <f>IF('1b-NaturalGas'!$AN$90="no","not applicable (based on previous answers)",ROUND(BL6338,4))</f>
        <v>0.29799999999999999</v>
      </c>
      <c r="BQ6338" s="157">
        <f>IF('1b-NaturalGas'!$AN$91="no","not applicable (based on previous answers)",ROUND(BL6338,4))</f>
        <v>0.29799999999999999</v>
      </c>
    </row>
    <row r="6339" spans="30:69" x14ac:dyDescent="0.25">
      <c r="AD6339" s="157">
        <f t="shared" si="211"/>
        <v>0.30000000000000021</v>
      </c>
      <c r="AE6339" s="157">
        <f>IF('1a-Electricity'!$AN$77="no","",ROUND(AD6339,4))</f>
        <v>0.3</v>
      </c>
      <c r="AF6339" s="157">
        <f>IF('1a-Electricity'!$AN$78="no","",ROUND(AD6339,4))</f>
        <v>0.3</v>
      </c>
      <c r="AG6339" s="157">
        <f>IF('1a-Electricity'!$AN$79="no","",ROUND(AD6339,4))</f>
        <v>0.3</v>
      </c>
      <c r="BL6339" s="157">
        <f t="shared" si="212"/>
        <v>0.29900000000000021</v>
      </c>
      <c r="BM6339" s="157">
        <f>IF('1b-NaturalGas'!$AN$87="no","",ROUND(BL6339,4))</f>
        <v>0.29899999999999999</v>
      </c>
      <c r="BN6339" s="157">
        <f>IF('1b-NaturalGas'!$AN$88="no","",ROUND(BL6339,4))</f>
        <v>0.29899999999999999</v>
      </c>
      <c r="BO6339" s="157">
        <f>IF('1b-NaturalGas'!$AN$89="no","",ROUND(BL6339,4))</f>
        <v>0.29899999999999999</v>
      </c>
      <c r="BP6339" s="157">
        <f>IF('1b-NaturalGas'!$AN$90="no","not applicable (based on previous answers)",ROUND(BL6339,4))</f>
        <v>0.29899999999999999</v>
      </c>
      <c r="BQ6339" s="157">
        <f>IF('1b-NaturalGas'!$AN$91="no","not applicable (based on previous answers)",ROUND(BL6339,4))</f>
        <v>0.29899999999999999</v>
      </c>
    </row>
    <row r="6340" spans="30:69" x14ac:dyDescent="0.25">
      <c r="AD6340" s="157">
        <f t="shared" si="211"/>
        <v>0.30100000000000021</v>
      </c>
      <c r="AE6340" s="157">
        <f>IF('1a-Electricity'!$AN$77="no","",ROUND(AD6340,4))</f>
        <v>0.30099999999999999</v>
      </c>
      <c r="AF6340" s="157">
        <f>IF('1a-Electricity'!$AN$78="no","",ROUND(AD6340,4))</f>
        <v>0.30099999999999999</v>
      </c>
      <c r="AG6340" s="157">
        <f>IF('1a-Electricity'!$AN$79="no","",ROUND(AD6340,4))</f>
        <v>0.30099999999999999</v>
      </c>
      <c r="BL6340" s="157">
        <f t="shared" si="212"/>
        <v>0.30000000000000021</v>
      </c>
      <c r="BM6340" s="157">
        <f>IF('1b-NaturalGas'!$AN$87="no","",ROUND(BL6340,4))</f>
        <v>0.3</v>
      </c>
      <c r="BN6340" s="157">
        <f>IF('1b-NaturalGas'!$AN$88="no","",ROUND(BL6340,4))</f>
        <v>0.3</v>
      </c>
      <c r="BO6340" s="157">
        <f>IF('1b-NaturalGas'!$AN$89="no","",ROUND(BL6340,4))</f>
        <v>0.3</v>
      </c>
      <c r="BP6340" s="157">
        <f>IF('1b-NaturalGas'!$AN$90="no","not applicable (based on previous answers)",ROUND(BL6340,4))</f>
        <v>0.3</v>
      </c>
      <c r="BQ6340" s="157">
        <f>IF('1b-NaturalGas'!$AN$91="no","not applicable (based on previous answers)",ROUND(BL6340,4))</f>
        <v>0.3</v>
      </c>
    </row>
    <row r="6341" spans="30:69" x14ac:dyDescent="0.25">
      <c r="AD6341" s="157">
        <f t="shared" si="211"/>
        <v>0.30200000000000021</v>
      </c>
      <c r="AE6341" s="157">
        <f>IF('1a-Electricity'!$AN$77="no","",ROUND(AD6341,4))</f>
        <v>0.30199999999999999</v>
      </c>
      <c r="AF6341" s="157">
        <f>IF('1a-Electricity'!$AN$78="no","",ROUND(AD6341,4))</f>
        <v>0.30199999999999999</v>
      </c>
      <c r="AG6341" s="157">
        <f>IF('1a-Electricity'!$AN$79="no","",ROUND(AD6341,4))</f>
        <v>0.30199999999999999</v>
      </c>
      <c r="BL6341" s="157">
        <f t="shared" si="212"/>
        <v>0.30100000000000021</v>
      </c>
      <c r="BM6341" s="157">
        <f>IF('1b-NaturalGas'!$AN$87="no","",ROUND(BL6341,4))</f>
        <v>0.30099999999999999</v>
      </c>
      <c r="BN6341" s="157">
        <f>IF('1b-NaturalGas'!$AN$88="no","",ROUND(BL6341,4))</f>
        <v>0.30099999999999999</v>
      </c>
      <c r="BO6341" s="157">
        <f>IF('1b-NaturalGas'!$AN$89="no","",ROUND(BL6341,4))</f>
        <v>0.30099999999999999</v>
      </c>
      <c r="BP6341" s="157">
        <f>IF('1b-NaturalGas'!$AN$90="no","not applicable (based on previous answers)",ROUND(BL6341,4))</f>
        <v>0.30099999999999999</v>
      </c>
      <c r="BQ6341" s="157">
        <f>IF('1b-NaturalGas'!$AN$91="no","not applicable (based on previous answers)",ROUND(BL6341,4))</f>
        <v>0.30099999999999999</v>
      </c>
    </row>
    <row r="6342" spans="30:69" x14ac:dyDescent="0.25">
      <c r="AD6342" s="157">
        <f t="shared" si="211"/>
        <v>0.30300000000000021</v>
      </c>
      <c r="AE6342" s="157">
        <f>IF('1a-Electricity'!$AN$77="no","",ROUND(AD6342,4))</f>
        <v>0.30299999999999999</v>
      </c>
      <c r="AF6342" s="157">
        <f>IF('1a-Electricity'!$AN$78="no","",ROUND(AD6342,4))</f>
        <v>0.30299999999999999</v>
      </c>
      <c r="AG6342" s="157">
        <f>IF('1a-Electricity'!$AN$79="no","",ROUND(AD6342,4))</f>
        <v>0.30299999999999999</v>
      </c>
      <c r="BL6342" s="157">
        <f t="shared" si="212"/>
        <v>0.30200000000000021</v>
      </c>
      <c r="BM6342" s="157">
        <f>IF('1b-NaturalGas'!$AN$87="no","",ROUND(BL6342,4))</f>
        <v>0.30199999999999999</v>
      </c>
      <c r="BN6342" s="157">
        <f>IF('1b-NaturalGas'!$AN$88="no","",ROUND(BL6342,4))</f>
        <v>0.30199999999999999</v>
      </c>
      <c r="BO6342" s="157">
        <f>IF('1b-NaturalGas'!$AN$89="no","",ROUND(BL6342,4))</f>
        <v>0.30199999999999999</v>
      </c>
      <c r="BP6342" s="157">
        <f>IF('1b-NaturalGas'!$AN$90="no","not applicable (based on previous answers)",ROUND(BL6342,4))</f>
        <v>0.30199999999999999</v>
      </c>
      <c r="BQ6342" s="157">
        <f>IF('1b-NaturalGas'!$AN$91="no","not applicable (based on previous answers)",ROUND(BL6342,4))</f>
        <v>0.30199999999999999</v>
      </c>
    </row>
    <row r="6343" spans="30:69" x14ac:dyDescent="0.25">
      <c r="AD6343" s="157">
        <f t="shared" si="211"/>
        <v>0.30400000000000021</v>
      </c>
      <c r="AE6343" s="157">
        <f>IF('1a-Electricity'!$AN$77="no","",ROUND(AD6343,4))</f>
        <v>0.30399999999999999</v>
      </c>
      <c r="AF6343" s="157">
        <f>IF('1a-Electricity'!$AN$78="no","",ROUND(AD6343,4))</f>
        <v>0.30399999999999999</v>
      </c>
      <c r="AG6343" s="157">
        <f>IF('1a-Electricity'!$AN$79="no","",ROUND(AD6343,4))</f>
        <v>0.30399999999999999</v>
      </c>
      <c r="BL6343" s="157">
        <f t="shared" si="212"/>
        <v>0.30300000000000021</v>
      </c>
      <c r="BM6343" s="157">
        <f>IF('1b-NaturalGas'!$AN$87="no","",ROUND(BL6343,4))</f>
        <v>0.30299999999999999</v>
      </c>
      <c r="BN6343" s="157">
        <f>IF('1b-NaturalGas'!$AN$88="no","",ROUND(BL6343,4))</f>
        <v>0.30299999999999999</v>
      </c>
      <c r="BO6343" s="157">
        <f>IF('1b-NaturalGas'!$AN$89="no","",ROUND(BL6343,4))</f>
        <v>0.30299999999999999</v>
      </c>
      <c r="BP6343" s="157">
        <f>IF('1b-NaturalGas'!$AN$90="no","not applicable (based on previous answers)",ROUND(BL6343,4))</f>
        <v>0.30299999999999999</v>
      </c>
      <c r="BQ6343" s="157">
        <f>IF('1b-NaturalGas'!$AN$91="no","not applicable (based on previous answers)",ROUND(BL6343,4))</f>
        <v>0.30299999999999999</v>
      </c>
    </row>
    <row r="6344" spans="30:69" x14ac:dyDescent="0.25">
      <c r="AD6344" s="157">
        <f t="shared" si="211"/>
        <v>0.30500000000000022</v>
      </c>
      <c r="AE6344" s="157">
        <f>IF('1a-Electricity'!$AN$77="no","",ROUND(AD6344,4))</f>
        <v>0.30499999999999999</v>
      </c>
      <c r="AF6344" s="157">
        <f>IF('1a-Electricity'!$AN$78="no","",ROUND(AD6344,4))</f>
        <v>0.30499999999999999</v>
      </c>
      <c r="AG6344" s="157">
        <f>IF('1a-Electricity'!$AN$79="no","",ROUND(AD6344,4))</f>
        <v>0.30499999999999999</v>
      </c>
      <c r="BL6344" s="157">
        <f t="shared" si="212"/>
        <v>0.30400000000000021</v>
      </c>
      <c r="BM6344" s="157">
        <f>IF('1b-NaturalGas'!$AN$87="no","",ROUND(BL6344,4))</f>
        <v>0.30399999999999999</v>
      </c>
      <c r="BN6344" s="157">
        <f>IF('1b-NaturalGas'!$AN$88="no","",ROUND(BL6344,4))</f>
        <v>0.30399999999999999</v>
      </c>
      <c r="BO6344" s="157">
        <f>IF('1b-NaturalGas'!$AN$89="no","",ROUND(BL6344,4))</f>
        <v>0.30399999999999999</v>
      </c>
      <c r="BP6344" s="157">
        <f>IF('1b-NaturalGas'!$AN$90="no","not applicable (based on previous answers)",ROUND(BL6344,4))</f>
        <v>0.30399999999999999</v>
      </c>
      <c r="BQ6344" s="157">
        <f>IF('1b-NaturalGas'!$AN$91="no","not applicable (based on previous answers)",ROUND(BL6344,4))</f>
        <v>0.30399999999999999</v>
      </c>
    </row>
    <row r="6345" spans="30:69" x14ac:dyDescent="0.25">
      <c r="AD6345" s="157">
        <f t="shared" si="211"/>
        <v>0.30600000000000022</v>
      </c>
      <c r="AE6345" s="157">
        <f>IF('1a-Electricity'!$AN$77="no","",ROUND(AD6345,4))</f>
        <v>0.30599999999999999</v>
      </c>
      <c r="AF6345" s="157">
        <f>IF('1a-Electricity'!$AN$78="no","",ROUND(AD6345,4))</f>
        <v>0.30599999999999999</v>
      </c>
      <c r="AG6345" s="157">
        <f>IF('1a-Electricity'!$AN$79="no","",ROUND(AD6345,4))</f>
        <v>0.30599999999999999</v>
      </c>
      <c r="BL6345" s="157">
        <f t="shared" si="212"/>
        <v>0.30500000000000022</v>
      </c>
      <c r="BM6345" s="157">
        <f>IF('1b-NaturalGas'!$AN$87="no","",ROUND(BL6345,4))</f>
        <v>0.30499999999999999</v>
      </c>
      <c r="BN6345" s="157">
        <f>IF('1b-NaturalGas'!$AN$88="no","",ROUND(BL6345,4))</f>
        <v>0.30499999999999999</v>
      </c>
      <c r="BO6345" s="157">
        <f>IF('1b-NaturalGas'!$AN$89="no","",ROUND(BL6345,4))</f>
        <v>0.30499999999999999</v>
      </c>
      <c r="BP6345" s="157">
        <f>IF('1b-NaturalGas'!$AN$90="no","not applicable (based on previous answers)",ROUND(BL6345,4))</f>
        <v>0.30499999999999999</v>
      </c>
      <c r="BQ6345" s="157">
        <f>IF('1b-NaturalGas'!$AN$91="no","not applicable (based on previous answers)",ROUND(BL6345,4))</f>
        <v>0.30499999999999999</v>
      </c>
    </row>
    <row r="6346" spans="30:69" x14ac:dyDescent="0.25">
      <c r="AD6346" s="157">
        <f t="shared" si="211"/>
        <v>0.30700000000000022</v>
      </c>
      <c r="AE6346" s="157">
        <f>IF('1a-Electricity'!$AN$77="no","",ROUND(AD6346,4))</f>
        <v>0.307</v>
      </c>
      <c r="AF6346" s="157">
        <f>IF('1a-Electricity'!$AN$78="no","",ROUND(AD6346,4))</f>
        <v>0.307</v>
      </c>
      <c r="AG6346" s="157">
        <f>IF('1a-Electricity'!$AN$79="no","",ROUND(AD6346,4))</f>
        <v>0.307</v>
      </c>
      <c r="BL6346" s="157">
        <f t="shared" si="212"/>
        <v>0.30600000000000022</v>
      </c>
      <c r="BM6346" s="157">
        <f>IF('1b-NaturalGas'!$AN$87="no","",ROUND(BL6346,4))</f>
        <v>0.30599999999999999</v>
      </c>
      <c r="BN6346" s="157">
        <f>IF('1b-NaturalGas'!$AN$88="no","",ROUND(BL6346,4))</f>
        <v>0.30599999999999999</v>
      </c>
      <c r="BO6346" s="157">
        <f>IF('1b-NaturalGas'!$AN$89="no","",ROUND(BL6346,4))</f>
        <v>0.30599999999999999</v>
      </c>
      <c r="BP6346" s="157">
        <f>IF('1b-NaturalGas'!$AN$90="no","not applicable (based on previous answers)",ROUND(BL6346,4))</f>
        <v>0.30599999999999999</v>
      </c>
      <c r="BQ6346" s="157">
        <f>IF('1b-NaturalGas'!$AN$91="no","not applicable (based on previous answers)",ROUND(BL6346,4))</f>
        <v>0.30599999999999999</v>
      </c>
    </row>
    <row r="6347" spans="30:69" x14ac:dyDescent="0.25">
      <c r="AD6347" s="157">
        <f t="shared" si="211"/>
        <v>0.30800000000000022</v>
      </c>
      <c r="AE6347" s="157">
        <f>IF('1a-Electricity'!$AN$77="no","",ROUND(AD6347,4))</f>
        <v>0.308</v>
      </c>
      <c r="AF6347" s="157">
        <f>IF('1a-Electricity'!$AN$78="no","",ROUND(AD6347,4))</f>
        <v>0.308</v>
      </c>
      <c r="AG6347" s="157">
        <f>IF('1a-Electricity'!$AN$79="no","",ROUND(AD6347,4))</f>
        <v>0.308</v>
      </c>
      <c r="BL6347" s="157">
        <f t="shared" si="212"/>
        <v>0.30700000000000022</v>
      </c>
      <c r="BM6347" s="157">
        <f>IF('1b-NaturalGas'!$AN$87="no","",ROUND(BL6347,4))</f>
        <v>0.307</v>
      </c>
      <c r="BN6347" s="157">
        <f>IF('1b-NaturalGas'!$AN$88="no","",ROUND(BL6347,4))</f>
        <v>0.307</v>
      </c>
      <c r="BO6347" s="157">
        <f>IF('1b-NaturalGas'!$AN$89="no","",ROUND(BL6347,4))</f>
        <v>0.307</v>
      </c>
      <c r="BP6347" s="157">
        <f>IF('1b-NaturalGas'!$AN$90="no","not applicable (based on previous answers)",ROUND(BL6347,4))</f>
        <v>0.307</v>
      </c>
      <c r="BQ6347" s="157">
        <f>IF('1b-NaturalGas'!$AN$91="no","not applicable (based on previous answers)",ROUND(BL6347,4))</f>
        <v>0.307</v>
      </c>
    </row>
    <row r="6348" spans="30:69" x14ac:dyDescent="0.25">
      <c r="AD6348" s="157">
        <f t="shared" si="211"/>
        <v>0.30900000000000022</v>
      </c>
      <c r="AE6348" s="157">
        <f>IF('1a-Electricity'!$AN$77="no","",ROUND(AD6348,4))</f>
        <v>0.309</v>
      </c>
      <c r="AF6348" s="157">
        <f>IF('1a-Electricity'!$AN$78="no","",ROUND(AD6348,4))</f>
        <v>0.309</v>
      </c>
      <c r="AG6348" s="157">
        <f>IF('1a-Electricity'!$AN$79="no","",ROUND(AD6348,4))</f>
        <v>0.309</v>
      </c>
      <c r="BL6348" s="157">
        <f t="shared" si="212"/>
        <v>0.30800000000000022</v>
      </c>
      <c r="BM6348" s="157">
        <f>IF('1b-NaturalGas'!$AN$87="no","",ROUND(BL6348,4))</f>
        <v>0.308</v>
      </c>
      <c r="BN6348" s="157">
        <f>IF('1b-NaturalGas'!$AN$88="no","",ROUND(BL6348,4))</f>
        <v>0.308</v>
      </c>
      <c r="BO6348" s="157">
        <f>IF('1b-NaturalGas'!$AN$89="no","",ROUND(BL6348,4))</f>
        <v>0.308</v>
      </c>
      <c r="BP6348" s="157">
        <f>IF('1b-NaturalGas'!$AN$90="no","not applicable (based on previous answers)",ROUND(BL6348,4))</f>
        <v>0.308</v>
      </c>
      <c r="BQ6348" s="157">
        <f>IF('1b-NaturalGas'!$AN$91="no","not applicable (based on previous answers)",ROUND(BL6348,4))</f>
        <v>0.308</v>
      </c>
    </row>
    <row r="6349" spans="30:69" x14ac:dyDescent="0.25">
      <c r="AD6349" s="157">
        <f t="shared" si="211"/>
        <v>0.31000000000000022</v>
      </c>
      <c r="AE6349" s="157">
        <f>IF('1a-Electricity'!$AN$77="no","",ROUND(AD6349,4))</f>
        <v>0.31</v>
      </c>
      <c r="AF6349" s="157">
        <f>IF('1a-Electricity'!$AN$78="no","",ROUND(AD6349,4))</f>
        <v>0.31</v>
      </c>
      <c r="AG6349" s="157">
        <f>IF('1a-Electricity'!$AN$79="no","",ROUND(AD6349,4))</f>
        <v>0.31</v>
      </c>
      <c r="BL6349" s="157">
        <f t="shared" si="212"/>
        <v>0.30900000000000022</v>
      </c>
      <c r="BM6349" s="157">
        <f>IF('1b-NaturalGas'!$AN$87="no","",ROUND(BL6349,4))</f>
        <v>0.309</v>
      </c>
      <c r="BN6349" s="157">
        <f>IF('1b-NaturalGas'!$AN$88="no","",ROUND(BL6349,4))</f>
        <v>0.309</v>
      </c>
      <c r="BO6349" s="157">
        <f>IF('1b-NaturalGas'!$AN$89="no","",ROUND(BL6349,4))</f>
        <v>0.309</v>
      </c>
      <c r="BP6349" s="157">
        <f>IF('1b-NaturalGas'!$AN$90="no","not applicable (based on previous answers)",ROUND(BL6349,4))</f>
        <v>0.309</v>
      </c>
      <c r="BQ6349" s="157">
        <f>IF('1b-NaturalGas'!$AN$91="no","not applicable (based on previous answers)",ROUND(BL6349,4))</f>
        <v>0.309</v>
      </c>
    </row>
    <row r="6350" spans="30:69" x14ac:dyDescent="0.25">
      <c r="AD6350" s="157">
        <f t="shared" si="211"/>
        <v>0.31100000000000022</v>
      </c>
      <c r="AE6350" s="157">
        <f>IF('1a-Electricity'!$AN$77="no","",ROUND(AD6350,4))</f>
        <v>0.311</v>
      </c>
      <c r="AF6350" s="157">
        <f>IF('1a-Electricity'!$AN$78="no","",ROUND(AD6350,4))</f>
        <v>0.311</v>
      </c>
      <c r="AG6350" s="157">
        <f>IF('1a-Electricity'!$AN$79="no","",ROUND(AD6350,4))</f>
        <v>0.311</v>
      </c>
      <c r="BL6350" s="157">
        <f t="shared" si="212"/>
        <v>0.31000000000000022</v>
      </c>
      <c r="BM6350" s="157">
        <f>IF('1b-NaturalGas'!$AN$87="no","",ROUND(BL6350,4))</f>
        <v>0.31</v>
      </c>
      <c r="BN6350" s="157">
        <f>IF('1b-NaturalGas'!$AN$88="no","",ROUND(BL6350,4))</f>
        <v>0.31</v>
      </c>
      <c r="BO6350" s="157">
        <f>IF('1b-NaturalGas'!$AN$89="no","",ROUND(BL6350,4))</f>
        <v>0.31</v>
      </c>
      <c r="BP6350" s="157">
        <f>IF('1b-NaturalGas'!$AN$90="no","not applicable (based on previous answers)",ROUND(BL6350,4))</f>
        <v>0.31</v>
      </c>
      <c r="BQ6350" s="157">
        <f>IF('1b-NaturalGas'!$AN$91="no","not applicable (based on previous answers)",ROUND(BL6350,4))</f>
        <v>0.31</v>
      </c>
    </row>
    <row r="6351" spans="30:69" x14ac:dyDescent="0.25">
      <c r="AD6351" s="157">
        <f t="shared" si="211"/>
        <v>0.31200000000000022</v>
      </c>
      <c r="AE6351" s="157">
        <f>IF('1a-Electricity'!$AN$77="no","",ROUND(AD6351,4))</f>
        <v>0.312</v>
      </c>
      <c r="AF6351" s="157">
        <f>IF('1a-Electricity'!$AN$78="no","",ROUND(AD6351,4))</f>
        <v>0.312</v>
      </c>
      <c r="AG6351" s="157">
        <f>IF('1a-Electricity'!$AN$79="no","",ROUND(AD6351,4))</f>
        <v>0.312</v>
      </c>
      <c r="BL6351" s="157">
        <f t="shared" si="212"/>
        <v>0.31100000000000022</v>
      </c>
      <c r="BM6351" s="157">
        <f>IF('1b-NaturalGas'!$AN$87="no","",ROUND(BL6351,4))</f>
        <v>0.311</v>
      </c>
      <c r="BN6351" s="157">
        <f>IF('1b-NaturalGas'!$AN$88="no","",ROUND(BL6351,4))</f>
        <v>0.311</v>
      </c>
      <c r="BO6351" s="157">
        <f>IF('1b-NaturalGas'!$AN$89="no","",ROUND(BL6351,4))</f>
        <v>0.311</v>
      </c>
      <c r="BP6351" s="157">
        <f>IF('1b-NaturalGas'!$AN$90="no","not applicable (based on previous answers)",ROUND(BL6351,4))</f>
        <v>0.311</v>
      </c>
      <c r="BQ6351" s="157">
        <f>IF('1b-NaturalGas'!$AN$91="no","not applicable (based on previous answers)",ROUND(BL6351,4))</f>
        <v>0.311</v>
      </c>
    </row>
    <row r="6352" spans="30:69" x14ac:dyDescent="0.25">
      <c r="AD6352" s="157">
        <f t="shared" ref="AD6352:AD6415" si="213">AD6351+0.001</f>
        <v>0.31300000000000022</v>
      </c>
      <c r="AE6352" s="157">
        <f>IF('1a-Electricity'!$AN$77="no","",ROUND(AD6352,4))</f>
        <v>0.313</v>
      </c>
      <c r="AF6352" s="157">
        <f>IF('1a-Electricity'!$AN$78="no","",ROUND(AD6352,4))</f>
        <v>0.313</v>
      </c>
      <c r="AG6352" s="157">
        <f>IF('1a-Electricity'!$AN$79="no","",ROUND(AD6352,4))</f>
        <v>0.313</v>
      </c>
      <c r="BL6352" s="157">
        <f t="shared" si="212"/>
        <v>0.31200000000000022</v>
      </c>
      <c r="BM6352" s="157">
        <f>IF('1b-NaturalGas'!$AN$87="no","",ROUND(BL6352,4))</f>
        <v>0.312</v>
      </c>
      <c r="BN6352" s="157">
        <f>IF('1b-NaturalGas'!$AN$88="no","",ROUND(BL6352,4))</f>
        <v>0.312</v>
      </c>
      <c r="BO6352" s="157">
        <f>IF('1b-NaturalGas'!$AN$89="no","",ROUND(BL6352,4))</f>
        <v>0.312</v>
      </c>
      <c r="BP6352" s="157">
        <f>IF('1b-NaturalGas'!$AN$90="no","not applicable (based on previous answers)",ROUND(BL6352,4))</f>
        <v>0.312</v>
      </c>
      <c r="BQ6352" s="157">
        <f>IF('1b-NaturalGas'!$AN$91="no","not applicable (based on previous answers)",ROUND(BL6352,4))</f>
        <v>0.312</v>
      </c>
    </row>
    <row r="6353" spans="30:69" x14ac:dyDescent="0.25">
      <c r="AD6353" s="157">
        <f t="shared" si="213"/>
        <v>0.31400000000000022</v>
      </c>
      <c r="AE6353" s="157">
        <f>IF('1a-Electricity'!$AN$77="no","",ROUND(AD6353,4))</f>
        <v>0.314</v>
      </c>
      <c r="AF6353" s="157">
        <f>IF('1a-Electricity'!$AN$78="no","",ROUND(AD6353,4))</f>
        <v>0.314</v>
      </c>
      <c r="AG6353" s="157">
        <f>IF('1a-Electricity'!$AN$79="no","",ROUND(AD6353,4))</f>
        <v>0.314</v>
      </c>
      <c r="BL6353" s="157">
        <f t="shared" ref="BL6353:BL6416" si="214">BL6352+0.001</f>
        <v>0.31300000000000022</v>
      </c>
      <c r="BM6353" s="157">
        <f>IF('1b-NaturalGas'!$AN$87="no","",ROUND(BL6353,4))</f>
        <v>0.313</v>
      </c>
      <c r="BN6353" s="157">
        <f>IF('1b-NaturalGas'!$AN$88="no","",ROUND(BL6353,4))</f>
        <v>0.313</v>
      </c>
      <c r="BO6353" s="157">
        <f>IF('1b-NaturalGas'!$AN$89="no","",ROUND(BL6353,4))</f>
        <v>0.313</v>
      </c>
      <c r="BP6353" s="157">
        <f>IF('1b-NaturalGas'!$AN$90="no","not applicable (based on previous answers)",ROUND(BL6353,4))</f>
        <v>0.313</v>
      </c>
      <c r="BQ6353" s="157">
        <f>IF('1b-NaturalGas'!$AN$91="no","not applicable (based on previous answers)",ROUND(BL6353,4))</f>
        <v>0.313</v>
      </c>
    </row>
    <row r="6354" spans="30:69" x14ac:dyDescent="0.25">
      <c r="AD6354" s="157">
        <f t="shared" si="213"/>
        <v>0.31500000000000022</v>
      </c>
      <c r="AE6354" s="157">
        <f>IF('1a-Electricity'!$AN$77="no","",ROUND(AD6354,4))</f>
        <v>0.315</v>
      </c>
      <c r="AF6354" s="157">
        <f>IF('1a-Electricity'!$AN$78="no","",ROUND(AD6354,4))</f>
        <v>0.315</v>
      </c>
      <c r="AG6354" s="157">
        <f>IF('1a-Electricity'!$AN$79="no","",ROUND(AD6354,4))</f>
        <v>0.315</v>
      </c>
      <c r="BL6354" s="157">
        <f t="shared" si="214"/>
        <v>0.31400000000000022</v>
      </c>
      <c r="BM6354" s="157">
        <f>IF('1b-NaturalGas'!$AN$87="no","",ROUND(BL6354,4))</f>
        <v>0.314</v>
      </c>
      <c r="BN6354" s="157">
        <f>IF('1b-NaturalGas'!$AN$88="no","",ROUND(BL6354,4))</f>
        <v>0.314</v>
      </c>
      <c r="BO6354" s="157">
        <f>IF('1b-NaturalGas'!$AN$89="no","",ROUND(BL6354,4))</f>
        <v>0.314</v>
      </c>
      <c r="BP6354" s="157">
        <f>IF('1b-NaturalGas'!$AN$90="no","not applicable (based on previous answers)",ROUND(BL6354,4))</f>
        <v>0.314</v>
      </c>
      <c r="BQ6354" s="157">
        <f>IF('1b-NaturalGas'!$AN$91="no","not applicable (based on previous answers)",ROUND(BL6354,4))</f>
        <v>0.314</v>
      </c>
    </row>
    <row r="6355" spans="30:69" x14ac:dyDescent="0.25">
      <c r="AD6355" s="157">
        <f t="shared" si="213"/>
        <v>0.31600000000000023</v>
      </c>
      <c r="AE6355" s="157">
        <f>IF('1a-Electricity'!$AN$77="no","",ROUND(AD6355,4))</f>
        <v>0.316</v>
      </c>
      <c r="AF6355" s="157">
        <f>IF('1a-Electricity'!$AN$78="no","",ROUND(AD6355,4))</f>
        <v>0.316</v>
      </c>
      <c r="AG6355" s="157">
        <f>IF('1a-Electricity'!$AN$79="no","",ROUND(AD6355,4))</f>
        <v>0.316</v>
      </c>
      <c r="BL6355" s="157">
        <f t="shared" si="214"/>
        <v>0.31500000000000022</v>
      </c>
      <c r="BM6355" s="157">
        <f>IF('1b-NaturalGas'!$AN$87="no","",ROUND(BL6355,4))</f>
        <v>0.315</v>
      </c>
      <c r="BN6355" s="157">
        <f>IF('1b-NaturalGas'!$AN$88="no","",ROUND(BL6355,4))</f>
        <v>0.315</v>
      </c>
      <c r="BO6355" s="157">
        <f>IF('1b-NaturalGas'!$AN$89="no","",ROUND(BL6355,4))</f>
        <v>0.315</v>
      </c>
      <c r="BP6355" s="157">
        <f>IF('1b-NaturalGas'!$AN$90="no","not applicable (based on previous answers)",ROUND(BL6355,4))</f>
        <v>0.315</v>
      </c>
      <c r="BQ6355" s="157">
        <f>IF('1b-NaturalGas'!$AN$91="no","not applicable (based on previous answers)",ROUND(BL6355,4))</f>
        <v>0.315</v>
      </c>
    </row>
    <row r="6356" spans="30:69" x14ac:dyDescent="0.25">
      <c r="AD6356" s="157">
        <f t="shared" si="213"/>
        <v>0.31700000000000023</v>
      </c>
      <c r="AE6356" s="157">
        <f>IF('1a-Electricity'!$AN$77="no","",ROUND(AD6356,4))</f>
        <v>0.317</v>
      </c>
      <c r="AF6356" s="157">
        <f>IF('1a-Electricity'!$AN$78="no","",ROUND(AD6356,4))</f>
        <v>0.317</v>
      </c>
      <c r="AG6356" s="157">
        <f>IF('1a-Electricity'!$AN$79="no","",ROUND(AD6356,4))</f>
        <v>0.317</v>
      </c>
      <c r="BL6356" s="157">
        <f t="shared" si="214"/>
        <v>0.31600000000000023</v>
      </c>
      <c r="BM6356" s="157">
        <f>IF('1b-NaturalGas'!$AN$87="no","",ROUND(BL6356,4))</f>
        <v>0.316</v>
      </c>
      <c r="BN6356" s="157">
        <f>IF('1b-NaturalGas'!$AN$88="no","",ROUND(BL6356,4))</f>
        <v>0.316</v>
      </c>
      <c r="BO6356" s="157">
        <f>IF('1b-NaturalGas'!$AN$89="no","",ROUND(BL6356,4))</f>
        <v>0.316</v>
      </c>
      <c r="BP6356" s="157">
        <f>IF('1b-NaturalGas'!$AN$90="no","not applicable (based on previous answers)",ROUND(BL6356,4))</f>
        <v>0.316</v>
      </c>
      <c r="BQ6356" s="157">
        <f>IF('1b-NaturalGas'!$AN$91="no","not applicable (based on previous answers)",ROUND(BL6356,4))</f>
        <v>0.316</v>
      </c>
    </row>
    <row r="6357" spans="30:69" x14ac:dyDescent="0.25">
      <c r="AD6357" s="157">
        <f t="shared" si="213"/>
        <v>0.31800000000000023</v>
      </c>
      <c r="AE6357" s="157">
        <f>IF('1a-Electricity'!$AN$77="no","",ROUND(AD6357,4))</f>
        <v>0.318</v>
      </c>
      <c r="AF6357" s="157">
        <f>IF('1a-Electricity'!$AN$78="no","",ROUND(AD6357,4))</f>
        <v>0.318</v>
      </c>
      <c r="AG6357" s="157">
        <f>IF('1a-Electricity'!$AN$79="no","",ROUND(AD6357,4))</f>
        <v>0.318</v>
      </c>
      <c r="BL6357" s="157">
        <f t="shared" si="214"/>
        <v>0.31700000000000023</v>
      </c>
      <c r="BM6357" s="157">
        <f>IF('1b-NaturalGas'!$AN$87="no","",ROUND(BL6357,4))</f>
        <v>0.317</v>
      </c>
      <c r="BN6357" s="157">
        <f>IF('1b-NaturalGas'!$AN$88="no","",ROUND(BL6357,4))</f>
        <v>0.317</v>
      </c>
      <c r="BO6357" s="157">
        <f>IF('1b-NaturalGas'!$AN$89="no","",ROUND(BL6357,4))</f>
        <v>0.317</v>
      </c>
      <c r="BP6357" s="157">
        <f>IF('1b-NaturalGas'!$AN$90="no","not applicable (based on previous answers)",ROUND(BL6357,4))</f>
        <v>0.317</v>
      </c>
      <c r="BQ6357" s="157">
        <f>IF('1b-NaturalGas'!$AN$91="no","not applicable (based on previous answers)",ROUND(BL6357,4))</f>
        <v>0.317</v>
      </c>
    </row>
    <row r="6358" spans="30:69" x14ac:dyDescent="0.25">
      <c r="AD6358" s="157">
        <f t="shared" si="213"/>
        <v>0.31900000000000023</v>
      </c>
      <c r="AE6358" s="157">
        <f>IF('1a-Electricity'!$AN$77="no","",ROUND(AD6358,4))</f>
        <v>0.31900000000000001</v>
      </c>
      <c r="AF6358" s="157">
        <f>IF('1a-Electricity'!$AN$78="no","",ROUND(AD6358,4))</f>
        <v>0.31900000000000001</v>
      </c>
      <c r="AG6358" s="157">
        <f>IF('1a-Electricity'!$AN$79="no","",ROUND(AD6358,4))</f>
        <v>0.31900000000000001</v>
      </c>
      <c r="BL6358" s="157">
        <f t="shared" si="214"/>
        <v>0.31800000000000023</v>
      </c>
      <c r="BM6358" s="157">
        <f>IF('1b-NaturalGas'!$AN$87="no","",ROUND(BL6358,4))</f>
        <v>0.318</v>
      </c>
      <c r="BN6358" s="157">
        <f>IF('1b-NaturalGas'!$AN$88="no","",ROUND(BL6358,4))</f>
        <v>0.318</v>
      </c>
      <c r="BO6358" s="157">
        <f>IF('1b-NaturalGas'!$AN$89="no","",ROUND(BL6358,4))</f>
        <v>0.318</v>
      </c>
      <c r="BP6358" s="157">
        <f>IF('1b-NaturalGas'!$AN$90="no","not applicable (based on previous answers)",ROUND(BL6358,4))</f>
        <v>0.318</v>
      </c>
      <c r="BQ6358" s="157">
        <f>IF('1b-NaturalGas'!$AN$91="no","not applicable (based on previous answers)",ROUND(BL6358,4))</f>
        <v>0.318</v>
      </c>
    </row>
    <row r="6359" spans="30:69" x14ac:dyDescent="0.25">
      <c r="AD6359" s="157">
        <f t="shared" si="213"/>
        <v>0.32000000000000023</v>
      </c>
      <c r="AE6359" s="157">
        <f>IF('1a-Electricity'!$AN$77="no","",ROUND(AD6359,4))</f>
        <v>0.32</v>
      </c>
      <c r="AF6359" s="157">
        <f>IF('1a-Electricity'!$AN$78="no","",ROUND(AD6359,4))</f>
        <v>0.32</v>
      </c>
      <c r="AG6359" s="157">
        <f>IF('1a-Electricity'!$AN$79="no","",ROUND(AD6359,4))</f>
        <v>0.32</v>
      </c>
      <c r="BL6359" s="157">
        <f t="shared" si="214"/>
        <v>0.31900000000000023</v>
      </c>
      <c r="BM6359" s="157">
        <f>IF('1b-NaturalGas'!$AN$87="no","",ROUND(BL6359,4))</f>
        <v>0.31900000000000001</v>
      </c>
      <c r="BN6359" s="157">
        <f>IF('1b-NaturalGas'!$AN$88="no","",ROUND(BL6359,4))</f>
        <v>0.31900000000000001</v>
      </c>
      <c r="BO6359" s="157">
        <f>IF('1b-NaturalGas'!$AN$89="no","",ROUND(BL6359,4))</f>
        <v>0.31900000000000001</v>
      </c>
      <c r="BP6359" s="157">
        <f>IF('1b-NaturalGas'!$AN$90="no","not applicable (based on previous answers)",ROUND(BL6359,4))</f>
        <v>0.31900000000000001</v>
      </c>
      <c r="BQ6359" s="157">
        <f>IF('1b-NaturalGas'!$AN$91="no","not applicable (based on previous answers)",ROUND(BL6359,4))</f>
        <v>0.31900000000000001</v>
      </c>
    </row>
    <row r="6360" spans="30:69" x14ac:dyDescent="0.25">
      <c r="AD6360" s="157">
        <f t="shared" si="213"/>
        <v>0.32100000000000023</v>
      </c>
      <c r="AE6360" s="157">
        <f>IF('1a-Electricity'!$AN$77="no","",ROUND(AD6360,4))</f>
        <v>0.32100000000000001</v>
      </c>
      <c r="AF6360" s="157">
        <f>IF('1a-Electricity'!$AN$78="no","",ROUND(AD6360,4))</f>
        <v>0.32100000000000001</v>
      </c>
      <c r="AG6360" s="157">
        <f>IF('1a-Electricity'!$AN$79="no","",ROUND(AD6360,4))</f>
        <v>0.32100000000000001</v>
      </c>
      <c r="BL6360" s="157">
        <f t="shared" si="214"/>
        <v>0.32000000000000023</v>
      </c>
      <c r="BM6360" s="157">
        <f>IF('1b-NaturalGas'!$AN$87="no","",ROUND(BL6360,4))</f>
        <v>0.32</v>
      </c>
      <c r="BN6360" s="157">
        <f>IF('1b-NaturalGas'!$AN$88="no","",ROUND(BL6360,4))</f>
        <v>0.32</v>
      </c>
      <c r="BO6360" s="157">
        <f>IF('1b-NaturalGas'!$AN$89="no","",ROUND(BL6360,4))</f>
        <v>0.32</v>
      </c>
      <c r="BP6360" s="157">
        <f>IF('1b-NaturalGas'!$AN$90="no","not applicable (based on previous answers)",ROUND(BL6360,4))</f>
        <v>0.32</v>
      </c>
      <c r="BQ6360" s="157">
        <f>IF('1b-NaturalGas'!$AN$91="no","not applicable (based on previous answers)",ROUND(BL6360,4))</f>
        <v>0.32</v>
      </c>
    </row>
    <row r="6361" spans="30:69" x14ac:dyDescent="0.25">
      <c r="AD6361" s="157">
        <f t="shared" si="213"/>
        <v>0.32200000000000023</v>
      </c>
      <c r="AE6361" s="157">
        <f>IF('1a-Electricity'!$AN$77="no","",ROUND(AD6361,4))</f>
        <v>0.32200000000000001</v>
      </c>
      <c r="AF6361" s="157">
        <f>IF('1a-Electricity'!$AN$78="no","",ROUND(AD6361,4))</f>
        <v>0.32200000000000001</v>
      </c>
      <c r="AG6361" s="157">
        <f>IF('1a-Electricity'!$AN$79="no","",ROUND(AD6361,4))</f>
        <v>0.32200000000000001</v>
      </c>
      <c r="BL6361" s="157">
        <f t="shared" si="214"/>
        <v>0.32100000000000023</v>
      </c>
      <c r="BM6361" s="157">
        <f>IF('1b-NaturalGas'!$AN$87="no","",ROUND(BL6361,4))</f>
        <v>0.32100000000000001</v>
      </c>
      <c r="BN6361" s="157">
        <f>IF('1b-NaturalGas'!$AN$88="no","",ROUND(BL6361,4))</f>
        <v>0.32100000000000001</v>
      </c>
      <c r="BO6361" s="157">
        <f>IF('1b-NaturalGas'!$AN$89="no","",ROUND(BL6361,4))</f>
        <v>0.32100000000000001</v>
      </c>
      <c r="BP6361" s="157">
        <f>IF('1b-NaturalGas'!$AN$90="no","not applicable (based on previous answers)",ROUND(BL6361,4))</f>
        <v>0.32100000000000001</v>
      </c>
      <c r="BQ6361" s="157">
        <f>IF('1b-NaturalGas'!$AN$91="no","not applicable (based on previous answers)",ROUND(BL6361,4))</f>
        <v>0.32100000000000001</v>
      </c>
    </row>
    <row r="6362" spans="30:69" x14ac:dyDescent="0.25">
      <c r="AD6362" s="157">
        <f t="shared" si="213"/>
        <v>0.32300000000000023</v>
      </c>
      <c r="AE6362" s="157">
        <f>IF('1a-Electricity'!$AN$77="no","",ROUND(AD6362,4))</f>
        <v>0.32300000000000001</v>
      </c>
      <c r="AF6362" s="157">
        <f>IF('1a-Electricity'!$AN$78="no","",ROUND(AD6362,4))</f>
        <v>0.32300000000000001</v>
      </c>
      <c r="AG6362" s="157">
        <f>IF('1a-Electricity'!$AN$79="no","",ROUND(AD6362,4))</f>
        <v>0.32300000000000001</v>
      </c>
      <c r="BL6362" s="157">
        <f t="shared" si="214"/>
        <v>0.32200000000000023</v>
      </c>
      <c r="BM6362" s="157">
        <f>IF('1b-NaturalGas'!$AN$87="no","",ROUND(BL6362,4))</f>
        <v>0.32200000000000001</v>
      </c>
      <c r="BN6362" s="157">
        <f>IF('1b-NaturalGas'!$AN$88="no","",ROUND(BL6362,4))</f>
        <v>0.32200000000000001</v>
      </c>
      <c r="BO6362" s="157">
        <f>IF('1b-NaturalGas'!$AN$89="no","",ROUND(BL6362,4))</f>
        <v>0.32200000000000001</v>
      </c>
      <c r="BP6362" s="157">
        <f>IF('1b-NaturalGas'!$AN$90="no","not applicable (based on previous answers)",ROUND(BL6362,4))</f>
        <v>0.32200000000000001</v>
      </c>
      <c r="BQ6362" s="157">
        <f>IF('1b-NaturalGas'!$AN$91="no","not applicable (based on previous answers)",ROUND(BL6362,4))</f>
        <v>0.32200000000000001</v>
      </c>
    </row>
    <row r="6363" spans="30:69" x14ac:dyDescent="0.25">
      <c r="AD6363" s="157">
        <f t="shared" si="213"/>
        <v>0.32400000000000023</v>
      </c>
      <c r="AE6363" s="157">
        <f>IF('1a-Electricity'!$AN$77="no","",ROUND(AD6363,4))</f>
        <v>0.32400000000000001</v>
      </c>
      <c r="AF6363" s="157">
        <f>IF('1a-Electricity'!$AN$78="no","",ROUND(AD6363,4))</f>
        <v>0.32400000000000001</v>
      </c>
      <c r="AG6363" s="157">
        <f>IF('1a-Electricity'!$AN$79="no","",ROUND(AD6363,4))</f>
        <v>0.32400000000000001</v>
      </c>
      <c r="BL6363" s="157">
        <f t="shared" si="214"/>
        <v>0.32300000000000023</v>
      </c>
      <c r="BM6363" s="157">
        <f>IF('1b-NaturalGas'!$AN$87="no","",ROUND(BL6363,4))</f>
        <v>0.32300000000000001</v>
      </c>
      <c r="BN6363" s="157">
        <f>IF('1b-NaturalGas'!$AN$88="no","",ROUND(BL6363,4))</f>
        <v>0.32300000000000001</v>
      </c>
      <c r="BO6363" s="157">
        <f>IF('1b-NaturalGas'!$AN$89="no","",ROUND(BL6363,4))</f>
        <v>0.32300000000000001</v>
      </c>
      <c r="BP6363" s="157">
        <f>IF('1b-NaturalGas'!$AN$90="no","not applicable (based on previous answers)",ROUND(BL6363,4))</f>
        <v>0.32300000000000001</v>
      </c>
      <c r="BQ6363" s="157">
        <f>IF('1b-NaturalGas'!$AN$91="no","not applicable (based on previous answers)",ROUND(BL6363,4))</f>
        <v>0.32300000000000001</v>
      </c>
    </row>
    <row r="6364" spans="30:69" x14ac:dyDescent="0.25">
      <c r="AD6364" s="157">
        <f t="shared" si="213"/>
        <v>0.32500000000000023</v>
      </c>
      <c r="AE6364" s="157">
        <f>IF('1a-Electricity'!$AN$77="no","",ROUND(AD6364,4))</f>
        <v>0.32500000000000001</v>
      </c>
      <c r="AF6364" s="157">
        <f>IF('1a-Electricity'!$AN$78="no","",ROUND(AD6364,4))</f>
        <v>0.32500000000000001</v>
      </c>
      <c r="AG6364" s="157">
        <f>IF('1a-Electricity'!$AN$79="no","",ROUND(AD6364,4))</f>
        <v>0.32500000000000001</v>
      </c>
      <c r="BL6364" s="157">
        <f t="shared" si="214"/>
        <v>0.32400000000000023</v>
      </c>
      <c r="BM6364" s="157">
        <f>IF('1b-NaturalGas'!$AN$87="no","",ROUND(BL6364,4))</f>
        <v>0.32400000000000001</v>
      </c>
      <c r="BN6364" s="157">
        <f>IF('1b-NaturalGas'!$AN$88="no","",ROUND(BL6364,4))</f>
        <v>0.32400000000000001</v>
      </c>
      <c r="BO6364" s="157">
        <f>IF('1b-NaturalGas'!$AN$89="no","",ROUND(BL6364,4))</f>
        <v>0.32400000000000001</v>
      </c>
      <c r="BP6364" s="157">
        <f>IF('1b-NaturalGas'!$AN$90="no","not applicable (based on previous answers)",ROUND(BL6364,4))</f>
        <v>0.32400000000000001</v>
      </c>
      <c r="BQ6364" s="157">
        <f>IF('1b-NaturalGas'!$AN$91="no","not applicable (based on previous answers)",ROUND(BL6364,4))</f>
        <v>0.32400000000000001</v>
      </c>
    </row>
    <row r="6365" spans="30:69" x14ac:dyDescent="0.25">
      <c r="AD6365" s="157">
        <f t="shared" si="213"/>
        <v>0.32600000000000023</v>
      </c>
      <c r="AE6365" s="157">
        <f>IF('1a-Electricity'!$AN$77="no","",ROUND(AD6365,4))</f>
        <v>0.32600000000000001</v>
      </c>
      <c r="AF6365" s="157">
        <f>IF('1a-Electricity'!$AN$78="no","",ROUND(AD6365,4))</f>
        <v>0.32600000000000001</v>
      </c>
      <c r="AG6365" s="157">
        <f>IF('1a-Electricity'!$AN$79="no","",ROUND(AD6365,4))</f>
        <v>0.32600000000000001</v>
      </c>
      <c r="BL6365" s="157">
        <f t="shared" si="214"/>
        <v>0.32500000000000023</v>
      </c>
      <c r="BM6365" s="157">
        <f>IF('1b-NaturalGas'!$AN$87="no","",ROUND(BL6365,4))</f>
        <v>0.32500000000000001</v>
      </c>
      <c r="BN6365" s="157">
        <f>IF('1b-NaturalGas'!$AN$88="no","",ROUND(BL6365,4))</f>
        <v>0.32500000000000001</v>
      </c>
      <c r="BO6365" s="157">
        <f>IF('1b-NaturalGas'!$AN$89="no","",ROUND(BL6365,4))</f>
        <v>0.32500000000000001</v>
      </c>
      <c r="BP6365" s="157">
        <f>IF('1b-NaturalGas'!$AN$90="no","not applicable (based on previous answers)",ROUND(BL6365,4))</f>
        <v>0.32500000000000001</v>
      </c>
      <c r="BQ6365" s="157">
        <f>IF('1b-NaturalGas'!$AN$91="no","not applicable (based on previous answers)",ROUND(BL6365,4))</f>
        <v>0.32500000000000001</v>
      </c>
    </row>
    <row r="6366" spans="30:69" x14ac:dyDescent="0.25">
      <c r="AD6366" s="157">
        <f t="shared" si="213"/>
        <v>0.32700000000000023</v>
      </c>
      <c r="AE6366" s="157">
        <f>IF('1a-Electricity'!$AN$77="no","",ROUND(AD6366,4))</f>
        <v>0.32700000000000001</v>
      </c>
      <c r="AF6366" s="157">
        <f>IF('1a-Electricity'!$AN$78="no","",ROUND(AD6366,4))</f>
        <v>0.32700000000000001</v>
      </c>
      <c r="AG6366" s="157">
        <f>IF('1a-Electricity'!$AN$79="no","",ROUND(AD6366,4))</f>
        <v>0.32700000000000001</v>
      </c>
      <c r="BL6366" s="157">
        <f t="shared" si="214"/>
        <v>0.32600000000000023</v>
      </c>
      <c r="BM6366" s="157">
        <f>IF('1b-NaturalGas'!$AN$87="no","",ROUND(BL6366,4))</f>
        <v>0.32600000000000001</v>
      </c>
      <c r="BN6366" s="157">
        <f>IF('1b-NaturalGas'!$AN$88="no","",ROUND(BL6366,4))</f>
        <v>0.32600000000000001</v>
      </c>
      <c r="BO6366" s="157">
        <f>IF('1b-NaturalGas'!$AN$89="no","",ROUND(BL6366,4))</f>
        <v>0.32600000000000001</v>
      </c>
      <c r="BP6366" s="157">
        <f>IF('1b-NaturalGas'!$AN$90="no","not applicable (based on previous answers)",ROUND(BL6366,4))</f>
        <v>0.32600000000000001</v>
      </c>
      <c r="BQ6366" s="157">
        <f>IF('1b-NaturalGas'!$AN$91="no","not applicable (based on previous answers)",ROUND(BL6366,4))</f>
        <v>0.32600000000000001</v>
      </c>
    </row>
    <row r="6367" spans="30:69" x14ac:dyDescent="0.25">
      <c r="AD6367" s="157">
        <f t="shared" si="213"/>
        <v>0.32800000000000024</v>
      </c>
      <c r="AE6367" s="157">
        <f>IF('1a-Electricity'!$AN$77="no","",ROUND(AD6367,4))</f>
        <v>0.32800000000000001</v>
      </c>
      <c r="AF6367" s="157">
        <f>IF('1a-Electricity'!$AN$78="no","",ROUND(AD6367,4))</f>
        <v>0.32800000000000001</v>
      </c>
      <c r="AG6367" s="157">
        <f>IF('1a-Electricity'!$AN$79="no","",ROUND(AD6367,4))</f>
        <v>0.32800000000000001</v>
      </c>
      <c r="BL6367" s="157">
        <f t="shared" si="214"/>
        <v>0.32700000000000023</v>
      </c>
      <c r="BM6367" s="157">
        <f>IF('1b-NaturalGas'!$AN$87="no","",ROUND(BL6367,4))</f>
        <v>0.32700000000000001</v>
      </c>
      <c r="BN6367" s="157">
        <f>IF('1b-NaturalGas'!$AN$88="no","",ROUND(BL6367,4))</f>
        <v>0.32700000000000001</v>
      </c>
      <c r="BO6367" s="157">
        <f>IF('1b-NaturalGas'!$AN$89="no","",ROUND(BL6367,4))</f>
        <v>0.32700000000000001</v>
      </c>
      <c r="BP6367" s="157">
        <f>IF('1b-NaturalGas'!$AN$90="no","not applicable (based on previous answers)",ROUND(BL6367,4))</f>
        <v>0.32700000000000001</v>
      </c>
      <c r="BQ6367" s="157">
        <f>IF('1b-NaturalGas'!$AN$91="no","not applicable (based on previous answers)",ROUND(BL6367,4))</f>
        <v>0.32700000000000001</v>
      </c>
    </row>
    <row r="6368" spans="30:69" x14ac:dyDescent="0.25">
      <c r="AD6368" s="157">
        <f t="shared" si="213"/>
        <v>0.32900000000000024</v>
      </c>
      <c r="AE6368" s="157">
        <f>IF('1a-Electricity'!$AN$77="no","",ROUND(AD6368,4))</f>
        <v>0.32900000000000001</v>
      </c>
      <c r="AF6368" s="157">
        <f>IF('1a-Electricity'!$AN$78="no","",ROUND(AD6368,4))</f>
        <v>0.32900000000000001</v>
      </c>
      <c r="AG6368" s="157">
        <f>IF('1a-Electricity'!$AN$79="no","",ROUND(AD6368,4))</f>
        <v>0.32900000000000001</v>
      </c>
      <c r="BL6368" s="157">
        <f t="shared" si="214"/>
        <v>0.32800000000000024</v>
      </c>
      <c r="BM6368" s="157">
        <f>IF('1b-NaturalGas'!$AN$87="no","",ROUND(BL6368,4))</f>
        <v>0.32800000000000001</v>
      </c>
      <c r="BN6368" s="157">
        <f>IF('1b-NaturalGas'!$AN$88="no","",ROUND(BL6368,4))</f>
        <v>0.32800000000000001</v>
      </c>
      <c r="BO6368" s="157">
        <f>IF('1b-NaturalGas'!$AN$89="no","",ROUND(BL6368,4))</f>
        <v>0.32800000000000001</v>
      </c>
      <c r="BP6368" s="157">
        <f>IF('1b-NaturalGas'!$AN$90="no","not applicable (based on previous answers)",ROUND(BL6368,4))</f>
        <v>0.32800000000000001</v>
      </c>
      <c r="BQ6368" s="157">
        <f>IF('1b-NaturalGas'!$AN$91="no","not applicable (based on previous answers)",ROUND(BL6368,4))</f>
        <v>0.32800000000000001</v>
      </c>
    </row>
    <row r="6369" spans="30:69" x14ac:dyDescent="0.25">
      <c r="AD6369" s="157">
        <f t="shared" si="213"/>
        <v>0.33000000000000024</v>
      </c>
      <c r="AE6369" s="157">
        <f>IF('1a-Electricity'!$AN$77="no","",ROUND(AD6369,4))</f>
        <v>0.33</v>
      </c>
      <c r="AF6369" s="157">
        <f>IF('1a-Electricity'!$AN$78="no","",ROUND(AD6369,4))</f>
        <v>0.33</v>
      </c>
      <c r="AG6369" s="157">
        <f>IF('1a-Electricity'!$AN$79="no","",ROUND(AD6369,4))</f>
        <v>0.33</v>
      </c>
      <c r="BL6369" s="157">
        <f t="shared" si="214"/>
        <v>0.32900000000000024</v>
      </c>
      <c r="BM6369" s="157">
        <f>IF('1b-NaturalGas'!$AN$87="no","",ROUND(BL6369,4))</f>
        <v>0.32900000000000001</v>
      </c>
      <c r="BN6369" s="157">
        <f>IF('1b-NaturalGas'!$AN$88="no","",ROUND(BL6369,4))</f>
        <v>0.32900000000000001</v>
      </c>
      <c r="BO6369" s="157">
        <f>IF('1b-NaturalGas'!$AN$89="no","",ROUND(BL6369,4))</f>
        <v>0.32900000000000001</v>
      </c>
      <c r="BP6369" s="157">
        <f>IF('1b-NaturalGas'!$AN$90="no","not applicable (based on previous answers)",ROUND(BL6369,4))</f>
        <v>0.32900000000000001</v>
      </c>
      <c r="BQ6369" s="157">
        <f>IF('1b-NaturalGas'!$AN$91="no","not applicable (based on previous answers)",ROUND(BL6369,4))</f>
        <v>0.32900000000000001</v>
      </c>
    </row>
    <row r="6370" spans="30:69" x14ac:dyDescent="0.25">
      <c r="AD6370" s="157">
        <f t="shared" si="213"/>
        <v>0.33100000000000024</v>
      </c>
      <c r="AE6370" s="157">
        <f>IF('1a-Electricity'!$AN$77="no","",ROUND(AD6370,4))</f>
        <v>0.33100000000000002</v>
      </c>
      <c r="AF6370" s="157">
        <f>IF('1a-Electricity'!$AN$78="no","",ROUND(AD6370,4))</f>
        <v>0.33100000000000002</v>
      </c>
      <c r="AG6370" s="157">
        <f>IF('1a-Electricity'!$AN$79="no","",ROUND(AD6370,4))</f>
        <v>0.33100000000000002</v>
      </c>
      <c r="BL6370" s="157">
        <f t="shared" si="214"/>
        <v>0.33000000000000024</v>
      </c>
      <c r="BM6370" s="157">
        <f>IF('1b-NaturalGas'!$AN$87="no","",ROUND(BL6370,4))</f>
        <v>0.33</v>
      </c>
      <c r="BN6370" s="157">
        <f>IF('1b-NaturalGas'!$AN$88="no","",ROUND(BL6370,4))</f>
        <v>0.33</v>
      </c>
      <c r="BO6370" s="157">
        <f>IF('1b-NaturalGas'!$AN$89="no","",ROUND(BL6370,4))</f>
        <v>0.33</v>
      </c>
      <c r="BP6370" s="157">
        <f>IF('1b-NaturalGas'!$AN$90="no","not applicable (based on previous answers)",ROUND(BL6370,4))</f>
        <v>0.33</v>
      </c>
      <c r="BQ6370" s="157">
        <f>IF('1b-NaturalGas'!$AN$91="no","not applicable (based on previous answers)",ROUND(BL6370,4))</f>
        <v>0.33</v>
      </c>
    </row>
    <row r="6371" spans="30:69" x14ac:dyDescent="0.25">
      <c r="AD6371" s="157">
        <f t="shared" si="213"/>
        <v>0.33200000000000024</v>
      </c>
      <c r="AE6371" s="157">
        <f>IF('1a-Electricity'!$AN$77="no","",ROUND(AD6371,4))</f>
        <v>0.33200000000000002</v>
      </c>
      <c r="AF6371" s="157">
        <f>IF('1a-Electricity'!$AN$78="no","",ROUND(AD6371,4))</f>
        <v>0.33200000000000002</v>
      </c>
      <c r="AG6371" s="157">
        <f>IF('1a-Electricity'!$AN$79="no","",ROUND(AD6371,4))</f>
        <v>0.33200000000000002</v>
      </c>
      <c r="BL6371" s="157">
        <f t="shared" si="214"/>
        <v>0.33100000000000024</v>
      </c>
      <c r="BM6371" s="157">
        <f>IF('1b-NaturalGas'!$AN$87="no","",ROUND(BL6371,4))</f>
        <v>0.33100000000000002</v>
      </c>
      <c r="BN6371" s="157">
        <f>IF('1b-NaturalGas'!$AN$88="no","",ROUND(BL6371,4))</f>
        <v>0.33100000000000002</v>
      </c>
      <c r="BO6371" s="157">
        <f>IF('1b-NaturalGas'!$AN$89="no","",ROUND(BL6371,4))</f>
        <v>0.33100000000000002</v>
      </c>
      <c r="BP6371" s="157">
        <f>IF('1b-NaturalGas'!$AN$90="no","not applicable (based on previous answers)",ROUND(BL6371,4))</f>
        <v>0.33100000000000002</v>
      </c>
      <c r="BQ6371" s="157">
        <f>IF('1b-NaturalGas'!$AN$91="no","not applicable (based on previous answers)",ROUND(BL6371,4))</f>
        <v>0.33100000000000002</v>
      </c>
    </row>
    <row r="6372" spans="30:69" x14ac:dyDescent="0.25">
      <c r="AD6372" s="157">
        <f t="shared" si="213"/>
        <v>0.33300000000000024</v>
      </c>
      <c r="AE6372" s="157">
        <f>IF('1a-Electricity'!$AN$77="no","",ROUND(AD6372,4))</f>
        <v>0.33300000000000002</v>
      </c>
      <c r="AF6372" s="157">
        <f>IF('1a-Electricity'!$AN$78="no","",ROUND(AD6372,4))</f>
        <v>0.33300000000000002</v>
      </c>
      <c r="AG6372" s="157">
        <f>IF('1a-Electricity'!$AN$79="no","",ROUND(AD6372,4))</f>
        <v>0.33300000000000002</v>
      </c>
      <c r="BL6372" s="157">
        <f t="shared" si="214"/>
        <v>0.33200000000000024</v>
      </c>
      <c r="BM6372" s="157">
        <f>IF('1b-NaturalGas'!$AN$87="no","",ROUND(BL6372,4))</f>
        <v>0.33200000000000002</v>
      </c>
      <c r="BN6372" s="157">
        <f>IF('1b-NaturalGas'!$AN$88="no","",ROUND(BL6372,4))</f>
        <v>0.33200000000000002</v>
      </c>
      <c r="BO6372" s="157">
        <f>IF('1b-NaturalGas'!$AN$89="no","",ROUND(BL6372,4))</f>
        <v>0.33200000000000002</v>
      </c>
      <c r="BP6372" s="157">
        <f>IF('1b-NaturalGas'!$AN$90="no","not applicable (based on previous answers)",ROUND(BL6372,4))</f>
        <v>0.33200000000000002</v>
      </c>
      <c r="BQ6372" s="157">
        <f>IF('1b-NaturalGas'!$AN$91="no","not applicable (based on previous answers)",ROUND(BL6372,4))</f>
        <v>0.33200000000000002</v>
      </c>
    </row>
    <row r="6373" spans="30:69" x14ac:dyDescent="0.25">
      <c r="AD6373" s="157">
        <f t="shared" si="213"/>
        <v>0.33400000000000024</v>
      </c>
      <c r="AE6373" s="157">
        <f>IF('1a-Electricity'!$AN$77="no","",ROUND(AD6373,4))</f>
        <v>0.33400000000000002</v>
      </c>
      <c r="AF6373" s="157">
        <f>IF('1a-Electricity'!$AN$78="no","",ROUND(AD6373,4))</f>
        <v>0.33400000000000002</v>
      </c>
      <c r="AG6373" s="157">
        <f>IF('1a-Electricity'!$AN$79="no","",ROUND(AD6373,4))</f>
        <v>0.33400000000000002</v>
      </c>
      <c r="BL6373" s="157">
        <f t="shared" si="214"/>
        <v>0.33300000000000024</v>
      </c>
      <c r="BM6373" s="157">
        <f>IF('1b-NaturalGas'!$AN$87="no","",ROUND(BL6373,4))</f>
        <v>0.33300000000000002</v>
      </c>
      <c r="BN6373" s="157">
        <f>IF('1b-NaturalGas'!$AN$88="no","",ROUND(BL6373,4))</f>
        <v>0.33300000000000002</v>
      </c>
      <c r="BO6373" s="157">
        <f>IF('1b-NaturalGas'!$AN$89="no","",ROUND(BL6373,4))</f>
        <v>0.33300000000000002</v>
      </c>
      <c r="BP6373" s="157">
        <f>IF('1b-NaturalGas'!$AN$90="no","not applicable (based on previous answers)",ROUND(BL6373,4))</f>
        <v>0.33300000000000002</v>
      </c>
      <c r="BQ6373" s="157">
        <f>IF('1b-NaturalGas'!$AN$91="no","not applicable (based on previous answers)",ROUND(BL6373,4))</f>
        <v>0.33300000000000002</v>
      </c>
    </row>
    <row r="6374" spans="30:69" x14ac:dyDescent="0.25">
      <c r="AD6374" s="157">
        <f t="shared" si="213"/>
        <v>0.33500000000000024</v>
      </c>
      <c r="AE6374" s="157">
        <f>IF('1a-Electricity'!$AN$77="no","",ROUND(AD6374,4))</f>
        <v>0.33500000000000002</v>
      </c>
      <c r="AF6374" s="157">
        <f>IF('1a-Electricity'!$AN$78="no","",ROUND(AD6374,4))</f>
        <v>0.33500000000000002</v>
      </c>
      <c r="AG6374" s="157">
        <f>IF('1a-Electricity'!$AN$79="no","",ROUND(AD6374,4))</f>
        <v>0.33500000000000002</v>
      </c>
      <c r="BL6374" s="157">
        <f t="shared" si="214"/>
        <v>0.33400000000000024</v>
      </c>
      <c r="BM6374" s="157">
        <f>IF('1b-NaturalGas'!$AN$87="no","",ROUND(BL6374,4))</f>
        <v>0.33400000000000002</v>
      </c>
      <c r="BN6374" s="157">
        <f>IF('1b-NaturalGas'!$AN$88="no","",ROUND(BL6374,4))</f>
        <v>0.33400000000000002</v>
      </c>
      <c r="BO6374" s="157">
        <f>IF('1b-NaturalGas'!$AN$89="no","",ROUND(BL6374,4))</f>
        <v>0.33400000000000002</v>
      </c>
      <c r="BP6374" s="157">
        <f>IF('1b-NaturalGas'!$AN$90="no","not applicable (based on previous answers)",ROUND(BL6374,4))</f>
        <v>0.33400000000000002</v>
      </c>
      <c r="BQ6374" s="157">
        <f>IF('1b-NaturalGas'!$AN$91="no","not applicable (based on previous answers)",ROUND(BL6374,4))</f>
        <v>0.33400000000000002</v>
      </c>
    </row>
    <row r="6375" spans="30:69" x14ac:dyDescent="0.25">
      <c r="AD6375" s="157">
        <f t="shared" si="213"/>
        <v>0.33600000000000024</v>
      </c>
      <c r="AE6375" s="157">
        <f>IF('1a-Electricity'!$AN$77="no","",ROUND(AD6375,4))</f>
        <v>0.33600000000000002</v>
      </c>
      <c r="AF6375" s="157">
        <f>IF('1a-Electricity'!$AN$78="no","",ROUND(AD6375,4))</f>
        <v>0.33600000000000002</v>
      </c>
      <c r="AG6375" s="157">
        <f>IF('1a-Electricity'!$AN$79="no","",ROUND(AD6375,4))</f>
        <v>0.33600000000000002</v>
      </c>
      <c r="BL6375" s="157">
        <f t="shared" si="214"/>
        <v>0.33500000000000024</v>
      </c>
      <c r="BM6375" s="157">
        <f>IF('1b-NaturalGas'!$AN$87="no","",ROUND(BL6375,4))</f>
        <v>0.33500000000000002</v>
      </c>
      <c r="BN6375" s="157">
        <f>IF('1b-NaturalGas'!$AN$88="no","",ROUND(BL6375,4))</f>
        <v>0.33500000000000002</v>
      </c>
      <c r="BO6375" s="157">
        <f>IF('1b-NaturalGas'!$AN$89="no","",ROUND(BL6375,4))</f>
        <v>0.33500000000000002</v>
      </c>
      <c r="BP6375" s="157">
        <f>IF('1b-NaturalGas'!$AN$90="no","not applicable (based on previous answers)",ROUND(BL6375,4))</f>
        <v>0.33500000000000002</v>
      </c>
      <c r="BQ6375" s="157">
        <f>IF('1b-NaturalGas'!$AN$91="no","not applicable (based on previous answers)",ROUND(BL6375,4))</f>
        <v>0.33500000000000002</v>
      </c>
    </row>
    <row r="6376" spans="30:69" x14ac:dyDescent="0.25">
      <c r="AD6376" s="157">
        <f t="shared" si="213"/>
        <v>0.33700000000000024</v>
      </c>
      <c r="AE6376" s="157">
        <f>IF('1a-Electricity'!$AN$77="no","",ROUND(AD6376,4))</f>
        <v>0.33700000000000002</v>
      </c>
      <c r="AF6376" s="157">
        <f>IF('1a-Electricity'!$AN$78="no","",ROUND(AD6376,4))</f>
        <v>0.33700000000000002</v>
      </c>
      <c r="AG6376" s="157">
        <f>IF('1a-Electricity'!$AN$79="no","",ROUND(AD6376,4))</f>
        <v>0.33700000000000002</v>
      </c>
      <c r="BL6376" s="157">
        <f t="shared" si="214"/>
        <v>0.33600000000000024</v>
      </c>
      <c r="BM6376" s="157">
        <f>IF('1b-NaturalGas'!$AN$87="no","",ROUND(BL6376,4))</f>
        <v>0.33600000000000002</v>
      </c>
      <c r="BN6376" s="157">
        <f>IF('1b-NaturalGas'!$AN$88="no","",ROUND(BL6376,4))</f>
        <v>0.33600000000000002</v>
      </c>
      <c r="BO6376" s="157">
        <f>IF('1b-NaturalGas'!$AN$89="no","",ROUND(BL6376,4))</f>
        <v>0.33600000000000002</v>
      </c>
      <c r="BP6376" s="157">
        <f>IF('1b-NaturalGas'!$AN$90="no","not applicable (based on previous answers)",ROUND(BL6376,4))</f>
        <v>0.33600000000000002</v>
      </c>
      <c r="BQ6376" s="157">
        <f>IF('1b-NaturalGas'!$AN$91="no","not applicable (based on previous answers)",ROUND(BL6376,4))</f>
        <v>0.33600000000000002</v>
      </c>
    </row>
    <row r="6377" spans="30:69" x14ac:dyDescent="0.25">
      <c r="AD6377" s="157">
        <f t="shared" si="213"/>
        <v>0.33800000000000024</v>
      </c>
      <c r="AE6377" s="157">
        <f>IF('1a-Electricity'!$AN$77="no","",ROUND(AD6377,4))</f>
        <v>0.33800000000000002</v>
      </c>
      <c r="AF6377" s="157">
        <f>IF('1a-Electricity'!$AN$78="no","",ROUND(AD6377,4))</f>
        <v>0.33800000000000002</v>
      </c>
      <c r="AG6377" s="157">
        <f>IF('1a-Electricity'!$AN$79="no","",ROUND(AD6377,4))</f>
        <v>0.33800000000000002</v>
      </c>
      <c r="BL6377" s="157">
        <f t="shared" si="214"/>
        <v>0.33700000000000024</v>
      </c>
      <c r="BM6377" s="157">
        <f>IF('1b-NaturalGas'!$AN$87="no","",ROUND(BL6377,4))</f>
        <v>0.33700000000000002</v>
      </c>
      <c r="BN6377" s="157">
        <f>IF('1b-NaturalGas'!$AN$88="no","",ROUND(BL6377,4))</f>
        <v>0.33700000000000002</v>
      </c>
      <c r="BO6377" s="157">
        <f>IF('1b-NaturalGas'!$AN$89="no","",ROUND(BL6377,4))</f>
        <v>0.33700000000000002</v>
      </c>
      <c r="BP6377" s="157">
        <f>IF('1b-NaturalGas'!$AN$90="no","not applicable (based on previous answers)",ROUND(BL6377,4))</f>
        <v>0.33700000000000002</v>
      </c>
      <c r="BQ6377" s="157">
        <f>IF('1b-NaturalGas'!$AN$91="no","not applicable (based on previous answers)",ROUND(BL6377,4))</f>
        <v>0.33700000000000002</v>
      </c>
    </row>
    <row r="6378" spans="30:69" x14ac:dyDescent="0.25">
      <c r="AD6378" s="157">
        <f t="shared" si="213"/>
        <v>0.33900000000000025</v>
      </c>
      <c r="AE6378" s="157">
        <f>IF('1a-Electricity'!$AN$77="no","",ROUND(AD6378,4))</f>
        <v>0.33900000000000002</v>
      </c>
      <c r="AF6378" s="157">
        <f>IF('1a-Electricity'!$AN$78="no","",ROUND(AD6378,4))</f>
        <v>0.33900000000000002</v>
      </c>
      <c r="AG6378" s="157">
        <f>IF('1a-Electricity'!$AN$79="no","",ROUND(AD6378,4))</f>
        <v>0.33900000000000002</v>
      </c>
      <c r="BL6378" s="157">
        <f t="shared" si="214"/>
        <v>0.33800000000000024</v>
      </c>
      <c r="BM6378" s="157">
        <f>IF('1b-NaturalGas'!$AN$87="no","",ROUND(BL6378,4))</f>
        <v>0.33800000000000002</v>
      </c>
      <c r="BN6378" s="157">
        <f>IF('1b-NaturalGas'!$AN$88="no","",ROUND(BL6378,4))</f>
        <v>0.33800000000000002</v>
      </c>
      <c r="BO6378" s="157">
        <f>IF('1b-NaturalGas'!$AN$89="no","",ROUND(BL6378,4))</f>
        <v>0.33800000000000002</v>
      </c>
      <c r="BP6378" s="157">
        <f>IF('1b-NaturalGas'!$AN$90="no","not applicable (based on previous answers)",ROUND(BL6378,4))</f>
        <v>0.33800000000000002</v>
      </c>
      <c r="BQ6378" s="157">
        <f>IF('1b-NaturalGas'!$AN$91="no","not applicable (based on previous answers)",ROUND(BL6378,4))</f>
        <v>0.33800000000000002</v>
      </c>
    </row>
    <row r="6379" spans="30:69" x14ac:dyDescent="0.25">
      <c r="AD6379" s="157">
        <f t="shared" si="213"/>
        <v>0.34000000000000025</v>
      </c>
      <c r="AE6379" s="157">
        <f>IF('1a-Electricity'!$AN$77="no","",ROUND(AD6379,4))</f>
        <v>0.34</v>
      </c>
      <c r="AF6379" s="157">
        <f>IF('1a-Electricity'!$AN$78="no","",ROUND(AD6379,4))</f>
        <v>0.34</v>
      </c>
      <c r="AG6379" s="157">
        <f>IF('1a-Electricity'!$AN$79="no","",ROUND(AD6379,4))</f>
        <v>0.34</v>
      </c>
      <c r="BL6379" s="157">
        <f t="shared" si="214"/>
        <v>0.33900000000000025</v>
      </c>
      <c r="BM6379" s="157">
        <f>IF('1b-NaturalGas'!$AN$87="no","",ROUND(BL6379,4))</f>
        <v>0.33900000000000002</v>
      </c>
      <c r="BN6379" s="157">
        <f>IF('1b-NaturalGas'!$AN$88="no","",ROUND(BL6379,4))</f>
        <v>0.33900000000000002</v>
      </c>
      <c r="BO6379" s="157">
        <f>IF('1b-NaturalGas'!$AN$89="no","",ROUND(BL6379,4))</f>
        <v>0.33900000000000002</v>
      </c>
      <c r="BP6379" s="157">
        <f>IF('1b-NaturalGas'!$AN$90="no","not applicable (based on previous answers)",ROUND(BL6379,4))</f>
        <v>0.33900000000000002</v>
      </c>
      <c r="BQ6379" s="157">
        <f>IF('1b-NaturalGas'!$AN$91="no","not applicable (based on previous answers)",ROUND(BL6379,4))</f>
        <v>0.33900000000000002</v>
      </c>
    </row>
    <row r="6380" spans="30:69" x14ac:dyDescent="0.25">
      <c r="AD6380" s="157">
        <f t="shared" si="213"/>
        <v>0.34100000000000025</v>
      </c>
      <c r="AE6380" s="157">
        <f>IF('1a-Electricity'!$AN$77="no","",ROUND(AD6380,4))</f>
        <v>0.34100000000000003</v>
      </c>
      <c r="AF6380" s="157">
        <f>IF('1a-Electricity'!$AN$78="no","",ROUND(AD6380,4))</f>
        <v>0.34100000000000003</v>
      </c>
      <c r="AG6380" s="157">
        <f>IF('1a-Electricity'!$AN$79="no","",ROUND(AD6380,4))</f>
        <v>0.34100000000000003</v>
      </c>
      <c r="BL6380" s="157">
        <f t="shared" si="214"/>
        <v>0.34000000000000025</v>
      </c>
      <c r="BM6380" s="157">
        <f>IF('1b-NaturalGas'!$AN$87="no","",ROUND(BL6380,4))</f>
        <v>0.34</v>
      </c>
      <c r="BN6380" s="157">
        <f>IF('1b-NaturalGas'!$AN$88="no","",ROUND(BL6380,4))</f>
        <v>0.34</v>
      </c>
      <c r="BO6380" s="157">
        <f>IF('1b-NaturalGas'!$AN$89="no","",ROUND(BL6380,4))</f>
        <v>0.34</v>
      </c>
      <c r="BP6380" s="157">
        <f>IF('1b-NaturalGas'!$AN$90="no","not applicable (based on previous answers)",ROUND(BL6380,4))</f>
        <v>0.34</v>
      </c>
      <c r="BQ6380" s="157">
        <f>IF('1b-NaturalGas'!$AN$91="no","not applicable (based on previous answers)",ROUND(BL6380,4))</f>
        <v>0.34</v>
      </c>
    </row>
    <row r="6381" spans="30:69" x14ac:dyDescent="0.25">
      <c r="AD6381" s="157">
        <f t="shared" si="213"/>
        <v>0.34200000000000025</v>
      </c>
      <c r="AE6381" s="157">
        <f>IF('1a-Electricity'!$AN$77="no","",ROUND(AD6381,4))</f>
        <v>0.34200000000000003</v>
      </c>
      <c r="AF6381" s="157">
        <f>IF('1a-Electricity'!$AN$78="no","",ROUND(AD6381,4))</f>
        <v>0.34200000000000003</v>
      </c>
      <c r="AG6381" s="157">
        <f>IF('1a-Electricity'!$AN$79="no","",ROUND(AD6381,4))</f>
        <v>0.34200000000000003</v>
      </c>
      <c r="BL6381" s="157">
        <f t="shared" si="214"/>
        <v>0.34100000000000025</v>
      </c>
      <c r="BM6381" s="157">
        <f>IF('1b-NaturalGas'!$AN$87="no","",ROUND(BL6381,4))</f>
        <v>0.34100000000000003</v>
      </c>
      <c r="BN6381" s="157">
        <f>IF('1b-NaturalGas'!$AN$88="no","",ROUND(BL6381,4))</f>
        <v>0.34100000000000003</v>
      </c>
      <c r="BO6381" s="157">
        <f>IF('1b-NaturalGas'!$AN$89="no","",ROUND(BL6381,4))</f>
        <v>0.34100000000000003</v>
      </c>
      <c r="BP6381" s="157">
        <f>IF('1b-NaturalGas'!$AN$90="no","not applicable (based on previous answers)",ROUND(BL6381,4))</f>
        <v>0.34100000000000003</v>
      </c>
      <c r="BQ6381" s="157">
        <f>IF('1b-NaturalGas'!$AN$91="no","not applicable (based on previous answers)",ROUND(BL6381,4))</f>
        <v>0.34100000000000003</v>
      </c>
    </row>
    <row r="6382" spans="30:69" x14ac:dyDescent="0.25">
      <c r="AD6382" s="157">
        <f t="shared" si="213"/>
        <v>0.34300000000000025</v>
      </c>
      <c r="AE6382" s="157">
        <f>IF('1a-Electricity'!$AN$77="no","",ROUND(AD6382,4))</f>
        <v>0.34300000000000003</v>
      </c>
      <c r="AF6382" s="157">
        <f>IF('1a-Electricity'!$AN$78="no","",ROUND(AD6382,4))</f>
        <v>0.34300000000000003</v>
      </c>
      <c r="AG6382" s="157">
        <f>IF('1a-Electricity'!$AN$79="no","",ROUND(AD6382,4))</f>
        <v>0.34300000000000003</v>
      </c>
      <c r="BL6382" s="157">
        <f t="shared" si="214"/>
        <v>0.34200000000000025</v>
      </c>
      <c r="BM6382" s="157">
        <f>IF('1b-NaturalGas'!$AN$87="no","",ROUND(BL6382,4))</f>
        <v>0.34200000000000003</v>
      </c>
      <c r="BN6382" s="157">
        <f>IF('1b-NaturalGas'!$AN$88="no","",ROUND(BL6382,4))</f>
        <v>0.34200000000000003</v>
      </c>
      <c r="BO6382" s="157">
        <f>IF('1b-NaturalGas'!$AN$89="no","",ROUND(BL6382,4))</f>
        <v>0.34200000000000003</v>
      </c>
      <c r="BP6382" s="157">
        <f>IF('1b-NaturalGas'!$AN$90="no","not applicable (based on previous answers)",ROUND(BL6382,4))</f>
        <v>0.34200000000000003</v>
      </c>
      <c r="BQ6382" s="157">
        <f>IF('1b-NaturalGas'!$AN$91="no","not applicable (based on previous answers)",ROUND(BL6382,4))</f>
        <v>0.34200000000000003</v>
      </c>
    </row>
    <row r="6383" spans="30:69" x14ac:dyDescent="0.25">
      <c r="AD6383" s="157">
        <f t="shared" si="213"/>
        <v>0.34400000000000025</v>
      </c>
      <c r="AE6383" s="157">
        <f>IF('1a-Electricity'!$AN$77="no","",ROUND(AD6383,4))</f>
        <v>0.34399999999999997</v>
      </c>
      <c r="AF6383" s="157">
        <f>IF('1a-Electricity'!$AN$78="no","",ROUND(AD6383,4))</f>
        <v>0.34399999999999997</v>
      </c>
      <c r="AG6383" s="157">
        <f>IF('1a-Electricity'!$AN$79="no","",ROUND(AD6383,4))</f>
        <v>0.34399999999999997</v>
      </c>
      <c r="BL6383" s="157">
        <f t="shared" si="214"/>
        <v>0.34300000000000025</v>
      </c>
      <c r="BM6383" s="157">
        <f>IF('1b-NaturalGas'!$AN$87="no","",ROUND(BL6383,4))</f>
        <v>0.34300000000000003</v>
      </c>
      <c r="BN6383" s="157">
        <f>IF('1b-NaturalGas'!$AN$88="no","",ROUND(BL6383,4))</f>
        <v>0.34300000000000003</v>
      </c>
      <c r="BO6383" s="157">
        <f>IF('1b-NaturalGas'!$AN$89="no","",ROUND(BL6383,4))</f>
        <v>0.34300000000000003</v>
      </c>
      <c r="BP6383" s="157">
        <f>IF('1b-NaturalGas'!$AN$90="no","not applicable (based on previous answers)",ROUND(BL6383,4))</f>
        <v>0.34300000000000003</v>
      </c>
      <c r="BQ6383" s="157">
        <f>IF('1b-NaturalGas'!$AN$91="no","not applicable (based on previous answers)",ROUND(BL6383,4))</f>
        <v>0.34300000000000003</v>
      </c>
    </row>
    <row r="6384" spans="30:69" x14ac:dyDescent="0.25">
      <c r="AD6384" s="157">
        <f t="shared" si="213"/>
        <v>0.34500000000000025</v>
      </c>
      <c r="AE6384" s="157">
        <f>IF('1a-Electricity'!$AN$77="no","",ROUND(AD6384,4))</f>
        <v>0.34499999999999997</v>
      </c>
      <c r="AF6384" s="157">
        <f>IF('1a-Electricity'!$AN$78="no","",ROUND(AD6384,4))</f>
        <v>0.34499999999999997</v>
      </c>
      <c r="AG6384" s="157">
        <f>IF('1a-Electricity'!$AN$79="no","",ROUND(AD6384,4))</f>
        <v>0.34499999999999997</v>
      </c>
      <c r="BL6384" s="157">
        <f t="shared" si="214"/>
        <v>0.34400000000000025</v>
      </c>
      <c r="BM6384" s="157">
        <f>IF('1b-NaturalGas'!$AN$87="no","",ROUND(BL6384,4))</f>
        <v>0.34399999999999997</v>
      </c>
      <c r="BN6384" s="157">
        <f>IF('1b-NaturalGas'!$AN$88="no","",ROUND(BL6384,4))</f>
        <v>0.34399999999999997</v>
      </c>
      <c r="BO6384" s="157">
        <f>IF('1b-NaturalGas'!$AN$89="no","",ROUND(BL6384,4))</f>
        <v>0.34399999999999997</v>
      </c>
      <c r="BP6384" s="157">
        <f>IF('1b-NaturalGas'!$AN$90="no","not applicable (based on previous answers)",ROUND(BL6384,4))</f>
        <v>0.34399999999999997</v>
      </c>
      <c r="BQ6384" s="157">
        <f>IF('1b-NaturalGas'!$AN$91="no","not applicable (based on previous answers)",ROUND(BL6384,4))</f>
        <v>0.34399999999999997</v>
      </c>
    </row>
    <row r="6385" spans="30:69" x14ac:dyDescent="0.25">
      <c r="AD6385" s="157">
        <f t="shared" si="213"/>
        <v>0.34600000000000025</v>
      </c>
      <c r="AE6385" s="157">
        <f>IF('1a-Electricity'!$AN$77="no","",ROUND(AD6385,4))</f>
        <v>0.34599999999999997</v>
      </c>
      <c r="AF6385" s="157">
        <f>IF('1a-Electricity'!$AN$78="no","",ROUND(AD6385,4))</f>
        <v>0.34599999999999997</v>
      </c>
      <c r="AG6385" s="157">
        <f>IF('1a-Electricity'!$AN$79="no","",ROUND(AD6385,4))</f>
        <v>0.34599999999999997</v>
      </c>
      <c r="BL6385" s="157">
        <f t="shared" si="214"/>
        <v>0.34500000000000025</v>
      </c>
      <c r="BM6385" s="157">
        <f>IF('1b-NaturalGas'!$AN$87="no","",ROUND(BL6385,4))</f>
        <v>0.34499999999999997</v>
      </c>
      <c r="BN6385" s="157">
        <f>IF('1b-NaturalGas'!$AN$88="no","",ROUND(BL6385,4))</f>
        <v>0.34499999999999997</v>
      </c>
      <c r="BO6385" s="157">
        <f>IF('1b-NaturalGas'!$AN$89="no","",ROUND(BL6385,4))</f>
        <v>0.34499999999999997</v>
      </c>
      <c r="BP6385" s="157">
        <f>IF('1b-NaturalGas'!$AN$90="no","not applicable (based on previous answers)",ROUND(BL6385,4))</f>
        <v>0.34499999999999997</v>
      </c>
      <c r="BQ6385" s="157">
        <f>IF('1b-NaturalGas'!$AN$91="no","not applicable (based on previous answers)",ROUND(BL6385,4))</f>
        <v>0.34499999999999997</v>
      </c>
    </row>
    <row r="6386" spans="30:69" x14ac:dyDescent="0.25">
      <c r="AD6386" s="157">
        <f t="shared" si="213"/>
        <v>0.34700000000000025</v>
      </c>
      <c r="AE6386" s="157">
        <f>IF('1a-Electricity'!$AN$77="no","",ROUND(AD6386,4))</f>
        <v>0.34699999999999998</v>
      </c>
      <c r="AF6386" s="157">
        <f>IF('1a-Electricity'!$AN$78="no","",ROUND(AD6386,4))</f>
        <v>0.34699999999999998</v>
      </c>
      <c r="AG6386" s="157">
        <f>IF('1a-Electricity'!$AN$79="no","",ROUND(AD6386,4))</f>
        <v>0.34699999999999998</v>
      </c>
      <c r="BL6386" s="157">
        <f t="shared" si="214"/>
        <v>0.34600000000000025</v>
      </c>
      <c r="BM6386" s="157">
        <f>IF('1b-NaturalGas'!$AN$87="no","",ROUND(BL6386,4))</f>
        <v>0.34599999999999997</v>
      </c>
      <c r="BN6386" s="157">
        <f>IF('1b-NaturalGas'!$AN$88="no","",ROUND(BL6386,4))</f>
        <v>0.34599999999999997</v>
      </c>
      <c r="BO6386" s="157">
        <f>IF('1b-NaturalGas'!$AN$89="no","",ROUND(BL6386,4))</f>
        <v>0.34599999999999997</v>
      </c>
      <c r="BP6386" s="157">
        <f>IF('1b-NaturalGas'!$AN$90="no","not applicable (based on previous answers)",ROUND(BL6386,4))</f>
        <v>0.34599999999999997</v>
      </c>
      <c r="BQ6386" s="157">
        <f>IF('1b-NaturalGas'!$AN$91="no","not applicable (based on previous answers)",ROUND(BL6386,4))</f>
        <v>0.34599999999999997</v>
      </c>
    </row>
    <row r="6387" spans="30:69" x14ac:dyDescent="0.25">
      <c r="AD6387" s="157">
        <f t="shared" si="213"/>
        <v>0.34800000000000025</v>
      </c>
      <c r="AE6387" s="157">
        <f>IF('1a-Electricity'!$AN$77="no","",ROUND(AD6387,4))</f>
        <v>0.34799999999999998</v>
      </c>
      <c r="AF6387" s="157">
        <f>IF('1a-Electricity'!$AN$78="no","",ROUND(AD6387,4))</f>
        <v>0.34799999999999998</v>
      </c>
      <c r="AG6387" s="157">
        <f>IF('1a-Electricity'!$AN$79="no","",ROUND(AD6387,4))</f>
        <v>0.34799999999999998</v>
      </c>
      <c r="BL6387" s="157">
        <f t="shared" si="214"/>
        <v>0.34700000000000025</v>
      </c>
      <c r="BM6387" s="157">
        <f>IF('1b-NaturalGas'!$AN$87="no","",ROUND(BL6387,4))</f>
        <v>0.34699999999999998</v>
      </c>
      <c r="BN6387" s="157">
        <f>IF('1b-NaturalGas'!$AN$88="no","",ROUND(BL6387,4))</f>
        <v>0.34699999999999998</v>
      </c>
      <c r="BO6387" s="157">
        <f>IF('1b-NaturalGas'!$AN$89="no","",ROUND(BL6387,4))</f>
        <v>0.34699999999999998</v>
      </c>
      <c r="BP6387" s="157">
        <f>IF('1b-NaturalGas'!$AN$90="no","not applicable (based on previous answers)",ROUND(BL6387,4))</f>
        <v>0.34699999999999998</v>
      </c>
      <c r="BQ6387" s="157">
        <f>IF('1b-NaturalGas'!$AN$91="no","not applicable (based on previous answers)",ROUND(BL6387,4))</f>
        <v>0.34699999999999998</v>
      </c>
    </row>
    <row r="6388" spans="30:69" x14ac:dyDescent="0.25">
      <c r="AD6388" s="157">
        <f t="shared" si="213"/>
        <v>0.34900000000000025</v>
      </c>
      <c r="AE6388" s="157">
        <f>IF('1a-Electricity'!$AN$77="no","",ROUND(AD6388,4))</f>
        <v>0.34899999999999998</v>
      </c>
      <c r="AF6388" s="157">
        <f>IF('1a-Electricity'!$AN$78="no","",ROUND(AD6388,4))</f>
        <v>0.34899999999999998</v>
      </c>
      <c r="AG6388" s="157">
        <f>IF('1a-Electricity'!$AN$79="no","",ROUND(AD6388,4))</f>
        <v>0.34899999999999998</v>
      </c>
      <c r="BL6388" s="157">
        <f t="shared" si="214"/>
        <v>0.34800000000000025</v>
      </c>
      <c r="BM6388" s="157">
        <f>IF('1b-NaturalGas'!$AN$87="no","",ROUND(BL6388,4))</f>
        <v>0.34799999999999998</v>
      </c>
      <c r="BN6388" s="157">
        <f>IF('1b-NaturalGas'!$AN$88="no","",ROUND(BL6388,4))</f>
        <v>0.34799999999999998</v>
      </c>
      <c r="BO6388" s="157">
        <f>IF('1b-NaturalGas'!$AN$89="no","",ROUND(BL6388,4))</f>
        <v>0.34799999999999998</v>
      </c>
      <c r="BP6388" s="157">
        <f>IF('1b-NaturalGas'!$AN$90="no","not applicable (based on previous answers)",ROUND(BL6388,4))</f>
        <v>0.34799999999999998</v>
      </c>
      <c r="BQ6388" s="157">
        <f>IF('1b-NaturalGas'!$AN$91="no","not applicable (based on previous answers)",ROUND(BL6388,4))</f>
        <v>0.34799999999999998</v>
      </c>
    </row>
    <row r="6389" spans="30:69" x14ac:dyDescent="0.25">
      <c r="AD6389" s="157">
        <f t="shared" si="213"/>
        <v>0.35000000000000026</v>
      </c>
      <c r="AE6389" s="157">
        <f>IF('1a-Electricity'!$AN$77="no","",ROUND(AD6389,4))</f>
        <v>0.35</v>
      </c>
      <c r="AF6389" s="157">
        <f>IF('1a-Electricity'!$AN$78="no","",ROUND(AD6389,4))</f>
        <v>0.35</v>
      </c>
      <c r="AG6389" s="157">
        <f>IF('1a-Electricity'!$AN$79="no","",ROUND(AD6389,4))</f>
        <v>0.35</v>
      </c>
      <c r="BL6389" s="157">
        <f t="shared" si="214"/>
        <v>0.34900000000000025</v>
      </c>
      <c r="BM6389" s="157">
        <f>IF('1b-NaturalGas'!$AN$87="no","",ROUND(BL6389,4))</f>
        <v>0.34899999999999998</v>
      </c>
      <c r="BN6389" s="157">
        <f>IF('1b-NaturalGas'!$AN$88="no","",ROUND(BL6389,4))</f>
        <v>0.34899999999999998</v>
      </c>
      <c r="BO6389" s="157">
        <f>IF('1b-NaturalGas'!$AN$89="no","",ROUND(BL6389,4))</f>
        <v>0.34899999999999998</v>
      </c>
      <c r="BP6389" s="157">
        <f>IF('1b-NaturalGas'!$AN$90="no","not applicable (based on previous answers)",ROUND(BL6389,4))</f>
        <v>0.34899999999999998</v>
      </c>
      <c r="BQ6389" s="157">
        <f>IF('1b-NaturalGas'!$AN$91="no","not applicable (based on previous answers)",ROUND(BL6389,4))</f>
        <v>0.34899999999999998</v>
      </c>
    </row>
    <row r="6390" spans="30:69" x14ac:dyDescent="0.25">
      <c r="AD6390" s="157">
        <f t="shared" si="213"/>
        <v>0.35100000000000026</v>
      </c>
      <c r="AE6390" s="157">
        <f>IF('1a-Electricity'!$AN$77="no","",ROUND(AD6390,4))</f>
        <v>0.35099999999999998</v>
      </c>
      <c r="AF6390" s="157">
        <f>IF('1a-Electricity'!$AN$78="no","",ROUND(AD6390,4))</f>
        <v>0.35099999999999998</v>
      </c>
      <c r="AG6390" s="157">
        <f>IF('1a-Electricity'!$AN$79="no","",ROUND(AD6390,4))</f>
        <v>0.35099999999999998</v>
      </c>
      <c r="BL6390" s="157">
        <f t="shared" si="214"/>
        <v>0.35000000000000026</v>
      </c>
      <c r="BM6390" s="157">
        <f>IF('1b-NaturalGas'!$AN$87="no","",ROUND(BL6390,4))</f>
        <v>0.35</v>
      </c>
      <c r="BN6390" s="157">
        <f>IF('1b-NaturalGas'!$AN$88="no","",ROUND(BL6390,4))</f>
        <v>0.35</v>
      </c>
      <c r="BO6390" s="157">
        <f>IF('1b-NaturalGas'!$AN$89="no","",ROUND(BL6390,4))</f>
        <v>0.35</v>
      </c>
      <c r="BP6390" s="157">
        <f>IF('1b-NaturalGas'!$AN$90="no","not applicable (based on previous answers)",ROUND(BL6390,4))</f>
        <v>0.35</v>
      </c>
      <c r="BQ6390" s="157">
        <f>IF('1b-NaturalGas'!$AN$91="no","not applicable (based on previous answers)",ROUND(BL6390,4))</f>
        <v>0.35</v>
      </c>
    </row>
    <row r="6391" spans="30:69" x14ac:dyDescent="0.25">
      <c r="AD6391" s="157">
        <f t="shared" si="213"/>
        <v>0.35200000000000026</v>
      </c>
      <c r="AE6391" s="157">
        <f>IF('1a-Electricity'!$AN$77="no","",ROUND(AD6391,4))</f>
        <v>0.35199999999999998</v>
      </c>
      <c r="AF6391" s="157">
        <f>IF('1a-Electricity'!$AN$78="no","",ROUND(AD6391,4))</f>
        <v>0.35199999999999998</v>
      </c>
      <c r="AG6391" s="157">
        <f>IF('1a-Electricity'!$AN$79="no","",ROUND(AD6391,4))</f>
        <v>0.35199999999999998</v>
      </c>
      <c r="BL6391" s="157">
        <f t="shared" si="214"/>
        <v>0.35100000000000026</v>
      </c>
      <c r="BM6391" s="157">
        <f>IF('1b-NaturalGas'!$AN$87="no","",ROUND(BL6391,4))</f>
        <v>0.35099999999999998</v>
      </c>
      <c r="BN6391" s="157">
        <f>IF('1b-NaturalGas'!$AN$88="no","",ROUND(BL6391,4))</f>
        <v>0.35099999999999998</v>
      </c>
      <c r="BO6391" s="157">
        <f>IF('1b-NaturalGas'!$AN$89="no","",ROUND(BL6391,4))</f>
        <v>0.35099999999999998</v>
      </c>
      <c r="BP6391" s="157">
        <f>IF('1b-NaturalGas'!$AN$90="no","not applicable (based on previous answers)",ROUND(BL6391,4))</f>
        <v>0.35099999999999998</v>
      </c>
      <c r="BQ6391" s="157">
        <f>IF('1b-NaturalGas'!$AN$91="no","not applicable (based on previous answers)",ROUND(BL6391,4))</f>
        <v>0.35099999999999998</v>
      </c>
    </row>
    <row r="6392" spans="30:69" x14ac:dyDescent="0.25">
      <c r="AD6392" s="157">
        <f t="shared" si="213"/>
        <v>0.35300000000000026</v>
      </c>
      <c r="AE6392" s="157">
        <f>IF('1a-Electricity'!$AN$77="no","",ROUND(AD6392,4))</f>
        <v>0.35299999999999998</v>
      </c>
      <c r="AF6392" s="157">
        <f>IF('1a-Electricity'!$AN$78="no","",ROUND(AD6392,4))</f>
        <v>0.35299999999999998</v>
      </c>
      <c r="AG6392" s="157">
        <f>IF('1a-Electricity'!$AN$79="no","",ROUND(AD6392,4))</f>
        <v>0.35299999999999998</v>
      </c>
      <c r="BL6392" s="157">
        <f t="shared" si="214"/>
        <v>0.35200000000000026</v>
      </c>
      <c r="BM6392" s="157">
        <f>IF('1b-NaturalGas'!$AN$87="no","",ROUND(BL6392,4))</f>
        <v>0.35199999999999998</v>
      </c>
      <c r="BN6392" s="157">
        <f>IF('1b-NaturalGas'!$AN$88="no","",ROUND(BL6392,4))</f>
        <v>0.35199999999999998</v>
      </c>
      <c r="BO6392" s="157">
        <f>IF('1b-NaturalGas'!$AN$89="no","",ROUND(BL6392,4))</f>
        <v>0.35199999999999998</v>
      </c>
      <c r="BP6392" s="157">
        <f>IF('1b-NaturalGas'!$AN$90="no","not applicable (based on previous answers)",ROUND(BL6392,4))</f>
        <v>0.35199999999999998</v>
      </c>
      <c r="BQ6392" s="157">
        <f>IF('1b-NaturalGas'!$AN$91="no","not applicable (based on previous answers)",ROUND(BL6392,4))</f>
        <v>0.35199999999999998</v>
      </c>
    </row>
    <row r="6393" spans="30:69" x14ac:dyDescent="0.25">
      <c r="AD6393" s="157">
        <f t="shared" si="213"/>
        <v>0.35400000000000026</v>
      </c>
      <c r="AE6393" s="157">
        <f>IF('1a-Electricity'!$AN$77="no","",ROUND(AD6393,4))</f>
        <v>0.35399999999999998</v>
      </c>
      <c r="AF6393" s="157">
        <f>IF('1a-Electricity'!$AN$78="no","",ROUND(AD6393,4))</f>
        <v>0.35399999999999998</v>
      </c>
      <c r="AG6393" s="157">
        <f>IF('1a-Electricity'!$AN$79="no","",ROUND(AD6393,4))</f>
        <v>0.35399999999999998</v>
      </c>
      <c r="BL6393" s="157">
        <f t="shared" si="214"/>
        <v>0.35300000000000026</v>
      </c>
      <c r="BM6393" s="157">
        <f>IF('1b-NaturalGas'!$AN$87="no","",ROUND(BL6393,4))</f>
        <v>0.35299999999999998</v>
      </c>
      <c r="BN6393" s="157">
        <f>IF('1b-NaturalGas'!$AN$88="no","",ROUND(BL6393,4))</f>
        <v>0.35299999999999998</v>
      </c>
      <c r="BO6393" s="157">
        <f>IF('1b-NaturalGas'!$AN$89="no","",ROUND(BL6393,4))</f>
        <v>0.35299999999999998</v>
      </c>
      <c r="BP6393" s="157">
        <f>IF('1b-NaturalGas'!$AN$90="no","not applicable (based on previous answers)",ROUND(BL6393,4))</f>
        <v>0.35299999999999998</v>
      </c>
      <c r="BQ6393" s="157">
        <f>IF('1b-NaturalGas'!$AN$91="no","not applicable (based on previous answers)",ROUND(BL6393,4))</f>
        <v>0.35299999999999998</v>
      </c>
    </row>
    <row r="6394" spans="30:69" x14ac:dyDescent="0.25">
      <c r="AD6394" s="157">
        <f t="shared" si="213"/>
        <v>0.35500000000000026</v>
      </c>
      <c r="AE6394" s="157">
        <f>IF('1a-Electricity'!$AN$77="no","",ROUND(AD6394,4))</f>
        <v>0.35499999999999998</v>
      </c>
      <c r="AF6394" s="157">
        <f>IF('1a-Electricity'!$AN$78="no","",ROUND(AD6394,4))</f>
        <v>0.35499999999999998</v>
      </c>
      <c r="AG6394" s="157">
        <f>IF('1a-Electricity'!$AN$79="no","",ROUND(AD6394,4))</f>
        <v>0.35499999999999998</v>
      </c>
      <c r="BL6394" s="157">
        <f t="shared" si="214"/>
        <v>0.35400000000000026</v>
      </c>
      <c r="BM6394" s="157">
        <f>IF('1b-NaturalGas'!$AN$87="no","",ROUND(BL6394,4))</f>
        <v>0.35399999999999998</v>
      </c>
      <c r="BN6394" s="157">
        <f>IF('1b-NaturalGas'!$AN$88="no","",ROUND(BL6394,4))</f>
        <v>0.35399999999999998</v>
      </c>
      <c r="BO6394" s="157">
        <f>IF('1b-NaturalGas'!$AN$89="no","",ROUND(BL6394,4))</f>
        <v>0.35399999999999998</v>
      </c>
      <c r="BP6394" s="157">
        <f>IF('1b-NaturalGas'!$AN$90="no","not applicable (based on previous answers)",ROUND(BL6394,4))</f>
        <v>0.35399999999999998</v>
      </c>
      <c r="BQ6394" s="157">
        <f>IF('1b-NaturalGas'!$AN$91="no","not applicable (based on previous answers)",ROUND(BL6394,4))</f>
        <v>0.35399999999999998</v>
      </c>
    </row>
    <row r="6395" spans="30:69" x14ac:dyDescent="0.25">
      <c r="AD6395" s="157">
        <f t="shared" si="213"/>
        <v>0.35600000000000026</v>
      </c>
      <c r="AE6395" s="157">
        <f>IF('1a-Electricity'!$AN$77="no","",ROUND(AD6395,4))</f>
        <v>0.35599999999999998</v>
      </c>
      <c r="AF6395" s="157">
        <f>IF('1a-Electricity'!$AN$78="no","",ROUND(AD6395,4))</f>
        <v>0.35599999999999998</v>
      </c>
      <c r="AG6395" s="157">
        <f>IF('1a-Electricity'!$AN$79="no","",ROUND(AD6395,4))</f>
        <v>0.35599999999999998</v>
      </c>
      <c r="BL6395" s="157">
        <f t="shared" si="214"/>
        <v>0.35500000000000026</v>
      </c>
      <c r="BM6395" s="157">
        <f>IF('1b-NaturalGas'!$AN$87="no","",ROUND(BL6395,4))</f>
        <v>0.35499999999999998</v>
      </c>
      <c r="BN6395" s="157">
        <f>IF('1b-NaturalGas'!$AN$88="no","",ROUND(BL6395,4))</f>
        <v>0.35499999999999998</v>
      </c>
      <c r="BO6395" s="157">
        <f>IF('1b-NaturalGas'!$AN$89="no","",ROUND(BL6395,4))</f>
        <v>0.35499999999999998</v>
      </c>
      <c r="BP6395" s="157">
        <f>IF('1b-NaturalGas'!$AN$90="no","not applicable (based on previous answers)",ROUND(BL6395,4))</f>
        <v>0.35499999999999998</v>
      </c>
      <c r="BQ6395" s="157">
        <f>IF('1b-NaturalGas'!$AN$91="no","not applicable (based on previous answers)",ROUND(BL6395,4))</f>
        <v>0.35499999999999998</v>
      </c>
    </row>
    <row r="6396" spans="30:69" x14ac:dyDescent="0.25">
      <c r="AD6396" s="157">
        <f t="shared" si="213"/>
        <v>0.35700000000000026</v>
      </c>
      <c r="AE6396" s="157">
        <f>IF('1a-Electricity'!$AN$77="no","",ROUND(AD6396,4))</f>
        <v>0.35699999999999998</v>
      </c>
      <c r="AF6396" s="157">
        <f>IF('1a-Electricity'!$AN$78="no","",ROUND(AD6396,4))</f>
        <v>0.35699999999999998</v>
      </c>
      <c r="AG6396" s="157">
        <f>IF('1a-Electricity'!$AN$79="no","",ROUND(AD6396,4))</f>
        <v>0.35699999999999998</v>
      </c>
      <c r="BL6396" s="157">
        <f t="shared" si="214"/>
        <v>0.35600000000000026</v>
      </c>
      <c r="BM6396" s="157">
        <f>IF('1b-NaturalGas'!$AN$87="no","",ROUND(BL6396,4))</f>
        <v>0.35599999999999998</v>
      </c>
      <c r="BN6396" s="157">
        <f>IF('1b-NaturalGas'!$AN$88="no","",ROUND(BL6396,4))</f>
        <v>0.35599999999999998</v>
      </c>
      <c r="BO6396" s="157">
        <f>IF('1b-NaturalGas'!$AN$89="no","",ROUND(BL6396,4))</f>
        <v>0.35599999999999998</v>
      </c>
      <c r="BP6396" s="157">
        <f>IF('1b-NaturalGas'!$AN$90="no","not applicable (based on previous answers)",ROUND(BL6396,4))</f>
        <v>0.35599999999999998</v>
      </c>
      <c r="BQ6396" s="157">
        <f>IF('1b-NaturalGas'!$AN$91="no","not applicable (based on previous answers)",ROUND(BL6396,4))</f>
        <v>0.35599999999999998</v>
      </c>
    </row>
    <row r="6397" spans="30:69" x14ac:dyDescent="0.25">
      <c r="AD6397" s="157">
        <f t="shared" si="213"/>
        <v>0.35800000000000026</v>
      </c>
      <c r="AE6397" s="157">
        <f>IF('1a-Electricity'!$AN$77="no","",ROUND(AD6397,4))</f>
        <v>0.35799999999999998</v>
      </c>
      <c r="AF6397" s="157">
        <f>IF('1a-Electricity'!$AN$78="no","",ROUND(AD6397,4))</f>
        <v>0.35799999999999998</v>
      </c>
      <c r="AG6397" s="157">
        <f>IF('1a-Electricity'!$AN$79="no","",ROUND(AD6397,4))</f>
        <v>0.35799999999999998</v>
      </c>
      <c r="BL6397" s="157">
        <f t="shared" si="214"/>
        <v>0.35700000000000026</v>
      </c>
      <c r="BM6397" s="157">
        <f>IF('1b-NaturalGas'!$AN$87="no","",ROUND(BL6397,4))</f>
        <v>0.35699999999999998</v>
      </c>
      <c r="BN6397" s="157">
        <f>IF('1b-NaturalGas'!$AN$88="no","",ROUND(BL6397,4))</f>
        <v>0.35699999999999998</v>
      </c>
      <c r="BO6397" s="157">
        <f>IF('1b-NaturalGas'!$AN$89="no","",ROUND(BL6397,4))</f>
        <v>0.35699999999999998</v>
      </c>
      <c r="BP6397" s="157">
        <f>IF('1b-NaturalGas'!$AN$90="no","not applicable (based on previous answers)",ROUND(BL6397,4))</f>
        <v>0.35699999999999998</v>
      </c>
      <c r="BQ6397" s="157">
        <f>IF('1b-NaturalGas'!$AN$91="no","not applicable (based on previous answers)",ROUND(BL6397,4))</f>
        <v>0.35699999999999998</v>
      </c>
    </row>
    <row r="6398" spans="30:69" x14ac:dyDescent="0.25">
      <c r="AD6398" s="157">
        <f t="shared" si="213"/>
        <v>0.35900000000000026</v>
      </c>
      <c r="AE6398" s="157">
        <f>IF('1a-Electricity'!$AN$77="no","",ROUND(AD6398,4))</f>
        <v>0.35899999999999999</v>
      </c>
      <c r="AF6398" s="157">
        <f>IF('1a-Electricity'!$AN$78="no","",ROUND(AD6398,4))</f>
        <v>0.35899999999999999</v>
      </c>
      <c r="AG6398" s="157">
        <f>IF('1a-Electricity'!$AN$79="no","",ROUND(AD6398,4))</f>
        <v>0.35899999999999999</v>
      </c>
      <c r="BL6398" s="157">
        <f t="shared" si="214"/>
        <v>0.35800000000000026</v>
      </c>
      <c r="BM6398" s="157">
        <f>IF('1b-NaturalGas'!$AN$87="no","",ROUND(BL6398,4))</f>
        <v>0.35799999999999998</v>
      </c>
      <c r="BN6398" s="157">
        <f>IF('1b-NaturalGas'!$AN$88="no","",ROUND(BL6398,4))</f>
        <v>0.35799999999999998</v>
      </c>
      <c r="BO6398" s="157">
        <f>IF('1b-NaturalGas'!$AN$89="no","",ROUND(BL6398,4))</f>
        <v>0.35799999999999998</v>
      </c>
      <c r="BP6398" s="157">
        <f>IF('1b-NaturalGas'!$AN$90="no","not applicable (based on previous answers)",ROUND(BL6398,4))</f>
        <v>0.35799999999999998</v>
      </c>
      <c r="BQ6398" s="157">
        <f>IF('1b-NaturalGas'!$AN$91="no","not applicable (based on previous answers)",ROUND(BL6398,4))</f>
        <v>0.35799999999999998</v>
      </c>
    </row>
    <row r="6399" spans="30:69" x14ac:dyDescent="0.25">
      <c r="AD6399" s="157">
        <f t="shared" si="213"/>
        <v>0.36000000000000026</v>
      </c>
      <c r="AE6399" s="157">
        <f>IF('1a-Electricity'!$AN$77="no","",ROUND(AD6399,4))</f>
        <v>0.36</v>
      </c>
      <c r="AF6399" s="157">
        <f>IF('1a-Electricity'!$AN$78="no","",ROUND(AD6399,4))</f>
        <v>0.36</v>
      </c>
      <c r="AG6399" s="157">
        <f>IF('1a-Electricity'!$AN$79="no","",ROUND(AD6399,4))</f>
        <v>0.36</v>
      </c>
      <c r="BL6399" s="157">
        <f t="shared" si="214"/>
        <v>0.35900000000000026</v>
      </c>
      <c r="BM6399" s="157">
        <f>IF('1b-NaturalGas'!$AN$87="no","",ROUND(BL6399,4))</f>
        <v>0.35899999999999999</v>
      </c>
      <c r="BN6399" s="157">
        <f>IF('1b-NaturalGas'!$AN$88="no","",ROUND(BL6399,4))</f>
        <v>0.35899999999999999</v>
      </c>
      <c r="BO6399" s="157">
        <f>IF('1b-NaturalGas'!$AN$89="no","",ROUND(BL6399,4))</f>
        <v>0.35899999999999999</v>
      </c>
      <c r="BP6399" s="157">
        <f>IF('1b-NaturalGas'!$AN$90="no","not applicable (based on previous answers)",ROUND(BL6399,4))</f>
        <v>0.35899999999999999</v>
      </c>
      <c r="BQ6399" s="157">
        <f>IF('1b-NaturalGas'!$AN$91="no","not applicable (based on previous answers)",ROUND(BL6399,4))</f>
        <v>0.35899999999999999</v>
      </c>
    </row>
    <row r="6400" spans="30:69" x14ac:dyDescent="0.25">
      <c r="AD6400" s="157">
        <f t="shared" si="213"/>
        <v>0.36100000000000027</v>
      </c>
      <c r="AE6400" s="157">
        <f>IF('1a-Electricity'!$AN$77="no","",ROUND(AD6400,4))</f>
        <v>0.36099999999999999</v>
      </c>
      <c r="AF6400" s="157">
        <f>IF('1a-Electricity'!$AN$78="no","",ROUND(AD6400,4))</f>
        <v>0.36099999999999999</v>
      </c>
      <c r="AG6400" s="157">
        <f>IF('1a-Electricity'!$AN$79="no","",ROUND(AD6400,4))</f>
        <v>0.36099999999999999</v>
      </c>
      <c r="BL6400" s="157">
        <f t="shared" si="214"/>
        <v>0.36000000000000026</v>
      </c>
      <c r="BM6400" s="157">
        <f>IF('1b-NaturalGas'!$AN$87="no","",ROUND(BL6400,4))</f>
        <v>0.36</v>
      </c>
      <c r="BN6400" s="157">
        <f>IF('1b-NaturalGas'!$AN$88="no","",ROUND(BL6400,4))</f>
        <v>0.36</v>
      </c>
      <c r="BO6400" s="157">
        <f>IF('1b-NaturalGas'!$AN$89="no","",ROUND(BL6400,4))</f>
        <v>0.36</v>
      </c>
      <c r="BP6400" s="157">
        <f>IF('1b-NaturalGas'!$AN$90="no","not applicable (based on previous answers)",ROUND(BL6400,4))</f>
        <v>0.36</v>
      </c>
      <c r="BQ6400" s="157">
        <f>IF('1b-NaturalGas'!$AN$91="no","not applicable (based on previous answers)",ROUND(BL6400,4))</f>
        <v>0.36</v>
      </c>
    </row>
    <row r="6401" spans="30:69" x14ac:dyDescent="0.25">
      <c r="AD6401" s="157">
        <f t="shared" si="213"/>
        <v>0.36200000000000027</v>
      </c>
      <c r="AE6401" s="157">
        <f>IF('1a-Electricity'!$AN$77="no","",ROUND(AD6401,4))</f>
        <v>0.36199999999999999</v>
      </c>
      <c r="AF6401" s="157">
        <f>IF('1a-Electricity'!$AN$78="no","",ROUND(AD6401,4))</f>
        <v>0.36199999999999999</v>
      </c>
      <c r="AG6401" s="157">
        <f>IF('1a-Electricity'!$AN$79="no","",ROUND(AD6401,4))</f>
        <v>0.36199999999999999</v>
      </c>
      <c r="BL6401" s="157">
        <f t="shared" si="214"/>
        <v>0.36100000000000027</v>
      </c>
      <c r="BM6401" s="157">
        <f>IF('1b-NaturalGas'!$AN$87="no","",ROUND(BL6401,4))</f>
        <v>0.36099999999999999</v>
      </c>
      <c r="BN6401" s="157">
        <f>IF('1b-NaturalGas'!$AN$88="no","",ROUND(BL6401,4))</f>
        <v>0.36099999999999999</v>
      </c>
      <c r="BO6401" s="157">
        <f>IF('1b-NaturalGas'!$AN$89="no","",ROUND(BL6401,4))</f>
        <v>0.36099999999999999</v>
      </c>
      <c r="BP6401" s="157">
        <f>IF('1b-NaturalGas'!$AN$90="no","not applicable (based on previous answers)",ROUND(BL6401,4))</f>
        <v>0.36099999999999999</v>
      </c>
      <c r="BQ6401" s="157">
        <f>IF('1b-NaturalGas'!$AN$91="no","not applicable (based on previous answers)",ROUND(BL6401,4))</f>
        <v>0.36099999999999999</v>
      </c>
    </row>
    <row r="6402" spans="30:69" x14ac:dyDescent="0.25">
      <c r="AD6402" s="157">
        <f t="shared" si="213"/>
        <v>0.36300000000000027</v>
      </c>
      <c r="AE6402" s="157">
        <f>IF('1a-Electricity'!$AN$77="no","",ROUND(AD6402,4))</f>
        <v>0.36299999999999999</v>
      </c>
      <c r="AF6402" s="157">
        <f>IF('1a-Electricity'!$AN$78="no","",ROUND(AD6402,4))</f>
        <v>0.36299999999999999</v>
      </c>
      <c r="AG6402" s="157">
        <f>IF('1a-Electricity'!$AN$79="no","",ROUND(AD6402,4))</f>
        <v>0.36299999999999999</v>
      </c>
      <c r="BL6402" s="157">
        <f t="shared" si="214"/>
        <v>0.36200000000000027</v>
      </c>
      <c r="BM6402" s="157">
        <f>IF('1b-NaturalGas'!$AN$87="no","",ROUND(BL6402,4))</f>
        <v>0.36199999999999999</v>
      </c>
      <c r="BN6402" s="157">
        <f>IF('1b-NaturalGas'!$AN$88="no","",ROUND(BL6402,4))</f>
        <v>0.36199999999999999</v>
      </c>
      <c r="BO6402" s="157">
        <f>IF('1b-NaturalGas'!$AN$89="no","",ROUND(BL6402,4))</f>
        <v>0.36199999999999999</v>
      </c>
      <c r="BP6402" s="157">
        <f>IF('1b-NaturalGas'!$AN$90="no","not applicable (based on previous answers)",ROUND(BL6402,4))</f>
        <v>0.36199999999999999</v>
      </c>
      <c r="BQ6402" s="157">
        <f>IF('1b-NaturalGas'!$AN$91="no","not applicable (based on previous answers)",ROUND(BL6402,4))</f>
        <v>0.36199999999999999</v>
      </c>
    </row>
    <row r="6403" spans="30:69" x14ac:dyDescent="0.25">
      <c r="AD6403" s="157">
        <f t="shared" si="213"/>
        <v>0.36400000000000027</v>
      </c>
      <c r="AE6403" s="157">
        <f>IF('1a-Electricity'!$AN$77="no","",ROUND(AD6403,4))</f>
        <v>0.36399999999999999</v>
      </c>
      <c r="AF6403" s="157">
        <f>IF('1a-Electricity'!$AN$78="no","",ROUND(AD6403,4))</f>
        <v>0.36399999999999999</v>
      </c>
      <c r="AG6403" s="157">
        <f>IF('1a-Electricity'!$AN$79="no","",ROUND(AD6403,4))</f>
        <v>0.36399999999999999</v>
      </c>
      <c r="BL6403" s="157">
        <f t="shared" si="214"/>
        <v>0.36300000000000027</v>
      </c>
      <c r="BM6403" s="157">
        <f>IF('1b-NaturalGas'!$AN$87="no","",ROUND(BL6403,4))</f>
        <v>0.36299999999999999</v>
      </c>
      <c r="BN6403" s="157">
        <f>IF('1b-NaturalGas'!$AN$88="no","",ROUND(BL6403,4))</f>
        <v>0.36299999999999999</v>
      </c>
      <c r="BO6403" s="157">
        <f>IF('1b-NaturalGas'!$AN$89="no","",ROUND(BL6403,4))</f>
        <v>0.36299999999999999</v>
      </c>
      <c r="BP6403" s="157">
        <f>IF('1b-NaturalGas'!$AN$90="no","not applicable (based on previous answers)",ROUND(BL6403,4))</f>
        <v>0.36299999999999999</v>
      </c>
      <c r="BQ6403" s="157">
        <f>IF('1b-NaturalGas'!$AN$91="no","not applicable (based on previous answers)",ROUND(BL6403,4))</f>
        <v>0.36299999999999999</v>
      </c>
    </row>
    <row r="6404" spans="30:69" x14ac:dyDescent="0.25">
      <c r="AD6404" s="157">
        <f t="shared" si="213"/>
        <v>0.36500000000000027</v>
      </c>
      <c r="AE6404" s="157">
        <f>IF('1a-Electricity'!$AN$77="no","",ROUND(AD6404,4))</f>
        <v>0.36499999999999999</v>
      </c>
      <c r="AF6404" s="157">
        <f>IF('1a-Electricity'!$AN$78="no","",ROUND(AD6404,4))</f>
        <v>0.36499999999999999</v>
      </c>
      <c r="AG6404" s="157">
        <f>IF('1a-Electricity'!$AN$79="no","",ROUND(AD6404,4))</f>
        <v>0.36499999999999999</v>
      </c>
      <c r="BL6404" s="157">
        <f t="shared" si="214"/>
        <v>0.36400000000000027</v>
      </c>
      <c r="BM6404" s="157">
        <f>IF('1b-NaturalGas'!$AN$87="no","",ROUND(BL6404,4))</f>
        <v>0.36399999999999999</v>
      </c>
      <c r="BN6404" s="157">
        <f>IF('1b-NaturalGas'!$AN$88="no","",ROUND(BL6404,4))</f>
        <v>0.36399999999999999</v>
      </c>
      <c r="BO6404" s="157">
        <f>IF('1b-NaturalGas'!$AN$89="no","",ROUND(BL6404,4))</f>
        <v>0.36399999999999999</v>
      </c>
      <c r="BP6404" s="157">
        <f>IF('1b-NaturalGas'!$AN$90="no","not applicable (based on previous answers)",ROUND(BL6404,4))</f>
        <v>0.36399999999999999</v>
      </c>
      <c r="BQ6404" s="157">
        <f>IF('1b-NaturalGas'!$AN$91="no","not applicable (based on previous answers)",ROUND(BL6404,4))</f>
        <v>0.36399999999999999</v>
      </c>
    </row>
    <row r="6405" spans="30:69" x14ac:dyDescent="0.25">
      <c r="AD6405" s="157">
        <f t="shared" si="213"/>
        <v>0.36600000000000027</v>
      </c>
      <c r="AE6405" s="157">
        <f>IF('1a-Electricity'!$AN$77="no","",ROUND(AD6405,4))</f>
        <v>0.36599999999999999</v>
      </c>
      <c r="AF6405" s="157">
        <f>IF('1a-Electricity'!$AN$78="no","",ROUND(AD6405,4))</f>
        <v>0.36599999999999999</v>
      </c>
      <c r="AG6405" s="157">
        <f>IF('1a-Electricity'!$AN$79="no","",ROUND(AD6405,4))</f>
        <v>0.36599999999999999</v>
      </c>
      <c r="BL6405" s="157">
        <f t="shared" si="214"/>
        <v>0.36500000000000027</v>
      </c>
      <c r="BM6405" s="157">
        <f>IF('1b-NaturalGas'!$AN$87="no","",ROUND(BL6405,4))</f>
        <v>0.36499999999999999</v>
      </c>
      <c r="BN6405" s="157">
        <f>IF('1b-NaturalGas'!$AN$88="no","",ROUND(BL6405,4))</f>
        <v>0.36499999999999999</v>
      </c>
      <c r="BO6405" s="157">
        <f>IF('1b-NaturalGas'!$AN$89="no","",ROUND(BL6405,4))</f>
        <v>0.36499999999999999</v>
      </c>
      <c r="BP6405" s="157">
        <f>IF('1b-NaturalGas'!$AN$90="no","not applicable (based on previous answers)",ROUND(BL6405,4))</f>
        <v>0.36499999999999999</v>
      </c>
      <c r="BQ6405" s="157">
        <f>IF('1b-NaturalGas'!$AN$91="no","not applicable (based on previous answers)",ROUND(BL6405,4))</f>
        <v>0.36499999999999999</v>
      </c>
    </row>
    <row r="6406" spans="30:69" x14ac:dyDescent="0.25">
      <c r="AD6406" s="157">
        <f t="shared" si="213"/>
        <v>0.36700000000000027</v>
      </c>
      <c r="AE6406" s="157">
        <f>IF('1a-Electricity'!$AN$77="no","",ROUND(AD6406,4))</f>
        <v>0.36699999999999999</v>
      </c>
      <c r="AF6406" s="157">
        <f>IF('1a-Electricity'!$AN$78="no","",ROUND(AD6406,4))</f>
        <v>0.36699999999999999</v>
      </c>
      <c r="AG6406" s="157">
        <f>IF('1a-Electricity'!$AN$79="no","",ROUND(AD6406,4))</f>
        <v>0.36699999999999999</v>
      </c>
      <c r="BL6406" s="157">
        <f t="shared" si="214"/>
        <v>0.36600000000000027</v>
      </c>
      <c r="BM6406" s="157">
        <f>IF('1b-NaturalGas'!$AN$87="no","",ROUND(BL6406,4))</f>
        <v>0.36599999999999999</v>
      </c>
      <c r="BN6406" s="157">
        <f>IF('1b-NaturalGas'!$AN$88="no","",ROUND(BL6406,4))</f>
        <v>0.36599999999999999</v>
      </c>
      <c r="BO6406" s="157">
        <f>IF('1b-NaturalGas'!$AN$89="no","",ROUND(BL6406,4))</f>
        <v>0.36599999999999999</v>
      </c>
      <c r="BP6406" s="157">
        <f>IF('1b-NaturalGas'!$AN$90="no","not applicable (based on previous answers)",ROUND(BL6406,4))</f>
        <v>0.36599999999999999</v>
      </c>
      <c r="BQ6406" s="157">
        <f>IF('1b-NaturalGas'!$AN$91="no","not applicable (based on previous answers)",ROUND(BL6406,4))</f>
        <v>0.36599999999999999</v>
      </c>
    </row>
    <row r="6407" spans="30:69" x14ac:dyDescent="0.25">
      <c r="AD6407" s="157">
        <f t="shared" si="213"/>
        <v>0.36800000000000027</v>
      </c>
      <c r="AE6407" s="157">
        <f>IF('1a-Electricity'!$AN$77="no","",ROUND(AD6407,4))</f>
        <v>0.36799999999999999</v>
      </c>
      <c r="AF6407" s="157">
        <f>IF('1a-Electricity'!$AN$78="no","",ROUND(AD6407,4))</f>
        <v>0.36799999999999999</v>
      </c>
      <c r="AG6407" s="157">
        <f>IF('1a-Electricity'!$AN$79="no","",ROUND(AD6407,4))</f>
        <v>0.36799999999999999</v>
      </c>
      <c r="BL6407" s="157">
        <f t="shared" si="214"/>
        <v>0.36700000000000027</v>
      </c>
      <c r="BM6407" s="157">
        <f>IF('1b-NaturalGas'!$AN$87="no","",ROUND(BL6407,4))</f>
        <v>0.36699999999999999</v>
      </c>
      <c r="BN6407" s="157">
        <f>IF('1b-NaturalGas'!$AN$88="no","",ROUND(BL6407,4))</f>
        <v>0.36699999999999999</v>
      </c>
      <c r="BO6407" s="157">
        <f>IF('1b-NaturalGas'!$AN$89="no","",ROUND(BL6407,4))</f>
        <v>0.36699999999999999</v>
      </c>
      <c r="BP6407" s="157">
        <f>IF('1b-NaturalGas'!$AN$90="no","not applicable (based on previous answers)",ROUND(BL6407,4))</f>
        <v>0.36699999999999999</v>
      </c>
      <c r="BQ6407" s="157">
        <f>IF('1b-NaturalGas'!$AN$91="no","not applicable (based on previous answers)",ROUND(BL6407,4))</f>
        <v>0.36699999999999999</v>
      </c>
    </row>
    <row r="6408" spans="30:69" x14ac:dyDescent="0.25">
      <c r="AD6408" s="157">
        <f t="shared" si="213"/>
        <v>0.36900000000000027</v>
      </c>
      <c r="AE6408" s="157">
        <f>IF('1a-Electricity'!$AN$77="no","",ROUND(AD6408,4))</f>
        <v>0.36899999999999999</v>
      </c>
      <c r="AF6408" s="157">
        <f>IF('1a-Electricity'!$AN$78="no","",ROUND(AD6408,4))</f>
        <v>0.36899999999999999</v>
      </c>
      <c r="AG6408" s="157">
        <f>IF('1a-Electricity'!$AN$79="no","",ROUND(AD6408,4))</f>
        <v>0.36899999999999999</v>
      </c>
      <c r="BL6408" s="157">
        <f t="shared" si="214"/>
        <v>0.36800000000000027</v>
      </c>
      <c r="BM6408" s="157">
        <f>IF('1b-NaturalGas'!$AN$87="no","",ROUND(BL6408,4))</f>
        <v>0.36799999999999999</v>
      </c>
      <c r="BN6408" s="157">
        <f>IF('1b-NaturalGas'!$AN$88="no","",ROUND(BL6408,4))</f>
        <v>0.36799999999999999</v>
      </c>
      <c r="BO6408" s="157">
        <f>IF('1b-NaturalGas'!$AN$89="no","",ROUND(BL6408,4))</f>
        <v>0.36799999999999999</v>
      </c>
      <c r="BP6408" s="157">
        <f>IF('1b-NaturalGas'!$AN$90="no","not applicable (based on previous answers)",ROUND(BL6408,4))</f>
        <v>0.36799999999999999</v>
      </c>
      <c r="BQ6408" s="157">
        <f>IF('1b-NaturalGas'!$AN$91="no","not applicable (based on previous answers)",ROUND(BL6408,4))</f>
        <v>0.36799999999999999</v>
      </c>
    </row>
    <row r="6409" spans="30:69" x14ac:dyDescent="0.25">
      <c r="AD6409" s="157">
        <f t="shared" si="213"/>
        <v>0.37000000000000027</v>
      </c>
      <c r="AE6409" s="157">
        <f>IF('1a-Electricity'!$AN$77="no","",ROUND(AD6409,4))</f>
        <v>0.37</v>
      </c>
      <c r="AF6409" s="157">
        <f>IF('1a-Electricity'!$AN$78="no","",ROUND(AD6409,4))</f>
        <v>0.37</v>
      </c>
      <c r="AG6409" s="157">
        <f>IF('1a-Electricity'!$AN$79="no","",ROUND(AD6409,4))</f>
        <v>0.37</v>
      </c>
      <c r="BL6409" s="157">
        <f t="shared" si="214"/>
        <v>0.36900000000000027</v>
      </c>
      <c r="BM6409" s="157">
        <f>IF('1b-NaturalGas'!$AN$87="no","",ROUND(BL6409,4))</f>
        <v>0.36899999999999999</v>
      </c>
      <c r="BN6409" s="157">
        <f>IF('1b-NaturalGas'!$AN$88="no","",ROUND(BL6409,4))</f>
        <v>0.36899999999999999</v>
      </c>
      <c r="BO6409" s="157">
        <f>IF('1b-NaturalGas'!$AN$89="no","",ROUND(BL6409,4))</f>
        <v>0.36899999999999999</v>
      </c>
      <c r="BP6409" s="157">
        <f>IF('1b-NaturalGas'!$AN$90="no","not applicable (based on previous answers)",ROUND(BL6409,4))</f>
        <v>0.36899999999999999</v>
      </c>
      <c r="BQ6409" s="157">
        <f>IF('1b-NaturalGas'!$AN$91="no","not applicable (based on previous answers)",ROUND(BL6409,4))</f>
        <v>0.36899999999999999</v>
      </c>
    </row>
    <row r="6410" spans="30:69" x14ac:dyDescent="0.25">
      <c r="AD6410" s="157">
        <f t="shared" si="213"/>
        <v>0.37100000000000027</v>
      </c>
      <c r="AE6410" s="157">
        <f>IF('1a-Electricity'!$AN$77="no","",ROUND(AD6410,4))</f>
        <v>0.371</v>
      </c>
      <c r="AF6410" s="157">
        <f>IF('1a-Electricity'!$AN$78="no","",ROUND(AD6410,4))</f>
        <v>0.371</v>
      </c>
      <c r="AG6410" s="157">
        <f>IF('1a-Electricity'!$AN$79="no","",ROUND(AD6410,4))</f>
        <v>0.371</v>
      </c>
      <c r="BL6410" s="157">
        <f t="shared" si="214"/>
        <v>0.37000000000000027</v>
      </c>
      <c r="BM6410" s="157">
        <f>IF('1b-NaturalGas'!$AN$87="no","",ROUND(BL6410,4))</f>
        <v>0.37</v>
      </c>
      <c r="BN6410" s="157">
        <f>IF('1b-NaturalGas'!$AN$88="no","",ROUND(BL6410,4))</f>
        <v>0.37</v>
      </c>
      <c r="BO6410" s="157">
        <f>IF('1b-NaturalGas'!$AN$89="no","",ROUND(BL6410,4))</f>
        <v>0.37</v>
      </c>
      <c r="BP6410" s="157">
        <f>IF('1b-NaturalGas'!$AN$90="no","not applicable (based on previous answers)",ROUND(BL6410,4))</f>
        <v>0.37</v>
      </c>
      <c r="BQ6410" s="157">
        <f>IF('1b-NaturalGas'!$AN$91="no","not applicable (based on previous answers)",ROUND(BL6410,4))</f>
        <v>0.37</v>
      </c>
    </row>
    <row r="6411" spans="30:69" x14ac:dyDescent="0.25">
      <c r="AD6411" s="157">
        <f t="shared" si="213"/>
        <v>0.37200000000000027</v>
      </c>
      <c r="AE6411" s="157">
        <f>IF('1a-Electricity'!$AN$77="no","",ROUND(AD6411,4))</f>
        <v>0.372</v>
      </c>
      <c r="AF6411" s="157">
        <f>IF('1a-Electricity'!$AN$78="no","",ROUND(AD6411,4))</f>
        <v>0.372</v>
      </c>
      <c r="AG6411" s="157">
        <f>IF('1a-Electricity'!$AN$79="no","",ROUND(AD6411,4))</f>
        <v>0.372</v>
      </c>
      <c r="BL6411" s="157">
        <f t="shared" si="214"/>
        <v>0.37100000000000027</v>
      </c>
      <c r="BM6411" s="157">
        <f>IF('1b-NaturalGas'!$AN$87="no","",ROUND(BL6411,4))</f>
        <v>0.371</v>
      </c>
      <c r="BN6411" s="157">
        <f>IF('1b-NaturalGas'!$AN$88="no","",ROUND(BL6411,4))</f>
        <v>0.371</v>
      </c>
      <c r="BO6411" s="157">
        <f>IF('1b-NaturalGas'!$AN$89="no","",ROUND(BL6411,4))</f>
        <v>0.371</v>
      </c>
      <c r="BP6411" s="157">
        <f>IF('1b-NaturalGas'!$AN$90="no","not applicable (based on previous answers)",ROUND(BL6411,4))</f>
        <v>0.371</v>
      </c>
      <c r="BQ6411" s="157">
        <f>IF('1b-NaturalGas'!$AN$91="no","not applicable (based on previous answers)",ROUND(BL6411,4))</f>
        <v>0.371</v>
      </c>
    </row>
    <row r="6412" spans="30:69" x14ac:dyDescent="0.25">
      <c r="AD6412" s="157">
        <f t="shared" si="213"/>
        <v>0.37300000000000028</v>
      </c>
      <c r="AE6412" s="157">
        <f>IF('1a-Electricity'!$AN$77="no","",ROUND(AD6412,4))</f>
        <v>0.373</v>
      </c>
      <c r="AF6412" s="157">
        <f>IF('1a-Electricity'!$AN$78="no","",ROUND(AD6412,4))</f>
        <v>0.373</v>
      </c>
      <c r="AG6412" s="157">
        <f>IF('1a-Electricity'!$AN$79="no","",ROUND(AD6412,4))</f>
        <v>0.373</v>
      </c>
      <c r="BL6412" s="157">
        <f t="shared" si="214"/>
        <v>0.37200000000000027</v>
      </c>
      <c r="BM6412" s="157">
        <f>IF('1b-NaturalGas'!$AN$87="no","",ROUND(BL6412,4))</f>
        <v>0.372</v>
      </c>
      <c r="BN6412" s="157">
        <f>IF('1b-NaturalGas'!$AN$88="no","",ROUND(BL6412,4))</f>
        <v>0.372</v>
      </c>
      <c r="BO6412" s="157">
        <f>IF('1b-NaturalGas'!$AN$89="no","",ROUND(BL6412,4))</f>
        <v>0.372</v>
      </c>
      <c r="BP6412" s="157">
        <f>IF('1b-NaturalGas'!$AN$90="no","not applicable (based on previous answers)",ROUND(BL6412,4))</f>
        <v>0.372</v>
      </c>
      <c r="BQ6412" s="157">
        <f>IF('1b-NaturalGas'!$AN$91="no","not applicable (based on previous answers)",ROUND(BL6412,4))</f>
        <v>0.372</v>
      </c>
    </row>
    <row r="6413" spans="30:69" x14ac:dyDescent="0.25">
      <c r="AD6413" s="157">
        <f t="shared" si="213"/>
        <v>0.37400000000000028</v>
      </c>
      <c r="AE6413" s="157">
        <f>IF('1a-Electricity'!$AN$77="no","",ROUND(AD6413,4))</f>
        <v>0.374</v>
      </c>
      <c r="AF6413" s="157">
        <f>IF('1a-Electricity'!$AN$78="no","",ROUND(AD6413,4))</f>
        <v>0.374</v>
      </c>
      <c r="AG6413" s="157">
        <f>IF('1a-Electricity'!$AN$79="no","",ROUND(AD6413,4))</f>
        <v>0.374</v>
      </c>
      <c r="BL6413" s="157">
        <f t="shared" si="214"/>
        <v>0.37300000000000028</v>
      </c>
      <c r="BM6413" s="157">
        <f>IF('1b-NaturalGas'!$AN$87="no","",ROUND(BL6413,4))</f>
        <v>0.373</v>
      </c>
      <c r="BN6413" s="157">
        <f>IF('1b-NaturalGas'!$AN$88="no","",ROUND(BL6413,4))</f>
        <v>0.373</v>
      </c>
      <c r="BO6413" s="157">
        <f>IF('1b-NaturalGas'!$AN$89="no","",ROUND(BL6413,4))</f>
        <v>0.373</v>
      </c>
      <c r="BP6413" s="157">
        <f>IF('1b-NaturalGas'!$AN$90="no","not applicable (based on previous answers)",ROUND(BL6413,4))</f>
        <v>0.373</v>
      </c>
      <c r="BQ6413" s="157">
        <f>IF('1b-NaturalGas'!$AN$91="no","not applicable (based on previous answers)",ROUND(BL6413,4))</f>
        <v>0.373</v>
      </c>
    </row>
    <row r="6414" spans="30:69" x14ac:dyDescent="0.25">
      <c r="AD6414" s="157">
        <f t="shared" si="213"/>
        <v>0.37500000000000028</v>
      </c>
      <c r="AE6414" s="157">
        <f>IF('1a-Electricity'!$AN$77="no","",ROUND(AD6414,4))</f>
        <v>0.375</v>
      </c>
      <c r="AF6414" s="157">
        <f>IF('1a-Electricity'!$AN$78="no","",ROUND(AD6414,4))</f>
        <v>0.375</v>
      </c>
      <c r="AG6414" s="157">
        <f>IF('1a-Electricity'!$AN$79="no","",ROUND(AD6414,4))</f>
        <v>0.375</v>
      </c>
      <c r="BL6414" s="157">
        <f t="shared" si="214"/>
        <v>0.37400000000000028</v>
      </c>
      <c r="BM6414" s="157">
        <f>IF('1b-NaturalGas'!$AN$87="no","",ROUND(BL6414,4))</f>
        <v>0.374</v>
      </c>
      <c r="BN6414" s="157">
        <f>IF('1b-NaturalGas'!$AN$88="no","",ROUND(BL6414,4))</f>
        <v>0.374</v>
      </c>
      <c r="BO6414" s="157">
        <f>IF('1b-NaturalGas'!$AN$89="no","",ROUND(BL6414,4))</f>
        <v>0.374</v>
      </c>
      <c r="BP6414" s="157">
        <f>IF('1b-NaturalGas'!$AN$90="no","not applicable (based on previous answers)",ROUND(BL6414,4))</f>
        <v>0.374</v>
      </c>
      <c r="BQ6414" s="157">
        <f>IF('1b-NaturalGas'!$AN$91="no","not applicable (based on previous answers)",ROUND(BL6414,4))</f>
        <v>0.374</v>
      </c>
    </row>
    <row r="6415" spans="30:69" x14ac:dyDescent="0.25">
      <c r="AD6415" s="157">
        <f t="shared" si="213"/>
        <v>0.37600000000000028</v>
      </c>
      <c r="AE6415" s="157">
        <f>IF('1a-Electricity'!$AN$77="no","",ROUND(AD6415,4))</f>
        <v>0.376</v>
      </c>
      <c r="AF6415" s="157">
        <f>IF('1a-Electricity'!$AN$78="no","",ROUND(AD6415,4))</f>
        <v>0.376</v>
      </c>
      <c r="AG6415" s="157">
        <f>IF('1a-Electricity'!$AN$79="no","",ROUND(AD6415,4))</f>
        <v>0.376</v>
      </c>
      <c r="BL6415" s="157">
        <f t="shared" si="214"/>
        <v>0.37500000000000028</v>
      </c>
      <c r="BM6415" s="157">
        <f>IF('1b-NaturalGas'!$AN$87="no","",ROUND(BL6415,4))</f>
        <v>0.375</v>
      </c>
      <c r="BN6415" s="157">
        <f>IF('1b-NaturalGas'!$AN$88="no","",ROUND(BL6415,4))</f>
        <v>0.375</v>
      </c>
      <c r="BO6415" s="157">
        <f>IF('1b-NaturalGas'!$AN$89="no","",ROUND(BL6415,4))</f>
        <v>0.375</v>
      </c>
      <c r="BP6415" s="157">
        <f>IF('1b-NaturalGas'!$AN$90="no","not applicable (based on previous answers)",ROUND(BL6415,4))</f>
        <v>0.375</v>
      </c>
      <c r="BQ6415" s="157">
        <f>IF('1b-NaturalGas'!$AN$91="no","not applicable (based on previous answers)",ROUND(BL6415,4))</f>
        <v>0.375</v>
      </c>
    </row>
    <row r="6416" spans="30:69" x14ac:dyDescent="0.25">
      <c r="AD6416" s="157">
        <f t="shared" ref="AD6416:AD6479" si="215">AD6415+0.001</f>
        <v>0.37700000000000028</v>
      </c>
      <c r="AE6416" s="157">
        <f>IF('1a-Electricity'!$AN$77="no","",ROUND(AD6416,4))</f>
        <v>0.377</v>
      </c>
      <c r="AF6416" s="157">
        <f>IF('1a-Electricity'!$AN$78="no","",ROUND(AD6416,4))</f>
        <v>0.377</v>
      </c>
      <c r="AG6416" s="157">
        <f>IF('1a-Electricity'!$AN$79="no","",ROUND(AD6416,4))</f>
        <v>0.377</v>
      </c>
      <c r="BL6416" s="157">
        <f t="shared" si="214"/>
        <v>0.37600000000000028</v>
      </c>
      <c r="BM6416" s="157">
        <f>IF('1b-NaturalGas'!$AN$87="no","",ROUND(BL6416,4))</f>
        <v>0.376</v>
      </c>
      <c r="BN6416" s="157">
        <f>IF('1b-NaturalGas'!$AN$88="no","",ROUND(BL6416,4))</f>
        <v>0.376</v>
      </c>
      <c r="BO6416" s="157">
        <f>IF('1b-NaturalGas'!$AN$89="no","",ROUND(BL6416,4))</f>
        <v>0.376</v>
      </c>
      <c r="BP6416" s="157">
        <f>IF('1b-NaturalGas'!$AN$90="no","not applicable (based on previous answers)",ROUND(BL6416,4))</f>
        <v>0.376</v>
      </c>
      <c r="BQ6416" s="157">
        <f>IF('1b-NaturalGas'!$AN$91="no","not applicable (based on previous answers)",ROUND(BL6416,4))</f>
        <v>0.376</v>
      </c>
    </row>
    <row r="6417" spans="30:69" x14ac:dyDescent="0.25">
      <c r="AD6417" s="157">
        <f t="shared" si="215"/>
        <v>0.37800000000000028</v>
      </c>
      <c r="AE6417" s="157">
        <f>IF('1a-Electricity'!$AN$77="no","",ROUND(AD6417,4))</f>
        <v>0.378</v>
      </c>
      <c r="AF6417" s="157">
        <f>IF('1a-Electricity'!$AN$78="no","",ROUND(AD6417,4))</f>
        <v>0.378</v>
      </c>
      <c r="AG6417" s="157">
        <f>IF('1a-Electricity'!$AN$79="no","",ROUND(AD6417,4))</f>
        <v>0.378</v>
      </c>
      <c r="BL6417" s="157">
        <f t="shared" ref="BL6417:BL6480" si="216">BL6416+0.001</f>
        <v>0.37700000000000028</v>
      </c>
      <c r="BM6417" s="157">
        <f>IF('1b-NaturalGas'!$AN$87="no","",ROUND(BL6417,4))</f>
        <v>0.377</v>
      </c>
      <c r="BN6417" s="157">
        <f>IF('1b-NaturalGas'!$AN$88="no","",ROUND(BL6417,4))</f>
        <v>0.377</v>
      </c>
      <c r="BO6417" s="157">
        <f>IF('1b-NaturalGas'!$AN$89="no","",ROUND(BL6417,4))</f>
        <v>0.377</v>
      </c>
      <c r="BP6417" s="157">
        <f>IF('1b-NaturalGas'!$AN$90="no","not applicable (based on previous answers)",ROUND(BL6417,4))</f>
        <v>0.377</v>
      </c>
      <c r="BQ6417" s="157">
        <f>IF('1b-NaturalGas'!$AN$91="no","not applicable (based on previous answers)",ROUND(BL6417,4))</f>
        <v>0.377</v>
      </c>
    </row>
    <row r="6418" spans="30:69" x14ac:dyDescent="0.25">
      <c r="AD6418" s="157">
        <f t="shared" si="215"/>
        <v>0.37900000000000028</v>
      </c>
      <c r="AE6418" s="157">
        <f>IF('1a-Electricity'!$AN$77="no","",ROUND(AD6418,4))</f>
        <v>0.379</v>
      </c>
      <c r="AF6418" s="157">
        <f>IF('1a-Electricity'!$AN$78="no","",ROUND(AD6418,4))</f>
        <v>0.379</v>
      </c>
      <c r="AG6418" s="157">
        <f>IF('1a-Electricity'!$AN$79="no","",ROUND(AD6418,4))</f>
        <v>0.379</v>
      </c>
      <c r="BL6418" s="157">
        <f t="shared" si="216"/>
        <v>0.37800000000000028</v>
      </c>
      <c r="BM6418" s="157">
        <f>IF('1b-NaturalGas'!$AN$87="no","",ROUND(BL6418,4))</f>
        <v>0.378</v>
      </c>
      <c r="BN6418" s="157">
        <f>IF('1b-NaturalGas'!$AN$88="no","",ROUND(BL6418,4))</f>
        <v>0.378</v>
      </c>
      <c r="BO6418" s="157">
        <f>IF('1b-NaturalGas'!$AN$89="no","",ROUND(BL6418,4))</f>
        <v>0.378</v>
      </c>
      <c r="BP6418" s="157">
        <f>IF('1b-NaturalGas'!$AN$90="no","not applicable (based on previous answers)",ROUND(BL6418,4))</f>
        <v>0.378</v>
      </c>
      <c r="BQ6418" s="157">
        <f>IF('1b-NaturalGas'!$AN$91="no","not applicable (based on previous answers)",ROUND(BL6418,4))</f>
        <v>0.378</v>
      </c>
    </row>
    <row r="6419" spans="30:69" x14ac:dyDescent="0.25">
      <c r="AD6419" s="157">
        <f t="shared" si="215"/>
        <v>0.38000000000000028</v>
      </c>
      <c r="AE6419" s="157">
        <f>IF('1a-Electricity'!$AN$77="no","",ROUND(AD6419,4))</f>
        <v>0.38</v>
      </c>
      <c r="AF6419" s="157">
        <f>IF('1a-Electricity'!$AN$78="no","",ROUND(AD6419,4))</f>
        <v>0.38</v>
      </c>
      <c r="AG6419" s="157">
        <f>IF('1a-Electricity'!$AN$79="no","",ROUND(AD6419,4))</f>
        <v>0.38</v>
      </c>
      <c r="BL6419" s="157">
        <f t="shared" si="216"/>
        <v>0.37900000000000028</v>
      </c>
      <c r="BM6419" s="157">
        <f>IF('1b-NaturalGas'!$AN$87="no","",ROUND(BL6419,4))</f>
        <v>0.379</v>
      </c>
      <c r="BN6419" s="157">
        <f>IF('1b-NaturalGas'!$AN$88="no","",ROUND(BL6419,4))</f>
        <v>0.379</v>
      </c>
      <c r="BO6419" s="157">
        <f>IF('1b-NaturalGas'!$AN$89="no","",ROUND(BL6419,4))</f>
        <v>0.379</v>
      </c>
      <c r="BP6419" s="157">
        <f>IF('1b-NaturalGas'!$AN$90="no","not applicable (based on previous answers)",ROUND(BL6419,4))</f>
        <v>0.379</v>
      </c>
      <c r="BQ6419" s="157">
        <f>IF('1b-NaturalGas'!$AN$91="no","not applicable (based on previous answers)",ROUND(BL6419,4))</f>
        <v>0.379</v>
      </c>
    </row>
    <row r="6420" spans="30:69" x14ac:dyDescent="0.25">
      <c r="AD6420" s="157">
        <f t="shared" si="215"/>
        <v>0.38100000000000028</v>
      </c>
      <c r="AE6420" s="157">
        <f>IF('1a-Electricity'!$AN$77="no","",ROUND(AD6420,4))</f>
        <v>0.38100000000000001</v>
      </c>
      <c r="AF6420" s="157">
        <f>IF('1a-Electricity'!$AN$78="no","",ROUND(AD6420,4))</f>
        <v>0.38100000000000001</v>
      </c>
      <c r="AG6420" s="157">
        <f>IF('1a-Electricity'!$AN$79="no","",ROUND(AD6420,4))</f>
        <v>0.38100000000000001</v>
      </c>
      <c r="BL6420" s="157">
        <f t="shared" si="216"/>
        <v>0.38000000000000028</v>
      </c>
      <c r="BM6420" s="157">
        <f>IF('1b-NaturalGas'!$AN$87="no","",ROUND(BL6420,4))</f>
        <v>0.38</v>
      </c>
      <c r="BN6420" s="157">
        <f>IF('1b-NaturalGas'!$AN$88="no","",ROUND(BL6420,4))</f>
        <v>0.38</v>
      </c>
      <c r="BO6420" s="157">
        <f>IF('1b-NaturalGas'!$AN$89="no","",ROUND(BL6420,4))</f>
        <v>0.38</v>
      </c>
      <c r="BP6420" s="157">
        <f>IF('1b-NaturalGas'!$AN$90="no","not applicable (based on previous answers)",ROUND(BL6420,4))</f>
        <v>0.38</v>
      </c>
      <c r="BQ6420" s="157">
        <f>IF('1b-NaturalGas'!$AN$91="no","not applicable (based on previous answers)",ROUND(BL6420,4))</f>
        <v>0.38</v>
      </c>
    </row>
    <row r="6421" spans="30:69" x14ac:dyDescent="0.25">
      <c r="AD6421" s="157">
        <f t="shared" si="215"/>
        <v>0.38200000000000028</v>
      </c>
      <c r="AE6421" s="157">
        <f>IF('1a-Electricity'!$AN$77="no","",ROUND(AD6421,4))</f>
        <v>0.38200000000000001</v>
      </c>
      <c r="AF6421" s="157">
        <f>IF('1a-Electricity'!$AN$78="no","",ROUND(AD6421,4))</f>
        <v>0.38200000000000001</v>
      </c>
      <c r="AG6421" s="157">
        <f>IF('1a-Electricity'!$AN$79="no","",ROUND(AD6421,4))</f>
        <v>0.38200000000000001</v>
      </c>
      <c r="BL6421" s="157">
        <f t="shared" si="216"/>
        <v>0.38100000000000028</v>
      </c>
      <c r="BM6421" s="157">
        <f>IF('1b-NaturalGas'!$AN$87="no","",ROUND(BL6421,4))</f>
        <v>0.38100000000000001</v>
      </c>
      <c r="BN6421" s="157">
        <f>IF('1b-NaturalGas'!$AN$88="no","",ROUND(BL6421,4))</f>
        <v>0.38100000000000001</v>
      </c>
      <c r="BO6421" s="157">
        <f>IF('1b-NaturalGas'!$AN$89="no","",ROUND(BL6421,4))</f>
        <v>0.38100000000000001</v>
      </c>
      <c r="BP6421" s="157">
        <f>IF('1b-NaturalGas'!$AN$90="no","not applicable (based on previous answers)",ROUND(BL6421,4))</f>
        <v>0.38100000000000001</v>
      </c>
      <c r="BQ6421" s="157">
        <f>IF('1b-NaturalGas'!$AN$91="no","not applicable (based on previous answers)",ROUND(BL6421,4))</f>
        <v>0.38100000000000001</v>
      </c>
    </row>
    <row r="6422" spans="30:69" x14ac:dyDescent="0.25">
      <c r="AD6422" s="157">
        <f t="shared" si="215"/>
        <v>0.38300000000000028</v>
      </c>
      <c r="AE6422" s="157">
        <f>IF('1a-Electricity'!$AN$77="no","",ROUND(AD6422,4))</f>
        <v>0.38300000000000001</v>
      </c>
      <c r="AF6422" s="157">
        <f>IF('1a-Electricity'!$AN$78="no","",ROUND(AD6422,4))</f>
        <v>0.38300000000000001</v>
      </c>
      <c r="AG6422" s="157">
        <f>IF('1a-Electricity'!$AN$79="no","",ROUND(AD6422,4))</f>
        <v>0.38300000000000001</v>
      </c>
      <c r="BL6422" s="157">
        <f t="shared" si="216"/>
        <v>0.38200000000000028</v>
      </c>
      <c r="BM6422" s="157">
        <f>IF('1b-NaturalGas'!$AN$87="no","",ROUND(BL6422,4))</f>
        <v>0.38200000000000001</v>
      </c>
      <c r="BN6422" s="157">
        <f>IF('1b-NaturalGas'!$AN$88="no","",ROUND(BL6422,4))</f>
        <v>0.38200000000000001</v>
      </c>
      <c r="BO6422" s="157">
        <f>IF('1b-NaturalGas'!$AN$89="no","",ROUND(BL6422,4))</f>
        <v>0.38200000000000001</v>
      </c>
      <c r="BP6422" s="157">
        <f>IF('1b-NaturalGas'!$AN$90="no","not applicable (based on previous answers)",ROUND(BL6422,4))</f>
        <v>0.38200000000000001</v>
      </c>
      <c r="BQ6422" s="157">
        <f>IF('1b-NaturalGas'!$AN$91="no","not applicable (based on previous answers)",ROUND(BL6422,4))</f>
        <v>0.38200000000000001</v>
      </c>
    </row>
    <row r="6423" spans="30:69" x14ac:dyDescent="0.25">
      <c r="AD6423" s="157">
        <f t="shared" si="215"/>
        <v>0.38400000000000029</v>
      </c>
      <c r="AE6423" s="157">
        <f>IF('1a-Electricity'!$AN$77="no","",ROUND(AD6423,4))</f>
        <v>0.38400000000000001</v>
      </c>
      <c r="AF6423" s="157">
        <f>IF('1a-Electricity'!$AN$78="no","",ROUND(AD6423,4))</f>
        <v>0.38400000000000001</v>
      </c>
      <c r="AG6423" s="157">
        <f>IF('1a-Electricity'!$AN$79="no","",ROUND(AD6423,4))</f>
        <v>0.38400000000000001</v>
      </c>
      <c r="BL6423" s="157">
        <f t="shared" si="216"/>
        <v>0.38300000000000028</v>
      </c>
      <c r="BM6423" s="157">
        <f>IF('1b-NaturalGas'!$AN$87="no","",ROUND(BL6423,4))</f>
        <v>0.38300000000000001</v>
      </c>
      <c r="BN6423" s="157">
        <f>IF('1b-NaturalGas'!$AN$88="no","",ROUND(BL6423,4))</f>
        <v>0.38300000000000001</v>
      </c>
      <c r="BO6423" s="157">
        <f>IF('1b-NaturalGas'!$AN$89="no","",ROUND(BL6423,4))</f>
        <v>0.38300000000000001</v>
      </c>
      <c r="BP6423" s="157">
        <f>IF('1b-NaturalGas'!$AN$90="no","not applicable (based on previous answers)",ROUND(BL6423,4))</f>
        <v>0.38300000000000001</v>
      </c>
      <c r="BQ6423" s="157">
        <f>IF('1b-NaturalGas'!$AN$91="no","not applicable (based on previous answers)",ROUND(BL6423,4))</f>
        <v>0.38300000000000001</v>
      </c>
    </row>
    <row r="6424" spans="30:69" x14ac:dyDescent="0.25">
      <c r="AD6424" s="157">
        <f t="shared" si="215"/>
        <v>0.38500000000000029</v>
      </c>
      <c r="AE6424" s="157">
        <f>IF('1a-Electricity'!$AN$77="no","",ROUND(AD6424,4))</f>
        <v>0.38500000000000001</v>
      </c>
      <c r="AF6424" s="157">
        <f>IF('1a-Electricity'!$AN$78="no","",ROUND(AD6424,4))</f>
        <v>0.38500000000000001</v>
      </c>
      <c r="AG6424" s="157">
        <f>IF('1a-Electricity'!$AN$79="no","",ROUND(AD6424,4))</f>
        <v>0.38500000000000001</v>
      </c>
      <c r="BL6424" s="157">
        <f t="shared" si="216"/>
        <v>0.38400000000000029</v>
      </c>
      <c r="BM6424" s="157">
        <f>IF('1b-NaturalGas'!$AN$87="no","",ROUND(BL6424,4))</f>
        <v>0.38400000000000001</v>
      </c>
      <c r="BN6424" s="157">
        <f>IF('1b-NaturalGas'!$AN$88="no","",ROUND(BL6424,4))</f>
        <v>0.38400000000000001</v>
      </c>
      <c r="BO6424" s="157">
        <f>IF('1b-NaturalGas'!$AN$89="no","",ROUND(BL6424,4))</f>
        <v>0.38400000000000001</v>
      </c>
      <c r="BP6424" s="157">
        <f>IF('1b-NaturalGas'!$AN$90="no","not applicable (based on previous answers)",ROUND(BL6424,4))</f>
        <v>0.38400000000000001</v>
      </c>
      <c r="BQ6424" s="157">
        <f>IF('1b-NaturalGas'!$AN$91="no","not applicable (based on previous answers)",ROUND(BL6424,4))</f>
        <v>0.38400000000000001</v>
      </c>
    </row>
    <row r="6425" spans="30:69" x14ac:dyDescent="0.25">
      <c r="AD6425" s="157">
        <f t="shared" si="215"/>
        <v>0.38600000000000029</v>
      </c>
      <c r="AE6425" s="157">
        <f>IF('1a-Electricity'!$AN$77="no","",ROUND(AD6425,4))</f>
        <v>0.38600000000000001</v>
      </c>
      <c r="AF6425" s="157">
        <f>IF('1a-Electricity'!$AN$78="no","",ROUND(AD6425,4))</f>
        <v>0.38600000000000001</v>
      </c>
      <c r="AG6425" s="157">
        <f>IF('1a-Electricity'!$AN$79="no","",ROUND(AD6425,4))</f>
        <v>0.38600000000000001</v>
      </c>
      <c r="BL6425" s="157">
        <f t="shared" si="216"/>
        <v>0.38500000000000029</v>
      </c>
      <c r="BM6425" s="157">
        <f>IF('1b-NaturalGas'!$AN$87="no","",ROUND(BL6425,4))</f>
        <v>0.38500000000000001</v>
      </c>
      <c r="BN6425" s="157">
        <f>IF('1b-NaturalGas'!$AN$88="no","",ROUND(BL6425,4))</f>
        <v>0.38500000000000001</v>
      </c>
      <c r="BO6425" s="157">
        <f>IF('1b-NaturalGas'!$AN$89="no","",ROUND(BL6425,4))</f>
        <v>0.38500000000000001</v>
      </c>
      <c r="BP6425" s="157">
        <f>IF('1b-NaturalGas'!$AN$90="no","not applicable (based on previous answers)",ROUND(BL6425,4))</f>
        <v>0.38500000000000001</v>
      </c>
      <c r="BQ6425" s="157">
        <f>IF('1b-NaturalGas'!$AN$91="no","not applicable (based on previous answers)",ROUND(BL6425,4))</f>
        <v>0.38500000000000001</v>
      </c>
    </row>
    <row r="6426" spans="30:69" x14ac:dyDescent="0.25">
      <c r="AD6426" s="157">
        <f t="shared" si="215"/>
        <v>0.38700000000000029</v>
      </c>
      <c r="AE6426" s="157">
        <f>IF('1a-Electricity'!$AN$77="no","",ROUND(AD6426,4))</f>
        <v>0.38700000000000001</v>
      </c>
      <c r="AF6426" s="157">
        <f>IF('1a-Electricity'!$AN$78="no","",ROUND(AD6426,4))</f>
        <v>0.38700000000000001</v>
      </c>
      <c r="AG6426" s="157">
        <f>IF('1a-Electricity'!$AN$79="no","",ROUND(AD6426,4))</f>
        <v>0.38700000000000001</v>
      </c>
      <c r="BL6426" s="157">
        <f t="shared" si="216"/>
        <v>0.38600000000000029</v>
      </c>
      <c r="BM6426" s="157">
        <f>IF('1b-NaturalGas'!$AN$87="no","",ROUND(BL6426,4))</f>
        <v>0.38600000000000001</v>
      </c>
      <c r="BN6426" s="157">
        <f>IF('1b-NaturalGas'!$AN$88="no","",ROUND(BL6426,4))</f>
        <v>0.38600000000000001</v>
      </c>
      <c r="BO6426" s="157">
        <f>IF('1b-NaturalGas'!$AN$89="no","",ROUND(BL6426,4))</f>
        <v>0.38600000000000001</v>
      </c>
      <c r="BP6426" s="157">
        <f>IF('1b-NaturalGas'!$AN$90="no","not applicable (based on previous answers)",ROUND(BL6426,4))</f>
        <v>0.38600000000000001</v>
      </c>
      <c r="BQ6426" s="157">
        <f>IF('1b-NaturalGas'!$AN$91="no","not applicable (based on previous answers)",ROUND(BL6426,4))</f>
        <v>0.38600000000000001</v>
      </c>
    </row>
    <row r="6427" spans="30:69" x14ac:dyDescent="0.25">
      <c r="AD6427" s="157">
        <f t="shared" si="215"/>
        <v>0.38800000000000029</v>
      </c>
      <c r="AE6427" s="157">
        <f>IF('1a-Electricity'!$AN$77="no","",ROUND(AD6427,4))</f>
        <v>0.38800000000000001</v>
      </c>
      <c r="AF6427" s="157">
        <f>IF('1a-Electricity'!$AN$78="no","",ROUND(AD6427,4))</f>
        <v>0.38800000000000001</v>
      </c>
      <c r="AG6427" s="157">
        <f>IF('1a-Electricity'!$AN$79="no","",ROUND(AD6427,4))</f>
        <v>0.38800000000000001</v>
      </c>
      <c r="BL6427" s="157">
        <f t="shared" si="216"/>
        <v>0.38700000000000029</v>
      </c>
      <c r="BM6427" s="157">
        <f>IF('1b-NaturalGas'!$AN$87="no","",ROUND(BL6427,4))</f>
        <v>0.38700000000000001</v>
      </c>
      <c r="BN6427" s="157">
        <f>IF('1b-NaturalGas'!$AN$88="no","",ROUND(BL6427,4))</f>
        <v>0.38700000000000001</v>
      </c>
      <c r="BO6427" s="157">
        <f>IF('1b-NaturalGas'!$AN$89="no","",ROUND(BL6427,4))</f>
        <v>0.38700000000000001</v>
      </c>
      <c r="BP6427" s="157">
        <f>IF('1b-NaturalGas'!$AN$90="no","not applicable (based on previous answers)",ROUND(BL6427,4))</f>
        <v>0.38700000000000001</v>
      </c>
      <c r="BQ6427" s="157">
        <f>IF('1b-NaturalGas'!$AN$91="no","not applicable (based on previous answers)",ROUND(BL6427,4))</f>
        <v>0.38700000000000001</v>
      </c>
    </row>
    <row r="6428" spans="30:69" x14ac:dyDescent="0.25">
      <c r="AD6428" s="157">
        <f t="shared" si="215"/>
        <v>0.38900000000000029</v>
      </c>
      <c r="AE6428" s="157">
        <f>IF('1a-Electricity'!$AN$77="no","",ROUND(AD6428,4))</f>
        <v>0.38900000000000001</v>
      </c>
      <c r="AF6428" s="157">
        <f>IF('1a-Electricity'!$AN$78="no","",ROUND(AD6428,4))</f>
        <v>0.38900000000000001</v>
      </c>
      <c r="AG6428" s="157">
        <f>IF('1a-Electricity'!$AN$79="no","",ROUND(AD6428,4))</f>
        <v>0.38900000000000001</v>
      </c>
      <c r="BL6428" s="157">
        <f t="shared" si="216"/>
        <v>0.38800000000000029</v>
      </c>
      <c r="BM6428" s="157">
        <f>IF('1b-NaturalGas'!$AN$87="no","",ROUND(BL6428,4))</f>
        <v>0.38800000000000001</v>
      </c>
      <c r="BN6428" s="157">
        <f>IF('1b-NaturalGas'!$AN$88="no","",ROUND(BL6428,4))</f>
        <v>0.38800000000000001</v>
      </c>
      <c r="BO6428" s="157">
        <f>IF('1b-NaturalGas'!$AN$89="no","",ROUND(BL6428,4))</f>
        <v>0.38800000000000001</v>
      </c>
      <c r="BP6428" s="157">
        <f>IF('1b-NaturalGas'!$AN$90="no","not applicable (based on previous answers)",ROUND(BL6428,4))</f>
        <v>0.38800000000000001</v>
      </c>
      <c r="BQ6428" s="157">
        <f>IF('1b-NaturalGas'!$AN$91="no","not applicable (based on previous answers)",ROUND(BL6428,4))</f>
        <v>0.38800000000000001</v>
      </c>
    </row>
    <row r="6429" spans="30:69" x14ac:dyDescent="0.25">
      <c r="AD6429" s="157">
        <f t="shared" si="215"/>
        <v>0.39000000000000029</v>
      </c>
      <c r="AE6429" s="157">
        <f>IF('1a-Electricity'!$AN$77="no","",ROUND(AD6429,4))</f>
        <v>0.39</v>
      </c>
      <c r="AF6429" s="157">
        <f>IF('1a-Electricity'!$AN$78="no","",ROUND(AD6429,4))</f>
        <v>0.39</v>
      </c>
      <c r="AG6429" s="157">
        <f>IF('1a-Electricity'!$AN$79="no","",ROUND(AD6429,4))</f>
        <v>0.39</v>
      </c>
      <c r="BL6429" s="157">
        <f t="shared" si="216"/>
        <v>0.38900000000000029</v>
      </c>
      <c r="BM6429" s="157">
        <f>IF('1b-NaturalGas'!$AN$87="no","",ROUND(BL6429,4))</f>
        <v>0.38900000000000001</v>
      </c>
      <c r="BN6429" s="157">
        <f>IF('1b-NaturalGas'!$AN$88="no","",ROUND(BL6429,4))</f>
        <v>0.38900000000000001</v>
      </c>
      <c r="BO6429" s="157">
        <f>IF('1b-NaturalGas'!$AN$89="no","",ROUND(BL6429,4))</f>
        <v>0.38900000000000001</v>
      </c>
      <c r="BP6429" s="157">
        <f>IF('1b-NaturalGas'!$AN$90="no","not applicable (based on previous answers)",ROUND(BL6429,4))</f>
        <v>0.38900000000000001</v>
      </c>
      <c r="BQ6429" s="157">
        <f>IF('1b-NaturalGas'!$AN$91="no","not applicable (based on previous answers)",ROUND(BL6429,4))</f>
        <v>0.38900000000000001</v>
      </c>
    </row>
    <row r="6430" spans="30:69" x14ac:dyDescent="0.25">
      <c r="AD6430" s="157">
        <f t="shared" si="215"/>
        <v>0.39100000000000029</v>
      </c>
      <c r="AE6430" s="157">
        <f>IF('1a-Electricity'!$AN$77="no","",ROUND(AD6430,4))</f>
        <v>0.39100000000000001</v>
      </c>
      <c r="AF6430" s="157">
        <f>IF('1a-Electricity'!$AN$78="no","",ROUND(AD6430,4))</f>
        <v>0.39100000000000001</v>
      </c>
      <c r="AG6430" s="157">
        <f>IF('1a-Electricity'!$AN$79="no","",ROUND(AD6430,4))</f>
        <v>0.39100000000000001</v>
      </c>
      <c r="BL6430" s="157">
        <f t="shared" si="216"/>
        <v>0.39000000000000029</v>
      </c>
      <c r="BM6430" s="157">
        <f>IF('1b-NaturalGas'!$AN$87="no","",ROUND(BL6430,4))</f>
        <v>0.39</v>
      </c>
      <c r="BN6430" s="157">
        <f>IF('1b-NaturalGas'!$AN$88="no","",ROUND(BL6430,4))</f>
        <v>0.39</v>
      </c>
      <c r="BO6430" s="157">
        <f>IF('1b-NaturalGas'!$AN$89="no","",ROUND(BL6430,4))</f>
        <v>0.39</v>
      </c>
      <c r="BP6430" s="157">
        <f>IF('1b-NaturalGas'!$AN$90="no","not applicable (based on previous answers)",ROUND(BL6430,4))</f>
        <v>0.39</v>
      </c>
      <c r="BQ6430" s="157">
        <f>IF('1b-NaturalGas'!$AN$91="no","not applicable (based on previous answers)",ROUND(BL6430,4))</f>
        <v>0.39</v>
      </c>
    </row>
    <row r="6431" spans="30:69" x14ac:dyDescent="0.25">
      <c r="AD6431" s="157">
        <f t="shared" si="215"/>
        <v>0.39200000000000029</v>
      </c>
      <c r="AE6431" s="157">
        <f>IF('1a-Electricity'!$AN$77="no","",ROUND(AD6431,4))</f>
        <v>0.39200000000000002</v>
      </c>
      <c r="AF6431" s="157">
        <f>IF('1a-Electricity'!$AN$78="no","",ROUND(AD6431,4))</f>
        <v>0.39200000000000002</v>
      </c>
      <c r="AG6431" s="157">
        <f>IF('1a-Electricity'!$AN$79="no","",ROUND(AD6431,4))</f>
        <v>0.39200000000000002</v>
      </c>
      <c r="BL6431" s="157">
        <f t="shared" si="216"/>
        <v>0.39100000000000029</v>
      </c>
      <c r="BM6431" s="157">
        <f>IF('1b-NaturalGas'!$AN$87="no","",ROUND(BL6431,4))</f>
        <v>0.39100000000000001</v>
      </c>
      <c r="BN6431" s="157">
        <f>IF('1b-NaturalGas'!$AN$88="no","",ROUND(BL6431,4))</f>
        <v>0.39100000000000001</v>
      </c>
      <c r="BO6431" s="157">
        <f>IF('1b-NaturalGas'!$AN$89="no","",ROUND(BL6431,4))</f>
        <v>0.39100000000000001</v>
      </c>
      <c r="BP6431" s="157">
        <f>IF('1b-NaturalGas'!$AN$90="no","not applicable (based on previous answers)",ROUND(BL6431,4))</f>
        <v>0.39100000000000001</v>
      </c>
      <c r="BQ6431" s="157">
        <f>IF('1b-NaturalGas'!$AN$91="no","not applicable (based on previous answers)",ROUND(BL6431,4))</f>
        <v>0.39100000000000001</v>
      </c>
    </row>
    <row r="6432" spans="30:69" x14ac:dyDescent="0.25">
      <c r="AD6432" s="157">
        <f t="shared" si="215"/>
        <v>0.39300000000000029</v>
      </c>
      <c r="AE6432" s="157">
        <f>IF('1a-Electricity'!$AN$77="no","",ROUND(AD6432,4))</f>
        <v>0.39300000000000002</v>
      </c>
      <c r="AF6432" s="157">
        <f>IF('1a-Electricity'!$AN$78="no","",ROUND(AD6432,4))</f>
        <v>0.39300000000000002</v>
      </c>
      <c r="AG6432" s="157">
        <f>IF('1a-Electricity'!$AN$79="no","",ROUND(AD6432,4))</f>
        <v>0.39300000000000002</v>
      </c>
      <c r="BL6432" s="157">
        <f t="shared" si="216"/>
        <v>0.39200000000000029</v>
      </c>
      <c r="BM6432" s="157">
        <f>IF('1b-NaturalGas'!$AN$87="no","",ROUND(BL6432,4))</f>
        <v>0.39200000000000002</v>
      </c>
      <c r="BN6432" s="157">
        <f>IF('1b-NaturalGas'!$AN$88="no","",ROUND(BL6432,4))</f>
        <v>0.39200000000000002</v>
      </c>
      <c r="BO6432" s="157">
        <f>IF('1b-NaturalGas'!$AN$89="no","",ROUND(BL6432,4))</f>
        <v>0.39200000000000002</v>
      </c>
      <c r="BP6432" s="157">
        <f>IF('1b-NaturalGas'!$AN$90="no","not applicable (based on previous answers)",ROUND(BL6432,4))</f>
        <v>0.39200000000000002</v>
      </c>
      <c r="BQ6432" s="157">
        <f>IF('1b-NaturalGas'!$AN$91="no","not applicable (based on previous answers)",ROUND(BL6432,4))</f>
        <v>0.39200000000000002</v>
      </c>
    </row>
    <row r="6433" spans="30:69" x14ac:dyDescent="0.25">
      <c r="AD6433" s="157">
        <f t="shared" si="215"/>
        <v>0.39400000000000029</v>
      </c>
      <c r="AE6433" s="157">
        <f>IF('1a-Electricity'!$AN$77="no","",ROUND(AD6433,4))</f>
        <v>0.39400000000000002</v>
      </c>
      <c r="AF6433" s="157">
        <f>IF('1a-Electricity'!$AN$78="no","",ROUND(AD6433,4))</f>
        <v>0.39400000000000002</v>
      </c>
      <c r="AG6433" s="157">
        <f>IF('1a-Electricity'!$AN$79="no","",ROUND(AD6433,4))</f>
        <v>0.39400000000000002</v>
      </c>
      <c r="BL6433" s="157">
        <f t="shared" si="216"/>
        <v>0.39300000000000029</v>
      </c>
      <c r="BM6433" s="157">
        <f>IF('1b-NaturalGas'!$AN$87="no","",ROUND(BL6433,4))</f>
        <v>0.39300000000000002</v>
      </c>
      <c r="BN6433" s="157">
        <f>IF('1b-NaturalGas'!$AN$88="no","",ROUND(BL6433,4))</f>
        <v>0.39300000000000002</v>
      </c>
      <c r="BO6433" s="157">
        <f>IF('1b-NaturalGas'!$AN$89="no","",ROUND(BL6433,4))</f>
        <v>0.39300000000000002</v>
      </c>
      <c r="BP6433" s="157">
        <f>IF('1b-NaturalGas'!$AN$90="no","not applicable (based on previous answers)",ROUND(BL6433,4))</f>
        <v>0.39300000000000002</v>
      </c>
      <c r="BQ6433" s="157">
        <f>IF('1b-NaturalGas'!$AN$91="no","not applicable (based on previous answers)",ROUND(BL6433,4))</f>
        <v>0.39300000000000002</v>
      </c>
    </row>
    <row r="6434" spans="30:69" x14ac:dyDescent="0.25">
      <c r="AD6434" s="157">
        <f t="shared" si="215"/>
        <v>0.3950000000000003</v>
      </c>
      <c r="AE6434" s="157">
        <f>IF('1a-Electricity'!$AN$77="no","",ROUND(AD6434,4))</f>
        <v>0.39500000000000002</v>
      </c>
      <c r="AF6434" s="157">
        <f>IF('1a-Electricity'!$AN$78="no","",ROUND(AD6434,4))</f>
        <v>0.39500000000000002</v>
      </c>
      <c r="AG6434" s="157">
        <f>IF('1a-Electricity'!$AN$79="no","",ROUND(AD6434,4))</f>
        <v>0.39500000000000002</v>
      </c>
      <c r="BL6434" s="157">
        <f t="shared" si="216"/>
        <v>0.39400000000000029</v>
      </c>
      <c r="BM6434" s="157">
        <f>IF('1b-NaturalGas'!$AN$87="no","",ROUND(BL6434,4))</f>
        <v>0.39400000000000002</v>
      </c>
      <c r="BN6434" s="157">
        <f>IF('1b-NaturalGas'!$AN$88="no","",ROUND(BL6434,4))</f>
        <v>0.39400000000000002</v>
      </c>
      <c r="BO6434" s="157">
        <f>IF('1b-NaturalGas'!$AN$89="no","",ROUND(BL6434,4))</f>
        <v>0.39400000000000002</v>
      </c>
      <c r="BP6434" s="157">
        <f>IF('1b-NaturalGas'!$AN$90="no","not applicable (based on previous answers)",ROUND(BL6434,4))</f>
        <v>0.39400000000000002</v>
      </c>
      <c r="BQ6434" s="157">
        <f>IF('1b-NaturalGas'!$AN$91="no","not applicable (based on previous answers)",ROUND(BL6434,4))</f>
        <v>0.39400000000000002</v>
      </c>
    </row>
    <row r="6435" spans="30:69" x14ac:dyDescent="0.25">
      <c r="AD6435" s="157">
        <f t="shared" si="215"/>
        <v>0.3960000000000003</v>
      </c>
      <c r="AE6435" s="157">
        <f>IF('1a-Electricity'!$AN$77="no","",ROUND(AD6435,4))</f>
        <v>0.39600000000000002</v>
      </c>
      <c r="AF6435" s="157">
        <f>IF('1a-Electricity'!$AN$78="no","",ROUND(AD6435,4))</f>
        <v>0.39600000000000002</v>
      </c>
      <c r="AG6435" s="157">
        <f>IF('1a-Electricity'!$AN$79="no","",ROUND(AD6435,4))</f>
        <v>0.39600000000000002</v>
      </c>
      <c r="BL6435" s="157">
        <f t="shared" si="216"/>
        <v>0.3950000000000003</v>
      </c>
      <c r="BM6435" s="157">
        <f>IF('1b-NaturalGas'!$AN$87="no","",ROUND(BL6435,4))</f>
        <v>0.39500000000000002</v>
      </c>
      <c r="BN6435" s="157">
        <f>IF('1b-NaturalGas'!$AN$88="no","",ROUND(BL6435,4))</f>
        <v>0.39500000000000002</v>
      </c>
      <c r="BO6435" s="157">
        <f>IF('1b-NaturalGas'!$AN$89="no","",ROUND(BL6435,4))</f>
        <v>0.39500000000000002</v>
      </c>
      <c r="BP6435" s="157">
        <f>IF('1b-NaturalGas'!$AN$90="no","not applicable (based on previous answers)",ROUND(BL6435,4))</f>
        <v>0.39500000000000002</v>
      </c>
      <c r="BQ6435" s="157">
        <f>IF('1b-NaturalGas'!$AN$91="no","not applicable (based on previous answers)",ROUND(BL6435,4))</f>
        <v>0.39500000000000002</v>
      </c>
    </row>
    <row r="6436" spans="30:69" x14ac:dyDescent="0.25">
      <c r="AD6436" s="157">
        <f t="shared" si="215"/>
        <v>0.3970000000000003</v>
      </c>
      <c r="AE6436" s="157">
        <f>IF('1a-Electricity'!$AN$77="no","",ROUND(AD6436,4))</f>
        <v>0.39700000000000002</v>
      </c>
      <c r="AF6436" s="157">
        <f>IF('1a-Electricity'!$AN$78="no","",ROUND(AD6436,4))</f>
        <v>0.39700000000000002</v>
      </c>
      <c r="AG6436" s="157">
        <f>IF('1a-Electricity'!$AN$79="no","",ROUND(AD6436,4))</f>
        <v>0.39700000000000002</v>
      </c>
      <c r="BL6436" s="157">
        <f t="shared" si="216"/>
        <v>0.3960000000000003</v>
      </c>
      <c r="BM6436" s="157">
        <f>IF('1b-NaturalGas'!$AN$87="no","",ROUND(BL6436,4))</f>
        <v>0.39600000000000002</v>
      </c>
      <c r="BN6436" s="157">
        <f>IF('1b-NaturalGas'!$AN$88="no","",ROUND(BL6436,4))</f>
        <v>0.39600000000000002</v>
      </c>
      <c r="BO6436" s="157">
        <f>IF('1b-NaturalGas'!$AN$89="no","",ROUND(BL6436,4))</f>
        <v>0.39600000000000002</v>
      </c>
      <c r="BP6436" s="157">
        <f>IF('1b-NaturalGas'!$AN$90="no","not applicable (based on previous answers)",ROUND(BL6436,4))</f>
        <v>0.39600000000000002</v>
      </c>
      <c r="BQ6436" s="157">
        <f>IF('1b-NaturalGas'!$AN$91="no","not applicable (based on previous answers)",ROUND(BL6436,4))</f>
        <v>0.39600000000000002</v>
      </c>
    </row>
    <row r="6437" spans="30:69" x14ac:dyDescent="0.25">
      <c r="AD6437" s="157">
        <f t="shared" si="215"/>
        <v>0.3980000000000003</v>
      </c>
      <c r="AE6437" s="157">
        <f>IF('1a-Electricity'!$AN$77="no","",ROUND(AD6437,4))</f>
        <v>0.39800000000000002</v>
      </c>
      <c r="AF6437" s="157">
        <f>IF('1a-Electricity'!$AN$78="no","",ROUND(AD6437,4))</f>
        <v>0.39800000000000002</v>
      </c>
      <c r="AG6437" s="157">
        <f>IF('1a-Electricity'!$AN$79="no","",ROUND(AD6437,4))</f>
        <v>0.39800000000000002</v>
      </c>
      <c r="BL6437" s="157">
        <f t="shared" si="216"/>
        <v>0.3970000000000003</v>
      </c>
      <c r="BM6437" s="157">
        <f>IF('1b-NaturalGas'!$AN$87="no","",ROUND(BL6437,4))</f>
        <v>0.39700000000000002</v>
      </c>
      <c r="BN6437" s="157">
        <f>IF('1b-NaturalGas'!$AN$88="no","",ROUND(BL6437,4))</f>
        <v>0.39700000000000002</v>
      </c>
      <c r="BO6437" s="157">
        <f>IF('1b-NaturalGas'!$AN$89="no","",ROUND(BL6437,4))</f>
        <v>0.39700000000000002</v>
      </c>
      <c r="BP6437" s="157">
        <f>IF('1b-NaturalGas'!$AN$90="no","not applicable (based on previous answers)",ROUND(BL6437,4))</f>
        <v>0.39700000000000002</v>
      </c>
      <c r="BQ6437" s="157">
        <f>IF('1b-NaturalGas'!$AN$91="no","not applicable (based on previous answers)",ROUND(BL6437,4))</f>
        <v>0.39700000000000002</v>
      </c>
    </row>
    <row r="6438" spans="30:69" x14ac:dyDescent="0.25">
      <c r="AD6438" s="157">
        <f t="shared" si="215"/>
        <v>0.3990000000000003</v>
      </c>
      <c r="AE6438" s="157">
        <f>IF('1a-Electricity'!$AN$77="no","",ROUND(AD6438,4))</f>
        <v>0.39900000000000002</v>
      </c>
      <c r="AF6438" s="157">
        <f>IF('1a-Electricity'!$AN$78="no","",ROUND(AD6438,4))</f>
        <v>0.39900000000000002</v>
      </c>
      <c r="AG6438" s="157">
        <f>IF('1a-Electricity'!$AN$79="no","",ROUND(AD6438,4))</f>
        <v>0.39900000000000002</v>
      </c>
      <c r="BL6438" s="157">
        <f t="shared" si="216"/>
        <v>0.3980000000000003</v>
      </c>
      <c r="BM6438" s="157">
        <f>IF('1b-NaturalGas'!$AN$87="no","",ROUND(BL6438,4))</f>
        <v>0.39800000000000002</v>
      </c>
      <c r="BN6438" s="157">
        <f>IF('1b-NaturalGas'!$AN$88="no","",ROUND(BL6438,4))</f>
        <v>0.39800000000000002</v>
      </c>
      <c r="BO6438" s="157">
        <f>IF('1b-NaturalGas'!$AN$89="no","",ROUND(BL6438,4))</f>
        <v>0.39800000000000002</v>
      </c>
      <c r="BP6438" s="157">
        <f>IF('1b-NaturalGas'!$AN$90="no","not applicable (based on previous answers)",ROUND(BL6438,4))</f>
        <v>0.39800000000000002</v>
      </c>
      <c r="BQ6438" s="157">
        <f>IF('1b-NaturalGas'!$AN$91="no","not applicable (based on previous answers)",ROUND(BL6438,4))</f>
        <v>0.39800000000000002</v>
      </c>
    </row>
    <row r="6439" spans="30:69" x14ac:dyDescent="0.25">
      <c r="AD6439" s="157">
        <f t="shared" si="215"/>
        <v>0.4000000000000003</v>
      </c>
      <c r="AE6439" s="157">
        <f>IF('1a-Electricity'!$AN$77="no","",ROUND(AD6439,4))</f>
        <v>0.4</v>
      </c>
      <c r="AF6439" s="157">
        <f>IF('1a-Electricity'!$AN$78="no","",ROUND(AD6439,4))</f>
        <v>0.4</v>
      </c>
      <c r="AG6439" s="157">
        <f>IF('1a-Electricity'!$AN$79="no","",ROUND(AD6439,4))</f>
        <v>0.4</v>
      </c>
      <c r="BL6439" s="157">
        <f t="shared" si="216"/>
        <v>0.3990000000000003</v>
      </c>
      <c r="BM6439" s="157">
        <f>IF('1b-NaturalGas'!$AN$87="no","",ROUND(BL6439,4))</f>
        <v>0.39900000000000002</v>
      </c>
      <c r="BN6439" s="157">
        <f>IF('1b-NaturalGas'!$AN$88="no","",ROUND(BL6439,4))</f>
        <v>0.39900000000000002</v>
      </c>
      <c r="BO6439" s="157">
        <f>IF('1b-NaturalGas'!$AN$89="no","",ROUND(BL6439,4))</f>
        <v>0.39900000000000002</v>
      </c>
      <c r="BP6439" s="157">
        <f>IF('1b-NaturalGas'!$AN$90="no","not applicable (based on previous answers)",ROUND(BL6439,4))</f>
        <v>0.39900000000000002</v>
      </c>
      <c r="BQ6439" s="157">
        <f>IF('1b-NaturalGas'!$AN$91="no","not applicable (based on previous answers)",ROUND(BL6439,4))</f>
        <v>0.39900000000000002</v>
      </c>
    </row>
    <row r="6440" spans="30:69" x14ac:dyDescent="0.25">
      <c r="AD6440" s="157">
        <f t="shared" si="215"/>
        <v>0.4010000000000003</v>
      </c>
      <c r="AE6440" s="157">
        <f>IF('1a-Electricity'!$AN$77="no","",ROUND(AD6440,4))</f>
        <v>0.40100000000000002</v>
      </c>
      <c r="AF6440" s="157">
        <f>IF('1a-Electricity'!$AN$78="no","",ROUND(AD6440,4))</f>
        <v>0.40100000000000002</v>
      </c>
      <c r="AG6440" s="157">
        <f>IF('1a-Electricity'!$AN$79="no","",ROUND(AD6440,4))</f>
        <v>0.40100000000000002</v>
      </c>
      <c r="BL6440" s="157">
        <f t="shared" si="216"/>
        <v>0.4000000000000003</v>
      </c>
      <c r="BM6440" s="157">
        <f>IF('1b-NaturalGas'!$AN$87="no","",ROUND(BL6440,4))</f>
        <v>0.4</v>
      </c>
      <c r="BN6440" s="157">
        <f>IF('1b-NaturalGas'!$AN$88="no","",ROUND(BL6440,4))</f>
        <v>0.4</v>
      </c>
      <c r="BO6440" s="157">
        <f>IF('1b-NaturalGas'!$AN$89="no","",ROUND(BL6440,4))</f>
        <v>0.4</v>
      </c>
      <c r="BP6440" s="157">
        <f>IF('1b-NaturalGas'!$AN$90="no","not applicable (based on previous answers)",ROUND(BL6440,4))</f>
        <v>0.4</v>
      </c>
      <c r="BQ6440" s="157">
        <f>IF('1b-NaturalGas'!$AN$91="no","not applicable (based on previous answers)",ROUND(BL6440,4))</f>
        <v>0.4</v>
      </c>
    </row>
    <row r="6441" spans="30:69" x14ac:dyDescent="0.25">
      <c r="AD6441" s="157">
        <f t="shared" si="215"/>
        <v>0.4020000000000003</v>
      </c>
      <c r="AE6441" s="157">
        <f>IF('1a-Electricity'!$AN$77="no","",ROUND(AD6441,4))</f>
        <v>0.40200000000000002</v>
      </c>
      <c r="AF6441" s="157">
        <f>IF('1a-Electricity'!$AN$78="no","",ROUND(AD6441,4))</f>
        <v>0.40200000000000002</v>
      </c>
      <c r="AG6441" s="157">
        <f>IF('1a-Electricity'!$AN$79="no","",ROUND(AD6441,4))</f>
        <v>0.40200000000000002</v>
      </c>
      <c r="BL6441" s="157">
        <f t="shared" si="216"/>
        <v>0.4010000000000003</v>
      </c>
      <c r="BM6441" s="157">
        <f>IF('1b-NaturalGas'!$AN$87="no","",ROUND(BL6441,4))</f>
        <v>0.40100000000000002</v>
      </c>
      <c r="BN6441" s="157">
        <f>IF('1b-NaturalGas'!$AN$88="no","",ROUND(BL6441,4))</f>
        <v>0.40100000000000002</v>
      </c>
      <c r="BO6441" s="157">
        <f>IF('1b-NaturalGas'!$AN$89="no","",ROUND(BL6441,4))</f>
        <v>0.40100000000000002</v>
      </c>
      <c r="BP6441" s="157">
        <f>IF('1b-NaturalGas'!$AN$90="no","not applicable (based on previous answers)",ROUND(BL6441,4))</f>
        <v>0.40100000000000002</v>
      </c>
      <c r="BQ6441" s="157">
        <f>IF('1b-NaturalGas'!$AN$91="no","not applicable (based on previous answers)",ROUND(BL6441,4))</f>
        <v>0.40100000000000002</v>
      </c>
    </row>
    <row r="6442" spans="30:69" x14ac:dyDescent="0.25">
      <c r="AD6442" s="157">
        <f t="shared" si="215"/>
        <v>0.4030000000000003</v>
      </c>
      <c r="AE6442" s="157">
        <f>IF('1a-Electricity'!$AN$77="no","",ROUND(AD6442,4))</f>
        <v>0.40300000000000002</v>
      </c>
      <c r="AF6442" s="157">
        <f>IF('1a-Electricity'!$AN$78="no","",ROUND(AD6442,4))</f>
        <v>0.40300000000000002</v>
      </c>
      <c r="AG6442" s="157">
        <f>IF('1a-Electricity'!$AN$79="no","",ROUND(AD6442,4))</f>
        <v>0.40300000000000002</v>
      </c>
      <c r="BL6442" s="157">
        <f t="shared" si="216"/>
        <v>0.4020000000000003</v>
      </c>
      <c r="BM6442" s="157">
        <f>IF('1b-NaturalGas'!$AN$87="no","",ROUND(BL6442,4))</f>
        <v>0.40200000000000002</v>
      </c>
      <c r="BN6442" s="157">
        <f>IF('1b-NaturalGas'!$AN$88="no","",ROUND(BL6442,4))</f>
        <v>0.40200000000000002</v>
      </c>
      <c r="BO6442" s="157">
        <f>IF('1b-NaturalGas'!$AN$89="no","",ROUND(BL6442,4))</f>
        <v>0.40200000000000002</v>
      </c>
      <c r="BP6442" s="157">
        <f>IF('1b-NaturalGas'!$AN$90="no","not applicable (based on previous answers)",ROUND(BL6442,4))</f>
        <v>0.40200000000000002</v>
      </c>
      <c r="BQ6442" s="157">
        <f>IF('1b-NaturalGas'!$AN$91="no","not applicable (based on previous answers)",ROUND(BL6442,4))</f>
        <v>0.40200000000000002</v>
      </c>
    </row>
    <row r="6443" spans="30:69" x14ac:dyDescent="0.25">
      <c r="AD6443" s="157">
        <f t="shared" si="215"/>
        <v>0.4040000000000003</v>
      </c>
      <c r="AE6443" s="157">
        <f>IF('1a-Electricity'!$AN$77="no","",ROUND(AD6443,4))</f>
        <v>0.40400000000000003</v>
      </c>
      <c r="AF6443" s="157">
        <f>IF('1a-Electricity'!$AN$78="no","",ROUND(AD6443,4))</f>
        <v>0.40400000000000003</v>
      </c>
      <c r="AG6443" s="157">
        <f>IF('1a-Electricity'!$AN$79="no","",ROUND(AD6443,4))</f>
        <v>0.40400000000000003</v>
      </c>
      <c r="BL6443" s="157">
        <f t="shared" si="216"/>
        <v>0.4030000000000003</v>
      </c>
      <c r="BM6443" s="157">
        <f>IF('1b-NaturalGas'!$AN$87="no","",ROUND(BL6443,4))</f>
        <v>0.40300000000000002</v>
      </c>
      <c r="BN6443" s="157">
        <f>IF('1b-NaturalGas'!$AN$88="no","",ROUND(BL6443,4))</f>
        <v>0.40300000000000002</v>
      </c>
      <c r="BO6443" s="157">
        <f>IF('1b-NaturalGas'!$AN$89="no","",ROUND(BL6443,4))</f>
        <v>0.40300000000000002</v>
      </c>
      <c r="BP6443" s="157">
        <f>IF('1b-NaturalGas'!$AN$90="no","not applicable (based on previous answers)",ROUND(BL6443,4))</f>
        <v>0.40300000000000002</v>
      </c>
      <c r="BQ6443" s="157">
        <f>IF('1b-NaturalGas'!$AN$91="no","not applicable (based on previous answers)",ROUND(BL6443,4))</f>
        <v>0.40300000000000002</v>
      </c>
    </row>
    <row r="6444" spans="30:69" x14ac:dyDescent="0.25">
      <c r="AD6444" s="157">
        <f t="shared" si="215"/>
        <v>0.4050000000000003</v>
      </c>
      <c r="AE6444" s="157">
        <f>IF('1a-Electricity'!$AN$77="no","",ROUND(AD6444,4))</f>
        <v>0.40500000000000003</v>
      </c>
      <c r="AF6444" s="157">
        <f>IF('1a-Electricity'!$AN$78="no","",ROUND(AD6444,4))</f>
        <v>0.40500000000000003</v>
      </c>
      <c r="AG6444" s="157">
        <f>IF('1a-Electricity'!$AN$79="no","",ROUND(AD6444,4))</f>
        <v>0.40500000000000003</v>
      </c>
      <c r="BL6444" s="157">
        <f t="shared" si="216"/>
        <v>0.4040000000000003</v>
      </c>
      <c r="BM6444" s="157">
        <f>IF('1b-NaturalGas'!$AN$87="no","",ROUND(BL6444,4))</f>
        <v>0.40400000000000003</v>
      </c>
      <c r="BN6444" s="157">
        <f>IF('1b-NaturalGas'!$AN$88="no","",ROUND(BL6444,4))</f>
        <v>0.40400000000000003</v>
      </c>
      <c r="BO6444" s="157">
        <f>IF('1b-NaturalGas'!$AN$89="no","",ROUND(BL6444,4))</f>
        <v>0.40400000000000003</v>
      </c>
      <c r="BP6444" s="157">
        <f>IF('1b-NaturalGas'!$AN$90="no","not applicable (based on previous answers)",ROUND(BL6444,4))</f>
        <v>0.40400000000000003</v>
      </c>
      <c r="BQ6444" s="157">
        <f>IF('1b-NaturalGas'!$AN$91="no","not applicable (based on previous answers)",ROUND(BL6444,4))</f>
        <v>0.40400000000000003</v>
      </c>
    </row>
    <row r="6445" spans="30:69" x14ac:dyDescent="0.25">
      <c r="AD6445" s="157">
        <f t="shared" si="215"/>
        <v>0.40600000000000031</v>
      </c>
      <c r="AE6445" s="157">
        <f>IF('1a-Electricity'!$AN$77="no","",ROUND(AD6445,4))</f>
        <v>0.40600000000000003</v>
      </c>
      <c r="AF6445" s="157">
        <f>IF('1a-Electricity'!$AN$78="no","",ROUND(AD6445,4))</f>
        <v>0.40600000000000003</v>
      </c>
      <c r="AG6445" s="157">
        <f>IF('1a-Electricity'!$AN$79="no","",ROUND(AD6445,4))</f>
        <v>0.40600000000000003</v>
      </c>
      <c r="BL6445" s="157">
        <f t="shared" si="216"/>
        <v>0.4050000000000003</v>
      </c>
      <c r="BM6445" s="157">
        <f>IF('1b-NaturalGas'!$AN$87="no","",ROUND(BL6445,4))</f>
        <v>0.40500000000000003</v>
      </c>
      <c r="BN6445" s="157">
        <f>IF('1b-NaturalGas'!$AN$88="no","",ROUND(BL6445,4))</f>
        <v>0.40500000000000003</v>
      </c>
      <c r="BO6445" s="157">
        <f>IF('1b-NaturalGas'!$AN$89="no","",ROUND(BL6445,4))</f>
        <v>0.40500000000000003</v>
      </c>
      <c r="BP6445" s="157">
        <f>IF('1b-NaturalGas'!$AN$90="no","not applicable (based on previous answers)",ROUND(BL6445,4))</f>
        <v>0.40500000000000003</v>
      </c>
      <c r="BQ6445" s="157">
        <f>IF('1b-NaturalGas'!$AN$91="no","not applicable (based on previous answers)",ROUND(BL6445,4))</f>
        <v>0.40500000000000003</v>
      </c>
    </row>
    <row r="6446" spans="30:69" x14ac:dyDescent="0.25">
      <c r="AD6446" s="157">
        <f t="shared" si="215"/>
        <v>0.40700000000000031</v>
      </c>
      <c r="AE6446" s="157">
        <f>IF('1a-Electricity'!$AN$77="no","",ROUND(AD6446,4))</f>
        <v>0.40699999999999997</v>
      </c>
      <c r="AF6446" s="157">
        <f>IF('1a-Electricity'!$AN$78="no","",ROUND(AD6446,4))</f>
        <v>0.40699999999999997</v>
      </c>
      <c r="AG6446" s="157">
        <f>IF('1a-Electricity'!$AN$79="no","",ROUND(AD6446,4))</f>
        <v>0.40699999999999997</v>
      </c>
      <c r="BL6446" s="157">
        <f t="shared" si="216"/>
        <v>0.40600000000000031</v>
      </c>
      <c r="BM6446" s="157">
        <f>IF('1b-NaturalGas'!$AN$87="no","",ROUND(BL6446,4))</f>
        <v>0.40600000000000003</v>
      </c>
      <c r="BN6446" s="157">
        <f>IF('1b-NaturalGas'!$AN$88="no","",ROUND(BL6446,4))</f>
        <v>0.40600000000000003</v>
      </c>
      <c r="BO6446" s="157">
        <f>IF('1b-NaturalGas'!$AN$89="no","",ROUND(BL6446,4))</f>
        <v>0.40600000000000003</v>
      </c>
      <c r="BP6446" s="157">
        <f>IF('1b-NaturalGas'!$AN$90="no","not applicable (based on previous answers)",ROUND(BL6446,4))</f>
        <v>0.40600000000000003</v>
      </c>
      <c r="BQ6446" s="157">
        <f>IF('1b-NaturalGas'!$AN$91="no","not applicable (based on previous answers)",ROUND(BL6446,4))</f>
        <v>0.40600000000000003</v>
      </c>
    </row>
    <row r="6447" spans="30:69" x14ac:dyDescent="0.25">
      <c r="AD6447" s="157">
        <f t="shared" si="215"/>
        <v>0.40800000000000031</v>
      </c>
      <c r="AE6447" s="157">
        <f>IF('1a-Electricity'!$AN$77="no","",ROUND(AD6447,4))</f>
        <v>0.40799999999999997</v>
      </c>
      <c r="AF6447" s="157">
        <f>IF('1a-Electricity'!$AN$78="no","",ROUND(AD6447,4))</f>
        <v>0.40799999999999997</v>
      </c>
      <c r="AG6447" s="157">
        <f>IF('1a-Electricity'!$AN$79="no","",ROUND(AD6447,4))</f>
        <v>0.40799999999999997</v>
      </c>
      <c r="BL6447" s="157">
        <f t="shared" si="216"/>
        <v>0.40700000000000031</v>
      </c>
      <c r="BM6447" s="157">
        <f>IF('1b-NaturalGas'!$AN$87="no","",ROUND(BL6447,4))</f>
        <v>0.40699999999999997</v>
      </c>
      <c r="BN6447" s="157">
        <f>IF('1b-NaturalGas'!$AN$88="no","",ROUND(BL6447,4))</f>
        <v>0.40699999999999997</v>
      </c>
      <c r="BO6447" s="157">
        <f>IF('1b-NaturalGas'!$AN$89="no","",ROUND(BL6447,4))</f>
        <v>0.40699999999999997</v>
      </c>
      <c r="BP6447" s="157">
        <f>IF('1b-NaturalGas'!$AN$90="no","not applicable (based on previous answers)",ROUND(BL6447,4))</f>
        <v>0.40699999999999997</v>
      </c>
      <c r="BQ6447" s="157">
        <f>IF('1b-NaturalGas'!$AN$91="no","not applicable (based on previous answers)",ROUND(BL6447,4))</f>
        <v>0.40699999999999997</v>
      </c>
    </row>
    <row r="6448" spans="30:69" x14ac:dyDescent="0.25">
      <c r="AD6448" s="157">
        <f t="shared" si="215"/>
        <v>0.40900000000000031</v>
      </c>
      <c r="AE6448" s="157">
        <f>IF('1a-Electricity'!$AN$77="no","",ROUND(AD6448,4))</f>
        <v>0.40899999999999997</v>
      </c>
      <c r="AF6448" s="157">
        <f>IF('1a-Electricity'!$AN$78="no","",ROUND(AD6448,4))</f>
        <v>0.40899999999999997</v>
      </c>
      <c r="AG6448" s="157">
        <f>IF('1a-Electricity'!$AN$79="no","",ROUND(AD6448,4))</f>
        <v>0.40899999999999997</v>
      </c>
      <c r="BL6448" s="157">
        <f t="shared" si="216"/>
        <v>0.40800000000000031</v>
      </c>
      <c r="BM6448" s="157">
        <f>IF('1b-NaturalGas'!$AN$87="no","",ROUND(BL6448,4))</f>
        <v>0.40799999999999997</v>
      </c>
      <c r="BN6448" s="157">
        <f>IF('1b-NaturalGas'!$AN$88="no","",ROUND(BL6448,4))</f>
        <v>0.40799999999999997</v>
      </c>
      <c r="BO6448" s="157">
        <f>IF('1b-NaturalGas'!$AN$89="no","",ROUND(BL6448,4))</f>
        <v>0.40799999999999997</v>
      </c>
      <c r="BP6448" s="157">
        <f>IF('1b-NaturalGas'!$AN$90="no","not applicable (based on previous answers)",ROUND(BL6448,4))</f>
        <v>0.40799999999999997</v>
      </c>
      <c r="BQ6448" s="157">
        <f>IF('1b-NaturalGas'!$AN$91="no","not applicable (based on previous answers)",ROUND(BL6448,4))</f>
        <v>0.40799999999999997</v>
      </c>
    </row>
    <row r="6449" spans="30:69" x14ac:dyDescent="0.25">
      <c r="AD6449" s="157">
        <f t="shared" si="215"/>
        <v>0.41000000000000031</v>
      </c>
      <c r="AE6449" s="157">
        <f>IF('1a-Electricity'!$AN$77="no","",ROUND(AD6449,4))</f>
        <v>0.41</v>
      </c>
      <c r="AF6449" s="157">
        <f>IF('1a-Electricity'!$AN$78="no","",ROUND(AD6449,4))</f>
        <v>0.41</v>
      </c>
      <c r="AG6449" s="157">
        <f>IF('1a-Electricity'!$AN$79="no","",ROUND(AD6449,4))</f>
        <v>0.41</v>
      </c>
      <c r="BL6449" s="157">
        <f t="shared" si="216"/>
        <v>0.40900000000000031</v>
      </c>
      <c r="BM6449" s="157">
        <f>IF('1b-NaturalGas'!$AN$87="no","",ROUND(BL6449,4))</f>
        <v>0.40899999999999997</v>
      </c>
      <c r="BN6449" s="157">
        <f>IF('1b-NaturalGas'!$AN$88="no","",ROUND(BL6449,4))</f>
        <v>0.40899999999999997</v>
      </c>
      <c r="BO6449" s="157">
        <f>IF('1b-NaturalGas'!$AN$89="no","",ROUND(BL6449,4))</f>
        <v>0.40899999999999997</v>
      </c>
      <c r="BP6449" s="157">
        <f>IF('1b-NaturalGas'!$AN$90="no","not applicable (based on previous answers)",ROUND(BL6449,4))</f>
        <v>0.40899999999999997</v>
      </c>
      <c r="BQ6449" s="157">
        <f>IF('1b-NaturalGas'!$AN$91="no","not applicable (based on previous answers)",ROUND(BL6449,4))</f>
        <v>0.40899999999999997</v>
      </c>
    </row>
    <row r="6450" spans="30:69" x14ac:dyDescent="0.25">
      <c r="AD6450" s="157">
        <f t="shared" si="215"/>
        <v>0.41100000000000031</v>
      </c>
      <c r="AE6450" s="157">
        <f>IF('1a-Electricity'!$AN$77="no","",ROUND(AD6450,4))</f>
        <v>0.41099999999999998</v>
      </c>
      <c r="AF6450" s="157">
        <f>IF('1a-Electricity'!$AN$78="no","",ROUND(AD6450,4))</f>
        <v>0.41099999999999998</v>
      </c>
      <c r="AG6450" s="157">
        <f>IF('1a-Electricity'!$AN$79="no","",ROUND(AD6450,4))</f>
        <v>0.41099999999999998</v>
      </c>
      <c r="BL6450" s="157">
        <f t="shared" si="216"/>
        <v>0.41000000000000031</v>
      </c>
      <c r="BM6450" s="157">
        <f>IF('1b-NaturalGas'!$AN$87="no","",ROUND(BL6450,4))</f>
        <v>0.41</v>
      </c>
      <c r="BN6450" s="157">
        <f>IF('1b-NaturalGas'!$AN$88="no","",ROUND(BL6450,4))</f>
        <v>0.41</v>
      </c>
      <c r="BO6450" s="157">
        <f>IF('1b-NaturalGas'!$AN$89="no","",ROUND(BL6450,4))</f>
        <v>0.41</v>
      </c>
      <c r="BP6450" s="157">
        <f>IF('1b-NaturalGas'!$AN$90="no","not applicable (based on previous answers)",ROUND(BL6450,4))</f>
        <v>0.41</v>
      </c>
      <c r="BQ6450" s="157">
        <f>IF('1b-NaturalGas'!$AN$91="no","not applicable (based on previous answers)",ROUND(BL6450,4))</f>
        <v>0.41</v>
      </c>
    </row>
    <row r="6451" spans="30:69" x14ac:dyDescent="0.25">
      <c r="AD6451" s="157">
        <f t="shared" si="215"/>
        <v>0.41200000000000031</v>
      </c>
      <c r="AE6451" s="157">
        <f>IF('1a-Electricity'!$AN$77="no","",ROUND(AD6451,4))</f>
        <v>0.41199999999999998</v>
      </c>
      <c r="AF6451" s="157">
        <f>IF('1a-Electricity'!$AN$78="no","",ROUND(AD6451,4))</f>
        <v>0.41199999999999998</v>
      </c>
      <c r="AG6451" s="157">
        <f>IF('1a-Electricity'!$AN$79="no","",ROUND(AD6451,4))</f>
        <v>0.41199999999999998</v>
      </c>
      <c r="BL6451" s="157">
        <f t="shared" si="216"/>
        <v>0.41100000000000031</v>
      </c>
      <c r="BM6451" s="157">
        <f>IF('1b-NaturalGas'!$AN$87="no","",ROUND(BL6451,4))</f>
        <v>0.41099999999999998</v>
      </c>
      <c r="BN6451" s="157">
        <f>IF('1b-NaturalGas'!$AN$88="no","",ROUND(BL6451,4))</f>
        <v>0.41099999999999998</v>
      </c>
      <c r="BO6451" s="157">
        <f>IF('1b-NaturalGas'!$AN$89="no","",ROUND(BL6451,4))</f>
        <v>0.41099999999999998</v>
      </c>
      <c r="BP6451" s="157">
        <f>IF('1b-NaturalGas'!$AN$90="no","not applicable (based on previous answers)",ROUND(BL6451,4))</f>
        <v>0.41099999999999998</v>
      </c>
      <c r="BQ6451" s="157">
        <f>IF('1b-NaturalGas'!$AN$91="no","not applicable (based on previous answers)",ROUND(BL6451,4))</f>
        <v>0.41099999999999998</v>
      </c>
    </row>
    <row r="6452" spans="30:69" x14ac:dyDescent="0.25">
      <c r="AD6452" s="157">
        <f t="shared" si="215"/>
        <v>0.41300000000000031</v>
      </c>
      <c r="AE6452" s="157">
        <f>IF('1a-Electricity'!$AN$77="no","",ROUND(AD6452,4))</f>
        <v>0.41299999999999998</v>
      </c>
      <c r="AF6452" s="157">
        <f>IF('1a-Electricity'!$AN$78="no","",ROUND(AD6452,4))</f>
        <v>0.41299999999999998</v>
      </c>
      <c r="AG6452" s="157">
        <f>IF('1a-Electricity'!$AN$79="no","",ROUND(AD6452,4))</f>
        <v>0.41299999999999998</v>
      </c>
      <c r="BL6452" s="157">
        <f t="shared" si="216"/>
        <v>0.41200000000000031</v>
      </c>
      <c r="BM6452" s="157">
        <f>IF('1b-NaturalGas'!$AN$87="no","",ROUND(BL6452,4))</f>
        <v>0.41199999999999998</v>
      </c>
      <c r="BN6452" s="157">
        <f>IF('1b-NaturalGas'!$AN$88="no","",ROUND(BL6452,4))</f>
        <v>0.41199999999999998</v>
      </c>
      <c r="BO6452" s="157">
        <f>IF('1b-NaturalGas'!$AN$89="no","",ROUND(BL6452,4))</f>
        <v>0.41199999999999998</v>
      </c>
      <c r="BP6452" s="157">
        <f>IF('1b-NaturalGas'!$AN$90="no","not applicable (based on previous answers)",ROUND(BL6452,4))</f>
        <v>0.41199999999999998</v>
      </c>
      <c r="BQ6452" s="157">
        <f>IF('1b-NaturalGas'!$AN$91="no","not applicable (based on previous answers)",ROUND(BL6452,4))</f>
        <v>0.41199999999999998</v>
      </c>
    </row>
    <row r="6453" spans="30:69" x14ac:dyDescent="0.25">
      <c r="AD6453" s="157">
        <f t="shared" si="215"/>
        <v>0.41400000000000031</v>
      </c>
      <c r="AE6453" s="157">
        <f>IF('1a-Electricity'!$AN$77="no","",ROUND(AD6453,4))</f>
        <v>0.41399999999999998</v>
      </c>
      <c r="AF6453" s="157">
        <f>IF('1a-Electricity'!$AN$78="no","",ROUND(AD6453,4))</f>
        <v>0.41399999999999998</v>
      </c>
      <c r="AG6453" s="157">
        <f>IF('1a-Electricity'!$AN$79="no","",ROUND(AD6453,4))</f>
        <v>0.41399999999999998</v>
      </c>
      <c r="BL6453" s="157">
        <f t="shared" si="216"/>
        <v>0.41300000000000031</v>
      </c>
      <c r="BM6453" s="157">
        <f>IF('1b-NaturalGas'!$AN$87="no","",ROUND(BL6453,4))</f>
        <v>0.41299999999999998</v>
      </c>
      <c r="BN6453" s="157">
        <f>IF('1b-NaturalGas'!$AN$88="no","",ROUND(BL6453,4))</f>
        <v>0.41299999999999998</v>
      </c>
      <c r="BO6453" s="157">
        <f>IF('1b-NaturalGas'!$AN$89="no","",ROUND(BL6453,4))</f>
        <v>0.41299999999999998</v>
      </c>
      <c r="BP6453" s="157">
        <f>IF('1b-NaturalGas'!$AN$90="no","not applicable (based on previous answers)",ROUND(BL6453,4))</f>
        <v>0.41299999999999998</v>
      </c>
      <c r="BQ6453" s="157">
        <f>IF('1b-NaturalGas'!$AN$91="no","not applicable (based on previous answers)",ROUND(BL6453,4))</f>
        <v>0.41299999999999998</v>
      </c>
    </row>
    <row r="6454" spans="30:69" x14ac:dyDescent="0.25">
      <c r="AD6454" s="157">
        <f t="shared" si="215"/>
        <v>0.41500000000000031</v>
      </c>
      <c r="AE6454" s="157">
        <f>IF('1a-Electricity'!$AN$77="no","",ROUND(AD6454,4))</f>
        <v>0.41499999999999998</v>
      </c>
      <c r="AF6454" s="157">
        <f>IF('1a-Electricity'!$AN$78="no","",ROUND(AD6454,4))</f>
        <v>0.41499999999999998</v>
      </c>
      <c r="AG6454" s="157">
        <f>IF('1a-Electricity'!$AN$79="no","",ROUND(AD6454,4))</f>
        <v>0.41499999999999998</v>
      </c>
      <c r="BL6454" s="157">
        <f t="shared" si="216"/>
        <v>0.41400000000000031</v>
      </c>
      <c r="BM6454" s="157">
        <f>IF('1b-NaturalGas'!$AN$87="no","",ROUND(BL6454,4))</f>
        <v>0.41399999999999998</v>
      </c>
      <c r="BN6454" s="157">
        <f>IF('1b-NaturalGas'!$AN$88="no","",ROUND(BL6454,4))</f>
        <v>0.41399999999999998</v>
      </c>
      <c r="BO6454" s="157">
        <f>IF('1b-NaturalGas'!$AN$89="no","",ROUND(BL6454,4))</f>
        <v>0.41399999999999998</v>
      </c>
      <c r="BP6454" s="157">
        <f>IF('1b-NaturalGas'!$AN$90="no","not applicable (based on previous answers)",ROUND(BL6454,4))</f>
        <v>0.41399999999999998</v>
      </c>
      <c r="BQ6454" s="157">
        <f>IF('1b-NaturalGas'!$AN$91="no","not applicable (based on previous answers)",ROUND(BL6454,4))</f>
        <v>0.41399999999999998</v>
      </c>
    </row>
    <row r="6455" spans="30:69" x14ac:dyDescent="0.25">
      <c r="AD6455" s="157">
        <f t="shared" si="215"/>
        <v>0.41600000000000031</v>
      </c>
      <c r="AE6455" s="157">
        <f>IF('1a-Electricity'!$AN$77="no","",ROUND(AD6455,4))</f>
        <v>0.41599999999999998</v>
      </c>
      <c r="AF6455" s="157">
        <f>IF('1a-Electricity'!$AN$78="no","",ROUND(AD6455,4))</f>
        <v>0.41599999999999998</v>
      </c>
      <c r="AG6455" s="157">
        <f>IF('1a-Electricity'!$AN$79="no","",ROUND(AD6455,4))</f>
        <v>0.41599999999999998</v>
      </c>
      <c r="BL6455" s="157">
        <f t="shared" si="216"/>
        <v>0.41500000000000031</v>
      </c>
      <c r="BM6455" s="157">
        <f>IF('1b-NaturalGas'!$AN$87="no","",ROUND(BL6455,4))</f>
        <v>0.41499999999999998</v>
      </c>
      <c r="BN6455" s="157">
        <f>IF('1b-NaturalGas'!$AN$88="no","",ROUND(BL6455,4))</f>
        <v>0.41499999999999998</v>
      </c>
      <c r="BO6455" s="157">
        <f>IF('1b-NaturalGas'!$AN$89="no","",ROUND(BL6455,4))</f>
        <v>0.41499999999999998</v>
      </c>
      <c r="BP6455" s="157">
        <f>IF('1b-NaturalGas'!$AN$90="no","not applicable (based on previous answers)",ROUND(BL6455,4))</f>
        <v>0.41499999999999998</v>
      </c>
      <c r="BQ6455" s="157">
        <f>IF('1b-NaturalGas'!$AN$91="no","not applicable (based on previous answers)",ROUND(BL6455,4))</f>
        <v>0.41499999999999998</v>
      </c>
    </row>
    <row r="6456" spans="30:69" x14ac:dyDescent="0.25">
      <c r="AD6456" s="157">
        <f t="shared" si="215"/>
        <v>0.41700000000000031</v>
      </c>
      <c r="AE6456" s="157">
        <f>IF('1a-Electricity'!$AN$77="no","",ROUND(AD6456,4))</f>
        <v>0.41699999999999998</v>
      </c>
      <c r="AF6456" s="157">
        <f>IF('1a-Electricity'!$AN$78="no","",ROUND(AD6456,4))</f>
        <v>0.41699999999999998</v>
      </c>
      <c r="AG6456" s="157">
        <f>IF('1a-Electricity'!$AN$79="no","",ROUND(AD6456,4))</f>
        <v>0.41699999999999998</v>
      </c>
      <c r="BL6456" s="157">
        <f t="shared" si="216"/>
        <v>0.41600000000000031</v>
      </c>
      <c r="BM6456" s="157">
        <f>IF('1b-NaturalGas'!$AN$87="no","",ROUND(BL6456,4))</f>
        <v>0.41599999999999998</v>
      </c>
      <c r="BN6456" s="157">
        <f>IF('1b-NaturalGas'!$AN$88="no","",ROUND(BL6456,4))</f>
        <v>0.41599999999999998</v>
      </c>
      <c r="BO6456" s="157">
        <f>IF('1b-NaturalGas'!$AN$89="no","",ROUND(BL6456,4))</f>
        <v>0.41599999999999998</v>
      </c>
      <c r="BP6456" s="157">
        <f>IF('1b-NaturalGas'!$AN$90="no","not applicable (based on previous answers)",ROUND(BL6456,4))</f>
        <v>0.41599999999999998</v>
      </c>
      <c r="BQ6456" s="157">
        <f>IF('1b-NaturalGas'!$AN$91="no","not applicable (based on previous answers)",ROUND(BL6456,4))</f>
        <v>0.41599999999999998</v>
      </c>
    </row>
    <row r="6457" spans="30:69" x14ac:dyDescent="0.25">
      <c r="AD6457" s="157">
        <f t="shared" si="215"/>
        <v>0.41800000000000032</v>
      </c>
      <c r="AE6457" s="157">
        <f>IF('1a-Electricity'!$AN$77="no","",ROUND(AD6457,4))</f>
        <v>0.41799999999999998</v>
      </c>
      <c r="AF6457" s="157">
        <f>IF('1a-Electricity'!$AN$78="no","",ROUND(AD6457,4))</f>
        <v>0.41799999999999998</v>
      </c>
      <c r="AG6457" s="157">
        <f>IF('1a-Electricity'!$AN$79="no","",ROUND(AD6457,4))</f>
        <v>0.41799999999999998</v>
      </c>
      <c r="BL6457" s="157">
        <f t="shared" si="216"/>
        <v>0.41700000000000031</v>
      </c>
      <c r="BM6457" s="157">
        <f>IF('1b-NaturalGas'!$AN$87="no","",ROUND(BL6457,4))</f>
        <v>0.41699999999999998</v>
      </c>
      <c r="BN6457" s="157">
        <f>IF('1b-NaturalGas'!$AN$88="no","",ROUND(BL6457,4))</f>
        <v>0.41699999999999998</v>
      </c>
      <c r="BO6457" s="157">
        <f>IF('1b-NaturalGas'!$AN$89="no","",ROUND(BL6457,4))</f>
        <v>0.41699999999999998</v>
      </c>
      <c r="BP6457" s="157">
        <f>IF('1b-NaturalGas'!$AN$90="no","not applicable (based on previous answers)",ROUND(BL6457,4))</f>
        <v>0.41699999999999998</v>
      </c>
      <c r="BQ6457" s="157">
        <f>IF('1b-NaturalGas'!$AN$91="no","not applicable (based on previous answers)",ROUND(BL6457,4))</f>
        <v>0.41699999999999998</v>
      </c>
    </row>
    <row r="6458" spans="30:69" x14ac:dyDescent="0.25">
      <c r="AD6458" s="157">
        <f t="shared" si="215"/>
        <v>0.41900000000000032</v>
      </c>
      <c r="AE6458" s="157">
        <f>IF('1a-Electricity'!$AN$77="no","",ROUND(AD6458,4))</f>
        <v>0.41899999999999998</v>
      </c>
      <c r="AF6458" s="157">
        <f>IF('1a-Electricity'!$AN$78="no","",ROUND(AD6458,4))</f>
        <v>0.41899999999999998</v>
      </c>
      <c r="AG6458" s="157">
        <f>IF('1a-Electricity'!$AN$79="no","",ROUND(AD6458,4))</f>
        <v>0.41899999999999998</v>
      </c>
      <c r="BL6458" s="157">
        <f t="shared" si="216"/>
        <v>0.41800000000000032</v>
      </c>
      <c r="BM6458" s="157">
        <f>IF('1b-NaturalGas'!$AN$87="no","",ROUND(BL6458,4))</f>
        <v>0.41799999999999998</v>
      </c>
      <c r="BN6458" s="157">
        <f>IF('1b-NaturalGas'!$AN$88="no","",ROUND(BL6458,4))</f>
        <v>0.41799999999999998</v>
      </c>
      <c r="BO6458" s="157">
        <f>IF('1b-NaturalGas'!$AN$89="no","",ROUND(BL6458,4))</f>
        <v>0.41799999999999998</v>
      </c>
      <c r="BP6458" s="157">
        <f>IF('1b-NaturalGas'!$AN$90="no","not applicable (based on previous answers)",ROUND(BL6458,4))</f>
        <v>0.41799999999999998</v>
      </c>
      <c r="BQ6458" s="157">
        <f>IF('1b-NaturalGas'!$AN$91="no","not applicable (based on previous answers)",ROUND(BL6458,4))</f>
        <v>0.41799999999999998</v>
      </c>
    </row>
    <row r="6459" spans="30:69" x14ac:dyDescent="0.25">
      <c r="AD6459" s="157">
        <f t="shared" si="215"/>
        <v>0.42000000000000032</v>
      </c>
      <c r="AE6459" s="157">
        <f>IF('1a-Electricity'!$AN$77="no","",ROUND(AD6459,4))</f>
        <v>0.42</v>
      </c>
      <c r="AF6459" s="157">
        <f>IF('1a-Electricity'!$AN$78="no","",ROUND(AD6459,4))</f>
        <v>0.42</v>
      </c>
      <c r="AG6459" s="157">
        <f>IF('1a-Electricity'!$AN$79="no","",ROUND(AD6459,4))</f>
        <v>0.42</v>
      </c>
      <c r="BL6459" s="157">
        <f t="shared" si="216"/>
        <v>0.41900000000000032</v>
      </c>
      <c r="BM6459" s="157">
        <f>IF('1b-NaturalGas'!$AN$87="no","",ROUND(BL6459,4))</f>
        <v>0.41899999999999998</v>
      </c>
      <c r="BN6459" s="157">
        <f>IF('1b-NaturalGas'!$AN$88="no","",ROUND(BL6459,4))</f>
        <v>0.41899999999999998</v>
      </c>
      <c r="BO6459" s="157">
        <f>IF('1b-NaturalGas'!$AN$89="no","",ROUND(BL6459,4))</f>
        <v>0.41899999999999998</v>
      </c>
      <c r="BP6459" s="157">
        <f>IF('1b-NaturalGas'!$AN$90="no","not applicable (based on previous answers)",ROUND(BL6459,4))</f>
        <v>0.41899999999999998</v>
      </c>
      <c r="BQ6459" s="157">
        <f>IF('1b-NaturalGas'!$AN$91="no","not applicable (based on previous answers)",ROUND(BL6459,4))</f>
        <v>0.41899999999999998</v>
      </c>
    </row>
    <row r="6460" spans="30:69" x14ac:dyDescent="0.25">
      <c r="AD6460" s="157">
        <f t="shared" si="215"/>
        <v>0.42100000000000032</v>
      </c>
      <c r="AE6460" s="157">
        <f>IF('1a-Electricity'!$AN$77="no","",ROUND(AD6460,4))</f>
        <v>0.42099999999999999</v>
      </c>
      <c r="AF6460" s="157">
        <f>IF('1a-Electricity'!$AN$78="no","",ROUND(AD6460,4))</f>
        <v>0.42099999999999999</v>
      </c>
      <c r="AG6460" s="157">
        <f>IF('1a-Electricity'!$AN$79="no","",ROUND(AD6460,4))</f>
        <v>0.42099999999999999</v>
      </c>
      <c r="BL6460" s="157">
        <f t="shared" si="216"/>
        <v>0.42000000000000032</v>
      </c>
      <c r="BM6460" s="157">
        <f>IF('1b-NaturalGas'!$AN$87="no","",ROUND(BL6460,4))</f>
        <v>0.42</v>
      </c>
      <c r="BN6460" s="157">
        <f>IF('1b-NaturalGas'!$AN$88="no","",ROUND(BL6460,4))</f>
        <v>0.42</v>
      </c>
      <c r="BO6460" s="157">
        <f>IF('1b-NaturalGas'!$AN$89="no","",ROUND(BL6460,4))</f>
        <v>0.42</v>
      </c>
      <c r="BP6460" s="157">
        <f>IF('1b-NaturalGas'!$AN$90="no","not applicable (based on previous answers)",ROUND(BL6460,4))</f>
        <v>0.42</v>
      </c>
      <c r="BQ6460" s="157">
        <f>IF('1b-NaturalGas'!$AN$91="no","not applicable (based on previous answers)",ROUND(BL6460,4))</f>
        <v>0.42</v>
      </c>
    </row>
    <row r="6461" spans="30:69" x14ac:dyDescent="0.25">
      <c r="AD6461" s="157">
        <f t="shared" si="215"/>
        <v>0.42200000000000032</v>
      </c>
      <c r="AE6461" s="157">
        <f>IF('1a-Electricity'!$AN$77="no","",ROUND(AD6461,4))</f>
        <v>0.42199999999999999</v>
      </c>
      <c r="AF6461" s="157">
        <f>IF('1a-Electricity'!$AN$78="no","",ROUND(AD6461,4))</f>
        <v>0.42199999999999999</v>
      </c>
      <c r="AG6461" s="157">
        <f>IF('1a-Electricity'!$AN$79="no","",ROUND(AD6461,4))</f>
        <v>0.42199999999999999</v>
      </c>
      <c r="BL6461" s="157">
        <f t="shared" si="216"/>
        <v>0.42100000000000032</v>
      </c>
      <c r="BM6461" s="157">
        <f>IF('1b-NaturalGas'!$AN$87="no","",ROUND(BL6461,4))</f>
        <v>0.42099999999999999</v>
      </c>
      <c r="BN6461" s="157">
        <f>IF('1b-NaturalGas'!$AN$88="no","",ROUND(BL6461,4))</f>
        <v>0.42099999999999999</v>
      </c>
      <c r="BO6461" s="157">
        <f>IF('1b-NaturalGas'!$AN$89="no","",ROUND(BL6461,4))</f>
        <v>0.42099999999999999</v>
      </c>
      <c r="BP6461" s="157">
        <f>IF('1b-NaturalGas'!$AN$90="no","not applicable (based on previous answers)",ROUND(BL6461,4))</f>
        <v>0.42099999999999999</v>
      </c>
      <c r="BQ6461" s="157">
        <f>IF('1b-NaturalGas'!$AN$91="no","not applicable (based on previous answers)",ROUND(BL6461,4))</f>
        <v>0.42099999999999999</v>
      </c>
    </row>
    <row r="6462" spans="30:69" x14ac:dyDescent="0.25">
      <c r="AD6462" s="157">
        <f t="shared" si="215"/>
        <v>0.42300000000000032</v>
      </c>
      <c r="AE6462" s="157">
        <f>IF('1a-Electricity'!$AN$77="no","",ROUND(AD6462,4))</f>
        <v>0.42299999999999999</v>
      </c>
      <c r="AF6462" s="157">
        <f>IF('1a-Electricity'!$AN$78="no","",ROUND(AD6462,4))</f>
        <v>0.42299999999999999</v>
      </c>
      <c r="AG6462" s="157">
        <f>IF('1a-Electricity'!$AN$79="no","",ROUND(AD6462,4))</f>
        <v>0.42299999999999999</v>
      </c>
      <c r="BL6462" s="157">
        <f t="shared" si="216"/>
        <v>0.42200000000000032</v>
      </c>
      <c r="BM6462" s="157">
        <f>IF('1b-NaturalGas'!$AN$87="no","",ROUND(BL6462,4))</f>
        <v>0.42199999999999999</v>
      </c>
      <c r="BN6462" s="157">
        <f>IF('1b-NaturalGas'!$AN$88="no","",ROUND(BL6462,4))</f>
        <v>0.42199999999999999</v>
      </c>
      <c r="BO6462" s="157">
        <f>IF('1b-NaturalGas'!$AN$89="no","",ROUND(BL6462,4))</f>
        <v>0.42199999999999999</v>
      </c>
      <c r="BP6462" s="157">
        <f>IF('1b-NaturalGas'!$AN$90="no","not applicable (based on previous answers)",ROUND(BL6462,4))</f>
        <v>0.42199999999999999</v>
      </c>
      <c r="BQ6462" s="157">
        <f>IF('1b-NaturalGas'!$AN$91="no","not applicable (based on previous answers)",ROUND(BL6462,4))</f>
        <v>0.42199999999999999</v>
      </c>
    </row>
    <row r="6463" spans="30:69" x14ac:dyDescent="0.25">
      <c r="AD6463" s="157">
        <f t="shared" si="215"/>
        <v>0.42400000000000032</v>
      </c>
      <c r="AE6463" s="157">
        <f>IF('1a-Electricity'!$AN$77="no","",ROUND(AD6463,4))</f>
        <v>0.42399999999999999</v>
      </c>
      <c r="AF6463" s="157">
        <f>IF('1a-Electricity'!$AN$78="no","",ROUND(AD6463,4))</f>
        <v>0.42399999999999999</v>
      </c>
      <c r="AG6463" s="157">
        <f>IF('1a-Electricity'!$AN$79="no","",ROUND(AD6463,4))</f>
        <v>0.42399999999999999</v>
      </c>
      <c r="BL6463" s="157">
        <f t="shared" si="216"/>
        <v>0.42300000000000032</v>
      </c>
      <c r="BM6463" s="157">
        <f>IF('1b-NaturalGas'!$AN$87="no","",ROUND(BL6463,4))</f>
        <v>0.42299999999999999</v>
      </c>
      <c r="BN6463" s="157">
        <f>IF('1b-NaturalGas'!$AN$88="no","",ROUND(BL6463,4))</f>
        <v>0.42299999999999999</v>
      </c>
      <c r="BO6463" s="157">
        <f>IF('1b-NaturalGas'!$AN$89="no","",ROUND(BL6463,4))</f>
        <v>0.42299999999999999</v>
      </c>
      <c r="BP6463" s="157">
        <f>IF('1b-NaturalGas'!$AN$90="no","not applicable (based on previous answers)",ROUND(BL6463,4))</f>
        <v>0.42299999999999999</v>
      </c>
      <c r="BQ6463" s="157">
        <f>IF('1b-NaturalGas'!$AN$91="no","not applicable (based on previous answers)",ROUND(BL6463,4))</f>
        <v>0.42299999999999999</v>
      </c>
    </row>
    <row r="6464" spans="30:69" x14ac:dyDescent="0.25">
      <c r="AD6464" s="157">
        <f t="shared" si="215"/>
        <v>0.42500000000000032</v>
      </c>
      <c r="AE6464" s="157">
        <f>IF('1a-Electricity'!$AN$77="no","",ROUND(AD6464,4))</f>
        <v>0.42499999999999999</v>
      </c>
      <c r="AF6464" s="157">
        <f>IF('1a-Electricity'!$AN$78="no","",ROUND(AD6464,4))</f>
        <v>0.42499999999999999</v>
      </c>
      <c r="AG6464" s="157">
        <f>IF('1a-Electricity'!$AN$79="no","",ROUND(AD6464,4))</f>
        <v>0.42499999999999999</v>
      </c>
      <c r="BL6464" s="157">
        <f t="shared" si="216"/>
        <v>0.42400000000000032</v>
      </c>
      <c r="BM6464" s="157">
        <f>IF('1b-NaturalGas'!$AN$87="no","",ROUND(BL6464,4))</f>
        <v>0.42399999999999999</v>
      </c>
      <c r="BN6464" s="157">
        <f>IF('1b-NaturalGas'!$AN$88="no","",ROUND(BL6464,4))</f>
        <v>0.42399999999999999</v>
      </c>
      <c r="BO6464" s="157">
        <f>IF('1b-NaturalGas'!$AN$89="no","",ROUND(BL6464,4))</f>
        <v>0.42399999999999999</v>
      </c>
      <c r="BP6464" s="157">
        <f>IF('1b-NaturalGas'!$AN$90="no","not applicable (based on previous answers)",ROUND(BL6464,4))</f>
        <v>0.42399999999999999</v>
      </c>
      <c r="BQ6464" s="157">
        <f>IF('1b-NaturalGas'!$AN$91="no","not applicable (based on previous answers)",ROUND(BL6464,4))</f>
        <v>0.42399999999999999</v>
      </c>
    </row>
    <row r="6465" spans="30:69" x14ac:dyDescent="0.25">
      <c r="AD6465" s="157">
        <f t="shared" si="215"/>
        <v>0.42600000000000032</v>
      </c>
      <c r="AE6465" s="157">
        <f>IF('1a-Electricity'!$AN$77="no","",ROUND(AD6465,4))</f>
        <v>0.42599999999999999</v>
      </c>
      <c r="AF6465" s="157">
        <f>IF('1a-Electricity'!$AN$78="no","",ROUND(AD6465,4))</f>
        <v>0.42599999999999999</v>
      </c>
      <c r="AG6465" s="157">
        <f>IF('1a-Electricity'!$AN$79="no","",ROUND(AD6465,4))</f>
        <v>0.42599999999999999</v>
      </c>
      <c r="BL6465" s="157">
        <f t="shared" si="216"/>
        <v>0.42500000000000032</v>
      </c>
      <c r="BM6465" s="157">
        <f>IF('1b-NaturalGas'!$AN$87="no","",ROUND(BL6465,4))</f>
        <v>0.42499999999999999</v>
      </c>
      <c r="BN6465" s="157">
        <f>IF('1b-NaturalGas'!$AN$88="no","",ROUND(BL6465,4))</f>
        <v>0.42499999999999999</v>
      </c>
      <c r="BO6465" s="157">
        <f>IF('1b-NaturalGas'!$AN$89="no","",ROUND(BL6465,4))</f>
        <v>0.42499999999999999</v>
      </c>
      <c r="BP6465" s="157">
        <f>IF('1b-NaturalGas'!$AN$90="no","not applicable (based on previous answers)",ROUND(BL6465,4))</f>
        <v>0.42499999999999999</v>
      </c>
      <c r="BQ6465" s="157">
        <f>IF('1b-NaturalGas'!$AN$91="no","not applicable (based on previous answers)",ROUND(BL6465,4))</f>
        <v>0.42499999999999999</v>
      </c>
    </row>
    <row r="6466" spans="30:69" x14ac:dyDescent="0.25">
      <c r="AD6466" s="157">
        <f t="shared" si="215"/>
        <v>0.42700000000000032</v>
      </c>
      <c r="AE6466" s="157">
        <f>IF('1a-Electricity'!$AN$77="no","",ROUND(AD6466,4))</f>
        <v>0.42699999999999999</v>
      </c>
      <c r="AF6466" s="157">
        <f>IF('1a-Electricity'!$AN$78="no","",ROUND(AD6466,4))</f>
        <v>0.42699999999999999</v>
      </c>
      <c r="AG6466" s="157">
        <f>IF('1a-Electricity'!$AN$79="no","",ROUND(AD6466,4))</f>
        <v>0.42699999999999999</v>
      </c>
      <c r="BL6466" s="157">
        <f t="shared" si="216"/>
        <v>0.42600000000000032</v>
      </c>
      <c r="BM6466" s="157">
        <f>IF('1b-NaturalGas'!$AN$87="no","",ROUND(BL6466,4))</f>
        <v>0.42599999999999999</v>
      </c>
      <c r="BN6466" s="157">
        <f>IF('1b-NaturalGas'!$AN$88="no","",ROUND(BL6466,4))</f>
        <v>0.42599999999999999</v>
      </c>
      <c r="BO6466" s="157">
        <f>IF('1b-NaturalGas'!$AN$89="no","",ROUND(BL6466,4))</f>
        <v>0.42599999999999999</v>
      </c>
      <c r="BP6466" s="157">
        <f>IF('1b-NaturalGas'!$AN$90="no","not applicable (based on previous answers)",ROUND(BL6466,4))</f>
        <v>0.42599999999999999</v>
      </c>
      <c r="BQ6466" s="157">
        <f>IF('1b-NaturalGas'!$AN$91="no","not applicable (based on previous answers)",ROUND(BL6466,4))</f>
        <v>0.42599999999999999</v>
      </c>
    </row>
    <row r="6467" spans="30:69" x14ac:dyDescent="0.25">
      <c r="AD6467" s="157">
        <f t="shared" si="215"/>
        <v>0.42800000000000032</v>
      </c>
      <c r="AE6467" s="157">
        <f>IF('1a-Electricity'!$AN$77="no","",ROUND(AD6467,4))</f>
        <v>0.42799999999999999</v>
      </c>
      <c r="AF6467" s="157">
        <f>IF('1a-Electricity'!$AN$78="no","",ROUND(AD6467,4))</f>
        <v>0.42799999999999999</v>
      </c>
      <c r="AG6467" s="157">
        <f>IF('1a-Electricity'!$AN$79="no","",ROUND(AD6467,4))</f>
        <v>0.42799999999999999</v>
      </c>
      <c r="BL6467" s="157">
        <f t="shared" si="216"/>
        <v>0.42700000000000032</v>
      </c>
      <c r="BM6467" s="157">
        <f>IF('1b-NaturalGas'!$AN$87="no","",ROUND(BL6467,4))</f>
        <v>0.42699999999999999</v>
      </c>
      <c r="BN6467" s="157">
        <f>IF('1b-NaturalGas'!$AN$88="no","",ROUND(BL6467,4))</f>
        <v>0.42699999999999999</v>
      </c>
      <c r="BO6467" s="157">
        <f>IF('1b-NaturalGas'!$AN$89="no","",ROUND(BL6467,4))</f>
        <v>0.42699999999999999</v>
      </c>
      <c r="BP6467" s="157">
        <f>IF('1b-NaturalGas'!$AN$90="no","not applicable (based on previous answers)",ROUND(BL6467,4))</f>
        <v>0.42699999999999999</v>
      </c>
      <c r="BQ6467" s="157">
        <f>IF('1b-NaturalGas'!$AN$91="no","not applicable (based on previous answers)",ROUND(BL6467,4))</f>
        <v>0.42699999999999999</v>
      </c>
    </row>
    <row r="6468" spans="30:69" x14ac:dyDescent="0.25">
      <c r="AD6468" s="157">
        <f t="shared" si="215"/>
        <v>0.42900000000000033</v>
      </c>
      <c r="AE6468" s="157">
        <f>IF('1a-Electricity'!$AN$77="no","",ROUND(AD6468,4))</f>
        <v>0.42899999999999999</v>
      </c>
      <c r="AF6468" s="157">
        <f>IF('1a-Electricity'!$AN$78="no","",ROUND(AD6468,4))</f>
        <v>0.42899999999999999</v>
      </c>
      <c r="AG6468" s="157">
        <f>IF('1a-Electricity'!$AN$79="no","",ROUND(AD6468,4))</f>
        <v>0.42899999999999999</v>
      </c>
      <c r="BL6468" s="157">
        <f t="shared" si="216"/>
        <v>0.42800000000000032</v>
      </c>
      <c r="BM6468" s="157">
        <f>IF('1b-NaturalGas'!$AN$87="no","",ROUND(BL6468,4))</f>
        <v>0.42799999999999999</v>
      </c>
      <c r="BN6468" s="157">
        <f>IF('1b-NaturalGas'!$AN$88="no","",ROUND(BL6468,4))</f>
        <v>0.42799999999999999</v>
      </c>
      <c r="BO6468" s="157">
        <f>IF('1b-NaturalGas'!$AN$89="no","",ROUND(BL6468,4))</f>
        <v>0.42799999999999999</v>
      </c>
      <c r="BP6468" s="157">
        <f>IF('1b-NaturalGas'!$AN$90="no","not applicable (based on previous answers)",ROUND(BL6468,4))</f>
        <v>0.42799999999999999</v>
      </c>
      <c r="BQ6468" s="157">
        <f>IF('1b-NaturalGas'!$AN$91="no","not applicable (based on previous answers)",ROUND(BL6468,4))</f>
        <v>0.42799999999999999</v>
      </c>
    </row>
    <row r="6469" spans="30:69" x14ac:dyDescent="0.25">
      <c r="AD6469" s="157">
        <f t="shared" si="215"/>
        <v>0.43000000000000033</v>
      </c>
      <c r="AE6469" s="157">
        <f>IF('1a-Electricity'!$AN$77="no","",ROUND(AD6469,4))</f>
        <v>0.43</v>
      </c>
      <c r="AF6469" s="157">
        <f>IF('1a-Electricity'!$AN$78="no","",ROUND(AD6469,4))</f>
        <v>0.43</v>
      </c>
      <c r="AG6469" s="157">
        <f>IF('1a-Electricity'!$AN$79="no","",ROUND(AD6469,4))</f>
        <v>0.43</v>
      </c>
      <c r="BL6469" s="157">
        <f t="shared" si="216"/>
        <v>0.42900000000000033</v>
      </c>
      <c r="BM6469" s="157">
        <f>IF('1b-NaturalGas'!$AN$87="no","",ROUND(BL6469,4))</f>
        <v>0.42899999999999999</v>
      </c>
      <c r="BN6469" s="157">
        <f>IF('1b-NaturalGas'!$AN$88="no","",ROUND(BL6469,4))</f>
        <v>0.42899999999999999</v>
      </c>
      <c r="BO6469" s="157">
        <f>IF('1b-NaturalGas'!$AN$89="no","",ROUND(BL6469,4))</f>
        <v>0.42899999999999999</v>
      </c>
      <c r="BP6469" s="157">
        <f>IF('1b-NaturalGas'!$AN$90="no","not applicable (based on previous answers)",ROUND(BL6469,4))</f>
        <v>0.42899999999999999</v>
      </c>
      <c r="BQ6469" s="157">
        <f>IF('1b-NaturalGas'!$AN$91="no","not applicable (based on previous answers)",ROUND(BL6469,4))</f>
        <v>0.42899999999999999</v>
      </c>
    </row>
    <row r="6470" spans="30:69" x14ac:dyDescent="0.25">
      <c r="AD6470" s="157">
        <f t="shared" si="215"/>
        <v>0.43100000000000033</v>
      </c>
      <c r="AE6470" s="157">
        <f>IF('1a-Electricity'!$AN$77="no","",ROUND(AD6470,4))</f>
        <v>0.43099999999999999</v>
      </c>
      <c r="AF6470" s="157">
        <f>IF('1a-Electricity'!$AN$78="no","",ROUND(AD6470,4))</f>
        <v>0.43099999999999999</v>
      </c>
      <c r="AG6470" s="157">
        <f>IF('1a-Electricity'!$AN$79="no","",ROUND(AD6470,4))</f>
        <v>0.43099999999999999</v>
      </c>
      <c r="BL6470" s="157">
        <f t="shared" si="216"/>
        <v>0.43000000000000033</v>
      </c>
      <c r="BM6470" s="157">
        <f>IF('1b-NaturalGas'!$AN$87="no","",ROUND(BL6470,4))</f>
        <v>0.43</v>
      </c>
      <c r="BN6470" s="157">
        <f>IF('1b-NaturalGas'!$AN$88="no","",ROUND(BL6470,4))</f>
        <v>0.43</v>
      </c>
      <c r="BO6470" s="157">
        <f>IF('1b-NaturalGas'!$AN$89="no","",ROUND(BL6470,4))</f>
        <v>0.43</v>
      </c>
      <c r="BP6470" s="157">
        <f>IF('1b-NaturalGas'!$AN$90="no","not applicable (based on previous answers)",ROUND(BL6470,4))</f>
        <v>0.43</v>
      </c>
      <c r="BQ6470" s="157">
        <f>IF('1b-NaturalGas'!$AN$91="no","not applicable (based on previous answers)",ROUND(BL6470,4))</f>
        <v>0.43</v>
      </c>
    </row>
    <row r="6471" spans="30:69" x14ac:dyDescent="0.25">
      <c r="AD6471" s="157">
        <f t="shared" si="215"/>
        <v>0.43200000000000033</v>
      </c>
      <c r="AE6471" s="157">
        <f>IF('1a-Electricity'!$AN$77="no","",ROUND(AD6471,4))</f>
        <v>0.432</v>
      </c>
      <c r="AF6471" s="157">
        <f>IF('1a-Electricity'!$AN$78="no","",ROUND(AD6471,4))</f>
        <v>0.432</v>
      </c>
      <c r="AG6471" s="157">
        <f>IF('1a-Electricity'!$AN$79="no","",ROUND(AD6471,4))</f>
        <v>0.432</v>
      </c>
      <c r="BL6471" s="157">
        <f t="shared" si="216"/>
        <v>0.43100000000000033</v>
      </c>
      <c r="BM6471" s="157">
        <f>IF('1b-NaturalGas'!$AN$87="no","",ROUND(BL6471,4))</f>
        <v>0.43099999999999999</v>
      </c>
      <c r="BN6471" s="157">
        <f>IF('1b-NaturalGas'!$AN$88="no","",ROUND(BL6471,4))</f>
        <v>0.43099999999999999</v>
      </c>
      <c r="BO6471" s="157">
        <f>IF('1b-NaturalGas'!$AN$89="no","",ROUND(BL6471,4))</f>
        <v>0.43099999999999999</v>
      </c>
      <c r="BP6471" s="157">
        <f>IF('1b-NaturalGas'!$AN$90="no","not applicable (based on previous answers)",ROUND(BL6471,4))</f>
        <v>0.43099999999999999</v>
      </c>
      <c r="BQ6471" s="157">
        <f>IF('1b-NaturalGas'!$AN$91="no","not applicable (based on previous answers)",ROUND(BL6471,4))</f>
        <v>0.43099999999999999</v>
      </c>
    </row>
    <row r="6472" spans="30:69" x14ac:dyDescent="0.25">
      <c r="AD6472" s="157">
        <f t="shared" si="215"/>
        <v>0.43300000000000033</v>
      </c>
      <c r="AE6472" s="157">
        <f>IF('1a-Electricity'!$AN$77="no","",ROUND(AD6472,4))</f>
        <v>0.433</v>
      </c>
      <c r="AF6472" s="157">
        <f>IF('1a-Electricity'!$AN$78="no","",ROUND(AD6472,4))</f>
        <v>0.433</v>
      </c>
      <c r="AG6472" s="157">
        <f>IF('1a-Electricity'!$AN$79="no","",ROUND(AD6472,4))</f>
        <v>0.433</v>
      </c>
      <c r="BL6472" s="157">
        <f t="shared" si="216"/>
        <v>0.43200000000000033</v>
      </c>
      <c r="BM6472" s="157">
        <f>IF('1b-NaturalGas'!$AN$87="no","",ROUND(BL6472,4))</f>
        <v>0.432</v>
      </c>
      <c r="BN6472" s="157">
        <f>IF('1b-NaturalGas'!$AN$88="no","",ROUND(BL6472,4))</f>
        <v>0.432</v>
      </c>
      <c r="BO6472" s="157">
        <f>IF('1b-NaturalGas'!$AN$89="no","",ROUND(BL6472,4))</f>
        <v>0.432</v>
      </c>
      <c r="BP6472" s="157">
        <f>IF('1b-NaturalGas'!$AN$90="no","not applicable (based on previous answers)",ROUND(BL6472,4))</f>
        <v>0.432</v>
      </c>
      <c r="BQ6472" s="157">
        <f>IF('1b-NaturalGas'!$AN$91="no","not applicable (based on previous answers)",ROUND(BL6472,4))</f>
        <v>0.432</v>
      </c>
    </row>
    <row r="6473" spans="30:69" x14ac:dyDescent="0.25">
      <c r="AD6473" s="157">
        <f t="shared" si="215"/>
        <v>0.43400000000000033</v>
      </c>
      <c r="AE6473" s="157">
        <f>IF('1a-Electricity'!$AN$77="no","",ROUND(AD6473,4))</f>
        <v>0.434</v>
      </c>
      <c r="AF6473" s="157">
        <f>IF('1a-Electricity'!$AN$78="no","",ROUND(AD6473,4))</f>
        <v>0.434</v>
      </c>
      <c r="AG6473" s="157">
        <f>IF('1a-Electricity'!$AN$79="no","",ROUND(AD6473,4))</f>
        <v>0.434</v>
      </c>
      <c r="BL6473" s="157">
        <f t="shared" si="216"/>
        <v>0.43300000000000033</v>
      </c>
      <c r="BM6473" s="157">
        <f>IF('1b-NaturalGas'!$AN$87="no","",ROUND(BL6473,4))</f>
        <v>0.433</v>
      </c>
      <c r="BN6473" s="157">
        <f>IF('1b-NaturalGas'!$AN$88="no","",ROUND(BL6473,4))</f>
        <v>0.433</v>
      </c>
      <c r="BO6473" s="157">
        <f>IF('1b-NaturalGas'!$AN$89="no","",ROUND(BL6473,4))</f>
        <v>0.433</v>
      </c>
      <c r="BP6473" s="157">
        <f>IF('1b-NaturalGas'!$AN$90="no","not applicable (based on previous answers)",ROUND(BL6473,4))</f>
        <v>0.433</v>
      </c>
      <c r="BQ6473" s="157">
        <f>IF('1b-NaturalGas'!$AN$91="no","not applicable (based on previous answers)",ROUND(BL6473,4))</f>
        <v>0.433</v>
      </c>
    </row>
    <row r="6474" spans="30:69" x14ac:dyDescent="0.25">
      <c r="AD6474" s="157">
        <f t="shared" si="215"/>
        <v>0.43500000000000033</v>
      </c>
      <c r="AE6474" s="157">
        <f>IF('1a-Electricity'!$AN$77="no","",ROUND(AD6474,4))</f>
        <v>0.435</v>
      </c>
      <c r="AF6474" s="157">
        <f>IF('1a-Electricity'!$AN$78="no","",ROUND(AD6474,4))</f>
        <v>0.435</v>
      </c>
      <c r="AG6474" s="157">
        <f>IF('1a-Electricity'!$AN$79="no","",ROUND(AD6474,4))</f>
        <v>0.435</v>
      </c>
      <c r="BL6474" s="157">
        <f t="shared" si="216"/>
        <v>0.43400000000000033</v>
      </c>
      <c r="BM6474" s="157">
        <f>IF('1b-NaturalGas'!$AN$87="no","",ROUND(BL6474,4))</f>
        <v>0.434</v>
      </c>
      <c r="BN6474" s="157">
        <f>IF('1b-NaturalGas'!$AN$88="no","",ROUND(BL6474,4))</f>
        <v>0.434</v>
      </c>
      <c r="BO6474" s="157">
        <f>IF('1b-NaturalGas'!$AN$89="no","",ROUND(BL6474,4))</f>
        <v>0.434</v>
      </c>
      <c r="BP6474" s="157">
        <f>IF('1b-NaturalGas'!$AN$90="no","not applicable (based on previous answers)",ROUND(BL6474,4))</f>
        <v>0.434</v>
      </c>
      <c r="BQ6474" s="157">
        <f>IF('1b-NaturalGas'!$AN$91="no","not applicable (based on previous answers)",ROUND(BL6474,4))</f>
        <v>0.434</v>
      </c>
    </row>
    <row r="6475" spans="30:69" x14ac:dyDescent="0.25">
      <c r="AD6475" s="157">
        <f t="shared" si="215"/>
        <v>0.43600000000000033</v>
      </c>
      <c r="AE6475" s="157">
        <f>IF('1a-Electricity'!$AN$77="no","",ROUND(AD6475,4))</f>
        <v>0.436</v>
      </c>
      <c r="AF6475" s="157">
        <f>IF('1a-Electricity'!$AN$78="no","",ROUND(AD6475,4))</f>
        <v>0.436</v>
      </c>
      <c r="AG6475" s="157">
        <f>IF('1a-Electricity'!$AN$79="no","",ROUND(AD6475,4))</f>
        <v>0.436</v>
      </c>
      <c r="BL6475" s="157">
        <f t="shared" si="216"/>
        <v>0.43500000000000033</v>
      </c>
      <c r="BM6475" s="157">
        <f>IF('1b-NaturalGas'!$AN$87="no","",ROUND(BL6475,4))</f>
        <v>0.435</v>
      </c>
      <c r="BN6475" s="157">
        <f>IF('1b-NaturalGas'!$AN$88="no","",ROUND(BL6475,4))</f>
        <v>0.435</v>
      </c>
      <c r="BO6475" s="157">
        <f>IF('1b-NaturalGas'!$AN$89="no","",ROUND(BL6475,4))</f>
        <v>0.435</v>
      </c>
      <c r="BP6475" s="157">
        <f>IF('1b-NaturalGas'!$AN$90="no","not applicable (based on previous answers)",ROUND(BL6475,4))</f>
        <v>0.435</v>
      </c>
      <c r="BQ6475" s="157">
        <f>IF('1b-NaturalGas'!$AN$91="no","not applicable (based on previous answers)",ROUND(BL6475,4))</f>
        <v>0.435</v>
      </c>
    </row>
    <row r="6476" spans="30:69" x14ac:dyDescent="0.25">
      <c r="AD6476" s="157">
        <f t="shared" si="215"/>
        <v>0.43700000000000033</v>
      </c>
      <c r="AE6476" s="157">
        <f>IF('1a-Electricity'!$AN$77="no","",ROUND(AD6476,4))</f>
        <v>0.437</v>
      </c>
      <c r="AF6476" s="157">
        <f>IF('1a-Electricity'!$AN$78="no","",ROUND(AD6476,4))</f>
        <v>0.437</v>
      </c>
      <c r="AG6476" s="157">
        <f>IF('1a-Electricity'!$AN$79="no","",ROUND(AD6476,4))</f>
        <v>0.437</v>
      </c>
      <c r="BL6476" s="157">
        <f t="shared" si="216"/>
        <v>0.43600000000000033</v>
      </c>
      <c r="BM6476" s="157">
        <f>IF('1b-NaturalGas'!$AN$87="no","",ROUND(BL6476,4))</f>
        <v>0.436</v>
      </c>
      <c r="BN6476" s="157">
        <f>IF('1b-NaturalGas'!$AN$88="no","",ROUND(BL6476,4))</f>
        <v>0.436</v>
      </c>
      <c r="BO6476" s="157">
        <f>IF('1b-NaturalGas'!$AN$89="no","",ROUND(BL6476,4))</f>
        <v>0.436</v>
      </c>
      <c r="BP6476" s="157">
        <f>IF('1b-NaturalGas'!$AN$90="no","not applicable (based on previous answers)",ROUND(BL6476,4))</f>
        <v>0.436</v>
      </c>
      <c r="BQ6476" s="157">
        <f>IF('1b-NaturalGas'!$AN$91="no","not applicable (based on previous answers)",ROUND(BL6476,4))</f>
        <v>0.436</v>
      </c>
    </row>
    <row r="6477" spans="30:69" x14ac:dyDescent="0.25">
      <c r="AD6477" s="157">
        <f t="shared" si="215"/>
        <v>0.43800000000000033</v>
      </c>
      <c r="AE6477" s="157">
        <f>IF('1a-Electricity'!$AN$77="no","",ROUND(AD6477,4))</f>
        <v>0.438</v>
      </c>
      <c r="AF6477" s="157">
        <f>IF('1a-Electricity'!$AN$78="no","",ROUND(AD6477,4))</f>
        <v>0.438</v>
      </c>
      <c r="AG6477" s="157">
        <f>IF('1a-Electricity'!$AN$79="no","",ROUND(AD6477,4))</f>
        <v>0.438</v>
      </c>
      <c r="BL6477" s="157">
        <f t="shared" si="216"/>
        <v>0.43700000000000033</v>
      </c>
      <c r="BM6477" s="157">
        <f>IF('1b-NaturalGas'!$AN$87="no","",ROUND(BL6477,4))</f>
        <v>0.437</v>
      </c>
      <c r="BN6477" s="157">
        <f>IF('1b-NaturalGas'!$AN$88="no","",ROUND(BL6477,4))</f>
        <v>0.437</v>
      </c>
      <c r="BO6477" s="157">
        <f>IF('1b-NaturalGas'!$AN$89="no","",ROUND(BL6477,4))</f>
        <v>0.437</v>
      </c>
      <c r="BP6477" s="157">
        <f>IF('1b-NaturalGas'!$AN$90="no","not applicable (based on previous answers)",ROUND(BL6477,4))</f>
        <v>0.437</v>
      </c>
      <c r="BQ6477" s="157">
        <f>IF('1b-NaturalGas'!$AN$91="no","not applicable (based on previous answers)",ROUND(BL6477,4))</f>
        <v>0.437</v>
      </c>
    </row>
    <row r="6478" spans="30:69" x14ac:dyDescent="0.25">
      <c r="AD6478" s="157">
        <f t="shared" si="215"/>
        <v>0.43900000000000033</v>
      </c>
      <c r="AE6478" s="157">
        <f>IF('1a-Electricity'!$AN$77="no","",ROUND(AD6478,4))</f>
        <v>0.439</v>
      </c>
      <c r="AF6478" s="157">
        <f>IF('1a-Electricity'!$AN$78="no","",ROUND(AD6478,4))</f>
        <v>0.439</v>
      </c>
      <c r="AG6478" s="157">
        <f>IF('1a-Electricity'!$AN$79="no","",ROUND(AD6478,4))</f>
        <v>0.439</v>
      </c>
      <c r="BL6478" s="157">
        <f t="shared" si="216"/>
        <v>0.43800000000000033</v>
      </c>
      <c r="BM6478" s="157">
        <f>IF('1b-NaturalGas'!$AN$87="no","",ROUND(BL6478,4))</f>
        <v>0.438</v>
      </c>
      <c r="BN6478" s="157">
        <f>IF('1b-NaturalGas'!$AN$88="no","",ROUND(BL6478,4))</f>
        <v>0.438</v>
      </c>
      <c r="BO6478" s="157">
        <f>IF('1b-NaturalGas'!$AN$89="no","",ROUND(BL6478,4))</f>
        <v>0.438</v>
      </c>
      <c r="BP6478" s="157">
        <f>IF('1b-NaturalGas'!$AN$90="no","not applicable (based on previous answers)",ROUND(BL6478,4))</f>
        <v>0.438</v>
      </c>
      <c r="BQ6478" s="157">
        <f>IF('1b-NaturalGas'!$AN$91="no","not applicable (based on previous answers)",ROUND(BL6478,4))</f>
        <v>0.438</v>
      </c>
    </row>
    <row r="6479" spans="30:69" x14ac:dyDescent="0.25">
      <c r="AD6479" s="157">
        <f t="shared" si="215"/>
        <v>0.44000000000000034</v>
      </c>
      <c r="AE6479" s="157">
        <f>IF('1a-Electricity'!$AN$77="no","",ROUND(AD6479,4))</f>
        <v>0.44</v>
      </c>
      <c r="AF6479" s="157">
        <f>IF('1a-Electricity'!$AN$78="no","",ROUND(AD6479,4))</f>
        <v>0.44</v>
      </c>
      <c r="AG6479" s="157">
        <f>IF('1a-Electricity'!$AN$79="no","",ROUND(AD6479,4))</f>
        <v>0.44</v>
      </c>
      <c r="BL6479" s="157">
        <f t="shared" si="216"/>
        <v>0.43900000000000033</v>
      </c>
      <c r="BM6479" s="157">
        <f>IF('1b-NaturalGas'!$AN$87="no","",ROUND(BL6479,4))</f>
        <v>0.439</v>
      </c>
      <c r="BN6479" s="157">
        <f>IF('1b-NaturalGas'!$AN$88="no","",ROUND(BL6479,4))</f>
        <v>0.439</v>
      </c>
      <c r="BO6479" s="157">
        <f>IF('1b-NaturalGas'!$AN$89="no","",ROUND(BL6479,4))</f>
        <v>0.439</v>
      </c>
      <c r="BP6479" s="157">
        <f>IF('1b-NaturalGas'!$AN$90="no","not applicable (based on previous answers)",ROUND(BL6479,4))</f>
        <v>0.439</v>
      </c>
      <c r="BQ6479" s="157">
        <f>IF('1b-NaturalGas'!$AN$91="no","not applicable (based on previous answers)",ROUND(BL6479,4))</f>
        <v>0.439</v>
      </c>
    </row>
    <row r="6480" spans="30:69" x14ac:dyDescent="0.25">
      <c r="AD6480" s="157">
        <f t="shared" ref="AD6480:AD6543" si="217">AD6479+0.001</f>
        <v>0.44100000000000034</v>
      </c>
      <c r="AE6480" s="157">
        <f>IF('1a-Electricity'!$AN$77="no","",ROUND(AD6480,4))</f>
        <v>0.441</v>
      </c>
      <c r="AF6480" s="157">
        <f>IF('1a-Electricity'!$AN$78="no","",ROUND(AD6480,4))</f>
        <v>0.441</v>
      </c>
      <c r="AG6480" s="157">
        <f>IF('1a-Electricity'!$AN$79="no","",ROUND(AD6480,4))</f>
        <v>0.441</v>
      </c>
      <c r="BL6480" s="157">
        <f t="shared" si="216"/>
        <v>0.44000000000000034</v>
      </c>
      <c r="BM6480" s="157">
        <f>IF('1b-NaturalGas'!$AN$87="no","",ROUND(BL6480,4))</f>
        <v>0.44</v>
      </c>
      <c r="BN6480" s="157">
        <f>IF('1b-NaturalGas'!$AN$88="no","",ROUND(BL6480,4))</f>
        <v>0.44</v>
      </c>
      <c r="BO6480" s="157">
        <f>IF('1b-NaturalGas'!$AN$89="no","",ROUND(BL6480,4))</f>
        <v>0.44</v>
      </c>
      <c r="BP6480" s="157">
        <f>IF('1b-NaturalGas'!$AN$90="no","not applicable (based on previous answers)",ROUND(BL6480,4))</f>
        <v>0.44</v>
      </c>
      <c r="BQ6480" s="157">
        <f>IF('1b-NaturalGas'!$AN$91="no","not applicable (based on previous answers)",ROUND(BL6480,4))</f>
        <v>0.44</v>
      </c>
    </row>
    <row r="6481" spans="30:69" x14ac:dyDescent="0.25">
      <c r="AD6481" s="157">
        <f t="shared" si="217"/>
        <v>0.44200000000000034</v>
      </c>
      <c r="AE6481" s="157">
        <f>IF('1a-Electricity'!$AN$77="no","",ROUND(AD6481,4))</f>
        <v>0.442</v>
      </c>
      <c r="AF6481" s="157">
        <f>IF('1a-Electricity'!$AN$78="no","",ROUND(AD6481,4))</f>
        <v>0.442</v>
      </c>
      <c r="AG6481" s="157">
        <f>IF('1a-Electricity'!$AN$79="no","",ROUND(AD6481,4))</f>
        <v>0.442</v>
      </c>
      <c r="BL6481" s="157">
        <f t="shared" ref="BL6481:BL6544" si="218">BL6480+0.001</f>
        <v>0.44100000000000034</v>
      </c>
      <c r="BM6481" s="157">
        <f>IF('1b-NaturalGas'!$AN$87="no","",ROUND(BL6481,4))</f>
        <v>0.441</v>
      </c>
      <c r="BN6481" s="157">
        <f>IF('1b-NaturalGas'!$AN$88="no","",ROUND(BL6481,4))</f>
        <v>0.441</v>
      </c>
      <c r="BO6481" s="157">
        <f>IF('1b-NaturalGas'!$AN$89="no","",ROUND(BL6481,4))</f>
        <v>0.441</v>
      </c>
      <c r="BP6481" s="157">
        <f>IF('1b-NaturalGas'!$AN$90="no","not applicable (based on previous answers)",ROUND(BL6481,4))</f>
        <v>0.441</v>
      </c>
      <c r="BQ6481" s="157">
        <f>IF('1b-NaturalGas'!$AN$91="no","not applicable (based on previous answers)",ROUND(BL6481,4))</f>
        <v>0.441</v>
      </c>
    </row>
    <row r="6482" spans="30:69" x14ac:dyDescent="0.25">
      <c r="AD6482" s="157">
        <f t="shared" si="217"/>
        <v>0.44300000000000034</v>
      </c>
      <c r="AE6482" s="157">
        <f>IF('1a-Electricity'!$AN$77="no","",ROUND(AD6482,4))</f>
        <v>0.443</v>
      </c>
      <c r="AF6482" s="157">
        <f>IF('1a-Electricity'!$AN$78="no","",ROUND(AD6482,4))</f>
        <v>0.443</v>
      </c>
      <c r="AG6482" s="157">
        <f>IF('1a-Electricity'!$AN$79="no","",ROUND(AD6482,4))</f>
        <v>0.443</v>
      </c>
      <c r="BL6482" s="157">
        <f t="shared" si="218"/>
        <v>0.44200000000000034</v>
      </c>
      <c r="BM6482" s="157">
        <f>IF('1b-NaturalGas'!$AN$87="no","",ROUND(BL6482,4))</f>
        <v>0.442</v>
      </c>
      <c r="BN6482" s="157">
        <f>IF('1b-NaturalGas'!$AN$88="no","",ROUND(BL6482,4))</f>
        <v>0.442</v>
      </c>
      <c r="BO6482" s="157">
        <f>IF('1b-NaturalGas'!$AN$89="no","",ROUND(BL6482,4))</f>
        <v>0.442</v>
      </c>
      <c r="BP6482" s="157">
        <f>IF('1b-NaturalGas'!$AN$90="no","not applicable (based on previous answers)",ROUND(BL6482,4))</f>
        <v>0.442</v>
      </c>
      <c r="BQ6482" s="157">
        <f>IF('1b-NaturalGas'!$AN$91="no","not applicable (based on previous answers)",ROUND(BL6482,4))</f>
        <v>0.442</v>
      </c>
    </row>
    <row r="6483" spans="30:69" x14ac:dyDescent="0.25">
      <c r="AD6483" s="157">
        <f t="shared" si="217"/>
        <v>0.44400000000000034</v>
      </c>
      <c r="AE6483" s="157">
        <f>IF('1a-Electricity'!$AN$77="no","",ROUND(AD6483,4))</f>
        <v>0.44400000000000001</v>
      </c>
      <c r="AF6483" s="157">
        <f>IF('1a-Electricity'!$AN$78="no","",ROUND(AD6483,4))</f>
        <v>0.44400000000000001</v>
      </c>
      <c r="AG6483" s="157">
        <f>IF('1a-Electricity'!$AN$79="no","",ROUND(AD6483,4))</f>
        <v>0.44400000000000001</v>
      </c>
      <c r="BL6483" s="157">
        <f t="shared" si="218"/>
        <v>0.44300000000000034</v>
      </c>
      <c r="BM6483" s="157">
        <f>IF('1b-NaturalGas'!$AN$87="no","",ROUND(BL6483,4))</f>
        <v>0.443</v>
      </c>
      <c r="BN6483" s="157">
        <f>IF('1b-NaturalGas'!$AN$88="no","",ROUND(BL6483,4))</f>
        <v>0.443</v>
      </c>
      <c r="BO6483" s="157">
        <f>IF('1b-NaturalGas'!$AN$89="no","",ROUND(BL6483,4))</f>
        <v>0.443</v>
      </c>
      <c r="BP6483" s="157">
        <f>IF('1b-NaturalGas'!$AN$90="no","not applicable (based on previous answers)",ROUND(BL6483,4))</f>
        <v>0.443</v>
      </c>
      <c r="BQ6483" s="157">
        <f>IF('1b-NaturalGas'!$AN$91="no","not applicable (based on previous answers)",ROUND(BL6483,4))</f>
        <v>0.443</v>
      </c>
    </row>
    <row r="6484" spans="30:69" x14ac:dyDescent="0.25">
      <c r="AD6484" s="157">
        <f t="shared" si="217"/>
        <v>0.44500000000000034</v>
      </c>
      <c r="AE6484" s="157">
        <f>IF('1a-Electricity'!$AN$77="no","",ROUND(AD6484,4))</f>
        <v>0.44500000000000001</v>
      </c>
      <c r="AF6484" s="157">
        <f>IF('1a-Electricity'!$AN$78="no","",ROUND(AD6484,4))</f>
        <v>0.44500000000000001</v>
      </c>
      <c r="AG6484" s="157">
        <f>IF('1a-Electricity'!$AN$79="no","",ROUND(AD6484,4))</f>
        <v>0.44500000000000001</v>
      </c>
      <c r="BL6484" s="157">
        <f t="shared" si="218"/>
        <v>0.44400000000000034</v>
      </c>
      <c r="BM6484" s="157">
        <f>IF('1b-NaturalGas'!$AN$87="no","",ROUND(BL6484,4))</f>
        <v>0.44400000000000001</v>
      </c>
      <c r="BN6484" s="157">
        <f>IF('1b-NaturalGas'!$AN$88="no","",ROUND(BL6484,4))</f>
        <v>0.44400000000000001</v>
      </c>
      <c r="BO6484" s="157">
        <f>IF('1b-NaturalGas'!$AN$89="no","",ROUND(BL6484,4))</f>
        <v>0.44400000000000001</v>
      </c>
      <c r="BP6484" s="157">
        <f>IF('1b-NaturalGas'!$AN$90="no","not applicable (based on previous answers)",ROUND(BL6484,4))</f>
        <v>0.44400000000000001</v>
      </c>
      <c r="BQ6484" s="157">
        <f>IF('1b-NaturalGas'!$AN$91="no","not applicable (based on previous answers)",ROUND(BL6484,4))</f>
        <v>0.44400000000000001</v>
      </c>
    </row>
    <row r="6485" spans="30:69" x14ac:dyDescent="0.25">
      <c r="AD6485" s="157">
        <f t="shared" si="217"/>
        <v>0.44600000000000034</v>
      </c>
      <c r="AE6485" s="157">
        <f>IF('1a-Electricity'!$AN$77="no","",ROUND(AD6485,4))</f>
        <v>0.44600000000000001</v>
      </c>
      <c r="AF6485" s="157">
        <f>IF('1a-Electricity'!$AN$78="no","",ROUND(AD6485,4))</f>
        <v>0.44600000000000001</v>
      </c>
      <c r="AG6485" s="157">
        <f>IF('1a-Electricity'!$AN$79="no","",ROUND(AD6485,4))</f>
        <v>0.44600000000000001</v>
      </c>
      <c r="BL6485" s="157">
        <f t="shared" si="218"/>
        <v>0.44500000000000034</v>
      </c>
      <c r="BM6485" s="157">
        <f>IF('1b-NaturalGas'!$AN$87="no","",ROUND(BL6485,4))</f>
        <v>0.44500000000000001</v>
      </c>
      <c r="BN6485" s="157">
        <f>IF('1b-NaturalGas'!$AN$88="no","",ROUND(BL6485,4))</f>
        <v>0.44500000000000001</v>
      </c>
      <c r="BO6485" s="157">
        <f>IF('1b-NaturalGas'!$AN$89="no","",ROUND(BL6485,4))</f>
        <v>0.44500000000000001</v>
      </c>
      <c r="BP6485" s="157">
        <f>IF('1b-NaturalGas'!$AN$90="no","not applicable (based on previous answers)",ROUND(BL6485,4))</f>
        <v>0.44500000000000001</v>
      </c>
      <c r="BQ6485" s="157">
        <f>IF('1b-NaturalGas'!$AN$91="no","not applicable (based on previous answers)",ROUND(BL6485,4))</f>
        <v>0.44500000000000001</v>
      </c>
    </row>
    <row r="6486" spans="30:69" x14ac:dyDescent="0.25">
      <c r="AD6486" s="157">
        <f t="shared" si="217"/>
        <v>0.44700000000000034</v>
      </c>
      <c r="AE6486" s="157">
        <f>IF('1a-Electricity'!$AN$77="no","",ROUND(AD6486,4))</f>
        <v>0.44700000000000001</v>
      </c>
      <c r="AF6486" s="157">
        <f>IF('1a-Electricity'!$AN$78="no","",ROUND(AD6486,4))</f>
        <v>0.44700000000000001</v>
      </c>
      <c r="AG6486" s="157">
        <f>IF('1a-Electricity'!$AN$79="no","",ROUND(AD6486,4))</f>
        <v>0.44700000000000001</v>
      </c>
      <c r="BL6486" s="157">
        <f t="shared" si="218"/>
        <v>0.44600000000000034</v>
      </c>
      <c r="BM6486" s="157">
        <f>IF('1b-NaturalGas'!$AN$87="no","",ROUND(BL6486,4))</f>
        <v>0.44600000000000001</v>
      </c>
      <c r="BN6486" s="157">
        <f>IF('1b-NaturalGas'!$AN$88="no","",ROUND(BL6486,4))</f>
        <v>0.44600000000000001</v>
      </c>
      <c r="BO6486" s="157">
        <f>IF('1b-NaturalGas'!$AN$89="no","",ROUND(BL6486,4))</f>
        <v>0.44600000000000001</v>
      </c>
      <c r="BP6486" s="157">
        <f>IF('1b-NaturalGas'!$AN$90="no","not applicable (based on previous answers)",ROUND(BL6486,4))</f>
        <v>0.44600000000000001</v>
      </c>
      <c r="BQ6486" s="157">
        <f>IF('1b-NaturalGas'!$AN$91="no","not applicable (based on previous answers)",ROUND(BL6486,4))</f>
        <v>0.44600000000000001</v>
      </c>
    </row>
    <row r="6487" spans="30:69" x14ac:dyDescent="0.25">
      <c r="AD6487" s="157">
        <f t="shared" si="217"/>
        <v>0.44800000000000034</v>
      </c>
      <c r="AE6487" s="157">
        <f>IF('1a-Electricity'!$AN$77="no","",ROUND(AD6487,4))</f>
        <v>0.44800000000000001</v>
      </c>
      <c r="AF6487" s="157">
        <f>IF('1a-Electricity'!$AN$78="no","",ROUND(AD6487,4))</f>
        <v>0.44800000000000001</v>
      </c>
      <c r="AG6487" s="157">
        <f>IF('1a-Electricity'!$AN$79="no","",ROUND(AD6487,4))</f>
        <v>0.44800000000000001</v>
      </c>
      <c r="BL6487" s="157">
        <f t="shared" si="218"/>
        <v>0.44700000000000034</v>
      </c>
      <c r="BM6487" s="157">
        <f>IF('1b-NaturalGas'!$AN$87="no","",ROUND(BL6487,4))</f>
        <v>0.44700000000000001</v>
      </c>
      <c r="BN6487" s="157">
        <f>IF('1b-NaturalGas'!$AN$88="no","",ROUND(BL6487,4))</f>
        <v>0.44700000000000001</v>
      </c>
      <c r="BO6487" s="157">
        <f>IF('1b-NaturalGas'!$AN$89="no","",ROUND(BL6487,4))</f>
        <v>0.44700000000000001</v>
      </c>
      <c r="BP6487" s="157">
        <f>IF('1b-NaturalGas'!$AN$90="no","not applicable (based on previous answers)",ROUND(BL6487,4))</f>
        <v>0.44700000000000001</v>
      </c>
      <c r="BQ6487" s="157">
        <f>IF('1b-NaturalGas'!$AN$91="no","not applicable (based on previous answers)",ROUND(BL6487,4))</f>
        <v>0.44700000000000001</v>
      </c>
    </row>
    <row r="6488" spans="30:69" x14ac:dyDescent="0.25">
      <c r="AD6488" s="157">
        <f t="shared" si="217"/>
        <v>0.44900000000000034</v>
      </c>
      <c r="AE6488" s="157">
        <f>IF('1a-Electricity'!$AN$77="no","",ROUND(AD6488,4))</f>
        <v>0.44900000000000001</v>
      </c>
      <c r="AF6488" s="157">
        <f>IF('1a-Electricity'!$AN$78="no","",ROUND(AD6488,4))</f>
        <v>0.44900000000000001</v>
      </c>
      <c r="AG6488" s="157">
        <f>IF('1a-Electricity'!$AN$79="no","",ROUND(AD6488,4))</f>
        <v>0.44900000000000001</v>
      </c>
      <c r="BL6488" s="157">
        <f t="shared" si="218"/>
        <v>0.44800000000000034</v>
      </c>
      <c r="BM6488" s="157">
        <f>IF('1b-NaturalGas'!$AN$87="no","",ROUND(BL6488,4))</f>
        <v>0.44800000000000001</v>
      </c>
      <c r="BN6488" s="157">
        <f>IF('1b-NaturalGas'!$AN$88="no","",ROUND(BL6488,4))</f>
        <v>0.44800000000000001</v>
      </c>
      <c r="BO6488" s="157">
        <f>IF('1b-NaturalGas'!$AN$89="no","",ROUND(BL6488,4))</f>
        <v>0.44800000000000001</v>
      </c>
      <c r="BP6488" s="157">
        <f>IF('1b-NaturalGas'!$AN$90="no","not applicable (based on previous answers)",ROUND(BL6488,4))</f>
        <v>0.44800000000000001</v>
      </c>
      <c r="BQ6488" s="157">
        <f>IF('1b-NaturalGas'!$AN$91="no","not applicable (based on previous answers)",ROUND(BL6488,4))</f>
        <v>0.44800000000000001</v>
      </c>
    </row>
    <row r="6489" spans="30:69" x14ac:dyDescent="0.25">
      <c r="AD6489" s="157">
        <f t="shared" si="217"/>
        <v>0.45000000000000034</v>
      </c>
      <c r="AE6489" s="157">
        <f>IF('1a-Electricity'!$AN$77="no","",ROUND(AD6489,4))</f>
        <v>0.45</v>
      </c>
      <c r="AF6489" s="157">
        <f>IF('1a-Electricity'!$AN$78="no","",ROUND(AD6489,4))</f>
        <v>0.45</v>
      </c>
      <c r="AG6489" s="157">
        <f>IF('1a-Electricity'!$AN$79="no","",ROUND(AD6489,4))</f>
        <v>0.45</v>
      </c>
      <c r="BL6489" s="157">
        <f t="shared" si="218"/>
        <v>0.44900000000000034</v>
      </c>
      <c r="BM6489" s="157">
        <f>IF('1b-NaturalGas'!$AN$87="no","",ROUND(BL6489,4))</f>
        <v>0.44900000000000001</v>
      </c>
      <c r="BN6489" s="157">
        <f>IF('1b-NaturalGas'!$AN$88="no","",ROUND(BL6489,4))</f>
        <v>0.44900000000000001</v>
      </c>
      <c r="BO6489" s="157">
        <f>IF('1b-NaturalGas'!$AN$89="no","",ROUND(BL6489,4))</f>
        <v>0.44900000000000001</v>
      </c>
      <c r="BP6489" s="157">
        <f>IF('1b-NaturalGas'!$AN$90="no","not applicable (based on previous answers)",ROUND(BL6489,4))</f>
        <v>0.44900000000000001</v>
      </c>
      <c r="BQ6489" s="157">
        <f>IF('1b-NaturalGas'!$AN$91="no","not applicable (based on previous answers)",ROUND(BL6489,4))</f>
        <v>0.44900000000000001</v>
      </c>
    </row>
    <row r="6490" spans="30:69" x14ac:dyDescent="0.25">
      <c r="AD6490" s="157">
        <f t="shared" si="217"/>
        <v>0.45100000000000035</v>
      </c>
      <c r="AE6490" s="157">
        <f>IF('1a-Electricity'!$AN$77="no","",ROUND(AD6490,4))</f>
        <v>0.45100000000000001</v>
      </c>
      <c r="AF6490" s="157">
        <f>IF('1a-Electricity'!$AN$78="no","",ROUND(AD6490,4))</f>
        <v>0.45100000000000001</v>
      </c>
      <c r="AG6490" s="157">
        <f>IF('1a-Electricity'!$AN$79="no","",ROUND(AD6490,4))</f>
        <v>0.45100000000000001</v>
      </c>
      <c r="BL6490" s="157">
        <f t="shared" si="218"/>
        <v>0.45000000000000034</v>
      </c>
      <c r="BM6490" s="157">
        <f>IF('1b-NaturalGas'!$AN$87="no","",ROUND(BL6490,4))</f>
        <v>0.45</v>
      </c>
      <c r="BN6490" s="157">
        <f>IF('1b-NaturalGas'!$AN$88="no","",ROUND(BL6490,4))</f>
        <v>0.45</v>
      </c>
      <c r="BO6490" s="157">
        <f>IF('1b-NaturalGas'!$AN$89="no","",ROUND(BL6490,4))</f>
        <v>0.45</v>
      </c>
      <c r="BP6490" s="157">
        <f>IF('1b-NaturalGas'!$AN$90="no","not applicable (based on previous answers)",ROUND(BL6490,4))</f>
        <v>0.45</v>
      </c>
      <c r="BQ6490" s="157">
        <f>IF('1b-NaturalGas'!$AN$91="no","not applicable (based on previous answers)",ROUND(BL6490,4))</f>
        <v>0.45</v>
      </c>
    </row>
    <row r="6491" spans="30:69" x14ac:dyDescent="0.25">
      <c r="AD6491" s="157">
        <f t="shared" si="217"/>
        <v>0.45200000000000035</v>
      </c>
      <c r="AE6491" s="157">
        <f>IF('1a-Electricity'!$AN$77="no","",ROUND(AD6491,4))</f>
        <v>0.45200000000000001</v>
      </c>
      <c r="AF6491" s="157">
        <f>IF('1a-Electricity'!$AN$78="no","",ROUND(AD6491,4))</f>
        <v>0.45200000000000001</v>
      </c>
      <c r="AG6491" s="157">
        <f>IF('1a-Electricity'!$AN$79="no","",ROUND(AD6491,4))</f>
        <v>0.45200000000000001</v>
      </c>
      <c r="BL6491" s="157">
        <f t="shared" si="218"/>
        <v>0.45100000000000035</v>
      </c>
      <c r="BM6491" s="157">
        <f>IF('1b-NaturalGas'!$AN$87="no","",ROUND(BL6491,4))</f>
        <v>0.45100000000000001</v>
      </c>
      <c r="BN6491" s="157">
        <f>IF('1b-NaturalGas'!$AN$88="no","",ROUND(BL6491,4))</f>
        <v>0.45100000000000001</v>
      </c>
      <c r="BO6491" s="157">
        <f>IF('1b-NaturalGas'!$AN$89="no","",ROUND(BL6491,4))</f>
        <v>0.45100000000000001</v>
      </c>
      <c r="BP6491" s="157">
        <f>IF('1b-NaturalGas'!$AN$90="no","not applicable (based on previous answers)",ROUND(BL6491,4))</f>
        <v>0.45100000000000001</v>
      </c>
      <c r="BQ6491" s="157">
        <f>IF('1b-NaturalGas'!$AN$91="no","not applicable (based on previous answers)",ROUND(BL6491,4))</f>
        <v>0.45100000000000001</v>
      </c>
    </row>
    <row r="6492" spans="30:69" x14ac:dyDescent="0.25">
      <c r="AD6492" s="157">
        <f t="shared" si="217"/>
        <v>0.45300000000000035</v>
      </c>
      <c r="AE6492" s="157">
        <f>IF('1a-Electricity'!$AN$77="no","",ROUND(AD6492,4))</f>
        <v>0.45300000000000001</v>
      </c>
      <c r="AF6492" s="157">
        <f>IF('1a-Electricity'!$AN$78="no","",ROUND(AD6492,4))</f>
        <v>0.45300000000000001</v>
      </c>
      <c r="AG6492" s="157">
        <f>IF('1a-Electricity'!$AN$79="no","",ROUND(AD6492,4))</f>
        <v>0.45300000000000001</v>
      </c>
      <c r="BL6492" s="157">
        <f t="shared" si="218"/>
        <v>0.45200000000000035</v>
      </c>
      <c r="BM6492" s="157">
        <f>IF('1b-NaturalGas'!$AN$87="no","",ROUND(BL6492,4))</f>
        <v>0.45200000000000001</v>
      </c>
      <c r="BN6492" s="157">
        <f>IF('1b-NaturalGas'!$AN$88="no","",ROUND(BL6492,4))</f>
        <v>0.45200000000000001</v>
      </c>
      <c r="BO6492" s="157">
        <f>IF('1b-NaturalGas'!$AN$89="no","",ROUND(BL6492,4))</f>
        <v>0.45200000000000001</v>
      </c>
      <c r="BP6492" s="157">
        <f>IF('1b-NaturalGas'!$AN$90="no","not applicable (based on previous answers)",ROUND(BL6492,4))</f>
        <v>0.45200000000000001</v>
      </c>
      <c r="BQ6492" s="157">
        <f>IF('1b-NaturalGas'!$AN$91="no","not applicable (based on previous answers)",ROUND(BL6492,4))</f>
        <v>0.45200000000000001</v>
      </c>
    </row>
    <row r="6493" spans="30:69" x14ac:dyDescent="0.25">
      <c r="AD6493" s="157">
        <f t="shared" si="217"/>
        <v>0.45400000000000035</v>
      </c>
      <c r="AE6493" s="157">
        <f>IF('1a-Electricity'!$AN$77="no","",ROUND(AD6493,4))</f>
        <v>0.45400000000000001</v>
      </c>
      <c r="AF6493" s="157">
        <f>IF('1a-Electricity'!$AN$78="no","",ROUND(AD6493,4))</f>
        <v>0.45400000000000001</v>
      </c>
      <c r="AG6493" s="157">
        <f>IF('1a-Electricity'!$AN$79="no","",ROUND(AD6493,4))</f>
        <v>0.45400000000000001</v>
      </c>
      <c r="BL6493" s="157">
        <f t="shared" si="218"/>
        <v>0.45300000000000035</v>
      </c>
      <c r="BM6493" s="157">
        <f>IF('1b-NaturalGas'!$AN$87="no","",ROUND(BL6493,4))</f>
        <v>0.45300000000000001</v>
      </c>
      <c r="BN6493" s="157">
        <f>IF('1b-NaturalGas'!$AN$88="no","",ROUND(BL6493,4))</f>
        <v>0.45300000000000001</v>
      </c>
      <c r="BO6493" s="157">
        <f>IF('1b-NaturalGas'!$AN$89="no","",ROUND(BL6493,4))</f>
        <v>0.45300000000000001</v>
      </c>
      <c r="BP6493" s="157">
        <f>IF('1b-NaturalGas'!$AN$90="no","not applicable (based on previous answers)",ROUND(BL6493,4))</f>
        <v>0.45300000000000001</v>
      </c>
      <c r="BQ6493" s="157">
        <f>IF('1b-NaturalGas'!$AN$91="no","not applicable (based on previous answers)",ROUND(BL6493,4))</f>
        <v>0.45300000000000001</v>
      </c>
    </row>
    <row r="6494" spans="30:69" x14ac:dyDescent="0.25">
      <c r="AD6494" s="157">
        <f t="shared" si="217"/>
        <v>0.45500000000000035</v>
      </c>
      <c r="AE6494" s="157">
        <f>IF('1a-Electricity'!$AN$77="no","",ROUND(AD6494,4))</f>
        <v>0.45500000000000002</v>
      </c>
      <c r="AF6494" s="157">
        <f>IF('1a-Electricity'!$AN$78="no","",ROUND(AD6494,4))</f>
        <v>0.45500000000000002</v>
      </c>
      <c r="AG6494" s="157">
        <f>IF('1a-Electricity'!$AN$79="no","",ROUND(AD6494,4))</f>
        <v>0.45500000000000002</v>
      </c>
      <c r="BL6494" s="157">
        <f t="shared" si="218"/>
        <v>0.45400000000000035</v>
      </c>
      <c r="BM6494" s="157">
        <f>IF('1b-NaturalGas'!$AN$87="no","",ROUND(BL6494,4))</f>
        <v>0.45400000000000001</v>
      </c>
      <c r="BN6494" s="157">
        <f>IF('1b-NaturalGas'!$AN$88="no","",ROUND(BL6494,4))</f>
        <v>0.45400000000000001</v>
      </c>
      <c r="BO6494" s="157">
        <f>IF('1b-NaturalGas'!$AN$89="no","",ROUND(BL6494,4))</f>
        <v>0.45400000000000001</v>
      </c>
      <c r="BP6494" s="157">
        <f>IF('1b-NaturalGas'!$AN$90="no","not applicable (based on previous answers)",ROUND(BL6494,4))</f>
        <v>0.45400000000000001</v>
      </c>
      <c r="BQ6494" s="157">
        <f>IF('1b-NaturalGas'!$AN$91="no","not applicable (based on previous answers)",ROUND(BL6494,4))</f>
        <v>0.45400000000000001</v>
      </c>
    </row>
    <row r="6495" spans="30:69" x14ac:dyDescent="0.25">
      <c r="AD6495" s="157">
        <f t="shared" si="217"/>
        <v>0.45600000000000035</v>
      </c>
      <c r="AE6495" s="157">
        <f>IF('1a-Electricity'!$AN$77="no","",ROUND(AD6495,4))</f>
        <v>0.45600000000000002</v>
      </c>
      <c r="AF6495" s="157">
        <f>IF('1a-Electricity'!$AN$78="no","",ROUND(AD6495,4))</f>
        <v>0.45600000000000002</v>
      </c>
      <c r="AG6495" s="157">
        <f>IF('1a-Electricity'!$AN$79="no","",ROUND(AD6495,4))</f>
        <v>0.45600000000000002</v>
      </c>
      <c r="BL6495" s="157">
        <f t="shared" si="218"/>
        <v>0.45500000000000035</v>
      </c>
      <c r="BM6495" s="157">
        <f>IF('1b-NaturalGas'!$AN$87="no","",ROUND(BL6495,4))</f>
        <v>0.45500000000000002</v>
      </c>
      <c r="BN6495" s="157">
        <f>IF('1b-NaturalGas'!$AN$88="no","",ROUND(BL6495,4))</f>
        <v>0.45500000000000002</v>
      </c>
      <c r="BO6495" s="157">
        <f>IF('1b-NaturalGas'!$AN$89="no","",ROUND(BL6495,4))</f>
        <v>0.45500000000000002</v>
      </c>
      <c r="BP6495" s="157">
        <f>IF('1b-NaturalGas'!$AN$90="no","not applicable (based on previous answers)",ROUND(BL6495,4))</f>
        <v>0.45500000000000002</v>
      </c>
      <c r="BQ6495" s="157">
        <f>IF('1b-NaturalGas'!$AN$91="no","not applicable (based on previous answers)",ROUND(BL6495,4))</f>
        <v>0.45500000000000002</v>
      </c>
    </row>
    <row r="6496" spans="30:69" x14ac:dyDescent="0.25">
      <c r="AD6496" s="157">
        <f t="shared" si="217"/>
        <v>0.45700000000000035</v>
      </c>
      <c r="AE6496" s="157">
        <f>IF('1a-Electricity'!$AN$77="no","",ROUND(AD6496,4))</f>
        <v>0.45700000000000002</v>
      </c>
      <c r="AF6496" s="157">
        <f>IF('1a-Electricity'!$AN$78="no","",ROUND(AD6496,4))</f>
        <v>0.45700000000000002</v>
      </c>
      <c r="AG6496" s="157">
        <f>IF('1a-Electricity'!$AN$79="no","",ROUND(AD6496,4))</f>
        <v>0.45700000000000002</v>
      </c>
      <c r="BL6496" s="157">
        <f t="shared" si="218"/>
        <v>0.45600000000000035</v>
      </c>
      <c r="BM6496" s="157">
        <f>IF('1b-NaturalGas'!$AN$87="no","",ROUND(BL6496,4))</f>
        <v>0.45600000000000002</v>
      </c>
      <c r="BN6496" s="157">
        <f>IF('1b-NaturalGas'!$AN$88="no","",ROUND(BL6496,4))</f>
        <v>0.45600000000000002</v>
      </c>
      <c r="BO6496" s="157">
        <f>IF('1b-NaturalGas'!$AN$89="no","",ROUND(BL6496,4))</f>
        <v>0.45600000000000002</v>
      </c>
      <c r="BP6496" s="157">
        <f>IF('1b-NaturalGas'!$AN$90="no","not applicable (based on previous answers)",ROUND(BL6496,4))</f>
        <v>0.45600000000000002</v>
      </c>
      <c r="BQ6496" s="157">
        <f>IF('1b-NaturalGas'!$AN$91="no","not applicable (based on previous answers)",ROUND(BL6496,4))</f>
        <v>0.45600000000000002</v>
      </c>
    </row>
    <row r="6497" spans="30:69" x14ac:dyDescent="0.25">
      <c r="AD6497" s="157">
        <f t="shared" si="217"/>
        <v>0.45800000000000035</v>
      </c>
      <c r="AE6497" s="157">
        <f>IF('1a-Electricity'!$AN$77="no","",ROUND(AD6497,4))</f>
        <v>0.45800000000000002</v>
      </c>
      <c r="AF6497" s="157">
        <f>IF('1a-Electricity'!$AN$78="no","",ROUND(AD6497,4))</f>
        <v>0.45800000000000002</v>
      </c>
      <c r="AG6497" s="157">
        <f>IF('1a-Electricity'!$AN$79="no","",ROUND(AD6497,4))</f>
        <v>0.45800000000000002</v>
      </c>
      <c r="BL6497" s="157">
        <f t="shared" si="218"/>
        <v>0.45700000000000035</v>
      </c>
      <c r="BM6497" s="157">
        <f>IF('1b-NaturalGas'!$AN$87="no","",ROUND(BL6497,4))</f>
        <v>0.45700000000000002</v>
      </c>
      <c r="BN6497" s="157">
        <f>IF('1b-NaturalGas'!$AN$88="no","",ROUND(BL6497,4))</f>
        <v>0.45700000000000002</v>
      </c>
      <c r="BO6497" s="157">
        <f>IF('1b-NaturalGas'!$AN$89="no","",ROUND(BL6497,4))</f>
        <v>0.45700000000000002</v>
      </c>
      <c r="BP6497" s="157">
        <f>IF('1b-NaturalGas'!$AN$90="no","not applicable (based on previous answers)",ROUND(BL6497,4))</f>
        <v>0.45700000000000002</v>
      </c>
      <c r="BQ6497" s="157">
        <f>IF('1b-NaturalGas'!$AN$91="no","not applicable (based on previous answers)",ROUND(BL6497,4))</f>
        <v>0.45700000000000002</v>
      </c>
    </row>
    <row r="6498" spans="30:69" x14ac:dyDescent="0.25">
      <c r="AD6498" s="157">
        <f t="shared" si="217"/>
        <v>0.45900000000000035</v>
      </c>
      <c r="AE6498" s="157">
        <f>IF('1a-Electricity'!$AN$77="no","",ROUND(AD6498,4))</f>
        <v>0.45900000000000002</v>
      </c>
      <c r="AF6498" s="157">
        <f>IF('1a-Electricity'!$AN$78="no","",ROUND(AD6498,4))</f>
        <v>0.45900000000000002</v>
      </c>
      <c r="AG6498" s="157">
        <f>IF('1a-Electricity'!$AN$79="no","",ROUND(AD6498,4))</f>
        <v>0.45900000000000002</v>
      </c>
      <c r="BL6498" s="157">
        <f t="shared" si="218"/>
        <v>0.45800000000000035</v>
      </c>
      <c r="BM6498" s="157">
        <f>IF('1b-NaturalGas'!$AN$87="no","",ROUND(BL6498,4))</f>
        <v>0.45800000000000002</v>
      </c>
      <c r="BN6498" s="157">
        <f>IF('1b-NaturalGas'!$AN$88="no","",ROUND(BL6498,4))</f>
        <v>0.45800000000000002</v>
      </c>
      <c r="BO6498" s="157">
        <f>IF('1b-NaturalGas'!$AN$89="no","",ROUND(BL6498,4))</f>
        <v>0.45800000000000002</v>
      </c>
      <c r="BP6498" s="157">
        <f>IF('1b-NaturalGas'!$AN$90="no","not applicable (based on previous answers)",ROUND(BL6498,4))</f>
        <v>0.45800000000000002</v>
      </c>
      <c r="BQ6498" s="157">
        <f>IF('1b-NaturalGas'!$AN$91="no","not applicable (based on previous answers)",ROUND(BL6498,4))</f>
        <v>0.45800000000000002</v>
      </c>
    </row>
    <row r="6499" spans="30:69" x14ac:dyDescent="0.25">
      <c r="AD6499" s="157">
        <f t="shared" si="217"/>
        <v>0.46000000000000035</v>
      </c>
      <c r="AE6499" s="157">
        <f>IF('1a-Electricity'!$AN$77="no","",ROUND(AD6499,4))</f>
        <v>0.46</v>
      </c>
      <c r="AF6499" s="157">
        <f>IF('1a-Electricity'!$AN$78="no","",ROUND(AD6499,4))</f>
        <v>0.46</v>
      </c>
      <c r="AG6499" s="157">
        <f>IF('1a-Electricity'!$AN$79="no","",ROUND(AD6499,4))</f>
        <v>0.46</v>
      </c>
      <c r="BL6499" s="157">
        <f t="shared" si="218"/>
        <v>0.45900000000000035</v>
      </c>
      <c r="BM6499" s="157">
        <f>IF('1b-NaturalGas'!$AN$87="no","",ROUND(BL6499,4))</f>
        <v>0.45900000000000002</v>
      </c>
      <c r="BN6499" s="157">
        <f>IF('1b-NaturalGas'!$AN$88="no","",ROUND(BL6499,4))</f>
        <v>0.45900000000000002</v>
      </c>
      <c r="BO6499" s="157">
        <f>IF('1b-NaturalGas'!$AN$89="no","",ROUND(BL6499,4))</f>
        <v>0.45900000000000002</v>
      </c>
      <c r="BP6499" s="157">
        <f>IF('1b-NaturalGas'!$AN$90="no","not applicable (based on previous answers)",ROUND(BL6499,4))</f>
        <v>0.45900000000000002</v>
      </c>
      <c r="BQ6499" s="157">
        <f>IF('1b-NaturalGas'!$AN$91="no","not applicable (based on previous answers)",ROUND(BL6499,4))</f>
        <v>0.45900000000000002</v>
      </c>
    </row>
    <row r="6500" spans="30:69" x14ac:dyDescent="0.25">
      <c r="AD6500" s="157">
        <f t="shared" si="217"/>
        <v>0.46100000000000035</v>
      </c>
      <c r="AE6500" s="157">
        <f>IF('1a-Electricity'!$AN$77="no","",ROUND(AD6500,4))</f>
        <v>0.46100000000000002</v>
      </c>
      <c r="AF6500" s="157">
        <f>IF('1a-Electricity'!$AN$78="no","",ROUND(AD6500,4))</f>
        <v>0.46100000000000002</v>
      </c>
      <c r="AG6500" s="157">
        <f>IF('1a-Electricity'!$AN$79="no","",ROUND(AD6500,4))</f>
        <v>0.46100000000000002</v>
      </c>
      <c r="BL6500" s="157">
        <f t="shared" si="218"/>
        <v>0.46000000000000035</v>
      </c>
      <c r="BM6500" s="157">
        <f>IF('1b-NaturalGas'!$AN$87="no","",ROUND(BL6500,4))</f>
        <v>0.46</v>
      </c>
      <c r="BN6500" s="157">
        <f>IF('1b-NaturalGas'!$AN$88="no","",ROUND(BL6500,4))</f>
        <v>0.46</v>
      </c>
      <c r="BO6500" s="157">
        <f>IF('1b-NaturalGas'!$AN$89="no","",ROUND(BL6500,4))</f>
        <v>0.46</v>
      </c>
      <c r="BP6500" s="157">
        <f>IF('1b-NaturalGas'!$AN$90="no","not applicable (based on previous answers)",ROUND(BL6500,4))</f>
        <v>0.46</v>
      </c>
      <c r="BQ6500" s="157">
        <f>IF('1b-NaturalGas'!$AN$91="no","not applicable (based on previous answers)",ROUND(BL6500,4))</f>
        <v>0.46</v>
      </c>
    </row>
    <row r="6501" spans="30:69" x14ac:dyDescent="0.25">
      <c r="AD6501" s="157">
        <f t="shared" si="217"/>
        <v>0.46200000000000035</v>
      </c>
      <c r="AE6501" s="157">
        <f>IF('1a-Electricity'!$AN$77="no","",ROUND(AD6501,4))</f>
        <v>0.46200000000000002</v>
      </c>
      <c r="AF6501" s="157">
        <f>IF('1a-Electricity'!$AN$78="no","",ROUND(AD6501,4))</f>
        <v>0.46200000000000002</v>
      </c>
      <c r="AG6501" s="157">
        <f>IF('1a-Electricity'!$AN$79="no","",ROUND(AD6501,4))</f>
        <v>0.46200000000000002</v>
      </c>
      <c r="BL6501" s="157">
        <f t="shared" si="218"/>
        <v>0.46100000000000035</v>
      </c>
      <c r="BM6501" s="157">
        <f>IF('1b-NaturalGas'!$AN$87="no","",ROUND(BL6501,4))</f>
        <v>0.46100000000000002</v>
      </c>
      <c r="BN6501" s="157">
        <f>IF('1b-NaturalGas'!$AN$88="no","",ROUND(BL6501,4))</f>
        <v>0.46100000000000002</v>
      </c>
      <c r="BO6501" s="157">
        <f>IF('1b-NaturalGas'!$AN$89="no","",ROUND(BL6501,4))</f>
        <v>0.46100000000000002</v>
      </c>
      <c r="BP6501" s="157">
        <f>IF('1b-NaturalGas'!$AN$90="no","not applicable (based on previous answers)",ROUND(BL6501,4))</f>
        <v>0.46100000000000002</v>
      </c>
      <c r="BQ6501" s="157">
        <f>IF('1b-NaturalGas'!$AN$91="no","not applicable (based on previous answers)",ROUND(BL6501,4))</f>
        <v>0.46100000000000002</v>
      </c>
    </row>
    <row r="6502" spans="30:69" x14ac:dyDescent="0.25">
      <c r="AD6502" s="157">
        <f t="shared" si="217"/>
        <v>0.46300000000000036</v>
      </c>
      <c r="AE6502" s="157">
        <f>IF('1a-Electricity'!$AN$77="no","",ROUND(AD6502,4))</f>
        <v>0.46300000000000002</v>
      </c>
      <c r="AF6502" s="157">
        <f>IF('1a-Electricity'!$AN$78="no","",ROUND(AD6502,4))</f>
        <v>0.46300000000000002</v>
      </c>
      <c r="AG6502" s="157">
        <f>IF('1a-Electricity'!$AN$79="no","",ROUND(AD6502,4))</f>
        <v>0.46300000000000002</v>
      </c>
      <c r="BL6502" s="157">
        <f t="shared" si="218"/>
        <v>0.46200000000000035</v>
      </c>
      <c r="BM6502" s="157">
        <f>IF('1b-NaturalGas'!$AN$87="no","",ROUND(BL6502,4))</f>
        <v>0.46200000000000002</v>
      </c>
      <c r="BN6502" s="157">
        <f>IF('1b-NaturalGas'!$AN$88="no","",ROUND(BL6502,4))</f>
        <v>0.46200000000000002</v>
      </c>
      <c r="BO6502" s="157">
        <f>IF('1b-NaturalGas'!$AN$89="no","",ROUND(BL6502,4))</f>
        <v>0.46200000000000002</v>
      </c>
      <c r="BP6502" s="157">
        <f>IF('1b-NaturalGas'!$AN$90="no","not applicable (based on previous answers)",ROUND(BL6502,4))</f>
        <v>0.46200000000000002</v>
      </c>
      <c r="BQ6502" s="157">
        <f>IF('1b-NaturalGas'!$AN$91="no","not applicable (based on previous answers)",ROUND(BL6502,4))</f>
        <v>0.46200000000000002</v>
      </c>
    </row>
    <row r="6503" spans="30:69" x14ac:dyDescent="0.25">
      <c r="AD6503" s="157">
        <f t="shared" si="217"/>
        <v>0.46400000000000036</v>
      </c>
      <c r="AE6503" s="157">
        <f>IF('1a-Electricity'!$AN$77="no","",ROUND(AD6503,4))</f>
        <v>0.46400000000000002</v>
      </c>
      <c r="AF6503" s="157">
        <f>IF('1a-Electricity'!$AN$78="no","",ROUND(AD6503,4))</f>
        <v>0.46400000000000002</v>
      </c>
      <c r="AG6503" s="157">
        <f>IF('1a-Electricity'!$AN$79="no","",ROUND(AD6503,4))</f>
        <v>0.46400000000000002</v>
      </c>
      <c r="BL6503" s="157">
        <f t="shared" si="218"/>
        <v>0.46300000000000036</v>
      </c>
      <c r="BM6503" s="157">
        <f>IF('1b-NaturalGas'!$AN$87="no","",ROUND(BL6503,4))</f>
        <v>0.46300000000000002</v>
      </c>
      <c r="BN6503" s="157">
        <f>IF('1b-NaturalGas'!$AN$88="no","",ROUND(BL6503,4))</f>
        <v>0.46300000000000002</v>
      </c>
      <c r="BO6503" s="157">
        <f>IF('1b-NaturalGas'!$AN$89="no","",ROUND(BL6503,4))</f>
        <v>0.46300000000000002</v>
      </c>
      <c r="BP6503" s="157">
        <f>IF('1b-NaturalGas'!$AN$90="no","not applicable (based on previous answers)",ROUND(BL6503,4))</f>
        <v>0.46300000000000002</v>
      </c>
      <c r="BQ6503" s="157">
        <f>IF('1b-NaturalGas'!$AN$91="no","not applicable (based on previous answers)",ROUND(BL6503,4))</f>
        <v>0.46300000000000002</v>
      </c>
    </row>
    <row r="6504" spans="30:69" x14ac:dyDescent="0.25">
      <c r="AD6504" s="157">
        <f t="shared" si="217"/>
        <v>0.46500000000000036</v>
      </c>
      <c r="AE6504" s="157">
        <f>IF('1a-Electricity'!$AN$77="no","",ROUND(AD6504,4))</f>
        <v>0.46500000000000002</v>
      </c>
      <c r="AF6504" s="157">
        <f>IF('1a-Electricity'!$AN$78="no","",ROUND(AD6504,4))</f>
        <v>0.46500000000000002</v>
      </c>
      <c r="AG6504" s="157">
        <f>IF('1a-Electricity'!$AN$79="no","",ROUND(AD6504,4))</f>
        <v>0.46500000000000002</v>
      </c>
      <c r="BL6504" s="157">
        <f t="shared" si="218"/>
        <v>0.46400000000000036</v>
      </c>
      <c r="BM6504" s="157">
        <f>IF('1b-NaturalGas'!$AN$87="no","",ROUND(BL6504,4))</f>
        <v>0.46400000000000002</v>
      </c>
      <c r="BN6504" s="157">
        <f>IF('1b-NaturalGas'!$AN$88="no","",ROUND(BL6504,4))</f>
        <v>0.46400000000000002</v>
      </c>
      <c r="BO6504" s="157">
        <f>IF('1b-NaturalGas'!$AN$89="no","",ROUND(BL6504,4))</f>
        <v>0.46400000000000002</v>
      </c>
      <c r="BP6504" s="157">
        <f>IF('1b-NaturalGas'!$AN$90="no","not applicable (based on previous answers)",ROUND(BL6504,4))</f>
        <v>0.46400000000000002</v>
      </c>
      <c r="BQ6504" s="157">
        <f>IF('1b-NaturalGas'!$AN$91="no","not applicable (based on previous answers)",ROUND(BL6504,4))</f>
        <v>0.46400000000000002</v>
      </c>
    </row>
    <row r="6505" spans="30:69" x14ac:dyDescent="0.25">
      <c r="AD6505" s="157">
        <f t="shared" si="217"/>
        <v>0.46600000000000036</v>
      </c>
      <c r="AE6505" s="157">
        <f>IF('1a-Electricity'!$AN$77="no","",ROUND(AD6505,4))</f>
        <v>0.46600000000000003</v>
      </c>
      <c r="AF6505" s="157">
        <f>IF('1a-Electricity'!$AN$78="no","",ROUND(AD6505,4))</f>
        <v>0.46600000000000003</v>
      </c>
      <c r="AG6505" s="157">
        <f>IF('1a-Electricity'!$AN$79="no","",ROUND(AD6505,4))</f>
        <v>0.46600000000000003</v>
      </c>
      <c r="BL6505" s="157">
        <f t="shared" si="218"/>
        <v>0.46500000000000036</v>
      </c>
      <c r="BM6505" s="157">
        <f>IF('1b-NaturalGas'!$AN$87="no","",ROUND(BL6505,4))</f>
        <v>0.46500000000000002</v>
      </c>
      <c r="BN6505" s="157">
        <f>IF('1b-NaturalGas'!$AN$88="no","",ROUND(BL6505,4))</f>
        <v>0.46500000000000002</v>
      </c>
      <c r="BO6505" s="157">
        <f>IF('1b-NaturalGas'!$AN$89="no","",ROUND(BL6505,4))</f>
        <v>0.46500000000000002</v>
      </c>
      <c r="BP6505" s="157">
        <f>IF('1b-NaturalGas'!$AN$90="no","not applicable (based on previous answers)",ROUND(BL6505,4))</f>
        <v>0.46500000000000002</v>
      </c>
      <c r="BQ6505" s="157">
        <f>IF('1b-NaturalGas'!$AN$91="no","not applicable (based on previous answers)",ROUND(BL6505,4))</f>
        <v>0.46500000000000002</v>
      </c>
    </row>
    <row r="6506" spans="30:69" x14ac:dyDescent="0.25">
      <c r="AD6506" s="157">
        <f t="shared" si="217"/>
        <v>0.46700000000000036</v>
      </c>
      <c r="AE6506" s="157">
        <f>IF('1a-Electricity'!$AN$77="no","",ROUND(AD6506,4))</f>
        <v>0.46700000000000003</v>
      </c>
      <c r="AF6506" s="157">
        <f>IF('1a-Electricity'!$AN$78="no","",ROUND(AD6506,4))</f>
        <v>0.46700000000000003</v>
      </c>
      <c r="AG6506" s="157">
        <f>IF('1a-Electricity'!$AN$79="no","",ROUND(AD6506,4))</f>
        <v>0.46700000000000003</v>
      </c>
      <c r="BL6506" s="157">
        <f t="shared" si="218"/>
        <v>0.46600000000000036</v>
      </c>
      <c r="BM6506" s="157">
        <f>IF('1b-NaturalGas'!$AN$87="no","",ROUND(BL6506,4))</f>
        <v>0.46600000000000003</v>
      </c>
      <c r="BN6506" s="157">
        <f>IF('1b-NaturalGas'!$AN$88="no","",ROUND(BL6506,4))</f>
        <v>0.46600000000000003</v>
      </c>
      <c r="BO6506" s="157">
        <f>IF('1b-NaturalGas'!$AN$89="no","",ROUND(BL6506,4))</f>
        <v>0.46600000000000003</v>
      </c>
      <c r="BP6506" s="157">
        <f>IF('1b-NaturalGas'!$AN$90="no","not applicable (based on previous answers)",ROUND(BL6506,4))</f>
        <v>0.46600000000000003</v>
      </c>
      <c r="BQ6506" s="157">
        <f>IF('1b-NaturalGas'!$AN$91="no","not applicable (based on previous answers)",ROUND(BL6506,4))</f>
        <v>0.46600000000000003</v>
      </c>
    </row>
    <row r="6507" spans="30:69" x14ac:dyDescent="0.25">
      <c r="AD6507" s="157">
        <f t="shared" si="217"/>
        <v>0.46800000000000036</v>
      </c>
      <c r="AE6507" s="157">
        <f>IF('1a-Electricity'!$AN$77="no","",ROUND(AD6507,4))</f>
        <v>0.46800000000000003</v>
      </c>
      <c r="AF6507" s="157">
        <f>IF('1a-Electricity'!$AN$78="no","",ROUND(AD6507,4))</f>
        <v>0.46800000000000003</v>
      </c>
      <c r="AG6507" s="157">
        <f>IF('1a-Electricity'!$AN$79="no","",ROUND(AD6507,4))</f>
        <v>0.46800000000000003</v>
      </c>
      <c r="BL6507" s="157">
        <f t="shared" si="218"/>
        <v>0.46700000000000036</v>
      </c>
      <c r="BM6507" s="157">
        <f>IF('1b-NaturalGas'!$AN$87="no","",ROUND(BL6507,4))</f>
        <v>0.46700000000000003</v>
      </c>
      <c r="BN6507" s="157">
        <f>IF('1b-NaturalGas'!$AN$88="no","",ROUND(BL6507,4))</f>
        <v>0.46700000000000003</v>
      </c>
      <c r="BO6507" s="157">
        <f>IF('1b-NaturalGas'!$AN$89="no","",ROUND(BL6507,4))</f>
        <v>0.46700000000000003</v>
      </c>
      <c r="BP6507" s="157">
        <f>IF('1b-NaturalGas'!$AN$90="no","not applicable (based on previous answers)",ROUND(BL6507,4))</f>
        <v>0.46700000000000003</v>
      </c>
      <c r="BQ6507" s="157">
        <f>IF('1b-NaturalGas'!$AN$91="no","not applicable (based on previous answers)",ROUND(BL6507,4))</f>
        <v>0.46700000000000003</v>
      </c>
    </row>
    <row r="6508" spans="30:69" x14ac:dyDescent="0.25">
      <c r="AD6508" s="157">
        <f t="shared" si="217"/>
        <v>0.46900000000000036</v>
      </c>
      <c r="AE6508" s="157">
        <f>IF('1a-Electricity'!$AN$77="no","",ROUND(AD6508,4))</f>
        <v>0.46899999999999997</v>
      </c>
      <c r="AF6508" s="157">
        <f>IF('1a-Electricity'!$AN$78="no","",ROUND(AD6508,4))</f>
        <v>0.46899999999999997</v>
      </c>
      <c r="AG6508" s="157">
        <f>IF('1a-Electricity'!$AN$79="no","",ROUND(AD6508,4))</f>
        <v>0.46899999999999997</v>
      </c>
      <c r="BL6508" s="157">
        <f t="shared" si="218"/>
        <v>0.46800000000000036</v>
      </c>
      <c r="BM6508" s="157">
        <f>IF('1b-NaturalGas'!$AN$87="no","",ROUND(BL6508,4))</f>
        <v>0.46800000000000003</v>
      </c>
      <c r="BN6508" s="157">
        <f>IF('1b-NaturalGas'!$AN$88="no","",ROUND(BL6508,4))</f>
        <v>0.46800000000000003</v>
      </c>
      <c r="BO6508" s="157">
        <f>IF('1b-NaturalGas'!$AN$89="no","",ROUND(BL6508,4))</f>
        <v>0.46800000000000003</v>
      </c>
      <c r="BP6508" s="157">
        <f>IF('1b-NaturalGas'!$AN$90="no","not applicable (based on previous answers)",ROUND(BL6508,4))</f>
        <v>0.46800000000000003</v>
      </c>
      <c r="BQ6508" s="157">
        <f>IF('1b-NaturalGas'!$AN$91="no","not applicable (based on previous answers)",ROUND(BL6508,4))</f>
        <v>0.46800000000000003</v>
      </c>
    </row>
    <row r="6509" spans="30:69" x14ac:dyDescent="0.25">
      <c r="AD6509" s="157">
        <f t="shared" si="217"/>
        <v>0.47000000000000036</v>
      </c>
      <c r="AE6509" s="157">
        <f>IF('1a-Electricity'!$AN$77="no","",ROUND(AD6509,4))</f>
        <v>0.47</v>
      </c>
      <c r="AF6509" s="157">
        <f>IF('1a-Electricity'!$AN$78="no","",ROUND(AD6509,4))</f>
        <v>0.47</v>
      </c>
      <c r="AG6509" s="157">
        <f>IF('1a-Electricity'!$AN$79="no","",ROUND(AD6509,4))</f>
        <v>0.47</v>
      </c>
      <c r="BL6509" s="157">
        <f t="shared" si="218"/>
        <v>0.46900000000000036</v>
      </c>
      <c r="BM6509" s="157">
        <f>IF('1b-NaturalGas'!$AN$87="no","",ROUND(BL6509,4))</f>
        <v>0.46899999999999997</v>
      </c>
      <c r="BN6509" s="157">
        <f>IF('1b-NaturalGas'!$AN$88="no","",ROUND(BL6509,4))</f>
        <v>0.46899999999999997</v>
      </c>
      <c r="BO6509" s="157">
        <f>IF('1b-NaturalGas'!$AN$89="no","",ROUND(BL6509,4))</f>
        <v>0.46899999999999997</v>
      </c>
      <c r="BP6509" s="157">
        <f>IF('1b-NaturalGas'!$AN$90="no","not applicable (based on previous answers)",ROUND(BL6509,4))</f>
        <v>0.46899999999999997</v>
      </c>
      <c r="BQ6509" s="157">
        <f>IF('1b-NaturalGas'!$AN$91="no","not applicable (based on previous answers)",ROUND(BL6509,4))</f>
        <v>0.46899999999999997</v>
      </c>
    </row>
    <row r="6510" spans="30:69" x14ac:dyDescent="0.25">
      <c r="AD6510" s="157">
        <f t="shared" si="217"/>
        <v>0.47100000000000036</v>
      </c>
      <c r="AE6510" s="157">
        <f>IF('1a-Electricity'!$AN$77="no","",ROUND(AD6510,4))</f>
        <v>0.47099999999999997</v>
      </c>
      <c r="AF6510" s="157">
        <f>IF('1a-Electricity'!$AN$78="no","",ROUND(AD6510,4))</f>
        <v>0.47099999999999997</v>
      </c>
      <c r="AG6510" s="157">
        <f>IF('1a-Electricity'!$AN$79="no","",ROUND(AD6510,4))</f>
        <v>0.47099999999999997</v>
      </c>
      <c r="BL6510" s="157">
        <f t="shared" si="218"/>
        <v>0.47000000000000036</v>
      </c>
      <c r="BM6510" s="157">
        <f>IF('1b-NaturalGas'!$AN$87="no","",ROUND(BL6510,4))</f>
        <v>0.47</v>
      </c>
      <c r="BN6510" s="157">
        <f>IF('1b-NaturalGas'!$AN$88="no","",ROUND(BL6510,4))</f>
        <v>0.47</v>
      </c>
      <c r="BO6510" s="157">
        <f>IF('1b-NaturalGas'!$AN$89="no","",ROUND(BL6510,4))</f>
        <v>0.47</v>
      </c>
      <c r="BP6510" s="157">
        <f>IF('1b-NaturalGas'!$AN$90="no","not applicable (based on previous answers)",ROUND(BL6510,4))</f>
        <v>0.47</v>
      </c>
      <c r="BQ6510" s="157">
        <f>IF('1b-NaturalGas'!$AN$91="no","not applicable (based on previous answers)",ROUND(BL6510,4))</f>
        <v>0.47</v>
      </c>
    </row>
    <row r="6511" spans="30:69" x14ac:dyDescent="0.25">
      <c r="AD6511" s="157">
        <f t="shared" si="217"/>
        <v>0.47200000000000036</v>
      </c>
      <c r="AE6511" s="157">
        <f>IF('1a-Electricity'!$AN$77="no","",ROUND(AD6511,4))</f>
        <v>0.47199999999999998</v>
      </c>
      <c r="AF6511" s="157">
        <f>IF('1a-Electricity'!$AN$78="no","",ROUND(AD6511,4))</f>
        <v>0.47199999999999998</v>
      </c>
      <c r="AG6511" s="157">
        <f>IF('1a-Electricity'!$AN$79="no","",ROUND(AD6511,4))</f>
        <v>0.47199999999999998</v>
      </c>
      <c r="BL6511" s="157">
        <f t="shared" si="218"/>
        <v>0.47100000000000036</v>
      </c>
      <c r="BM6511" s="157">
        <f>IF('1b-NaturalGas'!$AN$87="no","",ROUND(BL6511,4))</f>
        <v>0.47099999999999997</v>
      </c>
      <c r="BN6511" s="157">
        <f>IF('1b-NaturalGas'!$AN$88="no","",ROUND(BL6511,4))</f>
        <v>0.47099999999999997</v>
      </c>
      <c r="BO6511" s="157">
        <f>IF('1b-NaturalGas'!$AN$89="no","",ROUND(BL6511,4))</f>
        <v>0.47099999999999997</v>
      </c>
      <c r="BP6511" s="157">
        <f>IF('1b-NaturalGas'!$AN$90="no","not applicable (based on previous answers)",ROUND(BL6511,4))</f>
        <v>0.47099999999999997</v>
      </c>
      <c r="BQ6511" s="157">
        <f>IF('1b-NaturalGas'!$AN$91="no","not applicable (based on previous answers)",ROUND(BL6511,4))</f>
        <v>0.47099999999999997</v>
      </c>
    </row>
    <row r="6512" spans="30:69" x14ac:dyDescent="0.25">
      <c r="AD6512" s="157">
        <f t="shared" si="217"/>
        <v>0.47300000000000036</v>
      </c>
      <c r="AE6512" s="157">
        <f>IF('1a-Electricity'!$AN$77="no","",ROUND(AD6512,4))</f>
        <v>0.47299999999999998</v>
      </c>
      <c r="AF6512" s="157">
        <f>IF('1a-Electricity'!$AN$78="no","",ROUND(AD6512,4))</f>
        <v>0.47299999999999998</v>
      </c>
      <c r="AG6512" s="157">
        <f>IF('1a-Electricity'!$AN$79="no","",ROUND(AD6512,4))</f>
        <v>0.47299999999999998</v>
      </c>
      <c r="BL6512" s="157">
        <f t="shared" si="218"/>
        <v>0.47200000000000036</v>
      </c>
      <c r="BM6512" s="157">
        <f>IF('1b-NaturalGas'!$AN$87="no","",ROUND(BL6512,4))</f>
        <v>0.47199999999999998</v>
      </c>
      <c r="BN6512" s="157">
        <f>IF('1b-NaturalGas'!$AN$88="no","",ROUND(BL6512,4))</f>
        <v>0.47199999999999998</v>
      </c>
      <c r="BO6512" s="157">
        <f>IF('1b-NaturalGas'!$AN$89="no","",ROUND(BL6512,4))</f>
        <v>0.47199999999999998</v>
      </c>
      <c r="BP6512" s="157">
        <f>IF('1b-NaturalGas'!$AN$90="no","not applicable (based on previous answers)",ROUND(BL6512,4))</f>
        <v>0.47199999999999998</v>
      </c>
      <c r="BQ6512" s="157">
        <f>IF('1b-NaturalGas'!$AN$91="no","not applicable (based on previous answers)",ROUND(BL6512,4))</f>
        <v>0.47199999999999998</v>
      </c>
    </row>
    <row r="6513" spans="30:69" x14ac:dyDescent="0.25">
      <c r="AD6513" s="157">
        <f t="shared" si="217"/>
        <v>0.47400000000000037</v>
      </c>
      <c r="AE6513" s="157">
        <f>IF('1a-Electricity'!$AN$77="no","",ROUND(AD6513,4))</f>
        <v>0.47399999999999998</v>
      </c>
      <c r="AF6513" s="157">
        <f>IF('1a-Electricity'!$AN$78="no","",ROUND(AD6513,4))</f>
        <v>0.47399999999999998</v>
      </c>
      <c r="AG6513" s="157">
        <f>IF('1a-Electricity'!$AN$79="no","",ROUND(AD6513,4))</f>
        <v>0.47399999999999998</v>
      </c>
      <c r="BL6513" s="157">
        <f t="shared" si="218"/>
        <v>0.47300000000000036</v>
      </c>
      <c r="BM6513" s="157">
        <f>IF('1b-NaturalGas'!$AN$87="no","",ROUND(BL6513,4))</f>
        <v>0.47299999999999998</v>
      </c>
      <c r="BN6513" s="157">
        <f>IF('1b-NaturalGas'!$AN$88="no","",ROUND(BL6513,4))</f>
        <v>0.47299999999999998</v>
      </c>
      <c r="BO6513" s="157">
        <f>IF('1b-NaturalGas'!$AN$89="no","",ROUND(BL6513,4))</f>
        <v>0.47299999999999998</v>
      </c>
      <c r="BP6513" s="157">
        <f>IF('1b-NaturalGas'!$AN$90="no","not applicable (based on previous answers)",ROUND(BL6513,4))</f>
        <v>0.47299999999999998</v>
      </c>
      <c r="BQ6513" s="157">
        <f>IF('1b-NaturalGas'!$AN$91="no","not applicable (based on previous answers)",ROUND(BL6513,4))</f>
        <v>0.47299999999999998</v>
      </c>
    </row>
    <row r="6514" spans="30:69" x14ac:dyDescent="0.25">
      <c r="AD6514" s="157">
        <f t="shared" si="217"/>
        <v>0.47500000000000037</v>
      </c>
      <c r="AE6514" s="157">
        <f>IF('1a-Electricity'!$AN$77="no","",ROUND(AD6514,4))</f>
        <v>0.47499999999999998</v>
      </c>
      <c r="AF6514" s="157">
        <f>IF('1a-Electricity'!$AN$78="no","",ROUND(AD6514,4))</f>
        <v>0.47499999999999998</v>
      </c>
      <c r="AG6514" s="157">
        <f>IF('1a-Electricity'!$AN$79="no","",ROUND(AD6514,4))</f>
        <v>0.47499999999999998</v>
      </c>
      <c r="BL6514" s="157">
        <f t="shared" si="218"/>
        <v>0.47400000000000037</v>
      </c>
      <c r="BM6514" s="157">
        <f>IF('1b-NaturalGas'!$AN$87="no","",ROUND(BL6514,4))</f>
        <v>0.47399999999999998</v>
      </c>
      <c r="BN6514" s="157">
        <f>IF('1b-NaturalGas'!$AN$88="no","",ROUND(BL6514,4))</f>
        <v>0.47399999999999998</v>
      </c>
      <c r="BO6514" s="157">
        <f>IF('1b-NaturalGas'!$AN$89="no","",ROUND(BL6514,4))</f>
        <v>0.47399999999999998</v>
      </c>
      <c r="BP6514" s="157">
        <f>IF('1b-NaturalGas'!$AN$90="no","not applicable (based on previous answers)",ROUND(BL6514,4))</f>
        <v>0.47399999999999998</v>
      </c>
      <c r="BQ6514" s="157">
        <f>IF('1b-NaturalGas'!$AN$91="no","not applicable (based on previous answers)",ROUND(BL6514,4))</f>
        <v>0.47399999999999998</v>
      </c>
    </row>
    <row r="6515" spans="30:69" x14ac:dyDescent="0.25">
      <c r="AD6515" s="157">
        <f t="shared" si="217"/>
        <v>0.47600000000000037</v>
      </c>
      <c r="AE6515" s="157">
        <f>IF('1a-Electricity'!$AN$77="no","",ROUND(AD6515,4))</f>
        <v>0.47599999999999998</v>
      </c>
      <c r="AF6515" s="157">
        <f>IF('1a-Electricity'!$AN$78="no","",ROUND(AD6515,4))</f>
        <v>0.47599999999999998</v>
      </c>
      <c r="AG6515" s="157">
        <f>IF('1a-Electricity'!$AN$79="no","",ROUND(AD6515,4))</f>
        <v>0.47599999999999998</v>
      </c>
      <c r="BL6515" s="157">
        <f t="shared" si="218"/>
        <v>0.47500000000000037</v>
      </c>
      <c r="BM6515" s="157">
        <f>IF('1b-NaturalGas'!$AN$87="no","",ROUND(BL6515,4))</f>
        <v>0.47499999999999998</v>
      </c>
      <c r="BN6515" s="157">
        <f>IF('1b-NaturalGas'!$AN$88="no","",ROUND(BL6515,4))</f>
        <v>0.47499999999999998</v>
      </c>
      <c r="BO6515" s="157">
        <f>IF('1b-NaturalGas'!$AN$89="no","",ROUND(BL6515,4))</f>
        <v>0.47499999999999998</v>
      </c>
      <c r="BP6515" s="157">
        <f>IF('1b-NaturalGas'!$AN$90="no","not applicable (based on previous answers)",ROUND(BL6515,4))</f>
        <v>0.47499999999999998</v>
      </c>
      <c r="BQ6515" s="157">
        <f>IF('1b-NaturalGas'!$AN$91="no","not applicable (based on previous answers)",ROUND(BL6515,4))</f>
        <v>0.47499999999999998</v>
      </c>
    </row>
    <row r="6516" spans="30:69" x14ac:dyDescent="0.25">
      <c r="AD6516" s="157">
        <f t="shared" si="217"/>
        <v>0.47700000000000037</v>
      </c>
      <c r="AE6516" s="157">
        <f>IF('1a-Electricity'!$AN$77="no","",ROUND(AD6516,4))</f>
        <v>0.47699999999999998</v>
      </c>
      <c r="AF6516" s="157">
        <f>IF('1a-Electricity'!$AN$78="no","",ROUND(AD6516,4))</f>
        <v>0.47699999999999998</v>
      </c>
      <c r="AG6516" s="157">
        <f>IF('1a-Electricity'!$AN$79="no","",ROUND(AD6516,4))</f>
        <v>0.47699999999999998</v>
      </c>
      <c r="BL6516" s="157">
        <f t="shared" si="218"/>
        <v>0.47600000000000037</v>
      </c>
      <c r="BM6516" s="157">
        <f>IF('1b-NaturalGas'!$AN$87="no","",ROUND(BL6516,4))</f>
        <v>0.47599999999999998</v>
      </c>
      <c r="BN6516" s="157">
        <f>IF('1b-NaturalGas'!$AN$88="no","",ROUND(BL6516,4))</f>
        <v>0.47599999999999998</v>
      </c>
      <c r="BO6516" s="157">
        <f>IF('1b-NaturalGas'!$AN$89="no","",ROUND(BL6516,4))</f>
        <v>0.47599999999999998</v>
      </c>
      <c r="BP6516" s="157">
        <f>IF('1b-NaturalGas'!$AN$90="no","not applicable (based on previous answers)",ROUND(BL6516,4))</f>
        <v>0.47599999999999998</v>
      </c>
      <c r="BQ6516" s="157">
        <f>IF('1b-NaturalGas'!$AN$91="no","not applicable (based on previous answers)",ROUND(BL6516,4))</f>
        <v>0.47599999999999998</v>
      </c>
    </row>
    <row r="6517" spans="30:69" x14ac:dyDescent="0.25">
      <c r="AD6517" s="157">
        <f t="shared" si="217"/>
        <v>0.47800000000000037</v>
      </c>
      <c r="AE6517" s="157">
        <f>IF('1a-Electricity'!$AN$77="no","",ROUND(AD6517,4))</f>
        <v>0.47799999999999998</v>
      </c>
      <c r="AF6517" s="157">
        <f>IF('1a-Electricity'!$AN$78="no","",ROUND(AD6517,4))</f>
        <v>0.47799999999999998</v>
      </c>
      <c r="AG6517" s="157">
        <f>IF('1a-Electricity'!$AN$79="no","",ROUND(AD6517,4))</f>
        <v>0.47799999999999998</v>
      </c>
      <c r="BL6517" s="157">
        <f t="shared" si="218"/>
        <v>0.47700000000000037</v>
      </c>
      <c r="BM6517" s="157">
        <f>IF('1b-NaturalGas'!$AN$87="no","",ROUND(BL6517,4))</f>
        <v>0.47699999999999998</v>
      </c>
      <c r="BN6517" s="157">
        <f>IF('1b-NaturalGas'!$AN$88="no","",ROUND(BL6517,4))</f>
        <v>0.47699999999999998</v>
      </c>
      <c r="BO6517" s="157">
        <f>IF('1b-NaturalGas'!$AN$89="no","",ROUND(BL6517,4))</f>
        <v>0.47699999999999998</v>
      </c>
      <c r="BP6517" s="157">
        <f>IF('1b-NaturalGas'!$AN$90="no","not applicable (based on previous answers)",ROUND(BL6517,4))</f>
        <v>0.47699999999999998</v>
      </c>
      <c r="BQ6517" s="157">
        <f>IF('1b-NaturalGas'!$AN$91="no","not applicable (based on previous answers)",ROUND(BL6517,4))</f>
        <v>0.47699999999999998</v>
      </c>
    </row>
    <row r="6518" spans="30:69" x14ac:dyDescent="0.25">
      <c r="AD6518" s="157">
        <f t="shared" si="217"/>
        <v>0.47900000000000037</v>
      </c>
      <c r="AE6518" s="157">
        <f>IF('1a-Electricity'!$AN$77="no","",ROUND(AD6518,4))</f>
        <v>0.47899999999999998</v>
      </c>
      <c r="AF6518" s="157">
        <f>IF('1a-Electricity'!$AN$78="no","",ROUND(AD6518,4))</f>
        <v>0.47899999999999998</v>
      </c>
      <c r="AG6518" s="157">
        <f>IF('1a-Electricity'!$AN$79="no","",ROUND(AD6518,4))</f>
        <v>0.47899999999999998</v>
      </c>
      <c r="BL6518" s="157">
        <f t="shared" si="218"/>
        <v>0.47800000000000037</v>
      </c>
      <c r="BM6518" s="157">
        <f>IF('1b-NaturalGas'!$AN$87="no","",ROUND(BL6518,4))</f>
        <v>0.47799999999999998</v>
      </c>
      <c r="BN6518" s="157">
        <f>IF('1b-NaturalGas'!$AN$88="no","",ROUND(BL6518,4))</f>
        <v>0.47799999999999998</v>
      </c>
      <c r="BO6518" s="157">
        <f>IF('1b-NaturalGas'!$AN$89="no","",ROUND(BL6518,4))</f>
        <v>0.47799999999999998</v>
      </c>
      <c r="BP6518" s="157">
        <f>IF('1b-NaturalGas'!$AN$90="no","not applicable (based on previous answers)",ROUND(BL6518,4))</f>
        <v>0.47799999999999998</v>
      </c>
      <c r="BQ6518" s="157">
        <f>IF('1b-NaturalGas'!$AN$91="no","not applicable (based on previous answers)",ROUND(BL6518,4))</f>
        <v>0.47799999999999998</v>
      </c>
    </row>
    <row r="6519" spans="30:69" x14ac:dyDescent="0.25">
      <c r="AD6519" s="157">
        <f t="shared" si="217"/>
        <v>0.48000000000000037</v>
      </c>
      <c r="AE6519" s="157">
        <f>IF('1a-Electricity'!$AN$77="no","",ROUND(AD6519,4))</f>
        <v>0.48</v>
      </c>
      <c r="AF6519" s="157">
        <f>IF('1a-Electricity'!$AN$78="no","",ROUND(AD6519,4))</f>
        <v>0.48</v>
      </c>
      <c r="AG6519" s="157">
        <f>IF('1a-Electricity'!$AN$79="no","",ROUND(AD6519,4))</f>
        <v>0.48</v>
      </c>
      <c r="BL6519" s="157">
        <f t="shared" si="218"/>
        <v>0.47900000000000037</v>
      </c>
      <c r="BM6519" s="157">
        <f>IF('1b-NaturalGas'!$AN$87="no","",ROUND(BL6519,4))</f>
        <v>0.47899999999999998</v>
      </c>
      <c r="BN6519" s="157">
        <f>IF('1b-NaturalGas'!$AN$88="no","",ROUND(BL6519,4))</f>
        <v>0.47899999999999998</v>
      </c>
      <c r="BO6519" s="157">
        <f>IF('1b-NaturalGas'!$AN$89="no","",ROUND(BL6519,4))</f>
        <v>0.47899999999999998</v>
      </c>
      <c r="BP6519" s="157">
        <f>IF('1b-NaturalGas'!$AN$90="no","not applicable (based on previous answers)",ROUND(BL6519,4))</f>
        <v>0.47899999999999998</v>
      </c>
      <c r="BQ6519" s="157">
        <f>IF('1b-NaturalGas'!$AN$91="no","not applicable (based on previous answers)",ROUND(BL6519,4))</f>
        <v>0.47899999999999998</v>
      </c>
    </row>
    <row r="6520" spans="30:69" x14ac:dyDescent="0.25">
      <c r="AD6520" s="157">
        <f t="shared" si="217"/>
        <v>0.48100000000000037</v>
      </c>
      <c r="AE6520" s="157">
        <f>IF('1a-Electricity'!$AN$77="no","",ROUND(AD6520,4))</f>
        <v>0.48099999999999998</v>
      </c>
      <c r="AF6520" s="157">
        <f>IF('1a-Electricity'!$AN$78="no","",ROUND(AD6520,4))</f>
        <v>0.48099999999999998</v>
      </c>
      <c r="AG6520" s="157">
        <f>IF('1a-Electricity'!$AN$79="no","",ROUND(AD6520,4))</f>
        <v>0.48099999999999998</v>
      </c>
      <c r="BL6520" s="157">
        <f t="shared" si="218"/>
        <v>0.48000000000000037</v>
      </c>
      <c r="BM6520" s="157">
        <f>IF('1b-NaturalGas'!$AN$87="no","",ROUND(BL6520,4))</f>
        <v>0.48</v>
      </c>
      <c r="BN6520" s="157">
        <f>IF('1b-NaturalGas'!$AN$88="no","",ROUND(BL6520,4))</f>
        <v>0.48</v>
      </c>
      <c r="BO6520" s="157">
        <f>IF('1b-NaturalGas'!$AN$89="no","",ROUND(BL6520,4))</f>
        <v>0.48</v>
      </c>
      <c r="BP6520" s="157">
        <f>IF('1b-NaturalGas'!$AN$90="no","not applicable (based on previous answers)",ROUND(BL6520,4))</f>
        <v>0.48</v>
      </c>
      <c r="BQ6520" s="157">
        <f>IF('1b-NaturalGas'!$AN$91="no","not applicable (based on previous answers)",ROUND(BL6520,4))</f>
        <v>0.48</v>
      </c>
    </row>
    <row r="6521" spans="30:69" x14ac:dyDescent="0.25">
      <c r="AD6521" s="157">
        <f t="shared" si="217"/>
        <v>0.48200000000000037</v>
      </c>
      <c r="AE6521" s="157">
        <f>IF('1a-Electricity'!$AN$77="no","",ROUND(AD6521,4))</f>
        <v>0.48199999999999998</v>
      </c>
      <c r="AF6521" s="157">
        <f>IF('1a-Electricity'!$AN$78="no","",ROUND(AD6521,4))</f>
        <v>0.48199999999999998</v>
      </c>
      <c r="AG6521" s="157">
        <f>IF('1a-Electricity'!$AN$79="no","",ROUND(AD6521,4))</f>
        <v>0.48199999999999998</v>
      </c>
      <c r="BL6521" s="157">
        <f t="shared" si="218"/>
        <v>0.48100000000000037</v>
      </c>
      <c r="BM6521" s="157">
        <f>IF('1b-NaturalGas'!$AN$87="no","",ROUND(BL6521,4))</f>
        <v>0.48099999999999998</v>
      </c>
      <c r="BN6521" s="157">
        <f>IF('1b-NaturalGas'!$AN$88="no","",ROUND(BL6521,4))</f>
        <v>0.48099999999999998</v>
      </c>
      <c r="BO6521" s="157">
        <f>IF('1b-NaturalGas'!$AN$89="no","",ROUND(BL6521,4))</f>
        <v>0.48099999999999998</v>
      </c>
      <c r="BP6521" s="157">
        <f>IF('1b-NaturalGas'!$AN$90="no","not applicable (based on previous answers)",ROUND(BL6521,4))</f>
        <v>0.48099999999999998</v>
      </c>
      <c r="BQ6521" s="157">
        <f>IF('1b-NaturalGas'!$AN$91="no","not applicable (based on previous answers)",ROUND(BL6521,4))</f>
        <v>0.48099999999999998</v>
      </c>
    </row>
    <row r="6522" spans="30:69" x14ac:dyDescent="0.25">
      <c r="AD6522" s="157">
        <f t="shared" si="217"/>
        <v>0.48300000000000037</v>
      </c>
      <c r="AE6522" s="157">
        <f>IF('1a-Electricity'!$AN$77="no","",ROUND(AD6522,4))</f>
        <v>0.48299999999999998</v>
      </c>
      <c r="AF6522" s="157">
        <f>IF('1a-Electricity'!$AN$78="no","",ROUND(AD6522,4))</f>
        <v>0.48299999999999998</v>
      </c>
      <c r="AG6522" s="157">
        <f>IF('1a-Electricity'!$AN$79="no","",ROUND(AD6522,4))</f>
        <v>0.48299999999999998</v>
      </c>
      <c r="BL6522" s="157">
        <f t="shared" si="218"/>
        <v>0.48200000000000037</v>
      </c>
      <c r="BM6522" s="157">
        <f>IF('1b-NaturalGas'!$AN$87="no","",ROUND(BL6522,4))</f>
        <v>0.48199999999999998</v>
      </c>
      <c r="BN6522" s="157">
        <f>IF('1b-NaturalGas'!$AN$88="no","",ROUND(BL6522,4))</f>
        <v>0.48199999999999998</v>
      </c>
      <c r="BO6522" s="157">
        <f>IF('1b-NaturalGas'!$AN$89="no","",ROUND(BL6522,4))</f>
        <v>0.48199999999999998</v>
      </c>
      <c r="BP6522" s="157">
        <f>IF('1b-NaturalGas'!$AN$90="no","not applicable (based on previous answers)",ROUND(BL6522,4))</f>
        <v>0.48199999999999998</v>
      </c>
      <c r="BQ6522" s="157">
        <f>IF('1b-NaturalGas'!$AN$91="no","not applicable (based on previous answers)",ROUND(BL6522,4))</f>
        <v>0.48199999999999998</v>
      </c>
    </row>
    <row r="6523" spans="30:69" x14ac:dyDescent="0.25">
      <c r="AD6523" s="157">
        <f t="shared" si="217"/>
        <v>0.48400000000000037</v>
      </c>
      <c r="AE6523" s="157">
        <f>IF('1a-Electricity'!$AN$77="no","",ROUND(AD6523,4))</f>
        <v>0.48399999999999999</v>
      </c>
      <c r="AF6523" s="157">
        <f>IF('1a-Electricity'!$AN$78="no","",ROUND(AD6523,4))</f>
        <v>0.48399999999999999</v>
      </c>
      <c r="AG6523" s="157">
        <f>IF('1a-Electricity'!$AN$79="no","",ROUND(AD6523,4))</f>
        <v>0.48399999999999999</v>
      </c>
      <c r="BL6523" s="157">
        <f t="shared" si="218"/>
        <v>0.48300000000000037</v>
      </c>
      <c r="BM6523" s="157">
        <f>IF('1b-NaturalGas'!$AN$87="no","",ROUND(BL6523,4))</f>
        <v>0.48299999999999998</v>
      </c>
      <c r="BN6523" s="157">
        <f>IF('1b-NaturalGas'!$AN$88="no","",ROUND(BL6523,4))</f>
        <v>0.48299999999999998</v>
      </c>
      <c r="BO6523" s="157">
        <f>IF('1b-NaturalGas'!$AN$89="no","",ROUND(BL6523,4))</f>
        <v>0.48299999999999998</v>
      </c>
      <c r="BP6523" s="157">
        <f>IF('1b-NaturalGas'!$AN$90="no","not applicable (based on previous answers)",ROUND(BL6523,4))</f>
        <v>0.48299999999999998</v>
      </c>
      <c r="BQ6523" s="157">
        <f>IF('1b-NaturalGas'!$AN$91="no","not applicable (based on previous answers)",ROUND(BL6523,4))</f>
        <v>0.48299999999999998</v>
      </c>
    </row>
    <row r="6524" spans="30:69" x14ac:dyDescent="0.25">
      <c r="AD6524" s="157">
        <f t="shared" si="217"/>
        <v>0.48500000000000038</v>
      </c>
      <c r="AE6524" s="157">
        <f>IF('1a-Electricity'!$AN$77="no","",ROUND(AD6524,4))</f>
        <v>0.48499999999999999</v>
      </c>
      <c r="AF6524" s="157">
        <f>IF('1a-Electricity'!$AN$78="no","",ROUND(AD6524,4))</f>
        <v>0.48499999999999999</v>
      </c>
      <c r="AG6524" s="157">
        <f>IF('1a-Electricity'!$AN$79="no","",ROUND(AD6524,4))</f>
        <v>0.48499999999999999</v>
      </c>
      <c r="BL6524" s="157">
        <f t="shared" si="218"/>
        <v>0.48400000000000037</v>
      </c>
      <c r="BM6524" s="157">
        <f>IF('1b-NaturalGas'!$AN$87="no","",ROUND(BL6524,4))</f>
        <v>0.48399999999999999</v>
      </c>
      <c r="BN6524" s="157">
        <f>IF('1b-NaturalGas'!$AN$88="no","",ROUND(BL6524,4))</f>
        <v>0.48399999999999999</v>
      </c>
      <c r="BO6524" s="157">
        <f>IF('1b-NaturalGas'!$AN$89="no","",ROUND(BL6524,4))</f>
        <v>0.48399999999999999</v>
      </c>
      <c r="BP6524" s="157">
        <f>IF('1b-NaturalGas'!$AN$90="no","not applicable (based on previous answers)",ROUND(BL6524,4))</f>
        <v>0.48399999999999999</v>
      </c>
      <c r="BQ6524" s="157">
        <f>IF('1b-NaturalGas'!$AN$91="no","not applicable (based on previous answers)",ROUND(BL6524,4))</f>
        <v>0.48399999999999999</v>
      </c>
    </row>
    <row r="6525" spans="30:69" x14ac:dyDescent="0.25">
      <c r="AD6525" s="157">
        <f t="shared" si="217"/>
        <v>0.48600000000000038</v>
      </c>
      <c r="AE6525" s="157">
        <f>IF('1a-Electricity'!$AN$77="no","",ROUND(AD6525,4))</f>
        <v>0.48599999999999999</v>
      </c>
      <c r="AF6525" s="157">
        <f>IF('1a-Electricity'!$AN$78="no","",ROUND(AD6525,4))</f>
        <v>0.48599999999999999</v>
      </c>
      <c r="AG6525" s="157">
        <f>IF('1a-Electricity'!$AN$79="no","",ROUND(AD6525,4))</f>
        <v>0.48599999999999999</v>
      </c>
      <c r="BL6525" s="157">
        <f t="shared" si="218"/>
        <v>0.48500000000000038</v>
      </c>
      <c r="BM6525" s="157">
        <f>IF('1b-NaturalGas'!$AN$87="no","",ROUND(BL6525,4))</f>
        <v>0.48499999999999999</v>
      </c>
      <c r="BN6525" s="157">
        <f>IF('1b-NaturalGas'!$AN$88="no","",ROUND(BL6525,4))</f>
        <v>0.48499999999999999</v>
      </c>
      <c r="BO6525" s="157">
        <f>IF('1b-NaturalGas'!$AN$89="no","",ROUND(BL6525,4))</f>
        <v>0.48499999999999999</v>
      </c>
      <c r="BP6525" s="157">
        <f>IF('1b-NaturalGas'!$AN$90="no","not applicable (based on previous answers)",ROUND(BL6525,4))</f>
        <v>0.48499999999999999</v>
      </c>
      <c r="BQ6525" s="157">
        <f>IF('1b-NaturalGas'!$AN$91="no","not applicable (based on previous answers)",ROUND(BL6525,4))</f>
        <v>0.48499999999999999</v>
      </c>
    </row>
    <row r="6526" spans="30:69" x14ac:dyDescent="0.25">
      <c r="AD6526" s="157">
        <f t="shared" si="217"/>
        <v>0.48700000000000038</v>
      </c>
      <c r="AE6526" s="157">
        <f>IF('1a-Electricity'!$AN$77="no","",ROUND(AD6526,4))</f>
        <v>0.48699999999999999</v>
      </c>
      <c r="AF6526" s="157">
        <f>IF('1a-Electricity'!$AN$78="no","",ROUND(AD6526,4))</f>
        <v>0.48699999999999999</v>
      </c>
      <c r="AG6526" s="157">
        <f>IF('1a-Electricity'!$AN$79="no","",ROUND(AD6526,4))</f>
        <v>0.48699999999999999</v>
      </c>
      <c r="BL6526" s="157">
        <f t="shared" si="218"/>
        <v>0.48600000000000038</v>
      </c>
      <c r="BM6526" s="157">
        <f>IF('1b-NaturalGas'!$AN$87="no","",ROUND(BL6526,4))</f>
        <v>0.48599999999999999</v>
      </c>
      <c r="BN6526" s="157">
        <f>IF('1b-NaturalGas'!$AN$88="no","",ROUND(BL6526,4))</f>
        <v>0.48599999999999999</v>
      </c>
      <c r="BO6526" s="157">
        <f>IF('1b-NaturalGas'!$AN$89="no","",ROUND(BL6526,4))</f>
        <v>0.48599999999999999</v>
      </c>
      <c r="BP6526" s="157">
        <f>IF('1b-NaturalGas'!$AN$90="no","not applicable (based on previous answers)",ROUND(BL6526,4))</f>
        <v>0.48599999999999999</v>
      </c>
      <c r="BQ6526" s="157">
        <f>IF('1b-NaturalGas'!$AN$91="no","not applicable (based on previous answers)",ROUND(BL6526,4))</f>
        <v>0.48599999999999999</v>
      </c>
    </row>
    <row r="6527" spans="30:69" x14ac:dyDescent="0.25">
      <c r="AD6527" s="157">
        <f t="shared" si="217"/>
        <v>0.48800000000000038</v>
      </c>
      <c r="AE6527" s="157">
        <f>IF('1a-Electricity'!$AN$77="no","",ROUND(AD6527,4))</f>
        <v>0.48799999999999999</v>
      </c>
      <c r="AF6527" s="157">
        <f>IF('1a-Electricity'!$AN$78="no","",ROUND(AD6527,4))</f>
        <v>0.48799999999999999</v>
      </c>
      <c r="AG6527" s="157">
        <f>IF('1a-Electricity'!$AN$79="no","",ROUND(AD6527,4))</f>
        <v>0.48799999999999999</v>
      </c>
      <c r="BL6527" s="157">
        <f t="shared" si="218"/>
        <v>0.48700000000000038</v>
      </c>
      <c r="BM6527" s="157">
        <f>IF('1b-NaturalGas'!$AN$87="no","",ROUND(BL6527,4))</f>
        <v>0.48699999999999999</v>
      </c>
      <c r="BN6527" s="157">
        <f>IF('1b-NaturalGas'!$AN$88="no","",ROUND(BL6527,4))</f>
        <v>0.48699999999999999</v>
      </c>
      <c r="BO6527" s="157">
        <f>IF('1b-NaturalGas'!$AN$89="no","",ROUND(BL6527,4))</f>
        <v>0.48699999999999999</v>
      </c>
      <c r="BP6527" s="157">
        <f>IF('1b-NaturalGas'!$AN$90="no","not applicable (based on previous answers)",ROUND(BL6527,4))</f>
        <v>0.48699999999999999</v>
      </c>
      <c r="BQ6527" s="157">
        <f>IF('1b-NaturalGas'!$AN$91="no","not applicable (based on previous answers)",ROUND(BL6527,4))</f>
        <v>0.48699999999999999</v>
      </c>
    </row>
    <row r="6528" spans="30:69" x14ac:dyDescent="0.25">
      <c r="AD6528" s="157">
        <f t="shared" si="217"/>
        <v>0.48900000000000038</v>
      </c>
      <c r="AE6528" s="157">
        <f>IF('1a-Electricity'!$AN$77="no","",ROUND(AD6528,4))</f>
        <v>0.48899999999999999</v>
      </c>
      <c r="AF6528" s="157">
        <f>IF('1a-Electricity'!$AN$78="no","",ROUND(AD6528,4))</f>
        <v>0.48899999999999999</v>
      </c>
      <c r="AG6528" s="157">
        <f>IF('1a-Electricity'!$AN$79="no","",ROUND(AD6528,4))</f>
        <v>0.48899999999999999</v>
      </c>
      <c r="BL6528" s="157">
        <f t="shared" si="218"/>
        <v>0.48800000000000038</v>
      </c>
      <c r="BM6528" s="157">
        <f>IF('1b-NaturalGas'!$AN$87="no","",ROUND(BL6528,4))</f>
        <v>0.48799999999999999</v>
      </c>
      <c r="BN6528" s="157">
        <f>IF('1b-NaturalGas'!$AN$88="no","",ROUND(BL6528,4))</f>
        <v>0.48799999999999999</v>
      </c>
      <c r="BO6528" s="157">
        <f>IF('1b-NaturalGas'!$AN$89="no","",ROUND(BL6528,4))</f>
        <v>0.48799999999999999</v>
      </c>
      <c r="BP6528" s="157">
        <f>IF('1b-NaturalGas'!$AN$90="no","not applicable (based on previous answers)",ROUND(BL6528,4))</f>
        <v>0.48799999999999999</v>
      </c>
      <c r="BQ6528" s="157">
        <f>IF('1b-NaturalGas'!$AN$91="no","not applicable (based on previous answers)",ROUND(BL6528,4))</f>
        <v>0.48799999999999999</v>
      </c>
    </row>
    <row r="6529" spans="30:69" x14ac:dyDescent="0.25">
      <c r="AD6529" s="157">
        <f t="shared" si="217"/>
        <v>0.49000000000000038</v>
      </c>
      <c r="AE6529" s="157">
        <f>IF('1a-Electricity'!$AN$77="no","",ROUND(AD6529,4))</f>
        <v>0.49</v>
      </c>
      <c r="AF6529" s="157">
        <f>IF('1a-Electricity'!$AN$78="no","",ROUND(AD6529,4))</f>
        <v>0.49</v>
      </c>
      <c r="AG6529" s="157">
        <f>IF('1a-Electricity'!$AN$79="no","",ROUND(AD6529,4))</f>
        <v>0.49</v>
      </c>
      <c r="BL6529" s="157">
        <f t="shared" si="218"/>
        <v>0.48900000000000038</v>
      </c>
      <c r="BM6529" s="157">
        <f>IF('1b-NaturalGas'!$AN$87="no","",ROUND(BL6529,4))</f>
        <v>0.48899999999999999</v>
      </c>
      <c r="BN6529" s="157">
        <f>IF('1b-NaturalGas'!$AN$88="no","",ROUND(BL6529,4))</f>
        <v>0.48899999999999999</v>
      </c>
      <c r="BO6529" s="157">
        <f>IF('1b-NaturalGas'!$AN$89="no","",ROUND(BL6529,4))</f>
        <v>0.48899999999999999</v>
      </c>
      <c r="BP6529" s="157">
        <f>IF('1b-NaturalGas'!$AN$90="no","not applicable (based on previous answers)",ROUND(BL6529,4))</f>
        <v>0.48899999999999999</v>
      </c>
      <c r="BQ6529" s="157">
        <f>IF('1b-NaturalGas'!$AN$91="no","not applicable (based on previous answers)",ROUND(BL6529,4))</f>
        <v>0.48899999999999999</v>
      </c>
    </row>
    <row r="6530" spans="30:69" x14ac:dyDescent="0.25">
      <c r="AD6530" s="157">
        <f t="shared" si="217"/>
        <v>0.49100000000000038</v>
      </c>
      <c r="AE6530" s="157">
        <f>IF('1a-Electricity'!$AN$77="no","",ROUND(AD6530,4))</f>
        <v>0.49099999999999999</v>
      </c>
      <c r="AF6530" s="157">
        <f>IF('1a-Electricity'!$AN$78="no","",ROUND(AD6530,4))</f>
        <v>0.49099999999999999</v>
      </c>
      <c r="AG6530" s="157">
        <f>IF('1a-Electricity'!$AN$79="no","",ROUND(AD6530,4))</f>
        <v>0.49099999999999999</v>
      </c>
      <c r="BL6530" s="157">
        <f t="shared" si="218"/>
        <v>0.49000000000000038</v>
      </c>
      <c r="BM6530" s="157">
        <f>IF('1b-NaturalGas'!$AN$87="no","",ROUND(BL6530,4))</f>
        <v>0.49</v>
      </c>
      <c r="BN6530" s="157">
        <f>IF('1b-NaturalGas'!$AN$88="no","",ROUND(BL6530,4))</f>
        <v>0.49</v>
      </c>
      <c r="BO6530" s="157">
        <f>IF('1b-NaturalGas'!$AN$89="no","",ROUND(BL6530,4))</f>
        <v>0.49</v>
      </c>
      <c r="BP6530" s="157">
        <f>IF('1b-NaturalGas'!$AN$90="no","not applicable (based on previous answers)",ROUND(BL6530,4))</f>
        <v>0.49</v>
      </c>
      <c r="BQ6530" s="157">
        <f>IF('1b-NaturalGas'!$AN$91="no","not applicable (based on previous answers)",ROUND(BL6530,4))</f>
        <v>0.49</v>
      </c>
    </row>
    <row r="6531" spans="30:69" x14ac:dyDescent="0.25">
      <c r="AD6531" s="157">
        <f t="shared" si="217"/>
        <v>0.49200000000000038</v>
      </c>
      <c r="AE6531" s="157">
        <f>IF('1a-Electricity'!$AN$77="no","",ROUND(AD6531,4))</f>
        <v>0.49199999999999999</v>
      </c>
      <c r="AF6531" s="157">
        <f>IF('1a-Electricity'!$AN$78="no","",ROUND(AD6531,4))</f>
        <v>0.49199999999999999</v>
      </c>
      <c r="AG6531" s="157">
        <f>IF('1a-Electricity'!$AN$79="no","",ROUND(AD6531,4))</f>
        <v>0.49199999999999999</v>
      </c>
      <c r="BL6531" s="157">
        <f t="shared" si="218"/>
        <v>0.49100000000000038</v>
      </c>
      <c r="BM6531" s="157">
        <f>IF('1b-NaturalGas'!$AN$87="no","",ROUND(BL6531,4))</f>
        <v>0.49099999999999999</v>
      </c>
      <c r="BN6531" s="157">
        <f>IF('1b-NaturalGas'!$AN$88="no","",ROUND(BL6531,4))</f>
        <v>0.49099999999999999</v>
      </c>
      <c r="BO6531" s="157">
        <f>IF('1b-NaturalGas'!$AN$89="no","",ROUND(BL6531,4))</f>
        <v>0.49099999999999999</v>
      </c>
      <c r="BP6531" s="157">
        <f>IF('1b-NaturalGas'!$AN$90="no","not applicable (based on previous answers)",ROUND(BL6531,4))</f>
        <v>0.49099999999999999</v>
      </c>
      <c r="BQ6531" s="157">
        <f>IF('1b-NaturalGas'!$AN$91="no","not applicable (based on previous answers)",ROUND(BL6531,4))</f>
        <v>0.49099999999999999</v>
      </c>
    </row>
    <row r="6532" spans="30:69" x14ac:dyDescent="0.25">
      <c r="AD6532" s="157">
        <f t="shared" si="217"/>
        <v>0.49300000000000038</v>
      </c>
      <c r="AE6532" s="157">
        <f>IF('1a-Electricity'!$AN$77="no","",ROUND(AD6532,4))</f>
        <v>0.49299999999999999</v>
      </c>
      <c r="AF6532" s="157">
        <f>IF('1a-Electricity'!$AN$78="no","",ROUND(AD6532,4))</f>
        <v>0.49299999999999999</v>
      </c>
      <c r="AG6532" s="157">
        <f>IF('1a-Electricity'!$AN$79="no","",ROUND(AD6532,4))</f>
        <v>0.49299999999999999</v>
      </c>
      <c r="BL6532" s="157">
        <f t="shared" si="218"/>
        <v>0.49200000000000038</v>
      </c>
      <c r="BM6532" s="157">
        <f>IF('1b-NaturalGas'!$AN$87="no","",ROUND(BL6532,4))</f>
        <v>0.49199999999999999</v>
      </c>
      <c r="BN6532" s="157">
        <f>IF('1b-NaturalGas'!$AN$88="no","",ROUND(BL6532,4))</f>
        <v>0.49199999999999999</v>
      </c>
      <c r="BO6532" s="157">
        <f>IF('1b-NaturalGas'!$AN$89="no","",ROUND(BL6532,4))</f>
        <v>0.49199999999999999</v>
      </c>
      <c r="BP6532" s="157">
        <f>IF('1b-NaturalGas'!$AN$90="no","not applicable (based on previous answers)",ROUND(BL6532,4))</f>
        <v>0.49199999999999999</v>
      </c>
      <c r="BQ6532" s="157">
        <f>IF('1b-NaturalGas'!$AN$91="no","not applicable (based on previous answers)",ROUND(BL6532,4))</f>
        <v>0.49199999999999999</v>
      </c>
    </row>
    <row r="6533" spans="30:69" x14ac:dyDescent="0.25">
      <c r="AD6533" s="157">
        <f t="shared" si="217"/>
        <v>0.49400000000000038</v>
      </c>
      <c r="AE6533" s="157">
        <f>IF('1a-Electricity'!$AN$77="no","",ROUND(AD6533,4))</f>
        <v>0.49399999999999999</v>
      </c>
      <c r="AF6533" s="157">
        <f>IF('1a-Electricity'!$AN$78="no","",ROUND(AD6533,4))</f>
        <v>0.49399999999999999</v>
      </c>
      <c r="AG6533" s="157">
        <f>IF('1a-Electricity'!$AN$79="no","",ROUND(AD6533,4))</f>
        <v>0.49399999999999999</v>
      </c>
      <c r="BL6533" s="157">
        <f t="shared" si="218"/>
        <v>0.49300000000000038</v>
      </c>
      <c r="BM6533" s="157">
        <f>IF('1b-NaturalGas'!$AN$87="no","",ROUND(BL6533,4))</f>
        <v>0.49299999999999999</v>
      </c>
      <c r="BN6533" s="157">
        <f>IF('1b-NaturalGas'!$AN$88="no","",ROUND(BL6533,4))</f>
        <v>0.49299999999999999</v>
      </c>
      <c r="BO6533" s="157">
        <f>IF('1b-NaturalGas'!$AN$89="no","",ROUND(BL6533,4))</f>
        <v>0.49299999999999999</v>
      </c>
      <c r="BP6533" s="157">
        <f>IF('1b-NaturalGas'!$AN$90="no","not applicable (based on previous answers)",ROUND(BL6533,4))</f>
        <v>0.49299999999999999</v>
      </c>
      <c r="BQ6533" s="157">
        <f>IF('1b-NaturalGas'!$AN$91="no","not applicable (based on previous answers)",ROUND(BL6533,4))</f>
        <v>0.49299999999999999</v>
      </c>
    </row>
    <row r="6534" spans="30:69" x14ac:dyDescent="0.25">
      <c r="AD6534" s="157">
        <f t="shared" si="217"/>
        <v>0.49500000000000038</v>
      </c>
      <c r="AE6534" s="157">
        <f>IF('1a-Electricity'!$AN$77="no","",ROUND(AD6534,4))</f>
        <v>0.495</v>
      </c>
      <c r="AF6534" s="157">
        <f>IF('1a-Electricity'!$AN$78="no","",ROUND(AD6534,4))</f>
        <v>0.495</v>
      </c>
      <c r="AG6534" s="157">
        <f>IF('1a-Electricity'!$AN$79="no","",ROUND(AD6534,4))</f>
        <v>0.495</v>
      </c>
      <c r="BL6534" s="157">
        <f t="shared" si="218"/>
        <v>0.49400000000000038</v>
      </c>
      <c r="BM6534" s="157">
        <f>IF('1b-NaturalGas'!$AN$87="no","",ROUND(BL6534,4))</f>
        <v>0.49399999999999999</v>
      </c>
      <c r="BN6534" s="157">
        <f>IF('1b-NaturalGas'!$AN$88="no","",ROUND(BL6534,4))</f>
        <v>0.49399999999999999</v>
      </c>
      <c r="BO6534" s="157">
        <f>IF('1b-NaturalGas'!$AN$89="no","",ROUND(BL6534,4))</f>
        <v>0.49399999999999999</v>
      </c>
      <c r="BP6534" s="157">
        <f>IF('1b-NaturalGas'!$AN$90="no","not applicable (based on previous answers)",ROUND(BL6534,4))</f>
        <v>0.49399999999999999</v>
      </c>
      <c r="BQ6534" s="157">
        <f>IF('1b-NaturalGas'!$AN$91="no","not applicable (based on previous answers)",ROUND(BL6534,4))</f>
        <v>0.49399999999999999</v>
      </c>
    </row>
    <row r="6535" spans="30:69" x14ac:dyDescent="0.25">
      <c r="AD6535" s="157">
        <f t="shared" si="217"/>
        <v>0.49600000000000039</v>
      </c>
      <c r="AE6535" s="157">
        <f>IF('1a-Electricity'!$AN$77="no","",ROUND(AD6535,4))</f>
        <v>0.496</v>
      </c>
      <c r="AF6535" s="157">
        <f>IF('1a-Electricity'!$AN$78="no","",ROUND(AD6535,4))</f>
        <v>0.496</v>
      </c>
      <c r="AG6535" s="157">
        <f>IF('1a-Electricity'!$AN$79="no","",ROUND(AD6535,4))</f>
        <v>0.496</v>
      </c>
      <c r="BL6535" s="157">
        <f t="shared" si="218"/>
        <v>0.49500000000000038</v>
      </c>
      <c r="BM6535" s="157">
        <f>IF('1b-NaturalGas'!$AN$87="no","",ROUND(BL6535,4))</f>
        <v>0.495</v>
      </c>
      <c r="BN6535" s="157">
        <f>IF('1b-NaturalGas'!$AN$88="no","",ROUND(BL6535,4))</f>
        <v>0.495</v>
      </c>
      <c r="BO6535" s="157">
        <f>IF('1b-NaturalGas'!$AN$89="no","",ROUND(BL6535,4))</f>
        <v>0.495</v>
      </c>
      <c r="BP6535" s="157">
        <f>IF('1b-NaturalGas'!$AN$90="no","not applicable (based on previous answers)",ROUND(BL6535,4))</f>
        <v>0.495</v>
      </c>
      <c r="BQ6535" s="157">
        <f>IF('1b-NaturalGas'!$AN$91="no","not applicable (based on previous answers)",ROUND(BL6535,4))</f>
        <v>0.495</v>
      </c>
    </row>
    <row r="6536" spans="30:69" x14ac:dyDescent="0.25">
      <c r="AD6536" s="157">
        <f t="shared" si="217"/>
        <v>0.49700000000000039</v>
      </c>
      <c r="AE6536" s="157">
        <f>IF('1a-Electricity'!$AN$77="no","",ROUND(AD6536,4))</f>
        <v>0.497</v>
      </c>
      <c r="AF6536" s="157">
        <f>IF('1a-Electricity'!$AN$78="no","",ROUND(AD6536,4))</f>
        <v>0.497</v>
      </c>
      <c r="AG6536" s="157">
        <f>IF('1a-Electricity'!$AN$79="no","",ROUND(AD6536,4))</f>
        <v>0.497</v>
      </c>
      <c r="BL6536" s="157">
        <f t="shared" si="218"/>
        <v>0.49600000000000039</v>
      </c>
      <c r="BM6536" s="157">
        <f>IF('1b-NaturalGas'!$AN$87="no","",ROUND(BL6536,4))</f>
        <v>0.496</v>
      </c>
      <c r="BN6536" s="157">
        <f>IF('1b-NaturalGas'!$AN$88="no","",ROUND(BL6536,4))</f>
        <v>0.496</v>
      </c>
      <c r="BO6536" s="157">
        <f>IF('1b-NaturalGas'!$AN$89="no","",ROUND(BL6536,4))</f>
        <v>0.496</v>
      </c>
      <c r="BP6536" s="157">
        <f>IF('1b-NaturalGas'!$AN$90="no","not applicable (based on previous answers)",ROUND(BL6536,4))</f>
        <v>0.496</v>
      </c>
      <c r="BQ6536" s="157">
        <f>IF('1b-NaturalGas'!$AN$91="no","not applicable (based on previous answers)",ROUND(BL6536,4))</f>
        <v>0.496</v>
      </c>
    </row>
    <row r="6537" spans="30:69" x14ac:dyDescent="0.25">
      <c r="AD6537" s="157">
        <f t="shared" si="217"/>
        <v>0.49800000000000039</v>
      </c>
      <c r="AE6537" s="157">
        <f>IF('1a-Electricity'!$AN$77="no","",ROUND(AD6537,4))</f>
        <v>0.498</v>
      </c>
      <c r="AF6537" s="157">
        <f>IF('1a-Electricity'!$AN$78="no","",ROUND(AD6537,4))</f>
        <v>0.498</v>
      </c>
      <c r="AG6537" s="157">
        <f>IF('1a-Electricity'!$AN$79="no","",ROUND(AD6537,4))</f>
        <v>0.498</v>
      </c>
      <c r="BL6537" s="157">
        <f t="shared" si="218"/>
        <v>0.49700000000000039</v>
      </c>
      <c r="BM6537" s="157">
        <f>IF('1b-NaturalGas'!$AN$87="no","",ROUND(BL6537,4))</f>
        <v>0.497</v>
      </c>
      <c r="BN6537" s="157">
        <f>IF('1b-NaturalGas'!$AN$88="no","",ROUND(BL6537,4))</f>
        <v>0.497</v>
      </c>
      <c r="BO6537" s="157">
        <f>IF('1b-NaturalGas'!$AN$89="no","",ROUND(BL6537,4))</f>
        <v>0.497</v>
      </c>
      <c r="BP6537" s="157">
        <f>IF('1b-NaturalGas'!$AN$90="no","not applicable (based on previous answers)",ROUND(BL6537,4))</f>
        <v>0.497</v>
      </c>
      <c r="BQ6537" s="157">
        <f>IF('1b-NaturalGas'!$AN$91="no","not applicable (based on previous answers)",ROUND(BL6537,4))</f>
        <v>0.497</v>
      </c>
    </row>
    <row r="6538" spans="30:69" x14ac:dyDescent="0.25">
      <c r="AD6538" s="157">
        <f t="shared" si="217"/>
        <v>0.49900000000000039</v>
      </c>
      <c r="AE6538" s="157">
        <f>IF('1a-Electricity'!$AN$77="no","",ROUND(AD6538,4))</f>
        <v>0.499</v>
      </c>
      <c r="AF6538" s="157">
        <f>IF('1a-Electricity'!$AN$78="no","",ROUND(AD6538,4))</f>
        <v>0.499</v>
      </c>
      <c r="AG6538" s="157">
        <f>IF('1a-Electricity'!$AN$79="no","",ROUND(AD6538,4))</f>
        <v>0.499</v>
      </c>
      <c r="BL6538" s="157">
        <f t="shared" si="218"/>
        <v>0.49800000000000039</v>
      </c>
      <c r="BM6538" s="157">
        <f>IF('1b-NaturalGas'!$AN$87="no","",ROUND(BL6538,4))</f>
        <v>0.498</v>
      </c>
      <c r="BN6538" s="157">
        <f>IF('1b-NaturalGas'!$AN$88="no","",ROUND(BL6538,4))</f>
        <v>0.498</v>
      </c>
      <c r="BO6538" s="157">
        <f>IF('1b-NaturalGas'!$AN$89="no","",ROUND(BL6538,4))</f>
        <v>0.498</v>
      </c>
      <c r="BP6538" s="157">
        <f>IF('1b-NaturalGas'!$AN$90="no","not applicable (based on previous answers)",ROUND(BL6538,4))</f>
        <v>0.498</v>
      </c>
      <c r="BQ6538" s="157">
        <f>IF('1b-NaturalGas'!$AN$91="no","not applicable (based on previous answers)",ROUND(BL6538,4))</f>
        <v>0.498</v>
      </c>
    </row>
    <row r="6539" spans="30:69" x14ac:dyDescent="0.25">
      <c r="AD6539" s="157">
        <f t="shared" si="217"/>
        <v>0.50000000000000033</v>
      </c>
      <c r="AE6539" s="157">
        <f>IF('1a-Electricity'!$AN$77="no","",ROUND(AD6539,4))</f>
        <v>0.5</v>
      </c>
      <c r="AF6539" s="157">
        <f>IF('1a-Electricity'!$AN$78="no","",ROUND(AD6539,4))</f>
        <v>0.5</v>
      </c>
      <c r="AG6539" s="157">
        <f>IF('1a-Electricity'!$AN$79="no","",ROUND(AD6539,4))</f>
        <v>0.5</v>
      </c>
      <c r="BL6539" s="157">
        <f t="shared" si="218"/>
        <v>0.49900000000000039</v>
      </c>
      <c r="BM6539" s="157">
        <f>IF('1b-NaturalGas'!$AN$87="no","",ROUND(BL6539,4))</f>
        <v>0.499</v>
      </c>
      <c r="BN6539" s="157">
        <f>IF('1b-NaturalGas'!$AN$88="no","",ROUND(BL6539,4))</f>
        <v>0.499</v>
      </c>
      <c r="BO6539" s="157">
        <f>IF('1b-NaturalGas'!$AN$89="no","",ROUND(BL6539,4))</f>
        <v>0.499</v>
      </c>
      <c r="BP6539" s="157">
        <f>IF('1b-NaturalGas'!$AN$90="no","not applicable (based on previous answers)",ROUND(BL6539,4))</f>
        <v>0.499</v>
      </c>
      <c r="BQ6539" s="157">
        <f>IF('1b-NaturalGas'!$AN$91="no","not applicable (based on previous answers)",ROUND(BL6539,4))</f>
        <v>0.499</v>
      </c>
    </row>
    <row r="6540" spans="30:69" x14ac:dyDescent="0.25">
      <c r="AD6540" s="157">
        <f t="shared" si="217"/>
        <v>0.50100000000000033</v>
      </c>
      <c r="AE6540" s="157">
        <f>IF('1a-Electricity'!$AN$77="no","",ROUND(AD6540,4))</f>
        <v>0.501</v>
      </c>
      <c r="AF6540" s="157">
        <f>IF('1a-Electricity'!$AN$78="no","",ROUND(AD6540,4))</f>
        <v>0.501</v>
      </c>
      <c r="AG6540" s="157">
        <f>IF('1a-Electricity'!$AN$79="no","",ROUND(AD6540,4))</f>
        <v>0.501</v>
      </c>
      <c r="BL6540" s="157">
        <f t="shared" si="218"/>
        <v>0.50000000000000033</v>
      </c>
      <c r="BM6540" s="157">
        <f>IF('1b-NaturalGas'!$AN$87="no","",ROUND(BL6540,4))</f>
        <v>0.5</v>
      </c>
      <c r="BN6540" s="157">
        <f>IF('1b-NaturalGas'!$AN$88="no","",ROUND(BL6540,4))</f>
        <v>0.5</v>
      </c>
      <c r="BO6540" s="157">
        <f>IF('1b-NaturalGas'!$AN$89="no","",ROUND(BL6540,4))</f>
        <v>0.5</v>
      </c>
      <c r="BP6540" s="157">
        <f>IF('1b-NaturalGas'!$AN$90="no","not applicable (based on previous answers)",ROUND(BL6540,4))</f>
        <v>0.5</v>
      </c>
      <c r="BQ6540" s="157">
        <f>IF('1b-NaturalGas'!$AN$91="no","not applicable (based on previous answers)",ROUND(BL6540,4))</f>
        <v>0.5</v>
      </c>
    </row>
    <row r="6541" spans="30:69" x14ac:dyDescent="0.25">
      <c r="AD6541" s="157">
        <f t="shared" si="217"/>
        <v>0.50200000000000033</v>
      </c>
      <c r="AE6541" s="157">
        <f>IF('1a-Electricity'!$AN$77="no","",ROUND(AD6541,4))</f>
        <v>0.502</v>
      </c>
      <c r="AF6541" s="157">
        <f>IF('1a-Electricity'!$AN$78="no","",ROUND(AD6541,4))</f>
        <v>0.502</v>
      </c>
      <c r="AG6541" s="157">
        <f>IF('1a-Electricity'!$AN$79="no","",ROUND(AD6541,4))</f>
        <v>0.502</v>
      </c>
      <c r="BL6541" s="157">
        <f t="shared" si="218"/>
        <v>0.50100000000000033</v>
      </c>
      <c r="BM6541" s="157">
        <f>IF('1b-NaturalGas'!$AN$87="no","",ROUND(BL6541,4))</f>
        <v>0.501</v>
      </c>
      <c r="BN6541" s="157">
        <f>IF('1b-NaturalGas'!$AN$88="no","",ROUND(BL6541,4))</f>
        <v>0.501</v>
      </c>
      <c r="BO6541" s="157">
        <f>IF('1b-NaturalGas'!$AN$89="no","",ROUND(BL6541,4))</f>
        <v>0.501</v>
      </c>
      <c r="BP6541" s="157">
        <f>IF('1b-NaturalGas'!$AN$90="no","not applicable (based on previous answers)",ROUND(BL6541,4))</f>
        <v>0.501</v>
      </c>
      <c r="BQ6541" s="157">
        <f>IF('1b-NaturalGas'!$AN$91="no","not applicable (based on previous answers)",ROUND(BL6541,4))</f>
        <v>0.501</v>
      </c>
    </row>
    <row r="6542" spans="30:69" x14ac:dyDescent="0.25">
      <c r="AD6542" s="157">
        <f t="shared" si="217"/>
        <v>0.50300000000000034</v>
      </c>
      <c r="AE6542" s="157">
        <f>IF('1a-Electricity'!$AN$77="no","",ROUND(AD6542,4))</f>
        <v>0.503</v>
      </c>
      <c r="AF6542" s="157">
        <f>IF('1a-Electricity'!$AN$78="no","",ROUND(AD6542,4))</f>
        <v>0.503</v>
      </c>
      <c r="AG6542" s="157">
        <f>IF('1a-Electricity'!$AN$79="no","",ROUND(AD6542,4))</f>
        <v>0.503</v>
      </c>
      <c r="BL6542" s="157">
        <f t="shared" si="218"/>
        <v>0.50200000000000033</v>
      </c>
      <c r="BM6542" s="157">
        <f>IF('1b-NaturalGas'!$AN$87="no","",ROUND(BL6542,4))</f>
        <v>0.502</v>
      </c>
      <c r="BN6542" s="157">
        <f>IF('1b-NaturalGas'!$AN$88="no","",ROUND(BL6542,4))</f>
        <v>0.502</v>
      </c>
      <c r="BO6542" s="157">
        <f>IF('1b-NaturalGas'!$AN$89="no","",ROUND(BL6542,4))</f>
        <v>0.502</v>
      </c>
      <c r="BP6542" s="157">
        <f>IF('1b-NaturalGas'!$AN$90="no","not applicable (based on previous answers)",ROUND(BL6542,4))</f>
        <v>0.502</v>
      </c>
      <c r="BQ6542" s="157">
        <f>IF('1b-NaturalGas'!$AN$91="no","not applicable (based on previous answers)",ROUND(BL6542,4))</f>
        <v>0.502</v>
      </c>
    </row>
    <row r="6543" spans="30:69" x14ac:dyDescent="0.25">
      <c r="AD6543" s="157">
        <f t="shared" si="217"/>
        <v>0.50400000000000034</v>
      </c>
      <c r="AE6543" s="157">
        <f>IF('1a-Electricity'!$AN$77="no","",ROUND(AD6543,4))</f>
        <v>0.504</v>
      </c>
      <c r="AF6543" s="157">
        <f>IF('1a-Electricity'!$AN$78="no","",ROUND(AD6543,4))</f>
        <v>0.504</v>
      </c>
      <c r="AG6543" s="157">
        <f>IF('1a-Electricity'!$AN$79="no","",ROUND(AD6543,4))</f>
        <v>0.504</v>
      </c>
      <c r="BL6543" s="157">
        <f t="shared" si="218"/>
        <v>0.50300000000000034</v>
      </c>
      <c r="BM6543" s="157">
        <f>IF('1b-NaturalGas'!$AN$87="no","",ROUND(BL6543,4))</f>
        <v>0.503</v>
      </c>
      <c r="BN6543" s="157">
        <f>IF('1b-NaturalGas'!$AN$88="no","",ROUND(BL6543,4))</f>
        <v>0.503</v>
      </c>
      <c r="BO6543" s="157">
        <f>IF('1b-NaturalGas'!$AN$89="no","",ROUND(BL6543,4))</f>
        <v>0.503</v>
      </c>
      <c r="BP6543" s="157">
        <f>IF('1b-NaturalGas'!$AN$90="no","not applicable (based on previous answers)",ROUND(BL6543,4))</f>
        <v>0.503</v>
      </c>
      <c r="BQ6543" s="157">
        <f>IF('1b-NaturalGas'!$AN$91="no","not applicable (based on previous answers)",ROUND(BL6543,4))</f>
        <v>0.503</v>
      </c>
    </row>
    <row r="6544" spans="30:69" x14ac:dyDescent="0.25">
      <c r="AD6544" s="157">
        <f t="shared" ref="AD6544:AD6607" si="219">AD6543+0.001</f>
        <v>0.50500000000000034</v>
      </c>
      <c r="AE6544" s="157">
        <f>IF('1a-Electricity'!$AN$77="no","",ROUND(AD6544,4))</f>
        <v>0.505</v>
      </c>
      <c r="AF6544" s="157">
        <f>IF('1a-Electricity'!$AN$78="no","",ROUND(AD6544,4))</f>
        <v>0.505</v>
      </c>
      <c r="AG6544" s="157">
        <f>IF('1a-Electricity'!$AN$79="no","",ROUND(AD6544,4))</f>
        <v>0.505</v>
      </c>
      <c r="BL6544" s="157">
        <f t="shared" si="218"/>
        <v>0.50400000000000034</v>
      </c>
      <c r="BM6544" s="157">
        <f>IF('1b-NaturalGas'!$AN$87="no","",ROUND(BL6544,4))</f>
        <v>0.504</v>
      </c>
      <c r="BN6544" s="157">
        <f>IF('1b-NaturalGas'!$AN$88="no","",ROUND(BL6544,4))</f>
        <v>0.504</v>
      </c>
      <c r="BO6544" s="157">
        <f>IF('1b-NaturalGas'!$AN$89="no","",ROUND(BL6544,4))</f>
        <v>0.504</v>
      </c>
      <c r="BP6544" s="157">
        <f>IF('1b-NaturalGas'!$AN$90="no","not applicable (based on previous answers)",ROUND(BL6544,4))</f>
        <v>0.504</v>
      </c>
      <c r="BQ6544" s="157">
        <f>IF('1b-NaturalGas'!$AN$91="no","not applicable (based on previous answers)",ROUND(BL6544,4))</f>
        <v>0.504</v>
      </c>
    </row>
    <row r="6545" spans="30:69" x14ac:dyDescent="0.25">
      <c r="AD6545" s="157">
        <f t="shared" si="219"/>
        <v>0.50600000000000034</v>
      </c>
      <c r="AE6545" s="157">
        <f>IF('1a-Electricity'!$AN$77="no","",ROUND(AD6545,4))</f>
        <v>0.50600000000000001</v>
      </c>
      <c r="AF6545" s="157">
        <f>IF('1a-Electricity'!$AN$78="no","",ROUND(AD6545,4))</f>
        <v>0.50600000000000001</v>
      </c>
      <c r="AG6545" s="157">
        <f>IF('1a-Electricity'!$AN$79="no","",ROUND(AD6545,4))</f>
        <v>0.50600000000000001</v>
      </c>
      <c r="BL6545" s="157">
        <f t="shared" ref="BL6545:BL6608" si="220">BL6544+0.001</f>
        <v>0.50500000000000034</v>
      </c>
      <c r="BM6545" s="157">
        <f>IF('1b-NaturalGas'!$AN$87="no","",ROUND(BL6545,4))</f>
        <v>0.505</v>
      </c>
      <c r="BN6545" s="157">
        <f>IF('1b-NaturalGas'!$AN$88="no","",ROUND(BL6545,4))</f>
        <v>0.505</v>
      </c>
      <c r="BO6545" s="157">
        <f>IF('1b-NaturalGas'!$AN$89="no","",ROUND(BL6545,4))</f>
        <v>0.505</v>
      </c>
      <c r="BP6545" s="157">
        <f>IF('1b-NaturalGas'!$AN$90="no","not applicable (based on previous answers)",ROUND(BL6545,4))</f>
        <v>0.505</v>
      </c>
      <c r="BQ6545" s="157">
        <f>IF('1b-NaturalGas'!$AN$91="no","not applicable (based on previous answers)",ROUND(BL6545,4))</f>
        <v>0.505</v>
      </c>
    </row>
    <row r="6546" spans="30:69" x14ac:dyDescent="0.25">
      <c r="AD6546" s="157">
        <f t="shared" si="219"/>
        <v>0.50700000000000034</v>
      </c>
      <c r="AE6546" s="157">
        <f>IF('1a-Electricity'!$AN$77="no","",ROUND(AD6546,4))</f>
        <v>0.50700000000000001</v>
      </c>
      <c r="AF6546" s="157">
        <f>IF('1a-Electricity'!$AN$78="no","",ROUND(AD6546,4))</f>
        <v>0.50700000000000001</v>
      </c>
      <c r="AG6546" s="157">
        <f>IF('1a-Electricity'!$AN$79="no","",ROUND(AD6546,4))</f>
        <v>0.50700000000000001</v>
      </c>
      <c r="BL6546" s="157">
        <f t="shared" si="220"/>
        <v>0.50600000000000034</v>
      </c>
      <c r="BM6546" s="157">
        <f>IF('1b-NaturalGas'!$AN$87="no","",ROUND(BL6546,4))</f>
        <v>0.50600000000000001</v>
      </c>
      <c r="BN6546" s="157">
        <f>IF('1b-NaturalGas'!$AN$88="no","",ROUND(BL6546,4))</f>
        <v>0.50600000000000001</v>
      </c>
      <c r="BO6546" s="157">
        <f>IF('1b-NaturalGas'!$AN$89="no","",ROUND(BL6546,4))</f>
        <v>0.50600000000000001</v>
      </c>
      <c r="BP6546" s="157">
        <f>IF('1b-NaturalGas'!$AN$90="no","not applicable (based on previous answers)",ROUND(BL6546,4))</f>
        <v>0.50600000000000001</v>
      </c>
      <c r="BQ6546" s="157">
        <f>IF('1b-NaturalGas'!$AN$91="no","not applicable (based on previous answers)",ROUND(BL6546,4))</f>
        <v>0.50600000000000001</v>
      </c>
    </row>
    <row r="6547" spans="30:69" x14ac:dyDescent="0.25">
      <c r="AD6547" s="157">
        <f t="shared" si="219"/>
        <v>0.50800000000000034</v>
      </c>
      <c r="AE6547" s="157">
        <f>IF('1a-Electricity'!$AN$77="no","",ROUND(AD6547,4))</f>
        <v>0.50800000000000001</v>
      </c>
      <c r="AF6547" s="157">
        <f>IF('1a-Electricity'!$AN$78="no","",ROUND(AD6547,4))</f>
        <v>0.50800000000000001</v>
      </c>
      <c r="AG6547" s="157">
        <f>IF('1a-Electricity'!$AN$79="no","",ROUND(AD6547,4))</f>
        <v>0.50800000000000001</v>
      </c>
      <c r="BL6547" s="157">
        <f t="shared" si="220"/>
        <v>0.50700000000000034</v>
      </c>
      <c r="BM6547" s="157">
        <f>IF('1b-NaturalGas'!$AN$87="no","",ROUND(BL6547,4))</f>
        <v>0.50700000000000001</v>
      </c>
      <c r="BN6547" s="157">
        <f>IF('1b-NaturalGas'!$AN$88="no","",ROUND(BL6547,4))</f>
        <v>0.50700000000000001</v>
      </c>
      <c r="BO6547" s="157">
        <f>IF('1b-NaturalGas'!$AN$89="no","",ROUND(BL6547,4))</f>
        <v>0.50700000000000001</v>
      </c>
      <c r="BP6547" s="157">
        <f>IF('1b-NaturalGas'!$AN$90="no","not applicable (based on previous answers)",ROUND(BL6547,4))</f>
        <v>0.50700000000000001</v>
      </c>
      <c r="BQ6547" s="157">
        <f>IF('1b-NaturalGas'!$AN$91="no","not applicable (based on previous answers)",ROUND(BL6547,4))</f>
        <v>0.50700000000000001</v>
      </c>
    </row>
    <row r="6548" spans="30:69" x14ac:dyDescent="0.25">
      <c r="AD6548" s="157">
        <f t="shared" si="219"/>
        <v>0.50900000000000034</v>
      </c>
      <c r="AE6548" s="157">
        <f>IF('1a-Electricity'!$AN$77="no","",ROUND(AD6548,4))</f>
        <v>0.50900000000000001</v>
      </c>
      <c r="AF6548" s="157">
        <f>IF('1a-Electricity'!$AN$78="no","",ROUND(AD6548,4))</f>
        <v>0.50900000000000001</v>
      </c>
      <c r="AG6548" s="157">
        <f>IF('1a-Electricity'!$AN$79="no","",ROUND(AD6548,4))</f>
        <v>0.50900000000000001</v>
      </c>
      <c r="BL6548" s="157">
        <f t="shared" si="220"/>
        <v>0.50800000000000034</v>
      </c>
      <c r="BM6548" s="157">
        <f>IF('1b-NaturalGas'!$AN$87="no","",ROUND(BL6548,4))</f>
        <v>0.50800000000000001</v>
      </c>
      <c r="BN6548" s="157">
        <f>IF('1b-NaturalGas'!$AN$88="no","",ROUND(BL6548,4))</f>
        <v>0.50800000000000001</v>
      </c>
      <c r="BO6548" s="157">
        <f>IF('1b-NaturalGas'!$AN$89="no","",ROUND(BL6548,4))</f>
        <v>0.50800000000000001</v>
      </c>
      <c r="BP6548" s="157">
        <f>IF('1b-NaturalGas'!$AN$90="no","not applicable (based on previous answers)",ROUND(BL6548,4))</f>
        <v>0.50800000000000001</v>
      </c>
      <c r="BQ6548" s="157">
        <f>IF('1b-NaturalGas'!$AN$91="no","not applicable (based on previous answers)",ROUND(BL6548,4))</f>
        <v>0.50800000000000001</v>
      </c>
    </row>
    <row r="6549" spans="30:69" x14ac:dyDescent="0.25">
      <c r="AD6549" s="157">
        <f t="shared" si="219"/>
        <v>0.51000000000000034</v>
      </c>
      <c r="AE6549" s="157">
        <f>IF('1a-Electricity'!$AN$77="no","",ROUND(AD6549,4))</f>
        <v>0.51</v>
      </c>
      <c r="AF6549" s="157">
        <f>IF('1a-Electricity'!$AN$78="no","",ROUND(AD6549,4))</f>
        <v>0.51</v>
      </c>
      <c r="AG6549" s="157">
        <f>IF('1a-Electricity'!$AN$79="no","",ROUND(AD6549,4))</f>
        <v>0.51</v>
      </c>
      <c r="BL6549" s="157">
        <f t="shared" si="220"/>
        <v>0.50900000000000034</v>
      </c>
      <c r="BM6549" s="157">
        <f>IF('1b-NaturalGas'!$AN$87="no","",ROUND(BL6549,4))</f>
        <v>0.50900000000000001</v>
      </c>
      <c r="BN6549" s="157">
        <f>IF('1b-NaturalGas'!$AN$88="no","",ROUND(BL6549,4))</f>
        <v>0.50900000000000001</v>
      </c>
      <c r="BO6549" s="157">
        <f>IF('1b-NaturalGas'!$AN$89="no","",ROUND(BL6549,4))</f>
        <v>0.50900000000000001</v>
      </c>
      <c r="BP6549" s="157">
        <f>IF('1b-NaturalGas'!$AN$90="no","not applicable (based on previous answers)",ROUND(BL6549,4))</f>
        <v>0.50900000000000001</v>
      </c>
      <c r="BQ6549" s="157">
        <f>IF('1b-NaturalGas'!$AN$91="no","not applicable (based on previous answers)",ROUND(BL6549,4))</f>
        <v>0.50900000000000001</v>
      </c>
    </row>
    <row r="6550" spans="30:69" x14ac:dyDescent="0.25">
      <c r="AD6550" s="157">
        <f t="shared" si="219"/>
        <v>0.51100000000000034</v>
      </c>
      <c r="AE6550" s="157">
        <f>IF('1a-Electricity'!$AN$77="no","",ROUND(AD6550,4))</f>
        <v>0.51100000000000001</v>
      </c>
      <c r="AF6550" s="157">
        <f>IF('1a-Electricity'!$AN$78="no","",ROUND(AD6550,4))</f>
        <v>0.51100000000000001</v>
      </c>
      <c r="AG6550" s="157">
        <f>IF('1a-Electricity'!$AN$79="no","",ROUND(AD6550,4))</f>
        <v>0.51100000000000001</v>
      </c>
      <c r="BL6550" s="157">
        <f t="shared" si="220"/>
        <v>0.51000000000000034</v>
      </c>
      <c r="BM6550" s="157">
        <f>IF('1b-NaturalGas'!$AN$87="no","",ROUND(BL6550,4))</f>
        <v>0.51</v>
      </c>
      <c r="BN6550" s="157">
        <f>IF('1b-NaturalGas'!$AN$88="no","",ROUND(BL6550,4))</f>
        <v>0.51</v>
      </c>
      <c r="BO6550" s="157">
        <f>IF('1b-NaturalGas'!$AN$89="no","",ROUND(BL6550,4))</f>
        <v>0.51</v>
      </c>
      <c r="BP6550" s="157">
        <f>IF('1b-NaturalGas'!$AN$90="no","not applicable (based on previous answers)",ROUND(BL6550,4))</f>
        <v>0.51</v>
      </c>
      <c r="BQ6550" s="157">
        <f>IF('1b-NaturalGas'!$AN$91="no","not applicable (based on previous answers)",ROUND(BL6550,4))</f>
        <v>0.51</v>
      </c>
    </row>
    <row r="6551" spans="30:69" x14ac:dyDescent="0.25">
      <c r="AD6551" s="157">
        <f t="shared" si="219"/>
        <v>0.51200000000000034</v>
      </c>
      <c r="AE6551" s="157">
        <f>IF('1a-Electricity'!$AN$77="no","",ROUND(AD6551,4))</f>
        <v>0.51200000000000001</v>
      </c>
      <c r="AF6551" s="157">
        <f>IF('1a-Electricity'!$AN$78="no","",ROUND(AD6551,4))</f>
        <v>0.51200000000000001</v>
      </c>
      <c r="AG6551" s="157">
        <f>IF('1a-Electricity'!$AN$79="no","",ROUND(AD6551,4))</f>
        <v>0.51200000000000001</v>
      </c>
      <c r="BL6551" s="157">
        <f t="shared" si="220"/>
        <v>0.51100000000000034</v>
      </c>
      <c r="BM6551" s="157">
        <f>IF('1b-NaturalGas'!$AN$87="no","",ROUND(BL6551,4))</f>
        <v>0.51100000000000001</v>
      </c>
      <c r="BN6551" s="157">
        <f>IF('1b-NaturalGas'!$AN$88="no","",ROUND(BL6551,4))</f>
        <v>0.51100000000000001</v>
      </c>
      <c r="BO6551" s="157">
        <f>IF('1b-NaturalGas'!$AN$89="no","",ROUND(BL6551,4))</f>
        <v>0.51100000000000001</v>
      </c>
      <c r="BP6551" s="157">
        <f>IF('1b-NaturalGas'!$AN$90="no","not applicable (based on previous answers)",ROUND(BL6551,4))</f>
        <v>0.51100000000000001</v>
      </c>
      <c r="BQ6551" s="157">
        <f>IF('1b-NaturalGas'!$AN$91="no","not applicable (based on previous answers)",ROUND(BL6551,4))</f>
        <v>0.51100000000000001</v>
      </c>
    </row>
    <row r="6552" spans="30:69" x14ac:dyDescent="0.25">
      <c r="AD6552" s="157">
        <f t="shared" si="219"/>
        <v>0.51300000000000034</v>
      </c>
      <c r="AE6552" s="157">
        <f>IF('1a-Electricity'!$AN$77="no","",ROUND(AD6552,4))</f>
        <v>0.51300000000000001</v>
      </c>
      <c r="AF6552" s="157">
        <f>IF('1a-Electricity'!$AN$78="no","",ROUND(AD6552,4))</f>
        <v>0.51300000000000001</v>
      </c>
      <c r="AG6552" s="157">
        <f>IF('1a-Electricity'!$AN$79="no","",ROUND(AD6552,4))</f>
        <v>0.51300000000000001</v>
      </c>
      <c r="BL6552" s="157">
        <f t="shared" si="220"/>
        <v>0.51200000000000034</v>
      </c>
      <c r="BM6552" s="157">
        <f>IF('1b-NaturalGas'!$AN$87="no","",ROUND(BL6552,4))</f>
        <v>0.51200000000000001</v>
      </c>
      <c r="BN6552" s="157">
        <f>IF('1b-NaturalGas'!$AN$88="no","",ROUND(BL6552,4))</f>
        <v>0.51200000000000001</v>
      </c>
      <c r="BO6552" s="157">
        <f>IF('1b-NaturalGas'!$AN$89="no","",ROUND(BL6552,4))</f>
        <v>0.51200000000000001</v>
      </c>
      <c r="BP6552" s="157">
        <f>IF('1b-NaturalGas'!$AN$90="no","not applicable (based on previous answers)",ROUND(BL6552,4))</f>
        <v>0.51200000000000001</v>
      </c>
      <c r="BQ6552" s="157">
        <f>IF('1b-NaturalGas'!$AN$91="no","not applicable (based on previous answers)",ROUND(BL6552,4))</f>
        <v>0.51200000000000001</v>
      </c>
    </row>
    <row r="6553" spans="30:69" x14ac:dyDescent="0.25">
      <c r="AD6553" s="157">
        <f t="shared" si="219"/>
        <v>0.51400000000000035</v>
      </c>
      <c r="AE6553" s="157">
        <f>IF('1a-Electricity'!$AN$77="no","",ROUND(AD6553,4))</f>
        <v>0.51400000000000001</v>
      </c>
      <c r="AF6553" s="157">
        <f>IF('1a-Electricity'!$AN$78="no","",ROUND(AD6553,4))</f>
        <v>0.51400000000000001</v>
      </c>
      <c r="AG6553" s="157">
        <f>IF('1a-Electricity'!$AN$79="no","",ROUND(AD6553,4))</f>
        <v>0.51400000000000001</v>
      </c>
      <c r="BL6553" s="157">
        <f t="shared" si="220"/>
        <v>0.51300000000000034</v>
      </c>
      <c r="BM6553" s="157">
        <f>IF('1b-NaturalGas'!$AN$87="no","",ROUND(BL6553,4))</f>
        <v>0.51300000000000001</v>
      </c>
      <c r="BN6553" s="157">
        <f>IF('1b-NaturalGas'!$AN$88="no","",ROUND(BL6553,4))</f>
        <v>0.51300000000000001</v>
      </c>
      <c r="BO6553" s="157">
        <f>IF('1b-NaturalGas'!$AN$89="no","",ROUND(BL6553,4))</f>
        <v>0.51300000000000001</v>
      </c>
      <c r="BP6553" s="157">
        <f>IF('1b-NaturalGas'!$AN$90="no","not applicable (based on previous answers)",ROUND(BL6553,4))</f>
        <v>0.51300000000000001</v>
      </c>
      <c r="BQ6553" s="157">
        <f>IF('1b-NaturalGas'!$AN$91="no","not applicable (based on previous answers)",ROUND(BL6553,4))</f>
        <v>0.51300000000000001</v>
      </c>
    </row>
    <row r="6554" spans="30:69" x14ac:dyDescent="0.25">
      <c r="AD6554" s="157">
        <f t="shared" si="219"/>
        <v>0.51500000000000035</v>
      </c>
      <c r="AE6554" s="157">
        <f>IF('1a-Electricity'!$AN$77="no","",ROUND(AD6554,4))</f>
        <v>0.51500000000000001</v>
      </c>
      <c r="AF6554" s="157">
        <f>IF('1a-Electricity'!$AN$78="no","",ROUND(AD6554,4))</f>
        <v>0.51500000000000001</v>
      </c>
      <c r="AG6554" s="157">
        <f>IF('1a-Electricity'!$AN$79="no","",ROUND(AD6554,4))</f>
        <v>0.51500000000000001</v>
      </c>
      <c r="BL6554" s="157">
        <f t="shared" si="220"/>
        <v>0.51400000000000035</v>
      </c>
      <c r="BM6554" s="157">
        <f>IF('1b-NaturalGas'!$AN$87="no","",ROUND(BL6554,4))</f>
        <v>0.51400000000000001</v>
      </c>
      <c r="BN6554" s="157">
        <f>IF('1b-NaturalGas'!$AN$88="no","",ROUND(BL6554,4))</f>
        <v>0.51400000000000001</v>
      </c>
      <c r="BO6554" s="157">
        <f>IF('1b-NaturalGas'!$AN$89="no","",ROUND(BL6554,4))</f>
        <v>0.51400000000000001</v>
      </c>
      <c r="BP6554" s="157">
        <f>IF('1b-NaturalGas'!$AN$90="no","not applicable (based on previous answers)",ROUND(BL6554,4))</f>
        <v>0.51400000000000001</v>
      </c>
      <c r="BQ6554" s="157">
        <f>IF('1b-NaturalGas'!$AN$91="no","not applicable (based on previous answers)",ROUND(BL6554,4))</f>
        <v>0.51400000000000001</v>
      </c>
    </row>
    <row r="6555" spans="30:69" x14ac:dyDescent="0.25">
      <c r="AD6555" s="157">
        <f t="shared" si="219"/>
        <v>0.51600000000000035</v>
      </c>
      <c r="AE6555" s="157">
        <f>IF('1a-Electricity'!$AN$77="no","",ROUND(AD6555,4))</f>
        <v>0.51600000000000001</v>
      </c>
      <c r="AF6555" s="157">
        <f>IF('1a-Electricity'!$AN$78="no","",ROUND(AD6555,4))</f>
        <v>0.51600000000000001</v>
      </c>
      <c r="AG6555" s="157">
        <f>IF('1a-Electricity'!$AN$79="no","",ROUND(AD6555,4))</f>
        <v>0.51600000000000001</v>
      </c>
      <c r="BL6555" s="157">
        <f t="shared" si="220"/>
        <v>0.51500000000000035</v>
      </c>
      <c r="BM6555" s="157">
        <f>IF('1b-NaturalGas'!$AN$87="no","",ROUND(BL6555,4))</f>
        <v>0.51500000000000001</v>
      </c>
      <c r="BN6555" s="157">
        <f>IF('1b-NaturalGas'!$AN$88="no","",ROUND(BL6555,4))</f>
        <v>0.51500000000000001</v>
      </c>
      <c r="BO6555" s="157">
        <f>IF('1b-NaturalGas'!$AN$89="no","",ROUND(BL6555,4))</f>
        <v>0.51500000000000001</v>
      </c>
      <c r="BP6555" s="157">
        <f>IF('1b-NaturalGas'!$AN$90="no","not applicable (based on previous answers)",ROUND(BL6555,4))</f>
        <v>0.51500000000000001</v>
      </c>
      <c r="BQ6555" s="157">
        <f>IF('1b-NaturalGas'!$AN$91="no","not applicable (based on previous answers)",ROUND(BL6555,4))</f>
        <v>0.51500000000000001</v>
      </c>
    </row>
    <row r="6556" spans="30:69" x14ac:dyDescent="0.25">
      <c r="AD6556" s="157">
        <f t="shared" si="219"/>
        <v>0.51700000000000035</v>
      </c>
      <c r="AE6556" s="157">
        <f>IF('1a-Electricity'!$AN$77="no","",ROUND(AD6556,4))</f>
        <v>0.51700000000000002</v>
      </c>
      <c r="AF6556" s="157">
        <f>IF('1a-Electricity'!$AN$78="no","",ROUND(AD6556,4))</f>
        <v>0.51700000000000002</v>
      </c>
      <c r="AG6556" s="157">
        <f>IF('1a-Electricity'!$AN$79="no","",ROUND(AD6556,4))</f>
        <v>0.51700000000000002</v>
      </c>
      <c r="BL6556" s="157">
        <f t="shared" si="220"/>
        <v>0.51600000000000035</v>
      </c>
      <c r="BM6556" s="157">
        <f>IF('1b-NaturalGas'!$AN$87="no","",ROUND(BL6556,4))</f>
        <v>0.51600000000000001</v>
      </c>
      <c r="BN6556" s="157">
        <f>IF('1b-NaturalGas'!$AN$88="no","",ROUND(BL6556,4))</f>
        <v>0.51600000000000001</v>
      </c>
      <c r="BO6556" s="157">
        <f>IF('1b-NaturalGas'!$AN$89="no","",ROUND(BL6556,4))</f>
        <v>0.51600000000000001</v>
      </c>
      <c r="BP6556" s="157">
        <f>IF('1b-NaturalGas'!$AN$90="no","not applicable (based on previous answers)",ROUND(BL6556,4))</f>
        <v>0.51600000000000001</v>
      </c>
      <c r="BQ6556" s="157">
        <f>IF('1b-NaturalGas'!$AN$91="no","not applicable (based on previous answers)",ROUND(BL6556,4))</f>
        <v>0.51600000000000001</v>
      </c>
    </row>
    <row r="6557" spans="30:69" x14ac:dyDescent="0.25">
      <c r="AD6557" s="157">
        <f t="shared" si="219"/>
        <v>0.51800000000000035</v>
      </c>
      <c r="AE6557" s="157">
        <f>IF('1a-Electricity'!$AN$77="no","",ROUND(AD6557,4))</f>
        <v>0.51800000000000002</v>
      </c>
      <c r="AF6557" s="157">
        <f>IF('1a-Electricity'!$AN$78="no","",ROUND(AD6557,4))</f>
        <v>0.51800000000000002</v>
      </c>
      <c r="AG6557" s="157">
        <f>IF('1a-Electricity'!$AN$79="no","",ROUND(AD6557,4))</f>
        <v>0.51800000000000002</v>
      </c>
      <c r="BL6557" s="157">
        <f t="shared" si="220"/>
        <v>0.51700000000000035</v>
      </c>
      <c r="BM6557" s="157">
        <f>IF('1b-NaturalGas'!$AN$87="no","",ROUND(BL6557,4))</f>
        <v>0.51700000000000002</v>
      </c>
      <c r="BN6557" s="157">
        <f>IF('1b-NaturalGas'!$AN$88="no","",ROUND(BL6557,4))</f>
        <v>0.51700000000000002</v>
      </c>
      <c r="BO6557" s="157">
        <f>IF('1b-NaturalGas'!$AN$89="no","",ROUND(BL6557,4))</f>
        <v>0.51700000000000002</v>
      </c>
      <c r="BP6557" s="157">
        <f>IF('1b-NaturalGas'!$AN$90="no","not applicable (based on previous answers)",ROUND(BL6557,4))</f>
        <v>0.51700000000000002</v>
      </c>
      <c r="BQ6557" s="157">
        <f>IF('1b-NaturalGas'!$AN$91="no","not applicable (based on previous answers)",ROUND(BL6557,4))</f>
        <v>0.51700000000000002</v>
      </c>
    </row>
    <row r="6558" spans="30:69" x14ac:dyDescent="0.25">
      <c r="AD6558" s="157">
        <f t="shared" si="219"/>
        <v>0.51900000000000035</v>
      </c>
      <c r="AE6558" s="157">
        <f>IF('1a-Electricity'!$AN$77="no","",ROUND(AD6558,4))</f>
        <v>0.51900000000000002</v>
      </c>
      <c r="AF6558" s="157">
        <f>IF('1a-Electricity'!$AN$78="no","",ROUND(AD6558,4))</f>
        <v>0.51900000000000002</v>
      </c>
      <c r="AG6558" s="157">
        <f>IF('1a-Electricity'!$AN$79="no","",ROUND(AD6558,4))</f>
        <v>0.51900000000000002</v>
      </c>
      <c r="BL6558" s="157">
        <f t="shared" si="220"/>
        <v>0.51800000000000035</v>
      </c>
      <c r="BM6558" s="157">
        <f>IF('1b-NaturalGas'!$AN$87="no","",ROUND(BL6558,4))</f>
        <v>0.51800000000000002</v>
      </c>
      <c r="BN6558" s="157">
        <f>IF('1b-NaturalGas'!$AN$88="no","",ROUND(BL6558,4))</f>
        <v>0.51800000000000002</v>
      </c>
      <c r="BO6558" s="157">
        <f>IF('1b-NaturalGas'!$AN$89="no","",ROUND(BL6558,4))</f>
        <v>0.51800000000000002</v>
      </c>
      <c r="BP6558" s="157">
        <f>IF('1b-NaturalGas'!$AN$90="no","not applicable (based on previous answers)",ROUND(BL6558,4))</f>
        <v>0.51800000000000002</v>
      </c>
      <c r="BQ6558" s="157">
        <f>IF('1b-NaturalGas'!$AN$91="no","not applicable (based on previous answers)",ROUND(BL6558,4))</f>
        <v>0.51800000000000002</v>
      </c>
    </row>
    <row r="6559" spans="30:69" x14ac:dyDescent="0.25">
      <c r="AD6559" s="157">
        <f t="shared" si="219"/>
        <v>0.52000000000000035</v>
      </c>
      <c r="AE6559" s="157">
        <f>IF('1a-Electricity'!$AN$77="no","",ROUND(AD6559,4))</f>
        <v>0.52</v>
      </c>
      <c r="AF6559" s="157">
        <f>IF('1a-Electricity'!$AN$78="no","",ROUND(AD6559,4))</f>
        <v>0.52</v>
      </c>
      <c r="AG6559" s="157">
        <f>IF('1a-Electricity'!$AN$79="no","",ROUND(AD6559,4))</f>
        <v>0.52</v>
      </c>
      <c r="BL6559" s="157">
        <f t="shared" si="220"/>
        <v>0.51900000000000035</v>
      </c>
      <c r="BM6559" s="157">
        <f>IF('1b-NaturalGas'!$AN$87="no","",ROUND(BL6559,4))</f>
        <v>0.51900000000000002</v>
      </c>
      <c r="BN6559" s="157">
        <f>IF('1b-NaturalGas'!$AN$88="no","",ROUND(BL6559,4))</f>
        <v>0.51900000000000002</v>
      </c>
      <c r="BO6559" s="157">
        <f>IF('1b-NaturalGas'!$AN$89="no","",ROUND(BL6559,4))</f>
        <v>0.51900000000000002</v>
      </c>
      <c r="BP6559" s="157">
        <f>IF('1b-NaturalGas'!$AN$90="no","not applicable (based on previous answers)",ROUND(BL6559,4))</f>
        <v>0.51900000000000002</v>
      </c>
      <c r="BQ6559" s="157">
        <f>IF('1b-NaturalGas'!$AN$91="no","not applicable (based on previous answers)",ROUND(BL6559,4))</f>
        <v>0.51900000000000002</v>
      </c>
    </row>
    <row r="6560" spans="30:69" x14ac:dyDescent="0.25">
      <c r="AD6560" s="157">
        <f t="shared" si="219"/>
        <v>0.52100000000000035</v>
      </c>
      <c r="AE6560" s="157">
        <f>IF('1a-Electricity'!$AN$77="no","",ROUND(AD6560,4))</f>
        <v>0.52100000000000002</v>
      </c>
      <c r="AF6560" s="157">
        <f>IF('1a-Electricity'!$AN$78="no","",ROUND(AD6560,4))</f>
        <v>0.52100000000000002</v>
      </c>
      <c r="AG6560" s="157">
        <f>IF('1a-Electricity'!$AN$79="no","",ROUND(AD6560,4))</f>
        <v>0.52100000000000002</v>
      </c>
      <c r="BL6560" s="157">
        <f t="shared" si="220"/>
        <v>0.52000000000000035</v>
      </c>
      <c r="BM6560" s="157">
        <f>IF('1b-NaturalGas'!$AN$87="no","",ROUND(BL6560,4))</f>
        <v>0.52</v>
      </c>
      <c r="BN6560" s="157">
        <f>IF('1b-NaturalGas'!$AN$88="no","",ROUND(BL6560,4))</f>
        <v>0.52</v>
      </c>
      <c r="BO6560" s="157">
        <f>IF('1b-NaturalGas'!$AN$89="no","",ROUND(BL6560,4))</f>
        <v>0.52</v>
      </c>
      <c r="BP6560" s="157">
        <f>IF('1b-NaturalGas'!$AN$90="no","not applicable (based on previous answers)",ROUND(BL6560,4))</f>
        <v>0.52</v>
      </c>
      <c r="BQ6560" s="157">
        <f>IF('1b-NaturalGas'!$AN$91="no","not applicable (based on previous answers)",ROUND(BL6560,4))</f>
        <v>0.52</v>
      </c>
    </row>
    <row r="6561" spans="30:69" x14ac:dyDescent="0.25">
      <c r="AD6561" s="157">
        <f t="shared" si="219"/>
        <v>0.52200000000000035</v>
      </c>
      <c r="AE6561" s="157">
        <f>IF('1a-Electricity'!$AN$77="no","",ROUND(AD6561,4))</f>
        <v>0.52200000000000002</v>
      </c>
      <c r="AF6561" s="157">
        <f>IF('1a-Electricity'!$AN$78="no","",ROUND(AD6561,4))</f>
        <v>0.52200000000000002</v>
      </c>
      <c r="AG6561" s="157">
        <f>IF('1a-Electricity'!$AN$79="no","",ROUND(AD6561,4))</f>
        <v>0.52200000000000002</v>
      </c>
      <c r="BL6561" s="157">
        <f t="shared" si="220"/>
        <v>0.52100000000000035</v>
      </c>
      <c r="BM6561" s="157">
        <f>IF('1b-NaturalGas'!$AN$87="no","",ROUND(BL6561,4))</f>
        <v>0.52100000000000002</v>
      </c>
      <c r="BN6561" s="157">
        <f>IF('1b-NaturalGas'!$AN$88="no","",ROUND(BL6561,4))</f>
        <v>0.52100000000000002</v>
      </c>
      <c r="BO6561" s="157">
        <f>IF('1b-NaturalGas'!$AN$89="no","",ROUND(BL6561,4))</f>
        <v>0.52100000000000002</v>
      </c>
      <c r="BP6561" s="157">
        <f>IF('1b-NaturalGas'!$AN$90="no","not applicable (based on previous answers)",ROUND(BL6561,4))</f>
        <v>0.52100000000000002</v>
      </c>
      <c r="BQ6561" s="157">
        <f>IF('1b-NaturalGas'!$AN$91="no","not applicable (based on previous answers)",ROUND(BL6561,4))</f>
        <v>0.52100000000000002</v>
      </c>
    </row>
    <row r="6562" spans="30:69" x14ac:dyDescent="0.25">
      <c r="AD6562" s="157">
        <f t="shared" si="219"/>
        <v>0.52300000000000035</v>
      </c>
      <c r="AE6562" s="157">
        <f>IF('1a-Electricity'!$AN$77="no","",ROUND(AD6562,4))</f>
        <v>0.52300000000000002</v>
      </c>
      <c r="AF6562" s="157">
        <f>IF('1a-Electricity'!$AN$78="no","",ROUND(AD6562,4))</f>
        <v>0.52300000000000002</v>
      </c>
      <c r="AG6562" s="157">
        <f>IF('1a-Electricity'!$AN$79="no","",ROUND(AD6562,4))</f>
        <v>0.52300000000000002</v>
      </c>
      <c r="BL6562" s="157">
        <f t="shared" si="220"/>
        <v>0.52200000000000035</v>
      </c>
      <c r="BM6562" s="157">
        <f>IF('1b-NaturalGas'!$AN$87="no","",ROUND(BL6562,4))</f>
        <v>0.52200000000000002</v>
      </c>
      <c r="BN6562" s="157">
        <f>IF('1b-NaturalGas'!$AN$88="no","",ROUND(BL6562,4))</f>
        <v>0.52200000000000002</v>
      </c>
      <c r="BO6562" s="157">
        <f>IF('1b-NaturalGas'!$AN$89="no","",ROUND(BL6562,4))</f>
        <v>0.52200000000000002</v>
      </c>
      <c r="BP6562" s="157">
        <f>IF('1b-NaturalGas'!$AN$90="no","not applicable (based on previous answers)",ROUND(BL6562,4))</f>
        <v>0.52200000000000002</v>
      </c>
      <c r="BQ6562" s="157">
        <f>IF('1b-NaturalGas'!$AN$91="no","not applicable (based on previous answers)",ROUND(BL6562,4))</f>
        <v>0.52200000000000002</v>
      </c>
    </row>
    <row r="6563" spans="30:69" x14ac:dyDescent="0.25">
      <c r="AD6563" s="157">
        <f t="shared" si="219"/>
        <v>0.52400000000000035</v>
      </c>
      <c r="AE6563" s="157">
        <f>IF('1a-Electricity'!$AN$77="no","",ROUND(AD6563,4))</f>
        <v>0.52400000000000002</v>
      </c>
      <c r="AF6563" s="157">
        <f>IF('1a-Electricity'!$AN$78="no","",ROUND(AD6563,4))</f>
        <v>0.52400000000000002</v>
      </c>
      <c r="AG6563" s="157">
        <f>IF('1a-Electricity'!$AN$79="no","",ROUND(AD6563,4))</f>
        <v>0.52400000000000002</v>
      </c>
      <c r="BL6563" s="157">
        <f t="shared" si="220"/>
        <v>0.52300000000000035</v>
      </c>
      <c r="BM6563" s="157">
        <f>IF('1b-NaturalGas'!$AN$87="no","",ROUND(BL6563,4))</f>
        <v>0.52300000000000002</v>
      </c>
      <c r="BN6563" s="157">
        <f>IF('1b-NaturalGas'!$AN$88="no","",ROUND(BL6563,4))</f>
        <v>0.52300000000000002</v>
      </c>
      <c r="BO6563" s="157">
        <f>IF('1b-NaturalGas'!$AN$89="no","",ROUND(BL6563,4))</f>
        <v>0.52300000000000002</v>
      </c>
      <c r="BP6563" s="157">
        <f>IF('1b-NaturalGas'!$AN$90="no","not applicable (based on previous answers)",ROUND(BL6563,4))</f>
        <v>0.52300000000000002</v>
      </c>
      <c r="BQ6563" s="157">
        <f>IF('1b-NaturalGas'!$AN$91="no","not applicable (based on previous answers)",ROUND(BL6563,4))</f>
        <v>0.52300000000000002</v>
      </c>
    </row>
    <row r="6564" spans="30:69" x14ac:dyDescent="0.25">
      <c r="AD6564" s="157">
        <f t="shared" si="219"/>
        <v>0.52500000000000036</v>
      </c>
      <c r="AE6564" s="157">
        <f>IF('1a-Electricity'!$AN$77="no","",ROUND(AD6564,4))</f>
        <v>0.52500000000000002</v>
      </c>
      <c r="AF6564" s="157">
        <f>IF('1a-Electricity'!$AN$78="no","",ROUND(AD6564,4))</f>
        <v>0.52500000000000002</v>
      </c>
      <c r="AG6564" s="157">
        <f>IF('1a-Electricity'!$AN$79="no","",ROUND(AD6564,4))</f>
        <v>0.52500000000000002</v>
      </c>
      <c r="BL6564" s="157">
        <f t="shared" si="220"/>
        <v>0.52400000000000035</v>
      </c>
      <c r="BM6564" s="157">
        <f>IF('1b-NaturalGas'!$AN$87="no","",ROUND(BL6564,4))</f>
        <v>0.52400000000000002</v>
      </c>
      <c r="BN6564" s="157">
        <f>IF('1b-NaturalGas'!$AN$88="no","",ROUND(BL6564,4))</f>
        <v>0.52400000000000002</v>
      </c>
      <c r="BO6564" s="157">
        <f>IF('1b-NaturalGas'!$AN$89="no","",ROUND(BL6564,4))</f>
        <v>0.52400000000000002</v>
      </c>
      <c r="BP6564" s="157">
        <f>IF('1b-NaturalGas'!$AN$90="no","not applicable (based on previous answers)",ROUND(BL6564,4))</f>
        <v>0.52400000000000002</v>
      </c>
      <c r="BQ6564" s="157">
        <f>IF('1b-NaturalGas'!$AN$91="no","not applicable (based on previous answers)",ROUND(BL6564,4))</f>
        <v>0.52400000000000002</v>
      </c>
    </row>
    <row r="6565" spans="30:69" x14ac:dyDescent="0.25">
      <c r="AD6565" s="157">
        <f t="shared" si="219"/>
        <v>0.52600000000000036</v>
      </c>
      <c r="AE6565" s="157">
        <f>IF('1a-Electricity'!$AN$77="no","",ROUND(AD6565,4))</f>
        <v>0.52600000000000002</v>
      </c>
      <c r="AF6565" s="157">
        <f>IF('1a-Electricity'!$AN$78="no","",ROUND(AD6565,4))</f>
        <v>0.52600000000000002</v>
      </c>
      <c r="AG6565" s="157">
        <f>IF('1a-Electricity'!$AN$79="no","",ROUND(AD6565,4))</f>
        <v>0.52600000000000002</v>
      </c>
      <c r="BL6565" s="157">
        <f t="shared" si="220"/>
        <v>0.52500000000000036</v>
      </c>
      <c r="BM6565" s="157">
        <f>IF('1b-NaturalGas'!$AN$87="no","",ROUND(BL6565,4))</f>
        <v>0.52500000000000002</v>
      </c>
      <c r="BN6565" s="157">
        <f>IF('1b-NaturalGas'!$AN$88="no","",ROUND(BL6565,4))</f>
        <v>0.52500000000000002</v>
      </c>
      <c r="BO6565" s="157">
        <f>IF('1b-NaturalGas'!$AN$89="no","",ROUND(BL6565,4))</f>
        <v>0.52500000000000002</v>
      </c>
      <c r="BP6565" s="157">
        <f>IF('1b-NaturalGas'!$AN$90="no","not applicable (based on previous answers)",ROUND(BL6565,4))</f>
        <v>0.52500000000000002</v>
      </c>
      <c r="BQ6565" s="157">
        <f>IF('1b-NaturalGas'!$AN$91="no","not applicable (based on previous answers)",ROUND(BL6565,4))</f>
        <v>0.52500000000000002</v>
      </c>
    </row>
    <row r="6566" spans="30:69" x14ac:dyDescent="0.25">
      <c r="AD6566" s="157">
        <f t="shared" si="219"/>
        <v>0.52700000000000036</v>
      </c>
      <c r="AE6566" s="157">
        <f>IF('1a-Electricity'!$AN$77="no","",ROUND(AD6566,4))</f>
        <v>0.52700000000000002</v>
      </c>
      <c r="AF6566" s="157">
        <f>IF('1a-Electricity'!$AN$78="no","",ROUND(AD6566,4))</f>
        <v>0.52700000000000002</v>
      </c>
      <c r="AG6566" s="157">
        <f>IF('1a-Electricity'!$AN$79="no","",ROUND(AD6566,4))</f>
        <v>0.52700000000000002</v>
      </c>
      <c r="BL6566" s="157">
        <f t="shared" si="220"/>
        <v>0.52600000000000036</v>
      </c>
      <c r="BM6566" s="157">
        <f>IF('1b-NaturalGas'!$AN$87="no","",ROUND(BL6566,4))</f>
        <v>0.52600000000000002</v>
      </c>
      <c r="BN6566" s="157">
        <f>IF('1b-NaturalGas'!$AN$88="no","",ROUND(BL6566,4))</f>
        <v>0.52600000000000002</v>
      </c>
      <c r="BO6566" s="157">
        <f>IF('1b-NaturalGas'!$AN$89="no","",ROUND(BL6566,4))</f>
        <v>0.52600000000000002</v>
      </c>
      <c r="BP6566" s="157">
        <f>IF('1b-NaturalGas'!$AN$90="no","not applicable (based on previous answers)",ROUND(BL6566,4))</f>
        <v>0.52600000000000002</v>
      </c>
      <c r="BQ6566" s="157">
        <f>IF('1b-NaturalGas'!$AN$91="no","not applicable (based on previous answers)",ROUND(BL6566,4))</f>
        <v>0.52600000000000002</v>
      </c>
    </row>
    <row r="6567" spans="30:69" x14ac:dyDescent="0.25">
      <c r="AD6567" s="157">
        <f t="shared" si="219"/>
        <v>0.52800000000000036</v>
      </c>
      <c r="AE6567" s="157">
        <f>IF('1a-Electricity'!$AN$77="no","",ROUND(AD6567,4))</f>
        <v>0.52800000000000002</v>
      </c>
      <c r="AF6567" s="157">
        <f>IF('1a-Electricity'!$AN$78="no","",ROUND(AD6567,4))</f>
        <v>0.52800000000000002</v>
      </c>
      <c r="AG6567" s="157">
        <f>IF('1a-Electricity'!$AN$79="no","",ROUND(AD6567,4))</f>
        <v>0.52800000000000002</v>
      </c>
      <c r="BL6567" s="157">
        <f t="shared" si="220"/>
        <v>0.52700000000000036</v>
      </c>
      <c r="BM6567" s="157">
        <f>IF('1b-NaturalGas'!$AN$87="no","",ROUND(BL6567,4))</f>
        <v>0.52700000000000002</v>
      </c>
      <c r="BN6567" s="157">
        <f>IF('1b-NaturalGas'!$AN$88="no","",ROUND(BL6567,4))</f>
        <v>0.52700000000000002</v>
      </c>
      <c r="BO6567" s="157">
        <f>IF('1b-NaturalGas'!$AN$89="no","",ROUND(BL6567,4))</f>
        <v>0.52700000000000002</v>
      </c>
      <c r="BP6567" s="157">
        <f>IF('1b-NaturalGas'!$AN$90="no","not applicable (based on previous answers)",ROUND(BL6567,4))</f>
        <v>0.52700000000000002</v>
      </c>
      <c r="BQ6567" s="157">
        <f>IF('1b-NaturalGas'!$AN$91="no","not applicable (based on previous answers)",ROUND(BL6567,4))</f>
        <v>0.52700000000000002</v>
      </c>
    </row>
    <row r="6568" spans="30:69" x14ac:dyDescent="0.25">
      <c r="AD6568" s="157">
        <f t="shared" si="219"/>
        <v>0.52900000000000036</v>
      </c>
      <c r="AE6568" s="157">
        <f>IF('1a-Electricity'!$AN$77="no","",ROUND(AD6568,4))</f>
        <v>0.52900000000000003</v>
      </c>
      <c r="AF6568" s="157">
        <f>IF('1a-Electricity'!$AN$78="no","",ROUND(AD6568,4))</f>
        <v>0.52900000000000003</v>
      </c>
      <c r="AG6568" s="157">
        <f>IF('1a-Electricity'!$AN$79="no","",ROUND(AD6568,4))</f>
        <v>0.52900000000000003</v>
      </c>
      <c r="BL6568" s="157">
        <f t="shared" si="220"/>
        <v>0.52800000000000036</v>
      </c>
      <c r="BM6568" s="157">
        <f>IF('1b-NaturalGas'!$AN$87="no","",ROUND(BL6568,4))</f>
        <v>0.52800000000000002</v>
      </c>
      <c r="BN6568" s="157">
        <f>IF('1b-NaturalGas'!$AN$88="no","",ROUND(BL6568,4))</f>
        <v>0.52800000000000002</v>
      </c>
      <c r="BO6568" s="157">
        <f>IF('1b-NaturalGas'!$AN$89="no","",ROUND(BL6568,4))</f>
        <v>0.52800000000000002</v>
      </c>
      <c r="BP6568" s="157">
        <f>IF('1b-NaturalGas'!$AN$90="no","not applicable (based on previous answers)",ROUND(BL6568,4))</f>
        <v>0.52800000000000002</v>
      </c>
      <c r="BQ6568" s="157">
        <f>IF('1b-NaturalGas'!$AN$91="no","not applicable (based on previous answers)",ROUND(BL6568,4))</f>
        <v>0.52800000000000002</v>
      </c>
    </row>
    <row r="6569" spans="30:69" x14ac:dyDescent="0.25">
      <c r="AD6569" s="157">
        <f t="shared" si="219"/>
        <v>0.53000000000000036</v>
      </c>
      <c r="AE6569" s="157">
        <f>IF('1a-Electricity'!$AN$77="no","",ROUND(AD6569,4))</f>
        <v>0.53</v>
      </c>
      <c r="AF6569" s="157">
        <f>IF('1a-Electricity'!$AN$78="no","",ROUND(AD6569,4))</f>
        <v>0.53</v>
      </c>
      <c r="AG6569" s="157">
        <f>IF('1a-Electricity'!$AN$79="no","",ROUND(AD6569,4))</f>
        <v>0.53</v>
      </c>
      <c r="BL6569" s="157">
        <f t="shared" si="220"/>
        <v>0.52900000000000036</v>
      </c>
      <c r="BM6569" s="157">
        <f>IF('1b-NaturalGas'!$AN$87="no","",ROUND(BL6569,4))</f>
        <v>0.52900000000000003</v>
      </c>
      <c r="BN6569" s="157">
        <f>IF('1b-NaturalGas'!$AN$88="no","",ROUND(BL6569,4))</f>
        <v>0.52900000000000003</v>
      </c>
      <c r="BO6569" s="157">
        <f>IF('1b-NaturalGas'!$AN$89="no","",ROUND(BL6569,4))</f>
        <v>0.52900000000000003</v>
      </c>
      <c r="BP6569" s="157">
        <f>IF('1b-NaturalGas'!$AN$90="no","not applicable (based on previous answers)",ROUND(BL6569,4))</f>
        <v>0.52900000000000003</v>
      </c>
      <c r="BQ6569" s="157">
        <f>IF('1b-NaturalGas'!$AN$91="no","not applicable (based on previous answers)",ROUND(BL6569,4))</f>
        <v>0.52900000000000003</v>
      </c>
    </row>
    <row r="6570" spans="30:69" x14ac:dyDescent="0.25">
      <c r="AD6570" s="157">
        <f t="shared" si="219"/>
        <v>0.53100000000000036</v>
      </c>
      <c r="AE6570" s="157">
        <f>IF('1a-Electricity'!$AN$77="no","",ROUND(AD6570,4))</f>
        <v>0.53100000000000003</v>
      </c>
      <c r="AF6570" s="157">
        <f>IF('1a-Electricity'!$AN$78="no","",ROUND(AD6570,4))</f>
        <v>0.53100000000000003</v>
      </c>
      <c r="AG6570" s="157">
        <f>IF('1a-Electricity'!$AN$79="no","",ROUND(AD6570,4))</f>
        <v>0.53100000000000003</v>
      </c>
      <c r="BL6570" s="157">
        <f t="shared" si="220"/>
        <v>0.53000000000000036</v>
      </c>
      <c r="BM6570" s="157">
        <f>IF('1b-NaturalGas'!$AN$87="no","",ROUND(BL6570,4))</f>
        <v>0.53</v>
      </c>
      <c r="BN6570" s="157">
        <f>IF('1b-NaturalGas'!$AN$88="no","",ROUND(BL6570,4))</f>
        <v>0.53</v>
      </c>
      <c r="BO6570" s="157">
        <f>IF('1b-NaturalGas'!$AN$89="no","",ROUND(BL6570,4))</f>
        <v>0.53</v>
      </c>
      <c r="BP6570" s="157">
        <f>IF('1b-NaturalGas'!$AN$90="no","not applicable (based on previous answers)",ROUND(BL6570,4))</f>
        <v>0.53</v>
      </c>
      <c r="BQ6570" s="157">
        <f>IF('1b-NaturalGas'!$AN$91="no","not applicable (based on previous answers)",ROUND(BL6570,4))</f>
        <v>0.53</v>
      </c>
    </row>
    <row r="6571" spans="30:69" x14ac:dyDescent="0.25">
      <c r="AD6571" s="157">
        <f t="shared" si="219"/>
        <v>0.53200000000000036</v>
      </c>
      <c r="AE6571" s="157">
        <f>IF('1a-Electricity'!$AN$77="no","",ROUND(AD6571,4))</f>
        <v>0.53200000000000003</v>
      </c>
      <c r="AF6571" s="157">
        <f>IF('1a-Electricity'!$AN$78="no","",ROUND(AD6571,4))</f>
        <v>0.53200000000000003</v>
      </c>
      <c r="AG6571" s="157">
        <f>IF('1a-Electricity'!$AN$79="no","",ROUND(AD6571,4))</f>
        <v>0.53200000000000003</v>
      </c>
      <c r="BL6571" s="157">
        <f t="shared" si="220"/>
        <v>0.53100000000000036</v>
      </c>
      <c r="BM6571" s="157">
        <f>IF('1b-NaturalGas'!$AN$87="no","",ROUND(BL6571,4))</f>
        <v>0.53100000000000003</v>
      </c>
      <c r="BN6571" s="157">
        <f>IF('1b-NaturalGas'!$AN$88="no","",ROUND(BL6571,4))</f>
        <v>0.53100000000000003</v>
      </c>
      <c r="BO6571" s="157">
        <f>IF('1b-NaturalGas'!$AN$89="no","",ROUND(BL6571,4))</f>
        <v>0.53100000000000003</v>
      </c>
      <c r="BP6571" s="157">
        <f>IF('1b-NaturalGas'!$AN$90="no","not applicable (based on previous answers)",ROUND(BL6571,4))</f>
        <v>0.53100000000000003</v>
      </c>
      <c r="BQ6571" s="157">
        <f>IF('1b-NaturalGas'!$AN$91="no","not applicable (based on previous answers)",ROUND(BL6571,4))</f>
        <v>0.53100000000000003</v>
      </c>
    </row>
    <row r="6572" spans="30:69" x14ac:dyDescent="0.25">
      <c r="AD6572" s="157">
        <f t="shared" si="219"/>
        <v>0.53300000000000036</v>
      </c>
      <c r="AE6572" s="157">
        <f>IF('1a-Electricity'!$AN$77="no","",ROUND(AD6572,4))</f>
        <v>0.53300000000000003</v>
      </c>
      <c r="AF6572" s="157">
        <f>IF('1a-Electricity'!$AN$78="no","",ROUND(AD6572,4))</f>
        <v>0.53300000000000003</v>
      </c>
      <c r="AG6572" s="157">
        <f>IF('1a-Electricity'!$AN$79="no","",ROUND(AD6572,4))</f>
        <v>0.53300000000000003</v>
      </c>
      <c r="BL6572" s="157">
        <f t="shared" si="220"/>
        <v>0.53200000000000036</v>
      </c>
      <c r="BM6572" s="157">
        <f>IF('1b-NaturalGas'!$AN$87="no","",ROUND(BL6572,4))</f>
        <v>0.53200000000000003</v>
      </c>
      <c r="BN6572" s="157">
        <f>IF('1b-NaturalGas'!$AN$88="no","",ROUND(BL6572,4))</f>
        <v>0.53200000000000003</v>
      </c>
      <c r="BO6572" s="157">
        <f>IF('1b-NaturalGas'!$AN$89="no","",ROUND(BL6572,4))</f>
        <v>0.53200000000000003</v>
      </c>
      <c r="BP6572" s="157">
        <f>IF('1b-NaturalGas'!$AN$90="no","not applicable (based on previous answers)",ROUND(BL6572,4))</f>
        <v>0.53200000000000003</v>
      </c>
      <c r="BQ6572" s="157">
        <f>IF('1b-NaturalGas'!$AN$91="no","not applicable (based on previous answers)",ROUND(BL6572,4))</f>
        <v>0.53200000000000003</v>
      </c>
    </row>
    <row r="6573" spans="30:69" x14ac:dyDescent="0.25">
      <c r="AD6573" s="157">
        <f t="shared" si="219"/>
        <v>0.53400000000000036</v>
      </c>
      <c r="AE6573" s="157">
        <f>IF('1a-Electricity'!$AN$77="no","",ROUND(AD6573,4))</f>
        <v>0.53400000000000003</v>
      </c>
      <c r="AF6573" s="157">
        <f>IF('1a-Electricity'!$AN$78="no","",ROUND(AD6573,4))</f>
        <v>0.53400000000000003</v>
      </c>
      <c r="AG6573" s="157">
        <f>IF('1a-Electricity'!$AN$79="no","",ROUND(AD6573,4))</f>
        <v>0.53400000000000003</v>
      </c>
      <c r="BL6573" s="157">
        <f t="shared" si="220"/>
        <v>0.53300000000000036</v>
      </c>
      <c r="BM6573" s="157">
        <f>IF('1b-NaturalGas'!$AN$87="no","",ROUND(BL6573,4))</f>
        <v>0.53300000000000003</v>
      </c>
      <c r="BN6573" s="157">
        <f>IF('1b-NaturalGas'!$AN$88="no","",ROUND(BL6573,4))</f>
        <v>0.53300000000000003</v>
      </c>
      <c r="BO6573" s="157">
        <f>IF('1b-NaturalGas'!$AN$89="no","",ROUND(BL6573,4))</f>
        <v>0.53300000000000003</v>
      </c>
      <c r="BP6573" s="157">
        <f>IF('1b-NaturalGas'!$AN$90="no","not applicable (based on previous answers)",ROUND(BL6573,4))</f>
        <v>0.53300000000000003</v>
      </c>
      <c r="BQ6573" s="157">
        <f>IF('1b-NaturalGas'!$AN$91="no","not applicable (based on previous answers)",ROUND(BL6573,4))</f>
        <v>0.53300000000000003</v>
      </c>
    </row>
    <row r="6574" spans="30:69" x14ac:dyDescent="0.25">
      <c r="AD6574" s="157">
        <f t="shared" si="219"/>
        <v>0.53500000000000036</v>
      </c>
      <c r="AE6574" s="157">
        <f>IF('1a-Electricity'!$AN$77="no","",ROUND(AD6574,4))</f>
        <v>0.53500000000000003</v>
      </c>
      <c r="AF6574" s="157">
        <f>IF('1a-Electricity'!$AN$78="no","",ROUND(AD6574,4))</f>
        <v>0.53500000000000003</v>
      </c>
      <c r="AG6574" s="157">
        <f>IF('1a-Electricity'!$AN$79="no","",ROUND(AD6574,4))</f>
        <v>0.53500000000000003</v>
      </c>
      <c r="BL6574" s="157">
        <f t="shared" si="220"/>
        <v>0.53400000000000036</v>
      </c>
      <c r="BM6574" s="157">
        <f>IF('1b-NaturalGas'!$AN$87="no","",ROUND(BL6574,4))</f>
        <v>0.53400000000000003</v>
      </c>
      <c r="BN6574" s="157">
        <f>IF('1b-NaturalGas'!$AN$88="no","",ROUND(BL6574,4))</f>
        <v>0.53400000000000003</v>
      </c>
      <c r="BO6574" s="157">
        <f>IF('1b-NaturalGas'!$AN$89="no","",ROUND(BL6574,4))</f>
        <v>0.53400000000000003</v>
      </c>
      <c r="BP6574" s="157">
        <f>IF('1b-NaturalGas'!$AN$90="no","not applicable (based on previous answers)",ROUND(BL6574,4))</f>
        <v>0.53400000000000003</v>
      </c>
      <c r="BQ6574" s="157">
        <f>IF('1b-NaturalGas'!$AN$91="no","not applicable (based on previous answers)",ROUND(BL6574,4))</f>
        <v>0.53400000000000003</v>
      </c>
    </row>
    <row r="6575" spans="30:69" x14ac:dyDescent="0.25">
      <c r="AD6575" s="157">
        <f t="shared" si="219"/>
        <v>0.53600000000000037</v>
      </c>
      <c r="AE6575" s="157">
        <f>IF('1a-Electricity'!$AN$77="no","",ROUND(AD6575,4))</f>
        <v>0.53600000000000003</v>
      </c>
      <c r="AF6575" s="157">
        <f>IF('1a-Electricity'!$AN$78="no","",ROUND(AD6575,4))</f>
        <v>0.53600000000000003</v>
      </c>
      <c r="AG6575" s="157">
        <f>IF('1a-Electricity'!$AN$79="no","",ROUND(AD6575,4))</f>
        <v>0.53600000000000003</v>
      </c>
      <c r="BL6575" s="157">
        <f t="shared" si="220"/>
        <v>0.53500000000000036</v>
      </c>
      <c r="BM6575" s="157">
        <f>IF('1b-NaturalGas'!$AN$87="no","",ROUND(BL6575,4))</f>
        <v>0.53500000000000003</v>
      </c>
      <c r="BN6575" s="157">
        <f>IF('1b-NaturalGas'!$AN$88="no","",ROUND(BL6575,4))</f>
        <v>0.53500000000000003</v>
      </c>
      <c r="BO6575" s="157">
        <f>IF('1b-NaturalGas'!$AN$89="no","",ROUND(BL6575,4))</f>
        <v>0.53500000000000003</v>
      </c>
      <c r="BP6575" s="157">
        <f>IF('1b-NaturalGas'!$AN$90="no","not applicable (based on previous answers)",ROUND(BL6575,4))</f>
        <v>0.53500000000000003</v>
      </c>
      <c r="BQ6575" s="157">
        <f>IF('1b-NaturalGas'!$AN$91="no","not applicable (based on previous answers)",ROUND(BL6575,4))</f>
        <v>0.53500000000000003</v>
      </c>
    </row>
    <row r="6576" spans="30:69" x14ac:dyDescent="0.25">
      <c r="AD6576" s="157">
        <f t="shared" si="219"/>
        <v>0.53700000000000037</v>
      </c>
      <c r="AE6576" s="157">
        <f>IF('1a-Electricity'!$AN$77="no","",ROUND(AD6576,4))</f>
        <v>0.53700000000000003</v>
      </c>
      <c r="AF6576" s="157">
        <f>IF('1a-Electricity'!$AN$78="no","",ROUND(AD6576,4))</f>
        <v>0.53700000000000003</v>
      </c>
      <c r="AG6576" s="157">
        <f>IF('1a-Electricity'!$AN$79="no","",ROUND(AD6576,4))</f>
        <v>0.53700000000000003</v>
      </c>
      <c r="BL6576" s="157">
        <f t="shared" si="220"/>
        <v>0.53600000000000037</v>
      </c>
      <c r="BM6576" s="157">
        <f>IF('1b-NaturalGas'!$AN$87="no","",ROUND(BL6576,4))</f>
        <v>0.53600000000000003</v>
      </c>
      <c r="BN6576" s="157">
        <f>IF('1b-NaturalGas'!$AN$88="no","",ROUND(BL6576,4))</f>
        <v>0.53600000000000003</v>
      </c>
      <c r="BO6576" s="157">
        <f>IF('1b-NaturalGas'!$AN$89="no","",ROUND(BL6576,4))</f>
        <v>0.53600000000000003</v>
      </c>
      <c r="BP6576" s="157">
        <f>IF('1b-NaturalGas'!$AN$90="no","not applicable (based on previous answers)",ROUND(BL6576,4))</f>
        <v>0.53600000000000003</v>
      </c>
      <c r="BQ6576" s="157">
        <f>IF('1b-NaturalGas'!$AN$91="no","not applicable (based on previous answers)",ROUND(BL6576,4))</f>
        <v>0.53600000000000003</v>
      </c>
    </row>
    <row r="6577" spans="30:69" x14ac:dyDescent="0.25">
      <c r="AD6577" s="157">
        <f t="shared" si="219"/>
        <v>0.53800000000000037</v>
      </c>
      <c r="AE6577" s="157">
        <f>IF('1a-Electricity'!$AN$77="no","",ROUND(AD6577,4))</f>
        <v>0.53800000000000003</v>
      </c>
      <c r="AF6577" s="157">
        <f>IF('1a-Electricity'!$AN$78="no","",ROUND(AD6577,4))</f>
        <v>0.53800000000000003</v>
      </c>
      <c r="AG6577" s="157">
        <f>IF('1a-Electricity'!$AN$79="no","",ROUND(AD6577,4))</f>
        <v>0.53800000000000003</v>
      </c>
      <c r="BL6577" s="157">
        <f t="shared" si="220"/>
        <v>0.53700000000000037</v>
      </c>
      <c r="BM6577" s="157">
        <f>IF('1b-NaturalGas'!$AN$87="no","",ROUND(BL6577,4))</f>
        <v>0.53700000000000003</v>
      </c>
      <c r="BN6577" s="157">
        <f>IF('1b-NaturalGas'!$AN$88="no","",ROUND(BL6577,4))</f>
        <v>0.53700000000000003</v>
      </c>
      <c r="BO6577" s="157">
        <f>IF('1b-NaturalGas'!$AN$89="no","",ROUND(BL6577,4))</f>
        <v>0.53700000000000003</v>
      </c>
      <c r="BP6577" s="157">
        <f>IF('1b-NaturalGas'!$AN$90="no","not applicable (based on previous answers)",ROUND(BL6577,4))</f>
        <v>0.53700000000000003</v>
      </c>
      <c r="BQ6577" s="157">
        <f>IF('1b-NaturalGas'!$AN$91="no","not applicable (based on previous answers)",ROUND(BL6577,4))</f>
        <v>0.53700000000000003</v>
      </c>
    </row>
    <row r="6578" spans="30:69" x14ac:dyDescent="0.25">
      <c r="AD6578" s="157">
        <f t="shared" si="219"/>
        <v>0.53900000000000037</v>
      </c>
      <c r="AE6578" s="157">
        <f>IF('1a-Electricity'!$AN$77="no","",ROUND(AD6578,4))</f>
        <v>0.53900000000000003</v>
      </c>
      <c r="AF6578" s="157">
        <f>IF('1a-Electricity'!$AN$78="no","",ROUND(AD6578,4))</f>
        <v>0.53900000000000003</v>
      </c>
      <c r="AG6578" s="157">
        <f>IF('1a-Electricity'!$AN$79="no","",ROUND(AD6578,4))</f>
        <v>0.53900000000000003</v>
      </c>
      <c r="BL6578" s="157">
        <f t="shared" si="220"/>
        <v>0.53800000000000037</v>
      </c>
      <c r="BM6578" s="157">
        <f>IF('1b-NaturalGas'!$AN$87="no","",ROUND(BL6578,4))</f>
        <v>0.53800000000000003</v>
      </c>
      <c r="BN6578" s="157">
        <f>IF('1b-NaturalGas'!$AN$88="no","",ROUND(BL6578,4))</f>
        <v>0.53800000000000003</v>
      </c>
      <c r="BO6578" s="157">
        <f>IF('1b-NaturalGas'!$AN$89="no","",ROUND(BL6578,4))</f>
        <v>0.53800000000000003</v>
      </c>
      <c r="BP6578" s="157">
        <f>IF('1b-NaturalGas'!$AN$90="no","not applicable (based on previous answers)",ROUND(BL6578,4))</f>
        <v>0.53800000000000003</v>
      </c>
      <c r="BQ6578" s="157">
        <f>IF('1b-NaturalGas'!$AN$91="no","not applicable (based on previous answers)",ROUND(BL6578,4))</f>
        <v>0.53800000000000003</v>
      </c>
    </row>
    <row r="6579" spans="30:69" x14ac:dyDescent="0.25">
      <c r="AD6579" s="157">
        <f t="shared" si="219"/>
        <v>0.54000000000000037</v>
      </c>
      <c r="AE6579" s="157">
        <f>IF('1a-Electricity'!$AN$77="no","",ROUND(AD6579,4))</f>
        <v>0.54</v>
      </c>
      <c r="AF6579" s="157">
        <f>IF('1a-Electricity'!$AN$78="no","",ROUND(AD6579,4))</f>
        <v>0.54</v>
      </c>
      <c r="AG6579" s="157">
        <f>IF('1a-Electricity'!$AN$79="no","",ROUND(AD6579,4))</f>
        <v>0.54</v>
      </c>
      <c r="BL6579" s="157">
        <f t="shared" si="220"/>
        <v>0.53900000000000037</v>
      </c>
      <c r="BM6579" s="157">
        <f>IF('1b-NaturalGas'!$AN$87="no","",ROUND(BL6579,4))</f>
        <v>0.53900000000000003</v>
      </c>
      <c r="BN6579" s="157">
        <f>IF('1b-NaturalGas'!$AN$88="no","",ROUND(BL6579,4))</f>
        <v>0.53900000000000003</v>
      </c>
      <c r="BO6579" s="157">
        <f>IF('1b-NaturalGas'!$AN$89="no","",ROUND(BL6579,4))</f>
        <v>0.53900000000000003</v>
      </c>
      <c r="BP6579" s="157">
        <f>IF('1b-NaturalGas'!$AN$90="no","not applicable (based on previous answers)",ROUND(BL6579,4))</f>
        <v>0.53900000000000003</v>
      </c>
      <c r="BQ6579" s="157">
        <f>IF('1b-NaturalGas'!$AN$91="no","not applicable (based on previous answers)",ROUND(BL6579,4))</f>
        <v>0.53900000000000003</v>
      </c>
    </row>
    <row r="6580" spans="30:69" x14ac:dyDescent="0.25">
      <c r="AD6580" s="157">
        <f t="shared" si="219"/>
        <v>0.54100000000000037</v>
      </c>
      <c r="AE6580" s="157">
        <f>IF('1a-Electricity'!$AN$77="no","",ROUND(AD6580,4))</f>
        <v>0.54100000000000004</v>
      </c>
      <c r="AF6580" s="157">
        <f>IF('1a-Electricity'!$AN$78="no","",ROUND(AD6580,4))</f>
        <v>0.54100000000000004</v>
      </c>
      <c r="AG6580" s="157">
        <f>IF('1a-Electricity'!$AN$79="no","",ROUND(AD6580,4))</f>
        <v>0.54100000000000004</v>
      </c>
      <c r="BL6580" s="157">
        <f t="shared" si="220"/>
        <v>0.54000000000000037</v>
      </c>
      <c r="BM6580" s="157">
        <f>IF('1b-NaturalGas'!$AN$87="no","",ROUND(BL6580,4))</f>
        <v>0.54</v>
      </c>
      <c r="BN6580" s="157">
        <f>IF('1b-NaturalGas'!$AN$88="no","",ROUND(BL6580,4))</f>
        <v>0.54</v>
      </c>
      <c r="BO6580" s="157">
        <f>IF('1b-NaturalGas'!$AN$89="no","",ROUND(BL6580,4))</f>
        <v>0.54</v>
      </c>
      <c r="BP6580" s="157">
        <f>IF('1b-NaturalGas'!$AN$90="no","not applicable (based on previous answers)",ROUND(BL6580,4))</f>
        <v>0.54</v>
      </c>
      <c r="BQ6580" s="157">
        <f>IF('1b-NaturalGas'!$AN$91="no","not applicable (based on previous answers)",ROUND(BL6580,4))</f>
        <v>0.54</v>
      </c>
    </row>
    <row r="6581" spans="30:69" x14ac:dyDescent="0.25">
      <c r="AD6581" s="157">
        <f t="shared" si="219"/>
        <v>0.54200000000000037</v>
      </c>
      <c r="AE6581" s="157">
        <f>IF('1a-Electricity'!$AN$77="no","",ROUND(AD6581,4))</f>
        <v>0.54200000000000004</v>
      </c>
      <c r="AF6581" s="157">
        <f>IF('1a-Electricity'!$AN$78="no","",ROUND(AD6581,4))</f>
        <v>0.54200000000000004</v>
      </c>
      <c r="AG6581" s="157">
        <f>IF('1a-Electricity'!$AN$79="no","",ROUND(AD6581,4))</f>
        <v>0.54200000000000004</v>
      </c>
      <c r="BL6581" s="157">
        <f t="shared" si="220"/>
        <v>0.54100000000000037</v>
      </c>
      <c r="BM6581" s="157">
        <f>IF('1b-NaturalGas'!$AN$87="no","",ROUND(BL6581,4))</f>
        <v>0.54100000000000004</v>
      </c>
      <c r="BN6581" s="157">
        <f>IF('1b-NaturalGas'!$AN$88="no","",ROUND(BL6581,4))</f>
        <v>0.54100000000000004</v>
      </c>
      <c r="BO6581" s="157">
        <f>IF('1b-NaturalGas'!$AN$89="no","",ROUND(BL6581,4))</f>
        <v>0.54100000000000004</v>
      </c>
      <c r="BP6581" s="157">
        <f>IF('1b-NaturalGas'!$AN$90="no","not applicable (based on previous answers)",ROUND(BL6581,4))</f>
        <v>0.54100000000000004</v>
      </c>
      <c r="BQ6581" s="157">
        <f>IF('1b-NaturalGas'!$AN$91="no","not applicable (based on previous answers)",ROUND(BL6581,4))</f>
        <v>0.54100000000000004</v>
      </c>
    </row>
    <row r="6582" spans="30:69" x14ac:dyDescent="0.25">
      <c r="AD6582" s="157">
        <f t="shared" si="219"/>
        <v>0.54300000000000037</v>
      </c>
      <c r="AE6582" s="157">
        <f>IF('1a-Electricity'!$AN$77="no","",ROUND(AD6582,4))</f>
        <v>0.54300000000000004</v>
      </c>
      <c r="AF6582" s="157">
        <f>IF('1a-Electricity'!$AN$78="no","",ROUND(AD6582,4))</f>
        <v>0.54300000000000004</v>
      </c>
      <c r="AG6582" s="157">
        <f>IF('1a-Electricity'!$AN$79="no","",ROUND(AD6582,4))</f>
        <v>0.54300000000000004</v>
      </c>
      <c r="BL6582" s="157">
        <f t="shared" si="220"/>
        <v>0.54200000000000037</v>
      </c>
      <c r="BM6582" s="157">
        <f>IF('1b-NaturalGas'!$AN$87="no","",ROUND(BL6582,4))</f>
        <v>0.54200000000000004</v>
      </c>
      <c r="BN6582" s="157">
        <f>IF('1b-NaturalGas'!$AN$88="no","",ROUND(BL6582,4))</f>
        <v>0.54200000000000004</v>
      </c>
      <c r="BO6582" s="157">
        <f>IF('1b-NaturalGas'!$AN$89="no","",ROUND(BL6582,4))</f>
        <v>0.54200000000000004</v>
      </c>
      <c r="BP6582" s="157">
        <f>IF('1b-NaturalGas'!$AN$90="no","not applicable (based on previous answers)",ROUND(BL6582,4))</f>
        <v>0.54200000000000004</v>
      </c>
      <c r="BQ6582" s="157">
        <f>IF('1b-NaturalGas'!$AN$91="no","not applicable (based on previous answers)",ROUND(BL6582,4))</f>
        <v>0.54200000000000004</v>
      </c>
    </row>
    <row r="6583" spans="30:69" x14ac:dyDescent="0.25">
      <c r="AD6583" s="157">
        <f t="shared" si="219"/>
        <v>0.54400000000000037</v>
      </c>
      <c r="AE6583" s="157">
        <f>IF('1a-Electricity'!$AN$77="no","",ROUND(AD6583,4))</f>
        <v>0.54400000000000004</v>
      </c>
      <c r="AF6583" s="157">
        <f>IF('1a-Electricity'!$AN$78="no","",ROUND(AD6583,4))</f>
        <v>0.54400000000000004</v>
      </c>
      <c r="AG6583" s="157">
        <f>IF('1a-Electricity'!$AN$79="no","",ROUND(AD6583,4))</f>
        <v>0.54400000000000004</v>
      </c>
      <c r="BL6583" s="157">
        <f t="shared" si="220"/>
        <v>0.54300000000000037</v>
      </c>
      <c r="BM6583" s="157">
        <f>IF('1b-NaturalGas'!$AN$87="no","",ROUND(BL6583,4))</f>
        <v>0.54300000000000004</v>
      </c>
      <c r="BN6583" s="157">
        <f>IF('1b-NaturalGas'!$AN$88="no","",ROUND(BL6583,4))</f>
        <v>0.54300000000000004</v>
      </c>
      <c r="BO6583" s="157">
        <f>IF('1b-NaturalGas'!$AN$89="no","",ROUND(BL6583,4))</f>
        <v>0.54300000000000004</v>
      </c>
      <c r="BP6583" s="157">
        <f>IF('1b-NaturalGas'!$AN$90="no","not applicable (based on previous answers)",ROUND(BL6583,4))</f>
        <v>0.54300000000000004</v>
      </c>
      <c r="BQ6583" s="157">
        <f>IF('1b-NaturalGas'!$AN$91="no","not applicable (based on previous answers)",ROUND(BL6583,4))</f>
        <v>0.54300000000000004</v>
      </c>
    </row>
    <row r="6584" spans="30:69" x14ac:dyDescent="0.25">
      <c r="AD6584" s="157">
        <f t="shared" si="219"/>
        <v>0.54500000000000037</v>
      </c>
      <c r="AE6584" s="157">
        <f>IF('1a-Electricity'!$AN$77="no","",ROUND(AD6584,4))</f>
        <v>0.54500000000000004</v>
      </c>
      <c r="AF6584" s="157">
        <f>IF('1a-Electricity'!$AN$78="no","",ROUND(AD6584,4))</f>
        <v>0.54500000000000004</v>
      </c>
      <c r="AG6584" s="157">
        <f>IF('1a-Electricity'!$AN$79="no","",ROUND(AD6584,4))</f>
        <v>0.54500000000000004</v>
      </c>
      <c r="BL6584" s="157">
        <f t="shared" si="220"/>
        <v>0.54400000000000037</v>
      </c>
      <c r="BM6584" s="157">
        <f>IF('1b-NaturalGas'!$AN$87="no","",ROUND(BL6584,4))</f>
        <v>0.54400000000000004</v>
      </c>
      <c r="BN6584" s="157">
        <f>IF('1b-NaturalGas'!$AN$88="no","",ROUND(BL6584,4))</f>
        <v>0.54400000000000004</v>
      </c>
      <c r="BO6584" s="157">
        <f>IF('1b-NaturalGas'!$AN$89="no","",ROUND(BL6584,4))</f>
        <v>0.54400000000000004</v>
      </c>
      <c r="BP6584" s="157">
        <f>IF('1b-NaturalGas'!$AN$90="no","not applicable (based on previous answers)",ROUND(BL6584,4))</f>
        <v>0.54400000000000004</v>
      </c>
      <c r="BQ6584" s="157">
        <f>IF('1b-NaturalGas'!$AN$91="no","not applicable (based on previous answers)",ROUND(BL6584,4))</f>
        <v>0.54400000000000004</v>
      </c>
    </row>
    <row r="6585" spans="30:69" x14ac:dyDescent="0.25">
      <c r="AD6585" s="157">
        <f t="shared" si="219"/>
        <v>0.54600000000000037</v>
      </c>
      <c r="AE6585" s="157">
        <f>IF('1a-Electricity'!$AN$77="no","",ROUND(AD6585,4))</f>
        <v>0.54600000000000004</v>
      </c>
      <c r="AF6585" s="157">
        <f>IF('1a-Electricity'!$AN$78="no","",ROUND(AD6585,4))</f>
        <v>0.54600000000000004</v>
      </c>
      <c r="AG6585" s="157">
        <f>IF('1a-Electricity'!$AN$79="no","",ROUND(AD6585,4))</f>
        <v>0.54600000000000004</v>
      </c>
      <c r="BL6585" s="157">
        <f t="shared" si="220"/>
        <v>0.54500000000000037</v>
      </c>
      <c r="BM6585" s="157">
        <f>IF('1b-NaturalGas'!$AN$87="no","",ROUND(BL6585,4))</f>
        <v>0.54500000000000004</v>
      </c>
      <c r="BN6585" s="157">
        <f>IF('1b-NaturalGas'!$AN$88="no","",ROUND(BL6585,4))</f>
        <v>0.54500000000000004</v>
      </c>
      <c r="BO6585" s="157">
        <f>IF('1b-NaturalGas'!$AN$89="no","",ROUND(BL6585,4))</f>
        <v>0.54500000000000004</v>
      </c>
      <c r="BP6585" s="157">
        <f>IF('1b-NaturalGas'!$AN$90="no","not applicable (based on previous answers)",ROUND(BL6585,4))</f>
        <v>0.54500000000000004</v>
      </c>
      <c r="BQ6585" s="157">
        <f>IF('1b-NaturalGas'!$AN$91="no","not applicable (based on previous answers)",ROUND(BL6585,4))</f>
        <v>0.54500000000000004</v>
      </c>
    </row>
    <row r="6586" spans="30:69" x14ac:dyDescent="0.25">
      <c r="AD6586" s="157">
        <f t="shared" si="219"/>
        <v>0.54700000000000037</v>
      </c>
      <c r="AE6586" s="157">
        <f>IF('1a-Electricity'!$AN$77="no","",ROUND(AD6586,4))</f>
        <v>0.54700000000000004</v>
      </c>
      <c r="AF6586" s="157">
        <f>IF('1a-Electricity'!$AN$78="no","",ROUND(AD6586,4))</f>
        <v>0.54700000000000004</v>
      </c>
      <c r="AG6586" s="157">
        <f>IF('1a-Electricity'!$AN$79="no","",ROUND(AD6586,4))</f>
        <v>0.54700000000000004</v>
      </c>
      <c r="BL6586" s="157">
        <f t="shared" si="220"/>
        <v>0.54600000000000037</v>
      </c>
      <c r="BM6586" s="157">
        <f>IF('1b-NaturalGas'!$AN$87="no","",ROUND(BL6586,4))</f>
        <v>0.54600000000000004</v>
      </c>
      <c r="BN6586" s="157">
        <f>IF('1b-NaturalGas'!$AN$88="no","",ROUND(BL6586,4))</f>
        <v>0.54600000000000004</v>
      </c>
      <c r="BO6586" s="157">
        <f>IF('1b-NaturalGas'!$AN$89="no","",ROUND(BL6586,4))</f>
        <v>0.54600000000000004</v>
      </c>
      <c r="BP6586" s="157">
        <f>IF('1b-NaturalGas'!$AN$90="no","not applicable (based on previous answers)",ROUND(BL6586,4))</f>
        <v>0.54600000000000004</v>
      </c>
      <c r="BQ6586" s="157">
        <f>IF('1b-NaturalGas'!$AN$91="no","not applicable (based on previous answers)",ROUND(BL6586,4))</f>
        <v>0.54600000000000004</v>
      </c>
    </row>
    <row r="6587" spans="30:69" x14ac:dyDescent="0.25">
      <c r="AD6587" s="157">
        <f t="shared" si="219"/>
        <v>0.54800000000000038</v>
      </c>
      <c r="AE6587" s="157">
        <f>IF('1a-Electricity'!$AN$77="no","",ROUND(AD6587,4))</f>
        <v>0.54800000000000004</v>
      </c>
      <c r="AF6587" s="157">
        <f>IF('1a-Electricity'!$AN$78="no","",ROUND(AD6587,4))</f>
        <v>0.54800000000000004</v>
      </c>
      <c r="AG6587" s="157">
        <f>IF('1a-Electricity'!$AN$79="no","",ROUND(AD6587,4))</f>
        <v>0.54800000000000004</v>
      </c>
      <c r="BL6587" s="157">
        <f t="shared" si="220"/>
        <v>0.54700000000000037</v>
      </c>
      <c r="BM6587" s="157">
        <f>IF('1b-NaturalGas'!$AN$87="no","",ROUND(BL6587,4))</f>
        <v>0.54700000000000004</v>
      </c>
      <c r="BN6587" s="157">
        <f>IF('1b-NaturalGas'!$AN$88="no","",ROUND(BL6587,4))</f>
        <v>0.54700000000000004</v>
      </c>
      <c r="BO6587" s="157">
        <f>IF('1b-NaturalGas'!$AN$89="no","",ROUND(BL6587,4))</f>
        <v>0.54700000000000004</v>
      </c>
      <c r="BP6587" s="157">
        <f>IF('1b-NaturalGas'!$AN$90="no","not applicable (based on previous answers)",ROUND(BL6587,4))</f>
        <v>0.54700000000000004</v>
      </c>
      <c r="BQ6587" s="157">
        <f>IF('1b-NaturalGas'!$AN$91="no","not applicable (based on previous answers)",ROUND(BL6587,4))</f>
        <v>0.54700000000000004</v>
      </c>
    </row>
    <row r="6588" spans="30:69" x14ac:dyDescent="0.25">
      <c r="AD6588" s="157">
        <f t="shared" si="219"/>
        <v>0.54900000000000038</v>
      </c>
      <c r="AE6588" s="157">
        <f>IF('1a-Electricity'!$AN$77="no","",ROUND(AD6588,4))</f>
        <v>0.54900000000000004</v>
      </c>
      <c r="AF6588" s="157">
        <f>IF('1a-Electricity'!$AN$78="no","",ROUND(AD6588,4))</f>
        <v>0.54900000000000004</v>
      </c>
      <c r="AG6588" s="157">
        <f>IF('1a-Electricity'!$AN$79="no","",ROUND(AD6588,4))</f>
        <v>0.54900000000000004</v>
      </c>
      <c r="BL6588" s="157">
        <f t="shared" si="220"/>
        <v>0.54800000000000038</v>
      </c>
      <c r="BM6588" s="157">
        <f>IF('1b-NaturalGas'!$AN$87="no","",ROUND(BL6588,4))</f>
        <v>0.54800000000000004</v>
      </c>
      <c r="BN6588" s="157">
        <f>IF('1b-NaturalGas'!$AN$88="no","",ROUND(BL6588,4))</f>
        <v>0.54800000000000004</v>
      </c>
      <c r="BO6588" s="157">
        <f>IF('1b-NaturalGas'!$AN$89="no","",ROUND(BL6588,4))</f>
        <v>0.54800000000000004</v>
      </c>
      <c r="BP6588" s="157">
        <f>IF('1b-NaturalGas'!$AN$90="no","not applicable (based on previous answers)",ROUND(BL6588,4))</f>
        <v>0.54800000000000004</v>
      </c>
      <c r="BQ6588" s="157">
        <f>IF('1b-NaturalGas'!$AN$91="no","not applicable (based on previous answers)",ROUND(BL6588,4))</f>
        <v>0.54800000000000004</v>
      </c>
    </row>
    <row r="6589" spans="30:69" x14ac:dyDescent="0.25">
      <c r="AD6589" s="157">
        <f t="shared" si="219"/>
        <v>0.55000000000000038</v>
      </c>
      <c r="AE6589" s="157">
        <f>IF('1a-Electricity'!$AN$77="no","",ROUND(AD6589,4))</f>
        <v>0.55000000000000004</v>
      </c>
      <c r="AF6589" s="157">
        <f>IF('1a-Electricity'!$AN$78="no","",ROUND(AD6589,4))</f>
        <v>0.55000000000000004</v>
      </c>
      <c r="AG6589" s="157">
        <f>IF('1a-Electricity'!$AN$79="no","",ROUND(AD6589,4))</f>
        <v>0.55000000000000004</v>
      </c>
      <c r="BL6589" s="157">
        <f t="shared" si="220"/>
        <v>0.54900000000000038</v>
      </c>
      <c r="BM6589" s="157">
        <f>IF('1b-NaturalGas'!$AN$87="no","",ROUND(BL6589,4))</f>
        <v>0.54900000000000004</v>
      </c>
      <c r="BN6589" s="157">
        <f>IF('1b-NaturalGas'!$AN$88="no","",ROUND(BL6589,4))</f>
        <v>0.54900000000000004</v>
      </c>
      <c r="BO6589" s="157">
        <f>IF('1b-NaturalGas'!$AN$89="no","",ROUND(BL6589,4))</f>
        <v>0.54900000000000004</v>
      </c>
      <c r="BP6589" s="157">
        <f>IF('1b-NaturalGas'!$AN$90="no","not applicable (based on previous answers)",ROUND(BL6589,4))</f>
        <v>0.54900000000000004</v>
      </c>
      <c r="BQ6589" s="157">
        <f>IF('1b-NaturalGas'!$AN$91="no","not applicable (based on previous answers)",ROUND(BL6589,4))</f>
        <v>0.54900000000000004</v>
      </c>
    </row>
    <row r="6590" spans="30:69" x14ac:dyDescent="0.25">
      <c r="AD6590" s="157">
        <f t="shared" si="219"/>
        <v>0.55100000000000038</v>
      </c>
      <c r="AE6590" s="157">
        <f>IF('1a-Electricity'!$AN$77="no","",ROUND(AD6590,4))</f>
        <v>0.55100000000000005</v>
      </c>
      <c r="AF6590" s="157">
        <f>IF('1a-Electricity'!$AN$78="no","",ROUND(AD6590,4))</f>
        <v>0.55100000000000005</v>
      </c>
      <c r="AG6590" s="157">
        <f>IF('1a-Electricity'!$AN$79="no","",ROUND(AD6590,4))</f>
        <v>0.55100000000000005</v>
      </c>
      <c r="BL6590" s="157">
        <f t="shared" si="220"/>
        <v>0.55000000000000038</v>
      </c>
      <c r="BM6590" s="157">
        <f>IF('1b-NaturalGas'!$AN$87="no","",ROUND(BL6590,4))</f>
        <v>0.55000000000000004</v>
      </c>
      <c r="BN6590" s="157">
        <f>IF('1b-NaturalGas'!$AN$88="no","",ROUND(BL6590,4))</f>
        <v>0.55000000000000004</v>
      </c>
      <c r="BO6590" s="157">
        <f>IF('1b-NaturalGas'!$AN$89="no","",ROUND(BL6590,4))</f>
        <v>0.55000000000000004</v>
      </c>
      <c r="BP6590" s="157">
        <f>IF('1b-NaturalGas'!$AN$90="no","not applicable (based on previous answers)",ROUND(BL6590,4))</f>
        <v>0.55000000000000004</v>
      </c>
      <c r="BQ6590" s="157">
        <f>IF('1b-NaturalGas'!$AN$91="no","not applicable (based on previous answers)",ROUND(BL6590,4))</f>
        <v>0.55000000000000004</v>
      </c>
    </row>
    <row r="6591" spans="30:69" x14ac:dyDescent="0.25">
      <c r="AD6591" s="157">
        <f t="shared" si="219"/>
        <v>0.55200000000000038</v>
      </c>
      <c r="AE6591" s="157">
        <f>IF('1a-Electricity'!$AN$77="no","",ROUND(AD6591,4))</f>
        <v>0.55200000000000005</v>
      </c>
      <c r="AF6591" s="157">
        <f>IF('1a-Electricity'!$AN$78="no","",ROUND(AD6591,4))</f>
        <v>0.55200000000000005</v>
      </c>
      <c r="AG6591" s="157">
        <f>IF('1a-Electricity'!$AN$79="no","",ROUND(AD6591,4))</f>
        <v>0.55200000000000005</v>
      </c>
      <c r="BL6591" s="157">
        <f t="shared" si="220"/>
        <v>0.55100000000000038</v>
      </c>
      <c r="BM6591" s="157">
        <f>IF('1b-NaturalGas'!$AN$87="no","",ROUND(BL6591,4))</f>
        <v>0.55100000000000005</v>
      </c>
      <c r="BN6591" s="157">
        <f>IF('1b-NaturalGas'!$AN$88="no","",ROUND(BL6591,4))</f>
        <v>0.55100000000000005</v>
      </c>
      <c r="BO6591" s="157">
        <f>IF('1b-NaturalGas'!$AN$89="no","",ROUND(BL6591,4))</f>
        <v>0.55100000000000005</v>
      </c>
      <c r="BP6591" s="157">
        <f>IF('1b-NaturalGas'!$AN$90="no","not applicable (based on previous answers)",ROUND(BL6591,4))</f>
        <v>0.55100000000000005</v>
      </c>
      <c r="BQ6591" s="157">
        <f>IF('1b-NaturalGas'!$AN$91="no","not applicable (based on previous answers)",ROUND(BL6591,4))</f>
        <v>0.55100000000000005</v>
      </c>
    </row>
    <row r="6592" spans="30:69" x14ac:dyDescent="0.25">
      <c r="AD6592" s="157">
        <f t="shared" si="219"/>
        <v>0.55300000000000038</v>
      </c>
      <c r="AE6592" s="157">
        <f>IF('1a-Electricity'!$AN$77="no","",ROUND(AD6592,4))</f>
        <v>0.55300000000000005</v>
      </c>
      <c r="AF6592" s="157">
        <f>IF('1a-Electricity'!$AN$78="no","",ROUND(AD6592,4))</f>
        <v>0.55300000000000005</v>
      </c>
      <c r="AG6592" s="157">
        <f>IF('1a-Electricity'!$AN$79="no","",ROUND(AD6592,4))</f>
        <v>0.55300000000000005</v>
      </c>
      <c r="BL6592" s="157">
        <f t="shared" si="220"/>
        <v>0.55200000000000038</v>
      </c>
      <c r="BM6592" s="157">
        <f>IF('1b-NaturalGas'!$AN$87="no","",ROUND(BL6592,4))</f>
        <v>0.55200000000000005</v>
      </c>
      <c r="BN6592" s="157">
        <f>IF('1b-NaturalGas'!$AN$88="no","",ROUND(BL6592,4))</f>
        <v>0.55200000000000005</v>
      </c>
      <c r="BO6592" s="157">
        <f>IF('1b-NaturalGas'!$AN$89="no","",ROUND(BL6592,4))</f>
        <v>0.55200000000000005</v>
      </c>
      <c r="BP6592" s="157">
        <f>IF('1b-NaturalGas'!$AN$90="no","not applicable (based on previous answers)",ROUND(BL6592,4))</f>
        <v>0.55200000000000005</v>
      </c>
      <c r="BQ6592" s="157">
        <f>IF('1b-NaturalGas'!$AN$91="no","not applicable (based on previous answers)",ROUND(BL6592,4))</f>
        <v>0.55200000000000005</v>
      </c>
    </row>
    <row r="6593" spans="30:69" x14ac:dyDescent="0.25">
      <c r="AD6593" s="157">
        <f t="shared" si="219"/>
        <v>0.55400000000000038</v>
      </c>
      <c r="AE6593" s="157">
        <f>IF('1a-Electricity'!$AN$77="no","",ROUND(AD6593,4))</f>
        <v>0.55400000000000005</v>
      </c>
      <c r="AF6593" s="157">
        <f>IF('1a-Electricity'!$AN$78="no","",ROUND(AD6593,4))</f>
        <v>0.55400000000000005</v>
      </c>
      <c r="AG6593" s="157">
        <f>IF('1a-Electricity'!$AN$79="no","",ROUND(AD6593,4))</f>
        <v>0.55400000000000005</v>
      </c>
      <c r="BL6593" s="157">
        <f t="shared" si="220"/>
        <v>0.55300000000000038</v>
      </c>
      <c r="BM6593" s="157">
        <f>IF('1b-NaturalGas'!$AN$87="no","",ROUND(BL6593,4))</f>
        <v>0.55300000000000005</v>
      </c>
      <c r="BN6593" s="157">
        <f>IF('1b-NaturalGas'!$AN$88="no","",ROUND(BL6593,4))</f>
        <v>0.55300000000000005</v>
      </c>
      <c r="BO6593" s="157">
        <f>IF('1b-NaturalGas'!$AN$89="no","",ROUND(BL6593,4))</f>
        <v>0.55300000000000005</v>
      </c>
      <c r="BP6593" s="157">
        <f>IF('1b-NaturalGas'!$AN$90="no","not applicable (based on previous answers)",ROUND(BL6593,4))</f>
        <v>0.55300000000000005</v>
      </c>
      <c r="BQ6593" s="157">
        <f>IF('1b-NaturalGas'!$AN$91="no","not applicable (based on previous answers)",ROUND(BL6593,4))</f>
        <v>0.55300000000000005</v>
      </c>
    </row>
    <row r="6594" spans="30:69" x14ac:dyDescent="0.25">
      <c r="AD6594" s="157">
        <f t="shared" si="219"/>
        <v>0.55500000000000038</v>
      </c>
      <c r="AE6594" s="157">
        <f>IF('1a-Electricity'!$AN$77="no","",ROUND(AD6594,4))</f>
        <v>0.55500000000000005</v>
      </c>
      <c r="AF6594" s="157">
        <f>IF('1a-Electricity'!$AN$78="no","",ROUND(AD6594,4))</f>
        <v>0.55500000000000005</v>
      </c>
      <c r="AG6594" s="157">
        <f>IF('1a-Electricity'!$AN$79="no","",ROUND(AD6594,4))</f>
        <v>0.55500000000000005</v>
      </c>
      <c r="BL6594" s="157">
        <f t="shared" si="220"/>
        <v>0.55400000000000038</v>
      </c>
      <c r="BM6594" s="157">
        <f>IF('1b-NaturalGas'!$AN$87="no","",ROUND(BL6594,4))</f>
        <v>0.55400000000000005</v>
      </c>
      <c r="BN6594" s="157">
        <f>IF('1b-NaturalGas'!$AN$88="no","",ROUND(BL6594,4))</f>
        <v>0.55400000000000005</v>
      </c>
      <c r="BO6594" s="157">
        <f>IF('1b-NaturalGas'!$AN$89="no","",ROUND(BL6594,4))</f>
        <v>0.55400000000000005</v>
      </c>
      <c r="BP6594" s="157">
        <f>IF('1b-NaturalGas'!$AN$90="no","not applicable (based on previous answers)",ROUND(BL6594,4))</f>
        <v>0.55400000000000005</v>
      </c>
      <c r="BQ6594" s="157">
        <f>IF('1b-NaturalGas'!$AN$91="no","not applicable (based on previous answers)",ROUND(BL6594,4))</f>
        <v>0.55400000000000005</v>
      </c>
    </row>
    <row r="6595" spans="30:69" x14ac:dyDescent="0.25">
      <c r="AD6595" s="157">
        <f t="shared" si="219"/>
        <v>0.55600000000000038</v>
      </c>
      <c r="AE6595" s="157">
        <f>IF('1a-Electricity'!$AN$77="no","",ROUND(AD6595,4))</f>
        <v>0.55600000000000005</v>
      </c>
      <c r="AF6595" s="157">
        <f>IF('1a-Electricity'!$AN$78="no","",ROUND(AD6595,4))</f>
        <v>0.55600000000000005</v>
      </c>
      <c r="AG6595" s="157">
        <f>IF('1a-Electricity'!$AN$79="no","",ROUND(AD6595,4))</f>
        <v>0.55600000000000005</v>
      </c>
      <c r="BL6595" s="157">
        <f t="shared" si="220"/>
        <v>0.55500000000000038</v>
      </c>
      <c r="BM6595" s="157">
        <f>IF('1b-NaturalGas'!$AN$87="no","",ROUND(BL6595,4))</f>
        <v>0.55500000000000005</v>
      </c>
      <c r="BN6595" s="157">
        <f>IF('1b-NaturalGas'!$AN$88="no","",ROUND(BL6595,4))</f>
        <v>0.55500000000000005</v>
      </c>
      <c r="BO6595" s="157">
        <f>IF('1b-NaturalGas'!$AN$89="no","",ROUND(BL6595,4))</f>
        <v>0.55500000000000005</v>
      </c>
      <c r="BP6595" s="157">
        <f>IF('1b-NaturalGas'!$AN$90="no","not applicable (based on previous answers)",ROUND(BL6595,4))</f>
        <v>0.55500000000000005</v>
      </c>
      <c r="BQ6595" s="157">
        <f>IF('1b-NaturalGas'!$AN$91="no","not applicable (based on previous answers)",ROUND(BL6595,4))</f>
        <v>0.55500000000000005</v>
      </c>
    </row>
    <row r="6596" spans="30:69" x14ac:dyDescent="0.25">
      <c r="AD6596" s="157">
        <f t="shared" si="219"/>
        <v>0.55700000000000038</v>
      </c>
      <c r="AE6596" s="157">
        <f>IF('1a-Electricity'!$AN$77="no","",ROUND(AD6596,4))</f>
        <v>0.55700000000000005</v>
      </c>
      <c r="AF6596" s="157">
        <f>IF('1a-Electricity'!$AN$78="no","",ROUND(AD6596,4))</f>
        <v>0.55700000000000005</v>
      </c>
      <c r="AG6596" s="157">
        <f>IF('1a-Electricity'!$AN$79="no","",ROUND(AD6596,4))</f>
        <v>0.55700000000000005</v>
      </c>
      <c r="BL6596" s="157">
        <f t="shared" si="220"/>
        <v>0.55600000000000038</v>
      </c>
      <c r="BM6596" s="157">
        <f>IF('1b-NaturalGas'!$AN$87="no","",ROUND(BL6596,4))</f>
        <v>0.55600000000000005</v>
      </c>
      <c r="BN6596" s="157">
        <f>IF('1b-NaturalGas'!$AN$88="no","",ROUND(BL6596,4))</f>
        <v>0.55600000000000005</v>
      </c>
      <c r="BO6596" s="157">
        <f>IF('1b-NaturalGas'!$AN$89="no","",ROUND(BL6596,4))</f>
        <v>0.55600000000000005</v>
      </c>
      <c r="BP6596" s="157">
        <f>IF('1b-NaturalGas'!$AN$90="no","not applicable (based on previous answers)",ROUND(BL6596,4))</f>
        <v>0.55600000000000005</v>
      </c>
      <c r="BQ6596" s="157">
        <f>IF('1b-NaturalGas'!$AN$91="no","not applicable (based on previous answers)",ROUND(BL6596,4))</f>
        <v>0.55600000000000005</v>
      </c>
    </row>
    <row r="6597" spans="30:69" x14ac:dyDescent="0.25">
      <c r="AD6597" s="157">
        <f t="shared" si="219"/>
        <v>0.55800000000000038</v>
      </c>
      <c r="AE6597" s="157">
        <f>IF('1a-Electricity'!$AN$77="no","",ROUND(AD6597,4))</f>
        <v>0.55800000000000005</v>
      </c>
      <c r="AF6597" s="157">
        <f>IF('1a-Electricity'!$AN$78="no","",ROUND(AD6597,4))</f>
        <v>0.55800000000000005</v>
      </c>
      <c r="AG6597" s="157">
        <f>IF('1a-Electricity'!$AN$79="no","",ROUND(AD6597,4))</f>
        <v>0.55800000000000005</v>
      </c>
      <c r="BL6597" s="157">
        <f t="shared" si="220"/>
        <v>0.55700000000000038</v>
      </c>
      <c r="BM6597" s="157">
        <f>IF('1b-NaturalGas'!$AN$87="no","",ROUND(BL6597,4))</f>
        <v>0.55700000000000005</v>
      </c>
      <c r="BN6597" s="157">
        <f>IF('1b-NaturalGas'!$AN$88="no","",ROUND(BL6597,4))</f>
        <v>0.55700000000000005</v>
      </c>
      <c r="BO6597" s="157">
        <f>IF('1b-NaturalGas'!$AN$89="no","",ROUND(BL6597,4))</f>
        <v>0.55700000000000005</v>
      </c>
      <c r="BP6597" s="157">
        <f>IF('1b-NaturalGas'!$AN$90="no","not applicable (based on previous answers)",ROUND(BL6597,4))</f>
        <v>0.55700000000000005</v>
      </c>
      <c r="BQ6597" s="157">
        <f>IF('1b-NaturalGas'!$AN$91="no","not applicable (based on previous answers)",ROUND(BL6597,4))</f>
        <v>0.55700000000000005</v>
      </c>
    </row>
    <row r="6598" spans="30:69" x14ac:dyDescent="0.25">
      <c r="AD6598" s="157">
        <f t="shared" si="219"/>
        <v>0.55900000000000039</v>
      </c>
      <c r="AE6598" s="157">
        <f>IF('1a-Electricity'!$AN$77="no","",ROUND(AD6598,4))</f>
        <v>0.55900000000000005</v>
      </c>
      <c r="AF6598" s="157">
        <f>IF('1a-Electricity'!$AN$78="no","",ROUND(AD6598,4))</f>
        <v>0.55900000000000005</v>
      </c>
      <c r="AG6598" s="157">
        <f>IF('1a-Electricity'!$AN$79="no","",ROUND(AD6598,4))</f>
        <v>0.55900000000000005</v>
      </c>
      <c r="BL6598" s="157">
        <f t="shared" si="220"/>
        <v>0.55800000000000038</v>
      </c>
      <c r="BM6598" s="157">
        <f>IF('1b-NaturalGas'!$AN$87="no","",ROUND(BL6598,4))</f>
        <v>0.55800000000000005</v>
      </c>
      <c r="BN6598" s="157">
        <f>IF('1b-NaturalGas'!$AN$88="no","",ROUND(BL6598,4))</f>
        <v>0.55800000000000005</v>
      </c>
      <c r="BO6598" s="157">
        <f>IF('1b-NaturalGas'!$AN$89="no","",ROUND(BL6598,4))</f>
        <v>0.55800000000000005</v>
      </c>
      <c r="BP6598" s="157">
        <f>IF('1b-NaturalGas'!$AN$90="no","not applicable (based on previous answers)",ROUND(BL6598,4))</f>
        <v>0.55800000000000005</v>
      </c>
      <c r="BQ6598" s="157">
        <f>IF('1b-NaturalGas'!$AN$91="no","not applicable (based on previous answers)",ROUND(BL6598,4))</f>
        <v>0.55800000000000005</v>
      </c>
    </row>
    <row r="6599" spans="30:69" x14ac:dyDescent="0.25">
      <c r="AD6599" s="157">
        <f t="shared" si="219"/>
        <v>0.56000000000000039</v>
      </c>
      <c r="AE6599" s="157">
        <f>IF('1a-Electricity'!$AN$77="no","",ROUND(AD6599,4))</f>
        <v>0.56000000000000005</v>
      </c>
      <c r="AF6599" s="157">
        <f>IF('1a-Electricity'!$AN$78="no","",ROUND(AD6599,4))</f>
        <v>0.56000000000000005</v>
      </c>
      <c r="AG6599" s="157">
        <f>IF('1a-Electricity'!$AN$79="no","",ROUND(AD6599,4))</f>
        <v>0.56000000000000005</v>
      </c>
      <c r="BL6599" s="157">
        <f t="shared" si="220"/>
        <v>0.55900000000000039</v>
      </c>
      <c r="BM6599" s="157">
        <f>IF('1b-NaturalGas'!$AN$87="no","",ROUND(BL6599,4))</f>
        <v>0.55900000000000005</v>
      </c>
      <c r="BN6599" s="157">
        <f>IF('1b-NaturalGas'!$AN$88="no","",ROUND(BL6599,4))</f>
        <v>0.55900000000000005</v>
      </c>
      <c r="BO6599" s="157">
        <f>IF('1b-NaturalGas'!$AN$89="no","",ROUND(BL6599,4))</f>
        <v>0.55900000000000005</v>
      </c>
      <c r="BP6599" s="157">
        <f>IF('1b-NaturalGas'!$AN$90="no","not applicable (based on previous answers)",ROUND(BL6599,4))</f>
        <v>0.55900000000000005</v>
      </c>
      <c r="BQ6599" s="157">
        <f>IF('1b-NaturalGas'!$AN$91="no","not applicable (based on previous answers)",ROUND(BL6599,4))</f>
        <v>0.55900000000000005</v>
      </c>
    </row>
    <row r="6600" spans="30:69" x14ac:dyDescent="0.25">
      <c r="AD6600" s="157">
        <f t="shared" si="219"/>
        <v>0.56100000000000039</v>
      </c>
      <c r="AE6600" s="157">
        <f>IF('1a-Electricity'!$AN$77="no","",ROUND(AD6600,4))</f>
        <v>0.56100000000000005</v>
      </c>
      <c r="AF6600" s="157">
        <f>IF('1a-Electricity'!$AN$78="no","",ROUND(AD6600,4))</f>
        <v>0.56100000000000005</v>
      </c>
      <c r="AG6600" s="157">
        <f>IF('1a-Electricity'!$AN$79="no","",ROUND(AD6600,4))</f>
        <v>0.56100000000000005</v>
      </c>
      <c r="BL6600" s="157">
        <f t="shared" si="220"/>
        <v>0.56000000000000039</v>
      </c>
      <c r="BM6600" s="157">
        <f>IF('1b-NaturalGas'!$AN$87="no","",ROUND(BL6600,4))</f>
        <v>0.56000000000000005</v>
      </c>
      <c r="BN6600" s="157">
        <f>IF('1b-NaturalGas'!$AN$88="no","",ROUND(BL6600,4))</f>
        <v>0.56000000000000005</v>
      </c>
      <c r="BO6600" s="157">
        <f>IF('1b-NaturalGas'!$AN$89="no","",ROUND(BL6600,4))</f>
        <v>0.56000000000000005</v>
      </c>
      <c r="BP6600" s="157">
        <f>IF('1b-NaturalGas'!$AN$90="no","not applicable (based on previous answers)",ROUND(BL6600,4))</f>
        <v>0.56000000000000005</v>
      </c>
      <c r="BQ6600" s="157">
        <f>IF('1b-NaturalGas'!$AN$91="no","not applicable (based on previous answers)",ROUND(BL6600,4))</f>
        <v>0.56000000000000005</v>
      </c>
    </row>
    <row r="6601" spans="30:69" x14ac:dyDescent="0.25">
      <c r="AD6601" s="157">
        <f t="shared" si="219"/>
        <v>0.56200000000000039</v>
      </c>
      <c r="AE6601" s="157">
        <f>IF('1a-Electricity'!$AN$77="no","",ROUND(AD6601,4))</f>
        <v>0.56200000000000006</v>
      </c>
      <c r="AF6601" s="157">
        <f>IF('1a-Electricity'!$AN$78="no","",ROUND(AD6601,4))</f>
        <v>0.56200000000000006</v>
      </c>
      <c r="AG6601" s="157">
        <f>IF('1a-Electricity'!$AN$79="no","",ROUND(AD6601,4))</f>
        <v>0.56200000000000006</v>
      </c>
      <c r="BL6601" s="157">
        <f t="shared" si="220"/>
        <v>0.56100000000000039</v>
      </c>
      <c r="BM6601" s="157">
        <f>IF('1b-NaturalGas'!$AN$87="no","",ROUND(BL6601,4))</f>
        <v>0.56100000000000005</v>
      </c>
      <c r="BN6601" s="157">
        <f>IF('1b-NaturalGas'!$AN$88="no","",ROUND(BL6601,4))</f>
        <v>0.56100000000000005</v>
      </c>
      <c r="BO6601" s="157">
        <f>IF('1b-NaturalGas'!$AN$89="no","",ROUND(BL6601,4))</f>
        <v>0.56100000000000005</v>
      </c>
      <c r="BP6601" s="157">
        <f>IF('1b-NaturalGas'!$AN$90="no","not applicable (based on previous answers)",ROUND(BL6601,4))</f>
        <v>0.56100000000000005</v>
      </c>
      <c r="BQ6601" s="157">
        <f>IF('1b-NaturalGas'!$AN$91="no","not applicable (based on previous answers)",ROUND(BL6601,4))</f>
        <v>0.56100000000000005</v>
      </c>
    </row>
    <row r="6602" spans="30:69" x14ac:dyDescent="0.25">
      <c r="AD6602" s="157">
        <f t="shared" si="219"/>
        <v>0.56300000000000039</v>
      </c>
      <c r="AE6602" s="157">
        <f>IF('1a-Electricity'!$AN$77="no","",ROUND(AD6602,4))</f>
        <v>0.56299999999999994</v>
      </c>
      <c r="AF6602" s="157">
        <f>IF('1a-Electricity'!$AN$78="no","",ROUND(AD6602,4))</f>
        <v>0.56299999999999994</v>
      </c>
      <c r="AG6602" s="157">
        <f>IF('1a-Electricity'!$AN$79="no","",ROUND(AD6602,4))</f>
        <v>0.56299999999999994</v>
      </c>
      <c r="BL6602" s="157">
        <f t="shared" si="220"/>
        <v>0.56200000000000039</v>
      </c>
      <c r="BM6602" s="157">
        <f>IF('1b-NaturalGas'!$AN$87="no","",ROUND(BL6602,4))</f>
        <v>0.56200000000000006</v>
      </c>
      <c r="BN6602" s="157">
        <f>IF('1b-NaturalGas'!$AN$88="no","",ROUND(BL6602,4))</f>
        <v>0.56200000000000006</v>
      </c>
      <c r="BO6602" s="157">
        <f>IF('1b-NaturalGas'!$AN$89="no","",ROUND(BL6602,4))</f>
        <v>0.56200000000000006</v>
      </c>
      <c r="BP6602" s="157">
        <f>IF('1b-NaturalGas'!$AN$90="no","not applicable (based on previous answers)",ROUND(BL6602,4))</f>
        <v>0.56200000000000006</v>
      </c>
      <c r="BQ6602" s="157">
        <f>IF('1b-NaturalGas'!$AN$91="no","not applicable (based on previous answers)",ROUND(BL6602,4))</f>
        <v>0.56200000000000006</v>
      </c>
    </row>
    <row r="6603" spans="30:69" x14ac:dyDescent="0.25">
      <c r="AD6603" s="157">
        <f t="shared" si="219"/>
        <v>0.56400000000000039</v>
      </c>
      <c r="AE6603" s="157">
        <f>IF('1a-Electricity'!$AN$77="no","",ROUND(AD6603,4))</f>
        <v>0.56399999999999995</v>
      </c>
      <c r="AF6603" s="157">
        <f>IF('1a-Electricity'!$AN$78="no","",ROUND(AD6603,4))</f>
        <v>0.56399999999999995</v>
      </c>
      <c r="AG6603" s="157">
        <f>IF('1a-Electricity'!$AN$79="no","",ROUND(AD6603,4))</f>
        <v>0.56399999999999995</v>
      </c>
      <c r="BL6603" s="157">
        <f t="shared" si="220"/>
        <v>0.56300000000000039</v>
      </c>
      <c r="BM6603" s="157">
        <f>IF('1b-NaturalGas'!$AN$87="no","",ROUND(BL6603,4))</f>
        <v>0.56299999999999994</v>
      </c>
      <c r="BN6603" s="157">
        <f>IF('1b-NaturalGas'!$AN$88="no","",ROUND(BL6603,4))</f>
        <v>0.56299999999999994</v>
      </c>
      <c r="BO6603" s="157">
        <f>IF('1b-NaturalGas'!$AN$89="no","",ROUND(BL6603,4))</f>
        <v>0.56299999999999994</v>
      </c>
      <c r="BP6603" s="157">
        <f>IF('1b-NaturalGas'!$AN$90="no","not applicable (based on previous answers)",ROUND(BL6603,4))</f>
        <v>0.56299999999999994</v>
      </c>
      <c r="BQ6603" s="157">
        <f>IF('1b-NaturalGas'!$AN$91="no","not applicable (based on previous answers)",ROUND(BL6603,4))</f>
        <v>0.56299999999999994</v>
      </c>
    </row>
    <row r="6604" spans="30:69" x14ac:dyDescent="0.25">
      <c r="AD6604" s="157">
        <f t="shared" si="219"/>
        <v>0.56500000000000039</v>
      </c>
      <c r="AE6604" s="157">
        <f>IF('1a-Electricity'!$AN$77="no","",ROUND(AD6604,4))</f>
        <v>0.56499999999999995</v>
      </c>
      <c r="AF6604" s="157">
        <f>IF('1a-Electricity'!$AN$78="no","",ROUND(AD6604,4))</f>
        <v>0.56499999999999995</v>
      </c>
      <c r="AG6604" s="157">
        <f>IF('1a-Electricity'!$AN$79="no","",ROUND(AD6604,4))</f>
        <v>0.56499999999999995</v>
      </c>
      <c r="BL6604" s="157">
        <f t="shared" si="220"/>
        <v>0.56400000000000039</v>
      </c>
      <c r="BM6604" s="157">
        <f>IF('1b-NaturalGas'!$AN$87="no","",ROUND(BL6604,4))</f>
        <v>0.56399999999999995</v>
      </c>
      <c r="BN6604" s="157">
        <f>IF('1b-NaturalGas'!$AN$88="no","",ROUND(BL6604,4))</f>
        <v>0.56399999999999995</v>
      </c>
      <c r="BO6604" s="157">
        <f>IF('1b-NaturalGas'!$AN$89="no","",ROUND(BL6604,4))</f>
        <v>0.56399999999999995</v>
      </c>
      <c r="BP6604" s="157">
        <f>IF('1b-NaturalGas'!$AN$90="no","not applicable (based on previous answers)",ROUND(BL6604,4))</f>
        <v>0.56399999999999995</v>
      </c>
      <c r="BQ6604" s="157">
        <f>IF('1b-NaturalGas'!$AN$91="no","not applicable (based on previous answers)",ROUND(BL6604,4))</f>
        <v>0.56399999999999995</v>
      </c>
    </row>
    <row r="6605" spans="30:69" x14ac:dyDescent="0.25">
      <c r="AD6605" s="157">
        <f t="shared" si="219"/>
        <v>0.56600000000000039</v>
      </c>
      <c r="AE6605" s="157">
        <f>IF('1a-Electricity'!$AN$77="no","",ROUND(AD6605,4))</f>
        <v>0.56599999999999995</v>
      </c>
      <c r="AF6605" s="157">
        <f>IF('1a-Electricity'!$AN$78="no","",ROUND(AD6605,4))</f>
        <v>0.56599999999999995</v>
      </c>
      <c r="AG6605" s="157">
        <f>IF('1a-Electricity'!$AN$79="no","",ROUND(AD6605,4))</f>
        <v>0.56599999999999995</v>
      </c>
      <c r="BL6605" s="157">
        <f t="shared" si="220"/>
        <v>0.56500000000000039</v>
      </c>
      <c r="BM6605" s="157">
        <f>IF('1b-NaturalGas'!$AN$87="no","",ROUND(BL6605,4))</f>
        <v>0.56499999999999995</v>
      </c>
      <c r="BN6605" s="157">
        <f>IF('1b-NaturalGas'!$AN$88="no","",ROUND(BL6605,4))</f>
        <v>0.56499999999999995</v>
      </c>
      <c r="BO6605" s="157">
        <f>IF('1b-NaturalGas'!$AN$89="no","",ROUND(BL6605,4))</f>
        <v>0.56499999999999995</v>
      </c>
      <c r="BP6605" s="157">
        <f>IF('1b-NaturalGas'!$AN$90="no","not applicable (based on previous answers)",ROUND(BL6605,4))</f>
        <v>0.56499999999999995</v>
      </c>
      <c r="BQ6605" s="157">
        <f>IF('1b-NaturalGas'!$AN$91="no","not applicable (based on previous answers)",ROUND(BL6605,4))</f>
        <v>0.56499999999999995</v>
      </c>
    </row>
    <row r="6606" spans="30:69" x14ac:dyDescent="0.25">
      <c r="AD6606" s="157">
        <f t="shared" si="219"/>
        <v>0.56700000000000039</v>
      </c>
      <c r="AE6606" s="157">
        <f>IF('1a-Electricity'!$AN$77="no","",ROUND(AD6606,4))</f>
        <v>0.56699999999999995</v>
      </c>
      <c r="AF6606" s="157">
        <f>IF('1a-Electricity'!$AN$78="no","",ROUND(AD6606,4))</f>
        <v>0.56699999999999995</v>
      </c>
      <c r="AG6606" s="157">
        <f>IF('1a-Electricity'!$AN$79="no","",ROUND(AD6606,4))</f>
        <v>0.56699999999999995</v>
      </c>
      <c r="BL6606" s="157">
        <f t="shared" si="220"/>
        <v>0.56600000000000039</v>
      </c>
      <c r="BM6606" s="157">
        <f>IF('1b-NaturalGas'!$AN$87="no","",ROUND(BL6606,4))</f>
        <v>0.56599999999999995</v>
      </c>
      <c r="BN6606" s="157">
        <f>IF('1b-NaturalGas'!$AN$88="no","",ROUND(BL6606,4))</f>
        <v>0.56599999999999995</v>
      </c>
      <c r="BO6606" s="157">
        <f>IF('1b-NaturalGas'!$AN$89="no","",ROUND(BL6606,4))</f>
        <v>0.56599999999999995</v>
      </c>
      <c r="BP6606" s="157">
        <f>IF('1b-NaturalGas'!$AN$90="no","not applicable (based on previous answers)",ROUND(BL6606,4))</f>
        <v>0.56599999999999995</v>
      </c>
      <c r="BQ6606" s="157">
        <f>IF('1b-NaturalGas'!$AN$91="no","not applicable (based on previous answers)",ROUND(BL6606,4))</f>
        <v>0.56599999999999995</v>
      </c>
    </row>
    <row r="6607" spans="30:69" x14ac:dyDescent="0.25">
      <c r="AD6607" s="157">
        <f t="shared" si="219"/>
        <v>0.56800000000000039</v>
      </c>
      <c r="AE6607" s="157">
        <f>IF('1a-Electricity'!$AN$77="no","",ROUND(AD6607,4))</f>
        <v>0.56799999999999995</v>
      </c>
      <c r="AF6607" s="157">
        <f>IF('1a-Electricity'!$AN$78="no","",ROUND(AD6607,4))</f>
        <v>0.56799999999999995</v>
      </c>
      <c r="AG6607" s="157">
        <f>IF('1a-Electricity'!$AN$79="no","",ROUND(AD6607,4))</f>
        <v>0.56799999999999995</v>
      </c>
      <c r="BL6607" s="157">
        <f t="shared" si="220"/>
        <v>0.56700000000000039</v>
      </c>
      <c r="BM6607" s="157">
        <f>IF('1b-NaturalGas'!$AN$87="no","",ROUND(BL6607,4))</f>
        <v>0.56699999999999995</v>
      </c>
      <c r="BN6607" s="157">
        <f>IF('1b-NaturalGas'!$AN$88="no","",ROUND(BL6607,4))</f>
        <v>0.56699999999999995</v>
      </c>
      <c r="BO6607" s="157">
        <f>IF('1b-NaturalGas'!$AN$89="no","",ROUND(BL6607,4))</f>
        <v>0.56699999999999995</v>
      </c>
      <c r="BP6607" s="157">
        <f>IF('1b-NaturalGas'!$AN$90="no","not applicable (based on previous answers)",ROUND(BL6607,4))</f>
        <v>0.56699999999999995</v>
      </c>
      <c r="BQ6607" s="157">
        <f>IF('1b-NaturalGas'!$AN$91="no","not applicable (based on previous answers)",ROUND(BL6607,4))</f>
        <v>0.56699999999999995</v>
      </c>
    </row>
    <row r="6608" spans="30:69" x14ac:dyDescent="0.25">
      <c r="AD6608" s="157">
        <f t="shared" ref="AD6608:AD6671" si="221">AD6607+0.001</f>
        <v>0.56900000000000039</v>
      </c>
      <c r="AE6608" s="157">
        <f>IF('1a-Electricity'!$AN$77="no","",ROUND(AD6608,4))</f>
        <v>0.56899999999999995</v>
      </c>
      <c r="AF6608" s="157">
        <f>IF('1a-Electricity'!$AN$78="no","",ROUND(AD6608,4))</f>
        <v>0.56899999999999995</v>
      </c>
      <c r="AG6608" s="157">
        <f>IF('1a-Electricity'!$AN$79="no","",ROUND(AD6608,4))</f>
        <v>0.56899999999999995</v>
      </c>
      <c r="BL6608" s="157">
        <f t="shared" si="220"/>
        <v>0.56800000000000039</v>
      </c>
      <c r="BM6608" s="157">
        <f>IF('1b-NaturalGas'!$AN$87="no","",ROUND(BL6608,4))</f>
        <v>0.56799999999999995</v>
      </c>
      <c r="BN6608" s="157">
        <f>IF('1b-NaturalGas'!$AN$88="no","",ROUND(BL6608,4))</f>
        <v>0.56799999999999995</v>
      </c>
      <c r="BO6608" s="157">
        <f>IF('1b-NaturalGas'!$AN$89="no","",ROUND(BL6608,4))</f>
        <v>0.56799999999999995</v>
      </c>
      <c r="BP6608" s="157">
        <f>IF('1b-NaturalGas'!$AN$90="no","not applicable (based on previous answers)",ROUND(BL6608,4))</f>
        <v>0.56799999999999995</v>
      </c>
      <c r="BQ6608" s="157">
        <f>IF('1b-NaturalGas'!$AN$91="no","not applicable (based on previous answers)",ROUND(BL6608,4))</f>
        <v>0.56799999999999995</v>
      </c>
    </row>
    <row r="6609" spans="30:69" x14ac:dyDescent="0.25">
      <c r="AD6609" s="157">
        <f t="shared" si="221"/>
        <v>0.5700000000000004</v>
      </c>
      <c r="AE6609" s="157">
        <f>IF('1a-Electricity'!$AN$77="no","",ROUND(AD6609,4))</f>
        <v>0.56999999999999995</v>
      </c>
      <c r="AF6609" s="157">
        <f>IF('1a-Electricity'!$AN$78="no","",ROUND(AD6609,4))</f>
        <v>0.56999999999999995</v>
      </c>
      <c r="AG6609" s="157">
        <f>IF('1a-Electricity'!$AN$79="no","",ROUND(AD6609,4))</f>
        <v>0.56999999999999995</v>
      </c>
      <c r="BL6609" s="157">
        <f t="shared" ref="BL6609:BL6672" si="222">BL6608+0.001</f>
        <v>0.56900000000000039</v>
      </c>
      <c r="BM6609" s="157">
        <f>IF('1b-NaturalGas'!$AN$87="no","",ROUND(BL6609,4))</f>
        <v>0.56899999999999995</v>
      </c>
      <c r="BN6609" s="157">
        <f>IF('1b-NaturalGas'!$AN$88="no","",ROUND(BL6609,4))</f>
        <v>0.56899999999999995</v>
      </c>
      <c r="BO6609" s="157">
        <f>IF('1b-NaturalGas'!$AN$89="no","",ROUND(BL6609,4))</f>
        <v>0.56899999999999995</v>
      </c>
      <c r="BP6609" s="157">
        <f>IF('1b-NaturalGas'!$AN$90="no","not applicable (based on previous answers)",ROUND(BL6609,4))</f>
        <v>0.56899999999999995</v>
      </c>
      <c r="BQ6609" s="157">
        <f>IF('1b-NaturalGas'!$AN$91="no","not applicable (based on previous answers)",ROUND(BL6609,4))</f>
        <v>0.56899999999999995</v>
      </c>
    </row>
    <row r="6610" spans="30:69" x14ac:dyDescent="0.25">
      <c r="AD6610" s="157">
        <f t="shared" si="221"/>
        <v>0.5710000000000004</v>
      </c>
      <c r="AE6610" s="157">
        <f>IF('1a-Electricity'!$AN$77="no","",ROUND(AD6610,4))</f>
        <v>0.57099999999999995</v>
      </c>
      <c r="AF6610" s="157">
        <f>IF('1a-Electricity'!$AN$78="no","",ROUND(AD6610,4))</f>
        <v>0.57099999999999995</v>
      </c>
      <c r="AG6610" s="157">
        <f>IF('1a-Electricity'!$AN$79="no","",ROUND(AD6610,4))</f>
        <v>0.57099999999999995</v>
      </c>
      <c r="BL6610" s="157">
        <f t="shared" si="222"/>
        <v>0.5700000000000004</v>
      </c>
      <c r="BM6610" s="157">
        <f>IF('1b-NaturalGas'!$AN$87="no","",ROUND(BL6610,4))</f>
        <v>0.56999999999999995</v>
      </c>
      <c r="BN6610" s="157">
        <f>IF('1b-NaturalGas'!$AN$88="no","",ROUND(BL6610,4))</f>
        <v>0.56999999999999995</v>
      </c>
      <c r="BO6610" s="157">
        <f>IF('1b-NaturalGas'!$AN$89="no","",ROUND(BL6610,4))</f>
        <v>0.56999999999999995</v>
      </c>
      <c r="BP6610" s="157">
        <f>IF('1b-NaturalGas'!$AN$90="no","not applicable (based on previous answers)",ROUND(BL6610,4))</f>
        <v>0.56999999999999995</v>
      </c>
      <c r="BQ6610" s="157">
        <f>IF('1b-NaturalGas'!$AN$91="no","not applicable (based on previous answers)",ROUND(BL6610,4))</f>
        <v>0.56999999999999995</v>
      </c>
    </row>
    <row r="6611" spans="30:69" x14ac:dyDescent="0.25">
      <c r="AD6611" s="157">
        <f t="shared" si="221"/>
        <v>0.5720000000000004</v>
      </c>
      <c r="AE6611" s="157">
        <f>IF('1a-Electricity'!$AN$77="no","",ROUND(AD6611,4))</f>
        <v>0.57199999999999995</v>
      </c>
      <c r="AF6611" s="157">
        <f>IF('1a-Electricity'!$AN$78="no","",ROUND(AD6611,4))</f>
        <v>0.57199999999999995</v>
      </c>
      <c r="AG6611" s="157">
        <f>IF('1a-Electricity'!$AN$79="no","",ROUND(AD6611,4))</f>
        <v>0.57199999999999995</v>
      </c>
      <c r="BL6611" s="157">
        <f t="shared" si="222"/>
        <v>0.5710000000000004</v>
      </c>
      <c r="BM6611" s="157">
        <f>IF('1b-NaturalGas'!$AN$87="no","",ROUND(BL6611,4))</f>
        <v>0.57099999999999995</v>
      </c>
      <c r="BN6611" s="157">
        <f>IF('1b-NaturalGas'!$AN$88="no","",ROUND(BL6611,4))</f>
        <v>0.57099999999999995</v>
      </c>
      <c r="BO6611" s="157">
        <f>IF('1b-NaturalGas'!$AN$89="no","",ROUND(BL6611,4))</f>
        <v>0.57099999999999995</v>
      </c>
      <c r="BP6611" s="157">
        <f>IF('1b-NaturalGas'!$AN$90="no","not applicable (based on previous answers)",ROUND(BL6611,4))</f>
        <v>0.57099999999999995</v>
      </c>
      <c r="BQ6611" s="157">
        <f>IF('1b-NaturalGas'!$AN$91="no","not applicable (based on previous answers)",ROUND(BL6611,4))</f>
        <v>0.57099999999999995</v>
      </c>
    </row>
    <row r="6612" spans="30:69" x14ac:dyDescent="0.25">
      <c r="AD6612" s="157">
        <f t="shared" si="221"/>
        <v>0.5730000000000004</v>
      </c>
      <c r="AE6612" s="157">
        <f>IF('1a-Electricity'!$AN$77="no","",ROUND(AD6612,4))</f>
        <v>0.57299999999999995</v>
      </c>
      <c r="AF6612" s="157">
        <f>IF('1a-Electricity'!$AN$78="no","",ROUND(AD6612,4))</f>
        <v>0.57299999999999995</v>
      </c>
      <c r="AG6612" s="157">
        <f>IF('1a-Electricity'!$AN$79="no","",ROUND(AD6612,4))</f>
        <v>0.57299999999999995</v>
      </c>
      <c r="BL6612" s="157">
        <f t="shared" si="222"/>
        <v>0.5720000000000004</v>
      </c>
      <c r="BM6612" s="157">
        <f>IF('1b-NaturalGas'!$AN$87="no","",ROUND(BL6612,4))</f>
        <v>0.57199999999999995</v>
      </c>
      <c r="BN6612" s="157">
        <f>IF('1b-NaturalGas'!$AN$88="no","",ROUND(BL6612,4))</f>
        <v>0.57199999999999995</v>
      </c>
      <c r="BO6612" s="157">
        <f>IF('1b-NaturalGas'!$AN$89="no","",ROUND(BL6612,4))</f>
        <v>0.57199999999999995</v>
      </c>
      <c r="BP6612" s="157">
        <f>IF('1b-NaturalGas'!$AN$90="no","not applicable (based on previous answers)",ROUND(BL6612,4))</f>
        <v>0.57199999999999995</v>
      </c>
      <c r="BQ6612" s="157">
        <f>IF('1b-NaturalGas'!$AN$91="no","not applicable (based on previous answers)",ROUND(BL6612,4))</f>
        <v>0.57199999999999995</v>
      </c>
    </row>
    <row r="6613" spans="30:69" x14ac:dyDescent="0.25">
      <c r="AD6613" s="157">
        <f t="shared" si="221"/>
        <v>0.5740000000000004</v>
      </c>
      <c r="AE6613" s="157">
        <f>IF('1a-Electricity'!$AN$77="no","",ROUND(AD6613,4))</f>
        <v>0.57399999999999995</v>
      </c>
      <c r="AF6613" s="157">
        <f>IF('1a-Electricity'!$AN$78="no","",ROUND(AD6613,4))</f>
        <v>0.57399999999999995</v>
      </c>
      <c r="AG6613" s="157">
        <f>IF('1a-Electricity'!$AN$79="no","",ROUND(AD6613,4))</f>
        <v>0.57399999999999995</v>
      </c>
      <c r="BL6613" s="157">
        <f t="shared" si="222"/>
        <v>0.5730000000000004</v>
      </c>
      <c r="BM6613" s="157">
        <f>IF('1b-NaturalGas'!$AN$87="no","",ROUND(BL6613,4))</f>
        <v>0.57299999999999995</v>
      </c>
      <c r="BN6613" s="157">
        <f>IF('1b-NaturalGas'!$AN$88="no","",ROUND(BL6613,4))</f>
        <v>0.57299999999999995</v>
      </c>
      <c r="BO6613" s="157">
        <f>IF('1b-NaturalGas'!$AN$89="no","",ROUND(BL6613,4))</f>
        <v>0.57299999999999995</v>
      </c>
      <c r="BP6613" s="157">
        <f>IF('1b-NaturalGas'!$AN$90="no","not applicable (based on previous answers)",ROUND(BL6613,4))</f>
        <v>0.57299999999999995</v>
      </c>
      <c r="BQ6613" s="157">
        <f>IF('1b-NaturalGas'!$AN$91="no","not applicable (based on previous answers)",ROUND(BL6613,4))</f>
        <v>0.57299999999999995</v>
      </c>
    </row>
    <row r="6614" spans="30:69" x14ac:dyDescent="0.25">
      <c r="AD6614" s="157">
        <f t="shared" si="221"/>
        <v>0.5750000000000004</v>
      </c>
      <c r="AE6614" s="157">
        <f>IF('1a-Electricity'!$AN$77="no","",ROUND(AD6614,4))</f>
        <v>0.57499999999999996</v>
      </c>
      <c r="AF6614" s="157">
        <f>IF('1a-Electricity'!$AN$78="no","",ROUND(AD6614,4))</f>
        <v>0.57499999999999996</v>
      </c>
      <c r="AG6614" s="157">
        <f>IF('1a-Electricity'!$AN$79="no","",ROUND(AD6614,4))</f>
        <v>0.57499999999999996</v>
      </c>
      <c r="BL6614" s="157">
        <f t="shared" si="222"/>
        <v>0.5740000000000004</v>
      </c>
      <c r="BM6614" s="157">
        <f>IF('1b-NaturalGas'!$AN$87="no","",ROUND(BL6614,4))</f>
        <v>0.57399999999999995</v>
      </c>
      <c r="BN6614" s="157">
        <f>IF('1b-NaturalGas'!$AN$88="no","",ROUND(BL6614,4))</f>
        <v>0.57399999999999995</v>
      </c>
      <c r="BO6614" s="157">
        <f>IF('1b-NaturalGas'!$AN$89="no","",ROUND(BL6614,4))</f>
        <v>0.57399999999999995</v>
      </c>
      <c r="BP6614" s="157">
        <f>IF('1b-NaturalGas'!$AN$90="no","not applicable (based on previous answers)",ROUND(BL6614,4))</f>
        <v>0.57399999999999995</v>
      </c>
      <c r="BQ6614" s="157">
        <f>IF('1b-NaturalGas'!$AN$91="no","not applicable (based on previous answers)",ROUND(BL6614,4))</f>
        <v>0.57399999999999995</v>
      </c>
    </row>
    <row r="6615" spans="30:69" x14ac:dyDescent="0.25">
      <c r="AD6615" s="157">
        <f t="shared" si="221"/>
        <v>0.5760000000000004</v>
      </c>
      <c r="AE6615" s="157">
        <f>IF('1a-Electricity'!$AN$77="no","",ROUND(AD6615,4))</f>
        <v>0.57599999999999996</v>
      </c>
      <c r="AF6615" s="157">
        <f>IF('1a-Electricity'!$AN$78="no","",ROUND(AD6615,4))</f>
        <v>0.57599999999999996</v>
      </c>
      <c r="AG6615" s="157">
        <f>IF('1a-Electricity'!$AN$79="no","",ROUND(AD6615,4))</f>
        <v>0.57599999999999996</v>
      </c>
      <c r="BL6615" s="157">
        <f t="shared" si="222"/>
        <v>0.5750000000000004</v>
      </c>
      <c r="BM6615" s="157">
        <f>IF('1b-NaturalGas'!$AN$87="no","",ROUND(BL6615,4))</f>
        <v>0.57499999999999996</v>
      </c>
      <c r="BN6615" s="157">
        <f>IF('1b-NaturalGas'!$AN$88="no","",ROUND(BL6615,4))</f>
        <v>0.57499999999999996</v>
      </c>
      <c r="BO6615" s="157">
        <f>IF('1b-NaturalGas'!$AN$89="no","",ROUND(BL6615,4))</f>
        <v>0.57499999999999996</v>
      </c>
      <c r="BP6615" s="157">
        <f>IF('1b-NaturalGas'!$AN$90="no","not applicable (based on previous answers)",ROUND(BL6615,4))</f>
        <v>0.57499999999999996</v>
      </c>
      <c r="BQ6615" s="157">
        <f>IF('1b-NaturalGas'!$AN$91="no","not applicable (based on previous answers)",ROUND(BL6615,4))</f>
        <v>0.57499999999999996</v>
      </c>
    </row>
    <row r="6616" spans="30:69" x14ac:dyDescent="0.25">
      <c r="AD6616" s="157">
        <f t="shared" si="221"/>
        <v>0.5770000000000004</v>
      </c>
      <c r="AE6616" s="157">
        <f>IF('1a-Electricity'!$AN$77="no","",ROUND(AD6616,4))</f>
        <v>0.57699999999999996</v>
      </c>
      <c r="AF6616" s="157">
        <f>IF('1a-Electricity'!$AN$78="no","",ROUND(AD6616,4))</f>
        <v>0.57699999999999996</v>
      </c>
      <c r="AG6616" s="157">
        <f>IF('1a-Electricity'!$AN$79="no","",ROUND(AD6616,4))</f>
        <v>0.57699999999999996</v>
      </c>
      <c r="BL6616" s="157">
        <f t="shared" si="222"/>
        <v>0.5760000000000004</v>
      </c>
      <c r="BM6616" s="157">
        <f>IF('1b-NaturalGas'!$AN$87="no","",ROUND(BL6616,4))</f>
        <v>0.57599999999999996</v>
      </c>
      <c r="BN6616" s="157">
        <f>IF('1b-NaturalGas'!$AN$88="no","",ROUND(BL6616,4))</f>
        <v>0.57599999999999996</v>
      </c>
      <c r="BO6616" s="157">
        <f>IF('1b-NaturalGas'!$AN$89="no","",ROUND(BL6616,4))</f>
        <v>0.57599999999999996</v>
      </c>
      <c r="BP6616" s="157">
        <f>IF('1b-NaturalGas'!$AN$90="no","not applicable (based on previous answers)",ROUND(BL6616,4))</f>
        <v>0.57599999999999996</v>
      </c>
      <c r="BQ6616" s="157">
        <f>IF('1b-NaturalGas'!$AN$91="no","not applicable (based on previous answers)",ROUND(BL6616,4))</f>
        <v>0.57599999999999996</v>
      </c>
    </row>
    <row r="6617" spans="30:69" x14ac:dyDescent="0.25">
      <c r="AD6617" s="157">
        <f t="shared" si="221"/>
        <v>0.5780000000000004</v>
      </c>
      <c r="AE6617" s="157">
        <f>IF('1a-Electricity'!$AN$77="no","",ROUND(AD6617,4))</f>
        <v>0.57799999999999996</v>
      </c>
      <c r="AF6617" s="157">
        <f>IF('1a-Electricity'!$AN$78="no","",ROUND(AD6617,4))</f>
        <v>0.57799999999999996</v>
      </c>
      <c r="AG6617" s="157">
        <f>IF('1a-Electricity'!$AN$79="no","",ROUND(AD6617,4))</f>
        <v>0.57799999999999996</v>
      </c>
      <c r="BL6617" s="157">
        <f t="shared" si="222"/>
        <v>0.5770000000000004</v>
      </c>
      <c r="BM6617" s="157">
        <f>IF('1b-NaturalGas'!$AN$87="no","",ROUND(BL6617,4))</f>
        <v>0.57699999999999996</v>
      </c>
      <c r="BN6617" s="157">
        <f>IF('1b-NaturalGas'!$AN$88="no","",ROUND(BL6617,4))</f>
        <v>0.57699999999999996</v>
      </c>
      <c r="BO6617" s="157">
        <f>IF('1b-NaturalGas'!$AN$89="no","",ROUND(BL6617,4))</f>
        <v>0.57699999999999996</v>
      </c>
      <c r="BP6617" s="157">
        <f>IF('1b-NaturalGas'!$AN$90="no","not applicable (based on previous answers)",ROUND(BL6617,4))</f>
        <v>0.57699999999999996</v>
      </c>
      <c r="BQ6617" s="157">
        <f>IF('1b-NaturalGas'!$AN$91="no","not applicable (based on previous answers)",ROUND(BL6617,4))</f>
        <v>0.57699999999999996</v>
      </c>
    </row>
    <row r="6618" spans="30:69" x14ac:dyDescent="0.25">
      <c r="AD6618" s="157">
        <f t="shared" si="221"/>
        <v>0.5790000000000004</v>
      </c>
      <c r="AE6618" s="157">
        <f>IF('1a-Electricity'!$AN$77="no","",ROUND(AD6618,4))</f>
        <v>0.57899999999999996</v>
      </c>
      <c r="AF6618" s="157">
        <f>IF('1a-Electricity'!$AN$78="no","",ROUND(AD6618,4))</f>
        <v>0.57899999999999996</v>
      </c>
      <c r="AG6618" s="157">
        <f>IF('1a-Electricity'!$AN$79="no","",ROUND(AD6618,4))</f>
        <v>0.57899999999999996</v>
      </c>
      <c r="BL6618" s="157">
        <f t="shared" si="222"/>
        <v>0.5780000000000004</v>
      </c>
      <c r="BM6618" s="157">
        <f>IF('1b-NaturalGas'!$AN$87="no","",ROUND(BL6618,4))</f>
        <v>0.57799999999999996</v>
      </c>
      <c r="BN6618" s="157">
        <f>IF('1b-NaturalGas'!$AN$88="no","",ROUND(BL6618,4))</f>
        <v>0.57799999999999996</v>
      </c>
      <c r="BO6618" s="157">
        <f>IF('1b-NaturalGas'!$AN$89="no","",ROUND(BL6618,4))</f>
        <v>0.57799999999999996</v>
      </c>
      <c r="BP6618" s="157">
        <f>IF('1b-NaturalGas'!$AN$90="no","not applicable (based on previous answers)",ROUND(BL6618,4))</f>
        <v>0.57799999999999996</v>
      </c>
      <c r="BQ6618" s="157">
        <f>IF('1b-NaturalGas'!$AN$91="no","not applicable (based on previous answers)",ROUND(BL6618,4))</f>
        <v>0.57799999999999996</v>
      </c>
    </row>
    <row r="6619" spans="30:69" x14ac:dyDescent="0.25">
      <c r="AD6619" s="157">
        <f t="shared" si="221"/>
        <v>0.5800000000000004</v>
      </c>
      <c r="AE6619" s="157">
        <f>IF('1a-Electricity'!$AN$77="no","",ROUND(AD6619,4))</f>
        <v>0.57999999999999996</v>
      </c>
      <c r="AF6619" s="157">
        <f>IF('1a-Electricity'!$AN$78="no","",ROUND(AD6619,4))</f>
        <v>0.57999999999999996</v>
      </c>
      <c r="AG6619" s="157">
        <f>IF('1a-Electricity'!$AN$79="no","",ROUND(AD6619,4))</f>
        <v>0.57999999999999996</v>
      </c>
      <c r="BL6619" s="157">
        <f t="shared" si="222"/>
        <v>0.5790000000000004</v>
      </c>
      <c r="BM6619" s="157">
        <f>IF('1b-NaturalGas'!$AN$87="no","",ROUND(BL6619,4))</f>
        <v>0.57899999999999996</v>
      </c>
      <c r="BN6619" s="157">
        <f>IF('1b-NaturalGas'!$AN$88="no","",ROUND(BL6619,4))</f>
        <v>0.57899999999999996</v>
      </c>
      <c r="BO6619" s="157">
        <f>IF('1b-NaturalGas'!$AN$89="no","",ROUND(BL6619,4))</f>
        <v>0.57899999999999996</v>
      </c>
      <c r="BP6619" s="157">
        <f>IF('1b-NaturalGas'!$AN$90="no","not applicable (based on previous answers)",ROUND(BL6619,4))</f>
        <v>0.57899999999999996</v>
      </c>
      <c r="BQ6619" s="157">
        <f>IF('1b-NaturalGas'!$AN$91="no","not applicable (based on previous answers)",ROUND(BL6619,4))</f>
        <v>0.57899999999999996</v>
      </c>
    </row>
    <row r="6620" spans="30:69" x14ac:dyDescent="0.25">
      <c r="AD6620" s="157">
        <f t="shared" si="221"/>
        <v>0.58100000000000041</v>
      </c>
      <c r="AE6620" s="157">
        <f>IF('1a-Electricity'!$AN$77="no","",ROUND(AD6620,4))</f>
        <v>0.58099999999999996</v>
      </c>
      <c r="AF6620" s="157">
        <f>IF('1a-Electricity'!$AN$78="no","",ROUND(AD6620,4))</f>
        <v>0.58099999999999996</v>
      </c>
      <c r="AG6620" s="157">
        <f>IF('1a-Electricity'!$AN$79="no","",ROUND(AD6620,4))</f>
        <v>0.58099999999999996</v>
      </c>
      <c r="BL6620" s="157">
        <f t="shared" si="222"/>
        <v>0.5800000000000004</v>
      </c>
      <c r="BM6620" s="157">
        <f>IF('1b-NaturalGas'!$AN$87="no","",ROUND(BL6620,4))</f>
        <v>0.57999999999999996</v>
      </c>
      <c r="BN6620" s="157">
        <f>IF('1b-NaturalGas'!$AN$88="no","",ROUND(BL6620,4))</f>
        <v>0.57999999999999996</v>
      </c>
      <c r="BO6620" s="157">
        <f>IF('1b-NaturalGas'!$AN$89="no","",ROUND(BL6620,4))</f>
        <v>0.57999999999999996</v>
      </c>
      <c r="BP6620" s="157">
        <f>IF('1b-NaturalGas'!$AN$90="no","not applicable (based on previous answers)",ROUND(BL6620,4))</f>
        <v>0.57999999999999996</v>
      </c>
      <c r="BQ6620" s="157">
        <f>IF('1b-NaturalGas'!$AN$91="no","not applicable (based on previous answers)",ROUND(BL6620,4))</f>
        <v>0.57999999999999996</v>
      </c>
    </row>
    <row r="6621" spans="30:69" x14ac:dyDescent="0.25">
      <c r="AD6621" s="157">
        <f t="shared" si="221"/>
        <v>0.58200000000000041</v>
      </c>
      <c r="AE6621" s="157">
        <f>IF('1a-Electricity'!$AN$77="no","",ROUND(AD6621,4))</f>
        <v>0.58199999999999996</v>
      </c>
      <c r="AF6621" s="157">
        <f>IF('1a-Electricity'!$AN$78="no","",ROUND(AD6621,4))</f>
        <v>0.58199999999999996</v>
      </c>
      <c r="AG6621" s="157">
        <f>IF('1a-Electricity'!$AN$79="no","",ROUND(AD6621,4))</f>
        <v>0.58199999999999996</v>
      </c>
      <c r="BL6621" s="157">
        <f t="shared" si="222"/>
        <v>0.58100000000000041</v>
      </c>
      <c r="BM6621" s="157">
        <f>IF('1b-NaturalGas'!$AN$87="no","",ROUND(BL6621,4))</f>
        <v>0.58099999999999996</v>
      </c>
      <c r="BN6621" s="157">
        <f>IF('1b-NaturalGas'!$AN$88="no","",ROUND(BL6621,4))</f>
        <v>0.58099999999999996</v>
      </c>
      <c r="BO6621" s="157">
        <f>IF('1b-NaturalGas'!$AN$89="no","",ROUND(BL6621,4))</f>
        <v>0.58099999999999996</v>
      </c>
      <c r="BP6621" s="157">
        <f>IF('1b-NaturalGas'!$AN$90="no","not applicable (based on previous answers)",ROUND(BL6621,4))</f>
        <v>0.58099999999999996</v>
      </c>
      <c r="BQ6621" s="157">
        <f>IF('1b-NaturalGas'!$AN$91="no","not applicable (based on previous answers)",ROUND(BL6621,4))</f>
        <v>0.58099999999999996</v>
      </c>
    </row>
    <row r="6622" spans="30:69" x14ac:dyDescent="0.25">
      <c r="AD6622" s="157">
        <f t="shared" si="221"/>
        <v>0.58300000000000041</v>
      </c>
      <c r="AE6622" s="157">
        <f>IF('1a-Electricity'!$AN$77="no","",ROUND(AD6622,4))</f>
        <v>0.58299999999999996</v>
      </c>
      <c r="AF6622" s="157">
        <f>IF('1a-Electricity'!$AN$78="no","",ROUND(AD6622,4))</f>
        <v>0.58299999999999996</v>
      </c>
      <c r="AG6622" s="157">
        <f>IF('1a-Electricity'!$AN$79="no","",ROUND(AD6622,4))</f>
        <v>0.58299999999999996</v>
      </c>
      <c r="BL6622" s="157">
        <f t="shared" si="222"/>
        <v>0.58200000000000041</v>
      </c>
      <c r="BM6622" s="157">
        <f>IF('1b-NaturalGas'!$AN$87="no","",ROUND(BL6622,4))</f>
        <v>0.58199999999999996</v>
      </c>
      <c r="BN6622" s="157">
        <f>IF('1b-NaturalGas'!$AN$88="no","",ROUND(BL6622,4))</f>
        <v>0.58199999999999996</v>
      </c>
      <c r="BO6622" s="157">
        <f>IF('1b-NaturalGas'!$AN$89="no","",ROUND(BL6622,4))</f>
        <v>0.58199999999999996</v>
      </c>
      <c r="BP6622" s="157">
        <f>IF('1b-NaturalGas'!$AN$90="no","not applicable (based on previous answers)",ROUND(BL6622,4))</f>
        <v>0.58199999999999996</v>
      </c>
      <c r="BQ6622" s="157">
        <f>IF('1b-NaturalGas'!$AN$91="no","not applicable (based on previous answers)",ROUND(BL6622,4))</f>
        <v>0.58199999999999996</v>
      </c>
    </row>
    <row r="6623" spans="30:69" x14ac:dyDescent="0.25">
      <c r="AD6623" s="157">
        <f t="shared" si="221"/>
        <v>0.58400000000000041</v>
      </c>
      <c r="AE6623" s="157">
        <f>IF('1a-Electricity'!$AN$77="no","",ROUND(AD6623,4))</f>
        <v>0.58399999999999996</v>
      </c>
      <c r="AF6623" s="157">
        <f>IF('1a-Electricity'!$AN$78="no","",ROUND(AD6623,4))</f>
        <v>0.58399999999999996</v>
      </c>
      <c r="AG6623" s="157">
        <f>IF('1a-Electricity'!$AN$79="no","",ROUND(AD6623,4))</f>
        <v>0.58399999999999996</v>
      </c>
      <c r="BL6623" s="157">
        <f t="shared" si="222"/>
        <v>0.58300000000000041</v>
      </c>
      <c r="BM6623" s="157">
        <f>IF('1b-NaturalGas'!$AN$87="no","",ROUND(BL6623,4))</f>
        <v>0.58299999999999996</v>
      </c>
      <c r="BN6623" s="157">
        <f>IF('1b-NaturalGas'!$AN$88="no","",ROUND(BL6623,4))</f>
        <v>0.58299999999999996</v>
      </c>
      <c r="BO6623" s="157">
        <f>IF('1b-NaturalGas'!$AN$89="no","",ROUND(BL6623,4))</f>
        <v>0.58299999999999996</v>
      </c>
      <c r="BP6623" s="157">
        <f>IF('1b-NaturalGas'!$AN$90="no","not applicable (based on previous answers)",ROUND(BL6623,4))</f>
        <v>0.58299999999999996</v>
      </c>
      <c r="BQ6623" s="157">
        <f>IF('1b-NaturalGas'!$AN$91="no","not applicable (based on previous answers)",ROUND(BL6623,4))</f>
        <v>0.58299999999999996</v>
      </c>
    </row>
    <row r="6624" spans="30:69" x14ac:dyDescent="0.25">
      <c r="AD6624" s="157">
        <f t="shared" si="221"/>
        <v>0.58500000000000041</v>
      </c>
      <c r="AE6624" s="157">
        <f>IF('1a-Electricity'!$AN$77="no","",ROUND(AD6624,4))</f>
        <v>0.58499999999999996</v>
      </c>
      <c r="AF6624" s="157">
        <f>IF('1a-Electricity'!$AN$78="no","",ROUND(AD6624,4))</f>
        <v>0.58499999999999996</v>
      </c>
      <c r="AG6624" s="157">
        <f>IF('1a-Electricity'!$AN$79="no","",ROUND(AD6624,4))</f>
        <v>0.58499999999999996</v>
      </c>
      <c r="BL6624" s="157">
        <f t="shared" si="222"/>
        <v>0.58400000000000041</v>
      </c>
      <c r="BM6624" s="157">
        <f>IF('1b-NaturalGas'!$AN$87="no","",ROUND(BL6624,4))</f>
        <v>0.58399999999999996</v>
      </c>
      <c r="BN6624" s="157">
        <f>IF('1b-NaturalGas'!$AN$88="no","",ROUND(BL6624,4))</f>
        <v>0.58399999999999996</v>
      </c>
      <c r="BO6624" s="157">
        <f>IF('1b-NaturalGas'!$AN$89="no","",ROUND(BL6624,4))</f>
        <v>0.58399999999999996</v>
      </c>
      <c r="BP6624" s="157">
        <f>IF('1b-NaturalGas'!$AN$90="no","not applicable (based on previous answers)",ROUND(BL6624,4))</f>
        <v>0.58399999999999996</v>
      </c>
      <c r="BQ6624" s="157">
        <f>IF('1b-NaturalGas'!$AN$91="no","not applicable (based on previous answers)",ROUND(BL6624,4))</f>
        <v>0.58399999999999996</v>
      </c>
    </row>
    <row r="6625" spans="30:69" x14ac:dyDescent="0.25">
      <c r="AD6625" s="157">
        <f t="shared" si="221"/>
        <v>0.58600000000000041</v>
      </c>
      <c r="AE6625" s="157">
        <f>IF('1a-Electricity'!$AN$77="no","",ROUND(AD6625,4))</f>
        <v>0.58599999999999997</v>
      </c>
      <c r="AF6625" s="157">
        <f>IF('1a-Electricity'!$AN$78="no","",ROUND(AD6625,4))</f>
        <v>0.58599999999999997</v>
      </c>
      <c r="AG6625" s="157">
        <f>IF('1a-Electricity'!$AN$79="no","",ROUND(AD6625,4))</f>
        <v>0.58599999999999997</v>
      </c>
      <c r="BL6625" s="157">
        <f t="shared" si="222"/>
        <v>0.58500000000000041</v>
      </c>
      <c r="BM6625" s="157">
        <f>IF('1b-NaturalGas'!$AN$87="no","",ROUND(BL6625,4))</f>
        <v>0.58499999999999996</v>
      </c>
      <c r="BN6625" s="157">
        <f>IF('1b-NaturalGas'!$AN$88="no","",ROUND(BL6625,4))</f>
        <v>0.58499999999999996</v>
      </c>
      <c r="BO6625" s="157">
        <f>IF('1b-NaturalGas'!$AN$89="no","",ROUND(BL6625,4))</f>
        <v>0.58499999999999996</v>
      </c>
      <c r="BP6625" s="157">
        <f>IF('1b-NaturalGas'!$AN$90="no","not applicable (based on previous answers)",ROUND(BL6625,4))</f>
        <v>0.58499999999999996</v>
      </c>
      <c r="BQ6625" s="157">
        <f>IF('1b-NaturalGas'!$AN$91="no","not applicable (based on previous answers)",ROUND(BL6625,4))</f>
        <v>0.58499999999999996</v>
      </c>
    </row>
    <row r="6626" spans="30:69" x14ac:dyDescent="0.25">
      <c r="AD6626" s="157">
        <f t="shared" si="221"/>
        <v>0.58700000000000041</v>
      </c>
      <c r="AE6626" s="157">
        <f>IF('1a-Electricity'!$AN$77="no","",ROUND(AD6626,4))</f>
        <v>0.58699999999999997</v>
      </c>
      <c r="AF6626" s="157">
        <f>IF('1a-Electricity'!$AN$78="no","",ROUND(AD6626,4))</f>
        <v>0.58699999999999997</v>
      </c>
      <c r="AG6626" s="157">
        <f>IF('1a-Electricity'!$AN$79="no","",ROUND(AD6626,4))</f>
        <v>0.58699999999999997</v>
      </c>
      <c r="BL6626" s="157">
        <f t="shared" si="222"/>
        <v>0.58600000000000041</v>
      </c>
      <c r="BM6626" s="157">
        <f>IF('1b-NaturalGas'!$AN$87="no","",ROUND(BL6626,4))</f>
        <v>0.58599999999999997</v>
      </c>
      <c r="BN6626" s="157">
        <f>IF('1b-NaturalGas'!$AN$88="no","",ROUND(BL6626,4))</f>
        <v>0.58599999999999997</v>
      </c>
      <c r="BO6626" s="157">
        <f>IF('1b-NaturalGas'!$AN$89="no","",ROUND(BL6626,4))</f>
        <v>0.58599999999999997</v>
      </c>
      <c r="BP6626" s="157">
        <f>IF('1b-NaturalGas'!$AN$90="no","not applicable (based on previous answers)",ROUND(BL6626,4))</f>
        <v>0.58599999999999997</v>
      </c>
      <c r="BQ6626" s="157">
        <f>IF('1b-NaturalGas'!$AN$91="no","not applicable (based on previous answers)",ROUND(BL6626,4))</f>
        <v>0.58599999999999997</v>
      </c>
    </row>
    <row r="6627" spans="30:69" x14ac:dyDescent="0.25">
      <c r="AD6627" s="157">
        <f t="shared" si="221"/>
        <v>0.58800000000000041</v>
      </c>
      <c r="AE6627" s="157">
        <f>IF('1a-Electricity'!$AN$77="no","",ROUND(AD6627,4))</f>
        <v>0.58799999999999997</v>
      </c>
      <c r="AF6627" s="157">
        <f>IF('1a-Electricity'!$AN$78="no","",ROUND(AD6627,4))</f>
        <v>0.58799999999999997</v>
      </c>
      <c r="AG6627" s="157">
        <f>IF('1a-Electricity'!$AN$79="no","",ROUND(AD6627,4))</f>
        <v>0.58799999999999997</v>
      </c>
      <c r="BL6627" s="157">
        <f t="shared" si="222"/>
        <v>0.58700000000000041</v>
      </c>
      <c r="BM6627" s="157">
        <f>IF('1b-NaturalGas'!$AN$87="no","",ROUND(BL6627,4))</f>
        <v>0.58699999999999997</v>
      </c>
      <c r="BN6627" s="157">
        <f>IF('1b-NaturalGas'!$AN$88="no","",ROUND(BL6627,4))</f>
        <v>0.58699999999999997</v>
      </c>
      <c r="BO6627" s="157">
        <f>IF('1b-NaturalGas'!$AN$89="no","",ROUND(BL6627,4))</f>
        <v>0.58699999999999997</v>
      </c>
      <c r="BP6627" s="157">
        <f>IF('1b-NaturalGas'!$AN$90="no","not applicable (based on previous answers)",ROUND(BL6627,4))</f>
        <v>0.58699999999999997</v>
      </c>
      <c r="BQ6627" s="157">
        <f>IF('1b-NaturalGas'!$AN$91="no","not applicable (based on previous answers)",ROUND(BL6627,4))</f>
        <v>0.58699999999999997</v>
      </c>
    </row>
    <row r="6628" spans="30:69" x14ac:dyDescent="0.25">
      <c r="AD6628" s="157">
        <f t="shared" si="221"/>
        <v>0.58900000000000041</v>
      </c>
      <c r="AE6628" s="157">
        <f>IF('1a-Electricity'!$AN$77="no","",ROUND(AD6628,4))</f>
        <v>0.58899999999999997</v>
      </c>
      <c r="AF6628" s="157">
        <f>IF('1a-Electricity'!$AN$78="no","",ROUND(AD6628,4))</f>
        <v>0.58899999999999997</v>
      </c>
      <c r="AG6628" s="157">
        <f>IF('1a-Electricity'!$AN$79="no","",ROUND(AD6628,4))</f>
        <v>0.58899999999999997</v>
      </c>
      <c r="BL6628" s="157">
        <f t="shared" si="222"/>
        <v>0.58800000000000041</v>
      </c>
      <c r="BM6628" s="157">
        <f>IF('1b-NaturalGas'!$AN$87="no","",ROUND(BL6628,4))</f>
        <v>0.58799999999999997</v>
      </c>
      <c r="BN6628" s="157">
        <f>IF('1b-NaturalGas'!$AN$88="no","",ROUND(BL6628,4))</f>
        <v>0.58799999999999997</v>
      </c>
      <c r="BO6628" s="157">
        <f>IF('1b-NaturalGas'!$AN$89="no","",ROUND(BL6628,4))</f>
        <v>0.58799999999999997</v>
      </c>
      <c r="BP6628" s="157">
        <f>IF('1b-NaturalGas'!$AN$90="no","not applicable (based on previous answers)",ROUND(BL6628,4))</f>
        <v>0.58799999999999997</v>
      </c>
      <c r="BQ6628" s="157">
        <f>IF('1b-NaturalGas'!$AN$91="no","not applicable (based on previous answers)",ROUND(BL6628,4))</f>
        <v>0.58799999999999997</v>
      </c>
    </row>
    <row r="6629" spans="30:69" x14ac:dyDescent="0.25">
      <c r="AD6629" s="157">
        <f t="shared" si="221"/>
        <v>0.59000000000000041</v>
      </c>
      <c r="AE6629" s="157">
        <f>IF('1a-Electricity'!$AN$77="no","",ROUND(AD6629,4))</f>
        <v>0.59</v>
      </c>
      <c r="AF6629" s="157">
        <f>IF('1a-Electricity'!$AN$78="no","",ROUND(AD6629,4))</f>
        <v>0.59</v>
      </c>
      <c r="AG6629" s="157">
        <f>IF('1a-Electricity'!$AN$79="no","",ROUND(AD6629,4))</f>
        <v>0.59</v>
      </c>
      <c r="BL6629" s="157">
        <f t="shared" si="222"/>
        <v>0.58900000000000041</v>
      </c>
      <c r="BM6629" s="157">
        <f>IF('1b-NaturalGas'!$AN$87="no","",ROUND(BL6629,4))</f>
        <v>0.58899999999999997</v>
      </c>
      <c r="BN6629" s="157">
        <f>IF('1b-NaturalGas'!$AN$88="no","",ROUND(BL6629,4))</f>
        <v>0.58899999999999997</v>
      </c>
      <c r="BO6629" s="157">
        <f>IF('1b-NaturalGas'!$AN$89="no","",ROUND(BL6629,4))</f>
        <v>0.58899999999999997</v>
      </c>
      <c r="BP6629" s="157">
        <f>IF('1b-NaturalGas'!$AN$90="no","not applicable (based on previous answers)",ROUND(BL6629,4))</f>
        <v>0.58899999999999997</v>
      </c>
      <c r="BQ6629" s="157">
        <f>IF('1b-NaturalGas'!$AN$91="no","not applicable (based on previous answers)",ROUND(BL6629,4))</f>
        <v>0.58899999999999997</v>
      </c>
    </row>
    <row r="6630" spans="30:69" x14ac:dyDescent="0.25">
      <c r="AD6630" s="157">
        <f t="shared" si="221"/>
        <v>0.59100000000000041</v>
      </c>
      <c r="AE6630" s="157">
        <f>IF('1a-Electricity'!$AN$77="no","",ROUND(AD6630,4))</f>
        <v>0.59099999999999997</v>
      </c>
      <c r="AF6630" s="157">
        <f>IF('1a-Electricity'!$AN$78="no","",ROUND(AD6630,4))</f>
        <v>0.59099999999999997</v>
      </c>
      <c r="AG6630" s="157">
        <f>IF('1a-Electricity'!$AN$79="no","",ROUND(AD6630,4))</f>
        <v>0.59099999999999997</v>
      </c>
      <c r="BL6630" s="157">
        <f t="shared" si="222"/>
        <v>0.59000000000000041</v>
      </c>
      <c r="BM6630" s="157">
        <f>IF('1b-NaturalGas'!$AN$87="no","",ROUND(BL6630,4))</f>
        <v>0.59</v>
      </c>
      <c r="BN6630" s="157">
        <f>IF('1b-NaturalGas'!$AN$88="no","",ROUND(BL6630,4))</f>
        <v>0.59</v>
      </c>
      <c r="BO6630" s="157">
        <f>IF('1b-NaturalGas'!$AN$89="no","",ROUND(BL6630,4))</f>
        <v>0.59</v>
      </c>
      <c r="BP6630" s="157">
        <f>IF('1b-NaturalGas'!$AN$90="no","not applicable (based on previous answers)",ROUND(BL6630,4))</f>
        <v>0.59</v>
      </c>
      <c r="BQ6630" s="157">
        <f>IF('1b-NaturalGas'!$AN$91="no","not applicable (based on previous answers)",ROUND(BL6630,4))</f>
        <v>0.59</v>
      </c>
    </row>
    <row r="6631" spans="30:69" x14ac:dyDescent="0.25">
      <c r="AD6631" s="157">
        <f t="shared" si="221"/>
        <v>0.59200000000000041</v>
      </c>
      <c r="AE6631" s="157">
        <f>IF('1a-Electricity'!$AN$77="no","",ROUND(AD6631,4))</f>
        <v>0.59199999999999997</v>
      </c>
      <c r="AF6631" s="157">
        <f>IF('1a-Electricity'!$AN$78="no","",ROUND(AD6631,4))</f>
        <v>0.59199999999999997</v>
      </c>
      <c r="AG6631" s="157">
        <f>IF('1a-Electricity'!$AN$79="no","",ROUND(AD6631,4))</f>
        <v>0.59199999999999997</v>
      </c>
      <c r="BL6631" s="157">
        <f t="shared" si="222"/>
        <v>0.59100000000000041</v>
      </c>
      <c r="BM6631" s="157">
        <f>IF('1b-NaturalGas'!$AN$87="no","",ROUND(BL6631,4))</f>
        <v>0.59099999999999997</v>
      </c>
      <c r="BN6631" s="157">
        <f>IF('1b-NaturalGas'!$AN$88="no","",ROUND(BL6631,4))</f>
        <v>0.59099999999999997</v>
      </c>
      <c r="BO6631" s="157">
        <f>IF('1b-NaturalGas'!$AN$89="no","",ROUND(BL6631,4))</f>
        <v>0.59099999999999997</v>
      </c>
      <c r="BP6631" s="157">
        <f>IF('1b-NaturalGas'!$AN$90="no","not applicable (based on previous answers)",ROUND(BL6631,4))</f>
        <v>0.59099999999999997</v>
      </c>
      <c r="BQ6631" s="157">
        <f>IF('1b-NaturalGas'!$AN$91="no","not applicable (based on previous answers)",ROUND(BL6631,4))</f>
        <v>0.59099999999999997</v>
      </c>
    </row>
    <row r="6632" spans="30:69" x14ac:dyDescent="0.25">
      <c r="AD6632" s="157">
        <f t="shared" si="221"/>
        <v>0.59300000000000042</v>
      </c>
      <c r="AE6632" s="157">
        <f>IF('1a-Electricity'!$AN$77="no","",ROUND(AD6632,4))</f>
        <v>0.59299999999999997</v>
      </c>
      <c r="AF6632" s="157">
        <f>IF('1a-Electricity'!$AN$78="no","",ROUND(AD6632,4))</f>
        <v>0.59299999999999997</v>
      </c>
      <c r="AG6632" s="157">
        <f>IF('1a-Electricity'!$AN$79="no","",ROUND(AD6632,4))</f>
        <v>0.59299999999999997</v>
      </c>
      <c r="BL6632" s="157">
        <f t="shared" si="222"/>
        <v>0.59200000000000041</v>
      </c>
      <c r="BM6632" s="157">
        <f>IF('1b-NaturalGas'!$AN$87="no","",ROUND(BL6632,4))</f>
        <v>0.59199999999999997</v>
      </c>
      <c r="BN6632" s="157">
        <f>IF('1b-NaturalGas'!$AN$88="no","",ROUND(BL6632,4))</f>
        <v>0.59199999999999997</v>
      </c>
      <c r="BO6632" s="157">
        <f>IF('1b-NaturalGas'!$AN$89="no","",ROUND(BL6632,4))</f>
        <v>0.59199999999999997</v>
      </c>
      <c r="BP6632" s="157">
        <f>IF('1b-NaturalGas'!$AN$90="no","not applicable (based on previous answers)",ROUND(BL6632,4))</f>
        <v>0.59199999999999997</v>
      </c>
      <c r="BQ6632" s="157">
        <f>IF('1b-NaturalGas'!$AN$91="no","not applicable (based on previous answers)",ROUND(BL6632,4))</f>
        <v>0.59199999999999997</v>
      </c>
    </row>
    <row r="6633" spans="30:69" x14ac:dyDescent="0.25">
      <c r="AD6633" s="157">
        <f t="shared" si="221"/>
        <v>0.59400000000000042</v>
      </c>
      <c r="AE6633" s="157">
        <f>IF('1a-Electricity'!$AN$77="no","",ROUND(AD6633,4))</f>
        <v>0.59399999999999997</v>
      </c>
      <c r="AF6633" s="157">
        <f>IF('1a-Electricity'!$AN$78="no","",ROUND(AD6633,4))</f>
        <v>0.59399999999999997</v>
      </c>
      <c r="AG6633" s="157">
        <f>IF('1a-Electricity'!$AN$79="no","",ROUND(AD6633,4))</f>
        <v>0.59399999999999997</v>
      </c>
      <c r="BL6633" s="157">
        <f t="shared" si="222"/>
        <v>0.59300000000000042</v>
      </c>
      <c r="BM6633" s="157">
        <f>IF('1b-NaturalGas'!$AN$87="no","",ROUND(BL6633,4))</f>
        <v>0.59299999999999997</v>
      </c>
      <c r="BN6633" s="157">
        <f>IF('1b-NaturalGas'!$AN$88="no","",ROUND(BL6633,4))</f>
        <v>0.59299999999999997</v>
      </c>
      <c r="BO6633" s="157">
        <f>IF('1b-NaturalGas'!$AN$89="no","",ROUND(BL6633,4))</f>
        <v>0.59299999999999997</v>
      </c>
      <c r="BP6633" s="157">
        <f>IF('1b-NaturalGas'!$AN$90="no","not applicable (based on previous answers)",ROUND(BL6633,4))</f>
        <v>0.59299999999999997</v>
      </c>
      <c r="BQ6633" s="157">
        <f>IF('1b-NaturalGas'!$AN$91="no","not applicable (based on previous answers)",ROUND(BL6633,4))</f>
        <v>0.59299999999999997</v>
      </c>
    </row>
    <row r="6634" spans="30:69" x14ac:dyDescent="0.25">
      <c r="AD6634" s="157">
        <f t="shared" si="221"/>
        <v>0.59500000000000042</v>
      </c>
      <c r="AE6634" s="157">
        <f>IF('1a-Electricity'!$AN$77="no","",ROUND(AD6634,4))</f>
        <v>0.59499999999999997</v>
      </c>
      <c r="AF6634" s="157">
        <f>IF('1a-Electricity'!$AN$78="no","",ROUND(AD6634,4))</f>
        <v>0.59499999999999997</v>
      </c>
      <c r="AG6634" s="157">
        <f>IF('1a-Electricity'!$AN$79="no","",ROUND(AD6634,4))</f>
        <v>0.59499999999999997</v>
      </c>
      <c r="BL6634" s="157">
        <f t="shared" si="222"/>
        <v>0.59400000000000042</v>
      </c>
      <c r="BM6634" s="157">
        <f>IF('1b-NaturalGas'!$AN$87="no","",ROUND(BL6634,4))</f>
        <v>0.59399999999999997</v>
      </c>
      <c r="BN6634" s="157">
        <f>IF('1b-NaturalGas'!$AN$88="no","",ROUND(BL6634,4))</f>
        <v>0.59399999999999997</v>
      </c>
      <c r="BO6634" s="157">
        <f>IF('1b-NaturalGas'!$AN$89="no","",ROUND(BL6634,4))</f>
        <v>0.59399999999999997</v>
      </c>
      <c r="BP6634" s="157">
        <f>IF('1b-NaturalGas'!$AN$90="no","not applicable (based on previous answers)",ROUND(BL6634,4))</f>
        <v>0.59399999999999997</v>
      </c>
      <c r="BQ6634" s="157">
        <f>IF('1b-NaturalGas'!$AN$91="no","not applicable (based on previous answers)",ROUND(BL6634,4))</f>
        <v>0.59399999999999997</v>
      </c>
    </row>
    <row r="6635" spans="30:69" x14ac:dyDescent="0.25">
      <c r="AD6635" s="157">
        <f t="shared" si="221"/>
        <v>0.59600000000000042</v>
      </c>
      <c r="AE6635" s="157">
        <f>IF('1a-Electricity'!$AN$77="no","",ROUND(AD6635,4))</f>
        <v>0.59599999999999997</v>
      </c>
      <c r="AF6635" s="157">
        <f>IF('1a-Electricity'!$AN$78="no","",ROUND(AD6635,4))</f>
        <v>0.59599999999999997</v>
      </c>
      <c r="AG6635" s="157">
        <f>IF('1a-Electricity'!$AN$79="no","",ROUND(AD6635,4))</f>
        <v>0.59599999999999997</v>
      </c>
      <c r="BL6635" s="157">
        <f t="shared" si="222"/>
        <v>0.59500000000000042</v>
      </c>
      <c r="BM6635" s="157">
        <f>IF('1b-NaturalGas'!$AN$87="no","",ROUND(BL6635,4))</f>
        <v>0.59499999999999997</v>
      </c>
      <c r="BN6635" s="157">
        <f>IF('1b-NaturalGas'!$AN$88="no","",ROUND(BL6635,4))</f>
        <v>0.59499999999999997</v>
      </c>
      <c r="BO6635" s="157">
        <f>IF('1b-NaturalGas'!$AN$89="no","",ROUND(BL6635,4))</f>
        <v>0.59499999999999997</v>
      </c>
      <c r="BP6635" s="157">
        <f>IF('1b-NaturalGas'!$AN$90="no","not applicable (based on previous answers)",ROUND(BL6635,4))</f>
        <v>0.59499999999999997</v>
      </c>
      <c r="BQ6635" s="157">
        <f>IF('1b-NaturalGas'!$AN$91="no","not applicable (based on previous answers)",ROUND(BL6635,4))</f>
        <v>0.59499999999999997</v>
      </c>
    </row>
    <row r="6636" spans="30:69" x14ac:dyDescent="0.25">
      <c r="AD6636" s="157">
        <f t="shared" si="221"/>
        <v>0.59700000000000042</v>
      </c>
      <c r="AE6636" s="157">
        <f>IF('1a-Electricity'!$AN$77="no","",ROUND(AD6636,4))</f>
        <v>0.59699999999999998</v>
      </c>
      <c r="AF6636" s="157">
        <f>IF('1a-Electricity'!$AN$78="no","",ROUND(AD6636,4))</f>
        <v>0.59699999999999998</v>
      </c>
      <c r="AG6636" s="157">
        <f>IF('1a-Electricity'!$AN$79="no","",ROUND(AD6636,4))</f>
        <v>0.59699999999999998</v>
      </c>
      <c r="BL6636" s="157">
        <f t="shared" si="222"/>
        <v>0.59600000000000042</v>
      </c>
      <c r="BM6636" s="157">
        <f>IF('1b-NaturalGas'!$AN$87="no","",ROUND(BL6636,4))</f>
        <v>0.59599999999999997</v>
      </c>
      <c r="BN6636" s="157">
        <f>IF('1b-NaturalGas'!$AN$88="no","",ROUND(BL6636,4))</f>
        <v>0.59599999999999997</v>
      </c>
      <c r="BO6636" s="157">
        <f>IF('1b-NaturalGas'!$AN$89="no","",ROUND(BL6636,4))</f>
        <v>0.59599999999999997</v>
      </c>
      <c r="BP6636" s="157">
        <f>IF('1b-NaturalGas'!$AN$90="no","not applicable (based on previous answers)",ROUND(BL6636,4))</f>
        <v>0.59599999999999997</v>
      </c>
      <c r="BQ6636" s="157">
        <f>IF('1b-NaturalGas'!$AN$91="no","not applicable (based on previous answers)",ROUND(BL6636,4))</f>
        <v>0.59599999999999997</v>
      </c>
    </row>
    <row r="6637" spans="30:69" x14ac:dyDescent="0.25">
      <c r="AD6637" s="157">
        <f t="shared" si="221"/>
        <v>0.59800000000000042</v>
      </c>
      <c r="AE6637" s="157">
        <f>IF('1a-Electricity'!$AN$77="no","",ROUND(AD6637,4))</f>
        <v>0.59799999999999998</v>
      </c>
      <c r="AF6637" s="157">
        <f>IF('1a-Electricity'!$AN$78="no","",ROUND(AD6637,4))</f>
        <v>0.59799999999999998</v>
      </c>
      <c r="AG6637" s="157">
        <f>IF('1a-Electricity'!$AN$79="no","",ROUND(AD6637,4))</f>
        <v>0.59799999999999998</v>
      </c>
      <c r="BL6637" s="157">
        <f t="shared" si="222"/>
        <v>0.59700000000000042</v>
      </c>
      <c r="BM6637" s="157">
        <f>IF('1b-NaturalGas'!$AN$87="no","",ROUND(BL6637,4))</f>
        <v>0.59699999999999998</v>
      </c>
      <c r="BN6637" s="157">
        <f>IF('1b-NaturalGas'!$AN$88="no","",ROUND(BL6637,4))</f>
        <v>0.59699999999999998</v>
      </c>
      <c r="BO6637" s="157">
        <f>IF('1b-NaturalGas'!$AN$89="no","",ROUND(BL6637,4))</f>
        <v>0.59699999999999998</v>
      </c>
      <c r="BP6637" s="157">
        <f>IF('1b-NaturalGas'!$AN$90="no","not applicable (based on previous answers)",ROUND(BL6637,4))</f>
        <v>0.59699999999999998</v>
      </c>
      <c r="BQ6637" s="157">
        <f>IF('1b-NaturalGas'!$AN$91="no","not applicable (based on previous answers)",ROUND(BL6637,4))</f>
        <v>0.59699999999999998</v>
      </c>
    </row>
    <row r="6638" spans="30:69" x14ac:dyDescent="0.25">
      <c r="AD6638" s="157">
        <f t="shared" si="221"/>
        <v>0.59900000000000042</v>
      </c>
      <c r="AE6638" s="157">
        <f>IF('1a-Electricity'!$AN$77="no","",ROUND(AD6638,4))</f>
        <v>0.59899999999999998</v>
      </c>
      <c r="AF6638" s="157">
        <f>IF('1a-Electricity'!$AN$78="no","",ROUND(AD6638,4))</f>
        <v>0.59899999999999998</v>
      </c>
      <c r="AG6638" s="157">
        <f>IF('1a-Electricity'!$AN$79="no","",ROUND(AD6638,4))</f>
        <v>0.59899999999999998</v>
      </c>
      <c r="BL6638" s="157">
        <f t="shared" si="222"/>
        <v>0.59800000000000042</v>
      </c>
      <c r="BM6638" s="157">
        <f>IF('1b-NaturalGas'!$AN$87="no","",ROUND(BL6638,4))</f>
        <v>0.59799999999999998</v>
      </c>
      <c r="BN6638" s="157">
        <f>IF('1b-NaturalGas'!$AN$88="no","",ROUND(BL6638,4))</f>
        <v>0.59799999999999998</v>
      </c>
      <c r="BO6638" s="157">
        <f>IF('1b-NaturalGas'!$AN$89="no","",ROUND(BL6638,4))</f>
        <v>0.59799999999999998</v>
      </c>
      <c r="BP6638" s="157">
        <f>IF('1b-NaturalGas'!$AN$90="no","not applicable (based on previous answers)",ROUND(BL6638,4))</f>
        <v>0.59799999999999998</v>
      </c>
      <c r="BQ6638" s="157">
        <f>IF('1b-NaturalGas'!$AN$91="no","not applicable (based on previous answers)",ROUND(BL6638,4))</f>
        <v>0.59799999999999998</v>
      </c>
    </row>
    <row r="6639" spans="30:69" x14ac:dyDescent="0.25">
      <c r="AD6639" s="157">
        <f t="shared" si="221"/>
        <v>0.60000000000000042</v>
      </c>
      <c r="AE6639" s="157">
        <f>IF('1a-Electricity'!$AN$77="no","",ROUND(AD6639,4))</f>
        <v>0.6</v>
      </c>
      <c r="AF6639" s="157">
        <f>IF('1a-Electricity'!$AN$78="no","",ROUND(AD6639,4))</f>
        <v>0.6</v>
      </c>
      <c r="AG6639" s="157">
        <f>IF('1a-Electricity'!$AN$79="no","",ROUND(AD6639,4))</f>
        <v>0.6</v>
      </c>
      <c r="BL6639" s="157">
        <f t="shared" si="222"/>
        <v>0.59900000000000042</v>
      </c>
      <c r="BM6639" s="157">
        <f>IF('1b-NaturalGas'!$AN$87="no","",ROUND(BL6639,4))</f>
        <v>0.59899999999999998</v>
      </c>
      <c r="BN6639" s="157">
        <f>IF('1b-NaturalGas'!$AN$88="no","",ROUND(BL6639,4))</f>
        <v>0.59899999999999998</v>
      </c>
      <c r="BO6639" s="157">
        <f>IF('1b-NaturalGas'!$AN$89="no","",ROUND(BL6639,4))</f>
        <v>0.59899999999999998</v>
      </c>
      <c r="BP6639" s="157">
        <f>IF('1b-NaturalGas'!$AN$90="no","not applicable (based on previous answers)",ROUND(BL6639,4))</f>
        <v>0.59899999999999998</v>
      </c>
      <c r="BQ6639" s="157">
        <f>IF('1b-NaturalGas'!$AN$91="no","not applicable (based on previous answers)",ROUND(BL6639,4))</f>
        <v>0.59899999999999998</v>
      </c>
    </row>
    <row r="6640" spans="30:69" x14ac:dyDescent="0.25">
      <c r="AD6640" s="157">
        <f t="shared" si="221"/>
        <v>0.60100000000000042</v>
      </c>
      <c r="AE6640" s="157">
        <f>IF('1a-Electricity'!$AN$77="no","",ROUND(AD6640,4))</f>
        <v>0.60099999999999998</v>
      </c>
      <c r="AF6640" s="157">
        <f>IF('1a-Electricity'!$AN$78="no","",ROUND(AD6640,4))</f>
        <v>0.60099999999999998</v>
      </c>
      <c r="AG6640" s="157">
        <f>IF('1a-Electricity'!$AN$79="no","",ROUND(AD6640,4))</f>
        <v>0.60099999999999998</v>
      </c>
      <c r="BL6640" s="157">
        <f t="shared" si="222"/>
        <v>0.60000000000000042</v>
      </c>
      <c r="BM6640" s="157">
        <f>IF('1b-NaturalGas'!$AN$87="no","",ROUND(BL6640,4))</f>
        <v>0.6</v>
      </c>
      <c r="BN6640" s="157">
        <f>IF('1b-NaturalGas'!$AN$88="no","",ROUND(BL6640,4))</f>
        <v>0.6</v>
      </c>
      <c r="BO6640" s="157">
        <f>IF('1b-NaturalGas'!$AN$89="no","",ROUND(BL6640,4))</f>
        <v>0.6</v>
      </c>
      <c r="BP6640" s="157">
        <f>IF('1b-NaturalGas'!$AN$90="no","not applicable (based on previous answers)",ROUND(BL6640,4))</f>
        <v>0.6</v>
      </c>
      <c r="BQ6640" s="157">
        <f>IF('1b-NaturalGas'!$AN$91="no","not applicable (based on previous answers)",ROUND(BL6640,4))</f>
        <v>0.6</v>
      </c>
    </row>
    <row r="6641" spans="30:69" x14ac:dyDescent="0.25">
      <c r="AD6641" s="157">
        <f t="shared" si="221"/>
        <v>0.60200000000000042</v>
      </c>
      <c r="AE6641" s="157">
        <f>IF('1a-Electricity'!$AN$77="no","",ROUND(AD6641,4))</f>
        <v>0.60199999999999998</v>
      </c>
      <c r="AF6641" s="157">
        <f>IF('1a-Electricity'!$AN$78="no","",ROUND(AD6641,4))</f>
        <v>0.60199999999999998</v>
      </c>
      <c r="AG6641" s="157">
        <f>IF('1a-Electricity'!$AN$79="no","",ROUND(AD6641,4))</f>
        <v>0.60199999999999998</v>
      </c>
      <c r="BL6641" s="157">
        <f t="shared" si="222"/>
        <v>0.60100000000000042</v>
      </c>
      <c r="BM6641" s="157">
        <f>IF('1b-NaturalGas'!$AN$87="no","",ROUND(BL6641,4))</f>
        <v>0.60099999999999998</v>
      </c>
      <c r="BN6641" s="157">
        <f>IF('1b-NaturalGas'!$AN$88="no","",ROUND(BL6641,4))</f>
        <v>0.60099999999999998</v>
      </c>
      <c r="BO6641" s="157">
        <f>IF('1b-NaturalGas'!$AN$89="no","",ROUND(BL6641,4))</f>
        <v>0.60099999999999998</v>
      </c>
      <c r="BP6641" s="157">
        <f>IF('1b-NaturalGas'!$AN$90="no","not applicable (based on previous answers)",ROUND(BL6641,4))</f>
        <v>0.60099999999999998</v>
      </c>
      <c r="BQ6641" s="157">
        <f>IF('1b-NaturalGas'!$AN$91="no","not applicable (based on previous answers)",ROUND(BL6641,4))</f>
        <v>0.60099999999999998</v>
      </c>
    </row>
    <row r="6642" spans="30:69" x14ac:dyDescent="0.25">
      <c r="AD6642" s="157">
        <f t="shared" si="221"/>
        <v>0.60300000000000042</v>
      </c>
      <c r="AE6642" s="157">
        <f>IF('1a-Electricity'!$AN$77="no","",ROUND(AD6642,4))</f>
        <v>0.60299999999999998</v>
      </c>
      <c r="AF6642" s="157">
        <f>IF('1a-Electricity'!$AN$78="no","",ROUND(AD6642,4))</f>
        <v>0.60299999999999998</v>
      </c>
      <c r="AG6642" s="157">
        <f>IF('1a-Electricity'!$AN$79="no","",ROUND(AD6642,4))</f>
        <v>0.60299999999999998</v>
      </c>
      <c r="BL6642" s="157">
        <f t="shared" si="222"/>
        <v>0.60200000000000042</v>
      </c>
      <c r="BM6642" s="157">
        <f>IF('1b-NaturalGas'!$AN$87="no","",ROUND(BL6642,4))</f>
        <v>0.60199999999999998</v>
      </c>
      <c r="BN6642" s="157">
        <f>IF('1b-NaturalGas'!$AN$88="no","",ROUND(BL6642,4))</f>
        <v>0.60199999999999998</v>
      </c>
      <c r="BO6642" s="157">
        <f>IF('1b-NaturalGas'!$AN$89="no","",ROUND(BL6642,4))</f>
        <v>0.60199999999999998</v>
      </c>
      <c r="BP6642" s="157">
        <f>IF('1b-NaturalGas'!$AN$90="no","not applicable (based on previous answers)",ROUND(BL6642,4))</f>
        <v>0.60199999999999998</v>
      </c>
      <c r="BQ6642" s="157">
        <f>IF('1b-NaturalGas'!$AN$91="no","not applicable (based on previous answers)",ROUND(BL6642,4))</f>
        <v>0.60199999999999998</v>
      </c>
    </row>
    <row r="6643" spans="30:69" x14ac:dyDescent="0.25">
      <c r="AD6643" s="157">
        <f t="shared" si="221"/>
        <v>0.60400000000000043</v>
      </c>
      <c r="AE6643" s="157">
        <f>IF('1a-Electricity'!$AN$77="no","",ROUND(AD6643,4))</f>
        <v>0.60399999999999998</v>
      </c>
      <c r="AF6643" s="157">
        <f>IF('1a-Electricity'!$AN$78="no","",ROUND(AD6643,4))</f>
        <v>0.60399999999999998</v>
      </c>
      <c r="AG6643" s="157">
        <f>IF('1a-Electricity'!$AN$79="no","",ROUND(AD6643,4))</f>
        <v>0.60399999999999998</v>
      </c>
      <c r="BL6643" s="157">
        <f t="shared" si="222"/>
        <v>0.60300000000000042</v>
      </c>
      <c r="BM6643" s="157">
        <f>IF('1b-NaturalGas'!$AN$87="no","",ROUND(BL6643,4))</f>
        <v>0.60299999999999998</v>
      </c>
      <c r="BN6643" s="157">
        <f>IF('1b-NaturalGas'!$AN$88="no","",ROUND(BL6643,4))</f>
        <v>0.60299999999999998</v>
      </c>
      <c r="BO6643" s="157">
        <f>IF('1b-NaturalGas'!$AN$89="no","",ROUND(BL6643,4))</f>
        <v>0.60299999999999998</v>
      </c>
      <c r="BP6643" s="157">
        <f>IF('1b-NaturalGas'!$AN$90="no","not applicable (based on previous answers)",ROUND(BL6643,4))</f>
        <v>0.60299999999999998</v>
      </c>
      <c r="BQ6643" s="157">
        <f>IF('1b-NaturalGas'!$AN$91="no","not applicable (based on previous answers)",ROUND(BL6643,4))</f>
        <v>0.60299999999999998</v>
      </c>
    </row>
    <row r="6644" spans="30:69" x14ac:dyDescent="0.25">
      <c r="AD6644" s="157">
        <f t="shared" si="221"/>
        <v>0.60500000000000043</v>
      </c>
      <c r="AE6644" s="157">
        <f>IF('1a-Electricity'!$AN$77="no","",ROUND(AD6644,4))</f>
        <v>0.60499999999999998</v>
      </c>
      <c r="AF6644" s="157">
        <f>IF('1a-Electricity'!$AN$78="no","",ROUND(AD6644,4))</f>
        <v>0.60499999999999998</v>
      </c>
      <c r="AG6644" s="157">
        <f>IF('1a-Electricity'!$AN$79="no","",ROUND(AD6644,4))</f>
        <v>0.60499999999999998</v>
      </c>
      <c r="BL6644" s="157">
        <f t="shared" si="222"/>
        <v>0.60400000000000043</v>
      </c>
      <c r="BM6644" s="157">
        <f>IF('1b-NaturalGas'!$AN$87="no","",ROUND(BL6644,4))</f>
        <v>0.60399999999999998</v>
      </c>
      <c r="BN6644" s="157">
        <f>IF('1b-NaturalGas'!$AN$88="no","",ROUND(BL6644,4))</f>
        <v>0.60399999999999998</v>
      </c>
      <c r="BO6644" s="157">
        <f>IF('1b-NaturalGas'!$AN$89="no","",ROUND(BL6644,4))</f>
        <v>0.60399999999999998</v>
      </c>
      <c r="BP6644" s="157">
        <f>IF('1b-NaturalGas'!$AN$90="no","not applicable (based on previous answers)",ROUND(BL6644,4))</f>
        <v>0.60399999999999998</v>
      </c>
      <c r="BQ6644" s="157">
        <f>IF('1b-NaturalGas'!$AN$91="no","not applicable (based on previous answers)",ROUND(BL6644,4))</f>
        <v>0.60399999999999998</v>
      </c>
    </row>
    <row r="6645" spans="30:69" x14ac:dyDescent="0.25">
      <c r="AD6645" s="157">
        <f t="shared" si="221"/>
        <v>0.60600000000000043</v>
      </c>
      <c r="AE6645" s="157">
        <f>IF('1a-Electricity'!$AN$77="no","",ROUND(AD6645,4))</f>
        <v>0.60599999999999998</v>
      </c>
      <c r="AF6645" s="157">
        <f>IF('1a-Electricity'!$AN$78="no","",ROUND(AD6645,4))</f>
        <v>0.60599999999999998</v>
      </c>
      <c r="AG6645" s="157">
        <f>IF('1a-Electricity'!$AN$79="no","",ROUND(AD6645,4))</f>
        <v>0.60599999999999998</v>
      </c>
      <c r="BL6645" s="157">
        <f t="shared" si="222"/>
        <v>0.60500000000000043</v>
      </c>
      <c r="BM6645" s="157">
        <f>IF('1b-NaturalGas'!$AN$87="no","",ROUND(BL6645,4))</f>
        <v>0.60499999999999998</v>
      </c>
      <c r="BN6645" s="157">
        <f>IF('1b-NaturalGas'!$AN$88="no","",ROUND(BL6645,4))</f>
        <v>0.60499999999999998</v>
      </c>
      <c r="BO6645" s="157">
        <f>IF('1b-NaturalGas'!$AN$89="no","",ROUND(BL6645,4))</f>
        <v>0.60499999999999998</v>
      </c>
      <c r="BP6645" s="157">
        <f>IF('1b-NaturalGas'!$AN$90="no","not applicable (based on previous answers)",ROUND(BL6645,4))</f>
        <v>0.60499999999999998</v>
      </c>
      <c r="BQ6645" s="157">
        <f>IF('1b-NaturalGas'!$AN$91="no","not applicable (based on previous answers)",ROUND(BL6645,4))</f>
        <v>0.60499999999999998</v>
      </c>
    </row>
    <row r="6646" spans="30:69" x14ac:dyDescent="0.25">
      <c r="AD6646" s="157">
        <f t="shared" si="221"/>
        <v>0.60700000000000043</v>
      </c>
      <c r="AE6646" s="157">
        <f>IF('1a-Electricity'!$AN$77="no","",ROUND(AD6646,4))</f>
        <v>0.60699999999999998</v>
      </c>
      <c r="AF6646" s="157">
        <f>IF('1a-Electricity'!$AN$78="no","",ROUND(AD6646,4))</f>
        <v>0.60699999999999998</v>
      </c>
      <c r="AG6646" s="157">
        <f>IF('1a-Electricity'!$AN$79="no","",ROUND(AD6646,4))</f>
        <v>0.60699999999999998</v>
      </c>
      <c r="BL6646" s="157">
        <f t="shared" si="222"/>
        <v>0.60600000000000043</v>
      </c>
      <c r="BM6646" s="157">
        <f>IF('1b-NaturalGas'!$AN$87="no","",ROUND(BL6646,4))</f>
        <v>0.60599999999999998</v>
      </c>
      <c r="BN6646" s="157">
        <f>IF('1b-NaturalGas'!$AN$88="no","",ROUND(BL6646,4))</f>
        <v>0.60599999999999998</v>
      </c>
      <c r="BO6646" s="157">
        <f>IF('1b-NaturalGas'!$AN$89="no","",ROUND(BL6646,4))</f>
        <v>0.60599999999999998</v>
      </c>
      <c r="BP6646" s="157">
        <f>IF('1b-NaturalGas'!$AN$90="no","not applicable (based on previous answers)",ROUND(BL6646,4))</f>
        <v>0.60599999999999998</v>
      </c>
      <c r="BQ6646" s="157">
        <f>IF('1b-NaturalGas'!$AN$91="no","not applicable (based on previous answers)",ROUND(BL6646,4))</f>
        <v>0.60599999999999998</v>
      </c>
    </row>
    <row r="6647" spans="30:69" x14ac:dyDescent="0.25">
      <c r="AD6647" s="157">
        <f t="shared" si="221"/>
        <v>0.60800000000000043</v>
      </c>
      <c r="AE6647" s="157">
        <f>IF('1a-Electricity'!$AN$77="no","",ROUND(AD6647,4))</f>
        <v>0.60799999999999998</v>
      </c>
      <c r="AF6647" s="157">
        <f>IF('1a-Electricity'!$AN$78="no","",ROUND(AD6647,4))</f>
        <v>0.60799999999999998</v>
      </c>
      <c r="AG6647" s="157">
        <f>IF('1a-Electricity'!$AN$79="no","",ROUND(AD6647,4))</f>
        <v>0.60799999999999998</v>
      </c>
      <c r="BL6647" s="157">
        <f t="shared" si="222"/>
        <v>0.60700000000000043</v>
      </c>
      <c r="BM6647" s="157">
        <f>IF('1b-NaturalGas'!$AN$87="no","",ROUND(BL6647,4))</f>
        <v>0.60699999999999998</v>
      </c>
      <c r="BN6647" s="157">
        <f>IF('1b-NaturalGas'!$AN$88="no","",ROUND(BL6647,4))</f>
        <v>0.60699999999999998</v>
      </c>
      <c r="BO6647" s="157">
        <f>IF('1b-NaturalGas'!$AN$89="no","",ROUND(BL6647,4))</f>
        <v>0.60699999999999998</v>
      </c>
      <c r="BP6647" s="157">
        <f>IF('1b-NaturalGas'!$AN$90="no","not applicable (based on previous answers)",ROUND(BL6647,4))</f>
        <v>0.60699999999999998</v>
      </c>
      <c r="BQ6647" s="157">
        <f>IF('1b-NaturalGas'!$AN$91="no","not applicable (based on previous answers)",ROUND(BL6647,4))</f>
        <v>0.60699999999999998</v>
      </c>
    </row>
    <row r="6648" spans="30:69" x14ac:dyDescent="0.25">
      <c r="AD6648" s="157">
        <f t="shared" si="221"/>
        <v>0.60900000000000043</v>
      </c>
      <c r="AE6648" s="157">
        <f>IF('1a-Electricity'!$AN$77="no","",ROUND(AD6648,4))</f>
        <v>0.60899999999999999</v>
      </c>
      <c r="AF6648" s="157">
        <f>IF('1a-Electricity'!$AN$78="no","",ROUND(AD6648,4))</f>
        <v>0.60899999999999999</v>
      </c>
      <c r="AG6648" s="157">
        <f>IF('1a-Electricity'!$AN$79="no","",ROUND(AD6648,4))</f>
        <v>0.60899999999999999</v>
      </c>
      <c r="BL6648" s="157">
        <f t="shared" si="222"/>
        <v>0.60800000000000043</v>
      </c>
      <c r="BM6648" s="157">
        <f>IF('1b-NaturalGas'!$AN$87="no","",ROUND(BL6648,4))</f>
        <v>0.60799999999999998</v>
      </c>
      <c r="BN6648" s="157">
        <f>IF('1b-NaturalGas'!$AN$88="no","",ROUND(BL6648,4))</f>
        <v>0.60799999999999998</v>
      </c>
      <c r="BO6648" s="157">
        <f>IF('1b-NaturalGas'!$AN$89="no","",ROUND(BL6648,4))</f>
        <v>0.60799999999999998</v>
      </c>
      <c r="BP6648" s="157">
        <f>IF('1b-NaturalGas'!$AN$90="no","not applicable (based on previous answers)",ROUND(BL6648,4))</f>
        <v>0.60799999999999998</v>
      </c>
      <c r="BQ6648" s="157">
        <f>IF('1b-NaturalGas'!$AN$91="no","not applicable (based on previous answers)",ROUND(BL6648,4))</f>
        <v>0.60799999999999998</v>
      </c>
    </row>
    <row r="6649" spans="30:69" x14ac:dyDescent="0.25">
      <c r="AD6649" s="157">
        <f t="shared" si="221"/>
        <v>0.61000000000000043</v>
      </c>
      <c r="AE6649" s="157">
        <f>IF('1a-Electricity'!$AN$77="no","",ROUND(AD6649,4))</f>
        <v>0.61</v>
      </c>
      <c r="AF6649" s="157">
        <f>IF('1a-Electricity'!$AN$78="no","",ROUND(AD6649,4))</f>
        <v>0.61</v>
      </c>
      <c r="AG6649" s="157">
        <f>IF('1a-Electricity'!$AN$79="no","",ROUND(AD6649,4))</f>
        <v>0.61</v>
      </c>
      <c r="BL6649" s="157">
        <f t="shared" si="222"/>
        <v>0.60900000000000043</v>
      </c>
      <c r="BM6649" s="157">
        <f>IF('1b-NaturalGas'!$AN$87="no","",ROUND(BL6649,4))</f>
        <v>0.60899999999999999</v>
      </c>
      <c r="BN6649" s="157">
        <f>IF('1b-NaturalGas'!$AN$88="no","",ROUND(BL6649,4))</f>
        <v>0.60899999999999999</v>
      </c>
      <c r="BO6649" s="157">
        <f>IF('1b-NaturalGas'!$AN$89="no","",ROUND(BL6649,4))</f>
        <v>0.60899999999999999</v>
      </c>
      <c r="BP6649" s="157">
        <f>IF('1b-NaturalGas'!$AN$90="no","not applicable (based on previous answers)",ROUND(BL6649,4))</f>
        <v>0.60899999999999999</v>
      </c>
      <c r="BQ6649" s="157">
        <f>IF('1b-NaturalGas'!$AN$91="no","not applicable (based on previous answers)",ROUND(BL6649,4))</f>
        <v>0.60899999999999999</v>
      </c>
    </row>
    <row r="6650" spans="30:69" x14ac:dyDescent="0.25">
      <c r="AD6650" s="157">
        <f t="shared" si="221"/>
        <v>0.61100000000000043</v>
      </c>
      <c r="AE6650" s="157">
        <f>IF('1a-Electricity'!$AN$77="no","",ROUND(AD6650,4))</f>
        <v>0.61099999999999999</v>
      </c>
      <c r="AF6650" s="157">
        <f>IF('1a-Electricity'!$AN$78="no","",ROUND(AD6650,4))</f>
        <v>0.61099999999999999</v>
      </c>
      <c r="AG6650" s="157">
        <f>IF('1a-Electricity'!$AN$79="no","",ROUND(AD6650,4))</f>
        <v>0.61099999999999999</v>
      </c>
      <c r="BL6650" s="157">
        <f t="shared" si="222"/>
        <v>0.61000000000000043</v>
      </c>
      <c r="BM6650" s="157">
        <f>IF('1b-NaturalGas'!$AN$87="no","",ROUND(BL6650,4))</f>
        <v>0.61</v>
      </c>
      <c r="BN6650" s="157">
        <f>IF('1b-NaturalGas'!$AN$88="no","",ROUND(BL6650,4))</f>
        <v>0.61</v>
      </c>
      <c r="BO6650" s="157">
        <f>IF('1b-NaturalGas'!$AN$89="no","",ROUND(BL6650,4))</f>
        <v>0.61</v>
      </c>
      <c r="BP6650" s="157">
        <f>IF('1b-NaturalGas'!$AN$90="no","not applicable (based on previous answers)",ROUND(BL6650,4))</f>
        <v>0.61</v>
      </c>
      <c r="BQ6650" s="157">
        <f>IF('1b-NaturalGas'!$AN$91="no","not applicable (based on previous answers)",ROUND(BL6650,4))</f>
        <v>0.61</v>
      </c>
    </row>
    <row r="6651" spans="30:69" x14ac:dyDescent="0.25">
      <c r="AD6651" s="157">
        <f t="shared" si="221"/>
        <v>0.61200000000000043</v>
      </c>
      <c r="AE6651" s="157">
        <f>IF('1a-Electricity'!$AN$77="no","",ROUND(AD6651,4))</f>
        <v>0.61199999999999999</v>
      </c>
      <c r="AF6651" s="157">
        <f>IF('1a-Electricity'!$AN$78="no","",ROUND(AD6651,4))</f>
        <v>0.61199999999999999</v>
      </c>
      <c r="AG6651" s="157">
        <f>IF('1a-Electricity'!$AN$79="no","",ROUND(AD6651,4))</f>
        <v>0.61199999999999999</v>
      </c>
      <c r="BL6651" s="157">
        <f t="shared" si="222"/>
        <v>0.61100000000000043</v>
      </c>
      <c r="BM6651" s="157">
        <f>IF('1b-NaturalGas'!$AN$87="no","",ROUND(BL6651,4))</f>
        <v>0.61099999999999999</v>
      </c>
      <c r="BN6651" s="157">
        <f>IF('1b-NaturalGas'!$AN$88="no","",ROUND(BL6651,4))</f>
        <v>0.61099999999999999</v>
      </c>
      <c r="BO6651" s="157">
        <f>IF('1b-NaturalGas'!$AN$89="no","",ROUND(BL6651,4))</f>
        <v>0.61099999999999999</v>
      </c>
      <c r="BP6651" s="157">
        <f>IF('1b-NaturalGas'!$AN$90="no","not applicable (based on previous answers)",ROUND(BL6651,4))</f>
        <v>0.61099999999999999</v>
      </c>
      <c r="BQ6651" s="157">
        <f>IF('1b-NaturalGas'!$AN$91="no","not applicable (based on previous answers)",ROUND(BL6651,4))</f>
        <v>0.61099999999999999</v>
      </c>
    </row>
    <row r="6652" spans="30:69" x14ac:dyDescent="0.25">
      <c r="AD6652" s="157">
        <f t="shared" si="221"/>
        <v>0.61300000000000043</v>
      </c>
      <c r="AE6652" s="157">
        <f>IF('1a-Electricity'!$AN$77="no","",ROUND(AD6652,4))</f>
        <v>0.61299999999999999</v>
      </c>
      <c r="AF6652" s="157">
        <f>IF('1a-Electricity'!$AN$78="no","",ROUND(AD6652,4))</f>
        <v>0.61299999999999999</v>
      </c>
      <c r="AG6652" s="157">
        <f>IF('1a-Electricity'!$AN$79="no","",ROUND(AD6652,4))</f>
        <v>0.61299999999999999</v>
      </c>
      <c r="BL6652" s="157">
        <f t="shared" si="222"/>
        <v>0.61200000000000043</v>
      </c>
      <c r="BM6652" s="157">
        <f>IF('1b-NaturalGas'!$AN$87="no","",ROUND(BL6652,4))</f>
        <v>0.61199999999999999</v>
      </c>
      <c r="BN6652" s="157">
        <f>IF('1b-NaturalGas'!$AN$88="no","",ROUND(BL6652,4))</f>
        <v>0.61199999999999999</v>
      </c>
      <c r="BO6652" s="157">
        <f>IF('1b-NaturalGas'!$AN$89="no","",ROUND(BL6652,4))</f>
        <v>0.61199999999999999</v>
      </c>
      <c r="BP6652" s="157">
        <f>IF('1b-NaturalGas'!$AN$90="no","not applicable (based on previous answers)",ROUND(BL6652,4))</f>
        <v>0.61199999999999999</v>
      </c>
      <c r="BQ6652" s="157">
        <f>IF('1b-NaturalGas'!$AN$91="no","not applicable (based on previous answers)",ROUND(BL6652,4))</f>
        <v>0.61199999999999999</v>
      </c>
    </row>
    <row r="6653" spans="30:69" x14ac:dyDescent="0.25">
      <c r="AD6653" s="157">
        <f t="shared" si="221"/>
        <v>0.61400000000000043</v>
      </c>
      <c r="AE6653" s="157">
        <f>IF('1a-Electricity'!$AN$77="no","",ROUND(AD6653,4))</f>
        <v>0.61399999999999999</v>
      </c>
      <c r="AF6653" s="157">
        <f>IF('1a-Electricity'!$AN$78="no","",ROUND(AD6653,4))</f>
        <v>0.61399999999999999</v>
      </c>
      <c r="AG6653" s="157">
        <f>IF('1a-Electricity'!$AN$79="no","",ROUND(AD6653,4))</f>
        <v>0.61399999999999999</v>
      </c>
      <c r="BL6653" s="157">
        <f t="shared" si="222"/>
        <v>0.61300000000000043</v>
      </c>
      <c r="BM6653" s="157">
        <f>IF('1b-NaturalGas'!$AN$87="no","",ROUND(BL6653,4))</f>
        <v>0.61299999999999999</v>
      </c>
      <c r="BN6653" s="157">
        <f>IF('1b-NaturalGas'!$AN$88="no","",ROUND(BL6653,4))</f>
        <v>0.61299999999999999</v>
      </c>
      <c r="BO6653" s="157">
        <f>IF('1b-NaturalGas'!$AN$89="no","",ROUND(BL6653,4))</f>
        <v>0.61299999999999999</v>
      </c>
      <c r="BP6653" s="157">
        <f>IF('1b-NaturalGas'!$AN$90="no","not applicable (based on previous answers)",ROUND(BL6653,4))</f>
        <v>0.61299999999999999</v>
      </c>
      <c r="BQ6653" s="157">
        <f>IF('1b-NaturalGas'!$AN$91="no","not applicable (based on previous answers)",ROUND(BL6653,4))</f>
        <v>0.61299999999999999</v>
      </c>
    </row>
    <row r="6654" spans="30:69" x14ac:dyDescent="0.25">
      <c r="AD6654" s="157">
        <f t="shared" si="221"/>
        <v>0.61500000000000044</v>
      </c>
      <c r="AE6654" s="157">
        <f>IF('1a-Electricity'!$AN$77="no","",ROUND(AD6654,4))</f>
        <v>0.61499999999999999</v>
      </c>
      <c r="AF6654" s="157">
        <f>IF('1a-Electricity'!$AN$78="no","",ROUND(AD6654,4))</f>
        <v>0.61499999999999999</v>
      </c>
      <c r="AG6654" s="157">
        <f>IF('1a-Electricity'!$AN$79="no","",ROUND(AD6654,4))</f>
        <v>0.61499999999999999</v>
      </c>
      <c r="BL6654" s="157">
        <f t="shared" si="222"/>
        <v>0.61400000000000043</v>
      </c>
      <c r="BM6654" s="157">
        <f>IF('1b-NaturalGas'!$AN$87="no","",ROUND(BL6654,4))</f>
        <v>0.61399999999999999</v>
      </c>
      <c r="BN6654" s="157">
        <f>IF('1b-NaturalGas'!$AN$88="no","",ROUND(BL6654,4))</f>
        <v>0.61399999999999999</v>
      </c>
      <c r="BO6654" s="157">
        <f>IF('1b-NaturalGas'!$AN$89="no","",ROUND(BL6654,4))</f>
        <v>0.61399999999999999</v>
      </c>
      <c r="BP6654" s="157">
        <f>IF('1b-NaturalGas'!$AN$90="no","not applicable (based on previous answers)",ROUND(BL6654,4))</f>
        <v>0.61399999999999999</v>
      </c>
      <c r="BQ6654" s="157">
        <f>IF('1b-NaturalGas'!$AN$91="no","not applicable (based on previous answers)",ROUND(BL6654,4))</f>
        <v>0.61399999999999999</v>
      </c>
    </row>
    <row r="6655" spans="30:69" x14ac:dyDescent="0.25">
      <c r="AD6655" s="157">
        <f t="shared" si="221"/>
        <v>0.61600000000000044</v>
      </c>
      <c r="AE6655" s="157">
        <f>IF('1a-Electricity'!$AN$77="no","",ROUND(AD6655,4))</f>
        <v>0.61599999999999999</v>
      </c>
      <c r="AF6655" s="157">
        <f>IF('1a-Electricity'!$AN$78="no","",ROUND(AD6655,4))</f>
        <v>0.61599999999999999</v>
      </c>
      <c r="AG6655" s="157">
        <f>IF('1a-Electricity'!$AN$79="no","",ROUND(AD6655,4))</f>
        <v>0.61599999999999999</v>
      </c>
      <c r="BL6655" s="157">
        <f t="shared" si="222"/>
        <v>0.61500000000000044</v>
      </c>
      <c r="BM6655" s="157">
        <f>IF('1b-NaturalGas'!$AN$87="no","",ROUND(BL6655,4))</f>
        <v>0.61499999999999999</v>
      </c>
      <c r="BN6655" s="157">
        <f>IF('1b-NaturalGas'!$AN$88="no","",ROUND(BL6655,4))</f>
        <v>0.61499999999999999</v>
      </c>
      <c r="BO6655" s="157">
        <f>IF('1b-NaturalGas'!$AN$89="no","",ROUND(BL6655,4))</f>
        <v>0.61499999999999999</v>
      </c>
      <c r="BP6655" s="157">
        <f>IF('1b-NaturalGas'!$AN$90="no","not applicable (based on previous answers)",ROUND(BL6655,4))</f>
        <v>0.61499999999999999</v>
      </c>
      <c r="BQ6655" s="157">
        <f>IF('1b-NaturalGas'!$AN$91="no","not applicable (based on previous answers)",ROUND(BL6655,4))</f>
        <v>0.61499999999999999</v>
      </c>
    </row>
    <row r="6656" spans="30:69" x14ac:dyDescent="0.25">
      <c r="AD6656" s="157">
        <f t="shared" si="221"/>
        <v>0.61700000000000044</v>
      </c>
      <c r="AE6656" s="157">
        <f>IF('1a-Electricity'!$AN$77="no","",ROUND(AD6656,4))</f>
        <v>0.61699999999999999</v>
      </c>
      <c r="AF6656" s="157">
        <f>IF('1a-Electricity'!$AN$78="no","",ROUND(AD6656,4))</f>
        <v>0.61699999999999999</v>
      </c>
      <c r="AG6656" s="157">
        <f>IF('1a-Electricity'!$AN$79="no","",ROUND(AD6656,4))</f>
        <v>0.61699999999999999</v>
      </c>
      <c r="BL6656" s="157">
        <f t="shared" si="222"/>
        <v>0.61600000000000044</v>
      </c>
      <c r="BM6656" s="157">
        <f>IF('1b-NaturalGas'!$AN$87="no","",ROUND(BL6656,4))</f>
        <v>0.61599999999999999</v>
      </c>
      <c r="BN6656" s="157">
        <f>IF('1b-NaturalGas'!$AN$88="no","",ROUND(BL6656,4))</f>
        <v>0.61599999999999999</v>
      </c>
      <c r="BO6656" s="157">
        <f>IF('1b-NaturalGas'!$AN$89="no","",ROUND(BL6656,4))</f>
        <v>0.61599999999999999</v>
      </c>
      <c r="BP6656" s="157">
        <f>IF('1b-NaturalGas'!$AN$90="no","not applicable (based on previous answers)",ROUND(BL6656,4))</f>
        <v>0.61599999999999999</v>
      </c>
      <c r="BQ6656" s="157">
        <f>IF('1b-NaturalGas'!$AN$91="no","not applicable (based on previous answers)",ROUND(BL6656,4))</f>
        <v>0.61599999999999999</v>
      </c>
    </row>
    <row r="6657" spans="30:69" x14ac:dyDescent="0.25">
      <c r="AD6657" s="157">
        <f t="shared" si="221"/>
        <v>0.61800000000000044</v>
      </c>
      <c r="AE6657" s="157">
        <f>IF('1a-Electricity'!$AN$77="no","",ROUND(AD6657,4))</f>
        <v>0.61799999999999999</v>
      </c>
      <c r="AF6657" s="157">
        <f>IF('1a-Electricity'!$AN$78="no","",ROUND(AD6657,4))</f>
        <v>0.61799999999999999</v>
      </c>
      <c r="AG6657" s="157">
        <f>IF('1a-Electricity'!$AN$79="no","",ROUND(AD6657,4))</f>
        <v>0.61799999999999999</v>
      </c>
      <c r="BL6657" s="157">
        <f t="shared" si="222"/>
        <v>0.61700000000000044</v>
      </c>
      <c r="BM6657" s="157">
        <f>IF('1b-NaturalGas'!$AN$87="no","",ROUND(BL6657,4))</f>
        <v>0.61699999999999999</v>
      </c>
      <c r="BN6657" s="157">
        <f>IF('1b-NaturalGas'!$AN$88="no","",ROUND(BL6657,4))</f>
        <v>0.61699999999999999</v>
      </c>
      <c r="BO6657" s="157">
        <f>IF('1b-NaturalGas'!$AN$89="no","",ROUND(BL6657,4))</f>
        <v>0.61699999999999999</v>
      </c>
      <c r="BP6657" s="157">
        <f>IF('1b-NaturalGas'!$AN$90="no","not applicable (based on previous answers)",ROUND(BL6657,4))</f>
        <v>0.61699999999999999</v>
      </c>
      <c r="BQ6657" s="157">
        <f>IF('1b-NaturalGas'!$AN$91="no","not applicable (based on previous answers)",ROUND(BL6657,4))</f>
        <v>0.61699999999999999</v>
      </c>
    </row>
    <row r="6658" spans="30:69" x14ac:dyDescent="0.25">
      <c r="AD6658" s="157">
        <f t="shared" si="221"/>
        <v>0.61900000000000044</v>
      </c>
      <c r="AE6658" s="157">
        <f>IF('1a-Electricity'!$AN$77="no","",ROUND(AD6658,4))</f>
        <v>0.61899999999999999</v>
      </c>
      <c r="AF6658" s="157">
        <f>IF('1a-Electricity'!$AN$78="no","",ROUND(AD6658,4))</f>
        <v>0.61899999999999999</v>
      </c>
      <c r="AG6658" s="157">
        <f>IF('1a-Electricity'!$AN$79="no","",ROUND(AD6658,4))</f>
        <v>0.61899999999999999</v>
      </c>
      <c r="BL6658" s="157">
        <f t="shared" si="222"/>
        <v>0.61800000000000044</v>
      </c>
      <c r="BM6658" s="157">
        <f>IF('1b-NaturalGas'!$AN$87="no","",ROUND(BL6658,4))</f>
        <v>0.61799999999999999</v>
      </c>
      <c r="BN6658" s="157">
        <f>IF('1b-NaturalGas'!$AN$88="no","",ROUND(BL6658,4))</f>
        <v>0.61799999999999999</v>
      </c>
      <c r="BO6658" s="157">
        <f>IF('1b-NaturalGas'!$AN$89="no","",ROUND(BL6658,4))</f>
        <v>0.61799999999999999</v>
      </c>
      <c r="BP6658" s="157">
        <f>IF('1b-NaturalGas'!$AN$90="no","not applicable (based on previous answers)",ROUND(BL6658,4))</f>
        <v>0.61799999999999999</v>
      </c>
      <c r="BQ6658" s="157">
        <f>IF('1b-NaturalGas'!$AN$91="no","not applicable (based on previous answers)",ROUND(BL6658,4))</f>
        <v>0.61799999999999999</v>
      </c>
    </row>
    <row r="6659" spans="30:69" x14ac:dyDescent="0.25">
      <c r="AD6659" s="157">
        <f t="shared" si="221"/>
        <v>0.62000000000000044</v>
      </c>
      <c r="AE6659" s="157">
        <f>IF('1a-Electricity'!$AN$77="no","",ROUND(AD6659,4))</f>
        <v>0.62</v>
      </c>
      <c r="AF6659" s="157">
        <f>IF('1a-Electricity'!$AN$78="no","",ROUND(AD6659,4))</f>
        <v>0.62</v>
      </c>
      <c r="AG6659" s="157">
        <f>IF('1a-Electricity'!$AN$79="no","",ROUND(AD6659,4))</f>
        <v>0.62</v>
      </c>
      <c r="BL6659" s="157">
        <f t="shared" si="222"/>
        <v>0.61900000000000044</v>
      </c>
      <c r="BM6659" s="157">
        <f>IF('1b-NaturalGas'!$AN$87="no","",ROUND(BL6659,4))</f>
        <v>0.61899999999999999</v>
      </c>
      <c r="BN6659" s="157">
        <f>IF('1b-NaturalGas'!$AN$88="no","",ROUND(BL6659,4))</f>
        <v>0.61899999999999999</v>
      </c>
      <c r="BO6659" s="157">
        <f>IF('1b-NaturalGas'!$AN$89="no","",ROUND(BL6659,4))</f>
        <v>0.61899999999999999</v>
      </c>
      <c r="BP6659" s="157">
        <f>IF('1b-NaturalGas'!$AN$90="no","not applicable (based on previous answers)",ROUND(BL6659,4))</f>
        <v>0.61899999999999999</v>
      </c>
      <c r="BQ6659" s="157">
        <f>IF('1b-NaturalGas'!$AN$91="no","not applicable (based on previous answers)",ROUND(BL6659,4))</f>
        <v>0.61899999999999999</v>
      </c>
    </row>
    <row r="6660" spans="30:69" x14ac:dyDescent="0.25">
      <c r="AD6660" s="157">
        <f t="shared" si="221"/>
        <v>0.62100000000000044</v>
      </c>
      <c r="AE6660" s="157">
        <f>IF('1a-Electricity'!$AN$77="no","",ROUND(AD6660,4))</f>
        <v>0.621</v>
      </c>
      <c r="AF6660" s="157">
        <f>IF('1a-Electricity'!$AN$78="no","",ROUND(AD6660,4))</f>
        <v>0.621</v>
      </c>
      <c r="AG6660" s="157">
        <f>IF('1a-Electricity'!$AN$79="no","",ROUND(AD6660,4))</f>
        <v>0.621</v>
      </c>
      <c r="BL6660" s="157">
        <f t="shared" si="222"/>
        <v>0.62000000000000044</v>
      </c>
      <c r="BM6660" s="157">
        <f>IF('1b-NaturalGas'!$AN$87="no","",ROUND(BL6660,4))</f>
        <v>0.62</v>
      </c>
      <c r="BN6660" s="157">
        <f>IF('1b-NaturalGas'!$AN$88="no","",ROUND(BL6660,4))</f>
        <v>0.62</v>
      </c>
      <c r="BO6660" s="157">
        <f>IF('1b-NaturalGas'!$AN$89="no","",ROUND(BL6660,4))</f>
        <v>0.62</v>
      </c>
      <c r="BP6660" s="157">
        <f>IF('1b-NaturalGas'!$AN$90="no","not applicable (based on previous answers)",ROUND(BL6660,4))</f>
        <v>0.62</v>
      </c>
      <c r="BQ6660" s="157">
        <f>IF('1b-NaturalGas'!$AN$91="no","not applicable (based on previous answers)",ROUND(BL6660,4))</f>
        <v>0.62</v>
      </c>
    </row>
    <row r="6661" spans="30:69" x14ac:dyDescent="0.25">
      <c r="AD6661" s="157">
        <f t="shared" si="221"/>
        <v>0.62200000000000044</v>
      </c>
      <c r="AE6661" s="157">
        <f>IF('1a-Electricity'!$AN$77="no","",ROUND(AD6661,4))</f>
        <v>0.622</v>
      </c>
      <c r="AF6661" s="157">
        <f>IF('1a-Electricity'!$AN$78="no","",ROUND(AD6661,4))</f>
        <v>0.622</v>
      </c>
      <c r="AG6661" s="157">
        <f>IF('1a-Electricity'!$AN$79="no","",ROUND(AD6661,4))</f>
        <v>0.622</v>
      </c>
      <c r="BL6661" s="157">
        <f t="shared" si="222"/>
        <v>0.62100000000000044</v>
      </c>
      <c r="BM6661" s="157">
        <f>IF('1b-NaturalGas'!$AN$87="no","",ROUND(BL6661,4))</f>
        <v>0.621</v>
      </c>
      <c r="BN6661" s="157">
        <f>IF('1b-NaturalGas'!$AN$88="no","",ROUND(BL6661,4))</f>
        <v>0.621</v>
      </c>
      <c r="BO6661" s="157">
        <f>IF('1b-NaturalGas'!$AN$89="no","",ROUND(BL6661,4))</f>
        <v>0.621</v>
      </c>
      <c r="BP6661" s="157">
        <f>IF('1b-NaturalGas'!$AN$90="no","not applicable (based on previous answers)",ROUND(BL6661,4))</f>
        <v>0.621</v>
      </c>
      <c r="BQ6661" s="157">
        <f>IF('1b-NaturalGas'!$AN$91="no","not applicable (based on previous answers)",ROUND(BL6661,4))</f>
        <v>0.621</v>
      </c>
    </row>
    <row r="6662" spans="30:69" x14ac:dyDescent="0.25">
      <c r="AD6662" s="157">
        <f t="shared" si="221"/>
        <v>0.62300000000000044</v>
      </c>
      <c r="AE6662" s="157">
        <f>IF('1a-Electricity'!$AN$77="no","",ROUND(AD6662,4))</f>
        <v>0.623</v>
      </c>
      <c r="AF6662" s="157">
        <f>IF('1a-Electricity'!$AN$78="no","",ROUND(AD6662,4))</f>
        <v>0.623</v>
      </c>
      <c r="AG6662" s="157">
        <f>IF('1a-Electricity'!$AN$79="no","",ROUND(AD6662,4))</f>
        <v>0.623</v>
      </c>
      <c r="BL6662" s="157">
        <f t="shared" si="222"/>
        <v>0.62200000000000044</v>
      </c>
      <c r="BM6662" s="157">
        <f>IF('1b-NaturalGas'!$AN$87="no","",ROUND(BL6662,4))</f>
        <v>0.622</v>
      </c>
      <c r="BN6662" s="157">
        <f>IF('1b-NaturalGas'!$AN$88="no","",ROUND(BL6662,4))</f>
        <v>0.622</v>
      </c>
      <c r="BO6662" s="157">
        <f>IF('1b-NaturalGas'!$AN$89="no","",ROUND(BL6662,4))</f>
        <v>0.622</v>
      </c>
      <c r="BP6662" s="157">
        <f>IF('1b-NaturalGas'!$AN$90="no","not applicable (based on previous answers)",ROUND(BL6662,4))</f>
        <v>0.622</v>
      </c>
      <c r="BQ6662" s="157">
        <f>IF('1b-NaturalGas'!$AN$91="no","not applicable (based on previous answers)",ROUND(BL6662,4))</f>
        <v>0.622</v>
      </c>
    </row>
    <row r="6663" spans="30:69" x14ac:dyDescent="0.25">
      <c r="AD6663" s="157">
        <f t="shared" si="221"/>
        <v>0.62400000000000044</v>
      </c>
      <c r="AE6663" s="157">
        <f>IF('1a-Electricity'!$AN$77="no","",ROUND(AD6663,4))</f>
        <v>0.624</v>
      </c>
      <c r="AF6663" s="157">
        <f>IF('1a-Electricity'!$AN$78="no","",ROUND(AD6663,4))</f>
        <v>0.624</v>
      </c>
      <c r="AG6663" s="157">
        <f>IF('1a-Electricity'!$AN$79="no","",ROUND(AD6663,4))</f>
        <v>0.624</v>
      </c>
      <c r="BL6663" s="157">
        <f t="shared" si="222"/>
        <v>0.62300000000000044</v>
      </c>
      <c r="BM6663" s="157">
        <f>IF('1b-NaturalGas'!$AN$87="no","",ROUND(BL6663,4))</f>
        <v>0.623</v>
      </c>
      <c r="BN6663" s="157">
        <f>IF('1b-NaturalGas'!$AN$88="no","",ROUND(BL6663,4))</f>
        <v>0.623</v>
      </c>
      <c r="BO6663" s="157">
        <f>IF('1b-NaturalGas'!$AN$89="no","",ROUND(BL6663,4))</f>
        <v>0.623</v>
      </c>
      <c r="BP6663" s="157">
        <f>IF('1b-NaturalGas'!$AN$90="no","not applicable (based on previous answers)",ROUND(BL6663,4))</f>
        <v>0.623</v>
      </c>
      <c r="BQ6663" s="157">
        <f>IF('1b-NaturalGas'!$AN$91="no","not applicable (based on previous answers)",ROUND(BL6663,4))</f>
        <v>0.623</v>
      </c>
    </row>
    <row r="6664" spans="30:69" x14ac:dyDescent="0.25">
      <c r="AD6664" s="157">
        <f t="shared" si="221"/>
        <v>0.62500000000000044</v>
      </c>
      <c r="AE6664" s="157">
        <f>IF('1a-Electricity'!$AN$77="no","",ROUND(AD6664,4))</f>
        <v>0.625</v>
      </c>
      <c r="AF6664" s="157">
        <f>IF('1a-Electricity'!$AN$78="no","",ROUND(AD6664,4))</f>
        <v>0.625</v>
      </c>
      <c r="AG6664" s="157">
        <f>IF('1a-Electricity'!$AN$79="no","",ROUND(AD6664,4))</f>
        <v>0.625</v>
      </c>
      <c r="BL6664" s="157">
        <f t="shared" si="222"/>
        <v>0.62400000000000044</v>
      </c>
      <c r="BM6664" s="157">
        <f>IF('1b-NaturalGas'!$AN$87="no","",ROUND(BL6664,4))</f>
        <v>0.624</v>
      </c>
      <c r="BN6664" s="157">
        <f>IF('1b-NaturalGas'!$AN$88="no","",ROUND(BL6664,4))</f>
        <v>0.624</v>
      </c>
      <c r="BO6664" s="157">
        <f>IF('1b-NaturalGas'!$AN$89="no","",ROUND(BL6664,4))</f>
        <v>0.624</v>
      </c>
      <c r="BP6664" s="157">
        <f>IF('1b-NaturalGas'!$AN$90="no","not applicable (based on previous answers)",ROUND(BL6664,4))</f>
        <v>0.624</v>
      </c>
      <c r="BQ6664" s="157">
        <f>IF('1b-NaturalGas'!$AN$91="no","not applicable (based on previous answers)",ROUND(BL6664,4))</f>
        <v>0.624</v>
      </c>
    </row>
    <row r="6665" spans="30:69" x14ac:dyDescent="0.25">
      <c r="AD6665" s="157">
        <f t="shared" si="221"/>
        <v>0.62600000000000044</v>
      </c>
      <c r="AE6665" s="157">
        <f>IF('1a-Electricity'!$AN$77="no","",ROUND(AD6665,4))</f>
        <v>0.626</v>
      </c>
      <c r="AF6665" s="157">
        <f>IF('1a-Electricity'!$AN$78="no","",ROUND(AD6665,4))</f>
        <v>0.626</v>
      </c>
      <c r="AG6665" s="157">
        <f>IF('1a-Electricity'!$AN$79="no","",ROUND(AD6665,4))</f>
        <v>0.626</v>
      </c>
      <c r="BL6665" s="157">
        <f t="shared" si="222"/>
        <v>0.62500000000000044</v>
      </c>
      <c r="BM6665" s="157">
        <f>IF('1b-NaturalGas'!$AN$87="no","",ROUND(BL6665,4))</f>
        <v>0.625</v>
      </c>
      <c r="BN6665" s="157">
        <f>IF('1b-NaturalGas'!$AN$88="no","",ROUND(BL6665,4))</f>
        <v>0.625</v>
      </c>
      <c r="BO6665" s="157">
        <f>IF('1b-NaturalGas'!$AN$89="no","",ROUND(BL6665,4))</f>
        <v>0.625</v>
      </c>
      <c r="BP6665" s="157">
        <f>IF('1b-NaturalGas'!$AN$90="no","not applicable (based on previous answers)",ROUND(BL6665,4))</f>
        <v>0.625</v>
      </c>
      <c r="BQ6665" s="157">
        <f>IF('1b-NaturalGas'!$AN$91="no","not applicable (based on previous answers)",ROUND(BL6665,4))</f>
        <v>0.625</v>
      </c>
    </row>
    <row r="6666" spans="30:69" x14ac:dyDescent="0.25">
      <c r="AD6666" s="157">
        <f t="shared" si="221"/>
        <v>0.62700000000000045</v>
      </c>
      <c r="AE6666" s="157">
        <f>IF('1a-Electricity'!$AN$77="no","",ROUND(AD6666,4))</f>
        <v>0.627</v>
      </c>
      <c r="AF6666" s="157">
        <f>IF('1a-Electricity'!$AN$78="no","",ROUND(AD6666,4))</f>
        <v>0.627</v>
      </c>
      <c r="AG6666" s="157">
        <f>IF('1a-Electricity'!$AN$79="no","",ROUND(AD6666,4))</f>
        <v>0.627</v>
      </c>
      <c r="BL6666" s="157">
        <f t="shared" si="222"/>
        <v>0.62600000000000044</v>
      </c>
      <c r="BM6666" s="157">
        <f>IF('1b-NaturalGas'!$AN$87="no","",ROUND(BL6666,4))</f>
        <v>0.626</v>
      </c>
      <c r="BN6666" s="157">
        <f>IF('1b-NaturalGas'!$AN$88="no","",ROUND(BL6666,4))</f>
        <v>0.626</v>
      </c>
      <c r="BO6666" s="157">
        <f>IF('1b-NaturalGas'!$AN$89="no","",ROUND(BL6666,4))</f>
        <v>0.626</v>
      </c>
      <c r="BP6666" s="157">
        <f>IF('1b-NaturalGas'!$AN$90="no","not applicable (based on previous answers)",ROUND(BL6666,4))</f>
        <v>0.626</v>
      </c>
      <c r="BQ6666" s="157">
        <f>IF('1b-NaturalGas'!$AN$91="no","not applicable (based on previous answers)",ROUND(BL6666,4))</f>
        <v>0.626</v>
      </c>
    </row>
    <row r="6667" spans="30:69" x14ac:dyDescent="0.25">
      <c r="AD6667" s="157">
        <f t="shared" si="221"/>
        <v>0.62800000000000045</v>
      </c>
      <c r="AE6667" s="157">
        <f>IF('1a-Electricity'!$AN$77="no","",ROUND(AD6667,4))</f>
        <v>0.628</v>
      </c>
      <c r="AF6667" s="157">
        <f>IF('1a-Electricity'!$AN$78="no","",ROUND(AD6667,4))</f>
        <v>0.628</v>
      </c>
      <c r="AG6667" s="157">
        <f>IF('1a-Electricity'!$AN$79="no","",ROUND(AD6667,4))</f>
        <v>0.628</v>
      </c>
      <c r="BL6667" s="157">
        <f t="shared" si="222"/>
        <v>0.62700000000000045</v>
      </c>
      <c r="BM6667" s="157">
        <f>IF('1b-NaturalGas'!$AN$87="no","",ROUND(BL6667,4))</f>
        <v>0.627</v>
      </c>
      <c r="BN6667" s="157">
        <f>IF('1b-NaturalGas'!$AN$88="no","",ROUND(BL6667,4))</f>
        <v>0.627</v>
      </c>
      <c r="BO6667" s="157">
        <f>IF('1b-NaturalGas'!$AN$89="no","",ROUND(BL6667,4))</f>
        <v>0.627</v>
      </c>
      <c r="BP6667" s="157">
        <f>IF('1b-NaturalGas'!$AN$90="no","not applicable (based on previous answers)",ROUND(BL6667,4))</f>
        <v>0.627</v>
      </c>
      <c r="BQ6667" s="157">
        <f>IF('1b-NaturalGas'!$AN$91="no","not applicable (based on previous answers)",ROUND(BL6667,4))</f>
        <v>0.627</v>
      </c>
    </row>
    <row r="6668" spans="30:69" x14ac:dyDescent="0.25">
      <c r="AD6668" s="157">
        <f t="shared" si="221"/>
        <v>0.62900000000000045</v>
      </c>
      <c r="AE6668" s="157">
        <f>IF('1a-Electricity'!$AN$77="no","",ROUND(AD6668,4))</f>
        <v>0.629</v>
      </c>
      <c r="AF6668" s="157">
        <f>IF('1a-Electricity'!$AN$78="no","",ROUND(AD6668,4))</f>
        <v>0.629</v>
      </c>
      <c r="AG6668" s="157">
        <f>IF('1a-Electricity'!$AN$79="no","",ROUND(AD6668,4))</f>
        <v>0.629</v>
      </c>
      <c r="BL6668" s="157">
        <f t="shared" si="222"/>
        <v>0.62800000000000045</v>
      </c>
      <c r="BM6668" s="157">
        <f>IF('1b-NaturalGas'!$AN$87="no","",ROUND(BL6668,4))</f>
        <v>0.628</v>
      </c>
      <c r="BN6668" s="157">
        <f>IF('1b-NaturalGas'!$AN$88="no","",ROUND(BL6668,4))</f>
        <v>0.628</v>
      </c>
      <c r="BO6668" s="157">
        <f>IF('1b-NaturalGas'!$AN$89="no","",ROUND(BL6668,4))</f>
        <v>0.628</v>
      </c>
      <c r="BP6668" s="157">
        <f>IF('1b-NaturalGas'!$AN$90="no","not applicable (based on previous answers)",ROUND(BL6668,4))</f>
        <v>0.628</v>
      </c>
      <c r="BQ6668" s="157">
        <f>IF('1b-NaturalGas'!$AN$91="no","not applicable (based on previous answers)",ROUND(BL6668,4))</f>
        <v>0.628</v>
      </c>
    </row>
    <row r="6669" spans="30:69" x14ac:dyDescent="0.25">
      <c r="AD6669" s="157">
        <f t="shared" si="221"/>
        <v>0.63000000000000045</v>
      </c>
      <c r="AE6669" s="157">
        <f>IF('1a-Electricity'!$AN$77="no","",ROUND(AD6669,4))</f>
        <v>0.63</v>
      </c>
      <c r="AF6669" s="157">
        <f>IF('1a-Electricity'!$AN$78="no","",ROUND(AD6669,4))</f>
        <v>0.63</v>
      </c>
      <c r="AG6669" s="157">
        <f>IF('1a-Electricity'!$AN$79="no","",ROUND(AD6669,4))</f>
        <v>0.63</v>
      </c>
      <c r="BL6669" s="157">
        <f t="shared" si="222"/>
        <v>0.62900000000000045</v>
      </c>
      <c r="BM6669" s="157">
        <f>IF('1b-NaturalGas'!$AN$87="no","",ROUND(BL6669,4))</f>
        <v>0.629</v>
      </c>
      <c r="BN6669" s="157">
        <f>IF('1b-NaturalGas'!$AN$88="no","",ROUND(BL6669,4))</f>
        <v>0.629</v>
      </c>
      <c r="BO6669" s="157">
        <f>IF('1b-NaturalGas'!$AN$89="no","",ROUND(BL6669,4))</f>
        <v>0.629</v>
      </c>
      <c r="BP6669" s="157">
        <f>IF('1b-NaturalGas'!$AN$90="no","not applicable (based on previous answers)",ROUND(BL6669,4))</f>
        <v>0.629</v>
      </c>
      <c r="BQ6669" s="157">
        <f>IF('1b-NaturalGas'!$AN$91="no","not applicable (based on previous answers)",ROUND(BL6669,4))</f>
        <v>0.629</v>
      </c>
    </row>
    <row r="6670" spans="30:69" x14ac:dyDescent="0.25">
      <c r="AD6670" s="157">
        <f t="shared" si="221"/>
        <v>0.63100000000000045</v>
      </c>
      <c r="AE6670" s="157">
        <f>IF('1a-Electricity'!$AN$77="no","",ROUND(AD6670,4))</f>
        <v>0.63100000000000001</v>
      </c>
      <c r="AF6670" s="157">
        <f>IF('1a-Electricity'!$AN$78="no","",ROUND(AD6670,4))</f>
        <v>0.63100000000000001</v>
      </c>
      <c r="AG6670" s="157">
        <f>IF('1a-Electricity'!$AN$79="no","",ROUND(AD6670,4))</f>
        <v>0.63100000000000001</v>
      </c>
      <c r="BL6670" s="157">
        <f t="shared" si="222"/>
        <v>0.63000000000000045</v>
      </c>
      <c r="BM6670" s="157">
        <f>IF('1b-NaturalGas'!$AN$87="no","",ROUND(BL6670,4))</f>
        <v>0.63</v>
      </c>
      <c r="BN6670" s="157">
        <f>IF('1b-NaturalGas'!$AN$88="no","",ROUND(BL6670,4))</f>
        <v>0.63</v>
      </c>
      <c r="BO6670" s="157">
        <f>IF('1b-NaturalGas'!$AN$89="no","",ROUND(BL6670,4))</f>
        <v>0.63</v>
      </c>
      <c r="BP6670" s="157">
        <f>IF('1b-NaturalGas'!$AN$90="no","not applicable (based on previous answers)",ROUND(BL6670,4))</f>
        <v>0.63</v>
      </c>
      <c r="BQ6670" s="157">
        <f>IF('1b-NaturalGas'!$AN$91="no","not applicable (based on previous answers)",ROUND(BL6670,4))</f>
        <v>0.63</v>
      </c>
    </row>
    <row r="6671" spans="30:69" x14ac:dyDescent="0.25">
      <c r="AD6671" s="157">
        <f t="shared" si="221"/>
        <v>0.63200000000000045</v>
      </c>
      <c r="AE6671" s="157">
        <f>IF('1a-Electricity'!$AN$77="no","",ROUND(AD6671,4))</f>
        <v>0.63200000000000001</v>
      </c>
      <c r="AF6671" s="157">
        <f>IF('1a-Electricity'!$AN$78="no","",ROUND(AD6671,4))</f>
        <v>0.63200000000000001</v>
      </c>
      <c r="AG6671" s="157">
        <f>IF('1a-Electricity'!$AN$79="no","",ROUND(AD6671,4))</f>
        <v>0.63200000000000001</v>
      </c>
      <c r="BL6671" s="157">
        <f t="shared" si="222"/>
        <v>0.63100000000000045</v>
      </c>
      <c r="BM6671" s="157">
        <f>IF('1b-NaturalGas'!$AN$87="no","",ROUND(BL6671,4))</f>
        <v>0.63100000000000001</v>
      </c>
      <c r="BN6671" s="157">
        <f>IF('1b-NaturalGas'!$AN$88="no","",ROUND(BL6671,4))</f>
        <v>0.63100000000000001</v>
      </c>
      <c r="BO6671" s="157">
        <f>IF('1b-NaturalGas'!$AN$89="no","",ROUND(BL6671,4))</f>
        <v>0.63100000000000001</v>
      </c>
      <c r="BP6671" s="157">
        <f>IF('1b-NaturalGas'!$AN$90="no","not applicable (based on previous answers)",ROUND(BL6671,4))</f>
        <v>0.63100000000000001</v>
      </c>
      <c r="BQ6671" s="157">
        <f>IF('1b-NaturalGas'!$AN$91="no","not applicable (based on previous answers)",ROUND(BL6671,4))</f>
        <v>0.63100000000000001</v>
      </c>
    </row>
    <row r="6672" spans="30:69" x14ac:dyDescent="0.25">
      <c r="AD6672" s="157">
        <f t="shared" ref="AD6672:AD6735" si="223">AD6671+0.001</f>
        <v>0.63300000000000045</v>
      </c>
      <c r="AE6672" s="157">
        <f>IF('1a-Electricity'!$AN$77="no","",ROUND(AD6672,4))</f>
        <v>0.63300000000000001</v>
      </c>
      <c r="AF6672" s="157">
        <f>IF('1a-Electricity'!$AN$78="no","",ROUND(AD6672,4))</f>
        <v>0.63300000000000001</v>
      </c>
      <c r="AG6672" s="157">
        <f>IF('1a-Electricity'!$AN$79="no","",ROUND(AD6672,4))</f>
        <v>0.63300000000000001</v>
      </c>
      <c r="BL6672" s="157">
        <f t="shared" si="222"/>
        <v>0.63200000000000045</v>
      </c>
      <c r="BM6672" s="157">
        <f>IF('1b-NaturalGas'!$AN$87="no","",ROUND(BL6672,4))</f>
        <v>0.63200000000000001</v>
      </c>
      <c r="BN6672" s="157">
        <f>IF('1b-NaturalGas'!$AN$88="no","",ROUND(BL6672,4))</f>
        <v>0.63200000000000001</v>
      </c>
      <c r="BO6672" s="157">
        <f>IF('1b-NaturalGas'!$AN$89="no","",ROUND(BL6672,4))</f>
        <v>0.63200000000000001</v>
      </c>
      <c r="BP6672" s="157">
        <f>IF('1b-NaturalGas'!$AN$90="no","not applicable (based on previous answers)",ROUND(BL6672,4))</f>
        <v>0.63200000000000001</v>
      </c>
      <c r="BQ6672" s="157">
        <f>IF('1b-NaturalGas'!$AN$91="no","not applicable (based on previous answers)",ROUND(BL6672,4))</f>
        <v>0.63200000000000001</v>
      </c>
    </row>
    <row r="6673" spans="30:69" x14ac:dyDescent="0.25">
      <c r="AD6673" s="157">
        <f t="shared" si="223"/>
        <v>0.63400000000000045</v>
      </c>
      <c r="AE6673" s="157">
        <f>IF('1a-Electricity'!$AN$77="no","",ROUND(AD6673,4))</f>
        <v>0.63400000000000001</v>
      </c>
      <c r="AF6673" s="157">
        <f>IF('1a-Electricity'!$AN$78="no","",ROUND(AD6673,4))</f>
        <v>0.63400000000000001</v>
      </c>
      <c r="AG6673" s="157">
        <f>IF('1a-Electricity'!$AN$79="no","",ROUND(AD6673,4))</f>
        <v>0.63400000000000001</v>
      </c>
      <c r="BL6673" s="157">
        <f t="shared" ref="BL6673:BL6736" si="224">BL6672+0.001</f>
        <v>0.63300000000000045</v>
      </c>
      <c r="BM6673" s="157">
        <f>IF('1b-NaturalGas'!$AN$87="no","",ROUND(BL6673,4))</f>
        <v>0.63300000000000001</v>
      </c>
      <c r="BN6673" s="157">
        <f>IF('1b-NaturalGas'!$AN$88="no","",ROUND(BL6673,4))</f>
        <v>0.63300000000000001</v>
      </c>
      <c r="BO6673" s="157">
        <f>IF('1b-NaturalGas'!$AN$89="no","",ROUND(BL6673,4))</f>
        <v>0.63300000000000001</v>
      </c>
      <c r="BP6673" s="157">
        <f>IF('1b-NaturalGas'!$AN$90="no","not applicable (based on previous answers)",ROUND(BL6673,4))</f>
        <v>0.63300000000000001</v>
      </c>
      <c r="BQ6673" s="157">
        <f>IF('1b-NaturalGas'!$AN$91="no","not applicable (based on previous answers)",ROUND(BL6673,4))</f>
        <v>0.63300000000000001</v>
      </c>
    </row>
    <row r="6674" spans="30:69" x14ac:dyDescent="0.25">
      <c r="AD6674" s="157">
        <f t="shared" si="223"/>
        <v>0.63500000000000045</v>
      </c>
      <c r="AE6674" s="157">
        <f>IF('1a-Electricity'!$AN$77="no","",ROUND(AD6674,4))</f>
        <v>0.63500000000000001</v>
      </c>
      <c r="AF6674" s="157">
        <f>IF('1a-Electricity'!$AN$78="no","",ROUND(AD6674,4))</f>
        <v>0.63500000000000001</v>
      </c>
      <c r="AG6674" s="157">
        <f>IF('1a-Electricity'!$AN$79="no","",ROUND(AD6674,4))</f>
        <v>0.63500000000000001</v>
      </c>
      <c r="BL6674" s="157">
        <f t="shared" si="224"/>
        <v>0.63400000000000045</v>
      </c>
      <c r="BM6674" s="157">
        <f>IF('1b-NaturalGas'!$AN$87="no","",ROUND(BL6674,4))</f>
        <v>0.63400000000000001</v>
      </c>
      <c r="BN6674" s="157">
        <f>IF('1b-NaturalGas'!$AN$88="no","",ROUND(BL6674,4))</f>
        <v>0.63400000000000001</v>
      </c>
      <c r="BO6674" s="157">
        <f>IF('1b-NaturalGas'!$AN$89="no","",ROUND(BL6674,4))</f>
        <v>0.63400000000000001</v>
      </c>
      <c r="BP6674" s="157">
        <f>IF('1b-NaturalGas'!$AN$90="no","not applicable (based on previous answers)",ROUND(BL6674,4))</f>
        <v>0.63400000000000001</v>
      </c>
      <c r="BQ6674" s="157">
        <f>IF('1b-NaturalGas'!$AN$91="no","not applicable (based on previous answers)",ROUND(BL6674,4))</f>
        <v>0.63400000000000001</v>
      </c>
    </row>
    <row r="6675" spans="30:69" x14ac:dyDescent="0.25">
      <c r="AD6675" s="157">
        <f t="shared" si="223"/>
        <v>0.63600000000000045</v>
      </c>
      <c r="AE6675" s="157">
        <f>IF('1a-Electricity'!$AN$77="no","",ROUND(AD6675,4))</f>
        <v>0.63600000000000001</v>
      </c>
      <c r="AF6675" s="157">
        <f>IF('1a-Electricity'!$AN$78="no","",ROUND(AD6675,4))</f>
        <v>0.63600000000000001</v>
      </c>
      <c r="AG6675" s="157">
        <f>IF('1a-Electricity'!$AN$79="no","",ROUND(AD6675,4))</f>
        <v>0.63600000000000001</v>
      </c>
      <c r="BL6675" s="157">
        <f t="shared" si="224"/>
        <v>0.63500000000000045</v>
      </c>
      <c r="BM6675" s="157">
        <f>IF('1b-NaturalGas'!$AN$87="no","",ROUND(BL6675,4))</f>
        <v>0.63500000000000001</v>
      </c>
      <c r="BN6675" s="157">
        <f>IF('1b-NaturalGas'!$AN$88="no","",ROUND(BL6675,4))</f>
        <v>0.63500000000000001</v>
      </c>
      <c r="BO6675" s="157">
        <f>IF('1b-NaturalGas'!$AN$89="no","",ROUND(BL6675,4))</f>
        <v>0.63500000000000001</v>
      </c>
      <c r="BP6675" s="157">
        <f>IF('1b-NaturalGas'!$AN$90="no","not applicable (based on previous answers)",ROUND(BL6675,4))</f>
        <v>0.63500000000000001</v>
      </c>
      <c r="BQ6675" s="157">
        <f>IF('1b-NaturalGas'!$AN$91="no","not applicable (based on previous answers)",ROUND(BL6675,4))</f>
        <v>0.63500000000000001</v>
      </c>
    </row>
    <row r="6676" spans="30:69" x14ac:dyDescent="0.25">
      <c r="AD6676" s="157">
        <f t="shared" si="223"/>
        <v>0.63700000000000045</v>
      </c>
      <c r="AE6676" s="157">
        <f>IF('1a-Electricity'!$AN$77="no","",ROUND(AD6676,4))</f>
        <v>0.63700000000000001</v>
      </c>
      <c r="AF6676" s="157">
        <f>IF('1a-Electricity'!$AN$78="no","",ROUND(AD6676,4))</f>
        <v>0.63700000000000001</v>
      </c>
      <c r="AG6676" s="157">
        <f>IF('1a-Electricity'!$AN$79="no","",ROUND(AD6676,4))</f>
        <v>0.63700000000000001</v>
      </c>
      <c r="BL6676" s="157">
        <f t="shared" si="224"/>
        <v>0.63600000000000045</v>
      </c>
      <c r="BM6676" s="157">
        <f>IF('1b-NaturalGas'!$AN$87="no","",ROUND(BL6676,4))</f>
        <v>0.63600000000000001</v>
      </c>
      <c r="BN6676" s="157">
        <f>IF('1b-NaturalGas'!$AN$88="no","",ROUND(BL6676,4))</f>
        <v>0.63600000000000001</v>
      </c>
      <c r="BO6676" s="157">
        <f>IF('1b-NaturalGas'!$AN$89="no","",ROUND(BL6676,4))</f>
        <v>0.63600000000000001</v>
      </c>
      <c r="BP6676" s="157">
        <f>IF('1b-NaturalGas'!$AN$90="no","not applicable (based on previous answers)",ROUND(BL6676,4))</f>
        <v>0.63600000000000001</v>
      </c>
      <c r="BQ6676" s="157">
        <f>IF('1b-NaturalGas'!$AN$91="no","not applicable (based on previous answers)",ROUND(BL6676,4))</f>
        <v>0.63600000000000001</v>
      </c>
    </row>
    <row r="6677" spans="30:69" x14ac:dyDescent="0.25">
      <c r="AD6677" s="157">
        <f t="shared" si="223"/>
        <v>0.63800000000000046</v>
      </c>
      <c r="AE6677" s="157">
        <f>IF('1a-Electricity'!$AN$77="no","",ROUND(AD6677,4))</f>
        <v>0.63800000000000001</v>
      </c>
      <c r="AF6677" s="157">
        <f>IF('1a-Electricity'!$AN$78="no","",ROUND(AD6677,4))</f>
        <v>0.63800000000000001</v>
      </c>
      <c r="AG6677" s="157">
        <f>IF('1a-Electricity'!$AN$79="no","",ROUND(AD6677,4))</f>
        <v>0.63800000000000001</v>
      </c>
      <c r="BL6677" s="157">
        <f t="shared" si="224"/>
        <v>0.63700000000000045</v>
      </c>
      <c r="BM6677" s="157">
        <f>IF('1b-NaturalGas'!$AN$87="no","",ROUND(BL6677,4))</f>
        <v>0.63700000000000001</v>
      </c>
      <c r="BN6677" s="157">
        <f>IF('1b-NaturalGas'!$AN$88="no","",ROUND(BL6677,4))</f>
        <v>0.63700000000000001</v>
      </c>
      <c r="BO6677" s="157">
        <f>IF('1b-NaturalGas'!$AN$89="no","",ROUND(BL6677,4))</f>
        <v>0.63700000000000001</v>
      </c>
      <c r="BP6677" s="157">
        <f>IF('1b-NaturalGas'!$AN$90="no","not applicable (based on previous answers)",ROUND(BL6677,4))</f>
        <v>0.63700000000000001</v>
      </c>
      <c r="BQ6677" s="157">
        <f>IF('1b-NaturalGas'!$AN$91="no","not applicable (based on previous answers)",ROUND(BL6677,4))</f>
        <v>0.63700000000000001</v>
      </c>
    </row>
    <row r="6678" spans="30:69" x14ac:dyDescent="0.25">
      <c r="AD6678" s="157">
        <f t="shared" si="223"/>
        <v>0.63900000000000046</v>
      </c>
      <c r="AE6678" s="157">
        <f>IF('1a-Electricity'!$AN$77="no","",ROUND(AD6678,4))</f>
        <v>0.63900000000000001</v>
      </c>
      <c r="AF6678" s="157">
        <f>IF('1a-Electricity'!$AN$78="no","",ROUND(AD6678,4))</f>
        <v>0.63900000000000001</v>
      </c>
      <c r="AG6678" s="157">
        <f>IF('1a-Electricity'!$AN$79="no","",ROUND(AD6678,4))</f>
        <v>0.63900000000000001</v>
      </c>
      <c r="BL6678" s="157">
        <f t="shared" si="224"/>
        <v>0.63800000000000046</v>
      </c>
      <c r="BM6678" s="157">
        <f>IF('1b-NaturalGas'!$AN$87="no","",ROUND(BL6678,4))</f>
        <v>0.63800000000000001</v>
      </c>
      <c r="BN6678" s="157">
        <f>IF('1b-NaturalGas'!$AN$88="no","",ROUND(BL6678,4))</f>
        <v>0.63800000000000001</v>
      </c>
      <c r="BO6678" s="157">
        <f>IF('1b-NaturalGas'!$AN$89="no","",ROUND(BL6678,4))</f>
        <v>0.63800000000000001</v>
      </c>
      <c r="BP6678" s="157">
        <f>IF('1b-NaturalGas'!$AN$90="no","not applicable (based on previous answers)",ROUND(BL6678,4))</f>
        <v>0.63800000000000001</v>
      </c>
      <c r="BQ6678" s="157">
        <f>IF('1b-NaturalGas'!$AN$91="no","not applicable (based on previous answers)",ROUND(BL6678,4))</f>
        <v>0.63800000000000001</v>
      </c>
    </row>
    <row r="6679" spans="30:69" x14ac:dyDescent="0.25">
      <c r="AD6679" s="157">
        <f t="shared" si="223"/>
        <v>0.64000000000000046</v>
      </c>
      <c r="AE6679" s="157">
        <f>IF('1a-Electricity'!$AN$77="no","",ROUND(AD6679,4))</f>
        <v>0.64</v>
      </c>
      <c r="AF6679" s="157">
        <f>IF('1a-Electricity'!$AN$78="no","",ROUND(AD6679,4))</f>
        <v>0.64</v>
      </c>
      <c r="AG6679" s="157">
        <f>IF('1a-Electricity'!$AN$79="no","",ROUND(AD6679,4))</f>
        <v>0.64</v>
      </c>
      <c r="BL6679" s="157">
        <f t="shared" si="224"/>
        <v>0.63900000000000046</v>
      </c>
      <c r="BM6679" s="157">
        <f>IF('1b-NaturalGas'!$AN$87="no","",ROUND(BL6679,4))</f>
        <v>0.63900000000000001</v>
      </c>
      <c r="BN6679" s="157">
        <f>IF('1b-NaturalGas'!$AN$88="no","",ROUND(BL6679,4))</f>
        <v>0.63900000000000001</v>
      </c>
      <c r="BO6679" s="157">
        <f>IF('1b-NaturalGas'!$AN$89="no","",ROUND(BL6679,4))</f>
        <v>0.63900000000000001</v>
      </c>
      <c r="BP6679" s="157">
        <f>IF('1b-NaturalGas'!$AN$90="no","not applicable (based on previous answers)",ROUND(BL6679,4))</f>
        <v>0.63900000000000001</v>
      </c>
      <c r="BQ6679" s="157">
        <f>IF('1b-NaturalGas'!$AN$91="no","not applicable (based on previous answers)",ROUND(BL6679,4))</f>
        <v>0.63900000000000001</v>
      </c>
    </row>
    <row r="6680" spans="30:69" x14ac:dyDescent="0.25">
      <c r="AD6680" s="157">
        <f t="shared" si="223"/>
        <v>0.64100000000000046</v>
      </c>
      <c r="AE6680" s="157">
        <f>IF('1a-Electricity'!$AN$77="no","",ROUND(AD6680,4))</f>
        <v>0.64100000000000001</v>
      </c>
      <c r="AF6680" s="157">
        <f>IF('1a-Electricity'!$AN$78="no","",ROUND(AD6680,4))</f>
        <v>0.64100000000000001</v>
      </c>
      <c r="AG6680" s="157">
        <f>IF('1a-Electricity'!$AN$79="no","",ROUND(AD6680,4))</f>
        <v>0.64100000000000001</v>
      </c>
      <c r="BL6680" s="157">
        <f t="shared" si="224"/>
        <v>0.64000000000000046</v>
      </c>
      <c r="BM6680" s="157">
        <f>IF('1b-NaturalGas'!$AN$87="no","",ROUND(BL6680,4))</f>
        <v>0.64</v>
      </c>
      <c r="BN6680" s="157">
        <f>IF('1b-NaturalGas'!$AN$88="no","",ROUND(BL6680,4))</f>
        <v>0.64</v>
      </c>
      <c r="BO6680" s="157">
        <f>IF('1b-NaturalGas'!$AN$89="no","",ROUND(BL6680,4))</f>
        <v>0.64</v>
      </c>
      <c r="BP6680" s="157">
        <f>IF('1b-NaturalGas'!$AN$90="no","not applicable (based on previous answers)",ROUND(BL6680,4))</f>
        <v>0.64</v>
      </c>
      <c r="BQ6680" s="157">
        <f>IF('1b-NaturalGas'!$AN$91="no","not applicable (based on previous answers)",ROUND(BL6680,4))</f>
        <v>0.64</v>
      </c>
    </row>
    <row r="6681" spans="30:69" x14ac:dyDescent="0.25">
      <c r="AD6681" s="157">
        <f t="shared" si="223"/>
        <v>0.64200000000000046</v>
      </c>
      <c r="AE6681" s="157">
        <f>IF('1a-Electricity'!$AN$77="no","",ROUND(AD6681,4))</f>
        <v>0.64200000000000002</v>
      </c>
      <c r="AF6681" s="157">
        <f>IF('1a-Electricity'!$AN$78="no","",ROUND(AD6681,4))</f>
        <v>0.64200000000000002</v>
      </c>
      <c r="AG6681" s="157">
        <f>IF('1a-Electricity'!$AN$79="no","",ROUND(AD6681,4))</f>
        <v>0.64200000000000002</v>
      </c>
      <c r="BL6681" s="157">
        <f t="shared" si="224"/>
        <v>0.64100000000000046</v>
      </c>
      <c r="BM6681" s="157">
        <f>IF('1b-NaturalGas'!$AN$87="no","",ROUND(BL6681,4))</f>
        <v>0.64100000000000001</v>
      </c>
      <c r="BN6681" s="157">
        <f>IF('1b-NaturalGas'!$AN$88="no","",ROUND(BL6681,4))</f>
        <v>0.64100000000000001</v>
      </c>
      <c r="BO6681" s="157">
        <f>IF('1b-NaturalGas'!$AN$89="no","",ROUND(BL6681,4))</f>
        <v>0.64100000000000001</v>
      </c>
      <c r="BP6681" s="157">
        <f>IF('1b-NaturalGas'!$AN$90="no","not applicable (based on previous answers)",ROUND(BL6681,4))</f>
        <v>0.64100000000000001</v>
      </c>
      <c r="BQ6681" s="157">
        <f>IF('1b-NaturalGas'!$AN$91="no","not applicable (based on previous answers)",ROUND(BL6681,4))</f>
        <v>0.64100000000000001</v>
      </c>
    </row>
    <row r="6682" spans="30:69" x14ac:dyDescent="0.25">
      <c r="AD6682" s="157">
        <f t="shared" si="223"/>
        <v>0.64300000000000046</v>
      </c>
      <c r="AE6682" s="157">
        <f>IF('1a-Electricity'!$AN$77="no","",ROUND(AD6682,4))</f>
        <v>0.64300000000000002</v>
      </c>
      <c r="AF6682" s="157">
        <f>IF('1a-Electricity'!$AN$78="no","",ROUND(AD6682,4))</f>
        <v>0.64300000000000002</v>
      </c>
      <c r="AG6682" s="157">
        <f>IF('1a-Electricity'!$AN$79="no","",ROUND(AD6682,4))</f>
        <v>0.64300000000000002</v>
      </c>
      <c r="BL6682" s="157">
        <f t="shared" si="224"/>
        <v>0.64200000000000046</v>
      </c>
      <c r="BM6682" s="157">
        <f>IF('1b-NaturalGas'!$AN$87="no","",ROUND(BL6682,4))</f>
        <v>0.64200000000000002</v>
      </c>
      <c r="BN6682" s="157">
        <f>IF('1b-NaturalGas'!$AN$88="no","",ROUND(BL6682,4))</f>
        <v>0.64200000000000002</v>
      </c>
      <c r="BO6682" s="157">
        <f>IF('1b-NaturalGas'!$AN$89="no","",ROUND(BL6682,4))</f>
        <v>0.64200000000000002</v>
      </c>
      <c r="BP6682" s="157">
        <f>IF('1b-NaturalGas'!$AN$90="no","not applicable (based on previous answers)",ROUND(BL6682,4))</f>
        <v>0.64200000000000002</v>
      </c>
      <c r="BQ6682" s="157">
        <f>IF('1b-NaturalGas'!$AN$91="no","not applicable (based on previous answers)",ROUND(BL6682,4))</f>
        <v>0.64200000000000002</v>
      </c>
    </row>
    <row r="6683" spans="30:69" x14ac:dyDescent="0.25">
      <c r="AD6683" s="157">
        <f t="shared" si="223"/>
        <v>0.64400000000000046</v>
      </c>
      <c r="AE6683" s="157">
        <f>IF('1a-Electricity'!$AN$77="no","",ROUND(AD6683,4))</f>
        <v>0.64400000000000002</v>
      </c>
      <c r="AF6683" s="157">
        <f>IF('1a-Electricity'!$AN$78="no","",ROUND(AD6683,4))</f>
        <v>0.64400000000000002</v>
      </c>
      <c r="AG6683" s="157">
        <f>IF('1a-Electricity'!$AN$79="no","",ROUND(AD6683,4))</f>
        <v>0.64400000000000002</v>
      </c>
      <c r="BL6683" s="157">
        <f t="shared" si="224"/>
        <v>0.64300000000000046</v>
      </c>
      <c r="BM6683" s="157">
        <f>IF('1b-NaturalGas'!$AN$87="no","",ROUND(BL6683,4))</f>
        <v>0.64300000000000002</v>
      </c>
      <c r="BN6683" s="157">
        <f>IF('1b-NaturalGas'!$AN$88="no","",ROUND(BL6683,4))</f>
        <v>0.64300000000000002</v>
      </c>
      <c r="BO6683" s="157">
        <f>IF('1b-NaturalGas'!$AN$89="no","",ROUND(BL6683,4))</f>
        <v>0.64300000000000002</v>
      </c>
      <c r="BP6683" s="157">
        <f>IF('1b-NaturalGas'!$AN$90="no","not applicable (based on previous answers)",ROUND(BL6683,4))</f>
        <v>0.64300000000000002</v>
      </c>
      <c r="BQ6683" s="157">
        <f>IF('1b-NaturalGas'!$AN$91="no","not applicable (based on previous answers)",ROUND(BL6683,4))</f>
        <v>0.64300000000000002</v>
      </c>
    </row>
    <row r="6684" spans="30:69" x14ac:dyDescent="0.25">
      <c r="AD6684" s="157">
        <f t="shared" si="223"/>
        <v>0.64500000000000046</v>
      </c>
      <c r="AE6684" s="157">
        <f>IF('1a-Electricity'!$AN$77="no","",ROUND(AD6684,4))</f>
        <v>0.64500000000000002</v>
      </c>
      <c r="AF6684" s="157">
        <f>IF('1a-Electricity'!$AN$78="no","",ROUND(AD6684,4))</f>
        <v>0.64500000000000002</v>
      </c>
      <c r="AG6684" s="157">
        <f>IF('1a-Electricity'!$AN$79="no","",ROUND(AD6684,4))</f>
        <v>0.64500000000000002</v>
      </c>
      <c r="BL6684" s="157">
        <f t="shared" si="224"/>
        <v>0.64400000000000046</v>
      </c>
      <c r="BM6684" s="157">
        <f>IF('1b-NaturalGas'!$AN$87="no","",ROUND(BL6684,4))</f>
        <v>0.64400000000000002</v>
      </c>
      <c r="BN6684" s="157">
        <f>IF('1b-NaturalGas'!$AN$88="no","",ROUND(BL6684,4))</f>
        <v>0.64400000000000002</v>
      </c>
      <c r="BO6684" s="157">
        <f>IF('1b-NaturalGas'!$AN$89="no","",ROUND(BL6684,4))</f>
        <v>0.64400000000000002</v>
      </c>
      <c r="BP6684" s="157">
        <f>IF('1b-NaturalGas'!$AN$90="no","not applicable (based on previous answers)",ROUND(BL6684,4))</f>
        <v>0.64400000000000002</v>
      </c>
      <c r="BQ6684" s="157">
        <f>IF('1b-NaturalGas'!$AN$91="no","not applicable (based on previous answers)",ROUND(BL6684,4))</f>
        <v>0.64400000000000002</v>
      </c>
    </row>
    <row r="6685" spans="30:69" x14ac:dyDescent="0.25">
      <c r="AD6685" s="157">
        <f t="shared" si="223"/>
        <v>0.64600000000000046</v>
      </c>
      <c r="AE6685" s="157">
        <f>IF('1a-Electricity'!$AN$77="no","",ROUND(AD6685,4))</f>
        <v>0.64600000000000002</v>
      </c>
      <c r="AF6685" s="157">
        <f>IF('1a-Electricity'!$AN$78="no","",ROUND(AD6685,4))</f>
        <v>0.64600000000000002</v>
      </c>
      <c r="AG6685" s="157">
        <f>IF('1a-Electricity'!$AN$79="no","",ROUND(AD6685,4))</f>
        <v>0.64600000000000002</v>
      </c>
      <c r="BL6685" s="157">
        <f t="shared" si="224"/>
        <v>0.64500000000000046</v>
      </c>
      <c r="BM6685" s="157">
        <f>IF('1b-NaturalGas'!$AN$87="no","",ROUND(BL6685,4))</f>
        <v>0.64500000000000002</v>
      </c>
      <c r="BN6685" s="157">
        <f>IF('1b-NaturalGas'!$AN$88="no","",ROUND(BL6685,4))</f>
        <v>0.64500000000000002</v>
      </c>
      <c r="BO6685" s="157">
        <f>IF('1b-NaturalGas'!$AN$89="no","",ROUND(BL6685,4))</f>
        <v>0.64500000000000002</v>
      </c>
      <c r="BP6685" s="157">
        <f>IF('1b-NaturalGas'!$AN$90="no","not applicable (based on previous answers)",ROUND(BL6685,4))</f>
        <v>0.64500000000000002</v>
      </c>
      <c r="BQ6685" s="157">
        <f>IF('1b-NaturalGas'!$AN$91="no","not applicable (based on previous answers)",ROUND(BL6685,4))</f>
        <v>0.64500000000000002</v>
      </c>
    </row>
    <row r="6686" spans="30:69" x14ac:dyDescent="0.25">
      <c r="AD6686" s="157">
        <f t="shared" si="223"/>
        <v>0.64700000000000046</v>
      </c>
      <c r="AE6686" s="157">
        <f>IF('1a-Electricity'!$AN$77="no","",ROUND(AD6686,4))</f>
        <v>0.64700000000000002</v>
      </c>
      <c r="AF6686" s="157">
        <f>IF('1a-Electricity'!$AN$78="no","",ROUND(AD6686,4))</f>
        <v>0.64700000000000002</v>
      </c>
      <c r="AG6686" s="157">
        <f>IF('1a-Electricity'!$AN$79="no","",ROUND(AD6686,4))</f>
        <v>0.64700000000000002</v>
      </c>
      <c r="BL6686" s="157">
        <f t="shared" si="224"/>
        <v>0.64600000000000046</v>
      </c>
      <c r="BM6686" s="157">
        <f>IF('1b-NaturalGas'!$AN$87="no","",ROUND(BL6686,4))</f>
        <v>0.64600000000000002</v>
      </c>
      <c r="BN6686" s="157">
        <f>IF('1b-NaturalGas'!$AN$88="no","",ROUND(BL6686,4))</f>
        <v>0.64600000000000002</v>
      </c>
      <c r="BO6686" s="157">
        <f>IF('1b-NaturalGas'!$AN$89="no","",ROUND(BL6686,4))</f>
        <v>0.64600000000000002</v>
      </c>
      <c r="BP6686" s="157">
        <f>IF('1b-NaturalGas'!$AN$90="no","not applicable (based on previous answers)",ROUND(BL6686,4))</f>
        <v>0.64600000000000002</v>
      </c>
      <c r="BQ6686" s="157">
        <f>IF('1b-NaturalGas'!$AN$91="no","not applicable (based on previous answers)",ROUND(BL6686,4))</f>
        <v>0.64600000000000002</v>
      </c>
    </row>
    <row r="6687" spans="30:69" x14ac:dyDescent="0.25">
      <c r="AD6687" s="157">
        <f t="shared" si="223"/>
        <v>0.64800000000000046</v>
      </c>
      <c r="AE6687" s="157">
        <f>IF('1a-Electricity'!$AN$77="no","",ROUND(AD6687,4))</f>
        <v>0.64800000000000002</v>
      </c>
      <c r="AF6687" s="157">
        <f>IF('1a-Electricity'!$AN$78="no","",ROUND(AD6687,4))</f>
        <v>0.64800000000000002</v>
      </c>
      <c r="AG6687" s="157">
        <f>IF('1a-Electricity'!$AN$79="no","",ROUND(AD6687,4))</f>
        <v>0.64800000000000002</v>
      </c>
      <c r="BL6687" s="157">
        <f t="shared" si="224"/>
        <v>0.64700000000000046</v>
      </c>
      <c r="BM6687" s="157">
        <f>IF('1b-NaturalGas'!$AN$87="no","",ROUND(BL6687,4))</f>
        <v>0.64700000000000002</v>
      </c>
      <c r="BN6687" s="157">
        <f>IF('1b-NaturalGas'!$AN$88="no","",ROUND(BL6687,4))</f>
        <v>0.64700000000000002</v>
      </c>
      <c r="BO6687" s="157">
        <f>IF('1b-NaturalGas'!$AN$89="no","",ROUND(BL6687,4))</f>
        <v>0.64700000000000002</v>
      </c>
      <c r="BP6687" s="157">
        <f>IF('1b-NaturalGas'!$AN$90="no","not applicable (based on previous answers)",ROUND(BL6687,4))</f>
        <v>0.64700000000000002</v>
      </c>
      <c r="BQ6687" s="157">
        <f>IF('1b-NaturalGas'!$AN$91="no","not applicable (based on previous answers)",ROUND(BL6687,4))</f>
        <v>0.64700000000000002</v>
      </c>
    </row>
    <row r="6688" spans="30:69" x14ac:dyDescent="0.25">
      <c r="AD6688" s="157">
        <f t="shared" si="223"/>
        <v>0.64900000000000047</v>
      </c>
      <c r="AE6688" s="157">
        <f>IF('1a-Electricity'!$AN$77="no","",ROUND(AD6688,4))</f>
        <v>0.64900000000000002</v>
      </c>
      <c r="AF6688" s="157">
        <f>IF('1a-Electricity'!$AN$78="no","",ROUND(AD6688,4))</f>
        <v>0.64900000000000002</v>
      </c>
      <c r="AG6688" s="157">
        <f>IF('1a-Electricity'!$AN$79="no","",ROUND(AD6688,4))</f>
        <v>0.64900000000000002</v>
      </c>
      <c r="BL6688" s="157">
        <f t="shared" si="224"/>
        <v>0.64800000000000046</v>
      </c>
      <c r="BM6688" s="157">
        <f>IF('1b-NaturalGas'!$AN$87="no","",ROUND(BL6688,4))</f>
        <v>0.64800000000000002</v>
      </c>
      <c r="BN6688" s="157">
        <f>IF('1b-NaturalGas'!$AN$88="no","",ROUND(BL6688,4))</f>
        <v>0.64800000000000002</v>
      </c>
      <c r="BO6688" s="157">
        <f>IF('1b-NaturalGas'!$AN$89="no","",ROUND(BL6688,4))</f>
        <v>0.64800000000000002</v>
      </c>
      <c r="BP6688" s="157">
        <f>IF('1b-NaturalGas'!$AN$90="no","not applicable (based on previous answers)",ROUND(BL6688,4))</f>
        <v>0.64800000000000002</v>
      </c>
      <c r="BQ6688" s="157">
        <f>IF('1b-NaturalGas'!$AN$91="no","not applicable (based on previous answers)",ROUND(BL6688,4))</f>
        <v>0.64800000000000002</v>
      </c>
    </row>
    <row r="6689" spans="30:69" x14ac:dyDescent="0.25">
      <c r="AD6689" s="157">
        <f t="shared" si="223"/>
        <v>0.65000000000000047</v>
      </c>
      <c r="AE6689" s="157">
        <f>IF('1a-Electricity'!$AN$77="no","",ROUND(AD6689,4))</f>
        <v>0.65</v>
      </c>
      <c r="AF6689" s="157">
        <f>IF('1a-Electricity'!$AN$78="no","",ROUND(AD6689,4))</f>
        <v>0.65</v>
      </c>
      <c r="AG6689" s="157">
        <f>IF('1a-Electricity'!$AN$79="no","",ROUND(AD6689,4))</f>
        <v>0.65</v>
      </c>
      <c r="BL6689" s="157">
        <f t="shared" si="224"/>
        <v>0.64900000000000047</v>
      </c>
      <c r="BM6689" s="157">
        <f>IF('1b-NaturalGas'!$AN$87="no","",ROUND(BL6689,4))</f>
        <v>0.64900000000000002</v>
      </c>
      <c r="BN6689" s="157">
        <f>IF('1b-NaturalGas'!$AN$88="no","",ROUND(BL6689,4))</f>
        <v>0.64900000000000002</v>
      </c>
      <c r="BO6689" s="157">
        <f>IF('1b-NaturalGas'!$AN$89="no","",ROUND(BL6689,4))</f>
        <v>0.64900000000000002</v>
      </c>
      <c r="BP6689" s="157">
        <f>IF('1b-NaturalGas'!$AN$90="no","not applicable (based on previous answers)",ROUND(BL6689,4))</f>
        <v>0.64900000000000002</v>
      </c>
      <c r="BQ6689" s="157">
        <f>IF('1b-NaturalGas'!$AN$91="no","not applicable (based on previous answers)",ROUND(BL6689,4))</f>
        <v>0.64900000000000002</v>
      </c>
    </row>
    <row r="6690" spans="30:69" x14ac:dyDescent="0.25">
      <c r="AD6690" s="157">
        <f t="shared" si="223"/>
        <v>0.65100000000000047</v>
      </c>
      <c r="AE6690" s="157">
        <f>IF('1a-Electricity'!$AN$77="no","",ROUND(AD6690,4))</f>
        <v>0.65100000000000002</v>
      </c>
      <c r="AF6690" s="157">
        <f>IF('1a-Electricity'!$AN$78="no","",ROUND(AD6690,4))</f>
        <v>0.65100000000000002</v>
      </c>
      <c r="AG6690" s="157">
        <f>IF('1a-Electricity'!$AN$79="no","",ROUND(AD6690,4))</f>
        <v>0.65100000000000002</v>
      </c>
      <c r="BL6690" s="157">
        <f t="shared" si="224"/>
        <v>0.65000000000000047</v>
      </c>
      <c r="BM6690" s="157">
        <f>IF('1b-NaturalGas'!$AN$87="no","",ROUND(BL6690,4))</f>
        <v>0.65</v>
      </c>
      <c r="BN6690" s="157">
        <f>IF('1b-NaturalGas'!$AN$88="no","",ROUND(BL6690,4))</f>
        <v>0.65</v>
      </c>
      <c r="BO6690" s="157">
        <f>IF('1b-NaturalGas'!$AN$89="no","",ROUND(BL6690,4))</f>
        <v>0.65</v>
      </c>
      <c r="BP6690" s="157">
        <f>IF('1b-NaturalGas'!$AN$90="no","not applicable (based on previous answers)",ROUND(BL6690,4))</f>
        <v>0.65</v>
      </c>
      <c r="BQ6690" s="157">
        <f>IF('1b-NaturalGas'!$AN$91="no","not applicable (based on previous answers)",ROUND(BL6690,4))</f>
        <v>0.65</v>
      </c>
    </row>
    <row r="6691" spans="30:69" x14ac:dyDescent="0.25">
      <c r="AD6691" s="157">
        <f t="shared" si="223"/>
        <v>0.65200000000000047</v>
      </c>
      <c r="AE6691" s="157">
        <f>IF('1a-Electricity'!$AN$77="no","",ROUND(AD6691,4))</f>
        <v>0.65200000000000002</v>
      </c>
      <c r="AF6691" s="157">
        <f>IF('1a-Electricity'!$AN$78="no","",ROUND(AD6691,4))</f>
        <v>0.65200000000000002</v>
      </c>
      <c r="AG6691" s="157">
        <f>IF('1a-Electricity'!$AN$79="no","",ROUND(AD6691,4))</f>
        <v>0.65200000000000002</v>
      </c>
      <c r="BL6691" s="157">
        <f t="shared" si="224"/>
        <v>0.65100000000000047</v>
      </c>
      <c r="BM6691" s="157">
        <f>IF('1b-NaturalGas'!$AN$87="no","",ROUND(BL6691,4))</f>
        <v>0.65100000000000002</v>
      </c>
      <c r="BN6691" s="157">
        <f>IF('1b-NaturalGas'!$AN$88="no","",ROUND(BL6691,4))</f>
        <v>0.65100000000000002</v>
      </c>
      <c r="BO6691" s="157">
        <f>IF('1b-NaturalGas'!$AN$89="no","",ROUND(BL6691,4))</f>
        <v>0.65100000000000002</v>
      </c>
      <c r="BP6691" s="157">
        <f>IF('1b-NaturalGas'!$AN$90="no","not applicable (based on previous answers)",ROUND(BL6691,4))</f>
        <v>0.65100000000000002</v>
      </c>
      <c r="BQ6691" s="157">
        <f>IF('1b-NaturalGas'!$AN$91="no","not applicable (based on previous answers)",ROUND(BL6691,4))</f>
        <v>0.65100000000000002</v>
      </c>
    </row>
    <row r="6692" spans="30:69" x14ac:dyDescent="0.25">
      <c r="AD6692" s="157">
        <f t="shared" si="223"/>
        <v>0.65300000000000047</v>
      </c>
      <c r="AE6692" s="157">
        <f>IF('1a-Electricity'!$AN$77="no","",ROUND(AD6692,4))</f>
        <v>0.65300000000000002</v>
      </c>
      <c r="AF6692" s="157">
        <f>IF('1a-Electricity'!$AN$78="no","",ROUND(AD6692,4))</f>
        <v>0.65300000000000002</v>
      </c>
      <c r="AG6692" s="157">
        <f>IF('1a-Electricity'!$AN$79="no","",ROUND(AD6692,4))</f>
        <v>0.65300000000000002</v>
      </c>
      <c r="BL6692" s="157">
        <f t="shared" si="224"/>
        <v>0.65200000000000047</v>
      </c>
      <c r="BM6692" s="157">
        <f>IF('1b-NaturalGas'!$AN$87="no","",ROUND(BL6692,4))</f>
        <v>0.65200000000000002</v>
      </c>
      <c r="BN6692" s="157">
        <f>IF('1b-NaturalGas'!$AN$88="no","",ROUND(BL6692,4))</f>
        <v>0.65200000000000002</v>
      </c>
      <c r="BO6692" s="157">
        <f>IF('1b-NaturalGas'!$AN$89="no","",ROUND(BL6692,4))</f>
        <v>0.65200000000000002</v>
      </c>
      <c r="BP6692" s="157">
        <f>IF('1b-NaturalGas'!$AN$90="no","not applicable (based on previous answers)",ROUND(BL6692,4))</f>
        <v>0.65200000000000002</v>
      </c>
      <c r="BQ6692" s="157">
        <f>IF('1b-NaturalGas'!$AN$91="no","not applicable (based on previous answers)",ROUND(BL6692,4))</f>
        <v>0.65200000000000002</v>
      </c>
    </row>
    <row r="6693" spans="30:69" x14ac:dyDescent="0.25">
      <c r="AD6693" s="157">
        <f t="shared" si="223"/>
        <v>0.65400000000000047</v>
      </c>
      <c r="AE6693" s="157">
        <f>IF('1a-Electricity'!$AN$77="no","",ROUND(AD6693,4))</f>
        <v>0.65400000000000003</v>
      </c>
      <c r="AF6693" s="157">
        <f>IF('1a-Electricity'!$AN$78="no","",ROUND(AD6693,4))</f>
        <v>0.65400000000000003</v>
      </c>
      <c r="AG6693" s="157">
        <f>IF('1a-Electricity'!$AN$79="no","",ROUND(AD6693,4))</f>
        <v>0.65400000000000003</v>
      </c>
      <c r="BL6693" s="157">
        <f t="shared" si="224"/>
        <v>0.65300000000000047</v>
      </c>
      <c r="BM6693" s="157">
        <f>IF('1b-NaturalGas'!$AN$87="no","",ROUND(BL6693,4))</f>
        <v>0.65300000000000002</v>
      </c>
      <c r="BN6693" s="157">
        <f>IF('1b-NaturalGas'!$AN$88="no","",ROUND(BL6693,4))</f>
        <v>0.65300000000000002</v>
      </c>
      <c r="BO6693" s="157">
        <f>IF('1b-NaturalGas'!$AN$89="no","",ROUND(BL6693,4))</f>
        <v>0.65300000000000002</v>
      </c>
      <c r="BP6693" s="157">
        <f>IF('1b-NaturalGas'!$AN$90="no","not applicable (based on previous answers)",ROUND(BL6693,4))</f>
        <v>0.65300000000000002</v>
      </c>
      <c r="BQ6693" s="157">
        <f>IF('1b-NaturalGas'!$AN$91="no","not applicable (based on previous answers)",ROUND(BL6693,4))</f>
        <v>0.65300000000000002</v>
      </c>
    </row>
    <row r="6694" spans="30:69" x14ac:dyDescent="0.25">
      <c r="AD6694" s="157">
        <f t="shared" si="223"/>
        <v>0.65500000000000047</v>
      </c>
      <c r="AE6694" s="157">
        <f>IF('1a-Electricity'!$AN$77="no","",ROUND(AD6694,4))</f>
        <v>0.65500000000000003</v>
      </c>
      <c r="AF6694" s="157">
        <f>IF('1a-Electricity'!$AN$78="no","",ROUND(AD6694,4))</f>
        <v>0.65500000000000003</v>
      </c>
      <c r="AG6694" s="157">
        <f>IF('1a-Electricity'!$AN$79="no","",ROUND(AD6694,4))</f>
        <v>0.65500000000000003</v>
      </c>
      <c r="BL6694" s="157">
        <f t="shared" si="224"/>
        <v>0.65400000000000047</v>
      </c>
      <c r="BM6694" s="157">
        <f>IF('1b-NaturalGas'!$AN$87="no","",ROUND(BL6694,4))</f>
        <v>0.65400000000000003</v>
      </c>
      <c r="BN6694" s="157">
        <f>IF('1b-NaturalGas'!$AN$88="no","",ROUND(BL6694,4))</f>
        <v>0.65400000000000003</v>
      </c>
      <c r="BO6694" s="157">
        <f>IF('1b-NaturalGas'!$AN$89="no","",ROUND(BL6694,4))</f>
        <v>0.65400000000000003</v>
      </c>
      <c r="BP6694" s="157">
        <f>IF('1b-NaturalGas'!$AN$90="no","not applicable (based on previous answers)",ROUND(BL6694,4))</f>
        <v>0.65400000000000003</v>
      </c>
      <c r="BQ6694" s="157">
        <f>IF('1b-NaturalGas'!$AN$91="no","not applicable (based on previous answers)",ROUND(BL6694,4))</f>
        <v>0.65400000000000003</v>
      </c>
    </row>
    <row r="6695" spans="30:69" x14ac:dyDescent="0.25">
      <c r="AD6695" s="157">
        <f t="shared" si="223"/>
        <v>0.65600000000000047</v>
      </c>
      <c r="AE6695" s="157">
        <f>IF('1a-Electricity'!$AN$77="no","",ROUND(AD6695,4))</f>
        <v>0.65600000000000003</v>
      </c>
      <c r="AF6695" s="157">
        <f>IF('1a-Electricity'!$AN$78="no","",ROUND(AD6695,4))</f>
        <v>0.65600000000000003</v>
      </c>
      <c r="AG6695" s="157">
        <f>IF('1a-Electricity'!$AN$79="no","",ROUND(AD6695,4))</f>
        <v>0.65600000000000003</v>
      </c>
      <c r="BL6695" s="157">
        <f t="shared" si="224"/>
        <v>0.65500000000000047</v>
      </c>
      <c r="BM6695" s="157">
        <f>IF('1b-NaturalGas'!$AN$87="no","",ROUND(BL6695,4))</f>
        <v>0.65500000000000003</v>
      </c>
      <c r="BN6695" s="157">
        <f>IF('1b-NaturalGas'!$AN$88="no","",ROUND(BL6695,4))</f>
        <v>0.65500000000000003</v>
      </c>
      <c r="BO6695" s="157">
        <f>IF('1b-NaturalGas'!$AN$89="no","",ROUND(BL6695,4))</f>
        <v>0.65500000000000003</v>
      </c>
      <c r="BP6695" s="157">
        <f>IF('1b-NaturalGas'!$AN$90="no","not applicable (based on previous answers)",ROUND(BL6695,4))</f>
        <v>0.65500000000000003</v>
      </c>
      <c r="BQ6695" s="157">
        <f>IF('1b-NaturalGas'!$AN$91="no","not applicable (based on previous answers)",ROUND(BL6695,4))</f>
        <v>0.65500000000000003</v>
      </c>
    </row>
    <row r="6696" spans="30:69" x14ac:dyDescent="0.25">
      <c r="AD6696" s="157">
        <f t="shared" si="223"/>
        <v>0.65700000000000047</v>
      </c>
      <c r="AE6696" s="157">
        <f>IF('1a-Electricity'!$AN$77="no","",ROUND(AD6696,4))</f>
        <v>0.65700000000000003</v>
      </c>
      <c r="AF6696" s="157">
        <f>IF('1a-Electricity'!$AN$78="no","",ROUND(AD6696,4))</f>
        <v>0.65700000000000003</v>
      </c>
      <c r="AG6696" s="157">
        <f>IF('1a-Electricity'!$AN$79="no","",ROUND(AD6696,4))</f>
        <v>0.65700000000000003</v>
      </c>
      <c r="BL6696" s="157">
        <f t="shared" si="224"/>
        <v>0.65600000000000047</v>
      </c>
      <c r="BM6696" s="157">
        <f>IF('1b-NaturalGas'!$AN$87="no","",ROUND(BL6696,4))</f>
        <v>0.65600000000000003</v>
      </c>
      <c r="BN6696" s="157">
        <f>IF('1b-NaturalGas'!$AN$88="no","",ROUND(BL6696,4))</f>
        <v>0.65600000000000003</v>
      </c>
      <c r="BO6696" s="157">
        <f>IF('1b-NaturalGas'!$AN$89="no","",ROUND(BL6696,4))</f>
        <v>0.65600000000000003</v>
      </c>
      <c r="BP6696" s="157">
        <f>IF('1b-NaturalGas'!$AN$90="no","not applicable (based on previous answers)",ROUND(BL6696,4))</f>
        <v>0.65600000000000003</v>
      </c>
      <c r="BQ6696" s="157">
        <f>IF('1b-NaturalGas'!$AN$91="no","not applicable (based on previous answers)",ROUND(BL6696,4))</f>
        <v>0.65600000000000003</v>
      </c>
    </row>
    <row r="6697" spans="30:69" x14ac:dyDescent="0.25">
      <c r="AD6697" s="157">
        <f t="shared" si="223"/>
        <v>0.65800000000000047</v>
      </c>
      <c r="AE6697" s="157">
        <f>IF('1a-Electricity'!$AN$77="no","",ROUND(AD6697,4))</f>
        <v>0.65800000000000003</v>
      </c>
      <c r="AF6697" s="157">
        <f>IF('1a-Electricity'!$AN$78="no","",ROUND(AD6697,4))</f>
        <v>0.65800000000000003</v>
      </c>
      <c r="AG6697" s="157">
        <f>IF('1a-Electricity'!$AN$79="no","",ROUND(AD6697,4))</f>
        <v>0.65800000000000003</v>
      </c>
      <c r="BL6697" s="157">
        <f t="shared" si="224"/>
        <v>0.65700000000000047</v>
      </c>
      <c r="BM6697" s="157">
        <f>IF('1b-NaturalGas'!$AN$87="no","",ROUND(BL6697,4))</f>
        <v>0.65700000000000003</v>
      </c>
      <c r="BN6697" s="157">
        <f>IF('1b-NaturalGas'!$AN$88="no","",ROUND(BL6697,4))</f>
        <v>0.65700000000000003</v>
      </c>
      <c r="BO6697" s="157">
        <f>IF('1b-NaturalGas'!$AN$89="no","",ROUND(BL6697,4))</f>
        <v>0.65700000000000003</v>
      </c>
      <c r="BP6697" s="157">
        <f>IF('1b-NaturalGas'!$AN$90="no","not applicable (based on previous answers)",ROUND(BL6697,4))</f>
        <v>0.65700000000000003</v>
      </c>
      <c r="BQ6697" s="157">
        <f>IF('1b-NaturalGas'!$AN$91="no","not applicable (based on previous answers)",ROUND(BL6697,4))</f>
        <v>0.65700000000000003</v>
      </c>
    </row>
    <row r="6698" spans="30:69" x14ac:dyDescent="0.25">
      <c r="AD6698" s="157">
        <f t="shared" si="223"/>
        <v>0.65900000000000047</v>
      </c>
      <c r="AE6698" s="157">
        <f>IF('1a-Electricity'!$AN$77="no","",ROUND(AD6698,4))</f>
        <v>0.65900000000000003</v>
      </c>
      <c r="AF6698" s="157">
        <f>IF('1a-Electricity'!$AN$78="no","",ROUND(AD6698,4))</f>
        <v>0.65900000000000003</v>
      </c>
      <c r="AG6698" s="157">
        <f>IF('1a-Electricity'!$AN$79="no","",ROUND(AD6698,4))</f>
        <v>0.65900000000000003</v>
      </c>
      <c r="BL6698" s="157">
        <f t="shared" si="224"/>
        <v>0.65800000000000047</v>
      </c>
      <c r="BM6698" s="157">
        <f>IF('1b-NaturalGas'!$AN$87="no","",ROUND(BL6698,4))</f>
        <v>0.65800000000000003</v>
      </c>
      <c r="BN6698" s="157">
        <f>IF('1b-NaturalGas'!$AN$88="no","",ROUND(BL6698,4))</f>
        <v>0.65800000000000003</v>
      </c>
      <c r="BO6698" s="157">
        <f>IF('1b-NaturalGas'!$AN$89="no","",ROUND(BL6698,4))</f>
        <v>0.65800000000000003</v>
      </c>
      <c r="BP6698" s="157">
        <f>IF('1b-NaturalGas'!$AN$90="no","not applicable (based on previous answers)",ROUND(BL6698,4))</f>
        <v>0.65800000000000003</v>
      </c>
      <c r="BQ6698" s="157">
        <f>IF('1b-NaturalGas'!$AN$91="no","not applicable (based on previous answers)",ROUND(BL6698,4))</f>
        <v>0.65800000000000003</v>
      </c>
    </row>
    <row r="6699" spans="30:69" x14ac:dyDescent="0.25">
      <c r="AD6699" s="157">
        <f t="shared" si="223"/>
        <v>0.66000000000000048</v>
      </c>
      <c r="AE6699" s="157">
        <f>IF('1a-Electricity'!$AN$77="no","",ROUND(AD6699,4))</f>
        <v>0.66</v>
      </c>
      <c r="AF6699" s="157">
        <f>IF('1a-Electricity'!$AN$78="no","",ROUND(AD6699,4))</f>
        <v>0.66</v>
      </c>
      <c r="AG6699" s="157">
        <f>IF('1a-Electricity'!$AN$79="no","",ROUND(AD6699,4))</f>
        <v>0.66</v>
      </c>
      <c r="BL6699" s="157">
        <f t="shared" si="224"/>
        <v>0.65900000000000047</v>
      </c>
      <c r="BM6699" s="157">
        <f>IF('1b-NaturalGas'!$AN$87="no","",ROUND(BL6699,4))</f>
        <v>0.65900000000000003</v>
      </c>
      <c r="BN6699" s="157">
        <f>IF('1b-NaturalGas'!$AN$88="no","",ROUND(BL6699,4))</f>
        <v>0.65900000000000003</v>
      </c>
      <c r="BO6699" s="157">
        <f>IF('1b-NaturalGas'!$AN$89="no","",ROUND(BL6699,4))</f>
        <v>0.65900000000000003</v>
      </c>
      <c r="BP6699" s="157">
        <f>IF('1b-NaturalGas'!$AN$90="no","not applicable (based on previous answers)",ROUND(BL6699,4))</f>
        <v>0.65900000000000003</v>
      </c>
      <c r="BQ6699" s="157">
        <f>IF('1b-NaturalGas'!$AN$91="no","not applicable (based on previous answers)",ROUND(BL6699,4))</f>
        <v>0.65900000000000003</v>
      </c>
    </row>
    <row r="6700" spans="30:69" x14ac:dyDescent="0.25">
      <c r="AD6700" s="157">
        <f t="shared" si="223"/>
        <v>0.66100000000000048</v>
      </c>
      <c r="AE6700" s="157">
        <f>IF('1a-Electricity'!$AN$77="no","",ROUND(AD6700,4))</f>
        <v>0.66100000000000003</v>
      </c>
      <c r="AF6700" s="157">
        <f>IF('1a-Electricity'!$AN$78="no","",ROUND(AD6700,4))</f>
        <v>0.66100000000000003</v>
      </c>
      <c r="AG6700" s="157">
        <f>IF('1a-Electricity'!$AN$79="no","",ROUND(AD6700,4))</f>
        <v>0.66100000000000003</v>
      </c>
      <c r="BL6700" s="157">
        <f t="shared" si="224"/>
        <v>0.66000000000000048</v>
      </c>
      <c r="BM6700" s="157">
        <f>IF('1b-NaturalGas'!$AN$87="no","",ROUND(BL6700,4))</f>
        <v>0.66</v>
      </c>
      <c r="BN6700" s="157">
        <f>IF('1b-NaturalGas'!$AN$88="no","",ROUND(BL6700,4))</f>
        <v>0.66</v>
      </c>
      <c r="BO6700" s="157">
        <f>IF('1b-NaturalGas'!$AN$89="no","",ROUND(BL6700,4))</f>
        <v>0.66</v>
      </c>
      <c r="BP6700" s="157">
        <f>IF('1b-NaturalGas'!$AN$90="no","not applicable (based on previous answers)",ROUND(BL6700,4))</f>
        <v>0.66</v>
      </c>
      <c r="BQ6700" s="157">
        <f>IF('1b-NaturalGas'!$AN$91="no","not applicable (based on previous answers)",ROUND(BL6700,4))</f>
        <v>0.66</v>
      </c>
    </row>
    <row r="6701" spans="30:69" x14ac:dyDescent="0.25">
      <c r="AD6701" s="157">
        <f t="shared" si="223"/>
        <v>0.66200000000000048</v>
      </c>
      <c r="AE6701" s="157">
        <f>IF('1a-Electricity'!$AN$77="no","",ROUND(AD6701,4))</f>
        <v>0.66200000000000003</v>
      </c>
      <c r="AF6701" s="157">
        <f>IF('1a-Electricity'!$AN$78="no","",ROUND(AD6701,4))</f>
        <v>0.66200000000000003</v>
      </c>
      <c r="AG6701" s="157">
        <f>IF('1a-Electricity'!$AN$79="no","",ROUND(AD6701,4))</f>
        <v>0.66200000000000003</v>
      </c>
      <c r="BL6701" s="157">
        <f t="shared" si="224"/>
        <v>0.66100000000000048</v>
      </c>
      <c r="BM6701" s="157">
        <f>IF('1b-NaturalGas'!$AN$87="no","",ROUND(BL6701,4))</f>
        <v>0.66100000000000003</v>
      </c>
      <c r="BN6701" s="157">
        <f>IF('1b-NaturalGas'!$AN$88="no","",ROUND(BL6701,4))</f>
        <v>0.66100000000000003</v>
      </c>
      <c r="BO6701" s="157">
        <f>IF('1b-NaturalGas'!$AN$89="no","",ROUND(BL6701,4))</f>
        <v>0.66100000000000003</v>
      </c>
      <c r="BP6701" s="157">
        <f>IF('1b-NaturalGas'!$AN$90="no","not applicable (based on previous answers)",ROUND(BL6701,4))</f>
        <v>0.66100000000000003</v>
      </c>
      <c r="BQ6701" s="157">
        <f>IF('1b-NaturalGas'!$AN$91="no","not applicable (based on previous answers)",ROUND(BL6701,4))</f>
        <v>0.66100000000000003</v>
      </c>
    </row>
    <row r="6702" spans="30:69" x14ac:dyDescent="0.25">
      <c r="AD6702" s="157">
        <f t="shared" si="223"/>
        <v>0.66300000000000048</v>
      </c>
      <c r="AE6702" s="157">
        <f>IF('1a-Electricity'!$AN$77="no","",ROUND(AD6702,4))</f>
        <v>0.66300000000000003</v>
      </c>
      <c r="AF6702" s="157">
        <f>IF('1a-Electricity'!$AN$78="no","",ROUND(AD6702,4))</f>
        <v>0.66300000000000003</v>
      </c>
      <c r="AG6702" s="157">
        <f>IF('1a-Electricity'!$AN$79="no","",ROUND(AD6702,4))</f>
        <v>0.66300000000000003</v>
      </c>
      <c r="BL6702" s="157">
        <f t="shared" si="224"/>
        <v>0.66200000000000048</v>
      </c>
      <c r="BM6702" s="157">
        <f>IF('1b-NaturalGas'!$AN$87="no","",ROUND(BL6702,4))</f>
        <v>0.66200000000000003</v>
      </c>
      <c r="BN6702" s="157">
        <f>IF('1b-NaturalGas'!$AN$88="no","",ROUND(BL6702,4))</f>
        <v>0.66200000000000003</v>
      </c>
      <c r="BO6702" s="157">
        <f>IF('1b-NaturalGas'!$AN$89="no","",ROUND(BL6702,4))</f>
        <v>0.66200000000000003</v>
      </c>
      <c r="BP6702" s="157">
        <f>IF('1b-NaturalGas'!$AN$90="no","not applicable (based on previous answers)",ROUND(BL6702,4))</f>
        <v>0.66200000000000003</v>
      </c>
      <c r="BQ6702" s="157">
        <f>IF('1b-NaturalGas'!$AN$91="no","not applicable (based on previous answers)",ROUND(BL6702,4))</f>
        <v>0.66200000000000003</v>
      </c>
    </row>
    <row r="6703" spans="30:69" x14ac:dyDescent="0.25">
      <c r="AD6703" s="157">
        <f t="shared" si="223"/>
        <v>0.66400000000000048</v>
      </c>
      <c r="AE6703" s="157">
        <f>IF('1a-Electricity'!$AN$77="no","",ROUND(AD6703,4))</f>
        <v>0.66400000000000003</v>
      </c>
      <c r="AF6703" s="157">
        <f>IF('1a-Electricity'!$AN$78="no","",ROUND(AD6703,4))</f>
        <v>0.66400000000000003</v>
      </c>
      <c r="AG6703" s="157">
        <f>IF('1a-Electricity'!$AN$79="no","",ROUND(AD6703,4))</f>
        <v>0.66400000000000003</v>
      </c>
      <c r="BL6703" s="157">
        <f t="shared" si="224"/>
        <v>0.66300000000000048</v>
      </c>
      <c r="BM6703" s="157">
        <f>IF('1b-NaturalGas'!$AN$87="no","",ROUND(BL6703,4))</f>
        <v>0.66300000000000003</v>
      </c>
      <c r="BN6703" s="157">
        <f>IF('1b-NaturalGas'!$AN$88="no","",ROUND(BL6703,4))</f>
        <v>0.66300000000000003</v>
      </c>
      <c r="BO6703" s="157">
        <f>IF('1b-NaturalGas'!$AN$89="no","",ROUND(BL6703,4))</f>
        <v>0.66300000000000003</v>
      </c>
      <c r="BP6703" s="157">
        <f>IF('1b-NaturalGas'!$AN$90="no","not applicable (based on previous answers)",ROUND(BL6703,4))</f>
        <v>0.66300000000000003</v>
      </c>
      <c r="BQ6703" s="157">
        <f>IF('1b-NaturalGas'!$AN$91="no","not applicable (based on previous answers)",ROUND(BL6703,4))</f>
        <v>0.66300000000000003</v>
      </c>
    </row>
    <row r="6704" spans="30:69" x14ac:dyDescent="0.25">
      <c r="AD6704" s="157">
        <f t="shared" si="223"/>
        <v>0.66500000000000048</v>
      </c>
      <c r="AE6704" s="157">
        <f>IF('1a-Electricity'!$AN$77="no","",ROUND(AD6704,4))</f>
        <v>0.66500000000000004</v>
      </c>
      <c r="AF6704" s="157">
        <f>IF('1a-Electricity'!$AN$78="no","",ROUND(AD6704,4))</f>
        <v>0.66500000000000004</v>
      </c>
      <c r="AG6704" s="157">
        <f>IF('1a-Electricity'!$AN$79="no","",ROUND(AD6704,4))</f>
        <v>0.66500000000000004</v>
      </c>
      <c r="BL6704" s="157">
        <f t="shared" si="224"/>
        <v>0.66400000000000048</v>
      </c>
      <c r="BM6704" s="157">
        <f>IF('1b-NaturalGas'!$AN$87="no","",ROUND(BL6704,4))</f>
        <v>0.66400000000000003</v>
      </c>
      <c r="BN6704" s="157">
        <f>IF('1b-NaturalGas'!$AN$88="no","",ROUND(BL6704,4))</f>
        <v>0.66400000000000003</v>
      </c>
      <c r="BO6704" s="157">
        <f>IF('1b-NaturalGas'!$AN$89="no","",ROUND(BL6704,4))</f>
        <v>0.66400000000000003</v>
      </c>
      <c r="BP6704" s="157">
        <f>IF('1b-NaturalGas'!$AN$90="no","not applicable (based on previous answers)",ROUND(BL6704,4))</f>
        <v>0.66400000000000003</v>
      </c>
      <c r="BQ6704" s="157">
        <f>IF('1b-NaturalGas'!$AN$91="no","not applicable (based on previous answers)",ROUND(BL6704,4))</f>
        <v>0.66400000000000003</v>
      </c>
    </row>
    <row r="6705" spans="30:69" x14ac:dyDescent="0.25">
      <c r="AD6705" s="157">
        <f t="shared" si="223"/>
        <v>0.66600000000000048</v>
      </c>
      <c r="AE6705" s="157">
        <f>IF('1a-Electricity'!$AN$77="no","",ROUND(AD6705,4))</f>
        <v>0.66600000000000004</v>
      </c>
      <c r="AF6705" s="157">
        <f>IF('1a-Electricity'!$AN$78="no","",ROUND(AD6705,4))</f>
        <v>0.66600000000000004</v>
      </c>
      <c r="AG6705" s="157">
        <f>IF('1a-Electricity'!$AN$79="no","",ROUND(AD6705,4))</f>
        <v>0.66600000000000004</v>
      </c>
      <c r="BL6705" s="157">
        <f t="shared" si="224"/>
        <v>0.66500000000000048</v>
      </c>
      <c r="BM6705" s="157">
        <f>IF('1b-NaturalGas'!$AN$87="no","",ROUND(BL6705,4))</f>
        <v>0.66500000000000004</v>
      </c>
      <c r="BN6705" s="157">
        <f>IF('1b-NaturalGas'!$AN$88="no","",ROUND(BL6705,4))</f>
        <v>0.66500000000000004</v>
      </c>
      <c r="BO6705" s="157">
        <f>IF('1b-NaturalGas'!$AN$89="no","",ROUND(BL6705,4))</f>
        <v>0.66500000000000004</v>
      </c>
      <c r="BP6705" s="157">
        <f>IF('1b-NaturalGas'!$AN$90="no","not applicable (based on previous answers)",ROUND(BL6705,4))</f>
        <v>0.66500000000000004</v>
      </c>
      <c r="BQ6705" s="157">
        <f>IF('1b-NaturalGas'!$AN$91="no","not applicable (based on previous answers)",ROUND(BL6705,4))</f>
        <v>0.66500000000000004</v>
      </c>
    </row>
    <row r="6706" spans="30:69" x14ac:dyDescent="0.25">
      <c r="AD6706" s="157">
        <f t="shared" si="223"/>
        <v>0.66700000000000048</v>
      </c>
      <c r="AE6706" s="157">
        <f>IF('1a-Electricity'!$AN$77="no","",ROUND(AD6706,4))</f>
        <v>0.66700000000000004</v>
      </c>
      <c r="AF6706" s="157">
        <f>IF('1a-Electricity'!$AN$78="no","",ROUND(AD6706,4))</f>
        <v>0.66700000000000004</v>
      </c>
      <c r="AG6706" s="157">
        <f>IF('1a-Electricity'!$AN$79="no","",ROUND(AD6706,4))</f>
        <v>0.66700000000000004</v>
      </c>
      <c r="BL6706" s="157">
        <f t="shared" si="224"/>
        <v>0.66600000000000048</v>
      </c>
      <c r="BM6706" s="157">
        <f>IF('1b-NaturalGas'!$AN$87="no","",ROUND(BL6706,4))</f>
        <v>0.66600000000000004</v>
      </c>
      <c r="BN6706" s="157">
        <f>IF('1b-NaturalGas'!$AN$88="no","",ROUND(BL6706,4))</f>
        <v>0.66600000000000004</v>
      </c>
      <c r="BO6706" s="157">
        <f>IF('1b-NaturalGas'!$AN$89="no","",ROUND(BL6706,4))</f>
        <v>0.66600000000000004</v>
      </c>
      <c r="BP6706" s="157">
        <f>IF('1b-NaturalGas'!$AN$90="no","not applicable (based on previous answers)",ROUND(BL6706,4))</f>
        <v>0.66600000000000004</v>
      </c>
      <c r="BQ6706" s="157">
        <f>IF('1b-NaturalGas'!$AN$91="no","not applicable (based on previous answers)",ROUND(BL6706,4))</f>
        <v>0.66600000000000004</v>
      </c>
    </row>
    <row r="6707" spans="30:69" x14ac:dyDescent="0.25">
      <c r="AD6707" s="157">
        <f t="shared" si="223"/>
        <v>0.66800000000000048</v>
      </c>
      <c r="AE6707" s="157">
        <f>IF('1a-Electricity'!$AN$77="no","",ROUND(AD6707,4))</f>
        <v>0.66800000000000004</v>
      </c>
      <c r="AF6707" s="157">
        <f>IF('1a-Electricity'!$AN$78="no","",ROUND(AD6707,4))</f>
        <v>0.66800000000000004</v>
      </c>
      <c r="AG6707" s="157">
        <f>IF('1a-Electricity'!$AN$79="no","",ROUND(AD6707,4))</f>
        <v>0.66800000000000004</v>
      </c>
      <c r="BL6707" s="157">
        <f t="shared" si="224"/>
        <v>0.66700000000000048</v>
      </c>
      <c r="BM6707" s="157">
        <f>IF('1b-NaturalGas'!$AN$87="no","",ROUND(BL6707,4))</f>
        <v>0.66700000000000004</v>
      </c>
      <c r="BN6707" s="157">
        <f>IF('1b-NaturalGas'!$AN$88="no","",ROUND(BL6707,4))</f>
        <v>0.66700000000000004</v>
      </c>
      <c r="BO6707" s="157">
        <f>IF('1b-NaturalGas'!$AN$89="no","",ROUND(BL6707,4))</f>
        <v>0.66700000000000004</v>
      </c>
      <c r="BP6707" s="157">
        <f>IF('1b-NaturalGas'!$AN$90="no","not applicable (based on previous answers)",ROUND(BL6707,4))</f>
        <v>0.66700000000000004</v>
      </c>
      <c r="BQ6707" s="157">
        <f>IF('1b-NaturalGas'!$AN$91="no","not applicable (based on previous answers)",ROUND(BL6707,4))</f>
        <v>0.66700000000000004</v>
      </c>
    </row>
    <row r="6708" spans="30:69" x14ac:dyDescent="0.25">
      <c r="AD6708" s="157">
        <f t="shared" si="223"/>
        <v>0.66900000000000048</v>
      </c>
      <c r="AE6708" s="157">
        <f>IF('1a-Electricity'!$AN$77="no","",ROUND(AD6708,4))</f>
        <v>0.66900000000000004</v>
      </c>
      <c r="AF6708" s="157">
        <f>IF('1a-Electricity'!$AN$78="no","",ROUND(AD6708,4))</f>
        <v>0.66900000000000004</v>
      </c>
      <c r="AG6708" s="157">
        <f>IF('1a-Electricity'!$AN$79="no","",ROUND(AD6708,4))</f>
        <v>0.66900000000000004</v>
      </c>
      <c r="BL6708" s="157">
        <f t="shared" si="224"/>
        <v>0.66800000000000048</v>
      </c>
      <c r="BM6708" s="157">
        <f>IF('1b-NaturalGas'!$AN$87="no","",ROUND(BL6708,4))</f>
        <v>0.66800000000000004</v>
      </c>
      <c r="BN6708" s="157">
        <f>IF('1b-NaturalGas'!$AN$88="no","",ROUND(BL6708,4))</f>
        <v>0.66800000000000004</v>
      </c>
      <c r="BO6708" s="157">
        <f>IF('1b-NaturalGas'!$AN$89="no","",ROUND(BL6708,4))</f>
        <v>0.66800000000000004</v>
      </c>
      <c r="BP6708" s="157">
        <f>IF('1b-NaturalGas'!$AN$90="no","not applicable (based on previous answers)",ROUND(BL6708,4))</f>
        <v>0.66800000000000004</v>
      </c>
      <c r="BQ6708" s="157">
        <f>IF('1b-NaturalGas'!$AN$91="no","not applicable (based on previous answers)",ROUND(BL6708,4))</f>
        <v>0.66800000000000004</v>
      </c>
    </row>
    <row r="6709" spans="30:69" x14ac:dyDescent="0.25">
      <c r="AD6709" s="157">
        <f t="shared" si="223"/>
        <v>0.67000000000000048</v>
      </c>
      <c r="AE6709" s="157">
        <f>IF('1a-Electricity'!$AN$77="no","",ROUND(AD6709,4))</f>
        <v>0.67</v>
      </c>
      <c r="AF6709" s="157">
        <f>IF('1a-Electricity'!$AN$78="no","",ROUND(AD6709,4))</f>
        <v>0.67</v>
      </c>
      <c r="AG6709" s="157">
        <f>IF('1a-Electricity'!$AN$79="no","",ROUND(AD6709,4))</f>
        <v>0.67</v>
      </c>
      <c r="BL6709" s="157">
        <f t="shared" si="224"/>
        <v>0.66900000000000048</v>
      </c>
      <c r="BM6709" s="157">
        <f>IF('1b-NaturalGas'!$AN$87="no","",ROUND(BL6709,4))</f>
        <v>0.66900000000000004</v>
      </c>
      <c r="BN6709" s="157">
        <f>IF('1b-NaturalGas'!$AN$88="no","",ROUND(BL6709,4))</f>
        <v>0.66900000000000004</v>
      </c>
      <c r="BO6709" s="157">
        <f>IF('1b-NaturalGas'!$AN$89="no","",ROUND(BL6709,4))</f>
        <v>0.66900000000000004</v>
      </c>
      <c r="BP6709" s="157">
        <f>IF('1b-NaturalGas'!$AN$90="no","not applicable (based on previous answers)",ROUND(BL6709,4))</f>
        <v>0.66900000000000004</v>
      </c>
      <c r="BQ6709" s="157">
        <f>IF('1b-NaturalGas'!$AN$91="no","not applicable (based on previous answers)",ROUND(BL6709,4))</f>
        <v>0.66900000000000004</v>
      </c>
    </row>
    <row r="6710" spans="30:69" x14ac:dyDescent="0.25">
      <c r="AD6710" s="157">
        <f t="shared" si="223"/>
        <v>0.67100000000000048</v>
      </c>
      <c r="AE6710" s="157">
        <f>IF('1a-Electricity'!$AN$77="no","",ROUND(AD6710,4))</f>
        <v>0.67100000000000004</v>
      </c>
      <c r="AF6710" s="157">
        <f>IF('1a-Electricity'!$AN$78="no","",ROUND(AD6710,4))</f>
        <v>0.67100000000000004</v>
      </c>
      <c r="AG6710" s="157">
        <f>IF('1a-Electricity'!$AN$79="no","",ROUND(AD6710,4))</f>
        <v>0.67100000000000004</v>
      </c>
      <c r="BL6710" s="157">
        <f t="shared" si="224"/>
        <v>0.67000000000000048</v>
      </c>
      <c r="BM6710" s="157">
        <f>IF('1b-NaturalGas'!$AN$87="no","",ROUND(BL6710,4))</f>
        <v>0.67</v>
      </c>
      <c r="BN6710" s="157">
        <f>IF('1b-NaturalGas'!$AN$88="no","",ROUND(BL6710,4))</f>
        <v>0.67</v>
      </c>
      <c r="BO6710" s="157">
        <f>IF('1b-NaturalGas'!$AN$89="no","",ROUND(BL6710,4))</f>
        <v>0.67</v>
      </c>
      <c r="BP6710" s="157">
        <f>IF('1b-NaturalGas'!$AN$90="no","not applicable (based on previous answers)",ROUND(BL6710,4))</f>
        <v>0.67</v>
      </c>
      <c r="BQ6710" s="157">
        <f>IF('1b-NaturalGas'!$AN$91="no","not applicable (based on previous answers)",ROUND(BL6710,4))</f>
        <v>0.67</v>
      </c>
    </row>
    <row r="6711" spans="30:69" x14ac:dyDescent="0.25">
      <c r="AD6711" s="157">
        <f t="shared" si="223"/>
        <v>0.67200000000000049</v>
      </c>
      <c r="AE6711" s="157">
        <f>IF('1a-Electricity'!$AN$77="no","",ROUND(AD6711,4))</f>
        <v>0.67200000000000004</v>
      </c>
      <c r="AF6711" s="157">
        <f>IF('1a-Electricity'!$AN$78="no","",ROUND(AD6711,4))</f>
        <v>0.67200000000000004</v>
      </c>
      <c r="AG6711" s="157">
        <f>IF('1a-Electricity'!$AN$79="no","",ROUND(AD6711,4))</f>
        <v>0.67200000000000004</v>
      </c>
      <c r="BL6711" s="157">
        <f t="shared" si="224"/>
        <v>0.67100000000000048</v>
      </c>
      <c r="BM6711" s="157">
        <f>IF('1b-NaturalGas'!$AN$87="no","",ROUND(BL6711,4))</f>
        <v>0.67100000000000004</v>
      </c>
      <c r="BN6711" s="157">
        <f>IF('1b-NaturalGas'!$AN$88="no","",ROUND(BL6711,4))</f>
        <v>0.67100000000000004</v>
      </c>
      <c r="BO6711" s="157">
        <f>IF('1b-NaturalGas'!$AN$89="no","",ROUND(BL6711,4))</f>
        <v>0.67100000000000004</v>
      </c>
      <c r="BP6711" s="157">
        <f>IF('1b-NaturalGas'!$AN$90="no","not applicable (based on previous answers)",ROUND(BL6711,4))</f>
        <v>0.67100000000000004</v>
      </c>
      <c r="BQ6711" s="157">
        <f>IF('1b-NaturalGas'!$AN$91="no","not applicable (based on previous answers)",ROUND(BL6711,4))</f>
        <v>0.67100000000000004</v>
      </c>
    </row>
    <row r="6712" spans="30:69" x14ac:dyDescent="0.25">
      <c r="AD6712" s="157">
        <f t="shared" si="223"/>
        <v>0.67300000000000049</v>
      </c>
      <c r="AE6712" s="157">
        <f>IF('1a-Electricity'!$AN$77="no","",ROUND(AD6712,4))</f>
        <v>0.67300000000000004</v>
      </c>
      <c r="AF6712" s="157">
        <f>IF('1a-Electricity'!$AN$78="no","",ROUND(AD6712,4))</f>
        <v>0.67300000000000004</v>
      </c>
      <c r="AG6712" s="157">
        <f>IF('1a-Electricity'!$AN$79="no","",ROUND(AD6712,4))</f>
        <v>0.67300000000000004</v>
      </c>
      <c r="BL6712" s="157">
        <f t="shared" si="224"/>
        <v>0.67200000000000049</v>
      </c>
      <c r="BM6712" s="157">
        <f>IF('1b-NaturalGas'!$AN$87="no","",ROUND(BL6712,4))</f>
        <v>0.67200000000000004</v>
      </c>
      <c r="BN6712" s="157">
        <f>IF('1b-NaturalGas'!$AN$88="no","",ROUND(BL6712,4))</f>
        <v>0.67200000000000004</v>
      </c>
      <c r="BO6712" s="157">
        <f>IF('1b-NaturalGas'!$AN$89="no","",ROUND(BL6712,4))</f>
        <v>0.67200000000000004</v>
      </c>
      <c r="BP6712" s="157">
        <f>IF('1b-NaturalGas'!$AN$90="no","not applicable (based on previous answers)",ROUND(BL6712,4))</f>
        <v>0.67200000000000004</v>
      </c>
      <c r="BQ6712" s="157">
        <f>IF('1b-NaturalGas'!$AN$91="no","not applicable (based on previous answers)",ROUND(BL6712,4))</f>
        <v>0.67200000000000004</v>
      </c>
    </row>
    <row r="6713" spans="30:69" x14ac:dyDescent="0.25">
      <c r="AD6713" s="157">
        <f t="shared" si="223"/>
        <v>0.67400000000000049</v>
      </c>
      <c r="AE6713" s="157">
        <f>IF('1a-Electricity'!$AN$77="no","",ROUND(AD6713,4))</f>
        <v>0.67400000000000004</v>
      </c>
      <c r="AF6713" s="157">
        <f>IF('1a-Electricity'!$AN$78="no","",ROUND(AD6713,4))</f>
        <v>0.67400000000000004</v>
      </c>
      <c r="AG6713" s="157">
        <f>IF('1a-Electricity'!$AN$79="no","",ROUND(AD6713,4))</f>
        <v>0.67400000000000004</v>
      </c>
      <c r="BL6713" s="157">
        <f t="shared" si="224"/>
        <v>0.67300000000000049</v>
      </c>
      <c r="BM6713" s="157">
        <f>IF('1b-NaturalGas'!$AN$87="no","",ROUND(BL6713,4))</f>
        <v>0.67300000000000004</v>
      </c>
      <c r="BN6713" s="157">
        <f>IF('1b-NaturalGas'!$AN$88="no","",ROUND(BL6713,4))</f>
        <v>0.67300000000000004</v>
      </c>
      <c r="BO6713" s="157">
        <f>IF('1b-NaturalGas'!$AN$89="no","",ROUND(BL6713,4))</f>
        <v>0.67300000000000004</v>
      </c>
      <c r="BP6713" s="157">
        <f>IF('1b-NaturalGas'!$AN$90="no","not applicable (based on previous answers)",ROUND(BL6713,4))</f>
        <v>0.67300000000000004</v>
      </c>
      <c r="BQ6713" s="157">
        <f>IF('1b-NaturalGas'!$AN$91="no","not applicable (based on previous answers)",ROUND(BL6713,4))</f>
        <v>0.67300000000000004</v>
      </c>
    </row>
    <row r="6714" spans="30:69" x14ac:dyDescent="0.25">
      <c r="AD6714" s="157">
        <f t="shared" si="223"/>
        <v>0.67500000000000049</v>
      </c>
      <c r="AE6714" s="157">
        <f>IF('1a-Electricity'!$AN$77="no","",ROUND(AD6714,4))</f>
        <v>0.67500000000000004</v>
      </c>
      <c r="AF6714" s="157">
        <f>IF('1a-Electricity'!$AN$78="no","",ROUND(AD6714,4))</f>
        <v>0.67500000000000004</v>
      </c>
      <c r="AG6714" s="157">
        <f>IF('1a-Electricity'!$AN$79="no","",ROUND(AD6714,4))</f>
        <v>0.67500000000000004</v>
      </c>
      <c r="BL6714" s="157">
        <f t="shared" si="224"/>
        <v>0.67400000000000049</v>
      </c>
      <c r="BM6714" s="157">
        <f>IF('1b-NaturalGas'!$AN$87="no","",ROUND(BL6714,4))</f>
        <v>0.67400000000000004</v>
      </c>
      <c r="BN6714" s="157">
        <f>IF('1b-NaturalGas'!$AN$88="no","",ROUND(BL6714,4))</f>
        <v>0.67400000000000004</v>
      </c>
      <c r="BO6714" s="157">
        <f>IF('1b-NaturalGas'!$AN$89="no","",ROUND(BL6714,4))</f>
        <v>0.67400000000000004</v>
      </c>
      <c r="BP6714" s="157">
        <f>IF('1b-NaturalGas'!$AN$90="no","not applicable (based on previous answers)",ROUND(BL6714,4))</f>
        <v>0.67400000000000004</v>
      </c>
      <c r="BQ6714" s="157">
        <f>IF('1b-NaturalGas'!$AN$91="no","not applicable (based on previous answers)",ROUND(BL6714,4))</f>
        <v>0.67400000000000004</v>
      </c>
    </row>
    <row r="6715" spans="30:69" x14ac:dyDescent="0.25">
      <c r="AD6715" s="157">
        <f t="shared" si="223"/>
        <v>0.67600000000000049</v>
      </c>
      <c r="AE6715" s="157">
        <f>IF('1a-Electricity'!$AN$77="no","",ROUND(AD6715,4))</f>
        <v>0.67600000000000005</v>
      </c>
      <c r="AF6715" s="157">
        <f>IF('1a-Electricity'!$AN$78="no","",ROUND(AD6715,4))</f>
        <v>0.67600000000000005</v>
      </c>
      <c r="AG6715" s="157">
        <f>IF('1a-Electricity'!$AN$79="no","",ROUND(AD6715,4))</f>
        <v>0.67600000000000005</v>
      </c>
      <c r="BL6715" s="157">
        <f t="shared" si="224"/>
        <v>0.67500000000000049</v>
      </c>
      <c r="BM6715" s="157">
        <f>IF('1b-NaturalGas'!$AN$87="no","",ROUND(BL6715,4))</f>
        <v>0.67500000000000004</v>
      </c>
      <c r="BN6715" s="157">
        <f>IF('1b-NaturalGas'!$AN$88="no","",ROUND(BL6715,4))</f>
        <v>0.67500000000000004</v>
      </c>
      <c r="BO6715" s="157">
        <f>IF('1b-NaturalGas'!$AN$89="no","",ROUND(BL6715,4))</f>
        <v>0.67500000000000004</v>
      </c>
      <c r="BP6715" s="157">
        <f>IF('1b-NaturalGas'!$AN$90="no","not applicable (based on previous answers)",ROUND(BL6715,4))</f>
        <v>0.67500000000000004</v>
      </c>
      <c r="BQ6715" s="157">
        <f>IF('1b-NaturalGas'!$AN$91="no","not applicable (based on previous answers)",ROUND(BL6715,4))</f>
        <v>0.67500000000000004</v>
      </c>
    </row>
    <row r="6716" spans="30:69" x14ac:dyDescent="0.25">
      <c r="AD6716" s="157">
        <f t="shared" si="223"/>
        <v>0.67700000000000049</v>
      </c>
      <c r="AE6716" s="157">
        <f>IF('1a-Electricity'!$AN$77="no","",ROUND(AD6716,4))</f>
        <v>0.67700000000000005</v>
      </c>
      <c r="AF6716" s="157">
        <f>IF('1a-Electricity'!$AN$78="no","",ROUND(AD6716,4))</f>
        <v>0.67700000000000005</v>
      </c>
      <c r="AG6716" s="157">
        <f>IF('1a-Electricity'!$AN$79="no","",ROUND(AD6716,4))</f>
        <v>0.67700000000000005</v>
      </c>
      <c r="BL6716" s="157">
        <f t="shared" si="224"/>
        <v>0.67600000000000049</v>
      </c>
      <c r="BM6716" s="157">
        <f>IF('1b-NaturalGas'!$AN$87="no","",ROUND(BL6716,4))</f>
        <v>0.67600000000000005</v>
      </c>
      <c r="BN6716" s="157">
        <f>IF('1b-NaturalGas'!$AN$88="no","",ROUND(BL6716,4))</f>
        <v>0.67600000000000005</v>
      </c>
      <c r="BO6716" s="157">
        <f>IF('1b-NaturalGas'!$AN$89="no","",ROUND(BL6716,4))</f>
        <v>0.67600000000000005</v>
      </c>
      <c r="BP6716" s="157">
        <f>IF('1b-NaturalGas'!$AN$90="no","not applicable (based on previous answers)",ROUND(BL6716,4))</f>
        <v>0.67600000000000005</v>
      </c>
      <c r="BQ6716" s="157">
        <f>IF('1b-NaturalGas'!$AN$91="no","not applicable (based on previous answers)",ROUND(BL6716,4))</f>
        <v>0.67600000000000005</v>
      </c>
    </row>
    <row r="6717" spans="30:69" x14ac:dyDescent="0.25">
      <c r="AD6717" s="157">
        <f t="shared" si="223"/>
        <v>0.67800000000000049</v>
      </c>
      <c r="AE6717" s="157">
        <f>IF('1a-Electricity'!$AN$77="no","",ROUND(AD6717,4))</f>
        <v>0.67800000000000005</v>
      </c>
      <c r="AF6717" s="157">
        <f>IF('1a-Electricity'!$AN$78="no","",ROUND(AD6717,4))</f>
        <v>0.67800000000000005</v>
      </c>
      <c r="AG6717" s="157">
        <f>IF('1a-Electricity'!$AN$79="no","",ROUND(AD6717,4))</f>
        <v>0.67800000000000005</v>
      </c>
      <c r="BL6717" s="157">
        <f t="shared" si="224"/>
        <v>0.67700000000000049</v>
      </c>
      <c r="BM6717" s="157">
        <f>IF('1b-NaturalGas'!$AN$87="no","",ROUND(BL6717,4))</f>
        <v>0.67700000000000005</v>
      </c>
      <c r="BN6717" s="157">
        <f>IF('1b-NaturalGas'!$AN$88="no","",ROUND(BL6717,4))</f>
        <v>0.67700000000000005</v>
      </c>
      <c r="BO6717" s="157">
        <f>IF('1b-NaturalGas'!$AN$89="no","",ROUND(BL6717,4))</f>
        <v>0.67700000000000005</v>
      </c>
      <c r="BP6717" s="157">
        <f>IF('1b-NaturalGas'!$AN$90="no","not applicable (based on previous answers)",ROUND(BL6717,4))</f>
        <v>0.67700000000000005</v>
      </c>
      <c r="BQ6717" s="157">
        <f>IF('1b-NaturalGas'!$AN$91="no","not applicable (based on previous answers)",ROUND(BL6717,4))</f>
        <v>0.67700000000000005</v>
      </c>
    </row>
    <row r="6718" spans="30:69" x14ac:dyDescent="0.25">
      <c r="AD6718" s="157">
        <f t="shared" si="223"/>
        <v>0.67900000000000049</v>
      </c>
      <c r="AE6718" s="157">
        <f>IF('1a-Electricity'!$AN$77="no","",ROUND(AD6718,4))</f>
        <v>0.67900000000000005</v>
      </c>
      <c r="AF6718" s="157">
        <f>IF('1a-Electricity'!$AN$78="no","",ROUND(AD6718,4))</f>
        <v>0.67900000000000005</v>
      </c>
      <c r="AG6718" s="157">
        <f>IF('1a-Electricity'!$AN$79="no","",ROUND(AD6718,4))</f>
        <v>0.67900000000000005</v>
      </c>
      <c r="BL6718" s="157">
        <f t="shared" si="224"/>
        <v>0.67800000000000049</v>
      </c>
      <c r="BM6718" s="157">
        <f>IF('1b-NaturalGas'!$AN$87="no","",ROUND(BL6718,4))</f>
        <v>0.67800000000000005</v>
      </c>
      <c r="BN6718" s="157">
        <f>IF('1b-NaturalGas'!$AN$88="no","",ROUND(BL6718,4))</f>
        <v>0.67800000000000005</v>
      </c>
      <c r="BO6718" s="157">
        <f>IF('1b-NaturalGas'!$AN$89="no","",ROUND(BL6718,4))</f>
        <v>0.67800000000000005</v>
      </c>
      <c r="BP6718" s="157">
        <f>IF('1b-NaturalGas'!$AN$90="no","not applicable (based on previous answers)",ROUND(BL6718,4))</f>
        <v>0.67800000000000005</v>
      </c>
      <c r="BQ6718" s="157">
        <f>IF('1b-NaturalGas'!$AN$91="no","not applicable (based on previous answers)",ROUND(BL6718,4))</f>
        <v>0.67800000000000005</v>
      </c>
    </row>
    <row r="6719" spans="30:69" x14ac:dyDescent="0.25">
      <c r="AD6719" s="157">
        <f t="shared" si="223"/>
        <v>0.68000000000000049</v>
      </c>
      <c r="AE6719" s="157">
        <f>IF('1a-Electricity'!$AN$77="no","",ROUND(AD6719,4))</f>
        <v>0.68</v>
      </c>
      <c r="AF6719" s="157">
        <f>IF('1a-Electricity'!$AN$78="no","",ROUND(AD6719,4))</f>
        <v>0.68</v>
      </c>
      <c r="AG6719" s="157">
        <f>IF('1a-Electricity'!$AN$79="no","",ROUND(AD6719,4))</f>
        <v>0.68</v>
      </c>
      <c r="BL6719" s="157">
        <f t="shared" si="224"/>
        <v>0.67900000000000049</v>
      </c>
      <c r="BM6719" s="157">
        <f>IF('1b-NaturalGas'!$AN$87="no","",ROUND(BL6719,4))</f>
        <v>0.67900000000000005</v>
      </c>
      <c r="BN6719" s="157">
        <f>IF('1b-NaturalGas'!$AN$88="no","",ROUND(BL6719,4))</f>
        <v>0.67900000000000005</v>
      </c>
      <c r="BO6719" s="157">
        <f>IF('1b-NaturalGas'!$AN$89="no","",ROUND(BL6719,4))</f>
        <v>0.67900000000000005</v>
      </c>
      <c r="BP6719" s="157">
        <f>IF('1b-NaturalGas'!$AN$90="no","not applicable (based on previous answers)",ROUND(BL6719,4))</f>
        <v>0.67900000000000005</v>
      </c>
      <c r="BQ6719" s="157">
        <f>IF('1b-NaturalGas'!$AN$91="no","not applicable (based on previous answers)",ROUND(BL6719,4))</f>
        <v>0.67900000000000005</v>
      </c>
    </row>
    <row r="6720" spans="30:69" x14ac:dyDescent="0.25">
      <c r="AD6720" s="157">
        <f t="shared" si="223"/>
        <v>0.68100000000000049</v>
      </c>
      <c r="AE6720" s="157">
        <f>IF('1a-Electricity'!$AN$77="no","",ROUND(AD6720,4))</f>
        <v>0.68100000000000005</v>
      </c>
      <c r="AF6720" s="157">
        <f>IF('1a-Electricity'!$AN$78="no","",ROUND(AD6720,4))</f>
        <v>0.68100000000000005</v>
      </c>
      <c r="AG6720" s="157">
        <f>IF('1a-Electricity'!$AN$79="no","",ROUND(AD6720,4))</f>
        <v>0.68100000000000005</v>
      </c>
      <c r="BL6720" s="157">
        <f t="shared" si="224"/>
        <v>0.68000000000000049</v>
      </c>
      <c r="BM6720" s="157">
        <f>IF('1b-NaturalGas'!$AN$87="no","",ROUND(BL6720,4))</f>
        <v>0.68</v>
      </c>
      <c r="BN6720" s="157">
        <f>IF('1b-NaturalGas'!$AN$88="no","",ROUND(BL6720,4))</f>
        <v>0.68</v>
      </c>
      <c r="BO6720" s="157">
        <f>IF('1b-NaturalGas'!$AN$89="no","",ROUND(BL6720,4))</f>
        <v>0.68</v>
      </c>
      <c r="BP6720" s="157">
        <f>IF('1b-NaturalGas'!$AN$90="no","not applicable (based on previous answers)",ROUND(BL6720,4))</f>
        <v>0.68</v>
      </c>
      <c r="BQ6720" s="157">
        <f>IF('1b-NaturalGas'!$AN$91="no","not applicable (based on previous answers)",ROUND(BL6720,4))</f>
        <v>0.68</v>
      </c>
    </row>
    <row r="6721" spans="30:69" x14ac:dyDescent="0.25">
      <c r="AD6721" s="157">
        <f t="shared" si="223"/>
        <v>0.68200000000000049</v>
      </c>
      <c r="AE6721" s="157">
        <f>IF('1a-Electricity'!$AN$77="no","",ROUND(AD6721,4))</f>
        <v>0.68200000000000005</v>
      </c>
      <c r="AF6721" s="157">
        <f>IF('1a-Electricity'!$AN$78="no","",ROUND(AD6721,4))</f>
        <v>0.68200000000000005</v>
      </c>
      <c r="AG6721" s="157">
        <f>IF('1a-Electricity'!$AN$79="no","",ROUND(AD6721,4))</f>
        <v>0.68200000000000005</v>
      </c>
      <c r="BL6721" s="157">
        <f t="shared" si="224"/>
        <v>0.68100000000000049</v>
      </c>
      <c r="BM6721" s="157">
        <f>IF('1b-NaturalGas'!$AN$87="no","",ROUND(BL6721,4))</f>
        <v>0.68100000000000005</v>
      </c>
      <c r="BN6721" s="157">
        <f>IF('1b-NaturalGas'!$AN$88="no","",ROUND(BL6721,4))</f>
        <v>0.68100000000000005</v>
      </c>
      <c r="BO6721" s="157">
        <f>IF('1b-NaturalGas'!$AN$89="no","",ROUND(BL6721,4))</f>
        <v>0.68100000000000005</v>
      </c>
      <c r="BP6721" s="157">
        <f>IF('1b-NaturalGas'!$AN$90="no","not applicable (based on previous answers)",ROUND(BL6721,4))</f>
        <v>0.68100000000000005</v>
      </c>
      <c r="BQ6721" s="157">
        <f>IF('1b-NaturalGas'!$AN$91="no","not applicable (based on previous answers)",ROUND(BL6721,4))</f>
        <v>0.68100000000000005</v>
      </c>
    </row>
    <row r="6722" spans="30:69" x14ac:dyDescent="0.25">
      <c r="AD6722" s="157">
        <f t="shared" si="223"/>
        <v>0.6830000000000005</v>
      </c>
      <c r="AE6722" s="157">
        <f>IF('1a-Electricity'!$AN$77="no","",ROUND(AD6722,4))</f>
        <v>0.68300000000000005</v>
      </c>
      <c r="AF6722" s="157">
        <f>IF('1a-Electricity'!$AN$78="no","",ROUND(AD6722,4))</f>
        <v>0.68300000000000005</v>
      </c>
      <c r="AG6722" s="157">
        <f>IF('1a-Electricity'!$AN$79="no","",ROUND(AD6722,4))</f>
        <v>0.68300000000000005</v>
      </c>
      <c r="BL6722" s="157">
        <f t="shared" si="224"/>
        <v>0.68200000000000049</v>
      </c>
      <c r="BM6722" s="157">
        <f>IF('1b-NaturalGas'!$AN$87="no","",ROUND(BL6722,4))</f>
        <v>0.68200000000000005</v>
      </c>
      <c r="BN6722" s="157">
        <f>IF('1b-NaturalGas'!$AN$88="no","",ROUND(BL6722,4))</f>
        <v>0.68200000000000005</v>
      </c>
      <c r="BO6722" s="157">
        <f>IF('1b-NaturalGas'!$AN$89="no","",ROUND(BL6722,4))</f>
        <v>0.68200000000000005</v>
      </c>
      <c r="BP6722" s="157">
        <f>IF('1b-NaturalGas'!$AN$90="no","not applicable (based on previous answers)",ROUND(BL6722,4))</f>
        <v>0.68200000000000005</v>
      </c>
      <c r="BQ6722" s="157">
        <f>IF('1b-NaturalGas'!$AN$91="no","not applicable (based on previous answers)",ROUND(BL6722,4))</f>
        <v>0.68200000000000005</v>
      </c>
    </row>
    <row r="6723" spans="30:69" x14ac:dyDescent="0.25">
      <c r="AD6723" s="157">
        <f t="shared" si="223"/>
        <v>0.6840000000000005</v>
      </c>
      <c r="AE6723" s="157">
        <f>IF('1a-Electricity'!$AN$77="no","",ROUND(AD6723,4))</f>
        <v>0.68400000000000005</v>
      </c>
      <c r="AF6723" s="157">
        <f>IF('1a-Electricity'!$AN$78="no","",ROUND(AD6723,4))</f>
        <v>0.68400000000000005</v>
      </c>
      <c r="AG6723" s="157">
        <f>IF('1a-Electricity'!$AN$79="no","",ROUND(AD6723,4))</f>
        <v>0.68400000000000005</v>
      </c>
      <c r="BL6723" s="157">
        <f t="shared" si="224"/>
        <v>0.6830000000000005</v>
      </c>
      <c r="BM6723" s="157">
        <f>IF('1b-NaturalGas'!$AN$87="no","",ROUND(BL6723,4))</f>
        <v>0.68300000000000005</v>
      </c>
      <c r="BN6723" s="157">
        <f>IF('1b-NaturalGas'!$AN$88="no","",ROUND(BL6723,4))</f>
        <v>0.68300000000000005</v>
      </c>
      <c r="BO6723" s="157">
        <f>IF('1b-NaturalGas'!$AN$89="no","",ROUND(BL6723,4))</f>
        <v>0.68300000000000005</v>
      </c>
      <c r="BP6723" s="157">
        <f>IF('1b-NaturalGas'!$AN$90="no","not applicable (based on previous answers)",ROUND(BL6723,4))</f>
        <v>0.68300000000000005</v>
      </c>
      <c r="BQ6723" s="157">
        <f>IF('1b-NaturalGas'!$AN$91="no","not applicable (based on previous answers)",ROUND(BL6723,4))</f>
        <v>0.68300000000000005</v>
      </c>
    </row>
    <row r="6724" spans="30:69" x14ac:dyDescent="0.25">
      <c r="AD6724" s="157">
        <f t="shared" si="223"/>
        <v>0.6850000000000005</v>
      </c>
      <c r="AE6724" s="157">
        <f>IF('1a-Electricity'!$AN$77="no","",ROUND(AD6724,4))</f>
        <v>0.68500000000000005</v>
      </c>
      <c r="AF6724" s="157">
        <f>IF('1a-Electricity'!$AN$78="no","",ROUND(AD6724,4))</f>
        <v>0.68500000000000005</v>
      </c>
      <c r="AG6724" s="157">
        <f>IF('1a-Electricity'!$AN$79="no","",ROUND(AD6724,4))</f>
        <v>0.68500000000000005</v>
      </c>
      <c r="BL6724" s="157">
        <f t="shared" si="224"/>
        <v>0.6840000000000005</v>
      </c>
      <c r="BM6724" s="157">
        <f>IF('1b-NaturalGas'!$AN$87="no","",ROUND(BL6724,4))</f>
        <v>0.68400000000000005</v>
      </c>
      <c r="BN6724" s="157">
        <f>IF('1b-NaturalGas'!$AN$88="no","",ROUND(BL6724,4))</f>
        <v>0.68400000000000005</v>
      </c>
      <c r="BO6724" s="157">
        <f>IF('1b-NaturalGas'!$AN$89="no","",ROUND(BL6724,4))</f>
        <v>0.68400000000000005</v>
      </c>
      <c r="BP6724" s="157">
        <f>IF('1b-NaturalGas'!$AN$90="no","not applicable (based on previous answers)",ROUND(BL6724,4))</f>
        <v>0.68400000000000005</v>
      </c>
      <c r="BQ6724" s="157">
        <f>IF('1b-NaturalGas'!$AN$91="no","not applicable (based on previous answers)",ROUND(BL6724,4))</f>
        <v>0.68400000000000005</v>
      </c>
    </row>
    <row r="6725" spans="30:69" x14ac:dyDescent="0.25">
      <c r="AD6725" s="157">
        <f t="shared" si="223"/>
        <v>0.6860000000000005</v>
      </c>
      <c r="AE6725" s="157">
        <f>IF('1a-Electricity'!$AN$77="no","",ROUND(AD6725,4))</f>
        <v>0.68600000000000005</v>
      </c>
      <c r="AF6725" s="157">
        <f>IF('1a-Electricity'!$AN$78="no","",ROUND(AD6725,4))</f>
        <v>0.68600000000000005</v>
      </c>
      <c r="AG6725" s="157">
        <f>IF('1a-Electricity'!$AN$79="no","",ROUND(AD6725,4))</f>
        <v>0.68600000000000005</v>
      </c>
      <c r="BL6725" s="157">
        <f t="shared" si="224"/>
        <v>0.6850000000000005</v>
      </c>
      <c r="BM6725" s="157">
        <f>IF('1b-NaturalGas'!$AN$87="no","",ROUND(BL6725,4))</f>
        <v>0.68500000000000005</v>
      </c>
      <c r="BN6725" s="157">
        <f>IF('1b-NaturalGas'!$AN$88="no","",ROUND(BL6725,4))</f>
        <v>0.68500000000000005</v>
      </c>
      <c r="BO6725" s="157">
        <f>IF('1b-NaturalGas'!$AN$89="no","",ROUND(BL6725,4))</f>
        <v>0.68500000000000005</v>
      </c>
      <c r="BP6725" s="157">
        <f>IF('1b-NaturalGas'!$AN$90="no","not applicable (based on previous answers)",ROUND(BL6725,4))</f>
        <v>0.68500000000000005</v>
      </c>
      <c r="BQ6725" s="157">
        <f>IF('1b-NaturalGas'!$AN$91="no","not applicable (based on previous answers)",ROUND(BL6725,4))</f>
        <v>0.68500000000000005</v>
      </c>
    </row>
    <row r="6726" spans="30:69" x14ac:dyDescent="0.25">
      <c r="AD6726" s="157">
        <f t="shared" si="223"/>
        <v>0.6870000000000005</v>
      </c>
      <c r="AE6726" s="157">
        <f>IF('1a-Electricity'!$AN$77="no","",ROUND(AD6726,4))</f>
        <v>0.68700000000000006</v>
      </c>
      <c r="AF6726" s="157">
        <f>IF('1a-Electricity'!$AN$78="no","",ROUND(AD6726,4))</f>
        <v>0.68700000000000006</v>
      </c>
      <c r="AG6726" s="157">
        <f>IF('1a-Electricity'!$AN$79="no","",ROUND(AD6726,4))</f>
        <v>0.68700000000000006</v>
      </c>
      <c r="BL6726" s="157">
        <f t="shared" si="224"/>
        <v>0.6860000000000005</v>
      </c>
      <c r="BM6726" s="157">
        <f>IF('1b-NaturalGas'!$AN$87="no","",ROUND(BL6726,4))</f>
        <v>0.68600000000000005</v>
      </c>
      <c r="BN6726" s="157">
        <f>IF('1b-NaturalGas'!$AN$88="no","",ROUND(BL6726,4))</f>
        <v>0.68600000000000005</v>
      </c>
      <c r="BO6726" s="157">
        <f>IF('1b-NaturalGas'!$AN$89="no","",ROUND(BL6726,4))</f>
        <v>0.68600000000000005</v>
      </c>
      <c r="BP6726" s="157">
        <f>IF('1b-NaturalGas'!$AN$90="no","not applicable (based on previous answers)",ROUND(BL6726,4))</f>
        <v>0.68600000000000005</v>
      </c>
      <c r="BQ6726" s="157">
        <f>IF('1b-NaturalGas'!$AN$91="no","not applicable (based on previous answers)",ROUND(BL6726,4))</f>
        <v>0.68600000000000005</v>
      </c>
    </row>
    <row r="6727" spans="30:69" x14ac:dyDescent="0.25">
      <c r="AD6727" s="157">
        <f t="shared" si="223"/>
        <v>0.6880000000000005</v>
      </c>
      <c r="AE6727" s="157">
        <f>IF('1a-Electricity'!$AN$77="no","",ROUND(AD6727,4))</f>
        <v>0.68799999999999994</v>
      </c>
      <c r="AF6727" s="157">
        <f>IF('1a-Electricity'!$AN$78="no","",ROUND(AD6727,4))</f>
        <v>0.68799999999999994</v>
      </c>
      <c r="AG6727" s="157">
        <f>IF('1a-Electricity'!$AN$79="no","",ROUND(AD6727,4))</f>
        <v>0.68799999999999994</v>
      </c>
      <c r="BL6727" s="157">
        <f t="shared" si="224"/>
        <v>0.6870000000000005</v>
      </c>
      <c r="BM6727" s="157">
        <f>IF('1b-NaturalGas'!$AN$87="no","",ROUND(BL6727,4))</f>
        <v>0.68700000000000006</v>
      </c>
      <c r="BN6727" s="157">
        <f>IF('1b-NaturalGas'!$AN$88="no","",ROUND(BL6727,4))</f>
        <v>0.68700000000000006</v>
      </c>
      <c r="BO6727" s="157">
        <f>IF('1b-NaturalGas'!$AN$89="no","",ROUND(BL6727,4))</f>
        <v>0.68700000000000006</v>
      </c>
      <c r="BP6727" s="157">
        <f>IF('1b-NaturalGas'!$AN$90="no","not applicable (based on previous answers)",ROUND(BL6727,4))</f>
        <v>0.68700000000000006</v>
      </c>
      <c r="BQ6727" s="157">
        <f>IF('1b-NaturalGas'!$AN$91="no","not applicable (based on previous answers)",ROUND(BL6727,4))</f>
        <v>0.68700000000000006</v>
      </c>
    </row>
    <row r="6728" spans="30:69" x14ac:dyDescent="0.25">
      <c r="AD6728" s="157">
        <f t="shared" si="223"/>
        <v>0.6890000000000005</v>
      </c>
      <c r="AE6728" s="157">
        <f>IF('1a-Electricity'!$AN$77="no","",ROUND(AD6728,4))</f>
        <v>0.68899999999999995</v>
      </c>
      <c r="AF6728" s="157">
        <f>IF('1a-Electricity'!$AN$78="no","",ROUND(AD6728,4))</f>
        <v>0.68899999999999995</v>
      </c>
      <c r="AG6728" s="157">
        <f>IF('1a-Electricity'!$AN$79="no","",ROUND(AD6728,4))</f>
        <v>0.68899999999999995</v>
      </c>
      <c r="BL6728" s="157">
        <f t="shared" si="224"/>
        <v>0.6880000000000005</v>
      </c>
      <c r="BM6728" s="157">
        <f>IF('1b-NaturalGas'!$AN$87="no","",ROUND(BL6728,4))</f>
        <v>0.68799999999999994</v>
      </c>
      <c r="BN6728" s="157">
        <f>IF('1b-NaturalGas'!$AN$88="no","",ROUND(BL6728,4))</f>
        <v>0.68799999999999994</v>
      </c>
      <c r="BO6728" s="157">
        <f>IF('1b-NaturalGas'!$AN$89="no","",ROUND(BL6728,4))</f>
        <v>0.68799999999999994</v>
      </c>
      <c r="BP6728" s="157">
        <f>IF('1b-NaturalGas'!$AN$90="no","not applicable (based on previous answers)",ROUND(BL6728,4))</f>
        <v>0.68799999999999994</v>
      </c>
      <c r="BQ6728" s="157">
        <f>IF('1b-NaturalGas'!$AN$91="no","not applicable (based on previous answers)",ROUND(BL6728,4))</f>
        <v>0.68799999999999994</v>
      </c>
    </row>
    <row r="6729" spans="30:69" x14ac:dyDescent="0.25">
      <c r="AD6729" s="157">
        <f t="shared" si="223"/>
        <v>0.6900000000000005</v>
      </c>
      <c r="AE6729" s="157">
        <f>IF('1a-Electricity'!$AN$77="no","",ROUND(AD6729,4))</f>
        <v>0.69</v>
      </c>
      <c r="AF6729" s="157">
        <f>IF('1a-Electricity'!$AN$78="no","",ROUND(AD6729,4))</f>
        <v>0.69</v>
      </c>
      <c r="AG6729" s="157">
        <f>IF('1a-Electricity'!$AN$79="no","",ROUND(AD6729,4))</f>
        <v>0.69</v>
      </c>
      <c r="BL6729" s="157">
        <f t="shared" si="224"/>
        <v>0.6890000000000005</v>
      </c>
      <c r="BM6729" s="157">
        <f>IF('1b-NaturalGas'!$AN$87="no","",ROUND(BL6729,4))</f>
        <v>0.68899999999999995</v>
      </c>
      <c r="BN6729" s="157">
        <f>IF('1b-NaturalGas'!$AN$88="no","",ROUND(BL6729,4))</f>
        <v>0.68899999999999995</v>
      </c>
      <c r="BO6729" s="157">
        <f>IF('1b-NaturalGas'!$AN$89="no","",ROUND(BL6729,4))</f>
        <v>0.68899999999999995</v>
      </c>
      <c r="BP6729" s="157">
        <f>IF('1b-NaturalGas'!$AN$90="no","not applicable (based on previous answers)",ROUND(BL6729,4))</f>
        <v>0.68899999999999995</v>
      </c>
      <c r="BQ6729" s="157">
        <f>IF('1b-NaturalGas'!$AN$91="no","not applicable (based on previous answers)",ROUND(BL6729,4))</f>
        <v>0.68899999999999995</v>
      </c>
    </row>
    <row r="6730" spans="30:69" x14ac:dyDescent="0.25">
      <c r="AD6730" s="157">
        <f t="shared" si="223"/>
        <v>0.6910000000000005</v>
      </c>
      <c r="AE6730" s="157">
        <f>IF('1a-Electricity'!$AN$77="no","",ROUND(AD6730,4))</f>
        <v>0.69099999999999995</v>
      </c>
      <c r="AF6730" s="157">
        <f>IF('1a-Electricity'!$AN$78="no","",ROUND(AD6730,4))</f>
        <v>0.69099999999999995</v>
      </c>
      <c r="AG6730" s="157">
        <f>IF('1a-Electricity'!$AN$79="no","",ROUND(AD6730,4))</f>
        <v>0.69099999999999995</v>
      </c>
      <c r="BL6730" s="157">
        <f t="shared" si="224"/>
        <v>0.6900000000000005</v>
      </c>
      <c r="BM6730" s="157">
        <f>IF('1b-NaturalGas'!$AN$87="no","",ROUND(BL6730,4))</f>
        <v>0.69</v>
      </c>
      <c r="BN6730" s="157">
        <f>IF('1b-NaturalGas'!$AN$88="no","",ROUND(BL6730,4))</f>
        <v>0.69</v>
      </c>
      <c r="BO6730" s="157">
        <f>IF('1b-NaturalGas'!$AN$89="no","",ROUND(BL6730,4))</f>
        <v>0.69</v>
      </c>
      <c r="BP6730" s="157">
        <f>IF('1b-NaturalGas'!$AN$90="no","not applicable (based on previous answers)",ROUND(BL6730,4))</f>
        <v>0.69</v>
      </c>
      <c r="BQ6730" s="157">
        <f>IF('1b-NaturalGas'!$AN$91="no","not applicable (based on previous answers)",ROUND(BL6730,4))</f>
        <v>0.69</v>
      </c>
    </row>
    <row r="6731" spans="30:69" x14ac:dyDescent="0.25">
      <c r="AD6731" s="157">
        <f t="shared" si="223"/>
        <v>0.6920000000000005</v>
      </c>
      <c r="AE6731" s="157">
        <f>IF('1a-Electricity'!$AN$77="no","",ROUND(AD6731,4))</f>
        <v>0.69199999999999995</v>
      </c>
      <c r="AF6731" s="157">
        <f>IF('1a-Electricity'!$AN$78="no","",ROUND(AD6731,4))</f>
        <v>0.69199999999999995</v>
      </c>
      <c r="AG6731" s="157">
        <f>IF('1a-Electricity'!$AN$79="no","",ROUND(AD6731,4))</f>
        <v>0.69199999999999995</v>
      </c>
      <c r="BL6731" s="157">
        <f t="shared" si="224"/>
        <v>0.6910000000000005</v>
      </c>
      <c r="BM6731" s="157">
        <f>IF('1b-NaturalGas'!$AN$87="no","",ROUND(BL6731,4))</f>
        <v>0.69099999999999995</v>
      </c>
      <c r="BN6731" s="157">
        <f>IF('1b-NaturalGas'!$AN$88="no","",ROUND(BL6731,4))</f>
        <v>0.69099999999999995</v>
      </c>
      <c r="BO6731" s="157">
        <f>IF('1b-NaturalGas'!$AN$89="no","",ROUND(BL6731,4))</f>
        <v>0.69099999999999995</v>
      </c>
      <c r="BP6731" s="157">
        <f>IF('1b-NaturalGas'!$AN$90="no","not applicable (based on previous answers)",ROUND(BL6731,4))</f>
        <v>0.69099999999999995</v>
      </c>
      <c r="BQ6731" s="157">
        <f>IF('1b-NaturalGas'!$AN$91="no","not applicable (based on previous answers)",ROUND(BL6731,4))</f>
        <v>0.69099999999999995</v>
      </c>
    </row>
    <row r="6732" spans="30:69" x14ac:dyDescent="0.25">
      <c r="AD6732" s="157">
        <f t="shared" si="223"/>
        <v>0.6930000000000005</v>
      </c>
      <c r="AE6732" s="157">
        <f>IF('1a-Electricity'!$AN$77="no","",ROUND(AD6732,4))</f>
        <v>0.69299999999999995</v>
      </c>
      <c r="AF6732" s="157">
        <f>IF('1a-Electricity'!$AN$78="no","",ROUND(AD6732,4))</f>
        <v>0.69299999999999995</v>
      </c>
      <c r="AG6732" s="157">
        <f>IF('1a-Electricity'!$AN$79="no","",ROUND(AD6732,4))</f>
        <v>0.69299999999999995</v>
      </c>
      <c r="BL6732" s="157">
        <f t="shared" si="224"/>
        <v>0.6920000000000005</v>
      </c>
      <c r="BM6732" s="157">
        <f>IF('1b-NaturalGas'!$AN$87="no","",ROUND(BL6732,4))</f>
        <v>0.69199999999999995</v>
      </c>
      <c r="BN6732" s="157">
        <f>IF('1b-NaturalGas'!$AN$88="no","",ROUND(BL6732,4))</f>
        <v>0.69199999999999995</v>
      </c>
      <c r="BO6732" s="157">
        <f>IF('1b-NaturalGas'!$AN$89="no","",ROUND(BL6732,4))</f>
        <v>0.69199999999999995</v>
      </c>
      <c r="BP6732" s="157">
        <f>IF('1b-NaturalGas'!$AN$90="no","not applicable (based on previous answers)",ROUND(BL6732,4))</f>
        <v>0.69199999999999995</v>
      </c>
      <c r="BQ6732" s="157">
        <f>IF('1b-NaturalGas'!$AN$91="no","not applicable (based on previous answers)",ROUND(BL6732,4))</f>
        <v>0.69199999999999995</v>
      </c>
    </row>
    <row r="6733" spans="30:69" x14ac:dyDescent="0.25">
      <c r="AD6733" s="157">
        <f t="shared" si="223"/>
        <v>0.69400000000000051</v>
      </c>
      <c r="AE6733" s="157">
        <f>IF('1a-Electricity'!$AN$77="no","",ROUND(AD6733,4))</f>
        <v>0.69399999999999995</v>
      </c>
      <c r="AF6733" s="157">
        <f>IF('1a-Electricity'!$AN$78="no","",ROUND(AD6733,4))</f>
        <v>0.69399999999999995</v>
      </c>
      <c r="AG6733" s="157">
        <f>IF('1a-Electricity'!$AN$79="no","",ROUND(AD6733,4))</f>
        <v>0.69399999999999995</v>
      </c>
      <c r="BL6733" s="157">
        <f t="shared" si="224"/>
        <v>0.6930000000000005</v>
      </c>
      <c r="BM6733" s="157">
        <f>IF('1b-NaturalGas'!$AN$87="no","",ROUND(BL6733,4))</f>
        <v>0.69299999999999995</v>
      </c>
      <c r="BN6733" s="157">
        <f>IF('1b-NaturalGas'!$AN$88="no","",ROUND(BL6733,4))</f>
        <v>0.69299999999999995</v>
      </c>
      <c r="BO6733" s="157">
        <f>IF('1b-NaturalGas'!$AN$89="no","",ROUND(BL6733,4))</f>
        <v>0.69299999999999995</v>
      </c>
      <c r="BP6733" s="157">
        <f>IF('1b-NaturalGas'!$AN$90="no","not applicable (based on previous answers)",ROUND(BL6733,4))</f>
        <v>0.69299999999999995</v>
      </c>
      <c r="BQ6733" s="157">
        <f>IF('1b-NaturalGas'!$AN$91="no","not applicable (based on previous answers)",ROUND(BL6733,4))</f>
        <v>0.69299999999999995</v>
      </c>
    </row>
    <row r="6734" spans="30:69" x14ac:dyDescent="0.25">
      <c r="AD6734" s="157">
        <f t="shared" si="223"/>
        <v>0.69500000000000051</v>
      </c>
      <c r="AE6734" s="157">
        <f>IF('1a-Electricity'!$AN$77="no","",ROUND(AD6734,4))</f>
        <v>0.69499999999999995</v>
      </c>
      <c r="AF6734" s="157">
        <f>IF('1a-Electricity'!$AN$78="no","",ROUND(AD6734,4))</f>
        <v>0.69499999999999995</v>
      </c>
      <c r="AG6734" s="157">
        <f>IF('1a-Electricity'!$AN$79="no","",ROUND(AD6734,4))</f>
        <v>0.69499999999999995</v>
      </c>
      <c r="BL6734" s="157">
        <f t="shared" si="224"/>
        <v>0.69400000000000051</v>
      </c>
      <c r="BM6734" s="157">
        <f>IF('1b-NaturalGas'!$AN$87="no","",ROUND(BL6734,4))</f>
        <v>0.69399999999999995</v>
      </c>
      <c r="BN6734" s="157">
        <f>IF('1b-NaturalGas'!$AN$88="no","",ROUND(BL6734,4))</f>
        <v>0.69399999999999995</v>
      </c>
      <c r="BO6734" s="157">
        <f>IF('1b-NaturalGas'!$AN$89="no","",ROUND(BL6734,4))</f>
        <v>0.69399999999999995</v>
      </c>
      <c r="BP6734" s="157">
        <f>IF('1b-NaturalGas'!$AN$90="no","not applicable (based on previous answers)",ROUND(BL6734,4))</f>
        <v>0.69399999999999995</v>
      </c>
      <c r="BQ6734" s="157">
        <f>IF('1b-NaturalGas'!$AN$91="no","not applicable (based on previous answers)",ROUND(BL6734,4))</f>
        <v>0.69399999999999995</v>
      </c>
    </row>
    <row r="6735" spans="30:69" x14ac:dyDescent="0.25">
      <c r="AD6735" s="157">
        <f t="shared" si="223"/>
        <v>0.69600000000000051</v>
      </c>
      <c r="AE6735" s="157">
        <f>IF('1a-Electricity'!$AN$77="no","",ROUND(AD6735,4))</f>
        <v>0.69599999999999995</v>
      </c>
      <c r="AF6735" s="157">
        <f>IF('1a-Electricity'!$AN$78="no","",ROUND(AD6735,4))</f>
        <v>0.69599999999999995</v>
      </c>
      <c r="AG6735" s="157">
        <f>IF('1a-Electricity'!$AN$79="no","",ROUND(AD6735,4))</f>
        <v>0.69599999999999995</v>
      </c>
      <c r="BL6735" s="157">
        <f t="shared" si="224"/>
        <v>0.69500000000000051</v>
      </c>
      <c r="BM6735" s="157">
        <f>IF('1b-NaturalGas'!$AN$87="no","",ROUND(BL6735,4))</f>
        <v>0.69499999999999995</v>
      </c>
      <c r="BN6735" s="157">
        <f>IF('1b-NaturalGas'!$AN$88="no","",ROUND(BL6735,4))</f>
        <v>0.69499999999999995</v>
      </c>
      <c r="BO6735" s="157">
        <f>IF('1b-NaturalGas'!$AN$89="no","",ROUND(BL6735,4))</f>
        <v>0.69499999999999995</v>
      </c>
      <c r="BP6735" s="157">
        <f>IF('1b-NaturalGas'!$AN$90="no","not applicable (based on previous answers)",ROUND(BL6735,4))</f>
        <v>0.69499999999999995</v>
      </c>
      <c r="BQ6735" s="157">
        <f>IF('1b-NaturalGas'!$AN$91="no","not applicable (based on previous answers)",ROUND(BL6735,4))</f>
        <v>0.69499999999999995</v>
      </c>
    </row>
    <row r="6736" spans="30:69" x14ac:dyDescent="0.25">
      <c r="AD6736" s="157">
        <f t="shared" ref="AD6736:AD6799" si="225">AD6735+0.001</f>
        <v>0.69700000000000051</v>
      </c>
      <c r="AE6736" s="157">
        <f>IF('1a-Electricity'!$AN$77="no","",ROUND(AD6736,4))</f>
        <v>0.69699999999999995</v>
      </c>
      <c r="AF6736" s="157">
        <f>IF('1a-Electricity'!$AN$78="no","",ROUND(AD6736,4))</f>
        <v>0.69699999999999995</v>
      </c>
      <c r="AG6736" s="157">
        <f>IF('1a-Electricity'!$AN$79="no","",ROUND(AD6736,4))</f>
        <v>0.69699999999999995</v>
      </c>
      <c r="BL6736" s="157">
        <f t="shared" si="224"/>
        <v>0.69600000000000051</v>
      </c>
      <c r="BM6736" s="157">
        <f>IF('1b-NaturalGas'!$AN$87="no","",ROUND(BL6736,4))</f>
        <v>0.69599999999999995</v>
      </c>
      <c r="BN6736" s="157">
        <f>IF('1b-NaturalGas'!$AN$88="no","",ROUND(BL6736,4))</f>
        <v>0.69599999999999995</v>
      </c>
      <c r="BO6736" s="157">
        <f>IF('1b-NaturalGas'!$AN$89="no","",ROUND(BL6736,4))</f>
        <v>0.69599999999999995</v>
      </c>
      <c r="BP6736" s="157">
        <f>IF('1b-NaturalGas'!$AN$90="no","not applicable (based on previous answers)",ROUND(BL6736,4))</f>
        <v>0.69599999999999995</v>
      </c>
      <c r="BQ6736" s="157">
        <f>IF('1b-NaturalGas'!$AN$91="no","not applicable (based on previous answers)",ROUND(BL6736,4))</f>
        <v>0.69599999999999995</v>
      </c>
    </row>
    <row r="6737" spans="30:69" x14ac:dyDescent="0.25">
      <c r="AD6737" s="157">
        <f t="shared" si="225"/>
        <v>0.69800000000000051</v>
      </c>
      <c r="AE6737" s="157">
        <f>IF('1a-Electricity'!$AN$77="no","",ROUND(AD6737,4))</f>
        <v>0.69799999999999995</v>
      </c>
      <c r="AF6737" s="157">
        <f>IF('1a-Electricity'!$AN$78="no","",ROUND(AD6737,4))</f>
        <v>0.69799999999999995</v>
      </c>
      <c r="AG6737" s="157">
        <f>IF('1a-Electricity'!$AN$79="no","",ROUND(AD6737,4))</f>
        <v>0.69799999999999995</v>
      </c>
      <c r="BL6737" s="157">
        <f t="shared" ref="BL6737:BL6800" si="226">BL6736+0.001</f>
        <v>0.69700000000000051</v>
      </c>
      <c r="BM6737" s="157">
        <f>IF('1b-NaturalGas'!$AN$87="no","",ROUND(BL6737,4))</f>
        <v>0.69699999999999995</v>
      </c>
      <c r="BN6737" s="157">
        <f>IF('1b-NaturalGas'!$AN$88="no","",ROUND(BL6737,4))</f>
        <v>0.69699999999999995</v>
      </c>
      <c r="BO6737" s="157">
        <f>IF('1b-NaturalGas'!$AN$89="no","",ROUND(BL6737,4))</f>
        <v>0.69699999999999995</v>
      </c>
      <c r="BP6737" s="157">
        <f>IF('1b-NaturalGas'!$AN$90="no","not applicable (based on previous answers)",ROUND(BL6737,4))</f>
        <v>0.69699999999999995</v>
      </c>
      <c r="BQ6737" s="157">
        <f>IF('1b-NaturalGas'!$AN$91="no","not applicable (based on previous answers)",ROUND(BL6737,4))</f>
        <v>0.69699999999999995</v>
      </c>
    </row>
    <row r="6738" spans="30:69" x14ac:dyDescent="0.25">
      <c r="AD6738" s="157">
        <f t="shared" si="225"/>
        <v>0.69900000000000051</v>
      </c>
      <c r="AE6738" s="157">
        <f>IF('1a-Electricity'!$AN$77="no","",ROUND(AD6738,4))</f>
        <v>0.69899999999999995</v>
      </c>
      <c r="AF6738" s="157">
        <f>IF('1a-Electricity'!$AN$78="no","",ROUND(AD6738,4))</f>
        <v>0.69899999999999995</v>
      </c>
      <c r="AG6738" s="157">
        <f>IF('1a-Electricity'!$AN$79="no","",ROUND(AD6738,4))</f>
        <v>0.69899999999999995</v>
      </c>
      <c r="BL6738" s="157">
        <f t="shared" si="226"/>
        <v>0.69800000000000051</v>
      </c>
      <c r="BM6738" s="157">
        <f>IF('1b-NaturalGas'!$AN$87="no","",ROUND(BL6738,4))</f>
        <v>0.69799999999999995</v>
      </c>
      <c r="BN6738" s="157">
        <f>IF('1b-NaturalGas'!$AN$88="no","",ROUND(BL6738,4))</f>
        <v>0.69799999999999995</v>
      </c>
      <c r="BO6738" s="157">
        <f>IF('1b-NaturalGas'!$AN$89="no","",ROUND(BL6738,4))</f>
        <v>0.69799999999999995</v>
      </c>
      <c r="BP6738" s="157">
        <f>IF('1b-NaturalGas'!$AN$90="no","not applicable (based on previous answers)",ROUND(BL6738,4))</f>
        <v>0.69799999999999995</v>
      </c>
      <c r="BQ6738" s="157">
        <f>IF('1b-NaturalGas'!$AN$91="no","not applicable (based on previous answers)",ROUND(BL6738,4))</f>
        <v>0.69799999999999995</v>
      </c>
    </row>
    <row r="6739" spans="30:69" x14ac:dyDescent="0.25">
      <c r="AD6739" s="157">
        <f t="shared" si="225"/>
        <v>0.70000000000000051</v>
      </c>
      <c r="AE6739" s="157">
        <f>IF('1a-Electricity'!$AN$77="no","",ROUND(AD6739,4))</f>
        <v>0.7</v>
      </c>
      <c r="AF6739" s="157">
        <f>IF('1a-Electricity'!$AN$78="no","",ROUND(AD6739,4))</f>
        <v>0.7</v>
      </c>
      <c r="AG6739" s="157">
        <f>IF('1a-Electricity'!$AN$79="no","",ROUND(AD6739,4))</f>
        <v>0.7</v>
      </c>
      <c r="BL6739" s="157">
        <f t="shared" si="226"/>
        <v>0.69900000000000051</v>
      </c>
      <c r="BM6739" s="157">
        <f>IF('1b-NaturalGas'!$AN$87="no","",ROUND(BL6739,4))</f>
        <v>0.69899999999999995</v>
      </c>
      <c r="BN6739" s="157">
        <f>IF('1b-NaturalGas'!$AN$88="no","",ROUND(BL6739,4))</f>
        <v>0.69899999999999995</v>
      </c>
      <c r="BO6739" s="157">
        <f>IF('1b-NaturalGas'!$AN$89="no","",ROUND(BL6739,4))</f>
        <v>0.69899999999999995</v>
      </c>
      <c r="BP6739" s="157">
        <f>IF('1b-NaturalGas'!$AN$90="no","not applicable (based on previous answers)",ROUND(BL6739,4))</f>
        <v>0.69899999999999995</v>
      </c>
      <c r="BQ6739" s="157">
        <f>IF('1b-NaturalGas'!$AN$91="no","not applicable (based on previous answers)",ROUND(BL6739,4))</f>
        <v>0.69899999999999995</v>
      </c>
    </row>
    <row r="6740" spans="30:69" x14ac:dyDescent="0.25">
      <c r="AD6740" s="157">
        <f t="shared" si="225"/>
        <v>0.70100000000000051</v>
      </c>
      <c r="AE6740" s="157">
        <f>IF('1a-Electricity'!$AN$77="no","",ROUND(AD6740,4))</f>
        <v>0.70099999999999996</v>
      </c>
      <c r="AF6740" s="157">
        <f>IF('1a-Electricity'!$AN$78="no","",ROUND(AD6740,4))</f>
        <v>0.70099999999999996</v>
      </c>
      <c r="AG6740" s="157">
        <f>IF('1a-Electricity'!$AN$79="no","",ROUND(AD6740,4))</f>
        <v>0.70099999999999996</v>
      </c>
      <c r="BL6740" s="157">
        <f t="shared" si="226"/>
        <v>0.70000000000000051</v>
      </c>
      <c r="BM6740" s="157">
        <f>IF('1b-NaturalGas'!$AN$87="no","",ROUND(BL6740,4))</f>
        <v>0.7</v>
      </c>
      <c r="BN6740" s="157">
        <f>IF('1b-NaturalGas'!$AN$88="no","",ROUND(BL6740,4))</f>
        <v>0.7</v>
      </c>
      <c r="BO6740" s="157">
        <f>IF('1b-NaturalGas'!$AN$89="no","",ROUND(BL6740,4))</f>
        <v>0.7</v>
      </c>
      <c r="BP6740" s="157">
        <f>IF('1b-NaturalGas'!$AN$90="no","not applicable (based on previous answers)",ROUND(BL6740,4))</f>
        <v>0.7</v>
      </c>
      <c r="BQ6740" s="157">
        <f>IF('1b-NaturalGas'!$AN$91="no","not applicable (based on previous answers)",ROUND(BL6740,4))</f>
        <v>0.7</v>
      </c>
    </row>
    <row r="6741" spans="30:69" x14ac:dyDescent="0.25">
      <c r="AD6741" s="157">
        <f t="shared" si="225"/>
        <v>0.70200000000000051</v>
      </c>
      <c r="AE6741" s="157">
        <f>IF('1a-Electricity'!$AN$77="no","",ROUND(AD6741,4))</f>
        <v>0.70199999999999996</v>
      </c>
      <c r="AF6741" s="157">
        <f>IF('1a-Electricity'!$AN$78="no","",ROUND(AD6741,4))</f>
        <v>0.70199999999999996</v>
      </c>
      <c r="AG6741" s="157">
        <f>IF('1a-Electricity'!$AN$79="no","",ROUND(AD6741,4))</f>
        <v>0.70199999999999996</v>
      </c>
      <c r="BL6741" s="157">
        <f t="shared" si="226"/>
        <v>0.70100000000000051</v>
      </c>
      <c r="BM6741" s="157">
        <f>IF('1b-NaturalGas'!$AN$87="no","",ROUND(BL6741,4))</f>
        <v>0.70099999999999996</v>
      </c>
      <c r="BN6741" s="157">
        <f>IF('1b-NaturalGas'!$AN$88="no","",ROUND(BL6741,4))</f>
        <v>0.70099999999999996</v>
      </c>
      <c r="BO6741" s="157">
        <f>IF('1b-NaturalGas'!$AN$89="no","",ROUND(BL6741,4))</f>
        <v>0.70099999999999996</v>
      </c>
      <c r="BP6741" s="157">
        <f>IF('1b-NaturalGas'!$AN$90="no","not applicable (based on previous answers)",ROUND(BL6741,4))</f>
        <v>0.70099999999999996</v>
      </c>
      <c r="BQ6741" s="157">
        <f>IF('1b-NaturalGas'!$AN$91="no","not applicable (based on previous answers)",ROUND(BL6741,4))</f>
        <v>0.70099999999999996</v>
      </c>
    </row>
    <row r="6742" spans="30:69" x14ac:dyDescent="0.25">
      <c r="AD6742" s="157">
        <f t="shared" si="225"/>
        <v>0.70300000000000051</v>
      </c>
      <c r="AE6742" s="157">
        <f>IF('1a-Electricity'!$AN$77="no","",ROUND(AD6742,4))</f>
        <v>0.70299999999999996</v>
      </c>
      <c r="AF6742" s="157">
        <f>IF('1a-Electricity'!$AN$78="no","",ROUND(AD6742,4))</f>
        <v>0.70299999999999996</v>
      </c>
      <c r="AG6742" s="157">
        <f>IF('1a-Electricity'!$AN$79="no","",ROUND(AD6742,4))</f>
        <v>0.70299999999999996</v>
      </c>
      <c r="BL6742" s="157">
        <f t="shared" si="226"/>
        <v>0.70200000000000051</v>
      </c>
      <c r="BM6742" s="157">
        <f>IF('1b-NaturalGas'!$AN$87="no","",ROUND(BL6742,4))</f>
        <v>0.70199999999999996</v>
      </c>
      <c r="BN6742" s="157">
        <f>IF('1b-NaturalGas'!$AN$88="no","",ROUND(BL6742,4))</f>
        <v>0.70199999999999996</v>
      </c>
      <c r="BO6742" s="157">
        <f>IF('1b-NaturalGas'!$AN$89="no","",ROUND(BL6742,4))</f>
        <v>0.70199999999999996</v>
      </c>
      <c r="BP6742" s="157">
        <f>IF('1b-NaturalGas'!$AN$90="no","not applicable (based on previous answers)",ROUND(BL6742,4))</f>
        <v>0.70199999999999996</v>
      </c>
      <c r="BQ6742" s="157">
        <f>IF('1b-NaturalGas'!$AN$91="no","not applicable (based on previous answers)",ROUND(BL6742,4))</f>
        <v>0.70199999999999996</v>
      </c>
    </row>
    <row r="6743" spans="30:69" x14ac:dyDescent="0.25">
      <c r="AD6743" s="157">
        <f t="shared" si="225"/>
        <v>0.70400000000000051</v>
      </c>
      <c r="AE6743" s="157">
        <f>IF('1a-Electricity'!$AN$77="no","",ROUND(AD6743,4))</f>
        <v>0.70399999999999996</v>
      </c>
      <c r="AF6743" s="157">
        <f>IF('1a-Electricity'!$AN$78="no","",ROUND(AD6743,4))</f>
        <v>0.70399999999999996</v>
      </c>
      <c r="AG6743" s="157">
        <f>IF('1a-Electricity'!$AN$79="no","",ROUND(AD6743,4))</f>
        <v>0.70399999999999996</v>
      </c>
      <c r="BL6743" s="157">
        <f t="shared" si="226"/>
        <v>0.70300000000000051</v>
      </c>
      <c r="BM6743" s="157">
        <f>IF('1b-NaturalGas'!$AN$87="no","",ROUND(BL6743,4))</f>
        <v>0.70299999999999996</v>
      </c>
      <c r="BN6743" s="157">
        <f>IF('1b-NaturalGas'!$AN$88="no","",ROUND(BL6743,4))</f>
        <v>0.70299999999999996</v>
      </c>
      <c r="BO6743" s="157">
        <f>IF('1b-NaturalGas'!$AN$89="no","",ROUND(BL6743,4))</f>
        <v>0.70299999999999996</v>
      </c>
      <c r="BP6743" s="157">
        <f>IF('1b-NaturalGas'!$AN$90="no","not applicable (based on previous answers)",ROUND(BL6743,4))</f>
        <v>0.70299999999999996</v>
      </c>
      <c r="BQ6743" s="157">
        <f>IF('1b-NaturalGas'!$AN$91="no","not applicable (based on previous answers)",ROUND(BL6743,4))</f>
        <v>0.70299999999999996</v>
      </c>
    </row>
    <row r="6744" spans="30:69" x14ac:dyDescent="0.25">
      <c r="AD6744" s="157">
        <f t="shared" si="225"/>
        <v>0.70500000000000052</v>
      </c>
      <c r="AE6744" s="157">
        <f>IF('1a-Electricity'!$AN$77="no","",ROUND(AD6744,4))</f>
        <v>0.70499999999999996</v>
      </c>
      <c r="AF6744" s="157">
        <f>IF('1a-Electricity'!$AN$78="no","",ROUND(AD6744,4))</f>
        <v>0.70499999999999996</v>
      </c>
      <c r="AG6744" s="157">
        <f>IF('1a-Electricity'!$AN$79="no","",ROUND(AD6744,4))</f>
        <v>0.70499999999999996</v>
      </c>
      <c r="BL6744" s="157">
        <f t="shared" si="226"/>
        <v>0.70400000000000051</v>
      </c>
      <c r="BM6744" s="157">
        <f>IF('1b-NaturalGas'!$AN$87="no","",ROUND(BL6744,4))</f>
        <v>0.70399999999999996</v>
      </c>
      <c r="BN6744" s="157">
        <f>IF('1b-NaturalGas'!$AN$88="no","",ROUND(BL6744,4))</f>
        <v>0.70399999999999996</v>
      </c>
      <c r="BO6744" s="157">
        <f>IF('1b-NaturalGas'!$AN$89="no","",ROUND(BL6744,4))</f>
        <v>0.70399999999999996</v>
      </c>
      <c r="BP6744" s="157">
        <f>IF('1b-NaturalGas'!$AN$90="no","not applicable (based on previous answers)",ROUND(BL6744,4))</f>
        <v>0.70399999999999996</v>
      </c>
      <c r="BQ6744" s="157">
        <f>IF('1b-NaturalGas'!$AN$91="no","not applicable (based on previous answers)",ROUND(BL6744,4))</f>
        <v>0.70399999999999996</v>
      </c>
    </row>
    <row r="6745" spans="30:69" x14ac:dyDescent="0.25">
      <c r="AD6745" s="157">
        <f t="shared" si="225"/>
        <v>0.70600000000000052</v>
      </c>
      <c r="AE6745" s="157">
        <f>IF('1a-Electricity'!$AN$77="no","",ROUND(AD6745,4))</f>
        <v>0.70599999999999996</v>
      </c>
      <c r="AF6745" s="157">
        <f>IF('1a-Electricity'!$AN$78="no","",ROUND(AD6745,4))</f>
        <v>0.70599999999999996</v>
      </c>
      <c r="AG6745" s="157">
        <f>IF('1a-Electricity'!$AN$79="no","",ROUND(AD6745,4))</f>
        <v>0.70599999999999996</v>
      </c>
      <c r="BL6745" s="157">
        <f t="shared" si="226"/>
        <v>0.70500000000000052</v>
      </c>
      <c r="BM6745" s="157">
        <f>IF('1b-NaturalGas'!$AN$87="no","",ROUND(BL6745,4))</f>
        <v>0.70499999999999996</v>
      </c>
      <c r="BN6745" s="157">
        <f>IF('1b-NaturalGas'!$AN$88="no","",ROUND(BL6745,4))</f>
        <v>0.70499999999999996</v>
      </c>
      <c r="BO6745" s="157">
        <f>IF('1b-NaturalGas'!$AN$89="no","",ROUND(BL6745,4))</f>
        <v>0.70499999999999996</v>
      </c>
      <c r="BP6745" s="157">
        <f>IF('1b-NaturalGas'!$AN$90="no","not applicable (based on previous answers)",ROUND(BL6745,4))</f>
        <v>0.70499999999999996</v>
      </c>
      <c r="BQ6745" s="157">
        <f>IF('1b-NaturalGas'!$AN$91="no","not applicable (based on previous answers)",ROUND(BL6745,4))</f>
        <v>0.70499999999999996</v>
      </c>
    </row>
    <row r="6746" spans="30:69" x14ac:dyDescent="0.25">
      <c r="AD6746" s="157">
        <f t="shared" si="225"/>
        <v>0.70700000000000052</v>
      </c>
      <c r="AE6746" s="157">
        <f>IF('1a-Electricity'!$AN$77="no","",ROUND(AD6746,4))</f>
        <v>0.70699999999999996</v>
      </c>
      <c r="AF6746" s="157">
        <f>IF('1a-Electricity'!$AN$78="no","",ROUND(AD6746,4))</f>
        <v>0.70699999999999996</v>
      </c>
      <c r="AG6746" s="157">
        <f>IF('1a-Electricity'!$AN$79="no","",ROUND(AD6746,4))</f>
        <v>0.70699999999999996</v>
      </c>
      <c r="BL6746" s="157">
        <f t="shared" si="226"/>
        <v>0.70600000000000052</v>
      </c>
      <c r="BM6746" s="157">
        <f>IF('1b-NaturalGas'!$AN$87="no","",ROUND(BL6746,4))</f>
        <v>0.70599999999999996</v>
      </c>
      <c r="BN6746" s="157">
        <f>IF('1b-NaturalGas'!$AN$88="no","",ROUND(BL6746,4))</f>
        <v>0.70599999999999996</v>
      </c>
      <c r="BO6746" s="157">
        <f>IF('1b-NaturalGas'!$AN$89="no","",ROUND(BL6746,4))</f>
        <v>0.70599999999999996</v>
      </c>
      <c r="BP6746" s="157">
        <f>IF('1b-NaturalGas'!$AN$90="no","not applicable (based on previous answers)",ROUND(BL6746,4))</f>
        <v>0.70599999999999996</v>
      </c>
      <c r="BQ6746" s="157">
        <f>IF('1b-NaturalGas'!$AN$91="no","not applicable (based on previous answers)",ROUND(BL6746,4))</f>
        <v>0.70599999999999996</v>
      </c>
    </row>
    <row r="6747" spans="30:69" x14ac:dyDescent="0.25">
      <c r="AD6747" s="157">
        <f t="shared" si="225"/>
        <v>0.70800000000000052</v>
      </c>
      <c r="AE6747" s="157">
        <f>IF('1a-Electricity'!$AN$77="no","",ROUND(AD6747,4))</f>
        <v>0.70799999999999996</v>
      </c>
      <c r="AF6747" s="157">
        <f>IF('1a-Electricity'!$AN$78="no","",ROUND(AD6747,4))</f>
        <v>0.70799999999999996</v>
      </c>
      <c r="AG6747" s="157">
        <f>IF('1a-Electricity'!$AN$79="no","",ROUND(AD6747,4))</f>
        <v>0.70799999999999996</v>
      </c>
      <c r="BL6747" s="157">
        <f t="shared" si="226"/>
        <v>0.70700000000000052</v>
      </c>
      <c r="BM6747" s="157">
        <f>IF('1b-NaturalGas'!$AN$87="no","",ROUND(BL6747,4))</f>
        <v>0.70699999999999996</v>
      </c>
      <c r="BN6747" s="157">
        <f>IF('1b-NaturalGas'!$AN$88="no","",ROUND(BL6747,4))</f>
        <v>0.70699999999999996</v>
      </c>
      <c r="BO6747" s="157">
        <f>IF('1b-NaturalGas'!$AN$89="no","",ROUND(BL6747,4))</f>
        <v>0.70699999999999996</v>
      </c>
      <c r="BP6747" s="157">
        <f>IF('1b-NaturalGas'!$AN$90="no","not applicable (based on previous answers)",ROUND(BL6747,4))</f>
        <v>0.70699999999999996</v>
      </c>
      <c r="BQ6747" s="157">
        <f>IF('1b-NaturalGas'!$AN$91="no","not applicable (based on previous answers)",ROUND(BL6747,4))</f>
        <v>0.70699999999999996</v>
      </c>
    </row>
    <row r="6748" spans="30:69" x14ac:dyDescent="0.25">
      <c r="AD6748" s="157">
        <f t="shared" si="225"/>
        <v>0.70900000000000052</v>
      </c>
      <c r="AE6748" s="157">
        <f>IF('1a-Electricity'!$AN$77="no","",ROUND(AD6748,4))</f>
        <v>0.70899999999999996</v>
      </c>
      <c r="AF6748" s="157">
        <f>IF('1a-Electricity'!$AN$78="no","",ROUND(AD6748,4))</f>
        <v>0.70899999999999996</v>
      </c>
      <c r="AG6748" s="157">
        <f>IF('1a-Electricity'!$AN$79="no","",ROUND(AD6748,4))</f>
        <v>0.70899999999999996</v>
      </c>
      <c r="BL6748" s="157">
        <f t="shared" si="226"/>
        <v>0.70800000000000052</v>
      </c>
      <c r="BM6748" s="157">
        <f>IF('1b-NaturalGas'!$AN$87="no","",ROUND(BL6748,4))</f>
        <v>0.70799999999999996</v>
      </c>
      <c r="BN6748" s="157">
        <f>IF('1b-NaturalGas'!$AN$88="no","",ROUND(BL6748,4))</f>
        <v>0.70799999999999996</v>
      </c>
      <c r="BO6748" s="157">
        <f>IF('1b-NaturalGas'!$AN$89="no","",ROUND(BL6748,4))</f>
        <v>0.70799999999999996</v>
      </c>
      <c r="BP6748" s="157">
        <f>IF('1b-NaturalGas'!$AN$90="no","not applicable (based on previous answers)",ROUND(BL6748,4))</f>
        <v>0.70799999999999996</v>
      </c>
      <c r="BQ6748" s="157">
        <f>IF('1b-NaturalGas'!$AN$91="no","not applicable (based on previous answers)",ROUND(BL6748,4))</f>
        <v>0.70799999999999996</v>
      </c>
    </row>
    <row r="6749" spans="30:69" x14ac:dyDescent="0.25">
      <c r="AD6749" s="157">
        <f t="shared" si="225"/>
        <v>0.71000000000000052</v>
      </c>
      <c r="AE6749" s="157">
        <f>IF('1a-Electricity'!$AN$77="no","",ROUND(AD6749,4))</f>
        <v>0.71</v>
      </c>
      <c r="AF6749" s="157">
        <f>IF('1a-Electricity'!$AN$78="no","",ROUND(AD6749,4))</f>
        <v>0.71</v>
      </c>
      <c r="AG6749" s="157">
        <f>IF('1a-Electricity'!$AN$79="no","",ROUND(AD6749,4))</f>
        <v>0.71</v>
      </c>
      <c r="BL6749" s="157">
        <f t="shared" si="226"/>
        <v>0.70900000000000052</v>
      </c>
      <c r="BM6749" s="157">
        <f>IF('1b-NaturalGas'!$AN$87="no","",ROUND(BL6749,4))</f>
        <v>0.70899999999999996</v>
      </c>
      <c r="BN6749" s="157">
        <f>IF('1b-NaturalGas'!$AN$88="no","",ROUND(BL6749,4))</f>
        <v>0.70899999999999996</v>
      </c>
      <c r="BO6749" s="157">
        <f>IF('1b-NaturalGas'!$AN$89="no","",ROUND(BL6749,4))</f>
        <v>0.70899999999999996</v>
      </c>
      <c r="BP6749" s="157">
        <f>IF('1b-NaturalGas'!$AN$90="no","not applicable (based on previous answers)",ROUND(BL6749,4))</f>
        <v>0.70899999999999996</v>
      </c>
      <c r="BQ6749" s="157">
        <f>IF('1b-NaturalGas'!$AN$91="no","not applicable (based on previous answers)",ROUND(BL6749,4))</f>
        <v>0.70899999999999996</v>
      </c>
    </row>
    <row r="6750" spans="30:69" x14ac:dyDescent="0.25">
      <c r="AD6750" s="157">
        <f t="shared" si="225"/>
        <v>0.71100000000000052</v>
      </c>
      <c r="AE6750" s="157">
        <f>IF('1a-Electricity'!$AN$77="no","",ROUND(AD6750,4))</f>
        <v>0.71099999999999997</v>
      </c>
      <c r="AF6750" s="157">
        <f>IF('1a-Electricity'!$AN$78="no","",ROUND(AD6750,4))</f>
        <v>0.71099999999999997</v>
      </c>
      <c r="AG6750" s="157">
        <f>IF('1a-Electricity'!$AN$79="no","",ROUND(AD6750,4))</f>
        <v>0.71099999999999997</v>
      </c>
      <c r="BL6750" s="157">
        <f t="shared" si="226"/>
        <v>0.71000000000000052</v>
      </c>
      <c r="BM6750" s="157">
        <f>IF('1b-NaturalGas'!$AN$87="no","",ROUND(BL6750,4))</f>
        <v>0.71</v>
      </c>
      <c r="BN6750" s="157">
        <f>IF('1b-NaturalGas'!$AN$88="no","",ROUND(BL6750,4))</f>
        <v>0.71</v>
      </c>
      <c r="BO6750" s="157">
        <f>IF('1b-NaturalGas'!$AN$89="no","",ROUND(BL6750,4))</f>
        <v>0.71</v>
      </c>
      <c r="BP6750" s="157">
        <f>IF('1b-NaturalGas'!$AN$90="no","not applicable (based on previous answers)",ROUND(BL6750,4))</f>
        <v>0.71</v>
      </c>
      <c r="BQ6750" s="157">
        <f>IF('1b-NaturalGas'!$AN$91="no","not applicable (based on previous answers)",ROUND(BL6750,4))</f>
        <v>0.71</v>
      </c>
    </row>
    <row r="6751" spans="30:69" x14ac:dyDescent="0.25">
      <c r="AD6751" s="157">
        <f t="shared" si="225"/>
        <v>0.71200000000000052</v>
      </c>
      <c r="AE6751" s="157">
        <f>IF('1a-Electricity'!$AN$77="no","",ROUND(AD6751,4))</f>
        <v>0.71199999999999997</v>
      </c>
      <c r="AF6751" s="157">
        <f>IF('1a-Electricity'!$AN$78="no","",ROUND(AD6751,4))</f>
        <v>0.71199999999999997</v>
      </c>
      <c r="AG6751" s="157">
        <f>IF('1a-Electricity'!$AN$79="no","",ROUND(AD6751,4))</f>
        <v>0.71199999999999997</v>
      </c>
      <c r="BL6751" s="157">
        <f t="shared" si="226"/>
        <v>0.71100000000000052</v>
      </c>
      <c r="BM6751" s="157">
        <f>IF('1b-NaturalGas'!$AN$87="no","",ROUND(BL6751,4))</f>
        <v>0.71099999999999997</v>
      </c>
      <c r="BN6751" s="157">
        <f>IF('1b-NaturalGas'!$AN$88="no","",ROUND(BL6751,4))</f>
        <v>0.71099999999999997</v>
      </c>
      <c r="BO6751" s="157">
        <f>IF('1b-NaturalGas'!$AN$89="no","",ROUND(BL6751,4))</f>
        <v>0.71099999999999997</v>
      </c>
      <c r="BP6751" s="157">
        <f>IF('1b-NaturalGas'!$AN$90="no","not applicable (based on previous answers)",ROUND(BL6751,4))</f>
        <v>0.71099999999999997</v>
      </c>
      <c r="BQ6751" s="157">
        <f>IF('1b-NaturalGas'!$AN$91="no","not applicable (based on previous answers)",ROUND(BL6751,4))</f>
        <v>0.71099999999999997</v>
      </c>
    </row>
    <row r="6752" spans="30:69" x14ac:dyDescent="0.25">
      <c r="AD6752" s="157">
        <f t="shared" si="225"/>
        <v>0.71300000000000052</v>
      </c>
      <c r="AE6752" s="157">
        <f>IF('1a-Electricity'!$AN$77="no","",ROUND(AD6752,4))</f>
        <v>0.71299999999999997</v>
      </c>
      <c r="AF6752" s="157">
        <f>IF('1a-Electricity'!$AN$78="no","",ROUND(AD6752,4))</f>
        <v>0.71299999999999997</v>
      </c>
      <c r="AG6752" s="157">
        <f>IF('1a-Electricity'!$AN$79="no","",ROUND(AD6752,4))</f>
        <v>0.71299999999999997</v>
      </c>
      <c r="BL6752" s="157">
        <f t="shared" si="226"/>
        <v>0.71200000000000052</v>
      </c>
      <c r="BM6752" s="157">
        <f>IF('1b-NaturalGas'!$AN$87="no","",ROUND(BL6752,4))</f>
        <v>0.71199999999999997</v>
      </c>
      <c r="BN6752" s="157">
        <f>IF('1b-NaturalGas'!$AN$88="no","",ROUND(BL6752,4))</f>
        <v>0.71199999999999997</v>
      </c>
      <c r="BO6752" s="157">
        <f>IF('1b-NaturalGas'!$AN$89="no","",ROUND(BL6752,4))</f>
        <v>0.71199999999999997</v>
      </c>
      <c r="BP6752" s="157">
        <f>IF('1b-NaturalGas'!$AN$90="no","not applicable (based on previous answers)",ROUND(BL6752,4))</f>
        <v>0.71199999999999997</v>
      </c>
      <c r="BQ6752" s="157">
        <f>IF('1b-NaturalGas'!$AN$91="no","not applicable (based on previous answers)",ROUND(BL6752,4))</f>
        <v>0.71199999999999997</v>
      </c>
    </row>
    <row r="6753" spans="30:69" x14ac:dyDescent="0.25">
      <c r="AD6753" s="157">
        <f t="shared" si="225"/>
        <v>0.71400000000000052</v>
      </c>
      <c r="AE6753" s="157">
        <f>IF('1a-Electricity'!$AN$77="no","",ROUND(AD6753,4))</f>
        <v>0.71399999999999997</v>
      </c>
      <c r="AF6753" s="157">
        <f>IF('1a-Electricity'!$AN$78="no","",ROUND(AD6753,4))</f>
        <v>0.71399999999999997</v>
      </c>
      <c r="AG6753" s="157">
        <f>IF('1a-Electricity'!$AN$79="no","",ROUND(AD6753,4))</f>
        <v>0.71399999999999997</v>
      </c>
      <c r="BL6753" s="157">
        <f t="shared" si="226"/>
        <v>0.71300000000000052</v>
      </c>
      <c r="BM6753" s="157">
        <f>IF('1b-NaturalGas'!$AN$87="no","",ROUND(BL6753,4))</f>
        <v>0.71299999999999997</v>
      </c>
      <c r="BN6753" s="157">
        <f>IF('1b-NaturalGas'!$AN$88="no","",ROUND(BL6753,4))</f>
        <v>0.71299999999999997</v>
      </c>
      <c r="BO6753" s="157">
        <f>IF('1b-NaturalGas'!$AN$89="no","",ROUND(BL6753,4))</f>
        <v>0.71299999999999997</v>
      </c>
      <c r="BP6753" s="157">
        <f>IF('1b-NaturalGas'!$AN$90="no","not applicable (based on previous answers)",ROUND(BL6753,4))</f>
        <v>0.71299999999999997</v>
      </c>
      <c r="BQ6753" s="157">
        <f>IF('1b-NaturalGas'!$AN$91="no","not applicable (based on previous answers)",ROUND(BL6753,4))</f>
        <v>0.71299999999999997</v>
      </c>
    </row>
    <row r="6754" spans="30:69" x14ac:dyDescent="0.25">
      <c r="AD6754" s="157">
        <f t="shared" si="225"/>
        <v>0.71500000000000052</v>
      </c>
      <c r="AE6754" s="157">
        <f>IF('1a-Electricity'!$AN$77="no","",ROUND(AD6754,4))</f>
        <v>0.71499999999999997</v>
      </c>
      <c r="AF6754" s="157">
        <f>IF('1a-Electricity'!$AN$78="no","",ROUND(AD6754,4))</f>
        <v>0.71499999999999997</v>
      </c>
      <c r="AG6754" s="157">
        <f>IF('1a-Electricity'!$AN$79="no","",ROUND(AD6754,4))</f>
        <v>0.71499999999999997</v>
      </c>
      <c r="BL6754" s="157">
        <f t="shared" si="226"/>
        <v>0.71400000000000052</v>
      </c>
      <c r="BM6754" s="157">
        <f>IF('1b-NaturalGas'!$AN$87="no","",ROUND(BL6754,4))</f>
        <v>0.71399999999999997</v>
      </c>
      <c r="BN6754" s="157">
        <f>IF('1b-NaturalGas'!$AN$88="no","",ROUND(BL6754,4))</f>
        <v>0.71399999999999997</v>
      </c>
      <c r="BO6754" s="157">
        <f>IF('1b-NaturalGas'!$AN$89="no","",ROUND(BL6754,4))</f>
        <v>0.71399999999999997</v>
      </c>
      <c r="BP6754" s="157">
        <f>IF('1b-NaturalGas'!$AN$90="no","not applicable (based on previous answers)",ROUND(BL6754,4))</f>
        <v>0.71399999999999997</v>
      </c>
      <c r="BQ6754" s="157">
        <f>IF('1b-NaturalGas'!$AN$91="no","not applicable (based on previous answers)",ROUND(BL6754,4))</f>
        <v>0.71399999999999997</v>
      </c>
    </row>
    <row r="6755" spans="30:69" x14ac:dyDescent="0.25">
      <c r="AD6755" s="157">
        <f t="shared" si="225"/>
        <v>0.71600000000000052</v>
      </c>
      <c r="AE6755" s="157">
        <f>IF('1a-Electricity'!$AN$77="no","",ROUND(AD6755,4))</f>
        <v>0.71599999999999997</v>
      </c>
      <c r="AF6755" s="157">
        <f>IF('1a-Electricity'!$AN$78="no","",ROUND(AD6755,4))</f>
        <v>0.71599999999999997</v>
      </c>
      <c r="AG6755" s="157">
        <f>IF('1a-Electricity'!$AN$79="no","",ROUND(AD6755,4))</f>
        <v>0.71599999999999997</v>
      </c>
      <c r="BL6755" s="157">
        <f t="shared" si="226"/>
        <v>0.71500000000000052</v>
      </c>
      <c r="BM6755" s="157">
        <f>IF('1b-NaturalGas'!$AN$87="no","",ROUND(BL6755,4))</f>
        <v>0.71499999999999997</v>
      </c>
      <c r="BN6755" s="157">
        <f>IF('1b-NaturalGas'!$AN$88="no","",ROUND(BL6755,4))</f>
        <v>0.71499999999999997</v>
      </c>
      <c r="BO6755" s="157">
        <f>IF('1b-NaturalGas'!$AN$89="no","",ROUND(BL6755,4))</f>
        <v>0.71499999999999997</v>
      </c>
      <c r="BP6755" s="157">
        <f>IF('1b-NaturalGas'!$AN$90="no","not applicable (based on previous answers)",ROUND(BL6755,4))</f>
        <v>0.71499999999999997</v>
      </c>
      <c r="BQ6755" s="157">
        <f>IF('1b-NaturalGas'!$AN$91="no","not applicable (based on previous answers)",ROUND(BL6755,4))</f>
        <v>0.71499999999999997</v>
      </c>
    </row>
    <row r="6756" spans="30:69" x14ac:dyDescent="0.25">
      <c r="AD6756" s="157">
        <f t="shared" si="225"/>
        <v>0.71700000000000053</v>
      </c>
      <c r="AE6756" s="157">
        <f>IF('1a-Electricity'!$AN$77="no","",ROUND(AD6756,4))</f>
        <v>0.71699999999999997</v>
      </c>
      <c r="AF6756" s="157">
        <f>IF('1a-Electricity'!$AN$78="no","",ROUND(AD6756,4))</f>
        <v>0.71699999999999997</v>
      </c>
      <c r="AG6756" s="157">
        <f>IF('1a-Electricity'!$AN$79="no","",ROUND(AD6756,4))</f>
        <v>0.71699999999999997</v>
      </c>
      <c r="BL6756" s="157">
        <f t="shared" si="226"/>
        <v>0.71600000000000052</v>
      </c>
      <c r="BM6756" s="157">
        <f>IF('1b-NaturalGas'!$AN$87="no","",ROUND(BL6756,4))</f>
        <v>0.71599999999999997</v>
      </c>
      <c r="BN6756" s="157">
        <f>IF('1b-NaturalGas'!$AN$88="no","",ROUND(BL6756,4))</f>
        <v>0.71599999999999997</v>
      </c>
      <c r="BO6756" s="157">
        <f>IF('1b-NaturalGas'!$AN$89="no","",ROUND(BL6756,4))</f>
        <v>0.71599999999999997</v>
      </c>
      <c r="BP6756" s="157">
        <f>IF('1b-NaturalGas'!$AN$90="no","not applicable (based on previous answers)",ROUND(BL6756,4))</f>
        <v>0.71599999999999997</v>
      </c>
      <c r="BQ6756" s="157">
        <f>IF('1b-NaturalGas'!$AN$91="no","not applicable (based on previous answers)",ROUND(BL6756,4))</f>
        <v>0.71599999999999997</v>
      </c>
    </row>
    <row r="6757" spans="30:69" x14ac:dyDescent="0.25">
      <c r="AD6757" s="157">
        <f t="shared" si="225"/>
        <v>0.71800000000000053</v>
      </c>
      <c r="AE6757" s="157">
        <f>IF('1a-Electricity'!$AN$77="no","",ROUND(AD6757,4))</f>
        <v>0.71799999999999997</v>
      </c>
      <c r="AF6757" s="157">
        <f>IF('1a-Electricity'!$AN$78="no","",ROUND(AD6757,4))</f>
        <v>0.71799999999999997</v>
      </c>
      <c r="AG6757" s="157">
        <f>IF('1a-Electricity'!$AN$79="no","",ROUND(AD6757,4))</f>
        <v>0.71799999999999997</v>
      </c>
      <c r="BL6757" s="157">
        <f t="shared" si="226"/>
        <v>0.71700000000000053</v>
      </c>
      <c r="BM6757" s="157">
        <f>IF('1b-NaturalGas'!$AN$87="no","",ROUND(BL6757,4))</f>
        <v>0.71699999999999997</v>
      </c>
      <c r="BN6757" s="157">
        <f>IF('1b-NaturalGas'!$AN$88="no","",ROUND(BL6757,4))</f>
        <v>0.71699999999999997</v>
      </c>
      <c r="BO6757" s="157">
        <f>IF('1b-NaturalGas'!$AN$89="no","",ROUND(BL6757,4))</f>
        <v>0.71699999999999997</v>
      </c>
      <c r="BP6757" s="157">
        <f>IF('1b-NaturalGas'!$AN$90="no","not applicable (based on previous answers)",ROUND(BL6757,4))</f>
        <v>0.71699999999999997</v>
      </c>
      <c r="BQ6757" s="157">
        <f>IF('1b-NaturalGas'!$AN$91="no","not applicable (based on previous answers)",ROUND(BL6757,4))</f>
        <v>0.71699999999999997</v>
      </c>
    </row>
    <row r="6758" spans="30:69" x14ac:dyDescent="0.25">
      <c r="AD6758" s="157">
        <f t="shared" si="225"/>
        <v>0.71900000000000053</v>
      </c>
      <c r="AE6758" s="157">
        <f>IF('1a-Electricity'!$AN$77="no","",ROUND(AD6758,4))</f>
        <v>0.71899999999999997</v>
      </c>
      <c r="AF6758" s="157">
        <f>IF('1a-Electricity'!$AN$78="no","",ROUND(AD6758,4))</f>
        <v>0.71899999999999997</v>
      </c>
      <c r="AG6758" s="157">
        <f>IF('1a-Electricity'!$AN$79="no","",ROUND(AD6758,4))</f>
        <v>0.71899999999999997</v>
      </c>
      <c r="BL6758" s="157">
        <f t="shared" si="226"/>
        <v>0.71800000000000053</v>
      </c>
      <c r="BM6758" s="157">
        <f>IF('1b-NaturalGas'!$AN$87="no","",ROUND(BL6758,4))</f>
        <v>0.71799999999999997</v>
      </c>
      <c r="BN6758" s="157">
        <f>IF('1b-NaturalGas'!$AN$88="no","",ROUND(BL6758,4))</f>
        <v>0.71799999999999997</v>
      </c>
      <c r="BO6758" s="157">
        <f>IF('1b-NaturalGas'!$AN$89="no","",ROUND(BL6758,4))</f>
        <v>0.71799999999999997</v>
      </c>
      <c r="BP6758" s="157">
        <f>IF('1b-NaturalGas'!$AN$90="no","not applicable (based on previous answers)",ROUND(BL6758,4))</f>
        <v>0.71799999999999997</v>
      </c>
      <c r="BQ6758" s="157">
        <f>IF('1b-NaturalGas'!$AN$91="no","not applicable (based on previous answers)",ROUND(BL6758,4))</f>
        <v>0.71799999999999997</v>
      </c>
    </row>
    <row r="6759" spans="30:69" x14ac:dyDescent="0.25">
      <c r="AD6759" s="157">
        <f t="shared" si="225"/>
        <v>0.72000000000000053</v>
      </c>
      <c r="AE6759" s="157">
        <f>IF('1a-Electricity'!$AN$77="no","",ROUND(AD6759,4))</f>
        <v>0.72</v>
      </c>
      <c r="AF6759" s="157">
        <f>IF('1a-Electricity'!$AN$78="no","",ROUND(AD6759,4))</f>
        <v>0.72</v>
      </c>
      <c r="AG6759" s="157">
        <f>IF('1a-Electricity'!$AN$79="no","",ROUND(AD6759,4))</f>
        <v>0.72</v>
      </c>
      <c r="BL6759" s="157">
        <f t="shared" si="226"/>
        <v>0.71900000000000053</v>
      </c>
      <c r="BM6759" s="157">
        <f>IF('1b-NaturalGas'!$AN$87="no","",ROUND(BL6759,4))</f>
        <v>0.71899999999999997</v>
      </c>
      <c r="BN6759" s="157">
        <f>IF('1b-NaturalGas'!$AN$88="no","",ROUND(BL6759,4))</f>
        <v>0.71899999999999997</v>
      </c>
      <c r="BO6759" s="157">
        <f>IF('1b-NaturalGas'!$AN$89="no","",ROUND(BL6759,4))</f>
        <v>0.71899999999999997</v>
      </c>
      <c r="BP6759" s="157">
        <f>IF('1b-NaturalGas'!$AN$90="no","not applicable (based on previous answers)",ROUND(BL6759,4))</f>
        <v>0.71899999999999997</v>
      </c>
      <c r="BQ6759" s="157">
        <f>IF('1b-NaturalGas'!$AN$91="no","not applicable (based on previous answers)",ROUND(BL6759,4))</f>
        <v>0.71899999999999997</v>
      </c>
    </row>
    <row r="6760" spans="30:69" x14ac:dyDescent="0.25">
      <c r="AD6760" s="157">
        <f t="shared" si="225"/>
        <v>0.72100000000000053</v>
      </c>
      <c r="AE6760" s="157">
        <f>IF('1a-Electricity'!$AN$77="no","",ROUND(AD6760,4))</f>
        <v>0.72099999999999997</v>
      </c>
      <c r="AF6760" s="157">
        <f>IF('1a-Electricity'!$AN$78="no","",ROUND(AD6760,4))</f>
        <v>0.72099999999999997</v>
      </c>
      <c r="AG6760" s="157">
        <f>IF('1a-Electricity'!$AN$79="no","",ROUND(AD6760,4))</f>
        <v>0.72099999999999997</v>
      </c>
      <c r="BL6760" s="157">
        <f t="shared" si="226"/>
        <v>0.72000000000000053</v>
      </c>
      <c r="BM6760" s="157">
        <f>IF('1b-NaturalGas'!$AN$87="no","",ROUND(BL6760,4))</f>
        <v>0.72</v>
      </c>
      <c r="BN6760" s="157">
        <f>IF('1b-NaturalGas'!$AN$88="no","",ROUND(BL6760,4))</f>
        <v>0.72</v>
      </c>
      <c r="BO6760" s="157">
        <f>IF('1b-NaturalGas'!$AN$89="no","",ROUND(BL6760,4))</f>
        <v>0.72</v>
      </c>
      <c r="BP6760" s="157">
        <f>IF('1b-NaturalGas'!$AN$90="no","not applicable (based on previous answers)",ROUND(BL6760,4))</f>
        <v>0.72</v>
      </c>
      <c r="BQ6760" s="157">
        <f>IF('1b-NaturalGas'!$AN$91="no","not applicable (based on previous answers)",ROUND(BL6760,4))</f>
        <v>0.72</v>
      </c>
    </row>
    <row r="6761" spans="30:69" x14ac:dyDescent="0.25">
      <c r="AD6761" s="157">
        <f t="shared" si="225"/>
        <v>0.72200000000000053</v>
      </c>
      <c r="AE6761" s="157">
        <f>IF('1a-Electricity'!$AN$77="no","",ROUND(AD6761,4))</f>
        <v>0.72199999999999998</v>
      </c>
      <c r="AF6761" s="157">
        <f>IF('1a-Electricity'!$AN$78="no","",ROUND(AD6761,4))</f>
        <v>0.72199999999999998</v>
      </c>
      <c r="AG6761" s="157">
        <f>IF('1a-Electricity'!$AN$79="no","",ROUND(AD6761,4))</f>
        <v>0.72199999999999998</v>
      </c>
      <c r="BL6761" s="157">
        <f t="shared" si="226"/>
        <v>0.72100000000000053</v>
      </c>
      <c r="BM6761" s="157">
        <f>IF('1b-NaturalGas'!$AN$87="no","",ROUND(BL6761,4))</f>
        <v>0.72099999999999997</v>
      </c>
      <c r="BN6761" s="157">
        <f>IF('1b-NaturalGas'!$AN$88="no","",ROUND(BL6761,4))</f>
        <v>0.72099999999999997</v>
      </c>
      <c r="BO6761" s="157">
        <f>IF('1b-NaturalGas'!$AN$89="no","",ROUND(BL6761,4))</f>
        <v>0.72099999999999997</v>
      </c>
      <c r="BP6761" s="157">
        <f>IF('1b-NaturalGas'!$AN$90="no","not applicable (based on previous answers)",ROUND(BL6761,4))</f>
        <v>0.72099999999999997</v>
      </c>
      <c r="BQ6761" s="157">
        <f>IF('1b-NaturalGas'!$AN$91="no","not applicable (based on previous answers)",ROUND(BL6761,4))</f>
        <v>0.72099999999999997</v>
      </c>
    </row>
    <row r="6762" spans="30:69" x14ac:dyDescent="0.25">
      <c r="AD6762" s="157">
        <f t="shared" si="225"/>
        <v>0.72300000000000053</v>
      </c>
      <c r="AE6762" s="157">
        <f>IF('1a-Electricity'!$AN$77="no","",ROUND(AD6762,4))</f>
        <v>0.72299999999999998</v>
      </c>
      <c r="AF6762" s="157">
        <f>IF('1a-Electricity'!$AN$78="no","",ROUND(AD6762,4))</f>
        <v>0.72299999999999998</v>
      </c>
      <c r="AG6762" s="157">
        <f>IF('1a-Electricity'!$AN$79="no","",ROUND(AD6762,4))</f>
        <v>0.72299999999999998</v>
      </c>
      <c r="BL6762" s="157">
        <f t="shared" si="226"/>
        <v>0.72200000000000053</v>
      </c>
      <c r="BM6762" s="157">
        <f>IF('1b-NaturalGas'!$AN$87="no","",ROUND(BL6762,4))</f>
        <v>0.72199999999999998</v>
      </c>
      <c r="BN6762" s="157">
        <f>IF('1b-NaturalGas'!$AN$88="no","",ROUND(BL6762,4))</f>
        <v>0.72199999999999998</v>
      </c>
      <c r="BO6762" s="157">
        <f>IF('1b-NaturalGas'!$AN$89="no","",ROUND(BL6762,4))</f>
        <v>0.72199999999999998</v>
      </c>
      <c r="BP6762" s="157">
        <f>IF('1b-NaturalGas'!$AN$90="no","not applicable (based on previous answers)",ROUND(BL6762,4))</f>
        <v>0.72199999999999998</v>
      </c>
      <c r="BQ6762" s="157">
        <f>IF('1b-NaturalGas'!$AN$91="no","not applicable (based on previous answers)",ROUND(BL6762,4))</f>
        <v>0.72199999999999998</v>
      </c>
    </row>
    <row r="6763" spans="30:69" x14ac:dyDescent="0.25">
      <c r="AD6763" s="157">
        <f t="shared" si="225"/>
        <v>0.72400000000000053</v>
      </c>
      <c r="AE6763" s="157">
        <f>IF('1a-Electricity'!$AN$77="no","",ROUND(AD6763,4))</f>
        <v>0.72399999999999998</v>
      </c>
      <c r="AF6763" s="157">
        <f>IF('1a-Electricity'!$AN$78="no","",ROUND(AD6763,4))</f>
        <v>0.72399999999999998</v>
      </c>
      <c r="AG6763" s="157">
        <f>IF('1a-Electricity'!$AN$79="no","",ROUND(AD6763,4))</f>
        <v>0.72399999999999998</v>
      </c>
      <c r="BL6763" s="157">
        <f t="shared" si="226"/>
        <v>0.72300000000000053</v>
      </c>
      <c r="BM6763" s="157">
        <f>IF('1b-NaturalGas'!$AN$87="no","",ROUND(BL6763,4))</f>
        <v>0.72299999999999998</v>
      </c>
      <c r="BN6763" s="157">
        <f>IF('1b-NaturalGas'!$AN$88="no","",ROUND(BL6763,4))</f>
        <v>0.72299999999999998</v>
      </c>
      <c r="BO6763" s="157">
        <f>IF('1b-NaturalGas'!$AN$89="no","",ROUND(BL6763,4))</f>
        <v>0.72299999999999998</v>
      </c>
      <c r="BP6763" s="157">
        <f>IF('1b-NaturalGas'!$AN$90="no","not applicable (based on previous answers)",ROUND(BL6763,4))</f>
        <v>0.72299999999999998</v>
      </c>
      <c r="BQ6763" s="157">
        <f>IF('1b-NaturalGas'!$AN$91="no","not applicable (based on previous answers)",ROUND(BL6763,4))</f>
        <v>0.72299999999999998</v>
      </c>
    </row>
    <row r="6764" spans="30:69" x14ac:dyDescent="0.25">
      <c r="AD6764" s="157">
        <f t="shared" si="225"/>
        <v>0.72500000000000053</v>
      </c>
      <c r="AE6764" s="157">
        <f>IF('1a-Electricity'!$AN$77="no","",ROUND(AD6764,4))</f>
        <v>0.72499999999999998</v>
      </c>
      <c r="AF6764" s="157">
        <f>IF('1a-Electricity'!$AN$78="no","",ROUND(AD6764,4))</f>
        <v>0.72499999999999998</v>
      </c>
      <c r="AG6764" s="157">
        <f>IF('1a-Electricity'!$AN$79="no","",ROUND(AD6764,4))</f>
        <v>0.72499999999999998</v>
      </c>
      <c r="BL6764" s="157">
        <f t="shared" si="226"/>
        <v>0.72400000000000053</v>
      </c>
      <c r="BM6764" s="157">
        <f>IF('1b-NaturalGas'!$AN$87="no","",ROUND(BL6764,4))</f>
        <v>0.72399999999999998</v>
      </c>
      <c r="BN6764" s="157">
        <f>IF('1b-NaturalGas'!$AN$88="no","",ROUND(BL6764,4))</f>
        <v>0.72399999999999998</v>
      </c>
      <c r="BO6764" s="157">
        <f>IF('1b-NaturalGas'!$AN$89="no","",ROUND(BL6764,4))</f>
        <v>0.72399999999999998</v>
      </c>
      <c r="BP6764" s="157">
        <f>IF('1b-NaturalGas'!$AN$90="no","not applicable (based on previous answers)",ROUND(BL6764,4))</f>
        <v>0.72399999999999998</v>
      </c>
      <c r="BQ6764" s="157">
        <f>IF('1b-NaturalGas'!$AN$91="no","not applicable (based on previous answers)",ROUND(BL6764,4))</f>
        <v>0.72399999999999998</v>
      </c>
    </row>
    <row r="6765" spans="30:69" x14ac:dyDescent="0.25">
      <c r="AD6765" s="157">
        <f t="shared" si="225"/>
        <v>0.72600000000000053</v>
      </c>
      <c r="AE6765" s="157">
        <f>IF('1a-Electricity'!$AN$77="no","",ROUND(AD6765,4))</f>
        <v>0.72599999999999998</v>
      </c>
      <c r="AF6765" s="157">
        <f>IF('1a-Electricity'!$AN$78="no","",ROUND(AD6765,4))</f>
        <v>0.72599999999999998</v>
      </c>
      <c r="AG6765" s="157">
        <f>IF('1a-Electricity'!$AN$79="no","",ROUND(AD6765,4))</f>
        <v>0.72599999999999998</v>
      </c>
      <c r="BL6765" s="157">
        <f t="shared" si="226"/>
        <v>0.72500000000000053</v>
      </c>
      <c r="BM6765" s="157">
        <f>IF('1b-NaturalGas'!$AN$87="no","",ROUND(BL6765,4))</f>
        <v>0.72499999999999998</v>
      </c>
      <c r="BN6765" s="157">
        <f>IF('1b-NaturalGas'!$AN$88="no","",ROUND(BL6765,4))</f>
        <v>0.72499999999999998</v>
      </c>
      <c r="BO6765" s="157">
        <f>IF('1b-NaturalGas'!$AN$89="no","",ROUND(BL6765,4))</f>
        <v>0.72499999999999998</v>
      </c>
      <c r="BP6765" s="157">
        <f>IF('1b-NaturalGas'!$AN$90="no","not applicable (based on previous answers)",ROUND(BL6765,4))</f>
        <v>0.72499999999999998</v>
      </c>
      <c r="BQ6765" s="157">
        <f>IF('1b-NaturalGas'!$AN$91="no","not applicable (based on previous answers)",ROUND(BL6765,4))</f>
        <v>0.72499999999999998</v>
      </c>
    </row>
    <row r="6766" spans="30:69" x14ac:dyDescent="0.25">
      <c r="AD6766" s="157">
        <f t="shared" si="225"/>
        <v>0.72700000000000053</v>
      </c>
      <c r="AE6766" s="157">
        <f>IF('1a-Electricity'!$AN$77="no","",ROUND(AD6766,4))</f>
        <v>0.72699999999999998</v>
      </c>
      <c r="AF6766" s="157">
        <f>IF('1a-Electricity'!$AN$78="no","",ROUND(AD6766,4))</f>
        <v>0.72699999999999998</v>
      </c>
      <c r="AG6766" s="157">
        <f>IF('1a-Electricity'!$AN$79="no","",ROUND(AD6766,4))</f>
        <v>0.72699999999999998</v>
      </c>
      <c r="BL6766" s="157">
        <f t="shared" si="226"/>
        <v>0.72600000000000053</v>
      </c>
      <c r="BM6766" s="157">
        <f>IF('1b-NaturalGas'!$AN$87="no","",ROUND(BL6766,4))</f>
        <v>0.72599999999999998</v>
      </c>
      <c r="BN6766" s="157">
        <f>IF('1b-NaturalGas'!$AN$88="no","",ROUND(BL6766,4))</f>
        <v>0.72599999999999998</v>
      </c>
      <c r="BO6766" s="157">
        <f>IF('1b-NaturalGas'!$AN$89="no","",ROUND(BL6766,4))</f>
        <v>0.72599999999999998</v>
      </c>
      <c r="BP6766" s="157">
        <f>IF('1b-NaturalGas'!$AN$90="no","not applicable (based on previous answers)",ROUND(BL6766,4))</f>
        <v>0.72599999999999998</v>
      </c>
      <c r="BQ6766" s="157">
        <f>IF('1b-NaturalGas'!$AN$91="no","not applicable (based on previous answers)",ROUND(BL6766,4))</f>
        <v>0.72599999999999998</v>
      </c>
    </row>
    <row r="6767" spans="30:69" x14ac:dyDescent="0.25">
      <c r="AD6767" s="157">
        <f t="shared" si="225"/>
        <v>0.72800000000000054</v>
      </c>
      <c r="AE6767" s="157">
        <f>IF('1a-Electricity'!$AN$77="no","",ROUND(AD6767,4))</f>
        <v>0.72799999999999998</v>
      </c>
      <c r="AF6767" s="157">
        <f>IF('1a-Electricity'!$AN$78="no","",ROUND(AD6767,4))</f>
        <v>0.72799999999999998</v>
      </c>
      <c r="AG6767" s="157">
        <f>IF('1a-Electricity'!$AN$79="no","",ROUND(AD6767,4))</f>
        <v>0.72799999999999998</v>
      </c>
      <c r="BL6767" s="157">
        <f t="shared" si="226"/>
        <v>0.72700000000000053</v>
      </c>
      <c r="BM6767" s="157">
        <f>IF('1b-NaturalGas'!$AN$87="no","",ROUND(BL6767,4))</f>
        <v>0.72699999999999998</v>
      </c>
      <c r="BN6767" s="157">
        <f>IF('1b-NaturalGas'!$AN$88="no","",ROUND(BL6767,4))</f>
        <v>0.72699999999999998</v>
      </c>
      <c r="BO6767" s="157">
        <f>IF('1b-NaturalGas'!$AN$89="no","",ROUND(BL6767,4))</f>
        <v>0.72699999999999998</v>
      </c>
      <c r="BP6767" s="157">
        <f>IF('1b-NaturalGas'!$AN$90="no","not applicable (based on previous answers)",ROUND(BL6767,4))</f>
        <v>0.72699999999999998</v>
      </c>
      <c r="BQ6767" s="157">
        <f>IF('1b-NaturalGas'!$AN$91="no","not applicable (based on previous answers)",ROUND(BL6767,4))</f>
        <v>0.72699999999999998</v>
      </c>
    </row>
    <row r="6768" spans="30:69" x14ac:dyDescent="0.25">
      <c r="AD6768" s="157">
        <f t="shared" si="225"/>
        <v>0.72900000000000054</v>
      </c>
      <c r="AE6768" s="157">
        <f>IF('1a-Electricity'!$AN$77="no","",ROUND(AD6768,4))</f>
        <v>0.72899999999999998</v>
      </c>
      <c r="AF6768" s="157">
        <f>IF('1a-Electricity'!$AN$78="no","",ROUND(AD6768,4))</f>
        <v>0.72899999999999998</v>
      </c>
      <c r="AG6768" s="157">
        <f>IF('1a-Electricity'!$AN$79="no","",ROUND(AD6768,4))</f>
        <v>0.72899999999999998</v>
      </c>
      <c r="BL6768" s="157">
        <f t="shared" si="226"/>
        <v>0.72800000000000054</v>
      </c>
      <c r="BM6768" s="157">
        <f>IF('1b-NaturalGas'!$AN$87="no","",ROUND(BL6768,4))</f>
        <v>0.72799999999999998</v>
      </c>
      <c r="BN6768" s="157">
        <f>IF('1b-NaturalGas'!$AN$88="no","",ROUND(BL6768,4))</f>
        <v>0.72799999999999998</v>
      </c>
      <c r="BO6768" s="157">
        <f>IF('1b-NaturalGas'!$AN$89="no","",ROUND(BL6768,4))</f>
        <v>0.72799999999999998</v>
      </c>
      <c r="BP6768" s="157">
        <f>IF('1b-NaturalGas'!$AN$90="no","not applicable (based on previous answers)",ROUND(BL6768,4))</f>
        <v>0.72799999999999998</v>
      </c>
      <c r="BQ6768" s="157">
        <f>IF('1b-NaturalGas'!$AN$91="no","not applicable (based on previous answers)",ROUND(BL6768,4))</f>
        <v>0.72799999999999998</v>
      </c>
    </row>
    <row r="6769" spans="30:69" x14ac:dyDescent="0.25">
      <c r="AD6769" s="157">
        <f t="shared" si="225"/>
        <v>0.73000000000000054</v>
      </c>
      <c r="AE6769" s="157">
        <f>IF('1a-Electricity'!$AN$77="no","",ROUND(AD6769,4))</f>
        <v>0.73</v>
      </c>
      <c r="AF6769" s="157">
        <f>IF('1a-Electricity'!$AN$78="no","",ROUND(AD6769,4))</f>
        <v>0.73</v>
      </c>
      <c r="AG6769" s="157">
        <f>IF('1a-Electricity'!$AN$79="no","",ROUND(AD6769,4))</f>
        <v>0.73</v>
      </c>
      <c r="BL6769" s="157">
        <f t="shared" si="226"/>
        <v>0.72900000000000054</v>
      </c>
      <c r="BM6769" s="157">
        <f>IF('1b-NaturalGas'!$AN$87="no","",ROUND(BL6769,4))</f>
        <v>0.72899999999999998</v>
      </c>
      <c r="BN6769" s="157">
        <f>IF('1b-NaturalGas'!$AN$88="no","",ROUND(BL6769,4))</f>
        <v>0.72899999999999998</v>
      </c>
      <c r="BO6769" s="157">
        <f>IF('1b-NaturalGas'!$AN$89="no","",ROUND(BL6769,4))</f>
        <v>0.72899999999999998</v>
      </c>
      <c r="BP6769" s="157">
        <f>IF('1b-NaturalGas'!$AN$90="no","not applicable (based on previous answers)",ROUND(BL6769,4))</f>
        <v>0.72899999999999998</v>
      </c>
      <c r="BQ6769" s="157">
        <f>IF('1b-NaturalGas'!$AN$91="no","not applicable (based on previous answers)",ROUND(BL6769,4))</f>
        <v>0.72899999999999998</v>
      </c>
    </row>
    <row r="6770" spans="30:69" x14ac:dyDescent="0.25">
      <c r="AD6770" s="157">
        <f t="shared" si="225"/>
        <v>0.73100000000000054</v>
      </c>
      <c r="AE6770" s="157">
        <f>IF('1a-Electricity'!$AN$77="no","",ROUND(AD6770,4))</f>
        <v>0.73099999999999998</v>
      </c>
      <c r="AF6770" s="157">
        <f>IF('1a-Electricity'!$AN$78="no","",ROUND(AD6770,4))</f>
        <v>0.73099999999999998</v>
      </c>
      <c r="AG6770" s="157">
        <f>IF('1a-Electricity'!$AN$79="no","",ROUND(AD6770,4))</f>
        <v>0.73099999999999998</v>
      </c>
      <c r="BL6770" s="157">
        <f t="shared" si="226"/>
        <v>0.73000000000000054</v>
      </c>
      <c r="BM6770" s="157">
        <f>IF('1b-NaturalGas'!$AN$87="no","",ROUND(BL6770,4))</f>
        <v>0.73</v>
      </c>
      <c r="BN6770" s="157">
        <f>IF('1b-NaturalGas'!$AN$88="no","",ROUND(BL6770,4))</f>
        <v>0.73</v>
      </c>
      <c r="BO6770" s="157">
        <f>IF('1b-NaturalGas'!$AN$89="no","",ROUND(BL6770,4))</f>
        <v>0.73</v>
      </c>
      <c r="BP6770" s="157">
        <f>IF('1b-NaturalGas'!$AN$90="no","not applicable (based on previous answers)",ROUND(BL6770,4))</f>
        <v>0.73</v>
      </c>
      <c r="BQ6770" s="157">
        <f>IF('1b-NaturalGas'!$AN$91="no","not applicable (based on previous answers)",ROUND(BL6770,4))</f>
        <v>0.73</v>
      </c>
    </row>
    <row r="6771" spans="30:69" x14ac:dyDescent="0.25">
      <c r="AD6771" s="157">
        <f t="shared" si="225"/>
        <v>0.73200000000000054</v>
      </c>
      <c r="AE6771" s="157">
        <f>IF('1a-Electricity'!$AN$77="no","",ROUND(AD6771,4))</f>
        <v>0.73199999999999998</v>
      </c>
      <c r="AF6771" s="157">
        <f>IF('1a-Electricity'!$AN$78="no","",ROUND(AD6771,4))</f>
        <v>0.73199999999999998</v>
      </c>
      <c r="AG6771" s="157">
        <f>IF('1a-Electricity'!$AN$79="no","",ROUND(AD6771,4))</f>
        <v>0.73199999999999998</v>
      </c>
      <c r="BL6771" s="157">
        <f t="shared" si="226"/>
        <v>0.73100000000000054</v>
      </c>
      <c r="BM6771" s="157">
        <f>IF('1b-NaturalGas'!$AN$87="no","",ROUND(BL6771,4))</f>
        <v>0.73099999999999998</v>
      </c>
      <c r="BN6771" s="157">
        <f>IF('1b-NaturalGas'!$AN$88="no","",ROUND(BL6771,4))</f>
        <v>0.73099999999999998</v>
      </c>
      <c r="BO6771" s="157">
        <f>IF('1b-NaturalGas'!$AN$89="no","",ROUND(BL6771,4))</f>
        <v>0.73099999999999998</v>
      </c>
      <c r="BP6771" s="157">
        <f>IF('1b-NaturalGas'!$AN$90="no","not applicable (based on previous answers)",ROUND(BL6771,4))</f>
        <v>0.73099999999999998</v>
      </c>
      <c r="BQ6771" s="157">
        <f>IF('1b-NaturalGas'!$AN$91="no","not applicable (based on previous answers)",ROUND(BL6771,4))</f>
        <v>0.73099999999999998</v>
      </c>
    </row>
    <row r="6772" spans="30:69" x14ac:dyDescent="0.25">
      <c r="AD6772" s="157">
        <f t="shared" si="225"/>
        <v>0.73300000000000054</v>
      </c>
      <c r="AE6772" s="157">
        <f>IF('1a-Electricity'!$AN$77="no","",ROUND(AD6772,4))</f>
        <v>0.73299999999999998</v>
      </c>
      <c r="AF6772" s="157">
        <f>IF('1a-Electricity'!$AN$78="no","",ROUND(AD6772,4))</f>
        <v>0.73299999999999998</v>
      </c>
      <c r="AG6772" s="157">
        <f>IF('1a-Electricity'!$AN$79="no","",ROUND(AD6772,4))</f>
        <v>0.73299999999999998</v>
      </c>
      <c r="BL6772" s="157">
        <f t="shared" si="226"/>
        <v>0.73200000000000054</v>
      </c>
      <c r="BM6772" s="157">
        <f>IF('1b-NaturalGas'!$AN$87="no","",ROUND(BL6772,4))</f>
        <v>0.73199999999999998</v>
      </c>
      <c r="BN6772" s="157">
        <f>IF('1b-NaturalGas'!$AN$88="no","",ROUND(BL6772,4))</f>
        <v>0.73199999999999998</v>
      </c>
      <c r="BO6772" s="157">
        <f>IF('1b-NaturalGas'!$AN$89="no","",ROUND(BL6772,4))</f>
        <v>0.73199999999999998</v>
      </c>
      <c r="BP6772" s="157">
        <f>IF('1b-NaturalGas'!$AN$90="no","not applicable (based on previous answers)",ROUND(BL6772,4))</f>
        <v>0.73199999999999998</v>
      </c>
      <c r="BQ6772" s="157">
        <f>IF('1b-NaturalGas'!$AN$91="no","not applicable (based on previous answers)",ROUND(BL6772,4))</f>
        <v>0.73199999999999998</v>
      </c>
    </row>
    <row r="6773" spans="30:69" x14ac:dyDescent="0.25">
      <c r="AD6773" s="157">
        <f t="shared" si="225"/>
        <v>0.73400000000000054</v>
      </c>
      <c r="AE6773" s="157">
        <f>IF('1a-Electricity'!$AN$77="no","",ROUND(AD6773,4))</f>
        <v>0.73399999999999999</v>
      </c>
      <c r="AF6773" s="157">
        <f>IF('1a-Electricity'!$AN$78="no","",ROUND(AD6773,4))</f>
        <v>0.73399999999999999</v>
      </c>
      <c r="AG6773" s="157">
        <f>IF('1a-Electricity'!$AN$79="no","",ROUND(AD6773,4))</f>
        <v>0.73399999999999999</v>
      </c>
      <c r="BL6773" s="157">
        <f t="shared" si="226"/>
        <v>0.73300000000000054</v>
      </c>
      <c r="BM6773" s="157">
        <f>IF('1b-NaturalGas'!$AN$87="no","",ROUND(BL6773,4))</f>
        <v>0.73299999999999998</v>
      </c>
      <c r="BN6773" s="157">
        <f>IF('1b-NaturalGas'!$AN$88="no","",ROUND(BL6773,4))</f>
        <v>0.73299999999999998</v>
      </c>
      <c r="BO6773" s="157">
        <f>IF('1b-NaturalGas'!$AN$89="no","",ROUND(BL6773,4))</f>
        <v>0.73299999999999998</v>
      </c>
      <c r="BP6773" s="157">
        <f>IF('1b-NaturalGas'!$AN$90="no","not applicable (based on previous answers)",ROUND(BL6773,4))</f>
        <v>0.73299999999999998</v>
      </c>
      <c r="BQ6773" s="157">
        <f>IF('1b-NaturalGas'!$AN$91="no","not applicable (based on previous answers)",ROUND(BL6773,4))</f>
        <v>0.73299999999999998</v>
      </c>
    </row>
    <row r="6774" spans="30:69" x14ac:dyDescent="0.25">
      <c r="AD6774" s="157">
        <f t="shared" si="225"/>
        <v>0.73500000000000054</v>
      </c>
      <c r="AE6774" s="157">
        <f>IF('1a-Electricity'!$AN$77="no","",ROUND(AD6774,4))</f>
        <v>0.73499999999999999</v>
      </c>
      <c r="AF6774" s="157">
        <f>IF('1a-Electricity'!$AN$78="no","",ROUND(AD6774,4))</f>
        <v>0.73499999999999999</v>
      </c>
      <c r="AG6774" s="157">
        <f>IF('1a-Electricity'!$AN$79="no","",ROUND(AD6774,4))</f>
        <v>0.73499999999999999</v>
      </c>
      <c r="BL6774" s="157">
        <f t="shared" si="226"/>
        <v>0.73400000000000054</v>
      </c>
      <c r="BM6774" s="157">
        <f>IF('1b-NaturalGas'!$AN$87="no","",ROUND(BL6774,4))</f>
        <v>0.73399999999999999</v>
      </c>
      <c r="BN6774" s="157">
        <f>IF('1b-NaturalGas'!$AN$88="no","",ROUND(BL6774,4))</f>
        <v>0.73399999999999999</v>
      </c>
      <c r="BO6774" s="157">
        <f>IF('1b-NaturalGas'!$AN$89="no","",ROUND(BL6774,4))</f>
        <v>0.73399999999999999</v>
      </c>
      <c r="BP6774" s="157">
        <f>IF('1b-NaturalGas'!$AN$90="no","not applicable (based on previous answers)",ROUND(BL6774,4))</f>
        <v>0.73399999999999999</v>
      </c>
      <c r="BQ6774" s="157">
        <f>IF('1b-NaturalGas'!$AN$91="no","not applicable (based on previous answers)",ROUND(BL6774,4))</f>
        <v>0.73399999999999999</v>
      </c>
    </row>
    <row r="6775" spans="30:69" x14ac:dyDescent="0.25">
      <c r="AD6775" s="157">
        <f t="shared" si="225"/>
        <v>0.73600000000000054</v>
      </c>
      <c r="AE6775" s="157">
        <f>IF('1a-Electricity'!$AN$77="no","",ROUND(AD6775,4))</f>
        <v>0.73599999999999999</v>
      </c>
      <c r="AF6775" s="157">
        <f>IF('1a-Electricity'!$AN$78="no","",ROUND(AD6775,4))</f>
        <v>0.73599999999999999</v>
      </c>
      <c r="AG6775" s="157">
        <f>IF('1a-Electricity'!$AN$79="no","",ROUND(AD6775,4))</f>
        <v>0.73599999999999999</v>
      </c>
      <c r="BL6775" s="157">
        <f t="shared" si="226"/>
        <v>0.73500000000000054</v>
      </c>
      <c r="BM6775" s="157">
        <f>IF('1b-NaturalGas'!$AN$87="no","",ROUND(BL6775,4))</f>
        <v>0.73499999999999999</v>
      </c>
      <c r="BN6775" s="157">
        <f>IF('1b-NaturalGas'!$AN$88="no","",ROUND(BL6775,4))</f>
        <v>0.73499999999999999</v>
      </c>
      <c r="BO6775" s="157">
        <f>IF('1b-NaturalGas'!$AN$89="no","",ROUND(BL6775,4))</f>
        <v>0.73499999999999999</v>
      </c>
      <c r="BP6775" s="157">
        <f>IF('1b-NaturalGas'!$AN$90="no","not applicable (based on previous answers)",ROUND(BL6775,4))</f>
        <v>0.73499999999999999</v>
      </c>
      <c r="BQ6775" s="157">
        <f>IF('1b-NaturalGas'!$AN$91="no","not applicable (based on previous answers)",ROUND(BL6775,4))</f>
        <v>0.73499999999999999</v>
      </c>
    </row>
    <row r="6776" spans="30:69" x14ac:dyDescent="0.25">
      <c r="AD6776" s="157">
        <f t="shared" si="225"/>
        <v>0.73700000000000054</v>
      </c>
      <c r="AE6776" s="157">
        <f>IF('1a-Electricity'!$AN$77="no","",ROUND(AD6776,4))</f>
        <v>0.73699999999999999</v>
      </c>
      <c r="AF6776" s="157">
        <f>IF('1a-Electricity'!$AN$78="no","",ROUND(AD6776,4))</f>
        <v>0.73699999999999999</v>
      </c>
      <c r="AG6776" s="157">
        <f>IF('1a-Electricity'!$AN$79="no","",ROUND(AD6776,4))</f>
        <v>0.73699999999999999</v>
      </c>
      <c r="BL6776" s="157">
        <f t="shared" si="226"/>
        <v>0.73600000000000054</v>
      </c>
      <c r="BM6776" s="157">
        <f>IF('1b-NaturalGas'!$AN$87="no","",ROUND(BL6776,4))</f>
        <v>0.73599999999999999</v>
      </c>
      <c r="BN6776" s="157">
        <f>IF('1b-NaturalGas'!$AN$88="no","",ROUND(BL6776,4))</f>
        <v>0.73599999999999999</v>
      </c>
      <c r="BO6776" s="157">
        <f>IF('1b-NaturalGas'!$AN$89="no","",ROUND(BL6776,4))</f>
        <v>0.73599999999999999</v>
      </c>
      <c r="BP6776" s="157">
        <f>IF('1b-NaturalGas'!$AN$90="no","not applicable (based on previous answers)",ROUND(BL6776,4))</f>
        <v>0.73599999999999999</v>
      </c>
      <c r="BQ6776" s="157">
        <f>IF('1b-NaturalGas'!$AN$91="no","not applicable (based on previous answers)",ROUND(BL6776,4))</f>
        <v>0.73599999999999999</v>
      </c>
    </row>
    <row r="6777" spans="30:69" x14ac:dyDescent="0.25">
      <c r="AD6777" s="157">
        <f t="shared" si="225"/>
        <v>0.73800000000000054</v>
      </c>
      <c r="AE6777" s="157">
        <f>IF('1a-Electricity'!$AN$77="no","",ROUND(AD6777,4))</f>
        <v>0.73799999999999999</v>
      </c>
      <c r="AF6777" s="157">
        <f>IF('1a-Electricity'!$AN$78="no","",ROUND(AD6777,4))</f>
        <v>0.73799999999999999</v>
      </c>
      <c r="AG6777" s="157">
        <f>IF('1a-Electricity'!$AN$79="no","",ROUND(AD6777,4))</f>
        <v>0.73799999999999999</v>
      </c>
      <c r="BL6777" s="157">
        <f t="shared" si="226"/>
        <v>0.73700000000000054</v>
      </c>
      <c r="BM6777" s="157">
        <f>IF('1b-NaturalGas'!$AN$87="no","",ROUND(BL6777,4))</f>
        <v>0.73699999999999999</v>
      </c>
      <c r="BN6777" s="157">
        <f>IF('1b-NaturalGas'!$AN$88="no","",ROUND(BL6777,4))</f>
        <v>0.73699999999999999</v>
      </c>
      <c r="BO6777" s="157">
        <f>IF('1b-NaturalGas'!$AN$89="no","",ROUND(BL6777,4))</f>
        <v>0.73699999999999999</v>
      </c>
      <c r="BP6777" s="157">
        <f>IF('1b-NaturalGas'!$AN$90="no","not applicable (based on previous answers)",ROUND(BL6777,4))</f>
        <v>0.73699999999999999</v>
      </c>
      <c r="BQ6777" s="157">
        <f>IF('1b-NaturalGas'!$AN$91="no","not applicable (based on previous answers)",ROUND(BL6777,4))</f>
        <v>0.73699999999999999</v>
      </c>
    </row>
    <row r="6778" spans="30:69" x14ac:dyDescent="0.25">
      <c r="AD6778" s="157">
        <f t="shared" si="225"/>
        <v>0.73900000000000055</v>
      </c>
      <c r="AE6778" s="157">
        <f>IF('1a-Electricity'!$AN$77="no","",ROUND(AD6778,4))</f>
        <v>0.73899999999999999</v>
      </c>
      <c r="AF6778" s="157">
        <f>IF('1a-Electricity'!$AN$78="no","",ROUND(AD6778,4))</f>
        <v>0.73899999999999999</v>
      </c>
      <c r="AG6778" s="157">
        <f>IF('1a-Electricity'!$AN$79="no","",ROUND(AD6778,4))</f>
        <v>0.73899999999999999</v>
      </c>
      <c r="BL6778" s="157">
        <f t="shared" si="226"/>
        <v>0.73800000000000054</v>
      </c>
      <c r="BM6778" s="157">
        <f>IF('1b-NaturalGas'!$AN$87="no","",ROUND(BL6778,4))</f>
        <v>0.73799999999999999</v>
      </c>
      <c r="BN6778" s="157">
        <f>IF('1b-NaturalGas'!$AN$88="no","",ROUND(BL6778,4))</f>
        <v>0.73799999999999999</v>
      </c>
      <c r="BO6778" s="157">
        <f>IF('1b-NaturalGas'!$AN$89="no","",ROUND(BL6778,4))</f>
        <v>0.73799999999999999</v>
      </c>
      <c r="BP6778" s="157">
        <f>IF('1b-NaturalGas'!$AN$90="no","not applicable (based on previous answers)",ROUND(BL6778,4))</f>
        <v>0.73799999999999999</v>
      </c>
      <c r="BQ6778" s="157">
        <f>IF('1b-NaturalGas'!$AN$91="no","not applicable (based on previous answers)",ROUND(BL6778,4))</f>
        <v>0.73799999999999999</v>
      </c>
    </row>
    <row r="6779" spans="30:69" x14ac:dyDescent="0.25">
      <c r="AD6779" s="157">
        <f t="shared" si="225"/>
        <v>0.74000000000000055</v>
      </c>
      <c r="AE6779" s="157">
        <f>IF('1a-Electricity'!$AN$77="no","",ROUND(AD6779,4))</f>
        <v>0.74</v>
      </c>
      <c r="AF6779" s="157">
        <f>IF('1a-Electricity'!$AN$78="no","",ROUND(AD6779,4))</f>
        <v>0.74</v>
      </c>
      <c r="AG6779" s="157">
        <f>IF('1a-Electricity'!$AN$79="no","",ROUND(AD6779,4))</f>
        <v>0.74</v>
      </c>
      <c r="BL6779" s="157">
        <f t="shared" si="226"/>
        <v>0.73900000000000055</v>
      </c>
      <c r="BM6779" s="157">
        <f>IF('1b-NaturalGas'!$AN$87="no","",ROUND(BL6779,4))</f>
        <v>0.73899999999999999</v>
      </c>
      <c r="BN6779" s="157">
        <f>IF('1b-NaturalGas'!$AN$88="no","",ROUND(BL6779,4))</f>
        <v>0.73899999999999999</v>
      </c>
      <c r="BO6779" s="157">
        <f>IF('1b-NaturalGas'!$AN$89="no","",ROUND(BL6779,4))</f>
        <v>0.73899999999999999</v>
      </c>
      <c r="BP6779" s="157">
        <f>IF('1b-NaturalGas'!$AN$90="no","not applicable (based on previous answers)",ROUND(BL6779,4))</f>
        <v>0.73899999999999999</v>
      </c>
      <c r="BQ6779" s="157">
        <f>IF('1b-NaturalGas'!$AN$91="no","not applicable (based on previous answers)",ROUND(BL6779,4))</f>
        <v>0.73899999999999999</v>
      </c>
    </row>
    <row r="6780" spans="30:69" x14ac:dyDescent="0.25">
      <c r="AD6780" s="157">
        <f t="shared" si="225"/>
        <v>0.74100000000000055</v>
      </c>
      <c r="AE6780" s="157">
        <f>IF('1a-Electricity'!$AN$77="no","",ROUND(AD6780,4))</f>
        <v>0.74099999999999999</v>
      </c>
      <c r="AF6780" s="157">
        <f>IF('1a-Electricity'!$AN$78="no","",ROUND(AD6780,4))</f>
        <v>0.74099999999999999</v>
      </c>
      <c r="AG6780" s="157">
        <f>IF('1a-Electricity'!$AN$79="no","",ROUND(AD6780,4))</f>
        <v>0.74099999999999999</v>
      </c>
      <c r="BL6780" s="157">
        <f t="shared" si="226"/>
        <v>0.74000000000000055</v>
      </c>
      <c r="BM6780" s="157">
        <f>IF('1b-NaturalGas'!$AN$87="no","",ROUND(BL6780,4))</f>
        <v>0.74</v>
      </c>
      <c r="BN6780" s="157">
        <f>IF('1b-NaturalGas'!$AN$88="no","",ROUND(BL6780,4))</f>
        <v>0.74</v>
      </c>
      <c r="BO6780" s="157">
        <f>IF('1b-NaturalGas'!$AN$89="no","",ROUND(BL6780,4))</f>
        <v>0.74</v>
      </c>
      <c r="BP6780" s="157">
        <f>IF('1b-NaturalGas'!$AN$90="no","not applicable (based on previous answers)",ROUND(BL6780,4))</f>
        <v>0.74</v>
      </c>
      <c r="BQ6780" s="157">
        <f>IF('1b-NaturalGas'!$AN$91="no","not applicable (based on previous answers)",ROUND(BL6780,4))</f>
        <v>0.74</v>
      </c>
    </row>
    <row r="6781" spans="30:69" x14ac:dyDescent="0.25">
      <c r="AD6781" s="157">
        <f t="shared" si="225"/>
        <v>0.74200000000000055</v>
      </c>
      <c r="AE6781" s="157">
        <f>IF('1a-Electricity'!$AN$77="no","",ROUND(AD6781,4))</f>
        <v>0.74199999999999999</v>
      </c>
      <c r="AF6781" s="157">
        <f>IF('1a-Electricity'!$AN$78="no","",ROUND(AD6781,4))</f>
        <v>0.74199999999999999</v>
      </c>
      <c r="AG6781" s="157">
        <f>IF('1a-Electricity'!$AN$79="no","",ROUND(AD6781,4))</f>
        <v>0.74199999999999999</v>
      </c>
      <c r="BL6781" s="157">
        <f t="shared" si="226"/>
        <v>0.74100000000000055</v>
      </c>
      <c r="BM6781" s="157">
        <f>IF('1b-NaturalGas'!$AN$87="no","",ROUND(BL6781,4))</f>
        <v>0.74099999999999999</v>
      </c>
      <c r="BN6781" s="157">
        <f>IF('1b-NaturalGas'!$AN$88="no","",ROUND(BL6781,4))</f>
        <v>0.74099999999999999</v>
      </c>
      <c r="BO6781" s="157">
        <f>IF('1b-NaturalGas'!$AN$89="no","",ROUND(BL6781,4))</f>
        <v>0.74099999999999999</v>
      </c>
      <c r="BP6781" s="157">
        <f>IF('1b-NaturalGas'!$AN$90="no","not applicable (based on previous answers)",ROUND(BL6781,4))</f>
        <v>0.74099999999999999</v>
      </c>
      <c r="BQ6781" s="157">
        <f>IF('1b-NaturalGas'!$AN$91="no","not applicable (based on previous answers)",ROUND(BL6781,4))</f>
        <v>0.74099999999999999</v>
      </c>
    </row>
    <row r="6782" spans="30:69" x14ac:dyDescent="0.25">
      <c r="AD6782" s="157">
        <f t="shared" si="225"/>
        <v>0.74300000000000055</v>
      </c>
      <c r="AE6782" s="157">
        <f>IF('1a-Electricity'!$AN$77="no","",ROUND(AD6782,4))</f>
        <v>0.74299999999999999</v>
      </c>
      <c r="AF6782" s="157">
        <f>IF('1a-Electricity'!$AN$78="no","",ROUND(AD6782,4))</f>
        <v>0.74299999999999999</v>
      </c>
      <c r="AG6782" s="157">
        <f>IF('1a-Electricity'!$AN$79="no","",ROUND(AD6782,4))</f>
        <v>0.74299999999999999</v>
      </c>
      <c r="BL6782" s="157">
        <f t="shared" si="226"/>
        <v>0.74200000000000055</v>
      </c>
      <c r="BM6782" s="157">
        <f>IF('1b-NaturalGas'!$AN$87="no","",ROUND(BL6782,4))</f>
        <v>0.74199999999999999</v>
      </c>
      <c r="BN6782" s="157">
        <f>IF('1b-NaturalGas'!$AN$88="no","",ROUND(BL6782,4))</f>
        <v>0.74199999999999999</v>
      </c>
      <c r="BO6782" s="157">
        <f>IF('1b-NaturalGas'!$AN$89="no","",ROUND(BL6782,4))</f>
        <v>0.74199999999999999</v>
      </c>
      <c r="BP6782" s="157">
        <f>IF('1b-NaturalGas'!$AN$90="no","not applicable (based on previous answers)",ROUND(BL6782,4))</f>
        <v>0.74199999999999999</v>
      </c>
      <c r="BQ6782" s="157">
        <f>IF('1b-NaturalGas'!$AN$91="no","not applicable (based on previous answers)",ROUND(BL6782,4))</f>
        <v>0.74199999999999999</v>
      </c>
    </row>
    <row r="6783" spans="30:69" x14ac:dyDescent="0.25">
      <c r="AD6783" s="157">
        <f t="shared" si="225"/>
        <v>0.74400000000000055</v>
      </c>
      <c r="AE6783" s="157">
        <f>IF('1a-Electricity'!$AN$77="no","",ROUND(AD6783,4))</f>
        <v>0.74399999999999999</v>
      </c>
      <c r="AF6783" s="157">
        <f>IF('1a-Electricity'!$AN$78="no","",ROUND(AD6783,4))</f>
        <v>0.74399999999999999</v>
      </c>
      <c r="AG6783" s="157">
        <f>IF('1a-Electricity'!$AN$79="no","",ROUND(AD6783,4))</f>
        <v>0.74399999999999999</v>
      </c>
      <c r="BL6783" s="157">
        <f t="shared" si="226"/>
        <v>0.74300000000000055</v>
      </c>
      <c r="BM6783" s="157">
        <f>IF('1b-NaturalGas'!$AN$87="no","",ROUND(BL6783,4))</f>
        <v>0.74299999999999999</v>
      </c>
      <c r="BN6783" s="157">
        <f>IF('1b-NaturalGas'!$AN$88="no","",ROUND(BL6783,4))</f>
        <v>0.74299999999999999</v>
      </c>
      <c r="BO6783" s="157">
        <f>IF('1b-NaturalGas'!$AN$89="no","",ROUND(BL6783,4))</f>
        <v>0.74299999999999999</v>
      </c>
      <c r="BP6783" s="157">
        <f>IF('1b-NaturalGas'!$AN$90="no","not applicable (based on previous answers)",ROUND(BL6783,4))</f>
        <v>0.74299999999999999</v>
      </c>
      <c r="BQ6783" s="157">
        <f>IF('1b-NaturalGas'!$AN$91="no","not applicable (based on previous answers)",ROUND(BL6783,4))</f>
        <v>0.74299999999999999</v>
      </c>
    </row>
    <row r="6784" spans="30:69" x14ac:dyDescent="0.25">
      <c r="AD6784" s="157">
        <f t="shared" si="225"/>
        <v>0.74500000000000055</v>
      </c>
      <c r="AE6784" s="157">
        <f>IF('1a-Electricity'!$AN$77="no","",ROUND(AD6784,4))</f>
        <v>0.745</v>
      </c>
      <c r="AF6784" s="157">
        <f>IF('1a-Electricity'!$AN$78="no","",ROUND(AD6784,4))</f>
        <v>0.745</v>
      </c>
      <c r="AG6784" s="157">
        <f>IF('1a-Electricity'!$AN$79="no","",ROUND(AD6784,4))</f>
        <v>0.745</v>
      </c>
      <c r="BL6784" s="157">
        <f t="shared" si="226"/>
        <v>0.74400000000000055</v>
      </c>
      <c r="BM6784" s="157">
        <f>IF('1b-NaturalGas'!$AN$87="no","",ROUND(BL6784,4))</f>
        <v>0.74399999999999999</v>
      </c>
      <c r="BN6784" s="157">
        <f>IF('1b-NaturalGas'!$AN$88="no","",ROUND(BL6784,4))</f>
        <v>0.74399999999999999</v>
      </c>
      <c r="BO6784" s="157">
        <f>IF('1b-NaturalGas'!$AN$89="no","",ROUND(BL6784,4))</f>
        <v>0.74399999999999999</v>
      </c>
      <c r="BP6784" s="157">
        <f>IF('1b-NaturalGas'!$AN$90="no","not applicable (based on previous answers)",ROUND(BL6784,4))</f>
        <v>0.74399999999999999</v>
      </c>
      <c r="BQ6784" s="157">
        <f>IF('1b-NaturalGas'!$AN$91="no","not applicable (based on previous answers)",ROUND(BL6784,4))</f>
        <v>0.74399999999999999</v>
      </c>
    </row>
    <row r="6785" spans="30:69" x14ac:dyDescent="0.25">
      <c r="AD6785" s="157">
        <f t="shared" si="225"/>
        <v>0.74600000000000055</v>
      </c>
      <c r="AE6785" s="157">
        <f>IF('1a-Electricity'!$AN$77="no","",ROUND(AD6785,4))</f>
        <v>0.746</v>
      </c>
      <c r="AF6785" s="157">
        <f>IF('1a-Electricity'!$AN$78="no","",ROUND(AD6785,4))</f>
        <v>0.746</v>
      </c>
      <c r="AG6785" s="157">
        <f>IF('1a-Electricity'!$AN$79="no","",ROUND(AD6785,4))</f>
        <v>0.746</v>
      </c>
      <c r="BL6785" s="157">
        <f t="shared" si="226"/>
        <v>0.74500000000000055</v>
      </c>
      <c r="BM6785" s="157">
        <f>IF('1b-NaturalGas'!$AN$87="no","",ROUND(BL6785,4))</f>
        <v>0.745</v>
      </c>
      <c r="BN6785" s="157">
        <f>IF('1b-NaturalGas'!$AN$88="no","",ROUND(BL6785,4))</f>
        <v>0.745</v>
      </c>
      <c r="BO6785" s="157">
        <f>IF('1b-NaturalGas'!$AN$89="no","",ROUND(BL6785,4))</f>
        <v>0.745</v>
      </c>
      <c r="BP6785" s="157">
        <f>IF('1b-NaturalGas'!$AN$90="no","not applicable (based on previous answers)",ROUND(BL6785,4))</f>
        <v>0.745</v>
      </c>
      <c r="BQ6785" s="157">
        <f>IF('1b-NaturalGas'!$AN$91="no","not applicable (based on previous answers)",ROUND(BL6785,4))</f>
        <v>0.745</v>
      </c>
    </row>
    <row r="6786" spans="30:69" x14ac:dyDescent="0.25">
      <c r="AD6786" s="157">
        <f t="shared" si="225"/>
        <v>0.74700000000000055</v>
      </c>
      <c r="AE6786" s="157">
        <f>IF('1a-Electricity'!$AN$77="no","",ROUND(AD6786,4))</f>
        <v>0.747</v>
      </c>
      <c r="AF6786" s="157">
        <f>IF('1a-Electricity'!$AN$78="no","",ROUND(AD6786,4))</f>
        <v>0.747</v>
      </c>
      <c r="AG6786" s="157">
        <f>IF('1a-Electricity'!$AN$79="no","",ROUND(AD6786,4))</f>
        <v>0.747</v>
      </c>
      <c r="BL6786" s="157">
        <f t="shared" si="226"/>
        <v>0.74600000000000055</v>
      </c>
      <c r="BM6786" s="157">
        <f>IF('1b-NaturalGas'!$AN$87="no","",ROUND(BL6786,4))</f>
        <v>0.746</v>
      </c>
      <c r="BN6786" s="157">
        <f>IF('1b-NaturalGas'!$AN$88="no","",ROUND(BL6786,4))</f>
        <v>0.746</v>
      </c>
      <c r="BO6786" s="157">
        <f>IF('1b-NaturalGas'!$AN$89="no","",ROUND(BL6786,4))</f>
        <v>0.746</v>
      </c>
      <c r="BP6786" s="157">
        <f>IF('1b-NaturalGas'!$AN$90="no","not applicable (based on previous answers)",ROUND(BL6786,4))</f>
        <v>0.746</v>
      </c>
      <c r="BQ6786" s="157">
        <f>IF('1b-NaturalGas'!$AN$91="no","not applicable (based on previous answers)",ROUND(BL6786,4))</f>
        <v>0.746</v>
      </c>
    </row>
    <row r="6787" spans="30:69" x14ac:dyDescent="0.25">
      <c r="AD6787" s="157">
        <f t="shared" si="225"/>
        <v>0.74800000000000055</v>
      </c>
      <c r="AE6787" s="157">
        <f>IF('1a-Electricity'!$AN$77="no","",ROUND(AD6787,4))</f>
        <v>0.748</v>
      </c>
      <c r="AF6787" s="157">
        <f>IF('1a-Electricity'!$AN$78="no","",ROUND(AD6787,4))</f>
        <v>0.748</v>
      </c>
      <c r="AG6787" s="157">
        <f>IF('1a-Electricity'!$AN$79="no","",ROUND(AD6787,4))</f>
        <v>0.748</v>
      </c>
      <c r="BL6787" s="157">
        <f t="shared" si="226"/>
        <v>0.74700000000000055</v>
      </c>
      <c r="BM6787" s="157">
        <f>IF('1b-NaturalGas'!$AN$87="no","",ROUND(BL6787,4))</f>
        <v>0.747</v>
      </c>
      <c r="BN6787" s="157">
        <f>IF('1b-NaturalGas'!$AN$88="no","",ROUND(BL6787,4))</f>
        <v>0.747</v>
      </c>
      <c r="BO6787" s="157">
        <f>IF('1b-NaturalGas'!$AN$89="no","",ROUND(BL6787,4))</f>
        <v>0.747</v>
      </c>
      <c r="BP6787" s="157">
        <f>IF('1b-NaturalGas'!$AN$90="no","not applicable (based on previous answers)",ROUND(BL6787,4))</f>
        <v>0.747</v>
      </c>
      <c r="BQ6787" s="157">
        <f>IF('1b-NaturalGas'!$AN$91="no","not applicable (based on previous answers)",ROUND(BL6787,4))</f>
        <v>0.747</v>
      </c>
    </row>
    <row r="6788" spans="30:69" x14ac:dyDescent="0.25">
      <c r="AD6788" s="157">
        <f t="shared" si="225"/>
        <v>0.74900000000000055</v>
      </c>
      <c r="AE6788" s="157">
        <f>IF('1a-Electricity'!$AN$77="no","",ROUND(AD6788,4))</f>
        <v>0.749</v>
      </c>
      <c r="AF6788" s="157">
        <f>IF('1a-Electricity'!$AN$78="no","",ROUND(AD6788,4))</f>
        <v>0.749</v>
      </c>
      <c r="AG6788" s="157">
        <f>IF('1a-Electricity'!$AN$79="no","",ROUND(AD6788,4))</f>
        <v>0.749</v>
      </c>
      <c r="BL6788" s="157">
        <f t="shared" si="226"/>
        <v>0.74800000000000055</v>
      </c>
      <c r="BM6788" s="157">
        <f>IF('1b-NaturalGas'!$AN$87="no","",ROUND(BL6788,4))</f>
        <v>0.748</v>
      </c>
      <c r="BN6788" s="157">
        <f>IF('1b-NaturalGas'!$AN$88="no","",ROUND(BL6788,4))</f>
        <v>0.748</v>
      </c>
      <c r="BO6788" s="157">
        <f>IF('1b-NaturalGas'!$AN$89="no","",ROUND(BL6788,4))</f>
        <v>0.748</v>
      </c>
      <c r="BP6788" s="157">
        <f>IF('1b-NaturalGas'!$AN$90="no","not applicable (based on previous answers)",ROUND(BL6788,4))</f>
        <v>0.748</v>
      </c>
      <c r="BQ6788" s="157">
        <f>IF('1b-NaturalGas'!$AN$91="no","not applicable (based on previous answers)",ROUND(BL6788,4))</f>
        <v>0.748</v>
      </c>
    </row>
    <row r="6789" spans="30:69" x14ac:dyDescent="0.25">
      <c r="AD6789" s="157">
        <f t="shared" si="225"/>
        <v>0.75000000000000056</v>
      </c>
      <c r="AE6789" s="157">
        <f>IF('1a-Electricity'!$AN$77="no","",ROUND(AD6789,4))</f>
        <v>0.75</v>
      </c>
      <c r="AF6789" s="157">
        <f>IF('1a-Electricity'!$AN$78="no","",ROUND(AD6789,4))</f>
        <v>0.75</v>
      </c>
      <c r="AG6789" s="157">
        <f>IF('1a-Electricity'!$AN$79="no","",ROUND(AD6789,4))</f>
        <v>0.75</v>
      </c>
      <c r="BL6789" s="157">
        <f t="shared" si="226"/>
        <v>0.74900000000000055</v>
      </c>
      <c r="BM6789" s="157">
        <f>IF('1b-NaturalGas'!$AN$87="no","",ROUND(BL6789,4))</f>
        <v>0.749</v>
      </c>
      <c r="BN6789" s="157">
        <f>IF('1b-NaturalGas'!$AN$88="no","",ROUND(BL6789,4))</f>
        <v>0.749</v>
      </c>
      <c r="BO6789" s="157">
        <f>IF('1b-NaturalGas'!$AN$89="no","",ROUND(BL6789,4))</f>
        <v>0.749</v>
      </c>
      <c r="BP6789" s="157">
        <f>IF('1b-NaturalGas'!$AN$90="no","not applicable (based on previous answers)",ROUND(BL6789,4))</f>
        <v>0.749</v>
      </c>
      <c r="BQ6789" s="157">
        <f>IF('1b-NaturalGas'!$AN$91="no","not applicable (based on previous answers)",ROUND(BL6789,4))</f>
        <v>0.749</v>
      </c>
    </row>
    <row r="6790" spans="30:69" x14ac:dyDescent="0.25">
      <c r="AD6790" s="157">
        <f t="shared" si="225"/>
        <v>0.75100000000000056</v>
      </c>
      <c r="AE6790" s="157">
        <f>IF('1a-Electricity'!$AN$77="no","",ROUND(AD6790,4))</f>
        <v>0.751</v>
      </c>
      <c r="AF6790" s="157">
        <f>IF('1a-Electricity'!$AN$78="no","",ROUND(AD6790,4))</f>
        <v>0.751</v>
      </c>
      <c r="AG6790" s="157">
        <f>IF('1a-Electricity'!$AN$79="no","",ROUND(AD6790,4))</f>
        <v>0.751</v>
      </c>
      <c r="BL6790" s="157">
        <f t="shared" si="226"/>
        <v>0.75000000000000056</v>
      </c>
      <c r="BM6790" s="157">
        <f>IF('1b-NaturalGas'!$AN$87="no","",ROUND(BL6790,4))</f>
        <v>0.75</v>
      </c>
      <c r="BN6790" s="157">
        <f>IF('1b-NaturalGas'!$AN$88="no","",ROUND(BL6790,4))</f>
        <v>0.75</v>
      </c>
      <c r="BO6790" s="157">
        <f>IF('1b-NaturalGas'!$AN$89="no","",ROUND(BL6790,4))</f>
        <v>0.75</v>
      </c>
      <c r="BP6790" s="157">
        <f>IF('1b-NaturalGas'!$AN$90="no","not applicable (based on previous answers)",ROUND(BL6790,4))</f>
        <v>0.75</v>
      </c>
      <c r="BQ6790" s="157">
        <f>IF('1b-NaturalGas'!$AN$91="no","not applicable (based on previous answers)",ROUND(BL6790,4))</f>
        <v>0.75</v>
      </c>
    </row>
    <row r="6791" spans="30:69" x14ac:dyDescent="0.25">
      <c r="AD6791" s="157">
        <f t="shared" si="225"/>
        <v>0.75200000000000056</v>
      </c>
      <c r="AE6791" s="157">
        <f>IF('1a-Electricity'!$AN$77="no","",ROUND(AD6791,4))</f>
        <v>0.752</v>
      </c>
      <c r="AF6791" s="157">
        <f>IF('1a-Electricity'!$AN$78="no","",ROUND(AD6791,4))</f>
        <v>0.752</v>
      </c>
      <c r="AG6791" s="157">
        <f>IF('1a-Electricity'!$AN$79="no","",ROUND(AD6791,4))</f>
        <v>0.752</v>
      </c>
      <c r="BL6791" s="157">
        <f t="shared" si="226"/>
        <v>0.75100000000000056</v>
      </c>
      <c r="BM6791" s="157">
        <f>IF('1b-NaturalGas'!$AN$87="no","",ROUND(BL6791,4))</f>
        <v>0.751</v>
      </c>
      <c r="BN6791" s="157">
        <f>IF('1b-NaturalGas'!$AN$88="no","",ROUND(BL6791,4))</f>
        <v>0.751</v>
      </c>
      <c r="BO6791" s="157">
        <f>IF('1b-NaturalGas'!$AN$89="no","",ROUND(BL6791,4))</f>
        <v>0.751</v>
      </c>
      <c r="BP6791" s="157">
        <f>IF('1b-NaturalGas'!$AN$90="no","not applicable (based on previous answers)",ROUND(BL6791,4))</f>
        <v>0.751</v>
      </c>
      <c r="BQ6791" s="157">
        <f>IF('1b-NaturalGas'!$AN$91="no","not applicable (based on previous answers)",ROUND(BL6791,4))</f>
        <v>0.751</v>
      </c>
    </row>
    <row r="6792" spans="30:69" x14ac:dyDescent="0.25">
      <c r="AD6792" s="157">
        <f t="shared" si="225"/>
        <v>0.75300000000000056</v>
      </c>
      <c r="AE6792" s="157">
        <f>IF('1a-Electricity'!$AN$77="no","",ROUND(AD6792,4))</f>
        <v>0.753</v>
      </c>
      <c r="AF6792" s="157">
        <f>IF('1a-Electricity'!$AN$78="no","",ROUND(AD6792,4))</f>
        <v>0.753</v>
      </c>
      <c r="AG6792" s="157">
        <f>IF('1a-Electricity'!$AN$79="no","",ROUND(AD6792,4))</f>
        <v>0.753</v>
      </c>
      <c r="BL6792" s="157">
        <f t="shared" si="226"/>
        <v>0.75200000000000056</v>
      </c>
      <c r="BM6792" s="157">
        <f>IF('1b-NaturalGas'!$AN$87="no","",ROUND(BL6792,4))</f>
        <v>0.752</v>
      </c>
      <c r="BN6792" s="157">
        <f>IF('1b-NaturalGas'!$AN$88="no","",ROUND(BL6792,4))</f>
        <v>0.752</v>
      </c>
      <c r="BO6792" s="157">
        <f>IF('1b-NaturalGas'!$AN$89="no","",ROUND(BL6792,4))</f>
        <v>0.752</v>
      </c>
      <c r="BP6792" s="157">
        <f>IF('1b-NaturalGas'!$AN$90="no","not applicable (based on previous answers)",ROUND(BL6792,4))</f>
        <v>0.752</v>
      </c>
      <c r="BQ6792" s="157">
        <f>IF('1b-NaturalGas'!$AN$91="no","not applicable (based on previous answers)",ROUND(BL6792,4))</f>
        <v>0.752</v>
      </c>
    </row>
    <row r="6793" spans="30:69" x14ac:dyDescent="0.25">
      <c r="AD6793" s="157">
        <f t="shared" si="225"/>
        <v>0.75400000000000056</v>
      </c>
      <c r="AE6793" s="157">
        <f>IF('1a-Electricity'!$AN$77="no","",ROUND(AD6793,4))</f>
        <v>0.754</v>
      </c>
      <c r="AF6793" s="157">
        <f>IF('1a-Electricity'!$AN$78="no","",ROUND(AD6793,4))</f>
        <v>0.754</v>
      </c>
      <c r="AG6793" s="157">
        <f>IF('1a-Electricity'!$AN$79="no","",ROUND(AD6793,4))</f>
        <v>0.754</v>
      </c>
      <c r="BL6793" s="157">
        <f t="shared" si="226"/>
        <v>0.75300000000000056</v>
      </c>
      <c r="BM6793" s="157">
        <f>IF('1b-NaturalGas'!$AN$87="no","",ROUND(BL6793,4))</f>
        <v>0.753</v>
      </c>
      <c r="BN6793" s="157">
        <f>IF('1b-NaturalGas'!$AN$88="no","",ROUND(BL6793,4))</f>
        <v>0.753</v>
      </c>
      <c r="BO6793" s="157">
        <f>IF('1b-NaturalGas'!$AN$89="no","",ROUND(BL6793,4))</f>
        <v>0.753</v>
      </c>
      <c r="BP6793" s="157">
        <f>IF('1b-NaturalGas'!$AN$90="no","not applicable (based on previous answers)",ROUND(BL6793,4))</f>
        <v>0.753</v>
      </c>
      <c r="BQ6793" s="157">
        <f>IF('1b-NaturalGas'!$AN$91="no","not applicable (based on previous answers)",ROUND(BL6793,4))</f>
        <v>0.753</v>
      </c>
    </row>
    <row r="6794" spans="30:69" x14ac:dyDescent="0.25">
      <c r="AD6794" s="157">
        <f t="shared" si="225"/>
        <v>0.75500000000000056</v>
      </c>
      <c r="AE6794" s="157">
        <f>IF('1a-Electricity'!$AN$77="no","",ROUND(AD6794,4))</f>
        <v>0.755</v>
      </c>
      <c r="AF6794" s="157">
        <f>IF('1a-Electricity'!$AN$78="no","",ROUND(AD6794,4))</f>
        <v>0.755</v>
      </c>
      <c r="AG6794" s="157">
        <f>IF('1a-Electricity'!$AN$79="no","",ROUND(AD6794,4))</f>
        <v>0.755</v>
      </c>
      <c r="BL6794" s="157">
        <f t="shared" si="226"/>
        <v>0.75400000000000056</v>
      </c>
      <c r="BM6794" s="157">
        <f>IF('1b-NaturalGas'!$AN$87="no","",ROUND(BL6794,4))</f>
        <v>0.754</v>
      </c>
      <c r="BN6794" s="157">
        <f>IF('1b-NaturalGas'!$AN$88="no","",ROUND(BL6794,4))</f>
        <v>0.754</v>
      </c>
      <c r="BO6794" s="157">
        <f>IF('1b-NaturalGas'!$AN$89="no","",ROUND(BL6794,4))</f>
        <v>0.754</v>
      </c>
      <c r="BP6794" s="157">
        <f>IF('1b-NaturalGas'!$AN$90="no","not applicable (based on previous answers)",ROUND(BL6794,4))</f>
        <v>0.754</v>
      </c>
      <c r="BQ6794" s="157">
        <f>IF('1b-NaturalGas'!$AN$91="no","not applicable (based on previous answers)",ROUND(BL6794,4))</f>
        <v>0.754</v>
      </c>
    </row>
    <row r="6795" spans="30:69" x14ac:dyDescent="0.25">
      <c r="AD6795" s="157">
        <f t="shared" si="225"/>
        <v>0.75600000000000056</v>
      </c>
      <c r="AE6795" s="157">
        <f>IF('1a-Electricity'!$AN$77="no","",ROUND(AD6795,4))</f>
        <v>0.75600000000000001</v>
      </c>
      <c r="AF6795" s="157">
        <f>IF('1a-Electricity'!$AN$78="no","",ROUND(AD6795,4))</f>
        <v>0.75600000000000001</v>
      </c>
      <c r="AG6795" s="157">
        <f>IF('1a-Electricity'!$AN$79="no","",ROUND(AD6795,4))</f>
        <v>0.75600000000000001</v>
      </c>
      <c r="BL6795" s="157">
        <f t="shared" si="226"/>
        <v>0.75500000000000056</v>
      </c>
      <c r="BM6795" s="157">
        <f>IF('1b-NaturalGas'!$AN$87="no","",ROUND(BL6795,4))</f>
        <v>0.755</v>
      </c>
      <c r="BN6795" s="157">
        <f>IF('1b-NaturalGas'!$AN$88="no","",ROUND(BL6795,4))</f>
        <v>0.755</v>
      </c>
      <c r="BO6795" s="157">
        <f>IF('1b-NaturalGas'!$AN$89="no","",ROUND(BL6795,4))</f>
        <v>0.755</v>
      </c>
      <c r="BP6795" s="157">
        <f>IF('1b-NaturalGas'!$AN$90="no","not applicable (based on previous answers)",ROUND(BL6795,4))</f>
        <v>0.755</v>
      </c>
      <c r="BQ6795" s="157">
        <f>IF('1b-NaturalGas'!$AN$91="no","not applicable (based on previous answers)",ROUND(BL6795,4))</f>
        <v>0.755</v>
      </c>
    </row>
    <row r="6796" spans="30:69" x14ac:dyDescent="0.25">
      <c r="AD6796" s="157">
        <f t="shared" si="225"/>
        <v>0.75700000000000056</v>
      </c>
      <c r="AE6796" s="157">
        <f>IF('1a-Electricity'!$AN$77="no","",ROUND(AD6796,4))</f>
        <v>0.75700000000000001</v>
      </c>
      <c r="AF6796" s="157">
        <f>IF('1a-Electricity'!$AN$78="no","",ROUND(AD6796,4))</f>
        <v>0.75700000000000001</v>
      </c>
      <c r="AG6796" s="157">
        <f>IF('1a-Electricity'!$AN$79="no","",ROUND(AD6796,4))</f>
        <v>0.75700000000000001</v>
      </c>
      <c r="BL6796" s="157">
        <f t="shared" si="226"/>
        <v>0.75600000000000056</v>
      </c>
      <c r="BM6796" s="157">
        <f>IF('1b-NaturalGas'!$AN$87="no","",ROUND(BL6796,4))</f>
        <v>0.75600000000000001</v>
      </c>
      <c r="BN6796" s="157">
        <f>IF('1b-NaturalGas'!$AN$88="no","",ROUND(BL6796,4))</f>
        <v>0.75600000000000001</v>
      </c>
      <c r="BO6796" s="157">
        <f>IF('1b-NaturalGas'!$AN$89="no","",ROUND(BL6796,4))</f>
        <v>0.75600000000000001</v>
      </c>
      <c r="BP6796" s="157">
        <f>IF('1b-NaturalGas'!$AN$90="no","not applicable (based on previous answers)",ROUND(BL6796,4))</f>
        <v>0.75600000000000001</v>
      </c>
      <c r="BQ6796" s="157">
        <f>IF('1b-NaturalGas'!$AN$91="no","not applicable (based on previous answers)",ROUND(BL6796,4))</f>
        <v>0.75600000000000001</v>
      </c>
    </row>
    <row r="6797" spans="30:69" x14ac:dyDescent="0.25">
      <c r="AD6797" s="157">
        <f t="shared" si="225"/>
        <v>0.75800000000000056</v>
      </c>
      <c r="AE6797" s="157">
        <f>IF('1a-Electricity'!$AN$77="no","",ROUND(AD6797,4))</f>
        <v>0.75800000000000001</v>
      </c>
      <c r="AF6797" s="157">
        <f>IF('1a-Electricity'!$AN$78="no","",ROUND(AD6797,4))</f>
        <v>0.75800000000000001</v>
      </c>
      <c r="AG6797" s="157">
        <f>IF('1a-Electricity'!$AN$79="no","",ROUND(AD6797,4))</f>
        <v>0.75800000000000001</v>
      </c>
      <c r="BL6797" s="157">
        <f t="shared" si="226"/>
        <v>0.75700000000000056</v>
      </c>
      <c r="BM6797" s="157">
        <f>IF('1b-NaturalGas'!$AN$87="no","",ROUND(BL6797,4))</f>
        <v>0.75700000000000001</v>
      </c>
      <c r="BN6797" s="157">
        <f>IF('1b-NaturalGas'!$AN$88="no","",ROUND(BL6797,4))</f>
        <v>0.75700000000000001</v>
      </c>
      <c r="BO6797" s="157">
        <f>IF('1b-NaturalGas'!$AN$89="no","",ROUND(BL6797,4))</f>
        <v>0.75700000000000001</v>
      </c>
      <c r="BP6797" s="157">
        <f>IF('1b-NaturalGas'!$AN$90="no","not applicable (based on previous answers)",ROUND(BL6797,4))</f>
        <v>0.75700000000000001</v>
      </c>
      <c r="BQ6797" s="157">
        <f>IF('1b-NaturalGas'!$AN$91="no","not applicable (based on previous answers)",ROUND(BL6797,4))</f>
        <v>0.75700000000000001</v>
      </c>
    </row>
    <row r="6798" spans="30:69" x14ac:dyDescent="0.25">
      <c r="AD6798" s="157">
        <f t="shared" si="225"/>
        <v>0.75900000000000056</v>
      </c>
      <c r="AE6798" s="157">
        <f>IF('1a-Electricity'!$AN$77="no","",ROUND(AD6798,4))</f>
        <v>0.75900000000000001</v>
      </c>
      <c r="AF6798" s="157">
        <f>IF('1a-Electricity'!$AN$78="no","",ROUND(AD6798,4))</f>
        <v>0.75900000000000001</v>
      </c>
      <c r="AG6798" s="157">
        <f>IF('1a-Electricity'!$AN$79="no","",ROUND(AD6798,4))</f>
        <v>0.75900000000000001</v>
      </c>
      <c r="BL6798" s="157">
        <f t="shared" si="226"/>
        <v>0.75800000000000056</v>
      </c>
      <c r="BM6798" s="157">
        <f>IF('1b-NaturalGas'!$AN$87="no","",ROUND(BL6798,4))</f>
        <v>0.75800000000000001</v>
      </c>
      <c r="BN6798" s="157">
        <f>IF('1b-NaturalGas'!$AN$88="no","",ROUND(BL6798,4))</f>
        <v>0.75800000000000001</v>
      </c>
      <c r="BO6798" s="157">
        <f>IF('1b-NaturalGas'!$AN$89="no","",ROUND(BL6798,4))</f>
        <v>0.75800000000000001</v>
      </c>
      <c r="BP6798" s="157">
        <f>IF('1b-NaturalGas'!$AN$90="no","not applicable (based on previous answers)",ROUND(BL6798,4))</f>
        <v>0.75800000000000001</v>
      </c>
      <c r="BQ6798" s="157">
        <f>IF('1b-NaturalGas'!$AN$91="no","not applicable (based on previous answers)",ROUND(BL6798,4))</f>
        <v>0.75800000000000001</v>
      </c>
    </row>
    <row r="6799" spans="30:69" x14ac:dyDescent="0.25">
      <c r="AD6799" s="157">
        <f t="shared" si="225"/>
        <v>0.76000000000000056</v>
      </c>
      <c r="AE6799" s="157">
        <f>IF('1a-Electricity'!$AN$77="no","",ROUND(AD6799,4))</f>
        <v>0.76</v>
      </c>
      <c r="AF6799" s="157">
        <f>IF('1a-Electricity'!$AN$78="no","",ROUND(AD6799,4))</f>
        <v>0.76</v>
      </c>
      <c r="AG6799" s="157">
        <f>IF('1a-Electricity'!$AN$79="no","",ROUND(AD6799,4))</f>
        <v>0.76</v>
      </c>
      <c r="BL6799" s="157">
        <f t="shared" si="226"/>
        <v>0.75900000000000056</v>
      </c>
      <c r="BM6799" s="157">
        <f>IF('1b-NaturalGas'!$AN$87="no","",ROUND(BL6799,4))</f>
        <v>0.75900000000000001</v>
      </c>
      <c r="BN6799" s="157">
        <f>IF('1b-NaturalGas'!$AN$88="no","",ROUND(BL6799,4))</f>
        <v>0.75900000000000001</v>
      </c>
      <c r="BO6799" s="157">
        <f>IF('1b-NaturalGas'!$AN$89="no","",ROUND(BL6799,4))</f>
        <v>0.75900000000000001</v>
      </c>
      <c r="BP6799" s="157">
        <f>IF('1b-NaturalGas'!$AN$90="no","not applicable (based on previous answers)",ROUND(BL6799,4))</f>
        <v>0.75900000000000001</v>
      </c>
      <c r="BQ6799" s="157">
        <f>IF('1b-NaturalGas'!$AN$91="no","not applicable (based on previous answers)",ROUND(BL6799,4))</f>
        <v>0.75900000000000001</v>
      </c>
    </row>
    <row r="6800" spans="30:69" x14ac:dyDescent="0.25">
      <c r="AD6800" s="157">
        <f t="shared" ref="AD6800:AD6863" si="227">AD6799+0.001</f>
        <v>0.76100000000000056</v>
      </c>
      <c r="AE6800" s="157">
        <f>IF('1a-Electricity'!$AN$77="no","",ROUND(AD6800,4))</f>
        <v>0.76100000000000001</v>
      </c>
      <c r="AF6800" s="157">
        <f>IF('1a-Electricity'!$AN$78="no","",ROUND(AD6800,4))</f>
        <v>0.76100000000000001</v>
      </c>
      <c r="AG6800" s="157">
        <f>IF('1a-Electricity'!$AN$79="no","",ROUND(AD6800,4))</f>
        <v>0.76100000000000001</v>
      </c>
      <c r="BL6800" s="157">
        <f t="shared" si="226"/>
        <v>0.76000000000000056</v>
      </c>
      <c r="BM6800" s="157">
        <f>IF('1b-NaturalGas'!$AN$87="no","",ROUND(BL6800,4))</f>
        <v>0.76</v>
      </c>
      <c r="BN6800" s="157">
        <f>IF('1b-NaturalGas'!$AN$88="no","",ROUND(BL6800,4))</f>
        <v>0.76</v>
      </c>
      <c r="BO6800" s="157">
        <f>IF('1b-NaturalGas'!$AN$89="no","",ROUND(BL6800,4))</f>
        <v>0.76</v>
      </c>
      <c r="BP6800" s="157">
        <f>IF('1b-NaturalGas'!$AN$90="no","not applicable (based on previous answers)",ROUND(BL6800,4))</f>
        <v>0.76</v>
      </c>
      <c r="BQ6800" s="157">
        <f>IF('1b-NaturalGas'!$AN$91="no","not applicable (based on previous answers)",ROUND(BL6800,4))</f>
        <v>0.76</v>
      </c>
    </row>
    <row r="6801" spans="30:69" x14ac:dyDescent="0.25">
      <c r="AD6801" s="157">
        <f t="shared" si="227"/>
        <v>0.76200000000000057</v>
      </c>
      <c r="AE6801" s="157">
        <f>IF('1a-Electricity'!$AN$77="no","",ROUND(AD6801,4))</f>
        <v>0.76200000000000001</v>
      </c>
      <c r="AF6801" s="157">
        <f>IF('1a-Electricity'!$AN$78="no","",ROUND(AD6801,4))</f>
        <v>0.76200000000000001</v>
      </c>
      <c r="AG6801" s="157">
        <f>IF('1a-Electricity'!$AN$79="no","",ROUND(AD6801,4))</f>
        <v>0.76200000000000001</v>
      </c>
      <c r="BL6801" s="157">
        <f t="shared" ref="BL6801:BL6864" si="228">BL6800+0.001</f>
        <v>0.76100000000000056</v>
      </c>
      <c r="BM6801" s="157">
        <f>IF('1b-NaturalGas'!$AN$87="no","",ROUND(BL6801,4))</f>
        <v>0.76100000000000001</v>
      </c>
      <c r="BN6801" s="157">
        <f>IF('1b-NaturalGas'!$AN$88="no","",ROUND(BL6801,4))</f>
        <v>0.76100000000000001</v>
      </c>
      <c r="BO6801" s="157">
        <f>IF('1b-NaturalGas'!$AN$89="no","",ROUND(BL6801,4))</f>
        <v>0.76100000000000001</v>
      </c>
      <c r="BP6801" s="157">
        <f>IF('1b-NaturalGas'!$AN$90="no","not applicable (based on previous answers)",ROUND(BL6801,4))</f>
        <v>0.76100000000000001</v>
      </c>
      <c r="BQ6801" s="157">
        <f>IF('1b-NaturalGas'!$AN$91="no","not applicable (based on previous answers)",ROUND(BL6801,4))</f>
        <v>0.76100000000000001</v>
      </c>
    </row>
    <row r="6802" spans="30:69" x14ac:dyDescent="0.25">
      <c r="AD6802" s="157">
        <f t="shared" si="227"/>
        <v>0.76300000000000057</v>
      </c>
      <c r="AE6802" s="157">
        <f>IF('1a-Electricity'!$AN$77="no","",ROUND(AD6802,4))</f>
        <v>0.76300000000000001</v>
      </c>
      <c r="AF6802" s="157">
        <f>IF('1a-Electricity'!$AN$78="no","",ROUND(AD6802,4))</f>
        <v>0.76300000000000001</v>
      </c>
      <c r="AG6802" s="157">
        <f>IF('1a-Electricity'!$AN$79="no","",ROUND(AD6802,4))</f>
        <v>0.76300000000000001</v>
      </c>
      <c r="BL6802" s="157">
        <f t="shared" si="228"/>
        <v>0.76200000000000057</v>
      </c>
      <c r="BM6802" s="157">
        <f>IF('1b-NaturalGas'!$AN$87="no","",ROUND(BL6802,4))</f>
        <v>0.76200000000000001</v>
      </c>
      <c r="BN6802" s="157">
        <f>IF('1b-NaturalGas'!$AN$88="no","",ROUND(BL6802,4))</f>
        <v>0.76200000000000001</v>
      </c>
      <c r="BO6802" s="157">
        <f>IF('1b-NaturalGas'!$AN$89="no","",ROUND(BL6802,4))</f>
        <v>0.76200000000000001</v>
      </c>
      <c r="BP6802" s="157">
        <f>IF('1b-NaturalGas'!$AN$90="no","not applicable (based on previous answers)",ROUND(BL6802,4))</f>
        <v>0.76200000000000001</v>
      </c>
      <c r="BQ6802" s="157">
        <f>IF('1b-NaturalGas'!$AN$91="no","not applicable (based on previous answers)",ROUND(BL6802,4))</f>
        <v>0.76200000000000001</v>
      </c>
    </row>
    <row r="6803" spans="30:69" x14ac:dyDescent="0.25">
      <c r="AD6803" s="157">
        <f t="shared" si="227"/>
        <v>0.76400000000000057</v>
      </c>
      <c r="AE6803" s="157">
        <f>IF('1a-Electricity'!$AN$77="no","",ROUND(AD6803,4))</f>
        <v>0.76400000000000001</v>
      </c>
      <c r="AF6803" s="157">
        <f>IF('1a-Electricity'!$AN$78="no","",ROUND(AD6803,4))</f>
        <v>0.76400000000000001</v>
      </c>
      <c r="AG6803" s="157">
        <f>IF('1a-Electricity'!$AN$79="no","",ROUND(AD6803,4))</f>
        <v>0.76400000000000001</v>
      </c>
      <c r="BL6803" s="157">
        <f t="shared" si="228"/>
        <v>0.76300000000000057</v>
      </c>
      <c r="BM6803" s="157">
        <f>IF('1b-NaturalGas'!$AN$87="no","",ROUND(BL6803,4))</f>
        <v>0.76300000000000001</v>
      </c>
      <c r="BN6803" s="157">
        <f>IF('1b-NaturalGas'!$AN$88="no","",ROUND(BL6803,4))</f>
        <v>0.76300000000000001</v>
      </c>
      <c r="BO6803" s="157">
        <f>IF('1b-NaturalGas'!$AN$89="no","",ROUND(BL6803,4))</f>
        <v>0.76300000000000001</v>
      </c>
      <c r="BP6803" s="157">
        <f>IF('1b-NaturalGas'!$AN$90="no","not applicable (based on previous answers)",ROUND(BL6803,4))</f>
        <v>0.76300000000000001</v>
      </c>
      <c r="BQ6803" s="157">
        <f>IF('1b-NaturalGas'!$AN$91="no","not applicable (based on previous answers)",ROUND(BL6803,4))</f>
        <v>0.76300000000000001</v>
      </c>
    </row>
    <row r="6804" spans="30:69" x14ac:dyDescent="0.25">
      <c r="AD6804" s="157">
        <f t="shared" si="227"/>
        <v>0.76500000000000057</v>
      </c>
      <c r="AE6804" s="157">
        <f>IF('1a-Electricity'!$AN$77="no","",ROUND(AD6804,4))</f>
        <v>0.76500000000000001</v>
      </c>
      <c r="AF6804" s="157">
        <f>IF('1a-Electricity'!$AN$78="no","",ROUND(AD6804,4))</f>
        <v>0.76500000000000001</v>
      </c>
      <c r="AG6804" s="157">
        <f>IF('1a-Electricity'!$AN$79="no","",ROUND(AD6804,4))</f>
        <v>0.76500000000000001</v>
      </c>
      <c r="BL6804" s="157">
        <f t="shared" si="228"/>
        <v>0.76400000000000057</v>
      </c>
      <c r="BM6804" s="157">
        <f>IF('1b-NaturalGas'!$AN$87="no","",ROUND(BL6804,4))</f>
        <v>0.76400000000000001</v>
      </c>
      <c r="BN6804" s="157">
        <f>IF('1b-NaturalGas'!$AN$88="no","",ROUND(BL6804,4))</f>
        <v>0.76400000000000001</v>
      </c>
      <c r="BO6804" s="157">
        <f>IF('1b-NaturalGas'!$AN$89="no","",ROUND(BL6804,4))</f>
        <v>0.76400000000000001</v>
      </c>
      <c r="BP6804" s="157">
        <f>IF('1b-NaturalGas'!$AN$90="no","not applicable (based on previous answers)",ROUND(BL6804,4))</f>
        <v>0.76400000000000001</v>
      </c>
      <c r="BQ6804" s="157">
        <f>IF('1b-NaturalGas'!$AN$91="no","not applicable (based on previous answers)",ROUND(BL6804,4))</f>
        <v>0.76400000000000001</v>
      </c>
    </row>
    <row r="6805" spans="30:69" x14ac:dyDescent="0.25">
      <c r="AD6805" s="157">
        <f t="shared" si="227"/>
        <v>0.76600000000000057</v>
      </c>
      <c r="AE6805" s="157">
        <f>IF('1a-Electricity'!$AN$77="no","",ROUND(AD6805,4))</f>
        <v>0.76600000000000001</v>
      </c>
      <c r="AF6805" s="157">
        <f>IF('1a-Electricity'!$AN$78="no","",ROUND(AD6805,4))</f>
        <v>0.76600000000000001</v>
      </c>
      <c r="AG6805" s="157">
        <f>IF('1a-Electricity'!$AN$79="no","",ROUND(AD6805,4))</f>
        <v>0.76600000000000001</v>
      </c>
      <c r="BL6805" s="157">
        <f t="shared" si="228"/>
        <v>0.76500000000000057</v>
      </c>
      <c r="BM6805" s="157">
        <f>IF('1b-NaturalGas'!$AN$87="no","",ROUND(BL6805,4))</f>
        <v>0.76500000000000001</v>
      </c>
      <c r="BN6805" s="157">
        <f>IF('1b-NaturalGas'!$AN$88="no","",ROUND(BL6805,4))</f>
        <v>0.76500000000000001</v>
      </c>
      <c r="BO6805" s="157">
        <f>IF('1b-NaturalGas'!$AN$89="no","",ROUND(BL6805,4))</f>
        <v>0.76500000000000001</v>
      </c>
      <c r="BP6805" s="157">
        <f>IF('1b-NaturalGas'!$AN$90="no","not applicable (based on previous answers)",ROUND(BL6805,4))</f>
        <v>0.76500000000000001</v>
      </c>
      <c r="BQ6805" s="157">
        <f>IF('1b-NaturalGas'!$AN$91="no","not applicable (based on previous answers)",ROUND(BL6805,4))</f>
        <v>0.76500000000000001</v>
      </c>
    </row>
    <row r="6806" spans="30:69" x14ac:dyDescent="0.25">
      <c r="AD6806" s="157">
        <f t="shared" si="227"/>
        <v>0.76700000000000057</v>
      </c>
      <c r="AE6806" s="157">
        <f>IF('1a-Electricity'!$AN$77="no","",ROUND(AD6806,4))</f>
        <v>0.76700000000000002</v>
      </c>
      <c r="AF6806" s="157">
        <f>IF('1a-Electricity'!$AN$78="no","",ROUND(AD6806,4))</f>
        <v>0.76700000000000002</v>
      </c>
      <c r="AG6806" s="157">
        <f>IF('1a-Electricity'!$AN$79="no","",ROUND(AD6806,4))</f>
        <v>0.76700000000000002</v>
      </c>
      <c r="BL6806" s="157">
        <f t="shared" si="228"/>
        <v>0.76600000000000057</v>
      </c>
      <c r="BM6806" s="157">
        <f>IF('1b-NaturalGas'!$AN$87="no","",ROUND(BL6806,4))</f>
        <v>0.76600000000000001</v>
      </c>
      <c r="BN6806" s="157">
        <f>IF('1b-NaturalGas'!$AN$88="no","",ROUND(BL6806,4))</f>
        <v>0.76600000000000001</v>
      </c>
      <c r="BO6806" s="157">
        <f>IF('1b-NaturalGas'!$AN$89="no","",ROUND(BL6806,4))</f>
        <v>0.76600000000000001</v>
      </c>
      <c r="BP6806" s="157">
        <f>IF('1b-NaturalGas'!$AN$90="no","not applicable (based on previous answers)",ROUND(BL6806,4))</f>
        <v>0.76600000000000001</v>
      </c>
      <c r="BQ6806" s="157">
        <f>IF('1b-NaturalGas'!$AN$91="no","not applicable (based on previous answers)",ROUND(BL6806,4))</f>
        <v>0.76600000000000001</v>
      </c>
    </row>
    <row r="6807" spans="30:69" x14ac:dyDescent="0.25">
      <c r="AD6807" s="157">
        <f t="shared" si="227"/>
        <v>0.76800000000000057</v>
      </c>
      <c r="AE6807" s="157">
        <f>IF('1a-Electricity'!$AN$77="no","",ROUND(AD6807,4))</f>
        <v>0.76800000000000002</v>
      </c>
      <c r="AF6807" s="157">
        <f>IF('1a-Electricity'!$AN$78="no","",ROUND(AD6807,4))</f>
        <v>0.76800000000000002</v>
      </c>
      <c r="AG6807" s="157">
        <f>IF('1a-Electricity'!$AN$79="no","",ROUND(AD6807,4))</f>
        <v>0.76800000000000002</v>
      </c>
      <c r="BL6807" s="157">
        <f t="shared" si="228"/>
        <v>0.76700000000000057</v>
      </c>
      <c r="BM6807" s="157">
        <f>IF('1b-NaturalGas'!$AN$87="no","",ROUND(BL6807,4))</f>
        <v>0.76700000000000002</v>
      </c>
      <c r="BN6807" s="157">
        <f>IF('1b-NaturalGas'!$AN$88="no","",ROUND(BL6807,4))</f>
        <v>0.76700000000000002</v>
      </c>
      <c r="BO6807" s="157">
        <f>IF('1b-NaturalGas'!$AN$89="no","",ROUND(BL6807,4))</f>
        <v>0.76700000000000002</v>
      </c>
      <c r="BP6807" s="157">
        <f>IF('1b-NaturalGas'!$AN$90="no","not applicable (based on previous answers)",ROUND(BL6807,4))</f>
        <v>0.76700000000000002</v>
      </c>
      <c r="BQ6807" s="157">
        <f>IF('1b-NaturalGas'!$AN$91="no","not applicable (based on previous answers)",ROUND(BL6807,4))</f>
        <v>0.76700000000000002</v>
      </c>
    </row>
    <row r="6808" spans="30:69" x14ac:dyDescent="0.25">
      <c r="AD6808" s="157">
        <f t="shared" si="227"/>
        <v>0.76900000000000057</v>
      </c>
      <c r="AE6808" s="157">
        <f>IF('1a-Electricity'!$AN$77="no","",ROUND(AD6808,4))</f>
        <v>0.76900000000000002</v>
      </c>
      <c r="AF6808" s="157">
        <f>IF('1a-Electricity'!$AN$78="no","",ROUND(AD6808,4))</f>
        <v>0.76900000000000002</v>
      </c>
      <c r="AG6808" s="157">
        <f>IF('1a-Electricity'!$AN$79="no","",ROUND(AD6808,4))</f>
        <v>0.76900000000000002</v>
      </c>
      <c r="BL6808" s="157">
        <f t="shared" si="228"/>
        <v>0.76800000000000057</v>
      </c>
      <c r="BM6808" s="157">
        <f>IF('1b-NaturalGas'!$AN$87="no","",ROUND(BL6808,4))</f>
        <v>0.76800000000000002</v>
      </c>
      <c r="BN6808" s="157">
        <f>IF('1b-NaturalGas'!$AN$88="no","",ROUND(BL6808,4))</f>
        <v>0.76800000000000002</v>
      </c>
      <c r="BO6808" s="157">
        <f>IF('1b-NaturalGas'!$AN$89="no","",ROUND(BL6808,4))</f>
        <v>0.76800000000000002</v>
      </c>
      <c r="BP6808" s="157">
        <f>IF('1b-NaturalGas'!$AN$90="no","not applicable (based on previous answers)",ROUND(BL6808,4))</f>
        <v>0.76800000000000002</v>
      </c>
      <c r="BQ6808" s="157">
        <f>IF('1b-NaturalGas'!$AN$91="no","not applicable (based on previous answers)",ROUND(BL6808,4))</f>
        <v>0.76800000000000002</v>
      </c>
    </row>
    <row r="6809" spans="30:69" x14ac:dyDescent="0.25">
      <c r="AD6809" s="157">
        <f t="shared" si="227"/>
        <v>0.77000000000000057</v>
      </c>
      <c r="AE6809" s="157">
        <f>IF('1a-Electricity'!$AN$77="no","",ROUND(AD6809,4))</f>
        <v>0.77</v>
      </c>
      <c r="AF6809" s="157">
        <f>IF('1a-Electricity'!$AN$78="no","",ROUND(AD6809,4))</f>
        <v>0.77</v>
      </c>
      <c r="AG6809" s="157">
        <f>IF('1a-Electricity'!$AN$79="no","",ROUND(AD6809,4))</f>
        <v>0.77</v>
      </c>
      <c r="BL6809" s="157">
        <f t="shared" si="228"/>
        <v>0.76900000000000057</v>
      </c>
      <c r="BM6809" s="157">
        <f>IF('1b-NaturalGas'!$AN$87="no","",ROUND(BL6809,4))</f>
        <v>0.76900000000000002</v>
      </c>
      <c r="BN6809" s="157">
        <f>IF('1b-NaturalGas'!$AN$88="no","",ROUND(BL6809,4))</f>
        <v>0.76900000000000002</v>
      </c>
      <c r="BO6809" s="157">
        <f>IF('1b-NaturalGas'!$AN$89="no","",ROUND(BL6809,4))</f>
        <v>0.76900000000000002</v>
      </c>
      <c r="BP6809" s="157">
        <f>IF('1b-NaturalGas'!$AN$90="no","not applicable (based on previous answers)",ROUND(BL6809,4))</f>
        <v>0.76900000000000002</v>
      </c>
      <c r="BQ6809" s="157">
        <f>IF('1b-NaturalGas'!$AN$91="no","not applicable (based on previous answers)",ROUND(BL6809,4))</f>
        <v>0.76900000000000002</v>
      </c>
    </row>
    <row r="6810" spans="30:69" x14ac:dyDescent="0.25">
      <c r="AD6810" s="157">
        <f t="shared" si="227"/>
        <v>0.77100000000000057</v>
      </c>
      <c r="AE6810" s="157">
        <f>IF('1a-Electricity'!$AN$77="no","",ROUND(AD6810,4))</f>
        <v>0.77100000000000002</v>
      </c>
      <c r="AF6810" s="157">
        <f>IF('1a-Electricity'!$AN$78="no","",ROUND(AD6810,4))</f>
        <v>0.77100000000000002</v>
      </c>
      <c r="AG6810" s="157">
        <f>IF('1a-Electricity'!$AN$79="no","",ROUND(AD6810,4))</f>
        <v>0.77100000000000002</v>
      </c>
      <c r="BL6810" s="157">
        <f t="shared" si="228"/>
        <v>0.77000000000000057</v>
      </c>
      <c r="BM6810" s="157">
        <f>IF('1b-NaturalGas'!$AN$87="no","",ROUND(BL6810,4))</f>
        <v>0.77</v>
      </c>
      <c r="BN6810" s="157">
        <f>IF('1b-NaturalGas'!$AN$88="no","",ROUND(BL6810,4))</f>
        <v>0.77</v>
      </c>
      <c r="BO6810" s="157">
        <f>IF('1b-NaturalGas'!$AN$89="no","",ROUND(BL6810,4))</f>
        <v>0.77</v>
      </c>
      <c r="BP6810" s="157">
        <f>IF('1b-NaturalGas'!$AN$90="no","not applicable (based on previous answers)",ROUND(BL6810,4))</f>
        <v>0.77</v>
      </c>
      <c r="BQ6810" s="157">
        <f>IF('1b-NaturalGas'!$AN$91="no","not applicable (based on previous answers)",ROUND(BL6810,4))</f>
        <v>0.77</v>
      </c>
    </row>
    <row r="6811" spans="30:69" x14ac:dyDescent="0.25">
      <c r="AD6811" s="157">
        <f t="shared" si="227"/>
        <v>0.77200000000000057</v>
      </c>
      <c r="AE6811" s="157">
        <f>IF('1a-Electricity'!$AN$77="no","",ROUND(AD6811,4))</f>
        <v>0.77200000000000002</v>
      </c>
      <c r="AF6811" s="157">
        <f>IF('1a-Electricity'!$AN$78="no","",ROUND(AD6811,4))</f>
        <v>0.77200000000000002</v>
      </c>
      <c r="AG6811" s="157">
        <f>IF('1a-Electricity'!$AN$79="no","",ROUND(AD6811,4))</f>
        <v>0.77200000000000002</v>
      </c>
      <c r="BL6811" s="157">
        <f t="shared" si="228"/>
        <v>0.77100000000000057</v>
      </c>
      <c r="BM6811" s="157">
        <f>IF('1b-NaturalGas'!$AN$87="no","",ROUND(BL6811,4))</f>
        <v>0.77100000000000002</v>
      </c>
      <c r="BN6811" s="157">
        <f>IF('1b-NaturalGas'!$AN$88="no","",ROUND(BL6811,4))</f>
        <v>0.77100000000000002</v>
      </c>
      <c r="BO6811" s="157">
        <f>IF('1b-NaturalGas'!$AN$89="no","",ROUND(BL6811,4))</f>
        <v>0.77100000000000002</v>
      </c>
      <c r="BP6811" s="157">
        <f>IF('1b-NaturalGas'!$AN$90="no","not applicable (based on previous answers)",ROUND(BL6811,4))</f>
        <v>0.77100000000000002</v>
      </c>
      <c r="BQ6811" s="157">
        <f>IF('1b-NaturalGas'!$AN$91="no","not applicable (based on previous answers)",ROUND(BL6811,4))</f>
        <v>0.77100000000000002</v>
      </c>
    </row>
    <row r="6812" spans="30:69" x14ac:dyDescent="0.25">
      <c r="AD6812" s="157">
        <f t="shared" si="227"/>
        <v>0.77300000000000058</v>
      </c>
      <c r="AE6812" s="157">
        <f>IF('1a-Electricity'!$AN$77="no","",ROUND(AD6812,4))</f>
        <v>0.77300000000000002</v>
      </c>
      <c r="AF6812" s="157">
        <f>IF('1a-Electricity'!$AN$78="no","",ROUND(AD6812,4))</f>
        <v>0.77300000000000002</v>
      </c>
      <c r="AG6812" s="157">
        <f>IF('1a-Electricity'!$AN$79="no","",ROUND(AD6812,4))</f>
        <v>0.77300000000000002</v>
      </c>
      <c r="BL6812" s="157">
        <f t="shared" si="228"/>
        <v>0.77200000000000057</v>
      </c>
      <c r="BM6812" s="157">
        <f>IF('1b-NaturalGas'!$AN$87="no","",ROUND(BL6812,4))</f>
        <v>0.77200000000000002</v>
      </c>
      <c r="BN6812" s="157">
        <f>IF('1b-NaturalGas'!$AN$88="no","",ROUND(BL6812,4))</f>
        <v>0.77200000000000002</v>
      </c>
      <c r="BO6812" s="157">
        <f>IF('1b-NaturalGas'!$AN$89="no","",ROUND(BL6812,4))</f>
        <v>0.77200000000000002</v>
      </c>
      <c r="BP6812" s="157">
        <f>IF('1b-NaturalGas'!$AN$90="no","not applicable (based on previous answers)",ROUND(BL6812,4))</f>
        <v>0.77200000000000002</v>
      </c>
      <c r="BQ6812" s="157">
        <f>IF('1b-NaturalGas'!$AN$91="no","not applicable (based on previous answers)",ROUND(BL6812,4))</f>
        <v>0.77200000000000002</v>
      </c>
    </row>
    <row r="6813" spans="30:69" x14ac:dyDescent="0.25">
      <c r="AD6813" s="157">
        <f t="shared" si="227"/>
        <v>0.77400000000000058</v>
      </c>
      <c r="AE6813" s="157">
        <f>IF('1a-Electricity'!$AN$77="no","",ROUND(AD6813,4))</f>
        <v>0.77400000000000002</v>
      </c>
      <c r="AF6813" s="157">
        <f>IF('1a-Electricity'!$AN$78="no","",ROUND(AD6813,4))</f>
        <v>0.77400000000000002</v>
      </c>
      <c r="AG6813" s="157">
        <f>IF('1a-Electricity'!$AN$79="no","",ROUND(AD6813,4))</f>
        <v>0.77400000000000002</v>
      </c>
      <c r="BL6813" s="157">
        <f t="shared" si="228"/>
        <v>0.77300000000000058</v>
      </c>
      <c r="BM6813" s="157">
        <f>IF('1b-NaturalGas'!$AN$87="no","",ROUND(BL6813,4))</f>
        <v>0.77300000000000002</v>
      </c>
      <c r="BN6813" s="157">
        <f>IF('1b-NaturalGas'!$AN$88="no","",ROUND(BL6813,4))</f>
        <v>0.77300000000000002</v>
      </c>
      <c r="BO6813" s="157">
        <f>IF('1b-NaturalGas'!$AN$89="no","",ROUND(BL6813,4))</f>
        <v>0.77300000000000002</v>
      </c>
      <c r="BP6813" s="157">
        <f>IF('1b-NaturalGas'!$AN$90="no","not applicable (based on previous answers)",ROUND(BL6813,4))</f>
        <v>0.77300000000000002</v>
      </c>
      <c r="BQ6813" s="157">
        <f>IF('1b-NaturalGas'!$AN$91="no","not applicable (based on previous answers)",ROUND(BL6813,4))</f>
        <v>0.77300000000000002</v>
      </c>
    </row>
    <row r="6814" spans="30:69" x14ac:dyDescent="0.25">
      <c r="AD6814" s="157">
        <f t="shared" si="227"/>
        <v>0.77500000000000058</v>
      </c>
      <c r="AE6814" s="157">
        <f>IF('1a-Electricity'!$AN$77="no","",ROUND(AD6814,4))</f>
        <v>0.77500000000000002</v>
      </c>
      <c r="AF6814" s="157">
        <f>IF('1a-Electricity'!$AN$78="no","",ROUND(AD6814,4))</f>
        <v>0.77500000000000002</v>
      </c>
      <c r="AG6814" s="157">
        <f>IF('1a-Electricity'!$AN$79="no","",ROUND(AD6814,4))</f>
        <v>0.77500000000000002</v>
      </c>
      <c r="BL6814" s="157">
        <f t="shared" si="228"/>
        <v>0.77400000000000058</v>
      </c>
      <c r="BM6814" s="157">
        <f>IF('1b-NaturalGas'!$AN$87="no","",ROUND(BL6814,4))</f>
        <v>0.77400000000000002</v>
      </c>
      <c r="BN6814" s="157">
        <f>IF('1b-NaturalGas'!$AN$88="no","",ROUND(BL6814,4))</f>
        <v>0.77400000000000002</v>
      </c>
      <c r="BO6814" s="157">
        <f>IF('1b-NaturalGas'!$AN$89="no","",ROUND(BL6814,4))</f>
        <v>0.77400000000000002</v>
      </c>
      <c r="BP6814" s="157">
        <f>IF('1b-NaturalGas'!$AN$90="no","not applicable (based on previous answers)",ROUND(BL6814,4))</f>
        <v>0.77400000000000002</v>
      </c>
      <c r="BQ6814" s="157">
        <f>IF('1b-NaturalGas'!$AN$91="no","not applicable (based on previous answers)",ROUND(BL6814,4))</f>
        <v>0.77400000000000002</v>
      </c>
    </row>
    <row r="6815" spans="30:69" x14ac:dyDescent="0.25">
      <c r="AD6815" s="157">
        <f t="shared" si="227"/>
        <v>0.77600000000000058</v>
      </c>
      <c r="AE6815" s="157">
        <f>IF('1a-Electricity'!$AN$77="no","",ROUND(AD6815,4))</f>
        <v>0.77600000000000002</v>
      </c>
      <c r="AF6815" s="157">
        <f>IF('1a-Electricity'!$AN$78="no","",ROUND(AD6815,4))</f>
        <v>0.77600000000000002</v>
      </c>
      <c r="AG6815" s="157">
        <f>IF('1a-Electricity'!$AN$79="no","",ROUND(AD6815,4))</f>
        <v>0.77600000000000002</v>
      </c>
      <c r="BL6815" s="157">
        <f t="shared" si="228"/>
        <v>0.77500000000000058</v>
      </c>
      <c r="BM6815" s="157">
        <f>IF('1b-NaturalGas'!$AN$87="no","",ROUND(BL6815,4))</f>
        <v>0.77500000000000002</v>
      </c>
      <c r="BN6815" s="157">
        <f>IF('1b-NaturalGas'!$AN$88="no","",ROUND(BL6815,4))</f>
        <v>0.77500000000000002</v>
      </c>
      <c r="BO6815" s="157">
        <f>IF('1b-NaturalGas'!$AN$89="no","",ROUND(BL6815,4))</f>
        <v>0.77500000000000002</v>
      </c>
      <c r="BP6815" s="157">
        <f>IF('1b-NaturalGas'!$AN$90="no","not applicable (based on previous answers)",ROUND(BL6815,4))</f>
        <v>0.77500000000000002</v>
      </c>
      <c r="BQ6815" s="157">
        <f>IF('1b-NaturalGas'!$AN$91="no","not applicable (based on previous answers)",ROUND(BL6815,4))</f>
        <v>0.77500000000000002</v>
      </c>
    </row>
    <row r="6816" spans="30:69" x14ac:dyDescent="0.25">
      <c r="AD6816" s="157">
        <f t="shared" si="227"/>
        <v>0.77700000000000058</v>
      </c>
      <c r="AE6816" s="157">
        <f>IF('1a-Electricity'!$AN$77="no","",ROUND(AD6816,4))</f>
        <v>0.77700000000000002</v>
      </c>
      <c r="AF6816" s="157">
        <f>IF('1a-Electricity'!$AN$78="no","",ROUND(AD6816,4))</f>
        <v>0.77700000000000002</v>
      </c>
      <c r="AG6816" s="157">
        <f>IF('1a-Electricity'!$AN$79="no","",ROUND(AD6816,4))</f>
        <v>0.77700000000000002</v>
      </c>
      <c r="BL6816" s="157">
        <f t="shared" si="228"/>
        <v>0.77600000000000058</v>
      </c>
      <c r="BM6816" s="157">
        <f>IF('1b-NaturalGas'!$AN$87="no","",ROUND(BL6816,4))</f>
        <v>0.77600000000000002</v>
      </c>
      <c r="BN6816" s="157">
        <f>IF('1b-NaturalGas'!$AN$88="no","",ROUND(BL6816,4))</f>
        <v>0.77600000000000002</v>
      </c>
      <c r="BO6816" s="157">
        <f>IF('1b-NaturalGas'!$AN$89="no","",ROUND(BL6816,4))</f>
        <v>0.77600000000000002</v>
      </c>
      <c r="BP6816" s="157">
        <f>IF('1b-NaturalGas'!$AN$90="no","not applicable (based on previous answers)",ROUND(BL6816,4))</f>
        <v>0.77600000000000002</v>
      </c>
      <c r="BQ6816" s="157">
        <f>IF('1b-NaturalGas'!$AN$91="no","not applicable (based on previous answers)",ROUND(BL6816,4))</f>
        <v>0.77600000000000002</v>
      </c>
    </row>
    <row r="6817" spans="30:69" x14ac:dyDescent="0.25">
      <c r="AD6817" s="157">
        <f t="shared" si="227"/>
        <v>0.77800000000000058</v>
      </c>
      <c r="AE6817" s="157">
        <f>IF('1a-Electricity'!$AN$77="no","",ROUND(AD6817,4))</f>
        <v>0.77800000000000002</v>
      </c>
      <c r="AF6817" s="157">
        <f>IF('1a-Electricity'!$AN$78="no","",ROUND(AD6817,4))</f>
        <v>0.77800000000000002</v>
      </c>
      <c r="AG6817" s="157">
        <f>IF('1a-Electricity'!$AN$79="no","",ROUND(AD6817,4))</f>
        <v>0.77800000000000002</v>
      </c>
      <c r="BL6817" s="157">
        <f t="shared" si="228"/>
        <v>0.77700000000000058</v>
      </c>
      <c r="BM6817" s="157">
        <f>IF('1b-NaturalGas'!$AN$87="no","",ROUND(BL6817,4))</f>
        <v>0.77700000000000002</v>
      </c>
      <c r="BN6817" s="157">
        <f>IF('1b-NaturalGas'!$AN$88="no","",ROUND(BL6817,4))</f>
        <v>0.77700000000000002</v>
      </c>
      <c r="BO6817" s="157">
        <f>IF('1b-NaturalGas'!$AN$89="no","",ROUND(BL6817,4))</f>
        <v>0.77700000000000002</v>
      </c>
      <c r="BP6817" s="157">
        <f>IF('1b-NaturalGas'!$AN$90="no","not applicable (based on previous answers)",ROUND(BL6817,4))</f>
        <v>0.77700000000000002</v>
      </c>
      <c r="BQ6817" s="157">
        <f>IF('1b-NaturalGas'!$AN$91="no","not applicable (based on previous answers)",ROUND(BL6817,4))</f>
        <v>0.77700000000000002</v>
      </c>
    </row>
    <row r="6818" spans="30:69" x14ac:dyDescent="0.25">
      <c r="AD6818" s="157">
        <f t="shared" si="227"/>
        <v>0.77900000000000058</v>
      </c>
      <c r="AE6818" s="157">
        <f>IF('1a-Electricity'!$AN$77="no","",ROUND(AD6818,4))</f>
        <v>0.77900000000000003</v>
      </c>
      <c r="AF6818" s="157">
        <f>IF('1a-Electricity'!$AN$78="no","",ROUND(AD6818,4))</f>
        <v>0.77900000000000003</v>
      </c>
      <c r="AG6818" s="157">
        <f>IF('1a-Electricity'!$AN$79="no","",ROUND(AD6818,4))</f>
        <v>0.77900000000000003</v>
      </c>
      <c r="BL6818" s="157">
        <f t="shared" si="228"/>
        <v>0.77800000000000058</v>
      </c>
      <c r="BM6818" s="157">
        <f>IF('1b-NaturalGas'!$AN$87="no","",ROUND(BL6818,4))</f>
        <v>0.77800000000000002</v>
      </c>
      <c r="BN6818" s="157">
        <f>IF('1b-NaturalGas'!$AN$88="no","",ROUND(BL6818,4))</f>
        <v>0.77800000000000002</v>
      </c>
      <c r="BO6818" s="157">
        <f>IF('1b-NaturalGas'!$AN$89="no","",ROUND(BL6818,4))</f>
        <v>0.77800000000000002</v>
      </c>
      <c r="BP6818" s="157">
        <f>IF('1b-NaturalGas'!$AN$90="no","not applicable (based on previous answers)",ROUND(BL6818,4))</f>
        <v>0.77800000000000002</v>
      </c>
      <c r="BQ6818" s="157">
        <f>IF('1b-NaturalGas'!$AN$91="no","not applicable (based on previous answers)",ROUND(BL6818,4))</f>
        <v>0.77800000000000002</v>
      </c>
    </row>
    <row r="6819" spans="30:69" x14ac:dyDescent="0.25">
      <c r="AD6819" s="157">
        <f t="shared" si="227"/>
        <v>0.78000000000000058</v>
      </c>
      <c r="AE6819" s="157">
        <f>IF('1a-Electricity'!$AN$77="no","",ROUND(AD6819,4))</f>
        <v>0.78</v>
      </c>
      <c r="AF6819" s="157">
        <f>IF('1a-Electricity'!$AN$78="no","",ROUND(AD6819,4))</f>
        <v>0.78</v>
      </c>
      <c r="AG6819" s="157">
        <f>IF('1a-Electricity'!$AN$79="no","",ROUND(AD6819,4))</f>
        <v>0.78</v>
      </c>
      <c r="BL6819" s="157">
        <f t="shared" si="228"/>
        <v>0.77900000000000058</v>
      </c>
      <c r="BM6819" s="157">
        <f>IF('1b-NaturalGas'!$AN$87="no","",ROUND(BL6819,4))</f>
        <v>0.77900000000000003</v>
      </c>
      <c r="BN6819" s="157">
        <f>IF('1b-NaturalGas'!$AN$88="no","",ROUND(BL6819,4))</f>
        <v>0.77900000000000003</v>
      </c>
      <c r="BO6819" s="157">
        <f>IF('1b-NaturalGas'!$AN$89="no","",ROUND(BL6819,4))</f>
        <v>0.77900000000000003</v>
      </c>
      <c r="BP6819" s="157">
        <f>IF('1b-NaturalGas'!$AN$90="no","not applicable (based on previous answers)",ROUND(BL6819,4))</f>
        <v>0.77900000000000003</v>
      </c>
      <c r="BQ6819" s="157">
        <f>IF('1b-NaturalGas'!$AN$91="no","not applicable (based on previous answers)",ROUND(BL6819,4))</f>
        <v>0.77900000000000003</v>
      </c>
    </row>
    <row r="6820" spans="30:69" x14ac:dyDescent="0.25">
      <c r="AD6820" s="157">
        <f t="shared" si="227"/>
        <v>0.78100000000000058</v>
      </c>
      <c r="AE6820" s="157">
        <f>IF('1a-Electricity'!$AN$77="no","",ROUND(AD6820,4))</f>
        <v>0.78100000000000003</v>
      </c>
      <c r="AF6820" s="157">
        <f>IF('1a-Electricity'!$AN$78="no","",ROUND(AD6820,4))</f>
        <v>0.78100000000000003</v>
      </c>
      <c r="AG6820" s="157">
        <f>IF('1a-Electricity'!$AN$79="no","",ROUND(AD6820,4))</f>
        <v>0.78100000000000003</v>
      </c>
      <c r="BL6820" s="157">
        <f t="shared" si="228"/>
        <v>0.78000000000000058</v>
      </c>
      <c r="BM6820" s="157">
        <f>IF('1b-NaturalGas'!$AN$87="no","",ROUND(BL6820,4))</f>
        <v>0.78</v>
      </c>
      <c r="BN6820" s="157">
        <f>IF('1b-NaturalGas'!$AN$88="no","",ROUND(BL6820,4))</f>
        <v>0.78</v>
      </c>
      <c r="BO6820" s="157">
        <f>IF('1b-NaturalGas'!$AN$89="no","",ROUND(BL6820,4))</f>
        <v>0.78</v>
      </c>
      <c r="BP6820" s="157">
        <f>IF('1b-NaturalGas'!$AN$90="no","not applicable (based on previous answers)",ROUND(BL6820,4))</f>
        <v>0.78</v>
      </c>
      <c r="BQ6820" s="157">
        <f>IF('1b-NaturalGas'!$AN$91="no","not applicable (based on previous answers)",ROUND(BL6820,4))</f>
        <v>0.78</v>
      </c>
    </row>
    <row r="6821" spans="30:69" x14ac:dyDescent="0.25">
      <c r="AD6821" s="157">
        <f t="shared" si="227"/>
        <v>0.78200000000000058</v>
      </c>
      <c r="AE6821" s="157">
        <f>IF('1a-Electricity'!$AN$77="no","",ROUND(AD6821,4))</f>
        <v>0.78200000000000003</v>
      </c>
      <c r="AF6821" s="157">
        <f>IF('1a-Electricity'!$AN$78="no","",ROUND(AD6821,4))</f>
        <v>0.78200000000000003</v>
      </c>
      <c r="AG6821" s="157">
        <f>IF('1a-Electricity'!$AN$79="no","",ROUND(AD6821,4))</f>
        <v>0.78200000000000003</v>
      </c>
      <c r="BL6821" s="157">
        <f t="shared" si="228"/>
        <v>0.78100000000000058</v>
      </c>
      <c r="BM6821" s="157">
        <f>IF('1b-NaturalGas'!$AN$87="no","",ROUND(BL6821,4))</f>
        <v>0.78100000000000003</v>
      </c>
      <c r="BN6821" s="157">
        <f>IF('1b-NaturalGas'!$AN$88="no","",ROUND(BL6821,4))</f>
        <v>0.78100000000000003</v>
      </c>
      <c r="BO6821" s="157">
        <f>IF('1b-NaturalGas'!$AN$89="no","",ROUND(BL6821,4))</f>
        <v>0.78100000000000003</v>
      </c>
      <c r="BP6821" s="157">
        <f>IF('1b-NaturalGas'!$AN$90="no","not applicable (based on previous answers)",ROUND(BL6821,4))</f>
        <v>0.78100000000000003</v>
      </c>
      <c r="BQ6821" s="157">
        <f>IF('1b-NaturalGas'!$AN$91="no","not applicable (based on previous answers)",ROUND(BL6821,4))</f>
        <v>0.78100000000000003</v>
      </c>
    </row>
    <row r="6822" spans="30:69" x14ac:dyDescent="0.25">
      <c r="AD6822" s="157">
        <f t="shared" si="227"/>
        <v>0.78300000000000058</v>
      </c>
      <c r="AE6822" s="157">
        <f>IF('1a-Electricity'!$AN$77="no","",ROUND(AD6822,4))</f>
        <v>0.78300000000000003</v>
      </c>
      <c r="AF6822" s="157">
        <f>IF('1a-Electricity'!$AN$78="no","",ROUND(AD6822,4))</f>
        <v>0.78300000000000003</v>
      </c>
      <c r="AG6822" s="157">
        <f>IF('1a-Electricity'!$AN$79="no","",ROUND(AD6822,4))</f>
        <v>0.78300000000000003</v>
      </c>
      <c r="BL6822" s="157">
        <f t="shared" si="228"/>
        <v>0.78200000000000058</v>
      </c>
      <c r="BM6822" s="157">
        <f>IF('1b-NaturalGas'!$AN$87="no","",ROUND(BL6822,4))</f>
        <v>0.78200000000000003</v>
      </c>
      <c r="BN6822" s="157">
        <f>IF('1b-NaturalGas'!$AN$88="no","",ROUND(BL6822,4))</f>
        <v>0.78200000000000003</v>
      </c>
      <c r="BO6822" s="157">
        <f>IF('1b-NaturalGas'!$AN$89="no","",ROUND(BL6822,4))</f>
        <v>0.78200000000000003</v>
      </c>
      <c r="BP6822" s="157">
        <f>IF('1b-NaturalGas'!$AN$90="no","not applicable (based on previous answers)",ROUND(BL6822,4))</f>
        <v>0.78200000000000003</v>
      </c>
      <c r="BQ6822" s="157">
        <f>IF('1b-NaturalGas'!$AN$91="no","not applicable (based on previous answers)",ROUND(BL6822,4))</f>
        <v>0.78200000000000003</v>
      </c>
    </row>
    <row r="6823" spans="30:69" x14ac:dyDescent="0.25">
      <c r="AD6823" s="157">
        <f t="shared" si="227"/>
        <v>0.78400000000000059</v>
      </c>
      <c r="AE6823" s="157">
        <f>IF('1a-Electricity'!$AN$77="no","",ROUND(AD6823,4))</f>
        <v>0.78400000000000003</v>
      </c>
      <c r="AF6823" s="157">
        <f>IF('1a-Electricity'!$AN$78="no","",ROUND(AD6823,4))</f>
        <v>0.78400000000000003</v>
      </c>
      <c r="AG6823" s="157">
        <f>IF('1a-Electricity'!$AN$79="no","",ROUND(AD6823,4))</f>
        <v>0.78400000000000003</v>
      </c>
      <c r="BL6823" s="157">
        <f t="shared" si="228"/>
        <v>0.78300000000000058</v>
      </c>
      <c r="BM6823" s="157">
        <f>IF('1b-NaturalGas'!$AN$87="no","",ROUND(BL6823,4))</f>
        <v>0.78300000000000003</v>
      </c>
      <c r="BN6823" s="157">
        <f>IF('1b-NaturalGas'!$AN$88="no","",ROUND(BL6823,4))</f>
        <v>0.78300000000000003</v>
      </c>
      <c r="BO6823" s="157">
        <f>IF('1b-NaturalGas'!$AN$89="no","",ROUND(BL6823,4))</f>
        <v>0.78300000000000003</v>
      </c>
      <c r="BP6823" s="157">
        <f>IF('1b-NaturalGas'!$AN$90="no","not applicable (based on previous answers)",ROUND(BL6823,4))</f>
        <v>0.78300000000000003</v>
      </c>
      <c r="BQ6823" s="157">
        <f>IF('1b-NaturalGas'!$AN$91="no","not applicable (based on previous answers)",ROUND(BL6823,4))</f>
        <v>0.78300000000000003</v>
      </c>
    </row>
    <row r="6824" spans="30:69" x14ac:dyDescent="0.25">
      <c r="AD6824" s="157">
        <f t="shared" si="227"/>
        <v>0.78500000000000059</v>
      </c>
      <c r="AE6824" s="157">
        <f>IF('1a-Electricity'!$AN$77="no","",ROUND(AD6824,4))</f>
        <v>0.78500000000000003</v>
      </c>
      <c r="AF6824" s="157">
        <f>IF('1a-Electricity'!$AN$78="no","",ROUND(AD6824,4))</f>
        <v>0.78500000000000003</v>
      </c>
      <c r="AG6824" s="157">
        <f>IF('1a-Electricity'!$AN$79="no","",ROUND(AD6824,4))</f>
        <v>0.78500000000000003</v>
      </c>
      <c r="BL6824" s="157">
        <f t="shared" si="228"/>
        <v>0.78400000000000059</v>
      </c>
      <c r="BM6824" s="157">
        <f>IF('1b-NaturalGas'!$AN$87="no","",ROUND(BL6824,4))</f>
        <v>0.78400000000000003</v>
      </c>
      <c r="BN6824" s="157">
        <f>IF('1b-NaturalGas'!$AN$88="no","",ROUND(BL6824,4))</f>
        <v>0.78400000000000003</v>
      </c>
      <c r="BO6824" s="157">
        <f>IF('1b-NaturalGas'!$AN$89="no","",ROUND(BL6824,4))</f>
        <v>0.78400000000000003</v>
      </c>
      <c r="BP6824" s="157">
        <f>IF('1b-NaturalGas'!$AN$90="no","not applicable (based on previous answers)",ROUND(BL6824,4))</f>
        <v>0.78400000000000003</v>
      </c>
      <c r="BQ6824" s="157">
        <f>IF('1b-NaturalGas'!$AN$91="no","not applicable (based on previous answers)",ROUND(BL6824,4))</f>
        <v>0.78400000000000003</v>
      </c>
    </row>
    <row r="6825" spans="30:69" x14ac:dyDescent="0.25">
      <c r="AD6825" s="157">
        <f t="shared" si="227"/>
        <v>0.78600000000000059</v>
      </c>
      <c r="AE6825" s="157">
        <f>IF('1a-Electricity'!$AN$77="no","",ROUND(AD6825,4))</f>
        <v>0.78600000000000003</v>
      </c>
      <c r="AF6825" s="157">
        <f>IF('1a-Electricity'!$AN$78="no","",ROUND(AD6825,4))</f>
        <v>0.78600000000000003</v>
      </c>
      <c r="AG6825" s="157">
        <f>IF('1a-Electricity'!$AN$79="no","",ROUND(AD6825,4))</f>
        <v>0.78600000000000003</v>
      </c>
      <c r="BL6825" s="157">
        <f t="shared" si="228"/>
        <v>0.78500000000000059</v>
      </c>
      <c r="BM6825" s="157">
        <f>IF('1b-NaturalGas'!$AN$87="no","",ROUND(BL6825,4))</f>
        <v>0.78500000000000003</v>
      </c>
      <c r="BN6825" s="157">
        <f>IF('1b-NaturalGas'!$AN$88="no","",ROUND(BL6825,4))</f>
        <v>0.78500000000000003</v>
      </c>
      <c r="BO6825" s="157">
        <f>IF('1b-NaturalGas'!$AN$89="no","",ROUND(BL6825,4))</f>
        <v>0.78500000000000003</v>
      </c>
      <c r="BP6825" s="157">
        <f>IF('1b-NaturalGas'!$AN$90="no","not applicable (based on previous answers)",ROUND(BL6825,4))</f>
        <v>0.78500000000000003</v>
      </c>
      <c r="BQ6825" s="157">
        <f>IF('1b-NaturalGas'!$AN$91="no","not applicable (based on previous answers)",ROUND(BL6825,4))</f>
        <v>0.78500000000000003</v>
      </c>
    </row>
    <row r="6826" spans="30:69" x14ac:dyDescent="0.25">
      <c r="AD6826" s="157">
        <f t="shared" si="227"/>
        <v>0.78700000000000059</v>
      </c>
      <c r="AE6826" s="157">
        <f>IF('1a-Electricity'!$AN$77="no","",ROUND(AD6826,4))</f>
        <v>0.78700000000000003</v>
      </c>
      <c r="AF6826" s="157">
        <f>IF('1a-Electricity'!$AN$78="no","",ROUND(AD6826,4))</f>
        <v>0.78700000000000003</v>
      </c>
      <c r="AG6826" s="157">
        <f>IF('1a-Electricity'!$AN$79="no","",ROUND(AD6826,4))</f>
        <v>0.78700000000000003</v>
      </c>
      <c r="BL6826" s="157">
        <f t="shared" si="228"/>
        <v>0.78600000000000059</v>
      </c>
      <c r="BM6826" s="157">
        <f>IF('1b-NaturalGas'!$AN$87="no","",ROUND(BL6826,4))</f>
        <v>0.78600000000000003</v>
      </c>
      <c r="BN6826" s="157">
        <f>IF('1b-NaturalGas'!$AN$88="no","",ROUND(BL6826,4))</f>
        <v>0.78600000000000003</v>
      </c>
      <c r="BO6826" s="157">
        <f>IF('1b-NaturalGas'!$AN$89="no","",ROUND(BL6826,4))</f>
        <v>0.78600000000000003</v>
      </c>
      <c r="BP6826" s="157">
        <f>IF('1b-NaturalGas'!$AN$90="no","not applicable (based on previous answers)",ROUND(BL6826,4))</f>
        <v>0.78600000000000003</v>
      </c>
      <c r="BQ6826" s="157">
        <f>IF('1b-NaturalGas'!$AN$91="no","not applicable (based on previous answers)",ROUND(BL6826,4))</f>
        <v>0.78600000000000003</v>
      </c>
    </row>
    <row r="6827" spans="30:69" x14ac:dyDescent="0.25">
      <c r="AD6827" s="157">
        <f t="shared" si="227"/>
        <v>0.78800000000000059</v>
      </c>
      <c r="AE6827" s="157">
        <f>IF('1a-Electricity'!$AN$77="no","",ROUND(AD6827,4))</f>
        <v>0.78800000000000003</v>
      </c>
      <c r="AF6827" s="157">
        <f>IF('1a-Electricity'!$AN$78="no","",ROUND(AD6827,4))</f>
        <v>0.78800000000000003</v>
      </c>
      <c r="AG6827" s="157">
        <f>IF('1a-Electricity'!$AN$79="no","",ROUND(AD6827,4))</f>
        <v>0.78800000000000003</v>
      </c>
      <c r="BL6827" s="157">
        <f t="shared" si="228"/>
        <v>0.78700000000000059</v>
      </c>
      <c r="BM6827" s="157">
        <f>IF('1b-NaturalGas'!$AN$87="no","",ROUND(BL6827,4))</f>
        <v>0.78700000000000003</v>
      </c>
      <c r="BN6827" s="157">
        <f>IF('1b-NaturalGas'!$AN$88="no","",ROUND(BL6827,4))</f>
        <v>0.78700000000000003</v>
      </c>
      <c r="BO6827" s="157">
        <f>IF('1b-NaturalGas'!$AN$89="no","",ROUND(BL6827,4))</f>
        <v>0.78700000000000003</v>
      </c>
      <c r="BP6827" s="157">
        <f>IF('1b-NaturalGas'!$AN$90="no","not applicable (based on previous answers)",ROUND(BL6827,4))</f>
        <v>0.78700000000000003</v>
      </c>
      <c r="BQ6827" s="157">
        <f>IF('1b-NaturalGas'!$AN$91="no","not applicable (based on previous answers)",ROUND(BL6827,4))</f>
        <v>0.78700000000000003</v>
      </c>
    </row>
    <row r="6828" spans="30:69" x14ac:dyDescent="0.25">
      <c r="AD6828" s="157">
        <f t="shared" si="227"/>
        <v>0.78900000000000059</v>
      </c>
      <c r="AE6828" s="157">
        <f>IF('1a-Electricity'!$AN$77="no","",ROUND(AD6828,4))</f>
        <v>0.78900000000000003</v>
      </c>
      <c r="AF6828" s="157">
        <f>IF('1a-Electricity'!$AN$78="no","",ROUND(AD6828,4))</f>
        <v>0.78900000000000003</v>
      </c>
      <c r="AG6828" s="157">
        <f>IF('1a-Electricity'!$AN$79="no","",ROUND(AD6828,4))</f>
        <v>0.78900000000000003</v>
      </c>
      <c r="BL6828" s="157">
        <f t="shared" si="228"/>
        <v>0.78800000000000059</v>
      </c>
      <c r="BM6828" s="157">
        <f>IF('1b-NaturalGas'!$AN$87="no","",ROUND(BL6828,4))</f>
        <v>0.78800000000000003</v>
      </c>
      <c r="BN6828" s="157">
        <f>IF('1b-NaturalGas'!$AN$88="no","",ROUND(BL6828,4))</f>
        <v>0.78800000000000003</v>
      </c>
      <c r="BO6828" s="157">
        <f>IF('1b-NaturalGas'!$AN$89="no","",ROUND(BL6828,4))</f>
        <v>0.78800000000000003</v>
      </c>
      <c r="BP6828" s="157">
        <f>IF('1b-NaturalGas'!$AN$90="no","not applicable (based on previous answers)",ROUND(BL6828,4))</f>
        <v>0.78800000000000003</v>
      </c>
      <c r="BQ6828" s="157">
        <f>IF('1b-NaturalGas'!$AN$91="no","not applicable (based on previous answers)",ROUND(BL6828,4))</f>
        <v>0.78800000000000003</v>
      </c>
    </row>
    <row r="6829" spans="30:69" x14ac:dyDescent="0.25">
      <c r="AD6829" s="157">
        <f t="shared" si="227"/>
        <v>0.79000000000000059</v>
      </c>
      <c r="AE6829" s="157">
        <f>IF('1a-Electricity'!$AN$77="no","",ROUND(AD6829,4))</f>
        <v>0.79</v>
      </c>
      <c r="AF6829" s="157">
        <f>IF('1a-Electricity'!$AN$78="no","",ROUND(AD6829,4))</f>
        <v>0.79</v>
      </c>
      <c r="AG6829" s="157">
        <f>IF('1a-Electricity'!$AN$79="no","",ROUND(AD6829,4))</f>
        <v>0.79</v>
      </c>
      <c r="BL6829" s="157">
        <f t="shared" si="228"/>
        <v>0.78900000000000059</v>
      </c>
      <c r="BM6829" s="157">
        <f>IF('1b-NaturalGas'!$AN$87="no","",ROUND(BL6829,4))</f>
        <v>0.78900000000000003</v>
      </c>
      <c r="BN6829" s="157">
        <f>IF('1b-NaturalGas'!$AN$88="no","",ROUND(BL6829,4))</f>
        <v>0.78900000000000003</v>
      </c>
      <c r="BO6829" s="157">
        <f>IF('1b-NaturalGas'!$AN$89="no","",ROUND(BL6829,4))</f>
        <v>0.78900000000000003</v>
      </c>
      <c r="BP6829" s="157">
        <f>IF('1b-NaturalGas'!$AN$90="no","not applicable (based on previous answers)",ROUND(BL6829,4))</f>
        <v>0.78900000000000003</v>
      </c>
      <c r="BQ6829" s="157">
        <f>IF('1b-NaturalGas'!$AN$91="no","not applicable (based on previous answers)",ROUND(BL6829,4))</f>
        <v>0.78900000000000003</v>
      </c>
    </row>
    <row r="6830" spans="30:69" x14ac:dyDescent="0.25">
      <c r="AD6830" s="157">
        <f t="shared" si="227"/>
        <v>0.79100000000000059</v>
      </c>
      <c r="AE6830" s="157">
        <f>IF('1a-Electricity'!$AN$77="no","",ROUND(AD6830,4))</f>
        <v>0.79100000000000004</v>
      </c>
      <c r="AF6830" s="157">
        <f>IF('1a-Electricity'!$AN$78="no","",ROUND(AD6830,4))</f>
        <v>0.79100000000000004</v>
      </c>
      <c r="AG6830" s="157">
        <f>IF('1a-Electricity'!$AN$79="no","",ROUND(AD6830,4))</f>
        <v>0.79100000000000004</v>
      </c>
      <c r="BL6830" s="157">
        <f t="shared" si="228"/>
        <v>0.79000000000000059</v>
      </c>
      <c r="BM6830" s="157">
        <f>IF('1b-NaturalGas'!$AN$87="no","",ROUND(BL6830,4))</f>
        <v>0.79</v>
      </c>
      <c r="BN6830" s="157">
        <f>IF('1b-NaturalGas'!$AN$88="no","",ROUND(BL6830,4))</f>
        <v>0.79</v>
      </c>
      <c r="BO6830" s="157">
        <f>IF('1b-NaturalGas'!$AN$89="no","",ROUND(BL6830,4))</f>
        <v>0.79</v>
      </c>
      <c r="BP6830" s="157">
        <f>IF('1b-NaturalGas'!$AN$90="no","not applicable (based on previous answers)",ROUND(BL6830,4))</f>
        <v>0.79</v>
      </c>
      <c r="BQ6830" s="157">
        <f>IF('1b-NaturalGas'!$AN$91="no","not applicable (based on previous answers)",ROUND(BL6830,4))</f>
        <v>0.79</v>
      </c>
    </row>
    <row r="6831" spans="30:69" x14ac:dyDescent="0.25">
      <c r="AD6831" s="157">
        <f t="shared" si="227"/>
        <v>0.79200000000000059</v>
      </c>
      <c r="AE6831" s="157">
        <f>IF('1a-Electricity'!$AN$77="no","",ROUND(AD6831,4))</f>
        <v>0.79200000000000004</v>
      </c>
      <c r="AF6831" s="157">
        <f>IF('1a-Electricity'!$AN$78="no","",ROUND(AD6831,4))</f>
        <v>0.79200000000000004</v>
      </c>
      <c r="AG6831" s="157">
        <f>IF('1a-Electricity'!$AN$79="no","",ROUND(AD6831,4))</f>
        <v>0.79200000000000004</v>
      </c>
      <c r="BL6831" s="157">
        <f t="shared" si="228"/>
        <v>0.79100000000000059</v>
      </c>
      <c r="BM6831" s="157">
        <f>IF('1b-NaturalGas'!$AN$87="no","",ROUND(BL6831,4))</f>
        <v>0.79100000000000004</v>
      </c>
      <c r="BN6831" s="157">
        <f>IF('1b-NaturalGas'!$AN$88="no","",ROUND(BL6831,4))</f>
        <v>0.79100000000000004</v>
      </c>
      <c r="BO6831" s="157">
        <f>IF('1b-NaturalGas'!$AN$89="no","",ROUND(BL6831,4))</f>
        <v>0.79100000000000004</v>
      </c>
      <c r="BP6831" s="157">
        <f>IF('1b-NaturalGas'!$AN$90="no","not applicable (based on previous answers)",ROUND(BL6831,4))</f>
        <v>0.79100000000000004</v>
      </c>
      <c r="BQ6831" s="157">
        <f>IF('1b-NaturalGas'!$AN$91="no","not applicable (based on previous answers)",ROUND(BL6831,4))</f>
        <v>0.79100000000000004</v>
      </c>
    </row>
    <row r="6832" spans="30:69" x14ac:dyDescent="0.25">
      <c r="AD6832" s="157">
        <f t="shared" si="227"/>
        <v>0.79300000000000059</v>
      </c>
      <c r="AE6832" s="157">
        <f>IF('1a-Electricity'!$AN$77="no","",ROUND(AD6832,4))</f>
        <v>0.79300000000000004</v>
      </c>
      <c r="AF6832" s="157">
        <f>IF('1a-Electricity'!$AN$78="no","",ROUND(AD6832,4))</f>
        <v>0.79300000000000004</v>
      </c>
      <c r="AG6832" s="157">
        <f>IF('1a-Electricity'!$AN$79="no","",ROUND(AD6832,4))</f>
        <v>0.79300000000000004</v>
      </c>
      <c r="BL6832" s="157">
        <f t="shared" si="228"/>
        <v>0.79200000000000059</v>
      </c>
      <c r="BM6832" s="157">
        <f>IF('1b-NaturalGas'!$AN$87="no","",ROUND(BL6832,4))</f>
        <v>0.79200000000000004</v>
      </c>
      <c r="BN6832" s="157">
        <f>IF('1b-NaturalGas'!$AN$88="no","",ROUND(BL6832,4))</f>
        <v>0.79200000000000004</v>
      </c>
      <c r="BO6832" s="157">
        <f>IF('1b-NaturalGas'!$AN$89="no","",ROUND(BL6832,4))</f>
        <v>0.79200000000000004</v>
      </c>
      <c r="BP6832" s="157">
        <f>IF('1b-NaturalGas'!$AN$90="no","not applicable (based on previous answers)",ROUND(BL6832,4))</f>
        <v>0.79200000000000004</v>
      </c>
      <c r="BQ6832" s="157">
        <f>IF('1b-NaturalGas'!$AN$91="no","not applicable (based on previous answers)",ROUND(BL6832,4))</f>
        <v>0.79200000000000004</v>
      </c>
    </row>
    <row r="6833" spans="30:69" x14ac:dyDescent="0.25">
      <c r="AD6833" s="157">
        <f t="shared" si="227"/>
        <v>0.79400000000000059</v>
      </c>
      <c r="AE6833" s="157">
        <f>IF('1a-Electricity'!$AN$77="no","",ROUND(AD6833,4))</f>
        <v>0.79400000000000004</v>
      </c>
      <c r="AF6833" s="157">
        <f>IF('1a-Electricity'!$AN$78="no","",ROUND(AD6833,4))</f>
        <v>0.79400000000000004</v>
      </c>
      <c r="AG6833" s="157">
        <f>IF('1a-Electricity'!$AN$79="no","",ROUND(AD6833,4))</f>
        <v>0.79400000000000004</v>
      </c>
      <c r="BL6833" s="157">
        <f t="shared" si="228"/>
        <v>0.79300000000000059</v>
      </c>
      <c r="BM6833" s="157">
        <f>IF('1b-NaturalGas'!$AN$87="no","",ROUND(BL6833,4))</f>
        <v>0.79300000000000004</v>
      </c>
      <c r="BN6833" s="157">
        <f>IF('1b-NaturalGas'!$AN$88="no","",ROUND(BL6833,4))</f>
        <v>0.79300000000000004</v>
      </c>
      <c r="BO6833" s="157">
        <f>IF('1b-NaturalGas'!$AN$89="no","",ROUND(BL6833,4))</f>
        <v>0.79300000000000004</v>
      </c>
      <c r="BP6833" s="157">
        <f>IF('1b-NaturalGas'!$AN$90="no","not applicable (based on previous answers)",ROUND(BL6833,4))</f>
        <v>0.79300000000000004</v>
      </c>
      <c r="BQ6833" s="157">
        <f>IF('1b-NaturalGas'!$AN$91="no","not applicable (based on previous answers)",ROUND(BL6833,4))</f>
        <v>0.79300000000000004</v>
      </c>
    </row>
    <row r="6834" spans="30:69" x14ac:dyDescent="0.25">
      <c r="AD6834" s="157">
        <f t="shared" si="227"/>
        <v>0.7950000000000006</v>
      </c>
      <c r="AE6834" s="157">
        <f>IF('1a-Electricity'!$AN$77="no","",ROUND(AD6834,4))</f>
        <v>0.79500000000000004</v>
      </c>
      <c r="AF6834" s="157">
        <f>IF('1a-Electricity'!$AN$78="no","",ROUND(AD6834,4))</f>
        <v>0.79500000000000004</v>
      </c>
      <c r="AG6834" s="157">
        <f>IF('1a-Electricity'!$AN$79="no","",ROUND(AD6834,4))</f>
        <v>0.79500000000000004</v>
      </c>
      <c r="BL6834" s="157">
        <f t="shared" si="228"/>
        <v>0.79400000000000059</v>
      </c>
      <c r="BM6834" s="157">
        <f>IF('1b-NaturalGas'!$AN$87="no","",ROUND(BL6834,4))</f>
        <v>0.79400000000000004</v>
      </c>
      <c r="BN6834" s="157">
        <f>IF('1b-NaturalGas'!$AN$88="no","",ROUND(BL6834,4))</f>
        <v>0.79400000000000004</v>
      </c>
      <c r="BO6834" s="157">
        <f>IF('1b-NaturalGas'!$AN$89="no","",ROUND(BL6834,4))</f>
        <v>0.79400000000000004</v>
      </c>
      <c r="BP6834" s="157">
        <f>IF('1b-NaturalGas'!$AN$90="no","not applicable (based on previous answers)",ROUND(BL6834,4))</f>
        <v>0.79400000000000004</v>
      </c>
      <c r="BQ6834" s="157">
        <f>IF('1b-NaturalGas'!$AN$91="no","not applicable (based on previous answers)",ROUND(BL6834,4))</f>
        <v>0.79400000000000004</v>
      </c>
    </row>
    <row r="6835" spans="30:69" x14ac:dyDescent="0.25">
      <c r="AD6835" s="157">
        <f t="shared" si="227"/>
        <v>0.7960000000000006</v>
      </c>
      <c r="AE6835" s="157">
        <f>IF('1a-Electricity'!$AN$77="no","",ROUND(AD6835,4))</f>
        <v>0.79600000000000004</v>
      </c>
      <c r="AF6835" s="157">
        <f>IF('1a-Electricity'!$AN$78="no","",ROUND(AD6835,4))</f>
        <v>0.79600000000000004</v>
      </c>
      <c r="AG6835" s="157">
        <f>IF('1a-Electricity'!$AN$79="no","",ROUND(AD6835,4))</f>
        <v>0.79600000000000004</v>
      </c>
      <c r="BL6835" s="157">
        <f t="shared" si="228"/>
        <v>0.7950000000000006</v>
      </c>
      <c r="BM6835" s="157">
        <f>IF('1b-NaturalGas'!$AN$87="no","",ROUND(BL6835,4))</f>
        <v>0.79500000000000004</v>
      </c>
      <c r="BN6835" s="157">
        <f>IF('1b-NaturalGas'!$AN$88="no","",ROUND(BL6835,4))</f>
        <v>0.79500000000000004</v>
      </c>
      <c r="BO6835" s="157">
        <f>IF('1b-NaturalGas'!$AN$89="no","",ROUND(BL6835,4))</f>
        <v>0.79500000000000004</v>
      </c>
      <c r="BP6835" s="157">
        <f>IF('1b-NaturalGas'!$AN$90="no","not applicable (based on previous answers)",ROUND(BL6835,4))</f>
        <v>0.79500000000000004</v>
      </c>
      <c r="BQ6835" s="157">
        <f>IF('1b-NaturalGas'!$AN$91="no","not applicable (based on previous answers)",ROUND(BL6835,4))</f>
        <v>0.79500000000000004</v>
      </c>
    </row>
    <row r="6836" spans="30:69" x14ac:dyDescent="0.25">
      <c r="AD6836" s="157">
        <f t="shared" si="227"/>
        <v>0.7970000000000006</v>
      </c>
      <c r="AE6836" s="157">
        <f>IF('1a-Electricity'!$AN$77="no","",ROUND(AD6836,4))</f>
        <v>0.79700000000000004</v>
      </c>
      <c r="AF6836" s="157">
        <f>IF('1a-Electricity'!$AN$78="no","",ROUND(AD6836,4))</f>
        <v>0.79700000000000004</v>
      </c>
      <c r="AG6836" s="157">
        <f>IF('1a-Electricity'!$AN$79="no","",ROUND(AD6836,4))</f>
        <v>0.79700000000000004</v>
      </c>
      <c r="BL6836" s="157">
        <f t="shared" si="228"/>
        <v>0.7960000000000006</v>
      </c>
      <c r="BM6836" s="157">
        <f>IF('1b-NaturalGas'!$AN$87="no","",ROUND(BL6836,4))</f>
        <v>0.79600000000000004</v>
      </c>
      <c r="BN6836" s="157">
        <f>IF('1b-NaturalGas'!$AN$88="no","",ROUND(BL6836,4))</f>
        <v>0.79600000000000004</v>
      </c>
      <c r="BO6836" s="157">
        <f>IF('1b-NaturalGas'!$AN$89="no","",ROUND(BL6836,4))</f>
        <v>0.79600000000000004</v>
      </c>
      <c r="BP6836" s="157">
        <f>IF('1b-NaturalGas'!$AN$90="no","not applicable (based on previous answers)",ROUND(BL6836,4))</f>
        <v>0.79600000000000004</v>
      </c>
      <c r="BQ6836" s="157">
        <f>IF('1b-NaturalGas'!$AN$91="no","not applicable (based on previous answers)",ROUND(BL6836,4))</f>
        <v>0.79600000000000004</v>
      </c>
    </row>
    <row r="6837" spans="30:69" x14ac:dyDescent="0.25">
      <c r="AD6837" s="157">
        <f t="shared" si="227"/>
        <v>0.7980000000000006</v>
      </c>
      <c r="AE6837" s="157">
        <f>IF('1a-Electricity'!$AN$77="no","",ROUND(AD6837,4))</f>
        <v>0.79800000000000004</v>
      </c>
      <c r="AF6837" s="157">
        <f>IF('1a-Electricity'!$AN$78="no","",ROUND(AD6837,4))</f>
        <v>0.79800000000000004</v>
      </c>
      <c r="AG6837" s="157">
        <f>IF('1a-Electricity'!$AN$79="no","",ROUND(AD6837,4))</f>
        <v>0.79800000000000004</v>
      </c>
      <c r="BL6837" s="157">
        <f t="shared" si="228"/>
        <v>0.7970000000000006</v>
      </c>
      <c r="BM6837" s="157">
        <f>IF('1b-NaturalGas'!$AN$87="no","",ROUND(BL6837,4))</f>
        <v>0.79700000000000004</v>
      </c>
      <c r="BN6837" s="157">
        <f>IF('1b-NaturalGas'!$AN$88="no","",ROUND(BL6837,4))</f>
        <v>0.79700000000000004</v>
      </c>
      <c r="BO6837" s="157">
        <f>IF('1b-NaturalGas'!$AN$89="no","",ROUND(BL6837,4))</f>
        <v>0.79700000000000004</v>
      </c>
      <c r="BP6837" s="157">
        <f>IF('1b-NaturalGas'!$AN$90="no","not applicable (based on previous answers)",ROUND(BL6837,4))</f>
        <v>0.79700000000000004</v>
      </c>
      <c r="BQ6837" s="157">
        <f>IF('1b-NaturalGas'!$AN$91="no","not applicable (based on previous answers)",ROUND(BL6837,4))</f>
        <v>0.79700000000000004</v>
      </c>
    </row>
    <row r="6838" spans="30:69" x14ac:dyDescent="0.25">
      <c r="AD6838" s="157">
        <f t="shared" si="227"/>
        <v>0.7990000000000006</v>
      </c>
      <c r="AE6838" s="157">
        <f>IF('1a-Electricity'!$AN$77="no","",ROUND(AD6838,4))</f>
        <v>0.79900000000000004</v>
      </c>
      <c r="AF6838" s="157">
        <f>IF('1a-Electricity'!$AN$78="no","",ROUND(AD6838,4))</f>
        <v>0.79900000000000004</v>
      </c>
      <c r="AG6838" s="157">
        <f>IF('1a-Electricity'!$AN$79="no","",ROUND(AD6838,4))</f>
        <v>0.79900000000000004</v>
      </c>
      <c r="BL6838" s="157">
        <f t="shared" si="228"/>
        <v>0.7980000000000006</v>
      </c>
      <c r="BM6838" s="157">
        <f>IF('1b-NaturalGas'!$AN$87="no","",ROUND(BL6838,4))</f>
        <v>0.79800000000000004</v>
      </c>
      <c r="BN6838" s="157">
        <f>IF('1b-NaturalGas'!$AN$88="no","",ROUND(BL6838,4))</f>
        <v>0.79800000000000004</v>
      </c>
      <c r="BO6838" s="157">
        <f>IF('1b-NaturalGas'!$AN$89="no","",ROUND(BL6838,4))</f>
        <v>0.79800000000000004</v>
      </c>
      <c r="BP6838" s="157">
        <f>IF('1b-NaturalGas'!$AN$90="no","not applicable (based on previous answers)",ROUND(BL6838,4))</f>
        <v>0.79800000000000004</v>
      </c>
      <c r="BQ6838" s="157">
        <f>IF('1b-NaturalGas'!$AN$91="no","not applicable (based on previous answers)",ROUND(BL6838,4))</f>
        <v>0.79800000000000004</v>
      </c>
    </row>
    <row r="6839" spans="30:69" x14ac:dyDescent="0.25">
      <c r="AD6839" s="157">
        <f t="shared" si="227"/>
        <v>0.8000000000000006</v>
      </c>
      <c r="AE6839" s="157">
        <f>IF('1a-Electricity'!$AN$77="no","",ROUND(AD6839,4))</f>
        <v>0.8</v>
      </c>
      <c r="AF6839" s="157">
        <f>IF('1a-Electricity'!$AN$78="no","",ROUND(AD6839,4))</f>
        <v>0.8</v>
      </c>
      <c r="AG6839" s="157">
        <f>IF('1a-Electricity'!$AN$79="no","",ROUND(AD6839,4))</f>
        <v>0.8</v>
      </c>
      <c r="BL6839" s="157">
        <f t="shared" si="228"/>
        <v>0.7990000000000006</v>
      </c>
      <c r="BM6839" s="157">
        <f>IF('1b-NaturalGas'!$AN$87="no","",ROUND(BL6839,4))</f>
        <v>0.79900000000000004</v>
      </c>
      <c r="BN6839" s="157">
        <f>IF('1b-NaturalGas'!$AN$88="no","",ROUND(BL6839,4))</f>
        <v>0.79900000000000004</v>
      </c>
      <c r="BO6839" s="157">
        <f>IF('1b-NaturalGas'!$AN$89="no","",ROUND(BL6839,4))</f>
        <v>0.79900000000000004</v>
      </c>
      <c r="BP6839" s="157">
        <f>IF('1b-NaturalGas'!$AN$90="no","not applicable (based on previous answers)",ROUND(BL6839,4))</f>
        <v>0.79900000000000004</v>
      </c>
      <c r="BQ6839" s="157">
        <f>IF('1b-NaturalGas'!$AN$91="no","not applicable (based on previous answers)",ROUND(BL6839,4))</f>
        <v>0.79900000000000004</v>
      </c>
    </row>
    <row r="6840" spans="30:69" x14ac:dyDescent="0.25">
      <c r="AD6840" s="157">
        <f t="shared" si="227"/>
        <v>0.8010000000000006</v>
      </c>
      <c r="AE6840" s="157">
        <f>IF('1a-Electricity'!$AN$77="no","",ROUND(AD6840,4))</f>
        <v>0.80100000000000005</v>
      </c>
      <c r="AF6840" s="157">
        <f>IF('1a-Electricity'!$AN$78="no","",ROUND(AD6840,4))</f>
        <v>0.80100000000000005</v>
      </c>
      <c r="AG6840" s="157">
        <f>IF('1a-Electricity'!$AN$79="no","",ROUND(AD6840,4))</f>
        <v>0.80100000000000005</v>
      </c>
      <c r="BL6840" s="157">
        <f t="shared" si="228"/>
        <v>0.8000000000000006</v>
      </c>
      <c r="BM6840" s="157">
        <f>IF('1b-NaturalGas'!$AN$87="no","",ROUND(BL6840,4))</f>
        <v>0.8</v>
      </c>
      <c r="BN6840" s="157">
        <f>IF('1b-NaturalGas'!$AN$88="no","",ROUND(BL6840,4))</f>
        <v>0.8</v>
      </c>
      <c r="BO6840" s="157">
        <f>IF('1b-NaturalGas'!$AN$89="no","",ROUND(BL6840,4))</f>
        <v>0.8</v>
      </c>
      <c r="BP6840" s="157">
        <f>IF('1b-NaturalGas'!$AN$90="no","not applicable (based on previous answers)",ROUND(BL6840,4))</f>
        <v>0.8</v>
      </c>
      <c r="BQ6840" s="157">
        <f>IF('1b-NaturalGas'!$AN$91="no","not applicable (based on previous answers)",ROUND(BL6840,4))</f>
        <v>0.8</v>
      </c>
    </row>
    <row r="6841" spans="30:69" x14ac:dyDescent="0.25">
      <c r="AD6841" s="157">
        <f t="shared" si="227"/>
        <v>0.8020000000000006</v>
      </c>
      <c r="AE6841" s="157">
        <f>IF('1a-Electricity'!$AN$77="no","",ROUND(AD6841,4))</f>
        <v>0.80200000000000005</v>
      </c>
      <c r="AF6841" s="157">
        <f>IF('1a-Electricity'!$AN$78="no","",ROUND(AD6841,4))</f>
        <v>0.80200000000000005</v>
      </c>
      <c r="AG6841" s="157">
        <f>IF('1a-Electricity'!$AN$79="no","",ROUND(AD6841,4))</f>
        <v>0.80200000000000005</v>
      </c>
      <c r="BL6841" s="157">
        <f t="shared" si="228"/>
        <v>0.8010000000000006</v>
      </c>
      <c r="BM6841" s="157">
        <f>IF('1b-NaturalGas'!$AN$87="no","",ROUND(BL6841,4))</f>
        <v>0.80100000000000005</v>
      </c>
      <c r="BN6841" s="157">
        <f>IF('1b-NaturalGas'!$AN$88="no","",ROUND(BL6841,4))</f>
        <v>0.80100000000000005</v>
      </c>
      <c r="BO6841" s="157">
        <f>IF('1b-NaturalGas'!$AN$89="no","",ROUND(BL6841,4))</f>
        <v>0.80100000000000005</v>
      </c>
      <c r="BP6841" s="157">
        <f>IF('1b-NaturalGas'!$AN$90="no","not applicable (based on previous answers)",ROUND(BL6841,4))</f>
        <v>0.80100000000000005</v>
      </c>
      <c r="BQ6841" s="157">
        <f>IF('1b-NaturalGas'!$AN$91="no","not applicable (based on previous answers)",ROUND(BL6841,4))</f>
        <v>0.80100000000000005</v>
      </c>
    </row>
    <row r="6842" spans="30:69" x14ac:dyDescent="0.25">
      <c r="AD6842" s="157">
        <f t="shared" si="227"/>
        <v>0.8030000000000006</v>
      </c>
      <c r="AE6842" s="157">
        <f>IF('1a-Electricity'!$AN$77="no","",ROUND(AD6842,4))</f>
        <v>0.80300000000000005</v>
      </c>
      <c r="AF6842" s="157">
        <f>IF('1a-Electricity'!$AN$78="no","",ROUND(AD6842,4))</f>
        <v>0.80300000000000005</v>
      </c>
      <c r="AG6842" s="157">
        <f>IF('1a-Electricity'!$AN$79="no","",ROUND(AD6842,4))</f>
        <v>0.80300000000000005</v>
      </c>
      <c r="BL6842" s="157">
        <f t="shared" si="228"/>
        <v>0.8020000000000006</v>
      </c>
      <c r="BM6842" s="157">
        <f>IF('1b-NaturalGas'!$AN$87="no","",ROUND(BL6842,4))</f>
        <v>0.80200000000000005</v>
      </c>
      <c r="BN6842" s="157">
        <f>IF('1b-NaturalGas'!$AN$88="no","",ROUND(BL6842,4))</f>
        <v>0.80200000000000005</v>
      </c>
      <c r="BO6842" s="157">
        <f>IF('1b-NaturalGas'!$AN$89="no","",ROUND(BL6842,4))</f>
        <v>0.80200000000000005</v>
      </c>
      <c r="BP6842" s="157">
        <f>IF('1b-NaturalGas'!$AN$90="no","not applicable (based on previous answers)",ROUND(BL6842,4))</f>
        <v>0.80200000000000005</v>
      </c>
      <c r="BQ6842" s="157">
        <f>IF('1b-NaturalGas'!$AN$91="no","not applicable (based on previous answers)",ROUND(BL6842,4))</f>
        <v>0.80200000000000005</v>
      </c>
    </row>
    <row r="6843" spans="30:69" x14ac:dyDescent="0.25">
      <c r="AD6843" s="157">
        <f t="shared" si="227"/>
        <v>0.8040000000000006</v>
      </c>
      <c r="AE6843" s="157">
        <f>IF('1a-Electricity'!$AN$77="no","",ROUND(AD6843,4))</f>
        <v>0.80400000000000005</v>
      </c>
      <c r="AF6843" s="157">
        <f>IF('1a-Electricity'!$AN$78="no","",ROUND(AD6843,4))</f>
        <v>0.80400000000000005</v>
      </c>
      <c r="AG6843" s="157">
        <f>IF('1a-Electricity'!$AN$79="no","",ROUND(AD6843,4))</f>
        <v>0.80400000000000005</v>
      </c>
      <c r="BL6843" s="157">
        <f t="shared" si="228"/>
        <v>0.8030000000000006</v>
      </c>
      <c r="BM6843" s="157">
        <f>IF('1b-NaturalGas'!$AN$87="no","",ROUND(BL6843,4))</f>
        <v>0.80300000000000005</v>
      </c>
      <c r="BN6843" s="157">
        <f>IF('1b-NaturalGas'!$AN$88="no","",ROUND(BL6843,4))</f>
        <v>0.80300000000000005</v>
      </c>
      <c r="BO6843" s="157">
        <f>IF('1b-NaturalGas'!$AN$89="no","",ROUND(BL6843,4))</f>
        <v>0.80300000000000005</v>
      </c>
      <c r="BP6843" s="157">
        <f>IF('1b-NaturalGas'!$AN$90="no","not applicable (based on previous answers)",ROUND(BL6843,4))</f>
        <v>0.80300000000000005</v>
      </c>
      <c r="BQ6843" s="157">
        <f>IF('1b-NaturalGas'!$AN$91="no","not applicable (based on previous answers)",ROUND(BL6843,4))</f>
        <v>0.80300000000000005</v>
      </c>
    </row>
    <row r="6844" spans="30:69" x14ac:dyDescent="0.25">
      <c r="AD6844" s="157">
        <f t="shared" si="227"/>
        <v>0.8050000000000006</v>
      </c>
      <c r="AE6844" s="157">
        <f>IF('1a-Electricity'!$AN$77="no","",ROUND(AD6844,4))</f>
        <v>0.80500000000000005</v>
      </c>
      <c r="AF6844" s="157">
        <f>IF('1a-Electricity'!$AN$78="no","",ROUND(AD6844,4))</f>
        <v>0.80500000000000005</v>
      </c>
      <c r="AG6844" s="157">
        <f>IF('1a-Electricity'!$AN$79="no","",ROUND(AD6844,4))</f>
        <v>0.80500000000000005</v>
      </c>
      <c r="BL6844" s="157">
        <f t="shared" si="228"/>
        <v>0.8040000000000006</v>
      </c>
      <c r="BM6844" s="157">
        <f>IF('1b-NaturalGas'!$AN$87="no","",ROUND(BL6844,4))</f>
        <v>0.80400000000000005</v>
      </c>
      <c r="BN6844" s="157">
        <f>IF('1b-NaturalGas'!$AN$88="no","",ROUND(BL6844,4))</f>
        <v>0.80400000000000005</v>
      </c>
      <c r="BO6844" s="157">
        <f>IF('1b-NaturalGas'!$AN$89="no","",ROUND(BL6844,4))</f>
        <v>0.80400000000000005</v>
      </c>
      <c r="BP6844" s="157">
        <f>IF('1b-NaturalGas'!$AN$90="no","not applicable (based on previous answers)",ROUND(BL6844,4))</f>
        <v>0.80400000000000005</v>
      </c>
      <c r="BQ6844" s="157">
        <f>IF('1b-NaturalGas'!$AN$91="no","not applicable (based on previous answers)",ROUND(BL6844,4))</f>
        <v>0.80400000000000005</v>
      </c>
    </row>
    <row r="6845" spans="30:69" x14ac:dyDescent="0.25">
      <c r="AD6845" s="157">
        <f t="shared" si="227"/>
        <v>0.8060000000000006</v>
      </c>
      <c r="AE6845" s="157">
        <f>IF('1a-Electricity'!$AN$77="no","",ROUND(AD6845,4))</f>
        <v>0.80600000000000005</v>
      </c>
      <c r="AF6845" s="157">
        <f>IF('1a-Electricity'!$AN$78="no","",ROUND(AD6845,4))</f>
        <v>0.80600000000000005</v>
      </c>
      <c r="AG6845" s="157">
        <f>IF('1a-Electricity'!$AN$79="no","",ROUND(AD6845,4))</f>
        <v>0.80600000000000005</v>
      </c>
      <c r="BL6845" s="157">
        <f t="shared" si="228"/>
        <v>0.8050000000000006</v>
      </c>
      <c r="BM6845" s="157">
        <f>IF('1b-NaturalGas'!$AN$87="no","",ROUND(BL6845,4))</f>
        <v>0.80500000000000005</v>
      </c>
      <c r="BN6845" s="157">
        <f>IF('1b-NaturalGas'!$AN$88="no","",ROUND(BL6845,4))</f>
        <v>0.80500000000000005</v>
      </c>
      <c r="BO6845" s="157">
        <f>IF('1b-NaturalGas'!$AN$89="no","",ROUND(BL6845,4))</f>
        <v>0.80500000000000005</v>
      </c>
      <c r="BP6845" s="157">
        <f>IF('1b-NaturalGas'!$AN$90="no","not applicable (based on previous answers)",ROUND(BL6845,4))</f>
        <v>0.80500000000000005</v>
      </c>
      <c r="BQ6845" s="157">
        <f>IF('1b-NaturalGas'!$AN$91="no","not applicable (based on previous answers)",ROUND(BL6845,4))</f>
        <v>0.80500000000000005</v>
      </c>
    </row>
    <row r="6846" spans="30:69" x14ac:dyDescent="0.25">
      <c r="AD6846" s="157">
        <f t="shared" si="227"/>
        <v>0.80700000000000061</v>
      </c>
      <c r="AE6846" s="157">
        <f>IF('1a-Electricity'!$AN$77="no","",ROUND(AD6846,4))</f>
        <v>0.80700000000000005</v>
      </c>
      <c r="AF6846" s="157">
        <f>IF('1a-Electricity'!$AN$78="no","",ROUND(AD6846,4))</f>
        <v>0.80700000000000005</v>
      </c>
      <c r="AG6846" s="157">
        <f>IF('1a-Electricity'!$AN$79="no","",ROUND(AD6846,4))</f>
        <v>0.80700000000000005</v>
      </c>
      <c r="BL6846" s="157">
        <f t="shared" si="228"/>
        <v>0.8060000000000006</v>
      </c>
      <c r="BM6846" s="157">
        <f>IF('1b-NaturalGas'!$AN$87="no","",ROUND(BL6846,4))</f>
        <v>0.80600000000000005</v>
      </c>
      <c r="BN6846" s="157">
        <f>IF('1b-NaturalGas'!$AN$88="no","",ROUND(BL6846,4))</f>
        <v>0.80600000000000005</v>
      </c>
      <c r="BO6846" s="157">
        <f>IF('1b-NaturalGas'!$AN$89="no","",ROUND(BL6846,4))</f>
        <v>0.80600000000000005</v>
      </c>
      <c r="BP6846" s="157">
        <f>IF('1b-NaturalGas'!$AN$90="no","not applicable (based on previous answers)",ROUND(BL6846,4))</f>
        <v>0.80600000000000005</v>
      </c>
      <c r="BQ6846" s="157">
        <f>IF('1b-NaturalGas'!$AN$91="no","not applicable (based on previous answers)",ROUND(BL6846,4))</f>
        <v>0.80600000000000005</v>
      </c>
    </row>
    <row r="6847" spans="30:69" x14ac:dyDescent="0.25">
      <c r="AD6847" s="157">
        <f t="shared" si="227"/>
        <v>0.80800000000000061</v>
      </c>
      <c r="AE6847" s="157">
        <f>IF('1a-Electricity'!$AN$77="no","",ROUND(AD6847,4))</f>
        <v>0.80800000000000005</v>
      </c>
      <c r="AF6847" s="157">
        <f>IF('1a-Electricity'!$AN$78="no","",ROUND(AD6847,4))</f>
        <v>0.80800000000000005</v>
      </c>
      <c r="AG6847" s="157">
        <f>IF('1a-Electricity'!$AN$79="no","",ROUND(AD6847,4))</f>
        <v>0.80800000000000005</v>
      </c>
      <c r="BL6847" s="157">
        <f t="shared" si="228"/>
        <v>0.80700000000000061</v>
      </c>
      <c r="BM6847" s="157">
        <f>IF('1b-NaturalGas'!$AN$87="no","",ROUND(BL6847,4))</f>
        <v>0.80700000000000005</v>
      </c>
      <c r="BN6847" s="157">
        <f>IF('1b-NaturalGas'!$AN$88="no","",ROUND(BL6847,4))</f>
        <v>0.80700000000000005</v>
      </c>
      <c r="BO6847" s="157">
        <f>IF('1b-NaturalGas'!$AN$89="no","",ROUND(BL6847,4))</f>
        <v>0.80700000000000005</v>
      </c>
      <c r="BP6847" s="157">
        <f>IF('1b-NaturalGas'!$AN$90="no","not applicable (based on previous answers)",ROUND(BL6847,4))</f>
        <v>0.80700000000000005</v>
      </c>
      <c r="BQ6847" s="157">
        <f>IF('1b-NaturalGas'!$AN$91="no","not applicable (based on previous answers)",ROUND(BL6847,4))</f>
        <v>0.80700000000000005</v>
      </c>
    </row>
    <row r="6848" spans="30:69" x14ac:dyDescent="0.25">
      <c r="AD6848" s="157">
        <f t="shared" si="227"/>
        <v>0.80900000000000061</v>
      </c>
      <c r="AE6848" s="157">
        <f>IF('1a-Electricity'!$AN$77="no","",ROUND(AD6848,4))</f>
        <v>0.80900000000000005</v>
      </c>
      <c r="AF6848" s="157">
        <f>IF('1a-Electricity'!$AN$78="no","",ROUND(AD6848,4))</f>
        <v>0.80900000000000005</v>
      </c>
      <c r="AG6848" s="157">
        <f>IF('1a-Electricity'!$AN$79="no","",ROUND(AD6848,4))</f>
        <v>0.80900000000000005</v>
      </c>
      <c r="BL6848" s="157">
        <f t="shared" si="228"/>
        <v>0.80800000000000061</v>
      </c>
      <c r="BM6848" s="157">
        <f>IF('1b-NaturalGas'!$AN$87="no","",ROUND(BL6848,4))</f>
        <v>0.80800000000000005</v>
      </c>
      <c r="BN6848" s="157">
        <f>IF('1b-NaturalGas'!$AN$88="no","",ROUND(BL6848,4))</f>
        <v>0.80800000000000005</v>
      </c>
      <c r="BO6848" s="157">
        <f>IF('1b-NaturalGas'!$AN$89="no","",ROUND(BL6848,4))</f>
        <v>0.80800000000000005</v>
      </c>
      <c r="BP6848" s="157">
        <f>IF('1b-NaturalGas'!$AN$90="no","not applicable (based on previous answers)",ROUND(BL6848,4))</f>
        <v>0.80800000000000005</v>
      </c>
      <c r="BQ6848" s="157">
        <f>IF('1b-NaturalGas'!$AN$91="no","not applicable (based on previous answers)",ROUND(BL6848,4))</f>
        <v>0.80800000000000005</v>
      </c>
    </row>
    <row r="6849" spans="30:69" x14ac:dyDescent="0.25">
      <c r="AD6849" s="157">
        <f t="shared" si="227"/>
        <v>0.81000000000000061</v>
      </c>
      <c r="AE6849" s="157">
        <f>IF('1a-Electricity'!$AN$77="no","",ROUND(AD6849,4))</f>
        <v>0.81</v>
      </c>
      <c r="AF6849" s="157">
        <f>IF('1a-Electricity'!$AN$78="no","",ROUND(AD6849,4))</f>
        <v>0.81</v>
      </c>
      <c r="AG6849" s="157">
        <f>IF('1a-Electricity'!$AN$79="no","",ROUND(AD6849,4))</f>
        <v>0.81</v>
      </c>
      <c r="BL6849" s="157">
        <f t="shared" si="228"/>
        <v>0.80900000000000061</v>
      </c>
      <c r="BM6849" s="157">
        <f>IF('1b-NaturalGas'!$AN$87="no","",ROUND(BL6849,4))</f>
        <v>0.80900000000000005</v>
      </c>
      <c r="BN6849" s="157">
        <f>IF('1b-NaturalGas'!$AN$88="no","",ROUND(BL6849,4))</f>
        <v>0.80900000000000005</v>
      </c>
      <c r="BO6849" s="157">
        <f>IF('1b-NaturalGas'!$AN$89="no","",ROUND(BL6849,4))</f>
        <v>0.80900000000000005</v>
      </c>
      <c r="BP6849" s="157">
        <f>IF('1b-NaturalGas'!$AN$90="no","not applicable (based on previous answers)",ROUND(BL6849,4))</f>
        <v>0.80900000000000005</v>
      </c>
      <c r="BQ6849" s="157">
        <f>IF('1b-NaturalGas'!$AN$91="no","not applicable (based on previous answers)",ROUND(BL6849,4))</f>
        <v>0.80900000000000005</v>
      </c>
    </row>
    <row r="6850" spans="30:69" x14ac:dyDescent="0.25">
      <c r="AD6850" s="157">
        <f t="shared" si="227"/>
        <v>0.81100000000000061</v>
      </c>
      <c r="AE6850" s="157">
        <f>IF('1a-Electricity'!$AN$77="no","",ROUND(AD6850,4))</f>
        <v>0.81100000000000005</v>
      </c>
      <c r="AF6850" s="157">
        <f>IF('1a-Electricity'!$AN$78="no","",ROUND(AD6850,4))</f>
        <v>0.81100000000000005</v>
      </c>
      <c r="AG6850" s="157">
        <f>IF('1a-Electricity'!$AN$79="no","",ROUND(AD6850,4))</f>
        <v>0.81100000000000005</v>
      </c>
      <c r="BL6850" s="157">
        <f t="shared" si="228"/>
        <v>0.81000000000000061</v>
      </c>
      <c r="BM6850" s="157">
        <f>IF('1b-NaturalGas'!$AN$87="no","",ROUND(BL6850,4))</f>
        <v>0.81</v>
      </c>
      <c r="BN6850" s="157">
        <f>IF('1b-NaturalGas'!$AN$88="no","",ROUND(BL6850,4))</f>
        <v>0.81</v>
      </c>
      <c r="BO6850" s="157">
        <f>IF('1b-NaturalGas'!$AN$89="no","",ROUND(BL6850,4))</f>
        <v>0.81</v>
      </c>
      <c r="BP6850" s="157">
        <f>IF('1b-NaturalGas'!$AN$90="no","not applicable (based on previous answers)",ROUND(BL6850,4))</f>
        <v>0.81</v>
      </c>
      <c r="BQ6850" s="157">
        <f>IF('1b-NaturalGas'!$AN$91="no","not applicable (based on previous answers)",ROUND(BL6850,4))</f>
        <v>0.81</v>
      </c>
    </row>
    <row r="6851" spans="30:69" x14ac:dyDescent="0.25">
      <c r="AD6851" s="157">
        <f t="shared" si="227"/>
        <v>0.81200000000000061</v>
      </c>
      <c r="AE6851" s="157">
        <f>IF('1a-Electricity'!$AN$77="no","",ROUND(AD6851,4))</f>
        <v>0.81200000000000006</v>
      </c>
      <c r="AF6851" s="157">
        <f>IF('1a-Electricity'!$AN$78="no","",ROUND(AD6851,4))</f>
        <v>0.81200000000000006</v>
      </c>
      <c r="AG6851" s="157">
        <f>IF('1a-Electricity'!$AN$79="no","",ROUND(AD6851,4))</f>
        <v>0.81200000000000006</v>
      </c>
      <c r="BL6851" s="157">
        <f t="shared" si="228"/>
        <v>0.81100000000000061</v>
      </c>
      <c r="BM6851" s="157">
        <f>IF('1b-NaturalGas'!$AN$87="no","",ROUND(BL6851,4))</f>
        <v>0.81100000000000005</v>
      </c>
      <c r="BN6851" s="157">
        <f>IF('1b-NaturalGas'!$AN$88="no","",ROUND(BL6851,4))</f>
        <v>0.81100000000000005</v>
      </c>
      <c r="BO6851" s="157">
        <f>IF('1b-NaturalGas'!$AN$89="no","",ROUND(BL6851,4))</f>
        <v>0.81100000000000005</v>
      </c>
      <c r="BP6851" s="157">
        <f>IF('1b-NaturalGas'!$AN$90="no","not applicable (based on previous answers)",ROUND(BL6851,4))</f>
        <v>0.81100000000000005</v>
      </c>
      <c r="BQ6851" s="157">
        <f>IF('1b-NaturalGas'!$AN$91="no","not applicable (based on previous answers)",ROUND(BL6851,4))</f>
        <v>0.81100000000000005</v>
      </c>
    </row>
    <row r="6852" spans="30:69" x14ac:dyDescent="0.25">
      <c r="AD6852" s="157">
        <f t="shared" si="227"/>
        <v>0.81300000000000061</v>
      </c>
      <c r="AE6852" s="157">
        <f>IF('1a-Electricity'!$AN$77="no","",ROUND(AD6852,4))</f>
        <v>0.81299999999999994</v>
      </c>
      <c r="AF6852" s="157">
        <f>IF('1a-Electricity'!$AN$78="no","",ROUND(AD6852,4))</f>
        <v>0.81299999999999994</v>
      </c>
      <c r="AG6852" s="157">
        <f>IF('1a-Electricity'!$AN$79="no","",ROUND(AD6852,4))</f>
        <v>0.81299999999999994</v>
      </c>
      <c r="BL6852" s="157">
        <f t="shared" si="228"/>
        <v>0.81200000000000061</v>
      </c>
      <c r="BM6852" s="157">
        <f>IF('1b-NaturalGas'!$AN$87="no","",ROUND(BL6852,4))</f>
        <v>0.81200000000000006</v>
      </c>
      <c r="BN6852" s="157">
        <f>IF('1b-NaturalGas'!$AN$88="no","",ROUND(BL6852,4))</f>
        <v>0.81200000000000006</v>
      </c>
      <c r="BO6852" s="157">
        <f>IF('1b-NaturalGas'!$AN$89="no","",ROUND(BL6852,4))</f>
        <v>0.81200000000000006</v>
      </c>
      <c r="BP6852" s="157">
        <f>IF('1b-NaturalGas'!$AN$90="no","not applicable (based on previous answers)",ROUND(BL6852,4))</f>
        <v>0.81200000000000006</v>
      </c>
      <c r="BQ6852" s="157">
        <f>IF('1b-NaturalGas'!$AN$91="no","not applicable (based on previous answers)",ROUND(BL6852,4))</f>
        <v>0.81200000000000006</v>
      </c>
    </row>
    <row r="6853" spans="30:69" x14ac:dyDescent="0.25">
      <c r="AD6853" s="157">
        <f t="shared" si="227"/>
        <v>0.81400000000000061</v>
      </c>
      <c r="AE6853" s="157">
        <f>IF('1a-Electricity'!$AN$77="no","",ROUND(AD6853,4))</f>
        <v>0.81399999999999995</v>
      </c>
      <c r="AF6853" s="157">
        <f>IF('1a-Electricity'!$AN$78="no","",ROUND(AD6853,4))</f>
        <v>0.81399999999999995</v>
      </c>
      <c r="AG6853" s="157">
        <f>IF('1a-Electricity'!$AN$79="no","",ROUND(AD6853,4))</f>
        <v>0.81399999999999995</v>
      </c>
      <c r="BL6853" s="157">
        <f t="shared" si="228"/>
        <v>0.81300000000000061</v>
      </c>
      <c r="BM6853" s="157">
        <f>IF('1b-NaturalGas'!$AN$87="no","",ROUND(BL6853,4))</f>
        <v>0.81299999999999994</v>
      </c>
      <c r="BN6853" s="157">
        <f>IF('1b-NaturalGas'!$AN$88="no","",ROUND(BL6853,4))</f>
        <v>0.81299999999999994</v>
      </c>
      <c r="BO6853" s="157">
        <f>IF('1b-NaturalGas'!$AN$89="no","",ROUND(BL6853,4))</f>
        <v>0.81299999999999994</v>
      </c>
      <c r="BP6853" s="157">
        <f>IF('1b-NaturalGas'!$AN$90="no","not applicable (based on previous answers)",ROUND(BL6853,4))</f>
        <v>0.81299999999999994</v>
      </c>
      <c r="BQ6853" s="157">
        <f>IF('1b-NaturalGas'!$AN$91="no","not applicable (based on previous answers)",ROUND(BL6853,4))</f>
        <v>0.81299999999999994</v>
      </c>
    </row>
    <row r="6854" spans="30:69" x14ac:dyDescent="0.25">
      <c r="AD6854" s="157">
        <f t="shared" si="227"/>
        <v>0.81500000000000061</v>
      </c>
      <c r="AE6854" s="157">
        <f>IF('1a-Electricity'!$AN$77="no","",ROUND(AD6854,4))</f>
        <v>0.81499999999999995</v>
      </c>
      <c r="AF6854" s="157">
        <f>IF('1a-Electricity'!$AN$78="no","",ROUND(AD6854,4))</f>
        <v>0.81499999999999995</v>
      </c>
      <c r="AG6854" s="157">
        <f>IF('1a-Electricity'!$AN$79="no","",ROUND(AD6854,4))</f>
        <v>0.81499999999999995</v>
      </c>
      <c r="BL6854" s="157">
        <f t="shared" si="228"/>
        <v>0.81400000000000061</v>
      </c>
      <c r="BM6854" s="157">
        <f>IF('1b-NaturalGas'!$AN$87="no","",ROUND(BL6854,4))</f>
        <v>0.81399999999999995</v>
      </c>
      <c r="BN6854" s="157">
        <f>IF('1b-NaturalGas'!$AN$88="no","",ROUND(BL6854,4))</f>
        <v>0.81399999999999995</v>
      </c>
      <c r="BO6854" s="157">
        <f>IF('1b-NaturalGas'!$AN$89="no","",ROUND(BL6854,4))</f>
        <v>0.81399999999999995</v>
      </c>
      <c r="BP6854" s="157">
        <f>IF('1b-NaturalGas'!$AN$90="no","not applicable (based on previous answers)",ROUND(BL6854,4))</f>
        <v>0.81399999999999995</v>
      </c>
      <c r="BQ6854" s="157">
        <f>IF('1b-NaturalGas'!$AN$91="no","not applicable (based on previous answers)",ROUND(BL6854,4))</f>
        <v>0.81399999999999995</v>
      </c>
    </row>
    <row r="6855" spans="30:69" x14ac:dyDescent="0.25">
      <c r="AD6855" s="157">
        <f t="shared" si="227"/>
        <v>0.81600000000000061</v>
      </c>
      <c r="AE6855" s="157">
        <f>IF('1a-Electricity'!$AN$77="no","",ROUND(AD6855,4))</f>
        <v>0.81599999999999995</v>
      </c>
      <c r="AF6855" s="157">
        <f>IF('1a-Electricity'!$AN$78="no","",ROUND(AD6855,4))</f>
        <v>0.81599999999999995</v>
      </c>
      <c r="AG6855" s="157">
        <f>IF('1a-Electricity'!$AN$79="no","",ROUND(AD6855,4))</f>
        <v>0.81599999999999995</v>
      </c>
      <c r="BL6855" s="157">
        <f t="shared" si="228"/>
        <v>0.81500000000000061</v>
      </c>
      <c r="BM6855" s="157">
        <f>IF('1b-NaturalGas'!$AN$87="no","",ROUND(BL6855,4))</f>
        <v>0.81499999999999995</v>
      </c>
      <c r="BN6855" s="157">
        <f>IF('1b-NaturalGas'!$AN$88="no","",ROUND(BL6855,4))</f>
        <v>0.81499999999999995</v>
      </c>
      <c r="BO6855" s="157">
        <f>IF('1b-NaturalGas'!$AN$89="no","",ROUND(BL6855,4))</f>
        <v>0.81499999999999995</v>
      </c>
      <c r="BP6855" s="157">
        <f>IF('1b-NaturalGas'!$AN$90="no","not applicable (based on previous answers)",ROUND(BL6855,4))</f>
        <v>0.81499999999999995</v>
      </c>
      <c r="BQ6855" s="157">
        <f>IF('1b-NaturalGas'!$AN$91="no","not applicable (based on previous answers)",ROUND(BL6855,4))</f>
        <v>0.81499999999999995</v>
      </c>
    </row>
    <row r="6856" spans="30:69" x14ac:dyDescent="0.25">
      <c r="AD6856" s="157">
        <f t="shared" si="227"/>
        <v>0.81700000000000061</v>
      </c>
      <c r="AE6856" s="157">
        <f>IF('1a-Electricity'!$AN$77="no","",ROUND(AD6856,4))</f>
        <v>0.81699999999999995</v>
      </c>
      <c r="AF6856" s="157">
        <f>IF('1a-Electricity'!$AN$78="no","",ROUND(AD6856,4))</f>
        <v>0.81699999999999995</v>
      </c>
      <c r="AG6856" s="157">
        <f>IF('1a-Electricity'!$AN$79="no","",ROUND(AD6856,4))</f>
        <v>0.81699999999999995</v>
      </c>
      <c r="BL6856" s="157">
        <f t="shared" si="228"/>
        <v>0.81600000000000061</v>
      </c>
      <c r="BM6856" s="157">
        <f>IF('1b-NaturalGas'!$AN$87="no","",ROUND(BL6856,4))</f>
        <v>0.81599999999999995</v>
      </c>
      <c r="BN6856" s="157">
        <f>IF('1b-NaturalGas'!$AN$88="no","",ROUND(BL6856,4))</f>
        <v>0.81599999999999995</v>
      </c>
      <c r="BO6856" s="157">
        <f>IF('1b-NaturalGas'!$AN$89="no","",ROUND(BL6856,4))</f>
        <v>0.81599999999999995</v>
      </c>
      <c r="BP6856" s="157">
        <f>IF('1b-NaturalGas'!$AN$90="no","not applicable (based on previous answers)",ROUND(BL6856,4))</f>
        <v>0.81599999999999995</v>
      </c>
      <c r="BQ6856" s="157">
        <f>IF('1b-NaturalGas'!$AN$91="no","not applicable (based on previous answers)",ROUND(BL6856,4))</f>
        <v>0.81599999999999995</v>
      </c>
    </row>
    <row r="6857" spans="30:69" x14ac:dyDescent="0.25">
      <c r="AD6857" s="157">
        <f t="shared" si="227"/>
        <v>0.81800000000000062</v>
      </c>
      <c r="AE6857" s="157">
        <f>IF('1a-Electricity'!$AN$77="no","",ROUND(AD6857,4))</f>
        <v>0.81799999999999995</v>
      </c>
      <c r="AF6857" s="157">
        <f>IF('1a-Electricity'!$AN$78="no","",ROUND(AD6857,4))</f>
        <v>0.81799999999999995</v>
      </c>
      <c r="AG6857" s="157">
        <f>IF('1a-Electricity'!$AN$79="no","",ROUND(AD6857,4))</f>
        <v>0.81799999999999995</v>
      </c>
      <c r="BL6857" s="157">
        <f t="shared" si="228"/>
        <v>0.81700000000000061</v>
      </c>
      <c r="BM6857" s="157">
        <f>IF('1b-NaturalGas'!$AN$87="no","",ROUND(BL6857,4))</f>
        <v>0.81699999999999995</v>
      </c>
      <c r="BN6857" s="157">
        <f>IF('1b-NaturalGas'!$AN$88="no","",ROUND(BL6857,4))</f>
        <v>0.81699999999999995</v>
      </c>
      <c r="BO6857" s="157">
        <f>IF('1b-NaturalGas'!$AN$89="no","",ROUND(BL6857,4))</f>
        <v>0.81699999999999995</v>
      </c>
      <c r="BP6857" s="157">
        <f>IF('1b-NaturalGas'!$AN$90="no","not applicable (based on previous answers)",ROUND(BL6857,4))</f>
        <v>0.81699999999999995</v>
      </c>
      <c r="BQ6857" s="157">
        <f>IF('1b-NaturalGas'!$AN$91="no","not applicable (based on previous answers)",ROUND(BL6857,4))</f>
        <v>0.81699999999999995</v>
      </c>
    </row>
    <row r="6858" spans="30:69" x14ac:dyDescent="0.25">
      <c r="AD6858" s="157">
        <f t="shared" si="227"/>
        <v>0.81900000000000062</v>
      </c>
      <c r="AE6858" s="157">
        <f>IF('1a-Electricity'!$AN$77="no","",ROUND(AD6858,4))</f>
        <v>0.81899999999999995</v>
      </c>
      <c r="AF6858" s="157">
        <f>IF('1a-Electricity'!$AN$78="no","",ROUND(AD6858,4))</f>
        <v>0.81899999999999995</v>
      </c>
      <c r="AG6858" s="157">
        <f>IF('1a-Electricity'!$AN$79="no","",ROUND(AD6858,4))</f>
        <v>0.81899999999999995</v>
      </c>
      <c r="BL6858" s="157">
        <f t="shared" si="228"/>
        <v>0.81800000000000062</v>
      </c>
      <c r="BM6858" s="157">
        <f>IF('1b-NaturalGas'!$AN$87="no","",ROUND(BL6858,4))</f>
        <v>0.81799999999999995</v>
      </c>
      <c r="BN6858" s="157">
        <f>IF('1b-NaturalGas'!$AN$88="no","",ROUND(BL6858,4))</f>
        <v>0.81799999999999995</v>
      </c>
      <c r="BO6858" s="157">
        <f>IF('1b-NaturalGas'!$AN$89="no","",ROUND(BL6858,4))</f>
        <v>0.81799999999999995</v>
      </c>
      <c r="BP6858" s="157">
        <f>IF('1b-NaturalGas'!$AN$90="no","not applicable (based on previous answers)",ROUND(BL6858,4))</f>
        <v>0.81799999999999995</v>
      </c>
      <c r="BQ6858" s="157">
        <f>IF('1b-NaturalGas'!$AN$91="no","not applicable (based on previous answers)",ROUND(BL6858,4))</f>
        <v>0.81799999999999995</v>
      </c>
    </row>
    <row r="6859" spans="30:69" x14ac:dyDescent="0.25">
      <c r="AD6859" s="157">
        <f t="shared" si="227"/>
        <v>0.82000000000000062</v>
      </c>
      <c r="AE6859" s="157">
        <f>IF('1a-Electricity'!$AN$77="no","",ROUND(AD6859,4))</f>
        <v>0.82</v>
      </c>
      <c r="AF6859" s="157">
        <f>IF('1a-Electricity'!$AN$78="no","",ROUND(AD6859,4))</f>
        <v>0.82</v>
      </c>
      <c r="AG6859" s="157">
        <f>IF('1a-Electricity'!$AN$79="no","",ROUND(AD6859,4))</f>
        <v>0.82</v>
      </c>
      <c r="BL6859" s="157">
        <f t="shared" si="228"/>
        <v>0.81900000000000062</v>
      </c>
      <c r="BM6859" s="157">
        <f>IF('1b-NaturalGas'!$AN$87="no","",ROUND(BL6859,4))</f>
        <v>0.81899999999999995</v>
      </c>
      <c r="BN6859" s="157">
        <f>IF('1b-NaturalGas'!$AN$88="no","",ROUND(BL6859,4))</f>
        <v>0.81899999999999995</v>
      </c>
      <c r="BO6859" s="157">
        <f>IF('1b-NaturalGas'!$AN$89="no","",ROUND(BL6859,4))</f>
        <v>0.81899999999999995</v>
      </c>
      <c r="BP6859" s="157">
        <f>IF('1b-NaturalGas'!$AN$90="no","not applicable (based on previous answers)",ROUND(BL6859,4))</f>
        <v>0.81899999999999995</v>
      </c>
      <c r="BQ6859" s="157">
        <f>IF('1b-NaturalGas'!$AN$91="no","not applicable (based on previous answers)",ROUND(BL6859,4))</f>
        <v>0.81899999999999995</v>
      </c>
    </row>
    <row r="6860" spans="30:69" x14ac:dyDescent="0.25">
      <c r="AD6860" s="157">
        <f t="shared" si="227"/>
        <v>0.82100000000000062</v>
      </c>
      <c r="AE6860" s="157">
        <f>IF('1a-Electricity'!$AN$77="no","",ROUND(AD6860,4))</f>
        <v>0.82099999999999995</v>
      </c>
      <c r="AF6860" s="157">
        <f>IF('1a-Electricity'!$AN$78="no","",ROUND(AD6860,4))</f>
        <v>0.82099999999999995</v>
      </c>
      <c r="AG6860" s="157">
        <f>IF('1a-Electricity'!$AN$79="no","",ROUND(AD6860,4))</f>
        <v>0.82099999999999995</v>
      </c>
      <c r="BL6860" s="157">
        <f t="shared" si="228"/>
        <v>0.82000000000000062</v>
      </c>
      <c r="BM6860" s="157">
        <f>IF('1b-NaturalGas'!$AN$87="no","",ROUND(BL6860,4))</f>
        <v>0.82</v>
      </c>
      <c r="BN6860" s="157">
        <f>IF('1b-NaturalGas'!$AN$88="no","",ROUND(BL6860,4))</f>
        <v>0.82</v>
      </c>
      <c r="BO6860" s="157">
        <f>IF('1b-NaturalGas'!$AN$89="no","",ROUND(BL6860,4))</f>
        <v>0.82</v>
      </c>
      <c r="BP6860" s="157">
        <f>IF('1b-NaturalGas'!$AN$90="no","not applicable (based on previous answers)",ROUND(BL6860,4))</f>
        <v>0.82</v>
      </c>
      <c r="BQ6860" s="157">
        <f>IF('1b-NaturalGas'!$AN$91="no","not applicable (based on previous answers)",ROUND(BL6860,4))</f>
        <v>0.82</v>
      </c>
    </row>
    <row r="6861" spans="30:69" x14ac:dyDescent="0.25">
      <c r="AD6861" s="157">
        <f t="shared" si="227"/>
        <v>0.82200000000000062</v>
      </c>
      <c r="AE6861" s="157">
        <f>IF('1a-Electricity'!$AN$77="no","",ROUND(AD6861,4))</f>
        <v>0.82199999999999995</v>
      </c>
      <c r="AF6861" s="157">
        <f>IF('1a-Electricity'!$AN$78="no","",ROUND(AD6861,4))</f>
        <v>0.82199999999999995</v>
      </c>
      <c r="AG6861" s="157">
        <f>IF('1a-Electricity'!$AN$79="no","",ROUND(AD6861,4))</f>
        <v>0.82199999999999995</v>
      </c>
      <c r="BL6861" s="157">
        <f t="shared" si="228"/>
        <v>0.82100000000000062</v>
      </c>
      <c r="BM6861" s="157">
        <f>IF('1b-NaturalGas'!$AN$87="no","",ROUND(BL6861,4))</f>
        <v>0.82099999999999995</v>
      </c>
      <c r="BN6861" s="157">
        <f>IF('1b-NaturalGas'!$AN$88="no","",ROUND(BL6861,4))</f>
        <v>0.82099999999999995</v>
      </c>
      <c r="BO6861" s="157">
        <f>IF('1b-NaturalGas'!$AN$89="no","",ROUND(BL6861,4))</f>
        <v>0.82099999999999995</v>
      </c>
      <c r="BP6861" s="157">
        <f>IF('1b-NaturalGas'!$AN$90="no","not applicable (based on previous answers)",ROUND(BL6861,4))</f>
        <v>0.82099999999999995</v>
      </c>
      <c r="BQ6861" s="157">
        <f>IF('1b-NaturalGas'!$AN$91="no","not applicable (based on previous answers)",ROUND(BL6861,4))</f>
        <v>0.82099999999999995</v>
      </c>
    </row>
    <row r="6862" spans="30:69" x14ac:dyDescent="0.25">
      <c r="AD6862" s="157">
        <f t="shared" si="227"/>
        <v>0.82300000000000062</v>
      </c>
      <c r="AE6862" s="157">
        <f>IF('1a-Electricity'!$AN$77="no","",ROUND(AD6862,4))</f>
        <v>0.82299999999999995</v>
      </c>
      <c r="AF6862" s="157">
        <f>IF('1a-Electricity'!$AN$78="no","",ROUND(AD6862,4))</f>
        <v>0.82299999999999995</v>
      </c>
      <c r="AG6862" s="157">
        <f>IF('1a-Electricity'!$AN$79="no","",ROUND(AD6862,4))</f>
        <v>0.82299999999999995</v>
      </c>
      <c r="BL6862" s="157">
        <f t="shared" si="228"/>
        <v>0.82200000000000062</v>
      </c>
      <c r="BM6862" s="157">
        <f>IF('1b-NaturalGas'!$AN$87="no","",ROUND(BL6862,4))</f>
        <v>0.82199999999999995</v>
      </c>
      <c r="BN6862" s="157">
        <f>IF('1b-NaturalGas'!$AN$88="no","",ROUND(BL6862,4))</f>
        <v>0.82199999999999995</v>
      </c>
      <c r="BO6862" s="157">
        <f>IF('1b-NaturalGas'!$AN$89="no","",ROUND(BL6862,4))</f>
        <v>0.82199999999999995</v>
      </c>
      <c r="BP6862" s="157">
        <f>IF('1b-NaturalGas'!$AN$90="no","not applicable (based on previous answers)",ROUND(BL6862,4))</f>
        <v>0.82199999999999995</v>
      </c>
      <c r="BQ6862" s="157">
        <f>IF('1b-NaturalGas'!$AN$91="no","not applicable (based on previous answers)",ROUND(BL6862,4))</f>
        <v>0.82199999999999995</v>
      </c>
    </row>
    <row r="6863" spans="30:69" x14ac:dyDescent="0.25">
      <c r="AD6863" s="157">
        <f t="shared" si="227"/>
        <v>0.82400000000000062</v>
      </c>
      <c r="AE6863" s="157">
        <f>IF('1a-Electricity'!$AN$77="no","",ROUND(AD6863,4))</f>
        <v>0.82399999999999995</v>
      </c>
      <c r="AF6863" s="157">
        <f>IF('1a-Electricity'!$AN$78="no","",ROUND(AD6863,4))</f>
        <v>0.82399999999999995</v>
      </c>
      <c r="AG6863" s="157">
        <f>IF('1a-Electricity'!$AN$79="no","",ROUND(AD6863,4))</f>
        <v>0.82399999999999995</v>
      </c>
      <c r="BL6863" s="157">
        <f t="shared" si="228"/>
        <v>0.82300000000000062</v>
      </c>
      <c r="BM6863" s="157">
        <f>IF('1b-NaturalGas'!$AN$87="no","",ROUND(BL6863,4))</f>
        <v>0.82299999999999995</v>
      </c>
      <c r="BN6863" s="157">
        <f>IF('1b-NaturalGas'!$AN$88="no","",ROUND(BL6863,4))</f>
        <v>0.82299999999999995</v>
      </c>
      <c r="BO6863" s="157">
        <f>IF('1b-NaturalGas'!$AN$89="no","",ROUND(BL6863,4))</f>
        <v>0.82299999999999995</v>
      </c>
      <c r="BP6863" s="157">
        <f>IF('1b-NaturalGas'!$AN$90="no","not applicable (based on previous answers)",ROUND(BL6863,4))</f>
        <v>0.82299999999999995</v>
      </c>
      <c r="BQ6863" s="157">
        <f>IF('1b-NaturalGas'!$AN$91="no","not applicable (based on previous answers)",ROUND(BL6863,4))</f>
        <v>0.82299999999999995</v>
      </c>
    </row>
    <row r="6864" spans="30:69" x14ac:dyDescent="0.25">
      <c r="AD6864" s="157">
        <f t="shared" ref="AD6864:AD6927" si="229">AD6863+0.001</f>
        <v>0.82500000000000062</v>
      </c>
      <c r="AE6864" s="157">
        <f>IF('1a-Electricity'!$AN$77="no","",ROUND(AD6864,4))</f>
        <v>0.82499999999999996</v>
      </c>
      <c r="AF6864" s="157">
        <f>IF('1a-Electricity'!$AN$78="no","",ROUND(AD6864,4))</f>
        <v>0.82499999999999996</v>
      </c>
      <c r="AG6864" s="157">
        <f>IF('1a-Electricity'!$AN$79="no","",ROUND(AD6864,4))</f>
        <v>0.82499999999999996</v>
      </c>
      <c r="BL6864" s="157">
        <f t="shared" si="228"/>
        <v>0.82400000000000062</v>
      </c>
      <c r="BM6864" s="157">
        <f>IF('1b-NaturalGas'!$AN$87="no","",ROUND(BL6864,4))</f>
        <v>0.82399999999999995</v>
      </c>
      <c r="BN6864" s="157">
        <f>IF('1b-NaturalGas'!$AN$88="no","",ROUND(BL6864,4))</f>
        <v>0.82399999999999995</v>
      </c>
      <c r="BO6864" s="157">
        <f>IF('1b-NaturalGas'!$AN$89="no","",ROUND(BL6864,4))</f>
        <v>0.82399999999999995</v>
      </c>
      <c r="BP6864" s="157">
        <f>IF('1b-NaturalGas'!$AN$90="no","not applicable (based on previous answers)",ROUND(BL6864,4))</f>
        <v>0.82399999999999995</v>
      </c>
      <c r="BQ6864" s="157">
        <f>IF('1b-NaturalGas'!$AN$91="no","not applicable (based on previous answers)",ROUND(BL6864,4))</f>
        <v>0.82399999999999995</v>
      </c>
    </row>
    <row r="6865" spans="30:69" x14ac:dyDescent="0.25">
      <c r="AD6865" s="157">
        <f t="shared" si="229"/>
        <v>0.82600000000000062</v>
      </c>
      <c r="AE6865" s="157">
        <f>IF('1a-Electricity'!$AN$77="no","",ROUND(AD6865,4))</f>
        <v>0.82599999999999996</v>
      </c>
      <c r="AF6865" s="157">
        <f>IF('1a-Electricity'!$AN$78="no","",ROUND(AD6865,4))</f>
        <v>0.82599999999999996</v>
      </c>
      <c r="AG6865" s="157">
        <f>IF('1a-Electricity'!$AN$79="no","",ROUND(AD6865,4))</f>
        <v>0.82599999999999996</v>
      </c>
      <c r="BL6865" s="157">
        <f t="shared" ref="BL6865:BL6928" si="230">BL6864+0.001</f>
        <v>0.82500000000000062</v>
      </c>
      <c r="BM6865" s="157">
        <f>IF('1b-NaturalGas'!$AN$87="no","",ROUND(BL6865,4))</f>
        <v>0.82499999999999996</v>
      </c>
      <c r="BN6865" s="157">
        <f>IF('1b-NaturalGas'!$AN$88="no","",ROUND(BL6865,4))</f>
        <v>0.82499999999999996</v>
      </c>
      <c r="BO6865" s="157">
        <f>IF('1b-NaturalGas'!$AN$89="no","",ROUND(BL6865,4))</f>
        <v>0.82499999999999996</v>
      </c>
      <c r="BP6865" s="157">
        <f>IF('1b-NaturalGas'!$AN$90="no","not applicable (based on previous answers)",ROUND(BL6865,4))</f>
        <v>0.82499999999999996</v>
      </c>
      <c r="BQ6865" s="157">
        <f>IF('1b-NaturalGas'!$AN$91="no","not applicable (based on previous answers)",ROUND(BL6865,4))</f>
        <v>0.82499999999999996</v>
      </c>
    </row>
    <row r="6866" spans="30:69" x14ac:dyDescent="0.25">
      <c r="AD6866" s="157">
        <f t="shared" si="229"/>
        <v>0.82700000000000062</v>
      </c>
      <c r="AE6866" s="157">
        <f>IF('1a-Electricity'!$AN$77="no","",ROUND(AD6866,4))</f>
        <v>0.82699999999999996</v>
      </c>
      <c r="AF6866" s="157">
        <f>IF('1a-Electricity'!$AN$78="no","",ROUND(AD6866,4))</f>
        <v>0.82699999999999996</v>
      </c>
      <c r="AG6866" s="157">
        <f>IF('1a-Electricity'!$AN$79="no","",ROUND(AD6866,4))</f>
        <v>0.82699999999999996</v>
      </c>
      <c r="BL6866" s="157">
        <f t="shared" si="230"/>
        <v>0.82600000000000062</v>
      </c>
      <c r="BM6866" s="157">
        <f>IF('1b-NaturalGas'!$AN$87="no","",ROUND(BL6866,4))</f>
        <v>0.82599999999999996</v>
      </c>
      <c r="BN6866" s="157">
        <f>IF('1b-NaturalGas'!$AN$88="no","",ROUND(BL6866,4))</f>
        <v>0.82599999999999996</v>
      </c>
      <c r="BO6866" s="157">
        <f>IF('1b-NaturalGas'!$AN$89="no","",ROUND(BL6866,4))</f>
        <v>0.82599999999999996</v>
      </c>
      <c r="BP6866" s="157">
        <f>IF('1b-NaturalGas'!$AN$90="no","not applicable (based on previous answers)",ROUND(BL6866,4))</f>
        <v>0.82599999999999996</v>
      </c>
      <c r="BQ6866" s="157">
        <f>IF('1b-NaturalGas'!$AN$91="no","not applicable (based on previous answers)",ROUND(BL6866,4))</f>
        <v>0.82599999999999996</v>
      </c>
    </row>
    <row r="6867" spans="30:69" x14ac:dyDescent="0.25">
      <c r="AD6867" s="157">
        <f t="shared" si="229"/>
        <v>0.82800000000000062</v>
      </c>
      <c r="AE6867" s="157">
        <f>IF('1a-Electricity'!$AN$77="no","",ROUND(AD6867,4))</f>
        <v>0.82799999999999996</v>
      </c>
      <c r="AF6867" s="157">
        <f>IF('1a-Electricity'!$AN$78="no","",ROUND(AD6867,4))</f>
        <v>0.82799999999999996</v>
      </c>
      <c r="AG6867" s="157">
        <f>IF('1a-Electricity'!$AN$79="no","",ROUND(AD6867,4))</f>
        <v>0.82799999999999996</v>
      </c>
      <c r="BL6867" s="157">
        <f t="shared" si="230"/>
        <v>0.82700000000000062</v>
      </c>
      <c r="BM6867" s="157">
        <f>IF('1b-NaturalGas'!$AN$87="no","",ROUND(BL6867,4))</f>
        <v>0.82699999999999996</v>
      </c>
      <c r="BN6867" s="157">
        <f>IF('1b-NaturalGas'!$AN$88="no","",ROUND(BL6867,4))</f>
        <v>0.82699999999999996</v>
      </c>
      <c r="BO6867" s="157">
        <f>IF('1b-NaturalGas'!$AN$89="no","",ROUND(BL6867,4))</f>
        <v>0.82699999999999996</v>
      </c>
      <c r="BP6867" s="157">
        <f>IF('1b-NaturalGas'!$AN$90="no","not applicable (based on previous answers)",ROUND(BL6867,4))</f>
        <v>0.82699999999999996</v>
      </c>
      <c r="BQ6867" s="157">
        <f>IF('1b-NaturalGas'!$AN$91="no","not applicable (based on previous answers)",ROUND(BL6867,4))</f>
        <v>0.82699999999999996</v>
      </c>
    </row>
    <row r="6868" spans="30:69" x14ac:dyDescent="0.25">
      <c r="AD6868" s="157">
        <f t="shared" si="229"/>
        <v>0.82900000000000063</v>
      </c>
      <c r="AE6868" s="157">
        <f>IF('1a-Electricity'!$AN$77="no","",ROUND(AD6868,4))</f>
        <v>0.82899999999999996</v>
      </c>
      <c r="AF6868" s="157">
        <f>IF('1a-Electricity'!$AN$78="no","",ROUND(AD6868,4))</f>
        <v>0.82899999999999996</v>
      </c>
      <c r="AG6868" s="157">
        <f>IF('1a-Electricity'!$AN$79="no","",ROUND(AD6868,4))</f>
        <v>0.82899999999999996</v>
      </c>
      <c r="BL6868" s="157">
        <f t="shared" si="230"/>
        <v>0.82800000000000062</v>
      </c>
      <c r="BM6868" s="157">
        <f>IF('1b-NaturalGas'!$AN$87="no","",ROUND(BL6868,4))</f>
        <v>0.82799999999999996</v>
      </c>
      <c r="BN6868" s="157">
        <f>IF('1b-NaturalGas'!$AN$88="no","",ROUND(BL6868,4))</f>
        <v>0.82799999999999996</v>
      </c>
      <c r="BO6868" s="157">
        <f>IF('1b-NaturalGas'!$AN$89="no","",ROUND(BL6868,4))</f>
        <v>0.82799999999999996</v>
      </c>
      <c r="BP6868" s="157">
        <f>IF('1b-NaturalGas'!$AN$90="no","not applicable (based on previous answers)",ROUND(BL6868,4))</f>
        <v>0.82799999999999996</v>
      </c>
      <c r="BQ6868" s="157">
        <f>IF('1b-NaturalGas'!$AN$91="no","not applicable (based on previous answers)",ROUND(BL6868,4))</f>
        <v>0.82799999999999996</v>
      </c>
    </row>
    <row r="6869" spans="30:69" x14ac:dyDescent="0.25">
      <c r="AD6869" s="157">
        <f t="shared" si="229"/>
        <v>0.83000000000000063</v>
      </c>
      <c r="AE6869" s="157">
        <f>IF('1a-Electricity'!$AN$77="no","",ROUND(AD6869,4))</f>
        <v>0.83</v>
      </c>
      <c r="AF6869" s="157">
        <f>IF('1a-Electricity'!$AN$78="no","",ROUND(AD6869,4))</f>
        <v>0.83</v>
      </c>
      <c r="AG6869" s="157">
        <f>IF('1a-Electricity'!$AN$79="no","",ROUND(AD6869,4))</f>
        <v>0.83</v>
      </c>
      <c r="BL6869" s="157">
        <f t="shared" si="230"/>
        <v>0.82900000000000063</v>
      </c>
      <c r="BM6869" s="157">
        <f>IF('1b-NaturalGas'!$AN$87="no","",ROUND(BL6869,4))</f>
        <v>0.82899999999999996</v>
      </c>
      <c r="BN6869" s="157">
        <f>IF('1b-NaturalGas'!$AN$88="no","",ROUND(BL6869,4))</f>
        <v>0.82899999999999996</v>
      </c>
      <c r="BO6869" s="157">
        <f>IF('1b-NaturalGas'!$AN$89="no","",ROUND(BL6869,4))</f>
        <v>0.82899999999999996</v>
      </c>
      <c r="BP6869" s="157">
        <f>IF('1b-NaturalGas'!$AN$90="no","not applicable (based on previous answers)",ROUND(BL6869,4))</f>
        <v>0.82899999999999996</v>
      </c>
      <c r="BQ6869" s="157">
        <f>IF('1b-NaturalGas'!$AN$91="no","not applicable (based on previous answers)",ROUND(BL6869,4))</f>
        <v>0.82899999999999996</v>
      </c>
    </row>
    <row r="6870" spans="30:69" x14ac:dyDescent="0.25">
      <c r="AD6870" s="157">
        <f t="shared" si="229"/>
        <v>0.83100000000000063</v>
      </c>
      <c r="AE6870" s="157">
        <f>IF('1a-Electricity'!$AN$77="no","",ROUND(AD6870,4))</f>
        <v>0.83099999999999996</v>
      </c>
      <c r="AF6870" s="157">
        <f>IF('1a-Electricity'!$AN$78="no","",ROUND(AD6870,4))</f>
        <v>0.83099999999999996</v>
      </c>
      <c r="AG6870" s="157">
        <f>IF('1a-Electricity'!$AN$79="no","",ROUND(AD6870,4))</f>
        <v>0.83099999999999996</v>
      </c>
      <c r="BL6870" s="157">
        <f t="shared" si="230"/>
        <v>0.83000000000000063</v>
      </c>
      <c r="BM6870" s="157">
        <f>IF('1b-NaturalGas'!$AN$87="no","",ROUND(BL6870,4))</f>
        <v>0.83</v>
      </c>
      <c r="BN6870" s="157">
        <f>IF('1b-NaturalGas'!$AN$88="no","",ROUND(BL6870,4))</f>
        <v>0.83</v>
      </c>
      <c r="BO6870" s="157">
        <f>IF('1b-NaturalGas'!$AN$89="no","",ROUND(BL6870,4))</f>
        <v>0.83</v>
      </c>
      <c r="BP6870" s="157">
        <f>IF('1b-NaturalGas'!$AN$90="no","not applicable (based on previous answers)",ROUND(BL6870,4))</f>
        <v>0.83</v>
      </c>
      <c r="BQ6870" s="157">
        <f>IF('1b-NaturalGas'!$AN$91="no","not applicable (based on previous answers)",ROUND(BL6870,4))</f>
        <v>0.83</v>
      </c>
    </row>
    <row r="6871" spans="30:69" x14ac:dyDescent="0.25">
      <c r="AD6871" s="157">
        <f t="shared" si="229"/>
        <v>0.83200000000000063</v>
      </c>
      <c r="AE6871" s="157">
        <f>IF('1a-Electricity'!$AN$77="no","",ROUND(AD6871,4))</f>
        <v>0.83199999999999996</v>
      </c>
      <c r="AF6871" s="157">
        <f>IF('1a-Electricity'!$AN$78="no","",ROUND(AD6871,4))</f>
        <v>0.83199999999999996</v>
      </c>
      <c r="AG6871" s="157">
        <f>IF('1a-Electricity'!$AN$79="no","",ROUND(AD6871,4))</f>
        <v>0.83199999999999996</v>
      </c>
      <c r="BL6871" s="157">
        <f t="shared" si="230"/>
        <v>0.83100000000000063</v>
      </c>
      <c r="BM6871" s="157">
        <f>IF('1b-NaturalGas'!$AN$87="no","",ROUND(BL6871,4))</f>
        <v>0.83099999999999996</v>
      </c>
      <c r="BN6871" s="157">
        <f>IF('1b-NaturalGas'!$AN$88="no","",ROUND(BL6871,4))</f>
        <v>0.83099999999999996</v>
      </c>
      <c r="BO6871" s="157">
        <f>IF('1b-NaturalGas'!$AN$89="no","",ROUND(BL6871,4))</f>
        <v>0.83099999999999996</v>
      </c>
      <c r="BP6871" s="157">
        <f>IF('1b-NaturalGas'!$AN$90="no","not applicable (based on previous answers)",ROUND(BL6871,4))</f>
        <v>0.83099999999999996</v>
      </c>
      <c r="BQ6871" s="157">
        <f>IF('1b-NaturalGas'!$AN$91="no","not applicable (based on previous answers)",ROUND(BL6871,4))</f>
        <v>0.83099999999999996</v>
      </c>
    </row>
    <row r="6872" spans="30:69" x14ac:dyDescent="0.25">
      <c r="AD6872" s="157">
        <f t="shared" si="229"/>
        <v>0.83300000000000063</v>
      </c>
      <c r="AE6872" s="157">
        <f>IF('1a-Electricity'!$AN$77="no","",ROUND(AD6872,4))</f>
        <v>0.83299999999999996</v>
      </c>
      <c r="AF6872" s="157">
        <f>IF('1a-Electricity'!$AN$78="no","",ROUND(AD6872,4))</f>
        <v>0.83299999999999996</v>
      </c>
      <c r="AG6872" s="157">
        <f>IF('1a-Electricity'!$AN$79="no","",ROUND(AD6872,4))</f>
        <v>0.83299999999999996</v>
      </c>
      <c r="BL6872" s="157">
        <f t="shared" si="230"/>
        <v>0.83200000000000063</v>
      </c>
      <c r="BM6872" s="157">
        <f>IF('1b-NaturalGas'!$AN$87="no","",ROUND(BL6872,4))</f>
        <v>0.83199999999999996</v>
      </c>
      <c r="BN6872" s="157">
        <f>IF('1b-NaturalGas'!$AN$88="no","",ROUND(BL6872,4))</f>
        <v>0.83199999999999996</v>
      </c>
      <c r="BO6872" s="157">
        <f>IF('1b-NaturalGas'!$AN$89="no","",ROUND(BL6872,4))</f>
        <v>0.83199999999999996</v>
      </c>
      <c r="BP6872" s="157">
        <f>IF('1b-NaturalGas'!$AN$90="no","not applicable (based on previous answers)",ROUND(BL6872,4))</f>
        <v>0.83199999999999996</v>
      </c>
      <c r="BQ6872" s="157">
        <f>IF('1b-NaturalGas'!$AN$91="no","not applicable (based on previous answers)",ROUND(BL6872,4))</f>
        <v>0.83199999999999996</v>
      </c>
    </row>
    <row r="6873" spans="30:69" x14ac:dyDescent="0.25">
      <c r="AD6873" s="157">
        <f t="shared" si="229"/>
        <v>0.83400000000000063</v>
      </c>
      <c r="AE6873" s="157">
        <f>IF('1a-Electricity'!$AN$77="no","",ROUND(AD6873,4))</f>
        <v>0.83399999999999996</v>
      </c>
      <c r="AF6873" s="157">
        <f>IF('1a-Electricity'!$AN$78="no","",ROUND(AD6873,4))</f>
        <v>0.83399999999999996</v>
      </c>
      <c r="AG6873" s="157">
        <f>IF('1a-Electricity'!$AN$79="no","",ROUND(AD6873,4))</f>
        <v>0.83399999999999996</v>
      </c>
      <c r="BL6873" s="157">
        <f t="shared" si="230"/>
        <v>0.83300000000000063</v>
      </c>
      <c r="BM6873" s="157">
        <f>IF('1b-NaturalGas'!$AN$87="no","",ROUND(BL6873,4))</f>
        <v>0.83299999999999996</v>
      </c>
      <c r="BN6873" s="157">
        <f>IF('1b-NaturalGas'!$AN$88="no","",ROUND(BL6873,4))</f>
        <v>0.83299999999999996</v>
      </c>
      <c r="BO6873" s="157">
        <f>IF('1b-NaturalGas'!$AN$89="no","",ROUND(BL6873,4))</f>
        <v>0.83299999999999996</v>
      </c>
      <c r="BP6873" s="157">
        <f>IF('1b-NaturalGas'!$AN$90="no","not applicable (based on previous answers)",ROUND(BL6873,4))</f>
        <v>0.83299999999999996</v>
      </c>
      <c r="BQ6873" s="157">
        <f>IF('1b-NaturalGas'!$AN$91="no","not applicable (based on previous answers)",ROUND(BL6873,4))</f>
        <v>0.83299999999999996</v>
      </c>
    </row>
    <row r="6874" spans="30:69" x14ac:dyDescent="0.25">
      <c r="AD6874" s="157">
        <f t="shared" si="229"/>
        <v>0.83500000000000063</v>
      </c>
      <c r="AE6874" s="157">
        <f>IF('1a-Electricity'!$AN$77="no","",ROUND(AD6874,4))</f>
        <v>0.83499999999999996</v>
      </c>
      <c r="AF6874" s="157">
        <f>IF('1a-Electricity'!$AN$78="no","",ROUND(AD6874,4))</f>
        <v>0.83499999999999996</v>
      </c>
      <c r="AG6874" s="157">
        <f>IF('1a-Electricity'!$AN$79="no","",ROUND(AD6874,4))</f>
        <v>0.83499999999999996</v>
      </c>
      <c r="BL6874" s="157">
        <f t="shared" si="230"/>
        <v>0.83400000000000063</v>
      </c>
      <c r="BM6874" s="157">
        <f>IF('1b-NaturalGas'!$AN$87="no","",ROUND(BL6874,4))</f>
        <v>0.83399999999999996</v>
      </c>
      <c r="BN6874" s="157">
        <f>IF('1b-NaturalGas'!$AN$88="no","",ROUND(BL6874,4))</f>
        <v>0.83399999999999996</v>
      </c>
      <c r="BO6874" s="157">
        <f>IF('1b-NaturalGas'!$AN$89="no","",ROUND(BL6874,4))</f>
        <v>0.83399999999999996</v>
      </c>
      <c r="BP6874" s="157">
        <f>IF('1b-NaturalGas'!$AN$90="no","not applicable (based on previous answers)",ROUND(BL6874,4))</f>
        <v>0.83399999999999996</v>
      </c>
      <c r="BQ6874" s="157">
        <f>IF('1b-NaturalGas'!$AN$91="no","not applicable (based on previous answers)",ROUND(BL6874,4))</f>
        <v>0.83399999999999996</v>
      </c>
    </row>
    <row r="6875" spans="30:69" x14ac:dyDescent="0.25">
      <c r="AD6875" s="157">
        <f t="shared" si="229"/>
        <v>0.83600000000000063</v>
      </c>
      <c r="AE6875" s="157">
        <f>IF('1a-Electricity'!$AN$77="no","",ROUND(AD6875,4))</f>
        <v>0.83599999999999997</v>
      </c>
      <c r="AF6875" s="157">
        <f>IF('1a-Electricity'!$AN$78="no","",ROUND(AD6875,4))</f>
        <v>0.83599999999999997</v>
      </c>
      <c r="AG6875" s="157">
        <f>IF('1a-Electricity'!$AN$79="no","",ROUND(AD6875,4))</f>
        <v>0.83599999999999997</v>
      </c>
      <c r="BL6875" s="157">
        <f t="shared" si="230"/>
        <v>0.83500000000000063</v>
      </c>
      <c r="BM6875" s="157">
        <f>IF('1b-NaturalGas'!$AN$87="no","",ROUND(BL6875,4))</f>
        <v>0.83499999999999996</v>
      </c>
      <c r="BN6875" s="157">
        <f>IF('1b-NaturalGas'!$AN$88="no","",ROUND(BL6875,4))</f>
        <v>0.83499999999999996</v>
      </c>
      <c r="BO6875" s="157">
        <f>IF('1b-NaturalGas'!$AN$89="no","",ROUND(BL6875,4))</f>
        <v>0.83499999999999996</v>
      </c>
      <c r="BP6875" s="157">
        <f>IF('1b-NaturalGas'!$AN$90="no","not applicable (based on previous answers)",ROUND(BL6875,4))</f>
        <v>0.83499999999999996</v>
      </c>
      <c r="BQ6875" s="157">
        <f>IF('1b-NaturalGas'!$AN$91="no","not applicable (based on previous answers)",ROUND(BL6875,4))</f>
        <v>0.83499999999999996</v>
      </c>
    </row>
    <row r="6876" spans="30:69" x14ac:dyDescent="0.25">
      <c r="AD6876" s="157">
        <f t="shared" si="229"/>
        <v>0.83700000000000063</v>
      </c>
      <c r="AE6876" s="157">
        <f>IF('1a-Electricity'!$AN$77="no","",ROUND(AD6876,4))</f>
        <v>0.83699999999999997</v>
      </c>
      <c r="AF6876" s="157">
        <f>IF('1a-Electricity'!$AN$78="no","",ROUND(AD6876,4))</f>
        <v>0.83699999999999997</v>
      </c>
      <c r="AG6876" s="157">
        <f>IF('1a-Electricity'!$AN$79="no","",ROUND(AD6876,4))</f>
        <v>0.83699999999999997</v>
      </c>
      <c r="BL6876" s="157">
        <f t="shared" si="230"/>
        <v>0.83600000000000063</v>
      </c>
      <c r="BM6876" s="157">
        <f>IF('1b-NaturalGas'!$AN$87="no","",ROUND(BL6876,4))</f>
        <v>0.83599999999999997</v>
      </c>
      <c r="BN6876" s="157">
        <f>IF('1b-NaturalGas'!$AN$88="no","",ROUND(BL6876,4))</f>
        <v>0.83599999999999997</v>
      </c>
      <c r="BO6876" s="157">
        <f>IF('1b-NaturalGas'!$AN$89="no","",ROUND(BL6876,4))</f>
        <v>0.83599999999999997</v>
      </c>
      <c r="BP6876" s="157">
        <f>IF('1b-NaturalGas'!$AN$90="no","not applicable (based on previous answers)",ROUND(BL6876,4))</f>
        <v>0.83599999999999997</v>
      </c>
      <c r="BQ6876" s="157">
        <f>IF('1b-NaturalGas'!$AN$91="no","not applicable (based on previous answers)",ROUND(BL6876,4))</f>
        <v>0.83599999999999997</v>
      </c>
    </row>
    <row r="6877" spans="30:69" x14ac:dyDescent="0.25">
      <c r="AD6877" s="157">
        <f t="shared" si="229"/>
        <v>0.83800000000000063</v>
      </c>
      <c r="AE6877" s="157">
        <f>IF('1a-Electricity'!$AN$77="no","",ROUND(AD6877,4))</f>
        <v>0.83799999999999997</v>
      </c>
      <c r="AF6877" s="157">
        <f>IF('1a-Electricity'!$AN$78="no","",ROUND(AD6877,4))</f>
        <v>0.83799999999999997</v>
      </c>
      <c r="AG6877" s="157">
        <f>IF('1a-Electricity'!$AN$79="no","",ROUND(AD6877,4))</f>
        <v>0.83799999999999997</v>
      </c>
      <c r="BL6877" s="157">
        <f t="shared" si="230"/>
        <v>0.83700000000000063</v>
      </c>
      <c r="BM6877" s="157">
        <f>IF('1b-NaturalGas'!$AN$87="no","",ROUND(BL6877,4))</f>
        <v>0.83699999999999997</v>
      </c>
      <c r="BN6877" s="157">
        <f>IF('1b-NaturalGas'!$AN$88="no","",ROUND(BL6877,4))</f>
        <v>0.83699999999999997</v>
      </c>
      <c r="BO6877" s="157">
        <f>IF('1b-NaturalGas'!$AN$89="no","",ROUND(BL6877,4))</f>
        <v>0.83699999999999997</v>
      </c>
      <c r="BP6877" s="157">
        <f>IF('1b-NaturalGas'!$AN$90="no","not applicable (based on previous answers)",ROUND(BL6877,4))</f>
        <v>0.83699999999999997</v>
      </c>
      <c r="BQ6877" s="157">
        <f>IF('1b-NaturalGas'!$AN$91="no","not applicable (based on previous answers)",ROUND(BL6877,4))</f>
        <v>0.83699999999999997</v>
      </c>
    </row>
    <row r="6878" spans="30:69" x14ac:dyDescent="0.25">
      <c r="AD6878" s="157">
        <f t="shared" si="229"/>
        <v>0.83900000000000063</v>
      </c>
      <c r="AE6878" s="157">
        <f>IF('1a-Electricity'!$AN$77="no","",ROUND(AD6878,4))</f>
        <v>0.83899999999999997</v>
      </c>
      <c r="AF6878" s="157">
        <f>IF('1a-Electricity'!$AN$78="no","",ROUND(AD6878,4))</f>
        <v>0.83899999999999997</v>
      </c>
      <c r="AG6878" s="157">
        <f>IF('1a-Electricity'!$AN$79="no","",ROUND(AD6878,4))</f>
        <v>0.83899999999999997</v>
      </c>
      <c r="BL6878" s="157">
        <f t="shared" si="230"/>
        <v>0.83800000000000063</v>
      </c>
      <c r="BM6878" s="157">
        <f>IF('1b-NaturalGas'!$AN$87="no","",ROUND(BL6878,4))</f>
        <v>0.83799999999999997</v>
      </c>
      <c r="BN6878" s="157">
        <f>IF('1b-NaturalGas'!$AN$88="no","",ROUND(BL6878,4))</f>
        <v>0.83799999999999997</v>
      </c>
      <c r="BO6878" s="157">
        <f>IF('1b-NaturalGas'!$AN$89="no","",ROUND(BL6878,4))</f>
        <v>0.83799999999999997</v>
      </c>
      <c r="BP6878" s="157">
        <f>IF('1b-NaturalGas'!$AN$90="no","not applicable (based on previous answers)",ROUND(BL6878,4))</f>
        <v>0.83799999999999997</v>
      </c>
      <c r="BQ6878" s="157">
        <f>IF('1b-NaturalGas'!$AN$91="no","not applicable (based on previous answers)",ROUND(BL6878,4))</f>
        <v>0.83799999999999997</v>
      </c>
    </row>
    <row r="6879" spans="30:69" x14ac:dyDescent="0.25">
      <c r="AD6879" s="157">
        <f t="shared" si="229"/>
        <v>0.84000000000000064</v>
      </c>
      <c r="AE6879" s="157">
        <f>IF('1a-Electricity'!$AN$77="no","",ROUND(AD6879,4))</f>
        <v>0.84</v>
      </c>
      <c r="AF6879" s="157">
        <f>IF('1a-Electricity'!$AN$78="no","",ROUND(AD6879,4))</f>
        <v>0.84</v>
      </c>
      <c r="AG6879" s="157">
        <f>IF('1a-Electricity'!$AN$79="no","",ROUND(AD6879,4))</f>
        <v>0.84</v>
      </c>
      <c r="BL6879" s="157">
        <f t="shared" si="230"/>
        <v>0.83900000000000063</v>
      </c>
      <c r="BM6879" s="157">
        <f>IF('1b-NaturalGas'!$AN$87="no","",ROUND(BL6879,4))</f>
        <v>0.83899999999999997</v>
      </c>
      <c r="BN6879" s="157">
        <f>IF('1b-NaturalGas'!$AN$88="no","",ROUND(BL6879,4))</f>
        <v>0.83899999999999997</v>
      </c>
      <c r="BO6879" s="157">
        <f>IF('1b-NaturalGas'!$AN$89="no","",ROUND(BL6879,4))</f>
        <v>0.83899999999999997</v>
      </c>
      <c r="BP6879" s="157">
        <f>IF('1b-NaturalGas'!$AN$90="no","not applicable (based on previous answers)",ROUND(BL6879,4))</f>
        <v>0.83899999999999997</v>
      </c>
      <c r="BQ6879" s="157">
        <f>IF('1b-NaturalGas'!$AN$91="no","not applicable (based on previous answers)",ROUND(BL6879,4))</f>
        <v>0.83899999999999997</v>
      </c>
    </row>
    <row r="6880" spans="30:69" x14ac:dyDescent="0.25">
      <c r="AD6880" s="157">
        <f t="shared" si="229"/>
        <v>0.84100000000000064</v>
      </c>
      <c r="AE6880" s="157">
        <f>IF('1a-Electricity'!$AN$77="no","",ROUND(AD6880,4))</f>
        <v>0.84099999999999997</v>
      </c>
      <c r="AF6880" s="157">
        <f>IF('1a-Electricity'!$AN$78="no","",ROUND(AD6880,4))</f>
        <v>0.84099999999999997</v>
      </c>
      <c r="AG6880" s="157">
        <f>IF('1a-Electricity'!$AN$79="no","",ROUND(AD6880,4))</f>
        <v>0.84099999999999997</v>
      </c>
      <c r="BL6880" s="157">
        <f t="shared" si="230"/>
        <v>0.84000000000000064</v>
      </c>
      <c r="BM6880" s="157">
        <f>IF('1b-NaturalGas'!$AN$87="no","",ROUND(BL6880,4))</f>
        <v>0.84</v>
      </c>
      <c r="BN6880" s="157">
        <f>IF('1b-NaturalGas'!$AN$88="no","",ROUND(BL6880,4))</f>
        <v>0.84</v>
      </c>
      <c r="BO6880" s="157">
        <f>IF('1b-NaturalGas'!$AN$89="no","",ROUND(BL6880,4))</f>
        <v>0.84</v>
      </c>
      <c r="BP6880" s="157">
        <f>IF('1b-NaturalGas'!$AN$90="no","not applicable (based on previous answers)",ROUND(BL6880,4))</f>
        <v>0.84</v>
      </c>
      <c r="BQ6880" s="157">
        <f>IF('1b-NaturalGas'!$AN$91="no","not applicable (based on previous answers)",ROUND(BL6880,4))</f>
        <v>0.84</v>
      </c>
    </row>
    <row r="6881" spans="30:69" x14ac:dyDescent="0.25">
      <c r="AD6881" s="157">
        <f t="shared" si="229"/>
        <v>0.84200000000000064</v>
      </c>
      <c r="AE6881" s="157">
        <f>IF('1a-Electricity'!$AN$77="no","",ROUND(AD6881,4))</f>
        <v>0.84199999999999997</v>
      </c>
      <c r="AF6881" s="157">
        <f>IF('1a-Electricity'!$AN$78="no","",ROUND(AD6881,4))</f>
        <v>0.84199999999999997</v>
      </c>
      <c r="AG6881" s="157">
        <f>IF('1a-Electricity'!$AN$79="no","",ROUND(AD6881,4))</f>
        <v>0.84199999999999997</v>
      </c>
      <c r="BL6881" s="157">
        <f t="shared" si="230"/>
        <v>0.84100000000000064</v>
      </c>
      <c r="BM6881" s="157">
        <f>IF('1b-NaturalGas'!$AN$87="no","",ROUND(BL6881,4))</f>
        <v>0.84099999999999997</v>
      </c>
      <c r="BN6881" s="157">
        <f>IF('1b-NaturalGas'!$AN$88="no","",ROUND(BL6881,4))</f>
        <v>0.84099999999999997</v>
      </c>
      <c r="BO6881" s="157">
        <f>IF('1b-NaturalGas'!$AN$89="no","",ROUND(BL6881,4))</f>
        <v>0.84099999999999997</v>
      </c>
      <c r="BP6881" s="157">
        <f>IF('1b-NaturalGas'!$AN$90="no","not applicable (based on previous answers)",ROUND(BL6881,4))</f>
        <v>0.84099999999999997</v>
      </c>
      <c r="BQ6881" s="157">
        <f>IF('1b-NaturalGas'!$AN$91="no","not applicable (based on previous answers)",ROUND(BL6881,4))</f>
        <v>0.84099999999999997</v>
      </c>
    </row>
    <row r="6882" spans="30:69" x14ac:dyDescent="0.25">
      <c r="AD6882" s="157">
        <f t="shared" si="229"/>
        <v>0.84300000000000064</v>
      </c>
      <c r="AE6882" s="157">
        <f>IF('1a-Electricity'!$AN$77="no","",ROUND(AD6882,4))</f>
        <v>0.84299999999999997</v>
      </c>
      <c r="AF6882" s="157">
        <f>IF('1a-Electricity'!$AN$78="no","",ROUND(AD6882,4))</f>
        <v>0.84299999999999997</v>
      </c>
      <c r="AG6882" s="157">
        <f>IF('1a-Electricity'!$AN$79="no","",ROUND(AD6882,4))</f>
        <v>0.84299999999999997</v>
      </c>
      <c r="BL6882" s="157">
        <f t="shared" si="230"/>
        <v>0.84200000000000064</v>
      </c>
      <c r="BM6882" s="157">
        <f>IF('1b-NaturalGas'!$AN$87="no","",ROUND(BL6882,4))</f>
        <v>0.84199999999999997</v>
      </c>
      <c r="BN6882" s="157">
        <f>IF('1b-NaturalGas'!$AN$88="no","",ROUND(BL6882,4))</f>
        <v>0.84199999999999997</v>
      </c>
      <c r="BO6882" s="157">
        <f>IF('1b-NaturalGas'!$AN$89="no","",ROUND(BL6882,4))</f>
        <v>0.84199999999999997</v>
      </c>
      <c r="BP6882" s="157">
        <f>IF('1b-NaturalGas'!$AN$90="no","not applicable (based on previous answers)",ROUND(BL6882,4))</f>
        <v>0.84199999999999997</v>
      </c>
      <c r="BQ6882" s="157">
        <f>IF('1b-NaturalGas'!$AN$91="no","not applicable (based on previous answers)",ROUND(BL6882,4))</f>
        <v>0.84199999999999997</v>
      </c>
    </row>
    <row r="6883" spans="30:69" x14ac:dyDescent="0.25">
      <c r="AD6883" s="157">
        <f t="shared" si="229"/>
        <v>0.84400000000000064</v>
      </c>
      <c r="AE6883" s="157">
        <f>IF('1a-Electricity'!$AN$77="no","",ROUND(AD6883,4))</f>
        <v>0.84399999999999997</v>
      </c>
      <c r="AF6883" s="157">
        <f>IF('1a-Electricity'!$AN$78="no","",ROUND(AD6883,4))</f>
        <v>0.84399999999999997</v>
      </c>
      <c r="AG6883" s="157">
        <f>IF('1a-Electricity'!$AN$79="no","",ROUND(AD6883,4))</f>
        <v>0.84399999999999997</v>
      </c>
      <c r="BL6883" s="157">
        <f t="shared" si="230"/>
        <v>0.84300000000000064</v>
      </c>
      <c r="BM6883" s="157">
        <f>IF('1b-NaturalGas'!$AN$87="no","",ROUND(BL6883,4))</f>
        <v>0.84299999999999997</v>
      </c>
      <c r="BN6883" s="157">
        <f>IF('1b-NaturalGas'!$AN$88="no","",ROUND(BL6883,4))</f>
        <v>0.84299999999999997</v>
      </c>
      <c r="BO6883" s="157">
        <f>IF('1b-NaturalGas'!$AN$89="no","",ROUND(BL6883,4))</f>
        <v>0.84299999999999997</v>
      </c>
      <c r="BP6883" s="157">
        <f>IF('1b-NaturalGas'!$AN$90="no","not applicable (based on previous answers)",ROUND(BL6883,4))</f>
        <v>0.84299999999999997</v>
      </c>
      <c r="BQ6883" s="157">
        <f>IF('1b-NaturalGas'!$AN$91="no","not applicable (based on previous answers)",ROUND(BL6883,4))</f>
        <v>0.84299999999999997</v>
      </c>
    </row>
    <row r="6884" spans="30:69" x14ac:dyDescent="0.25">
      <c r="AD6884" s="157">
        <f t="shared" si="229"/>
        <v>0.84500000000000064</v>
      </c>
      <c r="AE6884" s="157">
        <f>IF('1a-Electricity'!$AN$77="no","",ROUND(AD6884,4))</f>
        <v>0.84499999999999997</v>
      </c>
      <c r="AF6884" s="157">
        <f>IF('1a-Electricity'!$AN$78="no","",ROUND(AD6884,4))</f>
        <v>0.84499999999999997</v>
      </c>
      <c r="AG6884" s="157">
        <f>IF('1a-Electricity'!$AN$79="no","",ROUND(AD6884,4))</f>
        <v>0.84499999999999997</v>
      </c>
      <c r="BL6884" s="157">
        <f t="shared" si="230"/>
        <v>0.84400000000000064</v>
      </c>
      <c r="BM6884" s="157">
        <f>IF('1b-NaturalGas'!$AN$87="no","",ROUND(BL6884,4))</f>
        <v>0.84399999999999997</v>
      </c>
      <c r="BN6884" s="157">
        <f>IF('1b-NaturalGas'!$AN$88="no","",ROUND(BL6884,4))</f>
        <v>0.84399999999999997</v>
      </c>
      <c r="BO6884" s="157">
        <f>IF('1b-NaturalGas'!$AN$89="no","",ROUND(BL6884,4))</f>
        <v>0.84399999999999997</v>
      </c>
      <c r="BP6884" s="157">
        <f>IF('1b-NaturalGas'!$AN$90="no","not applicable (based on previous answers)",ROUND(BL6884,4))</f>
        <v>0.84399999999999997</v>
      </c>
      <c r="BQ6884" s="157">
        <f>IF('1b-NaturalGas'!$AN$91="no","not applicable (based on previous answers)",ROUND(BL6884,4))</f>
        <v>0.84399999999999997</v>
      </c>
    </row>
    <row r="6885" spans="30:69" x14ac:dyDescent="0.25">
      <c r="AD6885" s="157">
        <f t="shared" si="229"/>
        <v>0.84600000000000064</v>
      </c>
      <c r="AE6885" s="157">
        <f>IF('1a-Electricity'!$AN$77="no","",ROUND(AD6885,4))</f>
        <v>0.84599999999999997</v>
      </c>
      <c r="AF6885" s="157">
        <f>IF('1a-Electricity'!$AN$78="no","",ROUND(AD6885,4))</f>
        <v>0.84599999999999997</v>
      </c>
      <c r="AG6885" s="157">
        <f>IF('1a-Electricity'!$AN$79="no","",ROUND(AD6885,4))</f>
        <v>0.84599999999999997</v>
      </c>
      <c r="BL6885" s="157">
        <f t="shared" si="230"/>
        <v>0.84500000000000064</v>
      </c>
      <c r="BM6885" s="157">
        <f>IF('1b-NaturalGas'!$AN$87="no","",ROUND(BL6885,4))</f>
        <v>0.84499999999999997</v>
      </c>
      <c r="BN6885" s="157">
        <f>IF('1b-NaturalGas'!$AN$88="no","",ROUND(BL6885,4))</f>
        <v>0.84499999999999997</v>
      </c>
      <c r="BO6885" s="157">
        <f>IF('1b-NaturalGas'!$AN$89="no","",ROUND(BL6885,4))</f>
        <v>0.84499999999999997</v>
      </c>
      <c r="BP6885" s="157">
        <f>IF('1b-NaturalGas'!$AN$90="no","not applicable (based on previous answers)",ROUND(BL6885,4))</f>
        <v>0.84499999999999997</v>
      </c>
      <c r="BQ6885" s="157">
        <f>IF('1b-NaturalGas'!$AN$91="no","not applicable (based on previous answers)",ROUND(BL6885,4))</f>
        <v>0.84499999999999997</v>
      </c>
    </row>
    <row r="6886" spans="30:69" x14ac:dyDescent="0.25">
      <c r="AD6886" s="157">
        <f t="shared" si="229"/>
        <v>0.84700000000000064</v>
      </c>
      <c r="AE6886" s="157">
        <f>IF('1a-Electricity'!$AN$77="no","",ROUND(AD6886,4))</f>
        <v>0.84699999999999998</v>
      </c>
      <c r="AF6886" s="157">
        <f>IF('1a-Electricity'!$AN$78="no","",ROUND(AD6886,4))</f>
        <v>0.84699999999999998</v>
      </c>
      <c r="AG6886" s="157">
        <f>IF('1a-Electricity'!$AN$79="no","",ROUND(AD6886,4))</f>
        <v>0.84699999999999998</v>
      </c>
      <c r="BL6886" s="157">
        <f t="shared" si="230"/>
        <v>0.84600000000000064</v>
      </c>
      <c r="BM6886" s="157">
        <f>IF('1b-NaturalGas'!$AN$87="no","",ROUND(BL6886,4))</f>
        <v>0.84599999999999997</v>
      </c>
      <c r="BN6886" s="157">
        <f>IF('1b-NaturalGas'!$AN$88="no","",ROUND(BL6886,4))</f>
        <v>0.84599999999999997</v>
      </c>
      <c r="BO6886" s="157">
        <f>IF('1b-NaturalGas'!$AN$89="no","",ROUND(BL6886,4))</f>
        <v>0.84599999999999997</v>
      </c>
      <c r="BP6886" s="157">
        <f>IF('1b-NaturalGas'!$AN$90="no","not applicable (based on previous answers)",ROUND(BL6886,4))</f>
        <v>0.84599999999999997</v>
      </c>
      <c r="BQ6886" s="157">
        <f>IF('1b-NaturalGas'!$AN$91="no","not applicable (based on previous answers)",ROUND(BL6886,4))</f>
        <v>0.84599999999999997</v>
      </c>
    </row>
    <row r="6887" spans="30:69" x14ac:dyDescent="0.25">
      <c r="AD6887" s="157">
        <f t="shared" si="229"/>
        <v>0.84800000000000064</v>
      </c>
      <c r="AE6887" s="157">
        <f>IF('1a-Electricity'!$AN$77="no","",ROUND(AD6887,4))</f>
        <v>0.84799999999999998</v>
      </c>
      <c r="AF6887" s="157">
        <f>IF('1a-Electricity'!$AN$78="no","",ROUND(AD6887,4))</f>
        <v>0.84799999999999998</v>
      </c>
      <c r="AG6887" s="157">
        <f>IF('1a-Electricity'!$AN$79="no","",ROUND(AD6887,4))</f>
        <v>0.84799999999999998</v>
      </c>
      <c r="BL6887" s="157">
        <f t="shared" si="230"/>
        <v>0.84700000000000064</v>
      </c>
      <c r="BM6887" s="157">
        <f>IF('1b-NaturalGas'!$AN$87="no","",ROUND(BL6887,4))</f>
        <v>0.84699999999999998</v>
      </c>
      <c r="BN6887" s="157">
        <f>IF('1b-NaturalGas'!$AN$88="no","",ROUND(BL6887,4))</f>
        <v>0.84699999999999998</v>
      </c>
      <c r="BO6887" s="157">
        <f>IF('1b-NaturalGas'!$AN$89="no","",ROUND(BL6887,4))</f>
        <v>0.84699999999999998</v>
      </c>
      <c r="BP6887" s="157">
        <f>IF('1b-NaturalGas'!$AN$90="no","not applicable (based on previous answers)",ROUND(BL6887,4))</f>
        <v>0.84699999999999998</v>
      </c>
      <c r="BQ6887" s="157">
        <f>IF('1b-NaturalGas'!$AN$91="no","not applicable (based on previous answers)",ROUND(BL6887,4))</f>
        <v>0.84699999999999998</v>
      </c>
    </row>
    <row r="6888" spans="30:69" x14ac:dyDescent="0.25">
      <c r="AD6888" s="157">
        <f t="shared" si="229"/>
        <v>0.84900000000000064</v>
      </c>
      <c r="AE6888" s="157">
        <f>IF('1a-Electricity'!$AN$77="no","",ROUND(AD6888,4))</f>
        <v>0.84899999999999998</v>
      </c>
      <c r="AF6888" s="157">
        <f>IF('1a-Electricity'!$AN$78="no","",ROUND(AD6888,4))</f>
        <v>0.84899999999999998</v>
      </c>
      <c r="AG6888" s="157">
        <f>IF('1a-Electricity'!$AN$79="no","",ROUND(AD6888,4))</f>
        <v>0.84899999999999998</v>
      </c>
      <c r="BL6888" s="157">
        <f t="shared" si="230"/>
        <v>0.84800000000000064</v>
      </c>
      <c r="BM6888" s="157">
        <f>IF('1b-NaturalGas'!$AN$87="no","",ROUND(BL6888,4))</f>
        <v>0.84799999999999998</v>
      </c>
      <c r="BN6888" s="157">
        <f>IF('1b-NaturalGas'!$AN$88="no","",ROUND(BL6888,4))</f>
        <v>0.84799999999999998</v>
      </c>
      <c r="BO6888" s="157">
        <f>IF('1b-NaturalGas'!$AN$89="no","",ROUND(BL6888,4))</f>
        <v>0.84799999999999998</v>
      </c>
      <c r="BP6888" s="157">
        <f>IF('1b-NaturalGas'!$AN$90="no","not applicable (based on previous answers)",ROUND(BL6888,4))</f>
        <v>0.84799999999999998</v>
      </c>
      <c r="BQ6888" s="157">
        <f>IF('1b-NaturalGas'!$AN$91="no","not applicable (based on previous answers)",ROUND(BL6888,4))</f>
        <v>0.84799999999999998</v>
      </c>
    </row>
    <row r="6889" spans="30:69" x14ac:dyDescent="0.25">
      <c r="AD6889" s="157">
        <f t="shared" si="229"/>
        <v>0.85000000000000064</v>
      </c>
      <c r="AE6889" s="157">
        <f>IF('1a-Electricity'!$AN$77="no","",ROUND(AD6889,4))</f>
        <v>0.85</v>
      </c>
      <c r="AF6889" s="157">
        <f>IF('1a-Electricity'!$AN$78="no","",ROUND(AD6889,4))</f>
        <v>0.85</v>
      </c>
      <c r="AG6889" s="157">
        <f>IF('1a-Electricity'!$AN$79="no","",ROUND(AD6889,4))</f>
        <v>0.85</v>
      </c>
      <c r="BL6889" s="157">
        <f t="shared" si="230"/>
        <v>0.84900000000000064</v>
      </c>
      <c r="BM6889" s="157">
        <f>IF('1b-NaturalGas'!$AN$87="no","",ROUND(BL6889,4))</f>
        <v>0.84899999999999998</v>
      </c>
      <c r="BN6889" s="157">
        <f>IF('1b-NaturalGas'!$AN$88="no","",ROUND(BL6889,4))</f>
        <v>0.84899999999999998</v>
      </c>
      <c r="BO6889" s="157">
        <f>IF('1b-NaturalGas'!$AN$89="no","",ROUND(BL6889,4))</f>
        <v>0.84899999999999998</v>
      </c>
      <c r="BP6889" s="157">
        <f>IF('1b-NaturalGas'!$AN$90="no","not applicable (based on previous answers)",ROUND(BL6889,4))</f>
        <v>0.84899999999999998</v>
      </c>
      <c r="BQ6889" s="157">
        <f>IF('1b-NaturalGas'!$AN$91="no","not applicable (based on previous answers)",ROUND(BL6889,4))</f>
        <v>0.84899999999999998</v>
      </c>
    </row>
    <row r="6890" spans="30:69" x14ac:dyDescent="0.25">
      <c r="AD6890" s="157">
        <f t="shared" si="229"/>
        <v>0.85100000000000064</v>
      </c>
      <c r="AE6890" s="157">
        <f>IF('1a-Electricity'!$AN$77="no","",ROUND(AD6890,4))</f>
        <v>0.85099999999999998</v>
      </c>
      <c r="AF6890" s="157">
        <f>IF('1a-Electricity'!$AN$78="no","",ROUND(AD6890,4))</f>
        <v>0.85099999999999998</v>
      </c>
      <c r="AG6890" s="157">
        <f>IF('1a-Electricity'!$AN$79="no","",ROUND(AD6890,4))</f>
        <v>0.85099999999999998</v>
      </c>
      <c r="BL6890" s="157">
        <f t="shared" si="230"/>
        <v>0.85000000000000064</v>
      </c>
      <c r="BM6890" s="157">
        <f>IF('1b-NaturalGas'!$AN$87="no","",ROUND(BL6890,4))</f>
        <v>0.85</v>
      </c>
      <c r="BN6890" s="157">
        <f>IF('1b-NaturalGas'!$AN$88="no","",ROUND(BL6890,4))</f>
        <v>0.85</v>
      </c>
      <c r="BO6890" s="157">
        <f>IF('1b-NaturalGas'!$AN$89="no","",ROUND(BL6890,4))</f>
        <v>0.85</v>
      </c>
      <c r="BP6890" s="157">
        <f>IF('1b-NaturalGas'!$AN$90="no","not applicable (based on previous answers)",ROUND(BL6890,4))</f>
        <v>0.85</v>
      </c>
      <c r="BQ6890" s="157">
        <f>IF('1b-NaturalGas'!$AN$91="no","not applicable (based on previous answers)",ROUND(BL6890,4))</f>
        <v>0.85</v>
      </c>
    </row>
    <row r="6891" spans="30:69" x14ac:dyDescent="0.25">
      <c r="AD6891" s="157">
        <f t="shared" si="229"/>
        <v>0.85200000000000065</v>
      </c>
      <c r="AE6891" s="157">
        <f>IF('1a-Electricity'!$AN$77="no","",ROUND(AD6891,4))</f>
        <v>0.85199999999999998</v>
      </c>
      <c r="AF6891" s="157">
        <f>IF('1a-Electricity'!$AN$78="no","",ROUND(AD6891,4))</f>
        <v>0.85199999999999998</v>
      </c>
      <c r="AG6891" s="157">
        <f>IF('1a-Electricity'!$AN$79="no","",ROUND(AD6891,4))</f>
        <v>0.85199999999999998</v>
      </c>
      <c r="BL6891" s="157">
        <f t="shared" si="230"/>
        <v>0.85100000000000064</v>
      </c>
      <c r="BM6891" s="157">
        <f>IF('1b-NaturalGas'!$AN$87="no","",ROUND(BL6891,4))</f>
        <v>0.85099999999999998</v>
      </c>
      <c r="BN6891" s="157">
        <f>IF('1b-NaturalGas'!$AN$88="no","",ROUND(BL6891,4))</f>
        <v>0.85099999999999998</v>
      </c>
      <c r="BO6891" s="157">
        <f>IF('1b-NaturalGas'!$AN$89="no","",ROUND(BL6891,4))</f>
        <v>0.85099999999999998</v>
      </c>
      <c r="BP6891" s="157">
        <f>IF('1b-NaturalGas'!$AN$90="no","not applicable (based on previous answers)",ROUND(BL6891,4))</f>
        <v>0.85099999999999998</v>
      </c>
      <c r="BQ6891" s="157">
        <f>IF('1b-NaturalGas'!$AN$91="no","not applicable (based on previous answers)",ROUND(BL6891,4))</f>
        <v>0.85099999999999998</v>
      </c>
    </row>
    <row r="6892" spans="30:69" x14ac:dyDescent="0.25">
      <c r="AD6892" s="157">
        <f t="shared" si="229"/>
        <v>0.85300000000000065</v>
      </c>
      <c r="AE6892" s="157">
        <f>IF('1a-Electricity'!$AN$77="no","",ROUND(AD6892,4))</f>
        <v>0.85299999999999998</v>
      </c>
      <c r="AF6892" s="157">
        <f>IF('1a-Electricity'!$AN$78="no","",ROUND(AD6892,4))</f>
        <v>0.85299999999999998</v>
      </c>
      <c r="AG6892" s="157">
        <f>IF('1a-Electricity'!$AN$79="no","",ROUND(AD6892,4))</f>
        <v>0.85299999999999998</v>
      </c>
      <c r="BL6892" s="157">
        <f t="shared" si="230"/>
        <v>0.85200000000000065</v>
      </c>
      <c r="BM6892" s="157">
        <f>IF('1b-NaturalGas'!$AN$87="no","",ROUND(BL6892,4))</f>
        <v>0.85199999999999998</v>
      </c>
      <c r="BN6892" s="157">
        <f>IF('1b-NaturalGas'!$AN$88="no","",ROUND(BL6892,4))</f>
        <v>0.85199999999999998</v>
      </c>
      <c r="BO6892" s="157">
        <f>IF('1b-NaturalGas'!$AN$89="no","",ROUND(BL6892,4))</f>
        <v>0.85199999999999998</v>
      </c>
      <c r="BP6892" s="157">
        <f>IF('1b-NaturalGas'!$AN$90="no","not applicable (based on previous answers)",ROUND(BL6892,4))</f>
        <v>0.85199999999999998</v>
      </c>
      <c r="BQ6892" s="157">
        <f>IF('1b-NaturalGas'!$AN$91="no","not applicable (based on previous answers)",ROUND(BL6892,4))</f>
        <v>0.85199999999999998</v>
      </c>
    </row>
    <row r="6893" spans="30:69" x14ac:dyDescent="0.25">
      <c r="AD6893" s="157">
        <f t="shared" si="229"/>
        <v>0.85400000000000065</v>
      </c>
      <c r="AE6893" s="157">
        <f>IF('1a-Electricity'!$AN$77="no","",ROUND(AD6893,4))</f>
        <v>0.85399999999999998</v>
      </c>
      <c r="AF6893" s="157">
        <f>IF('1a-Electricity'!$AN$78="no","",ROUND(AD6893,4))</f>
        <v>0.85399999999999998</v>
      </c>
      <c r="AG6893" s="157">
        <f>IF('1a-Electricity'!$AN$79="no","",ROUND(AD6893,4))</f>
        <v>0.85399999999999998</v>
      </c>
      <c r="BL6893" s="157">
        <f t="shared" si="230"/>
        <v>0.85300000000000065</v>
      </c>
      <c r="BM6893" s="157">
        <f>IF('1b-NaturalGas'!$AN$87="no","",ROUND(BL6893,4))</f>
        <v>0.85299999999999998</v>
      </c>
      <c r="BN6893" s="157">
        <f>IF('1b-NaturalGas'!$AN$88="no","",ROUND(BL6893,4))</f>
        <v>0.85299999999999998</v>
      </c>
      <c r="BO6893" s="157">
        <f>IF('1b-NaturalGas'!$AN$89="no","",ROUND(BL6893,4))</f>
        <v>0.85299999999999998</v>
      </c>
      <c r="BP6893" s="157">
        <f>IF('1b-NaturalGas'!$AN$90="no","not applicable (based on previous answers)",ROUND(BL6893,4))</f>
        <v>0.85299999999999998</v>
      </c>
      <c r="BQ6893" s="157">
        <f>IF('1b-NaturalGas'!$AN$91="no","not applicable (based on previous answers)",ROUND(BL6893,4))</f>
        <v>0.85299999999999998</v>
      </c>
    </row>
    <row r="6894" spans="30:69" x14ac:dyDescent="0.25">
      <c r="AD6894" s="157">
        <f t="shared" si="229"/>
        <v>0.85500000000000065</v>
      </c>
      <c r="AE6894" s="157">
        <f>IF('1a-Electricity'!$AN$77="no","",ROUND(AD6894,4))</f>
        <v>0.85499999999999998</v>
      </c>
      <c r="AF6894" s="157">
        <f>IF('1a-Electricity'!$AN$78="no","",ROUND(AD6894,4))</f>
        <v>0.85499999999999998</v>
      </c>
      <c r="AG6894" s="157">
        <f>IF('1a-Electricity'!$AN$79="no","",ROUND(AD6894,4))</f>
        <v>0.85499999999999998</v>
      </c>
      <c r="BL6894" s="157">
        <f t="shared" si="230"/>
        <v>0.85400000000000065</v>
      </c>
      <c r="BM6894" s="157">
        <f>IF('1b-NaturalGas'!$AN$87="no","",ROUND(BL6894,4))</f>
        <v>0.85399999999999998</v>
      </c>
      <c r="BN6894" s="157">
        <f>IF('1b-NaturalGas'!$AN$88="no","",ROUND(BL6894,4))</f>
        <v>0.85399999999999998</v>
      </c>
      <c r="BO6894" s="157">
        <f>IF('1b-NaturalGas'!$AN$89="no","",ROUND(BL6894,4))</f>
        <v>0.85399999999999998</v>
      </c>
      <c r="BP6894" s="157">
        <f>IF('1b-NaturalGas'!$AN$90="no","not applicable (based on previous answers)",ROUND(BL6894,4))</f>
        <v>0.85399999999999998</v>
      </c>
      <c r="BQ6894" s="157">
        <f>IF('1b-NaturalGas'!$AN$91="no","not applicable (based on previous answers)",ROUND(BL6894,4))</f>
        <v>0.85399999999999998</v>
      </c>
    </row>
    <row r="6895" spans="30:69" x14ac:dyDescent="0.25">
      <c r="AD6895" s="157">
        <f t="shared" si="229"/>
        <v>0.85600000000000065</v>
      </c>
      <c r="AE6895" s="157">
        <f>IF('1a-Electricity'!$AN$77="no","",ROUND(AD6895,4))</f>
        <v>0.85599999999999998</v>
      </c>
      <c r="AF6895" s="157">
        <f>IF('1a-Electricity'!$AN$78="no","",ROUND(AD6895,4))</f>
        <v>0.85599999999999998</v>
      </c>
      <c r="AG6895" s="157">
        <f>IF('1a-Electricity'!$AN$79="no","",ROUND(AD6895,4))</f>
        <v>0.85599999999999998</v>
      </c>
      <c r="BL6895" s="157">
        <f t="shared" si="230"/>
        <v>0.85500000000000065</v>
      </c>
      <c r="BM6895" s="157">
        <f>IF('1b-NaturalGas'!$AN$87="no","",ROUND(BL6895,4))</f>
        <v>0.85499999999999998</v>
      </c>
      <c r="BN6895" s="157">
        <f>IF('1b-NaturalGas'!$AN$88="no","",ROUND(BL6895,4))</f>
        <v>0.85499999999999998</v>
      </c>
      <c r="BO6895" s="157">
        <f>IF('1b-NaturalGas'!$AN$89="no","",ROUND(BL6895,4))</f>
        <v>0.85499999999999998</v>
      </c>
      <c r="BP6895" s="157">
        <f>IF('1b-NaturalGas'!$AN$90="no","not applicable (based on previous answers)",ROUND(BL6895,4))</f>
        <v>0.85499999999999998</v>
      </c>
      <c r="BQ6895" s="157">
        <f>IF('1b-NaturalGas'!$AN$91="no","not applicable (based on previous answers)",ROUND(BL6895,4))</f>
        <v>0.85499999999999998</v>
      </c>
    </row>
    <row r="6896" spans="30:69" x14ac:dyDescent="0.25">
      <c r="AD6896" s="157">
        <f t="shared" si="229"/>
        <v>0.85700000000000065</v>
      </c>
      <c r="AE6896" s="157">
        <f>IF('1a-Electricity'!$AN$77="no","",ROUND(AD6896,4))</f>
        <v>0.85699999999999998</v>
      </c>
      <c r="AF6896" s="157">
        <f>IF('1a-Electricity'!$AN$78="no","",ROUND(AD6896,4))</f>
        <v>0.85699999999999998</v>
      </c>
      <c r="AG6896" s="157">
        <f>IF('1a-Electricity'!$AN$79="no","",ROUND(AD6896,4))</f>
        <v>0.85699999999999998</v>
      </c>
      <c r="BL6896" s="157">
        <f t="shared" si="230"/>
        <v>0.85600000000000065</v>
      </c>
      <c r="BM6896" s="157">
        <f>IF('1b-NaturalGas'!$AN$87="no","",ROUND(BL6896,4))</f>
        <v>0.85599999999999998</v>
      </c>
      <c r="BN6896" s="157">
        <f>IF('1b-NaturalGas'!$AN$88="no","",ROUND(BL6896,4))</f>
        <v>0.85599999999999998</v>
      </c>
      <c r="BO6896" s="157">
        <f>IF('1b-NaturalGas'!$AN$89="no","",ROUND(BL6896,4))</f>
        <v>0.85599999999999998</v>
      </c>
      <c r="BP6896" s="157">
        <f>IF('1b-NaturalGas'!$AN$90="no","not applicable (based on previous answers)",ROUND(BL6896,4))</f>
        <v>0.85599999999999998</v>
      </c>
      <c r="BQ6896" s="157">
        <f>IF('1b-NaturalGas'!$AN$91="no","not applicable (based on previous answers)",ROUND(BL6896,4))</f>
        <v>0.85599999999999998</v>
      </c>
    </row>
    <row r="6897" spans="30:69" x14ac:dyDescent="0.25">
      <c r="AD6897" s="157">
        <f t="shared" si="229"/>
        <v>0.85800000000000065</v>
      </c>
      <c r="AE6897" s="157">
        <f>IF('1a-Electricity'!$AN$77="no","",ROUND(AD6897,4))</f>
        <v>0.85799999999999998</v>
      </c>
      <c r="AF6897" s="157">
        <f>IF('1a-Electricity'!$AN$78="no","",ROUND(AD6897,4))</f>
        <v>0.85799999999999998</v>
      </c>
      <c r="AG6897" s="157">
        <f>IF('1a-Electricity'!$AN$79="no","",ROUND(AD6897,4))</f>
        <v>0.85799999999999998</v>
      </c>
      <c r="BL6897" s="157">
        <f t="shared" si="230"/>
        <v>0.85700000000000065</v>
      </c>
      <c r="BM6897" s="157">
        <f>IF('1b-NaturalGas'!$AN$87="no","",ROUND(BL6897,4))</f>
        <v>0.85699999999999998</v>
      </c>
      <c r="BN6897" s="157">
        <f>IF('1b-NaturalGas'!$AN$88="no","",ROUND(BL6897,4))</f>
        <v>0.85699999999999998</v>
      </c>
      <c r="BO6897" s="157">
        <f>IF('1b-NaturalGas'!$AN$89="no","",ROUND(BL6897,4))</f>
        <v>0.85699999999999998</v>
      </c>
      <c r="BP6897" s="157">
        <f>IF('1b-NaturalGas'!$AN$90="no","not applicable (based on previous answers)",ROUND(BL6897,4))</f>
        <v>0.85699999999999998</v>
      </c>
      <c r="BQ6897" s="157">
        <f>IF('1b-NaturalGas'!$AN$91="no","not applicable (based on previous answers)",ROUND(BL6897,4))</f>
        <v>0.85699999999999998</v>
      </c>
    </row>
    <row r="6898" spans="30:69" x14ac:dyDescent="0.25">
      <c r="AD6898" s="157">
        <f t="shared" si="229"/>
        <v>0.85900000000000065</v>
      </c>
      <c r="AE6898" s="157">
        <f>IF('1a-Electricity'!$AN$77="no","",ROUND(AD6898,4))</f>
        <v>0.85899999999999999</v>
      </c>
      <c r="AF6898" s="157">
        <f>IF('1a-Electricity'!$AN$78="no","",ROUND(AD6898,4))</f>
        <v>0.85899999999999999</v>
      </c>
      <c r="AG6898" s="157">
        <f>IF('1a-Electricity'!$AN$79="no","",ROUND(AD6898,4))</f>
        <v>0.85899999999999999</v>
      </c>
      <c r="BL6898" s="157">
        <f t="shared" si="230"/>
        <v>0.85800000000000065</v>
      </c>
      <c r="BM6898" s="157">
        <f>IF('1b-NaturalGas'!$AN$87="no","",ROUND(BL6898,4))</f>
        <v>0.85799999999999998</v>
      </c>
      <c r="BN6898" s="157">
        <f>IF('1b-NaturalGas'!$AN$88="no","",ROUND(BL6898,4))</f>
        <v>0.85799999999999998</v>
      </c>
      <c r="BO6898" s="157">
        <f>IF('1b-NaturalGas'!$AN$89="no","",ROUND(BL6898,4))</f>
        <v>0.85799999999999998</v>
      </c>
      <c r="BP6898" s="157">
        <f>IF('1b-NaturalGas'!$AN$90="no","not applicable (based on previous answers)",ROUND(BL6898,4))</f>
        <v>0.85799999999999998</v>
      </c>
      <c r="BQ6898" s="157">
        <f>IF('1b-NaturalGas'!$AN$91="no","not applicable (based on previous answers)",ROUND(BL6898,4))</f>
        <v>0.85799999999999998</v>
      </c>
    </row>
    <row r="6899" spans="30:69" x14ac:dyDescent="0.25">
      <c r="AD6899" s="157">
        <f t="shared" si="229"/>
        <v>0.86000000000000065</v>
      </c>
      <c r="AE6899" s="157">
        <f>IF('1a-Electricity'!$AN$77="no","",ROUND(AD6899,4))</f>
        <v>0.86</v>
      </c>
      <c r="AF6899" s="157">
        <f>IF('1a-Electricity'!$AN$78="no","",ROUND(AD6899,4))</f>
        <v>0.86</v>
      </c>
      <c r="AG6899" s="157">
        <f>IF('1a-Electricity'!$AN$79="no","",ROUND(AD6899,4))</f>
        <v>0.86</v>
      </c>
      <c r="BL6899" s="157">
        <f t="shared" si="230"/>
        <v>0.85900000000000065</v>
      </c>
      <c r="BM6899" s="157">
        <f>IF('1b-NaturalGas'!$AN$87="no","",ROUND(BL6899,4))</f>
        <v>0.85899999999999999</v>
      </c>
      <c r="BN6899" s="157">
        <f>IF('1b-NaturalGas'!$AN$88="no","",ROUND(BL6899,4))</f>
        <v>0.85899999999999999</v>
      </c>
      <c r="BO6899" s="157">
        <f>IF('1b-NaturalGas'!$AN$89="no","",ROUND(BL6899,4))</f>
        <v>0.85899999999999999</v>
      </c>
      <c r="BP6899" s="157">
        <f>IF('1b-NaturalGas'!$AN$90="no","not applicable (based on previous answers)",ROUND(BL6899,4))</f>
        <v>0.85899999999999999</v>
      </c>
      <c r="BQ6899" s="157">
        <f>IF('1b-NaturalGas'!$AN$91="no","not applicable (based on previous answers)",ROUND(BL6899,4))</f>
        <v>0.85899999999999999</v>
      </c>
    </row>
    <row r="6900" spans="30:69" x14ac:dyDescent="0.25">
      <c r="AD6900" s="157">
        <f t="shared" si="229"/>
        <v>0.86100000000000065</v>
      </c>
      <c r="AE6900" s="157">
        <f>IF('1a-Electricity'!$AN$77="no","",ROUND(AD6900,4))</f>
        <v>0.86099999999999999</v>
      </c>
      <c r="AF6900" s="157">
        <f>IF('1a-Electricity'!$AN$78="no","",ROUND(AD6900,4))</f>
        <v>0.86099999999999999</v>
      </c>
      <c r="AG6900" s="157">
        <f>IF('1a-Electricity'!$AN$79="no","",ROUND(AD6900,4))</f>
        <v>0.86099999999999999</v>
      </c>
      <c r="BL6900" s="157">
        <f t="shared" si="230"/>
        <v>0.86000000000000065</v>
      </c>
      <c r="BM6900" s="157">
        <f>IF('1b-NaturalGas'!$AN$87="no","",ROUND(BL6900,4))</f>
        <v>0.86</v>
      </c>
      <c r="BN6900" s="157">
        <f>IF('1b-NaturalGas'!$AN$88="no","",ROUND(BL6900,4))</f>
        <v>0.86</v>
      </c>
      <c r="BO6900" s="157">
        <f>IF('1b-NaturalGas'!$AN$89="no","",ROUND(BL6900,4))</f>
        <v>0.86</v>
      </c>
      <c r="BP6900" s="157">
        <f>IF('1b-NaturalGas'!$AN$90="no","not applicable (based on previous answers)",ROUND(BL6900,4))</f>
        <v>0.86</v>
      </c>
      <c r="BQ6900" s="157">
        <f>IF('1b-NaturalGas'!$AN$91="no","not applicable (based on previous answers)",ROUND(BL6900,4))</f>
        <v>0.86</v>
      </c>
    </row>
    <row r="6901" spans="30:69" x14ac:dyDescent="0.25">
      <c r="AD6901" s="157">
        <f t="shared" si="229"/>
        <v>0.86200000000000065</v>
      </c>
      <c r="AE6901" s="157">
        <f>IF('1a-Electricity'!$AN$77="no","",ROUND(AD6901,4))</f>
        <v>0.86199999999999999</v>
      </c>
      <c r="AF6901" s="157">
        <f>IF('1a-Electricity'!$AN$78="no","",ROUND(AD6901,4))</f>
        <v>0.86199999999999999</v>
      </c>
      <c r="AG6901" s="157">
        <f>IF('1a-Electricity'!$AN$79="no","",ROUND(AD6901,4))</f>
        <v>0.86199999999999999</v>
      </c>
      <c r="BL6901" s="157">
        <f t="shared" si="230"/>
        <v>0.86100000000000065</v>
      </c>
      <c r="BM6901" s="157">
        <f>IF('1b-NaturalGas'!$AN$87="no","",ROUND(BL6901,4))</f>
        <v>0.86099999999999999</v>
      </c>
      <c r="BN6901" s="157">
        <f>IF('1b-NaturalGas'!$AN$88="no","",ROUND(BL6901,4))</f>
        <v>0.86099999999999999</v>
      </c>
      <c r="BO6901" s="157">
        <f>IF('1b-NaturalGas'!$AN$89="no","",ROUND(BL6901,4))</f>
        <v>0.86099999999999999</v>
      </c>
      <c r="BP6901" s="157">
        <f>IF('1b-NaturalGas'!$AN$90="no","not applicable (based on previous answers)",ROUND(BL6901,4))</f>
        <v>0.86099999999999999</v>
      </c>
      <c r="BQ6901" s="157">
        <f>IF('1b-NaturalGas'!$AN$91="no","not applicable (based on previous answers)",ROUND(BL6901,4))</f>
        <v>0.86099999999999999</v>
      </c>
    </row>
    <row r="6902" spans="30:69" x14ac:dyDescent="0.25">
      <c r="AD6902" s="157">
        <f t="shared" si="229"/>
        <v>0.86300000000000066</v>
      </c>
      <c r="AE6902" s="157">
        <f>IF('1a-Electricity'!$AN$77="no","",ROUND(AD6902,4))</f>
        <v>0.86299999999999999</v>
      </c>
      <c r="AF6902" s="157">
        <f>IF('1a-Electricity'!$AN$78="no","",ROUND(AD6902,4))</f>
        <v>0.86299999999999999</v>
      </c>
      <c r="AG6902" s="157">
        <f>IF('1a-Electricity'!$AN$79="no","",ROUND(AD6902,4))</f>
        <v>0.86299999999999999</v>
      </c>
      <c r="BL6902" s="157">
        <f t="shared" si="230"/>
        <v>0.86200000000000065</v>
      </c>
      <c r="BM6902" s="157">
        <f>IF('1b-NaturalGas'!$AN$87="no","",ROUND(BL6902,4))</f>
        <v>0.86199999999999999</v>
      </c>
      <c r="BN6902" s="157">
        <f>IF('1b-NaturalGas'!$AN$88="no","",ROUND(BL6902,4))</f>
        <v>0.86199999999999999</v>
      </c>
      <c r="BO6902" s="157">
        <f>IF('1b-NaturalGas'!$AN$89="no","",ROUND(BL6902,4))</f>
        <v>0.86199999999999999</v>
      </c>
      <c r="BP6902" s="157">
        <f>IF('1b-NaturalGas'!$AN$90="no","not applicable (based on previous answers)",ROUND(BL6902,4))</f>
        <v>0.86199999999999999</v>
      </c>
      <c r="BQ6902" s="157">
        <f>IF('1b-NaturalGas'!$AN$91="no","not applicable (based on previous answers)",ROUND(BL6902,4))</f>
        <v>0.86199999999999999</v>
      </c>
    </row>
    <row r="6903" spans="30:69" x14ac:dyDescent="0.25">
      <c r="AD6903" s="157">
        <f t="shared" si="229"/>
        <v>0.86400000000000066</v>
      </c>
      <c r="AE6903" s="157">
        <f>IF('1a-Electricity'!$AN$77="no","",ROUND(AD6903,4))</f>
        <v>0.86399999999999999</v>
      </c>
      <c r="AF6903" s="157">
        <f>IF('1a-Electricity'!$AN$78="no","",ROUND(AD6903,4))</f>
        <v>0.86399999999999999</v>
      </c>
      <c r="AG6903" s="157">
        <f>IF('1a-Electricity'!$AN$79="no","",ROUND(AD6903,4))</f>
        <v>0.86399999999999999</v>
      </c>
      <c r="BL6903" s="157">
        <f t="shared" si="230"/>
        <v>0.86300000000000066</v>
      </c>
      <c r="BM6903" s="157">
        <f>IF('1b-NaturalGas'!$AN$87="no","",ROUND(BL6903,4))</f>
        <v>0.86299999999999999</v>
      </c>
      <c r="BN6903" s="157">
        <f>IF('1b-NaturalGas'!$AN$88="no","",ROUND(BL6903,4))</f>
        <v>0.86299999999999999</v>
      </c>
      <c r="BO6903" s="157">
        <f>IF('1b-NaturalGas'!$AN$89="no","",ROUND(BL6903,4))</f>
        <v>0.86299999999999999</v>
      </c>
      <c r="BP6903" s="157">
        <f>IF('1b-NaturalGas'!$AN$90="no","not applicable (based on previous answers)",ROUND(BL6903,4))</f>
        <v>0.86299999999999999</v>
      </c>
      <c r="BQ6903" s="157">
        <f>IF('1b-NaturalGas'!$AN$91="no","not applicable (based on previous answers)",ROUND(BL6903,4))</f>
        <v>0.86299999999999999</v>
      </c>
    </row>
    <row r="6904" spans="30:69" x14ac:dyDescent="0.25">
      <c r="AD6904" s="157">
        <f t="shared" si="229"/>
        <v>0.86500000000000066</v>
      </c>
      <c r="AE6904" s="157">
        <f>IF('1a-Electricity'!$AN$77="no","",ROUND(AD6904,4))</f>
        <v>0.86499999999999999</v>
      </c>
      <c r="AF6904" s="157">
        <f>IF('1a-Electricity'!$AN$78="no","",ROUND(AD6904,4))</f>
        <v>0.86499999999999999</v>
      </c>
      <c r="AG6904" s="157">
        <f>IF('1a-Electricity'!$AN$79="no","",ROUND(AD6904,4))</f>
        <v>0.86499999999999999</v>
      </c>
      <c r="BL6904" s="157">
        <f t="shared" si="230"/>
        <v>0.86400000000000066</v>
      </c>
      <c r="BM6904" s="157">
        <f>IF('1b-NaturalGas'!$AN$87="no","",ROUND(BL6904,4))</f>
        <v>0.86399999999999999</v>
      </c>
      <c r="BN6904" s="157">
        <f>IF('1b-NaturalGas'!$AN$88="no","",ROUND(BL6904,4))</f>
        <v>0.86399999999999999</v>
      </c>
      <c r="BO6904" s="157">
        <f>IF('1b-NaturalGas'!$AN$89="no","",ROUND(BL6904,4))</f>
        <v>0.86399999999999999</v>
      </c>
      <c r="BP6904" s="157">
        <f>IF('1b-NaturalGas'!$AN$90="no","not applicable (based on previous answers)",ROUND(BL6904,4))</f>
        <v>0.86399999999999999</v>
      </c>
      <c r="BQ6904" s="157">
        <f>IF('1b-NaturalGas'!$AN$91="no","not applicable (based on previous answers)",ROUND(BL6904,4))</f>
        <v>0.86399999999999999</v>
      </c>
    </row>
    <row r="6905" spans="30:69" x14ac:dyDescent="0.25">
      <c r="AD6905" s="157">
        <f t="shared" si="229"/>
        <v>0.86600000000000066</v>
      </c>
      <c r="AE6905" s="157">
        <f>IF('1a-Electricity'!$AN$77="no","",ROUND(AD6905,4))</f>
        <v>0.86599999999999999</v>
      </c>
      <c r="AF6905" s="157">
        <f>IF('1a-Electricity'!$AN$78="no","",ROUND(AD6905,4))</f>
        <v>0.86599999999999999</v>
      </c>
      <c r="AG6905" s="157">
        <f>IF('1a-Electricity'!$AN$79="no","",ROUND(AD6905,4))</f>
        <v>0.86599999999999999</v>
      </c>
      <c r="BL6905" s="157">
        <f t="shared" si="230"/>
        <v>0.86500000000000066</v>
      </c>
      <c r="BM6905" s="157">
        <f>IF('1b-NaturalGas'!$AN$87="no","",ROUND(BL6905,4))</f>
        <v>0.86499999999999999</v>
      </c>
      <c r="BN6905" s="157">
        <f>IF('1b-NaturalGas'!$AN$88="no","",ROUND(BL6905,4))</f>
        <v>0.86499999999999999</v>
      </c>
      <c r="BO6905" s="157">
        <f>IF('1b-NaturalGas'!$AN$89="no","",ROUND(BL6905,4))</f>
        <v>0.86499999999999999</v>
      </c>
      <c r="BP6905" s="157">
        <f>IF('1b-NaturalGas'!$AN$90="no","not applicable (based on previous answers)",ROUND(BL6905,4))</f>
        <v>0.86499999999999999</v>
      </c>
      <c r="BQ6905" s="157">
        <f>IF('1b-NaturalGas'!$AN$91="no","not applicable (based on previous answers)",ROUND(BL6905,4))</f>
        <v>0.86499999999999999</v>
      </c>
    </row>
    <row r="6906" spans="30:69" x14ac:dyDescent="0.25">
      <c r="AD6906" s="157">
        <f t="shared" si="229"/>
        <v>0.86700000000000066</v>
      </c>
      <c r="AE6906" s="157">
        <f>IF('1a-Electricity'!$AN$77="no","",ROUND(AD6906,4))</f>
        <v>0.86699999999999999</v>
      </c>
      <c r="AF6906" s="157">
        <f>IF('1a-Electricity'!$AN$78="no","",ROUND(AD6906,4))</f>
        <v>0.86699999999999999</v>
      </c>
      <c r="AG6906" s="157">
        <f>IF('1a-Electricity'!$AN$79="no","",ROUND(AD6906,4))</f>
        <v>0.86699999999999999</v>
      </c>
      <c r="BL6906" s="157">
        <f t="shared" si="230"/>
        <v>0.86600000000000066</v>
      </c>
      <c r="BM6906" s="157">
        <f>IF('1b-NaturalGas'!$AN$87="no","",ROUND(BL6906,4))</f>
        <v>0.86599999999999999</v>
      </c>
      <c r="BN6906" s="157">
        <f>IF('1b-NaturalGas'!$AN$88="no","",ROUND(BL6906,4))</f>
        <v>0.86599999999999999</v>
      </c>
      <c r="BO6906" s="157">
        <f>IF('1b-NaturalGas'!$AN$89="no","",ROUND(BL6906,4))</f>
        <v>0.86599999999999999</v>
      </c>
      <c r="BP6906" s="157">
        <f>IF('1b-NaturalGas'!$AN$90="no","not applicable (based on previous answers)",ROUND(BL6906,4))</f>
        <v>0.86599999999999999</v>
      </c>
      <c r="BQ6906" s="157">
        <f>IF('1b-NaturalGas'!$AN$91="no","not applicable (based on previous answers)",ROUND(BL6906,4))</f>
        <v>0.86599999999999999</v>
      </c>
    </row>
    <row r="6907" spans="30:69" x14ac:dyDescent="0.25">
      <c r="AD6907" s="157">
        <f t="shared" si="229"/>
        <v>0.86800000000000066</v>
      </c>
      <c r="AE6907" s="157">
        <f>IF('1a-Electricity'!$AN$77="no","",ROUND(AD6907,4))</f>
        <v>0.86799999999999999</v>
      </c>
      <c r="AF6907" s="157">
        <f>IF('1a-Electricity'!$AN$78="no","",ROUND(AD6907,4))</f>
        <v>0.86799999999999999</v>
      </c>
      <c r="AG6907" s="157">
        <f>IF('1a-Electricity'!$AN$79="no","",ROUND(AD6907,4))</f>
        <v>0.86799999999999999</v>
      </c>
      <c r="BL6907" s="157">
        <f t="shared" si="230"/>
        <v>0.86700000000000066</v>
      </c>
      <c r="BM6907" s="157">
        <f>IF('1b-NaturalGas'!$AN$87="no","",ROUND(BL6907,4))</f>
        <v>0.86699999999999999</v>
      </c>
      <c r="BN6907" s="157">
        <f>IF('1b-NaturalGas'!$AN$88="no","",ROUND(BL6907,4))</f>
        <v>0.86699999999999999</v>
      </c>
      <c r="BO6907" s="157">
        <f>IF('1b-NaturalGas'!$AN$89="no","",ROUND(BL6907,4))</f>
        <v>0.86699999999999999</v>
      </c>
      <c r="BP6907" s="157">
        <f>IF('1b-NaturalGas'!$AN$90="no","not applicable (based on previous answers)",ROUND(BL6907,4))</f>
        <v>0.86699999999999999</v>
      </c>
      <c r="BQ6907" s="157">
        <f>IF('1b-NaturalGas'!$AN$91="no","not applicable (based on previous answers)",ROUND(BL6907,4))</f>
        <v>0.86699999999999999</v>
      </c>
    </row>
    <row r="6908" spans="30:69" x14ac:dyDescent="0.25">
      <c r="AD6908" s="157">
        <f t="shared" si="229"/>
        <v>0.86900000000000066</v>
      </c>
      <c r="AE6908" s="157">
        <f>IF('1a-Electricity'!$AN$77="no","",ROUND(AD6908,4))</f>
        <v>0.86899999999999999</v>
      </c>
      <c r="AF6908" s="157">
        <f>IF('1a-Electricity'!$AN$78="no","",ROUND(AD6908,4))</f>
        <v>0.86899999999999999</v>
      </c>
      <c r="AG6908" s="157">
        <f>IF('1a-Electricity'!$AN$79="no","",ROUND(AD6908,4))</f>
        <v>0.86899999999999999</v>
      </c>
      <c r="BL6908" s="157">
        <f t="shared" si="230"/>
        <v>0.86800000000000066</v>
      </c>
      <c r="BM6908" s="157">
        <f>IF('1b-NaturalGas'!$AN$87="no","",ROUND(BL6908,4))</f>
        <v>0.86799999999999999</v>
      </c>
      <c r="BN6908" s="157">
        <f>IF('1b-NaturalGas'!$AN$88="no","",ROUND(BL6908,4))</f>
        <v>0.86799999999999999</v>
      </c>
      <c r="BO6908" s="157">
        <f>IF('1b-NaturalGas'!$AN$89="no","",ROUND(BL6908,4))</f>
        <v>0.86799999999999999</v>
      </c>
      <c r="BP6908" s="157">
        <f>IF('1b-NaturalGas'!$AN$90="no","not applicable (based on previous answers)",ROUND(BL6908,4))</f>
        <v>0.86799999999999999</v>
      </c>
      <c r="BQ6908" s="157">
        <f>IF('1b-NaturalGas'!$AN$91="no","not applicable (based on previous answers)",ROUND(BL6908,4))</f>
        <v>0.86799999999999999</v>
      </c>
    </row>
    <row r="6909" spans="30:69" x14ac:dyDescent="0.25">
      <c r="AD6909" s="157">
        <f t="shared" si="229"/>
        <v>0.87000000000000066</v>
      </c>
      <c r="AE6909" s="157">
        <f>IF('1a-Electricity'!$AN$77="no","",ROUND(AD6909,4))</f>
        <v>0.87</v>
      </c>
      <c r="AF6909" s="157">
        <f>IF('1a-Electricity'!$AN$78="no","",ROUND(AD6909,4))</f>
        <v>0.87</v>
      </c>
      <c r="AG6909" s="157">
        <f>IF('1a-Electricity'!$AN$79="no","",ROUND(AD6909,4))</f>
        <v>0.87</v>
      </c>
      <c r="BL6909" s="157">
        <f t="shared" si="230"/>
        <v>0.86900000000000066</v>
      </c>
      <c r="BM6909" s="157">
        <f>IF('1b-NaturalGas'!$AN$87="no","",ROUND(BL6909,4))</f>
        <v>0.86899999999999999</v>
      </c>
      <c r="BN6909" s="157">
        <f>IF('1b-NaturalGas'!$AN$88="no","",ROUND(BL6909,4))</f>
        <v>0.86899999999999999</v>
      </c>
      <c r="BO6909" s="157">
        <f>IF('1b-NaturalGas'!$AN$89="no","",ROUND(BL6909,4))</f>
        <v>0.86899999999999999</v>
      </c>
      <c r="BP6909" s="157">
        <f>IF('1b-NaturalGas'!$AN$90="no","not applicable (based on previous answers)",ROUND(BL6909,4))</f>
        <v>0.86899999999999999</v>
      </c>
      <c r="BQ6909" s="157">
        <f>IF('1b-NaturalGas'!$AN$91="no","not applicable (based on previous answers)",ROUND(BL6909,4))</f>
        <v>0.86899999999999999</v>
      </c>
    </row>
    <row r="6910" spans="30:69" x14ac:dyDescent="0.25">
      <c r="AD6910" s="157">
        <f t="shared" si="229"/>
        <v>0.87100000000000066</v>
      </c>
      <c r="AE6910" s="157">
        <f>IF('1a-Electricity'!$AN$77="no","",ROUND(AD6910,4))</f>
        <v>0.871</v>
      </c>
      <c r="AF6910" s="157">
        <f>IF('1a-Electricity'!$AN$78="no","",ROUND(AD6910,4))</f>
        <v>0.871</v>
      </c>
      <c r="AG6910" s="157">
        <f>IF('1a-Electricity'!$AN$79="no","",ROUND(AD6910,4))</f>
        <v>0.871</v>
      </c>
      <c r="BL6910" s="157">
        <f t="shared" si="230"/>
        <v>0.87000000000000066</v>
      </c>
      <c r="BM6910" s="157">
        <f>IF('1b-NaturalGas'!$AN$87="no","",ROUND(BL6910,4))</f>
        <v>0.87</v>
      </c>
      <c r="BN6910" s="157">
        <f>IF('1b-NaturalGas'!$AN$88="no","",ROUND(BL6910,4))</f>
        <v>0.87</v>
      </c>
      <c r="BO6910" s="157">
        <f>IF('1b-NaturalGas'!$AN$89="no","",ROUND(BL6910,4))</f>
        <v>0.87</v>
      </c>
      <c r="BP6910" s="157">
        <f>IF('1b-NaturalGas'!$AN$90="no","not applicable (based on previous answers)",ROUND(BL6910,4))</f>
        <v>0.87</v>
      </c>
      <c r="BQ6910" s="157">
        <f>IF('1b-NaturalGas'!$AN$91="no","not applicable (based on previous answers)",ROUND(BL6910,4))</f>
        <v>0.87</v>
      </c>
    </row>
    <row r="6911" spans="30:69" x14ac:dyDescent="0.25">
      <c r="AD6911" s="157">
        <f t="shared" si="229"/>
        <v>0.87200000000000066</v>
      </c>
      <c r="AE6911" s="157">
        <f>IF('1a-Electricity'!$AN$77="no","",ROUND(AD6911,4))</f>
        <v>0.872</v>
      </c>
      <c r="AF6911" s="157">
        <f>IF('1a-Electricity'!$AN$78="no","",ROUND(AD6911,4))</f>
        <v>0.872</v>
      </c>
      <c r="AG6911" s="157">
        <f>IF('1a-Electricity'!$AN$79="no","",ROUND(AD6911,4))</f>
        <v>0.872</v>
      </c>
      <c r="BL6911" s="157">
        <f t="shared" si="230"/>
        <v>0.87100000000000066</v>
      </c>
      <c r="BM6911" s="157">
        <f>IF('1b-NaturalGas'!$AN$87="no","",ROUND(BL6911,4))</f>
        <v>0.871</v>
      </c>
      <c r="BN6911" s="157">
        <f>IF('1b-NaturalGas'!$AN$88="no","",ROUND(BL6911,4))</f>
        <v>0.871</v>
      </c>
      <c r="BO6911" s="157">
        <f>IF('1b-NaturalGas'!$AN$89="no","",ROUND(BL6911,4))</f>
        <v>0.871</v>
      </c>
      <c r="BP6911" s="157">
        <f>IF('1b-NaturalGas'!$AN$90="no","not applicable (based on previous answers)",ROUND(BL6911,4))</f>
        <v>0.871</v>
      </c>
      <c r="BQ6911" s="157">
        <f>IF('1b-NaturalGas'!$AN$91="no","not applicable (based on previous answers)",ROUND(BL6911,4))</f>
        <v>0.871</v>
      </c>
    </row>
    <row r="6912" spans="30:69" x14ac:dyDescent="0.25">
      <c r="AD6912" s="157">
        <f t="shared" si="229"/>
        <v>0.87300000000000066</v>
      </c>
      <c r="AE6912" s="157">
        <f>IF('1a-Electricity'!$AN$77="no","",ROUND(AD6912,4))</f>
        <v>0.873</v>
      </c>
      <c r="AF6912" s="157">
        <f>IF('1a-Electricity'!$AN$78="no","",ROUND(AD6912,4))</f>
        <v>0.873</v>
      </c>
      <c r="AG6912" s="157">
        <f>IF('1a-Electricity'!$AN$79="no","",ROUND(AD6912,4))</f>
        <v>0.873</v>
      </c>
      <c r="BL6912" s="157">
        <f t="shared" si="230"/>
        <v>0.87200000000000066</v>
      </c>
      <c r="BM6912" s="157">
        <f>IF('1b-NaturalGas'!$AN$87="no","",ROUND(BL6912,4))</f>
        <v>0.872</v>
      </c>
      <c r="BN6912" s="157">
        <f>IF('1b-NaturalGas'!$AN$88="no","",ROUND(BL6912,4))</f>
        <v>0.872</v>
      </c>
      <c r="BO6912" s="157">
        <f>IF('1b-NaturalGas'!$AN$89="no","",ROUND(BL6912,4))</f>
        <v>0.872</v>
      </c>
      <c r="BP6912" s="157">
        <f>IF('1b-NaturalGas'!$AN$90="no","not applicable (based on previous answers)",ROUND(BL6912,4))</f>
        <v>0.872</v>
      </c>
      <c r="BQ6912" s="157">
        <f>IF('1b-NaturalGas'!$AN$91="no","not applicable (based on previous answers)",ROUND(BL6912,4))</f>
        <v>0.872</v>
      </c>
    </row>
    <row r="6913" spans="30:69" x14ac:dyDescent="0.25">
      <c r="AD6913" s="157">
        <f t="shared" si="229"/>
        <v>0.87400000000000067</v>
      </c>
      <c r="AE6913" s="157">
        <f>IF('1a-Electricity'!$AN$77="no","",ROUND(AD6913,4))</f>
        <v>0.874</v>
      </c>
      <c r="AF6913" s="157">
        <f>IF('1a-Electricity'!$AN$78="no","",ROUND(AD6913,4))</f>
        <v>0.874</v>
      </c>
      <c r="AG6913" s="157">
        <f>IF('1a-Electricity'!$AN$79="no","",ROUND(AD6913,4))</f>
        <v>0.874</v>
      </c>
      <c r="BL6913" s="157">
        <f t="shared" si="230"/>
        <v>0.87300000000000066</v>
      </c>
      <c r="BM6913" s="157">
        <f>IF('1b-NaturalGas'!$AN$87="no","",ROUND(BL6913,4))</f>
        <v>0.873</v>
      </c>
      <c r="BN6913" s="157">
        <f>IF('1b-NaturalGas'!$AN$88="no","",ROUND(BL6913,4))</f>
        <v>0.873</v>
      </c>
      <c r="BO6913" s="157">
        <f>IF('1b-NaturalGas'!$AN$89="no","",ROUND(BL6913,4))</f>
        <v>0.873</v>
      </c>
      <c r="BP6913" s="157">
        <f>IF('1b-NaturalGas'!$AN$90="no","not applicable (based on previous answers)",ROUND(BL6913,4))</f>
        <v>0.873</v>
      </c>
      <c r="BQ6913" s="157">
        <f>IF('1b-NaturalGas'!$AN$91="no","not applicable (based on previous answers)",ROUND(BL6913,4))</f>
        <v>0.873</v>
      </c>
    </row>
    <row r="6914" spans="30:69" x14ac:dyDescent="0.25">
      <c r="AD6914" s="157">
        <f t="shared" si="229"/>
        <v>0.87500000000000067</v>
      </c>
      <c r="AE6914" s="157">
        <f>IF('1a-Electricity'!$AN$77="no","",ROUND(AD6914,4))</f>
        <v>0.875</v>
      </c>
      <c r="AF6914" s="157">
        <f>IF('1a-Electricity'!$AN$78="no","",ROUND(AD6914,4))</f>
        <v>0.875</v>
      </c>
      <c r="AG6914" s="157">
        <f>IF('1a-Electricity'!$AN$79="no","",ROUND(AD6914,4))</f>
        <v>0.875</v>
      </c>
      <c r="BL6914" s="157">
        <f t="shared" si="230"/>
        <v>0.87400000000000067</v>
      </c>
      <c r="BM6914" s="157">
        <f>IF('1b-NaturalGas'!$AN$87="no","",ROUND(BL6914,4))</f>
        <v>0.874</v>
      </c>
      <c r="BN6914" s="157">
        <f>IF('1b-NaturalGas'!$AN$88="no","",ROUND(BL6914,4))</f>
        <v>0.874</v>
      </c>
      <c r="BO6914" s="157">
        <f>IF('1b-NaturalGas'!$AN$89="no","",ROUND(BL6914,4))</f>
        <v>0.874</v>
      </c>
      <c r="BP6914" s="157">
        <f>IF('1b-NaturalGas'!$AN$90="no","not applicable (based on previous answers)",ROUND(BL6914,4))</f>
        <v>0.874</v>
      </c>
      <c r="BQ6914" s="157">
        <f>IF('1b-NaturalGas'!$AN$91="no","not applicable (based on previous answers)",ROUND(BL6914,4))</f>
        <v>0.874</v>
      </c>
    </row>
    <row r="6915" spans="30:69" x14ac:dyDescent="0.25">
      <c r="AD6915" s="157">
        <f t="shared" si="229"/>
        <v>0.87600000000000067</v>
      </c>
      <c r="AE6915" s="157">
        <f>IF('1a-Electricity'!$AN$77="no","",ROUND(AD6915,4))</f>
        <v>0.876</v>
      </c>
      <c r="AF6915" s="157">
        <f>IF('1a-Electricity'!$AN$78="no","",ROUND(AD6915,4))</f>
        <v>0.876</v>
      </c>
      <c r="AG6915" s="157">
        <f>IF('1a-Electricity'!$AN$79="no","",ROUND(AD6915,4))</f>
        <v>0.876</v>
      </c>
      <c r="BL6915" s="157">
        <f t="shared" si="230"/>
        <v>0.87500000000000067</v>
      </c>
      <c r="BM6915" s="157">
        <f>IF('1b-NaturalGas'!$AN$87="no","",ROUND(BL6915,4))</f>
        <v>0.875</v>
      </c>
      <c r="BN6915" s="157">
        <f>IF('1b-NaturalGas'!$AN$88="no","",ROUND(BL6915,4))</f>
        <v>0.875</v>
      </c>
      <c r="BO6915" s="157">
        <f>IF('1b-NaturalGas'!$AN$89="no","",ROUND(BL6915,4))</f>
        <v>0.875</v>
      </c>
      <c r="BP6915" s="157">
        <f>IF('1b-NaturalGas'!$AN$90="no","not applicable (based on previous answers)",ROUND(BL6915,4))</f>
        <v>0.875</v>
      </c>
      <c r="BQ6915" s="157">
        <f>IF('1b-NaturalGas'!$AN$91="no","not applicable (based on previous answers)",ROUND(BL6915,4))</f>
        <v>0.875</v>
      </c>
    </row>
    <row r="6916" spans="30:69" x14ac:dyDescent="0.25">
      <c r="AD6916" s="157">
        <f t="shared" si="229"/>
        <v>0.87700000000000067</v>
      </c>
      <c r="AE6916" s="157">
        <f>IF('1a-Electricity'!$AN$77="no","",ROUND(AD6916,4))</f>
        <v>0.877</v>
      </c>
      <c r="AF6916" s="157">
        <f>IF('1a-Electricity'!$AN$78="no","",ROUND(AD6916,4))</f>
        <v>0.877</v>
      </c>
      <c r="AG6916" s="157">
        <f>IF('1a-Electricity'!$AN$79="no","",ROUND(AD6916,4))</f>
        <v>0.877</v>
      </c>
      <c r="BL6916" s="157">
        <f t="shared" si="230"/>
        <v>0.87600000000000067</v>
      </c>
      <c r="BM6916" s="157">
        <f>IF('1b-NaturalGas'!$AN$87="no","",ROUND(BL6916,4))</f>
        <v>0.876</v>
      </c>
      <c r="BN6916" s="157">
        <f>IF('1b-NaturalGas'!$AN$88="no","",ROUND(BL6916,4))</f>
        <v>0.876</v>
      </c>
      <c r="BO6916" s="157">
        <f>IF('1b-NaturalGas'!$AN$89="no","",ROUND(BL6916,4))</f>
        <v>0.876</v>
      </c>
      <c r="BP6916" s="157">
        <f>IF('1b-NaturalGas'!$AN$90="no","not applicable (based on previous answers)",ROUND(BL6916,4))</f>
        <v>0.876</v>
      </c>
      <c r="BQ6916" s="157">
        <f>IF('1b-NaturalGas'!$AN$91="no","not applicable (based on previous answers)",ROUND(BL6916,4))</f>
        <v>0.876</v>
      </c>
    </row>
    <row r="6917" spans="30:69" x14ac:dyDescent="0.25">
      <c r="AD6917" s="157">
        <f t="shared" si="229"/>
        <v>0.87800000000000067</v>
      </c>
      <c r="AE6917" s="157">
        <f>IF('1a-Electricity'!$AN$77="no","",ROUND(AD6917,4))</f>
        <v>0.878</v>
      </c>
      <c r="AF6917" s="157">
        <f>IF('1a-Electricity'!$AN$78="no","",ROUND(AD6917,4))</f>
        <v>0.878</v>
      </c>
      <c r="AG6917" s="157">
        <f>IF('1a-Electricity'!$AN$79="no","",ROUND(AD6917,4))</f>
        <v>0.878</v>
      </c>
      <c r="BL6917" s="157">
        <f t="shared" si="230"/>
        <v>0.87700000000000067</v>
      </c>
      <c r="BM6917" s="157">
        <f>IF('1b-NaturalGas'!$AN$87="no","",ROUND(BL6917,4))</f>
        <v>0.877</v>
      </c>
      <c r="BN6917" s="157">
        <f>IF('1b-NaturalGas'!$AN$88="no","",ROUND(BL6917,4))</f>
        <v>0.877</v>
      </c>
      <c r="BO6917" s="157">
        <f>IF('1b-NaturalGas'!$AN$89="no","",ROUND(BL6917,4))</f>
        <v>0.877</v>
      </c>
      <c r="BP6917" s="157">
        <f>IF('1b-NaturalGas'!$AN$90="no","not applicable (based on previous answers)",ROUND(BL6917,4))</f>
        <v>0.877</v>
      </c>
      <c r="BQ6917" s="157">
        <f>IF('1b-NaturalGas'!$AN$91="no","not applicable (based on previous answers)",ROUND(BL6917,4))</f>
        <v>0.877</v>
      </c>
    </row>
    <row r="6918" spans="30:69" x14ac:dyDescent="0.25">
      <c r="AD6918" s="157">
        <f t="shared" si="229"/>
        <v>0.87900000000000067</v>
      </c>
      <c r="AE6918" s="157">
        <f>IF('1a-Electricity'!$AN$77="no","",ROUND(AD6918,4))</f>
        <v>0.879</v>
      </c>
      <c r="AF6918" s="157">
        <f>IF('1a-Electricity'!$AN$78="no","",ROUND(AD6918,4))</f>
        <v>0.879</v>
      </c>
      <c r="AG6918" s="157">
        <f>IF('1a-Electricity'!$AN$79="no","",ROUND(AD6918,4))</f>
        <v>0.879</v>
      </c>
      <c r="BL6918" s="157">
        <f t="shared" si="230"/>
        <v>0.87800000000000067</v>
      </c>
      <c r="BM6918" s="157">
        <f>IF('1b-NaturalGas'!$AN$87="no","",ROUND(BL6918,4))</f>
        <v>0.878</v>
      </c>
      <c r="BN6918" s="157">
        <f>IF('1b-NaturalGas'!$AN$88="no","",ROUND(BL6918,4))</f>
        <v>0.878</v>
      </c>
      <c r="BO6918" s="157">
        <f>IF('1b-NaturalGas'!$AN$89="no","",ROUND(BL6918,4))</f>
        <v>0.878</v>
      </c>
      <c r="BP6918" s="157">
        <f>IF('1b-NaturalGas'!$AN$90="no","not applicable (based on previous answers)",ROUND(BL6918,4))</f>
        <v>0.878</v>
      </c>
      <c r="BQ6918" s="157">
        <f>IF('1b-NaturalGas'!$AN$91="no","not applicable (based on previous answers)",ROUND(BL6918,4))</f>
        <v>0.878</v>
      </c>
    </row>
    <row r="6919" spans="30:69" x14ac:dyDescent="0.25">
      <c r="AD6919" s="157">
        <f t="shared" si="229"/>
        <v>0.88000000000000067</v>
      </c>
      <c r="AE6919" s="157">
        <f>IF('1a-Electricity'!$AN$77="no","",ROUND(AD6919,4))</f>
        <v>0.88</v>
      </c>
      <c r="AF6919" s="157">
        <f>IF('1a-Electricity'!$AN$78="no","",ROUND(AD6919,4))</f>
        <v>0.88</v>
      </c>
      <c r="AG6919" s="157">
        <f>IF('1a-Electricity'!$AN$79="no","",ROUND(AD6919,4))</f>
        <v>0.88</v>
      </c>
      <c r="BL6919" s="157">
        <f t="shared" si="230"/>
        <v>0.87900000000000067</v>
      </c>
      <c r="BM6919" s="157">
        <f>IF('1b-NaturalGas'!$AN$87="no","",ROUND(BL6919,4))</f>
        <v>0.879</v>
      </c>
      <c r="BN6919" s="157">
        <f>IF('1b-NaturalGas'!$AN$88="no","",ROUND(BL6919,4))</f>
        <v>0.879</v>
      </c>
      <c r="BO6919" s="157">
        <f>IF('1b-NaturalGas'!$AN$89="no","",ROUND(BL6919,4))</f>
        <v>0.879</v>
      </c>
      <c r="BP6919" s="157">
        <f>IF('1b-NaturalGas'!$AN$90="no","not applicable (based on previous answers)",ROUND(BL6919,4))</f>
        <v>0.879</v>
      </c>
      <c r="BQ6919" s="157">
        <f>IF('1b-NaturalGas'!$AN$91="no","not applicable (based on previous answers)",ROUND(BL6919,4))</f>
        <v>0.879</v>
      </c>
    </row>
    <row r="6920" spans="30:69" x14ac:dyDescent="0.25">
      <c r="AD6920" s="157">
        <f t="shared" si="229"/>
        <v>0.88100000000000067</v>
      </c>
      <c r="AE6920" s="157">
        <f>IF('1a-Electricity'!$AN$77="no","",ROUND(AD6920,4))</f>
        <v>0.88100000000000001</v>
      </c>
      <c r="AF6920" s="157">
        <f>IF('1a-Electricity'!$AN$78="no","",ROUND(AD6920,4))</f>
        <v>0.88100000000000001</v>
      </c>
      <c r="AG6920" s="157">
        <f>IF('1a-Electricity'!$AN$79="no","",ROUND(AD6920,4))</f>
        <v>0.88100000000000001</v>
      </c>
      <c r="BL6920" s="157">
        <f t="shared" si="230"/>
        <v>0.88000000000000067</v>
      </c>
      <c r="BM6920" s="157">
        <f>IF('1b-NaturalGas'!$AN$87="no","",ROUND(BL6920,4))</f>
        <v>0.88</v>
      </c>
      <c r="BN6920" s="157">
        <f>IF('1b-NaturalGas'!$AN$88="no","",ROUND(BL6920,4))</f>
        <v>0.88</v>
      </c>
      <c r="BO6920" s="157">
        <f>IF('1b-NaturalGas'!$AN$89="no","",ROUND(BL6920,4))</f>
        <v>0.88</v>
      </c>
      <c r="BP6920" s="157">
        <f>IF('1b-NaturalGas'!$AN$90="no","not applicable (based on previous answers)",ROUND(BL6920,4))</f>
        <v>0.88</v>
      </c>
      <c r="BQ6920" s="157">
        <f>IF('1b-NaturalGas'!$AN$91="no","not applicable (based on previous answers)",ROUND(BL6920,4))</f>
        <v>0.88</v>
      </c>
    </row>
    <row r="6921" spans="30:69" x14ac:dyDescent="0.25">
      <c r="AD6921" s="157">
        <f t="shared" si="229"/>
        <v>0.88200000000000067</v>
      </c>
      <c r="AE6921" s="157">
        <f>IF('1a-Electricity'!$AN$77="no","",ROUND(AD6921,4))</f>
        <v>0.88200000000000001</v>
      </c>
      <c r="AF6921" s="157">
        <f>IF('1a-Electricity'!$AN$78="no","",ROUND(AD6921,4))</f>
        <v>0.88200000000000001</v>
      </c>
      <c r="AG6921" s="157">
        <f>IF('1a-Electricity'!$AN$79="no","",ROUND(AD6921,4))</f>
        <v>0.88200000000000001</v>
      </c>
      <c r="BL6921" s="157">
        <f t="shared" si="230"/>
        <v>0.88100000000000067</v>
      </c>
      <c r="BM6921" s="157">
        <f>IF('1b-NaturalGas'!$AN$87="no","",ROUND(BL6921,4))</f>
        <v>0.88100000000000001</v>
      </c>
      <c r="BN6921" s="157">
        <f>IF('1b-NaturalGas'!$AN$88="no","",ROUND(BL6921,4))</f>
        <v>0.88100000000000001</v>
      </c>
      <c r="BO6921" s="157">
        <f>IF('1b-NaturalGas'!$AN$89="no","",ROUND(BL6921,4))</f>
        <v>0.88100000000000001</v>
      </c>
      <c r="BP6921" s="157">
        <f>IF('1b-NaturalGas'!$AN$90="no","not applicable (based on previous answers)",ROUND(BL6921,4))</f>
        <v>0.88100000000000001</v>
      </c>
      <c r="BQ6921" s="157">
        <f>IF('1b-NaturalGas'!$AN$91="no","not applicable (based on previous answers)",ROUND(BL6921,4))</f>
        <v>0.88100000000000001</v>
      </c>
    </row>
    <row r="6922" spans="30:69" x14ac:dyDescent="0.25">
      <c r="AD6922" s="157">
        <f t="shared" si="229"/>
        <v>0.88300000000000067</v>
      </c>
      <c r="AE6922" s="157">
        <f>IF('1a-Electricity'!$AN$77="no","",ROUND(AD6922,4))</f>
        <v>0.88300000000000001</v>
      </c>
      <c r="AF6922" s="157">
        <f>IF('1a-Electricity'!$AN$78="no","",ROUND(AD6922,4))</f>
        <v>0.88300000000000001</v>
      </c>
      <c r="AG6922" s="157">
        <f>IF('1a-Electricity'!$AN$79="no","",ROUND(AD6922,4))</f>
        <v>0.88300000000000001</v>
      </c>
      <c r="BL6922" s="157">
        <f t="shared" si="230"/>
        <v>0.88200000000000067</v>
      </c>
      <c r="BM6922" s="157">
        <f>IF('1b-NaturalGas'!$AN$87="no","",ROUND(BL6922,4))</f>
        <v>0.88200000000000001</v>
      </c>
      <c r="BN6922" s="157">
        <f>IF('1b-NaturalGas'!$AN$88="no","",ROUND(BL6922,4))</f>
        <v>0.88200000000000001</v>
      </c>
      <c r="BO6922" s="157">
        <f>IF('1b-NaturalGas'!$AN$89="no","",ROUND(BL6922,4))</f>
        <v>0.88200000000000001</v>
      </c>
      <c r="BP6922" s="157">
        <f>IF('1b-NaturalGas'!$AN$90="no","not applicable (based on previous answers)",ROUND(BL6922,4))</f>
        <v>0.88200000000000001</v>
      </c>
      <c r="BQ6922" s="157">
        <f>IF('1b-NaturalGas'!$AN$91="no","not applicable (based on previous answers)",ROUND(BL6922,4))</f>
        <v>0.88200000000000001</v>
      </c>
    </row>
    <row r="6923" spans="30:69" x14ac:dyDescent="0.25">
      <c r="AD6923" s="157">
        <f t="shared" si="229"/>
        <v>0.88400000000000067</v>
      </c>
      <c r="AE6923" s="157">
        <f>IF('1a-Electricity'!$AN$77="no","",ROUND(AD6923,4))</f>
        <v>0.88400000000000001</v>
      </c>
      <c r="AF6923" s="157">
        <f>IF('1a-Electricity'!$AN$78="no","",ROUND(AD6923,4))</f>
        <v>0.88400000000000001</v>
      </c>
      <c r="AG6923" s="157">
        <f>IF('1a-Electricity'!$AN$79="no","",ROUND(AD6923,4))</f>
        <v>0.88400000000000001</v>
      </c>
      <c r="BL6923" s="157">
        <f t="shared" si="230"/>
        <v>0.88300000000000067</v>
      </c>
      <c r="BM6923" s="157">
        <f>IF('1b-NaturalGas'!$AN$87="no","",ROUND(BL6923,4))</f>
        <v>0.88300000000000001</v>
      </c>
      <c r="BN6923" s="157">
        <f>IF('1b-NaturalGas'!$AN$88="no","",ROUND(BL6923,4))</f>
        <v>0.88300000000000001</v>
      </c>
      <c r="BO6923" s="157">
        <f>IF('1b-NaturalGas'!$AN$89="no","",ROUND(BL6923,4))</f>
        <v>0.88300000000000001</v>
      </c>
      <c r="BP6923" s="157">
        <f>IF('1b-NaturalGas'!$AN$90="no","not applicable (based on previous answers)",ROUND(BL6923,4))</f>
        <v>0.88300000000000001</v>
      </c>
      <c r="BQ6923" s="157">
        <f>IF('1b-NaturalGas'!$AN$91="no","not applicable (based on previous answers)",ROUND(BL6923,4))</f>
        <v>0.88300000000000001</v>
      </c>
    </row>
    <row r="6924" spans="30:69" x14ac:dyDescent="0.25">
      <c r="AD6924" s="157">
        <f t="shared" si="229"/>
        <v>0.88500000000000068</v>
      </c>
      <c r="AE6924" s="157">
        <f>IF('1a-Electricity'!$AN$77="no","",ROUND(AD6924,4))</f>
        <v>0.88500000000000001</v>
      </c>
      <c r="AF6924" s="157">
        <f>IF('1a-Electricity'!$AN$78="no","",ROUND(AD6924,4))</f>
        <v>0.88500000000000001</v>
      </c>
      <c r="AG6924" s="157">
        <f>IF('1a-Electricity'!$AN$79="no","",ROUND(AD6924,4))</f>
        <v>0.88500000000000001</v>
      </c>
      <c r="BL6924" s="157">
        <f t="shared" si="230"/>
        <v>0.88400000000000067</v>
      </c>
      <c r="BM6924" s="157">
        <f>IF('1b-NaturalGas'!$AN$87="no","",ROUND(BL6924,4))</f>
        <v>0.88400000000000001</v>
      </c>
      <c r="BN6924" s="157">
        <f>IF('1b-NaturalGas'!$AN$88="no","",ROUND(BL6924,4))</f>
        <v>0.88400000000000001</v>
      </c>
      <c r="BO6924" s="157">
        <f>IF('1b-NaturalGas'!$AN$89="no","",ROUND(BL6924,4))</f>
        <v>0.88400000000000001</v>
      </c>
      <c r="BP6924" s="157">
        <f>IF('1b-NaturalGas'!$AN$90="no","not applicable (based on previous answers)",ROUND(BL6924,4))</f>
        <v>0.88400000000000001</v>
      </c>
      <c r="BQ6924" s="157">
        <f>IF('1b-NaturalGas'!$AN$91="no","not applicable (based on previous answers)",ROUND(BL6924,4))</f>
        <v>0.88400000000000001</v>
      </c>
    </row>
    <row r="6925" spans="30:69" x14ac:dyDescent="0.25">
      <c r="AD6925" s="157">
        <f t="shared" si="229"/>
        <v>0.88600000000000068</v>
      </c>
      <c r="AE6925" s="157">
        <f>IF('1a-Electricity'!$AN$77="no","",ROUND(AD6925,4))</f>
        <v>0.88600000000000001</v>
      </c>
      <c r="AF6925" s="157">
        <f>IF('1a-Electricity'!$AN$78="no","",ROUND(AD6925,4))</f>
        <v>0.88600000000000001</v>
      </c>
      <c r="AG6925" s="157">
        <f>IF('1a-Electricity'!$AN$79="no","",ROUND(AD6925,4))</f>
        <v>0.88600000000000001</v>
      </c>
      <c r="BL6925" s="157">
        <f t="shared" si="230"/>
        <v>0.88500000000000068</v>
      </c>
      <c r="BM6925" s="157">
        <f>IF('1b-NaturalGas'!$AN$87="no","",ROUND(BL6925,4))</f>
        <v>0.88500000000000001</v>
      </c>
      <c r="BN6925" s="157">
        <f>IF('1b-NaturalGas'!$AN$88="no","",ROUND(BL6925,4))</f>
        <v>0.88500000000000001</v>
      </c>
      <c r="BO6925" s="157">
        <f>IF('1b-NaturalGas'!$AN$89="no","",ROUND(BL6925,4))</f>
        <v>0.88500000000000001</v>
      </c>
      <c r="BP6925" s="157">
        <f>IF('1b-NaturalGas'!$AN$90="no","not applicable (based on previous answers)",ROUND(BL6925,4))</f>
        <v>0.88500000000000001</v>
      </c>
      <c r="BQ6925" s="157">
        <f>IF('1b-NaturalGas'!$AN$91="no","not applicable (based on previous answers)",ROUND(BL6925,4))</f>
        <v>0.88500000000000001</v>
      </c>
    </row>
    <row r="6926" spans="30:69" x14ac:dyDescent="0.25">
      <c r="AD6926" s="157">
        <f t="shared" si="229"/>
        <v>0.88700000000000068</v>
      </c>
      <c r="AE6926" s="157">
        <f>IF('1a-Electricity'!$AN$77="no","",ROUND(AD6926,4))</f>
        <v>0.88700000000000001</v>
      </c>
      <c r="AF6926" s="157">
        <f>IF('1a-Electricity'!$AN$78="no","",ROUND(AD6926,4))</f>
        <v>0.88700000000000001</v>
      </c>
      <c r="AG6926" s="157">
        <f>IF('1a-Electricity'!$AN$79="no","",ROUND(AD6926,4))</f>
        <v>0.88700000000000001</v>
      </c>
      <c r="BL6926" s="157">
        <f t="shared" si="230"/>
        <v>0.88600000000000068</v>
      </c>
      <c r="BM6926" s="157">
        <f>IF('1b-NaturalGas'!$AN$87="no","",ROUND(BL6926,4))</f>
        <v>0.88600000000000001</v>
      </c>
      <c r="BN6926" s="157">
        <f>IF('1b-NaturalGas'!$AN$88="no","",ROUND(BL6926,4))</f>
        <v>0.88600000000000001</v>
      </c>
      <c r="BO6926" s="157">
        <f>IF('1b-NaturalGas'!$AN$89="no","",ROUND(BL6926,4))</f>
        <v>0.88600000000000001</v>
      </c>
      <c r="BP6926" s="157">
        <f>IF('1b-NaturalGas'!$AN$90="no","not applicable (based on previous answers)",ROUND(BL6926,4))</f>
        <v>0.88600000000000001</v>
      </c>
      <c r="BQ6926" s="157">
        <f>IF('1b-NaturalGas'!$AN$91="no","not applicable (based on previous answers)",ROUND(BL6926,4))</f>
        <v>0.88600000000000001</v>
      </c>
    </row>
    <row r="6927" spans="30:69" x14ac:dyDescent="0.25">
      <c r="AD6927" s="157">
        <f t="shared" si="229"/>
        <v>0.88800000000000068</v>
      </c>
      <c r="AE6927" s="157">
        <f>IF('1a-Electricity'!$AN$77="no","",ROUND(AD6927,4))</f>
        <v>0.88800000000000001</v>
      </c>
      <c r="AF6927" s="157">
        <f>IF('1a-Electricity'!$AN$78="no","",ROUND(AD6927,4))</f>
        <v>0.88800000000000001</v>
      </c>
      <c r="AG6927" s="157">
        <f>IF('1a-Electricity'!$AN$79="no","",ROUND(AD6927,4))</f>
        <v>0.88800000000000001</v>
      </c>
      <c r="BL6927" s="157">
        <f t="shared" si="230"/>
        <v>0.88700000000000068</v>
      </c>
      <c r="BM6927" s="157">
        <f>IF('1b-NaturalGas'!$AN$87="no","",ROUND(BL6927,4))</f>
        <v>0.88700000000000001</v>
      </c>
      <c r="BN6927" s="157">
        <f>IF('1b-NaturalGas'!$AN$88="no","",ROUND(BL6927,4))</f>
        <v>0.88700000000000001</v>
      </c>
      <c r="BO6927" s="157">
        <f>IF('1b-NaturalGas'!$AN$89="no","",ROUND(BL6927,4))</f>
        <v>0.88700000000000001</v>
      </c>
      <c r="BP6927" s="157">
        <f>IF('1b-NaturalGas'!$AN$90="no","not applicable (based on previous answers)",ROUND(BL6927,4))</f>
        <v>0.88700000000000001</v>
      </c>
      <c r="BQ6927" s="157">
        <f>IF('1b-NaturalGas'!$AN$91="no","not applicable (based on previous answers)",ROUND(BL6927,4))</f>
        <v>0.88700000000000001</v>
      </c>
    </row>
    <row r="6928" spans="30:69" x14ac:dyDescent="0.25">
      <c r="AD6928" s="157">
        <f t="shared" ref="AD6928:AD6991" si="231">AD6927+0.001</f>
        <v>0.88900000000000068</v>
      </c>
      <c r="AE6928" s="157">
        <f>IF('1a-Electricity'!$AN$77="no","",ROUND(AD6928,4))</f>
        <v>0.88900000000000001</v>
      </c>
      <c r="AF6928" s="157">
        <f>IF('1a-Electricity'!$AN$78="no","",ROUND(AD6928,4))</f>
        <v>0.88900000000000001</v>
      </c>
      <c r="AG6928" s="157">
        <f>IF('1a-Electricity'!$AN$79="no","",ROUND(AD6928,4))</f>
        <v>0.88900000000000001</v>
      </c>
      <c r="BL6928" s="157">
        <f t="shared" si="230"/>
        <v>0.88800000000000068</v>
      </c>
      <c r="BM6928" s="157">
        <f>IF('1b-NaturalGas'!$AN$87="no","",ROUND(BL6928,4))</f>
        <v>0.88800000000000001</v>
      </c>
      <c r="BN6928" s="157">
        <f>IF('1b-NaturalGas'!$AN$88="no","",ROUND(BL6928,4))</f>
        <v>0.88800000000000001</v>
      </c>
      <c r="BO6928" s="157">
        <f>IF('1b-NaturalGas'!$AN$89="no","",ROUND(BL6928,4))</f>
        <v>0.88800000000000001</v>
      </c>
      <c r="BP6928" s="157">
        <f>IF('1b-NaturalGas'!$AN$90="no","not applicable (based on previous answers)",ROUND(BL6928,4))</f>
        <v>0.88800000000000001</v>
      </c>
      <c r="BQ6928" s="157">
        <f>IF('1b-NaturalGas'!$AN$91="no","not applicable (based on previous answers)",ROUND(BL6928,4))</f>
        <v>0.88800000000000001</v>
      </c>
    </row>
    <row r="6929" spans="30:69" x14ac:dyDescent="0.25">
      <c r="AD6929" s="157">
        <f t="shared" si="231"/>
        <v>0.89000000000000068</v>
      </c>
      <c r="AE6929" s="157">
        <f>IF('1a-Electricity'!$AN$77="no","",ROUND(AD6929,4))</f>
        <v>0.89</v>
      </c>
      <c r="AF6929" s="157">
        <f>IF('1a-Electricity'!$AN$78="no","",ROUND(AD6929,4))</f>
        <v>0.89</v>
      </c>
      <c r="AG6929" s="157">
        <f>IF('1a-Electricity'!$AN$79="no","",ROUND(AD6929,4))</f>
        <v>0.89</v>
      </c>
      <c r="BL6929" s="157">
        <f t="shared" ref="BL6929:BL6992" si="232">BL6928+0.001</f>
        <v>0.88900000000000068</v>
      </c>
      <c r="BM6929" s="157">
        <f>IF('1b-NaturalGas'!$AN$87="no","",ROUND(BL6929,4))</f>
        <v>0.88900000000000001</v>
      </c>
      <c r="BN6929" s="157">
        <f>IF('1b-NaturalGas'!$AN$88="no","",ROUND(BL6929,4))</f>
        <v>0.88900000000000001</v>
      </c>
      <c r="BO6929" s="157">
        <f>IF('1b-NaturalGas'!$AN$89="no","",ROUND(BL6929,4))</f>
        <v>0.88900000000000001</v>
      </c>
      <c r="BP6929" s="157">
        <f>IF('1b-NaturalGas'!$AN$90="no","not applicable (based on previous answers)",ROUND(BL6929,4))</f>
        <v>0.88900000000000001</v>
      </c>
      <c r="BQ6929" s="157">
        <f>IF('1b-NaturalGas'!$AN$91="no","not applicable (based on previous answers)",ROUND(BL6929,4))</f>
        <v>0.88900000000000001</v>
      </c>
    </row>
    <row r="6930" spans="30:69" x14ac:dyDescent="0.25">
      <c r="AD6930" s="157">
        <f t="shared" si="231"/>
        <v>0.89100000000000068</v>
      </c>
      <c r="AE6930" s="157">
        <f>IF('1a-Electricity'!$AN$77="no","",ROUND(AD6930,4))</f>
        <v>0.89100000000000001</v>
      </c>
      <c r="AF6930" s="157">
        <f>IF('1a-Electricity'!$AN$78="no","",ROUND(AD6930,4))</f>
        <v>0.89100000000000001</v>
      </c>
      <c r="AG6930" s="157">
        <f>IF('1a-Electricity'!$AN$79="no","",ROUND(AD6930,4))</f>
        <v>0.89100000000000001</v>
      </c>
      <c r="BL6930" s="157">
        <f t="shared" si="232"/>
        <v>0.89000000000000068</v>
      </c>
      <c r="BM6930" s="157">
        <f>IF('1b-NaturalGas'!$AN$87="no","",ROUND(BL6930,4))</f>
        <v>0.89</v>
      </c>
      <c r="BN6930" s="157">
        <f>IF('1b-NaturalGas'!$AN$88="no","",ROUND(BL6930,4))</f>
        <v>0.89</v>
      </c>
      <c r="BO6930" s="157">
        <f>IF('1b-NaturalGas'!$AN$89="no","",ROUND(BL6930,4))</f>
        <v>0.89</v>
      </c>
      <c r="BP6930" s="157">
        <f>IF('1b-NaturalGas'!$AN$90="no","not applicable (based on previous answers)",ROUND(BL6930,4))</f>
        <v>0.89</v>
      </c>
      <c r="BQ6930" s="157">
        <f>IF('1b-NaturalGas'!$AN$91="no","not applicable (based on previous answers)",ROUND(BL6930,4))</f>
        <v>0.89</v>
      </c>
    </row>
    <row r="6931" spans="30:69" x14ac:dyDescent="0.25">
      <c r="AD6931" s="157">
        <f t="shared" si="231"/>
        <v>0.89200000000000068</v>
      </c>
      <c r="AE6931" s="157">
        <f>IF('1a-Electricity'!$AN$77="no","",ROUND(AD6931,4))</f>
        <v>0.89200000000000002</v>
      </c>
      <c r="AF6931" s="157">
        <f>IF('1a-Electricity'!$AN$78="no","",ROUND(AD6931,4))</f>
        <v>0.89200000000000002</v>
      </c>
      <c r="AG6931" s="157">
        <f>IF('1a-Electricity'!$AN$79="no","",ROUND(AD6931,4))</f>
        <v>0.89200000000000002</v>
      </c>
      <c r="BL6931" s="157">
        <f t="shared" si="232"/>
        <v>0.89100000000000068</v>
      </c>
      <c r="BM6931" s="157">
        <f>IF('1b-NaturalGas'!$AN$87="no","",ROUND(BL6931,4))</f>
        <v>0.89100000000000001</v>
      </c>
      <c r="BN6931" s="157">
        <f>IF('1b-NaturalGas'!$AN$88="no","",ROUND(BL6931,4))</f>
        <v>0.89100000000000001</v>
      </c>
      <c r="BO6931" s="157">
        <f>IF('1b-NaturalGas'!$AN$89="no","",ROUND(BL6931,4))</f>
        <v>0.89100000000000001</v>
      </c>
      <c r="BP6931" s="157">
        <f>IF('1b-NaturalGas'!$AN$90="no","not applicable (based on previous answers)",ROUND(BL6931,4))</f>
        <v>0.89100000000000001</v>
      </c>
      <c r="BQ6931" s="157">
        <f>IF('1b-NaturalGas'!$AN$91="no","not applicable (based on previous answers)",ROUND(BL6931,4))</f>
        <v>0.89100000000000001</v>
      </c>
    </row>
    <row r="6932" spans="30:69" x14ac:dyDescent="0.25">
      <c r="AD6932" s="157">
        <f t="shared" si="231"/>
        <v>0.89300000000000068</v>
      </c>
      <c r="AE6932" s="157">
        <f>IF('1a-Electricity'!$AN$77="no","",ROUND(AD6932,4))</f>
        <v>0.89300000000000002</v>
      </c>
      <c r="AF6932" s="157">
        <f>IF('1a-Electricity'!$AN$78="no","",ROUND(AD6932,4))</f>
        <v>0.89300000000000002</v>
      </c>
      <c r="AG6932" s="157">
        <f>IF('1a-Electricity'!$AN$79="no","",ROUND(AD6932,4))</f>
        <v>0.89300000000000002</v>
      </c>
      <c r="BL6932" s="157">
        <f t="shared" si="232"/>
        <v>0.89200000000000068</v>
      </c>
      <c r="BM6932" s="157">
        <f>IF('1b-NaturalGas'!$AN$87="no","",ROUND(BL6932,4))</f>
        <v>0.89200000000000002</v>
      </c>
      <c r="BN6932" s="157">
        <f>IF('1b-NaturalGas'!$AN$88="no","",ROUND(BL6932,4))</f>
        <v>0.89200000000000002</v>
      </c>
      <c r="BO6932" s="157">
        <f>IF('1b-NaturalGas'!$AN$89="no","",ROUND(BL6932,4))</f>
        <v>0.89200000000000002</v>
      </c>
      <c r="BP6932" s="157">
        <f>IF('1b-NaturalGas'!$AN$90="no","not applicable (based on previous answers)",ROUND(BL6932,4))</f>
        <v>0.89200000000000002</v>
      </c>
      <c r="BQ6932" s="157">
        <f>IF('1b-NaturalGas'!$AN$91="no","not applicable (based on previous answers)",ROUND(BL6932,4))</f>
        <v>0.89200000000000002</v>
      </c>
    </row>
    <row r="6933" spans="30:69" x14ac:dyDescent="0.25">
      <c r="AD6933" s="157">
        <f t="shared" si="231"/>
        <v>0.89400000000000068</v>
      </c>
      <c r="AE6933" s="157">
        <f>IF('1a-Electricity'!$AN$77="no","",ROUND(AD6933,4))</f>
        <v>0.89400000000000002</v>
      </c>
      <c r="AF6933" s="157">
        <f>IF('1a-Electricity'!$AN$78="no","",ROUND(AD6933,4))</f>
        <v>0.89400000000000002</v>
      </c>
      <c r="AG6933" s="157">
        <f>IF('1a-Electricity'!$AN$79="no","",ROUND(AD6933,4))</f>
        <v>0.89400000000000002</v>
      </c>
      <c r="BL6933" s="157">
        <f t="shared" si="232"/>
        <v>0.89300000000000068</v>
      </c>
      <c r="BM6933" s="157">
        <f>IF('1b-NaturalGas'!$AN$87="no","",ROUND(BL6933,4))</f>
        <v>0.89300000000000002</v>
      </c>
      <c r="BN6933" s="157">
        <f>IF('1b-NaturalGas'!$AN$88="no","",ROUND(BL6933,4))</f>
        <v>0.89300000000000002</v>
      </c>
      <c r="BO6933" s="157">
        <f>IF('1b-NaturalGas'!$AN$89="no","",ROUND(BL6933,4))</f>
        <v>0.89300000000000002</v>
      </c>
      <c r="BP6933" s="157">
        <f>IF('1b-NaturalGas'!$AN$90="no","not applicable (based on previous answers)",ROUND(BL6933,4))</f>
        <v>0.89300000000000002</v>
      </c>
      <c r="BQ6933" s="157">
        <f>IF('1b-NaturalGas'!$AN$91="no","not applicable (based on previous answers)",ROUND(BL6933,4))</f>
        <v>0.89300000000000002</v>
      </c>
    </row>
    <row r="6934" spans="30:69" x14ac:dyDescent="0.25">
      <c r="AD6934" s="157">
        <f t="shared" si="231"/>
        <v>0.89500000000000068</v>
      </c>
      <c r="AE6934" s="157">
        <f>IF('1a-Electricity'!$AN$77="no","",ROUND(AD6934,4))</f>
        <v>0.89500000000000002</v>
      </c>
      <c r="AF6934" s="157">
        <f>IF('1a-Electricity'!$AN$78="no","",ROUND(AD6934,4))</f>
        <v>0.89500000000000002</v>
      </c>
      <c r="AG6934" s="157">
        <f>IF('1a-Electricity'!$AN$79="no","",ROUND(AD6934,4))</f>
        <v>0.89500000000000002</v>
      </c>
      <c r="BL6934" s="157">
        <f t="shared" si="232"/>
        <v>0.89400000000000068</v>
      </c>
      <c r="BM6934" s="157">
        <f>IF('1b-NaturalGas'!$AN$87="no","",ROUND(BL6934,4))</f>
        <v>0.89400000000000002</v>
      </c>
      <c r="BN6934" s="157">
        <f>IF('1b-NaturalGas'!$AN$88="no","",ROUND(BL6934,4))</f>
        <v>0.89400000000000002</v>
      </c>
      <c r="BO6934" s="157">
        <f>IF('1b-NaturalGas'!$AN$89="no","",ROUND(BL6934,4))</f>
        <v>0.89400000000000002</v>
      </c>
      <c r="BP6934" s="157">
        <f>IF('1b-NaturalGas'!$AN$90="no","not applicable (based on previous answers)",ROUND(BL6934,4))</f>
        <v>0.89400000000000002</v>
      </c>
      <c r="BQ6934" s="157">
        <f>IF('1b-NaturalGas'!$AN$91="no","not applicable (based on previous answers)",ROUND(BL6934,4))</f>
        <v>0.89400000000000002</v>
      </c>
    </row>
    <row r="6935" spans="30:69" x14ac:dyDescent="0.25">
      <c r="AD6935" s="157">
        <f t="shared" si="231"/>
        <v>0.89600000000000068</v>
      </c>
      <c r="AE6935" s="157">
        <f>IF('1a-Electricity'!$AN$77="no","",ROUND(AD6935,4))</f>
        <v>0.89600000000000002</v>
      </c>
      <c r="AF6935" s="157">
        <f>IF('1a-Electricity'!$AN$78="no","",ROUND(AD6935,4))</f>
        <v>0.89600000000000002</v>
      </c>
      <c r="AG6935" s="157">
        <f>IF('1a-Electricity'!$AN$79="no","",ROUND(AD6935,4))</f>
        <v>0.89600000000000002</v>
      </c>
      <c r="BL6935" s="157">
        <f t="shared" si="232"/>
        <v>0.89500000000000068</v>
      </c>
      <c r="BM6935" s="157">
        <f>IF('1b-NaturalGas'!$AN$87="no","",ROUND(BL6935,4))</f>
        <v>0.89500000000000002</v>
      </c>
      <c r="BN6935" s="157">
        <f>IF('1b-NaturalGas'!$AN$88="no","",ROUND(BL6935,4))</f>
        <v>0.89500000000000002</v>
      </c>
      <c r="BO6935" s="157">
        <f>IF('1b-NaturalGas'!$AN$89="no","",ROUND(BL6935,4))</f>
        <v>0.89500000000000002</v>
      </c>
      <c r="BP6935" s="157">
        <f>IF('1b-NaturalGas'!$AN$90="no","not applicable (based on previous answers)",ROUND(BL6935,4))</f>
        <v>0.89500000000000002</v>
      </c>
      <c r="BQ6935" s="157">
        <f>IF('1b-NaturalGas'!$AN$91="no","not applicable (based on previous answers)",ROUND(BL6935,4))</f>
        <v>0.89500000000000002</v>
      </c>
    </row>
    <row r="6936" spans="30:69" x14ac:dyDescent="0.25">
      <c r="AD6936" s="157">
        <f t="shared" si="231"/>
        <v>0.89700000000000069</v>
      </c>
      <c r="AE6936" s="157">
        <f>IF('1a-Electricity'!$AN$77="no","",ROUND(AD6936,4))</f>
        <v>0.89700000000000002</v>
      </c>
      <c r="AF6936" s="157">
        <f>IF('1a-Electricity'!$AN$78="no","",ROUND(AD6936,4))</f>
        <v>0.89700000000000002</v>
      </c>
      <c r="AG6936" s="157">
        <f>IF('1a-Electricity'!$AN$79="no","",ROUND(AD6936,4))</f>
        <v>0.89700000000000002</v>
      </c>
      <c r="BL6936" s="157">
        <f t="shared" si="232"/>
        <v>0.89600000000000068</v>
      </c>
      <c r="BM6936" s="157">
        <f>IF('1b-NaturalGas'!$AN$87="no","",ROUND(BL6936,4))</f>
        <v>0.89600000000000002</v>
      </c>
      <c r="BN6936" s="157">
        <f>IF('1b-NaturalGas'!$AN$88="no","",ROUND(BL6936,4))</f>
        <v>0.89600000000000002</v>
      </c>
      <c r="BO6936" s="157">
        <f>IF('1b-NaturalGas'!$AN$89="no","",ROUND(BL6936,4))</f>
        <v>0.89600000000000002</v>
      </c>
      <c r="BP6936" s="157">
        <f>IF('1b-NaturalGas'!$AN$90="no","not applicable (based on previous answers)",ROUND(BL6936,4))</f>
        <v>0.89600000000000002</v>
      </c>
      <c r="BQ6936" s="157">
        <f>IF('1b-NaturalGas'!$AN$91="no","not applicable (based on previous answers)",ROUND(BL6936,4))</f>
        <v>0.89600000000000002</v>
      </c>
    </row>
    <row r="6937" spans="30:69" x14ac:dyDescent="0.25">
      <c r="AD6937" s="157">
        <f t="shared" si="231"/>
        <v>0.89800000000000069</v>
      </c>
      <c r="AE6937" s="157">
        <f>IF('1a-Electricity'!$AN$77="no","",ROUND(AD6937,4))</f>
        <v>0.89800000000000002</v>
      </c>
      <c r="AF6937" s="157">
        <f>IF('1a-Electricity'!$AN$78="no","",ROUND(AD6937,4))</f>
        <v>0.89800000000000002</v>
      </c>
      <c r="AG6937" s="157">
        <f>IF('1a-Electricity'!$AN$79="no","",ROUND(AD6937,4))</f>
        <v>0.89800000000000002</v>
      </c>
      <c r="BL6937" s="157">
        <f t="shared" si="232"/>
        <v>0.89700000000000069</v>
      </c>
      <c r="BM6937" s="157">
        <f>IF('1b-NaturalGas'!$AN$87="no","",ROUND(BL6937,4))</f>
        <v>0.89700000000000002</v>
      </c>
      <c r="BN6937" s="157">
        <f>IF('1b-NaturalGas'!$AN$88="no","",ROUND(BL6937,4))</f>
        <v>0.89700000000000002</v>
      </c>
      <c r="BO6937" s="157">
        <f>IF('1b-NaturalGas'!$AN$89="no","",ROUND(BL6937,4))</f>
        <v>0.89700000000000002</v>
      </c>
      <c r="BP6937" s="157">
        <f>IF('1b-NaturalGas'!$AN$90="no","not applicable (based on previous answers)",ROUND(BL6937,4))</f>
        <v>0.89700000000000002</v>
      </c>
      <c r="BQ6937" s="157">
        <f>IF('1b-NaturalGas'!$AN$91="no","not applicable (based on previous answers)",ROUND(BL6937,4))</f>
        <v>0.89700000000000002</v>
      </c>
    </row>
    <row r="6938" spans="30:69" x14ac:dyDescent="0.25">
      <c r="AD6938" s="157">
        <f t="shared" si="231"/>
        <v>0.89900000000000069</v>
      </c>
      <c r="AE6938" s="157">
        <f>IF('1a-Electricity'!$AN$77="no","",ROUND(AD6938,4))</f>
        <v>0.89900000000000002</v>
      </c>
      <c r="AF6938" s="157">
        <f>IF('1a-Electricity'!$AN$78="no","",ROUND(AD6938,4))</f>
        <v>0.89900000000000002</v>
      </c>
      <c r="AG6938" s="157">
        <f>IF('1a-Electricity'!$AN$79="no","",ROUND(AD6938,4))</f>
        <v>0.89900000000000002</v>
      </c>
      <c r="BL6938" s="157">
        <f t="shared" si="232"/>
        <v>0.89800000000000069</v>
      </c>
      <c r="BM6938" s="157">
        <f>IF('1b-NaturalGas'!$AN$87="no","",ROUND(BL6938,4))</f>
        <v>0.89800000000000002</v>
      </c>
      <c r="BN6938" s="157">
        <f>IF('1b-NaturalGas'!$AN$88="no","",ROUND(BL6938,4))</f>
        <v>0.89800000000000002</v>
      </c>
      <c r="BO6938" s="157">
        <f>IF('1b-NaturalGas'!$AN$89="no","",ROUND(BL6938,4))</f>
        <v>0.89800000000000002</v>
      </c>
      <c r="BP6938" s="157">
        <f>IF('1b-NaturalGas'!$AN$90="no","not applicable (based on previous answers)",ROUND(BL6938,4))</f>
        <v>0.89800000000000002</v>
      </c>
      <c r="BQ6938" s="157">
        <f>IF('1b-NaturalGas'!$AN$91="no","not applicable (based on previous answers)",ROUND(BL6938,4))</f>
        <v>0.89800000000000002</v>
      </c>
    </row>
    <row r="6939" spans="30:69" x14ac:dyDescent="0.25">
      <c r="AD6939" s="157">
        <f t="shared" si="231"/>
        <v>0.90000000000000069</v>
      </c>
      <c r="AE6939" s="157">
        <f>IF('1a-Electricity'!$AN$77="no","",ROUND(AD6939,4))</f>
        <v>0.9</v>
      </c>
      <c r="AF6939" s="157">
        <f>IF('1a-Electricity'!$AN$78="no","",ROUND(AD6939,4))</f>
        <v>0.9</v>
      </c>
      <c r="AG6939" s="157">
        <f>IF('1a-Electricity'!$AN$79="no","",ROUND(AD6939,4))</f>
        <v>0.9</v>
      </c>
      <c r="BL6939" s="157">
        <f t="shared" si="232"/>
        <v>0.89900000000000069</v>
      </c>
      <c r="BM6939" s="157">
        <f>IF('1b-NaturalGas'!$AN$87="no","",ROUND(BL6939,4))</f>
        <v>0.89900000000000002</v>
      </c>
      <c r="BN6939" s="157">
        <f>IF('1b-NaturalGas'!$AN$88="no","",ROUND(BL6939,4))</f>
        <v>0.89900000000000002</v>
      </c>
      <c r="BO6939" s="157">
        <f>IF('1b-NaturalGas'!$AN$89="no","",ROUND(BL6939,4))</f>
        <v>0.89900000000000002</v>
      </c>
      <c r="BP6939" s="157">
        <f>IF('1b-NaturalGas'!$AN$90="no","not applicable (based on previous answers)",ROUND(BL6939,4))</f>
        <v>0.89900000000000002</v>
      </c>
      <c r="BQ6939" s="157">
        <f>IF('1b-NaturalGas'!$AN$91="no","not applicable (based on previous answers)",ROUND(BL6939,4))</f>
        <v>0.89900000000000002</v>
      </c>
    </row>
    <row r="6940" spans="30:69" x14ac:dyDescent="0.25">
      <c r="AD6940" s="157">
        <f t="shared" si="231"/>
        <v>0.90100000000000069</v>
      </c>
      <c r="AE6940" s="157">
        <f>IF('1a-Electricity'!$AN$77="no","",ROUND(AD6940,4))</f>
        <v>0.90100000000000002</v>
      </c>
      <c r="AF6940" s="157">
        <f>IF('1a-Electricity'!$AN$78="no","",ROUND(AD6940,4))</f>
        <v>0.90100000000000002</v>
      </c>
      <c r="AG6940" s="157">
        <f>IF('1a-Electricity'!$AN$79="no","",ROUND(AD6940,4))</f>
        <v>0.90100000000000002</v>
      </c>
      <c r="BL6940" s="157">
        <f t="shared" si="232"/>
        <v>0.90000000000000069</v>
      </c>
      <c r="BM6940" s="157">
        <f>IF('1b-NaturalGas'!$AN$87="no","",ROUND(BL6940,4))</f>
        <v>0.9</v>
      </c>
      <c r="BN6940" s="157">
        <f>IF('1b-NaturalGas'!$AN$88="no","",ROUND(BL6940,4))</f>
        <v>0.9</v>
      </c>
      <c r="BO6940" s="157">
        <f>IF('1b-NaturalGas'!$AN$89="no","",ROUND(BL6940,4))</f>
        <v>0.9</v>
      </c>
      <c r="BP6940" s="157">
        <f>IF('1b-NaturalGas'!$AN$90="no","not applicable (based on previous answers)",ROUND(BL6940,4))</f>
        <v>0.9</v>
      </c>
      <c r="BQ6940" s="157">
        <f>IF('1b-NaturalGas'!$AN$91="no","not applicable (based on previous answers)",ROUND(BL6940,4))</f>
        <v>0.9</v>
      </c>
    </row>
    <row r="6941" spans="30:69" x14ac:dyDescent="0.25">
      <c r="AD6941" s="157">
        <f t="shared" si="231"/>
        <v>0.90200000000000069</v>
      </c>
      <c r="AE6941" s="157">
        <f>IF('1a-Electricity'!$AN$77="no","",ROUND(AD6941,4))</f>
        <v>0.90200000000000002</v>
      </c>
      <c r="AF6941" s="157">
        <f>IF('1a-Electricity'!$AN$78="no","",ROUND(AD6941,4))</f>
        <v>0.90200000000000002</v>
      </c>
      <c r="AG6941" s="157">
        <f>IF('1a-Electricity'!$AN$79="no","",ROUND(AD6941,4))</f>
        <v>0.90200000000000002</v>
      </c>
      <c r="BL6941" s="157">
        <f t="shared" si="232"/>
        <v>0.90100000000000069</v>
      </c>
      <c r="BM6941" s="157">
        <f>IF('1b-NaturalGas'!$AN$87="no","",ROUND(BL6941,4))</f>
        <v>0.90100000000000002</v>
      </c>
      <c r="BN6941" s="157">
        <f>IF('1b-NaturalGas'!$AN$88="no","",ROUND(BL6941,4))</f>
        <v>0.90100000000000002</v>
      </c>
      <c r="BO6941" s="157">
        <f>IF('1b-NaturalGas'!$AN$89="no","",ROUND(BL6941,4))</f>
        <v>0.90100000000000002</v>
      </c>
      <c r="BP6941" s="157">
        <f>IF('1b-NaturalGas'!$AN$90="no","not applicable (based on previous answers)",ROUND(BL6941,4))</f>
        <v>0.90100000000000002</v>
      </c>
      <c r="BQ6941" s="157">
        <f>IF('1b-NaturalGas'!$AN$91="no","not applicable (based on previous answers)",ROUND(BL6941,4))</f>
        <v>0.90100000000000002</v>
      </c>
    </row>
    <row r="6942" spans="30:69" x14ac:dyDescent="0.25">
      <c r="AD6942" s="157">
        <f t="shared" si="231"/>
        <v>0.90300000000000069</v>
      </c>
      <c r="AE6942" s="157">
        <f>IF('1a-Electricity'!$AN$77="no","",ROUND(AD6942,4))</f>
        <v>0.90300000000000002</v>
      </c>
      <c r="AF6942" s="157">
        <f>IF('1a-Electricity'!$AN$78="no","",ROUND(AD6942,4))</f>
        <v>0.90300000000000002</v>
      </c>
      <c r="AG6942" s="157">
        <f>IF('1a-Electricity'!$AN$79="no","",ROUND(AD6942,4))</f>
        <v>0.90300000000000002</v>
      </c>
      <c r="BL6942" s="157">
        <f t="shared" si="232"/>
        <v>0.90200000000000069</v>
      </c>
      <c r="BM6942" s="157">
        <f>IF('1b-NaturalGas'!$AN$87="no","",ROUND(BL6942,4))</f>
        <v>0.90200000000000002</v>
      </c>
      <c r="BN6942" s="157">
        <f>IF('1b-NaturalGas'!$AN$88="no","",ROUND(BL6942,4))</f>
        <v>0.90200000000000002</v>
      </c>
      <c r="BO6942" s="157">
        <f>IF('1b-NaturalGas'!$AN$89="no","",ROUND(BL6942,4))</f>
        <v>0.90200000000000002</v>
      </c>
      <c r="BP6942" s="157">
        <f>IF('1b-NaturalGas'!$AN$90="no","not applicable (based on previous answers)",ROUND(BL6942,4))</f>
        <v>0.90200000000000002</v>
      </c>
      <c r="BQ6942" s="157">
        <f>IF('1b-NaturalGas'!$AN$91="no","not applicable (based on previous answers)",ROUND(BL6942,4))</f>
        <v>0.90200000000000002</v>
      </c>
    </row>
    <row r="6943" spans="30:69" x14ac:dyDescent="0.25">
      <c r="AD6943" s="157">
        <f t="shared" si="231"/>
        <v>0.90400000000000069</v>
      </c>
      <c r="AE6943" s="157">
        <f>IF('1a-Electricity'!$AN$77="no","",ROUND(AD6943,4))</f>
        <v>0.90400000000000003</v>
      </c>
      <c r="AF6943" s="157">
        <f>IF('1a-Electricity'!$AN$78="no","",ROUND(AD6943,4))</f>
        <v>0.90400000000000003</v>
      </c>
      <c r="AG6943" s="157">
        <f>IF('1a-Electricity'!$AN$79="no","",ROUND(AD6943,4))</f>
        <v>0.90400000000000003</v>
      </c>
      <c r="BL6943" s="157">
        <f t="shared" si="232"/>
        <v>0.90300000000000069</v>
      </c>
      <c r="BM6943" s="157">
        <f>IF('1b-NaturalGas'!$AN$87="no","",ROUND(BL6943,4))</f>
        <v>0.90300000000000002</v>
      </c>
      <c r="BN6943" s="157">
        <f>IF('1b-NaturalGas'!$AN$88="no","",ROUND(BL6943,4))</f>
        <v>0.90300000000000002</v>
      </c>
      <c r="BO6943" s="157">
        <f>IF('1b-NaturalGas'!$AN$89="no","",ROUND(BL6943,4))</f>
        <v>0.90300000000000002</v>
      </c>
      <c r="BP6943" s="157">
        <f>IF('1b-NaturalGas'!$AN$90="no","not applicable (based on previous answers)",ROUND(BL6943,4))</f>
        <v>0.90300000000000002</v>
      </c>
      <c r="BQ6943" s="157">
        <f>IF('1b-NaturalGas'!$AN$91="no","not applicable (based on previous answers)",ROUND(BL6943,4))</f>
        <v>0.90300000000000002</v>
      </c>
    </row>
    <row r="6944" spans="30:69" x14ac:dyDescent="0.25">
      <c r="AD6944" s="157">
        <f t="shared" si="231"/>
        <v>0.90500000000000069</v>
      </c>
      <c r="AE6944" s="157">
        <f>IF('1a-Electricity'!$AN$77="no","",ROUND(AD6944,4))</f>
        <v>0.90500000000000003</v>
      </c>
      <c r="AF6944" s="157">
        <f>IF('1a-Electricity'!$AN$78="no","",ROUND(AD6944,4))</f>
        <v>0.90500000000000003</v>
      </c>
      <c r="AG6944" s="157">
        <f>IF('1a-Electricity'!$AN$79="no","",ROUND(AD6944,4))</f>
        <v>0.90500000000000003</v>
      </c>
      <c r="BL6944" s="157">
        <f t="shared" si="232"/>
        <v>0.90400000000000069</v>
      </c>
      <c r="BM6944" s="157">
        <f>IF('1b-NaturalGas'!$AN$87="no","",ROUND(BL6944,4))</f>
        <v>0.90400000000000003</v>
      </c>
      <c r="BN6944" s="157">
        <f>IF('1b-NaturalGas'!$AN$88="no","",ROUND(BL6944,4))</f>
        <v>0.90400000000000003</v>
      </c>
      <c r="BO6944" s="157">
        <f>IF('1b-NaturalGas'!$AN$89="no","",ROUND(BL6944,4))</f>
        <v>0.90400000000000003</v>
      </c>
      <c r="BP6944" s="157">
        <f>IF('1b-NaturalGas'!$AN$90="no","not applicable (based on previous answers)",ROUND(BL6944,4))</f>
        <v>0.90400000000000003</v>
      </c>
      <c r="BQ6944" s="157">
        <f>IF('1b-NaturalGas'!$AN$91="no","not applicable (based on previous answers)",ROUND(BL6944,4))</f>
        <v>0.90400000000000003</v>
      </c>
    </row>
    <row r="6945" spans="30:69" x14ac:dyDescent="0.25">
      <c r="AD6945" s="157">
        <f t="shared" si="231"/>
        <v>0.90600000000000069</v>
      </c>
      <c r="AE6945" s="157">
        <f>IF('1a-Electricity'!$AN$77="no","",ROUND(AD6945,4))</f>
        <v>0.90600000000000003</v>
      </c>
      <c r="AF6945" s="157">
        <f>IF('1a-Electricity'!$AN$78="no","",ROUND(AD6945,4))</f>
        <v>0.90600000000000003</v>
      </c>
      <c r="AG6945" s="157">
        <f>IF('1a-Electricity'!$AN$79="no","",ROUND(AD6945,4))</f>
        <v>0.90600000000000003</v>
      </c>
      <c r="BL6945" s="157">
        <f t="shared" si="232"/>
        <v>0.90500000000000069</v>
      </c>
      <c r="BM6945" s="157">
        <f>IF('1b-NaturalGas'!$AN$87="no","",ROUND(BL6945,4))</f>
        <v>0.90500000000000003</v>
      </c>
      <c r="BN6945" s="157">
        <f>IF('1b-NaturalGas'!$AN$88="no","",ROUND(BL6945,4))</f>
        <v>0.90500000000000003</v>
      </c>
      <c r="BO6945" s="157">
        <f>IF('1b-NaturalGas'!$AN$89="no","",ROUND(BL6945,4))</f>
        <v>0.90500000000000003</v>
      </c>
      <c r="BP6945" s="157">
        <f>IF('1b-NaturalGas'!$AN$90="no","not applicable (based on previous answers)",ROUND(BL6945,4))</f>
        <v>0.90500000000000003</v>
      </c>
      <c r="BQ6945" s="157">
        <f>IF('1b-NaturalGas'!$AN$91="no","not applicable (based on previous answers)",ROUND(BL6945,4))</f>
        <v>0.90500000000000003</v>
      </c>
    </row>
    <row r="6946" spans="30:69" x14ac:dyDescent="0.25">
      <c r="AD6946" s="157">
        <f t="shared" si="231"/>
        <v>0.90700000000000069</v>
      </c>
      <c r="AE6946" s="157">
        <f>IF('1a-Electricity'!$AN$77="no","",ROUND(AD6946,4))</f>
        <v>0.90700000000000003</v>
      </c>
      <c r="AF6946" s="157">
        <f>IF('1a-Electricity'!$AN$78="no","",ROUND(AD6946,4))</f>
        <v>0.90700000000000003</v>
      </c>
      <c r="AG6946" s="157">
        <f>IF('1a-Electricity'!$AN$79="no","",ROUND(AD6946,4))</f>
        <v>0.90700000000000003</v>
      </c>
      <c r="BL6946" s="157">
        <f t="shared" si="232"/>
        <v>0.90600000000000069</v>
      </c>
      <c r="BM6946" s="157">
        <f>IF('1b-NaturalGas'!$AN$87="no","",ROUND(BL6946,4))</f>
        <v>0.90600000000000003</v>
      </c>
      <c r="BN6946" s="157">
        <f>IF('1b-NaturalGas'!$AN$88="no","",ROUND(BL6946,4))</f>
        <v>0.90600000000000003</v>
      </c>
      <c r="BO6946" s="157">
        <f>IF('1b-NaturalGas'!$AN$89="no","",ROUND(BL6946,4))</f>
        <v>0.90600000000000003</v>
      </c>
      <c r="BP6946" s="157">
        <f>IF('1b-NaturalGas'!$AN$90="no","not applicable (based on previous answers)",ROUND(BL6946,4))</f>
        <v>0.90600000000000003</v>
      </c>
      <c r="BQ6946" s="157">
        <f>IF('1b-NaturalGas'!$AN$91="no","not applicable (based on previous answers)",ROUND(BL6946,4))</f>
        <v>0.90600000000000003</v>
      </c>
    </row>
    <row r="6947" spans="30:69" x14ac:dyDescent="0.25">
      <c r="AD6947" s="157">
        <f t="shared" si="231"/>
        <v>0.9080000000000007</v>
      </c>
      <c r="AE6947" s="157">
        <f>IF('1a-Electricity'!$AN$77="no","",ROUND(AD6947,4))</f>
        <v>0.90800000000000003</v>
      </c>
      <c r="AF6947" s="157">
        <f>IF('1a-Electricity'!$AN$78="no","",ROUND(AD6947,4))</f>
        <v>0.90800000000000003</v>
      </c>
      <c r="AG6947" s="157">
        <f>IF('1a-Electricity'!$AN$79="no","",ROUND(AD6947,4))</f>
        <v>0.90800000000000003</v>
      </c>
      <c r="BL6947" s="157">
        <f t="shared" si="232"/>
        <v>0.90700000000000069</v>
      </c>
      <c r="BM6947" s="157">
        <f>IF('1b-NaturalGas'!$AN$87="no","",ROUND(BL6947,4))</f>
        <v>0.90700000000000003</v>
      </c>
      <c r="BN6947" s="157">
        <f>IF('1b-NaturalGas'!$AN$88="no","",ROUND(BL6947,4))</f>
        <v>0.90700000000000003</v>
      </c>
      <c r="BO6947" s="157">
        <f>IF('1b-NaturalGas'!$AN$89="no","",ROUND(BL6947,4))</f>
        <v>0.90700000000000003</v>
      </c>
      <c r="BP6947" s="157">
        <f>IF('1b-NaturalGas'!$AN$90="no","not applicable (based on previous answers)",ROUND(BL6947,4))</f>
        <v>0.90700000000000003</v>
      </c>
      <c r="BQ6947" s="157">
        <f>IF('1b-NaturalGas'!$AN$91="no","not applicable (based on previous answers)",ROUND(BL6947,4))</f>
        <v>0.90700000000000003</v>
      </c>
    </row>
    <row r="6948" spans="30:69" x14ac:dyDescent="0.25">
      <c r="AD6948" s="157">
        <f t="shared" si="231"/>
        <v>0.9090000000000007</v>
      </c>
      <c r="AE6948" s="157">
        <f>IF('1a-Electricity'!$AN$77="no","",ROUND(AD6948,4))</f>
        <v>0.90900000000000003</v>
      </c>
      <c r="AF6948" s="157">
        <f>IF('1a-Electricity'!$AN$78="no","",ROUND(AD6948,4))</f>
        <v>0.90900000000000003</v>
      </c>
      <c r="AG6948" s="157">
        <f>IF('1a-Electricity'!$AN$79="no","",ROUND(AD6948,4))</f>
        <v>0.90900000000000003</v>
      </c>
      <c r="BL6948" s="157">
        <f t="shared" si="232"/>
        <v>0.9080000000000007</v>
      </c>
      <c r="BM6948" s="157">
        <f>IF('1b-NaturalGas'!$AN$87="no","",ROUND(BL6948,4))</f>
        <v>0.90800000000000003</v>
      </c>
      <c r="BN6948" s="157">
        <f>IF('1b-NaturalGas'!$AN$88="no","",ROUND(BL6948,4))</f>
        <v>0.90800000000000003</v>
      </c>
      <c r="BO6948" s="157">
        <f>IF('1b-NaturalGas'!$AN$89="no","",ROUND(BL6948,4))</f>
        <v>0.90800000000000003</v>
      </c>
      <c r="BP6948" s="157">
        <f>IF('1b-NaturalGas'!$AN$90="no","not applicable (based on previous answers)",ROUND(BL6948,4))</f>
        <v>0.90800000000000003</v>
      </c>
      <c r="BQ6948" s="157">
        <f>IF('1b-NaturalGas'!$AN$91="no","not applicable (based on previous answers)",ROUND(BL6948,4))</f>
        <v>0.90800000000000003</v>
      </c>
    </row>
    <row r="6949" spans="30:69" x14ac:dyDescent="0.25">
      <c r="AD6949" s="157">
        <f t="shared" si="231"/>
        <v>0.9100000000000007</v>
      </c>
      <c r="AE6949" s="157">
        <f>IF('1a-Electricity'!$AN$77="no","",ROUND(AD6949,4))</f>
        <v>0.91</v>
      </c>
      <c r="AF6949" s="157">
        <f>IF('1a-Electricity'!$AN$78="no","",ROUND(AD6949,4))</f>
        <v>0.91</v>
      </c>
      <c r="AG6949" s="157">
        <f>IF('1a-Electricity'!$AN$79="no","",ROUND(AD6949,4))</f>
        <v>0.91</v>
      </c>
      <c r="BL6949" s="157">
        <f t="shared" si="232"/>
        <v>0.9090000000000007</v>
      </c>
      <c r="BM6949" s="157">
        <f>IF('1b-NaturalGas'!$AN$87="no","",ROUND(BL6949,4))</f>
        <v>0.90900000000000003</v>
      </c>
      <c r="BN6949" s="157">
        <f>IF('1b-NaturalGas'!$AN$88="no","",ROUND(BL6949,4))</f>
        <v>0.90900000000000003</v>
      </c>
      <c r="BO6949" s="157">
        <f>IF('1b-NaturalGas'!$AN$89="no","",ROUND(BL6949,4))</f>
        <v>0.90900000000000003</v>
      </c>
      <c r="BP6949" s="157">
        <f>IF('1b-NaturalGas'!$AN$90="no","not applicable (based on previous answers)",ROUND(BL6949,4))</f>
        <v>0.90900000000000003</v>
      </c>
      <c r="BQ6949" s="157">
        <f>IF('1b-NaturalGas'!$AN$91="no","not applicable (based on previous answers)",ROUND(BL6949,4))</f>
        <v>0.90900000000000003</v>
      </c>
    </row>
    <row r="6950" spans="30:69" x14ac:dyDescent="0.25">
      <c r="AD6950" s="157">
        <f t="shared" si="231"/>
        <v>0.9110000000000007</v>
      </c>
      <c r="AE6950" s="157">
        <f>IF('1a-Electricity'!$AN$77="no","",ROUND(AD6950,4))</f>
        <v>0.91100000000000003</v>
      </c>
      <c r="AF6950" s="157">
        <f>IF('1a-Electricity'!$AN$78="no","",ROUND(AD6950,4))</f>
        <v>0.91100000000000003</v>
      </c>
      <c r="AG6950" s="157">
        <f>IF('1a-Electricity'!$AN$79="no","",ROUND(AD6950,4))</f>
        <v>0.91100000000000003</v>
      </c>
      <c r="BL6950" s="157">
        <f t="shared" si="232"/>
        <v>0.9100000000000007</v>
      </c>
      <c r="BM6950" s="157">
        <f>IF('1b-NaturalGas'!$AN$87="no","",ROUND(BL6950,4))</f>
        <v>0.91</v>
      </c>
      <c r="BN6950" s="157">
        <f>IF('1b-NaturalGas'!$AN$88="no","",ROUND(BL6950,4))</f>
        <v>0.91</v>
      </c>
      <c r="BO6950" s="157">
        <f>IF('1b-NaturalGas'!$AN$89="no","",ROUND(BL6950,4))</f>
        <v>0.91</v>
      </c>
      <c r="BP6950" s="157">
        <f>IF('1b-NaturalGas'!$AN$90="no","not applicable (based on previous answers)",ROUND(BL6950,4))</f>
        <v>0.91</v>
      </c>
      <c r="BQ6950" s="157">
        <f>IF('1b-NaturalGas'!$AN$91="no","not applicable (based on previous answers)",ROUND(BL6950,4))</f>
        <v>0.91</v>
      </c>
    </row>
    <row r="6951" spans="30:69" x14ac:dyDescent="0.25">
      <c r="AD6951" s="157">
        <f t="shared" si="231"/>
        <v>0.9120000000000007</v>
      </c>
      <c r="AE6951" s="157">
        <f>IF('1a-Electricity'!$AN$77="no","",ROUND(AD6951,4))</f>
        <v>0.91200000000000003</v>
      </c>
      <c r="AF6951" s="157">
        <f>IF('1a-Electricity'!$AN$78="no","",ROUND(AD6951,4))</f>
        <v>0.91200000000000003</v>
      </c>
      <c r="AG6951" s="157">
        <f>IF('1a-Electricity'!$AN$79="no","",ROUND(AD6951,4))</f>
        <v>0.91200000000000003</v>
      </c>
      <c r="BL6951" s="157">
        <f t="shared" si="232"/>
        <v>0.9110000000000007</v>
      </c>
      <c r="BM6951" s="157">
        <f>IF('1b-NaturalGas'!$AN$87="no","",ROUND(BL6951,4))</f>
        <v>0.91100000000000003</v>
      </c>
      <c r="BN6951" s="157">
        <f>IF('1b-NaturalGas'!$AN$88="no","",ROUND(BL6951,4))</f>
        <v>0.91100000000000003</v>
      </c>
      <c r="BO6951" s="157">
        <f>IF('1b-NaturalGas'!$AN$89="no","",ROUND(BL6951,4))</f>
        <v>0.91100000000000003</v>
      </c>
      <c r="BP6951" s="157">
        <f>IF('1b-NaturalGas'!$AN$90="no","not applicable (based on previous answers)",ROUND(BL6951,4))</f>
        <v>0.91100000000000003</v>
      </c>
      <c r="BQ6951" s="157">
        <f>IF('1b-NaturalGas'!$AN$91="no","not applicable (based on previous answers)",ROUND(BL6951,4))</f>
        <v>0.91100000000000003</v>
      </c>
    </row>
    <row r="6952" spans="30:69" x14ac:dyDescent="0.25">
      <c r="AD6952" s="157">
        <f t="shared" si="231"/>
        <v>0.9130000000000007</v>
      </c>
      <c r="AE6952" s="157">
        <f>IF('1a-Electricity'!$AN$77="no","",ROUND(AD6952,4))</f>
        <v>0.91300000000000003</v>
      </c>
      <c r="AF6952" s="157">
        <f>IF('1a-Electricity'!$AN$78="no","",ROUND(AD6952,4))</f>
        <v>0.91300000000000003</v>
      </c>
      <c r="AG6952" s="157">
        <f>IF('1a-Electricity'!$AN$79="no","",ROUND(AD6952,4))</f>
        <v>0.91300000000000003</v>
      </c>
      <c r="BL6952" s="157">
        <f t="shared" si="232"/>
        <v>0.9120000000000007</v>
      </c>
      <c r="BM6952" s="157">
        <f>IF('1b-NaturalGas'!$AN$87="no","",ROUND(BL6952,4))</f>
        <v>0.91200000000000003</v>
      </c>
      <c r="BN6952" s="157">
        <f>IF('1b-NaturalGas'!$AN$88="no","",ROUND(BL6952,4))</f>
        <v>0.91200000000000003</v>
      </c>
      <c r="BO6952" s="157">
        <f>IF('1b-NaturalGas'!$AN$89="no","",ROUND(BL6952,4))</f>
        <v>0.91200000000000003</v>
      </c>
      <c r="BP6952" s="157">
        <f>IF('1b-NaturalGas'!$AN$90="no","not applicable (based on previous answers)",ROUND(BL6952,4))</f>
        <v>0.91200000000000003</v>
      </c>
      <c r="BQ6952" s="157">
        <f>IF('1b-NaturalGas'!$AN$91="no","not applicable (based on previous answers)",ROUND(BL6952,4))</f>
        <v>0.91200000000000003</v>
      </c>
    </row>
    <row r="6953" spans="30:69" x14ac:dyDescent="0.25">
      <c r="AD6953" s="157">
        <f t="shared" si="231"/>
        <v>0.9140000000000007</v>
      </c>
      <c r="AE6953" s="157">
        <f>IF('1a-Electricity'!$AN$77="no","",ROUND(AD6953,4))</f>
        <v>0.91400000000000003</v>
      </c>
      <c r="AF6953" s="157">
        <f>IF('1a-Electricity'!$AN$78="no","",ROUND(AD6953,4))</f>
        <v>0.91400000000000003</v>
      </c>
      <c r="AG6953" s="157">
        <f>IF('1a-Electricity'!$AN$79="no","",ROUND(AD6953,4))</f>
        <v>0.91400000000000003</v>
      </c>
      <c r="BL6953" s="157">
        <f t="shared" si="232"/>
        <v>0.9130000000000007</v>
      </c>
      <c r="BM6953" s="157">
        <f>IF('1b-NaturalGas'!$AN$87="no","",ROUND(BL6953,4))</f>
        <v>0.91300000000000003</v>
      </c>
      <c r="BN6953" s="157">
        <f>IF('1b-NaturalGas'!$AN$88="no","",ROUND(BL6953,4))</f>
        <v>0.91300000000000003</v>
      </c>
      <c r="BO6953" s="157">
        <f>IF('1b-NaturalGas'!$AN$89="no","",ROUND(BL6953,4))</f>
        <v>0.91300000000000003</v>
      </c>
      <c r="BP6953" s="157">
        <f>IF('1b-NaturalGas'!$AN$90="no","not applicable (based on previous answers)",ROUND(BL6953,4))</f>
        <v>0.91300000000000003</v>
      </c>
      <c r="BQ6953" s="157">
        <f>IF('1b-NaturalGas'!$AN$91="no","not applicable (based on previous answers)",ROUND(BL6953,4))</f>
        <v>0.91300000000000003</v>
      </c>
    </row>
    <row r="6954" spans="30:69" x14ac:dyDescent="0.25">
      <c r="AD6954" s="157">
        <f t="shared" si="231"/>
        <v>0.9150000000000007</v>
      </c>
      <c r="AE6954" s="157">
        <f>IF('1a-Electricity'!$AN$77="no","",ROUND(AD6954,4))</f>
        <v>0.91500000000000004</v>
      </c>
      <c r="AF6954" s="157">
        <f>IF('1a-Electricity'!$AN$78="no","",ROUND(AD6954,4))</f>
        <v>0.91500000000000004</v>
      </c>
      <c r="AG6954" s="157">
        <f>IF('1a-Electricity'!$AN$79="no","",ROUND(AD6954,4))</f>
        <v>0.91500000000000004</v>
      </c>
      <c r="BL6954" s="157">
        <f t="shared" si="232"/>
        <v>0.9140000000000007</v>
      </c>
      <c r="BM6954" s="157">
        <f>IF('1b-NaturalGas'!$AN$87="no","",ROUND(BL6954,4))</f>
        <v>0.91400000000000003</v>
      </c>
      <c r="BN6954" s="157">
        <f>IF('1b-NaturalGas'!$AN$88="no","",ROUND(BL6954,4))</f>
        <v>0.91400000000000003</v>
      </c>
      <c r="BO6954" s="157">
        <f>IF('1b-NaturalGas'!$AN$89="no","",ROUND(BL6954,4))</f>
        <v>0.91400000000000003</v>
      </c>
      <c r="BP6954" s="157">
        <f>IF('1b-NaturalGas'!$AN$90="no","not applicable (based on previous answers)",ROUND(BL6954,4))</f>
        <v>0.91400000000000003</v>
      </c>
      <c r="BQ6954" s="157">
        <f>IF('1b-NaturalGas'!$AN$91="no","not applicable (based on previous answers)",ROUND(BL6954,4))</f>
        <v>0.91400000000000003</v>
      </c>
    </row>
    <row r="6955" spans="30:69" x14ac:dyDescent="0.25">
      <c r="AD6955" s="157">
        <f t="shared" si="231"/>
        <v>0.9160000000000007</v>
      </c>
      <c r="AE6955" s="157">
        <f>IF('1a-Electricity'!$AN$77="no","",ROUND(AD6955,4))</f>
        <v>0.91600000000000004</v>
      </c>
      <c r="AF6955" s="157">
        <f>IF('1a-Electricity'!$AN$78="no","",ROUND(AD6955,4))</f>
        <v>0.91600000000000004</v>
      </c>
      <c r="AG6955" s="157">
        <f>IF('1a-Electricity'!$AN$79="no","",ROUND(AD6955,4))</f>
        <v>0.91600000000000004</v>
      </c>
      <c r="BL6955" s="157">
        <f t="shared" si="232"/>
        <v>0.9150000000000007</v>
      </c>
      <c r="BM6955" s="157">
        <f>IF('1b-NaturalGas'!$AN$87="no","",ROUND(BL6955,4))</f>
        <v>0.91500000000000004</v>
      </c>
      <c r="BN6955" s="157">
        <f>IF('1b-NaturalGas'!$AN$88="no","",ROUND(BL6955,4))</f>
        <v>0.91500000000000004</v>
      </c>
      <c r="BO6955" s="157">
        <f>IF('1b-NaturalGas'!$AN$89="no","",ROUND(BL6955,4))</f>
        <v>0.91500000000000004</v>
      </c>
      <c r="BP6955" s="157">
        <f>IF('1b-NaturalGas'!$AN$90="no","not applicable (based on previous answers)",ROUND(BL6955,4))</f>
        <v>0.91500000000000004</v>
      </c>
      <c r="BQ6955" s="157">
        <f>IF('1b-NaturalGas'!$AN$91="no","not applicable (based on previous answers)",ROUND(BL6955,4))</f>
        <v>0.91500000000000004</v>
      </c>
    </row>
    <row r="6956" spans="30:69" x14ac:dyDescent="0.25">
      <c r="AD6956" s="157">
        <f t="shared" si="231"/>
        <v>0.9170000000000007</v>
      </c>
      <c r="AE6956" s="157">
        <f>IF('1a-Electricity'!$AN$77="no","",ROUND(AD6956,4))</f>
        <v>0.91700000000000004</v>
      </c>
      <c r="AF6956" s="157">
        <f>IF('1a-Electricity'!$AN$78="no","",ROUND(AD6956,4))</f>
        <v>0.91700000000000004</v>
      </c>
      <c r="AG6956" s="157">
        <f>IF('1a-Electricity'!$AN$79="no","",ROUND(AD6956,4))</f>
        <v>0.91700000000000004</v>
      </c>
      <c r="BL6956" s="157">
        <f t="shared" si="232"/>
        <v>0.9160000000000007</v>
      </c>
      <c r="BM6956" s="157">
        <f>IF('1b-NaturalGas'!$AN$87="no","",ROUND(BL6956,4))</f>
        <v>0.91600000000000004</v>
      </c>
      <c r="BN6956" s="157">
        <f>IF('1b-NaturalGas'!$AN$88="no","",ROUND(BL6956,4))</f>
        <v>0.91600000000000004</v>
      </c>
      <c r="BO6956" s="157">
        <f>IF('1b-NaturalGas'!$AN$89="no","",ROUND(BL6956,4))</f>
        <v>0.91600000000000004</v>
      </c>
      <c r="BP6956" s="157">
        <f>IF('1b-NaturalGas'!$AN$90="no","not applicable (based on previous answers)",ROUND(BL6956,4))</f>
        <v>0.91600000000000004</v>
      </c>
      <c r="BQ6956" s="157">
        <f>IF('1b-NaturalGas'!$AN$91="no","not applicable (based on previous answers)",ROUND(BL6956,4))</f>
        <v>0.91600000000000004</v>
      </c>
    </row>
    <row r="6957" spans="30:69" x14ac:dyDescent="0.25">
      <c r="AD6957" s="157">
        <f t="shared" si="231"/>
        <v>0.9180000000000007</v>
      </c>
      <c r="AE6957" s="157">
        <f>IF('1a-Electricity'!$AN$77="no","",ROUND(AD6957,4))</f>
        <v>0.91800000000000004</v>
      </c>
      <c r="AF6957" s="157">
        <f>IF('1a-Electricity'!$AN$78="no","",ROUND(AD6957,4))</f>
        <v>0.91800000000000004</v>
      </c>
      <c r="AG6957" s="157">
        <f>IF('1a-Electricity'!$AN$79="no","",ROUND(AD6957,4))</f>
        <v>0.91800000000000004</v>
      </c>
      <c r="BL6957" s="157">
        <f t="shared" si="232"/>
        <v>0.9170000000000007</v>
      </c>
      <c r="BM6957" s="157">
        <f>IF('1b-NaturalGas'!$AN$87="no","",ROUND(BL6957,4))</f>
        <v>0.91700000000000004</v>
      </c>
      <c r="BN6957" s="157">
        <f>IF('1b-NaturalGas'!$AN$88="no","",ROUND(BL6957,4))</f>
        <v>0.91700000000000004</v>
      </c>
      <c r="BO6957" s="157">
        <f>IF('1b-NaturalGas'!$AN$89="no","",ROUND(BL6957,4))</f>
        <v>0.91700000000000004</v>
      </c>
      <c r="BP6957" s="157">
        <f>IF('1b-NaturalGas'!$AN$90="no","not applicable (based on previous answers)",ROUND(BL6957,4))</f>
        <v>0.91700000000000004</v>
      </c>
      <c r="BQ6957" s="157">
        <f>IF('1b-NaturalGas'!$AN$91="no","not applicable (based on previous answers)",ROUND(BL6957,4))</f>
        <v>0.91700000000000004</v>
      </c>
    </row>
    <row r="6958" spans="30:69" x14ac:dyDescent="0.25">
      <c r="AD6958" s="157">
        <f t="shared" si="231"/>
        <v>0.91900000000000071</v>
      </c>
      <c r="AE6958" s="157">
        <f>IF('1a-Electricity'!$AN$77="no","",ROUND(AD6958,4))</f>
        <v>0.91900000000000004</v>
      </c>
      <c r="AF6958" s="157">
        <f>IF('1a-Electricity'!$AN$78="no","",ROUND(AD6958,4))</f>
        <v>0.91900000000000004</v>
      </c>
      <c r="AG6958" s="157">
        <f>IF('1a-Electricity'!$AN$79="no","",ROUND(AD6958,4))</f>
        <v>0.91900000000000004</v>
      </c>
      <c r="BL6958" s="157">
        <f t="shared" si="232"/>
        <v>0.9180000000000007</v>
      </c>
      <c r="BM6958" s="157">
        <f>IF('1b-NaturalGas'!$AN$87="no","",ROUND(BL6958,4))</f>
        <v>0.91800000000000004</v>
      </c>
      <c r="BN6958" s="157">
        <f>IF('1b-NaturalGas'!$AN$88="no","",ROUND(BL6958,4))</f>
        <v>0.91800000000000004</v>
      </c>
      <c r="BO6958" s="157">
        <f>IF('1b-NaturalGas'!$AN$89="no","",ROUND(BL6958,4))</f>
        <v>0.91800000000000004</v>
      </c>
      <c r="BP6958" s="157">
        <f>IF('1b-NaturalGas'!$AN$90="no","not applicable (based on previous answers)",ROUND(BL6958,4))</f>
        <v>0.91800000000000004</v>
      </c>
      <c r="BQ6958" s="157">
        <f>IF('1b-NaturalGas'!$AN$91="no","not applicable (based on previous answers)",ROUND(BL6958,4))</f>
        <v>0.91800000000000004</v>
      </c>
    </row>
    <row r="6959" spans="30:69" x14ac:dyDescent="0.25">
      <c r="AD6959" s="157">
        <f t="shared" si="231"/>
        <v>0.92000000000000071</v>
      </c>
      <c r="AE6959" s="157">
        <f>IF('1a-Electricity'!$AN$77="no","",ROUND(AD6959,4))</f>
        <v>0.92</v>
      </c>
      <c r="AF6959" s="157">
        <f>IF('1a-Electricity'!$AN$78="no","",ROUND(AD6959,4))</f>
        <v>0.92</v>
      </c>
      <c r="AG6959" s="157">
        <f>IF('1a-Electricity'!$AN$79="no","",ROUND(AD6959,4))</f>
        <v>0.92</v>
      </c>
      <c r="BL6959" s="157">
        <f t="shared" si="232"/>
        <v>0.91900000000000071</v>
      </c>
      <c r="BM6959" s="157">
        <f>IF('1b-NaturalGas'!$AN$87="no","",ROUND(BL6959,4))</f>
        <v>0.91900000000000004</v>
      </c>
      <c r="BN6959" s="157">
        <f>IF('1b-NaturalGas'!$AN$88="no","",ROUND(BL6959,4))</f>
        <v>0.91900000000000004</v>
      </c>
      <c r="BO6959" s="157">
        <f>IF('1b-NaturalGas'!$AN$89="no","",ROUND(BL6959,4))</f>
        <v>0.91900000000000004</v>
      </c>
      <c r="BP6959" s="157">
        <f>IF('1b-NaturalGas'!$AN$90="no","not applicable (based on previous answers)",ROUND(BL6959,4))</f>
        <v>0.91900000000000004</v>
      </c>
      <c r="BQ6959" s="157">
        <f>IF('1b-NaturalGas'!$AN$91="no","not applicable (based on previous answers)",ROUND(BL6959,4))</f>
        <v>0.91900000000000004</v>
      </c>
    </row>
    <row r="6960" spans="30:69" x14ac:dyDescent="0.25">
      <c r="AD6960" s="157">
        <f t="shared" si="231"/>
        <v>0.92100000000000071</v>
      </c>
      <c r="AE6960" s="157">
        <f>IF('1a-Electricity'!$AN$77="no","",ROUND(AD6960,4))</f>
        <v>0.92100000000000004</v>
      </c>
      <c r="AF6960" s="157">
        <f>IF('1a-Electricity'!$AN$78="no","",ROUND(AD6960,4))</f>
        <v>0.92100000000000004</v>
      </c>
      <c r="AG6960" s="157">
        <f>IF('1a-Electricity'!$AN$79="no","",ROUND(AD6960,4))</f>
        <v>0.92100000000000004</v>
      </c>
      <c r="BL6960" s="157">
        <f t="shared" si="232"/>
        <v>0.92000000000000071</v>
      </c>
      <c r="BM6960" s="157">
        <f>IF('1b-NaturalGas'!$AN$87="no","",ROUND(BL6960,4))</f>
        <v>0.92</v>
      </c>
      <c r="BN6960" s="157">
        <f>IF('1b-NaturalGas'!$AN$88="no","",ROUND(BL6960,4))</f>
        <v>0.92</v>
      </c>
      <c r="BO6960" s="157">
        <f>IF('1b-NaturalGas'!$AN$89="no","",ROUND(BL6960,4))</f>
        <v>0.92</v>
      </c>
      <c r="BP6960" s="157">
        <f>IF('1b-NaturalGas'!$AN$90="no","not applicable (based on previous answers)",ROUND(BL6960,4))</f>
        <v>0.92</v>
      </c>
      <c r="BQ6960" s="157">
        <f>IF('1b-NaturalGas'!$AN$91="no","not applicable (based on previous answers)",ROUND(BL6960,4))</f>
        <v>0.92</v>
      </c>
    </row>
    <row r="6961" spans="30:69" x14ac:dyDescent="0.25">
      <c r="AD6961" s="157">
        <f t="shared" si="231"/>
        <v>0.92200000000000071</v>
      </c>
      <c r="AE6961" s="157">
        <f>IF('1a-Electricity'!$AN$77="no","",ROUND(AD6961,4))</f>
        <v>0.92200000000000004</v>
      </c>
      <c r="AF6961" s="157">
        <f>IF('1a-Electricity'!$AN$78="no","",ROUND(AD6961,4))</f>
        <v>0.92200000000000004</v>
      </c>
      <c r="AG6961" s="157">
        <f>IF('1a-Electricity'!$AN$79="no","",ROUND(AD6961,4))</f>
        <v>0.92200000000000004</v>
      </c>
      <c r="BL6961" s="157">
        <f t="shared" si="232"/>
        <v>0.92100000000000071</v>
      </c>
      <c r="BM6961" s="157">
        <f>IF('1b-NaturalGas'!$AN$87="no","",ROUND(BL6961,4))</f>
        <v>0.92100000000000004</v>
      </c>
      <c r="BN6961" s="157">
        <f>IF('1b-NaturalGas'!$AN$88="no","",ROUND(BL6961,4))</f>
        <v>0.92100000000000004</v>
      </c>
      <c r="BO6961" s="157">
        <f>IF('1b-NaturalGas'!$AN$89="no","",ROUND(BL6961,4))</f>
        <v>0.92100000000000004</v>
      </c>
      <c r="BP6961" s="157">
        <f>IF('1b-NaturalGas'!$AN$90="no","not applicable (based on previous answers)",ROUND(BL6961,4))</f>
        <v>0.92100000000000004</v>
      </c>
      <c r="BQ6961" s="157">
        <f>IF('1b-NaturalGas'!$AN$91="no","not applicable (based on previous answers)",ROUND(BL6961,4))</f>
        <v>0.92100000000000004</v>
      </c>
    </row>
    <row r="6962" spans="30:69" x14ac:dyDescent="0.25">
      <c r="AD6962" s="157">
        <f t="shared" si="231"/>
        <v>0.92300000000000071</v>
      </c>
      <c r="AE6962" s="157">
        <f>IF('1a-Electricity'!$AN$77="no","",ROUND(AD6962,4))</f>
        <v>0.92300000000000004</v>
      </c>
      <c r="AF6962" s="157">
        <f>IF('1a-Electricity'!$AN$78="no","",ROUND(AD6962,4))</f>
        <v>0.92300000000000004</v>
      </c>
      <c r="AG6962" s="157">
        <f>IF('1a-Electricity'!$AN$79="no","",ROUND(AD6962,4))</f>
        <v>0.92300000000000004</v>
      </c>
      <c r="BL6962" s="157">
        <f t="shared" si="232"/>
        <v>0.92200000000000071</v>
      </c>
      <c r="BM6962" s="157">
        <f>IF('1b-NaturalGas'!$AN$87="no","",ROUND(BL6962,4))</f>
        <v>0.92200000000000004</v>
      </c>
      <c r="BN6962" s="157">
        <f>IF('1b-NaturalGas'!$AN$88="no","",ROUND(BL6962,4))</f>
        <v>0.92200000000000004</v>
      </c>
      <c r="BO6962" s="157">
        <f>IF('1b-NaturalGas'!$AN$89="no","",ROUND(BL6962,4))</f>
        <v>0.92200000000000004</v>
      </c>
      <c r="BP6962" s="157">
        <f>IF('1b-NaturalGas'!$AN$90="no","not applicable (based on previous answers)",ROUND(BL6962,4))</f>
        <v>0.92200000000000004</v>
      </c>
      <c r="BQ6962" s="157">
        <f>IF('1b-NaturalGas'!$AN$91="no","not applicable (based on previous answers)",ROUND(BL6962,4))</f>
        <v>0.92200000000000004</v>
      </c>
    </row>
    <row r="6963" spans="30:69" x14ac:dyDescent="0.25">
      <c r="AD6963" s="157">
        <f t="shared" si="231"/>
        <v>0.92400000000000071</v>
      </c>
      <c r="AE6963" s="157">
        <f>IF('1a-Electricity'!$AN$77="no","",ROUND(AD6963,4))</f>
        <v>0.92400000000000004</v>
      </c>
      <c r="AF6963" s="157">
        <f>IF('1a-Electricity'!$AN$78="no","",ROUND(AD6963,4))</f>
        <v>0.92400000000000004</v>
      </c>
      <c r="AG6963" s="157">
        <f>IF('1a-Electricity'!$AN$79="no","",ROUND(AD6963,4))</f>
        <v>0.92400000000000004</v>
      </c>
      <c r="BL6963" s="157">
        <f t="shared" si="232"/>
        <v>0.92300000000000071</v>
      </c>
      <c r="BM6963" s="157">
        <f>IF('1b-NaturalGas'!$AN$87="no","",ROUND(BL6963,4))</f>
        <v>0.92300000000000004</v>
      </c>
      <c r="BN6963" s="157">
        <f>IF('1b-NaturalGas'!$AN$88="no","",ROUND(BL6963,4))</f>
        <v>0.92300000000000004</v>
      </c>
      <c r="BO6963" s="157">
        <f>IF('1b-NaturalGas'!$AN$89="no","",ROUND(BL6963,4))</f>
        <v>0.92300000000000004</v>
      </c>
      <c r="BP6963" s="157">
        <f>IF('1b-NaturalGas'!$AN$90="no","not applicable (based on previous answers)",ROUND(BL6963,4))</f>
        <v>0.92300000000000004</v>
      </c>
      <c r="BQ6963" s="157">
        <f>IF('1b-NaturalGas'!$AN$91="no","not applicable (based on previous answers)",ROUND(BL6963,4))</f>
        <v>0.92300000000000004</v>
      </c>
    </row>
    <row r="6964" spans="30:69" x14ac:dyDescent="0.25">
      <c r="AD6964" s="157">
        <f t="shared" si="231"/>
        <v>0.92500000000000071</v>
      </c>
      <c r="AE6964" s="157">
        <f>IF('1a-Electricity'!$AN$77="no","",ROUND(AD6964,4))</f>
        <v>0.92500000000000004</v>
      </c>
      <c r="AF6964" s="157">
        <f>IF('1a-Electricity'!$AN$78="no","",ROUND(AD6964,4))</f>
        <v>0.92500000000000004</v>
      </c>
      <c r="AG6964" s="157">
        <f>IF('1a-Electricity'!$AN$79="no","",ROUND(AD6964,4))</f>
        <v>0.92500000000000004</v>
      </c>
      <c r="BL6964" s="157">
        <f t="shared" si="232"/>
        <v>0.92400000000000071</v>
      </c>
      <c r="BM6964" s="157">
        <f>IF('1b-NaturalGas'!$AN$87="no","",ROUND(BL6964,4))</f>
        <v>0.92400000000000004</v>
      </c>
      <c r="BN6964" s="157">
        <f>IF('1b-NaturalGas'!$AN$88="no","",ROUND(BL6964,4))</f>
        <v>0.92400000000000004</v>
      </c>
      <c r="BO6964" s="157">
        <f>IF('1b-NaturalGas'!$AN$89="no","",ROUND(BL6964,4))</f>
        <v>0.92400000000000004</v>
      </c>
      <c r="BP6964" s="157">
        <f>IF('1b-NaturalGas'!$AN$90="no","not applicable (based on previous answers)",ROUND(BL6964,4))</f>
        <v>0.92400000000000004</v>
      </c>
      <c r="BQ6964" s="157">
        <f>IF('1b-NaturalGas'!$AN$91="no","not applicable (based on previous answers)",ROUND(BL6964,4))</f>
        <v>0.92400000000000004</v>
      </c>
    </row>
    <row r="6965" spans="30:69" x14ac:dyDescent="0.25">
      <c r="AD6965" s="157">
        <f t="shared" si="231"/>
        <v>0.92600000000000071</v>
      </c>
      <c r="AE6965" s="157">
        <f>IF('1a-Electricity'!$AN$77="no","",ROUND(AD6965,4))</f>
        <v>0.92600000000000005</v>
      </c>
      <c r="AF6965" s="157">
        <f>IF('1a-Electricity'!$AN$78="no","",ROUND(AD6965,4))</f>
        <v>0.92600000000000005</v>
      </c>
      <c r="AG6965" s="157">
        <f>IF('1a-Electricity'!$AN$79="no","",ROUND(AD6965,4))</f>
        <v>0.92600000000000005</v>
      </c>
      <c r="BL6965" s="157">
        <f t="shared" si="232"/>
        <v>0.92500000000000071</v>
      </c>
      <c r="BM6965" s="157">
        <f>IF('1b-NaturalGas'!$AN$87="no","",ROUND(BL6965,4))</f>
        <v>0.92500000000000004</v>
      </c>
      <c r="BN6965" s="157">
        <f>IF('1b-NaturalGas'!$AN$88="no","",ROUND(BL6965,4))</f>
        <v>0.92500000000000004</v>
      </c>
      <c r="BO6965" s="157">
        <f>IF('1b-NaturalGas'!$AN$89="no","",ROUND(BL6965,4))</f>
        <v>0.92500000000000004</v>
      </c>
      <c r="BP6965" s="157">
        <f>IF('1b-NaturalGas'!$AN$90="no","not applicable (based on previous answers)",ROUND(BL6965,4))</f>
        <v>0.92500000000000004</v>
      </c>
      <c r="BQ6965" s="157">
        <f>IF('1b-NaturalGas'!$AN$91="no","not applicable (based on previous answers)",ROUND(BL6965,4))</f>
        <v>0.92500000000000004</v>
      </c>
    </row>
    <row r="6966" spans="30:69" x14ac:dyDescent="0.25">
      <c r="AD6966" s="157">
        <f t="shared" si="231"/>
        <v>0.92700000000000071</v>
      </c>
      <c r="AE6966" s="157">
        <f>IF('1a-Electricity'!$AN$77="no","",ROUND(AD6966,4))</f>
        <v>0.92700000000000005</v>
      </c>
      <c r="AF6966" s="157">
        <f>IF('1a-Electricity'!$AN$78="no","",ROUND(AD6966,4))</f>
        <v>0.92700000000000005</v>
      </c>
      <c r="AG6966" s="157">
        <f>IF('1a-Electricity'!$AN$79="no","",ROUND(AD6966,4))</f>
        <v>0.92700000000000005</v>
      </c>
      <c r="BL6966" s="157">
        <f t="shared" si="232"/>
        <v>0.92600000000000071</v>
      </c>
      <c r="BM6966" s="157">
        <f>IF('1b-NaturalGas'!$AN$87="no","",ROUND(BL6966,4))</f>
        <v>0.92600000000000005</v>
      </c>
      <c r="BN6966" s="157">
        <f>IF('1b-NaturalGas'!$AN$88="no","",ROUND(BL6966,4))</f>
        <v>0.92600000000000005</v>
      </c>
      <c r="BO6966" s="157">
        <f>IF('1b-NaturalGas'!$AN$89="no","",ROUND(BL6966,4))</f>
        <v>0.92600000000000005</v>
      </c>
      <c r="BP6966" s="157">
        <f>IF('1b-NaturalGas'!$AN$90="no","not applicable (based on previous answers)",ROUND(BL6966,4))</f>
        <v>0.92600000000000005</v>
      </c>
      <c r="BQ6966" s="157">
        <f>IF('1b-NaturalGas'!$AN$91="no","not applicable (based on previous answers)",ROUND(BL6966,4))</f>
        <v>0.92600000000000005</v>
      </c>
    </row>
    <row r="6967" spans="30:69" x14ac:dyDescent="0.25">
      <c r="AD6967" s="157">
        <f t="shared" si="231"/>
        <v>0.92800000000000071</v>
      </c>
      <c r="AE6967" s="157">
        <f>IF('1a-Electricity'!$AN$77="no","",ROUND(AD6967,4))</f>
        <v>0.92800000000000005</v>
      </c>
      <c r="AF6967" s="157">
        <f>IF('1a-Electricity'!$AN$78="no","",ROUND(AD6967,4))</f>
        <v>0.92800000000000005</v>
      </c>
      <c r="AG6967" s="157">
        <f>IF('1a-Electricity'!$AN$79="no","",ROUND(AD6967,4))</f>
        <v>0.92800000000000005</v>
      </c>
      <c r="BL6967" s="157">
        <f t="shared" si="232"/>
        <v>0.92700000000000071</v>
      </c>
      <c r="BM6967" s="157">
        <f>IF('1b-NaturalGas'!$AN$87="no","",ROUND(BL6967,4))</f>
        <v>0.92700000000000005</v>
      </c>
      <c r="BN6967" s="157">
        <f>IF('1b-NaturalGas'!$AN$88="no","",ROUND(BL6967,4))</f>
        <v>0.92700000000000005</v>
      </c>
      <c r="BO6967" s="157">
        <f>IF('1b-NaturalGas'!$AN$89="no","",ROUND(BL6967,4))</f>
        <v>0.92700000000000005</v>
      </c>
      <c r="BP6967" s="157">
        <f>IF('1b-NaturalGas'!$AN$90="no","not applicable (based on previous answers)",ROUND(BL6967,4))</f>
        <v>0.92700000000000005</v>
      </c>
      <c r="BQ6967" s="157">
        <f>IF('1b-NaturalGas'!$AN$91="no","not applicable (based on previous answers)",ROUND(BL6967,4))</f>
        <v>0.92700000000000005</v>
      </c>
    </row>
    <row r="6968" spans="30:69" x14ac:dyDescent="0.25">
      <c r="AD6968" s="157">
        <f t="shared" si="231"/>
        <v>0.92900000000000071</v>
      </c>
      <c r="AE6968" s="157">
        <f>IF('1a-Electricity'!$AN$77="no","",ROUND(AD6968,4))</f>
        <v>0.92900000000000005</v>
      </c>
      <c r="AF6968" s="157">
        <f>IF('1a-Electricity'!$AN$78="no","",ROUND(AD6968,4))</f>
        <v>0.92900000000000005</v>
      </c>
      <c r="AG6968" s="157">
        <f>IF('1a-Electricity'!$AN$79="no","",ROUND(AD6968,4))</f>
        <v>0.92900000000000005</v>
      </c>
      <c r="BL6968" s="157">
        <f t="shared" si="232"/>
        <v>0.92800000000000071</v>
      </c>
      <c r="BM6968" s="157">
        <f>IF('1b-NaturalGas'!$AN$87="no","",ROUND(BL6968,4))</f>
        <v>0.92800000000000005</v>
      </c>
      <c r="BN6968" s="157">
        <f>IF('1b-NaturalGas'!$AN$88="no","",ROUND(BL6968,4))</f>
        <v>0.92800000000000005</v>
      </c>
      <c r="BO6968" s="157">
        <f>IF('1b-NaturalGas'!$AN$89="no","",ROUND(BL6968,4))</f>
        <v>0.92800000000000005</v>
      </c>
      <c r="BP6968" s="157">
        <f>IF('1b-NaturalGas'!$AN$90="no","not applicable (based on previous answers)",ROUND(BL6968,4))</f>
        <v>0.92800000000000005</v>
      </c>
      <c r="BQ6968" s="157">
        <f>IF('1b-NaturalGas'!$AN$91="no","not applicable (based on previous answers)",ROUND(BL6968,4))</f>
        <v>0.92800000000000005</v>
      </c>
    </row>
    <row r="6969" spans="30:69" x14ac:dyDescent="0.25">
      <c r="AD6969" s="157">
        <f t="shared" si="231"/>
        <v>0.93000000000000071</v>
      </c>
      <c r="AE6969" s="157">
        <f>IF('1a-Electricity'!$AN$77="no","",ROUND(AD6969,4))</f>
        <v>0.93</v>
      </c>
      <c r="AF6969" s="157">
        <f>IF('1a-Electricity'!$AN$78="no","",ROUND(AD6969,4))</f>
        <v>0.93</v>
      </c>
      <c r="AG6969" s="157">
        <f>IF('1a-Electricity'!$AN$79="no","",ROUND(AD6969,4))</f>
        <v>0.93</v>
      </c>
      <c r="BL6969" s="157">
        <f t="shared" si="232"/>
        <v>0.92900000000000071</v>
      </c>
      <c r="BM6969" s="157">
        <f>IF('1b-NaturalGas'!$AN$87="no","",ROUND(BL6969,4))</f>
        <v>0.92900000000000005</v>
      </c>
      <c r="BN6969" s="157">
        <f>IF('1b-NaturalGas'!$AN$88="no","",ROUND(BL6969,4))</f>
        <v>0.92900000000000005</v>
      </c>
      <c r="BO6969" s="157">
        <f>IF('1b-NaturalGas'!$AN$89="no","",ROUND(BL6969,4))</f>
        <v>0.92900000000000005</v>
      </c>
      <c r="BP6969" s="157">
        <f>IF('1b-NaturalGas'!$AN$90="no","not applicable (based on previous answers)",ROUND(BL6969,4))</f>
        <v>0.92900000000000005</v>
      </c>
      <c r="BQ6969" s="157">
        <f>IF('1b-NaturalGas'!$AN$91="no","not applicable (based on previous answers)",ROUND(BL6969,4))</f>
        <v>0.92900000000000005</v>
      </c>
    </row>
    <row r="6970" spans="30:69" x14ac:dyDescent="0.25">
      <c r="AD6970" s="157">
        <f t="shared" si="231"/>
        <v>0.93100000000000072</v>
      </c>
      <c r="AE6970" s="157">
        <f>IF('1a-Electricity'!$AN$77="no","",ROUND(AD6970,4))</f>
        <v>0.93100000000000005</v>
      </c>
      <c r="AF6970" s="157">
        <f>IF('1a-Electricity'!$AN$78="no","",ROUND(AD6970,4))</f>
        <v>0.93100000000000005</v>
      </c>
      <c r="AG6970" s="157">
        <f>IF('1a-Electricity'!$AN$79="no","",ROUND(AD6970,4))</f>
        <v>0.93100000000000005</v>
      </c>
      <c r="BL6970" s="157">
        <f t="shared" si="232"/>
        <v>0.93000000000000071</v>
      </c>
      <c r="BM6970" s="157">
        <f>IF('1b-NaturalGas'!$AN$87="no","",ROUND(BL6970,4))</f>
        <v>0.93</v>
      </c>
      <c r="BN6970" s="157">
        <f>IF('1b-NaturalGas'!$AN$88="no","",ROUND(BL6970,4))</f>
        <v>0.93</v>
      </c>
      <c r="BO6970" s="157">
        <f>IF('1b-NaturalGas'!$AN$89="no","",ROUND(BL6970,4))</f>
        <v>0.93</v>
      </c>
      <c r="BP6970" s="157">
        <f>IF('1b-NaturalGas'!$AN$90="no","not applicable (based on previous answers)",ROUND(BL6970,4))</f>
        <v>0.93</v>
      </c>
      <c r="BQ6970" s="157">
        <f>IF('1b-NaturalGas'!$AN$91="no","not applicable (based on previous answers)",ROUND(BL6970,4))</f>
        <v>0.93</v>
      </c>
    </row>
    <row r="6971" spans="30:69" x14ac:dyDescent="0.25">
      <c r="AD6971" s="157">
        <f t="shared" si="231"/>
        <v>0.93200000000000072</v>
      </c>
      <c r="AE6971" s="157">
        <f>IF('1a-Electricity'!$AN$77="no","",ROUND(AD6971,4))</f>
        <v>0.93200000000000005</v>
      </c>
      <c r="AF6971" s="157">
        <f>IF('1a-Electricity'!$AN$78="no","",ROUND(AD6971,4))</f>
        <v>0.93200000000000005</v>
      </c>
      <c r="AG6971" s="157">
        <f>IF('1a-Electricity'!$AN$79="no","",ROUND(AD6971,4))</f>
        <v>0.93200000000000005</v>
      </c>
      <c r="BL6971" s="157">
        <f t="shared" si="232"/>
        <v>0.93100000000000072</v>
      </c>
      <c r="BM6971" s="157">
        <f>IF('1b-NaturalGas'!$AN$87="no","",ROUND(BL6971,4))</f>
        <v>0.93100000000000005</v>
      </c>
      <c r="BN6971" s="157">
        <f>IF('1b-NaturalGas'!$AN$88="no","",ROUND(BL6971,4))</f>
        <v>0.93100000000000005</v>
      </c>
      <c r="BO6971" s="157">
        <f>IF('1b-NaturalGas'!$AN$89="no","",ROUND(BL6971,4))</f>
        <v>0.93100000000000005</v>
      </c>
      <c r="BP6971" s="157">
        <f>IF('1b-NaturalGas'!$AN$90="no","not applicable (based on previous answers)",ROUND(BL6971,4))</f>
        <v>0.93100000000000005</v>
      </c>
      <c r="BQ6971" s="157">
        <f>IF('1b-NaturalGas'!$AN$91="no","not applicable (based on previous answers)",ROUND(BL6971,4))</f>
        <v>0.93100000000000005</v>
      </c>
    </row>
    <row r="6972" spans="30:69" x14ac:dyDescent="0.25">
      <c r="AD6972" s="157">
        <f t="shared" si="231"/>
        <v>0.93300000000000072</v>
      </c>
      <c r="AE6972" s="157">
        <f>IF('1a-Electricity'!$AN$77="no","",ROUND(AD6972,4))</f>
        <v>0.93300000000000005</v>
      </c>
      <c r="AF6972" s="157">
        <f>IF('1a-Electricity'!$AN$78="no","",ROUND(AD6972,4))</f>
        <v>0.93300000000000005</v>
      </c>
      <c r="AG6972" s="157">
        <f>IF('1a-Electricity'!$AN$79="no","",ROUND(AD6972,4))</f>
        <v>0.93300000000000005</v>
      </c>
      <c r="BL6972" s="157">
        <f t="shared" si="232"/>
        <v>0.93200000000000072</v>
      </c>
      <c r="BM6972" s="157">
        <f>IF('1b-NaturalGas'!$AN$87="no","",ROUND(BL6972,4))</f>
        <v>0.93200000000000005</v>
      </c>
      <c r="BN6972" s="157">
        <f>IF('1b-NaturalGas'!$AN$88="no","",ROUND(BL6972,4))</f>
        <v>0.93200000000000005</v>
      </c>
      <c r="BO6972" s="157">
        <f>IF('1b-NaturalGas'!$AN$89="no","",ROUND(BL6972,4))</f>
        <v>0.93200000000000005</v>
      </c>
      <c r="BP6972" s="157">
        <f>IF('1b-NaturalGas'!$AN$90="no","not applicable (based on previous answers)",ROUND(BL6972,4))</f>
        <v>0.93200000000000005</v>
      </c>
      <c r="BQ6972" s="157">
        <f>IF('1b-NaturalGas'!$AN$91="no","not applicable (based on previous answers)",ROUND(BL6972,4))</f>
        <v>0.93200000000000005</v>
      </c>
    </row>
    <row r="6973" spans="30:69" x14ac:dyDescent="0.25">
      <c r="AD6973" s="157">
        <f t="shared" si="231"/>
        <v>0.93400000000000072</v>
      </c>
      <c r="AE6973" s="157">
        <f>IF('1a-Electricity'!$AN$77="no","",ROUND(AD6973,4))</f>
        <v>0.93400000000000005</v>
      </c>
      <c r="AF6973" s="157">
        <f>IF('1a-Electricity'!$AN$78="no","",ROUND(AD6973,4))</f>
        <v>0.93400000000000005</v>
      </c>
      <c r="AG6973" s="157">
        <f>IF('1a-Electricity'!$AN$79="no","",ROUND(AD6973,4))</f>
        <v>0.93400000000000005</v>
      </c>
      <c r="BL6973" s="157">
        <f t="shared" si="232"/>
        <v>0.93300000000000072</v>
      </c>
      <c r="BM6973" s="157">
        <f>IF('1b-NaturalGas'!$AN$87="no","",ROUND(BL6973,4))</f>
        <v>0.93300000000000005</v>
      </c>
      <c r="BN6973" s="157">
        <f>IF('1b-NaturalGas'!$AN$88="no","",ROUND(BL6973,4))</f>
        <v>0.93300000000000005</v>
      </c>
      <c r="BO6973" s="157">
        <f>IF('1b-NaturalGas'!$AN$89="no","",ROUND(BL6973,4))</f>
        <v>0.93300000000000005</v>
      </c>
      <c r="BP6973" s="157">
        <f>IF('1b-NaturalGas'!$AN$90="no","not applicable (based on previous answers)",ROUND(BL6973,4))</f>
        <v>0.93300000000000005</v>
      </c>
      <c r="BQ6973" s="157">
        <f>IF('1b-NaturalGas'!$AN$91="no","not applicable (based on previous answers)",ROUND(BL6973,4))</f>
        <v>0.93300000000000005</v>
      </c>
    </row>
    <row r="6974" spans="30:69" x14ac:dyDescent="0.25">
      <c r="AD6974" s="157">
        <f t="shared" si="231"/>
        <v>0.93500000000000072</v>
      </c>
      <c r="AE6974" s="157">
        <f>IF('1a-Electricity'!$AN$77="no","",ROUND(AD6974,4))</f>
        <v>0.93500000000000005</v>
      </c>
      <c r="AF6974" s="157">
        <f>IF('1a-Electricity'!$AN$78="no","",ROUND(AD6974,4))</f>
        <v>0.93500000000000005</v>
      </c>
      <c r="AG6974" s="157">
        <f>IF('1a-Electricity'!$AN$79="no","",ROUND(AD6974,4))</f>
        <v>0.93500000000000005</v>
      </c>
      <c r="BL6974" s="157">
        <f t="shared" si="232"/>
        <v>0.93400000000000072</v>
      </c>
      <c r="BM6974" s="157">
        <f>IF('1b-NaturalGas'!$AN$87="no","",ROUND(BL6974,4))</f>
        <v>0.93400000000000005</v>
      </c>
      <c r="BN6974" s="157">
        <f>IF('1b-NaturalGas'!$AN$88="no","",ROUND(BL6974,4))</f>
        <v>0.93400000000000005</v>
      </c>
      <c r="BO6974" s="157">
        <f>IF('1b-NaturalGas'!$AN$89="no","",ROUND(BL6974,4))</f>
        <v>0.93400000000000005</v>
      </c>
      <c r="BP6974" s="157">
        <f>IF('1b-NaturalGas'!$AN$90="no","not applicable (based on previous answers)",ROUND(BL6974,4))</f>
        <v>0.93400000000000005</v>
      </c>
      <c r="BQ6974" s="157">
        <f>IF('1b-NaturalGas'!$AN$91="no","not applicable (based on previous answers)",ROUND(BL6974,4))</f>
        <v>0.93400000000000005</v>
      </c>
    </row>
    <row r="6975" spans="30:69" x14ac:dyDescent="0.25">
      <c r="AD6975" s="157">
        <f t="shared" si="231"/>
        <v>0.93600000000000072</v>
      </c>
      <c r="AE6975" s="157">
        <f>IF('1a-Electricity'!$AN$77="no","",ROUND(AD6975,4))</f>
        <v>0.93600000000000005</v>
      </c>
      <c r="AF6975" s="157">
        <f>IF('1a-Electricity'!$AN$78="no","",ROUND(AD6975,4))</f>
        <v>0.93600000000000005</v>
      </c>
      <c r="AG6975" s="157">
        <f>IF('1a-Electricity'!$AN$79="no","",ROUND(AD6975,4))</f>
        <v>0.93600000000000005</v>
      </c>
      <c r="BL6975" s="157">
        <f t="shared" si="232"/>
        <v>0.93500000000000072</v>
      </c>
      <c r="BM6975" s="157">
        <f>IF('1b-NaturalGas'!$AN$87="no","",ROUND(BL6975,4))</f>
        <v>0.93500000000000005</v>
      </c>
      <c r="BN6975" s="157">
        <f>IF('1b-NaturalGas'!$AN$88="no","",ROUND(BL6975,4))</f>
        <v>0.93500000000000005</v>
      </c>
      <c r="BO6975" s="157">
        <f>IF('1b-NaturalGas'!$AN$89="no","",ROUND(BL6975,4))</f>
        <v>0.93500000000000005</v>
      </c>
      <c r="BP6975" s="157">
        <f>IF('1b-NaturalGas'!$AN$90="no","not applicable (based on previous answers)",ROUND(BL6975,4))</f>
        <v>0.93500000000000005</v>
      </c>
      <c r="BQ6975" s="157">
        <f>IF('1b-NaturalGas'!$AN$91="no","not applicable (based on previous answers)",ROUND(BL6975,4))</f>
        <v>0.93500000000000005</v>
      </c>
    </row>
    <row r="6976" spans="30:69" x14ac:dyDescent="0.25">
      <c r="AD6976" s="157">
        <f t="shared" si="231"/>
        <v>0.93700000000000072</v>
      </c>
      <c r="AE6976" s="157">
        <f>IF('1a-Electricity'!$AN$77="no","",ROUND(AD6976,4))</f>
        <v>0.93700000000000006</v>
      </c>
      <c r="AF6976" s="157">
        <f>IF('1a-Electricity'!$AN$78="no","",ROUND(AD6976,4))</f>
        <v>0.93700000000000006</v>
      </c>
      <c r="AG6976" s="157">
        <f>IF('1a-Electricity'!$AN$79="no","",ROUND(AD6976,4))</f>
        <v>0.93700000000000006</v>
      </c>
      <c r="BL6976" s="157">
        <f t="shared" si="232"/>
        <v>0.93600000000000072</v>
      </c>
      <c r="BM6976" s="157">
        <f>IF('1b-NaturalGas'!$AN$87="no","",ROUND(BL6976,4))</f>
        <v>0.93600000000000005</v>
      </c>
      <c r="BN6976" s="157">
        <f>IF('1b-NaturalGas'!$AN$88="no","",ROUND(BL6976,4))</f>
        <v>0.93600000000000005</v>
      </c>
      <c r="BO6976" s="157">
        <f>IF('1b-NaturalGas'!$AN$89="no","",ROUND(BL6976,4))</f>
        <v>0.93600000000000005</v>
      </c>
      <c r="BP6976" s="157">
        <f>IF('1b-NaturalGas'!$AN$90="no","not applicable (based on previous answers)",ROUND(BL6976,4))</f>
        <v>0.93600000000000005</v>
      </c>
      <c r="BQ6976" s="157">
        <f>IF('1b-NaturalGas'!$AN$91="no","not applicable (based on previous answers)",ROUND(BL6976,4))</f>
        <v>0.93600000000000005</v>
      </c>
    </row>
    <row r="6977" spans="30:69" x14ac:dyDescent="0.25">
      <c r="AD6977" s="157">
        <f t="shared" si="231"/>
        <v>0.93800000000000072</v>
      </c>
      <c r="AE6977" s="157">
        <f>IF('1a-Electricity'!$AN$77="no","",ROUND(AD6977,4))</f>
        <v>0.93799999999999994</v>
      </c>
      <c r="AF6977" s="157">
        <f>IF('1a-Electricity'!$AN$78="no","",ROUND(AD6977,4))</f>
        <v>0.93799999999999994</v>
      </c>
      <c r="AG6977" s="157">
        <f>IF('1a-Electricity'!$AN$79="no","",ROUND(AD6977,4))</f>
        <v>0.93799999999999994</v>
      </c>
      <c r="BL6977" s="157">
        <f t="shared" si="232"/>
        <v>0.93700000000000072</v>
      </c>
      <c r="BM6977" s="157">
        <f>IF('1b-NaturalGas'!$AN$87="no","",ROUND(BL6977,4))</f>
        <v>0.93700000000000006</v>
      </c>
      <c r="BN6977" s="157">
        <f>IF('1b-NaturalGas'!$AN$88="no","",ROUND(BL6977,4))</f>
        <v>0.93700000000000006</v>
      </c>
      <c r="BO6977" s="157">
        <f>IF('1b-NaturalGas'!$AN$89="no","",ROUND(BL6977,4))</f>
        <v>0.93700000000000006</v>
      </c>
      <c r="BP6977" s="157">
        <f>IF('1b-NaturalGas'!$AN$90="no","not applicable (based on previous answers)",ROUND(BL6977,4))</f>
        <v>0.93700000000000006</v>
      </c>
      <c r="BQ6977" s="157">
        <f>IF('1b-NaturalGas'!$AN$91="no","not applicable (based on previous answers)",ROUND(BL6977,4))</f>
        <v>0.93700000000000006</v>
      </c>
    </row>
    <row r="6978" spans="30:69" x14ac:dyDescent="0.25">
      <c r="AD6978" s="157">
        <f t="shared" si="231"/>
        <v>0.93900000000000072</v>
      </c>
      <c r="AE6978" s="157">
        <f>IF('1a-Electricity'!$AN$77="no","",ROUND(AD6978,4))</f>
        <v>0.93899999999999995</v>
      </c>
      <c r="AF6978" s="157">
        <f>IF('1a-Electricity'!$AN$78="no","",ROUND(AD6978,4))</f>
        <v>0.93899999999999995</v>
      </c>
      <c r="AG6978" s="157">
        <f>IF('1a-Electricity'!$AN$79="no","",ROUND(AD6978,4))</f>
        <v>0.93899999999999995</v>
      </c>
      <c r="BL6978" s="157">
        <f t="shared" si="232"/>
        <v>0.93800000000000072</v>
      </c>
      <c r="BM6978" s="157">
        <f>IF('1b-NaturalGas'!$AN$87="no","",ROUND(BL6978,4))</f>
        <v>0.93799999999999994</v>
      </c>
      <c r="BN6978" s="157">
        <f>IF('1b-NaturalGas'!$AN$88="no","",ROUND(BL6978,4))</f>
        <v>0.93799999999999994</v>
      </c>
      <c r="BO6978" s="157">
        <f>IF('1b-NaturalGas'!$AN$89="no","",ROUND(BL6978,4))</f>
        <v>0.93799999999999994</v>
      </c>
      <c r="BP6978" s="157">
        <f>IF('1b-NaturalGas'!$AN$90="no","not applicable (based on previous answers)",ROUND(BL6978,4))</f>
        <v>0.93799999999999994</v>
      </c>
      <c r="BQ6978" s="157">
        <f>IF('1b-NaturalGas'!$AN$91="no","not applicable (based on previous answers)",ROUND(BL6978,4))</f>
        <v>0.93799999999999994</v>
      </c>
    </row>
    <row r="6979" spans="30:69" x14ac:dyDescent="0.25">
      <c r="AD6979" s="157">
        <f t="shared" si="231"/>
        <v>0.94000000000000072</v>
      </c>
      <c r="AE6979" s="157">
        <f>IF('1a-Electricity'!$AN$77="no","",ROUND(AD6979,4))</f>
        <v>0.94</v>
      </c>
      <c r="AF6979" s="157">
        <f>IF('1a-Electricity'!$AN$78="no","",ROUND(AD6979,4))</f>
        <v>0.94</v>
      </c>
      <c r="AG6979" s="157">
        <f>IF('1a-Electricity'!$AN$79="no","",ROUND(AD6979,4))</f>
        <v>0.94</v>
      </c>
      <c r="BL6979" s="157">
        <f t="shared" si="232"/>
        <v>0.93900000000000072</v>
      </c>
      <c r="BM6979" s="157">
        <f>IF('1b-NaturalGas'!$AN$87="no","",ROUND(BL6979,4))</f>
        <v>0.93899999999999995</v>
      </c>
      <c r="BN6979" s="157">
        <f>IF('1b-NaturalGas'!$AN$88="no","",ROUND(BL6979,4))</f>
        <v>0.93899999999999995</v>
      </c>
      <c r="BO6979" s="157">
        <f>IF('1b-NaturalGas'!$AN$89="no","",ROUND(BL6979,4))</f>
        <v>0.93899999999999995</v>
      </c>
      <c r="BP6979" s="157">
        <f>IF('1b-NaturalGas'!$AN$90="no","not applicable (based on previous answers)",ROUND(BL6979,4))</f>
        <v>0.93899999999999995</v>
      </c>
      <c r="BQ6979" s="157">
        <f>IF('1b-NaturalGas'!$AN$91="no","not applicable (based on previous answers)",ROUND(BL6979,4))</f>
        <v>0.93899999999999995</v>
      </c>
    </row>
    <row r="6980" spans="30:69" x14ac:dyDescent="0.25">
      <c r="AD6980" s="157">
        <f t="shared" si="231"/>
        <v>0.94100000000000072</v>
      </c>
      <c r="AE6980" s="157">
        <f>IF('1a-Electricity'!$AN$77="no","",ROUND(AD6980,4))</f>
        <v>0.94099999999999995</v>
      </c>
      <c r="AF6980" s="157">
        <f>IF('1a-Electricity'!$AN$78="no","",ROUND(AD6980,4))</f>
        <v>0.94099999999999995</v>
      </c>
      <c r="AG6980" s="157">
        <f>IF('1a-Electricity'!$AN$79="no","",ROUND(AD6980,4))</f>
        <v>0.94099999999999995</v>
      </c>
      <c r="BL6980" s="157">
        <f t="shared" si="232"/>
        <v>0.94000000000000072</v>
      </c>
      <c r="BM6980" s="157">
        <f>IF('1b-NaturalGas'!$AN$87="no","",ROUND(BL6980,4))</f>
        <v>0.94</v>
      </c>
      <c r="BN6980" s="157">
        <f>IF('1b-NaturalGas'!$AN$88="no","",ROUND(BL6980,4))</f>
        <v>0.94</v>
      </c>
      <c r="BO6980" s="157">
        <f>IF('1b-NaturalGas'!$AN$89="no","",ROUND(BL6980,4))</f>
        <v>0.94</v>
      </c>
      <c r="BP6980" s="157">
        <f>IF('1b-NaturalGas'!$AN$90="no","not applicable (based on previous answers)",ROUND(BL6980,4))</f>
        <v>0.94</v>
      </c>
      <c r="BQ6980" s="157">
        <f>IF('1b-NaturalGas'!$AN$91="no","not applicable (based on previous answers)",ROUND(BL6980,4))</f>
        <v>0.94</v>
      </c>
    </row>
    <row r="6981" spans="30:69" x14ac:dyDescent="0.25">
      <c r="AD6981" s="157">
        <f t="shared" si="231"/>
        <v>0.94200000000000073</v>
      </c>
      <c r="AE6981" s="157">
        <f>IF('1a-Electricity'!$AN$77="no","",ROUND(AD6981,4))</f>
        <v>0.94199999999999995</v>
      </c>
      <c r="AF6981" s="157">
        <f>IF('1a-Electricity'!$AN$78="no","",ROUND(AD6981,4))</f>
        <v>0.94199999999999995</v>
      </c>
      <c r="AG6981" s="157">
        <f>IF('1a-Electricity'!$AN$79="no","",ROUND(AD6981,4))</f>
        <v>0.94199999999999995</v>
      </c>
      <c r="BL6981" s="157">
        <f t="shared" si="232"/>
        <v>0.94100000000000072</v>
      </c>
      <c r="BM6981" s="157">
        <f>IF('1b-NaturalGas'!$AN$87="no","",ROUND(BL6981,4))</f>
        <v>0.94099999999999995</v>
      </c>
      <c r="BN6981" s="157">
        <f>IF('1b-NaturalGas'!$AN$88="no","",ROUND(BL6981,4))</f>
        <v>0.94099999999999995</v>
      </c>
      <c r="BO6981" s="157">
        <f>IF('1b-NaturalGas'!$AN$89="no","",ROUND(BL6981,4))</f>
        <v>0.94099999999999995</v>
      </c>
      <c r="BP6981" s="157">
        <f>IF('1b-NaturalGas'!$AN$90="no","not applicable (based on previous answers)",ROUND(BL6981,4))</f>
        <v>0.94099999999999995</v>
      </c>
      <c r="BQ6981" s="157">
        <f>IF('1b-NaturalGas'!$AN$91="no","not applicable (based on previous answers)",ROUND(BL6981,4))</f>
        <v>0.94099999999999995</v>
      </c>
    </row>
    <row r="6982" spans="30:69" x14ac:dyDescent="0.25">
      <c r="AD6982" s="157">
        <f t="shared" si="231"/>
        <v>0.94300000000000073</v>
      </c>
      <c r="AE6982" s="157">
        <f>IF('1a-Electricity'!$AN$77="no","",ROUND(AD6982,4))</f>
        <v>0.94299999999999995</v>
      </c>
      <c r="AF6982" s="157">
        <f>IF('1a-Electricity'!$AN$78="no","",ROUND(AD6982,4))</f>
        <v>0.94299999999999995</v>
      </c>
      <c r="AG6982" s="157">
        <f>IF('1a-Electricity'!$AN$79="no","",ROUND(AD6982,4))</f>
        <v>0.94299999999999995</v>
      </c>
      <c r="BL6982" s="157">
        <f t="shared" si="232"/>
        <v>0.94200000000000073</v>
      </c>
      <c r="BM6982" s="157">
        <f>IF('1b-NaturalGas'!$AN$87="no","",ROUND(BL6982,4))</f>
        <v>0.94199999999999995</v>
      </c>
      <c r="BN6982" s="157">
        <f>IF('1b-NaturalGas'!$AN$88="no","",ROUND(BL6982,4))</f>
        <v>0.94199999999999995</v>
      </c>
      <c r="BO6982" s="157">
        <f>IF('1b-NaturalGas'!$AN$89="no","",ROUND(BL6982,4))</f>
        <v>0.94199999999999995</v>
      </c>
      <c r="BP6982" s="157">
        <f>IF('1b-NaturalGas'!$AN$90="no","not applicable (based on previous answers)",ROUND(BL6982,4))</f>
        <v>0.94199999999999995</v>
      </c>
      <c r="BQ6982" s="157">
        <f>IF('1b-NaturalGas'!$AN$91="no","not applicable (based on previous answers)",ROUND(BL6982,4))</f>
        <v>0.94199999999999995</v>
      </c>
    </row>
    <row r="6983" spans="30:69" x14ac:dyDescent="0.25">
      <c r="AD6983" s="157">
        <f t="shared" si="231"/>
        <v>0.94400000000000073</v>
      </c>
      <c r="AE6983" s="157">
        <f>IF('1a-Electricity'!$AN$77="no","",ROUND(AD6983,4))</f>
        <v>0.94399999999999995</v>
      </c>
      <c r="AF6983" s="157">
        <f>IF('1a-Electricity'!$AN$78="no","",ROUND(AD6983,4))</f>
        <v>0.94399999999999995</v>
      </c>
      <c r="AG6983" s="157">
        <f>IF('1a-Electricity'!$AN$79="no","",ROUND(AD6983,4))</f>
        <v>0.94399999999999995</v>
      </c>
      <c r="BL6983" s="157">
        <f t="shared" si="232"/>
        <v>0.94300000000000073</v>
      </c>
      <c r="BM6983" s="157">
        <f>IF('1b-NaturalGas'!$AN$87="no","",ROUND(BL6983,4))</f>
        <v>0.94299999999999995</v>
      </c>
      <c r="BN6983" s="157">
        <f>IF('1b-NaturalGas'!$AN$88="no","",ROUND(BL6983,4))</f>
        <v>0.94299999999999995</v>
      </c>
      <c r="BO6983" s="157">
        <f>IF('1b-NaturalGas'!$AN$89="no","",ROUND(BL6983,4))</f>
        <v>0.94299999999999995</v>
      </c>
      <c r="BP6983" s="157">
        <f>IF('1b-NaturalGas'!$AN$90="no","not applicable (based on previous answers)",ROUND(BL6983,4))</f>
        <v>0.94299999999999995</v>
      </c>
      <c r="BQ6983" s="157">
        <f>IF('1b-NaturalGas'!$AN$91="no","not applicable (based on previous answers)",ROUND(BL6983,4))</f>
        <v>0.94299999999999995</v>
      </c>
    </row>
    <row r="6984" spans="30:69" x14ac:dyDescent="0.25">
      <c r="AD6984" s="157">
        <f t="shared" si="231"/>
        <v>0.94500000000000073</v>
      </c>
      <c r="AE6984" s="157">
        <f>IF('1a-Electricity'!$AN$77="no","",ROUND(AD6984,4))</f>
        <v>0.94499999999999995</v>
      </c>
      <c r="AF6984" s="157">
        <f>IF('1a-Electricity'!$AN$78="no","",ROUND(AD6984,4))</f>
        <v>0.94499999999999995</v>
      </c>
      <c r="AG6984" s="157">
        <f>IF('1a-Electricity'!$AN$79="no","",ROUND(AD6984,4))</f>
        <v>0.94499999999999995</v>
      </c>
      <c r="BL6984" s="157">
        <f t="shared" si="232"/>
        <v>0.94400000000000073</v>
      </c>
      <c r="BM6984" s="157">
        <f>IF('1b-NaturalGas'!$AN$87="no","",ROUND(BL6984,4))</f>
        <v>0.94399999999999995</v>
      </c>
      <c r="BN6984" s="157">
        <f>IF('1b-NaturalGas'!$AN$88="no","",ROUND(BL6984,4))</f>
        <v>0.94399999999999995</v>
      </c>
      <c r="BO6984" s="157">
        <f>IF('1b-NaturalGas'!$AN$89="no","",ROUND(BL6984,4))</f>
        <v>0.94399999999999995</v>
      </c>
      <c r="BP6984" s="157">
        <f>IF('1b-NaturalGas'!$AN$90="no","not applicable (based on previous answers)",ROUND(BL6984,4))</f>
        <v>0.94399999999999995</v>
      </c>
      <c r="BQ6984" s="157">
        <f>IF('1b-NaturalGas'!$AN$91="no","not applicable (based on previous answers)",ROUND(BL6984,4))</f>
        <v>0.94399999999999995</v>
      </c>
    </row>
    <row r="6985" spans="30:69" x14ac:dyDescent="0.25">
      <c r="AD6985" s="157">
        <f t="shared" si="231"/>
        <v>0.94600000000000073</v>
      </c>
      <c r="AE6985" s="157">
        <f>IF('1a-Electricity'!$AN$77="no","",ROUND(AD6985,4))</f>
        <v>0.94599999999999995</v>
      </c>
      <c r="AF6985" s="157">
        <f>IF('1a-Electricity'!$AN$78="no","",ROUND(AD6985,4))</f>
        <v>0.94599999999999995</v>
      </c>
      <c r="AG6985" s="157">
        <f>IF('1a-Electricity'!$AN$79="no","",ROUND(AD6985,4))</f>
        <v>0.94599999999999995</v>
      </c>
      <c r="BL6985" s="157">
        <f t="shared" si="232"/>
        <v>0.94500000000000073</v>
      </c>
      <c r="BM6985" s="157">
        <f>IF('1b-NaturalGas'!$AN$87="no","",ROUND(BL6985,4))</f>
        <v>0.94499999999999995</v>
      </c>
      <c r="BN6985" s="157">
        <f>IF('1b-NaturalGas'!$AN$88="no","",ROUND(BL6985,4))</f>
        <v>0.94499999999999995</v>
      </c>
      <c r="BO6985" s="157">
        <f>IF('1b-NaturalGas'!$AN$89="no","",ROUND(BL6985,4))</f>
        <v>0.94499999999999995</v>
      </c>
      <c r="BP6985" s="157">
        <f>IF('1b-NaturalGas'!$AN$90="no","not applicable (based on previous answers)",ROUND(BL6985,4))</f>
        <v>0.94499999999999995</v>
      </c>
      <c r="BQ6985" s="157">
        <f>IF('1b-NaturalGas'!$AN$91="no","not applicable (based on previous answers)",ROUND(BL6985,4))</f>
        <v>0.94499999999999995</v>
      </c>
    </row>
    <row r="6986" spans="30:69" x14ac:dyDescent="0.25">
      <c r="AD6986" s="157">
        <f t="shared" si="231"/>
        <v>0.94700000000000073</v>
      </c>
      <c r="AE6986" s="157">
        <f>IF('1a-Electricity'!$AN$77="no","",ROUND(AD6986,4))</f>
        <v>0.94699999999999995</v>
      </c>
      <c r="AF6986" s="157">
        <f>IF('1a-Electricity'!$AN$78="no","",ROUND(AD6986,4))</f>
        <v>0.94699999999999995</v>
      </c>
      <c r="AG6986" s="157">
        <f>IF('1a-Electricity'!$AN$79="no","",ROUND(AD6986,4))</f>
        <v>0.94699999999999995</v>
      </c>
      <c r="BL6986" s="157">
        <f t="shared" si="232"/>
        <v>0.94600000000000073</v>
      </c>
      <c r="BM6986" s="157">
        <f>IF('1b-NaturalGas'!$AN$87="no","",ROUND(BL6986,4))</f>
        <v>0.94599999999999995</v>
      </c>
      <c r="BN6986" s="157">
        <f>IF('1b-NaturalGas'!$AN$88="no","",ROUND(BL6986,4))</f>
        <v>0.94599999999999995</v>
      </c>
      <c r="BO6986" s="157">
        <f>IF('1b-NaturalGas'!$AN$89="no","",ROUND(BL6986,4))</f>
        <v>0.94599999999999995</v>
      </c>
      <c r="BP6986" s="157">
        <f>IF('1b-NaturalGas'!$AN$90="no","not applicable (based on previous answers)",ROUND(BL6986,4))</f>
        <v>0.94599999999999995</v>
      </c>
      <c r="BQ6986" s="157">
        <f>IF('1b-NaturalGas'!$AN$91="no","not applicable (based on previous answers)",ROUND(BL6986,4))</f>
        <v>0.94599999999999995</v>
      </c>
    </row>
    <row r="6987" spans="30:69" x14ac:dyDescent="0.25">
      <c r="AD6987" s="157">
        <f t="shared" si="231"/>
        <v>0.94800000000000073</v>
      </c>
      <c r="AE6987" s="157">
        <f>IF('1a-Electricity'!$AN$77="no","",ROUND(AD6987,4))</f>
        <v>0.94799999999999995</v>
      </c>
      <c r="AF6987" s="157">
        <f>IF('1a-Electricity'!$AN$78="no","",ROUND(AD6987,4))</f>
        <v>0.94799999999999995</v>
      </c>
      <c r="AG6987" s="157">
        <f>IF('1a-Electricity'!$AN$79="no","",ROUND(AD6987,4))</f>
        <v>0.94799999999999995</v>
      </c>
      <c r="BL6987" s="157">
        <f t="shared" si="232"/>
        <v>0.94700000000000073</v>
      </c>
      <c r="BM6987" s="157">
        <f>IF('1b-NaturalGas'!$AN$87="no","",ROUND(BL6987,4))</f>
        <v>0.94699999999999995</v>
      </c>
      <c r="BN6987" s="157">
        <f>IF('1b-NaturalGas'!$AN$88="no","",ROUND(BL6987,4))</f>
        <v>0.94699999999999995</v>
      </c>
      <c r="BO6987" s="157">
        <f>IF('1b-NaturalGas'!$AN$89="no","",ROUND(BL6987,4))</f>
        <v>0.94699999999999995</v>
      </c>
      <c r="BP6987" s="157">
        <f>IF('1b-NaturalGas'!$AN$90="no","not applicable (based on previous answers)",ROUND(BL6987,4))</f>
        <v>0.94699999999999995</v>
      </c>
      <c r="BQ6987" s="157">
        <f>IF('1b-NaturalGas'!$AN$91="no","not applicable (based on previous answers)",ROUND(BL6987,4))</f>
        <v>0.94699999999999995</v>
      </c>
    </row>
    <row r="6988" spans="30:69" x14ac:dyDescent="0.25">
      <c r="AD6988" s="157">
        <f t="shared" si="231"/>
        <v>0.94900000000000073</v>
      </c>
      <c r="AE6988" s="157">
        <f>IF('1a-Electricity'!$AN$77="no","",ROUND(AD6988,4))</f>
        <v>0.94899999999999995</v>
      </c>
      <c r="AF6988" s="157">
        <f>IF('1a-Electricity'!$AN$78="no","",ROUND(AD6988,4))</f>
        <v>0.94899999999999995</v>
      </c>
      <c r="AG6988" s="157">
        <f>IF('1a-Electricity'!$AN$79="no","",ROUND(AD6988,4))</f>
        <v>0.94899999999999995</v>
      </c>
      <c r="BL6988" s="157">
        <f t="shared" si="232"/>
        <v>0.94800000000000073</v>
      </c>
      <c r="BM6988" s="157">
        <f>IF('1b-NaturalGas'!$AN$87="no","",ROUND(BL6988,4))</f>
        <v>0.94799999999999995</v>
      </c>
      <c r="BN6988" s="157">
        <f>IF('1b-NaturalGas'!$AN$88="no","",ROUND(BL6988,4))</f>
        <v>0.94799999999999995</v>
      </c>
      <c r="BO6988" s="157">
        <f>IF('1b-NaturalGas'!$AN$89="no","",ROUND(BL6988,4))</f>
        <v>0.94799999999999995</v>
      </c>
      <c r="BP6988" s="157">
        <f>IF('1b-NaturalGas'!$AN$90="no","not applicable (based on previous answers)",ROUND(BL6988,4))</f>
        <v>0.94799999999999995</v>
      </c>
      <c r="BQ6988" s="157">
        <f>IF('1b-NaturalGas'!$AN$91="no","not applicable (based on previous answers)",ROUND(BL6988,4))</f>
        <v>0.94799999999999995</v>
      </c>
    </row>
    <row r="6989" spans="30:69" x14ac:dyDescent="0.25">
      <c r="AD6989" s="157">
        <f t="shared" si="231"/>
        <v>0.95000000000000073</v>
      </c>
      <c r="AE6989" s="157">
        <f>IF('1a-Electricity'!$AN$77="no","",ROUND(AD6989,4))</f>
        <v>0.95</v>
      </c>
      <c r="AF6989" s="157">
        <f>IF('1a-Electricity'!$AN$78="no","",ROUND(AD6989,4))</f>
        <v>0.95</v>
      </c>
      <c r="AG6989" s="157">
        <f>IF('1a-Electricity'!$AN$79="no","",ROUND(AD6989,4))</f>
        <v>0.95</v>
      </c>
      <c r="BL6989" s="157">
        <f t="shared" si="232"/>
        <v>0.94900000000000073</v>
      </c>
      <c r="BM6989" s="157">
        <f>IF('1b-NaturalGas'!$AN$87="no","",ROUND(BL6989,4))</f>
        <v>0.94899999999999995</v>
      </c>
      <c r="BN6989" s="157">
        <f>IF('1b-NaturalGas'!$AN$88="no","",ROUND(BL6989,4))</f>
        <v>0.94899999999999995</v>
      </c>
      <c r="BO6989" s="157">
        <f>IF('1b-NaturalGas'!$AN$89="no","",ROUND(BL6989,4))</f>
        <v>0.94899999999999995</v>
      </c>
      <c r="BP6989" s="157">
        <f>IF('1b-NaturalGas'!$AN$90="no","not applicable (based on previous answers)",ROUND(BL6989,4))</f>
        <v>0.94899999999999995</v>
      </c>
      <c r="BQ6989" s="157">
        <f>IF('1b-NaturalGas'!$AN$91="no","not applicable (based on previous answers)",ROUND(BL6989,4))</f>
        <v>0.94899999999999995</v>
      </c>
    </row>
    <row r="6990" spans="30:69" x14ac:dyDescent="0.25">
      <c r="AD6990" s="157">
        <f t="shared" si="231"/>
        <v>0.95100000000000073</v>
      </c>
      <c r="AE6990" s="157">
        <f>IF('1a-Electricity'!$AN$77="no","",ROUND(AD6990,4))</f>
        <v>0.95099999999999996</v>
      </c>
      <c r="AF6990" s="157">
        <f>IF('1a-Electricity'!$AN$78="no","",ROUND(AD6990,4))</f>
        <v>0.95099999999999996</v>
      </c>
      <c r="AG6990" s="157">
        <f>IF('1a-Electricity'!$AN$79="no","",ROUND(AD6990,4))</f>
        <v>0.95099999999999996</v>
      </c>
      <c r="BL6990" s="157">
        <f t="shared" si="232"/>
        <v>0.95000000000000073</v>
      </c>
      <c r="BM6990" s="157">
        <f>IF('1b-NaturalGas'!$AN$87="no","",ROUND(BL6990,4))</f>
        <v>0.95</v>
      </c>
      <c r="BN6990" s="157">
        <f>IF('1b-NaturalGas'!$AN$88="no","",ROUND(BL6990,4))</f>
        <v>0.95</v>
      </c>
      <c r="BO6990" s="157">
        <f>IF('1b-NaturalGas'!$AN$89="no","",ROUND(BL6990,4))</f>
        <v>0.95</v>
      </c>
      <c r="BP6990" s="157">
        <f>IF('1b-NaturalGas'!$AN$90="no","not applicable (based on previous answers)",ROUND(BL6990,4))</f>
        <v>0.95</v>
      </c>
      <c r="BQ6990" s="157">
        <f>IF('1b-NaturalGas'!$AN$91="no","not applicable (based on previous answers)",ROUND(BL6990,4))</f>
        <v>0.95</v>
      </c>
    </row>
    <row r="6991" spans="30:69" x14ac:dyDescent="0.25">
      <c r="AD6991" s="157">
        <f t="shared" si="231"/>
        <v>0.95200000000000073</v>
      </c>
      <c r="AE6991" s="157">
        <f>IF('1a-Electricity'!$AN$77="no","",ROUND(AD6991,4))</f>
        <v>0.95199999999999996</v>
      </c>
      <c r="AF6991" s="157">
        <f>IF('1a-Electricity'!$AN$78="no","",ROUND(AD6991,4))</f>
        <v>0.95199999999999996</v>
      </c>
      <c r="AG6991" s="157">
        <f>IF('1a-Electricity'!$AN$79="no","",ROUND(AD6991,4))</f>
        <v>0.95199999999999996</v>
      </c>
      <c r="BL6991" s="157">
        <f t="shared" si="232"/>
        <v>0.95100000000000073</v>
      </c>
      <c r="BM6991" s="157">
        <f>IF('1b-NaturalGas'!$AN$87="no","",ROUND(BL6991,4))</f>
        <v>0.95099999999999996</v>
      </c>
      <c r="BN6991" s="157">
        <f>IF('1b-NaturalGas'!$AN$88="no","",ROUND(BL6991,4))</f>
        <v>0.95099999999999996</v>
      </c>
      <c r="BO6991" s="157">
        <f>IF('1b-NaturalGas'!$AN$89="no","",ROUND(BL6991,4))</f>
        <v>0.95099999999999996</v>
      </c>
      <c r="BP6991" s="157">
        <f>IF('1b-NaturalGas'!$AN$90="no","not applicable (based on previous answers)",ROUND(BL6991,4))</f>
        <v>0.95099999999999996</v>
      </c>
      <c r="BQ6991" s="157">
        <f>IF('1b-NaturalGas'!$AN$91="no","not applicable (based on previous answers)",ROUND(BL6991,4))</f>
        <v>0.95099999999999996</v>
      </c>
    </row>
    <row r="6992" spans="30:69" x14ac:dyDescent="0.25">
      <c r="AD6992" s="157">
        <f t="shared" ref="AD6992:AD7039" si="233">AD6991+0.001</f>
        <v>0.95300000000000074</v>
      </c>
      <c r="AE6992" s="157">
        <f>IF('1a-Electricity'!$AN$77="no","",ROUND(AD6992,4))</f>
        <v>0.95299999999999996</v>
      </c>
      <c r="AF6992" s="157">
        <f>IF('1a-Electricity'!$AN$78="no","",ROUND(AD6992,4))</f>
        <v>0.95299999999999996</v>
      </c>
      <c r="AG6992" s="157">
        <f>IF('1a-Electricity'!$AN$79="no","",ROUND(AD6992,4))</f>
        <v>0.95299999999999996</v>
      </c>
      <c r="BL6992" s="157">
        <f t="shared" si="232"/>
        <v>0.95200000000000073</v>
      </c>
      <c r="BM6992" s="157">
        <f>IF('1b-NaturalGas'!$AN$87="no","",ROUND(BL6992,4))</f>
        <v>0.95199999999999996</v>
      </c>
      <c r="BN6992" s="157">
        <f>IF('1b-NaturalGas'!$AN$88="no","",ROUND(BL6992,4))</f>
        <v>0.95199999999999996</v>
      </c>
      <c r="BO6992" s="157">
        <f>IF('1b-NaturalGas'!$AN$89="no","",ROUND(BL6992,4))</f>
        <v>0.95199999999999996</v>
      </c>
      <c r="BP6992" s="157">
        <f>IF('1b-NaturalGas'!$AN$90="no","not applicable (based on previous answers)",ROUND(BL6992,4))</f>
        <v>0.95199999999999996</v>
      </c>
      <c r="BQ6992" s="157">
        <f>IF('1b-NaturalGas'!$AN$91="no","not applicable (based on previous answers)",ROUND(BL6992,4))</f>
        <v>0.95199999999999996</v>
      </c>
    </row>
    <row r="6993" spans="30:69" x14ac:dyDescent="0.25">
      <c r="AD6993" s="157">
        <f t="shared" si="233"/>
        <v>0.95400000000000074</v>
      </c>
      <c r="AE6993" s="157">
        <f>IF('1a-Electricity'!$AN$77="no","",ROUND(AD6993,4))</f>
        <v>0.95399999999999996</v>
      </c>
      <c r="AF6993" s="157">
        <f>IF('1a-Electricity'!$AN$78="no","",ROUND(AD6993,4))</f>
        <v>0.95399999999999996</v>
      </c>
      <c r="AG6993" s="157">
        <f>IF('1a-Electricity'!$AN$79="no","",ROUND(AD6993,4))</f>
        <v>0.95399999999999996</v>
      </c>
      <c r="BL6993" s="157">
        <f t="shared" ref="BL6993:BL7040" si="234">BL6992+0.001</f>
        <v>0.95300000000000074</v>
      </c>
      <c r="BM6993" s="157">
        <f>IF('1b-NaturalGas'!$AN$87="no","",ROUND(BL6993,4))</f>
        <v>0.95299999999999996</v>
      </c>
      <c r="BN6993" s="157">
        <f>IF('1b-NaturalGas'!$AN$88="no","",ROUND(BL6993,4))</f>
        <v>0.95299999999999996</v>
      </c>
      <c r="BO6993" s="157">
        <f>IF('1b-NaturalGas'!$AN$89="no","",ROUND(BL6993,4))</f>
        <v>0.95299999999999996</v>
      </c>
      <c r="BP6993" s="157">
        <f>IF('1b-NaturalGas'!$AN$90="no","not applicable (based on previous answers)",ROUND(BL6993,4))</f>
        <v>0.95299999999999996</v>
      </c>
      <c r="BQ6993" s="157">
        <f>IF('1b-NaturalGas'!$AN$91="no","not applicable (based on previous answers)",ROUND(BL6993,4))</f>
        <v>0.95299999999999996</v>
      </c>
    </row>
    <row r="6994" spans="30:69" x14ac:dyDescent="0.25">
      <c r="AD6994" s="157">
        <f t="shared" si="233"/>
        <v>0.95500000000000074</v>
      </c>
      <c r="AE6994" s="157">
        <f>IF('1a-Electricity'!$AN$77="no","",ROUND(AD6994,4))</f>
        <v>0.95499999999999996</v>
      </c>
      <c r="AF6994" s="157">
        <f>IF('1a-Electricity'!$AN$78="no","",ROUND(AD6994,4))</f>
        <v>0.95499999999999996</v>
      </c>
      <c r="AG6994" s="157">
        <f>IF('1a-Electricity'!$AN$79="no","",ROUND(AD6994,4))</f>
        <v>0.95499999999999996</v>
      </c>
      <c r="BL6994" s="157">
        <f t="shared" si="234"/>
        <v>0.95400000000000074</v>
      </c>
      <c r="BM6994" s="157">
        <f>IF('1b-NaturalGas'!$AN$87="no","",ROUND(BL6994,4))</f>
        <v>0.95399999999999996</v>
      </c>
      <c r="BN6994" s="157">
        <f>IF('1b-NaturalGas'!$AN$88="no","",ROUND(BL6994,4))</f>
        <v>0.95399999999999996</v>
      </c>
      <c r="BO6994" s="157">
        <f>IF('1b-NaturalGas'!$AN$89="no","",ROUND(BL6994,4))</f>
        <v>0.95399999999999996</v>
      </c>
      <c r="BP6994" s="157">
        <f>IF('1b-NaturalGas'!$AN$90="no","not applicable (based on previous answers)",ROUND(BL6994,4))</f>
        <v>0.95399999999999996</v>
      </c>
      <c r="BQ6994" s="157">
        <f>IF('1b-NaturalGas'!$AN$91="no","not applicable (based on previous answers)",ROUND(BL6994,4))</f>
        <v>0.95399999999999996</v>
      </c>
    </row>
    <row r="6995" spans="30:69" x14ac:dyDescent="0.25">
      <c r="AD6995" s="157">
        <f t="shared" si="233"/>
        <v>0.95600000000000074</v>
      </c>
      <c r="AE6995" s="157">
        <f>IF('1a-Electricity'!$AN$77="no","",ROUND(AD6995,4))</f>
        <v>0.95599999999999996</v>
      </c>
      <c r="AF6995" s="157">
        <f>IF('1a-Electricity'!$AN$78="no","",ROUND(AD6995,4))</f>
        <v>0.95599999999999996</v>
      </c>
      <c r="AG6995" s="157">
        <f>IF('1a-Electricity'!$AN$79="no","",ROUND(AD6995,4))</f>
        <v>0.95599999999999996</v>
      </c>
      <c r="BL6995" s="157">
        <f t="shared" si="234"/>
        <v>0.95500000000000074</v>
      </c>
      <c r="BM6995" s="157">
        <f>IF('1b-NaturalGas'!$AN$87="no","",ROUND(BL6995,4))</f>
        <v>0.95499999999999996</v>
      </c>
      <c r="BN6995" s="157">
        <f>IF('1b-NaturalGas'!$AN$88="no","",ROUND(BL6995,4))</f>
        <v>0.95499999999999996</v>
      </c>
      <c r="BO6995" s="157">
        <f>IF('1b-NaturalGas'!$AN$89="no","",ROUND(BL6995,4))</f>
        <v>0.95499999999999996</v>
      </c>
      <c r="BP6995" s="157">
        <f>IF('1b-NaturalGas'!$AN$90="no","not applicable (based on previous answers)",ROUND(BL6995,4))</f>
        <v>0.95499999999999996</v>
      </c>
      <c r="BQ6995" s="157">
        <f>IF('1b-NaturalGas'!$AN$91="no","not applicable (based on previous answers)",ROUND(BL6995,4))</f>
        <v>0.95499999999999996</v>
      </c>
    </row>
    <row r="6996" spans="30:69" x14ac:dyDescent="0.25">
      <c r="AD6996" s="157">
        <f t="shared" si="233"/>
        <v>0.95700000000000074</v>
      </c>
      <c r="AE6996" s="157">
        <f>IF('1a-Electricity'!$AN$77="no","",ROUND(AD6996,4))</f>
        <v>0.95699999999999996</v>
      </c>
      <c r="AF6996" s="157">
        <f>IF('1a-Electricity'!$AN$78="no","",ROUND(AD6996,4))</f>
        <v>0.95699999999999996</v>
      </c>
      <c r="AG6996" s="157">
        <f>IF('1a-Electricity'!$AN$79="no","",ROUND(AD6996,4))</f>
        <v>0.95699999999999996</v>
      </c>
      <c r="BL6996" s="157">
        <f t="shared" si="234"/>
        <v>0.95600000000000074</v>
      </c>
      <c r="BM6996" s="157">
        <f>IF('1b-NaturalGas'!$AN$87="no","",ROUND(BL6996,4))</f>
        <v>0.95599999999999996</v>
      </c>
      <c r="BN6996" s="157">
        <f>IF('1b-NaturalGas'!$AN$88="no","",ROUND(BL6996,4))</f>
        <v>0.95599999999999996</v>
      </c>
      <c r="BO6996" s="157">
        <f>IF('1b-NaturalGas'!$AN$89="no","",ROUND(BL6996,4))</f>
        <v>0.95599999999999996</v>
      </c>
      <c r="BP6996" s="157">
        <f>IF('1b-NaturalGas'!$AN$90="no","not applicable (based on previous answers)",ROUND(BL6996,4))</f>
        <v>0.95599999999999996</v>
      </c>
      <c r="BQ6996" s="157">
        <f>IF('1b-NaturalGas'!$AN$91="no","not applicable (based on previous answers)",ROUND(BL6996,4))</f>
        <v>0.95599999999999996</v>
      </c>
    </row>
    <row r="6997" spans="30:69" x14ac:dyDescent="0.25">
      <c r="AD6997" s="157">
        <f t="shared" si="233"/>
        <v>0.95800000000000074</v>
      </c>
      <c r="AE6997" s="157">
        <f>IF('1a-Electricity'!$AN$77="no","",ROUND(AD6997,4))</f>
        <v>0.95799999999999996</v>
      </c>
      <c r="AF6997" s="157">
        <f>IF('1a-Electricity'!$AN$78="no","",ROUND(AD6997,4))</f>
        <v>0.95799999999999996</v>
      </c>
      <c r="AG6997" s="157">
        <f>IF('1a-Electricity'!$AN$79="no","",ROUND(AD6997,4))</f>
        <v>0.95799999999999996</v>
      </c>
      <c r="BL6997" s="157">
        <f t="shared" si="234"/>
        <v>0.95700000000000074</v>
      </c>
      <c r="BM6997" s="157">
        <f>IF('1b-NaturalGas'!$AN$87="no","",ROUND(BL6997,4))</f>
        <v>0.95699999999999996</v>
      </c>
      <c r="BN6997" s="157">
        <f>IF('1b-NaturalGas'!$AN$88="no","",ROUND(BL6997,4))</f>
        <v>0.95699999999999996</v>
      </c>
      <c r="BO6997" s="157">
        <f>IF('1b-NaturalGas'!$AN$89="no","",ROUND(BL6997,4))</f>
        <v>0.95699999999999996</v>
      </c>
      <c r="BP6997" s="157">
        <f>IF('1b-NaturalGas'!$AN$90="no","not applicable (based on previous answers)",ROUND(BL6997,4))</f>
        <v>0.95699999999999996</v>
      </c>
      <c r="BQ6997" s="157">
        <f>IF('1b-NaturalGas'!$AN$91="no","not applicable (based on previous answers)",ROUND(BL6997,4))</f>
        <v>0.95699999999999996</v>
      </c>
    </row>
    <row r="6998" spans="30:69" x14ac:dyDescent="0.25">
      <c r="AD6998" s="157">
        <f t="shared" si="233"/>
        <v>0.95900000000000074</v>
      </c>
      <c r="AE6998" s="157">
        <f>IF('1a-Electricity'!$AN$77="no","",ROUND(AD6998,4))</f>
        <v>0.95899999999999996</v>
      </c>
      <c r="AF6998" s="157">
        <f>IF('1a-Electricity'!$AN$78="no","",ROUND(AD6998,4))</f>
        <v>0.95899999999999996</v>
      </c>
      <c r="AG6998" s="157">
        <f>IF('1a-Electricity'!$AN$79="no","",ROUND(AD6998,4))</f>
        <v>0.95899999999999996</v>
      </c>
      <c r="BL6998" s="157">
        <f t="shared" si="234"/>
        <v>0.95800000000000074</v>
      </c>
      <c r="BM6998" s="157">
        <f>IF('1b-NaturalGas'!$AN$87="no","",ROUND(BL6998,4))</f>
        <v>0.95799999999999996</v>
      </c>
      <c r="BN6998" s="157">
        <f>IF('1b-NaturalGas'!$AN$88="no","",ROUND(BL6998,4))</f>
        <v>0.95799999999999996</v>
      </c>
      <c r="BO6998" s="157">
        <f>IF('1b-NaturalGas'!$AN$89="no","",ROUND(BL6998,4))</f>
        <v>0.95799999999999996</v>
      </c>
      <c r="BP6998" s="157">
        <f>IF('1b-NaturalGas'!$AN$90="no","not applicable (based on previous answers)",ROUND(BL6998,4))</f>
        <v>0.95799999999999996</v>
      </c>
      <c r="BQ6998" s="157">
        <f>IF('1b-NaturalGas'!$AN$91="no","not applicable (based on previous answers)",ROUND(BL6998,4))</f>
        <v>0.95799999999999996</v>
      </c>
    </row>
    <row r="6999" spans="30:69" x14ac:dyDescent="0.25">
      <c r="AD6999" s="157">
        <f t="shared" si="233"/>
        <v>0.96000000000000074</v>
      </c>
      <c r="AE6999" s="157">
        <f>IF('1a-Electricity'!$AN$77="no","",ROUND(AD6999,4))</f>
        <v>0.96</v>
      </c>
      <c r="AF6999" s="157">
        <f>IF('1a-Electricity'!$AN$78="no","",ROUND(AD6999,4))</f>
        <v>0.96</v>
      </c>
      <c r="AG6999" s="157">
        <f>IF('1a-Electricity'!$AN$79="no","",ROUND(AD6999,4))</f>
        <v>0.96</v>
      </c>
      <c r="BL6999" s="157">
        <f t="shared" si="234"/>
        <v>0.95900000000000074</v>
      </c>
      <c r="BM6999" s="157">
        <f>IF('1b-NaturalGas'!$AN$87="no","",ROUND(BL6999,4))</f>
        <v>0.95899999999999996</v>
      </c>
      <c r="BN6999" s="157">
        <f>IF('1b-NaturalGas'!$AN$88="no","",ROUND(BL6999,4))</f>
        <v>0.95899999999999996</v>
      </c>
      <c r="BO6999" s="157">
        <f>IF('1b-NaturalGas'!$AN$89="no","",ROUND(BL6999,4))</f>
        <v>0.95899999999999996</v>
      </c>
      <c r="BP6999" s="157">
        <f>IF('1b-NaturalGas'!$AN$90="no","not applicable (based on previous answers)",ROUND(BL6999,4))</f>
        <v>0.95899999999999996</v>
      </c>
      <c r="BQ6999" s="157">
        <f>IF('1b-NaturalGas'!$AN$91="no","not applicable (based on previous answers)",ROUND(BL6999,4))</f>
        <v>0.95899999999999996</v>
      </c>
    </row>
    <row r="7000" spans="30:69" x14ac:dyDescent="0.25">
      <c r="AD7000" s="157">
        <f t="shared" si="233"/>
        <v>0.96100000000000074</v>
      </c>
      <c r="AE7000" s="157">
        <f>IF('1a-Electricity'!$AN$77="no","",ROUND(AD7000,4))</f>
        <v>0.96099999999999997</v>
      </c>
      <c r="AF7000" s="157">
        <f>IF('1a-Electricity'!$AN$78="no","",ROUND(AD7000,4))</f>
        <v>0.96099999999999997</v>
      </c>
      <c r="AG7000" s="157">
        <f>IF('1a-Electricity'!$AN$79="no","",ROUND(AD7000,4))</f>
        <v>0.96099999999999997</v>
      </c>
      <c r="BL7000" s="157">
        <f t="shared" si="234"/>
        <v>0.96000000000000074</v>
      </c>
      <c r="BM7000" s="157">
        <f>IF('1b-NaturalGas'!$AN$87="no","",ROUND(BL7000,4))</f>
        <v>0.96</v>
      </c>
      <c r="BN7000" s="157">
        <f>IF('1b-NaturalGas'!$AN$88="no","",ROUND(BL7000,4))</f>
        <v>0.96</v>
      </c>
      <c r="BO7000" s="157">
        <f>IF('1b-NaturalGas'!$AN$89="no","",ROUND(BL7000,4))</f>
        <v>0.96</v>
      </c>
      <c r="BP7000" s="157">
        <f>IF('1b-NaturalGas'!$AN$90="no","not applicable (based on previous answers)",ROUND(BL7000,4))</f>
        <v>0.96</v>
      </c>
      <c r="BQ7000" s="157">
        <f>IF('1b-NaturalGas'!$AN$91="no","not applicable (based on previous answers)",ROUND(BL7000,4))</f>
        <v>0.96</v>
      </c>
    </row>
    <row r="7001" spans="30:69" x14ac:dyDescent="0.25">
      <c r="AD7001" s="157">
        <f t="shared" si="233"/>
        <v>0.96200000000000074</v>
      </c>
      <c r="AE7001" s="157">
        <f>IF('1a-Electricity'!$AN$77="no","",ROUND(AD7001,4))</f>
        <v>0.96199999999999997</v>
      </c>
      <c r="AF7001" s="157">
        <f>IF('1a-Electricity'!$AN$78="no","",ROUND(AD7001,4))</f>
        <v>0.96199999999999997</v>
      </c>
      <c r="AG7001" s="157">
        <f>IF('1a-Electricity'!$AN$79="no","",ROUND(AD7001,4))</f>
        <v>0.96199999999999997</v>
      </c>
      <c r="BL7001" s="157">
        <f t="shared" si="234"/>
        <v>0.96100000000000074</v>
      </c>
      <c r="BM7001" s="157">
        <f>IF('1b-NaturalGas'!$AN$87="no","",ROUND(BL7001,4))</f>
        <v>0.96099999999999997</v>
      </c>
      <c r="BN7001" s="157">
        <f>IF('1b-NaturalGas'!$AN$88="no","",ROUND(BL7001,4))</f>
        <v>0.96099999999999997</v>
      </c>
      <c r="BO7001" s="157">
        <f>IF('1b-NaturalGas'!$AN$89="no","",ROUND(BL7001,4))</f>
        <v>0.96099999999999997</v>
      </c>
      <c r="BP7001" s="157">
        <f>IF('1b-NaturalGas'!$AN$90="no","not applicable (based on previous answers)",ROUND(BL7001,4))</f>
        <v>0.96099999999999997</v>
      </c>
      <c r="BQ7001" s="157">
        <f>IF('1b-NaturalGas'!$AN$91="no","not applicable (based on previous answers)",ROUND(BL7001,4))</f>
        <v>0.96099999999999997</v>
      </c>
    </row>
    <row r="7002" spans="30:69" x14ac:dyDescent="0.25">
      <c r="AD7002" s="157">
        <f t="shared" si="233"/>
        <v>0.96300000000000074</v>
      </c>
      <c r="AE7002" s="157">
        <f>IF('1a-Electricity'!$AN$77="no","",ROUND(AD7002,4))</f>
        <v>0.96299999999999997</v>
      </c>
      <c r="AF7002" s="157">
        <f>IF('1a-Electricity'!$AN$78="no","",ROUND(AD7002,4))</f>
        <v>0.96299999999999997</v>
      </c>
      <c r="AG7002" s="157">
        <f>IF('1a-Electricity'!$AN$79="no","",ROUND(AD7002,4))</f>
        <v>0.96299999999999997</v>
      </c>
      <c r="BL7002" s="157">
        <f t="shared" si="234"/>
        <v>0.96200000000000074</v>
      </c>
      <c r="BM7002" s="157">
        <f>IF('1b-NaturalGas'!$AN$87="no","",ROUND(BL7002,4))</f>
        <v>0.96199999999999997</v>
      </c>
      <c r="BN7002" s="157">
        <f>IF('1b-NaturalGas'!$AN$88="no","",ROUND(BL7002,4))</f>
        <v>0.96199999999999997</v>
      </c>
      <c r="BO7002" s="157">
        <f>IF('1b-NaturalGas'!$AN$89="no","",ROUND(BL7002,4))</f>
        <v>0.96199999999999997</v>
      </c>
      <c r="BP7002" s="157">
        <f>IF('1b-NaturalGas'!$AN$90="no","not applicable (based on previous answers)",ROUND(BL7002,4))</f>
        <v>0.96199999999999997</v>
      </c>
      <c r="BQ7002" s="157">
        <f>IF('1b-NaturalGas'!$AN$91="no","not applicable (based on previous answers)",ROUND(BL7002,4))</f>
        <v>0.96199999999999997</v>
      </c>
    </row>
    <row r="7003" spans="30:69" x14ac:dyDescent="0.25">
      <c r="AD7003" s="157">
        <f t="shared" si="233"/>
        <v>0.96400000000000075</v>
      </c>
      <c r="AE7003" s="157">
        <f>IF('1a-Electricity'!$AN$77="no","",ROUND(AD7003,4))</f>
        <v>0.96399999999999997</v>
      </c>
      <c r="AF7003" s="157">
        <f>IF('1a-Electricity'!$AN$78="no","",ROUND(AD7003,4))</f>
        <v>0.96399999999999997</v>
      </c>
      <c r="AG7003" s="157">
        <f>IF('1a-Electricity'!$AN$79="no","",ROUND(AD7003,4))</f>
        <v>0.96399999999999997</v>
      </c>
      <c r="BL7003" s="157">
        <f t="shared" si="234"/>
        <v>0.96300000000000074</v>
      </c>
      <c r="BM7003" s="157">
        <f>IF('1b-NaturalGas'!$AN$87="no","",ROUND(BL7003,4))</f>
        <v>0.96299999999999997</v>
      </c>
      <c r="BN7003" s="157">
        <f>IF('1b-NaturalGas'!$AN$88="no","",ROUND(BL7003,4))</f>
        <v>0.96299999999999997</v>
      </c>
      <c r="BO7003" s="157">
        <f>IF('1b-NaturalGas'!$AN$89="no","",ROUND(BL7003,4))</f>
        <v>0.96299999999999997</v>
      </c>
      <c r="BP7003" s="157">
        <f>IF('1b-NaturalGas'!$AN$90="no","not applicable (based on previous answers)",ROUND(BL7003,4))</f>
        <v>0.96299999999999997</v>
      </c>
      <c r="BQ7003" s="157">
        <f>IF('1b-NaturalGas'!$AN$91="no","not applicable (based on previous answers)",ROUND(BL7003,4))</f>
        <v>0.96299999999999997</v>
      </c>
    </row>
    <row r="7004" spans="30:69" x14ac:dyDescent="0.25">
      <c r="AD7004" s="157">
        <f t="shared" si="233"/>
        <v>0.96500000000000075</v>
      </c>
      <c r="AE7004" s="157">
        <f>IF('1a-Electricity'!$AN$77="no","",ROUND(AD7004,4))</f>
        <v>0.96499999999999997</v>
      </c>
      <c r="AF7004" s="157">
        <f>IF('1a-Electricity'!$AN$78="no","",ROUND(AD7004,4))</f>
        <v>0.96499999999999997</v>
      </c>
      <c r="AG7004" s="157">
        <f>IF('1a-Electricity'!$AN$79="no","",ROUND(AD7004,4))</f>
        <v>0.96499999999999997</v>
      </c>
      <c r="BL7004" s="157">
        <f t="shared" si="234"/>
        <v>0.96400000000000075</v>
      </c>
      <c r="BM7004" s="157">
        <f>IF('1b-NaturalGas'!$AN$87="no","",ROUND(BL7004,4))</f>
        <v>0.96399999999999997</v>
      </c>
      <c r="BN7004" s="157">
        <f>IF('1b-NaturalGas'!$AN$88="no","",ROUND(BL7004,4))</f>
        <v>0.96399999999999997</v>
      </c>
      <c r="BO7004" s="157">
        <f>IF('1b-NaturalGas'!$AN$89="no","",ROUND(BL7004,4))</f>
        <v>0.96399999999999997</v>
      </c>
      <c r="BP7004" s="157">
        <f>IF('1b-NaturalGas'!$AN$90="no","not applicable (based on previous answers)",ROUND(BL7004,4))</f>
        <v>0.96399999999999997</v>
      </c>
      <c r="BQ7004" s="157">
        <f>IF('1b-NaturalGas'!$AN$91="no","not applicable (based on previous answers)",ROUND(BL7004,4))</f>
        <v>0.96399999999999997</v>
      </c>
    </row>
    <row r="7005" spans="30:69" x14ac:dyDescent="0.25">
      <c r="AD7005" s="157">
        <f t="shared" si="233"/>
        <v>0.96600000000000075</v>
      </c>
      <c r="AE7005" s="157">
        <f>IF('1a-Electricity'!$AN$77="no","",ROUND(AD7005,4))</f>
        <v>0.96599999999999997</v>
      </c>
      <c r="AF7005" s="157">
        <f>IF('1a-Electricity'!$AN$78="no","",ROUND(AD7005,4))</f>
        <v>0.96599999999999997</v>
      </c>
      <c r="AG7005" s="157">
        <f>IF('1a-Electricity'!$AN$79="no","",ROUND(AD7005,4))</f>
        <v>0.96599999999999997</v>
      </c>
      <c r="BL7005" s="157">
        <f t="shared" si="234"/>
        <v>0.96500000000000075</v>
      </c>
      <c r="BM7005" s="157">
        <f>IF('1b-NaturalGas'!$AN$87="no","",ROUND(BL7005,4))</f>
        <v>0.96499999999999997</v>
      </c>
      <c r="BN7005" s="157">
        <f>IF('1b-NaturalGas'!$AN$88="no","",ROUND(BL7005,4))</f>
        <v>0.96499999999999997</v>
      </c>
      <c r="BO7005" s="157">
        <f>IF('1b-NaturalGas'!$AN$89="no","",ROUND(BL7005,4))</f>
        <v>0.96499999999999997</v>
      </c>
      <c r="BP7005" s="157">
        <f>IF('1b-NaturalGas'!$AN$90="no","not applicable (based on previous answers)",ROUND(BL7005,4))</f>
        <v>0.96499999999999997</v>
      </c>
      <c r="BQ7005" s="157">
        <f>IF('1b-NaturalGas'!$AN$91="no","not applicable (based on previous answers)",ROUND(BL7005,4))</f>
        <v>0.96499999999999997</v>
      </c>
    </row>
    <row r="7006" spans="30:69" x14ac:dyDescent="0.25">
      <c r="AD7006" s="157">
        <f t="shared" si="233"/>
        <v>0.96700000000000075</v>
      </c>
      <c r="AE7006" s="157">
        <f>IF('1a-Electricity'!$AN$77="no","",ROUND(AD7006,4))</f>
        <v>0.96699999999999997</v>
      </c>
      <c r="AF7006" s="157">
        <f>IF('1a-Electricity'!$AN$78="no","",ROUND(AD7006,4))</f>
        <v>0.96699999999999997</v>
      </c>
      <c r="AG7006" s="157">
        <f>IF('1a-Electricity'!$AN$79="no","",ROUND(AD7006,4))</f>
        <v>0.96699999999999997</v>
      </c>
      <c r="BL7006" s="157">
        <f t="shared" si="234"/>
        <v>0.96600000000000075</v>
      </c>
      <c r="BM7006" s="157">
        <f>IF('1b-NaturalGas'!$AN$87="no","",ROUND(BL7006,4))</f>
        <v>0.96599999999999997</v>
      </c>
      <c r="BN7006" s="157">
        <f>IF('1b-NaturalGas'!$AN$88="no","",ROUND(BL7006,4))</f>
        <v>0.96599999999999997</v>
      </c>
      <c r="BO7006" s="157">
        <f>IF('1b-NaturalGas'!$AN$89="no","",ROUND(BL7006,4))</f>
        <v>0.96599999999999997</v>
      </c>
      <c r="BP7006" s="157">
        <f>IF('1b-NaturalGas'!$AN$90="no","not applicable (based on previous answers)",ROUND(BL7006,4))</f>
        <v>0.96599999999999997</v>
      </c>
      <c r="BQ7006" s="157">
        <f>IF('1b-NaturalGas'!$AN$91="no","not applicable (based on previous answers)",ROUND(BL7006,4))</f>
        <v>0.96599999999999997</v>
      </c>
    </row>
    <row r="7007" spans="30:69" x14ac:dyDescent="0.25">
      <c r="AD7007" s="157">
        <f t="shared" si="233"/>
        <v>0.96800000000000075</v>
      </c>
      <c r="AE7007" s="157">
        <f>IF('1a-Electricity'!$AN$77="no","",ROUND(AD7007,4))</f>
        <v>0.96799999999999997</v>
      </c>
      <c r="AF7007" s="157">
        <f>IF('1a-Electricity'!$AN$78="no","",ROUND(AD7007,4))</f>
        <v>0.96799999999999997</v>
      </c>
      <c r="AG7007" s="157">
        <f>IF('1a-Electricity'!$AN$79="no","",ROUND(AD7007,4))</f>
        <v>0.96799999999999997</v>
      </c>
      <c r="BL7007" s="157">
        <f t="shared" si="234"/>
        <v>0.96700000000000075</v>
      </c>
      <c r="BM7007" s="157">
        <f>IF('1b-NaturalGas'!$AN$87="no","",ROUND(BL7007,4))</f>
        <v>0.96699999999999997</v>
      </c>
      <c r="BN7007" s="157">
        <f>IF('1b-NaturalGas'!$AN$88="no","",ROUND(BL7007,4))</f>
        <v>0.96699999999999997</v>
      </c>
      <c r="BO7007" s="157">
        <f>IF('1b-NaturalGas'!$AN$89="no","",ROUND(BL7007,4))</f>
        <v>0.96699999999999997</v>
      </c>
      <c r="BP7007" s="157">
        <f>IF('1b-NaturalGas'!$AN$90="no","not applicable (based on previous answers)",ROUND(BL7007,4))</f>
        <v>0.96699999999999997</v>
      </c>
      <c r="BQ7007" s="157">
        <f>IF('1b-NaturalGas'!$AN$91="no","not applicable (based on previous answers)",ROUND(BL7007,4))</f>
        <v>0.96699999999999997</v>
      </c>
    </row>
    <row r="7008" spans="30:69" x14ac:dyDescent="0.25">
      <c r="AD7008" s="157">
        <f t="shared" si="233"/>
        <v>0.96900000000000075</v>
      </c>
      <c r="AE7008" s="157">
        <f>IF('1a-Electricity'!$AN$77="no","",ROUND(AD7008,4))</f>
        <v>0.96899999999999997</v>
      </c>
      <c r="AF7008" s="157">
        <f>IF('1a-Electricity'!$AN$78="no","",ROUND(AD7008,4))</f>
        <v>0.96899999999999997</v>
      </c>
      <c r="AG7008" s="157">
        <f>IF('1a-Electricity'!$AN$79="no","",ROUND(AD7008,4))</f>
        <v>0.96899999999999997</v>
      </c>
      <c r="BL7008" s="157">
        <f t="shared" si="234"/>
        <v>0.96800000000000075</v>
      </c>
      <c r="BM7008" s="157">
        <f>IF('1b-NaturalGas'!$AN$87="no","",ROUND(BL7008,4))</f>
        <v>0.96799999999999997</v>
      </c>
      <c r="BN7008" s="157">
        <f>IF('1b-NaturalGas'!$AN$88="no","",ROUND(BL7008,4))</f>
        <v>0.96799999999999997</v>
      </c>
      <c r="BO7008" s="157">
        <f>IF('1b-NaturalGas'!$AN$89="no","",ROUND(BL7008,4))</f>
        <v>0.96799999999999997</v>
      </c>
      <c r="BP7008" s="157">
        <f>IF('1b-NaturalGas'!$AN$90="no","not applicable (based on previous answers)",ROUND(BL7008,4))</f>
        <v>0.96799999999999997</v>
      </c>
      <c r="BQ7008" s="157">
        <f>IF('1b-NaturalGas'!$AN$91="no","not applicable (based on previous answers)",ROUND(BL7008,4))</f>
        <v>0.96799999999999997</v>
      </c>
    </row>
    <row r="7009" spans="30:69" x14ac:dyDescent="0.25">
      <c r="AD7009" s="157">
        <f t="shared" si="233"/>
        <v>0.97000000000000075</v>
      </c>
      <c r="AE7009" s="157">
        <f>IF('1a-Electricity'!$AN$77="no","",ROUND(AD7009,4))</f>
        <v>0.97</v>
      </c>
      <c r="AF7009" s="157">
        <f>IF('1a-Electricity'!$AN$78="no","",ROUND(AD7009,4))</f>
        <v>0.97</v>
      </c>
      <c r="AG7009" s="157">
        <f>IF('1a-Electricity'!$AN$79="no","",ROUND(AD7009,4))</f>
        <v>0.97</v>
      </c>
      <c r="BL7009" s="157">
        <f t="shared" si="234"/>
        <v>0.96900000000000075</v>
      </c>
      <c r="BM7009" s="157">
        <f>IF('1b-NaturalGas'!$AN$87="no","",ROUND(BL7009,4))</f>
        <v>0.96899999999999997</v>
      </c>
      <c r="BN7009" s="157">
        <f>IF('1b-NaturalGas'!$AN$88="no","",ROUND(BL7009,4))</f>
        <v>0.96899999999999997</v>
      </c>
      <c r="BO7009" s="157">
        <f>IF('1b-NaturalGas'!$AN$89="no","",ROUND(BL7009,4))</f>
        <v>0.96899999999999997</v>
      </c>
      <c r="BP7009" s="157">
        <f>IF('1b-NaturalGas'!$AN$90="no","not applicable (based on previous answers)",ROUND(BL7009,4))</f>
        <v>0.96899999999999997</v>
      </c>
      <c r="BQ7009" s="157">
        <f>IF('1b-NaturalGas'!$AN$91="no","not applicable (based on previous answers)",ROUND(BL7009,4))</f>
        <v>0.96899999999999997</v>
      </c>
    </row>
    <row r="7010" spans="30:69" x14ac:dyDescent="0.25">
      <c r="AD7010" s="157">
        <f t="shared" si="233"/>
        <v>0.97100000000000075</v>
      </c>
      <c r="AE7010" s="157">
        <f>IF('1a-Electricity'!$AN$77="no","",ROUND(AD7010,4))</f>
        <v>0.97099999999999997</v>
      </c>
      <c r="AF7010" s="157">
        <f>IF('1a-Electricity'!$AN$78="no","",ROUND(AD7010,4))</f>
        <v>0.97099999999999997</v>
      </c>
      <c r="AG7010" s="157">
        <f>IF('1a-Electricity'!$AN$79="no","",ROUND(AD7010,4))</f>
        <v>0.97099999999999997</v>
      </c>
      <c r="BL7010" s="157">
        <f t="shared" si="234"/>
        <v>0.97000000000000075</v>
      </c>
      <c r="BM7010" s="157">
        <f>IF('1b-NaturalGas'!$AN$87="no","",ROUND(BL7010,4))</f>
        <v>0.97</v>
      </c>
      <c r="BN7010" s="157">
        <f>IF('1b-NaturalGas'!$AN$88="no","",ROUND(BL7010,4))</f>
        <v>0.97</v>
      </c>
      <c r="BO7010" s="157">
        <f>IF('1b-NaturalGas'!$AN$89="no","",ROUND(BL7010,4))</f>
        <v>0.97</v>
      </c>
      <c r="BP7010" s="157">
        <f>IF('1b-NaturalGas'!$AN$90="no","not applicable (based on previous answers)",ROUND(BL7010,4))</f>
        <v>0.97</v>
      </c>
      <c r="BQ7010" s="157">
        <f>IF('1b-NaturalGas'!$AN$91="no","not applicable (based on previous answers)",ROUND(BL7010,4))</f>
        <v>0.97</v>
      </c>
    </row>
    <row r="7011" spans="30:69" x14ac:dyDescent="0.25">
      <c r="AD7011" s="157">
        <f t="shared" si="233"/>
        <v>0.97200000000000075</v>
      </c>
      <c r="AE7011" s="157">
        <f>IF('1a-Electricity'!$AN$77="no","",ROUND(AD7011,4))</f>
        <v>0.97199999999999998</v>
      </c>
      <c r="AF7011" s="157">
        <f>IF('1a-Electricity'!$AN$78="no","",ROUND(AD7011,4))</f>
        <v>0.97199999999999998</v>
      </c>
      <c r="AG7011" s="157">
        <f>IF('1a-Electricity'!$AN$79="no","",ROUND(AD7011,4))</f>
        <v>0.97199999999999998</v>
      </c>
      <c r="BL7011" s="157">
        <f t="shared" si="234"/>
        <v>0.97100000000000075</v>
      </c>
      <c r="BM7011" s="157">
        <f>IF('1b-NaturalGas'!$AN$87="no","",ROUND(BL7011,4))</f>
        <v>0.97099999999999997</v>
      </c>
      <c r="BN7011" s="157">
        <f>IF('1b-NaturalGas'!$AN$88="no","",ROUND(BL7011,4))</f>
        <v>0.97099999999999997</v>
      </c>
      <c r="BO7011" s="157">
        <f>IF('1b-NaturalGas'!$AN$89="no","",ROUND(BL7011,4))</f>
        <v>0.97099999999999997</v>
      </c>
      <c r="BP7011" s="157">
        <f>IF('1b-NaturalGas'!$AN$90="no","not applicable (based on previous answers)",ROUND(BL7011,4))</f>
        <v>0.97099999999999997</v>
      </c>
      <c r="BQ7011" s="157">
        <f>IF('1b-NaturalGas'!$AN$91="no","not applicable (based on previous answers)",ROUND(BL7011,4))</f>
        <v>0.97099999999999997</v>
      </c>
    </row>
    <row r="7012" spans="30:69" x14ac:dyDescent="0.25">
      <c r="AD7012" s="157">
        <f t="shared" si="233"/>
        <v>0.97300000000000075</v>
      </c>
      <c r="AE7012" s="157">
        <f>IF('1a-Electricity'!$AN$77="no","",ROUND(AD7012,4))</f>
        <v>0.97299999999999998</v>
      </c>
      <c r="AF7012" s="157">
        <f>IF('1a-Electricity'!$AN$78="no","",ROUND(AD7012,4))</f>
        <v>0.97299999999999998</v>
      </c>
      <c r="AG7012" s="157">
        <f>IF('1a-Electricity'!$AN$79="no","",ROUND(AD7012,4))</f>
        <v>0.97299999999999998</v>
      </c>
      <c r="BL7012" s="157">
        <f t="shared" si="234"/>
        <v>0.97200000000000075</v>
      </c>
      <c r="BM7012" s="157">
        <f>IF('1b-NaturalGas'!$AN$87="no","",ROUND(BL7012,4))</f>
        <v>0.97199999999999998</v>
      </c>
      <c r="BN7012" s="157">
        <f>IF('1b-NaturalGas'!$AN$88="no","",ROUND(BL7012,4))</f>
        <v>0.97199999999999998</v>
      </c>
      <c r="BO7012" s="157">
        <f>IF('1b-NaturalGas'!$AN$89="no","",ROUND(BL7012,4))</f>
        <v>0.97199999999999998</v>
      </c>
      <c r="BP7012" s="157">
        <f>IF('1b-NaturalGas'!$AN$90="no","not applicable (based on previous answers)",ROUND(BL7012,4))</f>
        <v>0.97199999999999998</v>
      </c>
      <c r="BQ7012" s="157">
        <f>IF('1b-NaturalGas'!$AN$91="no","not applicable (based on previous answers)",ROUND(BL7012,4))</f>
        <v>0.97199999999999998</v>
      </c>
    </row>
    <row r="7013" spans="30:69" x14ac:dyDescent="0.25">
      <c r="AD7013" s="157">
        <f t="shared" si="233"/>
        <v>0.97400000000000075</v>
      </c>
      <c r="AE7013" s="157">
        <f>IF('1a-Electricity'!$AN$77="no","",ROUND(AD7013,4))</f>
        <v>0.97399999999999998</v>
      </c>
      <c r="AF7013" s="157">
        <f>IF('1a-Electricity'!$AN$78="no","",ROUND(AD7013,4))</f>
        <v>0.97399999999999998</v>
      </c>
      <c r="AG7013" s="157">
        <f>IF('1a-Electricity'!$AN$79="no","",ROUND(AD7013,4))</f>
        <v>0.97399999999999998</v>
      </c>
      <c r="BL7013" s="157">
        <f t="shared" si="234"/>
        <v>0.97300000000000075</v>
      </c>
      <c r="BM7013" s="157">
        <f>IF('1b-NaturalGas'!$AN$87="no","",ROUND(BL7013,4))</f>
        <v>0.97299999999999998</v>
      </c>
      <c r="BN7013" s="157">
        <f>IF('1b-NaturalGas'!$AN$88="no","",ROUND(BL7013,4))</f>
        <v>0.97299999999999998</v>
      </c>
      <c r="BO7013" s="157">
        <f>IF('1b-NaturalGas'!$AN$89="no","",ROUND(BL7013,4))</f>
        <v>0.97299999999999998</v>
      </c>
      <c r="BP7013" s="157">
        <f>IF('1b-NaturalGas'!$AN$90="no","not applicable (based on previous answers)",ROUND(BL7013,4))</f>
        <v>0.97299999999999998</v>
      </c>
      <c r="BQ7013" s="157">
        <f>IF('1b-NaturalGas'!$AN$91="no","not applicable (based on previous answers)",ROUND(BL7013,4))</f>
        <v>0.97299999999999998</v>
      </c>
    </row>
    <row r="7014" spans="30:69" x14ac:dyDescent="0.25">
      <c r="AD7014" s="157">
        <f t="shared" si="233"/>
        <v>0.97500000000000075</v>
      </c>
      <c r="AE7014" s="157">
        <f>IF('1a-Electricity'!$AN$77="no","",ROUND(AD7014,4))</f>
        <v>0.97499999999999998</v>
      </c>
      <c r="AF7014" s="157">
        <f>IF('1a-Electricity'!$AN$78="no","",ROUND(AD7014,4))</f>
        <v>0.97499999999999998</v>
      </c>
      <c r="AG7014" s="157">
        <f>IF('1a-Electricity'!$AN$79="no","",ROUND(AD7014,4))</f>
        <v>0.97499999999999998</v>
      </c>
      <c r="BL7014" s="157">
        <f t="shared" si="234"/>
        <v>0.97400000000000075</v>
      </c>
      <c r="BM7014" s="157">
        <f>IF('1b-NaturalGas'!$AN$87="no","",ROUND(BL7014,4))</f>
        <v>0.97399999999999998</v>
      </c>
      <c r="BN7014" s="157">
        <f>IF('1b-NaturalGas'!$AN$88="no","",ROUND(BL7014,4))</f>
        <v>0.97399999999999998</v>
      </c>
      <c r="BO7014" s="157">
        <f>IF('1b-NaturalGas'!$AN$89="no","",ROUND(BL7014,4))</f>
        <v>0.97399999999999998</v>
      </c>
      <c r="BP7014" s="157">
        <f>IF('1b-NaturalGas'!$AN$90="no","not applicable (based on previous answers)",ROUND(BL7014,4))</f>
        <v>0.97399999999999998</v>
      </c>
      <c r="BQ7014" s="157">
        <f>IF('1b-NaturalGas'!$AN$91="no","not applicable (based on previous answers)",ROUND(BL7014,4))</f>
        <v>0.97399999999999998</v>
      </c>
    </row>
    <row r="7015" spans="30:69" x14ac:dyDescent="0.25">
      <c r="AD7015" s="157">
        <f t="shared" si="233"/>
        <v>0.97600000000000076</v>
      </c>
      <c r="AE7015" s="157">
        <f>IF('1a-Electricity'!$AN$77="no","",ROUND(AD7015,4))</f>
        <v>0.97599999999999998</v>
      </c>
      <c r="AF7015" s="157">
        <f>IF('1a-Electricity'!$AN$78="no","",ROUND(AD7015,4))</f>
        <v>0.97599999999999998</v>
      </c>
      <c r="AG7015" s="157">
        <f>IF('1a-Electricity'!$AN$79="no","",ROUND(AD7015,4))</f>
        <v>0.97599999999999998</v>
      </c>
      <c r="BL7015" s="157">
        <f t="shared" si="234"/>
        <v>0.97500000000000075</v>
      </c>
      <c r="BM7015" s="157">
        <f>IF('1b-NaturalGas'!$AN$87="no","",ROUND(BL7015,4))</f>
        <v>0.97499999999999998</v>
      </c>
      <c r="BN7015" s="157">
        <f>IF('1b-NaturalGas'!$AN$88="no","",ROUND(BL7015,4))</f>
        <v>0.97499999999999998</v>
      </c>
      <c r="BO7015" s="157">
        <f>IF('1b-NaturalGas'!$AN$89="no","",ROUND(BL7015,4))</f>
        <v>0.97499999999999998</v>
      </c>
      <c r="BP7015" s="157">
        <f>IF('1b-NaturalGas'!$AN$90="no","not applicable (based on previous answers)",ROUND(BL7015,4))</f>
        <v>0.97499999999999998</v>
      </c>
      <c r="BQ7015" s="157">
        <f>IF('1b-NaturalGas'!$AN$91="no","not applicable (based on previous answers)",ROUND(BL7015,4))</f>
        <v>0.97499999999999998</v>
      </c>
    </row>
    <row r="7016" spans="30:69" x14ac:dyDescent="0.25">
      <c r="AD7016" s="157">
        <f t="shared" si="233"/>
        <v>0.97700000000000076</v>
      </c>
      <c r="AE7016" s="157">
        <f>IF('1a-Electricity'!$AN$77="no","",ROUND(AD7016,4))</f>
        <v>0.97699999999999998</v>
      </c>
      <c r="AF7016" s="157">
        <f>IF('1a-Electricity'!$AN$78="no","",ROUND(AD7016,4))</f>
        <v>0.97699999999999998</v>
      </c>
      <c r="AG7016" s="157">
        <f>IF('1a-Electricity'!$AN$79="no","",ROUND(AD7016,4))</f>
        <v>0.97699999999999998</v>
      </c>
      <c r="BL7016" s="157">
        <f t="shared" si="234"/>
        <v>0.97600000000000076</v>
      </c>
      <c r="BM7016" s="157">
        <f>IF('1b-NaturalGas'!$AN$87="no","",ROUND(BL7016,4))</f>
        <v>0.97599999999999998</v>
      </c>
      <c r="BN7016" s="157">
        <f>IF('1b-NaturalGas'!$AN$88="no","",ROUND(BL7016,4))</f>
        <v>0.97599999999999998</v>
      </c>
      <c r="BO7016" s="157">
        <f>IF('1b-NaturalGas'!$AN$89="no","",ROUND(BL7016,4))</f>
        <v>0.97599999999999998</v>
      </c>
      <c r="BP7016" s="157">
        <f>IF('1b-NaturalGas'!$AN$90="no","not applicable (based on previous answers)",ROUND(BL7016,4))</f>
        <v>0.97599999999999998</v>
      </c>
      <c r="BQ7016" s="157">
        <f>IF('1b-NaturalGas'!$AN$91="no","not applicable (based on previous answers)",ROUND(BL7016,4))</f>
        <v>0.97599999999999998</v>
      </c>
    </row>
    <row r="7017" spans="30:69" x14ac:dyDescent="0.25">
      <c r="AD7017" s="157">
        <f t="shared" si="233"/>
        <v>0.97800000000000076</v>
      </c>
      <c r="AE7017" s="157">
        <f>IF('1a-Electricity'!$AN$77="no","",ROUND(AD7017,4))</f>
        <v>0.97799999999999998</v>
      </c>
      <c r="AF7017" s="157">
        <f>IF('1a-Electricity'!$AN$78="no","",ROUND(AD7017,4))</f>
        <v>0.97799999999999998</v>
      </c>
      <c r="AG7017" s="157">
        <f>IF('1a-Electricity'!$AN$79="no","",ROUND(AD7017,4))</f>
        <v>0.97799999999999998</v>
      </c>
      <c r="BL7017" s="157">
        <f t="shared" si="234"/>
        <v>0.97700000000000076</v>
      </c>
      <c r="BM7017" s="157">
        <f>IF('1b-NaturalGas'!$AN$87="no","",ROUND(BL7017,4))</f>
        <v>0.97699999999999998</v>
      </c>
      <c r="BN7017" s="157">
        <f>IF('1b-NaturalGas'!$AN$88="no","",ROUND(BL7017,4))</f>
        <v>0.97699999999999998</v>
      </c>
      <c r="BO7017" s="157">
        <f>IF('1b-NaturalGas'!$AN$89="no","",ROUND(BL7017,4))</f>
        <v>0.97699999999999998</v>
      </c>
      <c r="BP7017" s="157">
        <f>IF('1b-NaturalGas'!$AN$90="no","not applicable (based on previous answers)",ROUND(BL7017,4))</f>
        <v>0.97699999999999998</v>
      </c>
      <c r="BQ7017" s="157">
        <f>IF('1b-NaturalGas'!$AN$91="no","not applicable (based on previous answers)",ROUND(BL7017,4))</f>
        <v>0.97699999999999998</v>
      </c>
    </row>
    <row r="7018" spans="30:69" x14ac:dyDescent="0.25">
      <c r="AD7018" s="157">
        <f t="shared" si="233"/>
        <v>0.97900000000000076</v>
      </c>
      <c r="AE7018" s="157">
        <f>IF('1a-Electricity'!$AN$77="no","",ROUND(AD7018,4))</f>
        <v>0.97899999999999998</v>
      </c>
      <c r="AF7018" s="157">
        <f>IF('1a-Electricity'!$AN$78="no","",ROUND(AD7018,4))</f>
        <v>0.97899999999999998</v>
      </c>
      <c r="AG7018" s="157">
        <f>IF('1a-Electricity'!$AN$79="no","",ROUND(AD7018,4))</f>
        <v>0.97899999999999998</v>
      </c>
      <c r="BL7018" s="157">
        <f t="shared" si="234"/>
        <v>0.97800000000000076</v>
      </c>
      <c r="BM7018" s="157">
        <f>IF('1b-NaturalGas'!$AN$87="no","",ROUND(BL7018,4))</f>
        <v>0.97799999999999998</v>
      </c>
      <c r="BN7018" s="157">
        <f>IF('1b-NaturalGas'!$AN$88="no","",ROUND(BL7018,4))</f>
        <v>0.97799999999999998</v>
      </c>
      <c r="BO7018" s="157">
        <f>IF('1b-NaturalGas'!$AN$89="no","",ROUND(BL7018,4))</f>
        <v>0.97799999999999998</v>
      </c>
      <c r="BP7018" s="157">
        <f>IF('1b-NaturalGas'!$AN$90="no","not applicable (based on previous answers)",ROUND(BL7018,4))</f>
        <v>0.97799999999999998</v>
      </c>
      <c r="BQ7018" s="157">
        <f>IF('1b-NaturalGas'!$AN$91="no","not applicable (based on previous answers)",ROUND(BL7018,4))</f>
        <v>0.97799999999999998</v>
      </c>
    </row>
    <row r="7019" spans="30:69" x14ac:dyDescent="0.25">
      <c r="AD7019" s="157">
        <f t="shared" si="233"/>
        <v>0.98000000000000076</v>
      </c>
      <c r="AE7019" s="157">
        <f>IF('1a-Electricity'!$AN$77="no","",ROUND(AD7019,4))</f>
        <v>0.98</v>
      </c>
      <c r="AF7019" s="157">
        <f>IF('1a-Electricity'!$AN$78="no","",ROUND(AD7019,4))</f>
        <v>0.98</v>
      </c>
      <c r="AG7019" s="157">
        <f>IF('1a-Electricity'!$AN$79="no","",ROUND(AD7019,4))</f>
        <v>0.98</v>
      </c>
      <c r="BL7019" s="157">
        <f t="shared" si="234"/>
        <v>0.97900000000000076</v>
      </c>
      <c r="BM7019" s="157">
        <f>IF('1b-NaturalGas'!$AN$87="no","",ROUND(BL7019,4))</f>
        <v>0.97899999999999998</v>
      </c>
      <c r="BN7019" s="157">
        <f>IF('1b-NaturalGas'!$AN$88="no","",ROUND(BL7019,4))</f>
        <v>0.97899999999999998</v>
      </c>
      <c r="BO7019" s="157">
        <f>IF('1b-NaturalGas'!$AN$89="no","",ROUND(BL7019,4))</f>
        <v>0.97899999999999998</v>
      </c>
      <c r="BP7019" s="157">
        <f>IF('1b-NaturalGas'!$AN$90="no","not applicable (based on previous answers)",ROUND(BL7019,4))</f>
        <v>0.97899999999999998</v>
      </c>
      <c r="BQ7019" s="157">
        <f>IF('1b-NaturalGas'!$AN$91="no","not applicable (based on previous answers)",ROUND(BL7019,4))</f>
        <v>0.97899999999999998</v>
      </c>
    </row>
    <row r="7020" spans="30:69" x14ac:dyDescent="0.25">
      <c r="AD7020" s="157">
        <f t="shared" si="233"/>
        <v>0.98100000000000076</v>
      </c>
      <c r="AE7020" s="157">
        <f>IF('1a-Electricity'!$AN$77="no","",ROUND(AD7020,4))</f>
        <v>0.98099999999999998</v>
      </c>
      <c r="AF7020" s="157">
        <f>IF('1a-Electricity'!$AN$78="no","",ROUND(AD7020,4))</f>
        <v>0.98099999999999998</v>
      </c>
      <c r="AG7020" s="157">
        <f>IF('1a-Electricity'!$AN$79="no","",ROUND(AD7020,4))</f>
        <v>0.98099999999999998</v>
      </c>
      <c r="BL7020" s="157">
        <f t="shared" si="234"/>
        <v>0.98000000000000076</v>
      </c>
      <c r="BM7020" s="157">
        <f>IF('1b-NaturalGas'!$AN$87="no","",ROUND(BL7020,4))</f>
        <v>0.98</v>
      </c>
      <c r="BN7020" s="157">
        <f>IF('1b-NaturalGas'!$AN$88="no","",ROUND(BL7020,4))</f>
        <v>0.98</v>
      </c>
      <c r="BO7020" s="157">
        <f>IF('1b-NaturalGas'!$AN$89="no","",ROUND(BL7020,4))</f>
        <v>0.98</v>
      </c>
      <c r="BP7020" s="157">
        <f>IF('1b-NaturalGas'!$AN$90="no","not applicable (based on previous answers)",ROUND(BL7020,4))</f>
        <v>0.98</v>
      </c>
      <c r="BQ7020" s="157">
        <f>IF('1b-NaturalGas'!$AN$91="no","not applicable (based on previous answers)",ROUND(BL7020,4))</f>
        <v>0.98</v>
      </c>
    </row>
    <row r="7021" spans="30:69" x14ac:dyDescent="0.25">
      <c r="AD7021" s="157">
        <f t="shared" si="233"/>
        <v>0.98200000000000076</v>
      </c>
      <c r="AE7021" s="157">
        <f>IF('1a-Electricity'!$AN$77="no","",ROUND(AD7021,4))</f>
        <v>0.98199999999999998</v>
      </c>
      <c r="AF7021" s="157">
        <f>IF('1a-Electricity'!$AN$78="no","",ROUND(AD7021,4))</f>
        <v>0.98199999999999998</v>
      </c>
      <c r="AG7021" s="157">
        <f>IF('1a-Electricity'!$AN$79="no","",ROUND(AD7021,4))</f>
        <v>0.98199999999999998</v>
      </c>
      <c r="BL7021" s="157">
        <f t="shared" si="234"/>
        <v>0.98100000000000076</v>
      </c>
      <c r="BM7021" s="157">
        <f>IF('1b-NaturalGas'!$AN$87="no","",ROUND(BL7021,4))</f>
        <v>0.98099999999999998</v>
      </c>
      <c r="BN7021" s="157">
        <f>IF('1b-NaturalGas'!$AN$88="no","",ROUND(BL7021,4))</f>
        <v>0.98099999999999998</v>
      </c>
      <c r="BO7021" s="157">
        <f>IF('1b-NaturalGas'!$AN$89="no","",ROUND(BL7021,4))</f>
        <v>0.98099999999999998</v>
      </c>
      <c r="BP7021" s="157">
        <f>IF('1b-NaturalGas'!$AN$90="no","not applicable (based on previous answers)",ROUND(BL7021,4))</f>
        <v>0.98099999999999998</v>
      </c>
      <c r="BQ7021" s="157">
        <f>IF('1b-NaturalGas'!$AN$91="no","not applicable (based on previous answers)",ROUND(BL7021,4))</f>
        <v>0.98099999999999998</v>
      </c>
    </row>
    <row r="7022" spans="30:69" x14ac:dyDescent="0.25">
      <c r="AD7022" s="157">
        <f t="shared" si="233"/>
        <v>0.98300000000000076</v>
      </c>
      <c r="AE7022" s="157">
        <f>IF('1a-Electricity'!$AN$77="no","",ROUND(AD7022,4))</f>
        <v>0.98299999999999998</v>
      </c>
      <c r="AF7022" s="157">
        <f>IF('1a-Electricity'!$AN$78="no","",ROUND(AD7022,4))</f>
        <v>0.98299999999999998</v>
      </c>
      <c r="AG7022" s="157">
        <f>IF('1a-Electricity'!$AN$79="no","",ROUND(AD7022,4))</f>
        <v>0.98299999999999998</v>
      </c>
      <c r="BL7022" s="157">
        <f t="shared" si="234"/>
        <v>0.98200000000000076</v>
      </c>
      <c r="BM7022" s="157">
        <f>IF('1b-NaturalGas'!$AN$87="no","",ROUND(BL7022,4))</f>
        <v>0.98199999999999998</v>
      </c>
      <c r="BN7022" s="157">
        <f>IF('1b-NaturalGas'!$AN$88="no","",ROUND(BL7022,4))</f>
        <v>0.98199999999999998</v>
      </c>
      <c r="BO7022" s="157">
        <f>IF('1b-NaturalGas'!$AN$89="no","",ROUND(BL7022,4))</f>
        <v>0.98199999999999998</v>
      </c>
      <c r="BP7022" s="157">
        <f>IF('1b-NaturalGas'!$AN$90="no","not applicable (based on previous answers)",ROUND(BL7022,4))</f>
        <v>0.98199999999999998</v>
      </c>
      <c r="BQ7022" s="157">
        <f>IF('1b-NaturalGas'!$AN$91="no","not applicable (based on previous answers)",ROUND(BL7022,4))</f>
        <v>0.98199999999999998</v>
      </c>
    </row>
    <row r="7023" spans="30:69" x14ac:dyDescent="0.25">
      <c r="AD7023" s="157">
        <f t="shared" si="233"/>
        <v>0.98400000000000076</v>
      </c>
      <c r="AE7023" s="157">
        <f>IF('1a-Electricity'!$AN$77="no","",ROUND(AD7023,4))</f>
        <v>0.98399999999999999</v>
      </c>
      <c r="AF7023" s="157">
        <f>IF('1a-Electricity'!$AN$78="no","",ROUND(AD7023,4))</f>
        <v>0.98399999999999999</v>
      </c>
      <c r="AG7023" s="157">
        <f>IF('1a-Electricity'!$AN$79="no","",ROUND(AD7023,4))</f>
        <v>0.98399999999999999</v>
      </c>
      <c r="BL7023" s="157">
        <f t="shared" si="234"/>
        <v>0.98300000000000076</v>
      </c>
      <c r="BM7023" s="157">
        <f>IF('1b-NaturalGas'!$AN$87="no","",ROUND(BL7023,4))</f>
        <v>0.98299999999999998</v>
      </c>
      <c r="BN7023" s="157">
        <f>IF('1b-NaturalGas'!$AN$88="no","",ROUND(BL7023,4))</f>
        <v>0.98299999999999998</v>
      </c>
      <c r="BO7023" s="157">
        <f>IF('1b-NaturalGas'!$AN$89="no","",ROUND(BL7023,4))</f>
        <v>0.98299999999999998</v>
      </c>
      <c r="BP7023" s="157">
        <f>IF('1b-NaturalGas'!$AN$90="no","not applicable (based on previous answers)",ROUND(BL7023,4))</f>
        <v>0.98299999999999998</v>
      </c>
      <c r="BQ7023" s="157">
        <f>IF('1b-NaturalGas'!$AN$91="no","not applicable (based on previous answers)",ROUND(BL7023,4))</f>
        <v>0.98299999999999998</v>
      </c>
    </row>
    <row r="7024" spans="30:69" x14ac:dyDescent="0.25">
      <c r="AD7024" s="157">
        <f t="shared" si="233"/>
        <v>0.98500000000000076</v>
      </c>
      <c r="AE7024" s="157">
        <f>IF('1a-Electricity'!$AN$77="no","",ROUND(AD7024,4))</f>
        <v>0.98499999999999999</v>
      </c>
      <c r="AF7024" s="157">
        <f>IF('1a-Electricity'!$AN$78="no","",ROUND(AD7024,4))</f>
        <v>0.98499999999999999</v>
      </c>
      <c r="AG7024" s="157">
        <f>IF('1a-Electricity'!$AN$79="no","",ROUND(AD7024,4))</f>
        <v>0.98499999999999999</v>
      </c>
      <c r="BL7024" s="157">
        <f t="shared" si="234"/>
        <v>0.98400000000000076</v>
      </c>
      <c r="BM7024" s="157">
        <f>IF('1b-NaturalGas'!$AN$87="no","",ROUND(BL7024,4))</f>
        <v>0.98399999999999999</v>
      </c>
      <c r="BN7024" s="157">
        <f>IF('1b-NaturalGas'!$AN$88="no","",ROUND(BL7024,4))</f>
        <v>0.98399999999999999</v>
      </c>
      <c r="BO7024" s="157">
        <f>IF('1b-NaturalGas'!$AN$89="no","",ROUND(BL7024,4))</f>
        <v>0.98399999999999999</v>
      </c>
      <c r="BP7024" s="157">
        <f>IF('1b-NaturalGas'!$AN$90="no","not applicable (based on previous answers)",ROUND(BL7024,4))</f>
        <v>0.98399999999999999</v>
      </c>
      <c r="BQ7024" s="157">
        <f>IF('1b-NaturalGas'!$AN$91="no","not applicable (based on previous answers)",ROUND(BL7024,4))</f>
        <v>0.98399999999999999</v>
      </c>
    </row>
    <row r="7025" spans="30:69" x14ac:dyDescent="0.25">
      <c r="AD7025" s="157">
        <f t="shared" si="233"/>
        <v>0.98600000000000076</v>
      </c>
      <c r="AE7025" s="157">
        <f>IF('1a-Electricity'!$AN$77="no","",ROUND(AD7025,4))</f>
        <v>0.98599999999999999</v>
      </c>
      <c r="AF7025" s="157">
        <f>IF('1a-Electricity'!$AN$78="no","",ROUND(AD7025,4))</f>
        <v>0.98599999999999999</v>
      </c>
      <c r="AG7025" s="157">
        <f>IF('1a-Electricity'!$AN$79="no","",ROUND(AD7025,4))</f>
        <v>0.98599999999999999</v>
      </c>
      <c r="BL7025" s="157">
        <f t="shared" si="234"/>
        <v>0.98500000000000076</v>
      </c>
      <c r="BM7025" s="157">
        <f>IF('1b-NaturalGas'!$AN$87="no","",ROUND(BL7025,4))</f>
        <v>0.98499999999999999</v>
      </c>
      <c r="BN7025" s="157">
        <f>IF('1b-NaturalGas'!$AN$88="no","",ROUND(BL7025,4))</f>
        <v>0.98499999999999999</v>
      </c>
      <c r="BO7025" s="157">
        <f>IF('1b-NaturalGas'!$AN$89="no","",ROUND(BL7025,4))</f>
        <v>0.98499999999999999</v>
      </c>
      <c r="BP7025" s="157">
        <f>IF('1b-NaturalGas'!$AN$90="no","not applicable (based on previous answers)",ROUND(BL7025,4))</f>
        <v>0.98499999999999999</v>
      </c>
      <c r="BQ7025" s="157">
        <f>IF('1b-NaturalGas'!$AN$91="no","not applicable (based on previous answers)",ROUND(BL7025,4))</f>
        <v>0.98499999999999999</v>
      </c>
    </row>
    <row r="7026" spans="30:69" x14ac:dyDescent="0.25">
      <c r="AD7026" s="157">
        <f t="shared" si="233"/>
        <v>0.98700000000000077</v>
      </c>
      <c r="AE7026" s="157">
        <f>IF('1a-Electricity'!$AN$77="no","",ROUND(AD7026,4))</f>
        <v>0.98699999999999999</v>
      </c>
      <c r="AF7026" s="157">
        <f>IF('1a-Electricity'!$AN$78="no","",ROUND(AD7026,4))</f>
        <v>0.98699999999999999</v>
      </c>
      <c r="AG7026" s="157">
        <f>IF('1a-Electricity'!$AN$79="no","",ROUND(AD7026,4))</f>
        <v>0.98699999999999999</v>
      </c>
      <c r="BL7026" s="157">
        <f t="shared" si="234"/>
        <v>0.98600000000000076</v>
      </c>
      <c r="BM7026" s="157">
        <f>IF('1b-NaturalGas'!$AN$87="no","",ROUND(BL7026,4))</f>
        <v>0.98599999999999999</v>
      </c>
      <c r="BN7026" s="157">
        <f>IF('1b-NaturalGas'!$AN$88="no","",ROUND(BL7026,4))</f>
        <v>0.98599999999999999</v>
      </c>
      <c r="BO7026" s="157">
        <f>IF('1b-NaturalGas'!$AN$89="no","",ROUND(BL7026,4))</f>
        <v>0.98599999999999999</v>
      </c>
      <c r="BP7026" s="157">
        <f>IF('1b-NaturalGas'!$AN$90="no","not applicable (based on previous answers)",ROUND(BL7026,4))</f>
        <v>0.98599999999999999</v>
      </c>
      <c r="BQ7026" s="157">
        <f>IF('1b-NaturalGas'!$AN$91="no","not applicable (based on previous answers)",ROUND(BL7026,4))</f>
        <v>0.98599999999999999</v>
      </c>
    </row>
    <row r="7027" spans="30:69" x14ac:dyDescent="0.25">
      <c r="AD7027" s="157">
        <f t="shared" si="233"/>
        <v>0.98800000000000077</v>
      </c>
      <c r="AE7027" s="157">
        <f>IF('1a-Electricity'!$AN$77="no","",ROUND(AD7027,4))</f>
        <v>0.98799999999999999</v>
      </c>
      <c r="AF7027" s="157">
        <f>IF('1a-Electricity'!$AN$78="no","",ROUND(AD7027,4))</f>
        <v>0.98799999999999999</v>
      </c>
      <c r="AG7027" s="157">
        <f>IF('1a-Electricity'!$AN$79="no","",ROUND(AD7027,4))</f>
        <v>0.98799999999999999</v>
      </c>
      <c r="BL7027" s="157">
        <f t="shared" si="234"/>
        <v>0.98700000000000077</v>
      </c>
      <c r="BM7027" s="157">
        <f>IF('1b-NaturalGas'!$AN$87="no","",ROUND(BL7027,4))</f>
        <v>0.98699999999999999</v>
      </c>
      <c r="BN7027" s="157">
        <f>IF('1b-NaturalGas'!$AN$88="no","",ROUND(BL7027,4))</f>
        <v>0.98699999999999999</v>
      </c>
      <c r="BO7027" s="157">
        <f>IF('1b-NaturalGas'!$AN$89="no","",ROUND(BL7027,4))</f>
        <v>0.98699999999999999</v>
      </c>
      <c r="BP7027" s="157">
        <f>IF('1b-NaturalGas'!$AN$90="no","not applicable (based on previous answers)",ROUND(BL7027,4))</f>
        <v>0.98699999999999999</v>
      </c>
      <c r="BQ7027" s="157">
        <f>IF('1b-NaturalGas'!$AN$91="no","not applicable (based on previous answers)",ROUND(BL7027,4))</f>
        <v>0.98699999999999999</v>
      </c>
    </row>
    <row r="7028" spans="30:69" x14ac:dyDescent="0.25">
      <c r="AD7028" s="157">
        <f t="shared" si="233"/>
        <v>0.98900000000000077</v>
      </c>
      <c r="AE7028" s="157">
        <f>IF('1a-Electricity'!$AN$77="no","",ROUND(AD7028,4))</f>
        <v>0.98899999999999999</v>
      </c>
      <c r="AF7028" s="157">
        <f>IF('1a-Electricity'!$AN$78="no","",ROUND(AD7028,4))</f>
        <v>0.98899999999999999</v>
      </c>
      <c r="AG7028" s="157">
        <f>IF('1a-Electricity'!$AN$79="no","",ROUND(AD7028,4))</f>
        <v>0.98899999999999999</v>
      </c>
      <c r="BL7028" s="157">
        <f t="shared" si="234"/>
        <v>0.98800000000000077</v>
      </c>
      <c r="BM7028" s="157">
        <f>IF('1b-NaturalGas'!$AN$87="no","",ROUND(BL7028,4))</f>
        <v>0.98799999999999999</v>
      </c>
      <c r="BN7028" s="157">
        <f>IF('1b-NaturalGas'!$AN$88="no","",ROUND(BL7028,4))</f>
        <v>0.98799999999999999</v>
      </c>
      <c r="BO7028" s="157">
        <f>IF('1b-NaturalGas'!$AN$89="no","",ROUND(BL7028,4))</f>
        <v>0.98799999999999999</v>
      </c>
      <c r="BP7028" s="157">
        <f>IF('1b-NaturalGas'!$AN$90="no","not applicable (based on previous answers)",ROUND(BL7028,4))</f>
        <v>0.98799999999999999</v>
      </c>
      <c r="BQ7028" s="157">
        <f>IF('1b-NaturalGas'!$AN$91="no","not applicable (based on previous answers)",ROUND(BL7028,4))</f>
        <v>0.98799999999999999</v>
      </c>
    </row>
    <row r="7029" spans="30:69" x14ac:dyDescent="0.25">
      <c r="AD7029" s="157">
        <f t="shared" si="233"/>
        <v>0.99000000000000077</v>
      </c>
      <c r="AE7029" s="157">
        <f>IF('1a-Electricity'!$AN$77="no","",ROUND(AD7029,4))</f>
        <v>0.99</v>
      </c>
      <c r="AF7029" s="157">
        <f>IF('1a-Electricity'!$AN$78="no","",ROUND(AD7029,4))</f>
        <v>0.99</v>
      </c>
      <c r="AG7029" s="157">
        <f>IF('1a-Electricity'!$AN$79="no","",ROUND(AD7029,4))</f>
        <v>0.99</v>
      </c>
      <c r="BL7029" s="157">
        <f t="shared" si="234"/>
        <v>0.98900000000000077</v>
      </c>
      <c r="BM7029" s="157">
        <f>IF('1b-NaturalGas'!$AN$87="no","",ROUND(BL7029,4))</f>
        <v>0.98899999999999999</v>
      </c>
      <c r="BN7029" s="157">
        <f>IF('1b-NaturalGas'!$AN$88="no","",ROUND(BL7029,4))</f>
        <v>0.98899999999999999</v>
      </c>
      <c r="BO7029" s="157">
        <f>IF('1b-NaturalGas'!$AN$89="no","",ROUND(BL7029,4))</f>
        <v>0.98899999999999999</v>
      </c>
      <c r="BP7029" s="157">
        <f>IF('1b-NaturalGas'!$AN$90="no","not applicable (based on previous answers)",ROUND(BL7029,4))</f>
        <v>0.98899999999999999</v>
      </c>
      <c r="BQ7029" s="157">
        <f>IF('1b-NaturalGas'!$AN$91="no","not applicable (based on previous answers)",ROUND(BL7029,4))</f>
        <v>0.98899999999999999</v>
      </c>
    </row>
    <row r="7030" spans="30:69" x14ac:dyDescent="0.25">
      <c r="AD7030" s="157">
        <f t="shared" si="233"/>
        <v>0.99100000000000077</v>
      </c>
      <c r="AE7030" s="157">
        <f>IF('1a-Electricity'!$AN$77="no","",ROUND(AD7030,4))</f>
        <v>0.99099999999999999</v>
      </c>
      <c r="AF7030" s="157">
        <f>IF('1a-Electricity'!$AN$78="no","",ROUND(AD7030,4))</f>
        <v>0.99099999999999999</v>
      </c>
      <c r="AG7030" s="157">
        <f>IF('1a-Electricity'!$AN$79="no","",ROUND(AD7030,4))</f>
        <v>0.99099999999999999</v>
      </c>
      <c r="BL7030" s="157">
        <f t="shared" si="234"/>
        <v>0.99000000000000077</v>
      </c>
      <c r="BM7030" s="157">
        <f>IF('1b-NaturalGas'!$AN$87="no","",ROUND(BL7030,4))</f>
        <v>0.99</v>
      </c>
      <c r="BN7030" s="157">
        <f>IF('1b-NaturalGas'!$AN$88="no","",ROUND(BL7030,4))</f>
        <v>0.99</v>
      </c>
      <c r="BO7030" s="157">
        <f>IF('1b-NaturalGas'!$AN$89="no","",ROUND(BL7030,4))</f>
        <v>0.99</v>
      </c>
      <c r="BP7030" s="157">
        <f>IF('1b-NaturalGas'!$AN$90="no","not applicable (based on previous answers)",ROUND(BL7030,4))</f>
        <v>0.99</v>
      </c>
      <c r="BQ7030" s="157">
        <f>IF('1b-NaturalGas'!$AN$91="no","not applicable (based on previous answers)",ROUND(BL7030,4))</f>
        <v>0.99</v>
      </c>
    </row>
    <row r="7031" spans="30:69" x14ac:dyDescent="0.25">
      <c r="AD7031" s="157">
        <f t="shared" si="233"/>
        <v>0.99200000000000077</v>
      </c>
      <c r="AE7031" s="157">
        <f>IF('1a-Electricity'!$AN$77="no","",ROUND(AD7031,4))</f>
        <v>0.99199999999999999</v>
      </c>
      <c r="AF7031" s="157">
        <f>IF('1a-Electricity'!$AN$78="no","",ROUND(AD7031,4))</f>
        <v>0.99199999999999999</v>
      </c>
      <c r="AG7031" s="157">
        <f>IF('1a-Electricity'!$AN$79="no","",ROUND(AD7031,4))</f>
        <v>0.99199999999999999</v>
      </c>
      <c r="BL7031" s="157">
        <f t="shared" si="234"/>
        <v>0.99100000000000077</v>
      </c>
      <c r="BM7031" s="157">
        <f>IF('1b-NaturalGas'!$AN$87="no","",ROUND(BL7031,4))</f>
        <v>0.99099999999999999</v>
      </c>
      <c r="BN7031" s="157">
        <f>IF('1b-NaturalGas'!$AN$88="no","",ROUND(BL7031,4))</f>
        <v>0.99099999999999999</v>
      </c>
      <c r="BO7031" s="157">
        <f>IF('1b-NaturalGas'!$AN$89="no","",ROUND(BL7031,4))</f>
        <v>0.99099999999999999</v>
      </c>
      <c r="BP7031" s="157">
        <f>IF('1b-NaturalGas'!$AN$90="no","not applicable (based on previous answers)",ROUND(BL7031,4))</f>
        <v>0.99099999999999999</v>
      </c>
      <c r="BQ7031" s="157">
        <f>IF('1b-NaturalGas'!$AN$91="no","not applicable (based on previous answers)",ROUND(BL7031,4))</f>
        <v>0.99099999999999999</v>
      </c>
    </row>
    <row r="7032" spans="30:69" x14ac:dyDescent="0.25">
      <c r="AD7032" s="157">
        <f t="shared" si="233"/>
        <v>0.99300000000000077</v>
      </c>
      <c r="AE7032" s="157">
        <f>IF('1a-Electricity'!$AN$77="no","",ROUND(AD7032,4))</f>
        <v>0.99299999999999999</v>
      </c>
      <c r="AF7032" s="157">
        <f>IF('1a-Electricity'!$AN$78="no","",ROUND(AD7032,4))</f>
        <v>0.99299999999999999</v>
      </c>
      <c r="AG7032" s="157">
        <f>IF('1a-Electricity'!$AN$79="no","",ROUND(AD7032,4))</f>
        <v>0.99299999999999999</v>
      </c>
      <c r="BL7032" s="157">
        <f t="shared" si="234"/>
        <v>0.99200000000000077</v>
      </c>
      <c r="BM7032" s="157">
        <f>IF('1b-NaturalGas'!$AN$87="no","",ROUND(BL7032,4))</f>
        <v>0.99199999999999999</v>
      </c>
      <c r="BN7032" s="157">
        <f>IF('1b-NaturalGas'!$AN$88="no","",ROUND(BL7032,4))</f>
        <v>0.99199999999999999</v>
      </c>
      <c r="BO7032" s="157">
        <f>IF('1b-NaturalGas'!$AN$89="no","",ROUND(BL7032,4))</f>
        <v>0.99199999999999999</v>
      </c>
      <c r="BP7032" s="157">
        <f>IF('1b-NaturalGas'!$AN$90="no","not applicable (based on previous answers)",ROUND(BL7032,4))</f>
        <v>0.99199999999999999</v>
      </c>
      <c r="BQ7032" s="157">
        <f>IF('1b-NaturalGas'!$AN$91="no","not applicable (based on previous answers)",ROUND(BL7032,4))</f>
        <v>0.99199999999999999</v>
      </c>
    </row>
    <row r="7033" spans="30:69" x14ac:dyDescent="0.25">
      <c r="AD7033" s="157">
        <f t="shared" si="233"/>
        <v>0.99400000000000077</v>
      </c>
      <c r="AE7033" s="157">
        <f>IF('1a-Electricity'!$AN$77="no","",ROUND(AD7033,4))</f>
        <v>0.99399999999999999</v>
      </c>
      <c r="AF7033" s="157">
        <f>IF('1a-Electricity'!$AN$78="no","",ROUND(AD7033,4))</f>
        <v>0.99399999999999999</v>
      </c>
      <c r="AG7033" s="157">
        <f>IF('1a-Electricity'!$AN$79="no","",ROUND(AD7033,4))</f>
        <v>0.99399999999999999</v>
      </c>
      <c r="BL7033" s="157">
        <f t="shared" si="234"/>
        <v>0.99300000000000077</v>
      </c>
      <c r="BM7033" s="157">
        <f>IF('1b-NaturalGas'!$AN$87="no","",ROUND(BL7033,4))</f>
        <v>0.99299999999999999</v>
      </c>
      <c r="BN7033" s="157">
        <f>IF('1b-NaturalGas'!$AN$88="no","",ROUND(BL7033,4))</f>
        <v>0.99299999999999999</v>
      </c>
      <c r="BO7033" s="157">
        <f>IF('1b-NaturalGas'!$AN$89="no","",ROUND(BL7033,4))</f>
        <v>0.99299999999999999</v>
      </c>
      <c r="BP7033" s="157">
        <f>IF('1b-NaturalGas'!$AN$90="no","not applicable (based on previous answers)",ROUND(BL7033,4))</f>
        <v>0.99299999999999999</v>
      </c>
      <c r="BQ7033" s="157">
        <f>IF('1b-NaturalGas'!$AN$91="no","not applicable (based on previous answers)",ROUND(BL7033,4))</f>
        <v>0.99299999999999999</v>
      </c>
    </row>
    <row r="7034" spans="30:69" x14ac:dyDescent="0.25">
      <c r="AD7034" s="157">
        <f t="shared" si="233"/>
        <v>0.99500000000000077</v>
      </c>
      <c r="AE7034" s="157">
        <f>IF('1a-Electricity'!$AN$77="no","",ROUND(AD7034,4))</f>
        <v>0.995</v>
      </c>
      <c r="AF7034" s="157">
        <f>IF('1a-Electricity'!$AN$78="no","",ROUND(AD7034,4))</f>
        <v>0.995</v>
      </c>
      <c r="AG7034" s="157">
        <f>IF('1a-Electricity'!$AN$79="no","",ROUND(AD7034,4))</f>
        <v>0.995</v>
      </c>
      <c r="BL7034" s="157">
        <f t="shared" si="234"/>
        <v>0.99400000000000077</v>
      </c>
      <c r="BM7034" s="157">
        <f>IF('1b-NaturalGas'!$AN$87="no","",ROUND(BL7034,4))</f>
        <v>0.99399999999999999</v>
      </c>
      <c r="BN7034" s="157">
        <f>IF('1b-NaturalGas'!$AN$88="no","",ROUND(BL7034,4))</f>
        <v>0.99399999999999999</v>
      </c>
      <c r="BO7034" s="157">
        <f>IF('1b-NaturalGas'!$AN$89="no","",ROUND(BL7034,4))</f>
        <v>0.99399999999999999</v>
      </c>
      <c r="BP7034" s="157">
        <f>IF('1b-NaturalGas'!$AN$90="no","not applicable (based on previous answers)",ROUND(BL7034,4))</f>
        <v>0.99399999999999999</v>
      </c>
      <c r="BQ7034" s="157">
        <f>IF('1b-NaturalGas'!$AN$91="no","not applicable (based on previous answers)",ROUND(BL7034,4))</f>
        <v>0.99399999999999999</v>
      </c>
    </row>
    <row r="7035" spans="30:69" x14ac:dyDescent="0.25">
      <c r="AD7035" s="157">
        <f t="shared" si="233"/>
        <v>0.99600000000000077</v>
      </c>
      <c r="AE7035" s="157">
        <f>IF('1a-Electricity'!$AN$77="no","",ROUND(AD7035,4))</f>
        <v>0.996</v>
      </c>
      <c r="AF7035" s="157">
        <f>IF('1a-Electricity'!$AN$78="no","",ROUND(AD7035,4))</f>
        <v>0.996</v>
      </c>
      <c r="AG7035" s="157">
        <f>IF('1a-Electricity'!$AN$79="no","",ROUND(AD7035,4))</f>
        <v>0.996</v>
      </c>
      <c r="BL7035" s="157">
        <f t="shared" si="234"/>
        <v>0.99500000000000077</v>
      </c>
      <c r="BM7035" s="157">
        <f>IF('1b-NaturalGas'!$AN$87="no","",ROUND(BL7035,4))</f>
        <v>0.995</v>
      </c>
      <c r="BN7035" s="157">
        <f>IF('1b-NaturalGas'!$AN$88="no","",ROUND(BL7035,4))</f>
        <v>0.995</v>
      </c>
      <c r="BO7035" s="157">
        <f>IF('1b-NaturalGas'!$AN$89="no","",ROUND(BL7035,4))</f>
        <v>0.995</v>
      </c>
      <c r="BP7035" s="157">
        <f>IF('1b-NaturalGas'!$AN$90="no","not applicable (based on previous answers)",ROUND(BL7035,4))</f>
        <v>0.995</v>
      </c>
      <c r="BQ7035" s="157">
        <f>IF('1b-NaturalGas'!$AN$91="no","not applicable (based on previous answers)",ROUND(BL7035,4))</f>
        <v>0.995</v>
      </c>
    </row>
    <row r="7036" spans="30:69" x14ac:dyDescent="0.25">
      <c r="AD7036" s="157">
        <f t="shared" si="233"/>
        <v>0.99700000000000077</v>
      </c>
      <c r="AE7036" s="157">
        <f>IF('1a-Electricity'!$AN$77="no","",ROUND(AD7036,4))</f>
        <v>0.997</v>
      </c>
      <c r="AF7036" s="157">
        <f>IF('1a-Electricity'!$AN$78="no","",ROUND(AD7036,4))</f>
        <v>0.997</v>
      </c>
      <c r="AG7036" s="157">
        <f>IF('1a-Electricity'!$AN$79="no","",ROUND(AD7036,4))</f>
        <v>0.997</v>
      </c>
      <c r="BL7036" s="157">
        <f t="shared" si="234"/>
        <v>0.99600000000000077</v>
      </c>
      <c r="BM7036" s="157">
        <f>IF('1b-NaturalGas'!$AN$87="no","",ROUND(BL7036,4))</f>
        <v>0.996</v>
      </c>
      <c r="BN7036" s="157">
        <f>IF('1b-NaturalGas'!$AN$88="no","",ROUND(BL7036,4))</f>
        <v>0.996</v>
      </c>
      <c r="BO7036" s="157">
        <f>IF('1b-NaturalGas'!$AN$89="no","",ROUND(BL7036,4))</f>
        <v>0.996</v>
      </c>
      <c r="BP7036" s="157">
        <f>IF('1b-NaturalGas'!$AN$90="no","not applicable (based on previous answers)",ROUND(BL7036,4))</f>
        <v>0.996</v>
      </c>
      <c r="BQ7036" s="157">
        <f>IF('1b-NaturalGas'!$AN$91="no","not applicable (based on previous answers)",ROUND(BL7036,4))</f>
        <v>0.996</v>
      </c>
    </row>
    <row r="7037" spans="30:69" x14ac:dyDescent="0.25">
      <c r="AD7037" s="157">
        <f t="shared" si="233"/>
        <v>0.99800000000000078</v>
      </c>
      <c r="AE7037" s="157">
        <f>IF('1a-Electricity'!$AN$77="no","",ROUND(AD7037,4))</f>
        <v>0.998</v>
      </c>
      <c r="AF7037" s="157">
        <f>IF('1a-Electricity'!$AN$78="no","",ROUND(AD7037,4))</f>
        <v>0.998</v>
      </c>
      <c r="AG7037" s="157">
        <f>IF('1a-Electricity'!$AN$79="no","",ROUND(AD7037,4))</f>
        <v>0.998</v>
      </c>
      <c r="BL7037" s="157">
        <f t="shared" si="234"/>
        <v>0.99700000000000077</v>
      </c>
      <c r="BM7037" s="157">
        <f>IF('1b-NaturalGas'!$AN$87="no","",ROUND(BL7037,4))</f>
        <v>0.997</v>
      </c>
      <c r="BN7037" s="157">
        <f>IF('1b-NaturalGas'!$AN$88="no","",ROUND(BL7037,4))</f>
        <v>0.997</v>
      </c>
      <c r="BO7037" s="157">
        <f>IF('1b-NaturalGas'!$AN$89="no","",ROUND(BL7037,4))</f>
        <v>0.997</v>
      </c>
      <c r="BP7037" s="157">
        <f>IF('1b-NaturalGas'!$AN$90="no","not applicable (based on previous answers)",ROUND(BL7037,4))</f>
        <v>0.997</v>
      </c>
      <c r="BQ7037" s="157">
        <f>IF('1b-NaturalGas'!$AN$91="no","not applicable (based on previous answers)",ROUND(BL7037,4))</f>
        <v>0.997</v>
      </c>
    </row>
    <row r="7038" spans="30:69" x14ac:dyDescent="0.25">
      <c r="AD7038" s="157">
        <f t="shared" si="233"/>
        <v>0.99900000000000078</v>
      </c>
      <c r="AE7038" s="157">
        <f>IF('1a-Electricity'!$AN$77="no","",ROUND(AD7038,4))</f>
        <v>0.999</v>
      </c>
      <c r="AF7038" s="157">
        <f>IF('1a-Electricity'!$AN$78="no","",ROUND(AD7038,4))</f>
        <v>0.999</v>
      </c>
      <c r="AG7038" s="157">
        <f>IF('1a-Electricity'!$AN$79="no","",ROUND(AD7038,4))</f>
        <v>0.999</v>
      </c>
      <c r="BL7038" s="157">
        <f t="shared" si="234"/>
        <v>0.99800000000000078</v>
      </c>
      <c r="BM7038" s="157">
        <f>IF('1b-NaturalGas'!$AN$87="no","",ROUND(BL7038,4))</f>
        <v>0.998</v>
      </c>
      <c r="BN7038" s="157">
        <f>IF('1b-NaturalGas'!$AN$88="no","",ROUND(BL7038,4))</f>
        <v>0.998</v>
      </c>
      <c r="BO7038" s="157">
        <f>IF('1b-NaturalGas'!$AN$89="no","",ROUND(BL7038,4))</f>
        <v>0.998</v>
      </c>
      <c r="BP7038" s="157">
        <f>IF('1b-NaturalGas'!$AN$90="no","not applicable (based on previous answers)",ROUND(BL7038,4))</f>
        <v>0.998</v>
      </c>
      <c r="BQ7038" s="157">
        <f>IF('1b-NaturalGas'!$AN$91="no","not applicable (based on previous answers)",ROUND(BL7038,4))</f>
        <v>0.998</v>
      </c>
    </row>
    <row r="7039" spans="30:69" x14ac:dyDescent="0.25">
      <c r="AD7039" s="157">
        <f t="shared" si="233"/>
        <v>1.0000000000000007</v>
      </c>
      <c r="AE7039" s="157">
        <f>IF('1a-Electricity'!$AN$77="no","",ROUND(AD7039,4))</f>
        <v>1</v>
      </c>
      <c r="AF7039" s="157">
        <f>IF('1a-Electricity'!$AN$78="no","",ROUND(AD7039,4))</f>
        <v>1</v>
      </c>
      <c r="AG7039" s="157">
        <f>IF('1a-Electricity'!$AN$79="no","",ROUND(AD7039,4))</f>
        <v>1</v>
      </c>
      <c r="BL7039" s="157">
        <f t="shared" si="234"/>
        <v>0.99900000000000078</v>
      </c>
      <c r="BM7039" s="157">
        <f>IF('1b-NaturalGas'!$AN$87="no","",ROUND(BL7039,4))</f>
        <v>0.999</v>
      </c>
      <c r="BN7039" s="157">
        <f>IF('1b-NaturalGas'!$AN$88="no","",ROUND(BL7039,4))</f>
        <v>0.999</v>
      </c>
      <c r="BO7039" s="157">
        <f>IF('1b-NaturalGas'!$AN$89="no","",ROUND(BL7039,4))</f>
        <v>0.999</v>
      </c>
      <c r="BP7039" s="157">
        <f>IF('1b-NaturalGas'!$AN$90="no","not applicable (based on previous answers)",ROUND(BL7039,4))</f>
        <v>0.999</v>
      </c>
      <c r="BQ7039" s="157">
        <f>IF('1b-NaturalGas'!$AN$91="no","not applicable (based on previous answers)",ROUND(BL7039,4))</f>
        <v>0.999</v>
      </c>
    </row>
    <row r="7040" spans="30:69" x14ac:dyDescent="0.25">
      <c r="BL7040" s="157">
        <f t="shared" si="234"/>
        <v>1.0000000000000007</v>
      </c>
      <c r="BM7040" s="157">
        <f>IF('1b-NaturalGas'!$AN$87="no","",ROUND(BL7040,4))</f>
        <v>1</v>
      </c>
      <c r="BN7040" s="157">
        <f>IF('1b-NaturalGas'!$AN$88="no","",ROUND(BL7040,4))</f>
        <v>1</v>
      </c>
      <c r="BO7040" s="157">
        <f>IF('1b-NaturalGas'!$AN$89="no","",ROUND(BL7040,4))</f>
        <v>1</v>
      </c>
      <c r="BP7040" s="157">
        <f>IF('1b-NaturalGas'!$AN$90="no","not applicable (based on previous answers)",ROUND(BL7040,4))</f>
        <v>1</v>
      </c>
      <c r="BQ7040" s="157">
        <f>IF('1b-NaturalGas'!$AN$91="no","not applicable (based on previous answers)",ROUND(BL7040,4))</f>
        <v>1</v>
      </c>
    </row>
    <row r="7043" spans="30:69" x14ac:dyDescent="0.25">
      <c r="AE7043" s="1">
        <f>IF(LEFT(AE7045,14)="not applicable",1,COUNT(AE7045:AE8045))</f>
        <v>1001</v>
      </c>
      <c r="AF7043" s="1">
        <f>IF(LEFT(AF7045,14)="not applicable",1,COUNT(AF7045:AF8045))</f>
        <v>1001</v>
      </c>
      <c r="AG7043" s="1">
        <f>IF(LEFT(AG7045,14)="not applicable",1,COUNT(AG7045:AG8045))</f>
        <v>1001</v>
      </c>
    </row>
    <row r="7044" spans="30:69" x14ac:dyDescent="0.25">
      <c r="AD7044" s="1" t="s">
        <v>390</v>
      </c>
      <c r="AE7044" s="133" t="s">
        <v>388</v>
      </c>
      <c r="AF7044" s="137" t="s">
        <v>389</v>
      </c>
      <c r="AG7044" s="137" t="s">
        <v>419</v>
      </c>
      <c r="BM7044" s="1">
        <f>IF(LEFT(BM7046,14)="not applicable",1,COUNT(BM7046:BM8046))</f>
        <v>1001</v>
      </c>
      <c r="BN7044" s="1">
        <f>IF(LEFT(BN7046,14)="not applicable",1,COUNT(BN7046:BN8046))</f>
        <v>1001</v>
      </c>
      <c r="BO7044" s="1">
        <f>IF(LEFT(BO7046,14)="not applicable",1,COUNT(BO7046:BO8046))</f>
        <v>1001</v>
      </c>
      <c r="BP7044" s="1">
        <f>IF(LEFT(BP7046,14)="not applicable",1,COUNT(BP7046:BP8046))</f>
        <v>1001</v>
      </c>
      <c r="BQ7044" s="1">
        <f>IF(LEFT(BQ7046,14)="not applicable",1,COUNT(BQ7046:BQ8046))</f>
        <v>1001</v>
      </c>
    </row>
    <row r="7045" spans="30:69" x14ac:dyDescent="0.25">
      <c r="AD7045" s="157">
        <v>0</v>
      </c>
      <c r="AE7045" s="157">
        <f>IF('1a-Electricity'!$R$77="no","not applicable (based on previous answers)",ROUND(AD7045,4))</f>
        <v>0</v>
      </c>
      <c r="AF7045" s="157">
        <f>IF('1a-Electricity'!$R$78="no","not applicable (based on previous answers)",ROUND(AD7045,4))</f>
        <v>0</v>
      </c>
      <c r="AG7045" s="157">
        <f>IF('1a-Electricity'!$R$79="no","not applicable (based on previous answers)",ROUND(AD7045,4))</f>
        <v>0</v>
      </c>
      <c r="BL7045" s="1" t="s">
        <v>506</v>
      </c>
      <c r="BM7045" s="133" t="s">
        <v>507</v>
      </c>
      <c r="BN7045" s="137" t="s">
        <v>508</v>
      </c>
      <c r="BO7045" s="137" t="s">
        <v>510</v>
      </c>
      <c r="BP7045" s="137" t="s">
        <v>511</v>
      </c>
      <c r="BQ7045" s="137" t="s">
        <v>509</v>
      </c>
    </row>
    <row r="7046" spans="30:69" x14ac:dyDescent="0.25">
      <c r="AD7046" s="157">
        <f>AD7045+0.001</f>
        <v>1E-3</v>
      </c>
      <c r="AE7046" s="157">
        <f>IF('1a-Electricity'!$R$77="no","",ROUND(AD7046,4))</f>
        <v>1E-3</v>
      </c>
      <c r="AF7046" s="157">
        <f>IF('1a-Electricity'!$R$78="no","",ROUND(AD7046,4))</f>
        <v>1E-3</v>
      </c>
      <c r="AG7046" s="157">
        <f>IF('1a-Electricity'!$R$79="no","",ROUND(AD7046,4))</f>
        <v>1E-3</v>
      </c>
      <c r="BL7046" s="157">
        <v>0</v>
      </c>
      <c r="BM7046" s="157">
        <f>IF('1b-NaturalGas'!$R$87="no","not applicable (based on previous answers)",ROUND(BL7046,4))</f>
        <v>0</v>
      </c>
      <c r="BN7046" s="157">
        <f>IF('1b-NaturalGas'!$R$88="no","not applicable (based on previous answers)",ROUND(BL7046,4))</f>
        <v>0</v>
      </c>
      <c r="BO7046" s="157">
        <f>IF('1b-NaturalGas'!$R$89="no","not applicable (based on previous answers)",ROUND(BL7046,4))</f>
        <v>0</v>
      </c>
      <c r="BP7046" s="157">
        <f>IF('1b-NaturalGas'!$R$90="no","not applicable (based on previous answers)",ROUND(BL7046,4))</f>
        <v>0</v>
      </c>
      <c r="BQ7046" s="157">
        <f>IF('1b-NaturalGas'!$R$91="no","not applicable (based on previous answers)",ROUND(BL7046,4))</f>
        <v>0</v>
      </c>
    </row>
    <row r="7047" spans="30:69" x14ac:dyDescent="0.25">
      <c r="AD7047" s="157">
        <f t="shared" ref="AD7047:AD7100" si="235">AD7046+0.001</f>
        <v>2E-3</v>
      </c>
      <c r="AE7047" s="157">
        <f>IF('1a-Electricity'!$R$77="no","",ROUND(AD7047,4))</f>
        <v>2E-3</v>
      </c>
      <c r="AF7047" s="157">
        <f>IF('1a-Electricity'!$R$78="no","",ROUND(AD7047,4))</f>
        <v>2E-3</v>
      </c>
      <c r="AG7047" s="157">
        <f>IF('1a-Electricity'!$R$79="no","",ROUND(AD7047,4))</f>
        <v>2E-3</v>
      </c>
      <c r="BL7047" s="157">
        <f>BL7046+0.001</f>
        <v>1E-3</v>
      </c>
      <c r="BM7047" s="157">
        <f>IF('1b-NaturalGas'!$R$87="no","",ROUND(BL7047,4))</f>
        <v>1E-3</v>
      </c>
      <c r="BN7047" s="157">
        <f>IF('1b-NaturalGas'!$R$88="no","",ROUND(BL7047,4))</f>
        <v>1E-3</v>
      </c>
      <c r="BO7047" s="157">
        <f>IF('1b-NaturalGas'!$R$89="no","",ROUND(BL7047,4))</f>
        <v>1E-3</v>
      </c>
      <c r="BP7047" s="157">
        <f>IF('1b-NaturalGas'!$R$90="no","not applicable (based on previous answers)",ROUND(BL7047,4))</f>
        <v>1E-3</v>
      </c>
      <c r="BQ7047" s="157">
        <f>IF('1b-NaturalGas'!$R$91="no","not applicable (based on previous answers)",ROUND(BL7047,4))</f>
        <v>1E-3</v>
      </c>
    </row>
    <row r="7048" spans="30:69" x14ac:dyDescent="0.25">
      <c r="AD7048" s="157">
        <f>AD7047+0.001</f>
        <v>3.0000000000000001E-3</v>
      </c>
      <c r="AE7048" s="157">
        <f>IF('1a-Electricity'!$R$77="no","",ROUND(AD7048,4))</f>
        <v>3.0000000000000001E-3</v>
      </c>
      <c r="AF7048" s="157">
        <f>IF('1a-Electricity'!$R$78="no","",ROUND(AD7048,4))</f>
        <v>3.0000000000000001E-3</v>
      </c>
      <c r="AG7048" s="157">
        <f>IF('1a-Electricity'!$R$79="no","",ROUND(AD7048,4))</f>
        <v>3.0000000000000001E-3</v>
      </c>
      <c r="BL7048" s="157">
        <f t="shared" ref="BL7048:BL7101" si="236">BL7047+0.001</f>
        <v>2E-3</v>
      </c>
      <c r="BM7048" s="157">
        <f>IF('1b-NaturalGas'!$R$87="no","",ROUND(BL7048,4))</f>
        <v>2E-3</v>
      </c>
      <c r="BN7048" s="157">
        <f>IF('1b-NaturalGas'!$R$88="no","",ROUND(BL7048,4))</f>
        <v>2E-3</v>
      </c>
      <c r="BO7048" s="157">
        <f>IF('1b-NaturalGas'!$R$89="no","",ROUND(BL7048,4))</f>
        <v>2E-3</v>
      </c>
      <c r="BP7048" s="157">
        <f>IF('1b-NaturalGas'!$R$90="no","not applicable (based on previous answers)",ROUND(BL7048,4))</f>
        <v>2E-3</v>
      </c>
      <c r="BQ7048" s="157">
        <f>IF('1b-NaturalGas'!$R$91="no","not applicable (based on previous answers)",ROUND(BL7048,4))</f>
        <v>2E-3</v>
      </c>
    </row>
    <row r="7049" spans="30:69" x14ac:dyDescent="0.25">
      <c r="AD7049" s="157">
        <f>AD7048+0.001</f>
        <v>4.0000000000000001E-3</v>
      </c>
      <c r="AE7049" s="157">
        <f>IF('1a-Electricity'!$R$77="no","",ROUND(AD7049,4))</f>
        <v>4.0000000000000001E-3</v>
      </c>
      <c r="AF7049" s="157">
        <f>IF('1a-Electricity'!$R$78="no","",ROUND(AD7049,4))</f>
        <v>4.0000000000000001E-3</v>
      </c>
      <c r="AG7049" s="157">
        <f>IF('1a-Electricity'!$R$79="no","",ROUND(AD7049,4))</f>
        <v>4.0000000000000001E-3</v>
      </c>
      <c r="BL7049" s="157">
        <f>BL7048+0.001</f>
        <v>3.0000000000000001E-3</v>
      </c>
      <c r="BM7049" s="157">
        <f>IF('1b-NaturalGas'!$R$87="no","",ROUND(BL7049,4))</f>
        <v>3.0000000000000001E-3</v>
      </c>
      <c r="BN7049" s="157">
        <f>IF('1b-NaturalGas'!$R$88="no","",ROUND(BL7049,4))</f>
        <v>3.0000000000000001E-3</v>
      </c>
      <c r="BO7049" s="157">
        <f>IF('1b-NaturalGas'!$R$89="no","",ROUND(BL7049,4))</f>
        <v>3.0000000000000001E-3</v>
      </c>
      <c r="BP7049" s="157">
        <f>IF('1b-NaturalGas'!$R$90="no","not applicable (based on previous answers)",ROUND(BL7049,4))</f>
        <v>3.0000000000000001E-3</v>
      </c>
      <c r="BQ7049" s="157">
        <f>IF('1b-NaturalGas'!$R$91="no","not applicable (based on previous answers)",ROUND(BL7049,4))</f>
        <v>3.0000000000000001E-3</v>
      </c>
    </row>
    <row r="7050" spans="30:69" x14ac:dyDescent="0.25">
      <c r="AD7050" s="157">
        <f>AD7049+0.001</f>
        <v>5.0000000000000001E-3</v>
      </c>
      <c r="AE7050" s="157">
        <f>IF('1a-Electricity'!$R$77="no","",ROUND(AD7050,4))</f>
        <v>5.0000000000000001E-3</v>
      </c>
      <c r="AF7050" s="157">
        <f>IF('1a-Electricity'!$R$78="no","",ROUND(AD7050,4))</f>
        <v>5.0000000000000001E-3</v>
      </c>
      <c r="AG7050" s="157">
        <f>IF('1a-Electricity'!$R$79="no","",ROUND(AD7050,4))</f>
        <v>5.0000000000000001E-3</v>
      </c>
      <c r="BL7050" s="157">
        <f>BL7049+0.001</f>
        <v>4.0000000000000001E-3</v>
      </c>
      <c r="BM7050" s="157">
        <f>IF('1b-NaturalGas'!$R$87="no","",ROUND(BL7050,4))</f>
        <v>4.0000000000000001E-3</v>
      </c>
      <c r="BN7050" s="157">
        <f>IF('1b-NaturalGas'!$R$88="no","",ROUND(BL7050,4))</f>
        <v>4.0000000000000001E-3</v>
      </c>
      <c r="BO7050" s="157">
        <f>IF('1b-NaturalGas'!$R$89="no","",ROUND(BL7050,4))</f>
        <v>4.0000000000000001E-3</v>
      </c>
      <c r="BP7050" s="157">
        <f>IF('1b-NaturalGas'!$R$90="no","not applicable (based on previous answers)",ROUND(BL7050,4))</f>
        <v>4.0000000000000001E-3</v>
      </c>
      <c r="BQ7050" s="157">
        <f>IF('1b-NaturalGas'!$R$91="no","not applicable (based on previous answers)",ROUND(BL7050,4))</f>
        <v>4.0000000000000001E-3</v>
      </c>
    </row>
    <row r="7051" spans="30:69" x14ac:dyDescent="0.25">
      <c r="AD7051" s="157">
        <f t="shared" si="235"/>
        <v>6.0000000000000001E-3</v>
      </c>
      <c r="AE7051" s="157">
        <f>IF('1a-Electricity'!$R$77="no","",ROUND(AD7051,4))</f>
        <v>6.0000000000000001E-3</v>
      </c>
      <c r="AF7051" s="157">
        <f>IF('1a-Electricity'!$R$78="no","",ROUND(AD7051,4))</f>
        <v>6.0000000000000001E-3</v>
      </c>
      <c r="AG7051" s="157">
        <f>IF('1a-Electricity'!$R$79="no","",ROUND(AD7051,4))</f>
        <v>6.0000000000000001E-3</v>
      </c>
      <c r="BL7051" s="157">
        <f>BL7050+0.001</f>
        <v>5.0000000000000001E-3</v>
      </c>
      <c r="BM7051" s="157">
        <f>IF('1b-NaturalGas'!$R$87="no","",ROUND(BL7051,4))</f>
        <v>5.0000000000000001E-3</v>
      </c>
      <c r="BN7051" s="157">
        <f>IF('1b-NaturalGas'!$R$88="no","",ROUND(BL7051,4))</f>
        <v>5.0000000000000001E-3</v>
      </c>
      <c r="BO7051" s="157">
        <f>IF('1b-NaturalGas'!$R$89="no","",ROUND(BL7051,4))</f>
        <v>5.0000000000000001E-3</v>
      </c>
      <c r="BP7051" s="157">
        <f>IF('1b-NaturalGas'!$R$90="no","not applicable (based on previous answers)",ROUND(BL7051,4))</f>
        <v>5.0000000000000001E-3</v>
      </c>
      <c r="BQ7051" s="157">
        <f>IF('1b-NaturalGas'!$R$91="no","not applicable (based on previous answers)",ROUND(BL7051,4))</f>
        <v>5.0000000000000001E-3</v>
      </c>
    </row>
    <row r="7052" spans="30:69" x14ac:dyDescent="0.25">
      <c r="AD7052" s="157">
        <f t="shared" si="235"/>
        <v>7.0000000000000001E-3</v>
      </c>
      <c r="AE7052" s="157">
        <f>IF('1a-Electricity'!$R$77="no","",ROUND(AD7052,4))</f>
        <v>7.0000000000000001E-3</v>
      </c>
      <c r="AF7052" s="157">
        <f>IF('1a-Electricity'!$R$78="no","",ROUND(AD7052,4))</f>
        <v>7.0000000000000001E-3</v>
      </c>
      <c r="AG7052" s="157">
        <f>IF('1a-Electricity'!$R$79="no","",ROUND(AD7052,4))</f>
        <v>7.0000000000000001E-3</v>
      </c>
      <c r="BL7052" s="157">
        <f t="shared" si="236"/>
        <v>6.0000000000000001E-3</v>
      </c>
      <c r="BM7052" s="157">
        <f>IF('1b-NaturalGas'!$R$87="no","",ROUND(BL7052,4))</f>
        <v>6.0000000000000001E-3</v>
      </c>
      <c r="BN7052" s="157">
        <f>IF('1b-NaturalGas'!$R$88="no","",ROUND(BL7052,4))</f>
        <v>6.0000000000000001E-3</v>
      </c>
      <c r="BO7052" s="157">
        <f>IF('1b-NaturalGas'!$R$89="no","",ROUND(BL7052,4))</f>
        <v>6.0000000000000001E-3</v>
      </c>
      <c r="BP7052" s="157">
        <f>IF('1b-NaturalGas'!$R$90="no","not applicable (based on previous answers)",ROUND(BL7052,4))</f>
        <v>6.0000000000000001E-3</v>
      </c>
      <c r="BQ7052" s="157">
        <f>IF('1b-NaturalGas'!$R$91="no","not applicable (based on previous answers)",ROUND(BL7052,4))</f>
        <v>6.0000000000000001E-3</v>
      </c>
    </row>
    <row r="7053" spans="30:69" x14ac:dyDescent="0.25">
      <c r="AD7053" s="157">
        <f t="shared" si="235"/>
        <v>8.0000000000000002E-3</v>
      </c>
      <c r="AE7053" s="157">
        <f>IF('1a-Electricity'!$R$77="no","",ROUND(AD7053,4))</f>
        <v>8.0000000000000002E-3</v>
      </c>
      <c r="AF7053" s="157">
        <f>IF('1a-Electricity'!$R$78="no","",ROUND(AD7053,4))</f>
        <v>8.0000000000000002E-3</v>
      </c>
      <c r="AG7053" s="157">
        <f>IF('1a-Electricity'!$R$79="no","",ROUND(AD7053,4))</f>
        <v>8.0000000000000002E-3</v>
      </c>
      <c r="BL7053" s="157">
        <f t="shared" si="236"/>
        <v>7.0000000000000001E-3</v>
      </c>
      <c r="BM7053" s="157">
        <f>IF('1b-NaturalGas'!$R$87="no","",ROUND(BL7053,4))</f>
        <v>7.0000000000000001E-3</v>
      </c>
      <c r="BN7053" s="157">
        <f>IF('1b-NaturalGas'!$R$88="no","",ROUND(BL7053,4))</f>
        <v>7.0000000000000001E-3</v>
      </c>
      <c r="BO7053" s="157">
        <f>IF('1b-NaturalGas'!$R$89="no","",ROUND(BL7053,4))</f>
        <v>7.0000000000000001E-3</v>
      </c>
      <c r="BP7053" s="157">
        <f>IF('1b-NaturalGas'!$R$90="no","not applicable (based on previous answers)",ROUND(BL7053,4))</f>
        <v>7.0000000000000001E-3</v>
      </c>
      <c r="BQ7053" s="157">
        <f>IF('1b-NaturalGas'!$R$91="no","not applicable (based on previous answers)",ROUND(BL7053,4))</f>
        <v>7.0000000000000001E-3</v>
      </c>
    </row>
    <row r="7054" spans="30:69" x14ac:dyDescent="0.25">
      <c r="AD7054" s="157">
        <f t="shared" si="235"/>
        <v>9.0000000000000011E-3</v>
      </c>
      <c r="AE7054" s="157">
        <f>IF('1a-Electricity'!$R$77="no","",ROUND(AD7054,4))</f>
        <v>8.9999999999999993E-3</v>
      </c>
      <c r="AF7054" s="157">
        <f>IF('1a-Electricity'!$R$78="no","",ROUND(AD7054,4))</f>
        <v>8.9999999999999993E-3</v>
      </c>
      <c r="AG7054" s="157">
        <f>IF('1a-Electricity'!$R$79="no","",ROUND(AD7054,4))</f>
        <v>8.9999999999999993E-3</v>
      </c>
      <c r="BL7054" s="157">
        <f t="shared" si="236"/>
        <v>8.0000000000000002E-3</v>
      </c>
      <c r="BM7054" s="157">
        <f>IF('1b-NaturalGas'!$R$87="no","",ROUND(BL7054,4))</f>
        <v>8.0000000000000002E-3</v>
      </c>
      <c r="BN7054" s="157">
        <f>IF('1b-NaturalGas'!$R$88="no","",ROUND(BL7054,4))</f>
        <v>8.0000000000000002E-3</v>
      </c>
      <c r="BO7054" s="157">
        <f>IF('1b-NaturalGas'!$R$89="no","",ROUND(BL7054,4))</f>
        <v>8.0000000000000002E-3</v>
      </c>
      <c r="BP7054" s="157">
        <f>IF('1b-NaturalGas'!$R$90="no","not applicable (based on previous answers)",ROUND(BL7054,4))</f>
        <v>8.0000000000000002E-3</v>
      </c>
      <c r="BQ7054" s="157">
        <f>IF('1b-NaturalGas'!$R$91="no","not applicable (based on previous answers)",ROUND(BL7054,4))</f>
        <v>8.0000000000000002E-3</v>
      </c>
    </row>
    <row r="7055" spans="30:69" x14ac:dyDescent="0.25">
      <c r="AD7055" s="157">
        <f t="shared" si="235"/>
        <v>1.0000000000000002E-2</v>
      </c>
      <c r="AE7055" s="157">
        <f>IF('1a-Electricity'!$R$77="no","",ROUND(AD7055,4))</f>
        <v>0.01</v>
      </c>
      <c r="AF7055" s="157">
        <f>IF('1a-Electricity'!$R$78="no","",ROUND(AD7055,4))</f>
        <v>0.01</v>
      </c>
      <c r="AG7055" s="157">
        <f>IF('1a-Electricity'!$R$79="no","",ROUND(AD7055,4))</f>
        <v>0.01</v>
      </c>
      <c r="BL7055" s="157">
        <f t="shared" si="236"/>
        <v>9.0000000000000011E-3</v>
      </c>
      <c r="BM7055" s="157">
        <f>IF('1b-NaturalGas'!$R$87="no","",ROUND(BL7055,4))</f>
        <v>8.9999999999999993E-3</v>
      </c>
      <c r="BN7055" s="157">
        <f>IF('1b-NaturalGas'!$R$88="no","",ROUND(BL7055,4))</f>
        <v>8.9999999999999993E-3</v>
      </c>
      <c r="BO7055" s="157">
        <f>IF('1b-NaturalGas'!$R$89="no","",ROUND(BL7055,4))</f>
        <v>8.9999999999999993E-3</v>
      </c>
      <c r="BP7055" s="157">
        <f>IF('1b-NaturalGas'!$R$90="no","not applicable (based on previous answers)",ROUND(BL7055,4))</f>
        <v>8.9999999999999993E-3</v>
      </c>
      <c r="BQ7055" s="157">
        <f>IF('1b-NaturalGas'!$R$91="no","not applicable (based on previous answers)",ROUND(BL7055,4))</f>
        <v>8.9999999999999993E-3</v>
      </c>
    </row>
    <row r="7056" spans="30:69" x14ac:dyDescent="0.25">
      <c r="AD7056" s="157">
        <f t="shared" si="235"/>
        <v>1.1000000000000003E-2</v>
      </c>
      <c r="AE7056" s="157">
        <f>IF('1a-Electricity'!$R$77="no","",ROUND(AD7056,4))</f>
        <v>1.0999999999999999E-2</v>
      </c>
      <c r="AF7056" s="157">
        <f>IF('1a-Electricity'!$R$78="no","",ROUND(AD7056,4))</f>
        <v>1.0999999999999999E-2</v>
      </c>
      <c r="AG7056" s="157">
        <f>IF('1a-Electricity'!$R$79="no","",ROUND(AD7056,4))</f>
        <v>1.0999999999999999E-2</v>
      </c>
      <c r="BL7056" s="157">
        <f t="shared" si="236"/>
        <v>1.0000000000000002E-2</v>
      </c>
      <c r="BM7056" s="157">
        <f>IF('1b-NaturalGas'!$R$87="no","",ROUND(BL7056,4))</f>
        <v>0.01</v>
      </c>
      <c r="BN7056" s="157">
        <f>IF('1b-NaturalGas'!$R$88="no","",ROUND(BL7056,4))</f>
        <v>0.01</v>
      </c>
      <c r="BO7056" s="157">
        <f>IF('1b-NaturalGas'!$R$89="no","",ROUND(BL7056,4))</f>
        <v>0.01</v>
      </c>
      <c r="BP7056" s="157">
        <f>IF('1b-NaturalGas'!$R$90="no","not applicable (based on previous answers)",ROUND(BL7056,4))</f>
        <v>0.01</v>
      </c>
      <c r="BQ7056" s="157">
        <f>IF('1b-NaturalGas'!$R$91="no","not applicable (based on previous answers)",ROUND(BL7056,4))</f>
        <v>0.01</v>
      </c>
    </row>
    <row r="7057" spans="30:69" x14ac:dyDescent="0.25">
      <c r="AD7057" s="157">
        <f t="shared" si="235"/>
        <v>1.2000000000000004E-2</v>
      </c>
      <c r="AE7057" s="157">
        <f>IF('1a-Electricity'!$R$77="no","",ROUND(AD7057,4))</f>
        <v>1.2E-2</v>
      </c>
      <c r="AF7057" s="157">
        <f>IF('1a-Electricity'!$R$78="no","",ROUND(AD7057,4))</f>
        <v>1.2E-2</v>
      </c>
      <c r="AG7057" s="157">
        <f>IF('1a-Electricity'!$R$79="no","",ROUND(AD7057,4))</f>
        <v>1.2E-2</v>
      </c>
      <c r="BL7057" s="157">
        <f t="shared" si="236"/>
        <v>1.1000000000000003E-2</v>
      </c>
      <c r="BM7057" s="157">
        <f>IF('1b-NaturalGas'!$R$87="no","",ROUND(BL7057,4))</f>
        <v>1.0999999999999999E-2</v>
      </c>
      <c r="BN7057" s="157">
        <f>IF('1b-NaturalGas'!$R$88="no","",ROUND(BL7057,4))</f>
        <v>1.0999999999999999E-2</v>
      </c>
      <c r="BO7057" s="157">
        <f>IF('1b-NaturalGas'!$R$89="no","",ROUND(BL7057,4))</f>
        <v>1.0999999999999999E-2</v>
      </c>
      <c r="BP7057" s="157">
        <f>IF('1b-NaturalGas'!$R$90="no","not applicable (based on previous answers)",ROUND(BL7057,4))</f>
        <v>1.0999999999999999E-2</v>
      </c>
      <c r="BQ7057" s="157">
        <f>IF('1b-NaturalGas'!$R$91="no","not applicable (based on previous answers)",ROUND(BL7057,4))</f>
        <v>1.0999999999999999E-2</v>
      </c>
    </row>
    <row r="7058" spans="30:69" x14ac:dyDescent="0.25">
      <c r="AD7058" s="157">
        <f t="shared" si="235"/>
        <v>1.3000000000000005E-2</v>
      </c>
      <c r="AE7058" s="157">
        <f>IF('1a-Electricity'!$R$77="no","",ROUND(AD7058,4))</f>
        <v>1.2999999999999999E-2</v>
      </c>
      <c r="AF7058" s="157">
        <f>IF('1a-Electricity'!$R$78="no","",ROUND(AD7058,4))</f>
        <v>1.2999999999999999E-2</v>
      </c>
      <c r="AG7058" s="157">
        <f>IF('1a-Electricity'!$R$79="no","",ROUND(AD7058,4))</f>
        <v>1.2999999999999999E-2</v>
      </c>
      <c r="BL7058" s="157">
        <f t="shared" si="236"/>
        <v>1.2000000000000004E-2</v>
      </c>
      <c r="BM7058" s="157">
        <f>IF('1b-NaturalGas'!$R$87="no","",ROUND(BL7058,4))</f>
        <v>1.2E-2</v>
      </c>
      <c r="BN7058" s="157">
        <f>IF('1b-NaturalGas'!$R$88="no","",ROUND(BL7058,4))</f>
        <v>1.2E-2</v>
      </c>
      <c r="BO7058" s="157">
        <f>IF('1b-NaturalGas'!$R$89="no","",ROUND(BL7058,4))</f>
        <v>1.2E-2</v>
      </c>
      <c r="BP7058" s="157">
        <f>IF('1b-NaturalGas'!$R$90="no","not applicable (based on previous answers)",ROUND(BL7058,4))</f>
        <v>1.2E-2</v>
      </c>
      <c r="BQ7058" s="157">
        <f>IF('1b-NaturalGas'!$R$91="no","not applicable (based on previous answers)",ROUND(BL7058,4))</f>
        <v>1.2E-2</v>
      </c>
    </row>
    <row r="7059" spans="30:69" x14ac:dyDescent="0.25">
      <c r="AD7059" s="157">
        <f t="shared" si="235"/>
        <v>1.4000000000000005E-2</v>
      </c>
      <c r="AE7059" s="157">
        <f>IF('1a-Electricity'!$R$77="no","",ROUND(AD7059,4))</f>
        <v>1.4E-2</v>
      </c>
      <c r="AF7059" s="157">
        <f>IF('1a-Electricity'!$R$78="no","",ROUND(AD7059,4))</f>
        <v>1.4E-2</v>
      </c>
      <c r="AG7059" s="157">
        <f>IF('1a-Electricity'!$R$79="no","",ROUND(AD7059,4))</f>
        <v>1.4E-2</v>
      </c>
      <c r="BL7059" s="157">
        <f t="shared" si="236"/>
        <v>1.3000000000000005E-2</v>
      </c>
      <c r="BM7059" s="157">
        <f>IF('1b-NaturalGas'!$R$87="no","",ROUND(BL7059,4))</f>
        <v>1.2999999999999999E-2</v>
      </c>
      <c r="BN7059" s="157">
        <f>IF('1b-NaturalGas'!$R$88="no","",ROUND(BL7059,4))</f>
        <v>1.2999999999999999E-2</v>
      </c>
      <c r="BO7059" s="157">
        <f>IF('1b-NaturalGas'!$R$89="no","",ROUND(BL7059,4))</f>
        <v>1.2999999999999999E-2</v>
      </c>
      <c r="BP7059" s="157">
        <f>IF('1b-NaturalGas'!$R$90="no","not applicable (based on previous answers)",ROUND(BL7059,4))</f>
        <v>1.2999999999999999E-2</v>
      </c>
      <c r="BQ7059" s="157">
        <f>IF('1b-NaturalGas'!$R$91="no","not applicable (based on previous answers)",ROUND(BL7059,4))</f>
        <v>1.2999999999999999E-2</v>
      </c>
    </row>
    <row r="7060" spans="30:69" x14ac:dyDescent="0.25">
      <c r="AD7060" s="157">
        <f>AD7059+0.001</f>
        <v>1.5000000000000006E-2</v>
      </c>
      <c r="AE7060" s="157">
        <f>IF('1a-Electricity'!$R$77="no","",ROUND(AD7060,4))</f>
        <v>1.4999999999999999E-2</v>
      </c>
      <c r="AF7060" s="157">
        <f>IF('1a-Electricity'!$R$78="no","",ROUND(AD7060,4))</f>
        <v>1.4999999999999999E-2</v>
      </c>
      <c r="AG7060" s="157">
        <f>IF('1a-Electricity'!$R$79="no","",ROUND(AD7060,4))</f>
        <v>1.4999999999999999E-2</v>
      </c>
      <c r="BL7060" s="157">
        <f t="shared" si="236"/>
        <v>1.4000000000000005E-2</v>
      </c>
      <c r="BM7060" s="157">
        <f>IF('1b-NaturalGas'!$R$87="no","",ROUND(BL7060,4))</f>
        <v>1.4E-2</v>
      </c>
      <c r="BN7060" s="157">
        <f>IF('1b-NaturalGas'!$R$88="no","",ROUND(BL7060,4))</f>
        <v>1.4E-2</v>
      </c>
      <c r="BO7060" s="157">
        <f>IF('1b-NaturalGas'!$R$89="no","",ROUND(BL7060,4))</f>
        <v>1.4E-2</v>
      </c>
      <c r="BP7060" s="157">
        <f>IF('1b-NaturalGas'!$R$90="no","not applicable (based on previous answers)",ROUND(BL7060,4))</f>
        <v>1.4E-2</v>
      </c>
      <c r="BQ7060" s="157">
        <f>IF('1b-NaturalGas'!$R$91="no","not applicable (based on previous answers)",ROUND(BL7060,4))</f>
        <v>1.4E-2</v>
      </c>
    </row>
    <row r="7061" spans="30:69" x14ac:dyDescent="0.25">
      <c r="AD7061" s="157">
        <f t="shared" si="235"/>
        <v>1.6000000000000007E-2</v>
      </c>
      <c r="AE7061" s="157">
        <f>IF('1a-Electricity'!$R$77="no","",ROUND(AD7061,4))</f>
        <v>1.6E-2</v>
      </c>
      <c r="AF7061" s="157">
        <f>IF('1a-Electricity'!$R$78="no","",ROUND(AD7061,4))</f>
        <v>1.6E-2</v>
      </c>
      <c r="AG7061" s="157">
        <f>IF('1a-Electricity'!$R$79="no","",ROUND(AD7061,4))</f>
        <v>1.6E-2</v>
      </c>
      <c r="BL7061" s="157">
        <f>BL7060+0.001</f>
        <v>1.5000000000000006E-2</v>
      </c>
      <c r="BM7061" s="157">
        <f>IF('1b-NaturalGas'!$R$87="no","",ROUND(BL7061,4))</f>
        <v>1.4999999999999999E-2</v>
      </c>
      <c r="BN7061" s="157">
        <f>IF('1b-NaturalGas'!$R$88="no","",ROUND(BL7061,4))</f>
        <v>1.4999999999999999E-2</v>
      </c>
      <c r="BO7061" s="157">
        <f>IF('1b-NaturalGas'!$R$89="no","",ROUND(BL7061,4))</f>
        <v>1.4999999999999999E-2</v>
      </c>
      <c r="BP7061" s="157">
        <f>IF('1b-NaturalGas'!$R$90="no","not applicable (based on previous answers)",ROUND(BL7061,4))</f>
        <v>1.4999999999999999E-2</v>
      </c>
      <c r="BQ7061" s="157">
        <f>IF('1b-NaturalGas'!$R$91="no","not applicable (based on previous answers)",ROUND(BL7061,4))</f>
        <v>1.4999999999999999E-2</v>
      </c>
    </row>
    <row r="7062" spans="30:69" x14ac:dyDescent="0.25">
      <c r="AD7062" s="157">
        <f t="shared" si="235"/>
        <v>1.7000000000000008E-2</v>
      </c>
      <c r="AE7062" s="157">
        <f>IF('1a-Electricity'!$R$77="no","",ROUND(AD7062,4))</f>
        <v>1.7000000000000001E-2</v>
      </c>
      <c r="AF7062" s="157">
        <f>IF('1a-Electricity'!$R$78="no","",ROUND(AD7062,4))</f>
        <v>1.7000000000000001E-2</v>
      </c>
      <c r="AG7062" s="157">
        <f>IF('1a-Electricity'!$R$79="no","",ROUND(AD7062,4))</f>
        <v>1.7000000000000001E-2</v>
      </c>
      <c r="BL7062" s="157">
        <f t="shared" si="236"/>
        <v>1.6000000000000007E-2</v>
      </c>
      <c r="BM7062" s="157">
        <f>IF('1b-NaturalGas'!$R$87="no","",ROUND(BL7062,4))</f>
        <v>1.6E-2</v>
      </c>
      <c r="BN7062" s="157">
        <f>IF('1b-NaturalGas'!$R$88="no","",ROUND(BL7062,4))</f>
        <v>1.6E-2</v>
      </c>
      <c r="BO7062" s="157">
        <f>IF('1b-NaturalGas'!$R$89="no","",ROUND(BL7062,4))</f>
        <v>1.6E-2</v>
      </c>
      <c r="BP7062" s="157">
        <f>IF('1b-NaturalGas'!$R$90="no","not applicable (based on previous answers)",ROUND(BL7062,4))</f>
        <v>1.6E-2</v>
      </c>
      <c r="BQ7062" s="157">
        <f>IF('1b-NaturalGas'!$R$91="no","not applicable (based on previous answers)",ROUND(BL7062,4))</f>
        <v>1.6E-2</v>
      </c>
    </row>
    <row r="7063" spans="30:69" x14ac:dyDescent="0.25">
      <c r="AD7063" s="157">
        <f t="shared" si="235"/>
        <v>1.8000000000000009E-2</v>
      </c>
      <c r="AE7063" s="157">
        <f>IF('1a-Electricity'!$R$77="no","",ROUND(AD7063,4))</f>
        <v>1.7999999999999999E-2</v>
      </c>
      <c r="AF7063" s="157">
        <f>IF('1a-Electricity'!$R$78="no","",ROUND(AD7063,4))</f>
        <v>1.7999999999999999E-2</v>
      </c>
      <c r="AG7063" s="157">
        <f>IF('1a-Electricity'!$R$79="no","",ROUND(AD7063,4))</f>
        <v>1.7999999999999999E-2</v>
      </c>
      <c r="BL7063" s="157">
        <f t="shared" si="236"/>
        <v>1.7000000000000008E-2</v>
      </c>
      <c r="BM7063" s="157">
        <f>IF('1b-NaturalGas'!$R$87="no","",ROUND(BL7063,4))</f>
        <v>1.7000000000000001E-2</v>
      </c>
      <c r="BN7063" s="157">
        <f>IF('1b-NaturalGas'!$R$88="no","",ROUND(BL7063,4))</f>
        <v>1.7000000000000001E-2</v>
      </c>
      <c r="BO7063" s="157">
        <f>IF('1b-NaturalGas'!$R$89="no","",ROUND(BL7063,4))</f>
        <v>1.7000000000000001E-2</v>
      </c>
      <c r="BP7063" s="157">
        <f>IF('1b-NaturalGas'!$R$90="no","not applicable (based on previous answers)",ROUND(BL7063,4))</f>
        <v>1.7000000000000001E-2</v>
      </c>
      <c r="BQ7063" s="157">
        <f>IF('1b-NaturalGas'!$R$91="no","not applicable (based on previous answers)",ROUND(BL7063,4))</f>
        <v>1.7000000000000001E-2</v>
      </c>
    </row>
    <row r="7064" spans="30:69" x14ac:dyDescent="0.25">
      <c r="AD7064" s="157">
        <f t="shared" si="235"/>
        <v>1.900000000000001E-2</v>
      </c>
      <c r="AE7064" s="157">
        <f>IF('1a-Electricity'!$R$77="no","",ROUND(AD7064,4))</f>
        <v>1.9E-2</v>
      </c>
      <c r="AF7064" s="157">
        <f>IF('1a-Electricity'!$R$78="no","",ROUND(AD7064,4))</f>
        <v>1.9E-2</v>
      </c>
      <c r="AG7064" s="157">
        <f>IF('1a-Electricity'!$R$79="no","",ROUND(AD7064,4))</f>
        <v>1.9E-2</v>
      </c>
      <c r="BL7064" s="157">
        <f t="shared" si="236"/>
        <v>1.8000000000000009E-2</v>
      </c>
      <c r="BM7064" s="157">
        <f>IF('1b-NaturalGas'!$R$87="no","",ROUND(BL7064,4))</f>
        <v>1.7999999999999999E-2</v>
      </c>
      <c r="BN7064" s="157">
        <f>IF('1b-NaturalGas'!$R$88="no","",ROUND(BL7064,4))</f>
        <v>1.7999999999999999E-2</v>
      </c>
      <c r="BO7064" s="157">
        <f>IF('1b-NaturalGas'!$R$89="no","",ROUND(BL7064,4))</f>
        <v>1.7999999999999999E-2</v>
      </c>
      <c r="BP7064" s="157">
        <f>IF('1b-NaturalGas'!$R$90="no","not applicable (based on previous answers)",ROUND(BL7064,4))</f>
        <v>1.7999999999999999E-2</v>
      </c>
      <c r="BQ7064" s="157">
        <f>IF('1b-NaturalGas'!$R$91="no","not applicable (based on previous answers)",ROUND(BL7064,4))</f>
        <v>1.7999999999999999E-2</v>
      </c>
    </row>
    <row r="7065" spans="30:69" x14ac:dyDescent="0.25">
      <c r="AD7065" s="157">
        <f t="shared" si="235"/>
        <v>2.0000000000000011E-2</v>
      </c>
      <c r="AE7065" s="157">
        <f>IF('1a-Electricity'!$R$77="no","",ROUND(AD7065,4))</f>
        <v>0.02</v>
      </c>
      <c r="AF7065" s="157">
        <f>IF('1a-Electricity'!$R$78="no","",ROUND(AD7065,4))</f>
        <v>0.02</v>
      </c>
      <c r="AG7065" s="157">
        <f>IF('1a-Electricity'!$R$79="no","",ROUND(AD7065,4))</f>
        <v>0.02</v>
      </c>
      <c r="BL7065" s="157">
        <f t="shared" si="236"/>
        <v>1.900000000000001E-2</v>
      </c>
      <c r="BM7065" s="157">
        <f>IF('1b-NaturalGas'!$R$87="no","",ROUND(BL7065,4))</f>
        <v>1.9E-2</v>
      </c>
      <c r="BN7065" s="157">
        <f>IF('1b-NaturalGas'!$R$88="no","",ROUND(BL7065,4))</f>
        <v>1.9E-2</v>
      </c>
      <c r="BO7065" s="157">
        <f>IF('1b-NaturalGas'!$R$89="no","",ROUND(BL7065,4))</f>
        <v>1.9E-2</v>
      </c>
      <c r="BP7065" s="157">
        <f>IF('1b-NaturalGas'!$R$90="no","not applicable (based on previous answers)",ROUND(BL7065,4))</f>
        <v>1.9E-2</v>
      </c>
      <c r="BQ7065" s="157">
        <f>IF('1b-NaturalGas'!$R$91="no","not applicable (based on previous answers)",ROUND(BL7065,4))</f>
        <v>1.9E-2</v>
      </c>
    </row>
    <row r="7066" spans="30:69" x14ac:dyDescent="0.25">
      <c r="AD7066" s="157">
        <f t="shared" si="235"/>
        <v>2.1000000000000012E-2</v>
      </c>
      <c r="AE7066" s="157">
        <f>IF('1a-Electricity'!$R$77="no","",ROUND(AD7066,4))</f>
        <v>2.1000000000000001E-2</v>
      </c>
      <c r="AF7066" s="157">
        <f>IF('1a-Electricity'!$R$78="no","",ROUND(AD7066,4))</f>
        <v>2.1000000000000001E-2</v>
      </c>
      <c r="AG7066" s="157">
        <f>IF('1a-Electricity'!$R$79="no","",ROUND(AD7066,4))</f>
        <v>2.1000000000000001E-2</v>
      </c>
      <c r="BL7066" s="157">
        <f t="shared" si="236"/>
        <v>2.0000000000000011E-2</v>
      </c>
      <c r="BM7066" s="157">
        <f>IF('1b-NaturalGas'!$R$87="no","",ROUND(BL7066,4))</f>
        <v>0.02</v>
      </c>
      <c r="BN7066" s="157">
        <f>IF('1b-NaturalGas'!$R$88="no","",ROUND(BL7066,4))</f>
        <v>0.02</v>
      </c>
      <c r="BO7066" s="157">
        <f>IF('1b-NaturalGas'!$R$89="no","",ROUND(BL7066,4))</f>
        <v>0.02</v>
      </c>
      <c r="BP7066" s="157">
        <f>IF('1b-NaturalGas'!$R$90="no","not applicable (based on previous answers)",ROUND(BL7066,4))</f>
        <v>0.02</v>
      </c>
      <c r="BQ7066" s="157">
        <f>IF('1b-NaturalGas'!$R$91="no","not applicable (based on previous answers)",ROUND(BL7066,4))</f>
        <v>0.02</v>
      </c>
    </row>
    <row r="7067" spans="30:69" x14ac:dyDescent="0.25">
      <c r="AD7067" s="157">
        <f t="shared" si="235"/>
        <v>2.2000000000000013E-2</v>
      </c>
      <c r="AE7067" s="157">
        <f>IF('1a-Electricity'!$R$77="no","",ROUND(AD7067,4))</f>
        <v>2.1999999999999999E-2</v>
      </c>
      <c r="AF7067" s="157">
        <f>IF('1a-Electricity'!$R$78="no","",ROUND(AD7067,4))</f>
        <v>2.1999999999999999E-2</v>
      </c>
      <c r="AG7067" s="157">
        <f>IF('1a-Electricity'!$R$79="no","",ROUND(AD7067,4))</f>
        <v>2.1999999999999999E-2</v>
      </c>
      <c r="BL7067" s="157">
        <f t="shared" si="236"/>
        <v>2.1000000000000012E-2</v>
      </c>
      <c r="BM7067" s="157">
        <f>IF('1b-NaturalGas'!$R$87="no","",ROUND(BL7067,4))</f>
        <v>2.1000000000000001E-2</v>
      </c>
      <c r="BN7067" s="157">
        <f>IF('1b-NaturalGas'!$R$88="no","",ROUND(BL7067,4))</f>
        <v>2.1000000000000001E-2</v>
      </c>
      <c r="BO7067" s="157">
        <f>IF('1b-NaturalGas'!$R$89="no","",ROUND(BL7067,4))</f>
        <v>2.1000000000000001E-2</v>
      </c>
      <c r="BP7067" s="157">
        <f>IF('1b-NaturalGas'!$R$90="no","not applicable (based on previous answers)",ROUND(BL7067,4))</f>
        <v>2.1000000000000001E-2</v>
      </c>
      <c r="BQ7067" s="157">
        <f>IF('1b-NaturalGas'!$R$91="no","not applicable (based on previous answers)",ROUND(BL7067,4))</f>
        <v>2.1000000000000001E-2</v>
      </c>
    </row>
    <row r="7068" spans="30:69" x14ac:dyDescent="0.25">
      <c r="AD7068" s="157">
        <f t="shared" si="235"/>
        <v>2.3000000000000013E-2</v>
      </c>
      <c r="AE7068" s="157">
        <f>IF('1a-Electricity'!$R$77="no","",ROUND(AD7068,4))</f>
        <v>2.3E-2</v>
      </c>
      <c r="AF7068" s="157">
        <f>IF('1a-Electricity'!$R$78="no","",ROUND(AD7068,4))</f>
        <v>2.3E-2</v>
      </c>
      <c r="AG7068" s="157">
        <f>IF('1a-Electricity'!$R$79="no","",ROUND(AD7068,4))</f>
        <v>2.3E-2</v>
      </c>
      <c r="BL7068" s="157">
        <f t="shared" si="236"/>
        <v>2.2000000000000013E-2</v>
      </c>
      <c r="BM7068" s="157">
        <f>IF('1b-NaturalGas'!$R$87="no","",ROUND(BL7068,4))</f>
        <v>2.1999999999999999E-2</v>
      </c>
      <c r="BN7068" s="157">
        <f>IF('1b-NaturalGas'!$R$88="no","",ROUND(BL7068,4))</f>
        <v>2.1999999999999999E-2</v>
      </c>
      <c r="BO7068" s="157">
        <f>IF('1b-NaturalGas'!$R$89="no","",ROUND(BL7068,4))</f>
        <v>2.1999999999999999E-2</v>
      </c>
      <c r="BP7068" s="157">
        <f>IF('1b-NaturalGas'!$R$90="no","not applicable (based on previous answers)",ROUND(BL7068,4))</f>
        <v>2.1999999999999999E-2</v>
      </c>
      <c r="BQ7068" s="157">
        <f>IF('1b-NaturalGas'!$R$91="no","not applicable (based on previous answers)",ROUND(BL7068,4))</f>
        <v>2.1999999999999999E-2</v>
      </c>
    </row>
    <row r="7069" spans="30:69" x14ac:dyDescent="0.25">
      <c r="AD7069" s="157">
        <f t="shared" si="235"/>
        <v>2.4000000000000014E-2</v>
      </c>
      <c r="AE7069" s="157">
        <f>IF('1a-Electricity'!$R$77="no","",ROUND(AD7069,4))</f>
        <v>2.4E-2</v>
      </c>
      <c r="AF7069" s="157">
        <f>IF('1a-Electricity'!$R$78="no","",ROUND(AD7069,4))</f>
        <v>2.4E-2</v>
      </c>
      <c r="AG7069" s="157">
        <f>IF('1a-Electricity'!$R$79="no","",ROUND(AD7069,4))</f>
        <v>2.4E-2</v>
      </c>
      <c r="BL7069" s="157">
        <f t="shared" si="236"/>
        <v>2.3000000000000013E-2</v>
      </c>
      <c r="BM7069" s="157">
        <f>IF('1b-NaturalGas'!$R$87="no","",ROUND(BL7069,4))</f>
        <v>2.3E-2</v>
      </c>
      <c r="BN7069" s="157">
        <f>IF('1b-NaturalGas'!$R$88="no","",ROUND(BL7069,4))</f>
        <v>2.3E-2</v>
      </c>
      <c r="BO7069" s="157">
        <f>IF('1b-NaturalGas'!$R$89="no","",ROUND(BL7069,4))</f>
        <v>2.3E-2</v>
      </c>
      <c r="BP7069" s="157">
        <f>IF('1b-NaturalGas'!$R$90="no","not applicable (based on previous answers)",ROUND(BL7069,4))</f>
        <v>2.3E-2</v>
      </c>
      <c r="BQ7069" s="157">
        <f>IF('1b-NaturalGas'!$R$91="no","not applicable (based on previous answers)",ROUND(BL7069,4))</f>
        <v>2.3E-2</v>
      </c>
    </row>
    <row r="7070" spans="30:69" x14ac:dyDescent="0.25">
      <c r="AD7070" s="157">
        <f t="shared" si="235"/>
        <v>2.5000000000000015E-2</v>
      </c>
      <c r="AE7070" s="157">
        <f>IF('1a-Electricity'!$R$77="no","",ROUND(AD7070,4))</f>
        <v>2.5000000000000001E-2</v>
      </c>
      <c r="AF7070" s="157">
        <f>IF('1a-Electricity'!$R$78="no","",ROUND(AD7070,4))</f>
        <v>2.5000000000000001E-2</v>
      </c>
      <c r="AG7070" s="157">
        <f>IF('1a-Electricity'!$R$79="no","",ROUND(AD7070,4))</f>
        <v>2.5000000000000001E-2</v>
      </c>
      <c r="BL7070" s="157">
        <f t="shared" si="236"/>
        <v>2.4000000000000014E-2</v>
      </c>
      <c r="BM7070" s="157">
        <f>IF('1b-NaturalGas'!$R$87="no","",ROUND(BL7070,4))</f>
        <v>2.4E-2</v>
      </c>
      <c r="BN7070" s="157">
        <f>IF('1b-NaturalGas'!$R$88="no","",ROUND(BL7070,4))</f>
        <v>2.4E-2</v>
      </c>
      <c r="BO7070" s="157">
        <f>IF('1b-NaturalGas'!$R$89="no","",ROUND(BL7070,4))</f>
        <v>2.4E-2</v>
      </c>
      <c r="BP7070" s="157">
        <f>IF('1b-NaturalGas'!$R$90="no","not applicable (based on previous answers)",ROUND(BL7070,4))</f>
        <v>2.4E-2</v>
      </c>
      <c r="BQ7070" s="157">
        <f>IF('1b-NaturalGas'!$R$91="no","not applicable (based on previous answers)",ROUND(BL7070,4))</f>
        <v>2.4E-2</v>
      </c>
    </row>
    <row r="7071" spans="30:69" x14ac:dyDescent="0.25">
      <c r="AD7071" s="157">
        <f>AD7070+0.001</f>
        <v>2.6000000000000016E-2</v>
      </c>
      <c r="AE7071" s="157">
        <f>IF('1a-Electricity'!$R$77="no","",ROUND(AD7071,4))</f>
        <v>2.5999999999999999E-2</v>
      </c>
      <c r="AF7071" s="157">
        <f>IF('1a-Electricity'!$R$78="no","",ROUND(AD7071,4))</f>
        <v>2.5999999999999999E-2</v>
      </c>
      <c r="AG7071" s="157">
        <f>IF('1a-Electricity'!$R$79="no","",ROUND(AD7071,4))</f>
        <v>2.5999999999999999E-2</v>
      </c>
      <c r="BL7071" s="157">
        <f t="shared" si="236"/>
        <v>2.5000000000000015E-2</v>
      </c>
      <c r="BM7071" s="157">
        <f>IF('1b-NaturalGas'!$R$87="no","",ROUND(BL7071,4))</f>
        <v>2.5000000000000001E-2</v>
      </c>
      <c r="BN7071" s="157">
        <f>IF('1b-NaturalGas'!$R$88="no","",ROUND(BL7071,4))</f>
        <v>2.5000000000000001E-2</v>
      </c>
      <c r="BO7071" s="157">
        <f>IF('1b-NaturalGas'!$R$89="no","",ROUND(BL7071,4))</f>
        <v>2.5000000000000001E-2</v>
      </c>
      <c r="BP7071" s="157">
        <f>IF('1b-NaturalGas'!$R$90="no","not applicable (based on previous answers)",ROUND(BL7071,4))</f>
        <v>2.5000000000000001E-2</v>
      </c>
      <c r="BQ7071" s="157">
        <f>IF('1b-NaturalGas'!$R$91="no","not applicable (based on previous answers)",ROUND(BL7071,4))</f>
        <v>2.5000000000000001E-2</v>
      </c>
    </row>
    <row r="7072" spans="30:69" x14ac:dyDescent="0.25">
      <c r="AD7072" s="157">
        <f t="shared" si="235"/>
        <v>2.7000000000000017E-2</v>
      </c>
      <c r="AE7072" s="157">
        <f>IF('1a-Electricity'!$R$77="no","",ROUND(AD7072,4))</f>
        <v>2.7E-2</v>
      </c>
      <c r="AF7072" s="157">
        <f>IF('1a-Electricity'!$R$78="no","",ROUND(AD7072,4))</f>
        <v>2.7E-2</v>
      </c>
      <c r="AG7072" s="157">
        <f>IF('1a-Electricity'!$R$79="no","",ROUND(AD7072,4))</f>
        <v>2.7E-2</v>
      </c>
      <c r="BL7072" s="157">
        <f>BL7071+0.001</f>
        <v>2.6000000000000016E-2</v>
      </c>
      <c r="BM7072" s="157">
        <f>IF('1b-NaturalGas'!$R$87="no","",ROUND(BL7072,4))</f>
        <v>2.5999999999999999E-2</v>
      </c>
      <c r="BN7072" s="157">
        <f>IF('1b-NaturalGas'!$R$88="no","",ROUND(BL7072,4))</f>
        <v>2.5999999999999999E-2</v>
      </c>
      <c r="BO7072" s="157">
        <f>IF('1b-NaturalGas'!$R$89="no","",ROUND(BL7072,4))</f>
        <v>2.5999999999999999E-2</v>
      </c>
      <c r="BP7072" s="157">
        <f>IF('1b-NaturalGas'!$R$90="no","not applicable (based on previous answers)",ROUND(BL7072,4))</f>
        <v>2.5999999999999999E-2</v>
      </c>
      <c r="BQ7072" s="157">
        <f>IF('1b-NaturalGas'!$R$91="no","not applicable (based on previous answers)",ROUND(BL7072,4))</f>
        <v>2.5999999999999999E-2</v>
      </c>
    </row>
    <row r="7073" spans="30:69" x14ac:dyDescent="0.25">
      <c r="AD7073" s="157">
        <f t="shared" si="235"/>
        <v>2.8000000000000018E-2</v>
      </c>
      <c r="AE7073" s="157">
        <f>IF('1a-Electricity'!$R$77="no","",ROUND(AD7073,4))</f>
        <v>2.8000000000000001E-2</v>
      </c>
      <c r="AF7073" s="157">
        <f>IF('1a-Electricity'!$R$78="no","",ROUND(AD7073,4))</f>
        <v>2.8000000000000001E-2</v>
      </c>
      <c r="AG7073" s="157">
        <f>IF('1a-Electricity'!$R$79="no","",ROUND(AD7073,4))</f>
        <v>2.8000000000000001E-2</v>
      </c>
      <c r="BL7073" s="157">
        <f t="shared" si="236"/>
        <v>2.7000000000000017E-2</v>
      </c>
      <c r="BM7073" s="157">
        <f>IF('1b-NaturalGas'!$R$87="no","",ROUND(BL7073,4))</f>
        <v>2.7E-2</v>
      </c>
      <c r="BN7073" s="157">
        <f>IF('1b-NaturalGas'!$R$88="no","",ROUND(BL7073,4))</f>
        <v>2.7E-2</v>
      </c>
      <c r="BO7073" s="157">
        <f>IF('1b-NaturalGas'!$R$89="no","",ROUND(BL7073,4))</f>
        <v>2.7E-2</v>
      </c>
      <c r="BP7073" s="157">
        <f>IF('1b-NaturalGas'!$R$90="no","not applicable (based on previous answers)",ROUND(BL7073,4))</f>
        <v>2.7E-2</v>
      </c>
      <c r="BQ7073" s="157">
        <f>IF('1b-NaturalGas'!$R$91="no","not applicable (based on previous answers)",ROUND(BL7073,4))</f>
        <v>2.7E-2</v>
      </c>
    </row>
    <row r="7074" spans="30:69" x14ac:dyDescent="0.25">
      <c r="AD7074" s="157">
        <f t="shared" si="235"/>
        <v>2.9000000000000019E-2</v>
      </c>
      <c r="AE7074" s="157">
        <f>IF('1a-Electricity'!$R$77="no","",ROUND(AD7074,4))</f>
        <v>2.9000000000000001E-2</v>
      </c>
      <c r="AF7074" s="157">
        <f>IF('1a-Electricity'!$R$78="no","",ROUND(AD7074,4))</f>
        <v>2.9000000000000001E-2</v>
      </c>
      <c r="AG7074" s="157">
        <f>IF('1a-Electricity'!$R$79="no","",ROUND(AD7074,4))</f>
        <v>2.9000000000000001E-2</v>
      </c>
      <c r="BL7074" s="157">
        <f t="shared" si="236"/>
        <v>2.8000000000000018E-2</v>
      </c>
      <c r="BM7074" s="157">
        <f>IF('1b-NaturalGas'!$R$87="no","",ROUND(BL7074,4))</f>
        <v>2.8000000000000001E-2</v>
      </c>
      <c r="BN7074" s="157">
        <f>IF('1b-NaturalGas'!$R$88="no","",ROUND(BL7074,4))</f>
        <v>2.8000000000000001E-2</v>
      </c>
      <c r="BO7074" s="157">
        <f>IF('1b-NaturalGas'!$R$89="no","",ROUND(BL7074,4))</f>
        <v>2.8000000000000001E-2</v>
      </c>
      <c r="BP7074" s="157">
        <f>IF('1b-NaturalGas'!$R$90="no","not applicable (based on previous answers)",ROUND(BL7074,4))</f>
        <v>2.8000000000000001E-2</v>
      </c>
      <c r="BQ7074" s="157">
        <f>IF('1b-NaturalGas'!$R$91="no","not applicable (based on previous answers)",ROUND(BL7074,4))</f>
        <v>2.8000000000000001E-2</v>
      </c>
    </row>
    <row r="7075" spans="30:69" x14ac:dyDescent="0.25">
      <c r="AD7075" s="157">
        <f t="shared" si="235"/>
        <v>3.000000000000002E-2</v>
      </c>
      <c r="AE7075" s="157">
        <f>IF('1a-Electricity'!$R$77="no","",ROUND(AD7075,4))</f>
        <v>0.03</v>
      </c>
      <c r="AF7075" s="157">
        <f>IF('1a-Electricity'!$R$78="no","",ROUND(AD7075,4))</f>
        <v>0.03</v>
      </c>
      <c r="AG7075" s="157">
        <f>IF('1a-Electricity'!$R$79="no","",ROUND(AD7075,4))</f>
        <v>0.03</v>
      </c>
      <c r="BL7075" s="157">
        <f t="shared" si="236"/>
        <v>2.9000000000000019E-2</v>
      </c>
      <c r="BM7075" s="157">
        <f>IF('1b-NaturalGas'!$R$87="no","",ROUND(BL7075,4))</f>
        <v>2.9000000000000001E-2</v>
      </c>
      <c r="BN7075" s="157">
        <f>IF('1b-NaturalGas'!$R$88="no","",ROUND(BL7075,4))</f>
        <v>2.9000000000000001E-2</v>
      </c>
      <c r="BO7075" s="157">
        <f>IF('1b-NaturalGas'!$R$89="no","",ROUND(BL7075,4))</f>
        <v>2.9000000000000001E-2</v>
      </c>
      <c r="BP7075" s="157">
        <f>IF('1b-NaturalGas'!$R$90="no","not applicable (based on previous answers)",ROUND(BL7075,4))</f>
        <v>2.9000000000000001E-2</v>
      </c>
      <c r="BQ7075" s="157">
        <f>IF('1b-NaturalGas'!$R$91="no","not applicable (based on previous answers)",ROUND(BL7075,4))</f>
        <v>2.9000000000000001E-2</v>
      </c>
    </row>
    <row r="7076" spans="30:69" x14ac:dyDescent="0.25">
      <c r="AD7076" s="157">
        <f t="shared" si="235"/>
        <v>3.1000000000000021E-2</v>
      </c>
      <c r="AE7076" s="157">
        <f>IF('1a-Electricity'!$R$77="no","",ROUND(AD7076,4))</f>
        <v>3.1E-2</v>
      </c>
      <c r="AF7076" s="157">
        <f>IF('1a-Electricity'!$R$78="no","",ROUND(AD7076,4))</f>
        <v>3.1E-2</v>
      </c>
      <c r="AG7076" s="157">
        <f>IF('1a-Electricity'!$R$79="no","",ROUND(AD7076,4))</f>
        <v>3.1E-2</v>
      </c>
      <c r="BL7076" s="157">
        <f t="shared" si="236"/>
        <v>3.000000000000002E-2</v>
      </c>
      <c r="BM7076" s="157">
        <f>IF('1b-NaturalGas'!$R$87="no","",ROUND(BL7076,4))</f>
        <v>0.03</v>
      </c>
      <c r="BN7076" s="157">
        <f>IF('1b-NaturalGas'!$R$88="no","",ROUND(BL7076,4))</f>
        <v>0.03</v>
      </c>
      <c r="BO7076" s="157">
        <f>IF('1b-NaturalGas'!$R$89="no","",ROUND(BL7076,4))</f>
        <v>0.03</v>
      </c>
      <c r="BP7076" s="157">
        <f>IF('1b-NaturalGas'!$R$90="no","not applicable (based on previous answers)",ROUND(BL7076,4))</f>
        <v>0.03</v>
      </c>
      <c r="BQ7076" s="157">
        <f>IF('1b-NaturalGas'!$R$91="no","not applicable (based on previous answers)",ROUND(BL7076,4))</f>
        <v>0.03</v>
      </c>
    </row>
    <row r="7077" spans="30:69" x14ac:dyDescent="0.25">
      <c r="AD7077" s="157">
        <f t="shared" si="235"/>
        <v>3.2000000000000021E-2</v>
      </c>
      <c r="AE7077" s="157">
        <f>IF('1a-Electricity'!$R$77="no","",ROUND(AD7077,4))</f>
        <v>3.2000000000000001E-2</v>
      </c>
      <c r="AF7077" s="157">
        <f>IF('1a-Electricity'!$R$78="no","",ROUND(AD7077,4))</f>
        <v>3.2000000000000001E-2</v>
      </c>
      <c r="AG7077" s="157">
        <f>IF('1a-Electricity'!$R$79="no","",ROUND(AD7077,4))</f>
        <v>3.2000000000000001E-2</v>
      </c>
      <c r="BL7077" s="157">
        <f t="shared" si="236"/>
        <v>3.1000000000000021E-2</v>
      </c>
      <c r="BM7077" s="157">
        <f>IF('1b-NaturalGas'!$R$87="no","",ROUND(BL7077,4))</f>
        <v>3.1E-2</v>
      </c>
      <c r="BN7077" s="157">
        <f>IF('1b-NaturalGas'!$R$88="no","",ROUND(BL7077,4))</f>
        <v>3.1E-2</v>
      </c>
      <c r="BO7077" s="157">
        <f>IF('1b-NaturalGas'!$R$89="no","",ROUND(BL7077,4))</f>
        <v>3.1E-2</v>
      </c>
      <c r="BP7077" s="157">
        <f>IF('1b-NaturalGas'!$R$90="no","not applicable (based on previous answers)",ROUND(BL7077,4))</f>
        <v>3.1E-2</v>
      </c>
      <c r="BQ7077" s="157">
        <f>IF('1b-NaturalGas'!$R$91="no","not applicable (based on previous answers)",ROUND(BL7077,4))</f>
        <v>3.1E-2</v>
      </c>
    </row>
    <row r="7078" spans="30:69" x14ac:dyDescent="0.25">
      <c r="AD7078" s="157">
        <f t="shared" si="235"/>
        <v>3.3000000000000022E-2</v>
      </c>
      <c r="AE7078" s="157">
        <f>IF('1a-Electricity'!$R$77="no","",ROUND(AD7078,4))</f>
        <v>3.3000000000000002E-2</v>
      </c>
      <c r="AF7078" s="157">
        <f>IF('1a-Electricity'!$R$78="no","",ROUND(AD7078,4))</f>
        <v>3.3000000000000002E-2</v>
      </c>
      <c r="AG7078" s="157">
        <f>IF('1a-Electricity'!$R$79="no","",ROUND(AD7078,4))</f>
        <v>3.3000000000000002E-2</v>
      </c>
      <c r="BL7078" s="157">
        <f t="shared" si="236"/>
        <v>3.2000000000000021E-2</v>
      </c>
      <c r="BM7078" s="157">
        <f>IF('1b-NaturalGas'!$R$87="no","",ROUND(BL7078,4))</f>
        <v>3.2000000000000001E-2</v>
      </c>
      <c r="BN7078" s="157">
        <f>IF('1b-NaturalGas'!$R$88="no","",ROUND(BL7078,4))</f>
        <v>3.2000000000000001E-2</v>
      </c>
      <c r="BO7078" s="157">
        <f>IF('1b-NaturalGas'!$R$89="no","",ROUND(BL7078,4))</f>
        <v>3.2000000000000001E-2</v>
      </c>
      <c r="BP7078" s="157">
        <f>IF('1b-NaturalGas'!$R$90="no","not applicable (based on previous answers)",ROUND(BL7078,4))</f>
        <v>3.2000000000000001E-2</v>
      </c>
      <c r="BQ7078" s="157">
        <f>IF('1b-NaturalGas'!$R$91="no","not applicable (based on previous answers)",ROUND(BL7078,4))</f>
        <v>3.2000000000000001E-2</v>
      </c>
    </row>
    <row r="7079" spans="30:69" x14ac:dyDescent="0.25">
      <c r="AD7079" s="157">
        <f t="shared" si="235"/>
        <v>3.4000000000000023E-2</v>
      </c>
      <c r="AE7079" s="157">
        <f>IF('1a-Electricity'!$R$77="no","",ROUND(AD7079,4))</f>
        <v>3.4000000000000002E-2</v>
      </c>
      <c r="AF7079" s="157">
        <f>IF('1a-Electricity'!$R$78="no","",ROUND(AD7079,4))</f>
        <v>3.4000000000000002E-2</v>
      </c>
      <c r="AG7079" s="157">
        <f>IF('1a-Electricity'!$R$79="no","",ROUND(AD7079,4))</f>
        <v>3.4000000000000002E-2</v>
      </c>
      <c r="BL7079" s="157">
        <f t="shared" si="236"/>
        <v>3.3000000000000022E-2</v>
      </c>
      <c r="BM7079" s="157">
        <f>IF('1b-NaturalGas'!$R$87="no","",ROUND(BL7079,4))</f>
        <v>3.3000000000000002E-2</v>
      </c>
      <c r="BN7079" s="157">
        <f>IF('1b-NaturalGas'!$R$88="no","",ROUND(BL7079,4))</f>
        <v>3.3000000000000002E-2</v>
      </c>
      <c r="BO7079" s="157">
        <f>IF('1b-NaturalGas'!$R$89="no","",ROUND(BL7079,4))</f>
        <v>3.3000000000000002E-2</v>
      </c>
      <c r="BP7079" s="157">
        <f>IF('1b-NaturalGas'!$R$90="no","not applicable (based on previous answers)",ROUND(BL7079,4))</f>
        <v>3.3000000000000002E-2</v>
      </c>
      <c r="BQ7079" s="157">
        <f>IF('1b-NaturalGas'!$R$91="no","not applicable (based on previous answers)",ROUND(BL7079,4))</f>
        <v>3.3000000000000002E-2</v>
      </c>
    </row>
    <row r="7080" spans="30:69" x14ac:dyDescent="0.25">
      <c r="AD7080" s="157">
        <f t="shared" si="235"/>
        <v>3.5000000000000024E-2</v>
      </c>
      <c r="AE7080" s="157">
        <f>IF('1a-Electricity'!$R$77="no","",ROUND(AD7080,4))</f>
        <v>3.5000000000000003E-2</v>
      </c>
      <c r="AF7080" s="157">
        <f>IF('1a-Electricity'!$R$78="no","",ROUND(AD7080,4))</f>
        <v>3.5000000000000003E-2</v>
      </c>
      <c r="AG7080" s="157">
        <f>IF('1a-Electricity'!$R$79="no","",ROUND(AD7080,4))</f>
        <v>3.5000000000000003E-2</v>
      </c>
      <c r="BL7080" s="157">
        <f t="shared" si="236"/>
        <v>3.4000000000000023E-2</v>
      </c>
      <c r="BM7080" s="157">
        <f>IF('1b-NaturalGas'!$R$87="no","",ROUND(BL7080,4))</f>
        <v>3.4000000000000002E-2</v>
      </c>
      <c r="BN7080" s="157">
        <f>IF('1b-NaturalGas'!$R$88="no","",ROUND(BL7080,4))</f>
        <v>3.4000000000000002E-2</v>
      </c>
      <c r="BO7080" s="157">
        <f>IF('1b-NaturalGas'!$R$89="no","",ROUND(BL7080,4))</f>
        <v>3.4000000000000002E-2</v>
      </c>
      <c r="BP7080" s="157">
        <f>IF('1b-NaturalGas'!$R$90="no","not applicable (based on previous answers)",ROUND(BL7080,4))</f>
        <v>3.4000000000000002E-2</v>
      </c>
      <c r="BQ7080" s="157">
        <f>IF('1b-NaturalGas'!$R$91="no","not applicable (based on previous answers)",ROUND(BL7080,4))</f>
        <v>3.4000000000000002E-2</v>
      </c>
    </row>
    <row r="7081" spans="30:69" x14ac:dyDescent="0.25">
      <c r="AD7081" s="157">
        <f>AD7080+0.001</f>
        <v>3.6000000000000025E-2</v>
      </c>
      <c r="AE7081" s="157">
        <f>IF('1a-Electricity'!$R$77="no","",ROUND(AD7081,4))</f>
        <v>3.5999999999999997E-2</v>
      </c>
      <c r="AF7081" s="157">
        <f>IF('1a-Electricity'!$R$78="no","",ROUND(AD7081,4))</f>
        <v>3.5999999999999997E-2</v>
      </c>
      <c r="AG7081" s="157">
        <f>IF('1a-Electricity'!$R$79="no","",ROUND(AD7081,4))</f>
        <v>3.5999999999999997E-2</v>
      </c>
      <c r="BL7081" s="157">
        <f t="shared" si="236"/>
        <v>3.5000000000000024E-2</v>
      </c>
      <c r="BM7081" s="157">
        <f>IF('1b-NaturalGas'!$R$87="no","",ROUND(BL7081,4))</f>
        <v>3.5000000000000003E-2</v>
      </c>
      <c r="BN7081" s="157">
        <f>IF('1b-NaturalGas'!$R$88="no","",ROUND(BL7081,4))</f>
        <v>3.5000000000000003E-2</v>
      </c>
      <c r="BO7081" s="157">
        <f>IF('1b-NaturalGas'!$R$89="no","",ROUND(BL7081,4))</f>
        <v>3.5000000000000003E-2</v>
      </c>
      <c r="BP7081" s="157">
        <f>IF('1b-NaturalGas'!$R$90="no","not applicable (based on previous answers)",ROUND(BL7081,4))</f>
        <v>3.5000000000000003E-2</v>
      </c>
      <c r="BQ7081" s="157">
        <f>IF('1b-NaturalGas'!$R$91="no","not applicable (based on previous answers)",ROUND(BL7081,4))</f>
        <v>3.5000000000000003E-2</v>
      </c>
    </row>
    <row r="7082" spans="30:69" x14ac:dyDescent="0.25">
      <c r="AD7082" s="157">
        <f t="shared" si="235"/>
        <v>3.7000000000000026E-2</v>
      </c>
      <c r="AE7082" s="157">
        <f>IF('1a-Electricity'!$R$77="no","",ROUND(AD7082,4))</f>
        <v>3.6999999999999998E-2</v>
      </c>
      <c r="AF7082" s="157">
        <f>IF('1a-Electricity'!$R$78="no","",ROUND(AD7082,4))</f>
        <v>3.6999999999999998E-2</v>
      </c>
      <c r="AG7082" s="157">
        <f>IF('1a-Electricity'!$R$79="no","",ROUND(AD7082,4))</f>
        <v>3.6999999999999998E-2</v>
      </c>
      <c r="BL7082" s="157">
        <f>BL7081+0.001</f>
        <v>3.6000000000000025E-2</v>
      </c>
      <c r="BM7082" s="157">
        <f>IF('1b-NaturalGas'!$R$87="no","",ROUND(BL7082,4))</f>
        <v>3.5999999999999997E-2</v>
      </c>
      <c r="BN7082" s="157">
        <f>IF('1b-NaturalGas'!$R$88="no","",ROUND(BL7082,4))</f>
        <v>3.5999999999999997E-2</v>
      </c>
      <c r="BO7082" s="157">
        <f>IF('1b-NaturalGas'!$R$89="no","",ROUND(BL7082,4))</f>
        <v>3.5999999999999997E-2</v>
      </c>
      <c r="BP7082" s="157">
        <f>IF('1b-NaturalGas'!$R$90="no","not applicable (based on previous answers)",ROUND(BL7082,4))</f>
        <v>3.5999999999999997E-2</v>
      </c>
      <c r="BQ7082" s="157">
        <f>IF('1b-NaturalGas'!$R$91="no","not applicable (based on previous answers)",ROUND(BL7082,4))</f>
        <v>3.5999999999999997E-2</v>
      </c>
    </row>
    <row r="7083" spans="30:69" x14ac:dyDescent="0.25">
      <c r="AD7083" s="157">
        <f t="shared" si="235"/>
        <v>3.8000000000000027E-2</v>
      </c>
      <c r="AE7083" s="157">
        <f>IF('1a-Electricity'!$R$77="no","",ROUND(AD7083,4))</f>
        <v>3.7999999999999999E-2</v>
      </c>
      <c r="AF7083" s="157">
        <f>IF('1a-Electricity'!$R$78="no","",ROUND(AD7083,4))</f>
        <v>3.7999999999999999E-2</v>
      </c>
      <c r="AG7083" s="157">
        <f>IF('1a-Electricity'!$R$79="no","",ROUND(AD7083,4))</f>
        <v>3.7999999999999999E-2</v>
      </c>
      <c r="BL7083" s="157">
        <f t="shared" si="236"/>
        <v>3.7000000000000026E-2</v>
      </c>
      <c r="BM7083" s="157">
        <f>IF('1b-NaturalGas'!$R$87="no","",ROUND(BL7083,4))</f>
        <v>3.6999999999999998E-2</v>
      </c>
      <c r="BN7083" s="157">
        <f>IF('1b-NaturalGas'!$R$88="no","",ROUND(BL7083,4))</f>
        <v>3.6999999999999998E-2</v>
      </c>
      <c r="BO7083" s="157">
        <f>IF('1b-NaturalGas'!$R$89="no","",ROUND(BL7083,4))</f>
        <v>3.6999999999999998E-2</v>
      </c>
      <c r="BP7083" s="157">
        <f>IF('1b-NaturalGas'!$R$90="no","not applicable (based on previous answers)",ROUND(BL7083,4))</f>
        <v>3.6999999999999998E-2</v>
      </c>
      <c r="BQ7083" s="157">
        <f>IF('1b-NaturalGas'!$R$91="no","not applicable (based on previous answers)",ROUND(BL7083,4))</f>
        <v>3.6999999999999998E-2</v>
      </c>
    </row>
    <row r="7084" spans="30:69" x14ac:dyDescent="0.25">
      <c r="AD7084" s="157">
        <f t="shared" si="235"/>
        <v>3.9000000000000028E-2</v>
      </c>
      <c r="AE7084" s="157">
        <f>IF('1a-Electricity'!$R$77="no","",ROUND(AD7084,4))</f>
        <v>3.9E-2</v>
      </c>
      <c r="AF7084" s="157">
        <f>IF('1a-Electricity'!$R$78="no","",ROUND(AD7084,4))</f>
        <v>3.9E-2</v>
      </c>
      <c r="AG7084" s="157">
        <f>IF('1a-Electricity'!$R$79="no","",ROUND(AD7084,4))</f>
        <v>3.9E-2</v>
      </c>
      <c r="BL7084" s="157">
        <f t="shared" si="236"/>
        <v>3.8000000000000027E-2</v>
      </c>
      <c r="BM7084" s="157">
        <f>IF('1b-NaturalGas'!$R$87="no","",ROUND(BL7084,4))</f>
        <v>3.7999999999999999E-2</v>
      </c>
      <c r="BN7084" s="157">
        <f>IF('1b-NaturalGas'!$R$88="no","",ROUND(BL7084,4))</f>
        <v>3.7999999999999999E-2</v>
      </c>
      <c r="BO7084" s="157">
        <f>IF('1b-NaturalGas'!$R$89="no","",ROUND(BL7084,4))</f>
        <v>3.7999999999999999E-2</v>
      </c>
      <c r="BP7084" s="157">
        <f>IF('1b-NaturalGas'!$R$90="no","not applicable (based on previous answers)",ROUND(BL7084,4))</f>
        <v>3.7999999999999999E-2</v>
      </c>
      <c r="BQ7084" s="157">
        <f>IF('1b-NaturalGas'!$R$91="no","not applicable (based on previous answers)",ROUND(BL7084,4))</f>
        <v>3.7999999999999999E-2</v>
      </c>
    </row>
    <row r="7085" spans="30:69" x14ac:dyDescent="0.25">
      <c r="AD7085" s="157">
        <f t="shared" si="235"/>
        <v>4.0000000000000029E-2</v>
      </c>
      <c r="AE7085" s="157">
        <f>IF('1a-Electricity'!$R$77="no","",ROUND(AD7085,4))</f>
        <v>0.04</v>
      </c>
      <c r="AF7085" s="157">
        <f>IF('1a-Electricity'!$R$78="no","",ROUND(AD7085,4))</f>
        <v>0.04</v>
      </c>
      <c r="AG7085" s="157">
        <f>IF('1a-Electricity'!$R$79="no","",ROUND(AD7085,4))</f>
        <v>0.04</v>
      </c>
      <c r="BL7085" s="157">
        <f t="shared" si="236"/>
        <v>3.9000000000000028E-2</v>
      </c>
      <c r="BM7085" s="157">
        <f>IF('1b-NaturalGas'!$R$87="no","",ROUND(BL7085,4))</f>
        <v>3.9E-2</v>
      </c>
      <c r="BN7085" s="157">
        <f>IF('1b-NaturalGas'!$R$88="no","",ROUND(BL7085,4))</f>
        <v>3.9E-2</v>
      </c>
      <c r="BO7085" s="157">
        <f>IF('1b-NaturalGas'!$R$89="no","",ROUND(BL7085,4))</f>
        <v>3.9E-2</v>
      </c>
      <c r="BP7085" s="157">
        <f>IF('1b-NaturalGas'!$R$90="no","not applicable (based on previous answers)",ROUND(BL7085,4))</f>
        <v>3.9E-2</v>
      </c>
      <c r="BQ7085" s="157">
        <f>IF('1b-NaturalGas'!$R$91="no","not applicable (based on previous answers)",ROUND(BL7085,4))</f>
        <v>3.9E-2</v>
      </c>
    </row>
    <row r="7086" spans="30:69" x14ac:dyDescent="0.25">
      <c r="AD7086" s="157">
        <f t="shared" si="235"/>
        <v>4.1000000000000029E-2</v>
      </c>
      <c r="AE7086" s="157">
        <f>IF('1a-Electricity'!$R$77="no","",ROUND(AD7086,4))</f>
        <v>4.1000000000000002E-2</v>
      </c>
      <c r="AF7086" s="157">
        <f>IF('1a-Electricity'!$R$78="no","",ROUND(AD7086,4))</f>
        <v>4.1000000000000002E-2</v>
      </c>
      <c r="AG7086" s="157">
        <f>IF('1a-Electricity'!$R$79="no","",ROUND(AD7086,4))</f>
        <v>4.1000000000000002E-2</v>
      </c>
      <c r="BL7086" s="157">
        <f t="shared" si="236"/>
        <v>4.0000000000000029E-2</v>
      </c>
      <c r="BM7086" s="157">
        <f>IF('1b-NaturalGas'!$R$87="no","",ROUND(BL7086,4))</f>
        <v>0.04</v>
      </c>
      <c r="BN7086" s="157">
        <f>IF('1b-NaturalGas'!$R$88="no","",ROUND(BL7086,4))</f>
        <v>0.04</v>
      </c>
      <c r="BO7086" s="157">
        <f>IF('1b-NaturalGas'!$R$89="no","",ROUND(BL7086,4))</f>
        <v>0.04</v>
      </c>
      <c r="BP7086" s="157">
        <f>IF('1b-NaturalGas'!$R$90="no","not applicable (based on previous answers)",ROUND(BL7086,4))</f>
        <v>0.04</v>
      </c>
      <c r="BQ7086" s="157">
        <f>IF('1b-NaturalGas'!$R$91="no","not applicable (based on previous answers)",ROUND(BL7086,4))</f>
        <v>0.04</v>
      </c>
    </row>
    <row r="7087" spans="30:69" x14ac:dyDescent="0.25">
      <c r="AD7087" s="157">
        <f t="shared" si="235"/>
        <v>4.200000000000003E-2</v>
      </c>
      <c r="AE7087" s="157">
        <f>IF('1a-Electricity'!$R$77="no","",ROUND(AD7087,4))</f>
        <v>4.2000000000000003E-2</v>
      </c>
      <c r="AF7087" s="157">
        <f>IF('1a-Electricity'!$R$78="no","",ROUND(AD7087,4))</f>
        <v>4.2000000000000003E-2</v>
      </c>
      <c r="AG7087" s="157">
        <f>IF('1a-Electricity'!$R$79="no","",ROUND(AD7087,4))</f>
        <v>4.2000000000000003E-2</v>
      </c>
      <c r="BL7087" s="157">
        <f t="shared" si="236"/>
        <v>4.1000000000000029E-2</v>
      </c>
      <c r="BM7087" s="157">
        <f>IF('1b-NaturalGas'!$R$87="no","",ROUND(BL7087,4))</f>
        <v>4.1000000000000002E-2</v>
      </c>
      <c r="BN7087" s="157">
        <f>IF('1b-NaturalGas'!$R$88="no","",ROUND(BL7087,4))</f>
        <v>4.1000000000000002E-2</v>
      </c>
      <c r="BO7087" s="157">
        <f>IF('1b-NaturalGas'!$R$89="no","",ROUND(BL7087,4))</f>
        <v>4.1000000000000002E-2</v>
      </c>
      <c r="BP7087" s="157">
        <f>IF('1b-NaturalGas'!$R$90="no","not applicable (based on previous answers)",ROUND(BL7087,4))</f>
        <v>4.1000000000000002E-2</v>
      </c>
      <c r="BQ7087" s="157">
        <f>IF('1b-NaturalGas'!$R$91="no","not applicable (based on previous answers)",ROUND(BL7087,4))</f>
        <v>4.1000000000000002E-2</v>
      </c>
    </row>
    <row r="7088" spans="30:69" x14ac:dyDescent="0.25">
      <c r="AD7088" s="157">
        <f t="shared" si="235"/>
        <v>4.3000000000000031E-2</v>
      </c>
      <c r="AE7088" s="157">
        <f>IF('1a-Electricity'!$R$77="no","",ROUND(AD7088,4))</f>
        <v>4.2999999999999997E-2</v>
      </c>
      <c r="AF7088" s="157">
        <f>IF('1a-Electricity'!$R$78="no","",ROUND(AD7088,4))</f>
        <v>4.2999999999999997E-2</v>
      </c>
      <c r="AG7088" s="157">
        <f>IF('1a-Electricity'!$R$79="no","",ROUND(AD7088,4))</f>
        <v>4.2999999999999997E-2</v>
      </c>
      <c r="BL7088" s="157">
        <f t="shared" si="236"/>
        <v>4.200000000000003E-2</v>
      </c>
      <c r="BM7088" s="157">
        <f>IF('1b-NaturalGas'!$R$87="no","",ROUND(BL7088,4))</f>
        <v>4.2000000000000003E-2</v>
      </c>
      <c r="BN7088" s="157">
        <f>IF('1b-NaturalGas'!$R$88="no","",ROUND(BL7088,4))</f>
        <v>4.2000000000000003E-2</v>
      </c>
      <c r="BO7088" s="157">
        <f>IF('1b-NaturalGas'!$R$89="no","",ROUND(BL7088,4))</f>
        <v>4.2000000000000003E-2</v>
      </c>
      <c r="BP7088" s="157">
        <f>IF('1b-NaturalGas'!$R$90="no","not applicable (based on previous answers)",ROUND(BL7088,4))</f>
        <v>4.2000000000000003E-2</v>
      </c>
      <c r="BQ7088" s="157">
        <f>IF('1b-NaturalGas'!$R$91="no","not applicable (based on previous answers)",ROUND(BL7088,4))</f>
        <v>4.2000000000000003E-2</v>
      </c>
    </row>
    <row r="7089" spans="30:69" x14ac:dyDescent="0.25">
      <c r="AD7089" s="157">
        <f t="shared" si="235"/>
        <v>4.4000000000000032E-2</v>
      </c>
      <c r="AE7089" s="157">
        <f>IF('1a-Electricity'!$R$77="no","",ROUND(AD7089,4))</f>
        <v>4.3999999999999997E-2</v>
      </c>
      <c r="AF7089" s="157">
        <f>IF('1a-Electricity'!$R$78="no","",ROUND(AD7089,4))</f>
        <v>4.3999999999999997E-2</v>
      </c>
      <c r="AG7089" s="157">
        <f>IF('1a-Electricity'!$R$79="no","",ROUND(AD7089,4))</f>
        <v>4.3999999999999997E-2</v>
      </c>
      <c r="BL7089" s="157">
        <f t="shared" si="236"/>
        <v>4.3000000000000031E-2</v>
      </c>
      <c r="BM7089" s="157">
        <f>IF('1b-NaturalGas'!$R$87="no","",ROUND(BL7089,4))</f>
        <v>4.2999999999999997E-2</v>
      </c>
      <c r="BN7089" s="157">
        <f>IF('1b-NaturalGas'!$R$88="no","",ROUND(BL7089,4))</f>
        <v>4.2999999999999997E-2</v>
      </c>
      <c r="BO7089" s="157">
        <f>IF('1b-NaturalGas'!$R$89="no","",ROUND(BL7089,4))</f>
        <v>4.2999999999999997E-2</v>
      </c>
      <c r="BP7089" s="157">
        <f>IF('1b-NaturalGas'!$R$90="no","not applicable (based on previous answers)",ROUND(BL7089,4))</f>
        <v>4.2999999999999997E-2</v>
      </c>
      <c r="BQ7089" s="157">
        <f>IF('1b-NaturalGas'!$R$91="no","not applicable (based on previous answers)",ROUND(BL7089,4))</f>
        <v>4.2999999999999997E-2</v>
      </c>
    </row>
    <row r="7090" spans="30:69" x14ac:dyDescent="0.25">
      <c r="AD7090" s="157">
        <f t="shared" si="235"/>
        <v>4.5000000000000033E-2</v>
      </c>
      <c r="AE7090" s="157">
        <f>IF('1a-Electricity'!$R$77="no","",ROUND(AD7090,4))</f>
        <v>4.4999999999999998E-2</v>
      </c>
      <c r="AF7090" s="157">
        <f>IF('1a-Electricity'!$R$78="no","",ROUND(AD7090,4))</f>
        <v>4.4999999999999998E-2</v>
      </c>
      <c r="AG7090" s="157">
        <f>IF('1a-Electricity'!$R$79="no","",ROUND(AD7090,4))</f>
        <v>4.4999999999999998E-2</v>
      </c>
      <c r="BL7090" s="157">
        <f t="shared" si="236"/>
        <v>4.4000000000000032E-2</v>
      </c>
      <c r="BM7090" s="157">
        <f>IF('1b-NaturalGas'!$R$87="no","",ROUND(BL7090,4))</f>
        <v>4.3999999999999997E-2</v>
      </c>
      <c r="BN7090" s="157">
        <f>IF('1b-NaturalGas'!$R$88="no","",ROUND(BL7090,4))</f>
        <v>4.3999999999999997E-2</v>
      </c>
      <c r="BO7090" s="157">
        <f>IF('1b-NaturalGas'!$R$89="no","",ROUND(BL7090,4))</f>
        <v>4.3999999999999997E-2</v>
      </c>
      <c r="BP7090" s="157">
        <f>IF('1b-NaturalGas'!$R$90="no","not applicable (based on previous answers)",ROUND(BL7090,4))</f>
        <v>4.3999999999999997E-2</v>
      </c>
      <c r="BQ7090" s="157">
        <f>IF('1b-NaturalGas'!$R$91="no","not applicable (based on previous answers)",ROUND(BL7090,4))</f>
        <v>4.3999999999999997E-2</v>
      </c>
    </row>
    <row r="7091" spans="30:69" x14ac:dyDescent="0.25">
      <c r="AD7091" s="157">
        <f>AD7090+0.001</f>
        <v>4.6000000000000034E-2</v>
      </c>
      <c r="AE7091" s="157">
        <f>IF('1a-Electricity'!$R$77="no","",ROUND(AD7091,4))</f>
        <v>4.5999999999999999E-2</v>
      </c>
      <c r="AF7091" s="157">
        <f>IF('1a-Electricity'!$R$78="no","",ROUND(AD7091,4))</f>
        <v>4.5999999999999999E-2</v>
      </c>
      <c r="AG7091" s="157">
        <f>IF('1a-Electricity'!$R$79="no","",ROUND(AD7091,4))</f>
        <v>4.5999999999999999E-2</v>
      </c>
      <c r="BL7091" s="157">
        <f t="shared" si="236"/>
        <v>4.5000000000000033E-2</v>
      </c>
      <c r="BM7091" s="157">
        <f>IF('1b-NaturalGas'!$R$87="no","",ROUND(BL7091,4))</f>
        <v>4.4999999999999998E-2</v>
      </c>
      <c r="BN7091" s="157">
        <f>IF('1b-NaturalGas'!$R$88="no","",ROUND(BL7091,4))</f>
        <v>4.4999999999999998E-2</v>
      </c>
      <c r="BO7091" s="157">
        <f>IF('1b-NaturalGas'!$R$89="no","",ROUND(BL7091,4))</f>
        <v>4.4999999999999998E-2</v>
      </c>
      <c r="BP7091" s="157">
        <f>IF('1b-NaturalGas'!$R$90="no","not applicable (based on previous answers)",ROUND(BL7091,4))</f>
        <v>4.4999999999999998E-2</v>
      </c>
      <c r="BQ7091" s="157">
        <f>IF('1b-NaturalGas'!$R$91="no","not applicable (based on previous answers)",ROUND(BL7091,4))</f>
        <v>4.4999999999999998E-2</v>
      </c>
    </row>
    <row r="7092" spans="30:69" x14ac:dyDescent="0.25">
      <c r="AD7092" s="157">
        <f t="shared" si="235"/>
        <v>4.7000000000000035E-2</v>
      </c>
      <c r="AE7092" s="157">
        <f>IF('1a-Electricity'!$R$77="no","",ROUND(AD7092,4))</f>
        <v>4.7E-2</v>
      </c>
      <c r="AF7092" s="157">
        <f>IF('1a-Electricity'!$R$78="no","",ROUND(AD7092,4))</f>
        <v>4.7E-2</v>
      </c>
      <c r="AG7092" s="157">
        <f>IF('1a-Electricity'!$R$79="no","",ROUND(AD7092,4))</f>
        <v>4.7E-2</v>
      </c>
      <c r="BL7092" s="157">
        <f>BL7091+0.001</f>
        <v>4.6000000000000034E-2</v>
      </c>
      <c r="BM7092" s="157">
        <f>IF('1b-NaturalGas'!$R$87="no","",ROUND(BL7092,4))</f>
        <v>4.5999999999999999E-2</v>
      </c>
      <c r="BN7092" s="157">
        <f>IF('1b-NaturalGas'!$R$88="no","",ROUND(BL7092,4))</f>
        <v>4.5999999999999999E-2</v>
      </c>
      <c r="BO7092" s="157">
        <f>IF('1b-NaturalGas'!$R$89="no","",ROUND(BL7092,4))</f>
        <v>4.5999999999999999E-2</v>
      </c>
      <c r="BP7092" s="157">
        <f>IF('1b-NaturalGas'!$R$90="no","not applicable (based on previous answers)",ROUND(BL7092,4))</f>
        <v>4.5999999999999999E-2</v>
      </c>
      <c r="BQ7092" s="157">
        <f>IF('1b-NaturalGas'!$R$91="no","not applicable (based on previous answers)",ROUND(BL7092,4))</f>
        <v>4.5999999999999999E-2</v>
      </c>
    </row>
    <row r="7093" spans="30:69" x14ac:dyDescent="0.25">
      <c r="AD7093" s="157">
        <f t="shared" si="235"/>
        <v>4.8000000000000036E-2</v>
      </c>
      <c r="AE7093" s="157">
        <f>IF('1a-Electricity'!$R$77="no","",ROUND(AD7093,4))</f>
        <v>4.8000000000000001E-2</v>
      </c>
      <c r="AF7093" s="157">
        <f>IF('1a-Electricity'!$R$78="no","",ROUND(AD7093,4))</f>
        <v>4.8000000000000001E-2</v>
      </c>
      <c r="AG7093" s="157">
        <f>IF('1a-Electricity'!$R$79="no","",ROUND(AD7093,4))</f>
        <v>4.8000000000000001E-2</v>
      </c>
      <c r="BL7093" s="157">
        <f t="shared" si="236"/>
        <v>4.7000000000000035E-2</v>
      </c>
      <c r="BM7093" s="157">
        <f>IF('1b-NaturalGas'!$R$87="no","",ROUND(BL7093,4))</f>
        <v>4.7E-2</v>
      </c>
      <c r="BN7093" s="157">
        <f>IF('1b-NaturalGas'!$R$88="no","",ROUND(BL7093,4))</f>
        <v>4.7E-2</v>
      </c>
      <c r="BO7093" s="157">
        <f>IF('1b-NaturalGas'!$R$89="no","",ROUND(BL7093,4))</f>
        <v>4.7E-2</v>
      </c>
      <c r="BP7093" s="157">
        <f>IF('1b-NaturalGas'!$R$90="no","not applicable (based on previous answers)",ROUND(BL7093,4))</f>
        <v>4.7E-2</v>
      </c>
      <c r="BQ7093" s="157">
        <f>IF('1b-NaturalGas'!$R$91="no","not applicable (based on previous answers)",ROUND(BL7093,4))</f>
        <v>4.7E-2</v>
      </c>
    </row>
    <row r="7094" spans="30:69" x14ac:dyDescent="0.25">
      <c r="AD7094" s="157">
        <f t="shared" si="235"/>
        <v>4.9000000000000037E-2</v>
      </c>
      <c r="AE7094" s="157">
        <f>IF('1a-Electricity'!$R$77="no","",ROUND(AD7094,4))</f>
        <v>4.9000000000000002E-2</v>
      </c>
      <c r="AF7094" s="157">
        <f>IF('1a-Electricity'!$R$78="no","",ROUND(AD7094,4))</f>
        <v>4.9000000000000002E-2</v>
      </c>
      <c r="AG7094" s="157">
        <f>IF('1a-Electricity'!$R$79="no","",ROUND(AD7094,4))</f>
        <v>4.9000000000000002E-2</v>
      </c>
      <c r="BL7094" s="157">
        <f t="shared" si="236"/>
        <v>4.8000000000000036E-2</v>
      </c>
      <c r="BM7094" s="157">
        <f>IF('1b-NaturalGas'!$R$87="no","",ROUND(BL7094,4))</f>
        <v>4.8000000000000001E-2</v>
      </c>
      <c r="BN7094" s="157">
        <f>IF('1b-NaturalGas'!$R$88="no","",ROUND(BL7094,4))</f>
        <v>4.8000000000000001E-2</v>
      </c>
      <c r="BO7094" s="157">
        <f>IF('1b-NaturalGas'!$R$89="no","",ROUND(BL7094,4))</f>
        <v>4.8000000000000001E-2</v>
      </c>
      <c r="BP7094" s="157">
        <f>IF('1b-NaturalGas'!$R$90="no","not applicable (based on previous answers)",ROUND(BL7094,4))</f>
        <v>4.8000000000000001E-2</v>
      </c>
      <c r="BQ7094" s="157">
        <f>IF('1b-NaturalGas'!$R$91="no","not applicable (based on previous answers)",ROUND(BL7094,4))</f>
        <v>4.8000000000000001E-2</v>
      </c>
    </row>
    <row r="7095" spans="30:69" x14ac:dyDescent="0.25">
      <c r="AD7095" s="157">
        <f t="shared" si="235"/>
        <v>5.0000000000000037E-2</v>
      </c>
      <c r="AE7095" s="157">
        <f>IF('1a-Electricity'!$R$77="no","",ROUND(AD7095,4))</f>
        <v>0.05</v>
      </c>
      <c r="AF7095" s="157">
        <f>IF('1a-Electricity'!$R$78="no","",ROUND(AD7095,4))</f>
        <v>0.05</v>
      </c>
      <c r="AG7095" s="157">
        <f>IF('1a-Electricity'!$R$79="no","",ROUND(AD7095,4))</f>
        <v>0.05</v>
      </c>
      <c r="BL7095" s="157">
        <f t="shared" si="236"/>
        <v>4.9000000000000037E-2</v>
      </c>
      <c r="BM7095" s="157">
        <f>IF('1b-NaturalGas'!$R$87="no","",ROUND(BL7095,4))</f>
        <v>4.9000000000000002E-2</v>
      </c>
      <c r="BN7095" s="157">
        <f>IF('1b-NaturalGas'!$R$88="no","",ROUND(BL7095,4))</f>
        <v>4.9000000000000002E-2</v>
      </c>
      <c r="BO7095" s="157">
        <f>IF('1b-NaturalGas'!$R$89="no","",ROUND(BL7095,4))</f>
        <v>4.9000000000000002E-2</v>
      </c>
      <c r="BP7095" s="157">
        <f>IF('1b-NaturalGas'!$R$90="no","not applicable (based on previous answers)",ROUND(BL7095,4))</f>
        <v>4.9000000000000002E-2</v>
      </c>
      <c r="BQ7095" s="157">
        <f>IF('1b-NaturalGas'!$R$91="no","not applicable (based on previous answers)",ROUND(BL7095,4))</f>
        <v>4.9000000000000002E-2</v>
      </c>
    </row>
    <row r="7096" spans="30:69" x14ac:dyDescent="0.25">
      <c r="AD7096" s="157">
        <f t="shared" si="235"/>
        <v>5.1000000000000038E-2</v>
      </c>
      <c r="AE7096" s="157">
        <f>IF('1a-Electricity'!$R$77="no","",ROUND(AD7096,4))</f>
        <v>5.0999999999999997E-2</v>
      </c>
      <c r="AF7096" s="157">
        <f>IF('1a-Electricity'!$R$78="no","",ROUND(AD7096,4))</f>
        <v>5.0999999999999997E-2</v>
      </c>
      <c r="AG7096" s="157">
        <f>IF('1a-Electricity'!$R$79="no","",ROUND(AD7096,4))</f>
        <v>5.0999999999999997E-2</v>
      </c>
      <c r="BL7096" s="157">
        <f t="shared" si="236"/>
        <v>5.0000000000000037E-2</v>
      </c>
      <c r="BM7096" s="157">
        <f>IF('1b-NaturalGas'!$R$87="no","",ROUND(BL7096,4))</f>
        <v>0.05</v>
      </c>
      <c r="BN7096" s="157">
        <f>IF('1b-NaturalGas'!$R$88="no","",ROUND(BL7096,4))</f>
        <v>0.05</v>
      </c>
      <c r="BO7096" s="157">
        <f>IF('1b-NaturalGas'!$R$89="no","",ROUND(BL7096,4))</f>
        <v>0.05</v>
      </c>
      <c r="BP7096" s="157">
        <f>IF('1b-NaturalGas'!$R$90="no","not applicable (based on previous answers)",ROUND(BL7096,4))</f>
        <v>0.05</v>
      </c>
      <c r="BQ7096" s="157">
        <f>IF('1b-NaturalGas'!$R$91="no","not applicable (based on previous answers)",ROUND(BL7096,4))</f>
        <v>0.05</v>
      </c>
    </row>
    <row r="7097" spans="30:69" x14ac:dyDescent="0.25">
      <c r="AD7097" s="157">
        <f t="shared" si="235"/>
        <v>5.2000000000000039E-2</v>
      </c>
      <c r="AE7097" s="157">
        <f>IF('1a-Electricity'!$R$77="no","",ROUND(AD7097,4))</f>
        <v>5.1999999999999998E-2</v>
      </c>
      <c r="AF7097" s="157">
        <f>IF('1a-Electricity'!$R$78="no","",ROUND(AD7097,4))</f>
        <v>5.1999999999999998E-2</v>
      </c>
      <c r="AG7097" s="157">
        <f>IF('1a-Electricity'!$R$79="no","",ROUND(AD7097,4))</f>
        <v>5.1999999999999998E-2</v>
      </c>
      <c r="BL7097" s="157">
        <f t="shared" si="236"/>
        <v>5.1000000000000038E-2</v>
      </c>
      <c r="BM7097" s="157">
        <f>IF('1b-NaturalGas'!$R$87="no","",ROUND(BL7097,4))</f>
        <v>5.0999999999999997E-2</v>
      </c>
      <c r="BN7097" s="157">
        <f>IF('1b-NaturalGas'!$R$88="no","",ROUND(BL7097,4))</f>
        <v>5.0999999999999997E-2</v>
      </c>
      <c r="BO7097" s="157">
        <f>IF('1b-NaturalGas'!$R$89="no","",ROUND(BL7097,4))</f>
        <v>5.0999999999999997E-2</v>
      </c>
      <c r="BP7097" s="157">
        <f>IF('1b-NaturalGas'!$R$90="no","not applicable (based on previous answers)",ROUND(BL7097,4))</f>
        <v>5.0999999999999997E-2</v>
      </c>
      <c r="BQ7097" s="157">
        <f>IF('1b-NaturalGas'!$R$91="no","not applicable (based on previous answers)",ROUND(BL7097,4))</f>
        <v>5.0999999999999997E-2</v>
      </c>
    </row>
    <row r="7098" spans="30:69" x14ac:dyDescent="0.25">
      <c r="AD7098" s="157">
        <f t="shared" si="235"/>
        <v>5.300000000000004E-2</v>
      </c>
      <c r="AE7098" s="157">
        <f>IF('1a-Electricity'!$R$77="no","",ROUND(AD7098,4))</f>
        <v>5.2999999999999999E-2</v>
      </c>
      <c r="AF7098" s="157">
        <f>IF('1a-Electricity'!$R$78="no","",ROUND(AD7098,4))</f>
        <v>5.2999999999999999E-2</v>
      </c>
      <c r="AG7098" s="157">
        <f>IF('1a-Electricity'!$R$79="no","",ROUND(AD7098,4))</f>
        <v>5.2999999999999999E-2</v>
      </c>
      <c r="BL7098" s="157">
        <f t="shared" si="236"/>
        <v>5.2000000000000039E-2</v>
      </c>
      <c r="BM7098" s="157">
        <f>IF('1b-NaturalGas'!$R$87="no","",ROUND(BL7098,4))</f>
        <v>5.1999999999999998E-2</v>
      </c>
      <c r="BN7098" s="157">
        <f>IF('1b-NaturalGas'!$R$88="no","",ROUND(BL7098,4))</f>
        <v>5.1999999999999998E-2</v>
      </c>
      <c r="BO7098" s="157">
        <f>IF('1b-NaturalGas'!$R$89="no","",ROUND(BL7098,4))</f>
        <v>5.1999999999999998E-2</v>
      </c>
      <c r="BP7098" s="157">
        <f>IF('1b-NaturalGas'!$R$90="no","not applicable (based on previous answers)",ROUND(BL7098,4))</f>
        <v>5.1999999999999998E-2</v>
      </c>
      <c r="BQ7098" s="157">
        <f>IF('1b-NaturalGas'!$R$91="no","not applicable (based on previous answers)",ROUND(BL7098,4))</f>
        <v>5.1999999999999998E-2</v>
      </c>
    </row>
    <row r="7099" spans="30:69" x14ac:dyDescent="0.25">
      <c r="AD7099" s="157">
        <f t="shared" si="235"/>
        <v>5.4000000000000041E-2</v>
      </c>
      <c r="AE7099" s="157">
        <f>IF('1a-Electricity'!$R$77="no","",ROUND(AD7099,4))</f>
        <v>5.3999999999999999E-2</v>
      </c>
      <c r="AF7099" s="157">
        <f>IF('1a-Electricity'!$R$78="no","",ROUND(AD7099,4))</f>
        <v>5.3999999999999999E-2</v>
      </c>
      <c r="AG7099" s="157">
        <f>IF('1a-Electricity'!$R$79="no","",ROUND(AD7099,4))</f>
        <v>5.3999999999999999E-2</v>
      </c>
      <c r="BL7099" s="157">
        <f t="shared" si="236"/>
        <v>5.300000000000004E-2</v>
      </c>
      <c r="BM7099" s="157">
        <f>IF('1b-NaturalGas'!$R$87="no","",ROUND(BL7099,4))</f>
        <v>5.2999999999999999E-2</v>
      </c>
      <c r="BN7099" s="157">
        <f>IF('1b-NaturalGas'!$R$88="no","",ROUND(BL7099,4))</f>
        <v>5.2999999999999999E-2</v>
      </c>
      <c r="BO7099" s="157">
        <f>IF('1b-NaturalGas'!$R$89="no","",ROUND(BL7099,4))</f>
        <v>5.2999999999999999E-2</v>
      </c>
      <c r="BP7099" s="157">
        <f>IF('1b-NaturalGas'!$R$90="no","not applicable (based on previous answers)",ROUND(BL7099,4))</f>
        <v>5.2999999999999999E-2</v>
      </c>
      <c r="BQ7099" s="157">
        <f>IF('1b-NaturalGas'!$R$91="no","not applicable (based on previous answers)",ROUND(BL7099,4))</f>
        <v>5.2999999999999999E-2</v>
      </c>
    </row>
    <row r="7100" spans="30:69" x14ac:dyDescent="0.25">
      <c r="AD7100" s="157">
        <f t="shared" si="235"/>
        <v>5.5000000000000042E-2</v>
      </c>
      <c r="AE7100" s="157">
        <f>IF('1a-Electricity'!$R$77="no","",ROUND(AD7100,4))</f>
        <v>5.5E-2</v>
      </c>
      <c r="AF7100" s="157">
        <f>IF('1a-Electricity'!$R$78="no","",ROUND(AD7100,4))</f>
        <v>5.5E-2</v>
      </c>
      <c r="AG7100" s="157">
        <f>IF('1a-Electricity'!$R$79="no","",ROUND(AD7100,4))</f>
        <v>5.5E-2</v>
      </c>
      <c r="BL7100" s="157">
        <f t="shared" si="236"/>
        <v>5.4000000000000041E-2</v>
      </c>
      <c r="BM7100" s="157">
        <f>IF('1b-NaturalGas'!$R$87="no","",ROUND(BL7100,4))</f>
        <v>5.3999999999999999E-2</v>
      </c>
      <c r="BN7100" s="157">
        <f>IF('1b-NaturalGas'!$R$88="no","",ROUND(BL7100,4))</f>
        <v>5.3999999999999999E-2</v>
      </c>
      <c r="BO7100" s="157">
        <f>IF('1b-NaturalGas'!$R$89="no","",ROUND(BL7100,4))</f>
        <v>5.3999999999999999E-2</v>
      </c>
      <c r="BP7100" s="157">
        <f>IF('1b-NaturalGas'!$R$90="no","not applicable (based on previous answers)",ROUND(BL7100,4))</f>
        <v>5.3999999999999999E-2</v>
      </c>
      <c r="BQ7100" s="157">
        <f>IF('1b-NaturalGas'!$R$91="no","not applicable (based on previous answers)",ROUND(BL7100,4))</f>
        <v>5.3999999999999999E-2</v>
      </c>
    </row>
    <row r="7101" spans="30:69" x14ac:dyDescent="0.25">
      <c r="AD7101" s="157">
        <f>AD7100+0.001</f>
        <v>5.6000000000000043E-2</v>
      </c>
      <c r="AE7101" s="157">
        <f>IF('1a-Electricity'!$R$77="no","",ROUND(AD7101,4))</f>
        <v>5.6000000000000001E-2</v>
      </c>
      <c r="AF7101" s="157">
        <f>IF('1a-Electricity'!$R$78="no","",ROUND(AD7101,4))</f>
        <v>5.6000000000000001E-2</v>
      </c>
      <c r="AG7101" s="157">
        <f>IF('1a-Electricity'!$R$79="no","",ROUND(AD7101,4))</f>
        <v>5.6000000000000001E-2</v>
      </c>
      <c r="BL7101" s="157">
        <f t="shared" si="236"/>
        <v>5.5000000000000042E-2</v>
      </c>
      <c r="BM7101" s="157">
        <f>IF('1b-NaturalGas'!$R$87="no","",ROUND(BL7101,4))</f>
        <v>5.5E-2</v>
      </c>
      <c r="BN7101" s="157">
        <f>IF('1b-NaturalGas'!$R$88="no","",ROUND(BL7101,4))</f>
        <v>5.5E-2</v>
      </c>
      <c r="BO7101" s="157">
        <f>IF('1b-NaturalGas'!$R$89="no","",ROUND(BL7101,4))</f>
        <v>5.5E-2</v>
      </c>
      <c r="BP7101" s="157">
        <f>IF('1b-NaturalGas'!$R$90="no","not applicable (based on previous answers)",ROUND(BL7101,4))</f>
        <v>5.5E-2</v>
      </c>
      <c r="BQ7101" s="157">
        <f>IF('1b-NaturalGas'!$R$91="no","not applicable (based on previous answers)",ROUND(BL7101,4))</f>
        <v>5.5E-2</v>
      </c>
    </row>
    <row r="7102" spans="30:69" x14ac:dyDescent="0.25">
      <c r="AD7102" s="157">
        <f t="shared" ref="AD7102:AD7165" si="237">AD7101+0.001</f>
        <v>5.7000000000000044E-2</v>
      </c>
      <c r="AE7102" s="157">
        <f>IF('1a-Electricity'!$R$77="no","",ROUND(AD7102,4))</f>
        <v>5.7000000000000002E-2</v>
      </c>
      <c r="AF7102" s="157">
        <f>IF('1a-Electricity'!$R$78="no","",ROUND(AD7102,4))</f>
        <v>5.7000000000000002E-2</v>
      </c>
      <c r="AG7102" s="157">
        <f>IF('1a-Electricity'!$R$79="no","",ROUND(AD7102,4))</f>
        <v>5.7000000000000002E-2</v>
      </c>
      <c r="BL7102" s="157">
        <f>BL7101+0.001</f>
        <v>5.6000000000000043E-2</v>
      </c>
      <c r="BM7102" s="157">
        <f>IF('1b-NaturalGas'!$R$87="no","",ROUND(BL7102,4))</f>
        <v>5.6000000000000001E-2</v>
      </c>
      <c r="BN7102" s="157">
        <f>IF('1b-NaturalGas'!$R$88="no","",ROUND(BL7102,4))</f>
        <v>5.6000000000000001E-2</v>
      </c>
      <c r="BO7102" s="157">
        <f>IF('1b-NaturalGas'!$R$89="no","",ROUND(BL7102,4))</f>
        <v>5.6000000000000001E-2</v>
      </c>
      <c r="BP7102" s="157">
        <f>IF('1b-NaturalGas'!$R$90="no","not applicable (based on previous answers)",ROUND(BL7102,4))</f>
        <v>5.6000000000000001E-2</v>
      </c>
      <c r="BQ7102" s="157">
        <f>IF('1b-NaturalGas'!$R$91="no","not applicable (based on previous answers)",ROUND(BL7102,4))</f>
        <v>5.6000000000000001E-2</v>
      </c>
    </row>
    <row r="7103" spans="30:69" x14ac:dyDescent="0.25">
      <c r="AD7103" s="157">
        <f t="shared" si="237"/>
        <v>5.8000000000000045E-2</v>
      </c>
      <c r="AE7103" s="157">
        <f>IF('1a-Electricity'!$R$77="no","",ROUND(AD7103,4))</f>
        <v>5.8000000000000003E-2</v>
      </c>
      <c r="AF7103" s="157">
        <f>IF('1a-Electricity'!$R$78="no","",ROUND(AD7103,4))</f>
        <v>5.8000000000000003E-2</v>
      </c>
      <c r="AG7103" s="157">
        <f>IF('1a-Electricity'!$R$79="no","",ROUND(AD7103,4))</f>
        <v>5.8000000000000003E-2</v>
      </c>
      <c r="BL7103" s="157">
        <f t="shared" ref="BL7103:BL7166" si="238">BL7102+0.001</f>
        <v>5.7000000000000044E-2</v>
      </c>
      <c r="BM7103" s="157">
        <f>IF('1b-NaturalGas'!$R$87="no","",ROUND(BL7103,4))</f>
        <v>5.7000000000000002E-2</v>
      </c>
      <c r="BN7103" s="157">
        <f>IF('1b-NaturalGas'!$R$88="no","",ROUND(BL7103,4))</f>
        <v>5.7000000000000002E-2</v>
      </c>
      <c r="BO7103" s="157">
        <f>IF('1b-NaturalGas'!$R$89="no","",ROUND(BL7103,4))</f>
        <v>5.7000000000000002E-2</v>
      </c>
      <c r="BP7103" s="157">
        <f>IF('1b-NaturalGas'!$R$90="no","not applicable (based on previous answers)",ROUND(BL7103,4))</f>
        <v>5.7000000000000002E-2</v>
      </c>
      <c r="BQ7103" s="157">
        <f>IF('1b-NaturalGas'!$R$91="no","not applicable (based on previous answers)",ROUND(BL7103,4))</f>
        <v>5.7000000000000002E-2</v>
      </c>
    </row>
    <row r="7104" spans="30:69" x14ac:dyDescent="0.25">
      <c r="AD7104" s="157">
        <f t="shared" si="237"/>
        <v>5.9000000000000045E-2</v>
      </c>
      <c r="AE7104" s="157">
        <f>IF('1a-Electricity'!$R$77="no","",ROUND(AD7104,4))</f>
        <v>5.8999999999999997E-2</v>
      </c>
      <c r="AF7104" s="157">
        <f>IF('1a-Electricity'!$R$78="no","",ROUND(AD7104,4))</f>
        <v>5.8999999999999997E-2</v>
      </c>
      <c r="AG7104" s="157">
        <f>IF('1a-Electricity'!$R$79="no","",ROUND(AD7104,4))</f>
        <v>5.8999999999999997E-2</v>
      </c>
      <c r="BL7104" s="157">
        <f t="shared" si="238"/>
        <v>5.8000000000000045E-2</v>
      </c>
      <c r="BM7104" s="157">
        <f>IF('1b-NaturalGas'!$R$87="no","",ROUND(BL7104,4))</f>
        <v>5.8000000000000003E-2</v>
      </c>
      <c r="BN7104" s="157">
        <f>IF('1b-NaturalGas'!$R$88="no","",ROUND(BL7104,4))</f>
        <v>5.8000000000000003E-2</v>
      </c>
      <c r="BO7104" s="157">
        <f>IF('1b-NaturalGas'!$R$89="no","",ROUND(BL7104,4))</f>
        <v>5.8000000000000003E-2</v>
      </c>
      <c r="BP7104" s="157">
        <f>IF('1b-NaturalGas'!$R$90="no","not applicable (based on previous answers)",ROUND(BL7104,4))</f>
        <v>5.8000000000000003E-2</v>
      </c>
      <c r="BQ7104" s="157">
        <f>IF('1b-NaturalGas'!$R$91="no","not applicable (based on previous answers)",ROUND(BL7104,4))</f>
        <v>5.8000000000000003E-2</v>
      </c>
    </row>
    <row r="7105" spans="30:69" x14ac:dyDescent="0.25">
      <c r="AD7105" s="157">
        <f t="shared" si="237"/>
        <v>6.0000000000000046E-2</v>
      </c>
      <c r="AE7105" s="157">
        <f>IF('1a-Electricity'!$R$77="no","",ROUND(AD7105,4))</f>
        <v>0.06</v>
      </c>
      <c r="AF7105" s="157">
        <f>IF('1a-Electricity'!$R$78="no","",ROUND(AD7105,4))</f>
        <v>0.06</v>
      </c>
      <c r="AG7105" s="157">
        <f>IF('1a-Electricity'!$R$79="no","",ROUND(AD7105,4))</f>
        <v>0.06</v>
      </c>
      <c r="BL7105" s="157">
        <f t="shared" si="238"/>
        <v>5.9000000000000045E-2</v>
      </c>
      <c r="BM7105" s="157">
        <f>IF('1b-NaturalGas'!$R$87="no","",ROUND(BL7105,4))</f>
        <v>5.8999999999999997E-2</v>
      </c>
      <c r="BN7105" s="157">
        <f>IF('1b-NaturalGas'!$R$88="no","",ROUND(BL7105,4))</f>
        <v>5.8999999999999997E-2</v>
      </c>
      <c r="BO7105" s="157">
        <f>IF('1b-NaturalGas'!$R$89="no","",ROUND(BL7105,4))</f>
        <v>5.8999999999999997E-2</v>
      </c>
      <c r="BP7105" s="157">
        <f>IF('1b-NaturalGas'!$R$90="no","not applicable (based on previous answers)",ROUND(BL7105,4))</f>
        <v>5.8999999999999997E-2</v>
      </c>
      <c r="BQ7105" s="157">
        <f>IF('1b-NaturalGas'!$R$91="no","not applicable (based on previous answers)",ROUND(BL7105,4))</f>
        <v>5.8999999999999997E-2</v>
      </c>
    </row>
    <row r="7106" spans="30:69" x14ac:dyDescent="0.25">
      <c r="AD7106" s="157">
        <f t="shared" si="237"/>
        <v>6.1000000000000047E-2</v>
      </c>
      <c r="AE7106" s="157">
        <f>IF('1a-Electricity'!$R$77="no","",ROUND(AD7106,4))</f>
        <v>6.0999999999999999E-2</v>
      </c>
      <c r="AF7106" s="157">
        <f>IF('1a-Electricity'!$R$78="no","",ROUND(AD7106,4))</f>
        <v>6.0999999999999999E-2</v>
      </c>
      <c r="AG7106" s="157">
        <f>IF('1a-Electricity'!$R$79="no","",ROUND(AD7106,4))</f>
        <v>6.0999999999999999E-2</v>
      </c>
      <c r="BL7106" s="157">
        <f t="shared" si="238"/>
        <v>6.0000000000000046E-2</v>
      </c>
      <c r="BM7106" s="157">
        <f>IF('1b-NaturalGas'!$R$87="no","",ROUND(BL7106,4))</f>
        <v>0.06</v>
      </c>
      <c r="BN7106" s="157">
        <f>IF('1b-NaturalGas'!$R$88="no","",ROUND(BL7106,4))</f>
        <v>0.06</v>
      </c>
      <c r="BO7106" s="157">
        <f>IF('1b-NaturalGas'!$R$89="no","",ROUND(BL7106,4))</f>
        <v>0.06</v>
      </c>
      <c r="BP7106" s="157">
        <f>IF('1b-NaturalGas'!$R$90="no","not applicable (based on previous answers)",ROUND(BL7106,4))</f>
        <v>0.06</v>
      </c>
      <c r="BQ7106" s="157">
        <f>IF('1b-NaturalGas'!$R$91="no","not applicable (based on previous answers)",ROUND(BL7106,4))</f>
        <v>0.06</v>
      </c>
    </row>
    <row r="7107" spans="30:69" x14ac:dyDescent="0.25">
      <c r="AD7107" s="157">
        <f t="shared" si="237"/>
        <v>6.2000000000000048E-2</v>
      </c>
      <c r="AE7107" s="157">
        <f>IF('1a-Electricity'!$R$77="no","",ROUND(AD7107,4))</f>
        <v>6.2E-2</v>
      </c>
      <c r="AF7107" s="157">
        <f>IF('1a-Electricity'!$R$78="no","",ROUND(AD7107,4))</f>
        <v>6.2E-2</v>
      </c>
      <c r="AG7107" s="157">
        <f>IF('1a-Electricity'!$R$79="no","",ROUND(AD7107,4))</f>
        <v>6.2E-2</v>
      </c>
      <c r="BL7107" s="157">
        <f t="shared" si="238"/>
        <v>6.1000000000000047E-2</v>
      </c>
      <c r="BM7107" s="157">
        <f>IF('1b-NaturalGas'!$R$87="no","",ROUND(BL7107,4))</f>
        <v>6.0999999999999999E-2</v>
      </c>
      <c r="BN7107" s="157">
        <f>IF('1b-NaturalGas'!$R$88="no","",ROUND(BL7107,4))</f>
        <v>6.0999999999999999E-2</v>
      </c>
      <c r="BO7107" s="157">
        <f>IF('1b-NaturalGas'!$R$89="no","",ROUND(BL7107,4))</f>
        <v>6.0999999999999999E-2</v>
      </c>
      <c r="BP7107" s="157">
        <f>IF('1b-NaturalGas'!$R$90="no","not applicable (based on previous answers)",ROUND(BL7107,4))</f>
        <v>6.0999999999999999E-2</v>
      </c>
      <c r="BQ7107" s="157">
        <f>IF('1b-NaturalGas'!$R$91="no","not applicable (based on previous answers)",ROUND(BL7107,4))</f>
        <v>6.0999999999999999E-2</v>
      </c>
    </row>
    <row r="7108" spans="30:69" x14ac:dyDescent="0.25">
      <c r="AD7108" s="157">
        <f t="shared" si="237"/>
        <v>6.3000000000000042E-2</v>
      </c>
      <c r="AE7108" s="157">
        <f>IF('1a-Electricity'!$R$77="no","",ROUND(AD7108,4))</f>
        <v>6.3E-2</v>
      </c>
      <c r="AF7108" s="157">
        <f>IF('1a-Electricity'!$R$78="no","",ROUND(AD7108,4))</f>
        <v>6.3E-2</v>
      </c>
      <c r="AG7108" s="157">
        <f>IF('1a-Electricity'!$R$79="no","",ROUND(AD7108,4))</f>
        <v>6.3E-2</v>
      </c>
      <c r="BL7108" s="157">
        <f t="shared" si="238"/>
        <v>6.2000000000000048E-2</v>
      </c>
      <c r="BM7108" s="157">
        <f>IF('1b-NaturalGas'!$R$87="no","",ROUND(BL7108,4))</f>
        <v>6.2E-2</v>
      </c>
      <c r="BN7108" s="157">
        <f>IF('1b-NaturalGas'!$R$88="no","",ROUND(BL7108,4))</f>
        <v>6.2E-2</v>
      </c>
      <c r="BO7108" s="157">
        <f>IF('1b-NaturalGas'!$R$89="no","",ROUND(BL7108,4))</f>
        <v>6.2E-2</v>
      </c>
      <c r="BP7108" s="157">
        <f>IF('1b-NaturalGas'!$R$90="no","not applicable (based on previous answers)",ROUND(BL7108,4))</f>
        <v>6.2E-2</v>
      </c>
      <c r="BQ7108" s="157">
        <f>IF('1b-NaturalGas'!$R$91="no","not applicable (based on previous answers)",ROUND(BL7108,4))</f>
        <v>6.2E-2</v>
      </c>
    </row>
    <row r="7109" spans="30:69" x14ac:dyDescent="0.25">
      <c r="AD7109" s="157">
        <f t="shared" si="237"/>
        <v>6.4000000000000043E-2</v>
      </c>
      <c r="AE7109" s="157">
        <f>IF('1a-Electricity'!$R$77="no","",ROUND(AD7109,4))</f>
        <v>6.4000000000000001E-2</v>
      </c>
      <c r="AF7109" s="157">
        <f>IF('1a-Electricity'!$R$78="no","",ROUND(AD7109,4))</f>
        <v>6.4000000000000001E-2</v>
      </c>
      <c r="AG7109" s="157">
        <f>IF('1a-Electricity'!$R$79="no","",ROUND(AD7109,4))</f>
        <v>6.4000000000000001E-2</v>
      </c>
      <c r="BL7109" s="157">
        <f t="shared" si="238"/>
        <v>6.3000000000000042E-2</v>
      </c>
      <c r="BM7109" s="157">
        <f>IF('1b-NaturalGas'!$R$87="no","",ROUND(BL7109,4))</f>
        <v>6.3E-2</v>
      </c>
      <c r="BN7109" s="157">
        <f>IF('1b-NaturalGas'!$R$88="no","",ROUND(BL7109,4))</f>
        <v>6.3E-2</v>
      </c>
      <c r="BO7109" s="157">
        <f>IF('1b-NaturalGas'!$R$89="no","",ROUND(BL7109,4))</f>
        <v>6.3E-2</v>
      </c>
      <c r="BP7109" s="157">
        <f>IF('1b-NaturalGas'!$R$90="no","not applicable (based on previous answers)",ROUND(BL7109,4))</f>
        <v>6.3E-2</v>
      </c>
      <c r="BQ7109" s="157">
        <f>IF('1b-NaturalGas'!$R$91="no","not applicable (based on previous answers)",ROUND(BL7109,4))</f>
        <v>6.3E-2</v>
      </c>
    </row>
    <row r="7110" spans="30:69" x14ac:dyDescent="0.25">
      <c r="AD7110" s="157">
        <f t="shared" si="237"/>
        <v>6.5000000000000044E-2</v>
      </c>
      <c r="AE7110" s="157">
        <f>IF('1a-Electricity'!$R$77="no","",ROUND(AD7110,4))</f>
        <v>6.5000000000000002E-2</v>
      </c>
      <c r="AF7110" s="157">
        <f>IF('1a-Electricity'!$R$78="no","",ROUND(AD7110,4))</f>
        <v>6.5000000000000002E-2</v>
      </c>
      <c r="AG7110" s="157">
        <f>IF('1a-Electricity'!$R$79="no","",ROUND(AD7110,4))</f>
        <v>6.5000000000000002E-2</v>
      </c>
      <c r="BL7110" s="157">
        <f t="shared" si="238"/>
        <v>6.4000000000000043E-2</v>
      </c>
      <c r="BM7110" s="157">
        <f>IF('1b-NaturalGas'!$R$87="no","",ROUND(BL7110,4))</f>
        <v>6.4000000000000001E-2</v>
      </c>
      <c r="BN7110" s="157">
        <f>IF('1b-NaturalGas'!$R$88="no","",ROUND(BL7110,4))</f>
        <v>6.4000000000000001E-2</v>
      </c>
      <c r="BO7110" s="157">
        <f>IF('1b-NaturalGas'!$R$89="no","",ROUND(BL7110,4))</f>
        <v>6.4000000000000001E-2</v>
      </c>
      <c r="BP7110" s="157">
        <f>IF('1b-NaturalGas'!$R$90="no","not applicable (based on previous answers)",ROUND(BL7110,4))</f>
        <v>6.4000000000000001E-2</v>
      </c>
      <c r="BQ7110" s="157">
        <f>IF('1b-NaturalGas'!$R$91="no","not applicable (based on previous answers)",ROUND(BL7110,4))</f>
        <v>6.4000000000000001E-2</v>
      </c>
    </row>
    <row r="7111" spans="30:69" x14ac:dyDescent="0.25">
      <c r="AD7111" s="157">
        <f t="shared" si="237"/>
        <v>6.6000000000000045E-2</v>
      </c>
      <c r="AE7111" s="157">
        <f>IF('1a-Electricity'!$R$77="no","",ROUND(AD7111,4))</f>
        <v>6.6000000000000003E-2</v>
      </c>
      <c r="AF7111" s="157">
        <f>IF('1a-Electricity'!$R$78="no","",ROUND(AD7111,4))</f>
        <v>6.6000000000000003E-2</v>
      </c>
      <c r="AG7111" s="157">
        <f>IF('1a-Electricity'!$R$79="no","",ROUND(AD7111,4))</f>
        <v>6.6000000000000003E-2</v>
      </c>
      <c r="BL7111" s="157">
        <f t="shared" si="238"/>
        <v>6.5000000000000044E-2</v>
      </c>
      <c r="BM7111" s="157">
        <f>IF('1b-NaturalGas'!$R$87="no","",ROUND(BL7111,4))</f>
        <v>6.5000000000000002E-2</v>
      </c>
      <c r="BN7111" s="157">
        <f>IF('1b-NaturalGas'!$R$88="no","",ROUND(BL7111,4))</f>
        <v>6.5000000000000002E-2</v>
      </c>
      <c r="BO7111" s="157">
        <f>IF('1b-NaturalGas'!$R$89="no","",ROUND(BL7111,4))</f>
        <v>6.5000000000000002E-2</v>
      </c>
      <c r="BP7111" s="157">
        <f>IF('1b-NaturalGas'!$R$90="no","not applicable (based on previous answers)",ROUND(BL7111,4))</f>
        <v>6.5000000000000002E-2</v>
      </c>
      <c r="BQ7111" s="157">
        <f>IF('1b-NaturalGas'!$R$91="no","not applicable (based on previous answers)",ROUND(BL7111,4))</f>
        <v>6.5000000000000002E-2</v>
      </c>
    </row>
    <row r="7112" spans="30:69" x14ac:dyDescent="0.25">
      <c r="AD7112" s="157">
        <f t="shared" si="237"/>
        <v>6.7000000000000046E-2</v>
      </c>
      <c r="AE7112" s="157">
        <f>IF('1a-Electricity'!$R$77="no","",ROUND(AD7112,4))</f>
        <v>6.7000000000000004E-2</v>
      </c>
      <c r="AF7112" s="157">
        <f>IF('1a-Electricity'!$R$78="no","",ROUND(AD7112,4))</f>
        <v>6.7000000000000004E-2</v>
      </c>
      <c r="AG7112" s="157">
        <f>IF('1a-Electricity'!$R$79="no","",ROUND(AD7112,4))</f>
        <v>6.7000000000000004E-2</v>
      </c>
      <c r="BL7112" s="157">
        <f t="shared" si="238"/>
        <v>6.6000000000000045E-2</v>
      </c>
      <c r="BM7112" s="157">
        <f>IF('1b-NaturalGas'!$R$87="no","",ROUND(BL7112,4))</f>
        <v>6.6000000000000003E-2</v>
      </c>
      <c r="BN7112" s="157">
        <f>IF('1b-NaturalGas'!$R$88="no","",ROUND(BL7112,4))</f>
        <v>6.6000000000000003E-2</v>
      </c>
      <c r="BO7112" s="157">
        <f>IF('1b-NaturalGas'!$R$89="no","",ROUND(BL7112,4))</f>
        <v>6.6000000000000003E-2</v>
      </c>
      <c r="BP7112" s="157">
        <f>IF('1b-NaturalGas'!$R$90="no","not applicable (based on previous answers)",ROUND(BL7112,4))</f>
        <v>6.6000000000000003E-2</v>
      </c>
      <c r="BQ7112" s="157">
        <f>IF('1b-NaturalGas'!$R$91="no","not applicable (based on previous answers)",ROUND(BL7112,4))</f>
        <v>6.6000000000000003E-2</v>
      </c>
    </row>
    <row r="7113" spans="30:69" x14ac:dyDescent="0.25">
      <c r="AD7113" s="157">
        <f t="shared" si="237"/>
        <v>6.8000000000000047E-2</v>
      </c>
      <c r="AE7113" s="157">
        <f>IF('1a-Electricity'!$R$77="no","",ROUND(AD7113,4))</f>
        <v>6.8000000000000005E-2</v>
      </c>
      <c r="AF7113" s="157">
        <f>IF('1a-Electricity'!$R$78="no","",ROUND(AD7113,4))</f>
        <v>6.8000000000000005E-2</v>
      </c>
      <c r="AG7113" s="157">
        <f>IF('1a-Electricity'!$R$79="no","",ROUND(AD7113,4))</f>
        <v>6.8000000000000005E-2</v>
      </c>
      <c r="BL7113" s="157">
        <f t="shared" si="238"/>
        <v>6.7000000000000046E-2</v>
      </c>
      <c r="BM7113" s="157">
        <f>IF('1b-NaturalGas'!$R$87="no","",ROUND(BL7113,4))</f>
        <v>6.7000000000000004E-2</v>
      </c>
      <c r="BN7113" s="157">
        <f>IF('1b-NaturalGas'!$R$88="no","",ROUND(BL7113,4))</f>
        <v>6.7000000000000004E-2</v>
      </c>
      <c r="BO7113" s="157">
        <f>IF('1b-NaturalGas'!$R$89="no","",ROUND(BL7113,4))</f>
        <v>6.7000000000000004E-2</v>
      </c>
      <c r="BP7113" s="157">
        <f>IF('1b-NaturalGas'!$R$90="no","not applicable (based on previous answers)",ROUND(BL7113,4))</f>
        <v>6.7000000000000004E-2</v>
      </c>
      <c r="BQ7113" s="157">
        <f>IF('1b-NaturalGas'!$R$91="no","not applicable (based on previous answers)",ROUND(BL7113,4))</f>
        <v>6.7000000000000004E-2</v>
      </c>
    </row>
    <row r="7114" spans="30:69" x14ac:dyDescent="0.25">
      <c r="AD7114" s="157">
        <f t="shared" si="237"/>
        <v>6.9000000000000047E-2</v>
      </c>
      <c r="AE7114" s="157">
        <f>IF('1a-Electricity'!$R$77="no","",ROUND(AD7114,4))</f>
        <v>6.9000000000000006E-2</v>
      </c>
      <c r="AF7114" s="157">
        <f>IF('1a-Electricity'!$R$78="no","",ROUND(AD7114,4))</f>
        <v>6.9000000000000006E-2</v>
      </c>
      <c r="AG7114" s="157">
        <f>IF('1a-Electricity'!$R$79="no","",ROUND(AD7114,4))</f>
        <v>6.9000000000000006E-2</v>
      </c>
      <c r="BL7114" s="157">
        <f t="shared" si="238"/>
        <v>6.8000000000000047E-2</v>
      </c>
      <c r="BM7114" s="157">
        <f>IF('1b-NaturalGas'!$R$87="no","",ROUND(BL7114,4))</f>
        <v>6.8000000000000005E-2</v>
      </c>
      <c r="BN7114" s="157">
        <f>IF('1b-NaturalGas'!$R$88="no","",ROUND(BL7114,4))</f>
        <v>6.8000000000000005E-2</v>
      </c>
      <c r="BO7114" s="157">
        <f>IF('1b-NaturalGas'!$R$89="no","",ROUND(BL7114,4))</f>
        <v>6.8000000000000005E-2</v>
      </c>
      <c r="BP7114" s="157">
        <f>IF('1b-NaturalGas'!$R$90="no","not applicable (based on previous answers)",ROUND(BL7114,4))</f>
        <v>6.8000000000000005E-2</v>
      </c>
      <c r="BQ7114" s="157">
        <f>IF('1b-NaturalGas'!$R$91="no","not applicable (based on previous answers)",ROUND(BL7114,4))</f>
        <v>6.8000000000000005E-2</v>
      </c>
    </row>
    <row r="7115" spans="30:69" x14ac:dyDescent="0.25">
      <c r="AD7115" s="157">
        <f t="shared" si="237"/>
        <v>7.0000000000000048E-2</v>
      </c>
      <c r="AE7115" s="157">
        <f>IF('1a-Electricity'!$R$77="no","",ROUND(AD7115,4))</f>
        <v>7.0000000000000007E-2</v>
      </c>
      <c r="AF7115" s="157">
        <f>IF('1a-Electricity'!$R$78="no","",ROUND(AD7115,4))</f>
        <v>7.0000000000000007E-2</v>
      </c>
      <c r="AG7115" s="157">
        <f>IF('1a-Electricity'!$R$79="no","",ROUND(AD7115,4))</f>
        <v>7.0000000000000007E-2</v>
      </c>
      <c r="BL7115" s="157">
        <f t="shared" si="238"/>
        <v>6.9000000000000047E-2</v>
      </c>
      <c r="BM7115" s="157">
        <f>IF('1b-NaturalGas'!$R$87="no","",ROUND(BL7115,4))</f>
        <v>6.9000000000000006E-2</v>
      </c>
      <c r="BN7115" s="157">
        <f>IF('1b-NaturalGas'!$R$88="no","",ROUND(BL7115,4))</f>
        <v>6.9000000000000006E-2</v>
      </c>
      <c r="BO7115" s="157">
        <f>IF('1b-NaturalGas'!$R$89="no","",ROUND(BL7115,4))</f>
        <v>6.9000000000000006E-2</v>
      </c>
      <c r="BP7115" s="157">
        <f>IF('1b-NaturalGas'!$R$90="no","not applicable (based on previous answers)",ROUND(BL7115,4))</f>
        <v>6.9000000000000006E-2</v>
      </c>
      <c r="BQ7115" s="157">
        <f>IF('1b-NaturalGas'!$R$91="no","not applicable (based on previous answers)",ROUND(BL7115,4))</f>
        <v>6.9000000000000006E-2</v>
      </c>
    </row>
    <row r="7116" spans="30:69" x14ac:dyDescent="0.25">
      <c r="AD7116" s="157">
        <f t="shared" si="237"/>
        <v>7.1000000000000049E-2</v>
      </c>
      <c r="AE7116" s="157">
        <f>IF('1a-Electricity'!$R$77="no","",ROUND(AD7116,4))</f>
        <v>7.0999999999999994E-2</v>
      </c>
      <c r="AF7116" s="157">
        <f>IF('1a-Electricity'!$R$78="no","",ROUND(AD7116,4))</f>
        <v>7.0999999999999994E-2</v>
      </c>
      <c r="AG7116" s="157">
        <f>IF('1a-Electricity'!$R$79="no","",ROUND(AD7116,4))</f>
        <v>7.0999999999999994E-2</v>
      </c>
      <c r="BL7116" s="157">
        <f t="shared" si="238"/>
        <v>7.0000000000000048E-2</v>
      </c>
      <c r="BM7116" s="157">
        <f>IF('1b-NaturalGas'!$R$87="no","",ROUND(BL7116,4))</f>
        <v>7.0000000000000007E-2</v>
      </c>
      <c r="BN7116" s="157">
        <f>IF('1b-NaturalGas'!$R$88="no","",ROUND(BL7116,4))</f>
        <v>7.0000000000000007E-2</v>
      </c>
      <c r="BO7116" s="157">
        <f>IF('1b-NaturalGas'!$R$89="no","",ROUND(BL7116,4))</f>
        <v>7.0000000000000007E-2</v>
      </c>
      <c r="BP7116" s="157">
        <f>IF('1b-NaturalGas'!$R$90="no","not applicable (based on previous answers)",ROUND(BL7116,4))</f>
        <v>7.0000000000000007E-2</v>
      </c>
      <c r="BQ7116" s="157">
        <f>IF('1b-NaturalGas'!$R$91="no","not applicable (based on previous answers)",ROUND(BL7116,4))</f>
        <v>7.0000000000000007E-2</v>
      </c>
    </row>
    <row r="7117" spans="30:69" x14ac:dyDescent="0.25">
      <c r="AD7117" s="157">
        <f t="shared" si="237"/>
        <v>7.200000000000005E-2</v>
      </c>
      <c r="AE7117" s="157">
        <f>IF('1a-Electricity'!$R$77="no","",ROUND(AD7117,4))</f>
        <v>7.1999999999999995E-2</v>
      </c>
      <c r="AF7117" s="157">
        <f>IF('1a-Electricity'!$R$78="no","",ROUND(AD7117,4))</f>
        <v>7.1999999999999995E-2</v>
      </c>
      <c r="AG7117" s="157">
        <f>IF('1a-Electricity'!$R$79="no","",ROUND(AD7117,4))</f>
        <v>7.1999999999999995E-2</v>
      </c>
      <c r="BL7117" s="157">
        <f t="shared" si="238"/>
        <v>7.1000000000000049E-2</v>
      </c>
      <c r="BM7117" s="157">
        <f>IF('1b-NaturalGas'!$R$87="no","",ROUND(BL7117,4))</f>
        <v>7.0999999999999994E-2</v>
      </c>
      <c r="BN7117" s="157">
        <f>IF('1b-NaturalGas'!$R$88="no","",ROUND(BL7117,4))</f>
        <v>7.0999999999999994E-2</v>
      </c>
      <c r="BO7117" s="157">
        <f>IF('1b-NaturalGas'!$R$89="no","",ROUND(BL7117,4))</f>
        <v>7.0999999999999994E-2</v>
      </c>
      <c r="BP7117" s="157">
        <f>IF('1b-NaturalGas'!$R$90="no","not applicable (based on previous answers)",ROUND(BL7117,4))</f>
        <v>7.0999999999999994E-2</v>
      </c>
      <c r="BQ7117" s="157">
        <f>IF('1b-NaturalGas'!$R$91="no","not applicable (based on previous answers)",ROUND(BL7117,4))</f>
        <v>7.0999999999999994E-2</v>
      </c>
    </row>
    <row r="7118" spans="30:69" x14ac:dyDescent="0.25">
      <c r="AD7118" s="157">
        <f t="shared" si="237"/>
        <v>7.3000000000000051E-2</v>
      </c>
      <c r="AE7118" s="157">
        <f>IF('1a-Electricity'!$R$77="no","",ROUND(AD7118,4))</f>
        <v>7.2999999999999995E-2</v>
      </c>
      <c r="AF7118" s="157">
        <f>IF('1a-Electricity'!$R$78="no","",ROUND(AD7118,4))</f>
        <v>7.2999999999999995E-2</v>
      </c>
      <c r="AG7118" s="157">
        <f>IF('1a-Electricity'!$R$79="no","",ROUND(AD7118,4))</f>
        <v>7.2999999999999995E-2</v>
      </c>
      <c r="BL7118" s="157">
        <f t="shared" si="238"/>
        <v>7.200000000000005E-2</v>
      </c>
      <c r="BM7118" s="157">
        <f>IF('1b-NaturalGas'!$R$87="no","",ROUND(BL7118,4))</f>
        <v>7.1999999999999995E-2</v>
      </c>
      <c r="BN7118" s="157">
        <f>IF('1b-NaturalGas'!$R$88="no","",ROUND(BL7118,4))</f>
        <v>7.1999999999999995E-2</v>
      </c>
      <c r="BO7118" s="157">
        <f>IF('1b-NaturalGas'!$R$89="no","",ROUND(BL7118,4))</f>
        <v>7.1999999999999995E-2</v>
      </c>
      <c r="BP7118" s="157">
        <f>IF('1b-NaturalGas'!$R$90="no","not applicable (based on previous answers)",ROUND(BL7118,4))</f>
        <v>7.1999999999999995E-2</v>
      </c>
      <c r="BQ7118" s="157">
        <f>IF('1b-NaturalGas'!$R$91="no","not applicable (based on previous answers)",ROUND(BL7118,4))</f>
        <v>7.1999999999999995E-2</v>
      </c>
    </row>
    <row r="7119" spans="30:69" x14ac:dyDescent="0.25">
      <c r="AD7119" s="157">
        <f t="shared" si="237"/>
        <v>7.4000000000000052E-2</v>
      </c>
      <c r="AE7119" s="157">
        <f>IF('1a-Electricity'!$R$77="no","",ROUND(AD7119,4))</f>
        <v>7.3999999999999996E-2</v>
      </c>
      <c r="AF7119" s="157">
        <f>IF('1a-Electricity'!$R$78="no","",ROUND(AD7119,4))</f>
        <v>7.3999999999999996E-2</v>
      </c>
      <c r="AG7119" s="157">
        <f>IF('1a-Electricity'!$R$79="no","",ROUND(AD7119,4))</f>
        <v>7.3999999999999996E-2</v>
      </c>
      <c r="BL7119" s="157">
        <f t="shared" si="238"/>
        <v>7.3000000000000051E-2</v>
      </c>
      <c r="BM7119" s="157">
        <f>IF('1b-NaturalGas'!$R$87="no","",ROUND(BL7119,4))</f>
        <v>7.2999999999999995E-2</v>
      </c>
      <c r="BN7119" s="157">
        <f>IF('1b-NaturalGas'!$R$88="no","",ROUND(BL7119,4))</f>
        <v>7.2999999999999995E-2</v>
      </c>
      <c r="BO7119" s="157">
        <f>IF('1b-NaturalGas'!$R$89="no","",ROUND(BL7119,4))</f>
        <v>7.2999999999999995E-2</v>
      </c>
      <c r="BP7119" s="157">
        <f>IF('1b-NaturalGas'!$R$90="no","not applicable (based on previous answers)",ROUND(BL7119,4))</f>
        <v>7.2999999999999995E-2</v>
      </c>
      <c r="BQ7119" s="157">
        <f>IF('1b-NaturalGas'!$R$91="no","not applicable (based on previous answers)",ROUND(BL7119,4))</f>
        <v>7.2999999999999995E-2</v>
      </c>
    </row>
    <row r="7120" spans="30:69" x14ac:dyDescent="0.25">
      <c r="AD7120" s="157">
        <f t="shared" si="237"/>
        <v>7.5000000000000053E-2</v>
      </c>
      <c r="AE7120" s="157">
        <f>IF('1a-Electricity'!$R$77="no","",ROUND(AD7120,4))</f>
        <v>7.4999999999999997E-2</v>
      </c>
      <c r="AF7120" s="157">
        <f>IF('1a-Electricity'!$R$78="no","",ROUND(AD7120,4))</f>
        <v>7.4999999999999997E-2</v>
      </c>
      <c r="AG7120" s="157">
        <f>IF('1a-Electricity'!$R$79="no","",ROUND(AD7120,4))</f>
        <v>7.4999999999999997E-2</v>
      </c>
      <c r="BL7120" s="157">
        <f t="shared" si="238"/>
        <v>7.4000000000000052E-2</v>
      </c>
      <c r="BM7120" s="157">
        <f>IF('1b-NaturalGas'!$R$87="no","",ROUND(BL7120,4))</f>
        <v>7.3999999999999996E-2</v>
      </c>
      <c r="BN7120" s="157">
        <f>IF('1b-NaturalGas'!$R$88="no","",ROUND(BL7120,4))</f>
        <v>7.3999999999999996E-2</v>
      </c>
      <c r="BO7120" s="157">
        <f>IF('1b-NaturalGas'!$R$89="no","",ROUND(BL7120,4))</f>
        <v>7.3999999999999996E-2</v>
      </c>
      <c r="BP7120" s="157">
        <f>IF('1b-NaturalGas'!$R$90="no","not applicable (based on previous answers)",ROUND(BL7120,4))</f>
        <v>7.3999999999999996E-2</v>
      </c>
      <c r="BQ7120" s="157">
        <f>IF('1b-NaturalGas'!$R$91="no","not applicable (based on previous answers)",ROUND(BL7120,4))</f>
        <v>7.3999999999999996E-2</v>
      </c>
    </row>
    <row r="7121" spans="30:69" x14ac:dyDescent="0.25">
      <c r="AD7121" s="157">
        <f t="shared" si="237"/>
        <v>7.6000000000000054E-2</v>
      </c>
      <c r="AE7121" s="157">
        <f>IF('1a-Electricity'!$R$77="no","",ROUND(AD7121,4))</f>
        <v>7.5999999999999998E-2</v>
      </c>
      <c r="AF7121" s="157">
        <f>IF('1a-Electricity'!$R$78="no","",ROUND(AD7121,4))</f>
        <v>7.5999999999999998E-2</v>
      </c>
      <c r="AG7121" s="157">
        <f>IF('1a-Electricity'!$R$79="no","",ROUND(AD7121,4))</f>
        <v>7.5999999999999998E-2</v>
      </c>
      <c r="BL7121" s="157">
        <f t="shared" si="238"/>
        <v>7.5000000000000053E-2</v>
      </c>
      <c r="BM7121" s="157">
        <f>IF('1b-NaturalGas'!$R$87="no","",ROUND(BL7121,4))</f>
        <v>7.4999999999999997E-2</v>
      </c>
      <c r="BN7121" s="157">
        <f>IF('1b-NaturalGas'!$R$88="no","",ROUND(BL7121,4))</f>
        <v>7.4999999999999997E-2</v>
      </c>
      <c r="BO7121" s="157">
        <f>IF('1b-NaturalGas'!$R$89="no","",ROUND(BL7121,4))</f>
        <v>7.4999999999999997E-2</v>
      </c>
      <c r="BP7121" s="157">
        <f>IF('1b-NaturalGas'!$R$90="no","not applicable (based on previous answers)",ROUND(BL7121,4))</f>
        <v>7.4999999999999997E-2</v>
      </c>
      <c r="BQ7121" s="157">
        <f>IF('1b-NaturalGas'!$R$91="no","not applicable (based on previous answers)",ROUND(BL7121,4))</f>
        <v>7.4999999999999997E-2</v>
      </c>
    </row>
    <row r="7122" spans="30:69" x14ac:dyDescent="0.25">
      <c r="AD7122" s="157">
        <f t="shared" si="237"/>
        <v>7.7000000000000055E-2</v>
      </c>
      <c r="AE7122" s="157">
        <f>IF('1a-Electricity'!$R$77="no","",ROUND(AD7122,4))</f>
        <v>7.6999999999999999E-2</v>
      </c>
      <c r="AF7122" s="157">
        <f>IF('1a-Electricity'!$R$78="no","",ROUND(AD7122,4))</f>
        <v>7.6999999999999999E-2</v>
      </c>
      <c r="AG7122" s="157">
        <f>IF('1a-Electricity'!$R$79="no","",ROUND(AD7122,4))</f>
        <v>7.6999999999999999E-2</v>
      </c>
      <c r="BL7122" s="157">
        <f t="shared" si="238"/>
        <v>7.6000000000000054E-2</v>
      </c>
      <c r="BM7122" s="157">
        <f>IF('1b-NaturalGas'!$R$87="no","",ROUND(BL7122,4))</f>
        <v>7.5999999999999998E-2</v>
      </c>
      <c r="BN7122" s="157">
        <f>IF('1b-NaturalGas'!$R$88="no","",ROUND(BL7122,4))</f>
        <v>7.5999999999999998E-2</v>
      </c>
      <c r="BO7122" s="157">
        <f>IF('1b-NaturalGas'!$R$89="no","",ROUND(BL7122,4))</f>
        <v>7.5999999999999998E-2</v>
      </c>
      <c r="BP7122" s="157">
        <f>IF('1b-NaturalGas'!$R$90="no","not applicable (based on previous answers)",ROUND(BL7122,4))</f>
        <v>7.5999999999999998E-2</v>
      </c>
      <c r="BQ7122" s="157">
        <f>IF('1b-NaturalGas'!$R$91="no","not applicable (based on previous answers)",ROUND(BL7122,4))</f>
        <v>7.5999999999999998E-2</v>
      </c>
    </row>
    <row r="7123" spans="30:69" x14ac:dyDescent="0.25">
      <c r="AD7123" s="157">
        <f t="shared" si="237"/>
        <v>7.8000000000000055E-2</v>
      </c>
      <c r="AE7123" s="157">
        <f>IF('1a-Electricity'!$R$77="no","",ROUND(AD7123,4))</f>
        <v>7.8E-2</v>
      </c>
      <c r="AF7123" s="157">
        <f>IF('1a-Electricity'!$R$78="no","",ROUND(AD7123,4))</f>
        <v>7.8E-2</v>
      </c>
      <c r="AG7123" s="157">
        <f>IF('1a-Electricity'!$R$79="no","",ROUND(AD7123,4))</f>
        <v>7.8E-2</v>
      </c>
      <c r="BL7123" s="157">
        <f t="shared" si="238"/>
        <v>7.7000000000000055E-2</v>
      </c>
      <c r="BM7123" s="157">
        <f>IF('1b-NaturalGas'!$R$87="no","",ROUND(BL7123,4))</f>
        <v>7.6999999999999999E-2</v>
      </c>
      <c r="BN7123" s="157">
        <f>IF('1b-NaturalGas'!$R$88="no","",ROUND(BL7123,4))</f>
        <v>7.6999999999999999E-2</v>
      </c>
      <c r="BO7123" s="157">
        <f>IF('1b-NaturalGas'!$R$89="no","",ROUND(BL7123,4))</f>
        <v>7.6999999999999999E-2</v>
      </c>
      <c r="BP7123" s="157">
        <f>IF('1b-NaturalGas'!$R$90="no","not applicable (based on previous answers)",ROUND(BL7123,4))</f>
        <v>7.6999999999999999E-2</v>
      </c>
      <c r="BQ7123" s="157">
        <f>IF('1b-NaturalGas'!$R$91="no","not applicable (based on previous answers)",ROUND(BL7123,4))</f>
        <v>7.6999999999999999E-2</v>
      </c>
    </row>
    <row r="7124" spans="30:69" x14ac:dyDescent="0.25">
      <c r="AD7124" s="157">
        <f t="shared" si="237"/>
        <v>7.9000000000000056E-2</v>
      </c>
      <c r="AE7124" s="157">
        <f>IF('1a-Electricity'!$R$77="no","",ROUND(AD7124,4))</f>
        <v>7.9000000000000001E-2</v>
      </c>
      <c r="AF7124" s="157">
        <f>IF('1a-Electricity'!$R$78="no","",ROUND(AD7124,4))</f>
        <v>7.9000000000000001E-2</v>
      </c>
      <c r="AG7124" s="157">
        <f>IF('1a-Electricity'!$R$79="no","",ROUND(AD7124,4))</f>
        <v>7.9000000000000001E-2</v>
      </c>
      <c r="BL7124" s="157">
        <f t="shared" si="238"/>
        <v>7.8000000000000055E-2</v>
      </c>
      <c r="BM7124" s="157">
        <f>IF('1b-NaturalGas'!$R$87="no","",ROUND(BL7124,4))</f>
        <v>7.8E-2</v>
      </c>
      <c r="BN7124" s="157">
        <f>IF('1b-NaturalGas'!$R$88="no","",ROUND(BL7124,4))</f>
        <v>7.8E-2</v>
      </c>
      <c r="BO7124" s="157">
        <f>IF('1b-NaturalGas'!$R$89="no","",ROUND(BL7124,4))</f>
        <v>7.8E-2</v>
      </c>
      <c r="BP7124" s="157">
        <f>IF('1b-NaturalGas'!$R$90="no","not applicable (based on previous answers)",ROUND(BL7124,4))</f>
        <v>7.8E-2</v>
      </c>
      <c r="BQ7124" s="157">
        <f>IF('1b-NaturalGas'!$R$91="no","not applicable (based on previous answers)",ROUND(BL7124,4))</f>
        <v>7.8E-2</v>
      </c>
    </row>
    <row r="7125" spans="30:69" x14ac:dyDescent="0.25">
      <c r="AD7125" s="157">
        <f t="shared" si="237"/>
        <v>8.0000000000000057E-2</v>
      </c>
      <c r="AE7125" s="157">
        <f>IF('1a-Electricity'!$R$77="no","",ROUND(AD7125,4))</f>
        <v>0.08</v>
      </c>
      <c r="AF7125" s="157">
        <f>IF('1a-Electricity'!$R$78="no","",ROUND(AD7125,4))</f>
        <v>0.08</v>
      </c>
      <c r="AG7125" s="157">
        <f>IF('1a-Electricity'!$R$79="no","",ROUND(AD7125,4))</f>
        <v>0.08</v>
      </c>
      <c r="BL7125" s="157">
        <f t="shared" si="238"/>
        <v>7.9000000000000056E-2</v>
      </c>
      <c r="BM7125" s="157">
        <f>IF('1b-NaturalGas'!$R$87="no","",ROUND(BL7125,4))</f>
        <v>7.9000000000000001E-2</v>
      </c>
      <c r="BN7125" s="157">
        <f>IF('1b-NaturalGas'!$R$88="no","",ROUND(BL7125,4))</f>
        <v>7.9000000000000001E-2</v>
      </c>
      <c r="BO7125" s="157">
        <f>IF('1b-NaturalGas'!$R$89="no","",ROUND(BL7125,4))</f>
        <v>7.9000000000000001E-2</v>
      </c>
      <c r="BP7125" s="157">
        <f>IF('1b-NaturalGas'!$R$90="no","not applicable (based on previous answers)",ROUND(BL7125,4))</f>
        <v>7.9000000000000001E-2</v>
      </c>
      <c r="BQ7125" s="157">
        <f>IF('1b-NaturalGas'!$R$91="no","not applicable (based on previous answers)",ROUND(BL7125,4))</f>
        <v>7.9000000000000001E-2</v>
      </c>
    </row>
    <row r="7126" spans="30:69" x14ac:dyDescent="0.25">
      <c r="AD7126" s="157">
        <f t="shared" si="237"/>
        <v>8.1000000000000058E-2</v>
      </c>
      <c r="AE7126" s="157">
        <f>IF('1a-Electricity'!$R$77="no","",ROUND(AD7126,4))</f>
        <v>8.1000000000000003E-2</v>
      </c>
      <c r="AF7126" s="157">
        <f>IF('1a-Electricity'!$R$78="no","",ROUND(AD7126,4))</f>
        <v>8.1000000000000003E-2</v>
      </c>
      <c r="AG7126" s="157">
        <f>IF('1a-Electricity'!$R$79="no","",ROUND(AD7126,4))</f>
        <v>8.1000000000000003E-2</v>
      </c>
      <c r="BL7126" s="157">
        <f t="shared" si="238"/>
        <v>8.0000000000000057E-2</v>
      </c>
      <c r="BM7126" s="157">
        <f>IF('1b-NaturalGas'!$R$87="no","",ROUND(BL7126,4))</f>
        <v>0.08</v>
      </c>
      <c r="BN7126" s="157">
        <f>IF('1b-NaturalGas'!$R$88="no","",ROUND(BL7126,4))</f>
        <v>0.08</v>
      </c>
      <c r="BO7126" s="157">
        <f>IF('1b-NaturalGas'!$R$89="no","",ROUND(BL7126,4))</f>
        <v>0.08</v>
      </c>
      <c r="BP7126" s="157">
        <f>IF('1b-NaturalGas'!$R$90="no","not applicable (based on previous answers)",ROUND(BL7126,4))</f>
        <v>0.08</v>
      </c>
      <c r="BQ7126" s="157">
        <f>IF('1b-NaturalGas'!$R$91="no","not applicable (based on previous answers)",ROUND(BL7126,4))</f>
        <v>0.08</v>
      </c>
    </row>
    <row r="7127" spans="30:69" x14ac:dyDescent="0.25">
      <c r="AD7127" s="157">
        <f t="shared" si="237"/>
        <v>8.2000000000000059E-2</v>
      </c>
      <c r="AE7127" s="157">
        <f>IF('1a-Electricity'!$R$77="no","",ROUND(AD7127,4))</f>
        <v>8.2000000000000003E-2</v>
      </c>
      <c r="AF7127" s="157">
        <f>IF('1a-Electricity'!$R$78="no","",ROUND(AD7127,4))</f>
        <v>8.2000000000000003E-2</v>
      </c>
      <c r="AG7127" s="157">
        <f>IF('1a-Electricity'!$R$79="no","",ROUND(AD7127,4))</f>
        <v>8.2000000000000003E-2</v>
      </c>
      <c r="BL7127" s="157">
        <f t="shared" si="238"/>
        <v>8.1000000000000058E-2</v>
      </c>
      <c r="BM7127" s="157">
        <f>IF('1b-NaturalGas'!$R$87="no","",ROUND(BL7127,4))</f>
        <v>8.1000000000000003E-2</v>
      </c>
      <c r="BN7127" s="157">
        <f>IF('1b-NaturalGas'!$R$88="no","",ROUND(BL7127,4))</f>
        <v>8.1000000000000003E-2</v>
      </c>
      <c r="BO7127" s="157">
        <f>IF('1b-NaturalGas'!$R$89="no","",ROUND(BL7127,4))</f>
        <v>8.1000000000000003E-2</v>
      </c>
      <c r="BP7127" s="157">
        <f>IF('1b-NaturalGas'!$R$90="no","not applicable (based on previous answers)",ROUND(BL7127,4))</f>
        <v>8.1000000000000003E-2</v>
      </c>
      <c r="BQ7127" s="157">
        <f>IF('1b-NaturalGas'!$R$91="no","not applicable (based on previous answers)",ROUND(BL7127,4))</f>
        <v>8.1000000000000003E-2</v>
      </c>
    </row>
    <row r="7128" spans="30:69" x14ac:dyDescent="0.25">
      <c r="AD7128" s="157">
        <f t="shared" si="237"/>
        <v>8.300000000000006E-2</v>
      </c>
      <c r="AE7128" s="157">
        <f>IF('1a-Electricity'!$R$77="no","",ROUND(AD7128,4))</f>
        <v>8.3000000000000004E-2</v>
      </c>
      <c r="AF7128" s="157">
        <f>IF('1a-Electricity'!$R$78="no","",ROUND(AD7128,4))</f>
        <v>8.3000000000000004E-2</v>
      </c>
      <c r="AG7128" s="157">
        <f>IF('1a-Electricity'!$R$79="no","",ROUND(AD7128,4))</f>
        <v>8.3000000000000004E-2</v>
      </c>
      <c r="BL7128" s="157">
        <f t="shared" si="238"/>
        <v>8.2000000000000059E-2</v>
      </c>
      <c r="BM7128" s="157">
        <f>IF('1b-NaturalGas'!$R$87="no","",ROUND(BL7128,4))</f>
        <v>8.2000000000000003E-2</v>
      </c>
      <c r="BN7128" s="157">
        <f>IF('1b-NaturalGas'!$R$88="no","",ROUND(BL7128,4))</f>
        <v>8.2000000000000003E-2</v>
      </c>
      <c r="BO7128" s="157">
        <f>IF('1b-NaturalGas'!$R$89="no","",ROUND(BL7128,4))</f>
        <v>8.2000000000000003E-2</v>
      </c>
      <c r="BP7128" s="157">
        <f>IF('1b-NaturalGas'!$R$90="no","not applicable (based on previous answers)",ROUND(BL7128,4))</f>
        <v>8.2000000000000003E-2</v>
      </c>
      <c r="BQ7128" s="157">
        <f>IF('1b-NaturalGas'!$R$91="no","not applicable (based on previous answers)",ROUND(BL7128,4))</f>
        <v>8.2000000000000003E-2</v>
      </c>
    </row>
    <row r="7129" spans="30:69" x14ac:dyDescent="0.25">
      <c r="AD7129" s="157">
        <f t="shared" si="237"/>
        <v>8.4000000000000061E-2</v>
      </c>
      <c r="AE7129" s="157">
        <f>IF('1a-Electricity'!$R$77="no","",ROUND(AD7129,4))</f>
        <v>8.4000000000000005E-2</v>
      </c>
      <c r="AF7129" s="157">
        <f>IF('1a-Electricity'!$R$78="no","",ROUND(AD7129,4))</f>
        <v>8.4000000000000005E-2</v>
      </c>
      <c r="AG7129" s="157">
        <f>IF('1a-Electricity'!$R$79="no","",ROUND(AD7129,4))</f>
        <v>8.4000000000000005E-2</v>
      </c>
      <c r="BL7129" s="157">
        <f t="shared" si="238"/>
        <v>8.300000000000006E-2</v>
      </c>
      <c r="BM7129" s="157">
        <f>IF('1b-NaturalGas'!$R$87="no","",ROUND(BL7129,4))</f>
        <v>8.3000000000000004E-2</v>
      </c>
      <c r="BN7129" s="157">
        <f>IF('1b-NaturalGas'!$R$88="no","",ROUND(BL7129,4))</f>
        <v>8.3000000000000004E-2</v>
      </c>
      <c r="BO7129" s="157">
        <f>IF('1b-NaturalGas'!$R$89="no","",ROUND(BL7129,4))</f>
        <v>8.3000000000000004E-2</v>
      </c>
      <c r="BP7129" s="157">
        <f>IF('1b-NaturalGas'!$R$90="no","not applicable (based on previous answers)",ROUND(BL7129,4))</f>
        <v>8.3000000000000004E-2</v>
      </c>
      <c r="BQ7129" s="157">
        <f>IF('1b-NaturalGas'!$R$91="no","not applicable (based on previous answers)",ROUND(BL7129,4))</f>
        <v>8.3000000000000004E-2</v>
      </c>
    </row>
    <row r="7130" spans="30:69" x14ac:dyDescent="0.25">
      <c r="AD7130" s="157">
        <f t="shared" si="237"/>
        <v>8.5000000000000062E-2</v>
      </c>
      <c r="AE7130" s="157">
        <f>IF('1a-Electricity'!$R$77="no","",ROUND(AD7130,4))</f>
        <v>8.5000000000000006E-2</v>
      </c>
      <c r="AF7130" s="157">
        <f>IF('1a-Electricity'!$R$78="no","",ROUND(AD7130,4))</f>
        <v>8.5000000000000006E-2</v>
      </c>
      <c r="AG7130" s="157">
        <f>IF('1a-Electricity'!$R$79="no","",ROUND(AD7130,4))</f>
        <v>8.5000000000000006E-2</v>
      </c>
      <c r="BL7130" s="157">
        <f t="shared" si="238"/>
        <v>8.4000000000000061E-2</v>
      </c>
      <c r="BM7130" s="157">
        <f>IF('1b-NaturalGas'!$R$87="no","",ROUND(BL7130,4))</f>
        <v>8.4000000000000005E-2</v>
      </c>
      <c r="BN7130" s="157">
        <f>IF('1b-NaturalGas'!$R$88="no","",ROUND(BL7130,4))</f>
        <v>8.4000000000000005E-2</v>
      </c>
      <c r="BO7130" s="157">
        <f>IF('1b-NaturalGas'!$R$89="no","",ROUND(BL7130,4))</f>
        <v>8.4000000000000005E-2</v>
      </c>
      <c r="BP7130" s="157">
        <f>IF('1b-NaturalGas'!$R$90="no","not applicable (based on previous answers)",ROUND(BL7130,4))</f>
        <v>8.4000000000000005E-2</v>
      </c>
      <c r="BQ7130" s="157">
        <f>IF('1b-NaturalGas'!$R$91="no","not applicable (based on previous answers)",ROUND(BL7130,4))</f>
        <v>8.4000000000000005E-2</v>
      </c>
    </row>
    <row r="7131" spans="30:69" x14ac:dyDescent="0.25">
      <c r="AD7131" s="157">
        <f t="shared" si="237"/>
        <v>8.6000000000000063E-2</v>
      </c>
      <c r="AE7131" s="157">
        <f>IF('1a-Electricity'!$R$77="no","",ROUND(AD7131,4))</f>
        <v>8.5999999999999993E-2</v>
      </c>
      <c r="AF7131" s="157">
        <f>IF('1a-Electricity'!$R$78="no","",ROUND(AD7131,4))</f>
        <v>8.5999999999999993E-2</v>
      </c>
      <c r="AG7131" s="157">
        <f>IF('1a-Electricity'!$R$79="no","",ROUND(AD7131,4))</f>
        <v>8.5999999999999993E-2</v>
      </c>
      <c r="BL7131" s="157">
        <f t="shared" si="238"/>
        <v>8.5000000000000062E-2</v>
      </c>
      <c r="BM7131" s="157">
        <f>IF('1b-NaturalGas'!$R$87="no","",ROUND(BL7131,4))</f>
        <v>8.5000000000000006E-2</v>
      </c>
      <c r="BN7131" s="157">
        <f>IF('1b-NaturalGas'!$R$88="no","",ROUND(BL7131,4))</f>
        <v>8.5000000000000006E-2</v>
      </c>
      <c r="BO7131" s="157">
        <f>IF('1b-NaturalGas'!$R$89="no","",ROUND(BL7131,4))</f>
        <v>8.5000000000000006E-2</v>
      </c>
      <c r="BP7131" s="157">
        <f>IF('1b-NaturalGas'!$R$90="no","not applicable (based on previous answers)",ROUND(BL7131,4))</f>
        <v>8.5000000000000006E-2</v>
      </c>
      <c r="BQ7131" s="157">
        <f>IF('1b-NaturalGas'!$R$91="no","not applicable (based on previous answers)",ROUND(BL7131,4))</f>
        <v>8.5000000000000006E-2</v>
      </c>
    </row>
    <row r="7132" spans="30:69" x14ac:dyDescent="0.25">
      <c r="AD7132" s="157">
        <f t="shared" si="237"/>
        <v>8.7000000000000063E-2</v>
      </c>
      <c r="AE7132" s="157">
        <f>IF('1a-Electricity'!$R$77="no","",ROUND(AD7132,4))</f>
        <v>8.6999999999999994E-2</v>
      </c>
      <c r="AF7132" s="157">
        <f>IF('1a-Electricity'!$R$78="no","",ROUND(AD7132,4))</f>
        <v>8.6999999999999994E-2</v>
      </c>
      <c r="AG7132" s="157">
        <f>IF('1a-Electricity'!$R$79="no","",ROUND(AD7132,4))</f>
        <v>8.6999999999999994E-2</v>
      </c>
      <c r="BL7132" s="157">
        <f t="shared" si="238"/>
        <v>8.6000000000000063E-2</v>
      </c>
      <c r="BM7132" s="157">
        <f>IF('1b-NaturalGas'!$R$87="no","",ROUND(BL7132,4))</f>
        <v>8.5999999999999993E-2</v>
      </c>
      <c r="BN7132" s="157">
        <f>IF('1b-NaturalGas'!$R$88="no","",ROUND(BL7132,4))</f>
        <v>8.5999999999999993E-2</v>
      </c>
      <c r="BO7132" s="157">
        <f>IF('1b-NaturalGas'!$R$89="no","",ROUND(BL7132,4))</f>
        <v>8.5999999999999993E-2</v>
      </c>
      <c r="BP7132" s="157">
        <f>IF('1b-NaturalGas'!$R$90="no","not applicable (based on previous answers)",ROUND(BL7132,4))</f>
        <v>8.5999999999999993E-2</v>
      </c>
      <c r="BQ7132" s="157">
        <f>IF('1b-NaturalGas'!$R$91="no","not applicable (based on previous answers)",ROUND(BL7132,4))</f>
        <v>8.5999999999999993E-2</v>
      </c>
    </row>
    <row r="7133" spans="30:69" x14ac:dyDescent="0.25">
      <c r="AD7133" s="157">
        <f t="shared" si="237"/>
        <v>8.8000000000000064E-2</v>
      </c>
      <c r="AE7133" s="157">
        <f>IF('1a-Electricity'!$R$77="no","",ROUND(AD7133,4))</f>
        <v>8.7999999999999995E-2</v>
      </c>
      <c r="AF7133" s="157">
        <f>IF('1a-Electricity'!$R$78="no","",ROUND(AD7133,4))</f>
        <v>8.7999999999999995E-2</v>
      </c>
      <c r="AG7133" s="157">
        <f>IF('1a-Electricity'!$R$79="no","",ROUND(AD7133,4))</f>
        <v>8.7999999999999995E-2</v>
      </c>
      <c r="BL7133" s="157">
        <f t="shared" si="238"/>
        <v>8.7000000000000063E-2</v>
      </c>
      <c r="BM7133" s="157">
        <f>IF('1b-NaturalGas'!$R$87="no","",ROUND(BL7133,4))</f>
        <v>8.6999999999999994E-2</v>
      </c>
      <c r="BN7133" s="157">
        <f>IF('1b-NaturalGas'!$R$88="no","",ROUND(BL7133,4))</f>
        <v>8.6999999999999994E-2</v>
      </c>
      <c r="BO7133" s="157">
        <f>IF('1b-NaturalGas'!$R$89="no","",ROUND(BL7133,4))</f>
        <v>8.6999999999999994E-2</v>
      </c>
      <c r="BP7133" s="157">
        <f>IF('1b-NaturalGas'!$R$90="no","not applicable (based on previous answers)",ROUND(BL7133,4))</f>
        <v>8.6999999999999994E-2</v>
      </c>
      <c r="BQ7133" s="157">
        <f>IF('1b-NaturalGas'!$R$91="no","not applicable (based on previous answers)",ROUND(BL7133,4))</f>
        <v>8.6999999999999994E-2</v>
      </c>
    </row>
    <row r="7134" spans="30:69" x14ac:dyDescent="0.25">
      <c r="AD7134" s="157">
        <f t="shared" si="237"/>
        <v>8.9000000000000065E-2</v>
      </c>
      <c r="AE7134" s="157">
        <f>IF('1a-Electricity'!$R$77="no","",ROUND(AD7134,4))</f>
        <v>8.8999999999999996E-2</v>
      </c>
      <c r="AF7134" s="157">
        <f>IF('1a-Electricity'!$R$78="no","",ROUND(AD7134,4))</f>
        <v>8.8999999999999996E-2</v>
      </c>
      <c r="AG7134" s="157">
        <f>IF('1a-Electricity'!$R$79="no","",ROUND(AD7134,4))</f>
        <v>8.8999999999999996E-2</v>
      </c>
      <c r="BL7134" s="157">
        <f t="shared" si="238"/>
        <v>8.8000000000000064E-2</v>
      </c>
      <c r="BM7134" s="157">
        <f>IF('1b-NaturalGas'!$R$87="no","",ROUND(BL7134,4))</f>
        <v>8.7999999999999995E-2</v>
      </c>
      <c r="BN7134" s="157">
        <f>IF('1b-NaturalGas'!$R$88="no","",ROUND(BL7134,4))</f>
        <v>8.7999999999999995E-2</v>
      </c>
      <c r="BO7134" s="157">
        <f>IF('1b-NaturalGas'!$R$89="no","",ROUND(BL7134,4))</f>
        <v>8.7999999999999995E-2</v>
      </c>
      <c r="BP7134" s="157">
        <f>IF('1b-NaturalGas'!$R$90="no","not applicable (based on previous answers)",ROUND(BL7134,4))</f>
        <v>8.7999999999999995E-2</v>
      </c>
      <c r="BQ7134" s="157">
        <f>IF('1b-NaturalGas'!$R$91="no","not applicable (based on previous answers)",ROUND(BL7134,4))</f>
        <v>8.7999999999999995E-2</v>
      </c>
    </row>
    <row r="7135" spans="30:69" x14ac:dyDescent="0.25">
      <c r="AD7135" s="157">
        <f t="shared" si="237"/>
        <v>9.0000000000000066E-2</v>
      </c>
      <c r="AE7135" s="157">
        <f>IF('1a-Electricity'!$R$77="no","",ROUND(AD7135,4))</f>
        <v>0.09</v>
      </c>
      <c r="AF7135" s="157">
        <f>IF('1a-Electricity'!$R$78="no","",ROUND(AD7135,4))</f>
        <v>0.09</v>
      </c>
      <c r="AG7135" s="157">
        <f>IF('1a-Electricity'!$R$79="no","",ROUND(AD7135,4))</f>
        <v>0.09</v>
      </c>
      <c r="BL7135" s="157">
        <f t="shared" si="238"/>
        <v>8.9000000000000065E-2</v>
      </c>
      <c r="BM7135" s="157">
        <f>IF('1b-NaturalGas'!$R$87="no","",ROUND(BL7135,4))</f>
        <v>8.8999999999999996E-2</v>
      </c>
      <c r="BN7135" s="157">
        <f>IF('1b-NaturalGas'!$R$88="no","",ROUND(BL7135,4))</f>
        <v>8.8999999999999996E-2</v>
      </c>
      <c r="BO7135" s="157">
        <f>IF('1b-NaturalGas'!$R$89="no","",ROUND(BL7135,4))</f>
        <v>8.8999999999999996E-2</v>
      </c>
      <c r="BP7135" s="157">
        <f>IF('1b-NaturalGas'!$R$90="no","not applicable (based on previous answers)",ROUND(BL7135,4))</f>
        <v>8.8999999999999996E-2</v>
      </c>
      <c r="BQ7135" s="157">
        <f>IF('1b-NaturalGas'!$R$91="no","not applicable (based on previous answers)",ROUND(BL7135,4))</f>
        <v>8.8999999999999996E-2</v>
      </c>
    </row>
    <row r="7136" spans="30:69" x14ac:dyDescent="0.25">
      <c r="AD7136" s="157">
        <f t="shared" si="237"/>
        <v>9.1000000000000067E-2</v>
      </c>
      <c r="AE7136" s="157">
        <f>IF('1a-Electricity'!$R$77="no","",ROUND(AD7136,4))</f>
        <v>9.0999999999999998E-2</v>
      </c>
      <c r="AF7136" s="157">
        <f>IF('1a-Electricity'!$R$78="no","",ROUND(AD7136,4))</f>
        <v>9.0999999999999998E-2</v>
      </c>
      <c r="AG7136" s="157">
        <f>IF('1a-Electricity'!$R$79="no","",ROUND(AD7136,4))</f>
        <v>9.0999999999999998E-2</v>
      </c>
      <c r="BL7136" s="157">
        <f t="shared" si="238"/>
        <v>9.0000000000000066E-2</v>
      </c>
      <c r="BM7136" s="157">
        <f>IF('1b-NaturalGas'!$R$87="no","",ROUND(BL7136,4))</f>
        <v>0.09</v>
      </c>
      <c r="BN7136" s="157">
        <f>IF('1b-NaturalGas'!$R$88="no","",ROUND(BL7136,4))</f>
        <v>0.09</v>
      </c>
      <c r="BO7136" s="157">
        <f>IF('1b-NaturalGas'!$R$89="no","",ROUND(BL7136,4))</f>
        <v>0.09</v>
      </c>
      <c r="BP7136" s="157">
        <f>IF('1b-NaturalGas'!$R$90="no","not applicable (based on previous answers)",ROUND(BL7136,4))</f>
        <v>0.09</v>
      </c>
      <c r="BQ7136" s="157">
        <f>IF('1b-NaturalGas'!$R$91="no","not applicable (based on previous answers)",ROUND(BL7136,4))</f>
        <v>0.09</v>
      </c>
    </row>
    <row r="7137" spans="30:69" x14ac:dyDescent="0.25">
      <c r="AD7137" s="157">
        <f t="shared" si="237"/>
        <v>9.2000000000000068E-2</v>
      </c>
      <c r="AE7137" s="157">
        <f>IF('1a-Electricity'!$R$77="no","",ROUND(AD7137,4))</f>
        <v>9.1999999999999998E-2</v>
      </c>
      <c r="AF7137" s="157">
        <f>IF('1a-Electricity'!$R$78="no","",ROUND(AD7137,4))</f>
        <v>9.1999999999999998E-2</v>
      </c>
      <c r="AG7137" s="157">
        <f>IF('1a-Electricity'!$R$79="no","",ROUND(AD7137,4))</f>
        <v>9.1999999999999998E-2</v>
      </c>
      <c r="BL7137" s="157">
        <f t="shared" si="238"/>
        <v>9.1000000000000067E-2</v>
      </c>
      <c r="BM7137" s="157">
        <f>IF('1b-NaturalGas'!$R$87="no","",ROUND(BL7137,4))</f>
        <v>9.0999999999999998E-2</v>
      </c>
      <c r="BN7137" s="157">
        <f>IF('1b-NaturalGas'!$R$88="no","",ROUND(BL7137,4))</f>
        <v>9.0999999999999998E-2</v>
      </c>
      <c r="BO7137" s="157">
        <f>IF('1b-NaturalGas'!$R$89="no","",ROUND(BL7137,4))</f>
        <v>9.0999999999999998E-2</v>
      </c>
      <c r="BP7137" s="157">
        <f>IF('1b-NaturalGas'!$R$90="no","not applicable (based on previous answers)",ROUND(BL7137,4))</f>
        <v>9.0999999999999998E-2</v>
      </c>
      <c r="BQ7137" s="157">
        <f>IF('1b-NaturalGas'!$R$91="no","not applicable (based on previous answers)",ROUND(BL7137,4))</f>
        <v>9.0999999999999998E-2</v>
      </c>
    </row>
    <row r="7138" spans="30:69" x14ac:dyDescent="0.25">
      <c r="AD7138" s="157">
        <f t="shared" si="237"/>
        <v>9.3000000000000069E-2</v>
      </c>
      <c r="AE7138" s="157">
        <f>IF('1a-Electricity'!$R$77="no","",ROUND(AD7138,4))</f>
        <v>9.2999999999999999E-2</v>
      </c>
      <c r="AF7138" s="157">
        <f>IF('1a-Electricity'!$R$78="no","",ROUND(AD7138,4))</f>
        <v>9.2999999999999999E-2</v>
      </c>
      <c r="AG7138" s="157">
        <f>IF('1a-Electricity'!$R$79="no","",ROUND(AD7138,4))</f>
        <v>9.2999999999999999E-2</v>
      </c>
      <c r="BL7138" s="157">
        <f t="shared" si="238"/>
        <v>9.2000000000000068E-2</v>
      </c>
      <c r="BM7138" s="157">
        <f>IF('1b-NaturalGas'!$R$87="no","",ROUND(BL7138,4))</f>
        <v>9.1999999999999998E-2</v>
      </c>
      <c r="BN7138" s="157">
        <f>IF('1b-NaturalGas'!$R$88="no","",ROUND(BL7138,4))</f>
        <v>9.1999999999999998E-2</v>
      </c>
      <c r="BO7138" s="157">
        <f>IF('1b-NaturalGas'!$R$89="no","",ROUND(BL7138,4))</f>
        <v>9.1999999999999998E-2</v>
      </c>
      <c r="BP7138" s="157">
        <f>IF('1b-NaturalGas'!$R$90="no","not applicable (based on previous answers)",ROUND(BL7138,4))</f>
        <v>9.1999999999999998E-2</v>
      </c>
      <c r="BQ7138" s="157">
        <f>IF('1b-NaturalGas'!$R$91="no","not applicable (based on previous answers)",ROUND(BL7138,4))</f>
        <v>9.1999999999999998E-2</v>
      </c>
    </row>
    <row r="7139" spans="30:69" x14ac:dyDescent="0.25">
      <c r="AD7139" s="157">
        <f t="shared" si="237"/>
        <v>9.400000000000007E-2</v>
      </c>
      <c r="AE7139" s="157">
        <f>IF('1a-Electricity'!$R$77="no","",ROUND(AD7139,4))</f>
        <v>9.4E-2</v>
      </c>
      <c r="AF7139" s="157">
        <f>IF('1a-Electricity'!$R$78="no","",ROUND(AD7139,4))</f>
        <v>9.4E-2</v>
      </c>
      <c r="AG7139" s="157">
        <f>IF('1a-Electricity'!$R$79="no","",ROUND(AD7139,4))</f>
        <v>9.4E-2</v>
      </c>
      <c r="BL7139" s="157">
        <f t="shared" si="238"/>
        <v>9.3000000000000069E-2</v>
      </c>
      <c r="BM7139" s="157">
        <f>IF('1b-NaturalGas'!$R$87="no","",ROUND(BL7139,4))</f>
        <v>9.2999999999999999E-2</v>
      </c>
      <c r="BN7139" s="157">
        <f>IF('1b-NaturalGas'!$R$88="no","",ROUND(BL7139,4))</f>
        <v>9.2999999999999999E-2</v>
      </c>
      <c r="BO7139" s="157">
        <f>IF('1b-NaturalGas'!$R$89="no","",ROUND(BL7139,4))</f>
        <v>9.2999999999999999E-2</v>
      </c>
      <c r="BP7139" s="157">
        <f>IF('1b-NaturalGas'!$R$90="no","not applicable (based on previous answers)",ROUND(BL7139,4))</f>
        <v>9.2999999999999999E-2</v>
      </c>
      <c r="BQ7139" s="157">
        <f>IF('1b-NaturalGas'!$R$91="no","not applicable (based on previous answers)",ROUND(BL7139,4))</f>
        <v>9.2999999999999999E-2</v>
      </c>
    </row>
    <row r="7140" spans="30:69" x14ac:dyDescent="0.25">
      <c r="AD7140" s="157">
        <f t="shared" si="237"/>
        <v>9.500000000000007E-2</v>
      </c>
      <c r="AE7140" s="157">
        <f>IF('1a-Electricity'!$R$77="no","",ROUND(AD7140,4))</f>
        <v>9.5000000000000001E-2</v>
      </c>
      <c r="AF7140" s="157">
        <f>IF('1a-Electricity'!$R$78="no","",ROUND(AD7140,4))</f>
        <v>9.5000000000000001E-2</v>
      </c>
      <c r="AG7140" s="157">
        <f>IF('1a-Electricity'!$R$79="no","",ROUND(AD7140,4))</f>
        <v>9.5000000000000001E-2</v>
      </c>
      <c r="BL7140" s="157">
        <f t="shared" si="238"/>
        <v>9.400000000000007E-2</v>
      </c>
      <c r="BM7140" s="157">
        <f>IF('1b-NaturalGas'!$R$87="no","",ROUND(BL7140,4))</f>
        <v>9.4E-2</v>
      </c>
      <c r="BN7140" s="157">
        <f>IF('1b-NaturalGas'!$R$88="no","",ROUND(BL7140,4))</f>
        <v>9.4E-2</v>
      </c>
      <c r="BO7140" s="157">
        <f>IF('1b-NaturalGas'!$R$89="no","",ROUND(BL7140,4))</f>
        <v>9.4E-2</v>
      </c>
      <c r="BP7140" s="157">
        <f>IF('1b-NaturalGas'!$R$90="no","not applicable (based on previous answers)",ROUND(BL7140,4))</f>
        <v>9.4E-2</v>
      </c>
      <c r="BQ7140" s="157">
        <f>IF('1b-NaturalGas'!$R$91="no","not applicable (based on previous answers)",ROUND(BL7140,4))</f>
        <v>9.4E-2</v>
      </c>
    </row>
    <row r="7141" spans="30:69" x14ac:dyDescent="0.25">
      <c r="AD7141" s="157">
        <f t="shared" si="237"/>
        <v>9.6000000000000071E-2</v>
      </c>
      <c r="AE7141" s="157">
        <f>IF('1a-Electricity'!$R$77="no","",ROUND(AD7141,4))</f>
        <v>9.6000000000000002E-2</v>
      </c>
      <c r="AF7141" s="157">
        <f>IF('1a-Electricity'!$R$78="no","",ROUND(AD7141,4))</f>
        <v>9.6000000000000002E-2</v>
      </c>
      <c r="AG7141" s="157">
        <f>IF('1a-Electricity'!$R$79="no","",ROUND(AD7141,4))</f>
        <v>9.6000000000000002E-2</v>
      </c>
      <c r="BL7141" s="157">
        <f t="shared" si="238"/>
        <v>9.500000000000007E-2</v>
      </c>
      <c r="BM7141" s="157">
        <f>IF('1b-NaturalGas'!$R$87="no","",ROUND(BL7141,4))</f>
        <v>9.5000000000000001E-2</v>
      </c>
      <c r="BN7141" s="157">
        <f>IF('1b-NaturalGas'!$R$88="no","",ROUND(BL7141,4))</f>
        <v>9.5000000000000001E-2</v>
      </c>
      <c r="BO7141" s="157">
        <f>IF('1b-NaturalGas'!$R$89="no","",ROUND(BL7141,4))</f>
        <v>9.5000000000000001E-2</v>
      </c>
      <c r="BP7141" s="157">
        <f>IF('1b-NaturalGas'!$R$90="no","not applicable (based on previous answers)",ROUND(BL7141,4))</f>
        <v>9.5000000000000001E-2</v>
      </c>
      <c r="BQ7141" s="157">
        <f>IF('1b-NaturalGas'!$R$91="no","not applicable (based on previous answers)",ROUND(BL7141,4))</f>
        <v>9.5000000000000001E-2</v>
      </c>
    </row>
    <row r="7142" spans="30:69" x14ac:dyDescent="0.25">
      <c r="AD7142" s="157">
        <f t="shared" si="237"/>
        <v>9.7000000000000072E-2</v>
      </c>
      <c r="AE7142" s="157">
        <f>IF('1a-Electricity'!$R$77="no","",ROUND(AD7142,4))</f>
        <v>9.7000000000000003E-2</v>
      </c>
      <c r="AF7142" s="157">
        <f>IF('1a-Electricity'!$R$78="no","",ROUND(AD7142,4))</f>
        <v>9.7000000000000003E-2</v>
      </c>
      <c r="AG7142" s="157">
        <f>IF('1a-Electricity'!$R$79="no","",ROUND(AD7142,4))</f>
        <v>9.7000000000000003E-2</v>
      </c>
      <c r="BL7142" s="157">
        <f t="shared" si="238"/>
        <v>9.6000000000000071E-2</v>
      </c>
      <c r="BM7142" s="157">
        <f>IF('1b-NaturalGas'!$R$87="no","",ROUND(BL7142,4))</f>
        <v>9.6000000000000002E-2</v>
      </c>
      <c r="BN7142" s="157">
        <f>IF('1b-NaturalGas'!$R$88="no","",ROUND(BL7142,4))</f>
        <v>9.6000000000000002E-2</v>
      </c>
      <c r="BO7142" s="157">
        <f>IF('1b-NaturalGas'!$R$89="no","",ROUND(BL7142,4))</f>
        <v>9.6000000000000002E-2</v>
      </c>
      <c r="BP7142" s="157">
        <f>IF('1b-NaturalGas'!$R$90="no","not applicable (based on previous answers)",ROUND(BL7142,4))</f>
        <v>9.6000000000000002E-2</v>
      </c>
      <c r="BQ7142" s="157">
        <f>IF('1b-NaturalGas'!$R$91="no","not applicable (based on previous answers)",ROUND(BL7142,4))</f>
        <v>9.6000000000000002E-2</v>
      </c>
    </row>
    <row r="7143" spans="30:69" x14ac:dyDescent="0.25">
      <c r="AD7143" s="157">
        <f t="shared" si="237"/>
        <v>9.8000000000000073E-2</v>
      </c>
      <c r="AE7143" s="157">
        <f>IF('1a-Electricity'!$R$77="no","",ROUND(AD7143,4))</f>
        <v>9.8000000000000004E-2</v>
      </c>
      <c r="AF7143" s="157">
        <f>IF('1a-Electricity'!$R$78="no","",ROUND(AD7143,4))</f>
        <v>9.8000000000000004E-2</v>
      </c>
      <c r="AG7143" s="157">
        <f>IF('1a-Electricity'!$R$79="no","",ROUND(AD7143,4))</f>
        <v>9.8000000000000004E-2</v>
      </c>
      <c r="BL7143" s="157">
        <f t="shared" si="238"/>
        <v>9.7000000000000072E-2</v>
      </c>
      <c r="BM7143" s="157">
        <f>IF('1b-NaturalGas'!$R$87="no","",ROUND(BL7143,4))</f>
        <v>9.7000000000000003E-2</v>
      </c>
      <c r="BN7143" s="157">
        <f>IF('1b-NaturalGas'!$R$88="no","",ROUND(BL7143,4))</f>
        <v>9.7000000000000003E-2</v>
      </c>
      <c r="BO7143" s="157">
        <f>IF('1b-NaturalGas'!$R$89="no","",ROUND(BL7143,4))</f>
        <v>9.7000000000000003E-2</v>
      </c>
      <c r="BP7143" s="157">
        <f>IF('1b-NaturalGas'!$R$90="no","not applicable (based on previous answers)",ROUND(BL7143,4))</f>
        <v>9.7000000000000003E-2</v>
      </c>
      <c r="BQ7143" s="157">
        <f>IF('1b-NaturalGas'!$R$91="no","not applicable (based on previous answers)",ROUND(BL7143,4))</f>
        <v>9.7000000000000003E-2</v>
      </c>
    </row>
    <row r="7144" spans="30:69" x14ac:dyDescent="0.25">
      <c r="AD7144" s="157">
        <f t="shared" si="237"/>
        <v>9.9000000000000074E-2</v>
      </c>
      <c r="AE7144" s="157">
        <f>IF('1a-Electricity'!$R$77="no","",ROUND(AD7144,4))</f>
        <v>9.9000000000000005E-2</v>
      </c>
      <c r="AF7144" s="157">
        <f>IF('1a-Electricity'!$R$78="no","",ROUND(AD7144,4))</f>
        <v>9.9000000000000005E-2</v>
      </c>
      <c r="AG7144" s="157">
        <f>IF('1a-Electricity'!$R$79="no","",ROUND(AD7144,4))</f>
        <v>9.9000000000000005E-2</v>
      </c>
      <c r="BL7144" s="157">
        <f t="shared" si="238"/>
        <v>9.8000000000000073E-2</v>
      </c>
      <c r="BM7144" s="157">
        <f>IF('1b-NaturalGas'!$R$87="no","",ROUND(BL7144,4))</f>
        <v>9.8000000000000004E-2</v>
      </c>
      <c r="BN7144" s="157">
        <f>IF('1b-NaturalGas'!$R$88="no","",ROUND(BL7144,4))</f>
        <v>9.8000000000000004E-2</v>
      </c>
      <c r="BO7144" s="157">
        <f>IF('1b-NaturalGas'!$R$89="no","",ROUND(BL7144,4))</f>
        <v>9.8000000000000004E-2</v>
      </c>
      <c r="BP7144" s="157">
        <f>IF('1b-NaturalGas'!$R$90="no","not applicable (based on previous answers)",ROUND(BL7144,4))</f>
        <v>9.8000000000000004E-2</v>
      </c>
      <c r="BQ7144" s="157">
        <f>IF('1b-NaturalGas'!$R$91="no","not applicable (based on previous answers)",ROUND(BL7144,4))</f>
        <v>9.8000000000000004E-2</v>
      </c>
    </row>
    <row r="7145" spans="30:69" x14ac:dyDescent="0.25">
      <c r="AD7145" s="157">
        <f t="shared" si="237"/>
        <v>0.10000000000000007</v>
      </c>
      <c r="AE7145" s="157">
        <f>IF('1a-Electricity'!$R$77="no","",ROUND(AD7145,4))</f>
        <v>0.1</v>
      </c>
      <c r="AF7145" s="157">
        <f>IF('1a-Electricity'!$R$78="no","",ROUND(AD7145,4))</f>
        <v>0.1</v>
      </c>
      <c r="AG7145" s="157">
        <f>IF('1a-Electricity'!$R$79="no","",ROUND(AD7145,4))</f>
        <v>0.1</v>
      </c>
      <c r="BL7145" s="157">
        <f t="shared" si="238"/>
        <v>9.9000000000000074E-2</v>
      </c>
      <c r="BM7145" s="157">
        <f>IF('1b-NaturalGas'!$R$87="no","",ROUND(BL7145,4))</f>
        <v>9.9000000000000005E-2</v>
      </c>
      <c r="BN7145" s="157">
        <f>IF('1b-NaturalGas'!$R$88="no","",ROUND(BL7145,4))</f>
        <v>9.9000000000000005E-2</v>
      </c>
      <c r="BO7145" s="157">
        <f>IF('1b-NaturalGas'!$R$89="no","",ROUND(BL7145,4))</f>
        <v>9.9000000000000005E-2</v>
      </c>
      <c r="BP7145" s="157">
        <f>IF('1b-NaturalGas'!$R$90="no","not applicable (based on previous answers)",ROUND(BL7145,4))</f>
        <v>9.9000000000000005E-2</v>
      </c>
      <c r="BQ7145" s="157">
        <f>IF('1b-NaturalGas'!$R$91="no","not applicable (based on previous answers)",ROUND(BL7145,4))</f>
        <v>9.9000000000000005E-2</v>
      </c>
    </row>
    <row r="7146" spans="30:69" x14ac:dyDescent="0.25">
      <c r="AD7146" s="157">
        <f t="shared" si="237"/>
        <v>0.10100000000000008</v>
      </c>
      <c r="AE7146" s="157">
        <f>IF('1a-Electricity'!$R$77="no","",ROUND(AD7146,4))</f>
        <v>0.10100000000000001</v>
      </c>
      <c r="AF7146" s="157">
        <f>IF('1a-Electricity'!$R$78="no","",ROUND(AD7146,4))</f>
        <v>0.10100000000000001</v>
      </c>
      <c r="AG7146" s="157">
        <f>IF('1a-Electricity'!$R$79="no","",ROUND(AD7146,4))</f>
        <v>0.10100000000000001</v>
      </c>
      <c r="BL7146" s="157">
        <f t="shared" si="238"/>
        <v>0.10000000000000007</v>
      </c>
      <c r="BM7146" s="157">
        <f>IF('1b-NaturalGas'!$R$87="no","",ROUND(BL7146,4))</f>
        <v>0.1</v>
      </c>
      <c r="BN7146" s="157">
        <f>IF('1b-NaturalGas'!$R$88="no","",ROUND(BL7146,4))</f>
        <v>0.1</v>
      </c>
      <c r="BO7146" s="157">
        <f>IF('1b-NaturalGas'!$R$89="no","",ROUND(BL7146,4))</f>
        <v>0.1</v>
      </c>
      <c r="BP7146" s="157">
        <f>IF('1b-NaturalGas'!$R$90="no","not applicable (based on previous answers)",ROUND(BL7146,4))</f>
        <v>0.1</v>
      </c>
      <c r="BQ7146" s="157">
        <f>IF('1b-NaturalGas'!$R$91="no","not applicable (based on previous answers)",ROUND(BL7146,4))</f>
        <v>0.1</v>
      </c>
    </row>
    <row r="7147" spans="30:69" x14ac:dyDescent="0.25">
      <c r="AD7147" s="157">
        <f t="shared" si="237"/>
        <v>0.10200000000000008</v>
      </c>
      <c r="AE7147" s="157">
        <f>IF('1a-Electricity'!$R$77="no","",ROUND(AD7147,4))</f>
        <v>0.10199999999999999</v>
      </c>
      <c r="AF7147" s="157">
        <f>IF('1a-Electricity'!$R$78="no","",ROUND(AD7147,4))</f>
        <v>0.10199999999999999</v>
      </c>
      <c r="AG7147" s="157">
        <f>IF('1a-Electricity'!$R$79="no","",ROUND(AD7147,4))</f>
        <v>0.10199999999999999</v>
      </c>
      <c r="BL7147" s="157">
        <f t="shared" si="238"/>
        <v>0.10100000000000008</v>
      </c>
      <c r="BM7147" s="157">
        <f>IF('1b-NaturalGas'!$R$87="no","",ROUND(BL7147,4))</f>
        <v>0.10100000000000001</v>
      </c>
      <c r="BN7147" s="157">
        <f>IF('1b-NaturalGas'!$R$88="no","",ROUND(BL7147,4))</f>
        <v>0.10100000000000001</v>
      </c>
      <c r="BO7147" s="157">
        <f>IF('1b-NaturalGas'!$R$89="no","",ROUND(BL7147,4))</f>
        <v>0.10100000000000001</v>
      </c>
      <c r="BP7147" s="157">
        <f>IF('1b-NaturalGas'!$R$90="no","not applicable (based on previous answers)",ROUND(BL7147,4))</f>
        <v>0.10100000000000001</v>
      </c>
      <c r="BQ7147" s="157">
        <f>IF('1b-NaturalGas'!$R$91="no","not applicable (based on previous answers)",ROUND(BL7147,4))</f>
        <v>0.10100000000000001</v>
      </c>
    </row>
    <row r="7148" spans="30:69" x14ac:dyDescent="0.25">
      <c r="AD7148" s="157">
        <f t="shared" si="237"/>
        <v>0.10300000000000008</v>
      </c>
      <c r="AE7148" s="157">
        <f>IF('1a-Electricity'!$R$77="no","",ROUND(AD7148,4))</f>
        <v>0.10299999999999999</v>
      </c>
      <c r="AF7148" s="157">
        <f>IF('1a-Electricity'!$R$78="no","",ROUND(AD7148,4))</f>
        <v>0.10299999999999999</v>
      </c>
      <c r="AG7148" s="157">
        <f>IF('1a-Electricity'!$R$79="no","",ROUND(AD7148,4))</f>
        <v>0.10299999999999999</v>
      </c>
      <c r="BL7148" s="157">
        <f t="shared" si="238"/>
        <v>0.10200000000000008</v>
      </c>
      <c r="BM7148" s="157">
        <f>IF('1b-NaturalGas'!$R$87="no","",ROUND(BL7148,4))</f>
        <v>0.10199999999999999</v>
      </c>
      <c r="BN7148" s="157">
        <f>IF('1b-NaturalGas'!$R$88="no","",ROUND(BL7148,4))</f>
        <v>0.10199999999999999</v>
      </c>
      <c r="BO7148" s="157">
        <f>IF('1b-NaturalGas'!$R$89="no","",ROUND(BL7148,4))</f>
        <v>0.10199999999999999</v>
      </c>
      <c r="BP7148" s="157">
        <f>IF('1b-NaturalGas'!$R$90="no","not applicable (based on previous answers)",ROUND(BL7148,4))</f>
        <v>0.10199999999999999</v>
      </c>
      <c r="BQ7148" s="157">
        <f>IF('1b-NaturalGas'!$R$91="no","not applicable (based on previous answers)",ROUND(BL7148,4))</f>
        <v>0.10199999999999999</v>
      </c>
    </row>
    <row r="7149" spans="30:69" x14ac:dyDescent="0.25">
      <c r="AD7149" s="157">
        <f t="shared" si="237"/>
        <v>0.10400000000000008</v>
      </c>
      <c r="AE7149" s="157">
        <f>IF('1a-Electricity'!$R$77="no","",ROUND(AD7149,4))</f>
        <v>0.104</v>
      </c>
      <c r="AF7149" s="157">
        <f>IF('1a-Electricity'!$R$78="no","",ROUND(AD7149,4))</f>
        <v>0.104</v>
      </c>
      <c r="AG7149" s="157">
        <f>IF('1a-Electricity'!$R$79="no","",ROUND(AD7149,4))</f>
        <v>0.104</v>
      </c>
      <c r="BL7149" s="157">
        <f t="shared" si="238"/>
        <v>0.10300000000000008</v>
      </c>
      <c r="BM7149" s="157">
        <f>IF('1b-NaturalGas'!$R$87="no","",ROUND(BL7149,4))</f>
        <v>0.10299999999999999</v>
      </c>
      <c r="BN7149" s="157">
        <f>IF('1b-NaturalGas'!$R$88="no","",ROUND(BL7149,4))</f>
        <v>0.10299999999999999</v>
      </c>
      <c r="BO7149" s="157">
        <f>IF('1b-NaturalGas'!$R$89="no","",ROUND(BL7149,4))</f>
        <v>0.10299999999999999</v>
      </c>
      <c r="BP7149" s="157">
        <f>IF('1b-NaturalGas'!$R$90="no","not applicable (based on previous answers)",ROUND(BL7149,4))</f>
        <v>0.10299999999999999</v>
      </c>
      <c r="BQ7149" s="157">
        <f>IF('1b-NaturalGas'!$R$91="no","not applicable (based on previous answers)",ROUND(BL7149,4))</f>
        <v>0.10299999999999999</v>
      </c>
    </row>
    <row r="7150" spans="30:69" x14ac:dyDescent="0.25">
      <c r="AD7150" s="157">
        <f t="shared" si="237"/>
        <v>0.10500000000000008</v>
      </c>
      <c r="AE7150" s="157">
        <f>IF('1a-Electricity'!$R$77="no","",ROUND(AD7150,4))</f>
        <v>0.105</v>
      </c>
      <c r="AF7150" s="157">
        <f>IF('1a-Electricity'!$R$78="no","",ROUND(AD7150,4))</f>
        <v>0.105</v>
      </c>
      <c r="AG7150" s="157">
        <f>IF('1a-Electricity'!$R$79="no","",ROUND(AD7150,4))</f>
        <v>0.105</v>
      </c>
      <c r="BL7150" s="157">
        <f t="shared" si="238"/>
        <v>0.10400000000000008</v>
      </c>
      <c r="BM7150" s="157">
        <f>IF('1b-NaturalGas'!$R$87="no","",ROUND(BL7150,4))</f>
        <v>0.104</v>
      </c>
      <c r="BN7150" s="157">
        <f>IF('1b-NaturalGas'!$R$88="no","",ROUND(BL7150,4))</f>
        <v>0.104</v>
      </c>
      <c r="BO7150" s="157">
        <f>IF('1b-NaturalGas'!$R$89="no","",ROUND(BL7150,4))</f>
        <v>0.104</v>
      </c>
      <c r="BP7150" s="157">
        <f>IF('1b-NaturalGas'!$R$90="no","not applicable (based on previous answers)",ROUND(BL7150,4))</f>
        <v>0.104</v>
      </c>
      <c r="BQ7150" s="157">
        <f>IF('1b-NaturalGas'!$R$91="no","not applicable (based on previous answers)",ROUND(BL7150,4))</f>
        <v>0.104</v>
      </c>
    </row>
    <row r="7151" spans="30:69" x14ac:dyDescent="0.25">
      <c r="AD7151" s="157">
        <f t="shared" si="237"/>
        <v>0.10600000000000008</v>
      </c>
      <c r="AE7151" s="157">
        <f>IF('1a-Electricity'!$R$77="no","",ROUND(AD7151,4))</f>
        <v>0.106</v>
      </c>
      <c r="AF7151" s="157">
        <f>IF('1a-Electricity'!$R$78="no","",ROUND(AD7151,4))</f>
        <v>0.106</v>
      </c>
      <c r="AG7151" s="157">
        <f>IF('1a-Electricity'!$R$79="no","",ROUND(AD7151,4))</f>
        <v>0.106</v>
      </c>
      <c r="BL7151" s="157">
        <f t="shared" si="238"/>
        <v>0.10500000000000008</v>
      </c>
      <c r="BM7151" s="157">
        <f>IF('1b-NaturalGas'!$R$87="no","",ROUND(BL7151,4))</f>
        <v>0.105</v>
      </c>
      <c r="BN7151" s="157">
        <f>IF('1b-NaturalGas'!$R$88="no","",ROUND(BL7151,4))</f>
        <v>0.105</v>
      </c>
      <c r="BO7151" s="157">
        <f>IF('1b-NaturalGas'!$R$89="no","",ROUND(BL7151,4))</f>
        <v>0.105</v>
      </c>
      <c r="BP7151" s="157">
        <f>IF('1b-NaturalGas'!$R$90="no","not applicable (based on previous answers)",ROUND(BL7151,4))</f>
        <v>0.105</v>
      </c>
      <c r="BQ7151" s="157">
        <f>IF('1b-NaturalGas'!$R$91="no","not applicable (based on previous answers)",ROUND(BL7151,4))</f>
        <v>0.105</v>
      </c>
    </row>
    <row r="7152" spans="30:69" x14ac:dyDescent="0.25">
      <c r="AD7152" s="157">
        <f t="shared" si="237"/>
        <v>0.10700000000000008</v>
      </c>
      <c r="AE7152" s="157">
        <f>IF('1a-Electricity'!$R$77="no","",ROUND(AD7152,4))</f>
        <v>0.107</v>
      </c>
      <c r="AF7152" s="157">
        <f>IF('1a-Electricity'!$R$78="no","",ROUND(AD7152,4))</f>
        <v>0.107</v>
      </c>
      <c r="AG7152" s="157">
        <f>IF('1a-Electricity'!$R$79="no","",ROUND(AD7152,4))</f>
        <v>0.107</v>
      </c>
      <c r="BL7152" s="157">
        <f t="shared" si="238"/>
        <v>0.10600000000000008</v>
      </c>
      <c r="BM7152" s="157">
        <f>IF('1b-NaturalGas'!$R$87="no","",ROUND(BL7152,4))</f>
        <v>0.106</v>
      </c>
      <c r="BN7152" s="157">
        <f>IF('1b-NaturalGas'!$R$88="no","",ROUND(BL7152,4))</f>
        <v>0.106</v>
      </c>
      <c r="BO7152" s="157">
        <f>IF('1b-NaturalGas'!$R$89="no","",ROUND(BL7152,4))</f>
        <v>0.106</v>
      </c>
      <c r="BP7152" s="157">
        <f>IF('1b-NaturalGas'!$R$90="no","not applicable (based on previous answers)",ROUND(BL7152,4))</f>
        <v>0.106</v>
      </c>
      <c r="BQ7152" s="157">
        <f>IF('1b-NaturalGas'!$R$91="no","not applicable (based on previous answers)",ROUND(BL7152,4))</f>
        <v>0.106</v>
      </c>
    </row>
    <row r="7153" spans="30:69" x14ac:dyDescent="0.25">
      <c r="AD7153" s="157">
        <f t="shared" si="237"/>
        <v>0.10800000000000008</v>
      </c>
      <c r="AE7153" s="157">
        <f>IF('1a-Electricity'!$R$77="no","",ROUND(AD7153,4))</f>
        <v>0.108</v>
      </c>
      <c r="AF7153" s="157">
        <f>IF('1a-Electricity'!$R$78="no","",ROUND(AD7153,4))</f>
        <v>0.108</v>
      </c>
      <c r="AG7153" s="157">
        <f>IF('1a-Electricity'!$R$79="no","",ROUND(AD7153,4))</f>
        <v>0.108</v>
      </c>
      <c r="BL7153" s="157">
        <f t="shared" si="238"/>
        <v>0.10700000000000008</v>
      </c>
      <c r="BM7153" s="157">
        <f>IF('1b-NaturalGas'!$R$87="no","",ROUND(BL7153,4))</f>
        <v>0.107</v>
      </c>
      <c r="BN7153" s="157">
        <f>IF('1b-NaturalGas'!$R$88="no","",ROUND(BL7153,4))</f>
        <v>0.107</v>
      </c>
      <c r="BO7153" s="157">
        <f>IF('1b-NaturalGas'!$R$89="no","",ROUND(BL7153,4))</f>
        <v>0.107</v>
      </c>
      <c r="BP7153" s="157">
        <f>IF('1b-NaturalGas'!$R$90="no","not applicable (based on previous answers)",ROUND(BL7153,4))</f>
        <v>0.107</v>
      </c>
      <c r="BQ7153" s="157">
        <f>IF('1b-NaturalGas'!$R$91="no","not applicable (based on previous answers)",ROUND(BL7153,4))</f>
        <v>0.107</v>
      </c>
    </row>
    <row r="7154" spans="30:69" x14ac:dyDescent="0.25">
      <c r="AD7154" s="157">
        <f t="shared" si="237"/>
        <v>0.10900000000000008</v>
      </c>
      <c r="AE7154" s="157">
        <f>IF('1a-Electricity'!$R$77="no","",ROUND(AD7154,4))</f>
        <v>0.109</v>
      </c>
      <c r="AF7154" s="157">
        <f>IF('1a-Electricity'!$R$78="no","",ROUND(AD7154,4))</f>
        <v>0.109</v>
      </c>
      <c r="AG7154" s="157">
        <f>IF('1a-Electricity'!$R$79="no","",ROUND(AD7154,4))</f>
        <v>0.109</v>
      </c>
      <c r="BL7154" s="157">
        <f t="shared" si="238"/>
        <v>0.10800000000000008</v>
      </c>
      <c r="BM7154" s="157">
        <f>IF('1b-NaturalGas'!$R$87="no","",ROUND(BL7154,4))</f>
        <v>0.108</v>
      </c>
      <c r="BN7154" s="157">
        <f>IF('1b-NaturalGas'!$R$88="no","",ROUND(BL7154,4))</f>
        <v>0.108</v>
      </c>
      <c r="BO7154" s="157">
        <f>IF('1b-NaturalGas'!$R$89="no","",ROUND(BL7154,4))</f>
        <v>0.108</v>
      </c>
      <c r="BP7154" s="157">
        <f>IF('1b-NaturalGas'!$R$90="no","not applicable (based on previous answers)",ROUND(BL7154,4))</f>
        <v>0.108</v>
      </c>
      <c r="BQ7154" s="157">
        <f>IF('1b-NaturalGas'!$R$91="no","not applicable (based on previous answers)",ROUND(BL7154,4))</f>
        <v>0.108</v>
      </c>
    </row>
    <row r="7155" spans="30:69" x14ac:dyDescent="0.25">
      <c r="AD7155" s="157">
        <f t="shared" si="237"/>
        <v>0.11000000000000008</v>
      </c>
      <c r="AE7155" s="157">
        <f>IF('1a-Electricity'!$R$77="no","",ROUND(AD7155,4))</f>
        <v>0.11</v>
      </c>
      <c r="AF7155" s="157">
        <f>IF('1a-Electricity'!$R$78="no","",ROUND(AD7155,4))</f>
        <v>0.11</v>
      </c>
      <c r="AG7155" s="157">
        <f>IF('1a-Electricity'!$R$79="no","",ROUND(AD7155,4))</f>
        <v>0.11</v>
      </c>
      <c r="BL7155" s="157">
        <f t="shared" si="238"/>
        <v>0.10900000000000008</v>
      </c>
      <c r="BM7155" s="157">
        <f>IF('1b-NaturalGas'!$R$87="no","",ROUND(BL7155,4))</f>
        <v>0.109</v>
      </c>
      <c r="BN7155" s="157">
        <f>IF('1b-NaturalGas'!$R$88="no","",ROUND(BL7155,4))</f>
        <v>0.109</v>
      </c>
      <c r="BO7155" s="157">
        <f>IF('1b-NaturalGas'!$R$89="no","",ROUND(BL7155,4))</f>
        <v>0.109</v>
      </c>
      <c r="BP7155" s="157">
        <f>IF('1b-NaturalGas'!$R$90="no","not applicable (based on previous answers)",ROUND(BL7155,4))</f>
        <v>0.109</v>
      </c>
      <c r="BQ7155" s="157">
        <f>IF('1b-NaturalGas'!$R$91="no","not applicable (based on previous answers)",ROUND(BL7155,4))</f>
        <v>0.109</v>
      </c>
    </row>
    <row r="7156" spans="30:69" x14ac:dyDescent="0.25">
      <c r="AD7156" s="157">
        <f t="shared" si="237"/>
        <v>0.11100000000000008</v>
      </c>
      <c r="AE7156" s="157">
        <f>IF('1a-Electricity'!$R$77="no","",ROUND(AD7156,4))</f>
        <v>0.111</v>
      </c>
      <c r="AF7156" s="157">
        <f>IF('1a-Electricity'!$R$78="no","",ROUND(AD7156,4))</f>
        <v>0.111</v>
      </c>
      <c r="AG7156" s="157">
        <f>IF('1a-Electricity'!$R$79="no","",ROUND(AD7156,4))</f>
        <v>0.111</v>
      </c>
      <c r="BL7156" s="157">
        <f t="shared" si="238"/>
        <v>0.11000000000000008</v>
      </c>
      <c r="BM7156" s="157">
        <f>IF('1b-NaturalGas'!$R$87="no","",ROUND(BL7156,4))</f>
        <v>0.11</v>
      </c>
      <c r="BN7156" s="157">
        <f>IF('1b-NaturalGas'!$R$88="no","",ROUND(BL7156,4))</f>
        <v>0.11</v>
      </c>
      <c r="BO7156" s="157">
        <f>IF('1b-NaturalGas'!$R$89="no","",ROUND(BL7156,4))</f>
        <v>0.11</v>
      </c>
      <c r="BP7156" s="157">
        <f>IF('1b-NaturalGas'!$R$90="no","not applicable (based on previous answers)",ROUND(BL7156,4))</f>
        <v>0.11</v>
      </c>
      <c r="BQ7156" s="157">
        <f>IF('1b-NaturalGas'!$R$91="no","not applicable (based on previous answers)",ROUND(BL7156,4))</f>
        <v>0.11</v>
      </c>
    </row>
    <row r="7157" spans="30:69" x14ac:dyDescent="0.25">
      <c r="AD7157" s="157">
        <f t="shared" si="237"/>
        <v>0.11200000000000009</v>
      </c>
      <c r="AE7157" s="157">
        <f>IF('1a-Electricity'!$R$77="no","",ROUND(AD7157,4))</f>
        <v>0.112</v>
      </c>
      <c r="AF7157" s="157">
        <f>IF('1a-Electricity'!$R$78="no","",ROUND(AD7157,4))</f>
        <v>0.112</v>
      </c>
      <c r="AG7157" s="157">
        <f>IF('1a-Electricity'!$R$79="no","",ROUND(AD7157,4))</f>
        <v>0.112</v>
      </c>
      <c r="BL7157" s="157">
        <f t="shared" si="238"/>
        <v>0.11100000000000008</v>
      </c>
      <c r="BM7157" s="157">
        <f>IF('1b-NaturalGas'!$R$87="no","",ROUND(BL7157,4))</f>
        <v>0.111</v>
      </c>
      <c r="BN7157" s="157">
        <f>IF('1b-NaturalGas'!$R$88="no","",ROUND(BL7157,4))</f>
        <v>0.111</v>
      </c>
      <c r="BO7157" s="157">
        <f>IF('1b-NaturalGas'!$R$89="no","",ROUND(BL7157,4))</f>
        <v>0.111</v>
      </c>
      <c r="BP7157" s="157">
        <f>IF('1b-NaturalGas'!$R$90="no","not applicable (based on previous answers)",ROUND(BL7157,4))</f>
        <v>0.111</v>
      </c>
      <c r="BQ7157" s="157">
        <f>IF('1b-NaturalGas'!$R$91="no","not applicable (based on previous answers)",ROUND(BL7157,4))</f>
        <v>0.111</v>
      </c>
    </row>
    <row r="7158" spans="30:69" x14ac:dyDescent="0.25">
      <c r="AD7158" s="157">
        <f t="shared" si="237"/>
        <v>0.11300000000000009</v>
      </c>
      <c r="AE7158" s="157">
        <f>IF('1a-Electricity'!$R$77="no","",ROUND(AD7158,4))</f>
        <v>0.113</v>
      </c>
      <c r="AF7158" s="157">
        <f>IF('1a-Electricity'!$R$78="no","",ROUND(AD7158,4))</f>
        <v>0.113</v>
      </c>
      <c r="AG7158" s="157">
        <f>IF('1a-Electricity'!$R$79="no","",ROUND(AD7158,4))</f>
        <v>0.113</v>
      </c>
      <c r="BL7158" s="157">
        <f t="shared" si="238"/>
        <v>0.11200000000000009</v>
      </c>
      <c r="BM7158" s="157">
        <f>IF('1b-NaturalGas'!$R$87="no","",ROUND(BL7158,4))</f>
        <v>0.112</v>
      </c>
      <c r="BN7158" s="157">
        <f>IF('1b-NaturalGas'!$R$88="no","",ROUND(BL7158,4))</f>
        <v>0.112</v>
      </c>
      <c r="BO7158" s="157">
        <f>IF('1b-NaturalGas'!$R$89="no","",ROUND(BL7158,4))</f>
        <v>0.112</v>
      </c>
      <c r="BP7158" s="157">
        <f>IF('1b-NaturalGas'!$R$90="no","not applicable (based on previous answers)",ROUND(BL7158,4))</f>
        <v>0.112</v>
      </c>
      <c r="BQ7158" s="157">
        <f>IF('1b-NaturalGas'!$R$91="no","not applicable (based on previous answers)",ROUND(BL7158,4))</f>
        <v>0.112</v>
      </c>
    </row>
    <row r="7159" spans="30:69" x14ac:dyDescent="0.25">
      <c r="AD7159" s="157">
        <f t="shared" si="237"/>
        <v>0.11400000000000009</v>
      </c>
      <c r="AE7159" s="157">
        <f>IF('1a-Electricity'!$R$77="no","",ROUND(AD7159,4))</f>
        <v>0.114</v>
      </c>
      <c r="AF7159" s="157">
        <f>IF('1a-Electricity'!$R$78="no","",ROUND(AD7159,4))</f>
        <v>0.114</v>
      </c>
      <c r="AG7159" s="157">
        <f>IF('1a-Electricity'!$R$79="no","",ROUND(AD7159,4))</f>
        <v>0.114</v>
      </c>
      <c r="BL7159" s="157">
        <f t="shared" si="238"/>
        <v>0.11300000000000009</v>
      </c>
      <c r="BM7159" s="157">
        <f>IF('1b-NaturalGas'!$R$87="no","",ROUND(BL7159,4))</f>
        <v>0.113</v>
      </c>
      <c r="BN7159" s="157">
        <f>IF('1b-NaturalGas'!$R$88="no","",ROUND(BL7159,4))</f>
        <v>0.113</v>
      </c>
      <c r="BO7159" s="157">
        <f>IF('1b-NaturalGas'!$R$89="no","",ROUND(BL7159,4))</f>
        <v>0.113</v>
      </c>
      <c r="BP7159" s="157">
        <f>IF('1b-NaturalGas'!$R$90="no","not applicable (based on previous answers)",ROUND(BL7159,4))</f>
        <v>0.113</v>
      </c>
      <c r="BQ7159" s="157">
        <f>IF('1b-NaturalGas'!$R$91="no","not applicable (based on previous answers)",ROUND(BL7159,4))</f>
        <v>0.113</v>
      </c>
    </row>
    <row r="7160" spans="30:69" x14ac:dyDescent="0.25">
      <c r="AD7160" s="157">
        <f t="shared" si="237"/>
        <v>0.11500000000000009</v>
      </c>
      <c r="AE7160" s="157">
        <f>IF('1a-Electricity'!$R$77="no","",ROUND(AD7160,4))</f>
        <v>0.115</v>
      </c>
      <c r="AF7160" s="157">
        <f>IF('1a-Electricity'!$R$78="no","",ROUND(AD7160,4))</f>
        <v>0.115</v>
      </c>
      <c r="AG7160" s="157">
        <f>IF('1a-Electricity'!$R$79="no","",ROUND(AD7160,4))</f>
        <v>0.115</v>
      </c>
      <c r="BL7160" s="157">
        <f t="shared" si="238"/>
        <v>0.11400000000000009</v>
      </c>
      <c r="BM7160" s="157">
        <f>IF('1b-NaturalGas'!$R$87="no","",ROUND(BL7160,4))</f>
        <v>0.114</v>
      </c>
      <c r="BN7160" s="157">
        <f>IF('1b-NaturalGas'!$R$88="no","",ROUND(BL7160,4))</f>
        <v>0.114</v>
      </c>
      <c r="BO7160" s="157">
        <f>IF('1b-NaturalGas'!$R$89="no","",ROUND(BL7160,4))</f>
        <v>0.114</v>
      </c>
      <c r="BP7160" s="157">
        <f>IF('1b-NaturalGas'!$R$90="no","not applicable (based on previous answers)",ROUND(BL7160,4))</f>
        <v>0.114</v>
      </c>
      <c r="BQ7160" s="157">
        <f>IF('1b-NaturalGas'!$R$91="no","not applicable (based on previous answers)",ROUND(BL7160,4))</f>
        <v>0.114</v>
      </c>
    </row>
    <row r="7161" spans="30:69" x14ac:dyDescent="0.25">
      <c r="AD7161" s="157">
        <f t="shared" si="237"/>
        <v>0.11600000000000009</v>
      </c>
      <c r="AE7161" s="157">
        <f>IF('1a-Electricity'!$R$77="no","",ROUND(AD7161,4))</f>
        <v>0.11600000000000001</v>
      </c>
      <c r="AF7161" s="157">
        <f>IF('1a-Electricity'!$R$78="no","",ROUND(AD7161,4))</f>
        <v>0.11600000000000001</v>
      </c>
      <c r="AG7161" s="157">
        <f>IF('1a-Electricity'!$R$79="no","",ROUND(AD7161,4))</f>
        <v>0.11600000000000001</v>
      </c>
      <c r="BL7161" s="157">
        <f t="shared" si="238"/>
        <v>0.11500000000000009</v>
      </c>
      <c r="BM7161" s="157">
        <f>IF('1b-NaturalGas'!$R$87="no","",ROUND(BL7161,4))</f>
        <v>0.115</v>
      </c>
      <c r="BN7161" s="157">
        <f>IF('1b-NaturalGas'!$R$88="no","",ROUND(BL7161,4))</f>
        <v>0.115</v>
      </c>
      <c r="BO7161" s="157">
        <f>IF('1b-NaturalGas'!$R$89="no","",ROUND(BL7161,4))</f>
        <v>0.115</v>
      </c>
      <c r="BP7161" s="157">
        <f>IF('1b-NaturalGas'!$R$90="no","not applicable (based on previous answers)",ROUND(BL7161,4))</f>
        <v>0.115</v>
      </c>
      <c r="BQ7161" s="157">
        <f>IF('1b-NaturalGas'!$R$91="no","not applicable (based on previous answers)",ROUND(BL7161,4))</f>
        <v>0.115</v>
      </c>
    </row>
    <row r="7162" spans="30:69" x14ac:dyDescent="0.25">
      <c r="AD7162" s="157">
        <f t="shared" si="237"/>
        <v>0.11700000000000009</v>
      </c>
      <c r="AE7162" s="157">
        <f>IF('1a-Electricity'!$R$77="no","",ROUND(AD7162,4))</f>
        <v>0.11700000000000001</v>
      </c>
      <c r="AF7162" s="157">
        <f>IF('1a-Electricity'!$R$78="no","",ROUND(AD7162,4))</f>
        <v>0.11700000000000001</v>
      </c>
      <c r="AG7162" s="157">
        <f>IF('1a-Electricity'!$R$79="no","",ROUND(AD7162,4))</f>
        <v>0.11700000000000001</v>
      </c>
      <c r="BL7162" s="157">
        <f t="shared" si="238"/>
        <v>0.11600000000000009</v>
      </c>
      <c r="BM7162" s="157">
        <f>IF('1b-NaturalGas'!$R$87="no","",ROUND(BL7162,4))</f>
        <v>0.11600000000000001</v>
      </c>
      <c r="BN7162" s="157">
        <f>IF('1b-NaturalGas'!$R$88="no","",ROUND(BL7162,4))</f>
        <v>0.11600000000000001</v>
      </c>
      <c r="BO7162" s="157">
        <f>IF('1b-NaturalGas'!$R$89="no","",ROUND(BL7162,4))</f>
        <v>0.11600000000000001</v>
      </c>
      <c r="BP7162" s="157">
        <f>IF('1b-NaturalGas'!$R$90="no","not applicable (based on previous answers)",ROUND(BL7162,4))</f>
        <v>0.11600000000000001</v>
      </c>
      <c r="BQ7162" s="157">
        <f>IF('1b-NaturalGas'!$R$91="no","not applicable (based on previous answers)",ROUND(BL7162,4))</f>
        <v>0.11600000000000001</v>
      </c>
    </row>
    <row r="7163" spans="30:69" x14ac:dyDescent="0.25">
      <c r="AD7163" s="157">
        <f t="shared" si="237"/>
        <v>0.11800000000000009</v>
      </c>
      <c r="AE7163" s="157">
        <f>IF('1a-Electricity'!$R$77="no","",ROUND(AD7163,4))</f>
        <v>0.11799999999999999</v>
      </c>
      <c r="AF7163" s="157">
        <f>IF('1a-Electricity'!$R$78="no","",ROUND(AD7163,4))</f>
        <v>0.11799999999999999</v>
      </c>
      <c r="AG7163" s="157">
        <f>IF('1a-Electricity'!$R$79="no","",ROUND(AD7163,4))</f>
        <v>0.11799999999999999</v>
      </c>
      <c r="BL7163" s="157">
        <f t="shared" si="238"/>
        <v>0.11700000000000009</v>
      </c>
      <c r="BM7163" s="157">
        <f>IF('1b-NaturalGas'!$R$87="no","",ROUND(BL7163,4))</f>
        <v>0.11700000000000001</v>
      </c>
      <c r="BN7163" s="157">
        <f>IF('1b-NaturalGas'!$R$88="no","",ROUND(BL7163,4))</f>
        <v>0.11700000000000001</v>
      </c>
      <c r="BO7163" s="157">
        <f>IF('1b-NaturalGas'!$R$89="no","",ROUND(BL7163,4))</f>
        <v>0.11700000000000001</v>
      </c>
      <c r="BP7163" s="157">
        <f>IF('1b-NaturalGas'!$R$90="no","not applicable (based on previous answers)",ROUND(BL7163,4))</f>
        <v>0.11700000000000001</v>
      </c>
      <c r="BQ7163" s="157">
        <f>IF('1b-NaturalGas'!$R$91="no","not applicable (based on previous answers)",ROUND(BL7163,4))</f>
        <v>0.11700000000000001</v>
      </c>
    </row>
    <row r="7164" spans="30:69" x14ac:dyDescent="0.25">
      <c r="AD7164" s="157">
        <f t="shared" si="237"/>
        <v>0.11900000000000009</v>
      </c>
      <c r="AE7164" s="157">
        <f>IF('1a-Electricity'!$R$77="no","",ROUND(AD7164,4))</f>
        <v>0.11899999999999999</v>
      </c>
      <c r="AF7164" s="157">
        <f>IF('1a-Electricity'!$R$78="no","",ROUND(AD7164,4))</f>
        <v>0.11899999999999999</v>
      </c>
      <c r="AG7164" s="157">
        <f>IF('1a-Electricity'!$R$79="no","",ROUND(AD7164,4))</f>
        <v>0.11899999999999999</v>
      </c>
      <c r="BL7164" s="157">
        <f t="shared" si="238"/>
        <v>0.11800000000000009</v>
      </c>
      <c r="BM7164" s="157">
        <f>IF('1b-NaturalGas'!$R$87="no","",ROUND(BL7164,4))</f>
        <v>0.11799999999999999</v>
      </c>
      <c r="BN7164" s="157">
        <f>IF('1b-NaturalGas'!$R$88="no","",ROUND(BL7164,4))</f>
        <v>0.11799999999999999</v>
      </c>
      <c r="BO7164" s="157">
        <f>IF('1b-NaturalGas'!$R$89="no","",ROUND(BL7164,4))</f>
        <v>0.11799999999999999</v>
      </c>
      <c r="BP7164" s="157">
        <f>IF('1b-NaturalGas'!$R$90="no","not applicable (based on previous answers)",ROUND(BL7164,4))</f>
        <v>0.11799999999999999</v>
      </c>
      <c r="BQ7164" s="157">
        <f>IF('1b-NaturalGas'!$R$91="no","not applicable (based on previous answers)",ROUND(BL7164,4))</f>
        <v>0.11799999999999999</v>
      </c>
    </row>
    <row r="7165" spans="30:69" x14ac:dyDescent="0.25">
      <c r="AD7165" s="157">
        <f t="shared" si="237"/>
        <v>0.12000000000000009</v>
      </c>
      <c r="AE7165" s="157">
        <f>IF('1a-Electricity'!$R$77="no","",ROUND(AD7165,4))</f>
        <v>0.12</v>
      </c>
      <c r="AF7165" s="157">
        <f>IF('1a-Electricity'!$R$78="no","",ROUND(AD7165,4))</f>
        <v>0.12</v>
      </c>
      <c r="AG7165" s="157">
        <f>IF('1a-Electricity'!$R$79="no","",ROUND(AD7165,4))</f>
        <v>0.12</v>
      </c>
      <c r="BL7165" s="157">
        <f t="shared" si="238"/>
        <v>0.11900000000000009</v>
      </c>
      <c r="BM7165" s="157">
        <f>IF('1b-NaturalGas'!$R$87="no","",ROUND(BL7165,4))</f>
        <v>0.11899999999999999</v>
      </c>
      <c r="BN7165" s="157">
        <f>IF('1b-NaturalGas'!$R$88="no","",ROUND(BL7165,4))</f>
        <v>0.11899999999999999</v>
      </c>
      <c r="BO7165" s="157">
        <f>IF('1b-NaturalGas'!$R$89="no","",ROUND(BL7165,4))</f>
        <v>0.11899999999999999</v>
      </c>
      <c r="BP7165" s="157">
        <f>IF('1b-NaturalGas'!$R$90="no","not applicable (based on previous answers)",ROUND(BL7165,4))</f>
        <v>0.11899999999999999</v>
      </c>
      <c r="BQ7165" s="157">
        <f>IF('1b-NaturalGas'!$R$91="no","not applicable (based on previous answers)",ROUND(BL7165,4))</f>
        <v>0.11899999999999999</v>
      </c>
    </row>
    <row r="7166" spans="30:69" x14ac:dyDescent="0.25">
      <c r="AD7166" s="157">
        <f t="shared" ref="AD7166:AD7229" si="239">AD7165+0.001</f>
        <v>0.12100000000000009</v>
      </c>
      <c r="AE7166" s="157">
        <f>IF('1a-Electricity'!$R$77="no","",ROUND(AD7166,4))</f>
        <v>0.121</v>
      </c>
      <c r="AF7166" s="157">
        <f>IF('1a-Electricity'!$R$78="no","",ROUND(AD7166,4))</f>
        <v>0.121</v>
      </c>
      <c r="AG7166" s="157">
        <f>IF('1a-Electricity'!$R$79="no","",ROUND(AD7166,4))</f>
        <v>0.121</v>
      </c>
      <c r="BL7166" s="157">
        <f t="shared" si="238"/>
        <v>0.12000000000000009</v>
      </c>
      <c r="BM7166" s="157">
        <f>IF('1b-NaturalGas'!$R$87="no","",ROUND(BL7166,4))</f>
        <v>0.12</v>
      </c>
      <c r="BN7166" s="157">
        <f>IF('1b-NaturalGas'!$R$88="no","",ROUND(BL7166,4))</f>
        <v>0.12</v>
      </c>
      <c r="BO7166" s="157">
        <f>IF('1b-NaturalGas'!$R$89="no","",ROUND(BL7166,4))</f>
        <v>0.12</v>
      </c>
      <c r="BP7166" s="157">
        <f>IF('1b-NaturalGas'!$R$90="no","not applicable (based on previous answers)",ROUND(BL7166,4))</f>
        <v>0.12</v>
      </c>
      <c r="BQ7166" s="157">
        <f>IF('1b-NaturalGas'!$R$91="no","not applicable (based on previous answers)",ROUND(BL7166,4))</f>
        <v>0.12</v>
      </c>
    </row>
    <row r="7167" spans="30:69" x14ac:dyDescent="0.25">
      <c r="AD7167" s="157">
        <f t="shared" si="239"/>
        <v>0.12200000000000009</v>
      </c>
      <c r="AE7167" s="157">
        <f>IF('1a-Electricity'!$R$77="no","",ROUND(AD7167,4))</f>
        <v>0.122</v>
      </c>
      <c r="AF7167" s="157">
        <f>IF('1a-Electricity'!$R$78="no","",ROUND(AD7167,4))</f>
        <v>0.122</v>
      </c>
      <c r="AG7167" s="157">
        <f>IF('1a-Electricity'!$R$79="no","",ROUND(AD7167,4))</f>
        <v>0.122</v>
      </c>
      <c r="BL7167" s="157">
        <f t="shared" ref="BL7167:BL7230" si="240">BL7166+0.001</f>
        <v>0.12100000000000009</v>
      </c>
      <c r="BM7167" s="157">
        <f>IF('1b-NaturalGas'!$R$87="no","",ROUND(BL7167,4))</f>
        <v>0.121</v>
      </c>
      <c r="BN7167" s="157">
        <f>IF('1b-NaturalGas'!$R$88="no","",ROUND(BL7167,4))</f>
        <v>0.121</v>
      </c>
      <c r="BO7167" s="157">
        <f>IF('1b-NaturalGas'!$R$89="no","",ROUND(BL7167,4))</f>
        <v>0.121</v>
      </c>
      <c r="BP7167" s="157">
        <f>IF('1b-NaturalGas'!$R$90="no","not applicable (based on previous answers)",ROUND(BL7167,4))</f>
        <v>0.121</v>
      </c>
      <c r="BQ7167" s="157">
        <f>IF('1b-NaturalGas'!$R$91="no","not applicable (based on previous answers)",ROUND(BL7167,4))</f>
        <v>0.121</v>
      </c>
    </row>
    <row r="7168" spans="30:69" x14ac:dyDescent="0.25">
      <c r="AD7168" s="157">
        <f t="shared" si="239"/>
        <v>0.1230000000000001</v>
      </c>
      <c r="AE7168" s="157">
        <f>IF('1a-Electricity'!$R$77="no","",ROUND(AD7168,4))</f>
        <v>0.123</v>
      </c>
      <c r="AF7168" s="157">
        <f>IF('1a-Electricity'!$R$78="no","",ROUND(AD7168,4))</f>
        <v>0.123</v>
      </c>
      <c r="AG7168" s="157">
        <f>IF('1a-Electricity'!$R$79="no","",ROUND(AD7168,4))</f>
        <v>0.123</v>
      </c>
      <c r="BL7168" s="157">
        <f t="shared" si="240"/>
        <v>0.12200000000000009</v>
      </c>
      <c r="BM7168" s="157">
        <f>IF('1b-NaturalGas'!$R$87="no","",ROUND(BL7168,4))</f>
        <v>0.122</v>
      </c>
      <c r="BN7168" s="157">
        <f>IF('1b-NaturalGas'!$R$88="no","",ROUND(BL7168,4))</f>
        <v>0.122</v>
      </c>
      <c r="BO7168" s="157">
        <f>IF('1b-NaturalGas'!$R$89="no","",ROUND(BL7168,4))</f>
        <v>0.122</v>
      </c>
      <c r="BP7168" s="157">
        <f>IF('1b-NaturalGas'!$R$90="no","not applicable (based on previous answers)",ROUND(BL7168,4))</f>
        <v>0.122</v>
      </c>
      <c r="BQ7168" s="157">
        <f>IF('1b-NaturalGas'!$R$91="no","not applicable (based on previous answers)",ROUND(BL7168,4))</f>
        <v>0.122</v>
      </c>
    </row>
    <row r="7169" spans="30:69" x14ac:dyDescent="0.25">
      <c r="AD7169" s="157">
        <f t="shared" si="239"/>
        <v>0.1240000000000001</v>
      </c>
      <c r="AE7169" s="157">
        <f>IF('1a-Electricity'!$R$77="no","",ROUND(AD7169,4))</f>
        <v>0.124</v>
      </c>
      <c r="AF7169" s="157">
        <f>IF('1a-Electricity'!$R$78="no","",ROUND(AD7169,4))</f>
        <v>0.124</v>
      </c>
      <c r="AG7169" s="157">
        <f>IF('1a-Electricity'!$R$79="no","",ROUND(AD7169,4))</f>
        <v>0.124</v>
      </c>
      <c r="BL7169" s="157">
        <f t="shared" si="240"/>
        <v>0.1230000000000001</v>
      </c>
      <c r="BM7169" s="157">
        <f>IF('1b-NaturalGas'!$R$87="no","",ROUND(BL7169,4))</f>
        <v>0.123</v>
      </c>
      <c r="BN7169" s="157">
        <f>IF('1b-NaturalGas'!$R$88="no","",ROUND(BL7169,4))</f>
        <v>0.123</v>
      </c>
      <c r="BO7169" s="157">
        <f>IF('1b-NaturalGas'!$R$89="no","",ROUND(BL7169,4))</f>
        <v>0.123</v>
      </c>
      <c r="BP7169" s="157">
        <f>IF('1b-NaturalGas'!$R$90="no","not applicable (based on previous answers)",ROUND(BL7169,4))</f>
        <v>0.123</v>
      </c>
      <c r="BQ7169" s="157">
        <f>IF('1b-NaturalGas'!$R$91="no","not applicable (based on previous answers)",ROUND(BL7169,4))</f>
        <v>0.123</v>
      </c>
    </row>
    <row r="7170" spans="30:69" x14ac:dyDescent="0.25">
      <c r="AD7170" s="157">
        <f t="shared" si="239"/>
        <v>0.12500000000000008</v>
      </c>
      <c r="AE7170" s="157">
        <f>IF('1a-Electricity'!$R$77="no","",ROUND(AD7170,4))</f>
        <v>0.125</v>
      </c>
      <c r="AF7170" s="157">
        <f>IF('1a-Electricity'!$R$78="no","",ROUND(AD7170,4))</f>
        <v>0.125</v>
      </c>
      <c r="AG7170" s="157">
        <f>IF('1a-Electricity'!$R$79="no","",ROUND(AD7170,4))</f>
        <v>0.125</v>
      </c>
      <c r="BL7170" s="157">
        <f t="shared" si="240"/>
        <v>0.1240000000000001</v>
      </c>
      <c r="BM7170" s="157">
        <f>IF('1b-NaturalGas'!$R$87="no","",ROUND(BL7170,4))</f>
        <v>0.124</v>
      </c>
      <c r="BN7170" s="157">
        <f>IF('1b-NaturalGas'!$R$88="no","",ROUND(BL7170,4))</f>
        <v>0.124</v>
      </c>
      <c r="BO7170" s="157">
        <f>IF('1b-NaturalGas'!$R$89="no","",ROUND(BL7170,4))</f>
        <v>0.124</v>
      </c>
      <c r="BP7170" s="157">
        <f>IF('1b-NaturalGas'!$R$90="no","not applicable (based on previous answers)",ROUND(BL7170,4))</f>
        <v>0.124</v>
      </c>
      <c r="BQ7170" s="157">
        <f>IF('1b-NaturalGas'!$R$91="no","not applicable (based on previous answers)",ROUND(BL7170,4))</f>
        <v>0.124</v>
      </c>
    </row>
    <row r="7171" spans="30:69" x14ac:dyDescent="0.25">
      <c r="AD7171" s="157">
        <f t="shared" si="239"/>
        <v>0.12600000000000008</v>
      </c>
      <c r="AE7171" s="157">
        <f>IF('1a-Electricity'!$R$77="no","",ROUND(AD7171,4))</f>
        <v>0.126</v>
      </c>
      <c r="AF7171" s="157">
        <f>IF('1a-Electricity'!$R$78="no","",ROUND(AD7171,4))</f>
        <v>0.126</v>
      </c>
      <c r="AG7171" s="157">
        <f>IF('1a-Electricity'!$R$79="no","",ROUND(AD7171,4))</f>
        <v>0.126</v>
      </c>
      <c r="BL7171" s="157">
        <f t="shared" si="240"/>
        <v>0.12500000000000008</v>
      </c>
      <c r="BM7171" s="157">
        <f>IF('1b-NaturalGas'!$R$87="no","",ROUND(BL7171,4))</f>
        <v>0.125</v>
      </c>
      <c r="BN7171" s="157">
        <f>IF('1b-NaturalGas'!$R$88="no","",ROUND(BL7171,4))</f>
        <v>0.125</v>
      </c>
      <c r="BO7171" s="157">
        <f>IF('1b-NaturalGas'!$R$89="no","",ROUND(BL7171,4))</f>
        <v>0.125</v>
      </c>
      <c r="BP7171" s="157">
        <f>IF('1b-NaturalGas'!$R$90="no","not applicable (based on previous answers)",ROUND(BL7171,4))</f>
        <v>0.125</v>
      </c>
      <c r="BQ7171" s="157">
        <f>IF('1b-NaturalGas'!$R$91="no","not applicable (based on previous answers)",ROUND(BL7171,4))</f>
        <v>0.125</v>
      </c>
    </row>
    <row r="7172" spans="30:69" x14ac:dyDescent="0.25">
      <c r="AD7172" s="157">
        <f t="shared" si="239"/>
        <v>0.12700000000000009</v>
      </c>
      <c r="AE7172" s="157">
        <f>IF('1a-Electricity'!$R$77="no","",ROUND(AD7172,4))</f>
        <v>0.127</v>
      </c>
      <c r="AF7172" s="157">
        <f>IF('1a-Electricity'!$R$78="no","",ROUND(AD7172,4))</f>
        <v>0.127</v>
      </c>
      <c r="AG7172" s="157">
        <f>IF('1a-Electricity'!$R$79="no","",ROUND(AD7172,4))</f>
        <v>0.127</v>
      </c>
      <c r="BL7172" s="157">
        <f t="shared" si="240"/>
        <v>0.12600000000000008</v>
      </c>
      <c r="BM7172" s="157">
        <f>IF('1b-NaturalGas'!$R$87="no","",ROUND(BL7172,4))</f>
        <v>0.126</v>
      </c>
      <c r="BN7172" s="157">
        <f>IF('1b-NaturalGas'!$R$88="no","",ROUND(BL7172,4))</f>
        <v>0.126</v>
      </c>
      <c r="BO7172" s="157">
        <f>IF('1b-NaturalGas'!$R$89="no","",ROUND(BL7172,4))</f>
        <v>0.126</v>
      </c>
      <c r="BP7172" s="157">
        <f>IF('1b-NaturalGas'!$R$90="no","not applicable (based on previous answers)",ROUND(BL7172,4))</f>
        <v>0.126</v>
      </c>
      <c r="BQ7172" s="157">
        <f>IF('1b-NaturalGas'!$R$91="no","not applicable (based on previous answers)",ROUND(BL7172,4))</f>
        <v>0.126</v>
      </c>
    </row>
    <row r="7173" spans="30:69" x14ac:dyDescent="0.25">
      <c r="AD7173" s="157">
        <f t="shared" si="239"/>
        <v>0.12800000000000009</v>
      </c>
      <c r="AE7173" s="157">
        <f>IF('1a-Electricity'!$R$77="no","",ROUND(AD7173,4))</f>
        <v>0.128</v>
      </c>
      <c r="AF7173" s="157">
        <f>IF('1a-Electricity'!$R$78="no","",ROUND(AD7173,4))</f>
        <v>0.128</v>
      </c>
      <c r="AG7173" s="157">
        <f>IF('1a-Electricity'!$R$79="no","",ROUND(AD7173,4))</f>
        <v>0.128</v>
      </c>
      <c r="BL7173" s="157">
        <f t="shared" si="240"/>
        <v>0.12700000000000009</v>
      </c>
      <c r="BM7173" s="157">
        <f>IF('1b-NaturalGas'!$R$87="no","",ROUND(BL7173,4))</f>
        <v>0.127</v>
      </c>
      <c r="BN7173" s="157">
        <f>IF('1b-NaturalGas'!$R$88="no","",ROUND(BL7173,4))</f>
        <v>0.127</v>
      </c>
      <c r="BO7173" s="157">
        <f>IF('1b-NaturalGas'!$R$89="no","",ROUND(BL7173,4))</f>
        <v>0.127</v>
      </c>
      <c r="BP7173" s="157">
        <f>IF('1b-NaturalGas'!$R$90="no","not applicable (based on previous answers)",ROUND(BL7173,4))</f>
        <v>0.127</v>
      </c>
      <c r="BQ7173" s="157">
        <f>IF('1b-NaturalGas'!$R$91="no","not applicable (based on previous answers)",ROUND(BL7173,4))</f>
        <v>0.127</v>
      </c>
    </row>
    <row r="7174" spans="30:69" x14ac:dyDescent="0.25">
      <c r="AD7174" s="157">
        <f t="shared" si="239"/>
        <v>0.12900000000000009</v>
      </c>
      <c r="AE7174" s="157">
        <f>IF('1a-Electricity'!$R$77="no","",ROUND(AD7174,4))</f>
        <v>0.129</v>
      </c>
      <c r="AF7174" s="157">
        <f>IF('1a-Electricity'!$R$78="no","",ROUND(AD7174,4))</f>
        <v>0.129</v>
      </c>
      <c r="AG7174" s="157">
        <f>IF('1a-Electricity'!$R$79="no","",ROUND(AD7174,4))</f>
        <v>0.129</v>
      </c>
      <c r="BL7174" s="157">
        <f t="shared" si="240"/>
        <v>0.12800000000000009</v>
      </c>
      <c r="BM7174" s="157">
        <f>IF('1b-NaturalGas'!$R$87="no","",ROUND(BL7174,4))</f>
        <v>0.128</v>
      </c>
      <c r="BN7174" s="157">
        <f>IF('1b-NaturalGas'!$R$88="no","",ROUND(BL7174,4))</f>
        <v>0.128</v>
      </c>
      <c r="BO7174" s="157">
        <f>IF('1b-NaturalGas'!$R$89="no","",ROUND(BL7174,4))</f>
        <v>0.128</v>
      </c>
      <c r="BP7174" s="157">
        <f>IF('1b-NaturalGas'!$R$90="no","not applicable (based on previous answers)",ROUND(BL7174,4))</f>
        <v>0.128</v>
      </c>
      <c r="BQ7174" s="157">
        <f>IF('1b-NaturalGas'!$R$91="no","not applicable (based on previous answers)",ROUND(BL7174,4))</f>
        <v>0.128</v>
      </c>
    </row>
    <row r="7175" spans="30:69" x14ac:dyDescent="0.25">
      <c r="AD7175" s="157">
        <f t="shared" si="239"/>
        <v>0.13000000000000009</v>
      </c>
      <c r="AE7175" s="157">
        <f>IF('1a-Electricity'!$R$77="no","",ROUND(AD7175,4))</f>
        <v>0.13</v>
      </c>
      <c r="AF7175" s="157">
        <f>IF('1a-Electricity'!$R$78="no","",ROUND(AD7175,4))</f>
        <v>0.13</v>
      </c>
      <c r="AG7175" s="157">
        <f>IF('1a-Electricity'!$R$79="no","",ROUND(AD7175,4))</f>
        <v>0.13</v>
      </c>
      <c r="BL7175" s="157">
        <f t="shared" si="240"/>
        <v>0.12900000000000009</v>
      </c>
      <c r="BM7175" s="157">
        <f>IF('1b-NaturalGas'!$R$87="no","",ROUND(BL7175,4))</f>
        <v>0.129</v>
      </c>
      <c r="BN7175" s="157">
        <f>IF('1b-NaturalGas'!$R$88="no","",ROUND(BL7175,4))</f>
        <v>0.129</v>
      </c>
      <c r="BO7175" s="157">
        <f>IF('1b-NaturalGas'!$R$89="no","",ROUND(BL7175,4))</f>
        <v>0.129</v>
      </c>
      <c r="BP7175" s="157">
        <f>IF('1b-NaturalGas'!$R$90="no","not applicable (based on previous answers)",ROUND(BL7175,4))</f>
        <v>0.129</v>
      </c>
      <c r="BQ7175" s="157">
        <f>IF('1b-NaturalGas'!$R$91="no","not applicable (based on previous answers)",ROUND(BL7175,4))</f>
        <v>0.129</v>
      </c>
    </row>
    <row r="7176" spans="30:69" x14ac:dyDescent="0.25">
      <c r="AD7176" s="157">
        <f t="shared" si="239"/>
        <v>0.13100000000000009</v>
      </c>
      <c r="AE7176" s="157">
        <f>IF('1a-Electricity'!$R$77="no","",ROUND(AD7176,4))</f>
        <v>0.13100000000000001</v>
      </c>
      <c r="AF7176" s="157">
        <f>IF('1a-Electricity'!$R$78="no","",ROUND(AD7176,4))</f>
        <v>0.13100000000000001</v>
      </c>
      <c r="AG7176" s="157">
        <f>IF('1a-Electricity'!$R$79="no","",ROUND(AD7176,4))</f>
        <v>0.13100000000000001</v>
      </c>
      <c r="BL7176" s="157">
        <f t="shared" si="240"/>
        <v>0.13000000000000009</v>
      </c>
      <c r="BM7176" s="157">
        <f>IF('1b-NaturalGas'!$R$87="no","",ROUND(BL7176,4))</f>
        <v>0.13</v>
      </c>
      <c r="BN7176" s="157">
        <f>IF('1b-NaturalGas'!$R$88="no","",ROUND(BL7176,4))</f>
        <v>0.13</v>
      </c>
      <c r="BO7176" s="157">
        <f>IF('1b-NaturalGas'!$R$89="no","",ROUND(BL7176,4))</f>
        <v>0.13</v>
      </c>
      <c r="BP7176" s="157">
        <f>IF('1b-NaturalGas'!$R$90="no","not applicable (based on previous answers)",ROUND(BL7176,4))</f>
        <v>0.13</v>
      </c>
      <c r="BQ7176" s="157">
        <f>IF('1b-NaturalGas'!$R$91="no","not applicable (based on previous answers)",ROUND(BL7176,4))</f>
        <v>0.13</v>
      </c>
    </row>
    <row r="7177" spans="30:69" x14ac:dyDescent="0.25">
      <c r="AD7177" s="157">
        <f t="shared" si="239"/>
        <v>0.13200000000000009</v>
      </c>
      <c r="AE7177" s="157">
        <f>IF('1a-Electricity'!$R$77="no","",ROUND(AD7177,4))</f>
        <v>0.13200000000000001</v>
      </c>
      <c r="AF7177" s="157">
        <f>IF('1a-Electricity'!$R$78="no","",ROUND(AD7177,4))</f>
        <v>0.13200000000000001</v>
      </c>
      <c r="AG7177" s="157">
        <f>IF('1a-Electricity'!$R$79="no","",ROUND(AD7177,4))</f>
        <v>0.13200000000000001</v>
      </c>
      <c r="BL7177" s="157">
        <f t="shared" si="240"/>
        <v>0.13100000000000009</v>
      </c>
      <c r="BM7177" s="157">
        <f>IF('1b-NaturalGas'!$R$87="no","",ROUND(BL7177,4))</f>
        <v>0.13100000000000001</v>
      </c>
      <c r="BN7177" s="157">
        <f>IF('1b-NaturalGas'!$R$88="no","",ROUND(BL7177,4))</f>
        <v>0.13100000000000001</v>
      </c>
      <c r="BO7177" s="157">
        <f>IF('1b-NaturalGas'!$R$89="no","",ROUND(BL7177,4))</f>
        <v>0.13100000000000001</v>
      </c>
      <c r="BP7177" s="157">
        <f>IF('1b-NaturalGas'!$R$90="no","not applicable (based on previous answers)",ROUND(BL7177,4))</f>
        <v>0.13100000000000001</v>
      </c>
      <c r="BQ7177" s="157">
        <f>IF('1b-NaturalGas'!$R$91="no","not applicable (based on previous answers)",ROUND(BL7177,4))</f>
        <v>0.13100000000000001</v>
      </c>
    </row>
    <row r="7178" spans="30:69" x14ac:dyDescent="0.25">
      <c r="AD7178" s="157">
        <f t="shared" si="239"/>
        <v>0.13300000000000009</v>
      </c>
      <c r="AE7178" s="157">
        <f>IF('1a-Electricity'!$R$77="no","",ROUND(AD7178,4))</f>
        <v>0.13300000000000001</v>
      </c>
      <c r="AF7178" s="157">
        <f>IF('1a-Electricity'!$R$78="no","",ROUND(AD7178,4))</f>
        <v>0.13300000000000001</v>
      </c>
      <c r="AG7178" s="157">
        <f>IF('1a-Electricity'!$R$79="no","",ROUND(AD7178,4))</f>
        <v>0.13300000000000001</v>
      </c>
      <c r="BL7178" s="157">
        <f t="shared" si="240"/>
        <v>0.13200000000000009</v>
      </c>
      <c r="BM7178" s="157">
        <f>IF('1b-NaturalGas'!$R$87="no","",ROUND(BL7178,4))</f>
        <v>0.13200000000000001</v>
      </c>
      <c r="BN7178" s="157">
        <f>IF('1b-NaturalGas'!$R$88="no","",ROUND(BL7178,4))</f>
        <v>0.13200000000000001</v>
      </c>
      <c r="BO7178" s="157">
        <f>IF('1b-NaturalGas'!$R$89="no","",ROUND(BL7178,4))</f>
        <v>0.13200000000000001</v>
      </c>
      <c r="BP7178" s="157">
        <f>IF('1b-NaturalGas'!$R$90="no","not applicable (based on previous answers)",ROUND(BL7178,4))</f>
        <v>0.13200000000000001</v>
      </c>
      <c r="BQ7178" s="157">
        <f>IF('1b-NaturalGas'!$R$91="no","not applicable (based on previous answers)",ROUND(BL7178,4))</f>
        <v>0.13200000000000001</v>
      </c>
    </row>
    <row r="7179" spans="30:69" x14ac:dyDescent="0.25">
      <c r="AD7179" s="157">
        <f t="shared" si="239"/>
        <v>0.13400000000000009</v>
      </c>
      <c r="AE7179" s="157">
        <f>IF('1a-Electricity'!$R$77="no","",ROUND(AD7179,4))</f>
        <v>0.13400000000000001</v>
      </c>
      <c r="AF7179" s="157">
        <f>IF('1a-Electricity'!$R$78="no","",ROUND(AD7179,4))</f>
        <v>0.13400000000000001</v>
      </c>
      <c r="AG7179" s="157">
        <f>IF('1a-Electricity'!$R$79="no","",ROUND(AD7179,4))</f>
        <v>0.13400000000000001</v>
      </c>
      <c r="BL7179" s="157">
        <f t="shared" si="240"/>
        <v>0.13300000000000009</v>
      </c>
      <c r="BM7179" s="157">
        <f>IF('1b-NaturalGas'!$R$87="no","",ROUND(BL7179,4))</f>
        <v>0.13300000000000001</v>
      </c>
      <c r="BN7179" s="157">
        <f>IF('1b-NaturalGas'!$R$88="no","",ROUND(BL7179,4))</f>
        <v>0.13300000000000001</v>
      </c>
      <c r="BO7179" s="157">
        <f>IF('1b-NaturalGas'!$R$89="no","",ROUND(BL7179,4))</f>
        <v>0.13300000000000001</v>
      </c>
      <c r="BP7179" s="157">
        <f>IF('1b-NaturalGas'!$R$90="no","not applicable (based on previous answers)",ROUND(BL7179,4))</f>
        <v>0.13300000000000001</v>
      </c>
      <c r="BQ7179" s="157">
        <f>IF('1b-NaturalGas'!$R$91="no","not applicable (based on previous answers)",ROUND(BL7179,4))</f>
        <v>0.13300000000000001</v>
      </c>
    </row>
    <row r="7180" spans="30:69" x14ac:dyDescent="0.25">
      <c r="AD7180" s="157">
        <f t="shared" si="239"/>
        <v>0.13500000000000009</v>
      </c>
      <c r="AE7180" s="157">
        <f>IF('1a-Electricity'!$R$77="no","",ROUND(AD7180,4))</f>
        <v>0.13500000000000001</v>
      </c>
      <c r="AF7180" s="157">
        <f>IF('1a-Electricity'!$R$78="no","",ROUND(AD7180,4))</f>
        <v>0.13500000000000001</v>
      </c>
      <c r="AG7180" s="157">
        <f>IF('1a-Electricity'!$R$79="no","",ROUND(AD7180,4))</f>
        <v>0.13500000000000001</v>
      </c>
      <c r="BL7180" s="157">
        <f t="shared" si="240"/>
        <v>0.13400000000000009</v>
      </c>
      <c r="BM7180" s="157">
        <f>IF('1b-NaturalGas'!$R$87="no","",ROUND(BL7180,4))</f>
        <v>0.13400000000000001</v>
      </c>
      <c r="BN7180" s="157">
        <f>IF('1b-NaturalGas'!$R$88="no","",ROUND(BL7180,4))</f>
        <v>0.13400000000000001</v>
      </c>
      <c r="BO7180" s="157">
        <f>IF('1b-NaturalGas'!$R$89="no","",ROUND(BL7180,4))</f>
        <v>0.13400000000000001</v>
      </c>
      <c r="BP7180" s="157">
        <f>IF('1b-NaturalGas'!$R$90="no","not applicable (based on previous answers)",ROUND(BL7180,4))</f>
        <v>0.13400000000000001</v>
      </c>
      <c r="BQ7180" s="157">
        <f>IF('1b-NaturalGas'!$R$91="no","not applicable (based on previous answers)",ROUND(BL7180,4))</f>
        <v>0.13400000000000001</v>
      </c>
    </row>
    <row r="7181" spans="30:69" x14ac:dyDescent="0.25">
      <c r="AD7181" s="157">
        <f t="shared" si="239"/>
        <v>0.13600000000000009</v>
      </c>
      <c r="AE7181" s="157">
        <f>IF('1a-Electricity'!$R$77="no","",ROUND(AD7181,4))</f>
        <v>0.13600000000000001</v>
      </c>
      <c r="AF7181" s="157">
        <f>IF('1a-Electricity'!$R$78="no","",ROUND(AD7181,4))</f>
        <v>0.13600000000000001</v>
      </c>
      <c r="AG7181" s="157">
        <f>IF('1a-Electricity'!$R$79="no","",ROUND(AD7181,4))</f>
        <v>0.13600000000000001</v>
      </c>
      <c r="BL7181" s="157">
        <f t="shared" si="240"/>
        <v>0.13500000000000009</v>
      </c>
      <c r="BM7181" s="157">
        <f>IF('1b-NaturalGas'!$R$87="no","",ROUND(BL7181,4))</f>
        <v>0.13500000000000001</v>
      </c>
      <c r="BN7181" s="157">
        <f>IF('1b-NaturalGas'!$R$88="no","",ROUND(BL7181,4))</f>
        <v>0.13500000000000001</v>
      </c>
      <c r="BO7181" s="157">
        <f>IF('1b-NaturalGas'!$R$89="no","",ROUND(BL7181,4))</f>
        <v>0.13500000000000001</v>
      </c>
      <c r="BP7181" s="157">
        <f>IF('1b-NaturalGas'!$R$90="no","not applicable (based on previous answers)",ROUND(BL7181,4))</f>
        <v>0.13500000000000001</v>
      </c>
      <c r="BQ7181" s="157">
        <f>IF('1b-NaturalGas'!$R$91="no","not applicable (based on previous answers)",ROUND(BL7181,4))</f>
        <v>0.13500000000000001</v>
      </c>
    </row>
    <row r="7182" spans="30:69" x14ac:dyDescent="0.25">
      <c r="AD7182" s="157">
        <f t="shared" si="239"/>
        <v>0.13700000000000009</v>
      </c>
      <c r="AE7182" s="157">
        <f>IF('1a-Electricity'!$R$77="no","",ROUND(AD7182,4))</f>
        <v>0.13700000000000001</v>
      </c>
      <c r="AF7182" s="157">
        <f>IF('1a-Electricity'!$R$78="no","",ROUND(AD7182,4))</f>
        <v>0.13700000000000001</v>
      </c>
      <c r="AG7182" s="157">
        <f>IF('1a-Electricity'!$R$79="no","",ROUND(AD7182,4))</f>
        <v>0.13700000000000001</v>
      </c>
      <c r="BL7182" s="157">
        <f t="shared" si="240"/>
        <v>0.13600000000000009</v>
      </c>
      <c r="BM7182" s="157">
        <f>IF('1b-NaturalGas'!$R$87="no","",ROUND(BL7182,4))</f>
        <v>0.13600000000000001</v>
      </c>
      <c r="BN7182" s="157">
        <f>IF('1b-NaturalGas'!$R$88="no","",ROUND(BL7182,4))</f>
        <v>0.13600000000000001</v>
      </c>
      <c r="BO7182" s="157">
        <f>IF('1b-NaturalGas'!$R$89="no","",ROUND(BL7182,4))</f>
        <v>0.13600000000000001</v>
      </c>
      <c r="BP7182" s="157">
        <f>IF('1b-NaturalGas'!$R$90="no","not applicable (based on previous answers)",ROUND(BL7182,4))</f>
        <v>0.13600000000000001</v>
      </c>
      <c r="BQ7182" s="157">
        <f>IF('1b-NaturalGas'!$R$91="no","not applicable (based on previous answers)",ROUND(BL7182,4))</f>
        <v>0.13600000000000001</v>
      </c>
    </row>
    <row r="7183" spans="30:69" x14ac:dyDescent="0.25">
      <c r="AD7183" s="157">
        <f t="shared" si="239"/>
        <v>0.13800000000000009</v>
      </c>
      <c r="AE7183" s="157">
        <f>IF('1a-Electricity'!$R$77="no","",ROUND(AD7183,4))</f>
        <v>0.13800000000000001</v>
      </c>
      <c r="AF7183" s="157">
        <f>IF('1a-Electricity'!$R$78="no","",ROUND(AD7183,4))</f>
        <v>0.13800000000000001</v>
      </c>
      <c r="AG7183" s="157">
        <f>IF('1a-Electricity'!$R$79="no","",ROUND(AD7183,4))</f>
        <v>0.13800000000000001</v>
      </c>
      <c r="BL7183" s="157">
        <f t="shared" si="240"/>
        <v>0.13700000000000009</v>
      </c>
      <c r="BM7183" s="157">
        <f>IF('1b-NaturalGas'!$R$87="no","",ROUND(BL7183,4))</f>
        <v>0.13700000000000001</v>
      </c>
      <c r="BN7183" s="157">
        <f>IF('1b-NaturalGas'!$R$88="no","",ROUND(BL7183,4))</f>
        <v>0.13700000000000001</v>
      </c>
      <c r="BO7183" s="157">
        <f>IF('1b-NaturalGas'!$R$89="no","",ROUND(BL7183,4))</f>
        <v>0.13700000000000001</v>
      </c>
      <c r="BP7183" s="157">
        <f>IF('1b-NaturalGas'!$R$90="no","not applicable (based on previous answers)",ROUND(BL7183,4))</f>
        <v>0.13700000000000001</v>
      </c>
      <c r="BQ7183" s="157">
        <f>IF('1b-NaturalGas'!$R$91="no","not applicable (based on previous answers)",ROUND(BL7183,4))</f>
        <v>0.13700000000000001</v>
      </c>
    </row>
    <row r="7184" spans="30:69" x14ac:dyDescent="0.25">
      <c r="AD7184" s="157">
        <f t="shared" si="239"/>
        <v>0.1390000000000001</v>
      </c>
      <c r="AE7184" s="157">
        <f>IF('1a-Electricity'!$R$77="no","",ROUND(AD7184,4))</f>
        <v>0.13900000000000001</v>
      </c>
      <c r="AF7184" s="157">
        <f>IF('1a-Electricity'!$R$78="no","",ROUND(AD7184,4))</f>
        <v>0.13900000000000001</v>
      </c>
      <c r="AG7184" s="157">
        <f>IF('1a-Electricity'!$R$79="no","",ROUND(AD7184,4))</f>
        <v>0.13900000000000001</v>
      </c>
      <c r="BL7184" s="157">
        <f t="shared" si="240"/>
        <v>0.13800000000000009</v>
      </c>
      <c r="BM7184" s="157">
        <f>IF('1b-NaturalGas'!$R$87="no","",ROUND(BL7184,4))</f>
        <v>0.13800000000000001</v>
      </c>
      <c r="BN7184" s="157">
        <f>IF('1b-NaturalGas'!$R$88="no","",ROUND(BL7184,4))</f>
        <v>0.13800000000000001</v>
      </c>
      <c r="BO7184" s="157">
        <f>IF('1b-NaturalGas'!$R$89="no","",ROUND(BL7184,4))</f>
        <v>0.13800000000000001</v>
      </c>
      <c r="BP7184" s="157">
        <f>IF('1b-NaturalGas'!$R$90="no","not applicable (based on previous answers)",ROUND(BL7184,4))</f>
        <v>0.13800000000000001</v>
      </c>
      <c r="BQ7184" s="157">
        <f>IF('1b-NaturalGas'!$R$91="no","not applicable (based on previous answers)",ROUND(BL7184,4))</f>
        <v>0.13800000000000001</v>
      </c>
    </row>
    <row r="7185" spans="30:69" x14ac:dyDescent="0.25">
      <c r="AD7185" s="157">
        <f t="shared" si="239"/>
        <v>0.1400000000000001</v>
      </c>
      <c r="AE7185" s="157">
        <f>IF('1a-Electricity'!$R$77="no","",ROUND(AD7185,4))</f>
        <v>0.14000000000000001</v>
      </c>
      <c r="AF7185" s="157">
        <f>IF('1a-Electricity'!$R$78="no","",ROUND(AD7185,4))</f>
        <v>0.14000000000000001</v>
      </c>
      <c r="AG7185" s="157">
        <f>IF('1a-Electricity'!$R$79="no","",ROUND(AD7185,4))</f>
        <v>0.14000000000000001</v>
      </c>
      <c r="BL7185" s="157">
        <f t="shared" si="240"/>
        <v>0.1390000000000001</v>
      </c>
      <c r="BM7185" s="157">
        <f>IF('1b-NaturalGas'!$R$87="no","",ROUND(BL7185,4))</f>
        <v>0.13900000000000001</v>
      </c>
      <c r="BN7185" s="157">
        <f>IF('1b-NaturalGas'!$R$88="no","",ROUND(BL7185,4))</f>
        <v>0.13900000000000001</v>
      </c>
      <c r="BO7185" s="157">
        <f>IF('1b-NaturalGas'!$R$89="no","",ROUND(BL7185,4))</f>
        <v>0.13900000000000001</v>
      </c>
      <c r="BP7185" s="157">
        <f>IF('1b-NaturalGas'!$R$90="no","not applicable (based on previous answers)",ROUND(BL7185,4))</f>
        <v>0.13900000000000001</v>
      </c>
      <c r="BQ7185" s="157">
        <f>IF('1b-NaturalGas'!$R$91="no","not applicable (based on previous answers)",ROUND(BL7185,4))</f>
        <v>0.13900000000000001</v>
      </c>
    </row>
    <row r="7186" spans="30:69" x14ac:dyDescent="0.25">
      <c r="AD7186" s="157">
        <f t="shared" si="239"/>
        <v>0.1410000000000001</v>
      </c>
      <c r="AE7186" s="157">
        <f>IF('1a-Electricity'!$R$77="no","",ROUND(AD7186,4))</f>
        <v>0.14099999999999999</v>
      </c>
      <c r="AF7186" s="157">
        <f>IF('1a-Electricity'!$R$78="no","",ROUND(AD7186,4))</f>
        <v>0.14099999999999999</v>
      </c>
      <c r="AG7186" s="157">
        <f>IF('1a-Electricity'!$R$79="no","",ROUND(AD7186,4))</f>
        <v>0.14099999999999999</v>
      </c>
      <c r="BL7186" s="157">
        <f t="shared" si="240"/>
        <v>0.1400000000000001</v>
      </c>
      <c r="BM7186" s="157">
        <f>IF('1b-NaturalGas'!$R$87="no","",ROUND(BL7186,4))</f>
        <v>0.14000000000000001</v>
      </c>
      <c r="BN7186" s="157">
        <f>IF('1b-NaturalGas'!$R$88="no","",ROUND(BL7186,4))</f>
        <v>0.14000000000000001</v>
      </c>
      <c r="BO7186" s="157">
        <f>IF('1b-NaturalGas'!$R$89="no","",ROUND(BL7186,4))</f>
        <v>0.14000000000000001</v>
      </c>
      <c r="BP7186" s="157">
        <f>IF('1b-NaturalGas'!$R$90="no","not applicable (based on previous answers)",ROUND(BL7186,4))</f>
        <v>0.14000000000000001</v>
      </c>
      <c r="BQ7186" s="157">
        <f>IF('1b-NaturalGas'!$R$91="no","not applicable (based on previous answers)",ROUND(BL7186,4))</f>
        <v>0.14000000000000001</v>
      </c>
    </row>
    <row r="7187" spans="30:69" x14ac:dyDescent="0.25">
      <c r="AD7187" s="157">
        <f t="shared" si="239"/>
        <v>0.1420000000000001</v>
      </c>
      <c r="AE7187" s="157">
        <f>IF('1a-Electricity'!$R$77="no","",ROUND(AD7187,4))</f>
        <v>0.14199999999999999</v>
      </c>
      <c r="AF7187" s="157">
        <f>IF('1a-Electricity'!$R$78="no","",ROUND(AD7187,4))</f>
        <v>0.14199999999999999</v>
      </c>
      <c r="AG7187" s="157">
        <f>IF('1a-Electricity'!$R$79="no","",ROUND(AD7187,4))</f>
        <v>0.14199999999999999</v>
      </c>
      <c r="BL7187" s="157">
        <f t="shared" si="240"/>
        <v>0.1410000000000001</v>
      </c>
      <c r="BM7187" s="157">
        <f>IF('1b-NaturalGas'!$R$87="no","",ROUND(BL7187,4))</f>
        <v>0.14099999999999999</v>
      </c>
      <c r="BN7187" s="157">
        <f>IF('1b-NaturalGas'!$R$88="no","",ROUND(BL7187,4))</f>
        <v>0.14099999999999999</v>
      </c>
      <c r="BO7187" s="157">
        <f>IF('1b-NaturalGas'!$R$89="no","",ROUND(BL7187,4))</f>
        <v>0.14099999999999999</v>
      </c>
      <c r="BP7187" s="157">
        <f>IF('1b-NaturalGas'!$R$90="no","not applicable (based on previous answers)",ROUND(BL7187,4))</f>
        <v>0.14099999999999999</v>
      </c>
      <c r="BQ7187" s="157">
        <f>IF('1b-NaturalGas'!$R$91="no","not applicable (based on previous answers)",ROUND(BL7187,4))</f>
        <v>0.14099999999999999</v>
      </c>
    </row>
    <row r="7188" spans="30:69" x14ac:dyDescent="0.25">
      <c r="AD7188" s="157">
        <f t="shared" si="239"/>
        <v>0.1430000000000001</v>
      </c>
      <c r="AE7188" s="157">
        <f>IF('1a-Electricity'!$R$77="no","",ROUND(AD7188,4))</f>
        <v>0.14299999999999999</v>
      </c>
      <c r="AF7188" s="157">
        <f>IF('1a-Electricity'!$R$78="no","",ROUND(AD7188,4))</f>
        <v>0.14299999999999999</v>
      </c>
      <c r="AG7188" s="157">
        <f>IF('1a-Electricity'!$R$79="no","",ROUND(AD7188,4))</f>
        <v>0.14299999999999999</v>
      </c>
      <c r="BL7188" s="157">
        <f t="shared" si="240"/>
        <v>0.1420000000000001</v>
      </c>
      <c r="BM7188" s="157">
        <f>IF('1b-NaturalGas'!$R$87="no","",ROUND(BL7188,4))</f>
        <v>0.14199999999999999</v>
      </c>
      <c r="BN7188" s="157">
        <f>IF('1b-NaturalGas'!$R$88="no","",ROUND(BL7188,4))</f>
        <v>0.14199999999999999</v>
      </c>
      <c r="BO7188" s="157">
        <f>IF('1b-NaturalGas'!$R$89="no","",ROUND(BL7188,4))</f>
        <v>0.14199999999999999</v>
      </c>
      <c r="BP7188" s="157">
        <f>IF('1b-NaturalGas'!$R$90="no","not applicable (based on previous answers)",ROUND(BL7188,4))</f>
        <v>0.14199999999999999</v>
      </c>
      <c r="BQ7188" s="157">
        <f>IF('1b-NaturalGas'!$R$91="no","not applicable (based on previous answers)",ROUND(BL7188,4))</f>
        <v>0.14199999999999999</v>
      </c>
    </row>
    <row r="7189" spans="30:69" x14ac:dyDescent="0.25">
      <c r="AD7189" s="157">
        <f t="shared" si="239"/>
        <v>0.1440000000000001</v>
      </c>
      <c r="AE7189" s="157">
        <f>IF('1a-Electricity'!$R$77="no","",ROUND(AD7189,4))</f>
        <v>0.14399999999999999</v>
      </c>
      <c r="AF7189" s="157">
        <f>IF('1a-Electricity'!$R$78="no","",ROUND(AD7189,4))</f>
        <v>0.14399999999999999</v>
      </c>
      <c r="AG7189" s="157">
        <f>IF('1a-Electricity'!$R$79="no","",ROUND(AD7189,4))</f>
        <v>0.14399999999999999</v>
      </c>
      <c r="BL7189" s="157">
        <f t="shared" si="240"/>
        <v>0.1430000000000001</v>
      </c>
      <c r="BM7189" s="157">
        <f>IF('1b-NaturalGas'!$R$87="no","",ROUND(BL7189,4))</f>
        <v>0.14299999999999999</v>
      </c>
      <c r="BN7189" s="157">
        <f>IF('1b-NaturalGas'!$R$88="no","",ROUND(BL7189,4))</f>
        <v>0.14299999999999999</v>
      </c>
      <c r="BO7189" s="157">
        <f>IF('1b-NaturalGas'!$R$89="no","",ROUND(BL7189,4))</f>
        <v>0.14299999999999999</v>
      </c>
      <c r="BP7189" s="157">
        <f>IF('1b-NaturalGas'!$R$90="no","not applicable (based on previous answers)",ROUND(BL7189,4))</f>
        <v>0.14299999999999999</v>
      </c>
      <c r="BQ7189" s="157">
        <f>IF('1b-NaturalGas'!$R$91="no","not applicable (based on previous answers)",ROUND(BL7189,4))</f>
        <v>0.14299999999999999</v>
      </c>
    </row>
    <row r="7190" spans="30:69" x14ac:dyDescent="0.25">
      <c r="AD7190" s="157">
        <f t="shared" si="239"/>
        <v>0.1450000000000001</v>
      </c>
      <c r="AE7190" s="157">
        <f>IF('1a-Electricity'!$R$77="no","",ROUND(AD7190,4))</f>
        <v>0.14499999999999999</v>
      </c>
      <c r="AF7190" s="157">
        <f>IF('1a-Electricity'!$R$78="no","",ROUND(AD7190,4))</f>
        <v>0.14499999999999999</v>
      </c>
      <c r="AG7190" s="157">
        <f>IF('1a-Electricity'!$R$79="no","",ROUND(AD7190,4))</f>
        <v>0.14499999999999999</v>
      </c>
      <c r="BL7190" s="157">
        <f t="shared" si="240"/>
        <v>0.1440000000000001</v>
      </c>
      <c r="BM7190" s="157">
        <f>IF('1b-NaturalGas'!$R$87="no","",ROUND(BL7190,4))</f>
        <v>0.14399999999999999</v>
      </c>
      <c r="BN7190" s="157">
        <f>IF('1b-NaturalGas'!$R$88="no","",ROUND(BL7190,4))</f>
        <v>0.14399999999999999</v>
      </c>
      <c r="BO7190" s="157">
        <f>IF('1b-NaturalGas'!$R$89="no","",ROUND(BL7190,4))</f>
        <v>0.14399999999999999</v>
      </c>
      <c r="BP7190" s="157">
        <f>IF('1b-NaturalGas'!$R$90="no","not applicable (based on previous answers)",ROUND(BL7190,4))</f>
        <v>0.14399999999999999</v>
      </c>
      <c r="BQ7190" s="157">
        <f>IF('1b-NaturalGas'!$R$91="no","not applicable (based on previous answers)",ROUND(BL7190,4))</f>
        <v>0.14399999999999999</v>
      </c>
    </row>
    <row r="7191" spans="30:69" x14ac:dyDescent="0.25">
      <c r="AD7191" s="157">
        <f t="shared" si="239"/>
        <v>0.1460000000000001</v>
      </c>
      <c r="AE7191" s="157">
        <f>IF('1a-Electricity'!$R$77="no","",ROUND(AD7191,4))</f>
        <v>0.14599999999999999</v>
      </c>
      <c r="AF7191" s="157">
        <f>IF('1a-Electricity'!$R$78="no","",ROUND(AD7191,4))</f>
        <v>0.14599999999999999</v>
      </c>
      <c r="AG7191" s="157">
        <f>IF('1a-Electricity'!$R$79="no","",ROUND(AD7191,4))</f>
        <v>0.14599999999999999</v>
      </c>
      <c r="BL7191" s="157">
        <f t="shared" si="240"/>
        <v>0.1450000000000001</v>
      </c>
      <c r="BM7191" s="157">
        <f>IF('1b-NaturalGas'!$R$87="no","",ROUND(BL7191,4))</f>
        <v>0.14499999999999999</v>
      </c>
      <c r="BN7191" s="157">
        <f>IF('1b-NaturalGas'!$R$88="no","",ROUND(BL7191,4))</f>
        <v>0.14499999999999999</v>
      </c>
      <c r="BO7191" s="157">
        <f>IF('1b-NaturalGas'!$R$89="no","",ROUND(BL7191,4))</f>
        <v>0.14499999999999999</v>
      </c>
      <c r="BP7191" s="157">
        <f>IF('1b-NaturalGas'!$R$90="no","not applicable (based on previous answers)",ROUND(BL7191,4))</f>
        <v>0.14499999999999999</v>
      </c>
      <c r="BQ7191" s="157">
        <f>IF('1b-NaturalGas'!$R$91="no","not applicable (based on previous answers)",ROUND(BL7191,4))</f>
        <v>0.14499999999999999</v>
      </c>
    </row>
    <row r="7192" spans="30:69" x14ac:dyDescent="0.25">
      <c r="AD7192" s="157">
        <f t="shared" si="239"/>
        <v>0.1470000000000001</v>
      </c>
      <c r="AE7192" s="157">
        <f>IF('1a-Electricity'!$R$77="no","",ROUND(AD7192,4))</f>
        <v>0.14699999999999999</v>
      </c>
      <c r="AF7192" s="157">
        <f>IF('1a-Electricity'!$R$78="no","",ROUND(AD7192,4))</f>
        <v>0.14699999999999999</v>
      </c>
      <c r="AG7192" s="157">
        <f>IF('1a-Electricity'!$R$79="no","",ROUND(AD7192,4))</f>
        <v>0.14699999999999999</v>
      </c>
      <c r="BL7192" s="157">
        <f t="shared" si="240"/>
        <v>0.1460000000000001</v>
      </c>
      <c r="BM7192" s="157">
        <f>IF('1b-NaturalGas'!$R$87="no","",ROUND(BL7192,4))</f>
        <v>0.14599999999999999</v>
      </c>
      <c r="BN7192" s="157">
        <f>IF('1b-NaturalGas'!$R$88="no","",ROUND(BL7192,4))</f>
        <v>0.14599999999999999</v>
      </c>
      <c r="BO7192" s="157">
        <f>IF('1b-NaturalGas'!$R$89="no","",ROUND(BL7192,4))</f>
        <v>0.14599999999999999</v>
      </c>
      <c r="BP7192" s="157">
        <f>IF('1b-NaturalGas'!$R$90="no","not applicable (based on previous answers)",ROUND(BL7192,4))</f>
        <v>0.14599999999999999</v>
      </c>
      <c r="BQ7192" s="157">
        <f>IF('1b-NaturalGas'!$R$91="no","not applicable (based on previous answers)",ROUND(BL7192,4))</f>
        <v>0.14599999999999999</v>
      </c>
    </row>
    <row r="7193" spans="30:69" x14ac:dyDescent="0.25">
      <c r="AD7193" s="157">
        <f t="shared" si="239"/>
        <v>0.1480000000000001</v>
      </c>
      <c r="AE7193" s="157">
        <f>IF('1a-Electricity'!$R$77="no","",ROUND(AD7193,4))</f>
        <v>0.14799999999999999</v>
      </c>
      <c r="AF7193" s="157">
        <f>IF('1a-Electricity'!$R$78="no","",ROUND(AD7193,4))</f>
        <v>0.14799999999999999</v>
      </c>
      <c r="AG7193" s="157">
        <f>IF('1a-Electricity'!$R$79="no","",ROUND(AD7193,4))</f>
        <v>0.14799999999999999</v>
      </c>
      <c r="BL7193" s="157">
        <f t="shared" si="240"/>
        <v>0.1470000000000001</v>
      </c>
      <c r="BM7193" s="157">
        <f>IF('1b-NaturalGas'!$R$87="no","",ROUND(BL7193,4))</f>
        <v>0.14699999999999999</v>
      </c>
      <c r="BN7193" s="157">
        <f>IF('1b-NaturalGas'!$R$88="no","",ROUND(BL7193,4))</f>
        <v>0.14699999999999999</v>
      </c>
      <c r="BO7193" s="157">
        <f>IF('1b-NaturalGas'!$R$89="no","",ROUND(BL7193,4))</f>
        <v>0.14699999999999999</v>
      </c>
      <c r="BP7193" s="157">
        <f>IF('1b-NaturalGas'!$R$90="no","not applicable (based on previous answers)",ROUND(BL7193,4))</f>
        <v>0.14699999999999999</v>
      </c>
      <c r="BQ7193" s="157">
        <f>IF('1b-NaturalGas'!$R$91="no","not applicable (based on previous answers)",ROUND(BL7193,4))</f>
        <v>0.14699999999999999</v>
      </c>
    </row>
    <row r="7194" spans="30:69" x14ac:dyDescent="0.25">
      <c r="AD7194" s="157">
        <f t="shared" si="239"/>
        <v>0.1490000000000001</v>
      </c>
      <c r="AE7194" s="157">
        <f>IF('1a-Electricity'!$R$77="no","",ROUND(AD7194,4))</f>
        <v>0.14899999999999999</v>
      </c>
      <c r="AF7194" s="157">
        <f>IF('1a-Electricity'!$R$78="no","",ROUND(AD7194,4))</f>
        <v>0.14899999999999999</v>
      </c>
      <c r="AG7194" s="157">
        <f>IF('1a-Electricity'!$R$79="no","",ROUND(AD7194,4))</f>
        <v>0.14899999999999999</v>
      </c>
      <c r="BL7194" s="157">
        <f t="shared" si="240"/>
        <v>0.1480000000000001</v>
      </c>
      <c r="BM7194" s="157">
        <f>IF('1b-NaturalGas'!$R$87="no","",ROUND(BL7194,4))</f>
        <v>0.14799999999999999</v>
      </c>
      <c r="BN7194" s="157">
        <f>IF('1b-NaturalGas'!$R$88="no","",ROUND(BL7194,4))</f>
        <v>0.14799999999999999</v>
      </c>
      <c r="BO7194" s="157">
        <f>IF('1b-NaturalGas'!$R$89="no","",ROUND(BL7194,4))</f>
        <v>0.14799999999999999</v>
      </c>
      <c r="BP7194" s="157">
        <f>IF('1b-NaturalGas'!$R$90="no","not applicable (based on previous answers)",ROUND(BL7194,4))</f>
        <v>0.14799999999999999</v>
      </c>
      <c r="BQ7194" s="157">
        <f>IF('1b-NaturalGas'!$R$91="no","not applicable (based on previous answers)",ROUND(BL7194,4))</f>
        <v>0.14799999999999999</v>
      </c>
    </row>
    <row r="7195" spans="30:69" x14ac:dyDescent="0.25">
      <c r="AD7195" s="157">
        <f t="shared" si="239"/>
        <v>0.15000000000000011</v>
      </c>
      <c r="AE7195" s="157">
        <f>IF('1a-Electricity'!$R$77="no","",ROUND(AD7195,4))</f>
        <v>0.15</v>
      </c>
      <c r="AF7195" s="157">
        <f>IF('1a-Electricity'!$R$78="no","",ROUND(AD7195,4))</f>
        <v>0.15</v>
      </c>
      <c r="AG7195" s="157">
        <f>IF('1a-Electricity'!$R$79="no","",ROUND(AD7195,4))</f>
        <v>0.15</v>
      </c>
      <c r="BL7195" s="157">
        <f t="shared" si="240"/>
        <v>0.1490000000000001</v>
      </c>
      <c r="BM7195" s="157">
        <f>IF('1b-NaturalGas'!$R$87="no","",ROUND(BL7195,4))</f>
        <v>0.14899999999999999</v>
      </c>
      <c r="BN7195" s="157">
        <f>IF('1b-NaturalGas'!$R$88="no","",ROUND(BL7195,4))</f>
        <v>0.14899999999999999</v>
      </c>
      <c r="BO7195" s="157">
        <f>IF('1b-NaturalGas'!$R$89="no","",ROUND(BL7195,4))</f>
        <v>0.14899999999999999</v>
      </c>
      <c r="BP7195" s="157">
        <f>IF('1b-NaturalGas'!$R$90="no","not applicable (based on previous answers)",ROUND(BL7195,4))</f>
        <v>0.14899999999999999</v>
      </c>
      <c r="BQ7195" s="157">
        <f>IF('1b-NaturalGas'!$R$91="no","not applicable (based on previous answers)",ROUND(BL7195,4))</f>
        <v>0.14899999999999999</v>
      </c>
    </row>
    <row r="7196" spans="30:69" x14ac:dyDescent="0.25">
      <c r="AD7196" s="157">
        <f t="shared" si="239"/>
        <v>0.15100000000000011</v>
      </c>
      <c r="AE7196" s="157">
        <f>IF('1a-Electricity'!$R$77="no","",ROUND(AD7196,4))</f>
        <v>0.151</v>
      </c>
      <c r="AF7196" s="157">
        <f>IF('1a-Electricity'!$R$78="no","",ROUND(AD7196,4))</f>
        <v>0.151</v>
      </c>
      <c r="AG7196" s="157">
        <f>IF('1a-Electricity'!$R$79="no","",ROUND(AD7196,4))</f>
        <v>0.151</v>
      </c>
      <c r="BL7196" s="157">
        <f t="shared" si="240"/>
        <v>0.15000000000000011</v>
      </c>
      <c r="BM7196" s="157">
        <f>IF('1b-NaturalGas'!$R$87="no","",ROUND(BL7196,4))</f>
        <v>0.15</v>
      </c>
      <c r="BN7196" s="157">
        <f>IF('1b-NaturalGas'!$R$88="no","",ROUND(BL7196,4))</f>
        <v>0.15</v>
      </c>
      <c r="BO7196" s="157">
        <f>IF('1b-NaturalGas'!$R$89="no","",ROUND(BL7196,4))</f>
        <v>0.15</v>
      </c>
      <c r="BP7196" s="157">
        <f>IF('1b-NaturalGas'!$R$90="no","not applicable (based on previous answers)",ROUND(BL7196,4))</f>
        <v>0.15</v>
      </c>
      <c r="BQ7196" s="157">
        <f>IF('1b-NaturalGas'!$R$91="no","not applicable (based on previous answers)",ROUND(BL7196,4))</f>
        <v>0.15</v>
      </c>
    </row>
    <row r="7197" spans="30:69" x14ac:dyDescent="0.25">
      <c r="AD7197" s="157">
        <f t="shared" si="239"/>
        <v>0.15200000000000011</v>
      </c>
      <c r="AE7197" s="157">
        <f>IF('1a-Electricity'!$R$77="no","",ROUND(AD7197,4))</f>
        <v>0.152</v>
      </c>
      <c r="AF7197" s="157">
        <f>IF('1a-Electricity'!$R$78="no","",ROUND(AD7197,4))</f>
        <v>0.152</v>
      </c>
      <c r="AG7197" s="157">
        <f>IF('1a-Electricity'!$R$79="no","",ROUND(AD7197,4))</f>
        <v>0.152</v>
      </c>
      <c r="BL7197" s="157">
        <f t="shared" si="240"/>
        <v>0.15100000000000011</v>
      </c>
      <c r="BM7197" s="157">
        <f>IF('1b-NaturalGas'!$R$87="no","",ROUND(BL7197,4))</f>
        <v>0.151</v>
      </c>
      <c r="BN7197" s="157">
        <f>IF('1b-NaturalGas'!$R$88="no","",ROUND(BL7197,4))</f>
        <v>0.151</v>
      </c>
      <c r="BO7197" s="157">
        <f>IF('1b-NaturalGas'!$R$89="no","",ROUND(BL7197,4))</f>
        <v>0.151</v>
      </c>
      <c r="BP7197" s="157">
        <f>IF('1b-NaturalGas'!$R$90="no","not applicable (based on previous answers)",ROUND(BL7197,4))</f>
        <v>0.151</v>
      </c>
      <c r="BQ7197" s="157">
        <f>IF('1b-NaturalGas'!$R$91="no","not applicable (based on previous answers)",ROUND(BL7197,4))</f>
        <v>0.151</v>
      </c>
    </row>
    <row r="7198" spans="30:69" x14ac:dyDescent="0.25">
      <c r="AD7198" s="157">
        <f t="shared" si="239"/>
        <v>0.15300000000000011</v>
      </c>
      <c r="AE7198" s="157">
        <f>IF('1a-Electricity'!$R$77="no","",ROUND(AD7198,4))</f>
        <v>0.153</v>
      </c>
      <c r="AF7198" s="157">
        <f>IF('1a-Electricity'!$R$78="no","",ROUND(AD7198,4))</f>
        <v>0.153</v>
      </c>
      <c r="AG7198" s="157">
        <f>IF('1a-Electricity'!$R$79="no","",ROUND(AD7198,4))</f>
        <v>0.153</v>
      </c>
      <c r="BL7198" s="157">
        <f t="shared" si="240"/>
        <v>0.15200000000000011</v>
      </c>
      <c r="BM7198" s="157">
        <f>IF('1b-NaturalGas'!$R$87="no","",ROUND(BL7198,4))</f>
        <v>0.152</v>
      </c>
      <c r="BN7198" s="157">
        <f>IF('1b-NaturalGas'!$R$88="no","",ROUND(BL7198,4))</f>
        <v>0.152</v>
      </c>
      <c r="BO7198" s="157">
        <f>IF('1b-NaturalGas'!$R$89="no","",ROUND(BL7198,4))</f>
        <v>0.152</v>
      </c>
      <c r="BP7198" s="157">
        <f>IF('1b-NaturalGas'!$R$90="no","not applicable (based on previous answers)",ROUND(BL7198,4))</f>
        <v>0.152</v>
      </c>
      <c r="BQ7198" s="157">
        <f>IF('1b-NaturalGas'!$R$91="no","not applicable (based on previous answers)",ROUND(BL7198,4))</f>
        <v>0.152</v>
      </c>
    </row>
    <row r="7199" spans="30:69" x14ac:dyDescent="0.25">
      <c r="AD7199" s="157">
        <f t="shared" si="239"/>
        <v>0.15400000000000011</v>
      </c>
      <c r="AE7199" s="157">
        <f>IF('1a-Electricity'!$R$77="no","",ROUND(AD7199,4))</f>
        <v>0.154</v>
      </c>
      <c r="AF7199" s="157">
        <f>IF('1a-Electricity'!$R$78="no","",ROUND(AD7199,4))</f>
        <v>0.154</v>
      </c>
      <c r="AG7199" s="157">
        <f>IF('1a-Electricity'!$R$79="no","",ROUND(AD7199,4))</f>
        <v>0.154</v>
      </c>
      <c r="BL7199" s="157">
        <f t="shared" si="240"/>
        <v>0.15300000000000011</v>
      </c>
      <c r="BM7199" s="157">
        <f>IF('1b-NaturalGas'!$R$87="no","",ROUND(BL7199,4))</f>
        <v>0.153</v>
      </c>
      <c r="BN7199" s="157">
        <f>IF('1b-NaturalGas'!$R$88="no","",ROUND(BL7199,4))</f>
        <v>0.153</v>
      </c>
      <c r="BO7199" s="157">
        <f>IF('1b-NaturalGas'!$R$89="no","",ROUND(BL7199,4))</f>
        <v>0.153</v>
      </c>
      <c r="BP7199" s="157">
        <f>IF('1b-NaturalGas'!$R$90="no","not applicable (based on previous answers)",ROUND(BL7199,4))</f>
        <v>0.153</v>
      </c>
      <c r="BQ7199" s="157">
        <f>IF('1b-NaturalGas'!$R$91="no","not applicable (based on previous answers)",ROUND(BL7199,4))</f>
        <v>0.153</v>
      </c>
    </row>
    <row r="7200" spans="30:69" x14ac:dyDescent="0.25">
      <c r="AD7200" s="157">
        <f t="shared" si="239"/>
        <v>0.15500000000000011</v>
      </c>
      <c r="AE7200" s="157">
        <f>IF('1a-Electricity'!$R$77="no","",ROUND(AD7200,4))</f>
        <v>0.155</v>
      </c>
      <c r="AF7200" s="157">
        <f>IF('1a-Electricity'!$R$78="no","",ROUND(AD7200,4))</f>
        <v>0.155</v>
      </c>
      <c r="AG7200" s="157">
        <f>IF('1a-Electricity'!$R$79="no","",ROUND(AD7200,4))</f>
        <v>0.155</v>
      </c>
      <c r="BL7200" s="157">
        <f t="shared" si="240"/>
        <v>0.15400000000000011</v>
      </c>
      <c r="BM7200" s="157">
        <f>IF('1b-NaturalGas'!$R$87="no","",ROUND(BL7200,4))</f>
        <v>0.154</v>
      </c>
      <c r="BN7200" s="157">
        <f>IF('1b-NaturalGas'!$R$88="no","",ROUND(BL7200,4))</f>
        <v>0.154</v>
      </c>
      <c r="BO7200" s="157">
        <f>IF('1b-NaturalGas'!$R$89="no","",ROUND(BL7200,4))</f>
        <v>0.154</v>
      </c>
      <c r="BP7200" s="157">
        <f>IF('1b-NaturalGas'!$R$90="no","not applicable (based on previous answers)",ROUND(BL7200,4))</f>
        <v>0.154</v>
      </c>
      <c r="BQ7200" s="157">
        <f>IF('1b-NaturalGas'!$R$91="no","not applicable (based on previous answers)",ROUND(BL7200,4))</f>
        <v>0.154</v>
      </c>
    </row>
    <row r="7201" spans="30:69" x14ac:dyDescent="0.25">
      <c r="AD7201" s="157">
        <f t="shared" si="239"/>
        <v>0.15600000000000011</v>
      </c>
      <c r="AE7201" s="157">
        <f>IF('1a-Electricity'!$R$77="no","",ROUND(AD7201,4))</f>
        <v>0.156</v>
      </c>
      <c r="AF7201" s="157">
        <f>IF('1a-Electricity'!$R$78="no","",ROUND(AD7201,4))</f>
        <v>0.156</v>
      </c>
      <c r="AG7201" s="157">
        <f>IF('1a-Electricity'!$R$79="no","",ROUND(AD7201,4))</f>
        <v>0.156</v>
      </c>
      <c r="BL7201" s="157">
        <f t="shared" si="240"/>
        <v>0.15500000000000011</v>
      </c>
      <c r="BM7201" s="157">
        <f>IF('1b-NaturalGas'!$R$87="no","",ROUND(BL7201,4))</f>
        <v>0.155</v>
      </c>
      <c r="BN7201" s="157">
        <f>IF('1b-NaturalGas'!$R$88="no","",ROUND(BL7201,4))</f>
        <v>0.155</v>
      </c>
      <c r="BO7201" s="157">
        <f>IF('1b-NaturalGas'!$R$89="no","",ROUND(BL7201,4))</f>
        <v>0.155</v>
      </c>
      <c r="BP7201" s="157">
        <f>IF('1b-NaturalGas'!$R$90="no","not applicable (based on previous answers)",ROUND(BL7201,4))</f>
        <v>0.155</v>
      </c>
      <c r="BQ7201" s="157">
        <f>IF('1b-NaturalGas'!$R$91="no","not applicable (based on previous answers)",ROUND(BL7201,4))</f>
        <v>0.155</v>
      </c>
    </row>
    <row r="7202" spans="30:69" x14ac:dyDescent="0.25">
      <c r="AD7202" s="157">
        <f t="shared" si="239"/>
        <v>0.15700000000000011</v>
      </c>
      <c r="AE7202" s="157">
        <f>IF('1a-Electricity'!$R$77="no","",ROUND(AD7202,4))</f>
        <v>0.157</v>
      </c>
      <c r="AF7202" s="157">
        <f>IF('1a-Electricity'!$R$78="no","",ROUND(AD7202,4))</f>
        <v>0.157</v>
      </c>
      <c r="AG7202" s="157">
        <f>IF('1a-Electricity'!$R$79="no","",ROUND(AD7202,4))</f>
        <v>0.157</v>
      </c>
      <c r="BL7202" s="157">
        <f t="shared" si="240"/>
        <v>0.15600000000000011</v>
      </c>
      <c r="BM7202" s="157">
        <f>IF('1b-NaturalGas'!$R$87="no","",ROUND(BL7202,4))</f>
        <v>0.156</v>
      </c>
      <c r="BN7202" s="157">
        <f>IF('1b-NaturalGas'!$R$88="no","",ROUND(BL7202,4))</f>
        <v>0.156</v>
      </c>
      <c r="BO7202" s="157">
        <f>IF('1b-NaturalGas'!$R$89="no","",ROUND(BL7202,4))</f>
        <v>0.156</v>
      </c>
      <c r="BP7202" s="157">
        <f>IF('1b-NaturalGas'!$R$90="no","not applicable (based on previous answers)",ROUND(BL7202,4))</f>
        <v>0.156</v>
      </c>
      <c r="BQ7202" s="157">
        <f>IF('1b-NaturalGas'!$R$91="no","not applicable (based on previous answers)",ROUND(BL7202,4))</f>
        <v>0.156</v>
      </c>
    </row>
    <row r="7203" spans="30:69" x14ac:dyDescent="0.25">
      <c r="AD7203" s="157">
        <f t="shared" si="239"/>
        <v>0.15800000000000011</v>
      </c>
      <c r="AE7203" s="157">
        <f>IF('1a-Electricity'!$R$77="no","",ROUND(AD7203,4))</f>
        <v>0.158</v>
      </c>
      <c r="AF7203" s="157">
        <f>IF('1a-Electricity'!$R$78="no","",ROUND(AD7203,4))</f>
        <v>0.158</v>
      </c>
      <c r="AG7203" s="157">
        <f>IF('1a-Electricity'!$R$79="no","",ROUND(AD7203,4))</f>
        <v>0.158</v>
      </c>
      <c r="BL7203" s="157">
        <f t="shared" si="240"/>
        <v>0.15700000000000011</v>
      </c>
      <c r="BM7203" s="157">
        <f>IF('1b-NaturalGas'!$R$87="no","",ROUND(BL7203,4))</f>
        <v>0.157</v>
      </c>
      <c r="BN7203" s="157">
        <f>IF('1b-NaturalGas'!$R$88="no","",ROUND(BL7203,4))</f>
        <v>0.157</v>
      </c>
      <c r="BO7203" s="157">
        <f>IF('1b-NaturalGas'!$R$89="no","",ROUND(BL7203,4))</f>
        <v>0.157</v>
      </c>
      <c r="BP7203" s="157">
        <f>IF('1b-NaturalGas'!$R$90="no","not applicable (based on previous answers)",ROUND(BL7203,4))</f>
        <v>0.157</v>
      </c>
      <c r="BQ7203" s="157">
        <f>IF('1b-NaturalGas'!$R$91="no","not applicable (based on previous answers)",ROUND(BL7203,4))</f>
        <v>0.157</v>
      </c>
    </row>
    <row r="7204" spans="30:69" x14ac:dyDescent="0.25">
      <c r="AD7204" s="157">
        <f t="shared" si="239"/>
        <v>0.15900000000000011</v>
      </c>
      <c r="AE7204" s="157">
        <f>IF('1a-Electricity'!$R$77="no","",ROUND(AD7204,4))</f>
        <v>0.159</v>
      </c>
      <c r="AF7204" s="157">
        <f>IF('1a-Electricity'!$R$78="no","",ROUND(AD7204,4))</f>
        <v>0.159</v>
      </c>
      <c r="AG7204" s="157">
        <f>IF('1a-Electricity'!$R$79="no","",ROUND(AD7204,4))</f>
        <v>0.159</v>
      </c>
      <c r="BL7204" s="157">
        <f t="shared" si="240"/>
        <v>0.15800000000000011</v>
      </c>
      <c r="BM7204" s="157">
        <f>IF('1b-NaturalGas'!$R$87="no","",ROUND(BL7204,4))</f>
        <v>0.158</v>
      </c>
      <c r="BN7204" s="157">
        <f>IF('1b-NaturalGas'!$R$88="no","",ROUND(BL7204,4))</f>
        <v>0.158</v>
      </c>
      <c r="BO7204" s="157">
        <f>IF('1b-NaturalGas'!$R$89="no","",ROUND(BL7204,4))</f>
        <v>0.158</v>
      </c>
      <c r="BP7204" s="157">
        <f>IF('1b-NaturalGas'!$R$90="no","not applicable (based on previous answers)",ROUND(BL7204,4))</f>
        <v>0.158</v>
      </c>
      <c r="BQ7204" s="157">
        <f>IF('1b-NaturalGas'!$R$91="no","not applicable (based on previous answers)",ROUND(BL7204,4))</f>
        <v>0.158</v>
      </c>
    </row>
    <row r="7205" spans="30:69" x14ac:dyDescent="0.25">
      <c r="AD7205" s="157">
        <f t="shared" si="239"/>
        <v>0.16000000000000011</v>
      </c>
      <c r="AE7205" s="157">
        <f>IF('1a-Electricity'!$R$77="no","",ROUND(AD7205,4))</f>
        <v>0.16</v>
      </c>
      <c r="AF7205" s="157">
        <f>IF('1a-Electricity'!$R$78="no","",ROUND(AD7205,4))</f>
        <v>0.16</v>
      </c>
      <c r="AG7205" s="157">
        <f>IF('1a-Electricity'!$R$79="no","",ROUND(AD7205,4))</f>
        <v>0.16</v>
      </c>
      <c r="BL7205" s="157">
        <f t="shared" si="240"/>
        <v>0.15900000000000011</v>
      </c>
      <c r="BM7205" s="157">
        <f>IF('1b-NaturalGas'!$R$87="no","",ROUND(BL7205,4))</f>
        <v>0.159</v>
      </c>
      <c r="BN7205" s="157">
        <f>IF('1b-NaturalGas'!$R$88="no","",ROUND(BL7205,4))</f>
        <v>0.159</v>
      </c>
      <c r="BO7205" s="157">
        <f>IF('1b-NaturalGas'!$R$89="no","",ROUND(BL7205,4))</f>
        <v>0.159</v>
      </c>
      <c r="BP7205" s="157">
        <f>IF('1b-NaturalGas'!$R$90="no","not applicable (based on previous answers)",ROUND(BL7205,4))</f>
        <v>0.159</v>
      </c>
      <c r="BQ7205" s="157">
        <f>IF('1b-NaturalGas'!$R$91="no","not applicable (based on previous answers)",ROUND(BL7205,4))</f>
        <v>0.159</v>
      </c>
    </row>
    <row r="7206" spans="30:69" x14ac:dyDescent="0.25">
      <c r="AD7206" s="157">
        <f t="shared" si="239"/>
        <v>0.16100000000000012</v>
      </c>
      <c r="AE7206" s="157">
        <f>IF('1a-Electricity'!$R$77="no","",ROUND(AD7206,4))</f>
        <v>0.161</v>
      </c>
      <c r="AF7206" s="157">
        <f>IF('1a-Electricity'!$R$78="no","",ROUND(AD7206,4))</f>
        <v>0.161</v>
      </c>
      <c r="AG7206" s="157">
        <f>IF('1a-Electricity'!$R$79="no","",ROUND(AD7206,4))</f>
        <v>0.161</v>
      </c>
      <c r="BL7206" s="157">
        <f t="shared" si="240"/>
        <v>0.16000000000000011</v>
      </c>
      <c r="BM7206" s="157">
        <f>IF('1b-NaturalGas'!$R$87="no","",ROUND(BL7206,4))</f>
        <v>0.16</v>
      </c>
      <c r="BN7206" s="157">
        <f>IF('1b-NaturalGas'!$R$88="no","",ROUND(BL7206,4))</f>
        <v>0.16</v>
      </c>
      <c r="BO7206" s="157">
        <f>IF('1b-NaturalGas'!$R$89="no","",ROUND(BL7206,4))</f>
        <v>0.16</v>
      </c>
      <c r="BP7206" s="157">
        <f>IF('1b-NaturalGas'!$R$90="no","not applicable (based on previous answers)",ROUND(BL7206,4))</f>
        <v>0.16</v>
      </c>
      <c r="BQ7206" s="157">
        <f>IF('1b-NaturalGas'!$R$91="no","not applicable (based on previous answers)",ROUND(BL7206,4))</f>
        <v>0.16</v>
      </c>
    </row>
    <row r="7207" spans="30:69" x14ac:dyDescent="0.25">
      <c r="AD7207" s="157">
        <f t="shared" si="239"/>
        <v>0.16200000000000012</v>
      </c>
      <c r="AE7207" s="157">
        <f>IF('1a-Electricity'!$R$77="no","",ROUND(AD7207,4))</f>
        <v>0.16200000000000001</v>
      </c>
      <c r="AF7207" s="157">
        <f>IF('1a-Electricity'!$R$78="no","",ROUND(AD7207,4))</f>
        <v>0.16200000000000001</v>
      </c>
      <c r="AG7207" s="157">
        <f>IF('1a-Electricity'!$R$79="no","",ROUND(AD7207,4))</f>
        <v>0.16200000000000001</v>
      </c>
      <c r="BL7207" s="157">
        <f t="shared" si="240"/>
        <v>0.16100000000000012</v>
      </c>
      <c r="BM7207" s="157">
        <f>IF('1b-NaturalGas'!$R$87="no","",ROUND(BL7207,4))</f>
        <v>0.161</v>
      </c>
      <c r="BN7207" s="157">
        <f>IF('1b-NaturalGas'!$R$88="no","",ROUND(BL7207,4))</f>
        <v>0.161</v>
      </c>
      <c r="BO7207" s="157">
        <f>IF('1b-NaturalGas'!$R$89="no","",ROUND(BL7207,4))</f>
        <v>0.161</v>
      </c>
      <c r="BP7207" s="157">
        <f>IF('1b-NaturalGas'!$R$90="no","not applicable (based on previous answers)",ROUND(BL7207,4))</f>
        <v>0.161</v>
      </c>
      <c r="BQ7207" s="157">
        <f>IF('1b-NaturalGas'!$R$91="no","not applicable (based on previous answers)",ROUND(BL7207,4))</f>
        <v>0.161</v>
      </c>
    </row>
    <row r="7208" spans="30:69" x14ac:dyDescent="0.25">
      <c r="AD7208" s="157">
        <f t="shared" si="239"/>
        <v>0.16300000000000012</v>
      </c>
      <c r="AE7208" s="157">
        <f>IF('1a-Electricity'!$R$77="no","",ROUND(AD7208,4))</f>
        <v>0.16300000000000001</v>
      </c>
      <c r="AF7208" s="157">
        <f>IF('1a-Electricity'!$R$78="no","",ROUND(AD7208,4))</f>
        <v>0.16300000000000001</v>
      </c>
      <c r="AG7208" s="157">
        <f>IF('1a-Electricity'!$R$79="no","",ROUND(AD7208,4))</f>
        <v>0.16300000000000001</v>
      </c>
      <c r="BL7208" s="157">
        <f t="shared" si="240"/>
        <v>0.16200000000000012</v>
      </c>
      <c r="BM7208" s="157">
        <f>IF('1b-NaturalGas'!$R$87="no","",ROUND(BL7208,4))</f>
        <v>0.16200000000000001</v>
      </c>
      <c r="BN7208" s="157">
        <f>IF('1b-NaturalGas'!$R$88="no","",ROUND(BL7208,4))</f>
        <v>0.16200000000000001</v>
      </c>
      <c r="BO7208" s="157">
        <f>IF('1b-NaturalGas'!$R$89="no","",ROUND(BL7208,4))</f>
        <v>0.16200000000000001</v>
      </c>
      <c r="BP7208" s="157">
        <f>IF('1b-NaturalGas'!$R$90="no","not applicable (based on previous answers)",ROUND(BL7208,4))</f>
        <v>0.16200000000000001</v>
      </c>
      <c r="BQ7208" s="157">
        <f>IF('1b-NaturalGas'!$R$91="no","not applicable (based on previous answers)",ROUND(BL7208,4))</f>
        <v>0.16200000000000001</v>
      </c>
    </row>
    <row r="7209" spans="30:69" x14ac:dyDescent="0.25">
      <c r="AD7209" s="157">
        <f t="shared" si="239"/>
        <v>0.16400000000000012</v>
      </c>
      <c r="AE7209" s="157">
        <f>IF('1a-Electricity'!$R$77="no","",ROUND(AD7209,4))</f>
        <v>0.16400000000000001</v>
      </c>
      <c r="AF7209" s="157">
        <f>IF('1a-Electricity'!$R$78="no","",ROUND(AD7209,4))</f>
        <v>0.16400000000000001</v>
      </c>
      <c r="AG7209" s="157">
        <f>IF('1a-Electricity'!$R$79="no","",ROUND(AD7209,4))</f>
        <v>0.16400000000000001</v>
      </c>
      <c r="BL7209" s="157">
        <f t="shared" si="240"/>
        <v>0.16300000000000012</v>
      </c>
      <c r="BM7209" s="157">
        <f>IF('1b-NaturalGas'!$R$87="no","",ROUND(BL7209,4))</f>
        <v>0.16300000000000001</v>
      </c>
      <c r="BN7209" s="157">
        <f>IF('1b-NaturalGas'!$R$88="no","",ROUND(BL7209,4))</f>
        <v>0.16300000000000001</v>
      </c>
      <c r="BO7209" s="157">
        <f>IF('1b-NaturalGas'!$R$89="no","",ROUND(BL7209,4))</f>
        <v>0.16300000000000001</v>
      </c>
      <c r="BP7209" s="157">
        <f>IF('1b-NaturalGas'!$R$90="no","not applicable (based on previous answers)",ROUND(BL7209,4))</f>
        <v>0.16300000000000001</v>
      </c>
      <c r="BQ7209" s="157">
        <f>IF('1b-NaturalGas'!$R$91="no","not applicable (based on previous answers)",ROUND(BL7209,4))</f>
        <v>0.16300000000000001</v>
      </c>
    </row>
    <row r="7210" spans="30:69" x14ac:dyDescent="0.25">
      <c r="AD7210" s="157">
        <f t="shared" si="239"/>
        <v>0.16500000000000012</v>
      </c>
      <c r="AE7210" s="157">
        <f>IF('1a-Electricity'!$R$77="no","",ROUND(AD7210,4))</f>
        <v>0.16500000000000001</v>
      </c>
      <c r="AF7210" s="157">
        <f>IF('1a-Electricity'!$R$78="no","",ROUND(AD7210,4))</f>
        <v>0.16500000000000001</v>
      </c>
      <c r="AG7210" s="157">
        <f>IF('1a-Electricity'!$R$79="no","",ROUND(AD7210,4))</f>
        <v>0.16500000000000001</v>
      </c>
      <c r="BL7210" s="157">
        <f t="shared" si="240"/>
        <v>0.16400000000000012</v>
      </c>
      <c r="BM7210" s="157">
        <f>IF('1b-NaturalGas'!$R$87="no","",ROUND(BL7210,4))</f>
        <v>0.16400000000000001</v>
      </c>
      <c r="BN7210" s="157">
        <f>IF('1b-NaturalGas'!$R$88="no","",ROUND(BL7210,4))</f>
        <v>0.16400000000000001</v>
      </c>
      <c r="BO7210" s="157">
        <f>IF('1b-NaturalGas'!$R$89="no","",ROUND(BL7210,4))</f>
        <v>0.16400000000000001</v>
      </c>
      <c r="BP7210" s="157">
        <f>IF('1b-NaturalGas'!$R$90="no","not applicable (based on previous answers)",ROUND(BL7210,4))</f>
        <v>0.16400000000000001</v>
      </c>
      <c r="BQ7210" s="157">
        <f>IF('1b-NaturalGas'!$R$91="no","not applicable (based on previous answers)",ROUND(BL7210,4))</f>
        <v>0.16400000000000001</v>
      </c>
    </row>
    <row r="7211" spans="30:69" x14ac:dyDescent="0.25">
      <c r="AD7211" s="157">
        <f t="shared" si="239"/>
        <v>0.16600000000000012</v>
      </c>
      <c r="AE7211" s="157">
        <f>IF('1a-Electricity'!$R$77="no","",ROUND(AD7211,4))</f>
        <v>0.16600000000000001</v>
      </c>
      <c r="AF7211" s="157">
        <f>IF('1a-Electricity'!$R$78="no","",ROUND(AD7211,4))</f>
        <v>0.16600000000000001</v>
      </c>
      <c r="AG7211" s="157">
        <f>IF('1a-Electricity'!$R$79="no","",ROUND(AD7211,4))</f>
        <v>0.16600000000000001</v>
      </c>
      <c r="BL7211" s="157">
        <f t="shared" si="240"/>
        <v>0.16500000000000012</v>
      </c>
      <c r="BM7211" s="157">
        <f>IF('1b-NaturalGas'!$R$87="no","",ROUND(BL7211,4))</f>
        <v>0.16500000000000001</v>
      </c>
      <c r="BN7211" s="157">
        <f>IF('1b-NaturalGas'!$R$88="no","",ROUND(BL7211,4))</f>
        <v>0.16500000000000001</v>
      </c>
      <c r="BO7211" s="157">
        <f>IF('1b-NaturalGas'!$R$89="no","",ROUND(BL7211,4))</f>
        <v>0.16500000000000001</v>
      </c>
      <c r="BP7211" s="157">
        <f>IF('1b-NaturalGas'!$R$90="no","not applicable (based on previous answers)",ROUND(BL7211,4))</f>
        <v>0.16500000000000001</v>
      </c>
      <c r="BQ7211" s="157">
        <f>IF('1b-NaturalGas'!$R$91="no","not applicable (based on previous answers)",ROUND(BL7211,4))</f>
        <v>0.16500000000000001</v>
      </c>
    </row>
    <row r="7212" spans="30:69" x14ac:dyDescent="0.25">
      <c r="AD7212" s="157">
        <f t="shared" si="239"/>
        <v>0.16700000000000012</v>
      </c>
      <c r="AE7212" s="157">
        <f>IF('1a-Electricity'!$R$77="no","",ROUND(AD7212,4))</f>
        <v>0.16700000000000001</v>
      </c>
      <c r="AF7212" s="157">
        <f>IF('1a-Electricity'!$R$78="no","",ROUND(AD7212,4))</f>
        <v>0.16700000000000001</v>
      </c>
      <c r="AG7212" s="157">
        <f>IF('1a-Electricity'!$R$79="no","",ROUND(AD7212,4))</f>
        <v>0.16700000000000001</v>
      </c>
      <c r="BL7212" s="157">
        <f t="shared" si="240"/>
        <v>0.16600000000000012</v>
      </c>
      <c r="BM7212" s="157">
        <f>IF('1b-NaturalGas'!$R$87="no","",ROUND(BL7212,4))</f>
        <v>0.16600000000000001</v>
      </c>
      <c r="BN7212" s="157">
        <f>IF('1b-NaturalGas'!$R$88="no","",ROUND(BL7212,4))</f>
        <v>0.16600000000000001</v>
      </c>
      <c r="BO7212" s="157">
        <f>IF('1b-NaturalGas'!$R$89="no","",ROUND(BL7212,4))</f>
        <v>0.16600000000000001</v>
      </c>
      <c r="BP7212" s="157">
        <f>IF('1b-NaturalGas'!$R$90="no","not applicable (based on previous answers)",ROUND(BL7212,4))</f>
        <v>0.16600000000000001</v>
      </c>
      <c r="BQ7212" s="157">
        <f>IF('1b-NaturalGas'!$R$91="no","not applicable (based on previous answers)",ROUND(BL7212,4))</f>
        <v>0.16600000000000001</v>
      </c>
    </row>
    <row r="7213" spans="30:69" x14ac:dyDescent="0.25">
      <c r="AD7213" s="157">
        <f t="shared" si="239"/>
        <v>0.16800000000000012</v>
      </c>
      <c r="AE7213" s="157">
        <f>IF('1a-Electricity'!$R$77="no","",ROUND(AD7213,4))</f>
        <v>0.16800000000000001</v>
      </c>
      <c r="AF7213" s="157">
        <f>IF('1a-Electricity'!$R$78="no","",ROUND(AD7213,4))</f>
        <v>0.16800000000000001</v>
      </c>
      <c r="AG7213" s="157">
        <f>IF('1a-Electricity'!$R$79="no","",ROUND(AD7213,4))</f>
        <v>0.16800000000000001</v>
      </c>
      <c r="BL7213" s="157">
        <f t="shared" si="240"/>
        <v>0.16700000000000012</v>
      </c>
      <c r="BM7213" s="157">
        <f>IF('1b-NaturalGas'!$R$87="no","",ROUND(BL7213,4))</f>
        <v>0.16700000000000001</v>
      </c>
      <c r="BN7213" s="157">
        <f>IF('1b-NaturalGas'!$R$88="no","",ROUND(BL7213,4))</f>
        <v>0.16700000000000001</v>
      </c>
      <c r="BO7213" s="157">
        <f>IF('1b-NaturalGas'!$R$89="no","",ROUND(BL7213,4))</f>
        <v>0.16700000000000001</v>
      </c>
      <c r="BP7213" s="157">
        <f>IF('1b-NaturalGas'!$R$90="no","not applicable (based on previous answers)",ROUND(BL7213,4))</f>
        <v>0.16700000000000001</v>
      </c>
      <c r="BQ7213" s="157">
        <f>IF('1b-NaturalGas'!$R$91="no","not applicable (based on previous answers)",ROUND(BL7213,4))</f>
        <v>0.16700000000000001</v>
      </c>
    </row>
    <row r="7214" spans="30:69" x14ac:dyDescent="0.25">
      <c r="AD7214" s="157">
        <f t="shared" si="239"/>
        <v>0.16900000000000012</v>
      </c>
      <c r="AE7214" s="157">
        <f>IF('1a-Electricity'!$R$77="no","",ROUND(AD7214,4))</f>
        <v>0.16900000000000001</v>
      </c>
      <c r="AF7214" s="157">
        <f>IF('1a-Electricity'!$R$78="no","",ROUND(AD7214,4))</f>
        <v>0.16900000000000001</v>
      </c>
      <c r="AG7214" s="157">
        <f>IF('1a-Electricity'!$R$79="no","",ROUND(AD7214,4))</f>
        <v>0.16900000000000001</v>
      </c>
      <c r="BL7214" s="157">
        <f t="shared" si="240"/>
        <v>0.16800000000000012</v>
      </c>
      <c r="BM7214" s="157">
        <f>IF('1b-NaturalGas'!$R$87="no","",ROUND(BL7214,4))</f>
        <v>0.16800000000000001</v>
      </c>
      <c r="BN7214" s="157">
        <f>IF('1b-NaturalGas'!$R$88="no","",ROUND(BL7214,4))</f>
        <v>0.16800000000000001</v>
      </c>
      <c r="BO7214" s="157">
        <f>IF('1b-NaturalGas'!$R$89="no","",ROUND(BL7214,4))</f>
        <v>0.16800000000000001</v>
      </c>
      <c r="BP7214" s="157">
        <f>IF('1b-NaturalGas'!$R$90="no","not applicable (based on previous answers)",ROUND(BL7214,4))</f>
        <v>0.16800000000000001</v>
      </c>
      <c r="BQ7214" s="157">
        <f>IF('1b-NaturalGas'!$R$91="no","not applicable (based on previous answers)",ROUND(BL7214,4))</f>
        <v>0.16800000000000001</v>
      </c>
    </row>
    <row r="7215" spans="30:69" x14ac:dyDescent="0.25">
      <c r="AD7215" s="157">
        <f t="shared" si="239"/>
        <v>0.17000000000000012</v>
      </c>
      <c r="AE7215" s="157">
        <f>IF('1a-Electricity'!$R$77="no","",ROUND(AD7215,4))</f>
        <v>0.17</v>
      </c>
      <c r="AF7215" s="157">
        <f>IF('1a-Electricity'!$R$78="no","",ROUND(AD7215,4))</f>
        <v>0.17</v>
      </c>
      <c r="AG7215" s="157">
        <f>IF('1a-Electricity'!$R$79="no","",ROUND(AD7215,4))</f>
        <v>0.17</v>
      </c>
      <c r="BL7215" s="157">
        <f t="shared" si="240"/>
        <v>0.16900000000000012</v>
      </c>
      <c r="BM7215" s="157">
        <f>IF('1b-NaturalGas'!$R$87="no","",ROUND(BL7215,4))</f>
        <v>0.16900000000000001</v>
      </c>
      <c r="BN7215" s="157">
        <f>IF('1b-NaturalGas'!$R$88="no","",ROUND(BL7215,4))</f>
        <v>0.16900000000000001</v>
      </c>
      <c r="BO7215" s="157">
        <f>IF('1b-NaturalGas'!$R$89="no","",ROUND(BL7215,4))</f>
        <v>0.16900000000000001</v>
      </c>
      <c r="BP7215" s="157">
        <f>IF('1b-NaturalGas'!$R$90="no","not applicable (based on previous answers)",ROUND(BL7215,4))</f>
        <v>0.16900000000000001</v>
      </c>
      <c r="BQ7215" s="157">
        <f>IF('1b-NaturalGas'!$R$91="no","not applicable (based on previous answers)",ROUND(BL7215,4))</f>
        <v>0.16900000000000001</v>
      </c>
    </row>
    <row r="7216" spans="30:69" x14ac:dyDescent="0.25">
      <c r="AD7216" s="157">
        <f t="shared" si="239"/>
        <v>0.17100000000000012</v>
      </c>
      <c r="AE7216" s="157">
        <f>IF('1a-Electricity'!$R$77="no","",ROUND(AD7216,4))</f>
        <v>0.17100000000000001</v>
      </c>
      <c r="AF7216" s="157">
        <f>IF('1a-Electricity'!$R$78="no","",ROUND(AD7216,4))</f>
        <v>0.17100000000000001</v>
      </c>
      <c r="AG7216" s="157">
        <f>IF('1a-Electricity'!$R$79="no","",ROUND(AD7216,4))</f>
        <v>0.17100000000000001</v>
      </c>
      <c r="BL7216" s="157">
        <f t="shared" si="240"/>
        <v>0.17000000000000012</v>
      </c>
      <c r="BM7216" s="157">
        <f>IF('1b-NaturalGas'!$R$87="no","",ROUND(BL7216,4))</f>
        <v>0.17</v>
      </c>
      <c r="BN7216" s="157">
        <f>IF('1b-NaturalGas'!$R$88="no","",ROUND(BL7216,4))</f>
        <v>0.17</v>
      </c>
      <c r="BO7216" s="157">
        <f>IF('1b-NaturalGas'!$R$89="no","",ROUND(BL7216,4))</f>
        <v>0.17</v>
      </c>
      <c r="BP7216" s="157">
        <f>IF('1b-NaturalGas'!$R$90="no","not applicable (based on previous answers)",ROUND(BL7216,4))</f>
        <v>0.17</v>
      </c>
      <c r="BQ7216" s="157">
        <f>IF('1b-NaturalGas'!$R$91="no","not applicable (based on previous answers)",ROUND(BL7216,4))</f>
        <v>0.17</v>
      </c>
    </row>
    <row r="7217" spans="30:69" x14ac:dyDescent="0.25">
      <c r="AD7217" s="157">
        <f t="shared" si="239"/>
        <v>0.17200000000000013</v>
      </c>
      <c r="AE7217" s="157">
        <f>IF('1a-Electricity'!$R$77="no","",ROUND(AD7217,4))</f>
        <v>0.17199999999999999</v>
      </c>
      <c r="AF7217" s="157">
        <f>IF('1a-Electricity'!$R$78="no","",ROUND(AD7217,4))</f>
        <v>0.17199999999999999</v>
      </c>
      <c r="AG7217" s="157">
        <f>IF('1a-Electricity'!$R$79="no","",ROUND(AD7217,4))</f>
        <v>0.17199999999999999</v>
      </c>
      <c r="BL7217" s="157">
        <f t="shared" si="240"/>
        <v>0.17100000000000012</v>
      </c>
      <c r="BM7217" s="157">
        <f>IF('1b-NaturalGas'!$R$87="no","",ROUND(BL7217,4))</f>
        <v>0.17100000000000001</v>
      </c>
      <c r="BN7217" s="157">
        <f>IF('1b-NaturalGas'!$R$88="no","",ROUND(BL7217,4))</f>
        <v>0.17100000000000001</v>
      </c>
      <c r="BO7217" s="157">
        <f>IF('1b-NaturalGas'!$R$89="no","",ROUND(BL7217,4))</f>
        <v>0.17100000000000001</v>
      </c>
      <c r="BP7217" s="157">
        <f>IF('1b-NaturalGas'!$R$90="no","not applicable (based on previous answers)",ROUND(BL7217,4))</f>
        <v>0.17100000000000001</v>
      </c>
      <c r="BQ7217" s="157">
        <f>IF('1b-NaturalGas'!$R$91="no","not applicable (based on previous answers)",ROUND(BL7217,4))</f>
        <v>0.17100000000000001</v>
      </c>
    </row>
    <row r="7218" spans="30:69" x14ac:dyDescent="0.25">
      <c r="AD7218" s="157">
        <f t="shared" si="239"/>
        <v>0.17300000000000013</v>
      </c>
      <c r="AE7218" s="157">
        <f>IF('1a-Electricity'!$R$77="no","",ROUND(AD7218,4))</f>
        <v>0.17299999999999999</v>
      </c>
      <c r="AF7218" s="157">
        <f>IF('1a-Electricity'!$R$78="no","",ROUND(AD7218,4))</f>
        <v>0.17299999999999999</v>
      </c>
      <c r="AG7218" s="157">
        <f>IF('1a-Electricity'!$R$79="no","",ROUND(AD7218,4))</f>
        <v>0.17299999999999999</v>
      </c>
      <c r="BL7218" s="157">
        <f t="shared" si="240"/>
        <v>0.17200000000000013</v>
      </c>
      <c r="BM7218" s="157">
        <f>IF('1b-NaturalGas'!$R$87="no","",ROUND(BL7218,4))</f>
        <v>0.17199999999999999</v>
      </c>
      <c r="BN7218" s="157">
        <f>IF('1b-NaturalGas'!$R$88="no","",ROUND(BL7218,4))</f>
        <v>0.17199999999999999</v>
      </c>
      <c r="BO7218" s="157">
        <f>IF('1b-NaturalGas'!$R$89="no","",ROUND(BL7218,4))</f>
        <v>0.17199999999999999</v>
      </c>
      <c r="BP7218" s="157">
        <f>IF('1b-NaturalGas'!$R$90="no","not applicable (based on previous answers)",ROUND(BL7218,4))</f>
        <v>0.17199999999999999</v>
      </c>
      <c r="BQ7218" s="157">
        <f>IF('1b-NaturalGas'!$R$91="no","not applicable (based on previous answers)",ROUND(BL7218,4))</f>
        <v>0.17199999999999999</v>
      </c>
    </row>
    <row r="7219" spans="30:69" x14ac:dyDescent="0.25">
      <c r="AD7219" s="157">
        <f t="shared" si="239"/>
        <v>0.17400000000000013</v>
      </c>
      <c r="AE7219" s="157">
        <f>IF('1a-Electricity'!$R$77="no","",ROUND(AD7219,4))</f>
        <v>0.17399999999999999</v>
      </c>
      <c r="AF7219" s="157">
        <f>IF('1a-Electricity'!$R$78="no","",ROUND(AD7219,4))</f>
        <v>0.17399999999999999</v>
      </c>
      <c r="AG7219" s="157">
        <f>IF('1a-Electricity'!$R$79="no","",ROUND(AD7219,4))</f>
        <v>0.17399999999999999</v>
      </c>
      <c r="BL7219" s="157">
        <f t="shared" si="240"/>
        <v>0.17300000000000013</v>
      </c>
      <c r="BM7219" s="157">
        <f>IF('1b-NaturalGas'!$R$87="no","",ROUND(BL7219,4))</f>
        <v>0.17299999999999999</v>
      </c>
      <c r="BN7219" s="157">
        <f>IF('1b-NaturalGas'!$R$88="no","",ROUND(BL7219,4))</f>
        <v>0.17299999999999999</v>
      </c>
      <c r="BO7219" s="157">
        <f>IF('1b-NaturalGas'!$R$89="no","",ROUND(BL7219,4))</f>
        <v>0.17299999999999999</v>
      </c>
      <c r="BP7219" s="157">
        <f>IF('1b-NaturalGas'!$R$90="no","not applicable (based on previous answers)",ROUND(BL7219,4))</f>
        <v>0.17299999999999999</v>
      </c>
      <c r="BQ7219" s="157">
        <f>IF('1b-NaturalGas'!$R$91="no","not applicable (based on previous answers)",ROUND(BL7219,4))</f>
        <v>0.17299999999999999</v>
      </c>
    </row>
    <row r="7220" spans="30:69" x14ac:dyDescent="0.25">
      <c r="AD7220" s="157">
        <f t="shared" si="239"/>
        <v>0.17500000000000013</v>
      </c>
      <c r="AE7220" s="157">
        <f>IF('1a-Electricity'!$R$77="no","",ROUND(AD7220,4))</f>
        <v>0.17499999999999999</v>
      </c>
      <c r="AF7220" s="157">
        <f>IF('1a-Electricity'!$R$78="no","",ROUND(AD7220,4))</f>
        <v>0.17499999999999999</v>
      </c>
      <c r="AG7220" s="157">
        <f>IF('1a-Electricity'!$R$79="no","",ROUND(AD7220,4))</f>
        <v>0.17499999999999999</v>
      </c>
      <c r="BL7220" s="157">
        <f t="shared" si="240"/>
        <v>0.17400000000000013</v>
      </c>
      <c r="BM7220" s="157">
        <f>IF('1b-NaturalGas'!$R$87="no","",ROUND(BL7220,4))</f>
        <v>0.17399999999999999</v>
      </c>
      <c r="BN7220" s="157">
        <f>IF('1b-NaturalGas'!$R$88="no","",ROUND(BL7220,4))</f>
        <v>0.17399999999999999</v>
      </c>
      <c r="BO7220" s="157">
        <f>IF('1b-NaturalGas'!$R$89="no","",ROUND(BL7220,4))</f>
        <v>0.17399999999999999</v>
      </c>
      <c r="BP7220" s="157">
        <f>IF('1b-NaturalGas'!$R$90="no","not applicable (based on previous answers)",ROUND(BL7220,4))</f>
        <v>0.17399999999999999</v>
      </c>
      <c r="BQ7220" s="157">
        <f>IF('1b-NaturalGas'!$R$91="no","not applicable (based on previous answers)",ROUND(BL7220,4))</f>
        <v>0.17399999999999999</v>
      </c>
    </row>
    <row r="7221" spans="30:69" x14ac:dyDescent="0.25">
      <c r="AD7221" s="157">
        <f t="shared" si="239"/>
        <v>0.17600000000000013</v>
      </c>
      <c r="AE7221" s="157">
        <f>IF('1a-Electricity'!$R$77="no","",ROUND(AD7221,4))</f>
        <v>0.17599999999999999</v>
      </c>
      <c r="AF7221" s="157">
        <f>IF('1a-Electricity'!$R$78="no","",ROUND(AD7221,4))</f>
        <v>0.17599999999999999</v>
      </c>
      <c r="AG7221" s="157">
        <f>IF('1a-Electricity'!$R$79="no","",ROUND(AD7221,4))</f>
        <v>0.17599999999999999</v>
      </c>
      <c r="BL7221" s="157">
        <f t="shared" si="240"/>
        <v>0.17500000000000013</v>
      </c>
      <c r="BM7221" s="157">
        <f>IF('1b-NaturalGas'!$R$87="no","",ROUND(BL7221,4))</f>
        <v>0.17499999999999999</v>
      </c>
      <c r="BN7221" s="157">
        <f>IF('1b-NaturalGas'!$R$88="no","",ROUND(BL7221,4))</f>
        <v>0.17499999999999999</v>
      </c>
      <c r="BO7221" s="157">
        <f>IF('1b-NaturalGas'!$R$89="no","",ROUND(BL7221,4))</f>
        <v>0.17499999999999999</v>
      </c>
      <c r="BP7221" s="157">
        <f>IF('1b-NaturalGas'!$R$90="no","not applicable (based on previous answers)",ROUND(BL7221,4))</f>
        <v>0.17499999999999999</v>
      </c>
      <c r="BQ7221" s="157">
        <f>IF('1b-NaturalGas'!$R$91="no","not applicable (based on previous answers)",ROUND(BL7221,4))</f>
        <v>0.17499999999999999</v>
      </c>
    </row>
    <row r="7222" spans="30:69" x14ac:dyDescent="0.25">
      <c r="AD7222" s="157">
        <f t="shared" si="239"/>
        <v>0.17700000000000013</v>
      </c>
      <c r="AE7222" s="157">
        <f>IF('1a-Electricity'!$R$77="no","",ROUND(AD7222,4))</f>
        <v>0.17699999999999999</v>
      </c>
      <c r="AF7222" s="157">
        <f>IF('1a-Electricity'!$R$78="no","",ROUND(AD7222,4))</f>
        <v>0.17699999999999999</v>
      </c>
      <c r="AG7222" s="157">
        <f>IF('1a-Electricity'!$R$79="no","",ROUND(AD7222,4))</f>
        <v>0.17699999999999999</v>
      </c>
      <c r="BL7222" s="157">
        <f t="shared" si="240"/>
        <v>0.17600000000000013</v>
      </c>
      <c r="BM7222" s="157">
        <f>IF('1b-NaturalGas'!$R$87="no","",ROUND(BL7222,4))</f>
        <v>0.17599999999999999</v>
      </c>
      <c r="BN7222" s="157">
        <f>IF('1b-NaturalGas'!$R$88="no","",ROUND(BL7222,4))</f>
        <v>0.17599999999999999</v>
      </c>
      <c r="BO7222" s="157">
        <f>IF('1b-NaturalGas'!$R$89="no","",ROUND(BL7222,4))</f>
        <v>0.17599999999999999</v>
      </c>
      <c r="BP7222" s="157">
        <f>IF('1b-NaturalGas'!$R$90="no","not applicable (based on previous answers)",ROUND(BL7222,4))</f>
        <v>0.17599999999999999</v>
      </c>
      <c r="BQ7222" s="157">
        <f>IF('1b-NaturalGas'!$R$91="no","not applicable (based on previous answers)",ROUND(BL7222,4))</f>
        <v>0.17599999999999999</v>
      </c>
    </row>
    <row r="7223" spans="30:69" x14ac:dyDescent="0.25">
      <c r="AD7223" s="157">
        <f t="shared" si="239"/>
        <v>0.17800000000000013</v>
      </c>
      <c r="AE7223" s="157">
        <f>IF('1a-Electricity'!$R$77="no","",ROUND(AD7223,4))</f>
        <v>0.17799999999999999</v>
      </c>
      <c r="AF7223" s="157">
        <f>IF('1a-Electricity'!$R$78="no","",ROUND(AD7223,4))</f>
        <v>0.17799999999999999</v>
      </c>
      <c r="AG7223" s="157">
        <f>IF('1a-Electricity'!$R$79="no","",ROUND(AD7223,4))</f>
        <v>0.17799999999999999</v>
      </c>
      <c r="BL7223" s="157">
        <f t="shared" si="240"/>
        <v>0.17700000000000013</v>
      </c>
      <c r="BM7223" s="157">
        <f>IF('1b-NaturalGas'!$R$87="no","",ROUND(BL7223,4))</f>
        <v>0.17699999999999999</v>
      </c>
      <c r="BN7223" s="157">
        <f>IF('1b-NaturalGas'!$R$88="no","",ROUND(BL7223,4))</f>
        <v>0.17699999999999999</v>
      </c>
      <c r="BO7223" s="157">
        <f>IF('1b-NaturalGas'!$R$89="no","",ROUND(BL7223,4))</f>
        <v>0.17699999999999999</v>
      </c>
      <c r="BP7223" s="157">
        <f>IF('1b-NaturalGas'!$R$90="no","not applicable (based on previous answers)",ROUND(BL7223,4))</f>
        <v>0.17699999999999999</v>
      </c>
      <c r="BQ7223" s="157">
        <f>IF('1b-NaturalGas'!$R$91="no","not applicable (based on previous answers)",ROUND(BL7223,4))</f>
        <v>0.17699999999999999</v>
      </c>
    </row>
    <row r="7224" spans="30:69" x14ac:dyDescent="0.25">
      <c r="AD7224" s="157">
        <f t="shared" si="239"/>
        <v>0.17900000000000013</v>
      </c>
      <c r="AE7224" s="157">
        <f>IF('1a-Electricity'!$R$77="no","",ROUND(AD7224,4))</f>
        <v>0.17899999999999999</v>
      </c>
      <c r="AF7224" s="157">
        <f>IF('1a-Electricity'!$R$78="no","",ROUND(AD7224,4))</f>
        <v>0.17899999999999999</v>
      </c>
      <c r="AG7224" s="157">
        <f>IF('1a-Electricity'!$R$79="no","",ROUND(AD7224,4))</f>
        <v>0.17899999999999999</v>
      </c>
      <c r="BL7224" s="157">
        <f t="shared" si="240"/>
        <v>0.17800000000000013</v>
      </c>
      <c r="BM7224" s="157">
        <f>IF('1b-NaturalGas'!$R$87="no","",ROUND(BL7224,4))</f>
        <v>0.17799999999999999</v>
      </c>
      <c r="BN7224" s="157">
        <f>IF('1b-NaturalGas'!$R$88="no","",ROUND(BL7224,4))</f>
        <v>0.17799999999999999</v>
      </c>
      <c r="BO7224" s="157">
        <f>IF('1b-NaturalGas'!$R$89="no","",ROUND(BL7224,4))</f>
        <v>0.17799999999999999</v>
      </c>
      <c r="BP7224" s="157">
        <f>IF('1b-NaturalGas'!$R$90="no","not applicable (based on previous answers)",ROUND(BL7224,4))</f>
        <v>0.17799999999999999</v>
      </c>
      <c r="BQ7224" s="157">
        <f>IF('1b-NaturalGas'!$R$91="no","not applicable (based on previous answers)",ROUND(BL7224,4))</f>
        <v>0.17799999999999999</v>
      </c>
    </row>
    <row r="7225" spans="30:69" x14ac:dyDescent="0.25">
      <c r="AD7225" s="157">
        <f t="shared" si="239"/>
        <v>0.18000000000000013</v>
      </c>
      <c r="AE7225" s="157">
        <f>IF('1a-Electricity'!$R$77="no","",ROUND(AD7225,4))</f>
        <v>0.18</v>
      </c>
      <c r="AF7225" s="157">
        <f>IF('1a-Electricity'!$R$78="no","",ROUND(AD7225,4))</f>
        <v>0.18</v>
      </c>
      <c r="AG7225" s="157">
        <f>IF('1a-Electricity'!$R$79="no","",ROUND(AD7225,4))</f>
        <v>0.18</v>
      </c>
      <c r="BL7225" s="157">
        <f t="shared" si="240"/>
        <v>0.17900000000000013</v>
      </c>
      <c r="BM7225" s="157">
        <f>IF('1b-NaturalGas'!$R$87="no","",ROUND(BL7225,4))</f>
        <v>0.17899999999999999</v>
      </c>
      <c r="BN7225" s="157">
        <f>IF('1b-NaturalGas'!$R$88="no","",ROUND(BL7225,4))</f>
        <v>0.17899999999999999</v>
      </c>
      <c r="BO7225" s="157">
        <f>IF('1b-NaturalGas'!$R$89="no","",ROUND(BL7225,4))</f>
        <v>0.17899999999999999</v>
      </c>
      <c r="BP7225" s="157">
        <f>IF('1b-NaturalGas'!$R$90="no","not applicable (based on previous answers)",ROUND(BL7225,4))</f>
        <v>0.17899999999999999</v>
      </c>
      <c r="BQ7225" s="157">
        <f>IF('1b-NaturalGas'!$R$91="no","not applicable (based on previous answers)",ROUND(BL7225,4))</f>
        <v>0.17899999999999999</v>
      </c>
    </row>
    <row r="7226" spans="30:69" x14ac:dyDescent="0.25">
      <c r="AD7226" s="157">
        <f t="shared" si="239"/>
        <v>0.18100000000000013</v>
      </c>
      <c r="AE7226" s="157">
        <f>IF('1a-Electricity'!$R$77="no","",ROUND(AD7226,4))</f>
        <v>0.18099999999999999</v>
      </c>
      <c r="AF7226" s="157">
        <f>IF('1a-Electricity'!$R$78="no","",ROUND(AD7226,4))</f>
        <v>0.18099999999999999</v>
      </c>
      <c r="AG7226" s="157">
        <f>IF('1a-Electricity'!$R$79="no","",ROUND(AD7226,4))</f>
        <v>0.18099999999999999</v>
      </c>
      <c r="BL7226" s="157">
        <f t="shared" si="240"/>
        <v>0.18000000000000013</v>
      </c>
      <c r="BM7226" s="157">
        <f>IF('1b-NaturalGas'!$R$87="no","",ROUND(BL7226,4))</f>
        <v>0.18</v>
      </c>
      <c r="BN7226" s="157">
        <f>IF('1b-NaturalGas'!$R$88="no","",ROUND(BL7226,4))</f>
        <v>0.18</v>
      </c>
      <c r="BO7226" s="157">
        <f>IF('1b-NaturalGas'!$R$89="no","",ROUND(BL7226,4))</f>
        <v>0.18</v>
      </c>
      <c r="BP7226" s="157">
        <f>IF('1b-NaturalGas'!$R$90="no","not applicable (based on previous answers)",ROUND(BL7226,4))</f>
        <v>0.18</v>
      </c>
      <c r="BQ7226" s="157">
        <f>IF('1b-NaturalGas'!$R$91="no","not applicable (based on previous answers)",ROUND(BL7226,4))</f>
        <v>0.18</v>
      </c>
    </row>
    <row r="7227" spans="30:69" x14ac:dyDescent="0.25">
      <c r="AD7227" s="157">
        <f t="shared" si="239"/>
        <v>0.18200000000000013</v>
      </c>
      <c r="AE7227" s="157">
        <f>IF('1a-Electricity'!$R$77="no","",ROUND(AD7227,4))</f>
        <v>0.182</v>
      </c>
      <c r="AF7227" s="157">
        <f>IF('1a-Electricity'!$R$78="no","",ROUND(AD7227,4))</f>
        <v>0.182</v>
      </c>
      <c r="AG7227" s="157">
        <f>IF('1a-Electricity'!$R$79="no","",ROUND(AD7227,4))</f>
        <v>0.182</v>
      </c>
      <c r="BL7227" s="157">
        <f t="shared" si="240"/>
        <v>0.18100000000000013</v>
      </c>
      <c r="BM7227" s="157">
        <f>IF('1b-NaturalGas'!$R$87="no","",ROUND(BL7227,4))</f>
        <v>0.18099999999999999</v>
      </c>
      <c r="BN7227" s="157">
        <f>IF('1b-NaturalGas'!$R$88="no","",ROUND(BL7227,4))</f>
        <v>0.18099999999999999</v>
      </c>
      <c r="BO7227" s="157">
        <f>IF('1b-NaturalGas'!$R$89="no","",ROUND(BL7227,4))</f>
        <v>0.18099999999999999</v>
      </c>
      <c r="BP7227" s="157">
        <f>IF('1b-NaturalGas'!$R$90="no","not applicable (based on previous answers)",ROUND(BL7227,4))</f>
        <v>0.18099999999999999</v>
      </c>
      <c r="BQ7227" s="157">
        <f>IF('1b-NaturalGas'!$R$91="no","not applicable (based on previous answers)",ROUND(BL7227,4))</f>
        <v>0.18099999999999999</v>
      </c>
    </row>
    <row r="7228" spans="30:69" x14ac:dyDescent="0.25">
      <c r="AD7228" s="157">
        <f t="shared" si="239"/>
        <v>0.18300000000000013</v>
      </c>
      <c r="AE7228" s="157">
        <f>IF('1a-Electricity'!$R$77="no","",ROUND(AD7228,4))</f>
        <v>0.183</v>
      </c>
      <c r="AF7228" s="157">
        <f>IF('1a-Electricity'!$R$78="no","",ROUND(AD7228,4))</f>
        <v>0.183</v>
      </c>
      <c r="AG7228" s="157">
        <f>IF('1a-Electricity'!$R$79="no","",ROUND(AD7228,4))</f>
        <v>0.183</v>
      </c>
      <c r="BL7228" s="157">
        <f t="shared" si="240"/>
        <v>0.18200000000000013</v>
      </c>
      <c r="BM7228" s="157">
        <f>IF('1b-NaturalGas'!$R$87="no","",ROUND(BL7228,4))</f>
        <v>0.182</v>
      </c>
      <c r="BN7228" s="157">
        <f>IF('1b-NaturalGas'!$R$88="no","",ROUND(BL7228,4))</f>
        <v>0.182</v>
      </c>
      <c r="BO7228" s="157">
        <f>IF('1b-NaturalGas'!$R$89="no","",ROUND(BL7228,4))</f>
        <v>0.182</v>
      </c>
      <c r="BP7228" s="157">
        <f>IF('1b-NaturalGas'!$R$90="no","not applicable (based on previous answers)",ROUND(BL7228,4))</f>
        <v>0.182</v>
      </c>
      <c r="BQ7228" s="157">
        <f>IF('1b-NaturalGas'!$R$91="no","not applicable (based on previous answers)",ROUND(BL7228,4))</f>
        <v>0.182</v>
      </c>
    </row>
    <row r="7229" spans="30:69" x14ac:dyDescent="0.25">
      <c r="AD7229" s="157">
        <f t="shared" si="239"/>
        <v>0.18400000000000014</v>
      </c>
      <c r="AE7229" s="157">
        <f>IF('1a-Electricity'!$R$77="no","",ROUND(AD7229,4))</f>
        <v>0.184</v>
      </c>
      <c r="AF7229" s="157">
        <f>IF('1a-Electricity'!$R$78="no","",ROUND(AD7229,4))</f>
        <v>0.184</v>
      </c>
      <c r="AG7229" s="157">
        <f>IF('1a-Electricity'!$R$79="no","",ROUND(AD7229,4))</f>
        <v>0.184</v>
      </c>
      <c r="BL7229" s="157">
        <f t="shared" si="240"/>
        <v>0.18300000000000013</v>
      </c>
      <c r="BM7229" s="157">
        <f>IF('1b-NaturalGas'!$R$87="no","",ROUND(BL7229,4))</f>
        <v>0.183</v>
      </c>
      <c r="BN7229" s="157">
        <f>IF('1b-NaturalGas'!$R$88="no","",ROUND(BL7229,4))</f>
        <v>0.183</v>
      </c>
      <c r="BO7229" s="157">
        <f>IF('1b-NaturalGas'!$R$89="no","",ROUND(BL7229,4))</f>
        <v>0.183</v>
      </c>
      <c r="BP7229" s="157">
        <f>IF('1b-NaturalGas'!$R$90="no","not applicable (based on previous answers)",ROUND(BL7229,4))</f>
        <v>0.183</v>
      </c>
      <c r="BQ7229" s="157">
        <f>IF('1b-NaturalGas'!$R$91="no","not applicable (based on previous answers)",ROUND(BL7229,4))</f>
        <v>0.183</v>
      </c>
    </row>
    <row r="7230" spans="30:69" x14ac:dyDescent="0.25">
      <c r="AD7230" s="157">
        <f t="shared" ref="AD7230:AD7293" si="241">AD7229+0.001</f>
        <v>0.18500000000000014</v>
      </c>
      <c r="AE7230" s="157">
        <f>IF('1a-Electricity'!$R$77="no","",ROUND(AD7230,4))</f>
        <v>0.185</v>
      </c>
      <c r="AF7230" s="157">
        <f>IF('1a-Electricity'!$R$78="no","",ROUND(AD7230,4))</f>
        <v>0.185</v>
      </c>
      <c r="AG7230" s="157">
        <f>IF('1a-Electricity'!$R$79="no","",ROUND(AD7230,4))</f>
        <v>0.185</v>
      </c>
      <c r="BL7230" s="157">
        <f t="shared" si="240"/>
        <v>0.18400000000000014</v>
      </c>
      <c r="BM7230" s="157">
        <f>IF('1b-NaturalGas'!$R$87="no","",ROUND(BL7230,4))</f>
        <v>0.184</v>
      </c>
      <c r="BN7230" s="157">
        <f>IF('1b-NaturalGas'!$R$88="no","",ROUND(BL7230,4))</f>
        <v>0.184</v>
      </c>
      <c r="BO7230" s="157">
        <f>IF('1b-NaturalGas'!$R$89="no","",ROUND(BL7230,4))</f>
        <v>0.184</v>
      </c>
      <c r="BP7230" s="157">
        <f>IF('1b-NaturalGas'!$R$90="no","not applicable (based on previous answers)",ROUND(BL7230,4))</f>
        <v>0.184</v>
      </c>
      <c r="BQ7230" s="157">
        <f>IF('1b-NaturalGas'!$R$91="no","not applicable (based on previous answers)",ROUND(BL7230,4))</f>
        <v>0.184</v>
      </c>
    </row>
    <row r="7231" spans="30:69" x14ac:dyDescent="0.25">
      <c r="AD7231" s="157">
        <f t="shared" si="241"/>
        <v>0.18600000000000014</v>
      </c>
      <c r="AE7231" s="157">
        <f>IF('1a-Electricity'!$R$77="no","",ROUND(AD7231,4))</f>
        <v>0.186</v>
      </c>
      <c r="AF7231" s="157">
        <f>IF('1a-Electricity'!$R$78="no","",ROUND(AD7231,4))</f>
        <v>0.186</v>
      </c>
      <c r="AG7231" s="157">
        <f>IF('1a-Electricity'!$R$79="no","",ROUND(AD7231,4))</f>
        <v>0.186</v>
      </c>
      <c r="BL7231" s="157">
        <f t="shared" ref="BL7231:BL7294" si="242">BL7230+0.001</f>
        <v>0.18500000000000014</v>
      </c>
      <c r="BM7231" s="157">
        <f>IF('1b-NaturalGas'!$R$87="no","",ROUND(BL7231,4))</f>
        <v>0.185</v>
      </c>
      <c r="BN7231" s="157">
        <f>IF('1b-NaturalGas'!$R$88="no","",ROUND(BL7231,4))</f>
        <v>0.185</v>
      </c>
      <c r="BO7231" s="157">
        <f>IF('1b-NaturalGas'!$R$89="no","",ROUND(BL7231,4))</f>
        <v>0.185</v>
      </c>
      <c r="BP7231" s="157">
        <f>IF('1b-NaturalGas'!$R$90="no","not applicable (based on previous answers)",ROUND(BL7231,4))</f>
        <v>0.185</v>
      </c>
      <c r="BQ7231" s="157">
        <f>IF('1b-NaturalGas'!$R$91="no","not applicable (based on previous answers)",ROUND(BL7231,4))</f>
        <v>0.185</v>
      </c>
    </row>
    <row r="7232" spans="30:69" x14ac:dyDescent="0.25">
      <c r="AD7232" s="157">
        <f t="shared" si="241"/>
        <v>0.18700000000000014</v>
      </c>
      <c r="AE7232" s="157">
        <f>IF('1a-Electricity'!$R$77="no","",ROUND(AD7232,4))</f>
        <v>0.187</v>
      </c>
      <c r="AF7232" s="157">
        <f>IF('1a-Electricity'!$R$78="no","",ROUND(AD7232,4))</f>
        <v>0.187</v>
      </c>
      <c r="AG7232" s="157">
        <f>IF('1a-Electricity'!$R$79="no","",ROUND(AD7232,4))</f>
        <v>0.187</v>
      </c>
      <c r="BL7232" s="157">
        <f t="shared" si="242"/>
        <v>0.18600000000000014</v>
      </c>
      <c r="BM7232" s="157">
        <f>IF('1b-NaturalGas'!$R$87="no","",ROUND(BL7232,4))</f>
        <v>0.186</v>
      </c>
      <c r="BN7232" s="157">
        <f>IF('1b-NaturalGas'!$R$88="no","",ROUND(BL7232,4))</f>
        <v>0.186</v>
      </c>
      <c r="BO7232" s="157">
        <f>IF('1b-NaturalGas'!$R$89="no","",ROUND(BL7232,4))</f>
        <v>0.186</v>
      </c>
      <c r="BP7232" s="157">
        <f>IF('1b-NaturalGas'!$R$90="no","not applicable (based on previous answers)",ROUND(BL7232,4))</f>
        <v>0.186</v>
      </c>
      <c r="BQ7232" s="157">
        <f>IF('1b-NaturalGas'!$R$91="no","not applicable (based on previous answers)",ROUND(BL7232,4))</f>
        <v>0.186</v>
      </c>
    </row>
    <row r="7233" spans="30:69" x14ac:dyDescent="0.25">
      <c r="AD7233" s="157">
        <f t="shared" si="241"/>
        <v>0.18800000000000014</v>
      </c>
      <c r="AE7233" s="157">
        <f>IF('1a-Electricity'!$R$77="no","",ROUND(AD7233,4))</f>
        <v>0.188</v>
      </c>
      <c r="AF7233" s="157">
        <f>IF('1a-Electricity'!$R$78="no","",ROUND(AD7233,4))</f>
        <v>0.188</v>
      </c>
      <c r="AG7233" s="157">
        <f>IF('1a-Electricity'!$R$79="no","",ROUND(AD7233,4))</f>
        <v>0.188</v>
      </c>
      <c r="BL7233" s="157">
        <f t="shared" si="242"/>
        <v>0.18700000000000014</v>
      </c>
      <c r="BM7233" s="157">
        <f>IF('1b-NaturalGas'!$R$87="no","",ROUND(BL7233,4))</f>
        <v>0.187</v>
      </c>
      <c r="BN7233" s="157">
        <f>IF('1b-NaturalGas'!$R$88="no","",ROUND(BL7233,4))</f>
        <v>0.187</v>
      </c>
      <c r="BO7233" s="157">
        <f>IF('1b-NaturalGas'!$R$89="no","",ROUND(BL7233,4))</f>
        <v>0.187</v>
      </c>
      <c r="BP7233" s="157">
        <f>IF('1b-NaturalGas'!$R$90="no","not applicable (based on previous answers)",ROUND(BL7233,4))</f>
        <v>0.187</v>
      </c>
      <c r="BQ7233" s="157">
        <f>IF('1b-NaturalGas'!$R$91="no","not applicable (based on previous answers)",ROUND(BL7233,4))</f>
        <v>0.187</v>
      </c>
    </row>
    <row r="7234" spans="30:69" x14ac:dyDescent="0.25">
      <c r="AD7234" s="157">
        <f t="shared" si="241"/>
        <v>0.18900000000000014</v>
      </c>
      <c r="AE7234" s="157">
        <f>IF('1a-Electricity'!$R$77="no","",ROUND(AD7234,4))</f>
        <v>0.189</v>
      </c>
      <c r="AF7234" s="157">
        <f>IF('1a-Electricity'!$R$78="no","",ROUND(AD7234,4))</f>
        <v>0.189</v>
      </c>
      <c r="AG7234" s="157">
        <f>IF('1a-Electricity'!$R$79="no","",ROUND(AD7234,4))</f>
        <v>0.189</v>
      </c>
      <c r="BL7234" s="157">
        <f t="shared" si="242"/>
        <v>0.18800000000000014</v>
      </c>
      <c r="BM7234" s="157">
        <f>IF('1b-NaturalGas'!$R$87="no","",ROUND(BL7234,4))</f>
        <v>0.188</v>
      </c>
      <c r="BN7234" s="157">
        <f>IF('1b-NaturalGas'!$R$88="no","",ROUND(BL7234,4))</f>
        <v>0.188</v>
      </c>
      <c r="BO7234" s="157">
        <f>IF('1b-NaturalGas'!$R$89="no","",ROUND(BL7234,4))</f>
        <v>0.188</v>
      </c>
      <c r="BP7234" s="157">
        <f>IF('1b-NaturalGas'!$R$90="no","not applicable (based on previous answers)",ROUND(BL7234,4))</f>
        <v>0.188</v>
      </c>
      <c r="BQ7234" s="157">
        <f>IF('1b-NaturalGas'!$R$91="no","not applicable (based on previous answers)",ROUND(BL7234,4))</f>
        <v>0.188</v>
      </c>
    </row>
    <row r="7235" spans="30:69" x14ac:dyDescent="0.25">
      <c r="AD7235" s="157">
        <f t="shared" si="241"/>
        <v>0.19000000000000014</v>
      </c>
      <c r="AE7235" s="157">
        <f>IF('1a-Electricity'!$R$77="no","",ROUND(AD7235,4))</f>
        <v>0.19</v>
      </c>
      <c r="AF7235" s="157">
        <f>IF('1a-Electricity'!$R$78="no","",ROUND(AD7235,4))</f>
        <v>0.19</v>
      </c>
      <c r="AG7235" s="157">
        <f>IF('1a-Electricity'!$R$79="no","",ROUND(AD7235,4))</f>
        <v>0.19</v>
      </c>
      <c r="BL7235" s="157">
        <f t="shared" si="242"/>
        <v>0.18900000000000014</v>
      </c>
      <c r="BM7235" s="157">
        <f>IF('1b-NaturalGas'!$R$87="no","",ROUND(BL7235,4))</f>
        <v>0.189</v>
      </c>
      <c r="BN7235" s="157">
        <f>IF('1b-NaturalGas'!$R$88="no","",ROUND(BL7235,4))</f>
        <v>0.189</v>
      </c>
      <c r="BO7235" s="157">
        <f>IF('1b-NaturalGas'!$R$89="no","",ROUND(BL7235,4))</f>
        <v>0.189</v>
      </c>
      <c r="BP7235" s="157">
        <f>IF('1b-NaturalGas'!$R$90="no","not applicable (based on previous answers)",ROUND(BL7235,4))</f>
        <v>0.189</v>
      </c>
      <c r="BQ7235" s="157">
        <f>IF('1b-NaturalGas'!$R$91="no","not applicable (based on previous answers)",ROUND(BL7235,4))</f>
        <v>0.189</v>
      </c>
    </row>
    <row r="7236" spans="30:69" x14ac:dyDescent="0.25">
      <c r="AD7236" s="157">
        <f t="shared" si="241"/>
        <v>0.19100000000000014</v>
      </c>
      <c r="AE7236" s="157">
        <f>IF('1a-Electricity'!$R$77="no","",ROUND(AD7236,4))</f>
        <v>0.191</v>
      </c>
      <c r="AF7236" s="157">
        <f>IF('1a-Electricity'!$R$78="no","",ROUND(AD7236,4))</f>
        <v>0.191</v>
      </c>
      <c r="AG7236" s="157">
        <f>IF('1a-Electricity'!$R$79="no","",ROUND(AD7236,4))</f>
        <v>0.191</v>
      </c>
      <c r="BL7236" s="157">
        <f t="shared" si="242"/>
        <v>0.19000000000000014</v>
      </c>
      <c r="BM7236" s="157">
        <f>IF('1b-NaturalGas'!$R$87="no","",ROUND(BL7236,4))</f>
        <v>0.19</v>
      </c>
      <c r="BN7236" s="157">
        <f>IF('1b-NaturalGas'!$R$88="no","",ROUND(BL7236,4))</f>
        <v>0.19</v>
      </c>
      <c r="BO7236" s="157">
        <f>IF('1b-NaturalGas'!$R$89="no","",ROUND(BL7236,4))</f>
        <v>0.19</v>
      </c>
      <c r="BP7236" s="157">
        <f>IF('1b-NaturalGas'!$R$90="no","not applicable (based on previous answers)",ROUND(BL7236,4))</f>
        <v>0.19</v>
      </c>
      <c r="BQ7236" s="157">
        <f>IF('1b-NaturalGas'!$R$91="no","not applicable (based on previous answers)",ROUND(BL7236,4))</f>
        <v>0.19</v>
      </c>
    </row>
    <row r="7237" spans="30:69" x14ac:dyDescent="0.25">
      <c r="AD7237" s="157">
        <f t="shared" si="241"/>
        <v>0.19200000000000014</v>
      </c>
      <c r="AE7237" s="157">
        <f>IF('1a-Electricity'!$R$77="no","",ROUND(AD7237,4))</f>
        <v>0.192</v>
      </c>
      <c r="AF7237" s="157">
        <f>IF('1a-Electricity'!$R$78="no","",ROUND(AD7237,4))</f>
        <v>0.192</v>
      </c>
      <c r="AG7237" s="157">
        <f>IF('1a-Electricity'!$R$79="no","",ROUND(AD7237,4))</f>
        <v>0.192</v>
      </c>
      <c r="BL7237" s="157">
        <f t="shared" si="242"/>
        <v>0.19100000000000014</v>
      </c>
      <c r="BM7237" s="157">
        <f>IF('1b-NaturalGas'!$R$87="no","",ROUND(BL7237,4))</f>
        <v>0.191</v>
      </c>
      <c r="BN7237" s="157">
        <f>IF('1b-NaturalGas'!$R$88="no","",ROUND(BL7237,4))</f>
        <v>0.191</v>
      </c>
      <c r="BO7237" s="157">
        <f>IF('1b-NaturalGas'!$R$89="no","",ROUND(BL7237,4))</f>
        <v>0.191</v>
      </c>
      <c r="BP7237" s="157">
        <f>IF('1b-NaturalGas'!$R$90="no","not applicable (based on previous answers)",ROUND(BL7237,4))</f>
        <v>0.191</v>
      </c>
      <c r="BQ7237" s="157">
        <f>IF('1b-NaturalGas'!$R$91="no","not applicable (based on previous answers)",ROUND(BL7237,4))</f>
        <v>0.191</v>
      </c>
    </row>
    <row r="7238" spans="30:69" x14ac:dyDescent="0.25">
      <c r="AD7238" s="157">
        <f t="shared" si="241"/>
        <v>0.19300000000000014</v>
      </c>
      <c r="AE7238" s="157">
        <f>IF('1a-Electricity'!$R$77="no","",ROUND(AD7238,4))</f>
        <v>0.193</v>
      </c>
      <c r="AF7238" s="157">
        <f>IF('1a-Electricity'!$R$78="no","",ROUND(AD7238,4))</f>
        <v>0.193</v>
      </c>
      <c r="AG7238" s="157">
        <f>IF('1a-Electricity'!$R$79="no","",ROUND(AD7238,4))</f>
        <v>0.193</v>
      </c>
      <c r="BL7238" s="157">
        <f t="shared" si="242"/>
        <v>0.19200000000000014</v>
      </c>
      <c r="BM7238" s="157">
        <f>IF('1b-NaturalGas'!$R$87="no","",ROUND(BL7238,4))</f>
        <v>0.192</v>
      </c>
      <c r="BN7238" s="157">
        <f>IF('1b-NaturalGas'!$R$88="no","",ROUND(BL7238,4))</f>
        <v>0.192</v>
      </c>
      <c r="BO7238" s="157">
        <f>IF('1b-NaturalGas'!$R$89="no","",ROUND(BL7238,4))</f>
        <v>0.192</v>
      </c>
      <c r="BP7238" s="157">
        <f>IF('1b-NaturalGas'!$R$90="no","not applicable (based on previous answers)",ROUND(BL7238,4))</f>
        <v>0.192</v>
      </c>
      <c r="BQ7238" s="157">
        <f>IF('1b-NaturalGas'!$R$91="no","not applicable (based on previous answers)",ROUND(BL7238,4))</f>
        <v>0.192</v>
      </c>
    </row>
    <row r="7239" spans="30:69" x14ac:dyDescent="0.25">
      <c r="AD7239" s="157">
        <f t="shared" si="241"/>
        <v>0.19400000000000014</v>
      </c>
      <c r="AE7239" s="157">
        <f>IF('1a-Electricity'!$R$77="no","",ROUND(AD7239,4))</f>
        <v>0.19400000000000001</v>
      </c>
      <c r="AF7239" s="157">
        <f>IF('1a-Electricity'!$R$78="no","",ROUND(AD7239,4))</f>
        <v>0.19400000000000001</v>
      </c>
      <c r="AG7239" s="157">
        <f>IF('1a-Electricity'!$R$79="no","",ROUND(AD7239,4))</f>
        <v>0.19400000000000001</v>
      </c>
      <c r="BL7239" s="157">
        <f t="shared" si="242"/>
        <v>0.19300000000000014</v>
      </c>
      <c r="BM7239" s="157">
        <f>IF('1b-NaturalGas'!$R$87="no","",ROUND(BL7239,4))</f>
        <v>0.193</v>
      </c>
      <c r="BN7239" s="157">
        <f>IF('1b-NaturalGas'!$R$88="no","",ROUND(BL7239,4))</f>
        <v>0.193</v>
      </c>
      <c r="BO7239" s="157">
        <f>IF('1b-NaturalGas'!$R$89="no","",ROUND(BL7239,4))</f>
        <v>0.193</v>
      </c>
      <c r="BP7239" s="157">
        <f>IF('1b-NaturalGas'!$R$90="no","not applicable (based on previous answers)",ROUND(BL7239,4))</f>
        <v>0.193</v>
      </c>
      <c r="BQ7239" s="157">
        <f>IF('1b-NaturalGas'!$R$91="no","not applicable (based on previous answers)",ROUND(BL7239,4))</f>
        <v>0.193</v>
      </c>
    </row>
    <row r="7240" spans="30:69" x14ac:dyDescent="0.25">
      <c r="AD7240" s="157">
        <f t="shared" si="241"/>
        <v>0.19500000000000015</v>
      </c>
      <c r="AE7240" s="157">
        <f>IF('1a-Electricity'!$R$77="no","",ROUND(AD7240,4))</f>
        <v>0.19500000000000001</v>
      </c>
      <c r="AF7240" s="157">
        <f>IF('1a-Electricity'!$R$78="no","",ROUND(AD7240,4))</f>
        <v>0.19500000000000001</v>
      </c>
      <c r="AG7240" s="157">
        <f>IF('1a-Electricity'!$R$79="no","",ROUND(AD7240,4))</f>
        <v>0.19500000000000001</v>
      </c>
      <c r="BL7240" s="157">
        <f t="shared" si="242"/>
        <v>0.19400000000000014</v>
      </c>
      <c r="BM7240" s="157">
        <f>IF('1b-NaturalGas'!$R$87="no","",ROUND(BL7240,4))</f>
        <v>0.19400000000000001</v>
      </c>
      <c r="BN7240" s="157">
        <f>IF('1b-NaturalGas'!$R$88="no","",ROUND(BL7240,4))</f>
        <v>0.19400000000000001</v>
      </c>
      <c r="BO7240" s="157">
        <f>IF('1b-NaturalGas'!$R$89="no","",ROUND(BL7240,4))</f>
        <v>0.19400000000000001</v>
      </c>
      <c r="BP7240" s="157">
        <f>IF('1b-NaturalGas'!$R$90="no","not applicable (based on previous answers)",ROUND(BL7240,4))</f>
        <v>0.19400000000000001</v>
      </c>
      <c r="BQ7240" s="157">
        <f>IF('1b-NaturalGas'!$R$91="no","not applicable (based on previous answers)",ROUND(BL7240,4))</f>
        <v>0.19400000000000001</v>
      </c>
    </row>
    <row r="7241" spans="30:69" x14ac:dyDescent="0.25">
      <c r="AD7241" s="157">
        <f t="shared" si="241"/>
        <v>0.19600000000000015</v>
      </c>
      <c r="AE7241" s="157">
        <f>IF('1a-Electricity'!$R$77="no","",ROUND(AD7241,4))</f>
        <v>0.19600000000000001</v>
      </c>
      <c r="AF7241" s="157">
        <f>IF('1a-Electricity'!$R$78="no","",ROUND(AD7241,4))</f>
        <v>0.19600000000000001</v>
      </c>
      <c r="AG7241" s="157">
        <f>IF('1a-Electricity'!$R$79="no","",ROUND(AD7241,4))</f>
        <v>0.19600000000000001</v>
      </c>
      <c r="BL7241" s="157">
        <f t="shared" si="242"/>
        <v>0.19500000000000015</v>
      </c>
      <c r="BM7241" s="157">
        <f>IF('1b-NaturalGas'!$R$87="no","",ROUND(BL7241,4))</f>
        <v>0.19500000000000001</v>
      </c>
      <c r="BN7241" s="157">
        <f>IF('1b-NaturalGas'!$R$88="no","",ROUND(BL7241,4))</f>
        <v>0.19500000000000001</v>
      </c>
      <c r="BO7241" s="157">
        <f>IF('1b-NaturalGas'!$R$89="no","",ROUND(BL7241,4))</f>
        <v>0.19500000000000001</v>
      </c>
      <c r="BP7241" s="157">
        <f>IF('1b-NaturalGas'!$R$90="no","not applicable (based on previous answers)",ROUND(BL7241,4))</f>
        <v>0.19500000000000001</v>
      </c>
      <c r="BQ7241" s="157">
        <f>IF('1b-NaturalGas'!$R$91="no","not applicable (based on previous answers)",ROUND(BL7241,4))</f>
        <v>0.19500000000000001</v>
      </c>
    </row>
    <row r="7242" spans="30:69" x14ac:dyDescent="0.25">
      <c r="AD7242" s="157">
        <f t="shared" si="241"/>
        <v>0.19700000000000015</v>
      </c>
      <c r="AE7242" s="157">
        <f>IF('1a-Electricity'!$R$77="no","",ROUND(AD7242,4))</f>
        <v>0.19700000000000001</v>
      </c>
      <c r="AF7242" s="157">
        <f>IF('1a-Electricity'!$R$78="no","",ROUND(AD7242,4))</f>
        <v>0.19700000000000001</v>
      </c>
      <c r="AG7242" s="157">
        <f>IF('1a-Electricity'!$R$79="no","",ROUND(AD7242,4))</f>
        <v>0.19700000000000001</v>
      </c>
      <c r="BL7242" s="157">
        <f t="shared" si="242"/>
        <v>0.19600000000000015</v>
      </c>
      <c r="BM7242" s="157">
        <f>IF('1b-NaturalGas'!$R$87="no","",ROUND(BL7242,4))</f>
        <v>0.19600000000000001</v>
      </c>
      <c r="BN7242" s="157">
        <f>IF('1b-NaturalGas'!$R$88="no","",ROUND(BL7242,4))</f>
        <v>0.19600000000000001</v>
      </c>
      <c r="BO7242" s="157">
        <f>IF('1b-NaturalGas'!$R$89="no","",ROUND(BL7242,4))</f>
        <v>0.19600000000000001</v>
      </c>
      <c r="BP7242" s="157">
        <f>IF('1b-NaturalGas'!$R$90="no","not applicable (based on previous answers)",ROUND(BL7242,4))</f>
        <v>0.19600000000000001</v>
      </c>
      <c r="BQ7242" s="157">
        <f>IF('1b-NaturalGas'!$R$91="no","not applicable (based on previous answers)",ROUND(BL7242,4))</f>
        <v>0.19600000000000001</v>
      </c>
    </row>
    <row r="7243" spans="30:69" x14ac:dyDescent="0.25">
      <c r="AD7243" s="157">
        <f t="shared" si="241"/>
        <v>0.19800000000000015</v>
      </c>
      <c r="AE7243" s="157">
        <f>IF('1a-Electricity'!$R$77="no","",ROUND(AD7243,4))</f>
        <v>0.19800000000000001</v>
      </c>
      <c r="AF7243" s="157">
        <f>IF('1a-Electricity'!$R$78="no","",ROUND(AD7243,4))</f>
        <v>0.19800000000000001</v>
      </c>
      <c r="AG7243" s="157">
        <f>IF('1a-Electricity'!$R$79="no","",ROUND(AD7243,4))</f>
        <v>0.19800000000000001</v>
      </c>
      <c r="BL7243" s="157">
        <f t="shared" si="242"/>
        <v>0.19700000000000015</v>
      </c>
      <c r="BM7243" s="157">
        <f>IF('1b-NaturalGas'!$R$87="no","",ROUND(BL7243,4))</f>
        <v>0.19700000000000001</v>
      </c>
      <c r="BN7243" s="157">
        <f>IF('1b-NaturalGas'!$R$88="no","",ROUND(BL7243,4))</f>
        <v>0.19700000000000001</v>
      </c>
      <c r="BO7243" s="157">
        <f>IF('1b-NaturalGas'!$R$89="no","",ROUND(BL7243,4))</f>
        <v>0.19700000000000001</v>
      </c>
      <c r="BP7243" s="157">
        <f>IF('1b-NaturalGas'!$R$90="no","not applicable (based on previous answers)",ROUND(BL7243,4))</f>
        <v>0.19700000000000001</v>
      </c>
      <c r="BQ7243" s="157">
        <f>IF('1b-NaturalGas'!$R$91="no","not applicable (based on previous answers)",ROUND(BL7243,4))</f>
        <v>0.19700000000000001</v>
      </c>
    </row>
    <row r="7244" spans="30:69" x14ac:dyDescent="0.25">
      <c r="AD7244" s="157">
        <f t="shared" si="241"/>
        <v>0.19900000000000015</v>
      </c>
      <c r="AE7244" s="157">
        <f>IF('1a-Electricity'!$R$77="no","",ROUND(AD7244,4))</f>
        <v>0.19900000000000001</v>
      </c>
      <c r="AF7244" s="157">
        <f>IF('1a-Electricity'!$R$78="no","",ROUND(AD7244,4))</f>
        <v>0.19900000000000001</v>
      </c>
      <c r="AG7244" s="157">
        <f>IF('1a-Electricity'!$R$79="no","",ROUND(AD7244,4))</f>
        <v>0.19900000000000001</v>
      </c>
      <c r="BL7244" s="157">
        <f t="shared" si="242"/>
        <v>0.19800000000000015</v>
      </c>
      <c r="BM7244" s="157">
        <f>IF('1b-NaturalGas'!$R$87="no","",ROUND(BL7244,4))</f>
        <v>0.19800000000000001</v>
      </c>
      <c r="BN7244" s="157">
        <f>IF('1b-NaturalGas'!$R$88="no","",ROUND(BL7244,4))</f>
        <v>0.19800000000000001</v>
      </c>
      <c r="BO7244" s="157">
        <f>IF('1b-NaturalGas'!$R$89="no","",ROUND(BL7244,4))</f>
        <v>0.19800000000000001</v>
      </c>
      <c r="BP7244" s="157">
        <f>IF('1b-NaturalGas'!$R$90="no","not applicable (based on previous answers)",ROUND(BL7244,4))</f>
        <v>0.19800000000000001</v>
      </c>
      <c r="BQ7244" s="157">
        <f>IF('1b-NaturalGas'!$R$91="no","not applicable (based on previous answers)",ROUND(BL7244,4))</f>
        <v>0.19800000000000001</v>
      </c>
    </row>
    <row r="7245" spans="30:69" x14ac:dyDescent="0.25">
      <c r="AD7245" s="157">
        <f t="shared" si="241"/>
        <v>0.20000000000000015</v>
      </c>
      <c r="AE7245" s="157">
        <f>IF('1a-Electricity'!$R$77="no","",ROUND(AD7245,4))</f>
        <v>0.2</v>
      </c>
      <c r="AF7245" s="157">
        <f>IF('1a-Electricity'!$R$78="no","",ROUND(AD7245,4))</f>
        <v>0.2</v>
      </c>
      <c r="AG7245" s="157">
        <f>IF('1a-Electricity'!$R$79="no","",ROUND(AD7245,4))</f>
        <v>0.2</v>
      </c>
      <c r="BL7245" s="157">
        <f t="shared" si="242"/>
        <v>0.19900000000000015</v>
      </c>
      <c r="BM7245" s="157">
        <f>IF('1b-NaturalGas'!$R$87="no","",ROUND(BL7245,4))</f>
        <v>0.19900000000000001</v>
      </c>
      <c r="BN7245" s="157">
        <f>IF('1b-NaturalGas'!$R$88="no","",ROUND(BL7245,4))</f>
        <v>0.19900000000000001</v>
      </c>
      <c r="BO7245" s="157">
        <f>IF('1b-NaturalGas'!$R$89="no","",ROUND(BL7245,4))</f>
        <v>0.19900000000000001</v>
      </c>
      <c r="BP7245" s="157">
        <f>IF('1b-NaturalGas'!$R$90="no","not applicable (based on previous answers)",ROUND(BL7245,4))</f>
        <v>0.19900000000000001</v>
      </c>
      <c r="BQ7245" s="157">
        <f>IF('1b-NaturalGas'!$R$91="no","not applicable (based on previous answers)",ROUND(BL7245,4))</f>
        <v>0.19900000000000001</v>
      </c>
    </row>
    <row r="7246" spans="30:69" x14ac:dyDescent="0.25">
      <c r="AD7246" s="157">
        <f t="shared" si="241"/>
        <v>0.20100000000000015</v>
      </c>
      <c r="AE7246" s="157">
        <f>IF('1a-Electricity'!$R$77="no","",ROUND(AD7246,4))</f>
        <v>0.20100000000000001</v>
      </c>
      <c r="AF7246" s="157">
        <f>IF('1a-Electricity'!$R$78="no","",ROUND(AD7246,4))</f>
        <v>0.20100000000000001</v>
      </c>
      <c r="AG7246" s="157">
        <f>IF('1a-Electricity'!$R$79="no","",ROUND(AD7246,4))</f>
        <v>0.20100000000000001</v>
      </c>
      <c r="BL7246" s="157">
        <f t="shared" si="242"/>
        <v>0.20000000000000015</v>
      </c>
      <c r="BM7246" s="157">
        <f>IF('1b-NaturalGas'!$R$87="no","",ROUND(BL7246,4))</f>
        <v>0.2</v>
      </c>
      <c r="BN7246" s="157">
        <f>IF('1b-NaturalGas'!$R$88="no","",ROUND(BL7246,4))</f>
        <v>0.2</v>
      </c>
      <c r="BO7246" s="157">
        <f>IF('1b-NaturalGas'!$R$89="no","",ROUND(BL7246,4))</f>
        <v>0.2</v>
      </c>
      <c r="BP7246" s="157">
        <f>IF('1b-NaturalGas'!$R$90="no","not applicable (based on previous answers)",ROUND(BL7246,4))</f>
        <v>0.2</v>
      </c>
      <c r="BQ7246" s="157">
        <f>IF('1b-NaturalGas'!$R$91="no","not applicable (based on previous answers)",ROUND(BL7246,4))</f>
        <v>0.2</v>
      </c>
    </row>
    <row r="7247" spans="30:69" x14ac:dyDescent="0.25">
      <c r="AD7247" s="157">
        <f t="shared" si="241"/>
        <v>0.20200000000000015</v>
      </c>
      <c r="AE7247" s="157">
        <f>IF('1a-Electricity'!$R$77="no","",ROUND(AD7247,4))</f>
        <v>0.20200000000000001</v>
      </c>
      <c r="AF7247" s="157">
        <f>IF('1a-Electricity'!$R$78="no","",ROUND(AD7247,4))</f>
        <v>0.20200000000000001</v>
      </c>
      <c r="AG7247" s="157">
        <f>IF('1a-Electricity'!$R$79="no","",ROUND(AD7247,4))</f>
        <v>0.20200000000000001</v>
      </c>
      <c r="BL7247" s="157">
        <f t="shared" si="242"/>
        <v>0.20100000000000015</v>
      </c>
      <c r="BM7247" s="157">
        <f>IF('1b-NaturalGas'!$R$87="no","",ROUND(BL7247,4))</f>
        <v>0.20100000000000001</v>
      </c>
      <c r="BN7247" s="157">
        <f>IF('1b-NaturalGas'!$R$88="no","",ROUND(BL7247,4))</f>
        <v>0.20100000000000001</v>
      </c>
      <c r="BO7247" s="157">
        <f>IF('1b-NaturalGas'!$R$89="no","",ROUND(BL7247,4))</f>
        <v>0.20100000000000001</v>
      </c>
      <c r="BP7247" s="157">
        <f>IF('1b-NaturalGas'!$R$90="no","not applicable (based on previous answers)",ROUND(BL7247,4))</f>
        <v>0.20100000000000001</v>
      </c>
      <c r="BQ7247" s="157">
        <f>IF('1b-NaturalGas'!$R$91="no","not applicable (based on previous answers)",ROUND(BL7247,4))</f>
        <v>0.20100000000000001</v>
      </c>
    </row>
    <row r="7248" spans="30:69" x14ac:dyDescent="0.25">
      <c r="AD7248" s="157">
        <f t="shared" si="241"/>
        <v>0.20300000000000015</v>
      </c>
      <c r="AE7248" s="157">
        <f>IF('1a-Electricity'!$R$77="no","",ROUND(AD7248,4))</f>
        <v>0.20300000000000001</v>
      </c>
      <c r="AF7248" s="157">
        <f>IF('1a-Electricity'!$R$78="no","",ROUND(AD7248,4))</f>
        <v>0.20300000000000001</v>
      </c>
      <c r="AG7248" s="157">
        <f>IF('1a-Electricity'!$R$79="no","",ROUND(AD7248,4))</f>
        <v>0.20300000000000001</v>
      </c>
      <c r="BL7248" s="157">
        <f t="shared" si="242"/>
        <v>0.20200000000000015</v>
      </c>
      <c r="BM7248" s="157">
        <f>IF('1b-NaturalGas'!$R$87="no","",ROUND(BL7248,4))</f>
        <v>0.20200000000000001</v>
      </c>
      <c r="BN7248" s="157">
        <f>IF('1b-NaturalGas'!$R$88="no","",ROUND(BL7248,4))</f>
        <v>0.20200000000000001</v>
      </c>
      <c r="BO7248" s="157">
        <f>IF('1b-NaturalGas'!$R$89="no","",ROUND(BL7248,4))</f>
        <v>0.20200000000000001</v>
      </c>
      <c r="BP7248" s="157">
        <f>IF('1b-NaturalGas'!$R$90="no","not applicable (based on previous answers)",ROUND(BL7248,4))</f>
        <v>0.20200000000000001</v>
      </c>
      <c r="BQ7248" s="157">
        <f>IF('1b-NaturalGas'!$R$91="no","not applicable (based on previous answers)",ROUND(BL7248,4))</f>
        <v>0.20200000000000001</v>
      </c>
    </row>
    <row r="7249" spans="30:69" x14ac:dyDescent="0.25">
      <c r="AD7249" s="157">
        <f t="shared" si="241"/>
        <v>0.20400000000000015</v>
      </c>
      <c r="AE7249" s="157">
        <f>IF('1a-Electricity'!$R$77="no","",ROUND(AD7249,4))</f>
        <v>0.20399999999999999</v>
      </c>
      <c r="AF7249" s="157">
        <f>IF('1a-Electricity'!$R$78="no","",ROUND(AD7249,4))</f>
        <v>0.20399999999999999</v>
      </c>
      <c r="AG7249" s="157">
        <f>IF('1a-Electricity'!$R$79="no","",ROUND(AD7249,4))</f>
        <v>0.20399999999999999</v>
      </c>
      <c r="BL7249" s="157">
        <f t="shared" si="242"/>
        <v>0.20300000000000015</v>
      </c>
      <c r="BM7249" s="157">
        <f>IF('1b-NaturalGas'!$R$87="no","",ROUND(BL7249,4))</f>
        <v>0.20300000000000001</v>
      </c>
      <c r="BN7249" s="157">
        <f>IF('1b-NaturalGas'!$R$88="no","",ROUND(BL7249,4))</f>
        <v>0.20300000000000001</v>
      </c>
      <c r="BO7249" s="157">
        <f>IF('1b-NaturalGas'!$R$89="no","",ROUND(BL7249,4))</f>
        <v>0.20300000000000001</v>
      </c>
      <c r="BP7249" s="157">
        <f>IF('1b-NaturalGas'!$R$90="no","not applicable (based on previous answers)",ROUND(BL7249,4))</f>
        <v>0.20300000000000001</v>
      </c>
      <c r="BQ7249" s="157">
        <f>IF('1b-NaturalGas'!$R$91="no","not applicable (based on previous answers)",ROUND(BL7249,4))</f>
        <v>0.20300000000000001</v>
      </c>
    </row>
    <row r="7250" spans="30:69" x14ac:dyDescent="0.25">
      <c r="AD7250" s="157">
        <f t="shared" si="241"/>
        <v>0.20500000000000015</v>
      </c>
      <c r="AE7250" s="157">
        <f>IF('1a-Electricity'!$R$77="no","",ROUND(AD7250,4))</f>
        <v>0.20499999999999999</v>
      </c>
      <c r="AF7250" s="157">
        <f>IF('1a-Electricity'!$R$78="no","",ROUND(AD7250,4))</f>
        <v>0.20499999999999999</v>
      </c>
      <c r="AG7250" s="157">
        <f>IF('1a-Electricity'!$R$79="no","",ROUND(AD7250,4))</f>
        <v>0.20499999999999999</v>
      </c>
      <c r="BL7250" s="157">
        <f t="shared" si="242"/>
        <v>0.20400000000000015</v>
      </c>
      <c r="BM7250" s="157">
        <f>IF('1b-NaturalGas'!$R$87="no","",ROUND(BL7250,4))</f>
        <v>0.20399999999999999</v>
      </c>
      <c r="BN7250" s="157">
        <f>IF('1b-NaturalGas'!$R$88="no","",ROUND(BL7250,4))</f>
        <v>0.20399999999999999</v>
      </c>
      <c r="BO7250" s="157">
        <f>IF('1b-NaturalGas'!$R$89="no","",ROUND(BL7250,4))</f>
        <v>0.20399999999999999</v>
      </c>
      <c r="BP7250" s="157">
        <f>IF('1b-NaturalGas'!$R$90="no","not applicable (based on previous answers)",ROUND(BL7250,4))</f>
        <v>0.20399999999999999</v>
      </c>
      <c r="BQ7250" s="157">
        <f>IF('1b-NaturalGas'!$R$91="no","not applicable (based on previous answers)",ROUND(BL7250,4))</f>
        <v>0.20399999999999999</v>
      </c>
    </row>
    <row r="7251" spans="30:69" x14ac:dyDescent="0.25">
      <c r="AD7251" s="157">
        <f t="shared" si="241"/>
        <v>0.20600000000000016</v>
      </c>
      <c r="AE7251" s="157">
        <f>IF('1a-Electricity'!$R$77="no","",ROUND(AD7251,4))</f>
        <v>0.20599999999999999</v>
      </c>
      <c r="AF7251" s="157">
        <f>IF('1a-Electricity'!$R$78="no","",ROUND(AD7251,4))</f>
        <v>0.20599999999999999</v>
      </c>
      <c r="AG7251" s="157">
        <f>IF('1a-Electricity'!$R$79="no","",ROUND(AD7251,4))</f>
        <v>0.20599999999999999</v>
      </c>
      <c r="BL7251" s="157">
        <f t="shared" si="242"/>
        <v>0.20500000000000015</v>
      </c>
      <c r="BM7251" s="157">
        <f>IF('1b-NaturalGas'!$R$87="no","",ROUND(BL7251,4))</f>
        <v>0.20499999999999999</v>
      </c>
      <c r="BN7251" s="157">
        <f>IF('1b-NaturalGas'!$R$88="no","",ROUND(BL7251,4))</f>
        <v>0.20499999999999999</v>
      </c>
      <c r="BO7251" s="157">
        <f>IF('1b-NaturalGas'!$R$89="no","",ROUND(BL7251,4))</f>
        <v>0.20499999999999999</v>
      </c>
      <c r="BP7251" s="157">
        <f>IF('1b-NaturalGas'!$R$90="no","not applicable (based on previous answers)",ROUND(BL7251,4))</f>
        <v>0.20499999999999999</v>
      </c>
      <c r="BQ7251" s="157">
        <f>IF('1b-NaturalGas'!$R$91="no","not applicable (based on previous answers)",ROUND(BL7251,4))</f>
        <v>0.20499999999999999</v>
      </c>
    </row>
    <row r="7252" spans="30:69" x14ac:dyDescent="0.25">
      <c r="AD7252" s="157">
        <f t="shared" si="241"/>
        <v>0.20700000000000016</v>
      </c>
      <c r="AE7252" s="157">
        <f>IF('1a-Electricity'!$R$77="no","",ROUND(AD7252,4))</f>
        <v>0.20699999999999999</v>
      </c>
      <c r="AF7252" s="157">
        <f>IF('1a-Electricity'!$R$78="no","",ROUND(AD7252,4))</f>
        <v>0.20699999999999999</v>
      </c>
      <c r="AG7252" s="157">
        <f>IF('1a-Electricity'!$R$79="no","",ROUND(AD7252,4))</f>
        <v>0.20699999999999999</v>
      </c>
      <c r="BL7252" s="157">
        <f t="shared" si="242"/>
        <v>0.20600000000000016</v>
      </c>
      <c r="BM7252" s="157">
        <f>IF('1b-NaturalGas'!$R$87="no","",ROUND(BL7252,4))</f>
        <v>0.20599999999999999</v>
      </c>
      <c r="BN7252" s="157">
        <f>IF('1b-NaturalGas'!$R$88="no","",ROUND(BL7252,4))</f>
        <v>0.20599999999999999</v>
      </c>
      <c r="BO7252" s="157">
        <f>IF('1b-NaturalGas'!$R$89="no","",ROUND(BL7252,4))</f>
        <v>0.20599999999999999</v>
      </c>
      <c r="BP7252" s="157">
        <f>IF('1b-NaturalGas'!$R$90="no","not applicable (based on previous answers)",ROUND(BL7252,4))</f>
        <v>0.20599999999999999</v>
      </c>
      <c r="BQ7252" s="157">
        <f>IF('1b-NaturalGas'!$R$91="no","not applicable (based on previous answers)",ROUND(BL7252,4))</f>
        <v>0.20599999999999999</v>
      </c>
    </row>
    <row r="7253" spans="30:69" x14ac:dyDescent="0.25">
      <c r="AD7253" s="157">
        <f t="shared" si="241"/>
        <v>0.20800000000000016</v>
      </c>
      <c r="AE7253" s="157">
        <f>IF('1a-Electricity'!$R$77="no","",ROUND(AD7253,4))</f>
        <v>0.20799999999999999</v>
      </c>
      <c r="AF7253" s="157">
        <f>IF('1a-Electricity'!$R$78="no","",ROUND(AD7253,4))</f>
        <v>0.20799999999999999</v>
      </c>
      <c r="AG7253" s="157">
        <f>IF('1a-Electricity'!$R$79="no","",ROUND(AD7253,4))</f>
        <v>0.20799999999999999</v>
      </c>
      <c r="BL7253" s="157">
        <f t="shared" si="242"/>
        <v>0.20700000000000016</v>
      </c>
      <c r="BM7253" s="157">
        <f>IF('1b-NaturalGas'!$R$87="no","",ROUND(BL7253,4))</f>
        <v>0.20699999999999999</v>
      </c>
      <c r="BN7253" s="157">
        <f>IF('1b-NaturalGas'!$R$88="no","",ROUND(BL7253,4))</f>
        <v>0.20699999999999999</v>
      </c>
      <c r="BO7253" s="157">
        <f>IF('1b-NaturalGas'!$R$89="no","",ROUND(BL7253,4))</f>
        <v>0.20699999999999999</v>
      </c>
      <c r="BP7253" s="157">
        <f>IF('1b-NaturalGas'!$R$90="no","not applicable (based on previous answers)",ROUND(BL7253,4))</f>
        <v>0.20699999999999999</v>
      </c>
      <c r="BQ7253" s="157">
        <f>IF('1b-NaturalGas'!$R$91="no","not applicable (based on previous answers)",ROUND(BL7253,4))</f>
        <v>0.20699999999999999</v>
      </c>
    </row>
    <row r="7254" spans="30:69" x14ac:dyDescent="0.25">
      <c r="AD7254" s="157">
        <f t="shared" si="241"/>
        <v>0.20900000000000016</v>
      </c>
      <c r="AE7254" s="157">
        <f>IF('1a-Electricity'!$R$77="no","",ROUND(AD7254,4))</f>
        <v>0.20899999999999999</v>
      </c>
      <c r="AF7254" s="157">
        <f>IF('1a-Electricity'!$R$78="no","",ROUND(AD7254,4))</f>
        <v>0.20899999999999999</v>
      </c>
      <c r="AG7254" s="157">
        <f>IF('1a-Electricity'!$R$79="no","",ROUND(AD7254,4))</f>
        <v>0.20899999999999999</v>
      </c>
      <c r="BL7254" s="157">
        <f t="shared" si="242"/>
        <v>0.20800000000000016</v>
      </c>
      <c r="BM7254" s="157">
        <f>IF('1b-NaturalGas'!$R$87="no","",ROUND(BL7254,4))</f>
        <v>0.20799999999999999</v>
      </c>
      <c r="BN7254" s="157">
        <f>IF('1b-NaturalGas'!$R$88="no","",ROUND(BL7254,4))</f>
        <v>0.20799999999999999</v>
      </c>
      <c r="BO7254" s="157">
        <f>IF('1b-NaturalGas'!$R$89="no","",ROUND(BL7254,4))</f>
        <v>0.20799999999999999</v>
      </c>
      <c r="BP7254" s="157">
        <f>IF('1b-NaturalGas'!$R$90="no","not applicable (based on previous answers)",ROUND(BL7254,4))</f>
        <v>0.20799999999999999</v>
      </c>
      <c r="BQ7254" s="157">
        <f>IF('1b-NaturalGas'!$R$91="no","not applicable (based on previous answers)",ROUND(BL7254,4))</f>
        <v>0.20799999999999999</v>
      </c>
    </row>
    <row r="7255" spans="30:69" x14ac:dyDescent="0.25">
      <c r="AD7255" s="157">
        <f t="shared" si="241"/>
        <v>0.21000000000000016</v>
      </c>
      <c r="AE7255" s="157">
        <f>IF('1a-Electricity'!$R$77="no","",ROUND(AD7255,4))</f>
        <v>0.21</v>
      </c>
      <c r="AF7255" s="157">
        <f>IF('1a-Electricity'!$R$78="no","",ROUND(AD7255,4))</f>
        <v>0.21</v>
      </c>
      <c r="AG7255" s="157">
        <f>IF('1a-Electricity'!$R$79="no","",ROUND(AD7255,4))</f>
        <v>0.21</v>
      </c>
      <c r="BL7255" s="157">
        <f t="shared" si="242"/>
        <v>0.20900000000000016</v>
      </c>
      <c r="BM7255" s="157">
        <f>IF('1b-NaturalGas'!$R$87="no","",ROUND(BL7255,4))</f>
        <v>0.20899999999999999</v>
      </c>
      <c r="BN7255" s="157">
        <f>IF('1b-NaturalGas'!$R$88="no","",ROUND(BL7255,4))</f>
        <v>0.20899999999999999</v>
      </c>
      <c r="BO7255" s="157">
        <f>IF('1b-NaturalGas'!$R$89="no","",ROUND(BL7255,4))</f>
        <v>0.20899999999999999</v>
      </c>
      <c r="BP7255" s="157">
        <f>IF('1b-NaturalGas'!$R$90="no","not applicable (based on previous answers)",ROUND(BL7255,4))</f>
        <v>0.20899999999999999</v>
      </c>
      <c r="BQ7255" s="157">
        <f>IF('1b-NaturalGas'!$R$91="no","not applicable (based on previous answers)",ROUND(BL7255,4))</f>
        <v>0.20899999999999999</v>
      </c>
    </row>
    <row r="7256" spans="30:69" x14ac:dyDescent="0.25">
      <c r="AD7256" s="157">
        <f t="shared" si="241"/>
        <v>0.21100000000000016</v>
      </c>
      <c r="AE7256" s="157">
        <f>IF('1a-Electricity'!$R$77="no","",ROUND(AD7256,4))</f>
        <v>0.21099999999999999</v>
      </c>
      <c r="AF7256" s="157">
        <f>IF('1a-Electricity'!$R$78="no","",ROUND(AD7256,4))</f>
        <v>0.21099999999999999</v>
      </c>
      <c r="AG7256" s="157">
        <f>IF('1a-Electricity'!$R$79="no","",ROUND(AD7256,4))</f>
        <v>0.21099999999999999</v>
      </c>
      <c r="BL7256" s="157">
        <f t="shared" si="242"/>
        <v>0.21000000000000016</v>
      </c>
      <c r="BM7256" s="157">
        <f>IF('1b-NaturalGas'!$R$87="no","",ROUND(BL7256,4))</f>
        <v>0.21</v>
      </c>
      <c r="BN7256" s="157">
        <f>IF('1b-NaturalGas'!$R$88="no","",ROUND(BL7256,4))</f>
        <v>0.21</v>
      </c>
      <c r="BO7256" s="157">
        <f>IF('1b-NaturalGas'!$R$89="no","",ROUND(BL7256,4))</f>
        <v>0.21</v>
      </c>
      <c r="BP7256" s="157">
        <f>IF('1b-NaturalGas'!$R$90="no","not applicable (based on previous answers)",ROUND(BL7256,4))</f>
        <v>0.21</v>
      </c>
      <c r="BQ7256" s="157">
        <f>IF('1b-NaturalGas'!$R$91="no","not applicable (based on previous answers)",ROUND(BL7256,4))</f>
        <v>0.21</v>
      </c>
    </row>
    <row r="7257" spans="30:69" x14ac:dyDescent="0.25">
      <c r="AD7257" s="157">
        <f t="shared" si="241"/>
        <v>0.21200000000000016</v>
      </c>
      <c r="AE7257" s="157">
        <f>IF('1a-Electricity'!$R$77="no","",ROUND(AD7257,4))</f>
        <v>0.21199999999999999</v>
      </c>
      <c r="AF7257" s="157">
        <f>IF('1a-Electricity'!$R$78="no","",ROUND(AD7257,4))</f>
        <v>0.21199999999999999</v>
      </c>
      <c r="AG7257" s="157">
        <f>IF('1a-Electricity'!$R$79="no","",ROUND(AD7257,4))</f>
        <v>0.21199999999999999</v>
      </c>
      <c r="BL7257" s="157">
        <f t="shared" si="242"/>
        <v>0.21100000000000016</v>
      </c>
      <c r="BM7257" s="157">
        <f>IF('1b-NaturalGas'!$R$87="no","",ROUND(BL7257,4))</f>
        <v>0.21099999999999999</v>
      </c>
      <c r="BN7257" s="157">
        <f>IF('1b-NaturalGas'!$R$88="no","",ROUND(BL7257,4))</f>
        <v>0.21099999999999999</v>
      </c>
      <c r="BO7257" s="157">
        <f>IF('1b-NaturalGas'!$R$89="no","",ROUND(BL7257,4))</f>
        <v>0.21099999999999999</v>
      </c>
      <c r="BP7257" s="157">
        <f>IF('1b-NaturalGas'!$R$90="no","not applicable (based on previous answers)",ROUND(BL7257,4))</f>
        <v>0.21099999999999999</v>
      </c>
      <c r="BQ7257" s="157">
        <f>IF('1b-NaturalGas'!$R$91="no","not applicable (based on previous answers)",ROUND(BL7257,4))</f>
        <v>0.21099999999999999</v>
      </c>
    </row>
    <row r="7258" spans="30:69" x14ac:dyDescent="0.25">
      <c r="AD7258" s="157">
        <f t="shared" si="241"/>
        <v>0.21300000000000016</v>
      </c>
      <c r="AE7258" s="157">
        <f>IF('1a-Electricity'!$R$77="no","",ROUND(AD7258,4))</f>
        <v>0.21299999999999999</v>
      </c>
      <c r="AF7258" s="157">
        <f>IF('1a-Electricity'!$R$78="no","",ROUND(AD7258,4))</f>
        <v>0.21299999999999999</v>
      </c>
      <c r="AG7258" s="157">
        <f>IF('1a-Electricity'!$R$79="no","",ROUND(AD7258,4))</f>
        <v>0.21299999999999999</v>
      </c>
      <c r="BL7258" s="157">
        <f t="shared" si="242"/>
        <v>0.21200000000000016</v>
      </c>
      <c r="BM7258" s="157">
        <f>IF('1b-NaturalGas'!$R$87="no","",ROUND(BL7258,4))</f>
        <v>0.21199999999999999</v>
      </c>
      <c r="BN7258" s="157">
        <f>IF('1b-NaturalGas'!$R$88="no","",ROUND(BL7258,4))</f>
        <v>0.21199999999999999</v>
      </c>
      <c r="BO7258" s="157">
        <f>IF('1b-NaturalGas'!$R$89="no","",ROUND(BL7258,4))</f>
        <v>0.21199999999999999</v>
      </c>
      <c r="BP7258" s="157">
        <f>IF('1b-NaturalGas'!$R$90="no","not applicable (based on previous answers)",ROUND(BL7258,4))</f>
        <v>0.21199999999999999</v>
      </c>
      <c r="BQ7258" s="157">
        <f>IF('1b-NaturalGas'!$R$91="no","not applicable (based on previous answers)",ROUND(BL7258,4))</f>
        <v>0.21199999999999999</v>
      </c>
    </row>
    <row r="7259" spans="30:69" x14ac:dyDescent="0.25">
      <c r="AD7259" s="157">
        <f t="shared" si="241"/>
        <v>0.21400000000000016</v>
      </c>
      <c r="AE7259" s="157">
        <f>IF('1a-Electricity'!$R$77="no","",ROUND(AD7259,4))</f>
        <v>0.214</v>
      </c>
      <c r="AF7259" s="157">
        <f>IF('1a-Electricity'!$R$78="no","",ROUND(AD7259,4))</f>
        <v>0.214</v>
      </c>
      <c r="AG7259" s="157">
        <f>IF('1a-Electricity'!$R$79="no","",ROUND(AD7259,4))</f>
        <v>0.214</v>
      </c>
      <c r="BL7259" s="157">
        <f t="shared" si="242"/>
        <v>0.21300000000000016</v>
      </c>
      <c r="BM7259" s="157">
        <f>IF('1b-NaturalGas'!$R$87="no","",ROUND(BL7259,4))</f>
        <v>0.21299999999999999</v>
      </c>
      <c r="BN7259" s="157">
        <f>IF('1b-NaturalGas'!$R$88="no","",ROUND(BL7259,4))</f>
        <v>0.21299999999999999</v>
      </c>
      <c r="BO7259" s="157">
        <f>IF('1b-NaturalGas'!$R$89="no","",ROUND(BL7259,4))</f>
        <v>0.21299999999999999</v>
      </c>
      <c r="BP7259" s="157">
        <f>IF('1b-NaturalGas'!$R$90="no","not applicable (based on previous answers)",ROUND(BL7259,4))</f>
        <v>0.21299999999999999</v>
      </c>
      <c r="BQ7259" s="157">
        <f>IF('1b-NaturalGas'!$R$91="no","not applicable (based on previous answers)",ROUND(BL7259,4))</f>
        <v>0.21299999999999999</v>
      </c>
    </row>
    <row r="7260" spans="30:69" x14ac:dyDescent="0.25">
      <c r="AD7260" s="157">
        <f t="shared" si="241"/>
        <v>0.21500000000000016</v>
      </c>
      <c r="AE7260" s="157">
        <f>IF('1a-Electricity'!$R$77="no","",ROUND(AD7260,4))</f>
        <v>0.215</v>
      </c>
      <c r="AF7260" s="157">
        <f>IF('1a-Electricity'!$R$78="no","",ROUND(AD7260,4))</f>
        <v>0.215</v>
      </c>
      <c r="AG7260" s="157">
        <f>IF('1a-Electricity'!$R$79="no","",ROUND(AD7260,4))</f>
        <v>0.215</v>
      </c>
      <c r="BL7260" s="157">
        <f t="shared" si="242"/>
        <v>0.21400000000000016</v>
      </c>
      <c r="BM7260" s="157">
        <f>IF('1b-NaturalGas'!$R$87="no","",ROUND(BL7260,4))</f>
        <v>0.214</v>
      </c>
      <c r="BN7260" s="157">
        <f>IF('1b-NaturalGas'!$R$88="no","",ROUND(BL7260,4))</f>
        <v>0.214</v>
      </c>
      <c r="BO7260" s="157">
        <f>IF('1b-NaturalGas'!$R$89="no","",ROUND(BL7260,4))</f>
        <v>0.214</v>
      </c>
      <c r="BP7260" s="157">
        <f>IF('1b-NaturalGas'!$R$90="no","not applicable (based on previous answers)",ROUND(BL7260,4))</f>
        <v>0.214</v>
      </c>
      <c r="BQ7260" s="157">
        <f>IF('1b-NaturalGas'!$R$91="no","not applicable (based on previous answers)",ROUND(BL7260,4))</f>
        <v>0.214</v>
      </c>
    </row>
    <row r="7261" spans="30:69" x14ac:dyDescent="0.25">
      <c r="AD7261" s="157">
        <f t="shared" si="241"/>
        <v>0.21600000000000016</v>
      </c>
      <c r="AE7261" s="157">
        <f>IF('1a-Electricity'!$R$77="no","",ROUND(AD7261,4))</f>
        <v>0.216</v>
      </c>
      <c r="AF7261" s="157">
        <f>IF('1a-Electricity'!$R$78="no","",ROUND(AD7261,4))</f>
        <v>0.216</v>
      </c>
      <c r="AG7261" s="157">
        <f>IF('1a-Electricity'!$R$79="no","",ROUND(AD7261,4))</f>
        <v>0.216</v>
      </c>
      <c r="BL7261" s="157">
        <f t="shared" si="242"/>
        <v>0.21500000000000016</v>
      </c>
      <c r="BM7261" s="157">
        <f>IF('1b-NaturalGas'!$R$87="no","",ROUND(BL7261,4))</f>
        <v>0.215</v>
      </c>
      <c r="BN7261" s="157">
        <f>IF('1b-NaturalGas'!$R$88="no","",ROUND(BL7261,4))</f>
        <v>0.215</v>
      </c>
      <c r="BO7261" s="157">
        <f>IF('1b-NaturalGas'!$R$89="no","",ROUND(BL7261,4))</f>
        <v>0.215</v>
      </c>
      <c r="BP7261" s="157">
        <f>IF('1b-NaturalGas'!$R$90="no","not applicable (based on previous answers)",ROUND(BL7261,4))</f>
        <v>0.215</v>
      </c>
      <c r="BQ7261" s="157">
        <f>IF('1b-NaturalGas'!$R$91="no","not applicable (based on previous answers)",ROUND(BL7261,4))</f>
        <v>0.215</v>
      </c>
    </row>
    <row r="7262" spans="30:69" x14ac:dyDescent="0.25">
      <c r="AD7262" s="157">
        <f t="shared" si="241"/>
        <v>0.21700000000000016</v>
      </c>
      <c r="AE7262" s="157">
        <f>IF('1a-Electricity'!$R$77="no","",ROUND(AD7262,4))</f>
        <v>0.217</v>
      </c>
      <c r="AF7262" s="157">
        <f>IF('1a-Electricity'!$R$78="no","",ROUND(AD7262,4))</f>
        <v>0.217</v>
      </c>
      <c r="AG7262" s="157">
        <f>IF('1a-Electricity'!$R$79="no","",ROUND(AD7262,4))</f>
        <v>0.217</v>
      </c>
      <c r="BL7262" s="157">
        <f t="shared" si="242"/>
        <v>0.21600000000000016</v>
      </c>
      <c r="BM7262" s="157">
        <f>IF('1b-NaturalGas'!$R$87="no","",ROUND(BL7262,4))</f>
        <v>0.216</v>
      </c>
      <c r="BN7262" s="157">
        <f>IF('1b-NaturalGas'!$R$88="no","",ROUND(BL7262,4))</f>
        <v>0.216</v>
      </c>
      <c r="BO7262" s="157">
        <f>IF('1b-NaturalGas'!$R$89="no","",ROUND(BL7262,4))</f>
        <v>0.216</v>
      </c>
      <c r="BP7262" s="157">
        <f>IF('1b-NaturalGas'!$R$90="no","not applicable (based on previous answers)",ROUND(BL7262,4))</f>
        <v>0.216</v>
      </c>
      <c r="BQ7262" s="157">
        <f>IF('1b-NaturalGas'!$R$91="no","not applicable (based on previous answers)",ROUND(BL7262,4))</f>
        <v>0.216</v>
      </c>
    </row>
    <row r="7263" spans="30:69" x14ac:dyDescent="0.25">
      <c r="AD7263" s="157">
        <f t="shared" si="241"/>
        <v>0.21800000000000017</v>
      </c>
      <c r="AE7263" s="157">
        <f>IF('1a-Electricity'!$R$77="no","",ROUND(AD7263,4))</f>
        <v>0.218</v>
      </c>
      <c r="AF7263" s="157">
        <f>IF('1a-Electricity'!$R$78="no","",ROUND(AD7263,4))</f>
        <v>0.218</v>
      </c>
      <c r="AG7263" s="157">
        <f>IF('1a-Electricity'!$R$79="no","",ROUND(AD7263,4))</f>
        <v>0.218</v>
      </c>
      <c r="BL7263" s="157">
        <f t="shared" si="242"/>
        <v>0.21700000000000016</v>
      </c>
      <c r="BM7263" s="157">
        <f>IF('1b-NaturalGas'!$R$87="no","",ROUND(BL7263,4))</f>
        <v>0.217</v>
      </c>
      <c r="BN7263" s="157">
        <f>IF('1b-NaturalGas'!$R$88="no","",ROUND(BL7263,4))</f>
        <v>0.217</v>
      </c>
      <c r="BO7263" s="157">
        <f>IF('1b-NaturalGas'!$R$89="no","",ROUND(BL7263,4))</f>
        <v>0.217</v>
      </c>
      <c r="BP7263" s="157">
        <f>IF('1b-NaturalGas'!$R$90="no","not applicable (based on previous answers)",ROUND(BL7263,4))</f>
        <v>0.217</v>
      </c>
      <c r="BQ7263" s="157">
        <f>IF('1b-NaturalGas'!$R$91="no","not applicable (based on previous answers)",ROUND(BL7263,4))</f>
        <v>0.217</v>
      </c>
    </row>
    <row r="7264" spans="30:69" x14ac:dyDescent="0.25">
      <c r="AD7264" s="157">
        <f t="shared" si="241"/>
        <v>0.21900000000000017</v>
      </c>
      <c r="AE7264" s="157">
        <f>IF('1a-Electricity'!$R$77="no","",ROUND(AD7264,4))</f>
        <v>0.219</v>
      </c>
      <c r="AF7264" s="157">
        <f>IF('1a-Electricity'!$R$78="no","",ROUND(AD7264,4))</f>
        <v>0.219</v>
      </c>
      <c r="AG7264" s="157">
        <f>IF('1a-Electricity'!$R$79="no","",ROUND(AD7264,4))</f>
        <v>0.219</v>
      </c>
      <c r="BL7264" s="157">
        <f t="shared" si="242"/>
        <v>0.21800000000000017</v>
      </c>
      <c r="BM7264" s="157">
        <f>IF('1b-NaturalGas'!$R$87="no","",ROUND(BL7264,4))</f>
        <v>0.218</v>
      </c>
      <c r="BN7264" s="157">
        <f>IF('1b-NaturalGas'!$R$88="no","",ROUND(BL7264,4))</f>
        <v>0.218</v>
      </c>
      <c r="BO7264" s="157">
        <f>IF('1b-NaturalGas'!$R$89="no","",ROUND(BL7264,4))</f>
        <v>0.218</v>
      </c>
      <c r="BP7264" s="157">
        <f>IF('1b-NaturalGas'!$R$90="no","not applicable (based on previous answers)",ROUND(BL7264,4))</f>
        <v>0.218</v>
      </c>
      <c r="BQ7264" s="157">
        <f>IF('1b-NaturalGas'!$R$91="no","not applicable (based on previous answers)",ROUND(BL7264,4))</f>
        <v>0.218</v>
      </c>
    </row>
    <row r="7265" spans="30:69" x14ac:dyDescent="0.25">
      <c r="AD7265" s="157">
        <f t="shared" si="241"/>
        <v>0.22000000000000017</v>
      </c>
      <c r="AE7265" s="157">
        <f>IF('1a-Electricity'!$R$77="no","",ROUND(AD7265,4))</f>
        <v>0.22</v>
      </c>
      <c r="AF7265" s="157">
        <f>IF('1a-Electricity'!$R$78="no","",ROUND(AD7265,4))</f>
        <v>0.22</v>
      </c>
      <c r="AG7265" s="157">
        <f>IF('1a-Electricity'!$R$79="no","",ROUND(AD7265,4))</f>
        <v>0.22</v>
      </c>
      <c r="BL7265" s="157">
        <f t="shared" si="242"/>
        <v>0.21900000000000017</v>
      </c>
      <c r="BM7265" s="157">
        <f>IF('1b-NaturalGas'!$R$87="no","",ROUND(BL7265,4))</f>
        <v>0.219</v>
      </c>
      <c r="BN7265" s="157">
        <f>IF('1b-NaturalGas'!$R$88="no","",ROUND(BL7265,4))</f>
        <v>0.219</v>
      </c>
      <c r="BO7265" s="157">
        <f>IF('1b-NaturalGas'!$R$89="no","",ROUND(BL7265,4))</f>
        <v>0.219</v>
      </c>
      <c r="BP7265" s="157">
        <f>IF('1b-NaturalGas'!$R$90="no","not applicable (based on previous answers)",ROUND(BL7265,4))</f>
        <v>0.219</v>
      </c>
      <c r="BQ7265" s="157">
        <f>IF('1b-NaturalGas'!$R$91="no","not applicable (based on previous answers)",ROUND(BL7265,4))</f>
        <v>0.219</v>
      </c>
    </row>
    <row r="7266" spans="30:69" x14ac:dyDescent="0.25">
      <c r="AD7266" s="157">
        <f t="shared" si="241"/>
        <v>0.22100000000000017</v>
      </c>
      <c r="AE7266" s="157">
        <f>IF('1a-Electricity'!$R$77="no","",ROUND(AD7266,4))</f>
        <v>0.221</v>
      </c>
      <c r="AF7266" s="157">
        <f>IF('1a-Electricity'!$R$78="no","",ROUND(AD7266,4))</f>
        <v>0.221</v>
      </c>
      <c r="AG7266" s="157">
        <f>IF('1a-Electricity'!$R$79="no","",ROUND(AD7266,4))</f>
        <v>0.221</v>
      </c>
      <c r="BL7266" s="157">
        <f t="shared" si="242"/>
        <v>0.22000000000000017</v>
      </c>
      <c r="BM7266" s="157">
        <f>IF('1b-NaturalGas'!$R$87="no","",ROUND(BL7266,4))</f>
        <v>0.22</v>
      </c>
      <c r="BN7266" s="157">
        <f>IF('1b-NaturalGas'!$R$88="no","",ROUND(BL7266,4))</f>
        <v>0.22</v>
      </c>
      <c r="BO7266" s="157">
        <f>IF('1b-NaturalGas'!$R$89="no","",ROUND(BL7266,4))</f>
        <v>0.22</v>
      </c>
      <c r="BP7266" s="157">
        <f>IF('1b-NaturalGas'!$R$90="no","not applicable (based on previous answers)",ROUND(BL7266,4))</f>
        <v>0.22</v>
      </c>
      <c r="BQ7266" s="157">
        <f>IF('1b-NaturalGas'!$R$91="no","not applicable (based on previous answers)",ROUND(BL7266,4))</f>
        <v>0.22</v>
      </c>
    </row>
    <row r="7267" spans="30:69" x14ac:dyDescent="0.25">
      <c r="AD7267" s="157">
        <f t="shared" si="241"/>
        <v>0.22200000000000017</v>
      </c>
      <c r="AE7267" s="157">
        <f>IF('1a-Electricity'!$R$77="no","",ROUND(AD7267,4))</f>
        <v>0.222</v>
      </c>
      <c r="AF7267" s="157">
        <f>IF('1a-Electricity'!$R$78="no","",ROUND(AD7267,4))</f>
        <v>0.222</v>
      </c>
      <c r="AG7267" s="157">
        <f>IF('1a-Electricity'!$R$79="no","",ROUND(AD7267,4))</f>
        <v>0.222</v>
      </c>
      <c r="BL7267" s="157">
        <f t="shared" si="242"/>
        <v>0.22100000000000017</v>
      </c>
      <c r="BM7267" s="157">
        <f>IF('1b-NaturalGas'!$R$87="no","",ROUND(BL7267,4))</f>
        <v>0.221</v>
      </c>
      <c r="BN7267" s="157">
        <f>IF('1b-NaturalGas'!$R$88="no","",ROUND(BL7267,4))</f>
        <v>0.221</v>
      </c>
      <c r="BO7267" s="157">
        <f>IF('1b-NaturalGas'!$R$89="no","",ROUND(BL7267,4))</f>
        <v>0.221</v>
      </c>
      <c r="BP7267" s="157">
        <f>IF('1b-NaturalGas'!$R$90="no","not applicable (based on previous answers)",ROUND(BL7267,4))</f>
        <v>0.221</v>
      </c>
      <c r="BQ7267" s="157">
        <f>IF('1b-NaturalGas'!$R$91="no","not applicable (based on previous answers)",ROUND(BL7267,4))</f>
        <v>0.221</v>
      </c>
    </row>
    <row r="7268" spans="30:69" x14ac:dyDescent="0.25">
      <c r="AD7268" s="157">
        <f t="shared" si="241"/>
        <v>0.22300000000000017</v>
      </c>
      <c r="AE7268" s="157">
        <f>IF('1a-Electricity'!$R$77="no","",ROUND(AD7268,4))</f>
        <v>0.223</v>
      </c>
      <c r="AF7268" s="157">
        <f>IF('1a-Electricity'!$R$78="no","",ROUND(AD7268,4))</f>
        <v>0.223</v>
      </c>
      <c r="AG7268" s="157">
        <f>IF('1a-Electricity'!$R$79="no","",ROUND(AD7268,4))</f>
        <v>0.223</v>
      </c>
      <c r="BL7268" s="157">
        <f t="shared" si="242"/>
        <v>0.22200000000000017</v>
      </c>
      <c r="BM7268" s="157">
        <f>IF('1b-NaturalGas'!$R$87="no","",ROUND(BL7268,4))</f>
        <v>0.222</v>
      </c>
      <c r="BN7268" s="157">
        <f>IF('1b-NaturalGas'!$R$88="no","",ROUND(BL7268,4))</f>
        <v>0.222</v>
      </c>
      <c r="BO7268" s="157">
        <f>IF('1b-NaturalGas'!$R$89="no","",ROUND(BL7268,4))</f>
        <v>0.222</v>
      </c>
      <c r="BP7268" s="157">
        <f>IF('1b-NaturalGas'!$R$90="no","not applicable (based on previous answers)",ROUND(BL7268,4))</f>
        <v>0.222</v>
      </c>
      <c r="BQ7268" s="157">
        <f>IF('1b-NaturalGas'!$R$91="no","not applicable (based on previous answers)",ROUND(BL7268,4))</f>
        <v>0.222</v>
      </c>
    </row>
    <row r="7269" spans="30:69" x14ac:dyDescent="0.25">
      <c r="AD7269" s="157">
        <f t="shared" si="241"/>
        <v>0.22400000000000017</v>
      </c>
      <c r="AE7269" s="157">
        <f>IF('1a-Electricity'!$R$77="no","",ROUND(AD7269,4))</f>
        <v>0.224</v>
      </c>
      <c r="AF7269" s="157">
        <f>IF('1a-Electricity'!$R$78="no","",ROUND(AD7269,4))</f>
        <v>0.224</v>
      </c>
      <c r="AG7269" s="157">
        <f>IF('1a-Electricity'!$R$79="no","",ROUND(AD7269,4))</f>
        <v>0.224</v>
      </c>
      <c r="BL7269" s="157">
        <f t="shared" si="242"/>
        <v>0.22300000000000017</v>
      </c>
      <c r="BM7269" s="157">
        <f>IF('1b-NaturalGas'!$R$87="no","",ROUND(BL7269,4))</f>
        <v>0.223</v>
      </c>
      <c r="BN7269" s="157">
        <f>IF('1b-NaturalGas'!$R$88="no","",ROUND(BL7269,4))</f>
        <v>0.223</v>
      </c>
      <c r="BO7269" s="157">
        <f>IF('1b-NaturalGas'!$R$89="no","",ROUND(BL7269,4))</f>
        <v>0.223</v>
      </c>
      <c r="BP7269" s="157">
        <f>IF('1b-NaturalGas'!$R$90="no","not applicable (based on previous answers)",ROUND(BL7269,4))</f>
        <v>0.223</v>
      </c>
      <c r="BQ7269" s="157">
        <f>IF('1b-NaturalGas'!$R$91="no","not applicable (based on previous answers)",ROUND(BL7269,4))</f>
        <v>0.223</v>
      </c>
    </row>
    <row r="7270" spans="30:69" x14ac:dyDescent="0.25">
      <c r="AD7270" s="157">
        <f t="shared" si="241"/>
        <v>0.22500000000000017</v>
      </c>
      <c r="AE7270" s="157">
        <f>IF('1a-Electricity'!$R$77="no","",ROUND(AD7270,4))</f>
        <v>0.22500000000000001</v>
      </c>
      <c r="AF7270" s="157">
        <f>IF('1a-Electricity'!$R$78="no","",ROUND(AD7270,4))</f>
        <v>0.22500000000000001</v>
      </c>
      <c r="AG7270" s="157">
        <f>IF('1a-Electricity'!$R$79="no","",ROUND(AD7270,4))</f>
        <v>0.22500000000000001</v>
      </c>
      <c r="BL7270" s="157">
        <f t="shared" si="242"/>
        <v>0.22400000000000017</v>
      </c>
      <c r="BM7270" s="157">
        <f>IF('1b-NaturalGas'!$R$87="no","",ROUND(BL7270,4))</f>
        <v>0.224</v>
      </c>
      <c r="BN7270" s="157">
        <f>IF('1b-NaturalGas'!$R$88="no","",ROUND(BL7270,4))</f>
        <v>0.224</v>
      </c>
      <c r="BO7270" s="157">
        <f>IF('1b-NaturalGas'!$R$89="no","",ROUND(BL7270,4))</f>
        <v>0.224</v>
      </c>
      <c r="BP7270" s="157">
        <f>IF('1b-NaturalGas'!$R$90="no","not applicable (based on previous answers)",ROUND(BL7270,4))</f>
        <v>0.224</v>
      </c>
      <c r="BQ7270" s="157">
        <f>IF('1b-NaturalGas'!$R$91="no","not applicable (based on previous answers)",ROUND(BL7270,4))</f>
        <v>0.224</v>
      </c>
    </row>
    <row r="7271" spans="30:69" x14ac:dyDescent="0.25">
      <c r="AD7271" s="157">
        <f t="shared" si="241"/>
        <v>0.22600000000000017</v>
      </c>
      <c r="AE7271" s="157">
        <f>IF('1a-Electricity'!$R$77="no","",ROUND(AD7271,4))</f>
        <v>0.22600000000000001</v>
      </c>
      <c r="AF7271" s="157">
        <f>IF('1a-Electricity'!$R$78="no","",ROUND(AD7271,4))</f>
        <v>0.22600000000000001</v>
      </c>
      <c r="AG7271" s="157">
        <f>IF('1a-Electricity'!$R$79="no","",ROUND(AD7271,4))</f>
        <v>0.22600000000000001</v>
      </c>
      <c r="BL7271" s="157">
        <f t="shared" si="242"/>
        <v>0.22500000000000017</v>
      </c>
      <c r="BM7271" s="157">
        <f>IF('1b-NaturalGas'!$R$87="no","",ROUND(BL7271,4))</f>
        <v>0.22500000000000001</v>
      </c>
      <c r="BN7271" s="157">
        <f>IF('1b-NaturalGas'!$R$88="no","",ROUND(BL7271,4))</f>
        <v>0.22500000000000001</v>
      </c>
      <c r="BO7271" s="157">
        <f>IF('1b-NaturalGas'!$R$89="no","",ROUND(BL7271,4))</f>
        <v>0.22500000000000001</v>
      </c>
      <c r="BP7271" s="157">
        <f>IF('1b-NaturalGas'!$R$90="no","not applicable (based on previous answers)",ROUND(BL7271,4))</f>
        <v>0.22500000000000001</v>
      </c>
      <c r="BQ7271" s="157">
        <f>IF('1b-NaturalGas'!$R$91="no","not applicable (based on previous answers)",ROUND(BL7271,4))</f>
        <v>0.22500000000000001</v>
      </c>
    </row>
    <row r="7272" spans="30:69" x14ac:dyDescent="0.25">
      <c r="AD7272" s="157">
        <f t="shared" si="241"/>
        <v>0.22700000000000017</v>
      </c>
      <c r="AE7272" s="157">
        <f>IF('1a-Electricity'!$R$77="no","",ROUND(AD7272,4))</f>
        <v>0.22700000000000001</v>
      </c>
      <c r="AF7272" s="157">
        <f>IF('1a-Electricity'!$R$78="no","",ROUND(AD7272,4))</f>
        <v>0.22700000000000001</v>
      </c>
      <c r="AG7272" s="157">
        <f>IF('1a-Electricity'!$R$79="no","",ROUND(AD7272,4))</f>
        <v>0.22700000000000001</v>
      </c>
      <c r="BL7272" s="157">
        <f t="shared" si="242"/>
        <v>0.22600000000000017</v>
      </c>
      <c r="BM7272" s="157">
        <f>IF('1b-NaturalGas'!$R$87="no","",ROUND(BL7272,4))</f>
        <v>0.22600000000000001</v>
      </c>
      <c r="BN7272" s="157">
        <f>IF('1b-NaturalGas'!$R$88="no","",ROUND(BL7272,4))</f>
        <v>0.22600000000000001</v>
      </c>
      <c r="BO7272" s="157">
        <f>IF('1b-NaturalGas'!$R$89="no","",ROUND(BL7272,4))</f>
        <v>0.22600000000000001</v>
      </c>
      <c r="BP7272" s="157">
        <f>IF('1b-NaturalGas'!$R$90="no","not applicable (based on previous answers)",ROUND(BL7272,4))</f>
        <v>0.22600000000000001</v>
      </c>
      <c r="BQ7272" s="157">
        <f>IF('1b-NaturalGas'!$R$91="no","not applicable (based on previous answers)",ROUND(BL7272,4))</f>
        <v>0.22600000000000001</v>
      </c>
    </row>
    <row r="7273" spans="30:69" x14ac:dyDescent="0.25">
      <c r="AD7273" s="157">
        <f t="shared" si="241"/>
        <v>0.22800000000000017</v>
      </c>
      <c r="AE7273" s="157">
        <f>IF('1a-Electricity'!$R$77="no","",ROUND(AD7273,4))</f>
        <v>0.22800000000000001</v>
      </c>
      <c r="AF7273" s="157">
        <f>IF('1a-Electricity'!$R$78="no","",ROUND(AD7273,4))</f>
        <v>0.22800000000000001</v>
      </c>
      <c r="AG7273" s="157">
        <f>IF('1a-Electricity'!$R$79="no","",ROUND(AD7273,4))</f>
        <v>0.22800000000000001</v>
      </c>
      <c r="BL7273" s="157">
        <f t="shared" si="242"/>
        <v>0.22700000000000017</v>
      </c>
      <c r="BM7273" s="157">
        <f>IF('1b-NaturalGas'!$R$87="no","",ROUND(BL7273,4))</f>
        <v>0.22700000000000001</v>
      </c>
      <c r="BN7273" s="157">
        <f>IF('1b-NaturalGas'!$R$88="no","",ROUND(BL7273,4))</f>
        <v>0.22700000000000001</v>
      </c>
      <c r="BO7273" s="157">
        <f>IF('1b-NaturalGas'!$R$89="no","",ROUND(BL7273,4))</f>
        <v>0.22700000000000001</v>
      </c>
      <c r="BP7273" s="157">
        <f>IF('1b-NaturalGas'!$R$90="no","not applicable (based on previous answers)",ROUND(BL7273,4))</f>
        <v>0.22700000000000001</v>
      </c>
      <c r="BQ7273" s="157">
        <f>IF('1b-NaturalGas'!$R$91="no","not applicable (based on previous answers)",ROUND(BL7273,4))</f>
        <v>0.22700000000000001</v>
      </c>
    </row>
    <row r="7274" spans="30:69" x14ac:dyDescent="0.25">
      <c r="AD7274" s="157">
        <f t="shared" si="241"/>
        <v>0.22900000000000018</v>
      </c>
      <c r="AE7274" s="157">
        <f>IF('1a-Electricity'!$R$77="no","",ROUND(AD7274,4))</f>
        <v>0.22900000000000001</v>
      </c>
      <c r="AF7274" s="157">
        <f>IF('1a-Electricity'!$R$78="no","",ROUND(AD7274,4))</f>
        <v>0.22900000000000001</v>
      </c>
      <c r="AG7274" s="157">
        <f>IF('1a-Electricity'!$R$79="no","",ROUND(AD7274,4))</f>
        <v>0.22900000000000001</v>
      </c>
      <c r="BL7274" s="157">
        <f t="shared" si="242"/>
        <v>0.22800000000000017</v>
      </c>
      <c r="BM7274" s="157">
        <f>IF('1b-NaturalGas'!$R$87="no","",ROUND(BL7274,4))</f>
        <v>0.22800000000000001</v>
      </c>
      <c r="BN7274" s="157">
        <f>IF('1b-NaturalGas'!$R$88="no","",ROUND(BL7274,4))</f>
        <v>0.22800000000000001</v>
      </c>
      <c r="BO7274" s="157">
        <f>IF('1b-NaturalGas'!$R$89="no","",ROUND(BL7274,4))</f>
        <v>0.22800000000000001</v>
      </c>
      <c r="BP7274" s="157">
        <f>IF('1b-NaturalGas'!$R$90="no","not applicable (based on previous answers)",ROUND(BL7274,4))</f>
        <v>0.22800000000000001</v>
      </c>
      <c r="BQ7274" s="157">
        <f>IF('1b-NaturalGas'!$R$91="no","not applicable (based on previous answers)",ROUND(BL7274,4))</f>
        <v>0.22800000000000001</v>
      </c>
    </row>
    <row r="7275" spans="30:69" x14ac:dyDescent="0.25">
      <c r="AD7275" s="157">
        <f t="shared" si="241"/>
        <v>0.23000000000000018</v>
      </c>
      <c r="AE7275" s="157">
        <f>IF('1a-Electricity'!$R$77="no","",ROUND(AD7275,4))</f>
        <v>0.23</v>
      </c>
      <c r="AF7275" s="157">
        <f>IF('1a-Electricity'!$R$78="no","",ROUND(AD7275,4))</f>
        <v>0.23</v>
      </c>
      <c r="AG7275" s="157">
        <f>IF('1a-Electricity'!$R$79="no","",ROUND(AD7275,4))</f>
        <v>0.23</v>
      </c>
      <c r="BL7275" s="157">
        <f t="shared" si="242"/>
        <v>0.22900000000000018</v>
      </c>
      <c r="BM7275" s="157">
        <f>IF('1b-NaturalGas'!$R$87="no","",ROUND(BL7275,4))</f>
        <v>0.22900000000000001</v>
      </c>
      <c r="BN7275" s="157">
        <f>IF('1b-NaturalGas'!$R$88="no","",ROUND(BL7275,4))</f>
        <v>0.22900000000000001</v>
      </c>
      <c r="BO7275" s="157">
        <f>IF('1b-NaturalGas'!$R$89="no","",ROUND(BL7275,4))</f>
        <v>0.22900000000000001</v>
      </c>
      <c r="BP7275" s="157">
        <f>IF('1b-NaturalGas'!$R$90="no","not applicable (based on previous answers)",ROUND(BL7275,4))</f>
        <v>0.22900000000000001</v>
      </c>
      <c r="BQ7275" s="157">
        <f>IF('1b-NaturalGas'!$R$91="no","not applicable (based on previous answers)",ROUND(BL7275,4))</f>
        <v>0.22900000000000001</v>
      </c>
    </row>
    <row r="7276" spans="30:69" x14ac:dyDescent="0.25">
      <c r="AD7276" s="157">
        <f t="shared" si="241"/>
        <v>0.23100000000000018</v>
      </c>
      <c r="AE7276" s="157">
        <f>IF('1a-Electricity'!$R$77="no","",ROUND(AD7276,4))</f>
        <v>0.23100000000000001</v>
      </c>
      <c r="AF7276" s="157">
        <f>IF('1a-Electricity'!$R$78="no","",ROUND(AD7276,4))</f>
        <v>0.23100000000000001</v>
      </c>
      <c r="AG7276" s="157">
        <f>IF('1a-Electricity'!$R$79="no","",ROUND(AD7276,4))</f>
        <v>0.23100000000000001</v>
      </c>
      <c r="BL7276" s="157">
        <f t="shared" si="242"/>
        <v>0.23000000000000018</v>
      </c>
      <c r="BM7276" s="157">
        <f>IF('1b-NaturalGas'!$R$87="no","",ROUND(BL7276,4))</f>
        <v>0.23</v>
      </c>
      <c r="BN7276" s="157">
        <f>IF('1b-NaturalGas'!$R$88="no","",ROUND(BL7276,4))</f>
        <v>0.23</v>
      </c>
      <c r="BO7276" s="157">
        <f>IF('1b-NaturalGas'!$R$89="no","",ROUND(BL7276,4))</f>
        <v>0.23</v>
      </c>
      <c r="BP7276" s="157">
        <f>IF('1b-NaturalGas'!$R$90="no","not applicable (based on previous answers)",ROUND(BL7276,4))</f>
        <v>0.23</v>
      </c>
      <c r="BQ7276" s="157">
        <f>IF('1b-NaturalGas'!$R$91="no","not applicable (based on previous answers)",ROUND(BL7276,4))</f>
        <v>0.23</v>
      </c>
    </row>
    <row r="7277" spans="30:69" x14ac:dyDescent="0.25">
      <c r="AD7277" s="157">
        <f t="shared" si="241"/>
        <v>0.23200000000000018</v>
      </c>
      <c r="AE7277" s="157">
        <f>IF('1a-Electricity'!$R$77="no","",ROUND(AD7277,4))</f>
        <v>0.23200000000000001</v>
      </c>
      <c r="AF7277" s="157">
        <f>IF('1a-Electricity'!$R$78="no","",ROUND(AD7277,4))</f>
        <v>0.23200000000000001</v>
      </c>
      <c r="AG7277" s="157">
        <f>IF('1a-Electricity'!$R$79="no","",ROUND(AD7277,4))</f>
        <v>0.23200000000000001</v>
      </c>
      <c r="BL7277" s="157">
        <f t="shared" si="242"/>
        <v>0.23100000000000018</v>
      </c>
      <c r="BM7277" s="157">
        <f>IF('1b-NaturalGas'!$R$87="no","",ROUND(BL7277,4))</f>
        <v>0.23100000000000001</v>
      </c>
      <c r="BN7277" s="157">
        <f>IF('1b-NaturalGas'!$R$88="no","",ROUND(BL7277,4))</f>
        <v>0.23100000000000001</v>
      </c>
      <c r="BO7277" s="157">
        <f>IF('1b-NaturalGas'!$R$89="no","",ROUND(BL7277,4))</f>
        <v>0.23100000000000001</v>
      </c>
      <c r="BP7277" s="157">
        <f>IF('1b-NaturalGas'!$R$90="no","not applicable (based on previous answers)",ROUND(BL7277,4))</f>
        <v>0.23100000000000001</v>
      </c>
      <c r="BQ7277" s="157">
        <f>IF('1b-NaturalGas'!$R$91="no","not applicable (based on previous answers)",ROUND(BL7277,4))</f>
        <v>0.23100000000000001</v>
      </c>
    </row>
    <row r="7278" spans="30:69" x14ac:dyDescent="0.25">
      <c r="AD7278" s="157">
        <f t="shared" si="241"/>
        <v>0.23300000000000018</v>
      </c>
      <c r="AE7278" s="157">
        <f>IF('1a-Electricity'!$R$77="no","",ROUND(AD7278,4))</f>
        <v>0.23300000000000001</v>
      </c>
      <c r="AF7278" s="157">
        <f>IF('1a-Electricity'!$R$78="no","",ROUND(AD7278,4))</f>
        <v>0.23300000000000001</v>
      </c>
      <c r="AG7278" s="157">
        <f>IF('1a-Electricity'!$R$79="no","",ROUND(AD7278,4))</f>
        <v>0.23300000000000001</v>
      </c>
      <c r="BL7278" s="157">
        <f t="shared" si="242"/>
        <v>0.23200000000000018</v>
      </c>
      <c r="BM7278" s="157">
        <f>IF('1b-NaturalGas'!$R$87="no","",ROUND(BL7278,4))</f>
        <v>0.23200000000000001</v>
      </c>
      <c r="BN7278" s="157">
        <f>IF('1b-NaturalGas'!$R$88="no","",ROUND(BL7278,4))</f>
        <v>0.23200000000000001</v>
      </c>
      <c r="BO7278" s="157">
        <f>IF('1b-NaturalGas'!$R$89="no","",ROUND(BL7278,4))</f>
        <v>0.23200000000000001</v>
      </c>
      <c r="BP7278" s="157">
        <f>IF('1b-NaturalGas'!$R$90="no","not applicable (based on previous answers)",ROUND(BL7278,4))</f>
        <v>0.23200000000000001</v>
      </c>
      <c r="BQ7278" s="157">
        <f>IF('1b-NaturalGas'!$R$91="no","not applicable (based on previous answers)",ROUND(BL7278,4))</f>
        <v>0.23200000000000001</v>
      </c>
    </row>
    <row r="7279" spans="30:69" x14ac:dyDescent="0.25">
      <c r="AD7279" s="157">
        <f t="shared" si="241"/>
        <v>0.23400000000000018</v>
      </c>
      <c r="AE7279" s="157">
        <f>IF('1a-Electricity'!$R$77="no","",ROUND(AD7279,4))</f>
        <v>0.23400000000000001</v>
      </c>
      <c r="AF7279" s="157">
        <f>IF('1a-Electricity'!$R$78="no","",ROUND(AD7279,4))</f>
        <v>0.23400000000000001</v>
      </c>
      <c r="AG7279" s="157">
        <f>IF('1a-Electricity'!$R$79="no","",ROUND(AD7279,4))</f>
        <v>0.23400000000000001</v>
      </c>
      <c r="BL7279" s="157">
        <f t="shared" si="242"/>
        <v>0.23300000000000018</v>
      </c>
      <c r="BM7279" s="157">
        <f>IF('1b-NaturalGas'!$R$87="no","",ROUND(BL7279,4))</f>
        <v>0.23300000000000001</v>
      </c>
      <c r="BN7279" s="157">
        <f>IF('1b-NaturalGas'!$R$88="no","",ROUND(BL7279,4))</f>
        <v>0.23300000000000001</v>
      </c>
      <c r="BO7279" s="157">
        <f>IF('1b-NaturalGas'!$R$89="no","",ROUND(BL7279,4))</f>
        <v>0.23300000000000001</v>
      </c>
      <c r="BP7279" s="157">
        <f>IF('1b-NaturalGas'!$R$90="no","not applicable (based on previous answers)",ROUND(BL7279,4))</f>
        <v>0.23300000000000001</v>
      </c>
      <c r="BQ7279" s="157">
        <f>IF('1b-NaturalGas'!$R$91="no","not applicable (based on previous answers)",ROUND(BL7279,4))</f>
        <v>0.23300000000000001</v>
      </c>
    </row>
    <row r="7280" spans="30:69" x14ac:dyDescent="0.25">
      <c r="AD7280" s="157">
        <f t="shared" si="241"/>
        <v>0.23500000000000018</v>
      </c>
      <c r="AE7280" s="157">
        <f>IF('1a-Electricity'!$R$77="no","",ROUND(AD7280,4))</f>
        <v>0.23499999999999999</v>
      </c>
      <c r="AF7280" s="157">
        <f>IF('1a-Electricity'!$R$78="no","",ROUND(AD7280,4))</f>
        <v>0.23499999999999999</v>
      </c>
      <c r="AG7280" s="157">
        <f>IF('1a-Electricity'!$R$79="no","",ROUND(AD7280,4))</f>
        <v>0.23499999999999999</v>
      </c>
      <c r="BL7280" s="157">
        <f t="shared" si="242"/>
        <v>0.23400000000000018</v>
      </c>
      <c r="BM7280" s="157">
        <f>IF('1b-NaturalGas'!$R$87="no","",ROUND(BL7280,4))</f>
        <v>0.23400000000000001</v>
      </c>
      <c r="BN7280" s="157">
        <f>IF('1b-NaturalGas'!$R$88="no","",ROUND(BL7280,4))</f>
        <v>0.23400000000000001</v>
      </c>
      <c r="BO7280" s="157">
        <f>IF('1b-NaturalGas'!$R$89="no","",ROUND(BL7280,4))</f>
        <v>0.23400000000000001</v>
      </c>
      <c r="BP7280" s="157">
        <f>IF('1b-NaturalGas'!$R$90="no","not applicable (based on previous answers)",ROUND(BL7280,4))</f>
        <v>0.23400000000000001</v>
      </c>
      <c r="BQ7280" s="157">
        <f>IF('1b-NaturalGas'!$R$91="no","not applicable (based on previous answers)",ROUND(BL7280,4))</f>
        <v>0.23400000000000001</v>
      </c>
    </row>
    <row r="7281" spans="30:69" x14ac:dyDescent="0.25">
      <c r="AD7281" s="157">
        <f t="shared" si="241"/>
        <v>0.23600000000000018</v>
      </c>
      <c r="AE7281" s="157">
        <f>IF('1a-Electricity'!$R$77="no","",ROUND(AD7281,4))</f>
        <v>0.23599999999999999</v>
      </c>
      <c r="AF7281" s="157">
        <f>IF('1a-Electricity'!$R$78="no","",ROUND(AD7281,4))</f>
        <v>0.23599999999999999</v>
      </c>
      <c r="AG7281" s="157">
        <f>IF('1a-Electricity'!$R$79="no","",ROUND(AD7281,4))</f>
        <v>0.23599999999999999</v>
      </c>
      <c r="BL7281" s="157">
        <f t="shared" si="242"/>
        <v>0.23500000000000018</v>
      </c>
      <c r="BM7281" s="157">
        <f>IF('1b-NaturalGas'!$R$87="no","",ROUND(BL7281,4))</f>
        <v>0.23499999999999999</v>
      </c>
      <c r="BN7281" s="157">
        <f>IF('1b-NaturalGas'!$R$88="no","",ROUND(BL7281,4))</f>
        <v>0.23499999999999999</v>
      </c>
      <c r="BO7281" s="157">
        <f>IF('1b-NaturalGas'!$R$89="no","",ROUND(BL7281,4))</f>
        <v>0.23499999999999999</v>
      </c>
      <c r="BP7281" s="157">
        <f>IF('1b-NaturalGas'!$R$90="no","not applicable (based on previous answers)",ROUND(BL7281,4))</f>
        <v>0.23499999999999999</v>
      </c>
      <c r="BQ7281" s="157">
        <f>IF('1b-NaturalGas'!$R$91="no","not applicable (based on previous answers)",ROUND(BL7281,4))</f>
        <v>0.23499999999999999</v>
      </c>
    </row>
    <row r="7282" spans="30:69" x14ac:dyDescent="0.25">
      <c r="AD7282" s="157">
        <f t="shared" si="241"/>
        <v>0.23700000000000018</v>
      </c>
      <c r="AE7282" s="157">
        <f>IF('1a-Electricity'!$R$77="no","",ROUND(AD7282,4))</f>
        <v>0.23699999999999999</v>
      </c>
      <c r="AF7282" s="157">
        <f>IF('1a-Electricity'!$R$78="no","",ROUND(AD7282,4))</f>
        <v>0.23699999999999999</v>
      </c>
      <c r="AG7282" s="157">
        <f>IF('1a-Electricity'!$R$79="no","",ROUND(AD7282,4))</f>
        <v>0.23699999999999999</v>
      </c>
      <c r="BL7282" s="157">
        <f t="shared" si="242"/>
        <v>0.23600000000000018</v>
      </c>
      <c r="BM7282" s="157">
        <f>IF('1b-NaturalGas'!$R$87="no","",ROUND(BL7282,4))</f>
        <v>0.23599999999999999</v>
      </c>
      <c r="BN7282" s="157">
        <f>IF('1b-NaturalGas'!$R$88="no","",ROUND(BL7282,4))</f>
        <v>0.23599999999999999</v>
      </c>
      <c r="BO7282" s="157">
        <f>IF('1b-NaturalGas'!$R$89="no","",ROUND(BL7282,4))</f>
        <v>0.23599999999999999</v>
      </c>
      <c r="BP7282" s="157">
        <f>IF('1b-NaturalGas'!$R$90="no","not applicable (based on previous answers)",ROUND(BL7282,4))</f>
        <v>0.23599999999999999</v>
      </c>
      <c r="BQ7282" s="157">
        <f>IF('1b-NaturalGas'!$R$91="no","not applicable (based on previous answers)",ROUND(BL7282,4))</f>
        <v>0.23599999999999999</v>
      </c>
    </row>
    <row r="7283" spans="30:69" x14ac:dyDescent="0.25">
      <c r="AD7283" s="157">
        <f t="shared" si="241"/>
        <v>0.23800000000000018</v>
      </c>
      <c r="AE7283" s="157">
        <f>IF('1a-Electricity'!$R$77="no","",ROUND(AD7283,4))</f>
        <v>0.23799999999999999</v>
      </c>
      <c r="AF7283" s="157">
        <f>IF('1a-Electricity'!$R$78="no","",ROUND(AD7283,4))</f>
        <v>0.23799999999999999</v>
      </c>
      <c r="AG7283" s="157">
        <f>IF('1a-Electricity'!$R$79="no","",ROUND(AD7283,4))</f>
        <v>0.23799999999999999</v>
      </c>
      <c r="BL7283" s="157">
        <f t="shared" si="242"/>
        <v>0.23700000000000018</v>
      </c>
      <c r="BM7283" s="157">
        <f>IF('1b-NaturalGas'!$R$87="no","",ROUND(BL7283,4))</f>
        <v>0.23699999999999999</v>
      </c>
      <c r="BN7283" s="157">
        <f>IF('1b-NaturalGas'!$R$88="no","",ROUND(BL7283,4))</f>
        <v>0.23699999999999999</v>
      </c>
      <c r="BO7283" s="157">
        <f>IF('1b-NaturalGas'!$R$89="no","",ROUND(BL7283,4))</f>
        <v>0.23699999999999999</v>
      </c>
      <c r="BP7283" s="157">
        <f>IF('1b-NaturalGas'!$R$90="no","not applicable (based on previous answers)",ROUND(BL7283,4))</f>
        <v>0.23699999999999999</v>
      </c>
      <c r="BQ7283" s="157">
        <f>IF('1b-NaturalGas'!$R$91="no","not applicable (based on previous answers)",ROUND(BL7283,4))</f>
        <v>0.23699999999999999</v>
      </c>
    </row>
    <row r="7284" spans="30:69" x14ac:dyDescent="0.25">
      <c r="AD7284" s="157">
        <f t="shared" si="241"/>
        <v>0.23900000000000018</v>
      </c>
      <c r="AE7284" s="157">
        <f>IF('1a-Electricity'!$R$77="no","",ROUND(AD7284,4))</f>
        <v>0.23899999999999999</v>
      </c>
      <c r="AF7284" s="157">
        <f>IF('1a-Electricity'!$R$78="no","",ROUND(AD7284,4))</f>
        <v>0.23899999999999999</v>
      </c>
      <c r="AG7284" s="157">
        <f>IF('1a-Electricity'!$R$79="no","",ROUND(AD7284,4))</f>
        <v>0.23899999999999999</v>
      </c>
      <c r="BL7284" s="157">
        <f t="shared" si="242"/>
        <v>0.23800000000000018</v>
      </c>
      <c r="BM7284" s="157">
        <f>IF('1b-NaturalGas'!$R$87="no","",ROUND(BL7284,4))</f>
        <v>0.23799999999999999</v>
      </c>
      <c r="BN7284" s="157">
        <f>IF('1b-NaturalGas'!$R$88="no","",ROUND(BL7284,4))</f>
        <v>0.23799999999999999</v>
      </c>
      <c r="BO7284" s="157">
        <f>IF('1b-NaturalGas'!$R$89="no","",ROUND(BL7284,4))</f>
        <v>0.23799999999999999</v>
      </c>
      <c r="BP7284" s="157">
        <f>IF('1b-NaturalGas'!$R$90="no","not applicable (based on previous answers)",ROUND(BL7284,4))</f>
        <v>0.23799999999999999</v>
      </c>
      <c r="BQ7284" s="157">
        <f>IF('1b-NaturalGas'!$R$91="no","not applicable (based on previous answers)",ROUND(BL7284,4))</f>
        <v>0.23799999999999999</v>
      </c>
    </row>
    <row r="7285" spans="30:69" x14ac:dyDescent="0.25">
      <c r="AD7285" s="157">
        <f t="shared" si="241"/>
        <v>0.24000000000000019</v>
      </c>
      <c r="AE7285" s="157">
        <f>IF('1a-Electricity'!$R$77="no","",ROUND(AD7285,4))</f>
        <v>0.24</v>
      </c>
      <c r="AF7285" s="157">
        <f>IF('1a-Electricity'!$R$78="no","",ROUND(AD7285,4))</f>
        <v>0.24</v>
      </c>
      <c r="AG7285" s="157">
        <f>IF('1a-Electricity'!$R$79="no","",ROUND(AD7285,4))</f>
        <v>0.24</v>
      </c>
      <c r="BL7285" s="157">
        <f t="shared" si="242"/>
        <v>0.23900000000000018</v>
      </c>
      <c r="BM7285" s="157">
        <f>IF('1b-NaturalGas'!$R$87="no","",ROUND(BL7285,4))</f>
        <v>0.23899999999999999</v>
      </c>
      <c r="BN7285" s="157">
        <f>IF('1b-NaturalGas'!$R$88="no","",ROUND(BL7285,4))</f>
        <v>0.23899999999999999</v>
      </c>
      <c r="BO7285" s="157">
        <f>IF('1b-NaturalGas'!$R$89="no","",ROUND(BL7285,4))</f>
        <v>0.23899999999999999</v>
      </c>
      <c r="BP7285" s="157">
        <f>IF('1b-NaturalGas'!$R$90="no","not applicable (based on previous answers)",ROUND(BL7285,4))</f>
        <v>0.23899999999999999</v>
      </c>
      <c r="BQ7285" s="157">
        <f>IF('1b-NaturalGas'!$R$91="no","not applicable (based on previous answers)",ROUND(BL7285,4))</f>
        <v>0.23899999999999999</v>
      </c>
    </row>
    <row r="7286" spans="30:69" x14ac:dyDescent="0.25">
      <c r="AD7286" s="157">
        <f t="shared" si="241"/>
        <v>0.24100000000000019</v>
      </c>
      <c r="AE7286" s="157">
        <f>IF('1a-Electricity'!$R$77="no","",ROUND(AD7286,4))</f>
        <v>0.24099999999999999</v>
      </c>
      <c r="AF7286" s="157">
        <f>IF('1a-Electricity'!$R$78="no","",ROUND(AD7286,4))</f>
        <v>0.24099999999999999</v>
      </c>
      <c r="AG7286" s="157">
        <f>IF('1a-Electricity'!$R$79="no","",ROUND(AD7286,4))</f>
        <v>0.24099999999999999</v>
      </c>
      <c r="BL7286" s="157">
        <f t="shared" si="242"/>
        <v>0.24000000000000019</v>
      </c>
      <c r="BM7286" s="157">
        <f>IF('1b-NaturalGas'!$R$87="no","",ROUND(BL7286,4))</f>
        <v>0.24</v>
      </c>
      <c r="BN7286" s="157">
        <f>IF('1b-NaturalGas'!$R$88="no","",ROUND(BL7286,4))</f>
        <v>0.24</v>
      </c>
      <c r="BO7286" s="157">
        <f>IF('1b-NaturalGas'!$R$89="no","",ROUND(BL7286,4))</f>
        <v>0.24</v>
      </c>
      <c r="BP7286" s="157">
        <f>IF('1b-NaturalGas'!$R$90="no","not applicable (based on previous answers)",ROUND(BL7286,4))</f>
        <v>0.24</v>
      </c>
      <c r="BQ7286" s="157">
        <f>IF('1b-NaturalGas'!$R$91="no","not applicable (based on previous answers)",ROUND(BL7286,4))</f>
        <v>0.24</v>
      </c>
    </row>
    <row r="7287" spans="30:69" x14ac:dyDescent="0.25">
      <c r="AD7287" s="157">
        <f t="shared" si="241"/>
        <v>0.24200000000000019</v>
      </c>
      <c r="AE7287" s="157">
        <f>IF('1a-Electricity'!$R$77="no","",ROUND(AD7287,4))</f>
        <v>0.24199999999999999</v>
      </c>
      <c r="AF7287" s="157">
        <f>IF('1a-Electricity'!$R$78="no","",ROUND(AD7287,4))</f>
        <v>0.24199999999999999</v>
      </c>
      <c r="AG7287" s="157">
        <f>IF('1a-Electricity'!$R$79="no","",ROUND(AD7287,4))</f>
        <v>0.24199999999999999</v>
      </c>
      <c r="BL7287" s="157">
        <f t="shared" si="242"/>
        <v>0.24100000000000019</v>
      </c>
      <c r="BM7287" s="157">
        <f>IF('1b-NaturalGas'!$R$87="no","",ROUND(BL7287,4))</f>
        <v>0.24099999999999999</v>
      </c>
      <c r="BN7287" s="157">
        <f>IF('1b-NaturalGas'!$R$88="no","",ROUND(BL7287,4))</f>
        <v>0.24099999999999999</v>
      </c>
      <c r="BO7287" s="157">
        <f>IF('1b-NaturalGas'!$R$89="no","",ROUND(BL7287,4))</f>
        <v>0.24099999999999999</v>
      </c>
      <c r="BP7287" s="157">
        <f>IF('1b-NaturalGas'!$R$90="no","not applicable (based on previous answers)",ROUND(BL7287,4))</f>
        <v>0.24099999999999999</v>
      </c>
      <c r="BQ7287" s="157">
        <f>IF('1b-NaturalGas'!$R$91="no","not applicable (based on previous answers)",ROUND(BL7287,4))</f>
        <v>0.24099999999999999</v>
      </c>
    </row>
    <row r="7288" spans="30:69" x14ac:dyDescent="0.25">
      <c r="AD7288" s="157">
        <f t="shared" si="241"/>
        <v>0.24300000000000019</v>
      </c>
      <c r="AE7288" s="157">
        <f>IF('1a-Electricity'!$R$77="no","",ROUND(AD7288,4))</f>
        <v>0.24299999999999999</v>
      </c>
      <c r="AF7288" s="157">
        <f>IF('1a-Electricity'!$R$78="no","",ROUND(AD7288,4))</f>
        <v>0.24299999999999999</v>
      </c>
      <c r="AG7288" s="157">
        <f>IF('1a-Electricity'!$R$79="no","",ROUND(AD7288,4))</f>
        <v>0.24299999999999999</v>
      </c>
      <c r="BL7288" s="157">
        <f t="shared" si="242"/>
        <v>0.24200000000000019</v>
      </c>
      <c r="BM7288" s="157">
        <f>IF('1b-NaturalGas'!$R$87="no","",ROUND(BL7288,4))</f>
        <v>0.24199999999999999</v>
      </c>
      <c r="BN7288" s="157">
        <f>IF('1b-NaturalGas'!$R$88="no","",ROUND(BL7288,4))</f>
        <v>0.24199999999999999</v>
      </c>
      <c r="BO7288" s="157">
        <f>IF('1b-NaturalGas'!$R$89="no","",ROUND(BL7288,4))</f>
        <v>0.24199999999999999</v>
      </c>
      <c r="BP7288" s="157">
        <f>IF('1b-NaturalGas'!$R$90="no","not applicable (based on previous answers)",ROUND(BL7288,4))</f>
        <v>0.24199999999999999</v>
      </c>
      <c r="BQ7288" s="157">
        <f>IF('1b-NaturalGas'!$R$91="no","not applicable (based on previous answers)",ROUND(BL7288,4))</f>
        <v>0.24199999999999999</v>
      </c>
    </row>
    <row r="7289" spans="30:69" x14ac:dyDescent="0.25">
      <c r="AD7289" s="157">
        <f t="shared" si="241"/>
        <v>0.24400000000000019</v>
      </c>
      <c r="AE7289" s="157">
        <f>IF('1a-Electricity'!$R$77="no","",ROUND(AD7289,4))</f>
        <v>0.24399999999999999</v>
      </c>
      <c r="AF7289" s="157">
        <f>IF('1a-Electricity'!$R$78="no","",ROUND(AD7289,4))</f>
        <v>0.24399999999999999</v>
      </c>
      <c r="AG7289" s="157">
        <f>IF('1a-Electricity'!$R$79="no","",ROUND(AD7289,4))</f>
        <v>0.24399999999999999</v>
      </c>
      <c r="BL7289" s="157">
        <f t="shared" si="242"/>
        <v>0.24300000000000019</v>
      </c>
      <c r="BM7289" s="157">
        <f>IF('1b-NaturalGas'!$R$87="no","",ROUND(BL7289,4))</f>
        <v>0.24299999999999999</v>
      </c>
      <c r="BN7289" s="157">
        <f>IF('1b-NaturalGas'!$R$88="no","",ROUND(BL7289,4))</f>
        <v>0.24299999999999999</v>
      </c>
      <c r="BO7289" s="157">
        <f>IF('1b-NaturalGas'!$R$89="no","",ROUND(BL7289,4))</f>
        <v>0.24299999999999999</v>
      </c>
      <c r="BP7289" s="157">
        <f>IF('1b-NaturalGas'!$R$90="no","not applicable (based on previous answers)",ROUND(BL7289,4))</f>
        <v>0.24299999999999999</v>
      </c>
      <c r="BQ7289" s="157">
        <f>IF('1b-NaturalGas'!$R$91="no","not applicable (based on previous answers)",ROUND(BL7289,4))</f>
        <v>0.24299999999999999</v>
      </c>
    </row>
    <row r="7290" spans="30:69" x14ac:dyDescent="0.25">
      <c r="AD7290" s="157">
        <f t="shared" si="241"/>
        <v>0.24500000000000019</v>
      </c>
      <c r="AE7290" s="157">
        <f>IF('1a-Electricity'!$R$77="no","",ROUND(AD7290,4))</f>
        <v>0.245</v>
      </c>
      <c r="AF7290" s="157">
        <f>IF('1a-Electricity'!$R$78="no","",ROUND(AD7290,4))</f>
        <v>0.245</v>
      </c>
      <c r="AG7290" s="157">
        <f>IF('1a-Electricity'!$R$79="no","",ROUND(AD7290,4))</f>
        <v>0.245</v>
      </c>
      <c r="BL7290" s="157">
        <f t="shared" si="242"/>
        <v>0.24400000000000019</v>
      </c>
      <c r="BM7290" s="157">
        <f>IF('1b-NaturalGas'!$R$87="no","",ROUND(BL7290,4))</f>
        <v>0.24399999999999999</v>
      </c>
      <c r="BN7290" s="157">
        <f>IF('1b-NaturalGas'!$R$88="no","",ROUND(BL7290,4))</f>
        <v>0.24399999999999999</v>
      </c>
      <c r="BO7290" s="157">
        <f>IF('1b-NaturalGas'!$R$89="no","",ROUND(BL7290,4))</f>
        <v>0.24399999999999999</v>
      </c>
      <c r="BP7290" s="157">
        <f>IF('1b-NaturalGas'!$R$90="no","not applicable (based on previous answers)",ROUND(BL7290,4))</f>
        <v>0.24399999999999999</v>
      </c>
      <c r="BQ7290" s="157">
        <f>IF('1b-NaturalGas'!$R$91="no","not applicable (based on previous answers)",ROUND(BL7290,4))</f>
        <v>0.24399999999999999</v>
      </c>
    </row>
    <row r="7291" spans="30:69" x14ac:dyDescent="0.25">
      <c r="AD7291" s="157">
        <f t="shared" si="241"/>
        <v>0.24600000000000019</v>
      </c>
      <c r="AE7291" s="157">
        <f>IF('1a-Electricity'!$R$77="no","",ROUND(AD7291,4))</f>
        <v>0.246</v>
      </c>
      <c r="AF7291" s="157">
        <f>IF('1a-Electricity'!$R$78="no","",ROUND(AD7291,4))</f>
        <v>0.246</v>
      </c>
      <c r="AG7291" s="157">
        <f>IF('1a-Electricity'!$R$79="no","",ROUND(AD7291,4))</f>
        <v>0.246</v>
      </c>
      <c r="BL7291" s="157">
        <f t="shared" si="242"/>
        <v>0.24500000000000019</v>
      </c>
      <c r="BM7291" s="157">
        <f>IF('1b-NaturalGas'!$R$87="no","",ROUND(BL7291,4))</f>
        <v>0.245</v>
      </c>
      <c r="BN7291" s="157">
        <f>IF('1b-NaturalGas'!$R$88="no","",ROUND(BL7291,4))</f>
        <v>0.245</v>
      </c>
      <c r="BO7291" s="157">
        <f>IF('1b-NaturalGas'!$R$89="no","",ROUND(BL7291,4))</f>
        <v>0.245</v>
      </c>
      <c r="BP7291" s="157">
        <f>IF('1b-NaturalGas'!$R$90="no","not applicable (based on previous answers)",ROUND(BL7291,4))</f>
        <v>0.245</v>
      </c>
      <c r="BQ7291" s="157">
        <f>IF('1b-NaturalGas'!$R$91="no","not applicable (based on previous answers)",ROUND(BL7291,4))</f>
        <v>0.245</v>
      </c>
    </row>
    <row r="7292" spans="30:69" x14ac:dyDescent="0.25">
      <c r="AD7292" s="157">
        <f t="shared" si="241"/>
        <v>0.24700000000000019</v>
      </c>
      <c r="AE7292" s="157">
        <f>IF('1a-Electricity'!$R$77="no","",ROUND(AD7292,4))</f>
        <v>0.247</v>
      </c>
      <c r="AF7292" s="157">
        <f>IF('1a-Electricity'!$R$78="no","",ROUND(AD7292,4))</f>
        <v>0.247</v>
      </c>
      <c r="AG7292" s="157">
        <f>IF('1a-Electricity'!$R$79="no","",ROUND(AD7292,4))</f>
        <v>0.247</v>
      </c>
      <c r="BL7292" s="157">
        <f t="shared" si="242"/>
        <v>0.24600000000000019</v>
      </c>
      <c r="BM7292" s="157">
        <f>IF('1b-NaturalGas'!$R$87="no","",ROUND(BL7292,4))</f>
        <v>0.246</v>
      </c>
      <c r="BN7292" s="157">
        <f>IF('1b-NaturalGas'!$R$88="no","",ROUND(BL7292,4))</f>
        <v>0.246</v>
      </c>
      <c r="BO7292" s="157">
        <f>IF('1b-NaturalGas'!$R$89="no","",ROUND(BL7292,4))</f>
        <v>0.246</v>
      </c>
      <c r="BP7292" s="157">
        <f>IF('1b-NaturalGas'!$R$90="no","not applicable (based on previous answers)",ROUND(BL7292,4))</f>
        <v>0.246</v>
      </c>
      <c r="BQ7292" s="157">
        <f>IF('1b-NaturalGas'!$R$91="no","not applicable (based on previous answers)",ROUND(BL7292,4))</f>
        <v>0.246</v>
      </c>
    </row>
    <row r="7293" spans="30:69" x14ac:dyDescent="0.25">
      <c r="AD7293" s="157">
        <f t="shared" si="241"/>
        <v>0.24800000000000019</v>
      </c>
      <c r="AE7293" s="157">
        <f>IF('1a-Electricity'!$R$77="no","",ROUND(AD7293,4))</f>
        <v>0.248</v>
      </c>
      <c r="AF7293" s="157">
        <f>IF('1a-Electricity'!$R$78="no","",ROUND(AD7293,4))</f>
        <v>0.248</v>
      </c>
      <c r="AG7293" s="157">
        <f>IF('1a-Electricity'!$R$79="no","",ROUND(AD7293,4))</f>
        <v>0.248</v>
      </c>
      <c r="BL7293" s="157">
        <f t="shared" si="242"/>
        <v>0.24700000000000019</v>
      </c>
      <c r="BM7293" s="157">
        <f>IF('1b-NaturalGas'!$R$87="no","",ROUND(BL7293,4))</f>
        <v>0.247</v>
      </c>
      <c r="BN7293" s="157">
        <f>IF('1b-NaturalGas'!$R$88="no","",ROUND(BL7293,4))</f>
        <v>0.247</v>
      </c>
      <c r="BO7293" s="157">
        <f>IF('1b-NaturalGas'!$R$89="no","",ROUND(BL7293,4))</f>
        <v>0.247</v>
      </c>
      <c r="BP7293" s="157">
        <f>IF('1b-NaturalGas'!$R$90="no","not applicable (based on previous answers)",ROUND(BL7293,4))</f>
        <v>0.247</v>
      </c>
      <c r="BQ7293" s="157">
        <f>IF('1b-NaturalGas'!$R$91="no","not applicable (based on previous answers)",ROUND(BL7293,4))</f>
        <v>0.247</v>
      </c>
    </row>
    <row r="7294" spans="30:69" x14ac:dyDescent="0.25">
      <c r="AD7294" s="157">
        <f t="shared" ref="AD7294:AD7357" si="243">AD7293+0.001</f>
        <v>0.24900000000000019</v>
      </c>
      <c r="AE7294" s="157">
        <f>IF('1a-Electricity'!$R$77="no","",ROUND(AD7294,4))</f>
        <v>0.249</v>
      </c>
      <c r="AF7294" s="157">
        <f>IF('1a-Electricity'!$R$78="no","",ROUND(AD7294,4))</f>
        <v>0.249</v>
      </c>
      <c r="AG7294" s="157">
        <f>IF('1a-Electricity'!$R$79="no","",ROUND(AD7294,4))</f>
        <v>0.249</v>
      </c>
      <c r="BL7294" s="157">
        <f t="shared" si="242"/>
        <v>0.24800000000000019</v>
      </c>
      <c r="BM7294" s="157">
        <f>IF('1b-NaturalGas'!$R$87="no","",ROUND(BL7294,4))</f>
        <v>0.248</v>
      </c>
      <c r="BN7294" s="157">
        <f>IF('1b-NaturalGas'!$R$88="no","",ROUND(BL7294,4))</f>
        <v>0.248</v>
      </c>
      <c r="BO7294" s="157">
        <f>IF('1b-NaturalGas'!$R$89="no","",ROUND(BL7294,4))</f>
        <v>0.248</v>
      </c>
      <c r="BP7294" s="157">
        <f>IF('1b-NaturalGas'!$R$90="no","not applicable (based on previous answers)",ROUND(BL7294,4))</f>
        <v>0.248</v>
      </c>
      <c r="BQ7294" s="157">
        <f>IF('1b-NaturalGas'!$R$91="no","not applicable (based on previous answers)",ROUND(BL7294,4))</f>
        <v>0.248</v>
      </c>
    </row>
    <row r="7295" spans="30:69" x14ac:dyDescent="0.25">
      <c r="AD7295" s="157">
        <f t="shared" si="243"/>
        <v>0.25000000000000017</v>
      </c>
      <c r="AE7295" s="157">
        <f>IF('1a-Electricity'!$R$77="no","",ROUND(AD7295,4))</f>
        <v>0.25</v>
      </c>
      <c r="AF7295" s="157">
        <f>IF('1a-Electricity'!$R$78="no","",ROUND(AD7295,4))</f>
        <v>0.25</v>
      </c>
      <c r="AG7295" s="157">
        <f>IF('1a-Electricity'!$R$79="no","",ROUND(AD7295,4))</f>
        <v>0.25</v>
      </c>
      <c r="BL7295" s="157">
        <f t="shared" ref="BL7295:BL7358" si="244">BL7294+0.001</f>
        <v>0.24900000000000019</v>
      </c>
      <c r="BM7295" s="157">
        <f>IF('1b-NaturalGas'!$R$87="no","",ROUND(BL7295,4))</f>
        <v>0.249</v>
      </c>
      <c r="BN7295" s="157">
        <f>IF('1b-NaturalGas'!$R$88="no","",ROUND(BL7295,4))</f>
        <v>0.249</v>
      </c>
      <c r="BO7295" s="157">
        <f>IF('1b-NaturalGas'!$R$89="no","",ROUND(BL7295,4))</f>
        <v>0.249</v>
      </c>
      <c r="BP7295" s="157">
        <f>IF('1b-NaturalGas'!$R$90="no","not applicable (based on previous answers)",ROUND(BL7295,4))</f>
        <v>0.249</v>
      </c>
      <c r="BQ7295" s="157">
        <f>IF('1b-NaturalGas'!$R$91="no","not applicable (based on previous answers)",ROUND(BL7295,4))</f>
        <v>0.249</v>
      </c>
    </row>
    <row r="7296" spans="30:69" x14ac:dyDescent="0.25">
      <c r="AD7296" s="157">
        <f t="shared" si="243"/>
        <v>0.25100000000000017</v>
      </c>
      <c r="AE7296" s="157">
        <f>IF('1a-Electricity'!$R$77="no","",ROUND(AD7296,4))</f>
        <v>0.251</v>
      </c>
      <c r="AF7296" s="157">
        <f>IF('1a-Electricity'!$R$78="no","",ROUND(AD7296,4))</f>
        <v>0.251</v>
      </c>
      <c r="AG7296" s="157">
        <f>IF('1a-Electricity'!$R$79="no","",ROUND(AD7296,4))</f>
        <v>0.251</v>
      </c>
      <c r="BL7296" s="157">
        <f t="shared" si="244"/>
        <v>0.25000000000000017</v>
      </c>
      <c r="BM7296" s="157">
        <f>IF('1b-NaturalGas'!$R$87="no","",ROUND(BL7296,4))</f>
        <v>0.25</v>
      </c>
      <c r="BN7296" s="157">
        <f>IF('1b-NaturalGas'!$R$88="no","",ROUND(BL7296,4))</f>
        <v>0.25</v>
      </c>
      <c r="BO7296" s="157">
        <f>IF('1b-NaturalGas'!$R$89="no","",ROUND(BL7296,4))</f>
        <v>0.25</v>
      </c>
      <c r="BP7296" s="157">
        <f>IF('1b-NaturalGas'!$R$90="no","not applicable (based on previous answers)",ROUND(BL7296,4))</f>
        <v>0.25</v>
      </c>
      <c r="BQ7296" s="157">
        <f>IF('1b-NaturalGas'!$R$91="no","not applicable (based on previous answers)",ROUND(BL7296,4))</f>
        <v>0.25</v>
      </c>
    </row>
    <row r="7297" spans="30:69" x14ac:dyDescent="0.25">
      <c r="AD7297" s="157">
        <f t="shared" si="243"/>
        <v>0.25200000000000017</v>
      </c>
      <c r="AE7297" s="157">
        <f>IF('1a-Electricity'!$R$77="no","",ROUND(AD7297,4))</f>
        <v>0.252</v>
      </c>
      <c r="AF7297" s="157">
        <f>IF('1a-Electricity'!$R$78="no","",ROUND(AD7297,4))</f>
        <v>0.252</v>
      </c>
      <c r="AG7297" s="157">
        <f>IF('1a-Electricity'!$R$79="no","",ROUND(AD7297,4))</f>
        <v>0.252</v>
      </c>
      <c r="BL7297" s="157">
        <f t="shared" si="244"/>
        <v>0.25100000000000017</v>
      </c>
      <c r="BM7297" s="157">
        <f>IF('1b-NaturalGas'!$R$87="no","",ROUND(BL7297,4))</f>
        <v>0.251</v>
      </c>
      <c r="BN7297" s="157">
        <f>IF('1b-NaturalGas'!$R$88="no","",ROUND(BL7297,4))</f>
        <v>0.251</v>
      </c>
      <c r="BO7297" s="157">
        <f>IF('1b-NaturalGas'!$R$89="no","",ROUND(BL7297,4))</f>
        <v>0.251</v>
      </c>
      <c r="BP7297" s="157">
        <f>IF('1b-NaturalGas'!$R$90="no","not applicable (based on previous answers)",ROUND(BL7297,4))</f>
        <v>0.251</v>
      </c>
      <c r="BQ7297" s="157">
        <f>IF('1b-NaturalGas'!$R$91="no","not applicable (based on previous answers)",ROUND(BL7297,4))</f>
        <v>0.251</v>
      </c>
    </row>
    <row r="7298" spans="30:69" x14ac:dyDescent="0.25">
      <c r="AD7298" s="157">
        <f t="shared" si="243"/>
        <v>0.25300000000000017</v>
      </c>
      <c r="AE7298" s="157">
        <f>IF('1a-Electricity'!$R$77="no","",ROUND(AD7298,4))</f>
        <v>0.253</v>
      </c>
      <c r="AF7298" s="157">
        <f>IF('1a-Electricity'!$R$78="no","",ROUND(AD7298,4))</f>
        <v>0.253</v>
      </c>
      <c r="AG7298" s="157">
        <f>IF('1a-Electricity'!$R$79="no","",ROUND(AD7298,4))</f>
        <v>0.253</v>
      </c>
      <c r="BL7298" s="157">
        <f t="shared" si="244"/>
        <v>0.25200000000000017</v>
      </c>
      <c r="BM7298" s="157">
        <f>IF('1b-NaturalGas'!$R$87="no","",ROUND(BL7298,4))</f>
        <v>0.252</v>
      </c>
      <c r="BN7298" s="157">
        <f>IF('1b-NaturalGas'!$R$88="no","",ROUND(BL7298,4))</f>
        <v>0.252</v>
      </c>
      <c r="BO7298" s="157">
        <f>IF('1b-NaturalGas'!$R$89="no","",ROUND(BL7298,4))</f>
        <v>0.252</v>
      </c>
      <c r="BP7298" s="157">
        <f>IF('1b-NaturalGas'!$R$90="no","not applicable (based on previous answers)",ROUND(BL7298,4))</f>
        <v>0.252</v>
      </c>
      <c r="BQ7298" s="157">
        <f>IF('1b-NaturalGas'!$R$91="no","not applicable (based on previous answers)",ROUND(BL7298,4))</f>
        <v>0.252</v>
      </c>
    </row>
    <row r="7299" spans="30:69" x14ac:dyDescent="0.25">
      <c r="AD7299" s="157">
        <f t="shared" si="243"/>
        <v>0.25400000000000017</v>
      </c>
      <c r="AE7299" s="157">
        <f>IF('1a-Electricity'!$R$77="no","",ROUND(AD7299,4))</f>
        <v>0.254</v>
      </c>
      <c r="AF7299" s="157">
        <f>IF('1a-Electricity'!$R$78="no","",ROUND(AD7299,4))</f>
        <v>0.254</v>
      </c>
      <c r="AG7299" s="157">
        <f>IF('1a-Electricity'!$R$79="no","",ROUND(AD7299,4))</f>
        <v>0.254</v>
      </c>
      <c r="BL7299" s="157">
        <f t="shared" si="244"/>
        <v>0.25300000000000017</v>
      </c>
      <c r="BM7299" s="157">
        <f>IF('1b-NaturalGas'!$R$87="no","",ROUND(BL7299,4))</f>
        <v>0.253</v>
      </c>
      <c r="BN7299" s="157">
        <f>IF('1b-NaturalGas'!$R$88="no","",ROUND(BL7299,4))</f>
        <v>0.253</v>
      </c>
      <c r="BO7299" s="157">
        <f>IF('1b-NaturalGas'!$R$89="no","",ROUND(BL7299,4))</f>
        <v>0.253</v>
      </c>
      <c r="BP7299" s="157">
        <f>IF('1b-NaturalGas'!$R$90="no","not applicable (based on previous answers)",ROUND(BL7299,4))</f>
        <v>0.253</v>
      </c>
      <c r="BQ7299" s="157">
        <f>IF('1b-NaturalGas'!$R$91="no","not applicable (based on previous answers)",ROUND(BL7299,4))</f>
        <v>0.253</v>
      </c>
    </row>
    <row r="7300" spans="30:69" x14ac:dyDescent="0.25">
      <c r="AD7300" s="157">
        <f t="shared" si="243"/>
        <v>0.25500000000000017</v>
      </c>
      <c r="AE7300" s="157">
        <f>IF('1a-Electricity'!$R$77="no","",ROUND(AD7300,4))</f>
        <v>0.255</v>
      </c>
      <c r="AF7300" s="157">
        <f>IF('1a-Electricity'!$R$78="no","",ROUND(AD7300,4))</f>
        <v>0.255</v>
      </c>
      <c r="AG7300" s="157">
        <f>IF('1a-Electricity'!$R$79="no","",ROUND(AD7300,4))</f>
        <v>0.255</v>
      </c>
      <c r="BL7300" s="157">
        <f t="shared" si="244"/>
        <v>0.25400000000000017</v>
      </c>
      <c r="BM7300" s="157">
        <f>IF('1b-NaturalGas'!$R$87="no","",ROUND(BL7300,4))</f>
        <v>0.254</v>
      </c>
      <c r="BN7300" s="157">
        <f>IF('1b-NaturalGas'!$R$88="no","",ROUND(BL7300,4))</f>
        <v>0.254</v>
      </c>
      <c r="BO7300" s="157">
        <f>IF('1b-NaturalGas'!$R$89="no","",ROUND(BL7300,4))</f>
        <v>0.254</v>
      </c>
      <c r="BP7300" s="157">
        <f>IF('1b-NaturalGas'!$R$90="no","not applicable (based on previous answers)",ROUND(BL7300,4))</f>
        <v>0.254</v>
      </c>
      <c r="BQ7300" s="157">
        <f>IF('1b-NaturalGas'!$R$91="no","not applicable (based on previous answers)",ROUND(BL7300,4))</f>
        <v>0.254</v>
      </c>
    </row>
    <row r="7301" spans="30:69" x14ac:dyDescent="0.25">
      <c r="AD7301" s="157">
        <f t="shared" si="243"/>
        <v>0.25600000000000017</v>
      </c>
      <c r="AE7301" s="157">
        <f>IF('1a-Electricity'!$R$77="no","",ROUND(AD7301,4))</f>
        <v>0.25600000000000001</v>
      </c>
      <c r="AF7301" s="157">
        <f>IF('1a-Electricity'!$R$78="no","",ROUND(AD7301,4))</f>
        <v>0.25600000000000001</v>
      </c>
      <c r="AG7301" s="157">
        <f>IF('1a-Electricity'!$R$79="no","",ROUND(AD7301,4))</f>
        <v>0.25600000000000001</v>
      </c>
      <c r="BL7301" s="157">
        <f t="shared" si="244"/>
        <v>0.25500000000000017</v>
      </c>
      <c r="BM7301" s="157">
        <f>IF('1b-NaturalGas'!$R$87="no","",ROUND(BL7301,4))</f>
        <v>0.255</v>
      </c>
      <c r="BN7301" s="157">
        <f>IF('1b-NaturalGas'!$R$88="no","",ROUND(BL7301,4))</f>
        <v>0.255</v>
      </c>
      <c r="BO7301" s="157">
        <f>IF('1b-NaturalGas'!$R$89="no","",ROUND(BL7301,4))</f>
        <v>0.255</v>
      </c>
      <c r="BP7301" s="157">
        <f>IF('1b-NaturalGas'!$R$90="no","not applicable (based on previous answers)",ROUND(BL7301,4))</f>
        <v>0.255</v>
      </c>
      <c r="BQ7301" s="157">
        <f>IF('1b-NaturalGas'!$R$91="no","not applicable (based on previous answers)",ROUND(BL7301,4))</f>
        <v>0.255</v>
      </c>
    </row>
    <row r="7302" spans="30:69" x14ac:dyDescent="0.25">
      <c r="AD7302" s="157">
        <f t="shared" si="243"/>
        <v>0.25700000000000017</v>
      </c>
      <c r="AE7302" s="157">
        <f>IF('1a-Electricity'!$R$77="no","",ROUND(AD7302,4))</f>
        <v>0.25700000000000001</v>
      </c>
      <c r="AF7302" s="157">
        <f>IF('1a-Electricity'!$R$78="no","",ROUND(AD7302,4))</f>
        <v>0.25700000000000001</v>
      </c>
      <c r="AG7302" s="157">
        <f>IF('1a-Electricity'!$R$79="no","",ROUND(AD7302,4))</f>
        <v>0.25700000000000001</v>
      </c>
      <c r="BL7302" s="157">
        <f t="shared" si="244"/>
        <v>0.25600000000000017</v>
      </c>
      <c r="BM7302" s="157">
        <f>IF('1b-NaturalGas'!$R$87="no","",ROUND(BL7302,4))</f>
        <v>0.25600000000000001</v>
      </c>
      <c r="BN7302" s="157">
        <f>IF('1b-NaturalGas'!$R$88="no","",ROUND(BL7302,4))</f>
        <v>0.25600000000000001</v>
      </c>
      <c r="BO7302" s="157">
        <f>IF('1b-NaturalGas'!$R$89="no","",ROUND(BL7302,4))</f>
        <v>0.25600000000000001</v>
      </c>
      <c r="BP7302" s="157">
        <f>IF('1b-NaturalGas'!$R$90="no","not applicable (based on previous answers)",ROUND(BL7302,4))</f>
        <v>0.25600000000000001</v>
      </c>
      <c r="BQ7302" s="157">
        <f>IF('1b-NaturalGas'!$R$91="no","not applicable (based on previous answers)",ROUND(BL7302,4))</f>
        <v>0.25600000000000001</v>
      </c>
    </row>
    <row r="7303" spans="30:69" x14ac:dyDescent="0.25">
      <c r="AD7303" s="157">
        <f t="shared" si="243"/>
        <v>0.25800000000000017</v>
      </c>
      <c r="AE7303" s="157">
        <f>IF('1a-Electricity'!$R$77="no","",ROUND(AD7303,4))</f>
        <v>0.25800000000000001</v>
      </c>
      <c r="AF7303" s="157">
        <f>IF('1a-Electricity'!$R$78="no","",ROUND(AD7303,4))</f>
        <v>0.25800000000000001</v>
      </c>
      <c r="AG7303" s="157">
        <f>IF('1a-Electricity'!$R$79="no","",ROUND(AD7303,4))</f>
        <v>0.25800000000000001</v>
      </c>
      <c r="BL7303" s="157">
        <f t="shared" si="244"/>
        <v>0.25700000000000017</v>
      </c>
      <c r="BM7303" s="157">
        <f>IF('1b-NaturalGas'!$R$87="no","",ROUND(BL7303,4))</f>
        <v>0.25700000000000001</v>
      </c>
      <c r="BN7303" s="157">
        <f>IF('1b-NaturalGas'!$R$88="no","",ROUND(BL7303,4))</f>
        <v>0.25700000000000001</v>
      </c>
      <c r="BO7303" s="157">
        <f>IF('1b-NaturalGas'!$R$89="no","",ROUND(BL7303,4))</f>
        <v>0.25700000000000001</v>
      </c>
      <c r="BP7303" s="157">
        <f>IF('1b-NaturalGas'!$R$90="no","not applicable (based on previous answers)",ROUND(BL7303,4))</f>
        <v>0.25700000000000001</v>
      </c>
      <c r="BQ7303" s="157">
        <f>IF('1b-NaturalGas'!$R$91="no","not applicable (based on previous answers)",ROUND(BL7303,4))</f>
        <v>0.25700000000000001</v>
      </c>
    </row>
    <row r="7304" spans="30:69" x14ac:dyDescent="0.25">
      <c r="AD7304" s="157">
        <f t="shared" si="243"/>
        <v>0.25900000000000017</v>
      </c>
      <c r="AE7304" s="157">
        <f>IF('1a-Electricity'!$R$77="no","",ROUND(AD7304,4))</f>
        <v>0.25900000000000001</v>
      </c>
      <c r="AF7304" s="157">
        <f>IF('1a-Electricity'!$R$78="no","",ROUND(AD7304,4))</f>
        <v>0.25900000000000001</v>
      </c>
      <c r="AG7304" s="157">
        <f>IF('1a-Electricity'!$R$79="no","",ROUND(AD7304,4))</f>
        <v>0.25900000000000001</v>
      </c>
      <c r="BL7304" s="157">
        <f t="shared" si="244"/>
        <v>0.25800000000000017</v>
      </c>
      <c r="BM7304" s="157">
        <f>IF('1b-NaturalGas'!$R$87="no","",ROUND(BL7304,4))</f>
        <v>0.25800000000000001</v>
      </c>
      <c r="BN7304" s="157">
        <f>IF('1b-NaturalGas'!$R$88="no","",ROUND(BL7304,4))</f>
        <v>0.25800000000000001</v>
      </c>
      <c r="BO7304" s="157">
        <f>IF('1b-NaturalGas'!$R$89="no","",ROUND(BL7304,4))</f>
        <v>0.25800000000000001</v>
      </c>
      <c r="BP7304" s="157">
        <f>IF('1b-NaturalGas'!$R$90="no","not applicable (based on previous answers)",ROUND(BL7304,4))</f>
        <v>0.25800000000000001</v>
      </c>
      <c r="BQ7304" s="157">
        <f>IF('1b-NaturalGas'!$R$91="no","not applicable (based on previous answers)",ROUND(BL7304,4))</f>
        <v>0.25800000000000001</v>
      </c>
    </row>
    <row r="7305" spans="30:69" x14ac:dyDescent="0.25">
      <c r="AD7305" s="157">
        <f t="shared" si="243"/>
        <v>0.26000000000000018</v>
      </c>
      <c r="AE7305" s="157">
        <f>IF('1a-Electricity'!$R$77="no","",ROUND(AD7305,4))</f>
        <v>0.26</v>
      </c>
      <c r="AF7305" s="157">
        <f>IF('1a-Electricity'!$R$78="no","",ROUND(AD7305,4))</f>
        <v>0.26</v>
      </c>
      <c r="AG7305" s="157">
        <f>IF('1a-Electricity'!$R$79="no","",ROUND(AD7305,4))</f>
        <v>0.26</v>
      </c>
      <c r="BL7305" s="157">
        <f t="shared" si="244"/>
        <v>0.25900000000000017</v>
      </c>
      <c r="BM7305" s="157">
        <f>IF('1b-NaturalGas'!$R$87="no","",ROUND(BL7305,4))</f>
        <v>0.25900000000000001</v>
      </c>
      <c r="BN7305" s="157">
        <f>IF('1b-NaturalGas'!$R$88="no","",ROUND(BL7305,4))</f>
        <v>0.25900000000000001</v>
      </c>
      <c r="BO7305" s="157">
        <f>IF('1b-NaturalGas'!$R$89="no","",ROUND(BL7305,4))</f>
        <v>0.25900000000000001</v>
      </c>
      <c r="BP7305" s="157">
        <f>IF('1b-NaturalGas'!$R$90="no","not applicable (based on previous answers)",ROUND(BL7305,4))</f>
        <v>0.25900000000000001</v>
      </c>
      <c r="BQ7305" s="157">
        <f>IF('1b-NaturalGas'!$R$91="no","not applicable (based on previous answers)",ROUND(BL7305,4))</f>
        <v>0.25900000000000001</v>
      </c>
    </row>
    <row r="7306" spans="30:69" x14ac:dyDescent="0.25">
      <c r="AD7306" s="157">
        <f t="shared" si="243"/>
        <v>0.26100000000000018</v>
      </c>
      <c r="AE7306" s="157">
        <f>IF('1a-Electricity'!$R$77="no","",ROUND(AD7306,4))</f>
        <v>0.26100000000000001</v>
      </c>
      <c r="AF7306" s="157">
        <f>IF('1a-Electricity'!$R$78="no","",ROUND(AD7306,4))</f>
        <v>0.26100000000000001</v>
      </c>
      <c r="AG7306" s="157">
        <f>IF('1a-Electricity'!$R$79="no","",ROUND(AD7306,4))</f>
        <v>0.26100000000000001</v>
      </c>
      <c r="BL7306" s="157">
        <f t="shared" si="244"/>
        <v>0.26000000000000018</v>
      </c>
      <c r="BM7306" s="157">
        <f>IF('1b-NaturalGas'!$R$87="no","",ROUND(BL7306,4))</f>
        <v>0.26</v>
      </c>
      <c r="BN7306" s="157">
        <f>IF('1b-NaturalGas'!$R$88="no","",ROUND(BL7306,4))</f>
        <v>0.26</v>
      </c>
      <c r="BO7306" s="157">
        <f>IF('1b-NaturalGas'!$R$89="no","",ROUND(BL7306,4))</f>
        <v>0.26</v>
      </c>
      <c r="BP7306" s="157">
        <f>IF('1b-NaturalGas'!$R$90="no","not applicable (based on previous answers)",ROUND(BL7306,4))</f>
        <v>0.26</v>
      </c>
      <c r="BQ7306" s="157">
        <f>IF('1b-NaturalGas'!$R$91="no","not applicable (based on previous answers)",ROUND(BL7306,4))</f>
        <v>0.26</v>
      </c>
    </row>
    <row r="7307" spans="30:69" x14ac:dyDescent="0.25">
      <c r="AD7307" s="157">
        <f t="shared" si="243"/>
        <v>0.26200000000000018</v>
      </c>
      <c r="AE7307" s="157">
        <f>IF('1a-Electricity'!$R$77="no","",ROUND(AD7307,4))</f>
        <v>0.26200000000000001</v>
      </c>
      <c r="AF7307" s="157">
        <f>IF('1a-Electricity'!$R$78="no","",ROUND(AD7307,4))</f>
        <v>0.26200000000000001</v>
      </c>
      <c r="AG7307" s="157">
        <f>IF('1a-Electricity'!$R$79="no","",ROUND(AD7307,4))</f>
        <v>0.26200000000000001</v>
      </c>
      <c r="BL7307" s="157">
        <f t="shared" si="244"/>
        <v>0.26100000000000018</v>
      </c>
      <c r="BM7307" s="157">
        <f>IF('1b-NaturalGas'!$R$87="no","",ROUND(BL7307,4))</f>
        <v>0.26100000000000001</v>
      </c>
      <c r="BN7307" s="157">
        <f>IF('1b-NaturalGas'!$R$88="no","",ROUND(BL7307,4))</f>
        <v>0.26100000000000001</v>
      </c>
      <c r="BO7307" s="157">
        <f>IF('1b-NaturalGas'!$R$89="no","",ROUND(BL7307,4))</f>
        <v>0.26100000000000001</v>
      </c>
      <c r="BP7307" s="157">
        <f>IF('1b-NaturalGas'!$R$90="no","not applicable (based on previous answers)",ROUND(BL7307,4))</f>
        <v>0.26100000000000001</v>
      </c>
      <c r="BQ7307" s="157">
        <f>IF('1b-NaturalGas'!$R$91="no","not applicable (based on previous answers)",ROUND(BL7307,4))</f>
        <v>0.26100000000000001</v>
      </c>
    </row>
    <row r="7308" spans="30:69" x14ac:dyDescent="0.25">
      <c r="AD7308" s="157">
        <f t="shared" si="243"/>
        <v>0.26300000000000018</v>
      </c>
      <c r="AE7308" s="157">
        <f>IF('1a-Electricity'!$R$77="no","",ROUND(AD7308,4))</f>
        <v>0.26300000000000001</v>
      </c>
      <c r="AF7308" s="157">
        <f>IF('1a-Electricity'!$R$78="no","",ROUND(AD7308,4))</f>
        <v>0.26300000000000001</v>
      </c>
      <c r="AG7308" s="157">
        <f>IF('1a-Electricity'!$R$79="no","",ROUND(AD7308,4))</f>
        <v>0.26300000000000001</v>
      </c>
      <c r="BL7308" s="157">
        <f t="shared" si="244"/>
        <v>0.26200000000000018</v>
      </c>
      <c r="BM7308" s="157">
        <f>IF('1b-NaturalGas'!$R$87="no","",ROUND(BL7308,4))</f>
        <v>0.26200000000000001</v>
      </c>
      <c r="BN7308" s="157">
        <f>IF('1b-NaturalGas'!$R$88="no","",ROUND(BL7308,4))</f>
        <v>0.26200000000000001</v>
      </c>
      <c r="BO7308" s="157">
        <f>IF('1b-NaturalGas'!$R$89="no","",ROUND(BL7308,4))</f>
        <v>0.26200000000000001</v>
      </c>
      <c r="BP7308" s="157">
        <f>IF('1b-NaturalGas'!$R$90="no","not applicable (based on previous answers)",ROUND(BL7308,4))</f>
        <v>0.26200000000000001</v>
      </c>
      <c r="BQ7308" s="157">
        <f>IF('1b-NaturalGas'!$R$91="no","not applicable (based on previous answers)",ROUND(BL7308,4))</f>
        <v>0.26200000000000001</v>
      </c>
    </row>
    <row r="7309" spans="30:69" x14ac:dyDescent="0.25">
      <c r="AD7309" s="157">
        <f t="shared" si="243"/>
        <v>0.26400000000000018</v>
      </c>
      <c r="AE7309" s="157">
        <f>IF('1a-Electricity'!$R$77="no","",ROUND(AD7309,4))</f>
        <v>0.26400000000000001</v>
      </c>
      <c r="AF7309" s="157">
        <f>IF('1a-Electricity'!$R$78="no","",ROUND(AD7309,4))</f>
        <v>0.26400000000000001</v>
      </c>
      <c r="AG7309" s="157">
        <f>IF('1a-Electricity'!$R$79="no","",ROUND(AD7309,4))</f>
        <v>0.26400000000000001</v>
      </c>
      <c r="BL7309" s="157">
        <f t="shared" si="244"/>
        <v>0.26300000000000018</v>
      </c>
      <c r="BM7309" s="157">
        <f>IF('1b-NaturalGas'!$R$87="no","",ROUND(BL7309,4))</f>
        <v>0.26300000000000001</v>
      </c>
      <c r="BN7309" s="157">
        <f>IF('1b-NaturalGas'!$R$88="no","",ROUND(BL7309,4))</f>
        <v>0.26300000000000001</v>
      </c>
      <c r="BO7309" s="157">
        <f>IF('1b-NaturalGas'!$R$89="no","",ROUND(BL7309,4))</f>
        <v>0.26300000000000001</v>
      </c>
      <c r="BP7309" s="157">
        <f>IF('1b-NaturalGas'!$R$90="no","not applicable (based on previous answers)",ROUND(BL7309,4))</f>
        <v>0.26300000000000001</v>
      </c>
      <c r="BQ7309" s="157">
        <f>IF('1b-NaturalGas'!$R$91="no","not applicable (based on previous answers)",ROUND(BL7309,4))</f>
        <v>0.26300000000000001</v>
      </c>
    </row>
    <row r="7310" spans="30:69" x14ac:dyDescent="0.25">
      <c r="AD7310" s="157">
        <f t="shared" si="243"/>
        <v>0.26500000000000018</v>
      </c>
      <c r="AE7310" s="157">
        <f>IF('1a-Electricity'!$R$77="no","",ROUND(AD7310,4))</f>
        <v>0.26500000000000001</v>
      </c>
      <c r="AF7310" s="157">
        <f>IF('1a-Electricity'!$R$78="no","",ROUND(AD7310,4))</f>
        <v>0.26500000000000001</v>
      </c>
      <c r="AG7310" s="157">
        <f>IF('1a-Electricity'!$R$79="no","",ROUND(AD7310,4))</f>
        <v>0.26500000000000001</v>
      </c>
      <c r="BL7310" s="157">
        <f t="shared" si="244"/>
        <v>0.26400000000000018</v>
      </c>
      <c r="BM7310" s="157">
        <f>IF('1b-NaturalGas'!$R$87="no","",ROUND(BL7310,4))</f>
        <v>0.26400000000000001</v>
      </c>
      <c r="BN7310" s="157">
        <f>IF('1b-NaturalGas'!$R$88="no","",ROUND(BL7310,4))</f>
        <v>0.26400000000000001</v>
      </c>
      <c r="BO7310" s="157">
        <f>IF('1b-NaturalGas'!$R$89="no","",ROUND(BL7310,4))</f>
        <v>0.26400000000000001</v>
      </c>
      <c r="BP7310" s="157">
        <f>IF('1b-NaturalGas'!$R$90="no","not applicable (based on previous answers)",ROUND(BL7310,4))</f>
        <v>0.26400000000000001</v>
      </c>
      <c r="BQ7310" s="157">
        <f>IF('1b-NaturalGas'!$R$91="no","not applicable (based on previous answers)",ROUND(BL7310,4))</f>
        <v>0.26400000000000001</v>
      </c>
    </row>
    <row r="7311" spans="30:69" x14ac:dyDescent="0.25">
      <c r="AD7311" s="157">
        <f t="shared" si="243"/>
        <v>0.26600000000000018</v>
      </c>
      <c r="AE7311" s="157">
        <f>IF('1a-Electricity'!$R$77="no","",ROUND(AD7311,4))</f>
        <v>0.26600000000000001</v>
      </c>
      <c r="AF7311" s="157">
        <f>IF('1a-Electricity'!$R$78="no","",ROUND(AD7311,4))</f>
        <v>0.26600000000000001</v>
      </c>
      <c r="AG7311" s="157">
        <f>IF('1a-Electricity'!$R$79="no","",ROUND(AD7311,4))</f>
        <v>0.26600000000000001</v>
      </c>
      <c r="BL7311" s="157">
        <f t="shared" si="244"/>
        <v>0.26500000000000018</v>
      </c>
      <c r="BM7311" s="157">
        <f>IF('1b-NaturalGas'!$R$87="no","",ROUND(BL7311,4))</f>
        <v>0.26500000000000001</v>
      </c>
      <c r="BN7311" s="157">
        <f>IF('1b-NaturalGas'!$R$88="no","",ROUND(BL7311,4))</f>
        <v>0.26500000000000001</v>
      </c>
      <c r="BO7311" s="157">
        <f>IF('1b-NaturalGas'!$R$89="no","",ROUND(BL7311,4))</f>
        <v>0.26500000000000001</v>
      </c>
      <c r="BP7311" s="157">
        <f>IF('1b-NaturalGas'!$R$90="no","not applicable (based on previous answers)",ROUND(BL7311,4))</f>
        <v>0.26500000000000001</v>
      </c>
      <c r="BQ7311" s="157">
        <f>IF('1b-NaturalGas'!$R$91="no","not applicable (based on previous answers)",ROUND(BL7311,4))</f>
        <v>0.26500000000000001</v>
      </c>
    </row>
    <row r="7312" spans="30:69" x14ac:dyDescent="0.25">
      <c r="AD7312" s="157">
        <f t="shared" si="243"/>
        <v>0.26700000000000018</v>
      </c>
      <c r="AE7312" s="157">
        <f>IF('1a-Electricity'!$R$77="no","",ROUND(AD7312,4))</f>
        <v>0.26700000000000002</v>
      </c>
      <c r="AF7312" s="157">
        <f>IF('1a-Electricity'!$R$78="no","",ROUND(AD7312,4))</f>
        <v>0.26700000000000002</v>
      </c>
      <c r="AG7312" s="157">
        <f>IF('1a-Electricity'!$R$79="no","",ROUND(AD7312,4))</f>
        <v>0.26700000000000002</v>
      </c>
      <c r="BL7312" s="157">
        <f t="shared" si="244"/>
        <v>0.26600000000000018</v>
      </c>
      <c r="BM7312" s="157">
        <f>IF('1b-NaturalGas'!$R$87="no","",ROUND(BL7312,4))</f>
        <v>0.26600000000000001</v>
      </c>
      <c r="BN7312" s="157">
        <f>IF('1b-NaturalGas'!$R$88="no","",ROUND(BL7312,4))</f>
        <v>0.26600000000000001</v>
      </c>
      <c r="BO7312" s="157">
        <f>IF('1b-NaturalGas'!$R$89="no","",ROUND(BL7312,4))</f>
        <v>0.26600000000000001</v>
      </c>
      <c r="BP7312" s="157">
        <f>IF('1b-NaturalGas'!$R$90="no","not applicable (based on previous answers)",ROUND(BL7312,4))</f>
        <v>0.26600000000000001</v>
      </c>
      <c r="BQ7312" s="157">
        <f>IF('1b-NaturalGas'!$R$91="no","not applicable (based on previous answers)",ROUND(BL7312,4))</f>
        <v>0.26600000000000001</v>
      </c>
    </row>
    <row r="7313" spans="30:69" x14ac:dyDescent="0.25">
      <c r="AD7313" s="157">
        <f t="shared" si="243"/>
        <v>0.26800000000000018</v>
      </c>
      <c r="AE7313" s="157">
        <f>IF('1a-Electricity'!$R$77="no","",ROUND(AD7313,4))</f>
        <v>0.26800000000000002</v>
      </c>
      <c r="AF7313" s="157">
        <f>IF('1a-Electricity'!$R$78="no","",ROUND(AD7313,4))</f>
        <v>0.26800000000000002</v>
      </c>
      <c r="AG7313" s="157">
        <f>IF('1a-Electricity'!$R$79="no","",ROUND(AD7313,4))</f>
        <v>0.26800000000000002</v>
      </c>
      <c r="BL7313" s="157">
        <f t="shared" si="244"/>
        <v>0.26700000000000018</v>
      </c>
      <c r="BM7313" s="157">
        <f>IF('1b-NaturalGas'!$R$87="no","",ROUND(BL7313,4))</f>
        <v>0.26700000000000002</v>
      </c>
      <c r="BN7313" s="157">
        <f>IF('1b-NaturalGas'!$R$88="no","",ROUND(BL7313,4))</f>
        <v>0.26700000000000002</v>
      </c>
      <c r="BO7313" s="157">
        <f>IF('1b-NaturalGas'!$R$89="no","",ROUND(BL7313,4))</f>
        <v>0.26700000000000002</v>
      </c>
      <c r="BP7313" s="157">
        <f>IF('1b-NaturalGas'!$R$90="no","not applicable (based on previous answers)",ROUND(BL7313,4))</f>
        <v>0.26700000000000002</v>
      </c>
      <c r="BQ7313" s="157">
        <f>IF('1b-NaturalGas'!$R$91="no","not applicable (based on previous answers)",ROUND(BL7313,4))</f>
        <v>0.26700000000000002</v>
      </c>
    </row>
    <row r="7314" spans="30:69" x14ac:dyDescent="0.25">
      <c r="AD7314" s="157">
        <f t="shared" si="243"/>
        <v>0.26900000000000018</v>
      </c>
      <c r="AE7314" s="157">
        <f>IF('1a-Electricity'!$R$77="no","",ROUND(AD7314,4))</f>
        <v>0.26900000000000002</v>
      </c>
      <c r="AF7314" s="157">
        <f>IF('1a-Electricity'!$R$78="no","",ROUND(AD7314,4))</f>
        <v>0.26900000000000002</v>
      </c>
      <c r="AG7314" s="157">
        <f>IF('1a-Electricity'!$R$79="no","",ROUND(AD7314,4))</f>
        <v>0.26900000000000002</v>
      </c>
      <c r="BL7314" s="157">
        <f t="shared" si="244"/>
        <v>0.26800000000000018</v>
      </c>
      <c r="BM7314" s="157">
        <f>IF('1b-NaturalGas'!$R$87="no","",ROUND(BL7314,4))</f>
        <v>0.26800000000000002</v>
      </c>
      <c r="BN7314" s="157">
        <f>IF('1b-NaturalGas'!$R$88="no","",ROUND(BL7314,4))</f>
        <v>0.26800000000000002</v>
      </c>
      <c r="BO7314" s="157">
        <f>IF('1b-NaturalGas'!$R$89="no","",ROUND(BL7314,4))</f>
        <v>0.26800000000000002</v>
      </c>
      <c r="BP7314" s="157">
        <f>IF('1b-NaturalGas'!$R$90="no","not applicable (based on previous answers)",ROUND(BL7314,4))</f>
        <v>0.26800000000000002</v>
      </c>
      <c r="BQ7314" s="157">
        <f>IF('1b-NaturalGas'!$R$91="no","not applicable (based on previous answers)",ROUND(BL7314,4))</f>
        <v>0.26800000000000002</v>
      </c>
    </row>
    <row r="7315" spans="30:69" x14ac:dyDescent="0.25">
      <c r="AD7315" s="157">
        <f t="shared" si="243"/>
        <v>0.27000000000000018</v>
      </c>
      <c r="AE7315" s="157">
        <f>IF('1a-Electricity'!$R$77="no","",ROUND(AD7315,4))</f>
        <v>0.27</v>
      </c>
      <c r="AF7315" s="157">
        <f>IF('1a-Electricity'!$R$78="no","",ROUND(AD7315,4))</f>
        <v>0.27</v>
      </c>
      <c r="AG7315" s="157">
        <f>IF('1a-Electricity'!$R$79="no","",ROUND(AD7315,4))</f>
        <v>0.27</v>
      </c>
      <c r="BL7315" s="157">
        <f t="shared" si="244"/>
        <v>0.26900000000000018</v>
      </c>
      <c r="BM7315" s="157">
        <f>IF('1b-NaturalGas'!$R$87="no","",ROUND(BL7315,4))</f>
        <v>0.26900000000000002</v>
      </c>
      <c r="BN7315" s="157">
        <f>IF('1b-NaturalGas'!$R$88="no","",ROUND(BL7315,4))</f>
        <v>0.26900000000000002</v>
      </c>
      <c r="BO7315" s="157">
        <f>IF('1b-NaturalGas'!$R$89="no","",ROUND(BL7315,4))</f>
        <v>0.26900000000000002</v>
      </c>
      <c r="BP7315" s="157">
        <f>IF('1b-NaturalGas'!$R$90="no","not applicable (based on previous answers)",ROUND(BL7315,4))</f>
        <v>0.26900000000000002</v>
      </c>
      <c r="BQ7315" s="157">
        <f>IF('1b-NaturalGas'!$R$91="no","not applicable (based on previous answers)",ROUND(BL7315,4))</f>
        <v>0.26900000000000002</v>
      </c>
    </row>
    <row r="7316" spans="30:69" x14ac:dyDescent="0.25">
      <c r="AD7316" s="157">
        <f t="shared" si="243"/>
        <v>0.27100000000000019</v>
      </c>
      <c r="AE7316" s="157">
        <f>IF('1a-Electricity'!$R$77="no","",ROUND(AD7316,4))</f>
        <v>0.27100000000000002</v>
      </c>
      <c r="AF7316" s="157">
        <f>IF('1a-Electricity'!$R$78="no","",ROUND(AD7316,4))</f>
        <v>0.27100000000000002</v>
      </c>
      <c r="AG7316" s="157">
        <f>IF('1a-Electricity'!$R$79="no","",ROUND(AD7316,4))</f>
        <v>0.27100000000000002</v>
      </c>
      <c r="BL7316" s="157">
        <f t="shared" si="244"/>
        <v>0.27000000000000018</v>
      </c>
      <c r="BM7316" s="157">
        <f>IF('1b-NaturalGas'!$R$87="no","",ROUND(BL7316,4))</f>
        <v>0.27</v>
      </c>
      <c r="BN7316" s="157">
        <f>IF('1b-NaturalGas'!$R$88="no","",ROUND(BL7316,4))</f>
        <v>0.27</v>
      </c>
      <c r="BO7316" s="157">
        <f>IF('1b-NaturalGas'!$R$89="no","",ROUND(BL7316,4))</f>
        <v>0.27</v>
      </c>
      <c r="BP7316" s="157">
        <f>IF('1b-NaturalGas'!$R$90="no","not applicable (based on previous answers)",ROUND(BL7316,4))</f>
        <v>0.27</v>
      </c>
      <c r="BQ7316" s="157">
        <f>IF('1b-NaturalGas'!$R$91="no","not applicable (based on previous answers)",ROUND(BL7316,4))</f>
        <v>0.27</v>
      </c>
    </row>
    <row r="7317" spans="30:69" x14ac:dyDescent="0.25">
      <c r="AD7317" s="157">
        <f t="shared" si="243"/>
        <v>0.27200000000000019</v>
      </c>
      <c r="AE7317" s="157">
        <f>IF('1a-Electricity'!$R$77="no","",ROUND(AD7317,4))</f>
        <v>0.27200000000000002</v>
      </c>
      <c r="AF7317" s="157">
        <f>IF('1a-Electricity'!$R$78="no","",ROUND(AD7317,4))</f>
        <v>0.27200000000000002</v>
      </c>
      <c r="AG7317" s="157">
        <f>IF('1a-Electricity'!$R$79="no","",ROUND(AD7317,4))</f>
        <v>0.27200000000000002</v>
      </c>
      <c r="BL7317" s="157">
        <f t="shared" si="244"/>
        <v>0.27100000000000019</v>
      </c>
      <c r="BM7317" s="157">
        <f>IF('1b-NaturalGas'!$R$87="no","",ROUND(BL7317,4))</f>
        <v>0.27100000000000002</v>
      </c>
      <c r="BN7317" s="157">
        <f>IF('1b-NaturalGas'!$R$88="no","",ROUND(BL7317,4))</f>
        <v>0.27100000000000002</v>
      </c>
      <c r="BO7317" s="157">
        <f>IF('1b-NaturalGas'!$R$89="no","",ROUND(BL7317,4))</f>
        <v>0.27100000000000002</v>
      </c>
      <c r="BP7317" s="157">
        <f>IF('1b-NaturalGas'!$R$90="no","not applicable (based on previous answers)",ROUND(BL7317,4))</f>
        <v>0.27100000000000002</v>
      </c>
      <c r="BQ7317" s="157">
        <f>IF('1b-NaturalGas'!$R$91="no","not applicable (based on previous answers)",ROUND(BL7317,4))</f>
        <v>0.27100000000000002</v>
      </c>
    </row>
    <row r="7318" spans="30:69" x14ac:dyDescent="0.25">
      <c r="AD7318" s="157">
        <f t="shared" si="243"/>
        <v>0.27300000000000019</v>
      </c>
      <c r="AE7318" s="157">
        <f>IF('1a-Electricity'!$R$77="no","",ROUND(AD7318,4))</f>
        <v>0.27300000000000002</v>
      </c>
      <c r="AF7318" s="157">
        <f>IF('1a-Electricity'!$R$78="no","",ROUND(AD7318,4))</f>
        <v>0.27300000000000002</v>
      </c>
      <c r="AG7318" s="157">
        <f>IF('1a-Electricity'!$R$79="no","",ROUND(AD7318,4))</f>
        <v>0.27300000000000002</v>
      </c>
      <c r="BL7318" s="157">
        <f t="shared" si="244"/>
        <v>0.27200000000000019</v>
      </c>
      <c r="BM7318" s="157">
        <f>IF('1b-NaturalGas'!$R$87="no","",ROUND(BL7318,4))</f>
        <v>0.27200000000000002</v>
      </c>
      <c r="BN7318" s="157">
        <f>IF('1b-NaturalGas'!$R$88="no","",ROUND(BL7318,4))</f>
        <v>0.27200000000000002</v>
      </c>
      <c r="BO7318" s="157">
        <f>IF('1b-NaturalGas'!$R$89="no","",ROUND(BL7318,4))</f>
        <v>0.27200000000000002</v>
      </c>
      <c r="BP7318" s="157">
        <f>IF('1b-NaturalGas'!$R$90="no","not applicable (based on previous answers)",ROUND(BL7318,4))</f>
        <v>0.27200000000000002</v>
      </c>
      <c r="BQ7318" s="157">
        <f>IF('1b-NaturalGas'!$R$91="no","not applicable (based on previous answers)",ROUND(BL7318,4))</f>
        <v>0.27200000000000002</v>
      </c>
    </row>
    <row r="7319" spans="30:69" x14ac:dyDescent="0.25">
      <c r="AD7319" s="157">
        <f t="shared" si="243"/>
        <v>0.27400000000000019</v>
      </c>
      <c r="AE7319" s="157">
        <f>IF('1a-Electricity'!$R$77="no","",ROUND(AD7319,4))</f>
        <v>0.27400000000000002</v>
      </c>
      <c r="AF7319" s="157">
        <f>IF('1a-Electricity'!$R$78="no","",ROUND(AD7319,4))</f>
        <v>0.27400000000000002</v>
      </c>
      <c r="AG7319" s="157">
        <f>IF('1a-Electricity'!$R$79="no","",ROUND(AD7319,4))</f>
        <v>0.27400000000000002</v>
      </c>
      <c r="BL7319" s="157">
        <f t="shared" si="244"/>
        <v>0.27300000000000019</v>
      </c>
      <c r="BM7319" s="157">
        <f>IF('1b-NaturalGas'!$R$87="no","",ROUND(BL7319,4))</f>
        <v>0.27300000000000002</v>
      </c>
      <c r="BN7319" s="157">
        <f>IF('1b-NaturalGas'!$R$88="no","",ROUND(BL7319,4))</f>
        <v>0.27300000000000002</v>
      </c>
      <c r="BO7319" s="157">
        <f>IF('1b-NaturalGas'!$R$89="no","",ROUND(BL7319,4))</f>
        <v>0.27300000000000002</v>
      </c>
      <c r="BP7319" s="157">
        <f>IF('1b-NaturalGas'!$R$90="no","not applicable (based on previous answers)",ROUND(BL7319,4))</f>
        <v>0.27300000000000002</v>
      </c>
      <c r="BQ7319" s="157">
        <f>IF('1b-NaturalGas'!$R$91="no","not applicable (based on previous answers)",ROUND(BL7319,4))</f>
        <v>0.27300000000000002</v>
      </c>
    </row>
    <row r="7320" spans="30:69" x14ac:dyDescent="0.25">
      <c r="AD7320" s="157">
        <f t="shared" si="243"/>
        <v>0.27500000000000019</v>
      </c>
      <c r="AE7320" s="157">
        <f>IF('1a-Electricity'!$R$77="no","",ROUND(AD7320,4))</f>
        <v>0.27500000000000002</v>
      </c>
      <c r="AF7320" s="157">
        <f>IF('1a-Electricity'!$R$78="no","",ROUND(AD7320,4))</f>
        <v>0.27500000000000002</v>
      </c>
      <c r="AG7320" s="157">
        <f>IF('1a-Electricity'!$R$79="no","",ROUND(AD7320,4))</f>
        <v>0.27500000000000002</v>
      </c>
      <c r="BL7320" s="157">
        <f t="shared" si="244"/>
        <v>0.27400000000000019</v>
      </c>
      <c r="BM7320" s="157">
        <f>IF('1b-NaturalGas'!$R$87="no","",ROUND(BL7320,4))</f>
        <v>0.27400000000000002</v>
      </c>
      <c r="BN7320" s="157">
        <f>IF('1b-NaturalGas'!$R$88="no","",ROUND(BL7320,4))</f>
        <v>0.27400000000000002</v>
      </c>
      <c r="BO7320" s="157">
        <f>IF('1b-NaturalGas'!$R$89="no","",ROUND(BL7320,4))</f>
        <v>0.27400000000000002</v>
      </c>
      <c r="BP7320" s="157">
        <f>IF('1b-NaturalGas'!$R$90="no","not applicable (based on previous answers)",ROUND(BL7320,4))</f>
        <v>0.27400000000000002</v>
      </c>
      <c r="BQ7320" s="157">
        <f>IF('1b-NaturalGas'!$R$91="no","not applicable (based on previous answers)",ROUND(BL7320,4))</f>
        <v>0.27400000000000002</v>
      </c>
    </row>
    <row r="7321" spans="30:69" x14ac:dyDescent="0.25">
      <c r="AD7321" s="157">
        <f t="shared" si="243"/>
        <v>0.27600000000000019</v>
      </c>
      <c r="AE7321" s="157">
        <f>IF('1a-Electricity'!$R$77="no","",ROUND(AD7321,4))</f>
        <v>0.27600000000000002</v>
      </c>
      <c r="AF7321" s="157">
        <f>IF('1a-Electricity'!$R$78="no","",ROUND(AD7321,4))</f>
        <v>0.27600000000000002</v>
      </c>
      <c r="AG7321" s="157">
        <f>IF('1a-Electricity'!$R$79="no","",ROUND(AD7321,4))</f>
        <v>0.27600000000000002</v>
      </c>
      <c r="BL7321" s="157">
        <f t="shared" si="244"/>
        <v>0.27500000000000019</v>
      </c>
      <c r="BM7321" s="157">
        <f>IF('1b-NaturalGas'!$R$87="no","",ROUND(BL7321,4))</f>
        <v>0.27500000000000002</v>
      </c>
      <c r="BN7321" s="157">
        <f>IF('1b-NaturalGas'!$R$88="no","",ROUND(BL7321,4))</f>
        <v>0.27500000000000002</v>
      </c>
      <c r="BO7321" s="157">
        <f>IF('1b-NaturalGas'!$R$89="no","",ROUND(BL7321,4))</f>
        <v>0.27500000000000002</v>
      </c>
      <c r="BP7321" s="157">
        <f>IF('1b-NaturalGas'!$R$90="no","not applicable (based on previous answers)",ROUND(BL7321,4))</f>
        <v>0.27500000000000002</v>
      </c>
      <c r="BQ7321" s="157">
        <f>IF('1b-NaturalGas'!$R$91="no","not applicable (based on previous answers)",ROUND(BL7321,4))</f>
        <v>0.27500000000000002</v>
      </c>
    </row>
    <row r="7322" spans="30:69" x14ac:dyDescent="0.25">
      <c r="AD7322" s="157">
        <f t="shared" si="243"/>
        <v>0.27700000000000019</v>
      </c>
      <c r="AE7322" s="157">
        <f>IF('1a-Electricity'!$R$77="no","",ROUND(AD7322,4))</f>
        <v>0.27700000000000002</v>
      </c>
      <c r="AF7322" s="157">
        <f>IF('1a-Electricity'!$R$78="no","",ROUND(AD7322,4))</f>
        <v>0.27700000000000002</v>
      </c>
      <c r="AG7322" s="157">
        <f>IF('1a-Electricity'!$R$79="no","",ROUND(AD7322,4))</f>
        <v>0.27700000000000002</v>
      </c>
      <c r="BL7322" s="157">
        <f t="shared" si="244"/>
        <v>0.27600000000000019</v>
      </c>
      <c r="BM7322" s="157">
        <f>IF('1b-NaturalGas'!$R$87="no","",ROUND(BL7322,4))</f>
        <v>0.27600000000000002</v>
      </c>
      <c r="BN7322" s="157">
        <f>IF('1b-NaturalGas'!$R$88="no","",ROUND(BL7322,4))</f>
        <v>0.27600000000000002</v>
      </c>
      <c r="BO7322" s="157">
        <f>IF('1b-NaturalGas'!$R$89="no","",ROUND(BL7322,4))</f>
        <v>0.27600000000000002</v>
      </c>
      <c r="BP7322" s="157">
        <f>IF('1b-NaturalGas'!$R$90="no","not applicable (based on previous answers)",ROUND(BL7322,4))</f>
        <v>0.27600000000000002</v>
      </c>
      <c r="BQ7322" s="157">
        <f>IF('1b-NaturalGas'!$R$91="no","not applicable (based on previous answers)",ROUND(BL7322,4))</f>
        <v>0.27600000000000002</v>
      </c>
    </row>
    <row r="7323" spans="30:69" x14ac:dyDescent="0.25">
      <c r="AD7323" s="157">
        <f t="shared" si="243"/>
        <v>0.27800000000000019</v>
      </c>
      <c r="AE7323" s="157">
        <f>IF('1a-Electricity'!$R$77="no","",ROUND(AD7323,4))</f>
        <v>0.27800000000000002</v>
      </c>
      <c r="AF7323" s="157">
        <f>IF('1a-Electricity'!$R$78="no","",ROUND(AD7323,4))</f>
        <v>0.27800000000000002</v>
      </c>
      <c r="AG7323" s="157">
        <f>IF('1a-Electricity'!$R$79="no","",ROUND(AD7323,4))</f>
        <v>0.27800000000000002</v>
      </c>
      <c r="BL7323" s="157">
        <f t="shared" si="244"/>
        <v>0.27700000000000019</v>
      </c>
      <c r="BM7323" s="157">
        <f>IF('1b-NaturalGas'!$R$87="no","",ROUND(BL7323,4))</f>
        <v>0.27700000000000002</v>
      </c>
      <c r="BN7323" s="157">
        <f>IF('1b-NaturalGas'!$R$88="no","",ROUND(BL7323,4))</f>
        <v>0.27700000000000002</v>
      </c>
      <c r="BO7323" s="157">
        <f>IF('1b-NaturalGas'!$R$89="no","",ROUND(BL7323,4))</f>
        <v>0.27700000000000002</v>
      </c>
      <c r="BP7323" s="157">
        <f>IF('1b-NaturalGas'!$R$90="no","not applicable (based on previous answers)",ROUND(BL7323,4))</f>
        <v>0.27700000000000002</v>
      </c>
      <c r="BQ7323" s="157">
        <f>IF('1b-NaturalGas'!$R$91="no","not applicable (based on previous answers)",ROUND(BL7323,4))</f>
        <v>0.27700000000000002</v>
      </c>
    </row>
    <row r="7324" spans="30:69" x14ac:dyDescent="0.25">
      <c r="AD7324" s="157">
        <f t="shared" si="243"/>
        <v>0.27900000000000019</v>
      </c>
      <c r="AE7324" s="157">
        <f>IF('1a-Electricity'!$R$77="no","",ROUND(AD7324,4))</f>
        <v>0.27900000000000003</v>
      </c>
      <c r="AF7324" s="157">
        <f>IF('1a-Electricity'!$R$78="no","",ROUND(AD7324,4))</f>
        <v>0.27900000000000003</v>
      </c>
      <c r="AG7324" s="157">
        <f>IF('1a-Electricity'!$R$79="no","",ROUND(AD7324,4))</f>
        <v>0.27900000000000003</v>
      </c>
      <c r="BL7324" s="157">
        <f t="shared" si="244"/>
        <v>0.27800000000000019</v>
      </c>
      <c r="BM7324" s="157">
        <f>IF('1b-NaturalGas'!$R$87="no","",ROUND(BL7324,4))</f>
        <v>0.27800000000000002</v>
      </c>
      <c r="BN7324" s="157">
        <f>IF('1b-NaturalGas'!$R$88="no","",ROUND(BL7324,4))</f>
        <v>0.27800000000000002</v>
      </c>
      <c r="BO7324" s="157">
        <f>IF('1b-NaturalGas'!$R$89="no","",ROUND(BL7324,4))</f>
        <v>0.27800000000000002</v>
      </c>
      <c r="BP7324" s="157">
        <f>IF('1b-NaturalGas'!$R$90="no","not applicable (based on previous answers)",ROUND(BL7324,4))</f>
        <v>0.27800000000000002</v>
      </c>
      <c r="BQ7324" s="157">
        <f>IF('1b-NaturalGas'!$R$91="no","not applicable (based on previous answers)",ROUND(BL7324,4))</f>
        <v>0.27800000000000002</v>
      </c>
    </row>
    <row r="7325" spans="30:69" x14ac:dyDescent="0.25">
      <c r="AD7325" s="157">
        <f t="shared" si="243"/>
        <v>0.28000000000000019</v>
      </c>
      <c r="AE7325" s="157">
        <f>IF('1a-Electricity'!$R$77="no","",ROUND(AD7325,4))</f>
        <v>0.28000000000000003</v>
      </c>
      <c r="AF7325" s="157">
        <f>IF('1a-Electricity'!$R$78="no","",ROUND(AD7325,4))</f>
        <v>0.28000000000000003</v>
      </c>
      <c r="AG7325" s="157">
        <f>IF('1a-Electricity'!$R$79="no","",ROUND(AD7325,4))</f>
        <v>0.28000000000000003</v>
      </c>
      <c r="BL7325" s="157">
        <f t="shared" si="244"/>
        <v>0.27900000000000019</v>
      </c>
      <c r="BM7325" s="157">
        <f>IF('1b-NaturalGas'!$R$87="no","",ROUND(BL7325,4))</f>
        <v>0.27900000000000003</v>
      </c>
      <c r="BN7325" s="157">
        <f>IF('1b-NaturalGas'!$R$88="no","",ROUND(BL7325,4))</f>
        <v>0.27900000000000003</v>
      </c>
      <c r="BO7325" s="157">
        <f>IF('1b-NaturalGas'!$R$89="no","",ROUND(BL7325,4))</f>
        <v>0.27900000000000003</v>
      </c>
      <c r="BP7325" s="157">
        <f>IF('1b-NaturalGas'!$R$90="no","not applicable (based on previous answers)",ROUND(BL7325,4))</f>
        <v>0.27900000000000003</v>
      </c>
      <c r="BQ7325" s="157">
        <f>IF('1b-NaturalGas'!$R$91="no","not applicable (based on previous answers)",ROUND(BL7325,4))</f>
        <v>0.27900000000000003</v>
      </c>
    </row>
    <row r="7326" spans="30:69" x14ac:dyDescent="0.25">
      <c r="AD7326" s="157">
        <f t="shared" si="243"/>
        <v>0.28100000000000019</v>
      </c>
      <c r="AE7326" s="157">
        <f>IF('1a-Electricity'!$R$77="no","",ROUND(AD7326,4))</f>
        <v>0.28100000000000003</v>
      </c>
      <c r="AF7326" s="157">
        <f>IF('1a-Electricity'!$R$78="no","",ROUND(AD7326,4))</f>
        <v>0.28100000000000003</v>
      </c>
      <c r="AG7326" s="157">
        <f>IF('1a-Electricity'!$R$79="no","",ROUND(AD7326,4))</f>
        <v>0.28100000000000003</v>
      </c>
      <c r="BL7326" s="157">
        <f t="shared" si="244"/>
        <v>0.28000000000000019</v>
      </c>
      <c r="BM7326" s="157">
        <f>IF('1b-NaturalGas'!$R$87="no","",ROUND(BL7326,4))</f>
        <v>0.28000000000000003</v>
      </c>
      <c r="BN7326" s="157">
        <f>IF('1b-NaturalGas'!$R$88="no","",ROUND(BL7326,4))</f>
        <v>0.28000000000000003</v>
      </c>
      <c r="BO7326" s="157">
        <f>IF('1b-NaturalGas'!$R$89="no","",ROUND(BL7326,4))</f>
        <v>0.28000000000000003</v>
      </c>
      <c r="BP7326" s="157">
        <f>IF('1b-NaturalGas'!$R$90="no","not applicable (based on previous answers)",ROUND(BL7326,4))</f>
        <v>0.28000000000000003</v>
      </c>
      <c r="BQ7326" s="157">
        <f>IF('1b-NaturalGas'!$R$91="no","not applicable (based on previous answers)",ROUND(BL7326,4))</f>
        <v>0.28000000000000003</v>
      </c>
    </row>
    <row r="7327" spans="30:69" x14ac:dyDescent="0.25">
      <c r="AD7327" s="157">
        <f t="shared" si="243"/>
        <v>0.28200000000000019</v>
      </c>
      <c r="AE7327" s="157">
        <f>IF('1a-Electricity'!$R$77="no","",ROUND(AD7327,4))</f>
        <v>0.28199999999999997</v>
      </c>
      <c r="AF7327" s="157">
        <f>IF('1a-Electricity'!$R$78="no","",ROUND(AD7327,4))</f>
        <v>0.28199999999999997</v>
      </c>
      <c r="AG7327" s="157">
        <f>IF('1a-Electricity'!$R$79="no","",ROUND(AD7327,4))</f>
        <v>0.28199999999999997</v>
      </c>
      <c r="BL7327" s="157">
        <f t="shared" si="244"/>
        <v>0.28100000000000019</v>
      </c>
      <c r="BM7327" s="157">
        <f>IF('1b-NaturalGas'!$R$87="no","",ROUND(BL7327,4))</f>
        <v>0.28100000000000003</v>
      </c>
      <c r="BN7327" s="157">
        <f>IF('1b-NaturalGas'!$R$88="no","",ROUND(BL7327,4))</f>
        <v>0.28100000000000003</v>
      </c>
      <c r="BO7327" s="157">
        <f>IF('1b-NaturalGas'!$R$89="no","",ROUND(BL7327,4))</f>
        <v>0.28100000000000003</v>
      </c>
      <c r="BP7327" s="157">
        <f>IF('1b-NaturalGas'!$R$90="no","not applicable (based on previous answers)",ROUND(BL7327,4))</f>
        <v>0.28100000000000003</v>
      </c>
      <c r="BQ7327" s="157">
        <f>IF('1b-NaturalGas'!$R$91="no","not applicable (based on previous answers)",ROUND(BL7327,4))</f>
        <v>0.28100000000000003</v>
      </c>
    </row>
    <row r="7328" spans="30:69" x14ac:dyDescent="0.25">
      <c r="AD7328" s="157">
        <f t="shared" si="243"/>
        <v>0.2830000000000002</v>
      </c>
      <c r="AE7328" s="157">
        <f>IF('1a-Electricity'!$R$77="no","",ROUND(AD7328,4))</f>
        <v>0.28299999999999997</v>
      </c>
      <c r="AF7328" s="157">
        <f>IF('1a-Electricity'!$R$78="no","",ROUND(AD7328,4))</f>
        <v>0.28299999999999997</v>
      </c>
      <c r="AG7328" s="157">
        <f>IF('1a-Electricity'!$R$79="no","",ROUND(AD7328,4))</f>
        <v>0.28299999999999997</v>
      </c>
      <c r="BL7328" s="157">
        <f t="shared" si="244"/>
        <v>0.28200000000000019</v>
      </c>
      <c r="BM7328" s="157">
        <f>IF('1b-NaturalGas'!$R$87="no","",ROUND(BL7328,4))</f>
        <v>0.28199999999999997</v>
      </c>
      <c r="BN7328" s="157">
        <f>IF('1b-NaturalGas'!$R$88="no","",ROUND(BL7328,4))</f>
        <v>0.28199999999999997</v>
      </c>
      <c r="BO7328" s="157">
        <f>IF('1b-NaturalGas'!$R$89="no","",ROUND(BL7328,4))</f>
        <v>0.28199999999999997</v>
      </c>
      <c r="BP7328" s="157">
        <f>IF('1b-NaturalGas'!$R$90="no","not applicable (based on previous answers)",ROUND(BL7328,4))</f>
        <v>0.28199999999999997</v>
      </c>
      <c r="BQ7328" s="157">
        <f>IF('1b-NaturalGas'!$R$91="no","not applicable (based on previous answers)",ROUND(BL7328,4))</f>
        <v>0.28199999999999997</v>
      </c>
    </row>
    <row r="7329" spans="30:69" x14ac:dyDescent="0.25">
      <c r="AD7329" s="157">
        <f t="shared" si="243"/>
        <v>0.2840000000000002</v>
      </c>
      <c r="AE7329" s="157">
        <f>IF('1a-Electricity'!$R$77="no","",ROUND(AD7329,4))</f>
        <v>0.28399999999999997</v>
      </c>
      <c r="AF7329" s="157">
        <f>IF('1a-Electricity'!$R$78="no","",ROUND(AD7329,4))</f>
        <v>0.28399999999999997</v>
      </c>
      <c r="AG7329" s="157">
        <f>IF('1a-Electricity'!$R$79="no","",ROUND(AD7329,4))</f>
        <v>0.28399999999999997</v>
      </c>
      <c r="BL7329" s="157">
        <f t="shared" si="244"/>
        <v>0.2830000000000002</v>
      </c>
      <c r="BM7329" s="157">
        <f>IF('1b-NaturalGas'!$R$87="no","",ROUND(BL7329,4))</f>
        <v>0.28299999999999997</v>
      </c>
      <c r="BN7329" s="157">
        <f>IF('1b-NaturalGas'!$R$88="no","",ROUND(BL7329,4))</f>
        <v>0.28299999999999997</v>
      </c>
      <c r="BO7329" s="157">
        <f>IF('1b-NaturalGas'!$R$89="no","",ROUND(BL7329,4))</f>
        <v>0.28299999999999997</v>
      </c>
      <c r="BP7329" s="157">
        <f>IF('1b-NaturalGas'!$R$90="no","not applicable (based on previous answers)",ROUND(BL7329,4))</f>
        <v>0.28299999999999997</v>
      </c>
      <c r="BQ7329" s="157">
        <f>IF('1b-NaturalGas'!$R$91="no","not applicable (based on previous answers)",ROUND(BL7329,4))</f>
        <v>0.28299999999999997</v>
      </c>
    </row>
    <row r="7330" spans="30:69" x14ac:dyDescent="0.25">
      <c r="AD7330" s="157">
        <f t="shared" si="243"/>
        <v>0.2850000000000002</v>
      </c>
      <c r="AE7330" s="157">
        <f>IF('1a-Electricity'!$R$77="no","",ROUND(AD7330,4))</f>
        <v>0.28499999999999998</v>
      </c>
      <c r="AF7330" s="157">
        <f>IF('1a-Electricity'!$R$78="no","",ROUND(AD7330,4))</f>
        <v>0.28499999999999998</v>
      </c>
      <c r="AG7330" s="157">
        <f>IF('1a-Electricity'!$R$79="no","",ROUND(AD7330,4))</f>
        <v>0.28499999999999998</v>
      </c>
      <c r="BL7330" s="157">
        <f t="shared" si="244"/>
        <v>0.2840000000000002</v>
      </c>
      <c r="BM7330" s="157">
        <f>IF('1b-NaturalGas'!$R$87="no","",ROUND(BL7330,4))</f>
        <v>0.28399999999999997</v>
      </c>
      <c r="BN7330" s="157">
        <f>IF('1b-NaturalGas'!$R$88="no","",ROUND(BL7330,4))</f>
        <v>0.28399999999999997</v>
      </c>
      <c r="BO7330" s="157">
        <f>IF('1b-NaturalGas'!$R$89="no","",ROUND(BL7330,4))</f>
        <v>0.28399999999999997</v>
      </c>
      <c r="BP7330" s="157">
        <f>IF('1b-NaturalGas'!$R$90="no","not applicable (based on previous answers)",ROUND(BL7330,4))</f>
        <v>0.28399999999999997</v>
      </c>
      <c r="BQ7330" s="157">
        <f>IF('1b-NaturalGas'!$R$91="no","not applicable (based on previous answers)",ROUND(BL7330,4))</f>
        <v>0.28399999999999997</v>
      </c>
    </row>
    <row r="7331" spans="30:69" x14ac:dyDescent="0.25">
      <c r="AD7331" s="157">
        <f t="shared" si="243"/>
        <v>0.2860000000000002</v>
      </c>
      <c r="AE7331" s="157">
        <f>IF('1a-Electricity'!$R$77="no","",ROUND(AD7331,4))</f>
        <v>0.28599999999999998</v>
      </c>
      <c r="AF7331" s="157">
        <f>IF('1a-Electricity'!$R$78="no","",ROUND(AD7331,4))</f>
        <v>0.28599999999999998</v>
      </c>
      <c r="AG7331" s="157">
        <f>IF('1a-Electricity'!$R$79="no","",ROUND(AD7331,4))</f>
        <v>0.28599999999999998</v>
      </c>
      <c r="BL7331" s="157">
        <f t="shared" si="244"/>
        <v>0.2850000000000002</v>
      </c>
      <c r="BM7331" s="157">
        <f>IF('1b-NaturalGas'!$R$87="no","",ROUND(BL7331,4))</f>
        <v>0.28499999999999998</v>
      </c>
      <c r="BN7331" s="157">
        <f>IF('1b-NaturalGas'!$R$88="no","",ROUND(BL7331,4))</f>
        <v>0.28499999999999998</v>
      </c>
      <c r="BO7331" s="157">
        <f>IF('1b-NaturalGas'!$R$89="no","",ROUND(BL7331,4))</f>
        <v>0.28499999999999998</v>
      </c>
      <c r="BP7331" s="157">
        <f>IF('1b-NaturalGas'!$R$90="no","not applicable (based on previous answers)",ROUND(BL7331,4))</f>
        <v>0.28499999999999998</v>
      </c>
      <c r="BQ7331" s="157">
        <f>IF('1b-NaturalGas'!$R$91="no","not applicable (based on previous answers)",ROUND(BL7331,4))</f>
        <v>0.28499999999999998</v>
      </c>
    </row>
    <row r="7332" spans="30:69" x14ac:dyDescent="0.25">
      <c r="AD7332" s="157">
        <f t="shared" si="243"/>
        <v>0.2870000000000002</v>
      </c>
      <c r="AE7332" s="157">
        <f>IF('1a-Electricity'!$R$77="no","",ROUND(AD7332,4))</f>
        <v>0.28699999999999998</v>
      </c>
      <c r="AF7332" s="157">
        <f>IF('1a-Electricity'!$R$78="no","",ROUND(AD7332,4))</f>
        <v>0.28699999999999998</v>
      </c>
      <c r="AG7332" s="157">
        <f>IF('1a-Electricity'!$R$79="no","",ROUND(AD7332,4))</f>
        <v>0.28699999999999998</v>
      </c>
      <c r="BL7332" s="157">
        <f t="shared" si="244"/>
        <v>0.2860000000000002</v>
      </c>
      <c r="BM7332" s="157">
        <f>IF('1b-NaturalGas'!$R$87="no","",ROUND(BL7332,4))</f>
        <v>0.28599999999999998</v>
      </c>
      <c r="BN7332" s="157">
        <f>IF('1b-NaturalGas'!$R$88="no","",ROUND(BL7332,4))</f>
        <v>0.28599999999999998</v>
      </c>
      <c r="BO7332" s="157">
        <f>IF('1b-NaturalGas'!$R$89="no","",ROUND(BL7332,4))</f>
        <v>0.28599999999999998</v>
      </c>
      <c r="BP7332" s="157">
        <f>IF('1b-NaturalGas'!$R$90="no","not applicable (based on previous answers)",ROUND(BL7332,4))</f>
        <v>0.28599999999999998</v>
      </c>
      <c r="BQ7332" s="157">
        <f>IF('1b-NaturalGas'!$R$91="no","not applicable (based on previous answers)",ROUND(BL7332,4))</f>
        <v>0.28599999999999998</v>
      </c>
    </row>
    <row r="7333" spans="30:69" x14ac:dyDescent="0.25">
      <c r="AD7333" s="157">
        <f t="shared" si="243"/>
        <v>0.2880000000000002</v>
      </c>
      <c r="AE7333" s="157">
        <f>IF('1a-Electricity'!$R$77="no","",ROUND(AD7333,4))</f>
        <v>0.28799999999999998</v>
      </c>
      <c r="AF7333" s="157">
        <f>IF('1a-Electricity'!$R$78="no","",ROUND(AD7333,4))</f>
        <v>0.28799999999999998</v>
      </c>
      <c r="AG7333" s="157">
        <f>IF('1a-Electricity'!$R$79="no","",ROUND(AD7333,4))</f>
        <v>0.28799999999999998</v>
      </c>
      <c r="BL7333" s="157">
        <f t="shared" si="244"/>
        <v>0.2870000000000002</v>
      </c>
      <c r="BM7333" s="157">
        <f>IF('1b-NaturalGas'!$R$87="no","",ROUND(BL7333,4))</f>
        <v>0.28699999999999998</v>
      </c>
      <c r="BN7333" s="157">
        <f>IF('1b-NaturalGas'!$R$88="no","",ROUND(BL7333,4))</f>
        <v>0.28699999999999998</v>
      </c>
      <c r="BO7333" s="157">
        <f>IF('1b-NaturalGas'!$R$89="no","",ROUND(BL7333,4))</f>
        <v>0.28699999999999998</v>
      </c>
      <c r="BP7333" s="157">
        <f>IF('1b-NaturalGas'!$R$90="no","not applicable (based on previous answers)",ROUND(BL7333,4))</f>
        <v>0.28699999999999998</v>
      </c>
      <c r="BQ7333" s="157">
        <f>IF('1b-NaturalGas'!$R$91="no","not applicable (based on previous answers)",ROUND(BL7333,4))</f>
        <v>0.28699999999999998</v>
      </c>
    </row>
    <row r="7334" spans="30:69" x14ac:dyDescent="0.25">
      <c r="AD7334" s="157">
        <f t="shared" si="243"/>
        <v>0.2890000000000002</v>
      </c>
      <c r="AE7334" s="157">
        <f>IF('1a-Electricity'!$R$77="no","",ROUND(AD7334,4))</f>
        <v>0.28899999999999998</v>
      </c>
      <c r="AF7334" s="157">
        <f>IF('1a-Electricity'!$R$78="no","",ROUND(AD7334,4))</f>
        <v>0.28899999999999998</v>
      </c>
      <c r="AG7334" s="157">
        <f>IF('1a-Electricity'!$R$79="no","",ROUND(AD7334,4))</f>
        <v>0.28899999999999998</v>
      </c>
      <c r="BL7334" s="157">
        <f t="shared" si="244"/>
        <v>0.2880000000000002</v>
      </c>
      <c r="BM7334" s="157">
        <f>IF('1b-NaturalGas'!$R$87="no","",ROUND(BL7334,4))</f>
        <v>0.28799999999999998</v>
      </c>
      <c r="BN7334" s="157">
        <f>IF('1b-NaturalGas'!$R$88="no","",ROUND(BL7334,4))</f>
        <v>0.28799999999999998</v>
      </c>
      <c r="BO7334" s="157">
        <f>IF('1b-NaturalGas'!$R$89="no","",ROUND(BL7334,4))</f>
        <v>0.28799999999999998</v>
      </c>
      <c r="BP7334" s="157">
        <f>IF('1b-NaturalGas'!$R$90="no","not applicable (based on previous answers)",ROUND(BL7334,4))</f>
        <v>0.28799999999999998</v>
      </c>
      <c r="BQ7334" s="157">
        <f>IF('1b-NaturalGas'!$R$91="no","not applicable (based on previous answers)",ROUND(BL7334,4))</f>
        <v>0.28799999999999998</v>
      </c>
    </row>
    <row r="7335" spans="30:69" x14ac:dyDescent="0.25">
      <c r="AD7335" s="157">
        <f t="shared" si="243"/>
        <v>0.2900000000000002</v>
      </c>
      <c r="AE7335" s="157">
        <f>IF('1a-Electricity'!$R$77="no","",ROUND(AD7335,4))</f>
        <v>0.28999999999999998</v>
      </c>
      <c r="AF7335" s="157">
        <f>IF('1a-Electricity'!$R$78="no","",ROUND(AD7335,4))</f>
        <v>0.28999999999999998</v>
      </c>
      <c r="AG7335" s="157">
        <f>IF('1a-Electricity'!$R$79="no","",ROUND(AD7335,4))</f>
        <v>0.28999999999999998</v>
      </c>
      <c r="BL7335" s="157">
        <f t="shared" si="244"/>
        <v>0.2890000000000002</v>
      </c>
      <c r="BM7335" s="157">
        <f>IF('1b-NaturalGas'!$R$87="no","",ROUND(BL7335,4))</f>
        <v>0.28899999999999998</v>
      </c>
      <c r="BN7335" s="157">
        <f>IF('1b-NaturalGas'!$R$88="no","",ROUND(BL7335,4))</f>
        <v>0.28899999999999998</v>
      </c>
      <c r="BO7335" s="157">
        <f>IF('1b-NaturalGas'!$R$89="no","",ROUND(BL7335,4))</f>
        <v>0.28899999999999998</v>
      </c>
      <c r="BP7335" s="157">
        <f>IF('1b-NaturalGas'!$R$90="no","not applicable (based on previous answers)",ROUND(BL7335,4))</f>
        <v>0.28899999999999998</v>
      </c>
      <c r="BQ7335" s="157">
        <f>IF('1b-NaturalGas'!$R$91="no","not applicable (based on previous answers)",ROUND(BL7335,4))</f>
        <v>0.28899999999999998</v>
      </c>
    </row>
    <row r="7336" spans="30:69" x14ac:dyDescent="0.25">
      <c r="AD7336" s="157">
        <f t="shared" si="243"/>
        <v>0.2910000000000002</v>
      </c>
      <c r="AE7336" s="157">
        <f>IF('1a-Electricity'!$R$77="no","",ROUND(AD7336,4))</f>
        <v>0.29099999999999998</v>
      </c>
      <c r="AF7336" s="157">
        <f>IF('1a-Electricity'!$R$78="no","",ROUND(AD7336,4))</f>
        <v>0.29099999999999998</v>
      </c>
      <c r="AG7336" s="157">
        <f>IF('1a-Electricity'!$R$79="no","",ROUND(AD7336,4))</f>
        <v>0.29099999999999998</v>
      </c>
      <c r="BL7336" s="157">
        <f t="shared" si="244"/>
        <v>0.2900000000000002</v>
      </c>
      <c r="BM7336" s="157">
        <f>IF('1b-NaturalGas'!$R$87="no","",ROUND(BL7336,4))</f>
        <v>0.28999999999999998</v>
      </c>
      <c r="BN7336" s="157">
        <f>IF('1b-NaturalGas'!$R$88="no","",ROUND(BL7336,4))</f>
        <v>0.28999999999999998</v>
      </c>
      <c r="BO7336" s="157">
        <f>IF('1b-NaturalGas'!$R$89="no","",ROUND(BL7336,4))</f>
        <v>0.28999999999999998</v>
      </c>
      <c r="BP7336" s="157">
        <f>IF('1b-NaturalGas'!$R$90="no","not applicable (based on previous answers)",ROUND(BL7336,4))</f>
        <v>0.28999999999999998</v>
      </c>
      <c r="BQ7336" s="157">
        <f>IF('1b-NaturalGas'!$R$91="no","not applicable (based on previous answers)",ROUND(BL7336,4))</f>
        <v>0.28999999999999998</v>
      </c>
    </row>
    <row r="7337" spans="30:69" x14ac:dyDescent="0.25">
      <c r="AD7337" s="157">
        <f t="shared" si="243"/>
        <v>0.2920000000000002</v>
      </c>
      <c r="AE7337" s="157">
        <f>IF('1a-Electricity'!$R$77="no","",ROUND(AD7337,4))</f>
        <v>0.29199999999999998</v>
      </c>
      <c r="AF7337" s="157">
        <f>IF('1a-Electricity'!$R$78="no","",ROUND(AD7337,4))</f>
        <v>0.29199999999999998</v>
      </c>
      <c r="AG7337" s="157">
        <f>IF('1a-Electricity'!$R$79="no","",ROUND(AD7337,4))</f>
        <v>0.29199999999999998</v>
      </c>
      <c r="BL7337" s="157">
        <f t="shared" si="244"/>
        <v>0.2910000000000002</v>
      </c>
      <c r="BM7337" s="157">
        <f>IF('1b-NaturalGas'!$R$87="no","",ROUND(BL7337,4))</f>
        <v>0.29099999999999998</v>
      </c>
      <c r="BN7337" s="157">
        <f>IF('1b-NaturalGas'!$R$88="no","",ROUND(BL7337,4))</f>
        <v>0.29099999999999998</v>
      </c>
      <c r="BO7337" s="157">
        <f>IF('1b-NaturalGas'!$R$89="no","",ROUND(BL7337,4))</f>
        <v>0.29099999999999998</v>
      </c>
      <c r="BP7337" s="157">
        <f>IF('1b-NaturalGas'!$R$90="no","not applicable (based on previous answers)",ROUND(BL7337,4))</f>
        <v>0.29099999999999998</v>
      </c>
      <c r="BQ7337" s="157">
        <f>IF('1b-NaturalGas'!$R$91="no","not applicable (based on previous answers)",ROUND(BL7337,4))</f>
        <v>0.29099999999999998</v>
      </c>
    </row>
    <row r="7338" spans="30:69" x14ac:dyDescent="0.25">
      <c r="AD7338" s="157">
        <f t="shared" si="243"/>
        <v>0.2930000000000002</v>
      </c>
      <c r="AE7338" s="157">
        <f>IF('1a-Electricity'!$R$77="no","",ROUND(AD7338,4))</f>
        <v>0.29299999999999998</v>
      </c>
      <c r="AF7338" s="157">
        <f>IF('1a-Electricity'!$R$78="no","",ROUND(AD7338,4))</f>
        <v>0.29299999999999998</v>
      </c>
      <c r="AG7338" s="157">
        <f>IF('1a-Electricity'!$R$79="no","",ROUND(AD7338,4))</f>
        <v>0.29299999999999998</v>
      </c>
      <c r="BL7338" s="157">
        <f t="shared" si="244"/>
        <v>0.2920000000000002</v>
      </c>
      <c r="BM7338" s="157">
        <f>IF('1b-NaturalGas'!$R$87="no","",ROUND(BL7338,4))</f>
        <v>0.29199999999999998</v>
      </c>
      <c r="BN7338" s="157">
        <f>IF('1b-NaturalGas'!$R$88="no","",ROUND(BL7338,4))</f>
        <v>0.29199999999999998</v>
      </c>
      <c r="BO7338" s="157">
        <f>IF('1b-NaturalGas'!$R$89="no","",ROUND(BL7338,4))</f>
        <v>0.29199999999999998</v>
      </c>
      <c r="BP7338" s="157">
        <f>IF('1b-NaturalGas'!$R$90="no","not applicable (based on previous answers)",ROUND(BL7338,4))</f>
        <v>0.29199999999999998</v>
      </c>
      <c r="BQ7338" s="157">
        <f>IF('1b-NaturalGas'!$R$91="no","not applicable (based on previous answers)",ROUND(BL7338,4))</f>
        <v>0.29199999999999998</v>
      </c>
    </row>
    <row r="7339" spans="30:69" x14ac:dyDescent="0.25">
      <c r="AD7339" s="157">
        <f t="shared" si="243"/>
        <v>0.29400000000000021</v>
      </c>
      <c r="AE7339" s="157">
        <f>IF('1a-Electricity'!$R$77="no","",ROUND(AD7339,4))</f>
        <v>0.29399999999999998</v>
      </c>
      <c r="AF7339" s="157">
        <f>IF('1a-Electricity'!$R$78="no","",ROUND(AD7339,4))</f>
        <v>0.29399999999999998</v>
      </c>
      <c r="AG7339" s="157">
        <f>IF('1a-Electricity'!$R$79="no","",ROUND(AD7339,4))</f>
        <v>0.29399999999999998</v>
      </c>
      <c r="BL7339" s="157">
        <f t="shared" si="244"/>
        <v>0.2930000000000002</v>
      </c>
      <c r="BM7339" s="157">
        <f>IF('1b-NaturalGas'!$R$87="no","",ROUND(BL7339,4))</f>
        <v>0.29299999999999998</v>
      </c>
      <c r="BN7339" s="157">
        <f>IF('1b-NaturalGas'!$R$88="no","",ROUND(BL7339,4))</f>
        <v>0.29299999999999998</v>
      </c>
      <c r="BO7339" s="157">
        <f>IF('1b-NaturalGas'!$R$89="no","",ROUND(BL7339,4))</f>
        <v>0.29299999999999998</v>
      </c>
      <c r="BP7339" s="157">
        <f>IF('1b-NaturalGas'!$R$90="no","not applicable (based on previous answers)",ROUND(BL7339,4))</f>
        <v>0.29299999999999998</v>
      </c>
      <c r="BQ7339" s="157">
        <f>IF('1b-NaturalGas'!$R$91="no","not applicable (based on previous answers)",ROUND(BL7339,4))</f>
        <v>0.29299999999999998</v>
      </c>
    </row>
    <row r="7340" spans="30:69" x14ac:dyDescent="0.25">
      <c r="AD7340" s="157">
        <f t="shared" si="243"/>
        <v>0.29500000000000021</v>
      </c>
      <c r="AE7340" s="157">
        <f>IF('1a-Electricity'!$R$77="no","",ROUND(AD7340,4))</f>
        <v>0.29499999999999998</v>
      </c>
      <c r="AF7340" s="157">
        <f>IF('1a-Electricity'!$R$78="no","",ROUND(AD7340,4))</f>
        <v>0.29499999999999998</v>
      </c>
      <c r="AG7340" s="157">
        <f>IF('1a-Electricity'!$R$79="no","",ROUND(AD7340,4))</f>
        <v>0.29499999999999998</v>
      </c>
      <c r="BL7340" s="157">
        <f t="shared" si="244"/>
        <v>0.29400000000000021</v>
      </c>
      <c r="BM7340" s="157">
        <f>IF('1b-NaturalGas'!$R$87="no","",ROUND(BL7340,4))</f>
        <v>0.29399999999999998</v>
      </c>
      <c r="BN7340" s="157">
        <f>IF('1b-NaturalGas'!$R$88="no","",ROUND(BL7340,4))</f>
        <v>0.29399999999999998</v>
      </c>
      <c r="BO7340" s="157">
        <f>IF('1b-NaturalGas'!$R$89="no","",ROUND(BL7340,4))</f>
        <v>0.29399999999999998</v>
      </c>
      <c r="BP7340" s="157">
        <f>IF('1b-NaturalGas'!$R$90="no","not applicable (based on previous answers)",ROUND(BL7340,4))</f>
        <v>0.29399999999999998</v>
      </c>
      <c r="BQ7340" s="157">
        <f>IF('1b-NaturalGas'!$R$91="no","not applicable (based on previous answers)",ROUND(BL7340,4))</f>
        <v>0.29399999999999998</v>
      </c>
    </row>
    <row r="7341" spans="30:69" x14ac:dyDescent="0.25">
      <c r="AD7341" s="157">
        <f t="shared" si="243"/>
        <v>0.29600000000000021</v>
      </c>
      <c r="AE7341" s="157">
        <f>IF('1a-Electricity'!$R$77="no","",ROUND(AD7341,4))</f>
        <v>0.29599999999999999</v>
      </c>
      <c r="AF7341" s="157">
        <f>IF('1a-Electricity'!$R$78="no","",ROUND(AD7341,4))</f>
        <v>0.29599999999999999</v>
      </c>
      <c r="AG7341" s="157">
        <f>IF('1a-Electricity'!$R$79="no","",ROUND(AD7341,4))</f>
        <v>0.29599999999999999</v>
      </c>
      <c r="BL7341" s="157">
        <f t="shared" si="244"/>
        <v>0.29500000000000021</v>
      </c>
      <c r="BM7341" s="157">
        <f>IF('1b-NaturalGas'!$R$87="no","",ROUND(BL7341,4))</f>
        <v>0.29499999999999998</v>
      </c>
      <c r="BN7341" s="157">
        <f>IF('1b-NaturalGas'!$R$88="no","",ROUND(BL7341,4))</f>
        <v>0.29499999999999998</v>
      </c>
      <c r="BO7341" s="157">
        <f>IF('1b-NaturalGas'!$R$89="no","",ROUND(BL7341,4))</f>
        <v>0.29499999999999998</v>
      </c>
      <c r="BP7341" s="157">
        <f>IF('1b-NaturalGas'!$R$90="no","not applicable (based on previous answers)",ROUND(BL7341,4))</f>
        <v>0.29499999999999998</v>
      </c>
      <c r="BQ7341" s="157">
        <f>IF('1b-NaturalGas'!$R$91="no","not applicable (based on previous answers)",ROUND(BL7341,4))</f>
        <v>0.29499999999999998</v>
      </c>
    </row>
    <row r="7342" spans="30:69" x14ac:dyDescent="0.25">
      <c r="AD7342" s="157">
        <f t="shared" si="243"/>
        <v>0.29700000000000021</v>
      </c>
      <c r="AE7342" s="157">
        <f>IF('1a-Electricity'!$R$77="no","",ROUND(AD7342,4))</f>
        <v>0.29699999999999999</v>
      </c>
      <c r="AF7342" s="157">
        <f>IF('1a-Electricity'!$R$78="no","",ROUND(AD7342,4))</f>
        <v>0.29699999999999999</v>
      </c>
      <c r="AG7342" s="157">
        <f>IF('1a-Electricity'!$R$79="no","",ROUND(AD7342,4))</f>
        <v>0.29699999999999999</v>
      </c>
      <c r="BL7342" s="157">
        <f t="shared" si="244"/>
        <v>0.29600000000000021</v>
      </c>
      <c r="BM7342" s="157">
        <f>IF('1b-NaturalGas'!$R$87="no","",ROUND(BL7342,4))</f>
        <v>0.29599999999999999</v>
      </c>
      <c r="BN7342" s="157">
        <f>IF('1b-NaturalGas'!$R$88="no","",ROUND(BL7342,4))</f>
        <v>0.29599999999999999</v>
      </c>
      <c r="BO7342" s="157">
        <f>IF('1b-NaturalGas'!$R$89="no","",ROUND(BL7342,4))</f>
        <v>0.29599999999999999</v>
      </c>
      <c r="BP7342" s="157">
        <f>IF('1b-NaturalGas'!$R$90="no","not applicable (based on previous answers)",ROUND(BL7342,4))</f>
        <v>0.29599999999999999</v>
      </c>
      <c r="BQ7342" s="157">
        <f>IF('1b-NaturalGas'!$R$91="no","not applicable (based on previous answers)",ROUND(BL7342,4))</f>
        <v>0.29599999999999999</v>
      </c>
    </row>
    <row r="7343" spans="30:69" x14ac:dyDescent="0.25">
      <c r="AD7343" s="157">
        <f t="shared" si="243"/>
        <v>0.29800000000000021</v>
      </c>
      <c r="AE7343" s="157">
        <f>IF('1a-Electricity'!$R$77="no","",ROUND(AD7343,4))</f>
        <v>0.29799999999999999</v>
      </c>
      <c r="AF7343" s="157">
        <f>IF('1a-Electricity'!$R$78="no","",ROUND(AD7343,4))</f>
        <v>0.29799999999999999</v>
      </c>
      <c r="AG7343" s="157">
        <f>IF('1a-Electricity'!$R$79="no","",ROUND(AD7343,4))</f>
        <v>0.29799999999999999</v>
      </c>
      <c r="BL7343" s="157">
        <f t="shared" si="244"/>
        <v>0.29700000000000021</v>
      </c>
      <c r="BM7343" s="157">
        <f>IF('1b-NaturalGas'!$R$87="no","",ROUND(BL7343,4))</f>
        <v>0.29699999999999999</v>
      </c>
      <c r="BN7343" s="157">
        <f>IF('1b-NaturalGas'!$R$88="no","",ROUND(BL7343,4))</f>
        <v>0.29699999999999999</v>
      </c>
      <c r="BO7343" s="157">
        <f>IF('1b-NaturalGas'!$R$89="no","",ROUND(BL7343,4))</f>
        <v>0.29699999999999999</v>
      </c>
      <c r="BP7343" s="157">
        <f>IF('1b-NaturalGas'!$R$90="no","not applicable (based on previous answers)",ROUND(BL7343,4))</f>
        <v>0.29699999999999999</v>
      </c>
      <c r="BQ7343" s="157">
        <f>IF('1b-NaturalGas'!$R$91="no","not applicable (based on previous answers)",ROUND(BL7343,4))</f>
        <v>0.29699999999999999</v>
      </c>
    </row>
    <row r="7344" spans="30:69" x14ac:dyDescent="0.25">
      <c r="AD7344" s="157">
        <f t="shared" si="243"/>
        <v>0.29900000000000021</v>
      </c>
      <c r="AE7344" s="157">
        <f>IF('1a-Electricity'!$R$77="no","",ROUND(AD7344,4))</f>
        <v>0.29899999999999999</v>
      </c>
      <c r="AF7344" s="157">
        <f>IF('1a-Electricity'!$R$78="no","",ROUND(AD7344,4))</f>
        <v>0.29899999999999999</v>
      </c>
      <c r="AG7344" s="157">
        <f>IF('1a-Electricity'!$R$79="no","",ROUND(AD7344,4))</f>
        <v>0.29899999999999999</v>
      </c>
      <c r="BL7344" s="157">
        <f t="shared" si="244"/>
        <v>0.29800000000000021</v>
      </c>
      <c r="BM7344" s="157">
        <f>IF('1b-NaturalGas'!$R$87="no","",ROUND(BL7344,4))</f>
        <v>0.29799999999999999</v>
      </c>
      <c r="BN7344" s="157">
        <f>IF('1b-NaturalGas'!$R$88="no","",ROUND(BL7344,4))</f>
        <v>0.29799999999999999</v>
      </c>
      <c r="BO7344" s="157">
        <f>IF('1b-NaturalGas'!$R$89="no","",ROUND(BL7344,4))</f>
        <v>0.29799999999999999</v>
      </c>
      <c r="BP7344" s="157">
        <f>IF('1b-NaturalGas'!$R$90="no","not applicable (based on previous answers)",ROUND(BL7344,4))</f>
        <v>0.29799999999999999</v>
      </c>
      <c r="BQ7344" s="157">
        <f>IF('1b-NaturalGas'!$R$91="no","not applicable (based on previous answers)",ROUND(BL7344,4))</f>
        <v>0.29799999999999999</v>
      </c>
    </row>
    <row r="7345" spans="30:69" x14ac:dyDescent="0.25">
      <c r="AD7345" s="157">
        <f t="shared" si="243"/>
        <v>0.30000000000000021</v>
      </c>
      <c r="AE7345" s="157">
        <f>IF('1a-Electricity'!$R$77="no","",ROUND(AD7345,4))</f>
        <v>0.3</v>
      </c>
      <c r="AF7345" s="157">
        <f>IF('1a-Electricity'!$R$78="no","",ROUND(AD7345,4))</f>
        <v>0.3</v>
      </c>
      <c r="AG7345" s="157">
        <f>IF('1a-Electricity'!$R$79="no","",ROUND(AD7345,4))</f>
        <v>0.3</v>
      </c>
      <c r="BL7345" s="157">
        <f t="shared" si="244"/>
        <v>0.29900000000000021</v>
      </c>
      <c r="BM7345" s="157">
        <f>IF('1b-NaturalGas'!$R$87="no","",ROUND(BL7345,4))</f>
        <v>0.29899999999999999</v>
      </c>
      <c r="BN7345" s="157">
        <f>IF('1b-NaturalGas'!$R$88="no","",ROUND(BL7345,4))</f>
        <v>0.29899999999999999</v>
      </c>
      <c r="BO7345" s="157">
        <f>IF('1b-NaturalGas'!$R$89="no","",ROUND(BL7345,4))</f>
        <v>0.29899999999999999</v>
      </c>
      <c r="BP7345" s="157">
        <f>IF('1b-NaturalGas'!$R$90="no","not applicable (based on previous answers)",ROUND(BL7345,4))</f>
        <v>0.29899999999999999</v>
      </c>
      <c r="BQ7345" s="157">
        <f>IF('1b-NaturalGas'!$R$91="no","not applicable (based on previous answers)",ROUND(BL7345,4))</f>
        <v>0.29899999999999999</v>
      </c>
    </row>
    <row r="7346" spans="30:69" x14ac:dyDescent="0.25">
      <c r="AD7346" s="157">
        <f t="shared" si="243"/>
        <v>0.30100000000000021</v>
      </c>
      <c r="AE7346" s="157">
        <f>IF('1a-Electricity'!$R$77="no","",ROUND(AD7346,4))</f>
        <v>0.30099999999999999</v>
      </c>
      <c r="AF7346" s="157">
        <f>IF('1a-Electricity'!$R$78="no","",ROUND(AD7346,4))</f>
        <v>0.30099999999999999</v>
      </c>
      <c r="AG7346" s="157">
        <f>IF('1a-Electricity'!$R$79="no","",ROUND(AD7346,4))</f>
        <v>0.30099999999999999</v>
      </c>
      <c r="BL7346" s="157">
        <f t="shared" si="244"/>
        <v>0.30000000000000021</v>
      </c>
      <c r="BM7346" s="157">
        <f>IF('1b-NaturalGas'!$R$87="no","",ROUND(BL7346,4))</f>
        <v>0.3</v>
      </c>
      <c r="BN7346" s="157">
        <f>IF('1b-NaturalGas'!$R$88="no","",ROUND(BL7346,4))</f>
        <v>0.3</v>
      </c>
      <c r="BO7346" s="157">
        <f>IF('1b-NaturalGas'!$R$89="no","",ROUND(BL7346,4))</f>
        <v>0.3</v>
      </c>
      <c r="BP7346" s="157">
        <f>IF('1b-NaturalGas'!$R$90="no","not applicable (based on previous answers)",ROUND(BL7346,4))</f>
        <v>0.3</v>
      </c>
      <c r="BQ7346" s="157">
        <f>IF('1b-NaturalGas'!$R$91="no","not applicable (based on previous answers)",ROUND(BL7346,4))</f>
        <v>0.3</v>
      </c>
    </row>
    <row r="7347" spans="30:69" x14ac:dyDescent="0.25">
      <c r="AD7347" s="157">
        <f t="shared" si="243"/>
        <v>0.30200000000000021</v>
      </c>
      <c r="AE7347" s="157">
        <f>IF('1a-Electricity'!$R$77="no","",ROUND(AD7347,4))</f>
        <v>0.30199999999999999</v>
      </c>
      <c r="AF7347" s="157">
        <f>IF('1a-Electricity'!$R$78="no","",ROUND(AD7347,4))</f>
        <v>0.30199999999999999</v>
      </c>
      <c r="AG7347" s="157">
        <f>IF('1a-Electricity'!$R$79="no","",ROUND(AD7347,4))</f>
        <v>0.30199999999999999</v>
      </c>
      <c r="BL7347" s="157">
        <f t="shared" si="244"/>
        <v>0.30100000000000021</v>
      </c>
      <c r="BM7347" s="157">
        <f>IF('1b-NaturalGas'!$R$87="no","",ROUND(BL7347,4))</f>
        <v>0.30099999999999999</v>
      </c>
      <c r="BN7347" s="157">
        <f>IF('1b-NaturalGas'!$R$88="no","",ROUND(BL7347,4))</f>
        <v>0.30099999999999999</v>
      </c>
      <c r="BO7347" s="157">
        <f>IF('1b-NaturalGas'!$R$89="no","",ROUND(BL7347,4))</f>
        <v>0.30099999999999999</v>
      </c>
      <c r="BP7347" s="157">
        <f>IF('1b-NaturalGas'!$R$90="no","not applicable (based on previous answers)",ROUND(BL7347,4))</f>
        <v>0.30099999999999999</v>
      </c>
      <c r="BQ7347" s="157">
        <f>IF('1b-NaturalGas'!$R$91="no","not applicable (based on previous answers)",ROUND(BL7347,4))</f>
        <v>0.30099999999999999</v>
      </c>
    </row>
    <row r="7348" spans="30:69" x14ac:dyDescent="0.25">
      <c r="AD7348" s="157">
        <f t="shared" si="243"/>
        <v>0.30300000000000021</v>
      </c>
      <c r="AE7348" s="157">
        <f>IF('1a-Electricity'!$R$77="no","",ROUND(AD7348,4))</f>
        <v>0.30299999999999999</v>
      </c>
      <c r="AF7348" s="157">
        <f>IF('1a-Electricity'!$R$78="no","",ROUND(AD7348,4))</f>
        <v>0.30299999999999999</v>
      </c>
      <c r="AG7348" s="157">
        <f>IF('1a-Electricity'!$R$79="no","",ROUND(AD7348,4))</f>
        <v>0.30299999999999999</v>
      </c>
      <c r="BL7348" s="157">
        <f t="shared" si="244"/>
        <v>0.30200000000000021</v>
      </c>
      <c r="BM7348" s="157">
        <f>IF('1b-NaturalGas'!$R$87="no","",ROUND(BL7348,4))</f>
        <v>0.30199999999999999</v>
      </c>
      <c r="BN7348" s="157">
        <f>IF('1b-NaturalGas'!$R$88="no","",ROUND(BL7348,4))</f>
        <v>0.30199999999999999</v>
      </c>
      <c r="BO7348" s="157">
        <f>IF('1b-NaturalGas'!$R$89="no","",ROUND(BL7348,4))</f>
        <v>0.30199999999999999</v>
      </c>
      <c r="BP7348" s="157">
        <f>IF('1b-NaturalGas'!$R$90="no","not applicable (based on previous answers)",ROUND(BL7348,4))</f>
        <v>0.30199999999999999</v>
      </c>
      <c r="BQ7348" s="157">
        <f>IF('1b-NaturalGas'!$R$91="no","not applicable (based on previous answers)",ROUND(BL7348,4))</f>
        <v>0.30199999999999999</v>
      </c>
    </row>
    <row r="7349" spans="30:69" x14ac:dyDescent="0.25">
      <c r="AD7349" s="157">
        <f t="shared" si="243"/>
        <v>0.30400000000000021</v>
      </c>
      <c r="AE7349" s="157">
        <f>IF('1a-Electricity'!$R$77="no","",ROUND(AD7349,4))</f>
        <v>0.30399999999999999</v>
      </c>
      <c r="AF7349" s="157">
        <f>IF('1a-Electricity'!$R$78="no","",ROUND(AD7349,4))</f>
        <v>0.30399999999999999</v>
      </c>
      <c r="AG7349" s="157">
        <f>IF('1a-Electricity'!$R$79="no","",ROUND(AD7349,4))</f>
        <v>0.30399999999999999</v>
      </c>
      <c r="BL7349" s="157">
        <f t="shared" si="244"/>
        <v>0.30300000000000021</v>
      </c>
      <c r="BM7349" s="157">
        <f>IF('1b-NaturalGas'!$R$87="no","",ROUND(BL7349,4))</f>
        <v>0.30299999999999999</v>
      </c>
      <c r="BN7349" s="157">
        <f>IF('1b-NaturalGas'!$R$88="no","",ROUND(BL7349,4))</f>
        <v>0.30299999999999999</v>
      </c>
      <c r="BO7349" s="157">
        <f>IF('1b-NaturalGas'!$R$89="no","",ROUND(BL7349,4))</f>
        <v>0.30299999999999999</v>
      </c>
      <c r="BP7349" s="157">
        <f>IF('1b-NaturalGas'!$R$90="no","not applicable (based on previous answers)",ROUND(BL7349,4))</f>
        <v>0.30299999999999999</v>
      </c>
      <c r="BQ7349" s="157">
        <f>IF('1b-NaturalGas'!$R$91="no","not applicable (based on previous answers)",ROUND(BL7349,4))</f>
        <v>0.30299999999999999</v>
      </c>
    </row>
    <row r="7350" spans="30:69" x14ac:dyDescent="0.25">
      <c r="AD7350" s="157">
        <f t="shared" si="243"/>
        <v>0.30500000000000022</v>
      </c>
      <c r="AE7350" s="157">
        <f>IF('1a-Electricity'!$R$77="no","",ROUND(AD7350,4))</f>
        <v>0.30499999999999999</v>
      </c>
      <c r="AF7350" s="157">
        <f>IF('1a-Electricity'!$R$78="no","",ROUND(AD7350,4))</f>
        <v>0.30499999999999999</v>
      </c>
      <c r="AG7350" s="157">
        <f>IF('1a-Electricity'!$R$79="no","",ROUND(AD7350,4))</f>
        <v>0.30499999999999999</v>
      </c>
      <c r="BL7350" s="157">
        <f t="shared" si="244"/>
        <v>0.30400000000000021</v>
      </c>
      <c r="BM7350" s="157">
        <f>IF('1b-NaturalGas'!$R$87="no","",ROUND(BL7350,4))</f>
        <v>0.30399999999999999</v>
      </c>
      <c r="BN7350" s="157">
        <f>IF('1b-NaturalGas'!$R$88="no","",ROUND(BL7350,4))</f>
        <v>0.30399999999999999</v>
      </c>
      <c r="BO7350" s="157">
        <f>IF('1b-NaturalGas'!$R$89="no","",ROUND(BL7350,4))</f>
        <v>0.30399999999999999</v>
      </c>
      <c r="BP7350" s="157">
        <f>IF('1b-NaturalGas'!$R$90="no","not applicable (based on previous answers)",ROUND(BL7350,4))</f>
        <v>0.30399999999999999</v>
      </c>
      <c r="BQ7350" s="157">
        <f>IF('1b-NaturalGas'!$R$91="no","not applicable (based on previous answers)",ROUND(BL7350,4))</f>
        <v>0.30399999999999999</v>
      </c>
    </row>
    <row r="7351" spans="30:69" x14ac:dyDescent="0.25">
      <c r="AD7351" s="157">
        <f t="shared" si="243"/>
        <v>0.30600000000000022</v>
      </c>
      <c r="AE7351" s="157">
        <f>IF('1a-Electricity'!$R$77="no","",ROUND(AD7351,4))</f>
        <v>0.30599999999999999</v>
      </c>
      <c r="AF7351" s="157">
        <f>IF('1a-Electricity'!$R$78="no","",ROUND(AD7351,4))</f>
        <v>0.30599999999999999</v>
      </c>
      <c r="AG7351" s="157">
        <f>IF('1a-Electricity'!$R$79="no","",ROUND(AD7351,4))</f>
        <v>0.30599999999999999</v>
      </c>
      <c r="BL7351" s="157">
        <f t="shared" si="244"/>
        <v>0.30500000000000022</v>
      </c>
      <c r="BM7351" s="157">
        <f>IF('1b-NaturalGas'!$R$87="no","",ROUND(BL7351,4))</f>
        <v>0.30499999999999999</v>
      </c>
      <c r="BN7351" s="157">
        <f>IF('1b-NaturalGas'!$R$88="no","",ROUND(BL7351,4))</f>
        <v>0.30499999999999999</v>
      </c>
      <c r="BO7351" s="157">
        <f>IF('1b-NaturalGas'!$R$89="no","",ROUND(BL7351,4))</f>
        <v>0.30499999999999999</v>
      </c>
      <c r="BP7351" s="157">
        <f>IF('1b-NaturalGas'!$R$90="no","not applicable (based on previous answers)",ROUND(BL7351,4))</f>
        <v>0.30499999999999999</v>
      </c>
      <c r="BQ7351" s="157">
        <f>IF('1b-NaturalGas'!$R$91="no","not applicable (based on previous answers)",ROUND(BL7351,4))</f>
        <v>0.30499999999999999</v>
      </c>
    </row>
    <row r="7352" spans="30:69" x14ac:dyDescent="0.25">
      <c r="AD7352" s="157">
        <f t="shared" si="243"/>
        <v>0.30700000000000022</v>
      </c>
      <c r="AE7352" s="157">
        <f>IF('1a-Electricity'!$R$77="no","",ROUND(AD7352,4))</f>
        <v>0.307</v>
      </c>
      <c r="AF7352" s="157">
        <f>IF('1a-Electricity'!$R$78="no","",ROUND(AD7352,4))</f>
        <v>0.307</v>
      </c>
      <c r="AG7352" s="157">
        <f>IF('1a-Electricity'!$R$79="no","",ROUND(AD7352,4))</f>
        <v>0.307</v>
      </c>
      <c r="BL7352" s="157">
        <f t="shared" si="244"/>
        <v>0.30600000000000022</v>
      </c>
      <c r="BM7352" s="157">
        <f>IF('1b-NaturalGas'!$R$87="no","",ROUND(BL7352,4))</f>
        <v>0.30599999999999999</v>
      </c>
      <c r="BN7352" s="157">
        <f>IF('1b-NaturalGas'!$R$88="no","",ROUND(BL7352,4))</f>
        <v>0.30599999999999999</v>
      </c>
      <c r="BO7352" s="157">
        <f>IF('1b-NaturalGas'!$R$89="no","",ROUND(BL7352,4))</f>
        <v>0.30599999999999999</v>
      </c>
      <c r="BP7352" s="157">
        <f>IF('1b-NaturalGas'!$R$90="no","not applicable (based on previous answers)",ROUND(BL7352,4))</f>
        <v>0.30599999999999999</v>
      </c>
      <c r="BQ7352" s="157">
        <f>IF('1b-NaturalGas'!$R$91="no","not applicable (based on previous answers)",ROUND(BL7352,4))</f>
        <v>0.30599999999999999</v>
      </c>
    </row>
    <row r="7353" spans="30:69" x14ac:dyDescent="0.25">
      <c r="AD7353" s="157">
        <f t="shared" si="243"/>
        <v>0.30800000000000022</v>
      </c>
      <c r="AE7353" s="157">
        <f>IF('1a-Electricity'!$R$77="no","",ROUND(AD7353,4))</f>
        <v>0.308</v>
      </c>
      <c r="AF7353" s="157">
        <f>IF('1a-Electricity'!$R$78="no","",ROUND(AD7353,4))</f>
        <v>0.308</v>
      </c>
      <c r="AG7353" s="157">
        <f>IF('1a-Electricity'!$R$79="no","",ROUND(AD7353,4))</f>
        <v>0.308</v>
      </c>
      <c r="BL7353" s="157">
        <f t="shared" si="244"/>
        <v>0.30700000000000022</v>
      </c>
      <c r="BM7353" s="157">
        <f>IF('1b-NaturalGas'!$R$87="no","",ROUND(BL7353,4))</f>
        <v>0.307</v>
      </c>
      <c r="BN7353" s="157">
        <f>IF('1b-NaturalGas'!$R$88="no","",ROUND(BL7353,4))</f>
        <v>0.307</v>
      </c>
      <c r="BO7353" s="157">
        <f>IF('1b-NaturalGas'!$R$89="no","",ROUND(BL7353,4))</f>
        <v>0.307</v>
      </c>
      <c r="BP7353" s="157">
        <f>IF('1b-NaturalGas'!$R$90="no","not applicable (based on previous answers)",ROUND(BL7353,4))</f>
        <v>0.307</v>
      </c>
      <c r="BQ7353" s="157">
        <f>IF('1b-NaturalGas'!$R$91="no","not applicable (based on previous answers)",ROUND(BL7353,4))</f>
        <v>0.307</v>
      </c>
    </row>
    <row r="7354" spans="30:69" x14ac:dyDescent="0.25">
      <c r="AD7354" s="157">
        <f t="shared" si="243"/>
        <v>0.30900000000000022</v>
      </c>
      <c r="AE7354" s="157">
        <f>IF('1a-Electricity'!$R$77="no","",ROUND(AD7354,4))</f>
        <v>0.309</v>
      </c>
      <c r="AF7354" s="157">
        <f>IF('1a-Electricity'!$R$78="no","",ROUND(AD7354,4))</f>
        <v>0.309</v>
      </c>
      <c r="AG7354" s="157">
        <f>IF('1a-Electricity'!$R$79="no","",ROUND(AD7354,4))</f>
        <v>0.309</v>
      </c>
      <c r="BL7354" s="157">
        <f t="shared" si="244"/>
        <v>0.30800000000000022</v>
      </c>
      <c r="BM7354" s="157">
        <f>IF('1b-NaturalGas'!$R$87="no","",ROUND(BL7354,4))</f>
        <v>0.308</v>
      </c>
      <c r="BN7354" s="157">
        <f>IF('1b-NaturalGas'!$R$88="no","",ROUND(BL7354,4))</f>
        <v>0.308</v>
      </c>
      <c r="BO7354" s="157">
        <f>IF('1b-NaturalGas'!$R$89="no","",ROUND(BL7354,4))</f>
        <v>0.308</v>
      </c>
      <c r="BP7354" s="157">
        <f>IF('1b-NaturalGas'!$R$90="no","not applicable (based on previous answers)",ROUND(BL7354,4))</f>
        <v>0.308</v>
      </c>
      <c r="BQ7354" s="157">
        <f>IF('1b-NaturalGas'!$R$91="no","not applicable (based on previous answers)",ROUND(BL7354,4))</f>
        <v>0.308</v>
      </c>
    </row>
    <row r="7355" spans="30:69" x14ac:dyDescent="0.25">
      <c r="AD7355" s="157">
        <f t="shared" si="243"/>
        <v>0.31000000000000022</v>
      </c>
      <c r="AE7355" s="157">
        <f>IF('1a-Electricity'!$R$77="no","",ROUND(AD7355,4))</f>
        <v>0.31</v>
      </c>
      <c r="AF7355" s="157">
        <f>IF('1a-Electricity'!$R$78="no","",ROUND(AD7355,4))</f>
        <v>0.31</v>
      </c>
      <c r="AG7355" s="157">
        <f>IF('1a-Electricity'!$R$79="no","",ROUND(AD7355,4))</f>
        <v>0.31</v>
      </c>
      <c r="BL7355" s="157">
        <f t="shared" si="244"/>
        <v>0.30900000000000022</v>
      </c>
      <c r="BM7355" s="157">
        <f>IF('1b-NaturalGas'!$R$87="no","",ROUND(BL7355,4))</f>
        <v>0.309</v>
      </c>
      <c r="BN7355" s="157">
        <f>IF('1b-NaturalGas'!$R$88="no","",ROUND(BL7355,4))</f>
        <v>0.309</v>
      </c>
      <c r="BO7355" s="157">
        <f>IF('1b-NaturalGas'!$R$89="no","",ROUND(BL7355,4))</f>
        <v>0.309</v>
      </c>
      <c r="BP7355" s="157">
        <f>IF('1b-NaturalGas'!$R$90="no","not applicable (based on previous answers)",ROUND(BL7355,4))</f>
        <v>0.309</v>
      </c>
      <c r="BQ7355" s="157">
        <f>IF('1b-NaturalGas'!$R$91="no","not applicable (based on previous answers)",ROUND(BL7355,4))</f>
        <v>0.309</v>
      </c>
    </row>
    <row r="7356" spans="30:69" x14ac:dyDescent="0.25">
      <c r="AD7356" s="157">
        <f t="shared" si="243"/>
        <v>0.31100000000000022</v>
      </c>
      <c r="AE7356" s="157">
        <f>IF('1a-Electricity'!$R$77="no","",ROUND(AD7356,4))</f>
        <v>0.311</v>
      </c>
      <c r="AF7356" s="157">
        <f>IF('1a-Electricity'!$R$78="no","",ROUND(AD7356,4))</f>
        <v>0.311</v>
      </c>
      <c r="AG7356" s="157">
        <f>IF('1a-Electricity'!$R$79="no","",ROUND(AD7356,4))</f>
        <v>0.311</v>
      </c>
      <c r="BL7356" s="157">
        <f t="shared" si="244"/>
        <v>0.31000000000000022</v>
      </c>
      <c r="BM7356" s="157">
        <f>IF('1b-NaturalGas'!$R$87="no","",ROUND(BL7356,4))</f>
        <v>0.31</v>
      </c>
      <c r="BN7356" s="157">
        <f>IF('1b-NaturalGas'!$R$88="no","",ROUND(BL7356,4))</f>
        <v>0.31</v>
      </c>
      <c r="BO7356" s="157">
        <f>IF('1b-NaturalGas'!$R$89="no","",ROUND(BL7356,4))</f>
        <v>0.31</v>
      </c>
      <c r="BP7356" s="157">
        <f>IF('1b-NaturalGas'!$R$90="no","not applicable (based on previous answers)",ROUND(BL7356,4))</f>
        <v>0.31</v>
      </c>
      <c r="BQ7356" s="157">
        <f>IF('1b-NaturalGas'!$R$91="no","not applicable (based on previous answers)",ROUND(BL7356,4))</f>
        <v>0.31</v>
      </c>
    </row>
    <row r="7357" spans="30:69" x14ac:dyDescent="0.25">
      <c r="AD7357" s="157">
        <f t="shared" si="243"/>
        <v>0.31200000000000022</v>
      </c>
      <c r="AE7357" s="157">
        <f>IF('1a-Electricity'!$R$77="no","",ROUND(AD7357,4))</f>
        <v>0.312</v>
      </c>
      <c r="AF7357" s="157">
        <f>IF('1a-Electricity'!$R$78="no","",ROUND(AD7357,4))</f>
        <v>0.312</v>
      </c>
      <c r="AG7357" s="157">
        <f>IF('1a-Electricity'!$R$79="no","",ROUND(AD7357,4))</f>
        <v>0.312</v>
      </c>
      <c r="BL7357" s="157">
        <f t="shared" si="244"/>
        <v>0.31100000000000022</v>
      </c>
      <c r="BM7357" s="157">
        <f>IF('1b-NaturalGas'!$R$87="no","",ROUND(BL7357,4))</f>
        <v>0.311</v>
      </c>
      <c r="BN7357" s="157">
        <f>IF('1b-NaturalGas'!$R$88="no","",ROUND(BL7357,4))</f>
        <v>0.311</v>
      </c>
      <c r="BO7357" s="157">
        <f>IF('1b-NaturalGas'!$R$89="no","",ROUND(BL7357,4))</f>
        <v>0.311</v>
      </c>
      <c r="BP7357" s="157">
        <f>IF('1b-NaturalGas'!$R$90="no","not applicable (based on previous answers)",ROUND(BL7357,4))</f>
        <v>0.311</v>
      </c>
      <c r="BQ7357" s="157">
        <f>IF('1b-NaturalGas'!$R$91="no","not applicable (based on previous answers)",ROUND(BL7357,4))</f>
        <v>0.311</v>
      </c>
    </row>
    <row r="7358" spans="30:69" x14ac:dyDescent="0.25">
      <c r="AD7358" s="157">
        <f t="shared" ref="AD7358:AD7421" si="245">AD7357+0.001</f>
        <v>0.31300000000000022</v>
      </c>
      <c r="AE7358" s="157">
        <f>IF('1a-Electricity'!$R$77="no","",ROUND(AD7358,4))</f>
        <v>0.313</v>
      </c>
      <c r="AF7358" s="157">
        <f>IF('1a-Electricity'!$R$78="no","",ROUND(AD7358,4))</f>
        <v>0.313</v>
      </c>
      <c r="AG7358" s="157">
        <f>IF('1a-Electricity'!$R$79="no","",ROUND(AD7358,4))</f>
        <v>0.313</v>
      </c>
      <c r="BL7358" s="157">
        <f t="shared" si="244"/>
        <v>0.31200000000000022</v>
      </c>
      <c r="BM7358" s="157">
        <f>IF('1b-NaturalGas'!$R$87="no","",ROUND(BL7358,4))</f>
        <v>0.312</v>
      </c>
      <c r="BN7358" s="157">
        <f>IF('1b-NaturalGas'!$R$88="no","",ROUND(BL7358,4))</f>
        <v>0.312</v>
      </c>
      <c r="BO7358" s="157">
        <f>IF('1b-NaturalGas'!$R$89="no","",ROUND(BL7358,4))</f>
        <v>0.312</v>
      </c>
      <c r="BP7358" s="157">
        <f>IF('1b-NaturalGas'!$R$90="no","not applicable (based on previous answers)",ROUND(BL7358,4))</f>
        <v>0.312</v>
      </c>
      <c r="BQ7358" s="157">
        <f>IF('1b-NaturalGas'!$R$91="no","not applicable (based on previous answers)",ROUND(BL7358,4))</f>
        <v>0.312</v>
      </c>
    </row>
    <row r="7359" spans="30:69" x14ac:dyDescent="0.25">
      <c r="AD7359" s="157">
        <f t="shared" si="245"/>
        <v>0.31400000000000022</v>
      </c>
      <c r="AE7359" s="157">
        <f>IF('1a-Electricity'!$R$77="no","",ROUND(AD7359,4))</f>
        <v>0.314</v>
      </c>
      <c r="AF7359" s="157">
        <f>IF('1a-Electricity'!$R$78="no","",ROUND(AD7359,4))</f>
        <v>0.314</v>
      </c>
      <c r="AG7359" s="157">
        <f>IF('1a-Electricity'!$R$79="no","",ROUND(AD7359,4))</f>
        <v>0.314</v>
      </c>
      <c r="BL7359" s="157">
        <f t="shared" ref="BL7359:BL7422" si="246">BL7358+0.001</f>
        <v>0.31300000000000022</v>
      </c>
      <c r="BM7359" s="157">
        <f>IF('1b-NaturalGas'!$R$87="no","",ROUND(BL7359,4))</f>
        <v>0.313</v>
      </c>
      <c r="BN7359" s="157">
        <f>IF('1b-NaturalGas'!$R$88="no","",ROUND(BL7359,4))</f>
        <v>0.313</v>
      </c>
      <c r="BO7359" s="157">
        <f>IF('1b-NaturalGas'!$R$89="no","",ROUND(BL7359,4))</f>
        <v>0.313</v>
      </c>
      <c r="BP7359" s="157">
        <f>IF('1b-NaturalGas'!$R$90="no","not applicable (based on previous answers)",ROUND(BL7359,4))</f>
        <v>0.313</v>
      </c>
      <c r="BQ7359" s="157">
        <f>IF('1b-NaturalGas'!$R$91="no","not applicable (based on previous answers)",ROUND(BL7359,4))</f>
        <v>0.313</v>
      </c>
    </row>
    <row r="7360" spans="30:69" x14ac:dyDescent="0.25">
      <c r="AD7360" s="157">
        <f t="shared" si="245"/>
        <v>0.31500000000000022</v>
      </c>
      <c r="AE7360" s="157">
        <f>IF('1a-Electricity'!$R$77="no","",ROUND(AD7360,4))</f>
        <v>0.315</v>
      </c>
      <c r="AF7360" s="157">
        <f>IF('1a-Electricity'!$R$78="no","",ROUND(AD7360,4))</f>
        <v>0.315</v>
      </c>
      <c r="AG7360" s="157">
        <f>IF('1a-Electricity'!$R$79="no","",ROUND(AD7360,4))</f>
        <v>0.315</v>
      </c>
      <c r="BL7360" s="157">
        <f t="shared" si="246"/>
        <v>0.31400000000000022</v>
      </c>
      <c r="BM7360" s="157">
        <f>IF('1b-NaturalGas'!$R$87="no","",ROUND(BL7360,4))</f>
        <v>0.314</v>
      </c>
      <c r="BN7360" s="157">
        <f>IF('1b-NaturalGas'!$R$88="no","",ROUND(BL7360,4))</f>
        <v>0.314</v>
      </c>
      <c r="BO7360" s="157">
        <f>IF('1b-NaturalGas'!$R$89="no","",ROUND(BL7360,4))</f>
        <v>0.314</v>
      </c>
      <c r="BP7360" s="157">
        <f>IF('1b-NaturalGas'!$R$90="no","not applicable (based on previous answers)",ROUND(BL7360,4))</f>
        <v>0.314</v>
      </c>
      <c r="BQ7360" s="157">
        <f>IF('1b-NaturalGas'!$R$91="no","not applicable (based on previous answers)",ROUND(BL7360,4))</f>
        <v>0.314</v>
      </c>
    </row>
    <row r="7361" spans="30:69" x14ac:dyDescent="0.25">
      <c r="AD7361" s="157">
        <f t="shared" si="245"/>
        <v>0.31600000000000023</v>
      </c>
      <c r="AE7361" s="157">
        <f>IF('1a-Electricity'!$R$77="no","",ROUND(AD7361,4))</f>
        <v>0.316</v>
      </c>
      <c r="AF7361" s="157">
        <f>IF('1a-Electricity'!$R$78="no","",ROUND(AD7361,4))</f>
        <v>0.316</v>
      </c>
      <c r="AG7361" s="157">
        <f>IF('1a-Electricity'!$R$79="no","",ROUND(AD7361,4))</f>
        <v>0.316</v>
      </c>
      <c r="BL7361" s="157">
        <f t="shared" si="246"/>
        <v>0.31500000000000022</v>
      </c>
      <c r="BM7361" s="157">
        <f>IF('1b-NaturalGas'!$R$87="no","",ROUND(BL7361,4))</f>
        <v>0.315</v>
      </c>
      <c r="BN7361" s="157">
        <f>IF('1b-NaturalGas'!$R$88="no","",ROUND(BL7361,4))</f>
        <v>0.315</v>
      </c>
      <c r="BO7361" s="157">
        <f>IF('1b-NaturalGas'!$R$89="no","",ROUND(BL7361,4))</f>
        <v>0.315</v>
      </c>
      <c r="BP7361" s="157">
        <f>IF('1b-NaturalGas'!$R$90="no","not applicable (based on previous answers)",ROUND(BL7361,4))</f>
        <v>0.315</v>
      </c>
      <c r="BQ7361" s="157">
        <f>IF('1b-NaturalGas'!$R$91="no","not applicable (based on previous answers)",ROUND(BL7361,4))</f>
        <v>0.315</v>
      </c>
    </row>
    <row r="7362" spans="30:69" x14ac:dyDescent="0.25">
      <c r="AD7362" s="157">
        <f t="shared" si="245"/>
        <v>0.31700000000000023</v>
      </c>
      <c r="AE7362" s="157">
        <f>IF('1a-Electricity'!$R$77="no","",ROUND(AD7362,4))</f>
        <v>0.317</v>
      </c>
      <c r="AF7362" s="157">
        <f>IF('1a-Electricity'!$R$78="no","",ROUND(AD7362,4))</f>
        <v>0.317</v>
      </c>
      <c r="AG7362" s="157">
        <f>IF('1a-Electricity'!$R$79="no","",ROUND(AD7362,4))</f>
        <v>0.317</v>
      </c>
      <c r="BL7362" s="157">
        <f t="shared" si="246"/>
        <v>0.31600000000000023</v>
      </c>
      <c r="BM7362" s="157">
        <f>IF('1b-NaturalGas'!$R$87="no","",ROUND(BL7362,4))</f>
        <v>0.316</v>
      </c>
      <c r="BN7362" s="157">
        <f>IF('1b-NaturalGas'!$R$88="no","",ROUND(BL7362,4))</f>
        <v>0.316</v>
      </c>
      <c r="BO7362" s="157">
        <f>IF('1b-NaturalGas'!$R$89="no","",ROUND(BL7362,4))</f>
        <v>0.316</v>
      </c>
      <c r="BP7362" s="157">
        <f>IF('1b-NaturalGas'!$R$90="no","not applicable (based on previous answers)",ROUND(BL7362,4))</f>
        <v>0.316</v>
      </c>
      <c r="BQ7362" s="157">
        <f>IF('1b-NaturalGas'!$R$91="no","not applicable (based on previous answers)",ROUND(BL7362,4))</f>
        <v>0.316</v>
      </c>
    </row>
    <row r="7363" spans="30:69" x14ac:dyDescent="0.25">
      <c r="AD7363" s="157">
        <f t="shared" si="245"/>
        <v>0.31800000000000023</v>
      </c>
      <c r="AE7363" s="157">
        <f>IF('1a-Electricity'!$R$77="no","",ROUND(AD7363,4))</f>
        <v>0.318</v>
      </c>
      <c r="AF7363" s="157">
        <f>IF('1a-Electricity'!$R$78="no","",ROUND(AD7363,4))</f>
        <v>0.318</v>
      </c>
      <c r="AG7363" s="157">
        <f>IF('1a-Electricity'!$R$79="no","",ROUND(AD7363,4))</f>
        <v>0.318</v>
      </c>
      <c r="BL7363" s="157">
        <f t="shared" si="246"/>
        <v>0.31700000000000023</v>
      </c>
      <c r="BM7363" s="157">
        <f>IF('1b-NaturalGas'!$R$87="no","",ROUND(BL7363,4))</f>
        <v>0.317</v>
      </c>
      <c r="BN7363" s="157">
        <f>IF('1b-NaturalGas'!$R$88="no","",ROUND(BL7363,4))</f>
        <v>0.317</v>
      </c>
      <c r="BO7363" s="157">
        <f>IF('1b-NaturalGas'!$R$89="no","",ROUND(BL7363,4))</f>
        <v>0.317</v>
      </c>
      <c r="BP7363" s="157">
        <f>IF('1b-NaturalGas'!$R$90="no","not applicable (based on previous answers)",ROUND(BL7363,4))</f>
        <v>0.317</v>
      </c>
      <c r="BQ7363" s="157">
        <f>IF('1b-NaturalGas'!$R$91="no","not applicable (based on previous answers)",ROUND(BL7363,4))</f>
        <v>0.317</v>
      </c>
    </row>
    <row r="7364" spans="30:69" x14ac:dyDescent="0.25">
      <c r="AD7364" s="157">
        <f t="shared" si="245"/>
        <v>0.31900000000000023</v>
      </c>
      <c r="AE7364" s="157">
        <f>IF('1a-Electricity'!$R$77="no","",ROUND(AD7364,4))</f>
        <v>0.31900000000000001</v>
      </c>
      <c r="AF7364" s="157">
        <f>IF('1a-Electricity'!$R$78="no","",ROUND(AD7364,4))</f>
        <v>0.31900000000000001</v>
      </c>
      <c r="AG7364" s="157">
        <f>IF('1a-Electricity'!$R$79="no","",ROUND(AD7364,4))</f>
        <v>0.31900000000000001</v>
      </c>
      <c r="BL7364" s="157">
        <f t="shared" si="246"/>
        <v>0.31800000000000023</v>
      </c>
      <c r="BM7364" s="157">
        <f>IF('1b-NaturalGas'!$R$87="no","",ROUND(BL7364,4))</f>
        <v>0.318</v>
      </c>
      <c r="BN7364" s="157">
        <f>IF('1b-NaturalGas'!$R$88="no","",ROUND(BL7364,4))</f>
        <v>0.318</v>
      </c>
      <c r="BO7364" s="157">
        <f>IF('1b-NaturalGas'!$R$89="no","",ROUND(BL7364,4))</f>
        <v>0.318</v>
      </c>
      <c r="BP7364" s="157">
        <f>IF('1b-NaturalGas'!$R$90="no","not applicable (based on previous answers)",ROUND(BL7364,4))</f>
        <v>0.318</v>
      </c>
      <c r="BQ7364" s="157">
        <f>IF('1b-NaturalGas'!$R$91="no","not applicable (based on previous answers)",ROUND(BL7364,4))</f>
        <v>0.318</v>
      </c>
    </row>
    <row r="7365" spans="30:69" x14ac:dyDescent="0.25">
      <c r="AD7365" s="157">
        <f t="shared" si="245"/>
        <v>0.32000000000000023</v>
      </c>
      <c r="AE7365" s="157">
        <f>IF('1a-Electricity'!$R$77="no","",ROUND(AD7365,4))</f>
        <v>0.32</v>
      </c>
      <c r="AF7365" s="157">
        <f>IF('1a-Electricity'!$R$78="no","",ROUND(AD7365,4))</f>
        <v>0.32</v>
      </c>
      <c r="AG7365" s="157">
        <f>IF('1a-Electricity'!$R$79="no","",ROUND(AD7365,4))</f>
        <v>0.32</v>
      </c>
      <c r="BL7365" s="157">
        <f t="shared" si="246"/>
        <v>0.31900000000000023</v>
      </c>
      <c r="BM7365" s="157">
        <f>IF('1b-NaturalGas'!$R$87="no","",ROUND(BL7365,4))</f>
        <v>0.31900000000000001</v>
      </c>
      <c r="BN7365" s="157">
        <f>IF('1b-NaturalGas'!$R$88="no","",ROUND(BL7365,4))</f>
        <v>0.31900000000000001</v>
      </c>
      <c r="BO7365" s="157">
        <f>IF('1b-NaturalGas'!$R$89="no","",ROUND(BL7365,4))</f>
        <v>0.31900000000000001</v>
      </c>
      <c r="BP7365" s="157">
        <f>IF('1b-NaturalGas'!$R$90="no","not applicable (based on previous answers)",ROUND(BL7365,4))</f>
        <v>0.31900000000000001</v>
      </c>
      <c r="BQ7365" s="157">
        <f>IF('1b-NaturalGas'!$R$91="no","not applicable (based on previous answers)",ROUND(BL7365,4))</f>
        <v>0.31900000000000001</v>
      </c>
    </row>
    <row r="7366" spans="30:69" x14ac:dyDescent="0.25">
      <c r="AD7366" s="157">
        <f t="shared" si="245"/>
        <v>0.32100000000000023</v>
      </c>
      <c r="AE7366" s="157">
        <f>IF('1a-Electricity'!$R$77="no","",ROUND(AD7366,4))</f>
        <v>0.32100000000000001</v>
      </c>
      <c r="AF7366" s="157">
        <f>IF('1a-Electricity'!$R$78="no","",ROUND(AD7366,4))</f>
        <v>0.32100000000000001</v>
      </c>
      <c r="AG7366" s="157">
        <f>IF('1a-Electricity'!$R$79="no","",ROUND(AD7366,4))</f>
        <v>0.32100000000000001</v>
      </c>
      <c r="BL7366" s="157">
        <f t="shared" si="246"/>
        <v>0.32000000000000023</v>
      </c>
      <c r="BM7366" s="157">
        <f>IF('1b-NaturalGas'!$R$87="no","",ROUND(BL7366,4))</f>
        <v>0.32</v>
      </c>
      <c r="BN7366" s="157">
        <f>IF('1b-NaturalGas'!$R$88="no","",ROUND(BL7366,4))</f>
        <v>0.32</v>
      </c>
      <c r="BO7366" s="157">
        <f>IF('1b-NaturalGas'!$R$89="no","",ROUND(BL7366,4))</f>
        <v>0.32</v>
      </c>
      <c r="BP7366" s="157">
        <f>IF('1b-NaturalGas'!$R$90="no","not applicable (based on previous answers)",ROUND(BL7366,4))</f>
        <v>0.32</v>
      </c>
      <c r="BQ7366" s="157">
        <f>IF('1b-NaturalGas'!$R$91="no","not applicable (based on previous answers)",ROUND(BL7366,4))</f>
        <v>0.32</v>
      </c>
    </row>
    <row r="7367" spans="30:69" x14ac:dyDescent="0.25">
      <c r="AD7367" s="157">
        <f t="shared" si="245"/>
        <v>0.32200000000000023</v>
      </c>
      <c r="AE7367" s="157">
        <f>IF('1a-Electricity'!$R$77="no","",ROUND(AD7367,4))</f>
        <v>0.32200000000000001</v>
      </c>
      <c r="AF7367" s="157">
        <f>IF('1a-Electricity'!$R$78="no","",ROUND(AD7367,4))</f>
        <v>0.32200000000000001</v>
      </c>
      <c r="AG7367" s="157">
        <f>IF('1a-Electricity'!$R$79="no","",ROUND(AD7367,4))</f>
        <v>0.32200000000000001</v>
      </c>
      <c r="BL7367" s="157">
        <f t="shared" si="246"/>
        <v>0.32100000000000023</v>
      </c>
      <c r="BM7367" s="157">
        <f>IF('1b-NaturalGas'!$R$87="no","",ROUND(BL7367,4))</f>
        <v>0.32100000000000001</v>
      </c>
      <c r="BN7367" s="157">
        <f>IF('1b-NaturalGas'!$R$88="no","",ROUND(BL7367,4))</f>
        <v>0.32100000000000001</v>
      </c>
      <c r="BO7367" s="157">
        <f>IF('1b-NaturalGas'!$R$89="no","",ROUND(BL7367,4))</f>
        <v>0.32100000000000001</v>
      </c>
      <c r="BP7367" s="157">
        <f>IF('1b-NaturalGas'!$R$90="no","not applicable (based on previous answers)",ROUND(BL7367,4))</f>
        <v>0.32100000000000001</v>
      </c>
      <c r="BQ7367" s="157">
        <f>IF('1b-NaturalGas'!$R$91="no","not applicable (based on previous answers)",ROUND(BL7367,4))</f>
        <v>0.32100000000000001</v>
      </c>
    </row>
    <row r="7368" spans="30:69" x14ac:dyDescent="0.25">
      <c r="AD7368" s="157">
        <f t="shared" si="245"/>
        <v>0.32300000000000023</v>
      </c>
      <c r="AE7368" s="157">
        <f>IF('1a-Electricity'!$R$77="no","",ROUND(AD7368,4))</f>
        <v>0.32300000000000001</v>
      </c>
      <c r="AF7368" s="157">
        <f>IF('1a-Electricity'!$R$78="no","",ROUND(AD7368,4))</f>
        <v>0.32300000000000001</v>
      </c>
      <c r="AG7368" s="157">
        <f>IF('1a-Electricity'!$R$79="no","",ROUND(AD7368,4))</f>
        <v>0.32300000000000001</v>
      </c>
      <c r="BL7368" s="157">
        <f t="shared" si="246"/>
        <v>0.32200000000000023</v>
      </c>
      <c r="BM7368" s="157">
        <f>IF('1b-NaturalGas'!$R$87="no","",ROUND(BL7368,4))</f>
        <v>0.32200000000000001</v>
      </c>
      <c r="BN7368" s="157">
        <f>IF('1b-NaturalGas'!$R$88="no","",ROUND(BL7368,4))</f>
        <v>0.32200000000000001</v>
      </c>
      <c r="BO7368" s="157">
        <f>IF('1b-NaturalGas'!$R$89="no","",ROUND(BL7368,4))</f>
        <v>0.32200000000000001</v>
      </c>
      <c r="BP7368" s="157">
        <f>IF('1b-NaturalGas'!$R$90="no","not applicable (based on previous answers)",ROUND(BL7368,4))</f>
        <v>0.32200000000000001</v>
      </c>
      <c r="BQ7368" s="157">
        <f>IF('1b-NaturalGas'!$R$91="no","not applicable (based on previous answers)",ROUND(BL7368,4))</f>
        <v>0.32200000000000001</v>
      </c>
    </row>
    <row r="7369" spans="30:69" x14ac:dyDescent="0.25">
      <c r="AD7369" s="157">
        <f t="shared" si="245"/>
        <v>0.32400000000000023</v>
      </c>
      <c r="AE7369" s="157">
        <f>IF('1a-Electricity'!$R$77="no","",ROUND(AD7369,4))</f>
        <v>0.32400000000000001</v>
      </c>
      <c r="AF7369" s="157">
        <f>IF('1a-Electricity'!$R$78="no","",ROUND(AD7369,4))</f>
        <v>0.32400000000000001</v>
      </c>
      <c r="AG7369" s="157">
        <f>IF('1a-Electricity'!$R$79="no","",ROUND(AD7369,4))</f>
        <v>0.32400000000000001</v>
      </c>
      <c r="BL7369" s="157">
        <f t="shared" si="246"/>
        <v>0.32300000000000023</v>
      </c>
      <c r="BM7369" s="157">
        <f>IF('1b-NaturalGas'!$R$87="no","",ROUND(BL7369,4))</f>
        <v>0.32300000000000001</v>
      </c>
      <c r="BN7369" s="157">
        <f>IF('1b-NaturalGas'!$R$88="no","",ROUND(BL7369,4))</f>
        <v>0.32300000000000001</v>
      </c>
      <c r="BO7369" s="157">
        <f>IF('1b-NaturalGas'!$R$89="no","",ROUND(BL7369,4))</f>
        <v>0.32300000000000001</v>
      </c>
      <c r="BP7369" s="157">
        <f>IF('1b-NaturalGas'!$R$90="no","not applicable (based on previous answers)",ROUND(BL7369,4))</f>
        <v>0.32300000000000001</v>
      </c>
      <c r="BQ7369" s="157">
        <f>IF('1b-NaturalGas'!$R$91="no","not applicable (based on previous answers)",ROUND(BL7369,4))</f>
        <v>0.32300000000000001</v>
      </c>
    </row>
    <row r="7370" spans="30:69" x14ac:dyDescent="0.25">
      <c r="AD7370" s="157">
        <f t="shared" si="245"/>
        <v>0.32500000000000023</v>
      </c>
      <c r="AE7370" s="157">
        <f>IF('1a-Electricity'!$R$77="no","",ROUND(AD7370,4))</f>
        <v>0.32500000000000001</v>
      </c>
      <c r="AF7370" s="157">
        <f>IF('1a-Electricity'!$R$78="no","",ROUND(AD7370,4))</f>
        <v>0.32500000000000001</v>
      </c>
      <c r="AG7370" s="157">
        <f>IF('1a-Electricity'!$R$79="no","",ROUND(AD7370,4))</f>
        <v>0.32500000000000001</v>
      </c>
      <c r="BL7370" s="157">
        <f t="shared" si="246"/>
        <v>0.32400000000000023</v>
      </c>
      <c r="BM7370" s="157">
        <f>IF('1b-NaturalGas'!$R$87="no","",ROUND(BL7370,4))</f>
        <v>0.32400000000000001</v>
      </c>
      <c r="BN7370" s="157">
        <f>IF('1b-NaturalGas'!$R$88="no","",ROUND(BL7370,4))</f>
        <v>0.32400000000000001</v>
      </c>
      <c r="BO7370" s="157">
        <f>IF('1b-NaturalGas'!$R$89="no","",ROUND(BL7370,4))</f>
        <v>0.32400000000000001</v>
      </c>
      <c r="BP7370" s="157">
        <f>IF('1b-NaturalGas'!$R$90="no","not applicable (based on previous answers)",ROUND(BL7370,4))</f>
        <v>0.32400000000000001</v>
      </c>
      <c r="BQ7370" s="157">
        <f>IF('1b-NaturalGas'!$R$91="no","not applicable (based on previous answers)",ROUND(BL7370,4))</f>
        <v>0.32400000000000001</v>
      </c>
    </row>
    <row r="7371" spans="30:69" x14ac:dyDescent="0.25">
      <c r="AD7371" s="157">
        <f t="shared" si="245"/>
        <v>0.32600000000000023</v>
      </c>
      <c r="AE7371" s="157">
        <f>IF('1a-Electricity'!$R$77="no","",ROUND(AD7371,4))</f>
        <v>0.32600000000000001</v>
      </c>
      <c r="AF7371" s="157">
        <f>IF('1a-Electricity'!$R$78="no","",ROUND(AD7371,4))</f>
        <v>0.32600000000000001</v>
      </c>
      <c r="AG7371" s="157">
        <f>IF('1a-Electricity'!$R$79="no","",ROUND(AD7371,4))</f>
        <v>0.32600000000000001</v>
      </c>
      <c r="BL7371" s="157">
        <f t="shared" si="246"/>
        <v>0.32500000000000023</v>
      </c>
      <c r="BM7371" s="157">
        <f>IF('1b-NaturalGas'!$R$87="no","",ROUND(BL7371,4))</f>
        <v>0.32500000000000001</v>
      </c>
      <c r="BN7371" s="157">
        <f>IF('1b-NaturalGas'!$R$88="no","",ROUND(BL7371,4))</f>
        <v>0.32500000000000001</v>
      </c>
      <c r="BO7371" s="157">
        <f>IF('1b-NaturalGas'!$R$89="no","",ROUND(BL7371,4))</f>
        <v>0.32500000000000001</v>
      </c>
      <c r="BP7371" s="157">
        <f>IF('1b-NaturalGas'!$R$90="no","not applicable (based on previous answers)",ROUND(BL7371,4))</f>
        <v>0.32500000000000001</v>
      </c>
      <c r="BQ7371" s="157">
        <f>IF('1b-NaturalGas'!$R$91="no","not applicable (based on previous answers)",ROUND(BL7371,4))</f>
        <v>0.32500000000000001</v>
      </c>
    </row>
    <row r="7372" spans="30:69" x14ac:dyDescent="0.25">
      <c r="AD7372" s="157">
        <f t="shared" si="245"/>
        <v>0.32700000000000023</v>
      </c>
      <c r="AE7372" s="157">
        <f>IF('1a-Electricity'!$R$77="no","",ROUND(AD7372,4))</f>
        <v>0.32700000000000001</v>
      </c>
      <c r="AF7372" s="157">
        <f>IF('1a-Electricity'!$R$78="no","",ROUND(AD7372,4))</f>
        <v>0.32700000000000001</v>
      </c>
      <c r="AG7372" s="157">
        <f>IF('1a-Electricity'!$R$79="no","",ROUND(AD7372,4))</f>
        <v>0.32700000000000001</v>
      </c>
      <c r="BL7372" s="157">
        <f t="shared" si="246"/>
        <v>0.32600000000000023</v>
      </c>
      <c r="BM7372" s="157">
        <f>IF('1b-NaturalGas'!$R$87="no","",ROUND(BL7372,4))</f>
        <v>0.32600000000000001</v>
      </c>
      <c r="BN7372" s="157">
        <f>IF('1b-NaturalGas'!$R$88="no","",ROUND(BL7372,4))</f>
        <v>0.32600000000000001</v>
      </c>
      <c r="BO7372" s="157">
        <f>IF('1b-NaturalGas'!$R$89="no","",ROUND(BL7372,4))</f>
        <v>0.32600000000000001</v>
      </c>
      <c r="BP7372" s="157">
        <f>IF('1b-NaturalGas'!$R$90="no","not applicable (based on previous answers)",ROUND(BL7372,4))</f>
        <v>0.32600000000000001</v>
      </c>
      <c r="BQ7372" s="157">
        <f>IF('1b-NaturalGas'!$R$91="no","not applicable (based on previous answers)",ROUND(BL7372,4))</f>
        <v>0.32600000000000001</v>
      </c>
    </row>
    <row r="7373" spans="30:69" x14ac:dyDescent="0.25">
      <c r="AD7373" s="157">
        <f t="shared" si="245"/>
        <v>0.32800000000000024</v>
      </c>
      <c r="AE7373" s="157">
        <f>IF('1a-Electricity'!$R$77="no","",ROUND(AD7373,4))</f>
        <v>0.32800000000000001</v>
      </c>
      <c r="AF7373" s="157">
        <f>IF('1a-Electricity'!$R$78="no","",ROUND(AD7373,4))</f>
        <v>0.32800000000000001</v>
      </c>
      <c r="AG7373" s="157">
        <f>IF('1a-Electricity'!$R$79="no","",ROUND(AD7373,4))</f>
        <v>0.32800000000000001</v>
      </c>
      <c r="BL7373" s="157">
        <f t="shared" si="246"/>
        <v>0.32700000000000023</v>
      </c>
      <c r="BM7373" s="157">
        <f>IF('1b-NaturalGas'!$R$87="no","",ROUND(BL7373,4))</f>
        <v>0.32700000000000001</v>
      </c>
      <c r="BN7373" s="157">
        <f>IF('1b-NaturalGas'!$R$88="no","",ROUND(BL7373,4))</f>
        <v>0.32700000000000001</v>
      </c>
      <c r="BO7373" s="157">
        <f>IF('1b-NaturalGas'!$R$89="no","",ROUND(BL7373,4))</f>
        <v>0.32700000000000001</v>
      </c>
      <c r="BP7373" s="157">
        <f>IF('1b-NaturalGas'!$R$90="no","not applicable (based on previous answers)",ROUND(BL7373,4))</f>
        <v>0.32700000000000001</v>
      </c>
      <c r="BQ7373" s="157">
        <f>IF('1b-NaturalGas'!$R$91="no","not applicable (based on previous answers)",ROUND(BL7373,4))</f>
        <v>0.32700000000000001</v>
      </c>
    </row>
    <row r="7374" spans="30:69" x14ac:dyDescent="0.25">
      <c r="AD7374" s="157">
        <f t="shared" si="245"/>
        <v>0.32900000000000024</v>
      </c>
      <c r="AE7374" s="157">
        <f>IF('1a-Electricity'!$R$77="no","",ROUND(AD7374,4))</f>
        <v>0.32900000000000001</v>
      </c>
      <c r="AF7374" s="157">
        <f>IF('1a-Electricity'!$R$78="no","",ROUND(AD7374,4))</f>
        <v>0.32900000000000001</v>
      </c>
      <c r="AG7374" s="157">
        <f>IF('1a-Electricity'!$R$79="no","",ROUND(AD7374,4))</f>
        <v>0.32900000000000001</v>
      </c>
      <c r="BL7374" s="157">
        <f t="shared" si="246"/>
        <v>0.32800000000000024</v>
      </c>
      <c r="BM7374" s="157">
        <f>IF('1b-NaturalGas'!$R$87="no","",ROUND(BL7374,4))</f>
        <v>0.32800000000000001</v>
      </c>
      <c r="BN7374" s="157">
        <f>IF('1b-NaturalGas'!$R$88="no","",ROUND(BL7374,4))</f>
        <v>0.32800000000000001</v>
      </c>
      <c r="BO7374" s="157">
        <f>IF('1b-NaturalGas'!$R$89="no","",ROUND(BL7374,4))</f>
        <v>0.32800000000000001</v>
      </c>
      <c r="BP7374" s="157">
        <f>IF('1b-NaturalGas'!$R$90="no","not applicable (based on previous answers)",ROUND(BL7374,4))</f>
        <v>0.32800000000000001</v>
      </c>
      <c r="BQ7374" s="157">
        <f>IF('1b-NaturalGas'!$R$91="no","not applicable (based on previous answers)",ROUND(BL7374,4))</f>
        <v>0.32800000000000001</v>
      </c>
    </row>
    <row r="7375" spans="30:69" x14ac:dyDescent="0.25">
      <c r="AD7375" s="157">
        <f t="shared" si="245"/>
        <v>0.33000000000000024</v>
      </c>
      <c r="AE7375" s="157">
        <f>IF('1a-Electricity'!$R$77="no","",ROUND(AD7375,4))</f>
        <v>0.33</v>
      </c>
      <c r="AF7375" s="157">
        <f>IF('1a-Electricity'!$R$78="no","",ROUND(AD7375,4))</f>
        <v>0.33</v>
      </c>
      <c r="AG7375" s="157">
        <f>IF('1a-Electricity'!$R$79="no","",ROUND(AD7375,4))</f>
        <v>0.33</v>
      </c>
      <c r="BL7375" s="157">
        <f t="shared" si="246"/>
        <v>0.32900000000000024</v>
      </c>
      <c r="BM7375" s="157">
        <f>IF('1b-NaturalGas'!$R$87="no","",ROUND(BL7375,4))</f>
        <v>0.32900000000000001</v>
      </c>
      <c r="BN7375" s="157">
        <f>IF('1b-NaturalGas'!$R$88="no","",ROUND(BL7375,4))</f>
        <v>0.32900000000000001</v>
      </c>
      <c r="BO7375" s="157">
        <f>IF('1b-NaturalGas'!$R$89="no","",ROUND(BL7375,4))</f>
        <v>0.32900000000000001</v>
      </c>
      <c r="BP7375" s="157">
        <f>IF('1b-NaturalGas'!$R$90="no","not applicable (based on previous answers)",ROUND(BL7375,4))</f>
        <v>0.32900000000000001</v>
      </c>
      <c r="BQ7375" s="157">
        <f>IF('1b-NaturalGas'!$R$91="no","not applicable (based on previous answers)",ROUND(BL7375,4))</f>
        <v>0.32900000000000001</v>
      </c>
    </row>
    <row r="7376" spans="30:69" x14ac:dyDescent="0.25">
      <c r="AD7376" s="157">
        <f t="shared" si="245"/>
        <v>0.33100000000000024</v>
      </c>
      <c r="AE7376" s="157">
        <f>IF('1a-Electricity'!$R$77="no","",ROUND(AD7376,4))</f>
        <v>0.33100000000000002</v>
      </c>
      <c r="AF7376" s="157">
        <f>IF('1a-Electricity'!$R$78="no","",ROUND(AD7376,4))</f>
        <v>0.33100000000000002</v>
      </c>
      <c r="AG7376" s="157">
        <f>IF('1a-Electricity'!$R$79="no","",ROUND(AD7376,4))</f>
        <v>0.33100000000000002</v>
      </c>
      <c r="BL7376" s="157">
        <f t="shared" si="246"/>
        <v>0.33000000000000024</v>
      </c>
      <c r="BM7376" s="157">
        <f>IF('1b-NaturalGas'!$R$87="no","",ROUND(BL7376,4))</f>
        <v>0.33</v>
      </c>
      <c r="BN7376" s="157">
        <f>IF('1b-NaturalGas'!$R$88="no","",ROUND(BL7376,4))</f>
        <v>0.33</v>
      </c>
      <c r="BO7376" s="157">
        <f>IF('1b-NaturalGas'!$R$89="no","",ROUND(BL7376,4))</f>
        <v>0.33</v>
      </c>
      <c r="BP7376" s="157">
        <f>IF('1b-NaturalGas'!$R$90="no","not applicable (based on previous answers)",ROUND(BL7376,4))</f>
        <v>0.33</v>
      </c>
      <c r="BQ7376" s="157">
        <f>IF('1b-NaturalGas'!$R$91="no","not applicable (based on previous answers)",ROUND(BL7376,4))</f>
        <v>0.33</v>
      </c>
    </row>
    <row r="7377" spans="30:69" x14ac:dyDescent="0.25">
      <c r="AD7377" s="157">
        <f t="shared" si="245"/>
        <v>0.33200000000000024</v>
      </c>
      <c r="AE7377" s="157">
        <f>IF('1a-Electricity'!$R$77="no","",ROUND(AD7377,4))</f>
        <v>0.33200000000000002</v>
      </c>
      <c r="AF7377" s="157">
        <f>IF('1a-Electricity'!$R$78="no","",ROUND(AD7377,4))</f>
        <v>0.33200000000000002</v>
      </c>
      <c r="AG7377" s="157">
        <f>IF('1a-Electricity'!$R$79="no","",ROUND(AD7377,4))</f>
        <v>0.33200000000000002</v>
      </c>
      <c r="BL7377" s="157">
        <f t="shared" si="246"/>
        <v>0.33100000000000024</v>
      </c>
      <c r="BM7377" s="157">
        <f>IF('1b-NaturalGas'!$R$87="no","",ROUND(BL7377,4))</f>
        <v>0.33100000000000002</v>
      </c>
      <c r="BN7377" s="157">
        <f>IF('1b-NaturalGas'!$R$88="no","",ROUND(BL7377,4))</f>
        <v>0.33100000000000002</v>
      </c>
      <c r="BO7377" s="157">
        <f>IF('1b-NaturalGas'!$R$89="no","",ROUND(BL7377,4))</f>
        <v>0.33100000000000002</v>
      </c>
      <c r="BP7377" s="157">
        <f>IF('1b-NaturalGas'!$R$90="no","not applicable (based on previous answers)",ROUND(BL7377,4))</f>
        <v>0.33100000000000002</v>
      </c>
      <c r="BQ7377" s="157">
        <f>IF('1b-NaturalGas'!$R$91="no","not applicable (based on previous answers)",ROUND(BL7377,4))</f>
        <v>0.33100000000000002</v>
      </c>
    </row>
    <row r="7378" spans="30:69" x14ac:dyDescent="0.25">
      <c r="AD7378" s="157">
        <f t="shared" si="245"/>
        <v>0.33300000000000024</v>
      </c>
      <c r="AE7378" s="157">
        <f>IF('1a-Electricity'!$R$77="no","",ROUND(AD7378,4))</f>
        <v>0.33300000000000002</v>
      </c>
      <c r="AF7378" s="157">
        <f>IF('1a-Electricity'!$R$78="no","",ROUND(AD7378,4))</f>
        <v>0.33300000000000002</v>
      </c>
      <c r="AG7378" s="157">
        <f>IF('1a-Electricity'!$R$79="no","",ROUND(AD7378,4))</f>
        <v>0.33300000000000002</v>
      </c>
      <c r="BL7378" s="157">
        <f t="shared" si="246"/>
        <v>0.33200000000000024</v>
      </c>
      <c r="BM7378" s="157">
        <f>IF('1b-NaturalGas'!$R$87="no","",ROUND(BL7378,4))</f>
        <v>0.33200000000000002</v>
      </c>
      <c r="BN7378" s="157">
        <f>IF('1b-NaturalGas'!$R$88="no","",ROUND(BL7378,4))</f>
        <v>0.33200000000000002</v>
      </c>
      <c r="BO7378" s="157">
        <f>IF('1b-NaturalGas'!$R$89="no","",ROUND(BL7378,4))</f>
        <v>0.33200000000000002</v>
      </c>
      <c r="BP7378" s="157">
        <f>IF('1b-NaturalGas'!$R$90="no","not applicable (based on previous answers)",ROUND(BL7378,4))</f>
        <v>0.33200000000000002</v>
      </c>
      <c r="BQ7378" s="157">
        <f>IF('1b-NaturalGas'!$R$91="no","not applicable (based on previous answers)",ROUND(BL7378,4))</f>
        <v>0.33200000000000002</v>
      </c>
    </row>
    <row r="7379" spans="30:69" x14ac:dyDescent="0.25">
      <c r="AD7379" s="157">
        <f t="shared" si="245"/>
        <v>0.33400000000000024</v>
      </c>
      <c r="AE7379" s="157">
        <f>IF('1a-Electricity'!$R$77="no","",ROUND(AD7379,4))</f>
        <v>0.33400000000000002</v>
      </c>
      <c r="AF7379" s="157">
        <f>IF('1a-Electricity'!$R$78="no","",ROUND(AD7379,4))</f>
        <v>0.33400000000000002</v>
      </c>
      <c r="AG7379" s="157">
        <f>IF('1a-Electricity'!$R$79="no","",ROUND(AD7379,4))</f>
        <v>0.33400000000000002</v>
      </c>
      <c r="BL7379" s="157">
        <f t="shared" si="246"/>
        <v>0.33300000000000024</v>
      </c>
      <c r="BM7379" s="157">
        <f>IF('1b-NaturalGas'!$R$87="no","",ROUND(BL7379,4))</f>
        <v>0.33300000000000002</v>
      </c>
      <c r="BN7379" s="157">
        <f>IF('1b-NaturalGas'!$R$88="no","",ROUND(BL7379,4))</f>
        <v>0.33300000000000002</v>
      </c>
      <c r="BO7379" s="157">
        <f>IF('1b-NaturalGas'!$R$89="no","",ROUND(BL7379,4))</f>
        <v>0.33300000000000002</v>
      </c>
      <c r="BP7379" s="157">
        <f>IF('1b-NaturalGas'!$R$90="no","not applicable (based on previous answers)",ROUND(BL7379,4))</f>
        <v>0.33300000000000002</v>
      </c>
      <c r="BQ7379" s="157">
        <f>IF('1b-NaturalGas'!$R$91="no","not applicable (based on previous answers)",ROUND(BL7379,4))</f>
        <v>0.33300000000000002</v>
      </c>
    </row>
    <row r="7380" spans="30:69" x14ac:dyDescent="0.25">
      <c r="AD7380" s="157">
        <f t="shared" si="245"/>
        <v>0.33500000000000024</v>
      </c>
      <c r="AE7380" s="157">
        <f>IF('1a-Electricity'!$R$77="no","",ROUND(AD7380,4))</f>
        <v>0.33500000000000002</v>
      </c>
      <c r="AF7380" s="157">
        <f>IF('1a-Electricity'!$R$78="no","",ROUND(AD7380,4))</f>
        <v>0.33500000000000002</v>
      </c>
      <c r="AG7380" s="157">
        <f>IF('1a-Electricity'!$R$79="no","",ROUND(AD7380,4))</f>
        <v>0.33500000000000002</v>
      </c>
      <c r="BL7380" s="157">
        <f t="shared" si="246"/>
        <v>0.33400000000000024</v>
      </c>
      <c r="BM7380" s="157">
        <f>IF('1b-NaturalGas'!$R$87="no","",ROUND(BL7380,4))</f>
        <v>0.33400000000000002</v>
      </c>
      <c r="BN7380" s="157">
        <f>IF('1b-NaturalGas'!$R$88="no","",ROUND(BL7380,4))</f>
        <v>0.33400000000000002</v>
      </c>
      <c r="BO7380" s="157">
        <f>IF('1b-NaturalGas'!$R$89="no","",ROUND(BL7380,4))</f>
        <v>0.33400000000000002</v>
      </c>
      <c r="BP7380" s="157">
        <f>IF('1b-NaturalGas'!$R$90="no","not applicable (based on previous answers)",ROUND(BL7380,4))</f>
        <v>0.33400000000000002</v>
      </c>
      <c r="BQ7380" s="157">
        <f>IF('1b-NaturalGas'!$R$91="no","not applicable (based on previous answers)",ROUND(BL7380,4))</f>
        <v>0.33400000000000002</v>
      </c>
    </row>
    <row r="7381" spans="30:69" x14ac:dyDescent="0.25">
      <c r="AD7381" s="157">
        <f t="shared" si="245"/>
        <v>0.33600000000000024</v>
      </c>
      <c r="AE7381" s="157">
        <f>IF('1a-Electricity'!$R$77="no","",ROUND(AD7381,4))</f>
        <v>0.33600000000000002</v>
      </c>
      <c r="AF7381" s="157">
        <f>IF('1a-Electricity'!$R$78="no","",ROUND(AD7381,4))</f>
        <v>0.33600000000000002</v>
      </c>
      <c r="AG7381" s="157">
        <f>IF('1a-Electricity'!$R$79="no","",ROUND(AD7381,4))</f>
        <v>0.33600000000000002</v>
      </c>
      <c r="BL7381" s="157">
        <f t="shared" si="246"/>
        <v>0.33500000000000024</v>
      </c>
      <c r="BM7381" s="157">
        <f>IF('1b-NaturalGas'!$R$87="no","",ROUND(BL7381,4))</f>
        <v>0.33500000000000002</v>
      </c>
      <c r="BN7381" s="157">
        <f>IF('1b-NaturalGas'!$R$88="no","",ROUND(BL7381,4))</f>
        <v>0.33500000000000002</v>
      </c>
      <c r="BO7381" s="157">
        <f>IF('1b-NaturalGas'!$R$89="no","",ROUND(BL7381,4))</f>
        <v>0.33500000000000002</v>
      </c>
      <c r="BP7381" s="157">
        <f>IF('1b-NaturalGas'!$R$90="no","not applicable (based on previous answers)",ROUND(BL7381,4))</f>
        <v>0.33500000000000002</v>
      </c>
      <c r="BQ7381" s="157">
        <f>IF('1b-NaturalGas'!$R$91="no","not applicable (based on previous answers)",ROUND(BL7381,4))</f>
        <v>0.33500000000000002</v>
      </c>
    </row>
    <row r="7382" spans="30:69" x14ac:dyDescent="0.25">
      <c r="AD7382" s="157">
        <f t="shared" si="245"/>
        <v>0.33700000000000024</v>
      </c>
      <c r="AE7382" s="157">
        <f>IF('1a-Electricity'!$R$77="no","",ROUND(AD7382,4))</f>
        <v>0.33700000000000002</v>
      </c>
      <c r="AF7382" s="157">
        <f>IF('1a-Electricity'!$R$78="no","",ROUND(AD7382,4))</f>
        <v>0.33700000000000002</v>
      </c>
      <c r="AG7382" s="157">
        <f>IF('1a-Electricity'!$R$79="no","",ROUND(AD7382,4))</f>
        <v>0.33700000000000002</v>
      </c>
      <c r="BL7382" s="157">
        <f t="shared" si="246"/>
        <v>0.33600000000000024</v>
      </c>
      <c r="BM7382" s="157">
        <f>IF('1b-NaturalGas'!$R$87="no","",ROUND(BL7382,4))</f>
        <v>0.33600000000000002</v>
      </c>
      <c r="BN7382" s="157">
        <f>IF('1b-NaturalGas'!$R$88="no","",ROUND(BL7382,4))</f>
        <v>0.33600000000000002</v>
      </c>
      <c r="BO7382" s="157">
        <f>IF('1b-NaturalGas'!$R$89="no","",ROUND(BL7382,4))</f>
        <v>0.33600000000000002</v>
      </c>
      <c r="BP7382" s="157">
        <f>IF('1b-NaturalGas'!$R$90="no","not applicable (based on previous answers)",ROUND(BL7382,4))</f>
        <v>0.33600000000000002</v>
      </c>
      <c r="BQ7382" s="157">
        <f>IF('1b-NaturalGas'!$R$91="no","not applicable (based on previous answers)",ROUND(BL7382,4))</f>
        <v>0.33600000000000002</v>
      </c>
    </row>
    <row r="7383" spans="30:69" x14ac:dyDescent="0.25">
      <c r="AD7383" s="157">
        <f t="shared" si="245"/>
        <v>0.33800000000000024</v>
      </c>
      <c r="AE7383" s="157">
        <f>IF('1a-Electricity'!$R$77="no","",ROUND(AD7383,4))</f>
        <v>0.33800000000000002</v>
      </c>
      <c r="AF7383" s="157">
        <f>IF('1a-Electricity'!$R$78="no","",ROUND(AD7383,4))</f>
        <v>0.33800000000000002</v>
      </c>
      <c r="AG7383" s="157">
        <f>IF('1a-Electricity'!$R$79="no","",ROUND(AD7383,4))</f>
        <v>0.33800000000000002</v>
      </c>
      <c r="BL7383" s="157">
        <f t="shared" si="246"/>
        <v>0.33700000000000024</v>
      </c>
      <c r="BM7383" s="157">
        <f>IF('1b-NaturalGas'!$R$87="no","",ROUND(BL7383,4))</f>
        <v>0.33700000000000002</v>
      </c>
      <c r="BN7383" s="157">
        <f>IF('1b-NaturalGas'!$R$88="no","",ROUND(BL7383,4))</f>
        <v>0.33700000000000002</v>
      </c>
      <c r="BO7383" s="157">
        <f>IF('1b-NaturalGas'!$R$89="no","",ROUND(BL7383,4))</f>
        <v>0.33700000000000002</v>
      </c>
      <c r="BP7383" s="157">
        <f>IF('1b-NaturalGas'!$R$90="no","not applicable (based on previous answers)",ROUND(BL7383,4))</f>
        <v>0.33700000000000002</v>
      </c>
      <c r="BQ7383" s="157">
        <f>IF('1b-NaturalGas'!$R$91="no","not applicable (based on previous answers)",ROUND(BL7383,4))</f>
        <v>0.33700000000000002</v>
      </c>
    </row>
    <row r="7384" spans="30:69" x14ac:dyDescent="0.25">
      <c r="AD7384" s="157">
        <f t="shared" si="245"/>
        <v>0.33900000000000025</v>
      </c>
      <c r="AE7384" s="157">
        <f>IF('1a-Electricity'!$R$77="no","",ROUND(AD7384,4))</f>
        <v>0.33900000000000002</v>
      </c>
      <c r="AF7384" s="157">
        <f>IF('1a-Electricity'!$R$78="no","",ROUND(AD7384,4))</f>
        <v>0.33900000000000002</v>
      </c>
      <c r="AG7384" s="157">
        <f>IF('1a-Electricity'!$R$79="no","",ROUND(AD7384,4))</f>
        <v>0.33900000000000002</v>
      </c>
      <c r="BL7384" s="157">
        <f t="shared" si="246"/>
        <v>0.33800000000000024</v>
      </c>
      <c r="BM7384" s="157">
        <f>IF('1b-NaturalGas'!$R$87="no","",ROUND(BL7384,4))</f>
        <v>0.33800000000000002</v>
      </c>
      <c r="BN7384" s="157">
        <f>IF('1b-NaturalGas'!$R$88="no","",ROUND(BL7384,4))</f>
        <v>0.33800000000000002</v>
      </c>
      <c r="BO7384" s="157">
        <f>IF('1b-NaturalGas'!$R$89="no","",ROUND(BL7384,4))</f>
        <v>0.33800000000000002</v>
      </c>
      <c r="BP7384" s="157">
        <f>IF('1b-NaturalGas'!$R$90="no","not applicable (based on previous answers)",ROUND(BL7384,4))</f>
        <v>0.33800000000000002</v>
      </c>
      <c r="BQ7384" s="157">
        <f>IF('1b-NaturalGas'!$R$91="no","not applicable (based on previous answers)",ROUND(BL7384,4))</f>
        <v>0.33800000000000002</v>
      </c>
    </row>
    <row r="7385" spans="30:69" x14ac:dyDescent="0.25">
      <c r="AD7385" s="157">
        <f t="shared" si="245"/>
        <v>0.34000000000000025</v>
      </c>
      <c r="AE7385" s="157">
        <f>IF('1a-Electricity'!$R$77="no","",ROUND(AD7385,4))</f>
        <v>0.34</v>
      </c>
      <c r="AF7385" s="157">
        <f>IF('1a-Electricity'!$R$78="no","",ROUND(AD7385,4))</f>
        <v>0.34</v>
      </c>
      <c r="AG7385" s="157">
        <f>IF('1a-Electricity'!$R$79="no","",ROUND(AD7385,4))</f>
        <v>0.34</v>
      </c>
      <c r="BL7385" s="157">
        <f t="shared" si="246"/>
        <v>0.33900000000000025</v>
      </c>
      <c r="BM7385" s="157">
        <f>IF('1b-NaturalGas'!$R$87="no","",ROUND(BL7385,4))</f>
        <v>0.33900000000000002</v>
      </c>
      <c r="BN7385" s="157">
        <f>IF('1b-NaturalGas'!$R$88="no","",ROUND(BL7385,4))</f>
        <v>0.33900000000000002</v>
      </c>
      <c r="BO7385" s="157">
        <f>IF('1b-NaturalGas'!$R$89="no","",ROUND(BL7385,4))</f>
        <v>0.33900000000000002</v>
      </c>
      <c r="BP7385" s="157">
        <f>IF('1b-NaturalGas'!$R$90="no","not applicable (based on previous answers)",ROUND(BL7385,4))</f>
        <v>0.33900000000000002</v>
      </c>
      <c r="BQ7385" s="157">
        <f>IF('1b-NaturalGas'!$R$91="no","not applicable (based on previous answers)",ROUND(BL7385,4))</f>
        <v>0.33900000000000002</v>
      </c>
    </row>
    <row r="7386" spans="30:69" x14ac:dyDescent="0.25">
      <c r="AD7386" s="157">
        <f t="shared" si="245"/>
        <v>0.34100000000000025</v>
      </c>
      <c r="AE7386" s="157">
        <f>IF('1a-Electricity'!$R$77="no","",ROUND(AD7386,4))</f>
        <v>0.34100000000000003</v>
      </c>
      <c r="AF7386" s="157">
        <f>IF('1a-Electricity'!$R$78="no","",ROUND(AD7386,4))</f>
        <v>0.34100000000000003</v>
      </c>
      <c r="AG7386" s="157">
        <f>IF('1a-Electricity'!$R$79="no","",ROUND(AD7386,4))</f>
        <v>0.34100000000000003</v>
      </c>
      <c r="BL7386" s="157">
        <f t="shared" si="246"/>
        <v>0.34000000000000025</v>
      </c>
      <c r="BM7386" s="157">
        <f>IF('1b-NaturalGas'!$R$87="no","",ROUND(BL7386,4))</f>
        <v>0.34</v>
      </c>
      <c r="BN7386" s="157">
        <f>IF('1b-NaturalGas'!$R$88="no","",ROUND(BL7386,4))</f>
        <v>0.34</v>
      </c>
      <c r="BO7386" s="157">
        <f>IF('1b-NaturalGas'!$R$89="no","",ROUND(BL7386,4))</f>
        <v>0.34</v>
      </c>
      <c r="BP7386" s="157">
        <f>IF('1b-NaturalGas'!$R$90="no","not applicable (based on previous answers)",ROUND(BL7386,4))</f>
        <v>0.34</v>
      </c>
      <c r="BQ7386" s="157">
        <f>IF('1b-NaturalGas'!$R$91="no","not applicable (based on previous answers)",ROUND(BL7386,4))</f>
        <v>0.34</v>
      </c>
    </row>
    <row r="7387" spans="30:69" x14ac:dyDescent="0.25">
      <c r="AD7387" s="157">
        <f t="shared" si="245"/>
        <v>0.34200000000000025</v>
      </c>
      <c r="AE7387" s="157">
        <f>IF('1a-Electricity'!$R$77="no","",ROUND(AD7387,4))</f>
        <v>0.34200000000000003</v>
      </c>
      <c r="AF7387" s="157">
        <f>IF('1a-Electricity'!$R$78="no","",ROUND(AD7387,4))</f>
        <v>0.34200000000000003</v>
      </c>
      <c r="AG7387" s="157">
        <f>IF('1a-Electricity'!$R$79="no","",ROUND(AD7387,4))</f>
        <v>0.34200000000000003</v>
      </c>
      <c r="BL7387" s="157">
        <f t="shared" si="246"/>
        <v>0.34100000000000025</v>
      </c>
      <c r="BM7387" s="157">
        <f>IF('1b-NaturalGas'!$R$87="no","",ROUND(BL7387,4))</f>
        <v>0.34100000000000003</v>
      </c>
      <c r="BN7387" s="157">
        <f>IF('1b-NaturalGas'!$R$88="no","",ROUND(BL7387,4))</f>
        <v>0.34100000000000003</v>
      </c>
      <c r="BO7387" s="157">
        <f>IF('1b-NaturalGas'!$R$89="no","",ROUND(BL7387,4))</f>
        <v>0.34100000000000003</v>
      </c>
      <c r="BP7387" s="157">
        <f>IF('1b-NaturalGas'!$R$90="no","not applicable (based on previous answers)",ROUND(BL7387,4))</f>
        <v>0.34100000000000003</v>
      </c>
      <c r="BQ7387" s="157">
        <f>IF('1b-NaturalGas'!$R$91="no","not applicable (based on previous answers)",ROUND(BL7387,4))</f>
        <v>0.34100000000000003</v>
      </c>
    </row>
    <row r="7388" spans="30:69" x14ac:dyDescent="0.25">
      <c r="AD7388" s="157">
        <f t="shared" si="245"/>
        <v>0.34300000000000025</v>
      </c>
      <c r="AE7388" s="157">
        <f>IF('1a-Electricity'!$R$77="no","",ROUND(AD7388,4))</f>
        <v>0.34300000000000003</v>
      </c>
      <c r="AF7388" s="157">
        <f>IF('1a-Electricity'!$R$78="no","",ROUND(AD7388,4))</f>
        <v>0.34300000000000003</v>
      </c>
      <c r="AG7388" s="157">
        <f>IF('1a-Electricity'!$R$79="no","",ROUND(AD7388,4))</f>
        <v>0.34300000000000003</v>
      </c>
      <c r="BL7388" s="157">
        <f t="shared" si="246"/>
        <v>0.34200000000000025</v>
      </c>
      <c r="BM7388" s="157">
        <f>IF('1b-NaturalGas'!$R$87="no","",ROUND(BL7388,4))</f>
        <v>0.34200000000000003</v>
      </c>
      <c r="BN7388" s="157">
        <f>IF('1b-NaturalGas'!$R$88="no","",ROUND(BL7388,4))</f>
        <v>0.34200000000000003</v>
      </c>
      <c r="BO7388" s="157">
        <f>IF('1b-NaturalGas'!$R$89="no","",ROUND(BL7388,4))</f>
        <v>0.34200000000000003</v>
      </c>
      <c r="BP7388" s="157">
        <f>IF('1b-NaturalGas'!$R$90="no","not applicable (based on previous answers)",ROUND(BL7388,4))</f>
        <v>0.34200000000000003</v>
      </c>
      <c r="BQ7388" s="157">
        <f>IF('1b-NaturalGas'!$R$91="no","not applicable (based on previous answers)",ROUND(BL7388,4))</f>
        <v>0.34200000000000003</v>
      </c>
    </row>
    <row r="7389" spans="30:69" x14ac:dyDescent="0.25">
      <c r="AD7389" s="157">
        <f t="shared" si="245"/>
        <v>0.34400000000000025</v>
      </c>
      <c r="AE7389" s="157">
        <f>IF('1a-Electricity'!$R$77="no","",ROUND(AD7389,4))</f>
        <v>0.34399999999999997</v>
      </c>
      <c r="AF7389" s="157">
        <f>IF('1a-Electricity'!$R$78="no","",ROUND(AD7389,4))</f>
        <v>0.34399999999999997</v>
      </c>
      <c r="AG7389" s="157">
        <f>IF('1a-Electricity'!$R$79="no","",ROUND(AD7389,4))</f>
        <v>0.34399999999999997</v>
      </c>
      <c r="BL7389" s="157">
        <f t="shared" si="246"/>
        <v>0.34300000000000025</v>
      </c>
      <c r="BM7389" s="157">
        <f>IF('1b-NaturalGas'!$R$87="no","",ROUND(BL7389,4))</f>
        <v>0.34300000000000003</v>
      </c>
      <c r="BN7389" s="157">
        <f>IF('1b-NaturalGas'!$R$88="no","",ROUND(BL7389,4))</f>
        <v>0.34300000000000003</v>
      </c>
      <c r="BO7389" s="157">
        <f>IF('1b-NaturalGas'!$R$89="no","",ROUND(BL7389,4))</f>
        <v>0.34300000000000003</v>
      </c>
      <c r="BP7389" s="157">
        <f>IF('1b-NaturalGas'!$R$90="no","not applicable (based on previous answers)",ROUND(BL7389,4))</f>
        <v>0.34300000000000003</v>
      </c>
      <c r="BQ7389" s="157">
        <f>IF('1b-NaturalGas'!$R$91="no","not applicable (based on previous answers)",ROUND(BL7389,4))</f>
        <v>0.34300000000000003</v>
      </c>
    </row>
    <row r="7390" spans="30:69" x14ac:dyDescent="0.25">
      <c r="AD7390" s="157">
        <f t="shared" si="245"/>
        <v>0.34500000000000025</v>
      </c>
      <c r="AE7390" s="157">
        <f>IF('1a-Electricity'!$R$77="no","",ROUND(AD7390,4))</f>
        <v>0.34499999999999997</v>
      </c>
      <c r="AF7390" s="157">
        <f>IF('1a-Electricity'!$R$78="no","",ROUND(AD7390,4))</f>
        <v>0.34499999999999997</v>
      </c>
      <c r="AG7390" s="157">
        <f>IF('1a-Electricity'!$R$79="no","",ROUND(AD7390,4))</f>
        <v>0.34499999999999997</v>
      </c>
      <c r="BL7390" s="157">
        <f t="shared" si="246"/>
        <v>0.34400000000000025</v>
      </c>
      <c r="BM7390" s="157">
        <f>IF('1b-NaturalGas'!$R$87="no","",ROUND(BL7390,4))</f>
        <v>0.34399999999999997</v>
      </c>
      <c r="BN7390" s="157">
        <f>IF('1b-NaturalGas'!$R$88="no","",ROUND(BL7390,4))</f>
        <v>0.34399999999999997</v>
      </c>
      <c r="BO7390" s="157">
        <f>IF('1b-NaturalGas'!$R$89="no","",ROUND(BL7390,4))</f>
        <v>0.34399999999999997</v>
      </c>
      <c r="BP7390" s="157">
        <f>IF('1b-NaturalGas'!$R$90="no","not applicable (based on previous answers)",ROUND(BL7390,4))</f>
        <v>0.34399999999999997</v>
      </c>
      <c r="BQ7390" s="157">
        <f>IF('1b-NaturalGas'!$R$91="no","not applicable (based on previous answers)",ROUND(BL7390,4))</f>
        <v>0.34399999999999997</v>
      </c>
    </row>
    <row r="7391" spans="30:69" x14ac:dyDescent="0.25">
      <c r="AD7391" s="157">
        <f t="shared" si="245"/>
        <v>0.34600000000000025</v>
      </c>
      <c r="AE7391" s="157">
        <f>IF('1a-Electricity'!$R$77="no","",ROUND(AD7391,4))</f>
        <v>0.34599999999999997</v>
      </c>
      <c r="AF7391" s="157">
        <f>IF('1a-Electricity'!$R$78="no","",ROUND(AD7391,4))</f>
        <v>0.34599999999999997</v>
      </c>
      <c r="AG7391" s="157">
        <f>IF('1a-Electricity'!$R$79="no","",ROUND(AD7391,4))</f>
        <v>0.34599999999999997</v>
      </c>
      <c r="BL7391" s="157">
        <f t="shared" si="246"/>
        <v>0.34500000000000025</v>
      </c>
      <c r="BM7391" s="157">
        <f>IF('1b-NaturalGas'!$R$87="no","",ROUND(BL7391,4))</f>
        <v>0.34499999999999997</v>
      </c>
      <c r="BN7391" s="157">
        <f>IF('1b-NaturalGas'!$R$88="no","",ROUND(BL7391,4))</f>
        <v>0.34499999999999997</v>
      </c>
      <c r="BO7391" s="157">
        <f>IF('1b-NaturalGas'!$R$89="no","",ROUND(BL7391,4))</f>
        <v>0.34499999999999997</v>
      </c>
      <c r="BP7391" s="157">
        <f>IF('1b-NaturalGas'!$R$90="no","not applicable (based on previous answers)",ROUND(BL7391,4))</f>
        <v>0.34499999999999997</v>
      </c>
      <c r="BQ7391" s="157">
        <f>IF('1b-NaturalGas'!$R$91="no","not applicable (based on previous answers)",ROUND(BL7391,4))</f>
        <v>0.34499999999999997</v>
      </c>
    </row>
    <row r="7392" spans="30:69" x14ac:dyDescent="0.25">
      <c r="AD7392" s="157">
        <f t="shared" si="245"/>
        <v>0.34700000000000025</v>
      </c>
      <c r="AE7392" s="157">
        <f>IF('1a-Electricity'!$R$77="no","",ROUND(AD7392,4))</f>
        <v>0.34699999999999998</v>
      </c>
      <c r="AF7392" s="157">
        <f>IF('1a-Electricity'!$R$78="no","",ROUND(AD7392,4))</f>
        <v>0.34699999999999998</v>
      </c>
      <c r="AG7392" s="157">
        <f>IF('1a-Electricity'!$R$79="no","",ROUND(AD7392,4))</f>
        <v>0.34699999999999998</v>
      </c>
      <c r="BL7392" s="157">
        <f t="shared" si="246"/>
        <v>0.34600000000000025</v>
      </c>
      <c r="BM7392" s="157">
        <f>IF('1b-NaturalGas'!$R$87="no","",ROUND(BL7392,4))</f>
        <v>0.34599999999999997</v>
      </c>
      <c r="BN7392" s="157">
        <f>IF('1b-NaturalGas'!$R$88="no","",ROUND(BL7392,4))</f>
        <v>0.34599999999999997</v>
      </c>
      <c r="BO7392" s="157">
        <f>IF('1b-NaturalGas'!$R$89="no","",ROUND(BL7392,4))</f>
        <v>0.34599999999999997</v>
      </c>
      <c r="BP7392" s="157">
        <f>IF('1b-NaturalGas'!$R$90="no","not applicable (based on previous answers)",ROUND(BL7392,4))</f>
        <v>0.34599999999999997</v>
      </c>
      <c r="BQ7392" s="157">
        <f>IF('1b-NaturalGas'!$R$91="no","not applicable (based on previous answers)",ROUND(BL7392,4))</f>
        <v>0.34599999999999997</v>
      </c>
    </row>
    <row r="7393" spans="30:69" x14ac:dyDescent="0.25">
      <c r="AD7393" s="157">
        <f t="shared" si="245"/>
        <v>0.34800000000000025</v>
      </c>
      <c r="AE7393" s="157">
        <f>IF('1a-Electricity'!$R$77="no","",ROUND(AD7393,4))</f>
        <v>0.34799999999999998</v>
      </c>
      <c r="AF7393" s="157">
        <f>IF('1a-Electricity'!$R$78="no","",ROUND(AD7393,4))</f>
        <v>0.34799999999999998</v>
      </c>
      <c r="AG7393" s="157">
        <f>IF('1a-Electricity'!$R$79="no","",ROUND(AD7393,4))</f>
        <v>0.34799999999999998</v>
      </c>
      <c r="BL7393" s="157">
        <f t="shared" si="246"/>
        <v>0.34700000000000025</v>
      </c>
      <c r="BM7393" s="157">
        <f>IF('1b-NaturalGas'!$R$87="no","",ROUND(BL7393,4))</f>
        <v>0.34699999999999998</v>
      </c>
      <c r="BN7393" s="157">
        <f>IF('1b-NaturalGas'!$R$88="no","",ROUND(BL7393,4))</f>
        <v>0.34699999999999998</v>
      </c>
      <c r="BO7393" s="157">
        <f>IF('1b-NaturalGas'!$R$89="no","",ROUND(BL7393,4))</f>
        <v>0.34699999999999998</v>
      </c>
      <c r="BP7393" s="157">
        <f>IF('1b-NaturalGas'!$R$90="no","not applicable (based on previous answers)",ROUND(BL7393,4))</f>
        <v>0.34699999999999998</v>
      </c>
      <c r="BQ7393" s="157">
        <f>IF('1b-NaturalGas'!$R$91="no","not applicable (based on previous answers)",ROUND(BL7393,4))</f>
        <v>0.34699999999999998</v>
      </c>
    </row>
    <row r="7394" spans="30:69" x14ac:dyDescent="0.25">
      <c r="AD7394" s="157">
        <f t="shared" si="245"/>
        <v>0.34900000000000025</v>
      </c>
      <c r="AE7394" s="157">
        <f>IF('1a-Electricity'!$R$77="no","",ROUND(AD7394,4))</f>
        <v>0.34899999999999998</v>
      </c>
      <c r="AF7394" s="157">
        <f>IF('1a-Electricity'!$R$78="no","",ROUND(AD7394,4))</f>
        <v>0.34899999999999998</v>
      </c>
      <c r="AG7394" s="157">
        <f>IF('1a-Electricity'!$R$79="no","",ROUND(AD7394,4))</f>
        <v>0.34899999999999998</v>
      </c>
      <c r="BL7394" s="157">
        <f t="shared" si="246"/>
        <v>0.34800000000000025</v>
      </c>
      <c r="BM7394" s="157">
        <f>IF('1b-NaturalGas'!$R$87="no","",ROUND(BL7394,4))</f>
        <v>0.34799999999999998</v>
      </c>
      <c r="BN7394" s="157">
        <f>IF('1b-NaturalGas'!$R$88="no","",ROUND(BL7394,4))</f>
        <v>0.34799999999999998</v>
      </c>
      <c r="BO7394" s="157">
        <f>IF('1b-NaturalGas'!$R$89="no","",ROUND(BL7394,4))</f>
        <v>0.34799999999999998</v>
      </c>
      <c r="BP7394" s="157">
        <f>IF('1b-NaturalGas'!$R$90="no","not applicable (based on previous answers)",ROUND(BL7394,4))</f>
        <v>0.34799999999999998</v>
      </c>
      <c r="BQ7394" s="157">
        <f>IF('1b-NaturalGas'!$R$91="no","not applicable (based on previous answers)",ROUND(BL7394,4))</f>
        <v>0.34799999999999998</v>
      </c>
    </row>
    <row r="7395" spans="30:69" x14ac:dyDescent="0.25">
      <c r="AD7395" s="157">
        <f t="shared" si="245"/>
        <v>0.35000000000000026</v>
      </c>
      <c r="AE7395" s="157">
        <f>IF('1a-Electricity'!$R$77="no","",ROUND(AD7395,4))</f>
        <v>0.35</v>
      </c>
      <c r="AF7395" s="157">
        <f>IF('1a-Electricity'!$R$78="no","",ROUND(AD7395,4))</f>
        <v>0.35</v>
      </c>
      <c r="AG7395" s="157">
        <f>IF('1a-Electricity'!$R$79="no","",ROUND(AD7395,4))</f>
        <v>0.35</v>
      </c>
      <c r="BL7395" s="157">
        <f t="shared" si="246"/>
        <v>0.34900000000000025</v>
      </c>
      <c r="BM7395" s="157">
        <f>IF('1b-NaturalGas'!$R$87="no","",ROUND(BL7395,4))</f>
        <v>0.34899999999999998</v>
      </c>
      <c r="BN7395" s="157">
        <f>IF('1b-NaturalGas'!$R$88="no","",ROUND(BL7395,4))</f>
        <v>0.34899999999999998</v>
      </c>
      <c r="BO7395" s="157">
        <f>IF('1b-NaturalGas'!$R$89="no","",ROUND(BL7395,4))</f>
        <v>0.34899999999999998</v>
      </c>
      <c r="BP7395" s="157">
        <f>IF('1b-NaturalGas'!$R$90="no","not applicable (based on previous answers)",ROUND(BL7395,4))</f>
        <v>0.34899999999999998</v>
      </c>
      <c r="BQ7395" s="157">
        <f>IF('1b-NaturalGas'!$R$91="no","not applicable (based on previous answers)",ROUND(BL7395,4))</f>
        <v>0.34899999999999998</v>
      </c>
    </row>
    <row r="7396" spans="30:69" x14ac:dyDescent="0.25">
      <c r="AD7396" s="157">
        <f t="shared" si="245"/>
        <v>0.35100000000000026</v>
      </c>
      <c r="AE7396" s="157">
        <f>IF('1a-Electricity'!$R$77="no","",ROUND(AD7396,4))</f>
        <v>0.35099999999999998</v>
      </c>
      <c r="AF7396" s="157">
        <f>IF('1a-Electricity'!$R$78="no","",ROUND(AD7396,4))</f>
        <v>0.35099999999999998</v>
      </c>
      <c r="AG7396" s="157">
        <f>IF('1a-Electricity'!$R$79="no","",ROUND(AD7396,4))</f>
        <v>0.35099999999999998</v>
      </c>
      <c r="BL7396" s="157">
        <f t="shared" si="246"/>
        <v>0.35000000000000026</v>
      </c>
      <c r="BM7396" s="157">
        <f>IF('1b-NaturalGas'!$R$87="no","",ROUND(BL7396,4))</f>
        <v>0.35</v>
      </c>
      <c r="BN7396" s="157">
        <f>IF('1b-NaturalGas'!$R$88="no","",ROUND(BL7396,4))</f>
        <v>0.35</v>
      </c>
      <c r="BO7396" s="157">
        <f>IF('1b-NaturalGas'!$R$89="no","",ROUND(BL7396,4))</f>
        <v>0.35</v>
      </c>
      <c r="BP7396" s="157">
        <f>IF('1b-NaturalGas'!$R$90="no","not applicable (based on previous answers)",ROUND(BL7396,4))</f>
        <v>0.35</v>
      </c>
      <c r="BQ7396" s="157">
        <f>IF('1b-NaturalGas'!$R$91="no","not applicable (based on previous answers)",ROUND(BL7396,4))</f>
        <v>0.35</v>
      </c>
    </row>
    <row r="7397" spans="30:69" x14ac:dyDescent="0.25">
      <c r="AD7397" s="157">
        <f t="shared" si="245"/>
        <v>0.35200000000000026</v>
      </c>
      <c r="AE7397" s="157">
        <f>IF('1a-Electricity'!$R$77="no","",ROUND(AD7397,4))</f>
        <v>0.35199999999999998</v>
      </c>
      <c r="AF7397" s="157">
        <f>IF('1a-Electricity'!$R$78="no","",ROUND(AD7397,4))</f>
        <v>0.35199999999999998</v>
      </c>
      <c r="AG7397" s="157">
        <f>IF('1a-Electricity'!$R$79="no","",ROUND(AD7397,4))</f>
        <v>0.35199999999999998</v>
      </c>
      <c r="BL7397" s="157">
        <f t="shared" si="246"/>
        <v>0.35100000000000026</v>
      </c>
      <c r="BM7397" s="157">
        <f>IF('1b-NaturalGas'!$R$87="no","",ROUND(BL7397,4))</f>
        <v>0.35099999999999998</v>
      </c>
      <c r="BN7397" s="157">
        <f>IF('1b-NaturalGas'!$R$88="no","",ROUND(BL7397,4))</f>
        <v>0.35099999999999998</v>
      </c>
      <c r="BO7397" s="157">
        <f>IF('1b-NaturalGas'!$R$89="no","",ROUND(BL7397,4))</f>
        <v>0.35099999999999998</v>
      </c>
      <c r="BP7397" s="157">
        <f>IF('1b-NaturalGas'!$R$90="no","not applicable (based on previous answers)",ROUND(BL7397,4))</f>
        <v>0.35099999999999998</v>
      </c>
      <c r="BQ7397" s="157">
        <f>IF('1b-NaturalGas'!$R$91="no","not applicable (based on previous answers)",ROUND(BL7397,4))</f>
        <v>0.35099999999999998</v>
      </c>
    </row>
    <row r="7398" spans="30:69" x14ac:dyDescent="0.25">
      <c r="AD7398" s="157">
        <f t="shared" si="245"/>
        <v>0.35300000000000026</v>
      </c>
      <c r="AE7398" s="157">
        <f>IF('1a-Electricity'!$R$77="no","",ROUND(AD7398,4))</f>
        <v>0.35299999999999998</v>
      </c>
      <c r="AF7398" s="157">
        <f>IF('1a-Electricity'!$R$78="no","",ROUND(AD7398,4))</f>
        <v>0.35299999999999998</v>
      </c>
      <c r="AG7398" s="157">
        <f>IF('1a-Electricity'!$R$79="no","",ROUND(AD7398,4))</f>
        <v>0.35299999999999998</v>
      </c>
      <c r="BL7398" s="157">
        <f t="shared" si="246"/>
        <v>0.35200000000000026</v>
      </c>
      <c r="BM7398" s="157">
        <f>IF('1b-NaturalGas'!$R$87="no","",ROUND(BL7398,4))</f>
        <v>0.35199999999999998</v>
      </c>
      <c r="BN7398" s="157">
        <f>IF('1b-NaturalGas'!$R$88="no","",ROUND(BL7398,4))</f>
        <v>0.35199999999999998</v>
      </c>
      <c r="BO7398" s="157">
        <f>IF('1b-NaturalGas'!$R$89="no","",ROUND(BL7398,4))</f>
        <v>0.35199999999999998</v>
      </c>
      <c r="BP7398" s="157">
        <f>IF('1b-NaturalGas'!$R$90="no","not applicable (based on previous answers)",ROUND(BL7398,4))</f>
        <v>0.35199999999999998</v>
      </c>
      <c r="BQ7398" s="157">
        <f>IF('1b-NaturalGas'!$R$91="no","not applicable (based on previous answers)",ROUND(BL7398,4))</f>
        <v>0.35199999999999998</v>
      </c>
    </row>
    <row r="7399" spans="30:69" x14ac:dyDescent="0.25">
      <c r="AD7399" s="157">
        <f t="shared" si="245"/>
        <v>0.35400000000000026</v>
      </c>
      <c r="AE7399" s="157">
        <f>IF('1a-Electricity'!$R$77="no","",ROUND(AD7399,4))</f>
        <v>0.35399999999999998</v>
      </c>
      <c r="AF7399" s="157">
        <f>IF('1a-Electricity'!$R$78="no","",ROUND(AD7399,4))</f>
        <v>0.35399999999999998</v>
      </c>
      <c r="AG7399" s="157">
        <f>IF('1a-Electricity'!$R$79="no","",ROUND(AD7399,4))</f>
        <v>0.35399999999999998</v>
      </c>
      <c r="BL7399" s="157">
        <f t="shared" si="246"/>
        <v>0.35300000000000026</v>
      </c>
      <c r="BM7399" s="157">
        <f>IF('1b-NaturalGas'!$R$87="no","",ROUND(BL7399,4))</f>
        <v>0.35299999999999998</v>
      </c>
      <c r="BN7399" s="157">
        <f>IF('1b-NaturalGas'!$R$88="no","",ROUND(BL7399,4))</f>
        <v>0.35299999999999998</v>
      </c>
      <c r="BO7399" s="157">
        <f>IF('1b-NaturalGas'!$R$89="no","",ROUND(BL7399,4))</f>
        <v>0.35299999999999998</v>
      </c>
      <c r="BP7399" s="157">
        <f>IF('1b-NaturalGas'!$R$90="no","not applicable (based on previous answers)",ROUND(BL7399,4))</f>
        <v>0.35299999999999998</v>
      </c>
      <c r="BQ7399" s="157">
        <f>IF('1b-NaturalGas'!$R$91="no","not applicable (based on previous answers)",ROUND(BL7399,4))</f>
        <v>0.35299999999999998</v>
      </c>
    </row>
    <row r="7400" spans="30:69" x14ac:dyDescent="0.25">
      <c r="AD7400" s="157">
        <f t="shared" si="245"/>
        <v>0.35500000000000026</v>
      </c>
      <c r="AE7400" s="157">
        <f>IF('1a-Electricity'!$R$77="no","",ROUND(AD7400,4))</f>
        <v>0.35499999999999998</v>
      </c>
      <c r="AF7400" s="157">
        <f>IF('1a-Electricity'!$R$78="no","",ROUND(AD7400,4))</f>
        <v>0.35499999999999998</v>
      </c>
      <c r="AG7400" s="157">
        <f>IF('1a-Electricity'!$R$79="no","",ROUND(AD7400,4))</f>
        <v>0.35499999999999998</v>
      </c>
      <c r="BL7400" s="157">
        <f t="shared" si="246"/>
        <v>0.35400000000000026</v>
      </c>
      <c r="BM7400" s="157">
        <f>IF('1b-NaturalGas'!$R$87="no","",ROUND(BL7400,4))</f>
        <v>0.35399999999999998</v>
      </c>
      <c r="BN7400" s="157">
        <f>IF('1b-NaturalGas'!$R$88="no","",ROUND(BL7400,4))</f>
        <v>0.35399999999999998</v>
      </c>
      <c r="BO7400" s="157">
        <f>IF('1b-NaturalGas'!$R$89="no","",ROUND(BL7400,4))</f>
        <v>0.35399999999999998</v>
      </c>
      <c r="BP7400" s="157">
        <f>IF('1b-NaturalGas'!$R$90="no","not applicable (based on previous answers)",ROUND(BL7400,4))</f>
        <v>0.35399999999999998</v>
      </c>
      <c r="BQ7400" s="157">
        <f>IF('1b-NaturalGas'!$R$91="no","not applicable (based on previous answers)",ROUND(BL7400,4))</f>
        <v>0.35399999999999998</v>
      </c>
    </row>
    <row r="7401" spans="30:69" x14ac:dyDescent="0.25">
      <c r="AD7401" s="157">
        <f t="shared" si="245"/>
        <v>0.35600000000000026</v>
      </c>
      <c r="AE7401" s="157">
        <f>IF('1a-Electricity'!$R$77="no","",ROUND(AD7401,4))</f>
        <v>0.35599999999999998</v>
      </c>
      <c r="AF7401" s="157">
        <f>IF('1a-Electricity'!$R$78="no","",ROUND(AD7401,4))</f>
        <v>0.35599999999999998</v>
      </c>
      <c r="AG7401" s="157">
        <f>IF('1a-Electricity'!$R$79="no","",ROUND(AD7401,4))</f>
        <v>0.35599999999999998</v>
      </c>
      <c r="BL7401" s="157">
        <f t="shared" si="246"/>
        <v>0.35500000000000026</v>
      </c>
      <c r="BM7401" s="157">
        <f>IF('1b-NaturalGas'!$R$87="no","",ROUND(BL7401,4))</f>
        <v>0.35499999999999998</v>
      </c>
      <c r="BN7401" s="157">
        <f>IF('1b-NaturalGas'!$R$88="no","",ROUND(BL7401,4))</f>
        <v>0.35499999999999998</v>
      </c>
      <c r="BO7401" s="157">
        <f>IF('1b-NaturalGas'!$R$89="no","",ROUND(BL7401,4))</f>
        <v>0.35499999999999998</v>
      </c>
      <c r="BP7401" s="157">
        <f>IF('1b-NaturalGas'!$R$90="no","not applicable (based on previous answers)",ROUND(BL7401,4))</f>
        <v>0.35499999999999998</v>
      </c>
      <c r="BQ7401" s="157">
        <f>IF('1b-NaturalGas'!$R$91="no","not applicable (based on previous answers)",ROUND(BL7401,4))</f>
        <v>0.35499999999999998</v>
      </c>
    </row>
    <row r="7402" spans="30:69" x14ac:dyDescent="0.25">
      <c r="AD7402" s="157">
        <f t="shared" si="245"/>
        <v>0.35700000000000026</v>
      </c>
      <c r="AE7402" s="157">
        <f>IF('1a-Electricity'!$R$77="no","",ROUND(AD7402,4))</f>
        <v>0.35699999999999998</v>
      </c>
      <c r="AF7402" s="157">
        <f>IF('1a-Electricity'!$R$78="no","",ROUND(AD7402,4))</f>
        <v>0.35699999999999998</v>
      </c>
      <c r="AG7402" s="157">
        <f>IF('1a-Electricity'!$R$79="no","",ROUND(AD7402,4))</f>
        <v>0.35699999999999998</v>
      </c>
      <c r="BL7402" s="157">
        <f t="shared" si="246"/>
        <v>0.35600000000000026</v>
      </c>
      <c r="BM7402" s="157">
        <f>IF('1b-NaturalGas'!$R$87="no","",ROUND(BL7402,4))</f>
        <v>0.35599999999999998</v>
      </c>
      <c r="BN7402" s="157">
        <f>IF('1b-NaturalGas'!$R$88="no","",ROUND(BL7402,4))</f>
        <v>0.35599999999999998</v>
      </c>
      <c r="BO7402" s="157">
        <f>IF('1b-NaturalGas'!$R$89="no","",ROUND(BL7402,4))</f>
        <v>0.35599999999999998</v>
      </c>
      <c r="BP7402" s="157">
        <f>IF('1b-NaturalGas'!$R$90="no","not applicable (based on previous answers)",ROUND(BL7402,4))</f>
        <v>0.35599999999999998</v>
      </c>
      <c r="BQ7402" s="157">
        <f>IF('1b-NaturalGas'!$R$91="no","not applicable (based on previous answers)",ROUND(BL7402,4))</f>
        <v>0.35599999999999998</v>
      </c>
    </row>
    <row r="7403" spans="30:69" x14ac:dyDescent="0.25">
      <c r="AD7403" s="157">
        <f t="shared" si="245"/>
        <v>0.35800000000000026</v>
      </c>
      <c r="AE7403" s="157">
        <f>IF('1a-Electricity'!$R$77="no","",ROUND(AD7403,4))</f>
        <v>0.35799999999999998</v>
      </c>
      <c r="AF7403" s="157">
        <f>IF('1a-Electricity'!$R$78="no","",ROUND(AD7403,4))</f>
        <v>0.35799999999999998</v>
      </c>
      <c r="AG7403" s="157">
        <f>IF('1a-Electricity'!$R$79="no","",ROUND(AD7403,4))</f>
        <v>0.35799999999999998</v>
      </c>
      <c r="BL7403" s="157">
        <f t="shared" si="246"/>
        <v>0.35700000000000026</v>
      </c>
      <c r="BM7403" s="157">
        <f>IF('1b-NaturalGas'!$R$87="no","",ROUND(BL7403,4))</f>
        <v>0.35699999999999998</v>
      </c>
      <c r="BN7403" s="157">
        <f>IF('1b-NaturalGas'!$R$88="no","",ROUND(BL7403,4))</f>
        <v>0.35699999999999998</v>
      </c>
      <c r="BO7403" s="157">
        <f>IF('1b-NaturalGas'!$R$89="no","",ROUND(BL7403,4))</f>
        <v>0.35699999999999998</v>
      </c>
      <c r="BP7403" s="157">
        <f>IF('1b-NaturalGas'!$R$90="no","not applicable (based on previous answers)",ROUND(BL7403,4))</f>
        <v>0.35699999999999998</v>
      </c>
      <c r="BQ7403" s="157">
        <f>IF('1b-NaturalGas'!$R$91="no","not applicable (based on previous answers)",ROUND(BL7403,4))</f>
        <v>0.35699999999999998</v>
      </c>
    </row>
    <row r="7404" spans="30:69" x14ac:dyDescent="0.25">
      <c r="AD7404" s="157">
        <f t="shared" si="245"/>
        <v>0.35900000000000026</v>
      </c>
      <c r="AE7404" s="157">
        <f>IF('1a-Electricity'!$R$77="no","",ROUND(AD7404,4))</f>
        <v>0.35899999999999999</v>
      </c>
      <c r="AF7404" s="157">
        <f>IF('1a-Electricity'!$R$78="no","",ROUND(AD7404,4))</f>
        <v>0.35899999999999999</v>
      </c>
      <c r="AG7404" s="157">
        <f>IF('1a-Electricity'!$R$79="no","",ROUND(AD7404,4))</f>
        <v>0.35899999999999999</v>
      </c>
      <c r="BL7404" s="157">
        <f t="shared" si="246"/>
        <v>0.35800000000000026</v>
      </c>
      <c r="BM7404" s="157">
        <f>IF('1b-NaturalGas'!$R$87="no","",ROUND(BL7404,4))</f>
        <v>0.35799999999999998</v>
      </c>
      <c r="BN7404" s="157">
        <f>IF('1b-NaturalGas'!$R$88="no","",ROUND(BL7404,4))</f>
        <v>0.35799999999999998</v>
      </c>
      <c r="BO7404" s="157">
        <f>IF('1b-NaturalGas'!$R$89="no","",ROUND(BL7404,4))</f>
        <v>0.35799999999999998</v>
      </c>
      <c r="BP7404" s="157">
        <f>IF('1b-NaturalGas'!$R$90="no","not applicable (based on previous answers)",ROUND(BL7404,4))</f>
        <v>0.35799999999999998</v>
      </c>
      <c r="BQ7404" s="157">
        <f>IF('1b-NaturalGas'!$R$91="no","not applicable (based on previous answers)",ROUND(BL7404,4))</f>
        <v>0.35799999999999998</v>
      </c>
    </row>
    <row r="7405" spans="30:69" x14ac:dyDescent="0.25">
      <c r="AD7405" s="157">
        <f t="shared" si="245"/>
        <v>0.36000000000000026</v>
      </c>
      <c r="AE7405" s="157">
        <f>IF('1a-Electricity'!$R$77="no","",ROUND(AD7405,4))</f>
        <v>0.36</v>
      </c>
      <c r="AF7405" s="157">
        <f>IF('1a-Electricity'!$R$78="no","",ROUND(AD7405,4))</f>
        <v>0.36</v>
      </c>
      <c r="AG7405" s="157">
        <f>IF('1a-Electricity'!$R$79="no","",ROUND(AD7405,4))</f>
        <v>0.36</v>
      </c>
      <c r="BL7405" s="157">
        <f t="shared" si="246"/>
        <v>0.35900000000000026</v>
      </c>
      <c r="BM7405" s="157">
        <f>IF('1b-NaturalGas'!$R$87="no","",ROUND(BL7405,4))</f>
        <v>0.35899999999999999</v>
      </c>
      <c r="BN7405" s="157">
        <f>IF('1b-NaturalGas'!$R$88="no","",ROUND(BL7405,4))</f>
        <v>0.35899999999999999</v>
      </c>
      <c r="BO7405" s="157">
        <f>IF('1b-NaturalGas'!$R$89="no","",ROUND(BL7405,4))</f>
        <v>0.35899999999999999</v>
      </c>
      <c r="BP7405" s="157">
        <f>IF('1b-NaturalGas'!$R$90="no","not applicable (based on previous answers)",ROUND(BL7405,4))</f>
        <v>0.35899999999999999</v>
      </c>
      <c r="BQ7405" s="157">
        <f>IF('1b-NaturalGas'!$R$91="no","not applicable (based on previous answers)",ROUND(BL7405,4))</f>
        <v>0.35899999999999999</v>
      </c>
    </row>
    <row r="7406" spans="30:69" x14ac:dyDescent="0.25">
      <c r="AD7406" s="157">
        <f t="shared" si="245"/>
        <v>0.36100000000000027</v>
      </c>
      <c r="AE7406" s="157">
        <f>IF('1a-Electricity'!$R$77="no","",ROUND(AD7406,4))</f>
        <v>0.36099999999999999</v>
      </c>
      <c r="AF7406" s="157">
        <f>IF('1a-Electricity'!$R$78="no","",ROUND(AD7406,4))</f>
        <v>0.36099999999999999</v>
      </c>
      <c r="AG7406" s="157">
        <f>IF('1a-Electricity'!$R$79="no","",ROUND(AD7406,4))</f>
        <v>0.36099999999999999</v>
      </c>
      <c r="BL7406" s="157">
        <f t="shared" si="246"/>
        <v>0.36000000000000026</v>
      </c>
      <c r="BM7406" s="157">
        <f>IF('1b-NaturalGas'!$R$87="no","",ROUND(BL7406,4))</f>
        <v>0.36</v>
      </c>
      <c r="BN7406" s="157">
        <f>IF('1b-NaturalGas'!$R$88="no","",ROUND(BL7406,4))</f>
        <v>0.36</v>
      </c>
      <c r="BO7406" s="157">
        <f>IF('1b-NaturalGas'!$R$89="no","",ROUND(BL7406,4))</f>
        <v>0.36</v>
      </c>
      <c r="BP7406" s="157">
        <f>IF('1b-NaturalGas'!$R$90="no","not applicable (based on previous answers)",ROUND(BL7406,4))</f>
        <v>0.36</v>
      </c>
      <c r="BQ7406" s="157">
        <f>IF('1b-NaturalGas'!$R$91="no","not applicable (based on previous answers)",ROUND(BL7406,4))</f>
        <v>0.36</v>
      </c>
    </row>
    <row r="7407" spans="30:69" x14ac:dyDescent="0.25">
      <c r="AD7407" s="157">
        <f t="shared" si="245"/>
        <v>0.36200000000000027</v>
      </c>
      <c r="AE7407" s="157">
        <f>IF('1a-Electricity'!$R$77="no","",ROUND(AD7407,4))</f>
        <v>0.36199999999999999</v>
      </c>
      <c r="AF7407" s="157">
        <f>IF('1a-Electricity'!$R$78="no","",ROUND(AD7407,4))</f>
        <v>0.36199999999999999</v>
      </c>
      <c r="AG7407" s="157">
        <f>IF('1a-Electricity'!$R$79="no","",ROUND(AD7407,4))</f>
        <v>0.36199999999999999</v>
      </c>
      <c r="BL7407" s="157">
        <f t="shared" si="246"/>
        <v>0.36100000000000027</v>
      </c>
      <c r="BM7407" s="157">
        <f>IF('1b-NaturalGas'!$R$87="no","",ROUND(BL7407,4))</f>
        <v>0.36099999999999999</v>
      </c>
      <c r="BN7407" s="157">
        <f>IF('1b-NaturalGas'!$R$88="no","",ROUND(BL7407,4))</f>
        <v>0.36099999999999999</v>
      </c>
      <c r="BO7407" s="157">
        <f>IF('1b-NaturalGas'!$R$89="no","",ROUND(BL7407,4))</f>
        <v>0.36099999999999999</v>
      </c>
      <c r="BP7407" s="157">
        <f>IF('1b-NaturalGas'!$R$90="no","not applicable (based on previous answers)",ROUND(BL7407,4))</f>
        <v>0.36099999999999999</v>
      </c>
      <c r="BQ7407" s="157">
        <f>IF('1b-NaturalGas'!$R$91="no","not applicable (based on previous answers)",ROUND(BL7407,4))</f>
        <v>0.36099999999999999</v>
      </c>
    </row>
    <row r="7408" spans="30:69" x14ac:dyDescent="0.25">
      <c r="AD7408" s="157">
        <f t="shared" si="245"/>
        <v>0.36300000000000027</v>
      </c>
      <c r="AE7408" s="157">
        <f>IF('1a-Electricity'!$R$77="no","",ROUND(AD7408,4))</f>
        <v>0.36299999999999999</v>
      </c>
      <c r="AF7408" s="157">
        <f>IF('1a-Electricity'!$R$78="no","",ROUND(AD7408,4))</f>
        <v>0.36299999999999999</v>
      </c>
      <c r="AG7408" s="157">
        <f>IF('1a-Electricity'!$R$79="no","",ROUND(AD7408,4))</f>
        <v>0.36299999999999999</v>
      </c>
      <c r="BL7408" s="157">
        <f t="shared" si="246"/>
        <v>0.36200000000000027</v>
      </c>
      <c r="BM7408" s="157">
        <f>IF('1b-NaturalGas'!$R$87="no","",ROUND(BL7408,4))</f>
        <v>0.36199999999999999</v>
      </c>
      <c r="BN7408" s="157">
        <f>IF('1b-NaturalGas'!$R$88="no","",ROUND(BL7408,4))</f>
        <v>0.36199999999999999</v>
      </c>
      <c r="BO7408" s="157">
        <f>IF('1b-NaturalGas'!$R$89="no","",ROUND(BL7408,4))</f>
        <v>0.36199999999999999</v>
      </c>
      <c r="BP7408" s="157">
        <f>IF('1b-NaturalGas'!$R$90="no","not applicable (based on previous answers)",ROUND(BL7408,4))</f>
        <v>0.36199999999999999</v>
      </c>
      <c r="BQ7408" s="157">
        <f>IF('1b-NaturalGas'!$R$91="no","not applicable (based on previous answers)",ROUND(BL7408,4))</f>
        <v>0.36199999999999999</v>
      </c>
    </row>
    <row r="7409" spans="30:69" x14ac:dyDescent="0.25">
      <c r="AD7409" s="157">
        <f t="shared" si="245"/>
        <v>0.36400000000000027</v>
      </c>
      <c r="AE7409" s="157">
        <f>IF('1a-Electricity'!$R$77="no","",ROUND(AD7409,4))</f>
        <v>0.36399999999999999</v>
      </c>
      <c r="AF7409" s="157">
        <f>IF('1a-Electricity'!$R$78="no","",ROUND(AD7409,4))</f>
        <v>0.36399999999999999</v>
      </c>
      <c r="AG7409" s="157">
        <f>IF('1a-Electricity'!$R$79="no","",ROUND(AD7409,4))</f>
        <v>0.36399999999999999</v>
      </c>
      <c r="BL7409" s="157">
        <f t="shared" si="246"/>
        <v>0.36300000000000027</v>
      </c>
      <c r="BM7409" s="157">
        <f>IF('1b-NaturalGas'!$R$87="no","",ROUND(BL7409,4))</f>
        <v>0.36299999999999999</v>
      </c>
      <c r="BN7409" s="157">
        <f>IF('1b-NaturalGas'!$R$88="no","",ROUND(BL7409,4))</f>
        <v>0.36299999999999999</v>
      </c>
      <c r="BO7409" s="157">
        <f>IF('1b-NaturalGas'!$R$89="no","",ROUND(BL7409,4))</f>
        <v>0.36299999999999999</v>
      </c>
      <c r="BP7409" s="157">
        <f>IF('1b-NaturalGas'!$R$90="no","not applicable (based on previous answers)",ROUND(BL7409,4))</f>
        <v>0.36299999999999999</v>
      </c>
      <c r="BQ7409" s="157">
        <f>IF('1b-NaturalGas'!$R$91="no","not applicable (based on previous answers)",ROUND(BL7409,4))</f>
        <v>0.36299999999999999</v>
      </c>
    </row>
    <row r="7410" spans="30:69" x14ac:dyDescent="0.25">
      <c r="AD7410" s="157">
        <f t="shared" si="245"/>
        <v>0.36500000000000027</v>
      </c>
      <c r="AE7410" s="157">
        <f>IF('1a-Electricity'!$R$77="no","",ROUND(AD7410,4))</f>
        <v>0.36499999999999999</v>
      </c>
      <c r="AF7410" s="157">
        <f>IF('1a-Electricity'!$R$78="no","",ROUND(AD7410,4))</f>
        <v>0.36499999999999999</v>
      </c>
      <c r="AG7410" s="157">
        <f>IF('1a-Electricity'!$R$79="no","",ROUND(AD7410,4))</f>
        <v>0.36499999999999999</v>
      </c>
      <c r="BL7410" s="157">
        <f t="shared" si="246"/>
        <v>0.36400000000000027</v>
      </c>
      <c r="BM7410" s="157">
        <f>IF('1b-NaturalGas'!$R$87="no","",ROUND(BL7410,4))</f>
        <v>0.36399999999999999</v>
      </c>
      <c r="BN7410" s="157">
        <f>IF('1b-NaturalGas'!$R$88="no","",ROUND(BL7410,4))</f>
        <v>0.36399999999999999</v>
      </c>
      <c r="BO7410" s="157">
        <f>IF('1b-NaturalGas'!$R$89="no","",ROUND(BL7410,4))</f>
        <v>0.36399999999999999</v>
      </c>
      <c r="BP7410" s="157">
        <f>IF('1b-NaturalGas'!$R$90="no","not applicable (based on previous answers)",ROUND(BL7410,4))</f>
        <v>0.36399999999999999</v>
      </c>
      <c r="BQ7410" s="157">
        <f>IF('1b-NaturalGas'!$R$91="no","not applicable (based on previous answers)",ROUND(BL7410,4))</f>
        <v>0.36399999999999999</v>
      </c>
    </row>
    <row r="7411" spans="30:69" x14ac:dyDescent="0.25">
      <c r="AD7411" s="157">
        <f t="shared" si="245"/>
        <v>0.36600000000000027</v>
      </c>
      <c r="AE7411" s="157">
        <f>IF('1a-Electricity'!$R$77="no","",ROUND(AD7411,4))</f>
        <v>0.36599999999999999</v>
      </c>
      <c r="AF7411" s="157">
        <f>IF('1a-Electricity'!$R$78="no","",ROUND(AD7411,4))</f>
        <v>0.36599999999999999</v>
      </c>
      <c r="AG7411" s="157">
        <f>IF('1a-Electricity'!$R$79="no","",ROUND(AD7411,4))</f>
        <v>0.36599999999999999</v>
      </c>
      <c r="BL7411" s="157">
        <f t="shared" si="246"/>
        <v>0.36500000000000027</v>
      </c>
      <c r="BM7411" s="157">
        <f>IF('1b-NaturalGas'!$R$87="no","",ROUND(BL7411,4))</f>
        <v>0.36499999999999999</v>
      </c>
      <c r="BN7411" s="157">
        <f>IF('1b-NaturalGas'!$R$88="no","",ROUND(BL7411,4))</f>
        <v>0.36499999999999999</v>
      </c>
      <c r="BO7411" s="157">
        <f>IF('1b-NaturalGas'!$R$89="no","",ROUND(BL7411,4))</f>
        <v>0.36499999999999999</v>
      </c>
      <c r="BP7411" s="157">
        <f>IF('1b-NaturalGas'!$R$90="no","not applicable (based on previous answers)",ROUND(BL7411,4))</f>
        <v>0.36499999999999999</v>
      </c>
      <c r="BQ7411" s="157">
        <f>IF('1b-NaturalGas'!$R$91="no","not applicable (based on previous answers)",ROUND(BL7411,4))</f>
        <v>0.36499999999999999</v>
      </c>
    </row>
    <row r="7412" spans="30:69" x14ac:dyDescent="0.25">
      <c r="AD7412" s="157">
        <f t="shared" si="245"/>
        <v>0.36700000000000027</v>
      </c>
      <c r="AE7412" s="157">
        <f>IF('1a-Electricity'!$R$77="no","",ROUND(AD7412,4))</f>
        <v>0.36699999999999999</v>
      </c>
      <c r="AF7412" s="157">
        <f>IF('1a-Electricity'!$R$78="no","",ROUND(AD7412,4))</f>
        <v>0.36699999999999999</v>
      </c>
      <c r="AG7412" s="157">
        <f>IF('1a-Electricity'!$R$79="no","",ROUND(AD7412,4))</f>
        <v>0.36699999999999999</v>
      </c>
      <c r="BL7412" s="157">
        <f t="shared" si="246"/>
        <v>0.36600000000000027</v>
      </c>
      <c r="BM7412" s="157">
        <f>IF('1b-NaturalGas'!$R$87="no","",ROUND(BL7412,4))</f>
        <v>0.36599999999999999</v>
      </c>
      <c r="BN7412" s="157">
        <f>IF('1b-NaturalGas'!$R$88="no","",ROUND(BL7412,4))</f>
        <v>0.36599999999999999</v>
      </c>
      <c r="BO7412" s="157">
        <f>IF('1b-NaturalGas'!$R$89="no","",ROUND(BL7412,4))</f>
        <v>0.36599999999999999</v>
      </c>
      <c r="BP7412" s="157">
        <f>IF('1b-NaturalGas'!$R$90="no","not applicable (based on previous answers)",ROUND(BL7412,4))</f>
        <v>0.36599999999999999</v>
      </c>
      <c r="BQ7412" s="157">
        <f>IF('1b-NaturalGas'!$R$91="no","not applicable (based on previous answers)",ROUND(BL7412,4))</f>
        <v>0.36599999999999999</v>
      </c>
    </row>
    <row r="7413" spans="30:69" x14ac:dyDescent="0.25">
      <c r="AD7413" s="157">
        <f t="shared" si="245"/>
        <v>0.36800000000000027</v>
      </c>
      <c r="AE7413" s="157">
        <f>IF('1a-Electricity'!$R$77="no","",ROUND(AD7413,4))</f>
        <v>0.36799999999999999</v>
      </c>
      <c r="AF7413" s="157">
        <f>IF('1a-Electricity'!$R$78="no","",ROUND(AD7413,4))</f>
        <v>0.36799999999999999</v>
      </c>
      <c r="AG7413" s="157">
        <f>IF('1a-Electricity'!$R$79="no","",ROUND(AD7413,4))</f>
        <v>0.36799999999999999</v>
      </c>
      <c r="BL7413" s="157">
        <f t="shared" si="246"/>
        <v>0.36700000000000027</v>
      </c>
      <c r="BM7413" s="157">
        <f>IF('1b-NaturalGas'!$R$87="no","",ROUND(BL7413,4))</f>
        <v>0.36699999999999999</v>
      </c>
      <c r="BN7413" s="157">
        <f>IF('1b-NaturalGas'!$R$88="no","",ROUND(BL7413,4))</f>
        <v>0.36699999999999999</v>
      </c>
      <c r="BO7413" s="157">
        <f>IF('1b-NaturalGas'!$R$89="no","",ROUND(BL7413,4))</f>
        <v>0.36699999999999999</v>
      </c>
      <c r="BP7413" s="157">
        <f>IF('1b-NaturalGas'!$R$90="no","not applicable (based on previous answers)",ROUND(BL7413,4))</f>
        <v>0.36699999999999999</v>
      </c>
      <c r="BQ7413" s="157">
        <f>IF('1b-NaturalGas'!$R$91="no","not applicable (based on previous answers)",ROUND(BL7413,4))</f>
        <v>0.36699999999999999</v>
      </c>
    </row>
    <row r="7414" spans="30:69" x14ac:dyDescent="0.25">
      <c r="AD7414" s="157">
        <f t="shared" si="245"/>
        <v>0.36900000000000027</v>
      </c>
      <c r="AE7414" s="157">
        <f>IF('1a-Electricity'!$R$77="no","",ROUND(AD7414,4))</f>
        <v>0.36899999999999999</v>
      </c>
      <c r="AF7414" s="157">
        <f>IF('1a-Electricity'!$R$78="no","",ROUND(AD7414,4))</f>
        <v>0.36899999999999999</v>
      </c>
      <c r="AG7414" s="157">
        <f>IF('1a-Electricity'!$R$79="no","",ROUND(AD7414,4))</f>
        <v>0.36899999999999999</v>
      </c>
      <c r="BL7414" s="157">
        <f t="shared" si="246"/>
        <v>0.36800000000000027</v>
      </c>
      <c r="BM7414" s="157">
        <f>IF('1b-NaturalGas'!$R$87="no","",ROUND(BL7414,4))</f>
        <v>0.36799999999999999</v>
      </c>
      <c r="BN7414" s="157">
        <f>IF('1b-NaturalGas'!$R$88="no","",ROUND(BL7414,4))</f>
        <v>0.36799999999999999</v>
      </c>
      <c r="BO7414" s="157">
        <f>IF('1b-NaturalGas'!$R$89="no","",ROUND(BL7414,4))</f>
        <v>0.36799999999999999</v>
      </c>
      <c r="BP7414" s="157">
        <f>IF('1b-NaturalGas'!$R$90="no","not applicable (based on previous answers)",ROUND(BL7414,4))</f>
        <v>0.36799999999999999</v>
      </c>
      <c r="BQ7414" s="157">
        <f>IF('1b-NaturalGas'!$R$91="no","not applicable (based on previous answers)",ROUND(BL7414,4))</f>
        <v>0.36799999999999999</v>
      </c>
    </row>
    <row r="7415" spans="30:69" x14ac:dyDescent="0.25">
      <c r="AD7415" s="157">
        <f t="shared" si="245"/>
        <v>0.37000000000000027</v>
      </c>
      <c r="AE7415" s="157">
        <f>IF('1a-Electricity'!$R$77="no","",ROUND(AD7415,4))</f>
        <v>0.37</v>
      </c>
      <c r="AF7415" s="157">
        <f>IF('1a-Electricity'!$R$78="no","",ROUND(AD7415,4))</f>
        <v>0.37</v>
      </c>
      <c r="AG7415" s="157">
        <f>IF('1a-Electricity'!$R$79="no","",ROUND(AD7415,4))</f>
        <v>0.37</v>
      </c>
      <c r="BL7415" s="157">
        <f t="shared" si="246"/>
        <v>0.36900000000000027</v>
      </c>
      <c r="BM7415" s="157">
        <f>IF('1b-NaturalGas'!$R$87="no","",ROUND(BL7415,4))</f>
        <v>0.36899999999999999</v>
      </c>
      <c r="BN7415" s="157">
        <f>IF('1b-NaturalGas'!$R$88="no","",ROUND(BL7415,4))</f>
        <v>0.36899999999999999</v>
      </c>
      <c r="BO7415" s="157">
        <f>IF('1b-NaturalGas'!$R$89="no","",ROUND(BL7415,4))</f>
        <v>0.36899999999999999</v>
      </c>
      <c r="BP7415" s="157">
        <f>IF('1b-NaturalGas'!$R$90="no","not applicable (based on previous answers)",ROUND(BL7415,4))</f>
        <v>0.36899999999999999</v>
      </c>
      <c r="BQ7415" s="157">
        <f>IF('1b-NaturalGas'!$R$91="no","not applicable (based on previous answers)",ROUND(BL7415,4))</f>
        <v>0.36899999999999999</v>
      </c>
    </row>
    <row r="7416" spans="30:69" x14ac:dyDescent="0.25">
      <c r="AD7416" s="157">
        <f t="shared" si="245"/>
        <v>0.37100000000000027</v>
      </c>
      <c r="AE7416" s="157">
        <f>IF('1a-Electricity'!$R$77="no","",ROUND(AD7416,4))</f>
        <v>0.371</v>
      </c>
      <c r="AF7416" s="157">
        <f>IF('1a-Electricity'!$R$78="no","",ROUND(AD7416,4))</f>
        <v>0.371</v>
      </c>
      <c r="AG7416" s="157">
        <f>IF('1a-Electricity'!$R$79="no","",ROUND(AD7416,4))</f>
        <v>0.371</v>
      </c>
      <c r="BL7416" s="157">
        <f t="shared" si="246"/>
        <v>0.37000000000000027</v>
      </c>
      <c r="BM7416" s="157">
        <f>IF('1b-NaturalGas'!$R$87="no","",ROUND(BL7416,4))</f>
        <v>0.37</v>
      </c>
      <c r="BN7416" s="157">
        <f>IF('1b-NaturalGas'!$R$88="no","",ROUND(BL7416,4))</f>
        <v>0.37</v>
      </c>
      <c r="BO7416" s="157">
        <f>IF('1b-NaturalGas'!$R$89="no","",ROUND(BL7416,4))</f>
        <v>0.37</v>
      </c>
      <c r="BP7416" s="157">
        <f>IF('1b-NaturalGas'!$R$90="no","not applicable (based on previous answers)",ROUND(BL7416,4))</f>
        <v>0.37</v>
      </c>
      <c r="BQ7416" s="157">
        <f>IF('1b-NaturalGas'!$R$91="no","not applicable (based on previous answers)",ROUND(BL7416,4))</f>
        <v>0.37</v>
      </c>
    </row>
    <row r="7417" spans="30:69" x14ac:dyDescent="0.25">
      <c r="AD7417" s="157">
        <f t="shared" si="245"/>
        <v>0.37200000000000027</v>
      </c>
      <c r="AE7417" s="157">
        <f>IF('1a-Electricity'!$R$77="no","",ROUND(AD7417,4))</f>
        <v>0.372</v>
      </c>
      <c r="AF7417" s="157">
        <f>IF('1a-Electricity'!$R$78="no","",ROUND(AD7417,4))</f>
        <v>0.372</v>
      </c>
      <c r="AG7417" s="157">
        <f>IF('1a-Electricity'!$R$79="no","",ROUND(AD7417,4))</f>
        <v>0.372</v>
      </c>
      <c r="BL7417" s="157">
        <f t="shared" si="246"/>
        <v>0.37100000000000027</v>
      </c>
      <c r="BM7417" s="157">
        <f>IF('1b-NaturalGas'!$R$87="no","",ROUND(BL7417,4))</f>
        <v>0.371</v>
      </c>
      <c r="BN7417" s="157">
        <f>IF('1b-NaturalGas'!$R$88="no","",ROUND(BL7417,4))</f>
        <v>0.371</v>
      </c>
      <c r="BO7417" s="157">
        <f>IF('1b-NaturalGas'!$R$89="no","",ROUND(BL7417,4))</f>
        <v>0.371</v>
      </c>
      <c r="BP7417" s="157">
        <f>IF('1b-NaturalGas'!$R$90="no","not applicable (based on previous answers)",ROUND(BL7417,4))</f>
        <v>0.371</v>
      </c>
      <c r="BQ7417" s="157">
        <f>IF('1b-NaturalGas'!$R$91="no","not applicable (based on previous answers)",ROUND(BL7417,4))</f>
        <v>0.371</v>
      </c>
    </row>
    <row r="7418" spans="30:69" x14ac:dyDescent="0.25">
      <c r="AD7418" s="157">
        <f t="shared" si="245"/>
        <v>0.37300000000000028</v>
      </c>
      <c r="AE7418" s="157">
        <f>IF('1a-Electricity'!$R$77="no","",ROUND(AD7418,4))</f>
        <v>0.373</v>
      </c>
      <c r="AF7418" s="157">
        <f>IF('1a-Electricity'!$R$78="no","",ROUND(AD7418,4))</f>
        <v>0.373</v>
      </c>
      <c r="AG7418" s="157">
        <f>IF('1a-Electricity'!$R$79="no","",ROUND(AD7418,4))</f>
        <v>0.373</v>
      </c>
      <c r="BL7418" s="157">
        <f t="shared" si="246"/>
        <v>0.37200000000000027</v>
      </c>
      <c r="BM7418" s="157">
        <f>IF('1b-NaturalGas'!$R$87="no","",ROUND(BL7418,4))</f>
        <v>0.372</v>
      </c>
      <c r="BN7418" s="157">
        <f>IF('1b-NaturalGas'!$R$88="no","",ROUND(BL7418,4))</f>
        <v>0.372</v>
      </c>
      <c r="BO7418" s="157">
        <f>IF('1b-NaturalGas'!$R$89="no","",ROUND(BL7418,4))</f>
        <v>0.372</v>
      </c>
      <c r="BP7418" s="157">
        <f>IF('1b-NaturalGas'!$R$90="no","not applicable (based on previous answers)",ROUND(BL7418,4))</f>
        <v>0.372</v>
      </c>
      <c r="BQ7418" s="157">
        <f>IF('1b-NaturalGas'!$R$91="no","not applicable (based on previous answers)",ROUND(BL7418,4))</f>
        <v>0.372</v>
      </c>
    </row>
    <row r="7419" spans="30:69" x14ac:dyDescent="0.25">
      <c r="AD7419" s="157">
        <f t="shared" si="245"/>
        <v>0.37400000000000028</v>
      </c>
      <c r="AE7419" s="157">
        <f>IF('1a-Electricity'!$R$77="no","",ROUND(AD7419,4))</f>
        <v>0.374</v>
      </c>
      <c r="AF7419" s="157">
        <f>IF('1a-Electricity'!$R$78="no","",ROUND(AD7419,4))</f>
        <v>0.374</v>
      </c>
      <c r="AG7419" s="157">
        <f>IF('1a-Electricity'!$R$79="no","",ROUND(AD7419,4))</f>
        <v>0.374</v>
      </c>
      <c r="BL7419" s="157">
        <f t="shared" si="246"/>
        <v>0.37300000000000028</v>
      </c>
      <c r="BM7419" s="157">
        <f>IF('1b-NaturalGas'!$R$87="no","",ROUND(BL7419,4))</f>
        <v>0.373</v>
      </c>
      <c r="BN7419" s="157">
        <f>IF('1b-NaturalGas'!$R$88="no","",ROUND(BL7419,4))</f>
        <v>0.373</v>
      </c>
      <c r="BO7419" s="157">
        <f>IF('1b-NaturalGas'!$R$89="no","",ROUND(BL7419,4))</f>
        <v>0.373</v>
      </c>
      <c r="BP7419" s="157">
        <f>IF('1b-NaturalGas'!$R$90="no","not applicable (based on previous answers)",ROUND(BL7419,4))</f>
        <v>0.373</v>
      </c>
      <c r="BQ7419" s="157">
        <f>IF('1b-NaturalGas'!$R$91="no","not applicable (based on previous answers)",ROUND(BL7419,4))</f>
        <v>0.373</v>
      </c>
    </row>
    <row r="7420" spans="30:69" x14ac:dyDescent="0.25">
      <c r="AD7420" s="157">
        <f t="shared" si="245"/>
        <v>0.37500000000000028</v>
      </c>
      <c r="AE7420" s="157">
        <f>IF('1a-Electricity'!$R$77="no","",ROUND(AD7420,4))</f>
        <v>0.375</v>
      </c>
      <c r="AF7420" s="157">
        <f>IF('1a-Electricity'!$R$78="no","",ROUND(AD7420,4))</f>
        <v>0.375</v>
      </c>
      <c r="AG7420" s="157">
        <f>IF('1a-Electricity'!$R$79="no","",ROUND(AD7420,4))</f>
        <v>0.375</v>
      </c>
      <c r="BL7420" s="157">
        <f t="shared" si="246"/>
        <v>0.37400000000000028</v>
      </c>
      <c r="BM7420" s="157">
        <f>IF('1b-NaturalGas'!$R$87="no","",ROUND(BL7420,4))</f>
        <v>0.374</v>
      </c>
      <c r="BN7420" s="157">
        <f>IF('1b-NaturalGas'!$R$88="no","",ROUND(BL7420,4))</f>
        <v>0.374</v>
      </c>
      <c r="BO7420" s="157">
        <f>IF('1b-NaturalGas'!$R$89="no","",ROUND(BL7420,4))</f>
        <v>0.374</v>
      </c>
      <c r="BP7420" s="157">
        <f>IF('1b-NaturalGas'!$R$90="no","not applicable (based on previous answers)",ROUND(BL7420,4))</f>
        <v>0.374</v>
      </c>
      <c r="BQ7420" s="157">
        <f>IF('1b-NaturalGas'!$R$91="no","not applicable (based on previous answers)",ROUND(BL7420,4))</f>
        <v>0.374</v>
      </c>
    </row>
    <row r="7421" spans="30:69" x14ac:dyDescent="0.25">
      <c r="AD7421" s="157">
        <f t="shared" si="245"/>
        <v>0.37600000000000028</v>
      </c>
      <c r="AE7421" s="157">
        <f>IF('1a-Electricity'!$R$77="no","",ROUND(AD7421,4))</f>
        <v>0.376</v>
      </c>
      <c r="AF7421" s="157">
        <f>IF('1a-Electricity'!$R$78="no","",ROUND(AD7421,4))</f>
        <v>0.376</v>
      </c>
      <c r="AG7421" s="157">
        <f>IF('1a-Electricity'!$R$79="no","",ROUND(AD7421,4))</f>
        <v>0.376</v>
      </c>
      <c r="BL7421" s="157">
        <f t="shared" si="246"/>
        <v>0.37500000000000028</v>
      </c>
      <c r="BM7421" s="157">
        <f>IF('1b-NaturalGas'!$R$87="no","",ROUND(BL7421,4))</f>
        <v>0.375</v>
      </c>
      <c r="BN7421" s="157">
        <f>IF('1b-NaturalGas'!$R$88="no","",ROUND(BL7421,4))</f>
        <v>0.375</v>
      </c>
      <c r="BO7421" s="157">
        <f>IF('1b-NaturalGas'!$R$89="no","",ROUND(BL7421,4))</f>
        <v>0.375</v>
      </c>
      <c r="BP7421" s="157">
        <f>IF('1b-NaturalGas'!$R$90="no","not applicable (based on previous answers)",ROUND(BL7421,4))</f>
        <v>0.375</v>
      </c>
      <c r="BQ7421" s="157">
        <f>IF('1b-NaturalGas'!$R$91="no","not applicable (based on previous answers)",ROUND(BL7421,4))</f>
        <v>0.375</v>
      </c>
    </row>
    <row r="7422" spans="30:69" x14ac:dyDescent="0.25">
      <c r="AD7422" s="157">
        <f t="shared" ref="AD7422:AD7485" si="247">AD7421+0.001</f>
        <v>0.37700000000000028</v>
      </c>
      <c r="AE7422" s="157">
        <f>IF('1a-Electricity'!$R$77="no","",ROUND(AD7422,4))</f>
        <v>0.377</v>
      </c>
      <c r="AF7422" s="157">
        <f>IF('1a-Electricity'!$R$78="no","",ROUND(AD7422,4))</f>
        <v>0.377</v>
      </c>
      <c r="AG7422" s="157">
        <f>IF('1a-Electricity'!$R$79="no","",ROUND(AD7422,4))</f>
        <v>0.377</v>
      </c>
      <c r="BL7422" s="157">
        <f t="shared" si="246"/>
        <v>0.37600000000000028</v>
      </c>
      <c r="BM7422" s="157">
        <f>IF('1b-NaturalGas'!$R$87="no","",ROUND(BL7422,4))</f>
        <v>0.376</v>
      </c>
      <c r="BN7422" s="157">
        <f>IF('1b-NaturalGas'!$R$88="no","",ROUND(BL7422,4))</f>
        <v>0.376</v>
      </c>
      <c r="BO7422" s="157">
        <f>IF('1b-NaturalGas'!$R$89="no","",ROUND(BL7422,4))</f>
        <v>0.376</v>
      </c>
      <c r="BP7422" s="157">
        <f>IF('1b-NaturalGas'!$R$90="no","not applicable (based on previous answers)",ROUND(BL7422,4))</f>
        <v>0.376</v>
      </c>
      <c r="BQ7422" s="157">
        <f>IF('1b-NaturalGas'!$R$91="no","not applicable (based on previous answers)",ROUND(BL7422,4))</f>
        <v>0.376</v>
      </c>
    </row>
    <row r="7423" spans="30:69" x14ac:dyDescent="0.25">
      <c r="AD7423" s="157">
        <f t="shared" si="247"/>
        <v>0.37800000000000028</v>
      </c>
      <c r="AE7423" s="157">
        <f>IF('1a-Electricity'!$R$77="no","",ROUND(AD7423,4))</f>
        <v>0.378</v>
      </c>
      <c r="AF7423" s="157">
        <f>IF('1a-Electricity'!$R$78="no","",ROUND(AD7423,4))</f>
        <v>0.378</v>
      </c>
      <c r="AG7423" s="157">
        <f>IF('1a-Electricity'!$R$79="no","",ROUND(AD7423,4))</f>
        <v>0.378</v>
      </c>
      <c r="BL7423" s="157">
        <f t="shared" ref="BL7423:BL7486" si="248">BL7422+0.001</f>
        <v>0.37700000000000028</v>
      </c>
      <c r="BM7423" s="157">
        <f>IF('1b-NaturalGas'!$R$87="no","",ROUND(BL7423,4))</f>
        <v>0.377</v>
      </c>
      <c r="BN7423" s="157">
        <f>IF('1b-NaturalGas'!$R$88="no","",ROUND(BL7423,4))</f>
        <v>0.377</v>
      </c>
      <c r="BO7423" s="157">
        <f>IF('1b-NaturalGas'!$R$89="no","",ROUND(BL7423,4))</f>
        <v>0.377</v>
      </c>
      <c r="BP7423" s="157">
        <f>IF('1b-NaturalGas'!$R$90="no","not applicable (based on previous answers)",ROUND(BL7423,4))</f>
        <v>0.377</v>
      </c>
      <c r="BQ7423" s="157">
        <f>IF('1b-NaturalGas'!$R$91="no","not applicable (based on previous answers)",ROUND(BL7423,4))</f>
        <v>0.377</v>
      </c>
    </row>
    <row r="7424" spans="30:69" x14ac:dyDescent="0.25">
      <c r="AD7424" s="157">
        <f t="shared" si="247"/>
        <v>0.37900000000000028</v>
      </c>
      <c r="AE7424" s="157">
        <f>IF('1a-Electricity'!$R$77="no","",ROUND(AD7424,4))</f>
        <v>0.379</v>
      </c>
      <c r="AF7424" s="157">
        <f>IF('1a-Electricity'!$R$78="no","",ROUND(AD7424,4))</f>
        <v>0.379</v>
      </c>
      <c r="AG7424" s="157">
        <f>IF('1a-Electricity'!$R$79="no","",ROUND(AD7424,4))</f>
        <v>0.379</v>
      </c>
      <c r="BL7424" s="157">
        <f t="shared" si="248"/>
        <v>0.37800000000000028</v>
      </c>
      <c r="BM7424" s="157">
        <f>IF('1b-NaturalGas'!$R$87="no","",ROUND(BL7424,4))</f>
        <v>0.378</v>
      </c>
      <c r="BN7424" s="157">
        <f>IF('1b-NaturalGas'!$R$88="no","",ROUND(BL7424,4))</f>
        <v>0.378</v>
      </c>
      <c r="BO7424" s="157">
        <f>IF('1b-NaturalGas'!$R$89="no","",ROUND(BL7424,4))</f>
        <v>0.378</v>
      </c>
      <c r="BP7424" s="157">
        <f>IF('1b-NaturalGas'!$R$90="no","not applicable (based on previous answers)",ROUND(BL7424,4))</f>
        <v>0.378</v>
      </c>
      <c r="BQ7424" s="157">
        <f>IF('1b-NaturalGas'!$R$91="no","not applicable (based on previous answers)",ROUND(BL7424,4))</f>
        <v>0.378</v>
      </c>
    </row>
    <row r="7425" spans="30:69" x14ac:dyDescent="0.25">
      <c r="AD7425" s="157">
        <f t="shared" si="247"/>
        <v>0.38000000000000028</v>
      </c>
      <c r="AE7425" s="157">
        <f>IF('1a-Electricity'!$R$77="no","",ROUND(AD7425,4))</f>
        <v>0.38</v>
      </c>
      <c r="AF7425" s="157">
        <f>IF('1a-Electricity'!$R$78="no","",ROUND(AD7425,4))</f>
        <v>0.38</v>
      </c>
      <c r="AG7425" s="157">
        <f>IF('1a-Electricity'!$R$79="no","",ROUND(AD7425,4))</f>
        <v>0.38</v>
      </c>
      <c r="BL7425" s="157">
        <f t="shared" si="248"/>
        <v>0.37900000000000028</v>
      </c>
      <c r="BM7425" s="157">
        <f>IF('1b-NaturalGas'!$R$87="no","",ROUND(BL7425,4))</f>
        <v>0.379</v>
      </c>
      <c r="BN7425" s="157">
        <f>IF('1b-NaturalGas'!$R$88="no","",ROUND(BL7425,4))</f>
        <v>0.379</v>
      </c>
      <c r="BO7425" s="157">
        <f>IF('1b-NaturalGas'!$R$89="no","",ROUND(BL7425,4))</f>
        <v>0.379</v>
      </c>
      <c r="BP7425" s="157">
        <f>IF('1b-NaturalGas'!$R$90="no","not applicable (based on previous answers)",ROUND(BL7425,4))</f>
        <v>0.379</v>
      </c>
      <c r="BQ7425" s="157">
        <f>IF('1b-NaturalGas'!$R$91="no","not applicable (based on previous answers)",ROUND(BL7425,4))</f>
        <v>0.379</v>
      </c>
    </row>
    <row r="7426" spans="30:69" x14ac:dyDescent="0.25">
      <c r="AD7426" s="157">
        <f t="shared" si="247"/>
        <v>0.38100000000000028</v>
      </c>
      <c r="AE7426" s="157">
        <f>IF('1a-Electricity'!$R$77="no","",ROUND(AD7426,4))</f>
        <v>0.38100000000000001</v>
      </c>
      <c r="AF7426" s="157">
        <f>IF('1a-Electricity'!$R$78="no","",ROUND(AD7426,4))</f>
        <v>0.38100000000000001</v>
      </c>
      <c r="AG7426" s="157">
        <f>IF('1a-Electricity'!$R$79="no","",ROUND(AD7426,4))</f>
        <v>0.38100000000000001</v>
      </c>
      <c r="BL7426" s="157">
        <f t="shared" si="248"/>
        <v>0.38000000000000028</v>
      </c>
      <c r="BM7426" s="157">
        <f>IF('1b-NaturalGas'!$R$87="no","",ROUND(BL7426,4))</f>
        <v>0.38</v>
      </c>
      <c r="BN7426" s="157">
        <f>IF('1b-NaturalGas'!$R$88="no","",ROUND(BL7426,4))</f>
        <v>0.38</v>
      </c>
      <c r="BO7426" s="157">
        <f>IF('1b-NaturalGas'!$R$89="no","",ROUND(BL7426,4))</f>
        <v>0.38</v>
      </c>
      <c r="BP7426" s="157">
        <f>IF('1b-NaturalGas'!$R$90="no","not applicable (based on previous answers)",ROUND(BL7426,4))</f>
        <v>0.38</v>
      </c>
      <c r="BQ7426" s="157">
        <f>IF('1b-NaturalGas'!$R$91="no","not applicable (based on previous answers)",ROUND(BL7426,4))</f>
        <v>0.38</v>
      </c>
    </row>
    <row r="7427" spans="30:69" x14ac:dyDescent="0.25">
      <c r="AD7427" s="157">
        <f t="shared" si="247"/>
        <v>0.38200000000000028</v>
      </c>
      <c r="AE7427" s="157">
        <f>IF('1a-Electricity'!$R$77="no","",ROUND(AD7427,4))</f>
        <v>0.38200000000000001</v>
      </c>
      <c r="AF7427" s="157">
        <f>IF('1a-Electricity'!$R$78="no","",ROUND(AD7427,4))</f>
        <v>0.38200000000000001</v>
      </c>
      <c r="AG7427" s="157">
        <f>IF('1a-Electricity'!$R$79="no","",ROUND(AD7427,4))</f>
        <v>0.38200000000000001</v>
      </c>
      <c r="BL7427" s="157">
        <f t="shared" si="248"/>
        <v>0.38100000000000028</v>
      </c>
      <c r="BM7427" s="157">
        <f>IF('1b-NaturalGas'!$R$87="no","",ROUND(BL7427,4))</f>
        <v>0.38100000000000001</v>
      </c>
      <c r="BN7427" s="157">
        <f>IF('1b-NaturalGas'!$R$88="no","",ROUND(BL7427,4))</f>
        <v>0.38100000000000001</v>
      </c>
      <c r="BO7427" s="157">
        <f>IF('1b-NaturalGas'!$R$89="no","",ROUND(BL7427,4))</f>
        <v>0.38100000000000001</v>
      </c>
      <c r="BP7427" s="157">
        <f>IF('1b-NaturalGas'!$R$90="no","not applicable (based on previous answers)",ROUND(BL7427,4))</f>
        <v>0.38100000000000001</v>
      </c>
      <c r="BQ7427" s="157">
        <f>IF('1b-NaturalGas'!$R$91="no","not applicable (based on previous answers)",ROUND(BL7427,4))</f>
        <v>0.38100000000000001</v>
      </c>
    </row>
    <row r="7428" spans="30:69" x14ac:dyDescent="0.25">
      <c r="AD7428" s="157">
        <f t="shared" si="247"/>
        <v>0.38300000000000028</v>
      </c>
      <c r="AE7428" s="157">
        <f>IF('1a-Electricity'!$R$77="no","",ROUND(AD7428,4))</f>
        <v>0.38300000000000001</v>
      </c>
      <c r="AF7428" s="157">
        <f>IF('1a-Electricity'!$R$78="no","",ROUND(AD7428,4))</f>
        <v>0.38300000000000001</v>
      </c>
      <c r="AG7428" s="157">
        <f>IF('1a-Electricity'!$R$79="no","",ROUND(AD7428,4))</f>
        <v>0.38300000000000001</v>
      </c>
      <c r="BL7428" s="157">
        <f t="shared" si="248"/>
        <v>0.38200000000000028</v>
      </c>
      <c r="BM7428" s="157">
        <f>IF('1b-NaturalGas'!$R$87="no","",ROUND(BL7428,4))</f>
        <v>0.38200000000000001</v>
      </c>
      <c r="BN7428" s="157">
        <f>IF('1b-NaturalGas'!$R$88="no","",ROUND(BL7428,4))</f>
        <v>0.38200000000000001</v>
      </c>
      <c r="BO7428" s="157">
        <f>IF('1b-NaturalGas'!$R$89="no","",ROUND(BL7428,4))</f>
        <v>0.38200000000000001</v>
      </c>
      <c r="BP7428" s="157">
        <f>IF('1b-NaturalGas'!$R$90="no","not applicable (based on previous answers)",ROUND(BL7428,4))</f>
        <v>0.38200000000000001</v>
      </c>
      <c r="BQ7428" s="157">
        <f>IF('1b-NaturalGas'!$R$91="no","not applicable (based on previous answers)",ROUND(BL7428,4))</f>
        <v>0.38200000000000001</v>
      </c>
    </row>
    <row r="7429" spans="30:69" x14ac:dyDescent="0.25">
      <c r="AD7429" s="157">
        <f t="shared" si="247"/>
        <v>0.38400000000000029</v>
      </c>
      <c r="AE7429" s="157">
        <f>IF('1a-Electricity'!$R$77="no","",ROUND(AD7429,4))</f>
        <v>0.38400000000000001</v>
      </c>
      <c r="AF7429" s="157">
        <f>IF('1a-Electricity'!$R$78="no","",ROUND(AD7429,4))</f>
        <v>0.38400000000000001</v>
      </c>
      <c r="AG7429" s="157">
        <f>IF('1a-Electricity'!$R$79="no","",ROUND(AD7429,4))</f>
        <v>0.38400000000000001</v>
      </c>
      <c r="BL7429" s="157">
        <f t="shared" si="248"/>
        <v>0.38300000000000028</v>
      </c>
      <c r="BM7429" s="157">
        <f>IF('1b-NaturalGas'!$R$87="no","",ROUND(BL7429,4))</f>
        <v>0.38300000000000001</v>
      </c>
      <c r="BN7429" s="157">
        <f>IF('1b-NaturalGas'!$R$88="no","",ROUND(BL7429,4))</f>
        <v>0.38300000000000001</v>
      </c>
      <c r="BO7429" s="157">
        <f>IF('1b-NaturalGas'!$R$89="no","",ROUND(BL7429,4))</f>
        <v>0.38300000000000001</v>
      </c>
      <c r="BP7429" s="157">
        <f>IF('1b-NaturalGas'!$R$90="no","not applicable (based on previous answers)",ROUND(BL7429,4))</f>
        <v>0.38300000000000001</v>
      </c>
      <c r="BQ7429" s="157">
        <f>IF('1b-NaturalGas'!$R$91="no","not applicable (based on previous answers)",ROUND(BL7429,4))</f>
        <v>0.38300000000000001</v>
      </c>
    </row>
    <row r="7430" spans="30:69" x14ac:dyDescent="0.25">
      <c r="AD7430" s="157">
        <f t="shared" si="247"/>
        <v>0.38500000000000029</v>
      </c>
      <c r="AE7430" s="157">
        <f>IF('1a-Electricity'!$R$77="no","",ROUND(AD7430,4))</f>
        <v>0.38500000000000001</v>
      </c>
      <c r="AF7430" s="157">
        <f>IF('1a-Electricity'!$R$78="no","",ROUND(AD7430,4))</f>
        <v>0.38500000000000001</v>
      </c>
      <c r="AG7430" s="157">
        <f>IF('1a-Electricity'!$R$79="no","",ROUND(AD7430,4))</f>
        <v>0.38500000000000001</v>
      </c>
      <c r="BL7430" s="157">
        <f t="shared" si="248"/>
        <v>0.38400000000000029</v>
      </c>
      <c r="BM7430" s="157">
        <f>IF('1b-NaturalGas'!$R$87="no","",ROUND(BL7430,4))</f>
        <v>0.38400000000000001</v>
      </c>
      <c r="BN7430" s="157">
        <f>IF('1b-NaturalGas'!$R$88="no","",ROUND(BL7430,4))</f>
        <v>0.38400000000000001</v>
      </c>
      <c r="BO7430" s="157">
        <f>IF('1b-NaturalGas'!$R$89="no","",ROUND(BL7430,4))</f>
        <v>0.38400000000000001</v>
      </c>
      <c r="BP7430" s="157">
        <f>IF('1b-NaturalGas'!$R$90="no","not applicable (based on previous answers)",ROUND(BL7430,4))</f>
        <v>0.38400000000000001</v>
      </c>
      <c r="BQ7430" s="157">
        <f>IF('1b-NaturalGas'!$R$91="no","not applicable (based on previous answers)",ROUND(BL7430,4))</f>
        <v>0.38400000000000001</v>
      </c>
    </row>
    <row r="7431" spans="30:69" x14ac:dyDescent="0.25">
      <c r="AD7431" s="157">
        <f t="shared" si="247"/>
        <v>0.38600000000000029</v>
      </c>
      <c r="AE7431" s="157">
        <f>IF('1a-Electricity'!$R$77="no","",ROUND(AD7431,4))</f>
        <v>0.38600000000000001</v>
      </c>
      <c r="AF7431" s="157">
        <f>IF('1a-Electricity'!$R$78="no","",ROUND(AD7431,4))</f>
        <v>0.38600000000000001</v>
      </c>
      <c r="AG7431" s="157">
        <f>IF('1a-Electricity'!$R$79="no","",ROUND(AD7431,4))</f>
        <v>0.38600000000000001</v>
      </c>
      <c r="BL7431" s="157">
        <f t="shared" si="248"/>
        <v>0.38500000000000029</v>
      </c>
      <c r="BM7431" s="157">
        <f>IF('1b-NaturalGas'!$R$87="no","",ROUND(BL7431,4))</f>
        <v>0.38500000000000001</v>
      </c>
      <c r="BN7431" s="157">
        <f>IF('1b-NaturalGas'!$R$88="no","",ROUND(BL7431,4))</f>
        <v>0.38500000000000001</v>
      </c>
      <c r="BO7431" s="157">
        <f>IF('1b-NaturalGas'!$R$89="no","",ROUND(BL7431,4))</f>
        <v>0.38500000000000001</v>
      </c>
      <c r="BP7431" s="157">
        <f>IF('1b-NaturalGas'!$R$90="no","not applicable (based on previous answers)",ROUND(BL7431,4))</f>
        <v>0.38500000000000001</v>
      </c>
      <c r="BQ7431" s="157">
        <f>IF('1b-NaturalGas'!$R$91="no","not applicable (based on previous answers)",ROUND(BL7431,4))</f>
        <v>0.38500000000000001</v>
      </c>
    </row>
    <row r="7432" spans="30:69" x14ac:dyDescent="0.25">
      <c r="AD7432" s="157">
        <f t="shared" si="247"/>
        <v>0.38700000000000029</v>
      </c>
      <c r="AE7432" s="157">
        <f>IF('1a-Electricity'!$R$77="no","",ROUND(AD7432,4))</f>
        <v>0.38700000000000001</v>
      </c>
      <c r="AF7432" s="157">
        <f>IF('1a-Electricity'!$R$78="no","",ROUND(AD7432,4))</f>
        <v>0.38700000000000001</v>
      </c>
      <c r="AG7432" s="157">
        <f>IF('1a-Electricity'!$R$79="no","",ROUND(AD7432,4))</f>
        <v>0.38700000000000001</v>
      </c>
      <c r="BL7432" s="157">
        <f t="shared" si="248"/>
        <v>0.38600000000000029</v>
      </c>
      <c r="BM7432" s="157">
        <f>IF('1b-NaturalGas'!$R$87="no","",ROUND(BL7432,4))</f>
        <v>0.38600000000000001</v>
      </c>
      <c r="BN7432" s="157">
        <f>IF('1b-NaturalGas'!$R$88="no","",ROUND(BL7432,4))</f>
        <v>0.38600000000000001</v>
      </c>
      <c r="BO7432" s="157">
        <f>IF('1b-NaturalGas'!$R$89="no","",ROUND(BL7432,4))</f>
        <v>0.38600000000000001</v>
      </c>
      <c r="BP7432" s="157">
        <f>IF('1b-NaturalGas'!$R$90="no","not applicable (based on previous answers)",ROUND(BL7432,4))</f>
        <v>0.38600000000000001</v>
      </c>
      <c r="BQ7432" s="157">
        <f>IF('1b-NaturalGas'!$R$91="no","not applicable (based on previous answers)",ROUND(BL7432,4))</f>
        <v>0.38600000000000001</v>
      </c>
    </row>
    <row r="7433" spans="30:69" x14ac:dyDescent="0.25">
      <c r="AD7433" s="157">
        <f t="shared" si="247"/>
        <v>0.38800000000000029</v>
      </c>
      <c r="AE7433" s="157">
        <f>IF('1a-Electricity'!$R$77="no","",ROUND(AD7433,4))</f>
        <v>0.38800000000000001</v>
      </c>
      <c r="AF7433" s="157">
        <f>IF('1a-Electricity'!$R$78="no","",ROUND(AD7433,4))</f>
        <v>0.38800000000000001</v>
      </c>
      <c r="AG7433" s="157">
        <f>IF('1a-Electricity'!$R$79="no","",ROUND(AD7433,4))</f>
        <v>0.38800000000000001</v>
      </c>
      <c r="BL7433" s="157">
        <f t="shared" si="248"/>
        <v>0.38700000000000029</v>
      </c>
      <c r="BM7433" s="157">
        <f>IF('1b-NaturalGas'!$R$87="no","",ROUND(BL7433,4))</f>
        <v>0.38700000000000001</v>
      </c>
      <c r="BN7433" s="157">
        <f>IF('1b-NaturalGas'!$R$88="no","",ROUND(BL7433,4))</f>
        <v>0.38700000000000001</v>
      </c>
      <c r="BO7433" s="157">
        <f>IF('1b-NaturalGas'!$R$89="no","",ROUND(BL7433,4))</f>
        <v>0.38700000000000001</v>
      </c>
      <c r="BP7433" s="157">
        <f>IF('1b-NaturalGas'!$R$90="no","not applicable (based on previous answers)",ROUND(BL7433,4))</f>
        <v>0.38700000000000001</v>
      </c>
      <c r="BQ7433" s="157">
        <f>IF('1b-NaturalGas'!$R$91="no","not applicable (based on previous answers)",ROUND(BL7433,4))</f>
        <v>0.38700000000000001</v>
      </c>
    </row>
    <row r="7434" spans="30:69" x14ac:dyDescent="0.25">
      <c r="AD7434" s="157">
        <f t="shared" si="247"/>
        <v>0.38900000000000029</v>
      </c>
      <c r="AE7434" s="157">
        <f>IF('1a-Electricity'!$R$77="no","",ROUND(AD7434,4))</f>
        <v>0.38900000000000001</v>
      </c>
      <c r="AF7434" s="157">
        <f>IF('1a-Electricity'!$R$78="no","",ROUND(AD7434,4))</f>
        <v>0.38900000000000001</v>
      </c>
      <c r="AG7434" s="157">
        <f>IF('1a-Electricity'!$R$79="no","",ROUND(AD7434,4))</f>
        <v>0.38900000000000001</v>
      </c>
      <c r="BL7434" s="157">
        <f t="shared" si="248"/>
        <v>0.38800000000000029</v>
      </c>
      <c r="BM7434" s="157">
        <f>IF('1b-NaturalGas'!$R$87="no","",ROUND(BL7434,4))</f>
        <v>0.38800000000000001</v>
      </c>
      <c r="BN7434" s="157">
        <f>IF('1b-NaturalGas'!$R$88="no","",ROUND(BL7434,4))</f>
        <v>0.38800000000000001</v>
      </c>
      <c r="BO7434" s="157">
        <f>IF('1b-NaturalGas'!$R$89="no","",ROUND(BL7434,4))</f>
        <v>0.38800000000000001</v>
      </c>
      <c r="BP7434" s="157">
        <f>IF('1b-NaturalGas'!$R$90="no","not applicable (based on previous answers)",ROUND(BL7434,4))</f>
        <v>0.38800000000000001</v>
      </c>
      <c r="BQ7434" s="157">
        <f>IF('1b-NaturalGas'!$R$91="no","not applicable (based on previous answers)",ROUND(BL7434,4))</f>
        <v>0.38800000000000001</v>
      </c>
    </row>
    <row r="7435" spans="30:69" x14ac:dyDescent="0.25">
      <c r="AD7435" s="157">
        <f t="shared" si="247"/>
        <v>0.39000000000000029</v>
      </c>
      <c r="AE7435" s="157">
        <f>IF('1a-Electricity'!$R$77="no","",ROUND(AD7435,4))</f>
        <v>0.39</v>
      </c>
      <c r="AF7435" s="157">
        <f>IF('1a-Electricity'!$R$78="no","",ROUND(AD7435,4))</f>
        <v>0.39</v>
      </c>
      <c r="AG7435" s="157">
        <f>IF('1a-Electricity'!$R$79="no","",ROUND(AD7435,4))</f>
        <v>0.39</v>
      </c>
      <c r="BL7435" s="157">
        <f t="shared" si="248"/>
        <v>0.38900000000000029</v>
      </c>
      <c r="BM7435" s="157">
        <f>IF('1b-NaturalGas'!$R$87="no","",ROUND(BL7435,4))</f>
        <v>0.38900000000000001</v>
      </c>
      <c r="BN7435" s="157">
        <f>IF('1b-NaturalGas'!$R$88="no","",ROUND(BL7435,4))</f>
        <v>0.38900000000000001</v>
      </c>
      <c r="BO7435" s="157">
        <f>IF('1b-NaturalGas'!$R$89="no","",ROUND(BL7435,4))</f>
        <v>0.38900000000000001</v>
      </c>
      <c r="BP7435" s="157">
        <f>IF('1b-NaturalGas'!$R$90="no","not applicable (based on previous answers)",ROUND(BL7435,4))</f>
        <v>0.38900000000000001</v>
      </c>
      <c r="BQ7435" s="157">
        <f>IF('1b-NaturalGas'!$R$91="no","not applicable (based on previous answers)",ROUND(BL7435,4))</f>
        <v>0.38900000000000001</v>
      </c>
    </row>
    <row r="7436" spans="30:69" x14ac:dyDescent="0.25">
      <c r="AD7436" s="157">
        <f t="shared" si="247"/>
        <v>0.39100000000000029</v>
      </c>
      <c r="AE7436" s="157">
        <f>IF('1a-Electricity'!$R$77="no","",ROUND(AD7436,4))</f>
        <v>0.39100000000000001</v>
      </c>
      <c r="AF7436" s="157">
        <f>IF('1a-Electricity'!$R$78="no","",ROUND(AD7436,4))</f>
        <v>0.39100000000000001</v>
      </c>
      <c r="AG7436" s="157">
        <f>IF('1a-Electricity'!$R$79="no","",ROUND(AD7436,4))</f>
        <v>0.39100000000000001</v>
      </c>
      <c r="BL7436" s="157">
        <f t="shared" si="248"/>
        <v>0.39000000000000029</v>
      </c>
      <c r="BM7436" s="157">
        <f>IF('1b-NaturalGas'!$R$87="no","",ROUND(BL7436,4))</f>
        <v>0.39</v>
      </c>
      <c r="BN7436" s="157">
        <f>IF('1b-NaturalGas'!$R$88="no","",ROUND(BL7436,4))</f>
        <v>0.39</v>
      </c>
      <c r="BO7436" s="157">
        <f>IF('1b-NaturalGas'!$R$89="no","",ROUND(BL7436,4))</f>
        <v>0.39</v>
      </c>
      <c r="BP7436" s="157">
        <f>IF('1b-NaturalGas'!$R$90="no","not applicable (based on previous answers)",ROUND(BL7436,4))</f>
        <v>0.39</v>
      </c>
      <c r="BQ7436" s="157">
        <f>IF('1b-NaturalGas'!$R$91="no","not applicable (based on previous answers)",ROUND(BL7436,4))</f>
        <v>0.39</v>
      </c>
    </row>
    <row r="7437" spans="30:69" x14ac:dyDescent="0.25">
      <c r="AD7437" s="157">
        <f t="shared" si="247"/>
        <v>0.39200000000000029</v>
      </c>
      <c r="AE7437" s="157">
        <f>IF('1a-Electricity'!$R$77="no","",ROUND(AD7437,4))</f>
        <v>0.39200000000000002</v>
      </c>
      <c r="AF7437" s="157">
        <f>IF('1a-Electricity'!$R$78="no","",ROUND(AD7437,4))</f>
        <v>0.39200000000000002</v>
      </c>
      <c r="AG7437" s="157">
        <f>IF('1a-Electricity'!$R$79="no","",ROUND(AD7437,4))</f>
        <v>0.39200000000000002</v>
      </c>
      <c r="BL7437" s="157">
        <f t="shared" si="248"/>
        <v>0.39100000000000029</v>
      </c>
      <c r="BM7437" s="157">
        <f>IF('1b-NaturalGas'!$R$87="no","",ROUND(BL7437,4))</f>
        <v>0.39100000000000001</v>
      </c>
      <c r="BN7437" s="157">
        <f>IF('1b-NaturalGas'!$R$88="no","",ROUND(BL7437,4))</f>
        <v>0.39100000000000001</v>
      </c>
      <c r="BO7437" s="157">
        <f>IF('1b-NaturalGas'!$R$89="no","",ROUND(BL7437,4))</f>
        <v>0.39100000000000001</v>
      </c>
      <c r="BP7437" s="157">
        <f>IF('1b-NaturalGas'!$R$90="no","not applicable (based on previous answers)",ROUND(BL7437,4))</f>
        <v>0.39100000000000001</v>
      </c>
      <c r="BQ7437" s="157">
        <f>IF('1b-NaturalGas'!$R$91="no","not applicable (based on previous answers)",ROUND(BL7437,4))</f>
        <v>0.39100000000000001</v>
      </c>
    </row>
    <row r="7438" spans="30:69" x14ac:dyDescent="0.25">
      <c r="AD7438" s="157">
        <f t="shared" si="247"/>
        <v>0.39300000000000029</v>
      </c>
      <c r="AE7438" s="157">
        <f>IF('1a-Electricity'!$R$77="no","",ROUND(AD7438,4))</f>
        <v>0.39300000000000002</v>
      </c>
      <c r="AF7438" s="157">
        <f>IF('1a-Electricity'!$R$78="no","",ROUND(AD7438,4))</f>
        <v>0.39300000000000002</v>
      </c>
      <c r="AG7438" s="157">
        <f>IF('1a-Electricity'!$R$79="no","",ROUND(AD7438,4))</f>
        <v>0.39300000000000002</v>
      </c>
      <c r="BL7438" s="157">
        <f t="shared" si="248"/>
        <v>0.39200000000000029</v>
      </c>
      <c r="BM7438" s="157">
        <f>IF('1b-NaturalGas'!$R$87="no","",ROUND(BL7438,4))</f>
        <v>0.39200000000000002</v>
      </c>
      <c r="BN7438" s="157">
        <f>IF('1b-NaturalGas'!$R$88="no","",ROUND(BL7438,4))</f>
        <v>0.39200000000000002</v>
      </c>
      <c r="BO7438" s="157">
        <f>IF('1b-NaturalGas'!$R$89="no","",ROUND(BL7438,4))</f>
        <v>0.39200000000000002</v>
      </c>
      <c r="BP7438" s="157">
        <f>IF('1b-NaturalGas'!$R$90="no","not applicable (based on previous answers)",ROUND(BL7438,4))</f>
        <v>0.39200000000000002</v>
      </c>
      <c r="BQ7438" s="157">
        <f>IF('1b-NaturalGas'!$R$91="no","not applicable (based on previous answers)",ROUND(BL7438,4))</f>
        <v>0.39200000000000002</v>
      </c>
    </row>
    <row r="7439" spans="30:69" x14ac:dyDescent="0.25">
      <c r="AD7439" s="157">
        <f t="shared" si="247"/>
        <v>0.39400000000000029</v>
      </c>
      <c r="AE7439" s="157">
        <f>IF('1a-Electricity'!$R$77="no","",ROUND(AD7439,4))</f>
        <v>0.39400000000000002</v>
      </c>
      <c r="AF7439" s="157">
        <f>IF('1a-Electricity'!$R$78="no","",ROUND(AD7439,4))</f>
        <v>0.39400000000000002</v>
      </c>
      <c r="AG7439" s="157">
        <f>IF('1a-Electricity'!$R$79="no","",ROUND(AD7439,4))</f>
        <v>0.39400000000000002</v>
      </c>
      <c r="BL7439" s="157">
        <f t="shared" si="248"/>
        <v>0.39300000000000029</v>
      </c>
      <c r="BM7439" s="157">
        <f>IF('1b-NaturalGas'!$R$87="no","",ROUND(BL7439,4))</f>
        <v>0.39300000000000002</v>
      </c>
      <c r="BN7439" s="157">
        <f>IF('1b-NaturalGas'!$R$88="no","",ROUND(BL7439,4))</f>
        <v>0.39300000000000002</v>
      </c>
      <c r="BO7439" s="157">
        <f>IF('1b-NaturalGas'!$R$89="no","",ROUND(BL7439,4))</f>
        <v>0.39300000000000002</v>
      </c>
      <c r="BP7439" s="157">
        <f>IF('1b-NaturalGas'!$R$90="no","not applicable (based on previous answers)",ROUND(BL7439,4))</f>
        <v>0.39300000000000002</v>
      </c>
      <c r="BQ7439" s="157">
        <f>IF('1b-NaturalGas'!$R$91="no","not applicable (based on previous answers)",ROUND(BL7439,4))</f>
        <v>0.39300000000000002</v>
      </c>
    </row>
    <row r="7440" spans="30:69" x14ac:dyDescent="0.25">
      <c r="AD7440" s="157">
        <f t="shared" si="247"/>
        <v>0.3950000000000003</v>
      </c>
      <c r="AE7440" s="157">
        <f>IF('1a-Electricity'!$R$77="no","",ROUND(AD7440,4))</f>
        <v>0.39500000000000002</v>
      </c>
      <c r="AF7440" s="157">
        <f>IF('1a-Electricity'!$R$78="no","",ROUND(AD7440,4))</f>
        <v>0.39500000000000002</v>
      </c>
      <c r="AG7440" s="157">
        <f>IF('1a-Electricity'!$R$79="no","",ROUND(AD7440,4))</f>
        <v>0.39500000000000002</v>
      </c>
      <c r="BL7440" s="157">
        <f t="shared" si="248"/>
        <v>0.39400000000000029</v>
      </c>
      <c r="BM7440" s="157">
        <f>IF('1b-NaturalGas'!$R$87="no","",ROUND(BL7440,4))</f>
        <v>0.39400000000000002</v>
      </c>
      <c r="BN7440" s="157">
        <f>IF('1b-NaturalGas'!$R$88="no","",ROUND(BL7440,4))</f>
        <v>0.39400000000000002</v>
      </c>
      <c r="BO7440" s="157">
        <f>IF('1b-NaturalGas'!$R$89="no","",ROUND(BL7440,4))</f>
        <v>0.39400000000000002</v>
      </c>
      <c r="BP7440" s="157">
        <f>IF('1b-NaturalGas'!$R$90="no","not applicable (based on previous answers)",ROUND(BL7440,4))</f>
        <v>0.39400000000000002</v>
      </c>
      <c r="BQ7440" s="157">
        <f>IF('1b-NaturalGas'!$R$91="no","not applicable (based on previous answers)",ROUND(BL7440,4))</f>
        <v>0.39400000000000002</v>
      </c>
    </row>
    <row r="7441" spans="30:69" x14ac:dyDescent="0.25">
      <c r="AD7441" s="157">
        <f t="shared" si="247"/>
        <v>0.3960000000000003</v>
      </c>
      <c r="AE7441" s="157">
        <f>IF('1a-Electricity'!$R$77="no","",ROUND(AD7441,4))</f>
        <v>0.39600000000000002</v>
      </c>
      <c r="AF7441" s="157">
        <f>IF('1a-Electricity'!$R$78="no","",ROUND(AD7441,4))</f>
        <v>0.39600000000000002</v>
      </c>
      <c r="AG7441" s="157">
        <f>IF('1a-Electricity'!$R$79="no","",ROUND(AD7441,4))</f>
        <v>0.39600000000000002</v>
      </c>
      <c r="BL7441" s="157">
        <f t="shared" si="248"/>
        <v>0.3950000000000003</v>
      </c>
      <c r="BM7441" s="157">
        <f>IF('1b-NaturalGas'!$R$87="no","",ROUND(BL7441,4))</f>
        <v>0.39500000000000002</v>
      </c>
      <c r="BN7441" s="157">
        <f>IF('1b-NaturalGas'!$R$88="no","",ROUND(BL7441,4))</f>
        <v>0.39500000000000002</v>
      </c>
      <c r="BO7441" s="157">
        <f>IF('1b-NaturalGas'!$R$89="no","",ROUND(BL7441,4))</f>
        <v>0.39500000000000002</v>
      </c>
      <c r="BP7441" s="157">
        <f>IF('1b-NaturalGas'!$R$90="no","not applicable (based on previous answers)",ROUND(BL7441,4))</f>
        <v>0.39500000000000002</v>
      </c>
      <c r="BQ7441" s="157">
        <f>IF('1b-NaturalGas'!$R$91="no","not applicable (based on previous answers)",ROUND(BL7441,4))</f>
        <v>0.39500000000000002</v>
      </c>
    </row>
    <row r="7442" spans="30:69" x14ac:dyDescent="0.25">
      <c r="AD7442" s="157">
        <f t="shared" si="247"/>
        <v>0.3970000000000003</v>
      </c>
      <c r="AE7442" s="157">
        <f>IF('1a-Electricity'!$R$77="no","",ROUND(AD7442,4))</f>
        <v>0.39700000000000002</v>
      </c>
      <c r="AF7442" s="157">
        <f>IF('1a-Electricity'!$R$78="no","",ROUND(AD7442,4))</f>
        <v>0.39700000000000002</v>
      </c>
      <c r="AG7442" s="157">
        <f>IF('1a-Electricity'!$R$79="no","",ROUND(AD7442,4))</f>
        <v>0.39700000000000002</v>
      </c>
      <c r="BL7442" s="157">
        <f t="shared" si="248"/>
        <v>0.3960000000000003</v>
      </c>
      <c r="BM7442" s="157">
        <f>IF('1b-NaturalGas'!$R$87="no","",ROUND(BL7442,4))</f>
        <v>0.39600000000000002</v>
      </c>
      <c r="BN7442" s="157">
        <f>IF('1b-NaturalGas'!$R$88="no","",ROUND(BL7442,4))</f>
        <v>0.39600000000000002</v>
      </c>
      <c r="BO7442" s="157">
        <f>IF('1b-NaturalGas'!$R$89="no","",ROUND(BL7442,4))</f>
        <v>0.39600000000000002</v>
      </c>
      <c r="BP7442" s="157">
        <f>IF('1b-NaturalGas'!$R$90="no","not applicable (based on previous answers)",ROUND(BL7442,4))</f>
        <v>0.39600000000000002</v>
      </c>
      <c r="BQ7442" s="157">
        <f>IF('1b-NaturalGas'!$R$91="no","not applicable (based on previous answers)",ROUND(BL7442,4))</f>
        <v>0.39600000000000002</v>
      </c>
    </row>
    <row r="7443" spans="30:69" x14ac:dyDescent="0.25">
      <c r="AD7443" s="157">
        <f t="shared" si="247"/>
        <v>0.3980000000000003</v>
      </c>
      <c r="AE7443" s="157">
        <f>IF('1a-Electricity'!$R$77="no","",ROUND(AD7443,4))</f>
        <v>0.39800000000000002</v>
      </c>
      <c r="AF7443" s="157">
        <f>IF('1a-Electricity'!$R$78="no","",ROUND(AD7443,4))</f>
        <v>0.39800000000000002</v>
      </c>
      <c r="AG7443" s="157">
        <f>IF('1a-Electricity'!$R$79="no","",ROUND(AD7443,4))</f>
        <v>0.39800000000000002</v>
      </c>
      <c r="BL7443" s="157">
        <f t="shared" si="248"/>
        <v>0.3970000000000003</v>
      </c>
      <c r="BM7443" s="157">
        <f>IF('1b-NaturalGas'!$R$87="no","",ROUND(BL7443,4))</f>
        <v>0.39700000000000002</v>
      </c>
      <c r="BN7443" s="157">
        <f>IF('1b-NaturalGas'!$R$88="no","",ROUND(BL7443,4))</f>
        <v>0.39700000000000002</v>
      </c>
      <c r="BO7443" s="157">
        <f>IF('1b-NaturalGas'!$R$89="no","",ROUND(BL7443,4))</f>
        <v>0.39700000000000002</v>
      </c>
      <c r="BP7443" s="157">
        <f>IF('1b-NaturalGas'!$R$90="no","not applicable (based on previous answers)",ROUND(BL7443,4))</f>
        <v>0.39700000000000002</v>
      </c>
      <c r="BQ7443" s="157">
        <f>IF('1b-NaturalGas'!$R$91="no","not applicable (based on previous answers)",ROUND(BL7443,4))</f>
        <v>0.39700000000000002</v>
      </c>
    </row>
    <row r="7444" spans="30:69" x14ac:dyDescent="0.25">
      <c r="AD7444" s="157">
        <f t="shared" si="247"/>
        <v>0.3990000000000003</v>
      </c>
      <c r="AE7444" s="157">
        <f>IF('1a-Electricity'!$R$77="no","",ROUND(AD7444,4))</f>
        <v>0.39900000000000002</v>
      </c>
      <c r="AF7444" s="157">
        <f>IF('1a-Electricity'!$R$78="no","",ROUND(AD7444,4))</f>
        <v>0.39900000000000002</v>
      </c>
      <c r="AG7444" s="157">
        <f>IF('1a-Electricity'!$R$79="no","",ROUND(AD7444,4))</f>
        <v>0.39900000000000002</v>
      </c>
      <c r="BL7444" s="157">
        <f t="shared" si="248"/>
        <v>0.3980000000000003</v>
      </c>
      <c r="BM7444" s="157">
        <f>IF('1b-NaturalGas'!$R$87="no","",ROUND(BL7444,4))</f>
        <v>0.39800000000000002</v>
      </c>
      <c r="BN7444" s="157">
        <f>IF('1b-NaturalGas'!$R$88="no","",ROUND(BL7444,4))</f>
        <v>0.39800000000000002</v>
      </c>
      <c r="BO7444" s="157">
        <f>IF('1b-NaturalGas'!$R$89="no","",ROUND(BL7444,4))</f>
        <v>0.39800000000000002</v>
      </c>
      <c r="BP7444" s="157">
        <f>IF('1b-NaturalGas'!$R$90="no","not applicable (based on previous answers)",ROUND(BL7444,4))</f>
        <v>0.39800000000000002</v>
      </c>
      <c r="BQ7444" s="157">
        <f>IF('1b-NaturalGas'!$R$91="no","not applicable (based on previous answers)",ROUND(BL7444,4))</f>
        <v>0.39800000000000002</v>
      </c>
    </row>
    <row r="7445" spans="30:69" x14ac:dyDescent="0.25">
      <c r="AD7445" s="157">
        <f t="shared" si="247"/>
        <v>0.4000000000000003</v>
      </c>
      <c r="AE7445" s="157">
        <f>IF('1a-Electricity'!$R$77="no","",ROUND(AD7445,4))</f>
        <v>0.4</v>
      </c>
      <c r="AF7445" s="157">
        <f>IF('1a-Electricity'!$R$78="no","",ROUND(AD7445,4))</f>
        <v>0.4</v>
      </c>
      <c r="AG7445" s="157">
        <f>IF('1a-Electricity'!$R$79="no","",ROUND(AD7445,4))</f>
        <v>0.4</v>
      </c>
      <c r="BL7445" s="157">
        <f t="shared" si="248"/>
        <v>0.3990000000000003</v>
      </c>
      <c r="BM7445" s="157">
        <f>IF('1b-NaturalGas'!$R$87="no","",ROUND(BL7445,4))</f>
        <v>0.39900000000000002</v>
      </c>
      <c r="BN7445" s="157">
        <f>IF('1b-NaturalGas'!$R$88="no","",ROUND(BL7445,4))</f>
        <v>0.39900000000000002</v>
      </c>
      <c r="BO7445" s="157">
        <f>IF('1b-NaturalGas'!$R$89="no","",ROUND(BL7445,4))</f>
        <v>0.39900000000000002</v>
      </c>
      <c r="BP7445" s="157">
        <f>IF('1b-NaturalGas'!$R$90="no","not applicable (based on previous answers)",ROUND(BL7445,4))</f>
        <v>0.39900000000000002</v>
      </c>
      <c r="BQ7445" s="157">
        <f>IF('1b-NaturalGas'!$R$91="no","not applicable (based on previous answers)",ROUND(BL7445,4))</f>
        <v>0.39900000000000002</v>
      </c>
    </row>
    <row r="7446" spans="30:69" x14ac:dyDescent="0.25">
      <c r="AD7446" s="157">
        <f t="shared" si="247"/>
        <v>0.4010000000000003</v>
      </c>
      <c r="AE7446" s="157">
        <f>IF('1a-Electricity'!$R$77="no","",ROUND(AD7446,4))</f>
        <v>0.40100000000000002</v>
      </c>
      <c r="AF7446" s="157">
        <f>IF('1a-Electricity'!$R$78="no","",ROUND(AD7446,4))</f>
        <v>0.40100000000000002</v>
      </c>
      <c r="AG7446" s="157">
        <f>IF('1a-Electricity'!$R$79="no","",ROUND(AD7446,4))</f>
        <v>0.40100000000000002</v>
      </c>
      <c r="BL7446" s="157">
        <f t="shared" si="248"/>
        <v>0.4000000000000003</v>
      </c>
      <c r="BM7446" s="157">
        <f>IF('1b-NaturalGas'!$R$87="no","",ROUND(BL7446,4))</f>
        <v>0.4</v>
      </c>
      <c r="BN7446" s="157">
        <f>IF('1b-NaturalGas'!$R$88="no","",ROUND(BL7446,4))</f>
        <v>0.4</v>
      </c>
      <c r="BO7446" s="157">
        <f>IF('1b-NaturalGas'!$R$89="no","",ROUND(BL7446,4))</f>
        <v>0.4</v>
      </c>
      <c r="BP7446" s="157">
        <f>IF('1b-NaturalGas'!$R$90="no","not applicable (based on previous answers)",ROUND(BL7446,4))</f>
        <v>0.4</v>
      </c>
      <c r="BQ7446" s="157">
        <f>IF('1b-NaturalGas'!$R$91="no","not applicable (based on previous answers)",ROUND(BL7446,4))</f>
        <v>0.4</v>
      </c>
    </row>
    <row r="7447" spans="30:69" x14ac:dyDescent="0.25">
      <c r="AD7447" s="157">
        <f t="shared" si="247"/>
        <v>0.4020000000000003</v>
      </c>
      <c r="AE7447" s="157">
        <f>IF('1a-Electricity'!$R$77="no","",ROUND(AD7447,4))</f>
        <v>0.40200000000000002</v>
      </c>
      <c r="AF7447" s="157">
        <f>IF('1a-Electricity'!$R$78="no","",ROUND(AD7447,4))</f>
        <v>0.40200000000000002</v>
      </c>
      <c r="AG7447" s="157">
        <f>IF('1a-Electricity'!$R$79="no","",ROUND(AD7447,4))</f>
        <v>0.40200000000000002</v>
      </c>
      <c r="BL7447" s="157">
        <f t="shared" si="248"/>
        <v>0.4010000000000003</v>
      </c>
      <c r="BM7447" s="157">
        <f>IF('1b-NaturalGas'!$R$87="no","",ROUND(BL7447,4))</f>
        <v>0.40100000000000002</v>
      </c>
      <c r="BN7447" s="157">
        <f>IF('1b-NaturalGas'!$R$88="no","",ROUND(BL7447,4))</f>
        <v>0.40100000000000002</v>
      </c>
      <c r="BO7447" s="157">
        <f>IF('1b-NaturalGas'!$R$89="no","",ROUND(BL7447,4))</f>
        <v>0.40100000000000002</v>
      </c>
      <c r="BP7447" s="157">
        <f>IF('1b-NaturalGas'!$R$90="no","not applicable (based on previous answers)",ROUND(BL7447,4))</f>
        <v>0.40100000000000002</v>
      </c>
      <c r="BQ7447" s="157">
        <f>IF('1b-NaturalGas'!$R$91="no","not applicable (based on previous answers)",ROUND(BL7447,4))</f>
        <v>0.40100000000000002</v>
      </c>
    </row>
    <row r="7448" spans="30:69" x14ac:dyDescent="0.25">
      <c r="AD7448" s="157">
        <f t="shared" si="247"/>
        <v>0.4030000000000003</v>
      </c>
      <c r="AE7448" s="157">
        <f>IF('1a-Electricity'!$R$77="no","",ROUND(AD7448,4))</f>
        <v>0.40300000000000002</v>
      </c>
      <c r="AF7448" s="157">
        <f>IF('1a-Electricity'!$R$78="no","",ROUND(AD7448,4))</f>
        <v>0.40300000000000002</v>
      </c>
      <c r="AG7448" s="157">
        <f>IF('1a-Electricity'!$R$79="no","",ROUND(AD7448,4))</f>
        <v>0.40300000000000002</v>
      </c>
      <c r="BL7448" s="157">
        <f t="shared" si="248"/>
        <v>0.4020000000000003</v>
      </c>
      <c r="BM7448" s="157">
        <f>IF('1b-NaturalGas'!$R$87="no","",ROUND(BL7448,4))</f>
        <v>0.40200000000000002</v>
      </c>
      <c r="BN7448" s="157">
        <f>IF('1b-NaturalGas'!$R$88="no","",ROUND(BL7448,4))</f>
        <v>0.40200000000000002</v>
      </c>
      <c r="BO7448" s="157">
        <f>IF('1b-NaturalGas'!$R$89="no","",ROUND(BL7448,4))</f>
        <v>0.40200000000000002</v>
      </c>
      <c r="BP7448" s="157">
        <f>IF('1b-NaturalGas'!$R$90="no","not applicable (based on previous answers)",ROUND(BL7448,4))</f>
        <v>0.40200000000000002</v>
      </c>
      <c r="BQ7448" s="157">
        <f>IF('1b-NaturalGas'!$R$91="no","not applicable (based on previous answers)",ROUND(BL7448,4))</f>
        <v>0.40200000000000002</v>
      </c>
    </row>
    <row r="7449" spans="30:69" x14ac:dyDescent="0.25">
      <c r="AD7449" s="157">
        <f t="shared" si="247"/>
        <v>0.4040000000000003</v>
      </c>
      <c r="AE7449" s="157">
        <f>IF('1a-Electricity'!$R$77="no","",ROUND(AD7449,4))</f>
        <v>0.40400000000000003</v>
      </c>
      <c r="AF7449" s="157">
        <f>IF('1a-Electricity'!$R$78="no","",ROUND(AD7449,4))</f>
        <v>0.40400000000000003</v>
      </c>
      <c r="AG7449" s="157">
        <f>IF('1a-Electricity'!$R$79="no","",ROUND(AD7449,4))</f>
        <v>0.40400000000000003</v>
      </c>
      <c r="BL7449" s="157">
        <f t="shared" si="248"/>
        <v>0.4030000000000003</v>
      </c>
      <c r="BM7449" s="157">
        <f>IF('1b-NaturalGas'!$R$87="no","",ROUND(BL7449,4))</f>
        <v>0.40300000000000002</v>
      </c>
      <c r="BN7449" s="157">
        <f>IF('1b-NaturalGas'!$R$88="no","",ROUND(BL7449,4))</f>
        <v>0.40300000000000002</v>
      </c>
      <c r="BO7449" s="157">
        <f>IF('1b-NaturalGas'!$R$89="no","",ROUND(BL7449,4))</f>
        <v>0.40300000000000002</v>
      </c>
      <c r="BP7449" s="157">
        <f>IF('1b-NaturalGas'!$R$90="no","not applicable (based on previous answers)",ROUND(BL7449,4))</f>
        <v>0.40300000000000002</v>
      </c>
      <c r="BQ7449" s="157">
        <f>IF('1b-NaturalGas'!$R$91="no","not applicable (based on previous answers)",ROUND(BL7449,4))</f>
        <v>0.40300000000000002</v>
      </c>
    </row>
    <row r="7450" spans="30:69" x14ac:dyDescent="0.25">
      <c r="AD7450" s="157">
        <f t="shared" si="247"/>
        <v>0.4050000000000003</v>
      </c>
      <c r="AE7450" s="157">
        <f>IF('1a-Electricity'!$R$77="no","",ROUND(AD7450,4))</f>
        <v>0.40500000000000003</v>
      </c>
      <c r="AF7450" s="157">
        <f>IF('1a-Electricity'!$R$78="no","",ROUND(AD7450,4))</f>
        <v>0.40500000000000003</v>
      </c>
      <c r="AG7450" s="157">
        <f>IF('1a-Electricity'!$R$79="no","",ROUND(AD7450,4))</f>
        <v>0.40500000000000003</v>
      </c>
      <c r="BL7450" s="157">
        <f t="shared" si="248"/>
        <v>0.4040000000000003</v>
      </c>
      <c r="BM7450" s="157">
        <f>IF('1b-NaturalGas'!$R$87="no","",ROUND(BL7450,4))</f>
        <v>0.40400000000000003</v>
      </c>
      <c r="BN7450" s="157">
        <f>IF('1b-NaturalGas'!$R$88="no","",ROUND(BL7450,4))</f>
        <v>0.40400000000000003</v>
      </c>
      <c r="BO7450" s="157">
        <f>IF('1b-NaturalGas'!$R$89="no","",ROUND(BL7450,4))</f>
        <v>0.40400000000000003</v>
      </c>
      <c r="BP7450" s="157">
        <f>IF('1b-NaturalGas'!$R$90="no","not applicable (based on previous answers)",ROUND(BL7450,4))</f>
        <v>0.40400000000000003</v>
      </c>
      <c r="BQ7450" s="157">
        <f>IF('1b-NaturalGas'!$R$91="no","not applicable (based on previous answers)",ROUND(BL7450,4))</f>
        <v>0.40400000000000003</v>
      </c>
    </row>
    <row r="7451" spans="30:69" x14ac:dyDescent="0.25">
      <c r="AD7451" s="157">
        <f t="shared" si="247"/>
        <v>0.40600000000000031</v>
      </c>
      <c r="AE7451" s="157">
        <f>IF('1a-Electricity'!$R$77="no","",ROUND(AD7451,4))</f>
        <v>0.40600000000000003</v>
      </c>
      <c r="AF7451" s="157">
        <f>IF('1a-Electricity'!$R$78="no","",ROUND(AD7451,4))</f>
        <v>0.40600000000000003</v>
      </c>
      <c r="AG7451" s="157">
        <f>IF('1a-Electricity'!$R$79="no","",ROUND(AD7451,4))</f>
        <v>0.40600000000000003</v>
      </c>
      <c r="BL7451" s="157">
        <f t="shared" si="248"/>
        <v>0.4050000000000003</v>
      </c>
      <c r="BM7451" s="157">
        <f>IF('1b-NaturalGas'!$R$87="no","",ROUND(BL7451,4))</f>
        <v>0.40500000000000003</v>
      </c>
      <c r="BN7451" s="157">
        <f>IF('1b-NaturalGas'!$R$88="no","",ROUND(BL7451,4))</f>
        <v>0.40500000000000003</v>
      </c>
      <c r="BO7451" s="157">
        <f>IF('1b-NaturalGas'!$R$89="no","",ROUND(BL7451,4))</f>
        <v>0.40500000000000003</v>
      </c>
      <c r="BP7451" s="157">
        <f>IF('1b-NaturalGas'!$R$90="no","not applicable (based on previous answers)",ROUND(BL7451,4))</f>
        <v>0.40500000000000003</v>
      </c>
      <c r="BQ7451" s="157">
        <f>IF('1b-NaturalGas'!$R$91="no","not applicable (based on previous answers)",ROUND(BL7451,4))</f>
        <v>0.40500000000000003</v>
      </c>
    </row>
    <row r="7452" spans="30:69" x14ac:dyDescent="0.25">
      <c r="AD7452" s="157">
        <f t="shared" si="247"/>
        <v>0.40700000000000031</v>
      </c>
      <c r="AE7452" s="157">
        <f>IF('1a-Electricity'!$R$77="no","",ROUND(AD7452,4))</f>
        <v>0.40699999999999997</v>
      </c>
      <c r="AF7452" s="157">
        <f>IF('1a-Electricity'!$R$78="no","",ROUND(AD7452,4))</f>
        <v>0.40699999999999997</v>
      </c>
      <c r="AG7452" s="157">
        <f>IF('1a-Electricity'!$R$79="no","",ROUND(AD7452,4))</f>
        <v>0.40699999999999997</v>
      </c>
      <c r="BL7452" s="157">
        <f t="shared" si="248"/>
        <v>0.40600000000000031</v>
      </c>
      <c r="BM7452" s="157">
        <f>IF('1b-NaturalGas'!$R$87="no","",ROUND(BL7452,4))</f>
        <v>0.40600000000000003</v>
      </c>
      <c r="BN7452" s="157">
        <f>IF('1b-NaturalGas'!$R$88="no","",ROUND(BL7452,4))</f>
        <v>0.40600000000000003</v>
      </c>
      <c r="BO7452" s="157">
        <f>IF('1b-NaturalGas'!$R$89="no","",ROUND(BL7452,4))</f>
        <v>0.40600000000000003</v>
      </c>
      <c r="BP7452" s="157">
        <f>IF('1b-NaturalGas'!$R$90="no","not applicable (based on previous answers)",ROUND(BL7452,4))</f>
        <v>0.40600000000000003</v>
      </c>
      <c r="BQ7452" s="157">
        <f>IF('1b-NaturalGas'!$R$91="no","not applicable (based on previous answers)",ROUND(BL7452,4))</f>
        <v>0.40600000000000003</v>
      </c>
    </row>
    <row r="7453" spans="30:69" x14ac:dyDescent="0.25">
      <c r="AD7453" s="157">
        <f t="shared" si="247"/>
        <v>0.40800000000000031</v>
      </c>
      <c r="AE7453" s="157">
        <f>IF('1a-Electricity'!$R$77="no","",ROUND(AD7453,4))</f>
        <v>0.40799999999999997</v>
      </c>
      <c r="AF7453" s="157">
        <f>IF('1a-Electricity'!$R$78="no","",ROUND(AD7453,4))</f>
        <v>0.40799999999999997</v>
      </c>
      <c r="AG7453" s="157">
        <f>IF('1a-Electricity'!$R$79="no","",ROUND(AD7453,4))</f>
        <v>0.40799999999999997</v>
      </c>
      <c r="BL7453" s="157">
        <f t="shared" si="248"/>
        <v>0.40700000000000031</v>
      </c>
      <c r="BM7453" s="157">
        <f>IF('1b-NaturalGas'!$R$87="no","",ROUND(BL7453,4))</f>
        <v>0.40699999999999997</v>
      </c>
      <c r="BN7453" s="157">
        <f>IF('1b-NaturalGas'!$R$88="no","",ROUND(BL7453,4))</f>
        <v>0.40699999999999997</v>
      </c>
      <c r="BO7453" s="157">
        <f>IF('1b-NaturalGas'!$R$89="no","",ROUND(BL7453,4))</f>
        <v>0.40699999999999997</v>
      </c>
      <c r="BP7453" s="157">
        <f>IF('1b-NaturalGas'!$R$90="no","not applicable (based on previous answers)",ROUND(BL7453,4))</f>
        <v>0.40699999999999997</v>
      </c>
      <c r="BQ7453" s="157">
        <f>IF('1b-NaturalGas'!$R$91="no","not applicable (based on previous answers)",ROUND(BL7453,4))</f>
        <v>0.40699999999999997</v>
      </c>
    </row>
    <row r="7454" spans="30:69" x14ac:dyDescent="0.25">
      <c r="AD7454" s="157">
        <f t="shared" si="247"/>
        <v>0.40900000000000031</v>
      </c>
      <c r="AE7454" s="157">
        <f>IF('1a-Electricity'!$R$77="no","",ROUND(AD7454,4))</f>
        <v>0.40899999999999997</v>
      </c>
      <c r="AF7454" s="157">
        <f>IF('1a-Electricity'!$R$78="no","",ROUND(AD7454,4))</f>
        <v>0.40899999999999997</v>
      </c>
      <c r="AG7454" s="157">
        <f>IF('1a-Electricity'!$R$79="no","",ROUND(AD7454,4))</f>
        <v>0.40899999999999997</v>
      </c>
      <c r="BL7454" s="157">
        <f t="shared" si="248"/>
        <v>0.40800000000000031</v>
      </c>
      <c r="BM7454" s="157">
        <f>IF('1b-NaturalGas'!$R$87="no","",ROUND(BL7454,4))</f>
        <v>0.40799999999999997</v>
      </c>
      <c r="BN7454" s="157">
        <f>IF('1b-NaturalGas'!$R$88="no","",ROUND(BL7454,4))</f>
        <v>0.40799999999999997</v>
      </c>
      <c r="BO7454" s="157">
        <f>IF('1b-NaturalGas'!$R$89="no","",ROUND(BL7454,4))</f>
        <v>0.40799999999999997</v>
      </c>
      <c r="BP7454" s="157">
        <f>IF('1b-NaturalGas'!$R$90="no","not applicable (based on previous answers)",ROUND(BL7454,4))</f>
        <v>0.40799999999999997</v>
      </c>
      <c r="BQ7454" s="157">
        <f>IF('1b-NaturalGas'!$R$91="no","not applicable (based on previous answers)",ROUND(BL7454,4))</f>
        <v>0.40799999999999997</v>
      </c>
    </row>
    <row r="7455" spans="30:69" x14ac:dyDescent="0.25">
      <c r="AD7455" s="157">
        <f t="shared" si="247"/>
        <v>0.41000000000000031</v>
      </c>
      <c r="AE7455" s="157">
        <f>IF('1a-Electricity'!$R$77="no","",ROUND(AD7455,4))</f>
        <v>0.41</v>
      </c>
      <c r="AF7455" s="157">
        <f>IF('1a-Electricity'!$R$78="no","",ROUND(AD7455,4))</f>
        <v>0.41</v>
      </c>
      <c r="AG7455" s="157">
        <f>IF('1a-Electricity'!$R$79="no","",ROUND(AD7455,4))</f>
        <v>0.41</v>
      </c>
      <c r="BL7455" s="157">
        <f t="shared" si="248"/>
        <v>0.40900000000000031</v>
      </c>
      <c r="BM7455" s="157">
        <f>IF('1b-NaturalGas'!$R$87="no","",ROUND(BL7455,4))</f>
        <v>0.40899999999999997</v>
      </c>
      <c r="BN7455" s="157">
        <f>IF('1b-NaturalGas'!$R$88="no","",ROUND(BL7455,4))</f>
        <v>0.40899999999999997</v>
      </c>
      <c r="BO7455" s="157">
        <f>IF('1b-NaturalGas'!$R$89="no","",ROUND(BL7455,4))</f>
        <v>0.40899999999999997</v>
      </c>
      <c r="BP7455" s="157">
        <f>IF('1b-NaturalGas'!$R$90="no","not applicable (based on previous answers)",ROUND(BL7455,4))</f>
        <v>0.40899999999999997</v>
      </c>
      <c r="BQ7455" s="157">
        <f>IF('1b-NaturalGas'!$R$91="no","not applicable (based on previous answers)",ROUND(BL7455,4))</f>
        <v>0.40899999999999997</v>
      </c>
    </row>
    <row r="7456" spans="30:69" x14ac:dyDescent="0.25">
      <c r="AD7456" s="157">
        <f t="shared" si="247"/>
        <v>0.41100000000000031</v>
      </c>
      <c r="AE7456" s="157">
        <f>IF('1a-Electricity'!$R$77="no","",ROUND(AD7456,4))</f>
        <v>0.41099999999999998</v>
      </c>
      <c r="AF7456" s="157">
        <f>IF('1a-Electricity'!$R$78="no","",ROUND(AD7456,4))</f>
        <v>0.41099999999999998</v>
      </c>
      <c r="AG7456" s="157">
        <f>IF('1a-Electricity'!$R$79="no","",ROUND(AD7456,4))</f>
        <v>0.41099999999999998</v>
      </c>
      <c r="BL7456" s="157">
        <f t="shared" si="248"/>
        <v>0.41000000000000031</v>
      </c>
      <c r="BM7456" s="157">
        <f>IF('1b-NaturalGas'!$R$87="no","",ROUND(BL7456,4))</f>
        <v>0.41</v>
      </c>
      <c r="BN7456" s="157">
        <f>IF('1b-NaturalGas'!$R$88="no","",ROUND(BL7456,4))</f>
        <v>0.41</v>
      </c>
      <c r="BO7456" s="157">
        <f>IF('1b-NaturalGas'!$R$89="no","",ROUND(BL7456,4))</f>
        <v>0.41</v>
      </c>
      <c r="BP7456" s="157">
        <f>IF('1b-NaturalGas'!$R$90="no","not applicable (based on previous answers)",ROUND(BL7456,4))</f>
        <v>0.41</v>
      </c>
      <c r="BQ7456" s="157">
        <f>IF('1b-NaturalGas'!$R$91="no","not applicable (based on previous answers)",ROUND(BL7456,4))</f>
        <v>0.41</v>
      </c>
    </row>
    <row r="7457" spans="30:69" x14ac:dyDescent="0.25">
      <c r="AD7457" s="157">
        <f t="shared" si="247"/>
        <v>0.41200000000000031</v>
      </c>
      <c r="AE7457" s="157">
        <f>IF('1a-Electricity'!$R$77="no","",ROUND(AD7457,4))</f>
        <v>0.41199999999999998</v>
      </c>
      <c r="AF7457" s="157">
        <f>IF('1a-Electricity'!$R$78="no","",ROUND(AD7457,4))</f>
        <v>0.41199999999999998</v>
      </c>
      <c r="AG7457" s="157">
        <f>IF('1a-Electricity'!$R$79="no","",ROUND(AD7457,4))</f>
        <v>0.41199999999999998</v>
      </c>
      <c r="BL7457" s="157">
        <f t="shared" si="248"/>
        <v>0.41100000000000031</v>
      </c>
      <c r="BM7457" s="157">
        <f>IF('1b-NaturalGas'!$R$87="no","",ROUND(BL7457,4))</f>
        <v>0.41099999999999998</v>
      </c>
      <c r="BN7457" s="157">
        <f>IF('1b-NaturalGas'!$R$88="no","",ROUND(BL7457,4))</f>
        <v>0.41099999999999998</v>
      </c>
      <c r="BO7457" s="157">
        <f>IF('1b-NaturalGas'!$R$89="no","",ROUND(BL7457,4))</f>
        <v>0.41099999999999998</v>
      </c>
      <c r="BP7457" s="157">
        <f>IF('1b-NaturalGas'!$R$90="no","not applicable (based on previous answers)",ROUND(BL7457,4))</f>
        <v>0.41099999999999998</v>
      </c>
      <c r="BQ7457" s="157">
        <f>IF('1b-NaturalGas'!$R$91="no","not applicable (based on previous answers)",ROUND(BL7457,4))</f>
        <v>0.41099999999999998</v>
      </c>
    </row>
    <row r="7458" spans="30:69" x14ac:dyDescent="0.25">
      <c r="AD7458" s="157">
        <f t="shared" si="247"/>
        <v>0.41300000000000031</v>
      </c>
      <c r="AE7458" s="157">
        <f>IF('1a-Electricity'!$R$77="no","",ROUND(AD7458,4))</f>
        <v>0.41299999999999998</v>
      </c>
      <c r="AF7458" s="157">
        <f>IF('1a-Electricity'!$R$78="no","",ROUND(AD7458,4))</f>
        <v>0.41299999999999998</v>
      </c>
      <c r="AG7458" s="157">
        <f>IF('1a-Electricity'!$R$79="no","",ROUND(AD7458,4))</f>
        <v>0.41299999999999998</v>
      </c>
      <c r="BL7458" s="157">
        <f t="shared" si="248"/>
        <v>0.41200000000000031</v>
      </c>
      <c r="BM7458" s="157">
        <f>IF('1b-NaturalGas'!$R$87="no","",ROUND(BL7458,4))</f>
        <v>0.41199999999999998</v>
      </c>
      <c r="BN7458" s="157">
        <f>IF('1b-NaturalGas'!$R$88="no","",ROUND(BL7458,4))</f>
        <v>0.41199999999999998</v>
      </c>
      <c r="BO7458" s="157">
        <f>IF('1b-NaturalGas'!$R$89="no","",ROUND(BL7458,4))</f>
        <v>0.41199999999999998</v>
      </c>
      <c r="BP7458" s="157">
        <f>IF('1b-NaturalGas'!$R$90="no","not applicable (based on previous answers)",ROUND(BL7458,4))</f>
        <v>0.41199999999999998</v>
      </c>
      <c r="BQ7458" s="157">
        <f>IF('1b-NaturalGas'!$R$91="no","not applicable (based on previous answers)",ROUND(BL7458,4))</f>
        <v>0.41199999999999998</v>
      </c>
    </row>
    <row r="7459" spans="30:69" x14ac:dyDescent="0.25">
      <c r="AD7459" s="157">
        <f t="shared" si="247"/>
        <v>0.41400000000000031</v>
      </c>
      <c r="AE7459" s="157">
        <f>IF('1a-Electricity'!$R$77="no","",ROUND(AD7459,4))</f>
        <v>0.41399999999999998</v>
      </c>
      <c r="AF7459" s="157">
        <f>IF('1a-Electricity'!$R$78="no","",ROUND(AD7459,4))</f>
        <v>0.41399999999999998</v>
      </c>
      <c r="AG7459" s="157">
        <f>IF('1a-Electricity'!$R$79="no","",ROUND(AD7459,4))</f>
        <v>0.41399999999999998</v>
      </c>
      <c r="BL7459" s="157">
        <f t="shared" si="248"/>
        <v>0.41300000000000031</v>
      </c>
      <c r="BM7459" s="157">
        <f>IF('1b-NaturalGas'!$R$87="no","",ROUND(BL7459,4))</f>
        <v>0.41299999999999998</v>
      </c>
      <c r="BN7459" s="157">
        <f>IF('1b-NaturalGas'!$R$88="no","",ROUND(BL7459,4))</f>
        <v>0.41299999999999998</v>
      </c>
      <c r="BO7459" s="157">
        <f>IF('1b-NaturalGas'!$R$89="no","",ROUND(BL7459,4))</f>
        <v>0.41299999999999998</v>
      </c>
      <c r="BP7459" s="157">
        <f>IF('1b-NaturalGas'!$R$90="no","not applicable (based on previous answers)",ROUND(BL7459,4))</f>
        <v>0.41299999999999998</v>
      </c>
      <c r="BQ7459" s="157">
        <f>IF('1b-NaturalGas'!$R$91="no","not applicable (based on previous answers)",ROUND(BL7459,4))</f>
        <v>0.41299999999999998</v>
      </c>
    </row>
    <row r="7460" spans="30:69" x14ac:dyDescent="0.25">
      <c r="AD7460" s="157">
        <f t="shared" si="247"/>
        <v>0.41500000000000031</v>
      </c>
      <c r="AE7460" s="157">
        <f>IF('1a-Electricity'!$R$77="no","",ROUND(AD7460,4))</f>
        <v>0.41499999999999998</v>
      </c>
      <c r="AF7460" s="157">
        <f>IF('1a-Electricity'!$R$78="no","",ROUND(AD7460,4))</f>
        <v>0.41499999999999998</v>
      </c>
      <c r="AG7460" s="157">
        <f>IF('1a-Electricity'!$R$79="no","",ROUND(AD7460,4))</f>
        <v>0.41499999999999998</v>
      </c>
      <c r="BL7460" s="157">
        <f t="shared" si="248"/>
        <v>0.41400000000000031</v>
      </c>
      <c r="BM7460" s="157">
        <f>IF('1b-NaturalGas'!$R$87="no","",ROUND(BL7460,4))</f>
        <v>0.41399999999999998</v>
      </c>
      <c r="BN7460" s="157">
        <f>IF('1b-NaturalGas'!$R$88="no","",ROUND(BL7460,4))</f>
        <v>0.41399999999999998</v>
      </c>
      <c r="BO7460" s="157">
        <f>IF('1b-NaturalGas'!$R$89="no","",ROUND(BL7460,4))</f>
        <v>0.41399999999999998</v>
      </c>
      <c r="BP7460" s="157">
        <f>IF('1b-NaturalGas'!$R$90="no","not applicable (based on previous answers)",ROUND(BL7460,4))</f>
        <v>0.41399999999999998</v>
      </c>
      <c r="BQ7460" s="157">
        <f>IF('1b-NaturalGas'!$R$91="no","not applicable (based on previous answers)",ROUND(BL7460,4))</f>
        <v>0.41399999999999998</v>
      </c>
    </row>
    <row r="7461" spans="30:69" x14ac:dyDescent="0.25">
      <c r="AD7461" s="157">
        <f t="shared" si="247"/>
        <v>0.41600000000000031</v>
      </c>
      <c r="AE7461" s="157">
        <f>IF('1a-Electricity'!$R$77="no","",ROUND(AD7461,4))</f>
        <v>0.41599999999999998</v>
      </c>
      <c r="AF7461" s="157">
        <f>IF('1a-Electricity'!$R$78="no","",ROUND(AD7461,4))</f>
        <v>0.41599999999999998</v>
      </c>
      <c r="AG7461" s="157">
        <f>IF('1a-Electricity'!$R$79="no","",ROUND(AD7461,4))</f>
        <v>0.41599999999999998</v>
      </c>
      <c r="BL7461" s="157">
        <f t="shared" si="248"/>
        <v>0.41500000000000031</v>
      </c>
      <c r="BM7461" s="157">
        <f>IF('1b-NaturalGas'!$R$87="no","",ROUND(BL7461,4))</f>
        <v>0.41499999999999998</v>
      </c>
      <c r="BN7461" s="157">
        <f>IF('1b-NaturalGas'!$R$88="no","",ROUND(BL7461,4))</f>
        <v>0.41499999999999998</v>
      </c>
      <c r="BO7461" s="157">
        <f>IF('1b-NaturalGas'!$R$89="no","",ROUND(BL7461,4))</f>
        <v>0.41499999999999998</v>
      </c>
      <c r="BP7461" s="157">
        <f>IF('1b-NaturalGas'!$R$90="no","not applicable (based on previous answers)",ROUND(BL7461,4))</f>
        <v>0.41499999999999998</v>
      </c>
      <c r="BQ7461" s="157">
        <f>IF('1b-NaturalGas'!$R$91="no","not applicable (based on previous answers)",ROUND(BL7461,4))</f>
        <v>0.41499999999999998</v>
      </c>
    </row>
    <row r="7462" spans="30:69" x14ac:dyDescent="0.25">
      <c r="AD7462" s="157">
        <f t="shared" si="247"/>
        <v>0.41700000000000031</v>
      </c>
      <c r="AE7462" s="157">
        <f>IF('1a-Electricity'!$R$77="no","",ROUND(AD7462,4))</f>
        <v>0.41699999999999998</v>
      </c>
      <c r="AF7462" s="157">
        <f>IF('1a-Electricity'!$R$78="no","",ROUND(AD7462,4))</f>
        <v>0.41699999999999998</v>
      </c>
      <c r="AG7462" s="157">
        <f>IF('1a-Electricity'!$R$79="no","",ROUND(AD7462,4))</f>
        <v>0.41699999999999998</v>
      </c>
      <c r="BL7462" s="157">
        <f t="shared" si="248"/>
        <v>0.41600000000000031</v>
      </c>
      <c r="BM7462" s="157">
        <f>IF('1b-NaturalGas'!$R$87="no","",ROUND(BL7462,4))</f>
        <v>0.41599999999999998</v>
      </c>
      <c r="BN7462" s="157">
        <f>IF('1b-NaturalGas'!$R$88="no","",ROUND(BL7462,4))</f>
        <v>0.41599999999999998</v>
      </c>
      <c r="BO7462" s="157">
        <f>IF('1b-NaturalGas'!$R$89="no","",ROUND(BL7462,4))</f>
        <v>0.41599999999999998</v>
      </c>
      <c r="BP7462" s="157">
        <f>IF('1b-NaturalGas'!$R$90="no","not applicable (based on previous answers)",ROUND(BL7462,4))</f>
        <v>0.41599999999999998</v>
      </c>
      <c r="BQ7462" s="157">
        <f>IF('1b-NaturalGas'!$R$91="no","not applicable (based on previous answers)",ROUND(BL7462,4))</f>
        <v>0.41599999999999998</v>
      </c>
    </row>
    <row r="7463" spans="30:69" x14ac:dyDescent="0.25">
      <c r="AD7463" s="157">
        <f t="shared" si="247"/>
        <v>0.41800000000000032</v>
      </c>
      <c r="AE7463" s="157">
        <f>IF('1a-Electricity'!$R$77="no","",ROUND(AD7463,4))</f>
        <v>0.41799999999999998</v>
      </c>
      <c r="AF7463" s="157">
        <f>IF('1a-Electricity'!$R$78="no","",ROUND(AD7463,4))</f>
        <v>0.41799999999999998</v>
      </c>
      <c r="AG7463" s="157">
        <f>IF('1a-Electricity'!$R$79="no","",ROUND(AD7463,4))</f>
        <v>0.41799999999999998</v>
      </c>
      <c r="BL7463" s="157">
        <f t="shared" si="248"/>
        <v>0.41700000000000031</v>
      </c>
      <c r="BM7463" s="157">
        <f>IF('1b-NaturalGas'!$R$87="no","",ROUND(BL7463,4))</f>
        <v>0.41699999999999998</v>
      </c>
      <c r="BN7463" s="157">
        <f>IF('1b-NaturalGas'!$R$88="no","",ROUND(BL7463,4))</f>
        <v>0.41699999999999998</v>
      </c>
      <c r="BO7463" s="157">
        <f>IF('1b-NaturalGas'!$R$89="no","",ROUND(BL7463,4))</f>
        <v>0.41699999999999998</v>
      </c>
      <c r="BP7463" s="157">
        <f>IF('1b-NaturalGas'!$R$90="no","not applicable (based on previous answers)",ROUND(BL7463,4))</f>
        <v>0.41699999999999998</v>
      </c>
      <c r="BQ7463" s="157">
        <f>IF('1b-NaturalGas'!$R$91="no","not applicable (based on previous answers)",ROUND(BL7463,4))</f>
        <v>0.41699999999999998</v>
      </c>
    </row>
    <row r="7464" spans="30:69" x14ac:dyDescent="0.25">
      <c r="AD7464" s="157">
        <f t="shared" si="247"/>
        <v>0.41900000000000032</v>
      </c>
      <c r="AE7464" s="157">
        <f>IF('1a-Electricity'!$R$77="no","",ROUND(AD7464,4))</f>
        <v>0.41899999999999998</v>
      </c>
      <c r="AF7464" s="157">
        <f>IF('1a-Electricity'!$R$78="no","",ROUND(AD7464,4))</f>
        <v>0.41899999999999998</v>
      </c>
      <c r="AG7464" s="157">
        <f>IF('1a-Electricity'!$R$79="no","",ROUND(AD7464,4))</f>
        <v>0.41899999999999998</v>
      </c>
      <c r="BL7464" s="157">
        <f t="shared" si="248"/>
        <v>0.41800000000000032</v>
      </c>
      <c r="BM7464" s="157">
        <f>IF('1b-NaturalGas'!$R$87="no","",ROUND(BL7464,4))</f>
        <v>0.41799999999999998</v>
      </c>
      <c r="BN7464" s="157">
        <f>IF('1b-NaturalGas'!$R$88="no","",ROUND(BL7464,4))</f>
        <v>0.41799999999999998</v>
      </c>
      <c r="BO7464" s="157">
        <f>IF('1b-NaturalGas'!$R$89="no","",ROUND(BL7464,4))</f>
        <v>0.41799999999999998</v>
      </c>
      <c r="BP7464" s="157">
        <f>IF('1b-NaturalGas'!$R$90="no","not applicable (based on previous answers)",ROUND(BL7464,4))</f>
        <v>0.41799999999999998</v>
      </c>
      <c r="BQ7464" s="157">
        <f>IF('1b-NaturalGas'!$R$91="no","not applicable (based on previous answers)",ROUND(BL7464,4))</f>
        <v>0.41799999999999998</v>
      </c>
    </row>
    <row r="7465" spans="30:69" x14ac:dyDescent="0.25">
      <c r="AD7465" s="157">
        <f t="shared" si="247"/>
        <v>0.42000000000000032</v>
      </c>
      <c r="AE7465" s="157">
        <f>IF('1a-Electricity'!$R$77="no","",ROUND(AD7465,4))</f>
        <v>0.42</v>
      </c>
      <c r="AF7465" s="157">
        <f>IF('1a-Electricity'!$R$78="no","",ROUND(AD7465,4))</f>
        <v>0.42</v>
      </c>
      <c r="AG7465" s="157">
        <f>IF('1a-Electricity'!$R$79="no","",ROUND(AD7465,4))</f>
        <v>0.42</v>
      </c>
      <c r="BL7465" s="157">
        <f t="shared" si="248"/>
        <v>0.41900000000000032</v>
      </c>
      <c r="BM7465" s="157">
        <f>IF('1b-NaturalGas'!$R$87="no","",ROUND(BL7465,4))</f>
        <v>0.41899999999999998</v>
      </c>
      <c r="BN7465" s="157">
        <f>IF('1b-NaturalGas'!$R$88="no","",ROUND(BL7465,4))</f>
        <v>0.41899999999999998</v>
      </c>
      <c r="BO7465" s="157">
        <f>IF('1b-NaturalGas'!$R$89="no","",ROUND(BL7465,4))</f>
        <v>0.41899999999999998</v>
      </c>
      <c r="BP7465" s="157">
        <f>IF('1b-NaturalGas'!$R$90="no","not applicable (based on previous answers)",ROUND(BL7465,4))</f>
        <v>0.41899999999999998</v>
      </c>
      <c r="BQ7465" s="157">
        <f>IF('1b-NaturalGas'!$R$91="no","not applicable (based on previous answers)",ROUND(BL7465,4))</f>
        <v>0.41899999999999998</v>
      </c>
    </row>
    <row r="7466" spans="30:69" x14ac:dyDescent="0.25">
      <c r="AD7466" s="157">
        <f t="shared" si="247"/>
        <v>0.42100000000000032</v>
      </c>
      <c r="AE7466" s="157">
        <f>IF('1a-Electricity'!$R$77="no","",ROUND(AD7466,4))</f>
        <v>0.42099999999999999</v>
      </c>
      <c r="AF7466" s="157">
        <f>IF('1a-Electricity'!$R$78="no","",ROUND(AD7466,4))</f>
        <v>0.42099999999999999</v>
      </c>
      <c r="AG7466" s="157">
        <f>IF('1a-Electricity'!$R$79="no","",ROUND(AD7466,4))</f>
        <v>0.42099999999999999</v>
      </c>
      <c r="BL7466" s="157">
        <f t="shared" si="248"/>
        <v>0.42000000000000032</v>
      </c>
      <c r="BM7466" s="157">
        <f>IF('1b-NaturalGas'!$R$87="no","",ROUND(BL7466,4))</f>
        <v>0.42</v>
      </c>
      <c r="BN7466" s="157">
        <f>IF('1b-NaturalGas'!$R$88="no","",ROUND(BL7466,4))</f>
        <v>0.42</v>
      </c>
      <c r="BO7466" s="157">
        <f>IF('1b-NaturalGas'!$R$89="no","",ROUND(BL7466,4))</f>
        <v>0.42</v>
      </c>
      <c r="BP7466" s="157">
        <f>IF('1b-NaturalGas'!$R$90="no","not applicable (based on previous answers)",ROUND(BL7466,4))</f>
        <v>0.42</v>
      </c>
      <c r="BQ7466" s="157">
        <f>IF('1b-NaturalGas'!$R$91="no","not applicable (based on previous answers)",ROUND(BL7466,4))</f>
        <v>0.42</v>
      </c>
    </row>
    <row r="7467" spans="30:69" x14ac:dyDescent="0.25">
      <c r="AD7467" s="157">
        <f t="shared" si="247"/>
        <v>0.42200000000000032</v>
      </c>
      <c r="AE7467" s="157">
        <f>IF('1a-Electricity'!$R$77="no","",ROUND(AD7467,4))</f>
        <v>0.42199999999999999</v>
      </c>
      <c r="AF7467" s="157">
        <f>IF('1a-Electricity'!$R$78="no","",ROUND(AD7467,4))</f>
        <v>0.42199999999999999</v>
      </c>
      <c r="AG7467" s="157">
        <f>IF('1a-Electricity'!$R$79="no","",ROUND(AD7467,4))</f>
        <v>0.42199999999999999</v>
      </c>
      <c r="BL7467" s="157">
        <f t="shared" si="248"/>
        <v>0.42100000000000032</v>
      </c>
      <c r="BM7467" s="157">
        <f>IF('1b-NaturalGas'!$R$87="no","",ROUND(BL7467,4))</f>
        <v>0.42099999999999999</v>
      </c>
      <c r="BN7467" s="157">
        <f>IF('1b-NaturalGas'!$R$88="no","",ROUND(BL7467,4))</f>
        <v>0.42099999999999999</v>
      </c>
      <c r="BO7467" s="157">
        <f>IF('1b-NaturalGas'!$R$89="no","",ROUND(BL7467,4))</f>
        <v>0.42099999999999999</v>
      </c>
      <c r="BP7467" s="157">
        <f>IF('1b-NaturalGas'!$R$90="no","not applicable (based on previous answers)",ROUND(BL7467,4))</f>
        <v>0.42099999999999999</v>
      </c>
      <c r="BQ7467" s="157">
        <f>IF('1b-NaturalGas'!$R$91="no","not applicable (based on previous answers)",ROUND(BL7467,4))</f>
        <v>0.42099999999999999</v>
      </c>
    </row>
    <row r="7468" spans="30:69" x14ac:dyDescent="0.25">
      <c r="AD7468" s="157">
        <f t="shared" si="247"/>
        <v>0.42300000000000032</v>
      </c>
      <c r="AE7468" s="157">
        <f>IF('1a-Electricity'!$R$77="no","",ROUND(AD7468,4))</f>
        <v>0.42299999999999999</v>
      </c>
      <c r="AF7468" s="157">
        <f>IF('1a-Electricity'!$R$78="no","",ROUND(AD7468,4))</f>
        <v>0.42299999999999999</v>
      </c>
      <c r="AG7468" s="157">
        <f>IF('1a-Electricity'!$R$79="no","",ROUND(AD7468,4))</f>
        <v>0.42299999999999999</v>
      </c>
      <c r="BL7468" s="157">
        <f t="shared" si="248"/>
        <v>0.42200000000000032</v>
      </c>
      <c r="BM7468" s="157">
        <f>IF('1b-NaturalGas'!$R$87="no","",ROUND(BL7468,4))</f>
        <v>0.42199999999999999</v>
      </c>
      <c r="BN7468" s="157">
        <f>IF('1b-NaturalGas'!$R$88="no","",ROUND(BL7468,4))</f>
        <v>0.42199999999999999</v>
      </c>
      <c r="BO7468" s="157">
        <f>IF('1b-NaturalGas'!$R$89="no","",ROUND(BL7468,4))</f>
        <v>0.42199999999999999</v>
      </c>
      <c r="BP7468" s="157">
        <f>IF('1b-NaturalGas'!$R$90="no","not applicable (based on previous answers)",ROUND(BL7468,4))</f>
        <v>0.42199999999999999</v>
      </c>
      <c r="BQ7468" s="157">
        <f>IF('1b-NaturalGas'!$R$91="no","not applicable (based on previous answers)",ROUND(BL7468,4))</f>
        <v>0.42199999999999999</v>
      </c>
    </row>
    <row r="7469" spans="30:69" x14ac:dyDescent="0.25">
      <c r="AD7469" s="157">
        <f t="shared" si="247"/>
        <v>0.42400000000000032</v>
      </c>
      <c r="AE7469" s="157">
        <f>IF('1a-Electricity'!$R$77="no","",ROUND(AD7469,4))</f>
        <v>0.42399999999999999</v>
      </c>
      <c r="AF7469" s="157">
        <f>IF('1a-Electricity'!$R$78="no","",ROUND(AD7469,4))</f>
        <v>0.42399999999999999</v>
      </c>
      <c r="AG7469" s="157">
        <f>IF('1a-Electricity'!$R$79="no","",ROUND(AD7469,4))</f>
        <v>0.42399999999999999</v>
      </c>
      <c r="BL7469" s="157">
        <f t="shared" si="248"/>
        <v>0.42300000000000032</v>
      </c>
      <c r="BM7469" s="157">
        <f>IF('1b-NaturalGas'!$R$87="no","",ROUND(BL7469,4))</f>
        <v>0.42299999999999999</v>
      </c>
      <c r="BN7469" s="157">
        <f>IF('1b-NaturalGas'!$R$88="no","",ROUND(BL7469,4))</f>
        <v>0.42299999999999999</v>
      </c>
      <c r="BO7469" s="157">
        <f>IF('1b-NaturalGas'!$R$89="no","",ROUND(BL7469,4))</f>
        <v>0.42299999999999999</v>
      </c>
      <c r="BP7469" s="157">
        <f>IF('1b-NaturalGas'!$R$90="no","not applicable (based on previous answers)",ROUND(BL7469,4))</f>
        <v>0.42299999999999999</v>
      </c>
      <c r="BQ7469" s="157">
        <f>IF('1b-NaturalGas'!$R$91="no","not applicable (based on previous answers)",ROUND(BL7469,4))</f>
        <v>0.42299999999999999</v>
      </c>
    </row>
    <row r="7470" spans="30:69" x14ac:dyDescent="0.25">
      <c r="AD7470" s="157">
        <f t="shared" si="247"/>
        <v>0.42500000000000032</v>
      </c>
      <c r="AE7470" s="157">
        <f>IF('1a-Electricity'!$R$77="no","",ROUND(AD7470,4))</f>
        <v>0.42499999999999999</v>
      </c>
      <c r="AF7470" s="157">
        <f>IF('1a-Electricity'!$R$78="no","",ROUND(AD7470,4))</f>
        <v>0.42499999999999999</v>
      </c>
      <c r="AG7470" s="157">
        <f>IF('1a-Electricity'!$R$79="no","",ROUND(AD7470,4))</f>
        <v>0.42499999999999999</v>
      </c>
      <c r="BL7470" s="157">
        <f t="shared" si="248"/>
        <v>0.42400000000000032</v>
      </c>
      <c r="BM7470" s="157">
        <f>IF('1b-NaturalGas'!$R$87="no","",ROUND(BL7470,4))</f>
        <v>0.42399999999999999</v>
      </c>
      <c r="BN7470" s="157">
        <f>IF('1b-NaturalGas'!$R$88="no","",ROUND(BL7470,4))</f>
        <v>0.42399999999999999</v>
      </c>
      <c r="BO7470" s="157">
        <f>IF('1b-NaturalGas'!$R$89="no","",ROUND(BL7470,4))</f>
        <v>0.42399999999999999</v>
      </c>
      <c r="BP7470" s="157">
        <f>IF('1b-NaturalGas'!$R$90="no","not applicable (based on previous answers)",ROUND(BL7470,4))</f>
        <v>0.42399999999999999</v>
      </c>
      <c r="BQ7470" s="157">
        <f>IF('1b-NaturalGas'!$R$91="no","not applicable (based on previous answers)",ROUND(BL7470,4))</f>
        <v>0.42399999999999999</v>
      </c>
    </row>
    <row r="7471" spans="30:69" x14ac:dyDescent="0.25">
      <c r="AD7471" s="157">
        <f t="shared" si="247"/>
        <v>0.42600000000000032</v>
      </c>
      <c r="AE7471" s="157">
        <f>IF('1a-Electricity'!$R$77="no","",ROUND(AD7471,4))</f>
        <v>0.42599999999999999</v>
      </c>
      <c r="AF7471" s="157">
        <f>IF('1a-Electricity'!$R$78="no","",ROUND(AD7471,4))</f>
        <v>0.42599999999999999</v>
      </c>
      <c r="AG7471" s="157">
        <f>IF('1a-Electricity'!$R$79="no","",ROUND(AD7471,4))</f>
        <v>0.42599999999999999</v>
      </c>
      <c r="BL7471" s="157">
        <f t="shared" si="248"/>
        <v>0.42500000000000032</v>
      </c>
      <c r="BM7471" s="157">
        <f>IF('1b-NaturalGas'!$R$87="no","",ROUND(BL7471,4))</f>
        <v>0.42499999999999999</v>
      </c>
      <c r="BN7471" s="157">
        <f>IF('1b-NaturalGas'!$R$88="no","",ROUND(BL7471,4))</f>
        <v>0.42499999999999999</v>
      </c>
      <c r="BO7471" s="157">
        <f>IF('1b-NaturalGas'!$R$89="no","",ROUND(BL7471,4))</f>
        <v>0.42499999999999999</v>
      </c>
      <c r="BP7471" s="157">
        <f>IF('1b-NaturalGas'!$R$90="no","not applicable (based on previous answers)",ROUND(BL7471,4))</f>
        <v>0.42499999999999999</v>
      </c>
      <c r="BQ7471" s="157">
        <f>IF('1b-NaturalGas'!$R$91="no","not applicable (based on previous answers)",ROUND(BL7471,4))</f>
        <v>0.42499999999999999</v>
      </c>
    </row>
    <row r="7472" spans="30:69" x14ac:dyDescent="0.25">
      <c r="AD7472" s="157">
        <f t="shared" si="247"/>
        <v>0.42700000000000032</v>
      </c>
      <c r="AE7472" s="157">
        <f>IF('1a-Electricity'!$R$77="no","",ROUND(AD7472,4))</f>
        <v>0.42699999999999999</v>
      </c>
      <c r="AF7472" s="157">
        <f>IF('1a-Electricity'!$R$78="no","",ROUND(AD7472,4))</f>
        <v>0.42699999999999999</v>
      </c>
      <c r="AG7472" s="157">
        <f>IF('1a-Electricity'!$R$79="no","",ROUND(AD7472,4))</f>
        <v>0.42699999999999999</v>
      </c>
      <c r="BL7472" s="157">
        <f t="shared" si="248"/>
        <v>0.42600000000000032</v>
      </c>
      <c r="BM7472" s="157">
        <f>IF('1b-NaturalGas'!$R$87="no","",ROUND(BL7472,4))</f>
        <v>0.42599999999999999</v>
      </c>
      <c r="BN7472" s="157">
        <f>IF('1b-NaturalGas'!$R$88="no","",ROUND(BL7472,4))</f>
        <v>0.42599999999999999</v>
      </c>
      <c r="BO7472" s="157">
        <f>IF('1b-NaturalGas'!$R$89="no","",ROUND(BL7472,4))</f>
        <v>0.42599999999999999</v>
      </c>
      <c r="BP7472" s="157">
        <f>IF('1b-NaturalGas'!$R$90="no","not applicable (based on previous answers)",ROUND(BL7472,4))</f>
        <v>0.42599999999999999</v>
      </c>
      <c r="BQ7472" s="157">
        <f>IF('1b-NaturalGas'!$R$91="no","not applicable (based on previous answers)",ROUND(BL7472,4))</f>
        <v>0.42599999999999999</v>
      </c>
    </row>
    <row r="7473" spans="30:69" x14ac:dyDescent="0.25">
      <c r="AD7473" s="157">
        <f t="shared" si="247"/>
        <v>0.42800000000000032</v>
      </c>
      <c r="AE7473" s="157">
        <f>IF('1a-Electricity'!$R$77="no","",ROUND(AD7473,4))</f>
        <v>0.42799999999999999</v>
      </c>
      <c r="AF7473" s="157">
        <f>IF('1a-Electricity'!$R$78="no","",ROUND(AD7473,4))</f>
        <v>0.42799999999999999</v>
      </c>
      <c r="AG7473" s="157">
        <f>IF('1a-Electricity'!$R$79="no","",ROUND(AD7473,4))</f>
        <v>0.42799999999999999</v>
      </c>
      <c r="BL7473" s="157">
        <f t="shared" si="248"/>
        <v>0.42700000000000032</v>
      </c>
      <c r="BM7473" s="157">
        <f>IF('1b-NaturalGas'!$R$87="no","",ROUND(BL7473,4))</f>
        <v>0.42699999999999999</v>
      </c>
      <c r="BN7473" s="157">
        <f>IF('1b-NaturalGas'!$R$88="no","",ROUND(BL7473,4))</f>
        <v>0.42699999999999999</v>
      </c>
      <c r="BO7473" s="157">
        <f>IF('1b-NaturalGas'!$R$89="no","",ROUND(BL7473,4))</f>
        <v>0.42699999999999999</v>
      </c>
      <c r="BP7473" s="157">
        <f>IF('1b-NaturalGas'!$R$90="no","not applicable (based on previous answers)",ROUND(BL7473,4))</f>
        <v>0.42699999999999999</v>
      </c>
      <c r="BQ7473" s="157">
        <f>IF('1b-NaturalGas'!$R$91="no","not applicable (based on previous answers)",ROUND(BL7473,4))</f>
        <v>0.42699999999999999</v>
      </c>
    </row>
    <row r="7474" spans="30:69" x14ac:dyDescent="0.25">
      <c r="AD7474" s="157">
        <f t="shared" si="247"/>
        <v>0.42900000000000033</v>
      </c>
      <c r="AE7474" s="157">
        <f>IF('1a-Electricity'!$R$77="no","",ROUND(AD7474,4))</f>
        <v>0.42899999999999999</v>
      </c>
      <c r="AF7474" s="157">
        <f>IF('1a-Electricity'!$R$78="no","",ROUND(AD7474,4))</f>
        <v>0.42899999999999999</v>
      </c>
      <c r="AG7474" s="157">
        <f>IF('1a-Electricity'!$R$79="no","",ROUND(AD7474,4))</f>
        <v>0.42899999999999999</v>
      </c>
      <c r="BL7474" s="157">
        <f t="shared" si="248"/>
        <v>0.42800000000000032</v>
      </c>
      <c r="BM7474" s="157">
        <f>IF('1b-NaturalGas'!$R$87="no","",ROUND(BL7474,4))</f>
        <v>0.42799999999999999</v>
      </c>
      <c r="BN7474" s="157">
        <f>IF('1b-NaturalGas'!$R$88="no","",ROUND(BL7474,4))</f>
        <v>0.42799999999999999</v>
      </c>
      <c r="BO7474" s="157">
        <f>IF('1b-NaturalGas'!$R$89="no","",ROUND(BL7474,4))</f>
        <v>0.42799999999999999</v>
      </c>
      <c r="BP7474" s="157">
        <f>IF('1b-NaturalGas'!$R$90="no","not applicable (based on previous answers)",ROUND(BL7474,4))</f>
        <v>0.42799999999999999</v>
      </c>
      <c r="BQ7474" s="157">
        <f>IF('1b-NaturalGas'!$R$91="no","not applicable (based on previous answers)",ROUND(BL7474,4))</f>
        <v>0.42799999999999999</v>
      </c>
    </row>
    <row r="7475" spans="30:69" x14ac:dyDescent="0.25">
      <c r="AD7475" s="157">
        <f t="shared" si="247"/>
        <v>0.43000000000000033</v>
      </c>
      <c r="AE7475" s="157">
        <f>IF('1a-Electricity'!$R$77="no","",ROUND(AD7475,4))</f>
        <v>0.43</v>
      </c>
      <c r="AF7475" s="157">
        <f>IF('1a-Electricity'!$R$78="no","",ROUND(AD7475,4))</f>
        <v>0.43</v>
      </c>
      <c r="AG7475" s="157">
        <f>IF('1a-Electricity'!$R$79="no","",ROUND(AD7475,4))</f>
        <v>0.43</v>
      </c>
      <c r="BL7475" s="157">
        <f t="shared" si="248"/>
        <v>0.42900000000000033</v>
      </c>
      <c r="BM7475" s="157">
        <f>IF('1b-NaturalGas'!$R$87="no","",ROUND(BL7475,4))</f>
        <v>0.42899999999999999</v>
      </c>
      <c r="BN7475" s="157">
        <f>IF('1b-NaturalGas'!$R$88="no","",ROUND(BL7475,4))</f>
        <v>0.42899999999999999</v>
      </c>
      <c r="BO7475" s="157">
        <f>IF('1b-NaturalGas'!$R$89="no","",ROUND(BL7475,4))</f>
        <v>0.42899999999999999</v>
      </c>
      <c r="BP7475" s="157">
        <f>IF('1b-NaturalGas'!$R$90="no","not applicable (based on previous answers)",ROUND(BL7475,4))</f>
        <v>0.42899999999999999</v>
      </c>
      <c r="BQ7475" s="157">
        <f>IF('1b-NaturalGas'!$R$91="no","not applicable (based on previous answers)",ROUND(BL7475,4))</f>
        <v>0.42899999999999999</v>
      </c>
    </row>
    <row r="7476" spans="30:69" x14ac:dyDescent="0.25">
      <c r="AD7476" s="157">
        <f t="shared" si="247"/>
        <v>0.43100000000000033</v>
      </c>
      <c r="AE7476" s="157">
        <f>IF('1a-Electricity'!$R$77="no","",ROUND(AD7476,4))</f>
        <v>0.43099999999999999</v>
      </c>
      <c r="AF7476" s="157">
        <f>IF('1a-Electricity'!$R$78="no","",ROUND(AD7476,4))</f>
        <v>0.43099999999999999</v>
      </c>
      <c r="AG7476" s="157">
        <f>IF('1a-Electricity'!$R$79="no","",ROUND(AD7476,4))</f>
        <v>0.43099999999999999</v>
      </c>
      <c r="BL7476" s="157">
        <f t="shared" si="248"/>
        <v>0.43000000000000033</v>
      </c>
      <c r="BM7476" s="157">
        <f>IF('1b-NaturalGas'!$R$87="no","",ROUND(BL7476,4))</f>
        <v>0.43</v>
      </c>
      <c r="BN7476" s="157">
        <f>IF('1b-NaturalGas'!$R$88="no","",ROUND(BL7476,4))</f>
        <v>0.43</v>
      </c>
      <c r="BO7476" s="157">
        <f>IF('1b-NaturalGas'!$R$89="no","",ROUND(BL7476,4))</f>
        <v>0.43</v>
      </c>
      <c r="BP7476" s="157">
        <f>IF('1b-NaturalGas'!$R$90="no","not applicable (based on previous answers)",ROUND(BL7476,4))</f>
        <v>0.43</v>
      </c>
      <c r="BQ7476" s="157">
        <f>IF('1b-NaturalGas'!$R$91="no","not applicable (based on previous answers)",ROUND(BL7476,4))</f>
        <v>0.43</v>
      </c>
    </row>
    <row r="7477" spans="30:69" x14ac:dyDescent="0.25">
      <c r="AD7477" s="157">
        <f t="shared" si="247"/>
        <v>0.43200000000000033</v>
      </c>
      <c r="AE7477" s="157">
        <f>IF('1a-Electricity'!$R$77="no","",ROUND(AD7477,4))</f>
        <v>0.432</v>
      </c>
      <c r="AF7477" s="157">
        <f>IF('1a-Electricity'!$R$78="no","",ROUND(AD7477,4))</f>
        <v>0.432</v>
      </c>
      <c r="AG7477" s="157">
        <f>IF('1a-Electricity'!$R$79="no","",ROUND(AD7477,4))</f>
        <v>0.432</v>
      </c>
      <c r="BL7477" s="157">
        <f t="shared" si="248"/>
        <v>0.43100000000000033</v>
      </c>
      <c r="BM7477" s="157">
        <f>IF('1b-NaturalGas'!$R$87="no","",ROUND(BL7477,4))</f>
        <v>0.43099999999999999</v>
      </c>
      <c r="BN7477" s="157">
        <f>IF('1b-NaturalGas'!$R$88="no","",ROUND(BL7477,4))</f>
        <v>0.43099999999999999</v>
      </c>
      <c r="BO7477" s="157">
        <f>IF('1b-NaturalGas'!$R$89="no","",ROUND(BL7477,4))</f>
        <v>0.43099999999999999</v>
      </c>
      <c r="BP7477" s="157">
        <f>IF('1b-NaturalGas'!$R$90="no","not applicable (based on previous answers)",ROUND(BL7477,4))</f>
        <v>0.43099999999999999</v>
      </c>
      <c r="BQ7477" s="157">
        <f>IF('1b-NaturalGas'!$R$91="no","not applicable (based on previous answers)",ROUND(BL7477,4))</f>
        <v>0.43099999999999999</v>
      </c>
    </row>
    <row r="7478" spans="30:69" x14ac:dyDescent="0.25">
      <c r="AD7478" s="157">
        <f t="shared" si="247"/>
        <v>0.43300000000000033</v>
      </c>
      <c r="AE7478" s="157">
        <f>IF('1a-Electricity'!$R$77="no","",ROUND(AD7478,4))</f>
        <v>0.433</v>
      </c>
      <c r="AF7478" s="157">
        <f>IF('1a-Electricity'!$R$78="no","",ROUND(AD7478,4))</f>
        <v>0.433</v>
      </c>
      <c r="AG7478" s="157">
        <f>IF('1a-Electricity'!$R$79="no","",ROUND(AD7478,4))</f>
        <v>0.433</v>
      </c>
      <c r="BL7478" s="157">
        <f t="shared" si="248"/>
        <v>0.43200000000000033</v>
      </c>
      <c r="BM7478" s="157">
        <f>IF('1b-NaturalGas'!$R$87="no","",ROUND(BL7478,4))</f>
        <v>0.432</v>
      </c>
      <c r="BN7478" s="157">
        <f>IF('1b-NaturalGas'!$R$88="no","",ROUND(BL7478,4))</f>
        <v>0.432</v>
      </c>
      <c r="BO7478" s="157">
        <f>IF('1b-NaturalGas'!$R$89="no","",ROUND(BL7478,4))</f>
        <v>0.432</v>
      </c>
      <c r="BP7478" s="157">
        <f>IF('1b-NaturalGas'!$R$90="no","not applicable (based on previous answers)",ROUND(BL7478,4))</f>
        <v>0.432</v>
      </c>
      <c r="BQ7478" s="157">
        <f>IF('1b-NaturalGas'!$R$91="no","not applicable (based on previous answers)",ROUND(BL7478,4))</f>
        <v>0.432</v>
      </c>
    </row>
    <row r="7479" spans="30:69" x14ac:dyDescent="0.25">
      <c r="AD7479" s="157">
        <f t="shared" si="247"/>
        <v>0.43400000000000033</v>
      </c>
      <c r="AE7479" s="157">
        <f>IF('1a-Electricity'!$R$77="no","",ROUND(AD7479,4))</f>
        <v>0.434</v>
      </c>
      <c r="AF7479" s="157">
        <f>IF('1a-Electricity'!$R$78="no","",ROUND(AD7479,4))</f>
        <v>0.434</v>
      </c>
      <c r="AG7479" s="157">
        <f>IF('1a-Electricity'!$R$79="no","",ROUND(AD7479,4))</f>
        <v>0.434</v>
      </c>
      <c r="BL7479" s="157">
        <f t="shared" si="248"/>
        <v>0.43300000000000033</v>
      </c>
      <c r="BM7479" s="157">
        <f>IF('1b-NaturalGas'!$R$87="no","",ROUND(BL7479,4))</f>
        <v>0.433</v>
      </c>
      <c r="BN7479" s="157">
        <f>IF('1b-NaturalGas'!$R$88="no","",ROUND(BL7479,4))</f>
        <v>0.433</v>
      </c>
      <c r="BO7479" s="157">
        <f>IF('1b-NaturalGas'!$R$89="no","",ROUND(BL7479,4))</f>
        <v>0.433</v>
      </c>
      <c r="BP7479" s="157">
        <f>IF('1b-NaturalGas'!$R$90="no","not applicable (based on previous answers)",ROUND(BL7479,4))</f>
        <v>0.433</v>
      </c>
      <c r="BQ7479" s="157">
        <f>IF('1b-NaturalGas'!$R$91="no","not applicable (based on previous answers)",ROUND(BL7479,4))</f>
        <v>0.433</v>
      </c>
    </row>
    <row r="7480" spans="30:69" x14ac:dyDescent="0.25">
      <c r="AD7480" s="157">
        <f t="shared" si="247"/>
        <v>0.43500000000000033</v>
      </c>
      <c r="AE7480" s="157">
        <f>IF('1a-Electricity'!$R$77="no","",ROUND(AD7480,4))</f>
        <v>0.435</v>
      </c>
      <c r="AF7480" s="157">
        <f>IF('1a-Electricity'!$R$78="no","",ROUND(AD7480,4))</f>
        <v>0.435</v>
      </c>
      <c r="AG7480" s="157">
        <f>IF('1a-Electricity'!$R$79="no","",ROUND(AD7480,4))</f>
        <v>0.435</v>
      </c>
      <c r="BL7480" s="157">
        <f t="shared" si="248"/>
        <v>0.43400000000000033</v>
      </c>
      <c r="BM7480" s="157">
        <f>IF('1b-NaturalGas'!$R$87="no","",ROUND(BL7480,4))</f>
        <v>0.434</v>
      </c>
      <c r="BN7480" s="157">
        <f>IF('1b-NaturalGas'!$R$88="no","",ROUND(BL7480,4))</f>
        <v>0.434</v>
      </c>
      <c r="BO7480" s="157">
        <f>IF('1b-NaturalGas'!$R$89="no","",ROUND(BL7480,4))</f>
        <v>0.434</v>
      </c>
      <c r="BP7480" s="157">
        <f>IF('1b-NaturalGas'!$R$90="no","not applicable (based on previous answers)",ROUND(BL7480,4))</f>
        <v>0.434</v>
      </c>
      <c r="BQ7480" s="157">
        <f>IF('1b-NaturalGas'!$R$91="no","not applicable (based on previous answers)",ROUND(BL7480,4))</f>
        <v>0.434</v>
      </c>
    </row>
    <row r="7481" spans="30:69" x14ac:dyDescent="0.25">
      <c r="AD7481" s="157">
        <f t="shared" si="247"/>
        <v>0.43600000000000033</v>
      </c>
      <c r="AE7481" s="157">
        <f>IF('1a-Electricity'!$R$77="no","",ROUND(AD7481,4))</f>
        <v>0.436</v>
      </c>
      <c r="AF7481" s="157">
        <f>IF('1a-Electricity'!$R$78="no","",ROUND(AD7481,4))</f>
        <v>0.436</v>
      </c>
      <c r="AG7481" s="157">
        <f>IF('1a-Electricity'!$R$79="no","",ROUND(AD7481,4))</f>
        <v>0.436</v>
      </c>
      <c r="BL7481" s="157">
        <f t="shared" si="248"/>
        <v>0.43500000000000033</v>
      </c>
      <c r="BM7481" s="157">
        <f>IF('1b-NaturalGas'!$R$87="no","",ROUND(BL7481,4))</f>
        <v>0.435</v>
      </c>
      <c r="BN7481" s="157">
        <f>IF('1b-NaturalGas'!$R$88="no","",ROUND(BL7481,4))</f>
        <v>0.435</v>
      </c>
      <c r="BO7481" s="157">
        <f>IF('1b-NaturalGas'!$R$89="no","",ROUND(BL7481,4))</f>
        <v>0.435</v>
      </c>
      <c r="BP7481" s="157">
        <f>IF('1b-NaturalGas'!$R$90="no","not applicable (based on previous answers)",ROUND(BL7481,4))</f>
        <v>0.435</v>
      </c>
      <c r="BQ7481" s="157">
        <f>IF('1b-NaturalGas'!$R$91="no","not applicable (based on previous answers)",ROUND(BL7481,4))</f>
        <v>0.435</v>
      </c>
    </row>
    <row r="7482" spans="30:69" x14ac:dyDescent="0.25">
      <c r="AD7482" s="157">
        <f t="shared" si="247"/>
        <v>0.43700000000000033</v>
      </c>
      <c r="AE7482" s="157">
        <f>IF('1a-Electricity'!$R$77="no","",ROUND(AD7482,4))</f>
        <v>0.437</v>
      </c>
      <c r="AF7482" s="157">
        <f>IF('1a-Electricity'!$R$78="no","",ROUND(AD7482,4))</f>
        <v>0.437</v>
      </c>
      <c r="AG7482" s="157">
        <f>IF('1a-Electricity'!$R$79="no","",ROUND(AD7482,4))</f>
        <v>0.437</v>
      </c>
      <c r="BL7482" s="157">
        <f t="shared" si="248"/>
        <v>0.43600000000000033</v>
      </c>
      <c r="BM7482" s="157">
        <f>IF('1b-NaturalGas'!$R$87="no","",ROUND(BL7482,4))</f>
        <v>0.436</v>
      </c>
      <c r="BN7482" s="157">
        <f>IF('1b-NaturalGas'!$R$88="no","",ROUND(BL7482,4))</f>
        <v>0.436</v>
      </c>
      <c r="BO7482" s="157">
        <f>IF('1b-NaturalGas'!$R$89="no","",ROUND(BL7482,4))</f>
        <v>0.436</v>
      </c>
      <c r="BP7482" s="157">
        <f>IF('1b-NaturalGas'!$R$90="no","not applicable (based on previous answers)",ROUND(BL7482,4))</f>
        <v>0.436</v>
      </c>
      <c r="BQ7482" s="157">
        <f>IF('1b-NaturalGas'!$R$91="no","not applicable (based on previous answers)",ROUND(BL7482,4))</f>
        <v>0.436</v>
      </c>
    </row>
    <row r="7483" spans="30:69" x14ac:dyDescent="0.25">
      <c r="AD7483" s="157">
        <f t="shared" si="247"/>
        <v>0.43800000000000033</v>
      </c>
      <c r="AE7483" s="157">
        <f>IF('1a-Electricity'!$R$77="no","",ROUND(AD7483,4))</f>
        <v>0.438</v>
      </c>
      <c r="AF7483" s="157">
        <f>IF('1a-Electricity'!$R$78="no","",ROUND(AD7483,4))</f>
        <v>0.438</v>
      </c>
      <c r="AG7483" s="157">
        <f>IF('1a-Electricity'!$R$79="no","",ROUND(AD7483,4))</f>
        <v>0.438</v>
      </c>
      <c r="BL7483" s="157">
        <f t="shared" si="248"/>
        <v>0.43700000000000033</v>
      </c>
      <c r="BM7483" s="157">
        <f>IF('1b-NaturalGas'!$R$87="no","",ROUND(BL7483,4))</f>
        <v>0.437</v>
      </c>
      <c r="BN7483" s="157">
        <f>IF('1b-NaturalGas'!$R$88="no","",ROUND(BL7483,4))</f>
        <v>0.437</v>
      </c>
      <c r="BO7483" s="157">
        <f>IF('1b-NaturalGas'!$R$89="no","",ROUND(BL7483,4))</f>
        <v>0.437</v>
      </c>
      <c r="BP7483" s="157">
        <f>IF('1b-NaturalGas'!$R$90="no","not applicable (based on previous answers)",ROUND(BL7483,4))</f>
        <v>0.437</v>
      </c>
      <c r="BQ7483" s="157">
        <f>IF('1b-NaturalGas'!$R$91="no","not applicable (based on previous answers)",ROUND(BL7483,4))</f>
        <v>0.437</v>
      </c>
    </row>
    <row r="7484" spans="30:69" x14ac:dyDescent="0.25">
      <c r="AD7484" s="157">
        <f t="shared" si="247"/>
        <v>0.43900000000000033</v>
      </c>
      <c r="AE7484" s="157">
        <f>IF('1a-Electricity'!$R$77="no","",ROUND(AD7484,4))</f>
        <v>0.439</v>
      </c>
      <c r="AF7484" s="157">
        <f>IF('1a-Electricity'!$R$78="no","",ROUND(AD7484,4))</f>
        <v>0.439</v>
      </c>
      <c r="AG7484" s="157">
        <f>IF('1a-Electricity'!$R$79="no","",ROUND(AD7484,4))</f>
        <v>0.439</v>
      </c>
      <c r="BL7484" s="157">
        <f t="shared" si="248"/>
        <v>0.43800000000000033</v>
      </c>
      <c r="BM7484" s="157">
        <f>IF('1b-NaturalGas'!$R$87="no","",ROUND(BL7484,4))</f>
        <v>0.438</v>
      </c>
      <c r="BN7484" s="157">
        <f>IF('1b-NaturalGas'!$R$88="no","",ROUND(BL7484,4))</f>
        <v>0.438</v>
      </c>
      <c r="BO7484" s="157">
        <f>IF('1b-NaturalGas'!$R$89="no","",ROUND(BL7484,4))</f>
        <v>0.438</v>
      </c>
      <c r="BP7484" s="157">
        <f>IF('1b-NaturalGas'!$R$90="no","not applicable (based on previous answers)",ROUND(BL7484,4))</f>
        <v>0.438</v>
      </c>
      <c r="BQ7484" s="157">
        <f>IF('1b-NaturalGas'!$R$91="no","not applicable (based on previous answers)",ROUND(BL7484,4))</f>
        <v>0.438</v>
      </c>
    </row>
    <row r="7485" spans="30:69" x14ac:dyDescent="0.25">
      <c r="AD7485" s="157">
        <f t="shared" si="247"/>
        <v>0.44000000000000034</v>
      </c>
      <c r="AE7485" s="157">
        <f>IF('1a-Electricity'!$R$77="no","",ROUND(AD7485,4))</f>
        <v>0.44</v>
      </c>
      <c r="AF7485" s="157">
        <f>IF('1a-Electricity'!$R$78="no","",ROUND(AD7485,4))</f>
        <v>0.44</v>
      </c>
      <c r="AG7485" s="157">
        <f>IF('1a-Electricity'!$R$79="no","",ROUND(AD7485,4))</f>
        <v>0.44</v>
      </c>
      <c r="BL7485" s="157">
        <f t="shared" si="248"/>
        <v>0.43900000000000033</v>
      </c>
      <c r="BM7485" s="157">
        <f>IF('1b-NaturalGas'!$R$87="no","",ROUND(BL7485,4))</f>
        <v>0.439</v>
      </c>
      <c r="BN7485" s="157">
        <f>IF('1b-NaturalGas'!$R$88="no","",ROUND(BL7485,4))</f>
        <v>0.439</v>
      </c>
      <c r="BO7485" s="157">
        <f>IF('1b-NaturalGas'!$R$89="no","",ROUND(BL7485,4))</f>
        <v>0.439</v>
      </c>
      <c r="BP7485" s="157">
        <f>IF('1b-NaturalGas'!$R$90="no","not applicable (based on previous answers)",ROUND(BL7485,4))</f>
        <v>0.439</v>
      </c>
      <c r="BQ7485" s="157">
        <f>IF('1b-NaturalGas'!$R$91="no","not applicable (based on previous answers)",ROUND(BL7485,4))</f>
        <v>0.439</v>
      </c>
    </row>
    <row r="7486" spans="30:69" x14ac:dyDescent="0.25">
      <c r="AD7486" s="157">
        <f t="shared" ref="AD7486:AD7549" si="249">AD7485+0.001</f>
        <v>0.44100000000000034</v>
      </c>
      <c r="AE7486" s="157">
        <f>IF('1a-Electricity'!$R$77="no","",ROUND(AD7486,4))</f>
        <v>0.441</v>
      </c>
      <c r="AF7486" s="157">
        <f>IF('1a-Electricity'!$R$78="no","",ROUND(AD7486,4))</f>
        <v>0.441</v>
      </c>
      <c r="AG7486" s="157">
        <f>IF('1a-Electricity'!$R$79="no","",ROUND(AD7486,4))</f>
        <v>0.441</v>
      </c>
      <c r="BL7486" s="157">
        <f t="shared" si="248"/>
        <v>0.44000000000000034</v>
      </c>
      <c r="BM7486" s="157">
        <f>IF('1b-NaturalGas'!$R$87="no","",ROUND(BL7486,4))</f>
        <v>0.44</v>
      </c>
      <c r="BN7486" s="157">
        <f>IF('1b-NaturalGas'!$R$88="no","",ROUND(BL7486,4))</f>
        <v>0.44</v>
      </c>
      <c r="BO7486" s="157">
        <f>IF('1b-NaturalGas'!$R$89="no","",ROUND(BL7486,4))</f>
        <v>0.44</v>
      </c>
      <c r="BP7486" s="157">
        <f>IF('1b-NaturalGas'!$R$90="no","not applicable (based on previous answers)",ROUND(BL7486,4))</f>
        <v>0.44</v>
      </c>
      <c r="BQ7486" s="157">
        <f>IF('1b-NaturalGas'!$R$91="no","not applicable (based on previous answers)",ROUND(BL7486,4))</f>
        <v>0.44</v>
      </c>
    </row>
    <row r="7487" spans="30:69" x14ac:dyDescent="0.25">
      <c r="AD7487" s="157">
        <f t="shared" si="249"/>
        <v>0.44200000000000034</v>
      </c>
      <c r="AE7487" s="157">
        <f>IF('1a-Electricity'!$R$77="no","",ROUND(AD7487,4))</f>
        <v>0.442</v>
      </c>
      <c r="AF7487" s="157">
        <f>IF('1a-Electricity'!$R$78="no","",ROUND(AD7487,4))</f>
        <v>0.442</v>
      </c>
      <c r="AG7487" s="157">
        <f>IF('1a-Electricity'!$R$79="no","",ROUND(AD7487,4))</f>
        <v>0.442</v>
      </c>
      <c r="BL7487" s="157">
        <f t="shared" ref="BL7487:BL7550" si="250">BL7486+0.001</f>
        <v>0.44100000000000034</v>
      </c>
      <c r="BM7487" s="157">
        <f>IF('1b-NaturalGas'!$R$87="no","",ROUND(BL7487,4))</f>
        <v>0.441</v>
      </c>
      <c r="BN7487" s="157">
        <f>IF('1b-NaturalGas'!$R$88="no","",ROUND(BL7487,4))</f>
        <v>0.441</v>
      </c>
      <c r="BO7487" s="157">
        <f>IF('1b-NaturalGas'!$R$89="no","",ROUND(BL7487,4))</f>
        <v>0.441</v>
      </c>
      <c r="BP7487" s="157">
        <f>IF('1b-NaturalGas'!$R$90="no","not applicable (based on previous answers)",ROUND(BL7487,4))</f>
        <v>0.441</v>
      </c>
      <c r="BQ7487" s="157">
        <f>IF('1b-NaturalGas'!$R$91="no","not applicable (based on previous answers)",ROUND(BL7487,4))</f>
        <v>0.441</v>
      </c>
    </row>
    <row r="7488" spans="30:69" x14ac:dyDescent="0.25">
      <c r="AD7488" s="157">
        <f t="shared" si="249"/>
        <v>0.44300000000000034</v>
      </c>
      <c r="AE7488" s="157">
        <f>IF('1a-Electricity'!$R$77="no","",ROUND(AD7488,4))</f>
        <v>0.443</v>
      </c>
      <c r="AF7488" s="157">
        <f>IF('1a-Electricity'!$R$78="no","",ROUND(AD7488,4))</f>
        <v>0.443</v>
      </c>
      <c r="AG7488" s="157">
        <f>IF('1a-Electricity'!$R$79="no","",ROUND(AD7488,4))</f>
        <v>0.443</v>
      </c>
      <c r="BL7488" s="157">
        <f t="shared" si="250"/>
        <v>0.44200000000000034</v>
      </c>
      <c r="BM7488" s="157">
        <f>IF('1b-NaturalGas'!$R$87="no","",ROUND(BL7488,4))</f>
        <v>0.442</v>
      </c>
      <c r="BN7488" s="157">
        <f>IF('1b-NaturalGas'!$R$88="no","",ROUND(BL7488,4))</f>
        <v>0.442</v>
      </c>
      <c r="BO7488" s="157">
        <f>IF('1b-NaturalGas'!$R$89="no","",ROUND(BL7488,4))</f>
        <v>0.442</v>
      </c>
      <c r="BP7488" s="157">
        <f>IF('1b-NaturalGas'!$R$90="no","not applicable (based on previous answers)",ROUND(BL7488,4))</f>
        <v>0.442</v>
      </c>
      <c r="BQ7488" s="157">
        <f>IF('1b-NaturalGas'!$R$91="no","not applicable (based on previous answers)",ROUND(BL7488,4))</f>
        <v>0.442</v>
      </c>
    </row>
    <row r="7489" spans="30:69" x14ac:dyDescent="0.25">
      <c r="AD7489" s="157">
        <f t="shared" si="249"/>
        <v>0.44400000000000034</v>
      </c>
      <c r="AE7489" s="157">
        <f>IF('1a-Electricity'!$R$77="no","",ROUND(AD7489,4))</f>
        <v>0.44400000000000001</v>
      </c>
      <c r="AF7489" s="157">
        <f>IF('1a-Electricity'!$R$78="no","",ROUND(AD7489,4))</f>
        <v>0.44400000000000001</v>
      </c>
      <c r="AG7489" s="157">
        <f>IF('1a-Electricity'!$R$79="no","",ROUND(AD7489,4))</f>
        <v>0.44400000000000001</v>
      </c>
      <c r="BL7489" s="157">
        <f t="shared" si="250"/>
        <v>0.44300000000000034</v>
      </c>
      <c r="BM7489" s="157">
        <f>IF('1b-NaturalGas'!$R$87="no","",ROUND(BL7489,4))</f>
        <v>0.443</v>
      </c>
      <c r="BN7489" s="157">
        <f>IF('1b-NaturalGas'!$R$88="no","",ROUND(BL7489,4))</f>
        <v>0.443</v>
      </c>
      <c r="BO7489" s="157">
        <f>IF('1b-NaturalGas'!$R$89="no","",ROUND(BL7489,4))</f>
        <v>0.443</v>
      </c>
      <c r="BP7489" s="157">
        <f>IF('1b-NaturalGas'!$R$90="no","not applicable (based on previous answers)",ROUND(BL7489,4))</f>
        <v>0.443</v>
      </c>
      <c r="BQ7489" s="157">
        <f>IF('1b-NaturalGas'!$R$91="no","not applicable (based on previous answers)",ROUND(BL7489,4))</f>
        <v>0.443</v>
      </c>
    </row>
    <row r="7490" spans="30:69" x14ac:dyDescent="0.25">
      <c r="AD7490" s="157">
        <f t="shared" si="249"/>
        <v>0.44500000000000034</v>
      </c>
      <c r="AE7490" s="157">
        <f>IF('1a-Electricity'!$R$77="no","",ROUND(AD7490,4))</f>
        <v>0.44500000000000001</v>
      </c>
      <c r="AF7490" s="157">
        <f>IF('1a-Electricity'!$R$78="no","",ROUND(AD7490,4))</f>
        <v>0.44500000000000001</v>
      </c>
      <c r="AG7490" s="157">
        <f>IF('1a-Electricity'!$R$79="no","",ROUND(AD7490,4))</f>
        <v>0.44500000000000001</v>
      </c>
      <c r="BL7490" s="157">
        <f t="shared" si="250"/>
        <v>0.44400000000000034</v>
      </c>
      <c r="BM7490" s="157">
        <f>IF('1b-NaturalGas'!$R$87="no","",ROUND(BL7490,4))</f>
        <v>0.44400000000000001</v>
      </c>
      <c r="BN7490" s="157">
        <f>IF('1b-NaturalGas'!$R$88="no","",ROUND(BL7490,4))</f>
        <v>0.44400000000000001</v>
      </c>
      <c r="BO7490" s="157">
        <f>IF('1b-NaturalGas'!$R$89="no","",ROUND(BL7490,4))</f>
        <v>0.44400000000000001</v>
      </c>
      <c r="BP7490" s="157">
        <f>IF('1b-NaturalGas'!$R$90="no","not applicable (based on previous answers)",ROUND(BL7490,4))</f>
        <v>0.44400000000000001</v>
      </c>
      <c r="BQ7490" s="157">
        <f>IF('1b-NaturalGas'!$R$91="no","not applicable (based on previous answers)",ROUND(BL7490,4))</f>
        <v>0.44400000000000001</v>
      </c>
    </row>
    <row r="7491" spans="30:69" x14ac:dyDescent="0.25">
      <c r="AD7491" s="157">
        <f t="shared" si="249"/>
        <v>0.44600000000000034</v>
      </c>
      <c r="AE7491" s="157">
        <f>IF('1a-Electricity'!$R$77="no","",ROUND(AD7491,4))</f>
        <v>0.44600000000000001</v>
      </c>
      <c r="AF7491" s="157">
        <f>IF('1a-Electricity'!$R$78="no","",ROUND(AD7491,4))</f>
        <v>0.44600000000000001</v>
      </c>
      <c r="AG7491" s="157">
        <f>IF('1a-Electricity'!$R$79="no","",ROUND(AD7491,4))</f>
        <v>0.44600000000000001</v>
      </c>
      <c r="BL7491" s="157">
        <f t="shared" si="250"/>
        <v>0.44500000000000034</v>
      </c>
      <c r="BM7491" s="157">
        <f>IF('1b-NaturalGas'!$R$87="no","",ROUND(BL7491,4))</f>
        <v>0.44500000000000001</v>
      </c>
      <c r="BN7491" s="157">
        <f>IF('1b-NaturalGas'!$R$88="no","",ROUND(BL7491,4))</f>
        <v>0.44500000000000001</v>
      </c>
      <c r="BO7491" s="157">
        <f>IF('1b-NaturalGas'!$R$89="no","",ROUND(BL7491,4))</f>
        <v>0.44500000000000001</v>
      </c>
      <c r="BP7491" s="157">
        <f>IF('1b-NaturalGas'!$R$90="no","not applicable (based on previous answers)",ROUND(BL7491,4))</f>
        <v>0.44500000000000001</v>
      </c>
      <c r="BQ7491" s="157">
        <f>IF('1b-NaturalGas'!$R$91="no","not applicable (based on previous answers)",ROUND(BL7491,4))</f>
        <v>0.44500000000000001</v>
      </c>
    </row>
    <row r="7492" spans="30:69" x14ac:dyDescent="0.25">
      <c r="AD7492" s="157">
        <f t="shared" si="249"/>
        <v>0.44700000000000034</v>
      </c>
      <c r="AE7492" s="157">
        <f>IF('1a-Electricity'!$R$77="no","",ROUND(AD7492,4))</f>
        <v>0.44700000000000001</v>
      </c>
      <c r="AF7492" s="157">
        <f>IF('1a-Electricity'!$R$78="no","",ROUND(AD7492,4))</f>
        <v>0.44700000000000001</v>
      </c>
      <c r="AG7492" s="157">
        <f>IF('1a-Electricity'!$R$79="no","",ROUND(AD7492,4))</f>
        <v>0.44700000000000001</v>
      </c>
      <c r="BL7492" s="157">
        <f t="shared" si="250"/>
        <v>0.44600000000000034</v>
      </c>
      <c r="BM7492" s="157">
        <f>IF('1b-NaturalGas'!$R$87="no","",ROUND(BL7492,4))</f>
        <v>0.44600000000000001</v>
      </c>
      <c r="BN7492" s="157">
        <f>IF('1b-NaturalGas'!$R$88="no","",ROUND(BL7492,4))</f>
        <v>0.44600000000000001</v>
      </c>
      <c r="BO7492" s="157">
        <f>IF('1b-NaturalGas'!$R$89="no","",ROUND(BL7492,4))</f>
        <v>0.44600000000000001</v>
      </c>
      <c r="BP7492" s="157">
        <f>IF('1b-NaturalGas'!$R$90="no","not applicable (based on previous answers)",ROUND(BL7492,4))</f>
        <v>0.44600000000000001</v>
      </c>
      <c r="BQ7492" s="157">
        <f>IF('1b-NaturalGas'!$R$91="no","not applicable (based on previous answers)",ROUND(BL7492,4))</f>
        <v>0.44600000000000001</v>
      </c>
    </row>
    <row r="7493" spans="30:69" x14ac:dyDescent="0.25">
      <c r="AD7493" s="157">
        <f t="shared" si="249"/>
        <v>0.44800000000000034</v>
      </c>
      <c r="AE7493" s="157">
        <f>IF('1a-Electricity'!$R$77="no","",ROUND(AD7493,4))</f>
        <v>0.44800000000000001</v>
      </c>
      <c r="AF7493" s="157">
        <f>IF('1a-Electricity'!$R$78="no","",ROUND(AD7493,4))</f>
        <v>0.44800000000000001</v>
      </c>
      <c r="AG7493" s="157">
        <f>IF('1a-Electricity'!$R$79="no","",ROUND(AD7493,4))</f>
        <v>0.44800000000000001</v>
      </c>
      <c r="BL7493" s="157">
        <f t="shared" si="250"/>
        <v>0.44700000000000034</v>
      </c>
      <c r="BM7493" s="157">
        <f>IF('1b-NaturalGas'!$R$87="no","",ROUND(BL7493,4))</f>
        <v>0.44700000000000001</v>
      </c>
      <c r="BN7493" s="157">
        <f>IF('1b-NaturalGas'!$R$88="no","",ROUND(BL7493,4))</f>
        <v>0.44700000000000001</v>
      </c>
      <c r="BO7493" s="157">
        <f>IF('1b-NaturalGas'!$R$89="no","",ROUND(BL7493,4))</f>
        <v>0.44700000000000001</v>
      </c>
      <c r="BP7493" s="157">
        <f>IF('1b-NaturalGas'!$R$90="no","not applicable (based on previous answers)",ROUND(BL7493,4))</f>
        <v>0.44700000000000001</v>
      </c>
      <c r="BQ7493" s="157">
        <f>IF('1b-NaturalGas'!$R$91="no","not applicable (based on previous answers)",ROUND(BL7493,4))</f>
        <v>0.44700000000000001</v>
      </c>
    </row>
    <row r="7494" spans="30:69" x14ac:dyDescent="0.25">
      <c r="AD7494" s="157">
        <f t="shared" si="249"/>
        <v>0.44900000000000034</v>
      </c>
      <c r="AE7494" s="157">
        <f>IF('1a-Electricity'!$R$77="no","",ROUND(AD7494,4))</f>
        <v>0.44900000000000001</v>
      </c>
      <c r="AF7494" s="157">
        <f>IF('1a-Electricity'!$R$78="no","",ROUND(AD7494,4))</f>
        <v>0.44900000000000001</v>
      </c>
      <c r="AG7494" s="157">
        <f>IF('1a-Electricity'!$R$79="no","",ROUND(AD7494,4))</f>
        <v>0.44900000000000001</v>
      </c>
      <c r="BL7494" s="157">
        <f t="shared" si="250"/>
        <v>0.44800000000000034</v>
      </c>
      <c r="BM7494" s="157">
        <f>IF('1b-NaturalGas'!$R$87="no","",ROUND(BL7494,4))</f>
        <v>0.44800000000000001</v>
      </c>
      <c r="BN7494" s="157">
        <f>IF('1b-NaturalGas'!$R$88="no","",ROUND(BL7494,4))</f>
        <v>0.44800000000000001</v>
      </c>
      <c r="BO7494" s="157">
        <f>IF('1b-NaturalGas'!$R$89="no","",ROUND(BL7494,4))</f>
        <v>0.44800000000000001</v>
      </c>
      <c r="BP7494" s="157">
        <f>IF('1b-NaturalGas'!$R$90="no","not applicable (based on previous answers)",ROUND(BL7494,4))</f>
        <v>0.44800000000000001</v>
      </c>
      <c r="BQ7494" s="157">
        <f>IF('1b-NaturalGas'!$R$91="no","not applicable (based on previous answers)",ROUND(BL7494,4))</f>
        <v>0.44800000000000001</v>
      </c>
    </row>
    <row r="7495" spans="30:69" x14ac:dyDescent="0.25">
      <c r="AD7495" s="157">
        <f t="shared" si="249"/>
        <v>0.45000000000000034</v>
      </c>
      <c r="AE7495" s="157">
        <f>IF('1a-Electricity'!$R$77="no","",ROUND(AD7495,4))</f>
        <v>0.45</v>
      </c>
      <c r="AF7495" s="157">
        <f>IF('1a-Electricity'!$R$78="no","",ROUND(AD7495,4))</f>
        <v>0.45</v>
      </c>
      <c r="AG7495" s="157">
        <f>IF('1a-Electricity'!$R$79="no","",ROUND(AD7495,4))</f>
        <v>0.45</v>
      </c>
      <c r="BL7495" s="157">
        <f t="shared" si="250"/>
        <v>0.44900000000000034</v>
      </c>
      <c r="BM7495" s="157">
        <f>IF('1b-NaturalGas'!$R$87="no","",ROUND(BL7495,4))</f>
        <v>0.44900000000000001</v>
      </c>
      <c r="BN7495" s="157">
        <f>IF('1b-NaturalGas'!$R$88="no","",ROUND(BL7495,4))</f>
        <v>0.44900000000000001</v>
      </c>
      <c r="BO7495" s="157">
        <f>IF('1b-NaturalGas'!$R$89="no","",ROUND(BL7495,4))</f>
        <v>0.44900000000000001</v>
      </c>
      <c r="BP7495" s="157">
        <f>IF('1b-NaturalGas'!$R$90="no","not applicable (based on previous answers)",ROUND(BL7495,4))</f>
        <v>0.44900000000000001</v>
      </c>
      <c r="BQ7495" s="157">
        <f>IF('1b-NaturalGas'!$R$91="no","not applicable (based on previous answers)",ROUND(BL7495,4))</f>
        <v>0.44900000000000001</v>
      </c>
    </row>
    <row r="7496" spans="30:69" x14ac:dyDescent="0.25">
      <c r="AD7496" s="157">
        <f t="shared" si="249"/>
        <v>0.45100000000000035</v>
      </c>
      <c r="AE7496" s="157">
        <f>IF('1a-Electricity'!$R$77="no","",ROUND(AD7496,4))</f>
        <v>0.45100000000000001</v>
      </c>
      <c r="AF7496" s="157">
        <f>IF('1a-Electricity'!$R$78="no","",ROUND(AD7496,4))</f>
        <v>0.45100000000000001</v>
      </c>
      <c r="AG7496" s="157">
        <f>IF('1a-Electricity'!$R$79="no","",ROUND(AD7496,4))</f>
        <v>0.45100000000000001</v>
      </c>
      <c r="BL7496" s="157">
        <f t="shared" si="250"/>
        <v>0.45000000000000034</v>
      </c>
      <c r="BM7496" s="157">
        <f>IF('1b-NaturalGas'!$R$87="no","",ROUND(BL7496,4))</f>
        <v>0.45</v>
      </c>
      <c r="BN7496" s="157">
        <f>IF('1b-NaturalGas'!$R$88="no","",ROUND(BL7496,4))</f>
        <v>0.45</v>
      </c>
      <c r="BO7496" s="157">
        <f>IF('1b-NaturalGas'!$R$89="no","",ROUND(BL7496,4))</f>
        <v>0.45</v>
      </c>
      <c r="BP7496" s="157">
        <f>IF('1b-NaturalGas'!$R$90="no","not applicable (based on previous answers)",ROUND(BL7496,4))</f>
        <v>0.45</v>
      </c>
      <c r="BQ7496" s="157">
        <f>IF('1b-NaturalGas'!$R$91="no","not applicable (based on previous answers)",ROUND(BL7496,4))</f>
        <v>0.45</v>
      </c>
    </row>
    <row r="7497" spans="30:69" x14ac:dyDescent="0.25">
      <c r="AD7497" s="157">
        <f t="shared" si="249"/>
        <v>0.45200000000000035</v>
      </c>
      <c r="AE7497" s="157">
        <f>IF('1a-Electricity'!$R$77="no","",ROUND(AD7497,4))</f>
        <v>0.45200000000000001</v>
      </c>
      <c r="AF7497" s="157">
        <f>IF('1a-Electricity'!$R$78="no","",ROUND(AD7497,4))</f>
        <v>0.45200000000000001</v>
      </c>
      <c r="AG7497" s="157">
        <f>IF('1a-Electricity'!$R$79="no","",ROUND(AD7497,4))</f>
        <v>0.45200000000000001</v>
      </c>
      <c r="BL7497" s="157">
        <f t="shared" si="250"/>
        <v>0.45100000000000035</v>
      </c>
      <c r="BM7497" s="157">
        <f>IF('1b-NaturalGas'!$R$87="no","",ROUND(BL7497,4))</f>
        <v>0.45100000000000001</v>
      </c>
      <c r="BN7497" s="157">
        <f>IF('1b-NaturalGas'!$R$88="no","",ROUND(BL7497,4))</f>
        <v>0.45100000000000001</v>
      </c>
      <c r="BO7497" s="157">
        <f>IF('1b-NaturalGas'!$R$89="no","",ROUND(BL7497,4))</f>
        <v>0.45100000000000001</v>
      </c>
      <c r="BP7497" s="157">
        <f>IF('1b-NaturalGas'!$R$90="no","not applicable (based on previous answers)",ROUND(BL7497,4))</f>
        <v>0.45100000000000001</v>
      </c>
      <c r="BQ7497" s="157">
        <f>IF('1b-NaturalGas'!$R$91="no","not applicable (based on previous answers)",ROUND(BL7497,4))</f>
        <v>0.45100000000000001</v>
      </c>
    </row>
    <row r="7498" spans="30:69" x14ac:dyDescent="0.25">
      <c r="AD7498" s="157">
        <f t="shared" si="249"/>
        <v>0.45300000000000035</v>
      </c>
      <c r="AE7498" s="157">
        <f>IF('1a-Electricity'!$R$77="no","",ROUND(AD7498,4))</f>
        <v>0.45300000000000001</v>
      </c>
      <c r="AF7498" s="157">
        <f>IF('1a-Electricity'!$R$78="no","",ROUND(AD7498,4))</f>
        <v>0.45300000000000001</v>
      </c>
      <c r="AG7498" s="157">
        <f>IF('1a-Electricity'!$R$79="no","",ROUND(AD7498,4))</f>
        <v>0.45300000000000001</v>
      </c>
      <c r="BL7498" s="157">
        <f t="shared" si="250"/>
        <v>0.45200000000000035</v>
      </c>
      <c r="BM7498" s="157">
        <f>IF('1b-NaturalGas'!$R$87="no","",ROUND(BL7498,4))</f>
        <v>0.45200000000000001</v>
      </c>
      <c r="BN7498" s="157">
        <f>IF('1b-NaturalGas'!$R$88="no","",ROUND(BL7498,4))</f>
        <v>0.45200000000000001</v>
      </c>
      <c r="BO7498" s="157">
        <f>IF('1b-NaturalGas'!$R$89="no","",ROUND(BL7498,4))</f>
        <v>0.45200000000000001</v>
      </c>
      <c r="BP7498" s="157">
        <f>IF('1b-NaturalGas'!$R$90="no","not applicable (based on previous answers)",ROUND(BL7498,4))</f>
        <v>0.45200000000000001</v>
      </c>
      <c r="BQ7498" s="157">
        <f>IF('1b-NaturalGas'!$R$91="no","not applicable (based on previous answers)",ROUND(BL7498,4))</f>
        <v>0.45200000000000001</v>
      </c>
    </row>
    <row r="7499" spans="30:69" x14ac:dyDescent="0.25">
      <c r="AD7499" s="157">
        <f t="shared" si="249"/>
        <v>0.45400000000000035</v>
      </c>
      <c r="AE7499" s="157">
        <f>IF('1a-Electricity'!$R$77="no","",ROUND(AD7499,4))</f>
        <v>0.45400000000000001</v>
      </c>
      <c r="AF7499" s="157">
        <f>IF('1a-Electricity'!$R$78="no","",ROUND(AD7499,4))</f>
        <v>0.45400000000000001</v>
      </c>
      <c r="AG7499" s="157">
        <f>IF('1a-Electricity'!$R$79="no","",ROUND(AD7499,4))</f>
        <v>0.45400000000000001</v>
      </c>
      <c r="BL7499" s="157">
        <f t="shared" si="250"/>
        <v>0.45300000000000035</v>
      </c>
      <c r="BM7499" s="157">
        <f>IF('1b-NaturalGas'!$R$87="no","",ROUND(BL7499,4))</f>
        <v>0.45300000000000001</v>
      </c>
      <c r="BN7499" s="157">
        <f>IF('1b-NaturalGas'!$R$88="no","",ROUND(BL7499,4))</f>
        <v>0.45300000000000001</v>
      </c>
      <c r="BO7499" s="157">
        <f>IF('1b-NaturalGas'!$R$89="no","",ROUND(BL7499,4))</f>
        <v>0.45300000000000001</v>
      </c>
      <c r="BP7499" s="157">
        <f>IF('1b-NaturalGas'!$R$90="no","not applicable (based on previous answers)",ROUND(BL7499,4))</f>
        <v>0.45300000000000001</v>
      </c>
      <c r="BQ7499" s="157">
        <f>IF('1b-NaturalGas'!$R$91="no","not applicable (based on previous answers)",ROUND(BL7499,4))</f>
        <v>0.45300000000000001</v>
      </c>
    </row>
    <row r="7500" spans="30:69" x14ac:dyDescent="0.25">
      <c r="AD7500" s="157">
        <f t="shared" si="249"/>
        <v>0.45500000000000035</v>
      </c>
      <c r="AE7500" s="157">
        <f>IF('1a-Electricity'!$R$77="no","",ROUND(AD7500,4))</f>
        <v>0.45500000000000002</v>
      </c>
      <c r="AF7500" s="157">
        <f>IF('1a-Electricity'!$R$78="no","",ROUND(AD7500,4))</f>
        <v>0.45500000000000002</v>
      </c>
      <c r="AG7500" s="157">
        <f>IF('1a-Electricity'!$R$79="no","",ROUND(AD7500,4))</f>
        <v>0.45500000000000002</v>
      </c>
      <c r="BL7500" s="157">
        <f t="shared" si="250"/>
        <v>0.45400000000000035</v>
      </c>
      <c r="BM7500" s="157">
        <f>IF('1b-NaturalGas'!$R$87="no","",ROUND(BL7500,4))</f>
        <v>0.45400000000000001</v>
      </c>
      <c r="BN7500" s="157">
        <f>IF('1b-NaturalGas'!$R$88="no","",ROUND(BL7500,4))</f>
        <v>0.45400000000000001</v>
      </c>
      <c r="BO7500" s="157">
        <f>IF('1b-NaturalGas'!$R$89="no","",ROUND(BL7500,4))</f>
        <v>0.45400000000000001</v>
      </c>
      <c r="BP7500" s="157">
        <f>IF('1b-NaturalGas'!$R$90="no","not applicable (based on previous answers)",ROUND(BL7500,4))</f>
        <v>0.45400000000000001</v>
      </c>
      <c r="BQ7500" s="157">
        <f>IF('1b-NaturalGas'!$R$91="no","not applicable (based on previous answers)",ROUND(BL7500,4))</f>
        <v>0.45400000000000001</v>
      </c>
    </row>
    <row r="7501" spans="30:69" x14ac:dyDescent="0.25">
      <c r="AD7501" s="157">
        <f t="shared" si="249"/>
        <v>0.45600000000000035</v>
      </c>
      <c r="AE7501" s="157">
        <f>IF('1a-Electricity'!$R$77="no","",ROUND(AD7501,4))</f>
        <v>0.45600000000000002</v>
      </c>
      <c r="AF7501" s="157">
        <f>IF('1a-Electricity'!$R$78="no","",ROUND(AD7501,4))</f>
        <v>0.45600000000000002</v>
      </c>
      <c r="AG7501" s="157">
        <f>IF('1a-Electricity'!$R$79="no","",ROUND(AD7501,4))</f>
        <v>0.45600000000000002</v>
      </c>
      <c r="BL7501" s="157">
        <f t="shared" si="250"/>
        <v>0.45500000000000035</v>
      </c>
      <c r="BM7501" s="157">
        <f>IF('1b-NaturalGas'!$R$87="no","",ROUND(BL7501,4))</f>
        <v>0.45500000000000002</v>
      </c>
      <c r="BN7501" s="157">
        <f>IF('1b-NaturalGas'!$R$88="no","",ROUND(BL7501,4))</f>
        <v>0.45500000000000002</v>
      </c>
      <c r="BO7501" s="157">
        <f>IF('1b-NaturalGas'!$R$89="no","",ROUND(BL7501,4))</f>
        <v>0.45500000000000002</v>
      </c>
      <c r="BP7501" s="157">
        <f>IF('1b-NaturalGas'!$R$90="no","not applicable (based on previous answers)",ROUND(BL7501,4))</f>
        <v>0.45500000000000002</v>
      </c>
      <c r="BQ7501" s="157">
        <f>IF('1b-NaturalGas'!$R$91="no","not applicable (based on previous answers)",ROUND(BL7501,4))</f>
        <v>0.45500000000000002</v>
      </c>
    </row>
    <row r="7502" spans="30:69" x14ac:dyDescent="0.25">
      <c r="AD7502" s="157">
        <f t="shared" si="249"/>
        <v>0.45700000000000035</v>
      </c>
      <c r="AE7502" s="157">
        <f>IF('1a-Electricity'!$R$77="no","",ROUND(AD7502,4))</f>
        <v>0.45700000000000002</v>
      </c>
      <c r="AF7502" s="157">
        <f>IF('1a-Electricity'!$R$78="no","",ROUND(AD7502,4))</f>
        <v>0.45700000000000002</v>
      </c>
      <c r="AG7502" s="157">
        <f>IF('1a-Electricity'!$R$79="no","",ROUND(AD7502,4))</f>
        <v>0.45700000000000002</v>
      </c>
      <c r="BL7502" s="157">
        <f t="shared" si="250"/>
        <v>0.45600000000000035</v>
      </c>
      <c r="BM7502" s="157">
        <f>IF('1b-NaturalGas'!$R$87="no","",ROUND(BL7502,4))</f>
        <v>0.45600000000000002</v>
      </c>
      <c r="BN7502" s="157">
        <f>IF('1b-NaturalGas'!$R$88="no","",ROUND(BL7502,4))</f>
        <v>0.45600000000000002</v>
      </c>
      <c r="BO7502" s="157">
        <f>IF('1b-NaturalGas'!$R$89="no","",ROUND(BL7502,4))</f>
        <v>0.45600000000000002</v>
      </c>
      <c r="BP7502" s="157">
        <f>IF('1b-NaturalGas'!$R$90="no","not applicable (based on previous answers)",ROUND(BL7502,4))</f>
        <v>0.45600000000000002</v>
      </c>
      <c r="BQ7502" s="157">
        <f>IF('1b-NaturalGas'!$R$91="no","not applicable (based on previous answers)",ROUND(BL7502,4))</f>
        <v>0.45600000000000002</v>
      </c>
    </row>
    <row r="7503" spans="30:69" x14ac:dyDescent="0.25">
      <c r="AD7503" s="157">
        <f t="shared" si="249"/>
        <v>0.45800000000000035</v>
      </c>
      <c r="AE7503" s="157">
        <f>IF('1a-Electricity'!$R$77="no","",ROUND(AD7503,4))</f>
        <v>0.45800000000000002</v>
      </c>
      <c r="AF7503" s="157">
        <f>IF('1a-Electricity'!$R$78="no","",ROUND(AD7503,4))</f>
        <v>0.45800000000000002</v>
      </c>
      <c r="AG7503" s="157">
        <f>IF('1a-Electricity'!$R$79="no","",ROUND(AD7503,4))</f>
        <v>0.45800000000000002</v>
      </c>
      <c r="BL7503" s="157">
        <f t="shared" si="250"/>
        <v>0.45700000000000035</v>
      </c>
      <c r="BM7503" s="157">
        <f>IF('1b-NaturalGas'!$R$87="no","",ROUND(BL7503,4))</f>
        <v>0.45700000000000002</v>
      </c>
      <c r="BN7503" s="157">
        <f>IF('1b-NaturalGas'!$R$88="no","",ROUND(BL7503,4))</f>
        <v>0.45700000000000002</v>
      </c>
      <c r="BO7503" s="157">
        <f>IF('1b-NaturalGas'!$R$89="no","",ROUND(BL7503,4))</f>
        <v>0.45700000000000002</v>
      </c>
      <c r="BP7503" s="157">
        <f>IF('1b-NaturalGas'!$R$90="no","not applicable (based on previous answers)",ROUND(BL7503,4))</f>
        <v>0.45700000000000002</v>
      </c>
      <c r="BQ7503" s="157">
        <f>IF('1b-NaturalGas'!$R$91="no","not applicable (based on previous answers)",ROUND(BL7503,4))</f>
        <v>0.45700000000000002</v>
      </c>
    </row>
    <row r="7504" spans="30:69" x14ac:dyDescent="0.25">
      <c r="AD7504" s="157">
        <f t="shared" si="249"/>
        <v>0.45900000000000035</v>
      </c>
      <c r="AE7504" s="157">
        <f>IF('1a-Electricity'!$R$77="no","",ROUND(AD7504,4))</f>
        <v>0.45900000000000002</v>
      </c>
      <c r="AF7504" s="157">
        <f>IF('1a-Electricity'!$R$78="no","",ROUND(AD7504,4))</f>
        <v>0.45900000000000002</v>
      </c>
      <c r="AG7504" s="157">
        <f>IF('1a-Electricity'!$R$79="no","",ROUND(AD7504,4))</f>
        <v>0.45900000000000002</v>
      </c>
      <c r="BL7504" s="157">
        <f t="shared" si="250"/>
        <v>0.45800000000000035</v>
      </c>
      <c r="BM7504" s="157">
        <f>IF('1b-NaturalGas'!$R$87="no","",ROUND(BL7504,4))</f>
        <v>0.45800000000000002</v>
      </c>
      <c r="BN7504" s="157">
        <f>IF('1b-NaturalGas'!$R$88="no","",ROUND(BL7504,4))</f>
        <v>0.45800000000000002</v>
      </c>
      <c r="BO7504" s="157">
        <f>IF('1b-NaturalGas'!$R$89="no","",ROUND(BL7504,4))</f>
        <v>0.45800000000000002</v>
      </c>
      <c r="BP7504" s="157">
        <f>IF('1b-NaturalGas'!$R$90="no","not applicable (based on previous answers)",ROUND(BL7504,4))</f>
        <v>0.45800000000000002</v>
      </c>
      <c r="BQ7504" s="157">
        <f>IF('1b-NaturalGas'!$R$91="no","not applicable (based on previous answers)",ROUND(BL7504,4))</f>
        <v>0.45800000000000002</v>
      </c>
    </row>
    <row r="7505" spans="30:69" x14ac:dyDescent="0.25">
      <c r="AD7505" s="157">
        <f t="shared" si="249"/>
        <v>0.46000000000000035</v>
      </c>
      <c r="AE7505" s="157">
        <f>IF('1a-Electricity'!$R$77="no","",ROUND(AD7505,4))</f>
        <v>0.46</v>
      </c>
      <c r="AF7505" s="157">
        <f>IF('1a-Electricity'!$R$78="no","",ROUND(AD7505,4))</f>
        <v>0.46</v>
      </c>
      <c r="AG7505" s="157">
        <f>IF('1a-Electricity'!$R$79="no","",ROUND(AD7505,4))</f>
        <v>0.46</v>
      </c>
      <c r="BL7505" s="157">
        <f t="shared" si="250"/>
        <v>0.45900000000000035</v>
      </c>
      <c r="BM7505" s="157">
        <f>IF('1b-NaturalGas'!$R$87="no","",ROUND(BL7505,4))</f>
        <v>0.45900000000000002</v>
      </c>
      <c r="BN7505" s="157">
        <f>IF('1b-NaturalGas'!$R$88="no","",ROUND(BL7505,4))</f>
        <v>0.45900000000000002</v>
      </c>
      <c r="BO7505" s="157">
        <f>IF('1b-NaturalGas'!$R$89="no","",ROUND(BL7505,4))</f>
        <v>0.45900000000000002</v>
      </c>
      <c r="BP7505" s="157">
        <f>IF('1b-NaturalGas'!$R$90="no","not applicable (based on previous answers)",ROUND(BL7505,4))</f>
        <v>0.45900000000000002</v>
      </c>
      <c r="BQ7505" s="157">
        <f>IF('1b-NaturalGas'!$R$91="no","not applicable (based on previous answers)",ROUND(BL7505,4))</f>
        <v>0.45900000000000002</v>
      </c>
    </row>
    <row r="7506" spans="30:69" x14ac:dyDescent="0.25">
      <c r="AD7506" s="157">
        <f t="shared" si="249"/>
        <v>0.46100000000000035</v>
      </c>
      <c r="AE7506" s="157">
        <f>IF('1a-Electricity'!$R$77="no","",ROUND(AD7506,4))</f>
        <v>0.46100000000000002</v>
      </c>
      <c r="AF7506" s="157">
        <f>IF('1a-Electricity'!$R$78="no","",ROUND(AD7506,4))</f>
        <v>0.46100000000000002</v>
      </c>
      <c r="AG7506" s="157">
        <f>IF('1a-Electricity'!$R$79="no","",ROUND(AD7506,4))</f>
        <v>0.46100000000000002</v>
      </c>
      <c r="BL7506" s="157">
        <f t="shared" si="250"/>
        <v>0.46000000000000035</v>
      </c>
      <c r="BM7506" s="157">
        <f>IF('1b-NaturalGas'!$R$87="no","",ROUND(BL7506,4))</f>
        <v>0.46</v>
      </c>
      <c r="BN7506" s="157">
        <f>IF('1b-NaturalGas'!$R$88="no","",ROUND(BL7506,4))</f>
        <v>0.46</v>
      </c>
      <c r="BO7506" s="157">
        <f>IF('1b-NaturalGas'!$R$89="no","",ROUND(BL7506,4))</f>
        <v>0.46</v>
      </c>
      <c r="BP7506" s="157">
        <f>IF('1b-NaturalGas'!$R$90="no","not applicable (based on previous answers)",ROUND(BL7506,4))</f>
        <v>0.46</v>
      </c>
      <c r="BQ7506" s="157">
        <f>IF('1b-NaturalGas'!$R$91="no","not applicable (based on previous answers)",ROUND(BL7506,4))</f>
        <v>0.46</v>
      </c>
    </row>
    <row r="7507" spans="30:69" x14ac:dyDescent="0.25">
      <c r="AD7507" s="157">
        <f t="shared" si="249"/>
        <v>0.46200000000000035</v>
      </c>
      <c r="AE7507" s="157">
        <f>IF('1a-Electricity'!$R$77="no","",ROUND(AD7507,4))</f>
        <v>0.46200000000000002</v>
      </c>
      <c r="AF7507" s="157">
        <f>IF('1a-Electricity'!$R$78="no","",ROUND(AD7507,4))</f>
        <v>0.46200000000000002</v>
      </c>
      <c r="AG7507" s="157">
        <f>IF('1a-Electricity'!$R$79="no","",ROUND(AD7507,4))</f>
        <v>0.46200000000000002</v>
      </c>
      <c r="BL7507" s="157">
        <f t="shared" si="250"/>
        <v>0.46100000000000035</v>
      </c>
      <c r="BM7507" s="157">
        <f>IF('1b-NaturalGas'!$R$87="no","",ROUND(BL7507,4))</f>
        <v>0.46100000000000002</v>
      </c>
      <c r="BN7507" s="157">
        <f>IF('1b-NaturalGas'!$R$88="no","",ROUND(BL7507,4))</f>
        <v>0.46100000000000002</v>
      </c>
      <c r="BO7507" s="157">
        <f>IF('1b-NaturalGas'!$R$89="no","",ROUND(BL7507,4))</f>
        <v>0.46100000000000002</v>
      </c>
      <c r="BP7507" s="157">
        <f>IF('1b-NaturalGas'!$R$90="no","not applicable (based on previous answers)",ROUND(BL7507,4))</f>
        <v>0.46100000000000002</v>
      </c>
      <c r="BQ7507" s="157">
        <f>IF('1b-NaturalGas'!$R$91="no","not applicable (based on previous answers)",ROUND(BL7507,4))</f>
        <v>0.46100000000000002</v>
      </c>
    </row>
    <row r="7508" spans="30:69" x14ac:dyDescent="0.25">
      <c r="AD7508" s="157">
        <f t="shared" si="249"/>
        <v>0.46300000000000036</v>
      </c>
      <c r="AE7508" s="157">
        <f>IF('1a-Electricity'!$R$77="no","",ROUND(AD7508,4))</f>
        <v>0.46300000000000002</v>
      </c>
      <c r="AF7508" s="157">
        <f>IF('1a-Electricity'!$R$78="no","",ROUND(AD7508,4))</f>
        <v>0.46300000000000002</v>
      </c>
      <c r="AG7508" s="157">
        <f>IF('1a-Electricity'!$R$79="no","",ROUND(AD7508,4))</f>
        <v>0.46300000000000002</v>
      </c>
      <c r="BL7508" s="157">
        <f t="shared" si="250"/>
        <v>0.46200000000000035</v>
      </c>
      <c r="BM7508" s="157">
        <f>IF('1b-NaturalGas'!$R$87="no","",ROUND(BL7508,4))</f>
        <v>0.46200000000000002</v>
      </c>
      <c r="BN7508" s="157">
        <f>IF('1b-NaturalGas'!$R$88="no","",ROUND(BL7508,4))</f>
        <v>0.46200000000000002</v>
      </c>
      <c r="BO7508" s="157">
        <f>IF('1b-NaturalGas'!$R$89="no","",ROUND(BL7508,4))</f>
        <v>0.46200000000000002</v>
      </c>
      <c r="BP7508" s="157">
        <f>IF('1b-NaturalGas'!$R$90="no","not applicable (based on previous answers)",ROUND(BL7508,4))</f>
        <v>0.46200000000000002</v>
      </c>
      <c r="BQ7508" s="157">
        <f>IF('1b-NaturalGas'!$R$91="no","not applicable (based on previous answers)",ROUND(BL7508,4))</f>
        <v>0.46200000000000002</v>
      </c>
    </row>
    <row r="7509" spans="30:69" x14ac:dyDescent="0.25">
      <c r="AD7509" s="157">
        <f t="shared" si="249"/>
        <v>0.46400000000000036</v>
      </c>
      <c r="AE7509" s="157">
        <f>IF('1a-Electricity'!$R$77="no","",ROUND(AD7509,4))</f>
        <v>0.46400000000000002</v>
      </c>
      <c r="AF7509" s="157">
        <f>IF('1a-Electricity'!$R$78="no","",ROUND(AD7509,4))</f>
        <v>0.46400000000000002</v>
      </c>
      <c r="AG7509" s="157">
        <f>IF('1a-Electricity'!$R$79="no","",ROUND(AD7509,4))</f>
        <v>0.46400000000000002</v>
      </c>
      <c r="BL7509" s="157">
        <f t="shared" si="250"/>
        <v>0.46300000000000036</v>
      </c>
      <c r="BM7509" s="157">
        <f>IF('1b-NaturalGas'!$R$87="no","",ROUND(BL7509,4))</f>
        <v>0.46300000000000002</v>
      </c>
      <c r="BN7509" s="157">
        <f>IF('1b-NaturalGas'!$R$88="no","",ROUND(BL7509,4))</f>
        <v>0.46300000000000002</v>
      </c>
      <c r="BO7509" s="157">
        <f>IF('1b-NaturalGas'!$R$89="no","",ROUND(BL7509,4))</f>
        <v>0.46300000000000002</v>
      </c>
      <c r="BP7509" s="157">
        <f>IF('1b-NaturalGas'!$R$90="no","not applicable (based on previous answers)",ROUND(BL7509,4))</f>
        <v>0.46300000000000002</v>
      </c>
      <c r="BQ7509" s="157">
        <f>IF('1b-NaturalGas'!$R$91="no","not applicable (based on previous answers)",ROUND(BL7509,4))</f>
        <v>0.46300000000000002</v>
      </c>
    </row>
    <row r="7510" spans="30:69" x14ac:dyDescent="0.25">
      <c r="AD7510" s="157">
        <f t="shared" si="249"/>
        <v>0.46500000000000036</v>
      </c>
      <c r="AE7510" s="157">
        <f>IF('1a-Electricity'!$R$77="no","",ROUND(AD7510,4))</f>
        <v>0.46500000000000002</v>
      </c>
      <c r="AF7510" s="157">
        <f>IF('1a-Electricity'!$R$78="no","",ROUND(AD7510,4))</f>
        <v>0.46500000000000002</v>
      </c>
      <c r="AG7510" s="157">
        <f>IF('1a-Electricity'!$R$79="no","",ROUND(AD7510,4))</f>
        <v>0.46500000000000002</v>
      </c>
      <c r="BL7510" s="157">
        <f t="shared" si="250"/>
        <v>0.46400000000000036</v>
      </c>
      <c r="BM7510" s="157">
        <f>IF('1b-NaturalGas'!$R$87="no","",ROUND(BL7510,4))</f>
        <v>0.46400000000000002</v>
      </c>
      <c r="BN7510" s="157">
        <f>IF('1b-NaturalGas'!$R$88="no","",ROUND(BL7510,4))</f>
        <v>0.46400000000000002</v>
      </c>
      <c r="BO7510" s="157">
        <f>IF('1b-NaturalGas'!$R$89="no","",ROUND(BL7510,4))</f>
        <v>0.46400000000000002</v>
      </c>
      <c r="BP7510" s="157">
        <f>IF('1b-NaturalGas'!$R$90="no","not applicable (based on previous answers)",ROUND(BL7510,4))</f>
        <v>0.46400000000000002</v>
      </c>
      <c r="BQ7510" s="157">
        <f>IF('1b-NaturalGas'!$R$91="no","not applicable (based on previous answers)",ROUND(BL7510,4))</f>
        <v>0.46400000000000002</v>
      </c>
    </row>
    <row r="7511" spans="30:69" x14ac:dyDescent="0.25">
      <c r="AD7511" s="157">
        <f t="shared" si="249"/>
        <v>0.46600000000000036</v>
      </c>
      <c r="AE7511" s="157">
        <f>IF('1a-Electricity'!$R$77="no","",ROUND(AD7511,4))</f>
        <v>0.46600000000000003</v>
      </c>
      <c r="AF7511" s="157">
        <f>IF('1a-Electricity'!$R$78="no","",ROUND(AD7511,4))</f>
        <v>0.46600000000000003</v>
      </c>
      <c r="AG7511" s="157">
        <f>IF('1a-Electricity'!$R$79="no","",ROUND(AD7511,4))</f>
        <v>0.46600000000000003</v>
      </c>
      <c r="BL7511" s="157">
        <f t="shared" si="250"/>
        <v>0.46500000000000036</v>
      </c>
      <c r="BM7511" s="157">
        <f>IF('1b-NaturalGas'!$R$87="no","",ROUND(BL7511,4))</f>
        <v>0.46500000000000002</v>
      </c>
      <c r="BN7511" s="157">
        <f>IF('1b-NaturalGas'!$R$88="no","",ROUND(BL7511,4))</f>
        <v>0.46500000000000002</v>
      </c>
      <c r="BO7511" s="157">
        <f>IF('1b-NaturalGas'!$R$89="no","",ROUND(BL7511,4))</f>
        <v>0.46500000000000002</v>
      </c>
      <c r="BP7511" s="157">
        <f>IF('1b-NaturalGas'!$R$90="no","not applicable (based on previous answers)",ROUND(BL7511,4))</f>
        <v>0.46500000000000002</v>
      </c>
      <c r="BQ7511" s="157">
        <f>IF('1b-NaturalGas'!$R$91="no","not applicable (based on previous answers)",ROUND(BL7511,4))</f>
        <v>0.46500000000000002</v>
      </c>
    </row>
    <row r="7512" spans="30:69" x14ac:dyDescent="0.25">
      <c r="AD7512" s="157">
        <f t="shared" si="249"/>
        <v>0.46700000000000036</v>
      </c>
      <c r="AE7512" s="157">
        <f>IF('1a-Electricity'!$R$77="no","",ROUND(AD7512,4))</f>
        <v>0.46700000000000003</v>
      </c>
      <c r="AF7512" s="157">
        <f>IF('1a-Electricity'!$R$78="no","",ROUND(AD7512,4))</f>
        <v>0.46700000000000003</v>
      </c>
      <c r="AG7512" s="157">
        <f>IF('1a-Electricity'!$R$79="no","",ROUND(AD7512,4))</f>
        <v>0.46700000000000003</v>
      </c>
      <c r="BL7512" s="157">
        <f t="shared" si="250"/>
        <v>0.46600000000000036</v>
      </c>
      <c r="BM7512" s="157">
        <f>IF('1b-NaturalGas'!$R$87="no","",ROUND(BL7512,4))</f>
        <v>0.46600000000000003</v>
      </c>
      <c r="BN7512" s="157">
        <f>IF('1b-NaturalGas'!$R$88="no","",ROUND(BL7512,4))</f>
        <v>0.46600000000000003</v>
      </c>
      <c r="BO7512" s="157">
        <f>IF('1b-NaturalGas'!$R$89="no","",ROUND(BL7512,4))</f>
        <v>0.46600000000000003</v>
      </c>
      <c r="BP7512" s="157">
        <f>IF('1b-NaturalGas'!$R$90="no","not applicable (based on previous answers)",ROUND(BL7512,4))</f>
        <v>0.46600000000000003</v>
      </c>
      <c r="BQ7512" s="157">
        <f>IF('1b-NaturalGas'!$R$91="no","not applicable (based on previous answers)",ROUND(BL7512,4))</f>
        <v>0.46600000000000003</v>
      </c>
    </row>
    <row r="7513" spans="30:69" x14ac:dyDescent="0.25">
      <c r="AD7513" s="157">
        <f t="shared" si="249"/>
        <v>0.46800000000000036</v>
      </c>
      <c r="AE7513" s="157">
        <f>IF('1a-Electricity'!$R$77="no","",ROUND(AD7513,4))</f>
        <v>0.46800000000000003</v>
      </c>
      <c r="AF7513" s="157">
        <f>IF('1a-Electricity'!$R$78="no","",ROUND(AD7513,4))</f>
        <v>0.46800000000000003</v>
      </c>
      <c r="AG7513" s="157">
        <f>IF('1a-Electricity'!$R$79="no","",ROUND(AD7513,4))</f>
        <v>0.46800000000000003</v>
      </c>
      <c r="BL7513" s="157">
        <f t="shared" si="250"/>
        <v>0.46700000000000036</v>
      </c>
      <c r="BM7513" s="157">
        <f>IF('1b-NaturalGas'!$R$87="no","",ROUND(BL7513,4))</f>
        <v>0.46700000000000003</v>
      </c>
      <c r="BN7513" s="157">
        <f>IF('1b-NaturalGas'!$R$88="no","",ROUND(BL7513,4))</f>
        <v>0.46700000000000003</v>
      </c>
      <c r="BO7513" s="157">
        <f>IF('1b-NaturalGas'!$R$89="no","",ROUND(BL7513,4))</f>
        <v>0.46700000000000003</v>
      </c>
      <c r="BP7513" s="157">
        <f>IF('1b-NaturalGas'!$R$90="no","not applicable (based on previous answers)",ROUND(BL7513,4))</f>
        <v>0.46700000000000003</v>
      </c>
      <c r="BQ7513" s="157">
        <f>IF('1b-NaturalGas'!$R$91="no","not applicable (based on previous answers)",ROUND(BL7513,4))</f>
        <v>0.46700000000000003</v>
      </c>
    </row>
    <row r="7514" spans="30:69" x14ac:dyDescent="0.25">
      <c r="AD7514" s="157">
        <f t="shared" si="249"/>
        <v>0.46900000000000036</v>
      </c>
      <c r="AE7514" s="157">
        <f>IF('1a-Electricity'!$R$77="no","",ROUND(AD7514,4))</f>
        <v>0.46899999999999997</v>
      </c>
      <c r="AF7514" s="157">
        <f>IF('1a-Electricity'!$R$78="no","",ROUND(AD7514,4))</f>
        <v>0.46899999999999997</v>
      </c>
      <c r="AG7514" s="157">
        <f>IF('1a-Electricity'!$R$79="no","",ROUND(AD7514,4))</f>
        <v>0.46899999999999997</v>
      </c>
      <c r="BL7514" s="157">
        <f t="shared" si="250"/>
        <v>0.46800000000000036</v>
      </c>
      <c r="BM7514" s="157">
        <f>IF('1b-NaturalGas'!$R$87="no","",ROUND(BL7514,4))</f>
        <v>0.46800000000000003</v>
      </c>
      <c r="BN7514" s="157">
        <f>IF('1b-NaturalGas'!$R$88="no","",ROUND(BL7514,4))</f>
        <v>0.46800000000000003</v>
      </c>
      <c r="BO7514" s="157">
        <f>IF('1b-NaturalGas'!$R$89="no","",ROUND(BL7514,4))</f>
        <v>0.46800000000000003</v>
      </c>
      <c r="BP7514" s="157">
        <f>IF('1b-NaturalGas'!$R$90="no","not applicable (based on previous answers)",ROUND(BL7514,4))</f>
        <v>0.46800000000000003</v>
      </c>
      <c r="BQ7514" s="157">
        <f>IF('1b-NaturalGas'!$R$91="no","not applicable (based on previous answers)",ROUND(BL7514,4))</f>
        <v>0.46800000000000003</v>
      </c>
    </row>
    <row r="7515" spans="30:69" x14ac:dyDescent="0.25">
      <c r="AD7515" s="157">
        <f t="shared" si="249"/>
        <v>0.47000000000000036</v>
      </c>
      <c r="AE7515" s="157">
        <f>IF('1a-Electricity'!$R$77="no","",ROUND(AD7515,4))</f>
        <v>0.47</v>
      </c>
      <c r="AF7515" s="157">
        <f>IF('1a-Electricity'!$R$78="no","",ROUND(AD7515,4))</f>
        <v>0.47</v>
      </c>
      <c r="AG7515" s="157">
        <f>IF('1a-Electricity'!$R$79="no","",ROUND(AD7515,4))</f>
        <v>0.47</v>
      </c>
      <c r="BL7515" s="157">
        <f t="shared" si="250"/>
        <v>0.46900000000000036</v>
      </c>
      <c r="BM7515" s="157">
        <f>IF('1b-NaturalGas'!$R$87="no","",ROUND(BL7515,4))</f>
        <v>0.46899999999999997</v>
      </c>
      <c r="BN7515" s="157">
        <f>IF('1b-NaturalGas'!$R$88="no","",ROUND(BL7515,4))</f>
        <v>0.46899999999999997</v>
      </c>
      <c r="BO7515" s="157">
        <f>IF('1b-NaturalGas'!$R$89="no","",ROUND(BL7515,4))</f>
        <v>0.46899999999999997</v>
      </c>
      <c r="BP7515" s="157">
        <f>IF('1b-NaturalGas'!$R$90="no","not applicable (based on previous answers)",ROUND(BL7515,4))</f>
        <v>0.46899999999999997</v>
      </c>
      <c r="BQ7515" s="157">
        <f>IF('1b-NaturalGas'!$R$91="no","not applicable (based on previous answers)",ROUND(BL7515,4))</f>
        <v>0.46899999999999997</v>
      </c>
    </row>
    <row r="7516" spans="30:69" x14ac:dyDescent="0.25">
      <c r="AD7516" s="157">
        <f t="shared" si="249"/>
        <v>0.47100000000000036</v>
      </c>
      <c r="AE7516" s="157">
        <f>IF('1a-Electricity'!$R$77="no","",ROUND(AD7516,4))</f>
        <v>0.47099999999999997</v>
      </c>
      <c r="AF7516" s="157">
        <f>IF('1a-Electricity'!$R$78="no","",ROUND(AD7516,4))</f>
        <v>0.47099999999999997</v>
      </c>
      <c r="AG7516" s="157">
        <f>IF('1a-Electricity'!$R$79="no","",ROUND(AD7516,4))</f>
        <v>0.47099999999999997</v>
      </c>
      <c r="BL7516" s="157">
        <f t="shared" si="250"/>
        <v>0.47000000000000036</v>
      </c>
      <c r="BM7516" s="157">
        <f>IF('1b-NaturalGas'!$R$87="no","",ROUND(BL7516,4))</f>
        <v>0.47</v>
      </c>
      <c r="BN7516" s="157">
        <f>IF('1b-NaturalGas'!$R$88="no","",ROUND(BL7516,4))</f>
        <v>0.47</v>
      </c>
      <c r="BO7516" s="157">
        <f>IF('1b-NaturalGas'!$R$89="no","",ROUND(BL7516,4))</f>
        <v>0.47</v>
      </c>
      <c r="BP7516" s="157">
        <f>IF('1b-NaturalGas'!$R$90="no","not applicable (based on previous answers)",ROUND(BL7516,4))</f>
        <v>0.47</v>
      </c>
      <c r="BQ7516" s="157">
        <f>IF('1b-NaturalGas'!$R$91="no","not applicable (based on previous answers)",ROUND(BL7516,4))</f>
        <v>0.47</v>
      </c>
    </row>
    <row r="7517" spans="30:69" x14ac:dyDescent="0.25">
      <c r="AD7517" s="157">
        <f t="shared" si="249"/>
        <v>0.47200000000000036</v>
      </c>
      <c r="AE7517" s="157">
        <f>IF('1a-Electricity'!$R$77="no","",ROUND(AD7517,4))</f>
        <v>0.47199999999999998</v>
      </c>
      <c r="AF7517" s="157">
        <f>IF('1a-Electricity'!$R$78="no","",ROUND(AD7517,4))</f>
        <v>0.47199999999999998</v>
      </c>
      <c r="AG7517" s="157">
        <f>IF('1a-Electricity'!$R$79="no","",ROUND(AD7517,4))</f>
        <v>0.47199999999999998</v>
      </c>
      <c r="BL7517" s="157">
        <f t="shared" si="250"/>
        <v>0.47100000000000036</v>
      </c>
      <c r="BM7517" s="157">
        <f>IF('1b-NaturalGas'!$R$87="no","",ROUND(BL7517,4))</f>
        <v>0.47099999999999997</v>
      </c>
      <c r="BN7517" s="157">
        <f>IF('1b-NaturalGas'!$R$88="no","",ROUND(BL7517,4))</f>
        <v>0.47099999999999997</v>
      </c>
      <c r="BO7517" s="157">
        <f>IF('1b-NaturalGas'!$R$89="no","",ROUND(BL7517,4))</f>
        <v>0.47099999999999997</v>
      </c>
      <c r="BP7517" s="157">
        <f>IF('1b-NaturalGas'!$R$90="no","not applicable (based on previous answers)",ROUND(BL7517,4))</f>
        <v>0.47099999999999997</v>
      </c>
      <c r="BQ7517" s="157">
        <f>IF('1b-NaturalGas'!$R$91="no","not applicable (based on previous answers)",ROUND(BL7517,4))</f>
        <v>0.47099999999999997</v>
      </c>
    </row>
    <row r="7518" spans="30:69" x14ac:dyDescent="0.25">
      <c r="AD7518" s="157">
        <f t="shared" si="249"/>
        <v>0.47300000000000036</v>
      </c>
      <c r="AE7518" s="157">
        <f>IF('1a-Electricity'!$R$77="no","",ROUND(AD7518,4))</f>
        <v>0.47299999999999998</v>
      </c>
      <c r="AF7518" s="157">
        <f>IF('1a-Electricity'!$R$78="no","",ROUND(AD7518,4))</f>
        <v>0.47299999999999998</v>
      </c>
      <c r="AG7518" s="157">
        <f>IF('1a-Electricity'!$R$79="no","",ROUND(AD7518,4))</f>
        <v>0.47299999999999998</v>
      </c>
      <c r="BL7518" s="157">
        <f t="shared" si="250"/>
        <v>0.47200000000000036</v>
      </c>
      <c r="BM7518" s="157">
        <f>IF('1b-NaturalGas'!$R$87="no","",ROUND(BL7518,4))</f>
        <v>0.47199999999999998</v>
      </c>
      <c r="BN7518" s="157">
        <f>IF('1b-NaturalGas'!$R$88="no","",ROUND(BL7518,4))</f>
        <v>0.47199999999999998</v>
      </c>
      <c r="BO7518" s="157">
        <f>IF('1b-NaturalGas'!$R$89="no","",ROUND(BL7518,4))</f>
        <v>0.47199999999999998</v>
      </c>
      <c r="BP7518" s="157">
        <f>IF('1b-NaturalGas'!$R$90="no","not applicable (based on previous answers)",ROUND(BL7518,4))</f>
        <v>0.47199999999999998</v>
      </c>
      <c r="BQ7518" s="157">
        <f>IF('1b-NaturalGas'!$R$91="no","not applicable (based on previous answers)",ROUND(BL7518,4))</f>
        <v>0.47199999999999998</v>
      </c>
    </row>
    <row r="7519" spans="30:69" x14ac:dyDescent="0.25">
      <c r="AD7519" s="157">
        <f t="shared" si="249"/>
        <v>0.47400000000000037</v>
      </c>
      <c r="AE7519" s="157">
        <f>IF('1a-Electricity'!$R$77="no","",ROUND(AD7519,4))</f>
        <v>0.47399999999999998</v>
      </c>
      <c r="AF7519" s="157">
        <f>IF('1a-Electricity'!$R$78="no","",ROUND(AD7519,4))</f>
        <v>0.47399999999999998</v>
      </c>
      <c r="AG7519" s="157">
        <f>IF('1a-Electricity'!$R$79="no","",ROUND(AD7519,4))</f>
        <v>0.47399999999999998</v>
      </c>
      <c r="BL7519" s="157">
        <f t="shared" si="250"/>
        <v>0.47300000000000036</v>
      </c>
      <c r="BM7519" s="157">
        <f>IF('1b-NaturalGas'!$R$87="no","",ROUND(BL7519,4))</f>
        <v>0.47299999999999998</v>
      </c>
      <c r="BN7519" s="157">
        <f>IF('1b-NaturalGas'!$R$88="no","",ROUND(BL7519,4))</f>
        <v>0.47299999999999998</v>
      </c>
      <c r="BO7519" s="157">
        <f>IF('1b-NaturalGas'!$R$89="no","",ROUND(BL7519,4))</f>
        <v>0.47299999999999998</v>
      </c>
      <c r="BP7519" s="157">
        <f>IF('1b-NaturalGas'!$R$90="no","not applicable (based on previous answers)",ROUND(BL7519,4))</f>
        <v>0.47299999999999998</v>
      </c>
      <c r="BQ7519" s="157">
        <f>IF('1b-NaturalGas'!$R$91="no","not applicable (based on previous answers)",ROUND(BL7519,4))</f>
        <v>0.47299999999999998</v>
      </c>
    </row>
    <row r="7520" spans="30:69" x14ac:dyDescent="0.25">
      <c r="AD7520" s="157">
        <f t="shared" si="249"/>
        <v>0.47500000000000037</v>
      </c>
      <c r="AE7520" s="157">
        <f>IF('1a-Electricity'!$R$77="no","",ROUND(AD7520,4))</f>
        <v>0.47499999999999998</v>
      </c>
      <c r="AF7520" s="157">
        <f>IF('1a-Electricity'!$R$78="no","",ROUND(AD7520,4))</f>
        <v>0.47499999999999998</v>
      </c>
      <c r="AG7520" s="157">
        <f>IF('1a-Electricity'!$R$79="no","",ROUND(AD7520,4))</f>
        <v>0.47499999999999998</v>
      </c>
      <c r="BL7520" s="157">
        <f t="shared" si="250"/>
        <v>0.47400000000000037</v>
      </c>
      <c r="BM7520" s="157">
        <f>IF('1b-NaturalGas'!$R$87="no","",ROUND(BL7520,4))</f>
        <v>0.47399999999999998</v>
      </c>
      <c r="BN7520" s="157">
        <f>IF('1b-NaturalGas'!$R$88="no","",ROUND(BL7520,4))</f>
        <v>0.47399999999999998</v>
      </c>
      <c r="BO7520" s="157">
        <f>IF('1b-NaturalGas'!$R$89="no","",ROUND(BL7520,4))</f>
        <v>0.47399999999999998</v>
      </c>
      <c r="BP7520" s="157">
        <f>IF('1b-NaturalGas'!$R$90="no","not applicable (based on previous answers)",ROUND(BL7520,4))</f>
        <v>0.47399999999999998</v>
      </c>
      <c r="BQ7520" s="157">
        <f>IF('1b-NaturalGas'!$R$91="no","not applicable (based on previous answers)",ROUND(BL7520,4))</f>
        <v>0.47399999999999998</v>
      </c>
    </row>
    <row r="7521" spans="30:69" x14ac:dyDescent="0.25">
      <c r="AD7521" s="157">
        <f t="shared" si="249"/>
        <v>0.47600000000000037</v>
      </c>
      <c r="AE7521" s="157">
        <f>IF('1a-Electricity'!$R$77="no","",ROUND(AD7521,4))</f>
        <v>0.47599999999999998</v>
      </c>
      <c r="AF7521" s="157">
        <f>IF('1a-Electricity'!$R$78="no","",ROUND(AD7521,4))</f>
        <v>0.47599999999999998</v>
      </c>
      <c r="AG7521" s="157">
        <f>IF('1a-Electricity'!$R$79="no","",ROUND(AD7521,4))</f>
        <v>0.47599999999999998</v>
      </c>
      <c r="BL7521" s="157">
        <f t="shared" si="250"/>
        <v>0.47500000000000037</v>
      </c>
      <c r="BM7521" s="157">
        <f>IF('1b-NaturalGas'!$R$87="no","",ROUND(BL7521,4))</f>
        <v>0.47499999999999998</v>
      </c>
      <c r="BN7521" s="157">
        <f>IF('1b-NaturalGas'!$R$88="no","",ROUND(BL7521,4))</f>
        <v>0.47499999999999998</v>
      </c>
      <c r="BO7521" s="157">
        <f>IF('1b-NaturalGas'!$R$89="no","",ROUND(BL7521,4))</f>
        <v>0.47499999999999998</v>
      </c>
      <c r="BP7521" s="157">
        <f>IF('1b-NaturalGas'!$R$90="no","not applicable (based on previous answers)",ROUND(BL7521,4))</f>
        <v>0.47499999999999998</v>
      </c>
      <c r="BQ7521" s="157">
        <f>IF('1b-NaturalGas'!$R$91="no","not applicable (based on previous answers)",ROUND(BL7521,4))</f>
        <v>0.47499999999999998</v>
      </c>
    </row>
    <row r="7522" spans="30:69" x14ac:dyDescent="0.25">
      <c r="AD7522" s="157">
        <f t="shared" si="249"/>
        <v>0.47700000000000037</v>
      </c>
      <c r="AE7522" s="157">
        <f>IF('1a-Electricity'!$R$77="no","",ROUND(AD7522,4))</f>
        <v>0.47699999999999998</v>
      </c>
      <c r="AF7522" s="157">
        <f>IF('1a-Electricity'!$R$78="no","",ROUND(AD7522,4))</f>
        <v>0.47699999999999998</v>
      </c>
      <c r="AG7522" s="157">
        <f>IF('1a-Electricity'!$R$79="no","",ROUND(AD7522,4))</f>
        <v>0.47699999999999998</v>
      </c>
      <c r="BL7522" s="157">
        <f t="shared" si="250"/>
        <v>0.47600000000000037</v>
      </c>
      <c r="BM7522" s="157">
        <f>IF('1b-NaturalGas'!$R$87="no","",ROUND(BL7522,4))</f>
        <v>0.47599999999999998</v>
      </c>
      <c r="BN7522" s="157">
        <f>IF('1b-NaturalGas'!$R$88="no","",ROUND(BL7522,4))</f>
        <v>0.47599999999999998</v>
      </c>
      <c r="BO7522" s="157">
        <f>IF('1b-NaturalGas'!$R$89="no","",ROUND(BL7522,4))</f>
        <v>0.47599999999999998</v>
      </c>
      <c r="BP7522" s="157">
        <f>IF('1b-NaturalGas'!$R$90="no","not applicable (based on previous answers)",ROUND(BL7522,4))</f>
        <v>0.47599999999999998</v>
      </c>
      <c r="BQ7522" s="157">
        <f>IF('1b-NaturalGas'!$R$91="no","not applicable (based on previous answers)",ROUND(BL7522,4))</f>
        <v>0.47599999999999998</v>
      </c>
    </row>
    <row r="7523" spans="30:69" x14ac:dyDescent="0.25">
      <c r="AD7523" s="157">
        <f t="shared" si="249"/>
        <v>0.47800000000000037</v>
      </c>
      <c r="AE7523" s="157">
        <f>IF('1a-Electricity'!$R$77="no","",ROUND(AD7523,4))</f>
        <v>0.47799999999999998</v>
      </c>
      <c r="AF7523" s="157">
        <f>IF('1a-Electricity'!$R$78="no","",ROUND(AD7523,4))</f>
        <v>0.47799999999999998</v>
      </c>
      <c r="AG7523" s="157">
        <f>IF('1a-Electricity'!$R$79="no","",ROUND(AD7523,4))</f>
        <v>0.47799999999999998</v>
      </c>
      <c r="BL7523" s="157">
        <f t="shared" si="250"/>
        <v>0.47700000000000037</v>
      </c>
      <c r="BM7523" s="157">
        <f>IF('1b-NaturalGas'!$R$87="no","",ROUND(BL7523,4))</f>
        <v>0.47699999999999998</v>
      </c>
      <c r="BN7523" s="157">
        <f>IF('1b-NaturalGas'!$R$88="no","",ROUND(BL7523,4))</f>
        <v>0.47699999999999998</v>
      </c>
      <c r="BO7523" s="157">
        <f>IF('1b-NaturalGas'!$R$89="no","",ROUND(BL7523,4))</f>
        <v>0.47699999999999998</v>
      </c>
      <c r="BP7523" s="157">
        <f>IF('1b-NaturalGas'!$R$90="no","not applicable (based on previous answers)",ROUND(BL7523,4))</f>
        <v>0.47699999999999998</v>
      </c>
      <c r="BQ7523" s="157">
        <f>IF('1b-NaturalGas'!$R$91="no","not applicable (based on previous answers)",ROUND(BL7523,4))</f>
        <v>0.47699999999999998</v>
      </c>
    </row>
    <row r="7524" spans="30:69" x14ac:dyDescent="0.25">
      <c r="AD7524" s="157">
        <f t="shared" si="249"/>
        <v>0.47900000000000037</v>
      </c>
      <c r="AE7524" s="157">
        <f>IF('1a-Electricity'!$R$77="no","",ROUND(AD7524,4))</f>
        <v>0.47899999999999998</v>
      </c>
      <c r="AF7524" s="157">
        <f>IF('1a-Electricity'!$R$78="no","",ROUND(AD7524,4))</f>
        <v>0.47899999999999998</v>
      </c>
      <c r="AG7524" s="157">
        <f>IF('1a-Electricity'!$R$79="no","",ROUND(AD7524,4))</f>
        <v>0.47899999999999998</v>
      </c>
      <c r="BL7524" s="157">
        <f t="shared" si="250"/>
        <v>0.47800000000000037</v>
      </c>
      <c r="BM7524" s="157">
        <f>IF('1b-NaturalGas'!$R$87="no","",ROUND(BL7524,4))</f>
        <v>0.47799999999999998</v>
      </c>
      <c r="BN7524" s="157">
        <f>IF('1b-NaturalGas'!$R$88="no","",ROUND(BL7524,4))</f>
        <v>0.47799999999999998</v>
      </c>
      <c r="BO7524" s="157">
        <f>IF('1b-NaturalGas'!$R$89="no","",ROUND(BL7524,4))</f>
        <v>0.47799999999999998</v>
      </c>
      <c r="BP7524" s="157">
        <f>IF('1b-NaturalGas'!$R$90="no","not applicable (based on previous answers)",ROUND(BL7524,4))</f>
        <v>0.47799999999999998</v>
      </c>
      <c r="BQ7524" s="157">
        <f>IF('1b-NaturalGas'!$R$91="no","not applicable (based on previous answers)",ROUND(BL7524,4))</f>
        <v>0.47799999999999998</v>
      </c>
    </row>
    <row r="7525" spans="30:69" x14ac:dyDescent="0.25">
      <c r="AD7525" s="157">
        <f t="shared" si="249"/>
        <v>0.48000000000000037</v>
      </c>
      <c r="AE7525" s="157">
        <f>IF('1a-Electricity'!$R$77="no","",ROUND(AD7525,4))</f>
        <v>0.48</v>
      </c>
      <c r="AF7525" s="157">
        <f>IF('1a-Electricity'!$R$78="no","",ROUND(AD7525,4))</f>
        <v>0.48</v>
      </c>
      <c r="AG7525" s="157">
        <f>IF('1a-Electricity'!$R$79="no","",ROUND(AD7525,4))</f>
        <v>0.48</v>
      </c>
      <c r="BL7525" s="157">
        <f t="shared" si="250"/>
        <v>0.47900000000000037</v>
      </c>
      <c r="BM7525" s="157">
        <f>IF('1b-NaturalGas'!$R$87="no","",ROUND(BL7525,4))</f>
        <v>0.47899999999999998</v>
      </c>
      <c r="BN7525" s="157">
        <f>IF('1b-NaturalGas'!$R$88="no","",ROUND(BL7525,4))</f>
        <v>0.47899999999999998</v>
      </c>
      <c r="BO7525" s="157">
        <f>IF('1b-NaturalGas'!$R$89="no","",ROUND(BL7525,4))</f>
        <v>0.47899999999999998</v>
      </c>
      <c r="BP7525" s="157">
        <f>IF('1b-NaturalGas'!$R$90="no","not applicable (based on previous answers)",ROUND(BL7525,4))</f>
        <v>0.47899999999999998</v>
      </c>
      <c r="BQ7525" s="157">
        <f>IF('1b-NaturalGas'!$R$91="no","not applicable (based on previous answers)",ROUND(BL7525,4))</f>
        <v>0.47899999999999998</v>
      </c>
    </row>
    <row r="7526" spans="30:69" x14ac:dyDescent="0.25">
      <c r="AD7526" s="157">
        <f t="shared" si="249"/>
        <v>0.48100000000000037</v>
      </c>
      <c r="AE7526" s="157">
        <f>IF('1a-Electricity'!$R$77="no","",ROUND(AD7526,4))</f>
        <v>0.48099999999999998</v>
      </c>
      <c r="AF7526" s="157">
        <f>IF('1a-Electricity'!$R$78="no","",ROUND(AD7526,4))</f>
        <v>0.48099999999999998</v>
      </c>
      <c r="AG7526" s="157">
        <f>IF('1a-Electricity'!$R$79="no","",ROUND(AD7526,4))</f>
        <v>0.48099999999999998</v>
      </c>
      <c r="BL7526" s="157">
        <f t="shared" si="250"/>
        <v>0.48000000000000037</v>
      </c>
      <c r="BM7526" s="157">
        <f>IF('1b-NaturalGas'!$R$87="no","",ROUND(BL7526,4))</f>
        <v>0.48</v>
      </c>
      <c r="BN7526" s="157">
        <f>IF('1b-NaturalGas'!$R$88="no","",ROUND(BL7526,4))</f>
        <v>0.48</v>
      </c>
      <c r="BO7526" s="157">
        <f>IF('1b-NaturalGas'!$R$89="no","",ROUND(BL7526,4))</f>
        <v>0.48</v>
      </c>
      <c r="BP7526" s="157">
        <f>IF('1b-NaturalGas'!$R$90="no","not applicable (based on previous answers)",ROUND(BL7526,4))</f>
        <v>0.48</v>
      </c>
      <c r="BQ7526" s="157">
        <f>IF('1b-NaturalGas'!$R$91="no","not applicable (based on previous answers)",ROUND(BL7526,4))</f>
        <v>0.48</v>
      </c>
    </row>
    <row r="7527" spans="30:69" x14ac:dyDescent="0.25">
      <c r="AD7527" s="157">
        <f t="shared" si="249"/>
        <v>0.48200000000000037</v>
      </c>
      <c r="AE7527" s="157">
        <f>IF('1a-Electricity'!$R$77="no","",ROUND(AD7527,4))</f>
        <v>0.48199999999999998</v>
      </c>
      <c r="AF7527" s="157">
        <f>IF('1a-Electricity'!$R$78="no","",ROUND(AD7527,4))</f>
        <v>0.48199999999999998</v>
      </c>
      <c r="AG7527" s="157">
        <f>IF('1a-Electricity'!$R$79="no","",ROUND(AD7527,4))</f>
        <v>0.48199999999999998</v>
      </c>
      <c r="BL7527" s="157">
        <f t="shared" si="250"/>
        <v>0.48100000000000037</v>
      </c>
      <c r="BM7527" s="157">
        <f>IF('1b-NaturalGas'!$R$87="no","",ROUND(BL7527,4))</f>
        <v>0.48099999999999998</v>
      </c>
      <c r="BN7527" s="157">
        <f>IF('1b-NaturalGas'!$R$88="no","",ROUND(BL7527,4))</f>
        <v>0.48099999999999998</v>
      </c>
      <c r="BO7527" s="157">
        <f>IF('1b-NaturalGas'!$R$89="no","",ROUND(BL7527,4))</f>
        <v>0.48099999999999998</v>
      </c>
      <c r="BP7527" s="157">
        <f>IF('1b-NaturalGas'!$R$90="no","not applicable (based on previous answers)",ROUND(BL7527,4))</f>
        <v>0.48099999999999998</v>
      </c>
      <c r="BQ7527" s="157">
        <f>IF('1b-NaturalGas'!$R$91="no","not applicable (based on previous answers)",ROUND(BL7527,4))</f>
        <v>0.48099999999999998</v>
      </c>
    </row>
    <row r="7528" spans="30:69" x14ac:dyDescent="0.25">
      <c r="AD7528" s="157">
        <f t="shared" si="249"/>
        <v>0.48300000000000037</v>
      </c>
      <c r="AE7528" s="157">
        <f>IF('1a-Electricity'!$R$77="no","",ROUND(AD7528,4))</f>
        <v>0.48299999999999998</v>
      </c>
      <c r="AF7528" s="157">
        <f>IF('1a-Electricity'!$R$78="no","",ROUND(AD7528,4))</f>
        <v>0.48299999999999998</v>
      </c>
      <c r="AG7528" s="157">
        <f>IF('1a-Electricity'!$R$79="no","",ROUND(AD7528,4))</f>
        <v>0.48299999999999998</v>
      </c>
      <c r="BL7528" s="157">
        <f t="shared" si="250"/>
        <v>0.48200000000000037</v>
      </c>
      <c r="BM7528" s="157">
        <f>IF('1b-NaturalGas'!$R$87="no","",ROUND(BL7528,4))</f>
        <v>0.48199999999999998</v>
      </c>
      <c r="BN7528" s="157">
        <f>IF('1b-NaturalGas'!$R$88="no","",ROUND(BL7528,4))</f>
        <v>0.48199999999999998</v>
      </c>
      <c r="BO7528" s="157">
        <f>IF('1b-NaturalGas'!$R$89="no","",ROUND(BL7528,4))</f>
        <v>0.48199999999999998</v>
      </c>
      <c r="BP7528" s="157">
        <f>IF('1b-NaturalGas'!$R$90="no","not applicable (based on previous answers)",ROUND(BL7528,4))</f>
        <v>0.48199999999999998</v>
      </c>
      <c r="BQ7528" s="157">
        <f>IF('1b-NaturalGas'!$R$91="no","not applicable (based on previous answers)",ROUND(BL7528,4))</f>
        <v>0.48199999999999998</v>
      </c>
    </row>
    <row r="7529" spans="30:69" x14ac:dyDescent="0.25">
      <c r="AD7529" s="157">
        <f t="shared" si="249"/>
        <v>0.48400000000000037</v>
      </c>
      <c r="AE7529" s="157">
        <f>IF('1a-Electricity'!$R$77="no","",ROUND(AD7529,4))</f>
        <v>0.48399999999999999</v>
      </c>
      <c r="AF7529" s="157">
        <f>IF('1a-Electricity'!$R$78="no","",ROUND(AD7529,4))</f>
        <v>0.48399999999999999</v>
      </c>
      <c r="AG7529" s="157">
        <f>IF('1a-Electricity'!$R$79="no","",ROUND(AD7529,4))</f>
        <v>0.48399999999999999</v>
      </c>
      <c r="BL7529" s="157">
        <f t="shared" si="250"/>
        <v>0.48300000000000037</v>
      </c>
      <c r="BM7529" s="157">
        <f>IF('1b-NaturalGas'!$R$87="no","",ROUND(BL7529,4))</f>
        <v>0.48299999999999998</v>
      </c>
      <c r="BN7529" s="157">
        <f>IF('1b-NaturalGas'!$R$88="no","",ROUND(BL7529,4))</f>
        <v>0.48299999999999998</v>
      </c>
      <c r="BO7529" s="157">
        <f>IF('1b-NaturalGas'!$R$89="no","",ROUND(BL7529,4))</f>
        <v>0.48299999999999998</v>
      </c>
      <c r="BP7529" s="157">
        <f>IF('1b-NaturalGas'!$R$90="no","not applicable (based on previous answers)",ROUND(BL7529,4))</f>
        <v>0.48299999999999998</v>
      </c>
      <c r="BQ7529" s="157">
        <f>IF('1b-NaturalGas'!$R$91="no","not applicable (based on previous answers)",ROUND(BL7529,4))</f>
        <v>0.48299999999999998</v>
      </c>
    </row>
    <row r="7530" spans="30:69" x14ac:dyDescent="0.25">
      <c r="AD7530" s="157">
        <f t="shared" si="249"/>
        <v>0.48500000000000038</v>
      </c>
      <c r="AE7530" s="157">
        <f>IF('1a-Electricity'!$R$77="no","",ROUND(AD7530,4))</f>
        <v>0.48499999999999999</v>
      </c>
      <c r="AF7530" s="157">
        <f>IF('1a-Electricity'!$R$78="no","",ROUND(AD7530,4))</f>
        <v>0.48499999999999999</v>
      </c>
      <c r="AG7530" s="157">
        <f>IF('1a-Electricity'!$R$79="no","",ROUND(AD7530,4))</f>
        <v>0.48499999999999999</v>
      </c>
      <c r="BL7530" s="157">
        <f t="shared" si="250"/>
        <v>0.48400000000000037</v>
      </c>
      <c r="BM7530" s="157">
        <f>IF('1b-NaturalGas'!$R$87="no","",ROUND(BL7530,4))</f>
        <v>0.48399999999999999</v>
      </c>
      <c r="BN7530" s="157">
        <f>IF('1b-NaturalGas'!$R$88="no","",ROUND(BL7530,4))</f>
        <v>0.48399999999999999</v>
      </c>
      <c r="BO7530" s="157">
        <f>IF('1b-NaturalGas'!$R$89="no","",ROUND(BL7530,4))</f>
        <v>0.48399999999999999</v>
      </c>
      <c r="BP7530" s="157">
        <f>IF('1b-NaturalGas'!$R$90="no","not applicable (based on previous answers)",ROUND(BL7530,4))</f>
        <v>0.48399999999999999</v>
      </c>
      <c r="BQ7530" s="157">
        <f>IF('1b-NaturalGas'!$R$91="no","not applicable (based on previous answers)",ROUND(BL7530,4))</f>
        <v>0.48399999999999999</v>
      </c>
    </row>
    <row r="7531" spans="30:69" x14ac:dyDescent="0.25">
      <c r="AD7531" s="157">
        <f t="shared" si="249"/>
        <v>0.48600000000000038</v>
      </c>
      <c r="AE7531" s="157">
        <f>IF('1a-Electricity'!$R$77="no","",ROUND(AD7531,4))</f>
        <v>0.48599999999999999</v>
      </c>
      <c r="AF7531" s="157">
        <f>IF('1a-Electricity'!$R$78="no","",ROUND(AD7531,4))</f>
        <v>0.48599999999999999</v>
      </c>
      <c r="AG7531" s="157">
        <f>IF('1a-Electricity'!$R$79="no","",ROUND(AD7531,4))</f>
        <v>0.48599999999999999</v>
      </c>
      <c r="BL7531" s="157">
        <f t="shared" si="250"/>
        <v>0.48500000000000038</v>
      </c>
      <c r="BM7531" s="157">
        <f>IF('1b-NaturalGas'!$R$87="no","",ROUND(BL7531,4))</f>
        <v>0.48499999999999999</v>
      </c>
      <c r="BN7531" s="157">
        <f>IF('1b-NaturalGas'!$R$88="no","",ROUND(BL7531,4))</f>
        <v>0.48499999999999999</v>
      </c>
      <c r="BO7531" s="157">
        <f>IF('1b-NaturalGas'!$R$89="no","",ROUND(BL7531,4))</f>
        <v>0.48499999999999999</v>
      </c>
      <c r="BP7531" s="157">
        <f>IF('1b-NaturalGas'!$R$90="no","not applicable (based on previous answers)",ROUND(BL7531,4))</f>
        <v>0.48499999999999999</v>
      </c>
      <c r="BQ7531" s="157">
        <f>IF('1b-NaturalGas'!$R$91="no","not applicable (based on previous answers)",ROUND(BL7531,4))</f>
        <v>0.48499999999999999</v>
      </c>
    </row>
    <row r="7532" spans="30:69" x14ac:dyDescent="0.25">
      <c r="AD7532" s="157">
        <f t="shared" si="249"/>
        <v>0.48700000000000038</v>
      </c>
      <c r="AE7532" s="157">
        <f>IF('1a-Electricity'!$R$77="no","",ROUND(AD7532,4))</f>
        <v>0.48699999999999999</v>
      </c>
      <c r="AF7532" s="157">
        <f>IF('1a-Electricity'!$R$78="no","",ROUND(AD7532,4))</f>
        <v>0.48699999999999999</v>
      </c>
      <c r="AG7532" s="157">
        <f>IF('1a-Electricity'!$R$79="no","",ROUND(AD7532,4))</f>
        <v>0.48699999999999999</v>
      </c>
      <c r="BL7532" s="157">
        <f t="shared" si="250"/>
        <v>0.48600000000000038</v>
      </c>
      <c r="BM7532" s="157">
        <f>IF('1b-NaturalGas'!$R$87="no","",ROUND(BL7532,4))</f>
        <v>0.48599999999999999</v>
      </c>
      <c r="BN7532" s="157">
        <f>IF('1b-NaturalGas'!$R$88="no","",ROUND(BL7532,4))</f>
        <v>0.48599999999999999</v>
      </c>
      <c r="BO7532" s="157">
        <f>IF('1b-NaturalGas'!$R$89="no","",ROUND(BL7532,4))</f>
        <v>0.48599999999999999</v>
      </c>
      <c r="BP7532" s="157">
        <f>IF('1b-NaturalGas'!$R$90="no","not applicable (based on previous answers)",ROUND(BL7532,4))</f>
        <v>0.48599999999999999</v>
      </c>
      <c r="BQ7532" s="157">
        <f>IF('1b-NaturalGas'!$R$91="no","not applicable (based on previous answers)",ROUND(BL7532,4))</f>
        <v>0.48599999999999999</v>
      </c>
    </row>
    <row r="7533" spans="30:69" x14ac:dyDescent="0.25">
      <c r="AD7533" s="157">
        <f t="shared" si="249"/>
        <v>0.48800000000000038</v>
      </c>
      <c r="AE7533" s="157">
        <f>IF('1a-Electricity'!$R$77="no","",ROUND(AD7533,4))</f>
        <v>0.48799999999999999</v>
      </c>
      <c r="AF7533" s="157">
        <f>IF('1a-Electricity'!$R$78="no","",ROUND(AD7533,4))</f>
        <v>0.48799999999999999</v>
      </c>
      <c r="AG7533" s="157">
        <f>IF('1a-Electricity'!$R$79="no","",ROUND(AD7533,4))</f>
        <v>0.48799999999999999</v>
      </c>
      <c r="BL7533" s="157">
        <f t="shared" si="250"/>
        <v>0.48700000000000038</v>
      </c>
      <c r="BM7533" s="157">
        <f>IF('1b-NaturalGas'!$R$87="no","",ROUND(BL7533,4))</f>
        <v>0.48699999999999999</v>
      </c>
      <c r="BN7533" s="157">
        <f>IF('1b-NaturalGas'!$R$88="no","",ROUND(BL7533,4))</f>
        <v>0.48699999999999999</v>
      </c>
      <c r="BO7533" s="157">
        <f>IF('1b-NaturalGas'!$R$89="no","",ROUND(BL7533,4))</f>
        <v>0.48699999999999999</v>
      </c>
      <c r="BP7533" s="157">
        <f>IF('1b-NaturalGas'!$R$90="no","not applicable (based on previous answers)",ROUND(BL7533,4))</f>
        <v>0.48699999999999999</v>
      </c>
      <c r="BQ7533" s="157">
        <f>IF('1b-NaturalGas'!$R$91="no","not applicable (based on previous answers)",ROUND(BL7533,4))</f>
        <v>0.48699999999999999</v>
      </c>
    </row>
    <row r="7534" spans="30:69" x14ac:dyDescent="0.25">
      <c r="AD7534" s="157">
        <f t="shared" si="249"/>
        <v>0.48900000000000038</v>
      </c>
      <c r="AE7534" s="157">
        <f>IF('1a-Electricity'!$R$77="no","",ROUND(AD7534,4))</f>
        <v>0.48899999999999999</v>
      </c>
      <c r="AF7534" s="157">
        <f>IF('1a-Electricity'!$R$78="no","",ROUND(AD7534,4))</f>
        <v>0.48899999999999999</v>
      </c>
      <c r="AG7534" s="157">
        <f>IF('1a-Electricity'!$R$79="no","",ROUND(AD7534,4))</f>
        <v>0.48899999999999999</v>
      </c>
      <c r="BL7534" s="157">
        <f t="shared" si="250"/>
        <v>0.48800000000000038</v>
      </c>
      <c r="BM7534" s="157">
        <f>IF('1b-NaturalGas'!$R$87="no","",ROUND(BL7534,4))</f>
        <v>0.48799999999999999</v>
      </c>
      <c r="BN7534" s="157">
        <f>IF('1b-NaturalGas'!$R$88="no","",ROUND(BL7534,4))</f>
        <v>0.48799999999999999</v>
      </c>
      <c r="BO7534" s="157">
        <f>IF('1b-NaturalGas'!$R$89="no","",ROUND(BL7534,4))</f>
        <v>0.48799999999999999</v>
      </c>
      <c r="BP7534" s="157">
        <f>IF('1b-NaturalGas'!$R$90="no","not applicable (based on previous answers)",ROUND(BL7534,4))</f>
        <v>0.48799999999999999</v>
      </c>
      <c r="BQ7534" s="157">
        <f>IF('1b-NaturalGas'!$R$91="no","not applicable (based on previous answers)",ROUND(BL7534,4))</f>
        <v>0.48799999999999999</v>
      </c>
    </row>
    <row r="7535" spans="30:69" x14ac:dyDescent="0.25">
      <c r="AD7535" s="157">
        <f t="shared" si="249"/>
        <v>0.49000000000000038</v>
      </c>
      <c r="AE7535" s="157">
        <f>IF('1a-Electricity'!$R$77="no","",ROUND(AD7535,4))</f>
        <v>0.49</v>
      </c>
      <c r="AF7535" s="157">
        <f>IF('1a-Electricity'!$R$78="no","",ROUND(AD7535,4))</f>
        <v>0.49</v>
      </c>
      <c r="AG7535" s="157">
        <f>IF('1a-Electricity'!$R$79="no","",ROUND(AD7535,4))</f>
        <v>0.49</v>
      </c>
      <c r="BL7535" s="157">
        <f t="shared" si="250"/>
        <v>0.48900000000000038</v>
      </c>
      <c r="BM7535" s="157">
        <f>IF('1b-NaturalGas'!$R$87="no","",ROUND(BL7535,4))</f>
        <v>0.48899999999999999</v>
      </c>
      <c r="BN7535" s="157">
        <f>IF('1b-NaturalGas'!$R$88="no","",ROUND(BL7535,4))</f>
        <v>0.48899999999999999</v>
      </c>
      <c r="BO7535" s="157">
        <f>IF('1b-NaturalGas'!$R$89="no","",ROUND(BL7535,4))</f>
        <v>0.48899999999999999</v>
      </c>
      <c r="BP7535" s="157">
        <f>IF('1b-NaturalGas'!$R$90="no","not applicable (based on previous answers)",ROUND(BL7535,4))</f>
        <v>0.48899999999999999</v>
      </c>
      <c r="BQ7535" s="157">
        <f>IF('1b-NaturalGas'!$R$91="no","not applicable (based on previous answers)",ROUND(BL7535,4))</f>
        <v>0.48899999999999999</v>
      </c>
    </row>
    <row r="7536" spans="30:69" x14ac:dyDescent="0.25">
      <c r="AD7536" s="157">
        <f t="shared" si="249"/>
        <v>0.49100000000000038</v>
      </c>
      <c r="AE7536" s="157">
        <f>IF('1a-Electricity'!$R$77="no","",ROUND(AD7536,4))</f>
        <v>0.49099999999999999</v>
      </c>
      <c r="AF7536" s="157">
        <f>IF('1a-Electricity'!$R$78="no","",ROUND(AD7536,4))</f>
        <v>0.49099999999999999</v>
      </c>
      <c r="AG7536" s="157">
        <f>IF('1a-Electricity'!$R$79="no","",ROUND(AD7536,4))</f>
        <v>0.49099999999999999</v>
      </c>
      <c r="BL7536" s="157">
        <f t="shared" si="250"/>
        <v>0.49000000000000038</v>
      </c>
      <c r="BM7536" s="157">
        <f>IF('1b-NaturalGas'!$R$87="no","",ROUND(BL7536,4))</f>
        <v>0.49</v>
      </c>
      <c r="BN7536" s="157">
        <f>IF('1b-NaturalGas'!$R$88="no","",ROUND(BL7536,4))</f>
        <v>0.49</v>
      </c>
      <c r="BO7536" s="157">
        <f>IF('1b-NaturalGas'!$R$89="no","",ROUND(BL7536,4))</f>
        <v>0.49</v>
      </c>
      <c r="BP7536" s="157">
        <f>IF('1b-NaturalGas'!$R$90="no","not applicable (based on previous answers)",ROUND(BL7536,4))</f>
        <v>0.49</v>
      </c>
      <c r="BQ7536" s="157">
        <f>IF('1b-NaturalGas'!$R$91="no","not applicable (based on previous answers)",ROUND(BL7536,4))</f>
        <v>0.49</v>
      </c>
    </row>
    <row r="7537" spans="30:69" x14ac:dyDescent="0.25">
      <c r="AD7537" s="157">
        <f t="shared" si="249"/>
        <v>0.49200000000000038</v>
      </c>
      <c r="AE7537" s="157">
        <f>IF('1a-Electricity'!$R$77="no","",ROUND(AD7537,4))</f>
        <v>0.49199999999999999</v>
      </c>
      <c r="AF7537" s="157">
        <f>IF('1a-Electricity'!$R$78="no","",ROUND(AD7537,4))</f>
        <v>0.49199999999999999</v>
      </c>
      <c r="AG7537" s="157">
        <f>IF('1a-Electricity'!$R$79="no","",ROUND(AD7537,4))</f>
        <v>0.49199999999999999</v>
      </c>
      <c r="BL7537" s="157">
        <f t="shared" si="250"/>
        <v>0.49100000000000038</v>
      </c>
      <c r="BM7537" s="157">
        <f>IF('1b-NaturalGas'!$R$87="no","",ROUND(BL7537,4))</f>
        <v>0.49099999999999999</v>
      </c>
      <c r="BN7537" s="157">
        <f>IF('1b-NaturalGas'!$R$88="no","",ROUND(BL7537,4))</f>
        <v>0.49099999999999999</v>
      </c>
      <c r="BO7537" s="157">
        <f>IF('1b-NaturalGas'!$R$89="no","",ROUND(BL7537,4))</f>
        <v>0.49099999999999999</v>
      </c>
      <c r="BP7537" s="157">
        <f>IF('1b-NaturalGas'!$R$90="no","not applicable (based on previous answers)",ROUND(BL7537,4))</f>
        <v>0.49099999999999999</v>
      </c>
      <c r="BQ7537" s="157">
        <f>IF('1b-NaturalGas'!$R$91="no","not applicable (based on previous answers)",ROUND(BL7537,4))</f>
        <v>0.49099999999999999</v>
      </c>
    </row>
    <row r="7538" spans="30:69" x14ac:dyDescent="0.25">
      <c r="AD7538" s="157">
        <f t="shared" si="249"/>
        <v>0.49300000000000038</v>
      </c>
      <c r="AE7538" s="157">
        <f>IF('1a-Electricity'!$R$77="no","",ROUND(AD7538,4))</f>
        <v>0.49299999999999999</v>
      </c>
      <c r="AF7538" s="157">
        <f>IF('1a-Electricity'!$R$78="no","",ROUND(AD7538,4))</f>
        <v>0.49299999999999999</v>
      </c>
      <c r="AG7538" s="157">
        <f>IF('1a-Electricity'!$R$79="no","",ROUND(AD7538,4))</f>
        <v>0.49299999999999999</v>
      </c>
      <c r="BL7538" s="157">
        <f t="shared" si="250"/>
        <v>0.49200000000000038</v>
      </c>
      <c r="BM7538" s="157">
        <f>IF('1b-NaturalGas'!$R$87="no","",ROUND(BL7538,4))</f>
        <v>0.49199999999999999</v>
      </c>
      <c r="BN7538" s="157">
        <f>IF('1b-NaturalGas'!$R$88="no","",ROUND(BL7538,4))</f>
        <v>0.49199999999999999</v>
      </c>
      <c r="BO7538" s="157">
        <f>IF('1b-NaturalGas'!$R$89="no","",ROUND(BL7538,4))</f>
        <v>0.49199999999999999</v>
      </c>
      <c r="BP7538" s="157">
        <f>IF('1b-NaturalGas'!$R$90="no","not applicable (based on previous answers)",ROUND(BL7538,4))</f>
        <v>0.49199999999999999</v>
      </c>
      <c r="BQ7538" s="157">
        <f>IF('1b-NaturalGas'!$R$91="no","not applicable (based on previous answers)",ROUND(BL7538,4))</f>
        <v>0.49199999999999999</v>
      </c>
    </row>
    <row r="7539" spans="30:69" x14ac:dyDescent="0.25">
      <c r="AD7539" s="157">
        <f t="shared" si="249"/>
        <v>0.49400000000000038</v>
      </c>
      <c r="AE7539" s="157">
        <f>IF('1a-Electricity'!$R$77="no","",ROUND(AD7539,4))</f>
        <v>0.49399999999999999</v>
      </c>
      <c r="AF7539" s="157">
        <f>IF('1a-Electricity'!$R$78="no","",ROUND(AD7539,4))</f>
        <v>0.49399999999999999</v>
      </c>
      <c r="AG7539" s="157">
        <f>IF('1a-Electricity'!$R$79="no","",ROUND(AD7539,4))</f>
        <v>0.49399999999999999</v>
      </c>
      <c r="BL7539" s="157">
        <f t="shared" si="250"/>
        <v>0.49300000000000038</v>
      </c>
      <c r="BM7539" s="157">
        <f>IF('1b-NaturalGas'!$R$87="no","",ROUND(BL7539,4))</f>
        <v>0.49299999999999999</v>
      </c>
      <c r="BN7539" s="157">
        <f>IF('1b-NaturalGas'!$R$88="no","",ROUND(BL7539,4))</f>
        <v>0.49299999999999999</v>
      </c>
      <c r="BO7539" s="157">
        <f>IF('1b-NaturalGas'!$R$89="no","",ROUND(BL7539,4))</f>
        <v>0.49299999999999999</v>
      </c>
      <c r="BP7539" s="157">
        <f>IF('1b-NaturalGas'!$R$90="no","not applicable (based on previous answers)",ROUND(BL7539,4))</f>
        <v>0.49299999999999999</v>
      </c>
      <c r="BQ7539" s="157">
        <f>IF('1b-NaturalGas'!$R$91="no","not applicable (based on previous answers)",ROUND(BL7539,4))</f>
        <v>0.49299999999999999</v>
      </c>
    </row>
    <row r="7540" spans="30:69" x14ac:dyDescent="0.25">
      <c r="AD7540" s="157">
        <f t="shared" si="249"/>
        <v>0.49500000000000038</v>
      </c>
      <c r="AE7540" s="157">
        <f>IF('1a-Electricity'!$R$77="no","",ROUND(AD7540,4))</f>
        <v>0.495</v>
      </c>
      <c r="AF7540" s="157">
        <f>IF('1a-Electricity'!$R$78="no","",ROUND(AD7540,4))</f>
        <v>0.495</v>
      </c>
      <c r="AG7540" s="157">
        <f>IF('1a-Electricity'!$R$79="no","",ROUND(AD7540,4))</f>
        <v>0.495</v>
      </c>
      <c r="BL7540" s="157">
        <f t="shared" si="250"/>
        <v>0.49400000000000038</v>
      </c>
      <c r="BM7540" s="157">
        <f>IF('1b-NaturalGas'!$R$87="no","",ROUND(BL7540,4))</f>
        <v>0.49399999999999999</v>
      </c>
      <c r="BN7540" s="157">
        <f>IF('1b-NaturalGas'!$R$88="no","",ROUND(BL7540,4))</f>
        <v>0.49399999999999999</v>
      </c>
      <c r="BO7540" s="157">
        <f>IF('1b-NaturalGas'!$R$89="no","",ROUND(BL7540,4))</f>
        <v>0.49399999999999999</v>
      </c>
      <c r="BP7540" s="157">
        <f>IF('1b-NaturalGas'!$R$90="no","not applicable (based on previous answers)",ROUND(BL7540,4))</f>
        <v>0.49399999999999999</v>
      </c>
      <c r="BQ7540" s="157">
        <f>IF('1b-NaturalGas'!$R$91="no","not applicable (based on previous answers)",ROUND(BL7540,4))</f>
        <v>0.49399999999999999</v>
      </c>
    </row>
    <row r="7541" spans="30:69" x14ac:dyDescent="0.25">
      <c r="AD7541" s="157">
        <f t="shared" si="249"/>
        <v>0.49600000000000039</v>
      </c>
      <c r="AE7541" s="157">
        <f>IF('1a-Electricity'!$R$77="no","",ROUND(AD7541,4))</f>
        <v>0.496</v>
      </c>
      <c r="AF7541" s="157">
        <f>IF('1a-Electricity'!$R$78="no","",ROUND(AD7541,4))</f>
        <v>0.496</v>
      </c>
      <c r="AG7541" s="157">
        <f>IF('1a-Electricity'!$R$79="no","",ROUND(AD7541,4))</f>
        <v>0.496</v>
      </c>
      <c r="BL7541" s="157">
        <f t="shared" si="250"/>
        <v>0.49500000000000038</v>
      </c>
      <c r="BM7541" s="157">
        <f>IF('1b-NaturalGas'!$R$87="no","",ROUND(BL7541,4))</f>
        <v>0.495</v>
      </c>
      <c r="BN7541" s="157">
        <f>IF('1b-NaturalGas'!$R$88="no","",ROUND(BL7541,4))</f>
        <v>0.495</v>
      </c>
      <c r="BO7541" s="157">
        <f>IF('1b-NaturalGas'!$R$89="no","",ROUND(BL7541,4))</f>
        <v>0.495</v>
      </c>
      <c r="BP7541" s="157">
        <f>IF('1b-NaturalGas'!$R$90="no","not applicable (based on previous answers)",ROUND(BL7541,4))</f>
        <v>0.495</v>
      </c>
      <c r="BQ7541" s="157">
        <f>IF('1b-NaturalGas'!$R$91="no","not applicable (based on previous answers)",ROUND(BL7541,4))</f>
        <v>0.495</v>
      </c>
    </row>
    <row r="7542" spans="30:69" x14ac:dyDescent="0.25">
      <c r="AD7542" s="157">
        <f t="shared" si="249"/>
        <v>0.49700000000000039</v>
      </c>
      <c r="AE7542" s="157">
        <f>IF('1a-Electricity'!$R$77="no","",ROUND(AD7542,4))</f>
        <v>0.497</v>
      </c>
      <c r="AF7542" s="157">
        <f>IF('1a-Electricity'!$R$78="no","",ROUND(AD7542,4))</f>
        <v>0.497</v>
      </c>
      <c r="AG7542" s="157">
        <f>IF('1a-Electricity'!$R$79="no","",ROUND(AD7542,4))</f>
        <v>0.497</v>
      </c>
      <c r="BL7542" s="157">
        <f t="shared" si="250"/>
        <v>0.49600000000000039</v>
      </c>
      <c r="BM7542" s="157">
        <f>IF('1b-NaturalGas'!$R$87="no","",ROUND(BL7542,4))</f>
        <v>0.496</v>
      </c>
      <c r="BN7542" s="157">
        <f>IF('1b-NaturalGas'!$R$88="no","",ROUND(BL7542,4))</f>
        <v>0.496</v>
      </c>
      <c r="BO7542" s="157">
        <f>IF('1b-NaturalGas'!$R$89="no","",ROUND(BL7542,4))</f>
        <v>0.496</v>
      </c>
      <c r="BP7542" s="157">
        <f>IF('1b-NaturalGas'!$R$90="no","not applicable (based on previous answers)",ROUND(BL7542,4))</f>
        <v>0.496</v>
      </c>
      <c r="BQ7542" s="157">
        <f>IF('1b-NaturalGas'!$R$91="no","not applicable (based on previous answers)",ROUND(BL7542,4))</f>
        <v>0.496</v>
      </c>
    </row>
    <row r="7543" spans="30:69" x14ac:dyDescent="0.25">
      <c r="AD7543" s="157">
        <f t="shared" si="249"/>
        <v>0.49800000000000039</v>
      </c>
      <c r="AE7543" s="157">
        <f>IF('1a-Electricity'!$R$77="no","",ROUND(AD7543,4))</f>
        <v>0.498</v>
      </c>
      <c r="AF7543" s="157">
        <f>IF('1a-Electricity'!$R$78="no","",ROUND(AD7543,4))</f>
        <v>0.498</v>
      </c>
      <c r="AG7543" s="157">
        <f>IF('1a-Electricity'!$R$79="no","",ROUND(AD7543,4))</f>
        <v>0.498</v>
      </c>
      <c r="BL7543" s="157">
        <f t="shared" si="250"/>
        <v>0.49700000000000039</v>
      </c>
      <c r="BM7543" s="157">
        <f>IF('1b-NaturalGas'!$R$87="no","",ROUND(BL7543,4))</f>
        <v>0.497</v>
      </c>
      <c r="BN7543" s="157">
        <f>IF('1b-NaturalGas'!$R$88="no","",ROUND(BL7543,4))</f>
        <v>0.497</v>
      </c>
      <c r="BO7543" s="157">
        <f>IF('1b-NaturalGas'!$R$89="no","",ROUND(BL7543,4))</f>
        <v>0.497</v>
      </c>
      <c r="BP7543" s="157">
        <f>IF('1b-NaturalGas'!$R$90="no","not applicable (based on previous answers)",ROUND(BL7543,4))</f>
        <v>0.497</v>
      </c>
      <c r="BQ7543" s="157">
        <f>IF('1b-NaturalGas'!$R$91="no","not applicable (based on previous answers)",ROUND(BL7543,4))</f>
        <v>0.497</v>
      </c>
    </row>
    <row r="7544" spans="30:69" x14ac:dyDescent="0.25">
      <c r="AD7544" s="157">
        <f t="shared" si="249"/>
        <v>0.49900000000000039</v>
      </c>
      <c r="AE7544" s="157">
        <f>IF('1a-Electricity'!$R$77="no","",ROUND(AD7544,4))</f>
        <v>0.499</v>
      </c>
      <c r="AF7544" s="157">
        <f>IF('1a-Electricity'!$R$78="no","",ROUND(AD7544,4))</f>
        <v>0.499</v>
      </c>
      <c r="AG7544" s="157">
        <f>IF('1a-Electricity'!$R$79="no","",ROUND(AD7544,4))</f>
        <v>0.499</v>
      </c>
      <c r="BL7544" s="157">
        <f t="shared" si="250"/>
        <v>0.49800000000000039</v>
      </c>
      <c r="BM7544" s="157">
        <f>IF('1b-NaturalGas'!$R$87="no","",ROUND(BL7544,4))</f>
        <v>0.498</v>
      </c>
      <c r="BN7544" s="157">
        <f>IF('1b-NaturalGas'!$R$88="no","",ROUND(BL7544,4))</f>
        <v>0.498</v>
      </c>
      <c r="BO7544" s="157">
        <f>IF('1b-NaturalGas'!$R$89="no","",ROUND(BL7544,4))</f>
        <v>0.498</v>
      </c>
      <c r="BP7544" s="157">
        <f>IF('1b-NaturalGas'!$R$90="no","not applicable (based on previous answers)",ROUND(BL7544,4))</f>
        <v>0.498</v>
      </c>
      <c r="BQ7544" s="157">
        <f>IF('1b-NaturalGas'!$R$91="no","not applicable (based on previous answers)",ROUND(BL7544,4))</f>
        <v>0.498</v>
      </c>
    </row>
    <row r="7545" spans="30:69" x14ac:dyDescent="0.25">
      <c r="AD7545" s="157">
        <f t="shared" si="249"/>
        <v>0.50000000000000033</v>
      </c>
      <c r="AE7545" s="157">
        <f>IF('1a-Electricity'!$R$77="no","",ROUND(AD7545,4))</f>
        <v>0.5</v>
      </c>
      <c r="AF7545" s="157">
        <f>IF('1a-Electricity'!$R$78="no","",ROUND(AD7545,4))</f>
        <v>0.5</v>
      </c>
      <c r="AG7545" s="157">
        <f>IF('1a-Electricity'!$R$79="no","",ROUND(AD7545,4))</f>
        <v>0.5</v>
      </c>
      <c r="BL7545" s="157">
        <f t="shared" si="250"/>
        <v>0.49900000000000039</v>
      </c>
      <c r="BM7545" s="157">
        <f>IF('1b-NaturalGas'!$R$87="no","",ROUND(BL7545,4))</f>
        <v>0.499</v>
      </c>
      <c r="BN7545" s="157">
        <f>IF('1b-NaturalGas'!$R$88="no","",ROUND(BL7545,4))</f>
        <v>0.499</v>
      </c>
      <c r="BO7545" s="157">
        <f>IF('1b-NaturalGas'!$R$89="no","",ROUND(BL7545,4))</f>
        <v>0.499</v>
      </c>
      <c r="BP7545" s="157">
        <f>IF('1b-NaturalGas'!$R$90="no","not applicable (based on previous answers)",ROUND(BL7545,4))</f>
        <v>0.499</v>
      </c>
      <c r="BQ7545" s="157">
        <f>IF('1b-NaturalGas'!$R$91="no","not applicable (based on previous answers)",ROUND(BL7545,4))</f>
        <v>0.499</v>
      </c>
    </row>
    <row r="7546" spans="30:69" x14ac:dyDescent="0.25">
      <c r="AD7546" s="157">
        <f t="shared" si="249"/>
        <v>0.50100000000000033</v>
      </c>
      <c r="AE7546" s="157">
        <f>IF('1a-Electricity'!$R$77="no","",ROUND(AD7546,4))</f>
        <v>0.501</v>
      </c>
      <c r="AF7546" s="157">
        <f>IF('1a-Electricity'!$R$78="no","",ROUND(AD7546,4))</f>
        <v>0.501</v>
      </c>
      <c r="AG7546" s="157">
        <f>IF('1a-Electricity'!$R$79="no","",ROUND(AD7546,4))</f>
        <v>0.501</v>
      </c>
      <c r="BL7546" s="157">
        <f t="shared" si="250"/>
        <v>0.50000000000000033</v>
      </c>
      <c r="BM7546" s="157">
        <f>IF('1b-NaturalGas'!$R$87="no","",ROUND(BL7546,4))</f>
        <v>0.5</v>
      </c>
      <c r="BN7546" s="157">
        <f>IF('1b-NaturalGas'!$R$88="no","",ROUND(BL7546,4))</f>
        <v>0.5</v>
      </c>
      <c r="BO7546" s="157">
        <f>IF('1b-NaturalGas'!$R$89="no","",ROUND(BL7546,4))</f>
        <v>0.5</v>
      </c>
      <c r="BP7546" s="157">
        <f>IF('1b-NaturalGas'!$R$90="no","not applicable (based on previous answers)",ROUND(BL7546,4))</f>
        <v>0.5</v>
      </c>
      <c r="BQ7546" s="157">
        <f>IF('1b-NaturalGas'!$R$91="no","not applicable (based on previous answers)",ROUND(BL7546,4))</f>
        <v>0.5</v>
      </c>
    </row>
    <row r="7547" spans="30:69" x14ac:dyDescent="0.25">
      <c r="AD7547" s="157">
        <f t="shared" si="249"/>
        <v>0.50200000000000033</v>
      </c>
      <c r="AE7547" s="157">
        <f>IF('1a-Electricity'!$R$77="no","",ROUND(AD7547,4))</f>
        <v>0.502</v>
      </c>
      <c r="AF7547" s="157">
        <f>IF('1a-Electricity'!$R$78="no","",ROUND(AD7547,4))</f>
        <v>0.502</v>
      </c>
      <c r="AG7547" s="157">
        <f>IF('1a-Electricity'!$R$79="no","",ROUND(AD7547,4))</f>
        <v>0.502</v>
      </c>
      <c r="BL7547" s="157">
        <f t="shared" si="250"/>
        <v>0.50100000000000033</v>
      </c>
      <c r="BM7547" s="157">
        <f>IF('1b-NaturalGas'!$R$87="no","",ROUND(BL7547,4))</f>
        <v>0.501</v>
      </c>
      <c r="BN7547" s="157">
        <f>IF('1b-NaturalGas'!$R$88="no","",ROUND(BL7547,4))</f>
        <v>0.501</v>
      </c>
      <c r="BO7547" s="157">
        <f>IF('1b-NaturalGas'!$R$89="no","",ROUND(BL7547,4))</f>
        <v>0.501</v>
      </c>
      <c r="BP7547" s="157">
        <f>IF('1b-NaturalGas'!$R$90="no","not applicable (based on previous answers)",ROUND(BL7547,4))</f>
        <v>0.501</v>
      </c>
      <c r="BQ7547" s="157">
        <f>IF('1b-NaturalGas'!$R$91="no","not applicable (based on previous answers)",ROUND(BL7547,4))</f>
        <v>0.501</v>
      </c>
    </row>
    <row r="7548" spans="30:69" x14ac:dyDescent="0.25">
      <c r="AD7548" s="157">
        <f t="shared" si="249"/>
        <v>0.50300000000000034</v>
      </c>
      <c r="AE7548" s="157">
        <f>IF('1a-Electricity'!$R$77="no","",ROUND(AD7548,4))</f>
        <v>0.503</v>
      </c>
      <c r="AF7548" s="157">
        <f>IF('1a-Electricity'!$R$78="no","",ROUND(AD7548,4))</f>
        <v>0.503</v>
      </c>
      <c r="AG7548" s="157">
        <f>IF('1a-Electricity'!$R$79="no","",ROUND(AD7548,4))</f>
        <v>0.503</v>
      </c>
      <c r="BL7548" s="157">
        <f t="shared" si="250"/>
        <v>0.50200000000000033</v>
      </c>
      <c r="BM7548" s="157">
        <f>IF('1b-NaturalGas'!$R$87="no","",ROUND(BL7548,4))</f>
        <v>0.502</v>
      </c>
      <c r="BN7548" s="157">
        <f>IF('1b-NaturalGas'!$R$88="no","",ROUND(BL7548,4))</f>
        <v>0.502</v>
      </c>
      <c r="BO7548" s="157">
        <f>IF('1b-NaturalGas'!$R$89="no","",ROUND(BL7548,4))</f>
        <v>0.502</v>
      </c>
      <c r="BP7548" s="157">
        <f>IF('1b-NaturalGas'!$R$90="no","not applicable (based on previous answers)",ROUND(BL7548,4))</f>
        <v>0.502</v>
      </c>
      <c r="BQ7548" s="157">
        <f>IF('1b-NaturalGas'!$R$91="no","not applicable (based on previous answers)",ROUND(BL7548,4))</f>
        <v>0.502</v>
      </c>
    </row>
    <row r="7549" spans="30:69" x14ac:dyDescent="0.25">
      <c r="AD7549" s="157">
        <f t="shared" si="249"/>
        <v>0.50400000000000034</v>
      </c>
      <c r="AE7549" s="157">
        <f>IF('1a-Electricity'!$R$77="no","",ROUND(AD7549,4))</f>
        <v>0.504</v>
      </c>
      <c r="AF7549" s="157">
        <f>IF('1a-Electricity'!$R$78="no","",ROUND(AD7549,4))</f>
        <v>0.504</v>
      </c>
      <c r="AG7549" s="157">
        <f>IF('1a-Electricity'!$R$79="no","",ROUND(AD7549,4))</f>
        <v>0.504</v>
      </c>
      <c r="BL7549" s="157">
        <f t="shared" si="250"/>
        <v>0.50300000000000034</v>
      </c>
      <c r="BM7549" s="157">
        <f>IF('1b-NaturalGas'!$R$87="no","",ROUND(BL7549,4))</f>
        <v>0.503</v>
      </c>
      <c r="BN7549" s="157">
        <f>IF('1b-NaturalGas'!$R$88="no","",ROUND(BL7549,4))</f>
        <v>0.503</v>
      </c>
      <c r="BO7549" s="157">
        <f>IF('1b-NaturalGas'!$R$89="no","",ROUND(BL7549,4))</f>
        <v>0.503</v>
      </c>
      <c r="BP7549" s="157">
        <f>IF('1b-NaturalGas'!$R$90="no","not applicable (based on previous answers)",ROUND(BL7549,4))</f>
        <v>0.503</v>
      </c>
      <c r="BQ7549" s="157">
        <f>IF('1b-NaturalGas'!$R$91="no","not applicable (based on previous answers)",ROUND(BL7549,4))</f>
        <v>0.503</v>
      </c>
    </row>
    <row r="7550" spans="30:69" x14ac:dyDescent="0.25">
      <c r="AD7550" s="157">
        <f t="shared" ref="AD7550:AD7613" si="251">AD7549+0.001</f>
        <v>0.50500000000000034</v>
      </c>
      <c r="AE7550" s="157">
        <f>IF('1a-Electricity'!$R$77="no","",ROUND(AD7550,4))</f>
        <v>0.505</v>
      </c>
      <c r="AF7550" s="157">
        <f>IF('1a-Electricity'!$R$78="no","",ROUND(AD7550,4))</f>
        <v>0.505</v>
      </c>
      <c r="AG7550" s="157">
        <f>IF('1a-Electricity'!$R$79="no","",ROUND(AD7550,4))</f>
        <v>0.505</v>
      </c>
      <c r="BL7550" s="157">
        <f t="shared" si="250"/>
        <v>0.50400000000000034</v>
      </c>
      <c r="BM7550" s="157">
        <f>IF('1b-NaturalGas'!$R$87="no","",ROUND(BL7550,4))</f>
        <v>0.504</v>
      </c>
      <c r="BN7550" s="157">
        <f>IF('1b-NaturalGas'!$R$88="no","",ROUND(BL7550,4))</f>
        <v>0.504</v>
      </c>
      <c r="BO7550" s="157">
        <f>IF('1b-NaturalGas'!$R$89="no","",ROUND(BL7550,4))</f>
        <v>0.504</v>
      </c>
      <c r="BP7550" s="157">
        <f>IF('1b-NaturalGas'!$R$90="no","not applicable (based on previous answers)",ROUND(BL7550,4))</f>
        <v>0.504</v>
      </c>
      <c r="BQ7550" s="157">
        <f>IF('1b-NaturalGas'!$R$91="no","not applicable (based on previous answers)",ROUND(BL7550,4))</f>
        <v>0.504</v>
      </c>
    </row>
    <row r="7551" spans="30:69" x14ac:dyDescent="0.25">
      <c r="AD7551" s="157">
        <f t="shared" si="251"/>
        <v>0.50600000000000034</v>
      </c>
      <c r="AE7551" s="157">
        <f>IF('1a-Electricity'!$R$77="no","",ROUND(AD7551,4))</f>
        <v>0.50600000000000001</v>
      </c>
      <c r="AF7551" s="157">
        <f>IF('1a-Electricity'!$R$78="no","",ROUND(AD7551,4))</f>
        <v>0.50600000000000001</v>
      </c>
      <c r="AG7551" s="157">
        <f>IF('1a-Electricity'!$R$79="no","",ROUND(AD7551,4))</f>
        <v>0.50600000000000001</v>
      </c>
      <c r="BL7551" s="157">
        <f t="shared" ref="BL7551:BL7614" si="252">BL7550+0.001</f>
        <v>0.50500000000000034</v>
      </c>
      <c r="BM7551" s="157">
        <f>IF('1b-NaturalGas'!$R$87="no","",ROUND(BL7551,4))</f>
        <v>0.505</v>
      </c>
      <c r="BN7551" s="157">
        <f>IF('1b-NaturalGas'!$R$88="no","",ROUND(BL7551,4))</f>
        <v>0.505</v>
      </c>
      <c r="BO7551" s="157">
        <f>IF('1b-NaturalGas'!$R$89="no","",ROUND(BL7551,4))</f>
        <v>0.505</v>
      </c>
      <c r="BP7551" s="157">
        <f>IF('1b-NaturalGas'!$R$90="no","not applicable (based on previous answers)",ROUND(BL7551,4))</f>
        <v>0.505</v>
      </c>
      <c r="BQ7551" s="157">
        <f>IF('1b-NaturalGas'!$R$91="no","not applicable (based on previous answers)",ROUND(BL7551,4))</f>
        <v>0.505</v>
      </c>
    </row>
    <row r="7552" spans="30:69" x14ac:dyDescent="0.25">
      <c r="AD7552" s="157">
        <f t="shared" si="251"/>
        <v>0.50700000000000034</v>
      </c>
      <c r="AE7552" s="157">
        <f>IF('1a-Electricity'!$R$77="no","",ROUND(AD7552,4))</f>
        <v>0.50700000000000001</v>
      </c>
      <c r="AF7552" s="157">
        <f>IF('1a-Electricity'!$R$78="no","",ROUND(AD7552,4))</f>
        <v>0.50700000000000001</v>
      </c>
      <c r="AG7552" s="157">
        <f>IF('1a-Electricity'!$R$79="no","",ROUND(AD7552,4))</f>
        <v>0.50700000000000001</v>
      </c>
      <c r="BL7552" s="157">
        <f t="shared" si="252"/>
        <v>0.50600000000000034</v>
      </c>
      <c r="BM7552" s="157">
        <f>IF('1b-NaturalGas'!$R$87="no","",ROUND(BL7552,4))</f>
        <v>0.50600000000000001</v>
      </c>
      <c r="BN7552" s="157">
        <f>IF('1b-NaturalGas'!$R$88="no","",ROUND(BL7552,4))</f>
        <v>0.50600000000000001</v>
      </c>
      <c r="BO7552" s="157">
        <f>IF('1b-NaturalGas'!$R$89="no","",ROUND(BL7552,4))</f>
        <v>0.50600000000000001</v>
      </c>
      <c r="BP7552" s="157">
        <f>IF('1b-NaturalGas'!$R$90="no","not applicable (based on previous answers)",ROUND(BL7552,4))</f>
        <v>0.50600000000000001</v>
      </c>
      <c r="BQ7552" s="157">
        <f>IF('1b-NaturalGas'!$R$91="no","not applicable (based on previous answers)",ROUND(BL7552,4))</f>
        <v>0.50600000000000001</v>
      </c>
    </row>
    <row r="7553" spans="30:69" x14ac:dyDescent="0.25">
      <c r="AD7553" s="157">
        <f t="shared" si="251"/>
        <v>0.50800000000000034</v>
      </c>
      <c r="AE7553" s="157">
        <f>IF('1a-Electricity'!$R$77="no","",ROUND(AD7553,4))</f>
        <v>0.50800000000000001</v>
      </c>
      <c r="AF7553" s="157">
        <f>IF('1a-Electricity'!$R$78="no","",ROUND(AD7553,4))</f>
        <v>0.50800000000000001</v>
      </c>
      <c r="AG7553" s="157">
        <f>IF('1a-Electricity'!$R$79="no","",ROUND(AD7553,4))</f>
        <v>0.50800000000000001</v>
      </c>
      <c r="BL7553" s="157">
        <f t="shared" si="252"/>
        <v>0.50700000000000034</v>
      </c>
      <c r="BM7553" s="157">
        <f>IF('1b-NaturalGas'!$R$87="no","",ROUND(BL7553,4))</f>
        <v>0.50700000000000001</v>
      </c>
      <c r="BN7553" s="157">
        <f>IF('1b-NaturalGas'!$R$88="no","",ROUND(BL7553,4))</f>
        <v>0.50700000000000001</v>
      </c>
      <c r="BO7553" s="157">
        <f>IF('1b-NaturalGas'!$R$89="no","",ROUND(BL7553,4))</f>
        <v>0.50700000000000001</v>
      </c>
      <c r="BP7553" s="157">
        <f>IF('1b-NaturalGas'!$R$90="no","not applicable (based on previous answers)",ROUND(BL7553,4))</f>
        <v>0.50700000000000001</v>
      </c>
      <c r="BQ7553" s="157">
        <f>IF('1b-NaturalGas'!$R$91="no","not applicable (based on previous answers)",ROUND(BL7553,4))</f>
        <v>0.50700000000000001</v>
      </c>
    </row>
    <row r="7554" spans="30:69" x14ac:dyDescent="0.25">
      <c r="AD7554" s="157">
        <f t="shared" si="251"/>
        <v>0.50900000000000034</v>
      </c>
      <c r="AE7554" s="157">
        <f>IF('1a-Electricity'!$R$77="no","",ROUND(AD7554,4))</f>
        <v>0.50900000000000001</v>
      </c>
      <c r="AF7554" s="157">
        <f>IF('1a-Electricity'!$R$78="no","",ROUND(AD7554,4))</f>
        <v>0.50900000000000001</v>
      </c>
      <c r="AG7554" s="157">
        <f>IF('1a-Electricity'!$R$79="no","",ROUND(AD7554,4))</f>
        <v>0.50900000000000001</v>
      </c>
      <c r="BL7554" s="157">
        <f t="shared" si="252"/>
        <v>0.50800000000000034</v>
      </c>
      <c r="BM7554" s="157">
        <f>IF('1b-NaturalGas'!$R$87="no","",ROUND(BL7554,4))</f>
        <v>0.50800000000000001</v>
      </c>
      <c r="BN7554" s="157">
        <f>IF('1b-NaturalGas'!$R$88="no","",ROUND(BL7554,4))</f>
        <v>0.50800000000000001</v>
      </c>
      <c r="BO7554" s="157">
        <f>IF('1b-NaturalGas'!$R$89="no","",ROUND(BL7554,4))</f>
        <v>0.50800000000000001</v>
      </c>
      <c r="BP7554" s="157">
        <f>IF('1b-NaturalGas'!$R$90="no","not applicable (based on previous answers)",ROUND(BL7554,4))</f>
        <v>0.50800000000000001</v>
      </c>
      <c r="BQ7554" s="157">
        <f>IF('1b-NaturalGas'!$R$91="no","not applicable (based on previous answers)",ROUND(BL7554,4))</f>
        <v>0.50800000000000001</v>
      </c>
    </row>
    <row r="7555" spans="30:69" x14ac:dyDescent="0.25">
      <c r="AD7555" s="157">
        <f t="shared" si="251"/>
        <v>0.51000000000000034</v>
      </c>
      <c r="AE7555" s="157">
        <f>IF('1a-Electricity'!$R$77="no","",ROUND(AD7555,4))</f>
        <v>0.51</v>
      </c>
      <c r="AF7555" s="157">
        <f>IF('1a-Electricity'!$R$78="no","",ROUND(AD7555,4))</f>
        <v>0.51</v>
      </c>
      <c r="AG7555" s="157">
        <f>IF('1a-Electricity'!$R$79="no","",ROUND(AD7555,4))</f>
        <v>0.51</v>
      </c>
      <c r="BL7555" s="157">
        <f t="shared" si="252"/>
        <v>0.50900000000000034</v>
      </c>
      <c r="BM7555" s="157">
        <f>IF('1b-NaturalGas'!$R$87="no","",ROUND(BL7555,4))</f>
        <v>0.50900000000000001</v>
      </c>
      <c r="BN7555" s="157">
        <f>IF('1b-NaturalGas'!$R$88="no","",ROUND(BL7555,4))</f>
        <v>0.50900000000000001</v>
      </c>
      <c r="BO7555" s="157">
        <f>IF('1b-NaturalGas'!$R$89="no","",ROUND(BL7555,4))</f>
        <v>0.50900000000000001</v>
      </c>
      <c r="BP7555" s="157">
        <f>IF('1b-NaturalGas'!$R$90="no","not applicable (based on previous answers)",ROUND(BL7555,4))</f>
        <v>0.50900000000000001</v>
      </c>
      <c r="BQ7555" s="157">
        <f>IF('1b-NaturalGas'!$R$91="no","not applicable (based on previous answers)",ROUND(BL7555,4))</f>
        <v>0.50900000000000001</v>
      </c>
    </row>
    <row r="7556" spans="30:69" x14ac:dyDescent="0.25">
      <c r="AD7556" s="157">
        <f t="shared" si="251"/>
        <v>0.51100000000000034</v>
      </c>
      <c r="AE7556" s="157">
        <f>IF('1a-Electricity'!$R$77="no","",ROUND(AD7556,4))</f>
        <v>0.51100000000000001</v>
      </c>
      <c r="AF7556" s="157">
        <f>IF('1a-Electricity'!$R$78="no","",ROUND(AD7556,4))</f>
        <v>0.51100000000000001</v>
      </c>
      <c r="AG7556" s="157">
        <f>IF('1a-Electricity'!$R$79="no","",ROUND(AD7556,4))</f>
        <v>0.51100000000000001</v>
      </c>
      <c r="BL7556" s="157">
        <f t="shared" si="252"/>
        <v>0.51000000000000034</v>
      </c>
      <c r="BM7556" s="157">
        <f>IF('1b-NaturalGas'!$R$87="no","",ROUND(BL7556,4))</f>
        <v>0.51</v>
      </c>
      <c r="BN7556" s="157">
        <f>IF('1b-NaturalGas'!$R$88="no","",ROUND(BL7556,4))</f>
        <v>0.51</v>
      </c>
      <c r="BO7556" s="157">
        <f>IF('1b-NaturalGas'!$R$89="no","",ROUND(BL7556,4))</f>
        <v>0.51</v>
      </c>
      <c r="BP7556" s="157">
        <f>IF('1b-NaturalGas'!$R$90="no","not applicable (based on previous answers)",ROUND(BL7556,4))</f>
        <v>0.51</v>
      </c>
      <c r="BQ7556" s="157">
        <f>IF('1b-NaturalGas'!$R$91="no","not applicable (based on previous answers)",ROUND(BL7556,4))</f>
        <v>0.51</v>
      </c>
    </row>
    <row r="7557" spans="30:69" x14ac:dyDescent="0.25">
      <c r="AD7557" s="157">
        <f t="shared" si="251"/>
        <v>0.51200000000000034</v>
      </c>
      <c r="AE7557" s="157">
        <f>IF('1a-Electricity'!$R$77="no","",ROUND(AD7557,4))</f>
        <v>0.51200000000000001</v>
      </c>
      <c r="AF7557" s="157">
        <f>IF('1a-Electricity'!$R$78="no","",ROUND(AD7557,4))</f>
        <v>0.51200000000000001</v>
      </c>
      <c r="AG7557" s="157">
        <f>IF('1a-Electricity'!$R$79="no","",ROUND(AD7557,4))</f>
        <v>0.51200000000000001</v>
      </c>
      <c r="BL7557" s="157">
        <f t="shared" si="252"/>
        <v>0.51100000000000034</v>
      </c>
      <c r="BM7557" s="157">
        <f>IF('1b-NaturalGas'!$R$87="no","",ROUND(BL7557,4))</f>
        <v>0.51100000000000001</v>
      </c>
      <c r="BN7557" s="157">
        <f>IF('1b-NaturalGas'!$R$88="no","",ROUND(BL7557,4))</f>
        <v>0.51100000000000001</v>
      </c>
      <c r="BO7557" s="157">
        <f>IF('1b-NaturalGas'!$R$89="no","",ROUND(BL7557,4))</f>
        <v>0.51100000000000001</v>
      </c>
      <c r="BP7557" s="157">
        <f>IF('1b-NaturalGas'!$R$90="no","not applicable (based on previous answers)",ROUND(BL7557,4))</f>
        <v>0.51100000000000001</v>
      </c>
      <c r="BQ7557" s="157">
        <f>IF('1b-NaturalGas'!$R$91="no","not applicable (based on previous answers)",ROUND(BL7557,4))</f>
        <v>0.51100000000000001</v>
      </c>
    </row>
    <row r="7558" spans="30:69" x14ac:dyDescent="0.25">
      <c r="AD7558" s="157">
        <f t="shared" si="251"/>
        <v>0.51300000000000034</v>
      </c>
      <c r="AE7558" s="157">
        <f>IF('1a-Electricity'!$R$77="no","",ROUND(AD7558,4))</f>
        <v>0.51300000000000001</v>
      </c>
      <c r="AF7558" s="157">
        <f>IF('1a-Electricity'!$R$78="no","",ROUND(AD7558,4))</f>
        <v>0.51300000000000001</v>
      </c>
      <c r="AG7558" s="157">
        <f>IF('1a-Electricity'!$R$79="no","",ROUND(AD7558,4))</f>
        <v>0.51300000000000001</v>
      </c>
      <c r="BL7558" s="157">
        <f t="shared" si="252"/>
        <v>0.51200000000000034</v>
      </c>
      <c r="BM7558" s="157">
        <f>IF('1b-NaturalGas'!$R$87="no","",ROUND(BL7558,4))</f>
        <v>0.51200000000000001</v>
      </c>
      <c r="BN7558" s="157">
        <f>IF('1b-NaturalGas'!$R$88="no","",ROUND(BL7558,4))</f>
        <v>0.51200000000000001</v>
      </c>
      <c r="BO7558" s="157">
        <f>IF('1b-NaturalGas'!$R$89="no","",ROUND(BL7558,4))</f>
        <v>0.51200000000000001</v>
      </c>
      <c r="BP7558" s="157">
        <f>IF('1b-NaturalGas'!$R$90="no","not applicable (based on previous answers)",ROUND(BL7558,4))</f>
        <v>0.51200000000000001</v>
      </c>
      <c r="BQ7558" s="157">
        <f>IF('1b-NaturalGas'!$R$91="no","not applicable (based on previous answers)",ROUND(BL7558,4))</f>
        <v>0.51200000000000001</v>
      </c>
    </row>
    <row r="7559" spans="30:69" x14ac:dyDescent="0.25">
      <c r="AD7559" s="157">
        <f t="shared" si="251"/>
        <v>0.51400000000000035</v>
      </c>
      <c r="AE7559" s="157">
        <f>IF('1a-Electricity'!$R$77="no","",ROUND(AD7559,4))</f>
        <v>0.51400000000000001</v>
      </c>
      <c r="AF7559" s="157">
        <f>IF('1a-Electricity'!$R$78="no","",ROUND(AD7559,4))</f>
        <v>0.51400000000000001</v>
      </c>
      <c r="AG7559" s="157">
        <f>IF('1a-Electricity'!$R$79="no","",ROUND(AD7559,4))</f>
        <v>0.51400000000000001</v>
      </c>
      <c r="BL7559" s="157">
        <f t="shared" si="252"/>
        <v>0.51300000000000034</v>
      </c>
      <c r="BM7559" s="157">
        <f>IF('1b-NaturalGas'!$R$87="no","",ROUND(BL7559,4))</f>
        <v>0.51300000000000001</v>
      </c>
      <c r="BN7559" s="157">
        <f>IF('1b-NaturalGas'!$R$88="no","",ROUND(BL7559,4))</f>
        <v>0.51300000000000001</v>
      </c>
      <c r="BO7559" s="157">
        <f>IF('1b-NaturalGas'!$R$89="no","",ROUND(BL7559,4))</f>
        <v>0.51300000000000001</v>
      </c>
      <c r="BP7559" s="157">
        <f>IF('1b-NaturalGas'!$R$90="no","not applicable (based on previous answers)",ROUND(BL7559,4))</f>
        <v>0.51300000000000001</v>
      </c>
      <c r="BQ7559" s="157">
        <f>IF('1b-NaturalGas'!$R$91="no","not applicable (based on previous answers)",ROUND(BL7559,4))</f>
        <v>0.51300000000000001</v>
      </c>
    </row>
    <row r="7560" spans="30:69" x14ac:dyDescent="0.25">
      <c r="AD7560" s="157">
        <f t="shared" si="251"/>
        <v>0.51500000000000035</v>
      </c>
      <c r="AE7560" s="157">
        <f>IF('1a-Electricity'!$R$77="no","",ROUND(AD7560,4))</f>
        <v>0.51500000000000001</v>
      </c>
      <c r="AF7560" s="157">
        <f>IF('1a-Electricity'!$R$78="no","",ROUND(AD7560,4))</f>
        <v>0.51500000000000001</v>
      </c>
      <c r="AG7560" s="157">
        <f>IF('1a-Electricity'!$R$79="no","",ROUND(AD7560,4))</f>
        <v>0.51500000000000001</v>
      </c>
      <c r="BL7560" s="157">
        <f t="shared" si="252"/>
        <v>0.51400000000000035</v>
      </c>
      <c r="BM7560" s="157">
        <f>IF('1b-NaturalGas'!$R$87="no","",ROUND(BL7560,4))</f>
        <v>0.51400000000000001</v>
      </c>
      <c r="BN7560" s="157">
        <f>IF('1b-NaturalGas'!$R$88="no","",ROUND(BL7560,4))</f>
        <v>0.51400000000000001</v>
      </c>
      <c r="BO7560" s="157">
        <f>IF('1b-NaturalGas'!$R$89="no","",ROUND(BL7560,4))</f>
        <v>0.51400000000000001</v>
      </c>
      <c r="BP7560" s="157">
        <f>IF('1b-NaturalGas'!$R$90="no","not applicable (based on previous answers)",ROUND(BL7560,4))</f>
        <v>0.51400000000000001</v>
      </c>
      <c r="BQ7560" s="157">
        <f>IF('1b-NaturalGas'!$R$91="no","not applicable (based on previous answers)",ROUND(BL7560,4))</f>
        <v>0.51400000000000001</v>
      </c>
    </row>
    <row r="7561" spans="30:69" x14ac:dyDescent="0.25">
      <c r="AD7561" s="157">
        <f t="shared" si="251"/>
        <v>0.51600000000000035</v>
      </c>
      <c r="AE7561" s="157">
        <f>IF('1a-Electricity'!$R$77="no","",ROUND(AD7561,4))</f>
        <v>0.51600000000000001</v>
      </c>
      <c r="AF7561" s="157">
        <f>IF('1a-Electricity'!$R$78="no","",ROUND(AD7561,4))</f>
        <v>0.51600000000000001</v>
      </c>
      <c r="AG7561" s="157">
        <f>IF('1a-Electricity'!$R$79="no","",ROUND(AD7561,4))</f>
        <v>0.51600000000000001</v>
      </c>
      <c r="BL7561" s="157">
        <f t="shared" si="252"/>
        <v>0.51500000000000035</v>
      </c>
      <c r="BM7561" s="157">
        <f>IF('1b-NaturalGas'!$R$87="no","",ROUND(BL7561,4))</f>
        <v>0.51500000000000001</v>
      </c>
      <c r="BN7561" s="157">
        <f>IF('1b-NaturalGas'!$R$88="no","",ROUND(BL7561,4))</f>
        <v>0.51500000000000001</v>
      </c>
      <c r="BO7561" s="157">
        <f>IF('1b-NaturalGas'!$R$89="no","",ROUND(BL7561,4))</f>
        <v>0.51500000000000001</v>
      </c>
      <c r="BP7561" s="157">
        <f>IF('1b-NaturalGas'!$R$90="no","not applicable (based on previous answers)",ROUND(BL7561,4))</f>
        <v>0.51500000000000001</v>
      </c>
      <c r="BQ7561" s="157">
        <f>IF('1b-NaturalGas'!$R$91="no","not applicable (based on previous answers)",ROUND(BL7561,4))</f>
        <v>0.51500000000000001</v>
      </c>
    </row>
    <row r="7562" spans="30:69" x14ac:dyDescent="0.25">
      <c r="AD7562" s="157">
        <f t="shared" si="251"/>
        <v>0.51700000000000035</v>
      </c>
      <c r="AE7562" s="157">
        <f>IF('1a-Electricity'!$R$77="no","",ROUND(AD7562,4))</f>
        <v>0.51700000000000002</v>
      </c>
      <c r="AF7562" s="157">
        <f>IF('1a-Electricity'!$R$78="no","",ROUND(AD7562,4))</f>
        <v>0.51700000000000002</v>
      </c>
      <c r="AG7562" s="157">
        <f>IF('1a-Electricity'!$R$79="no","",ROUND(AD7562,4))</f>
        <v>0.51700000000000002</v>
      </c>
      <c r="BL7562" s="157">
        <f t="shared" si="252"/>
        <v>0.51600000000000035</v>
      </c>
      <c r="BM7562" s="157">
        <f>IF('1b-NaturalGas'!$R$87="no","",ROUND(BL7562,4))</f>
        <v>0.51600000000000001</v>
      </c>
      <c r="BN7562" s="157">
        <f>IF('1b-NaturalGas'!$R$88="no","",ROUND(BL7562,4))</f>
        <v>0.51600000000000001</v>
      </c>
      <c r="BO7562" s="157">
        <f>IF('1b-NaturalGas'!$R$89="no","",ROUND(BL7562,4))</f>
        <v>0.51600000000000001</v>
      </c>
      <c r="BP7562" s="157">
        <f>IF('1b-NaturalGas'!$R$90="no","not applicable (based on previous answers)",ROUND(BL7562,4))</f>
        <v>0.51600000000000001</v>
      </c>
      <c r="BQ7562" s="157">
        <f>IF('1b-NaturalGas'!$R$91="no","not applicable (based on previous answers)",ROUND(BL7562,4))</f>
        <v>0.51600000000000001</v>
      </c>
    </row>
    <row r="7563" spans="30:69" x14ac:dyDescent="0.25">
      <c r="AD7563" s="157">
        <f t="shared" si="251"/>
        <v>0.51800000000000035</v>
      </c>
      <c r="AE7563" s="157">
        <f>IF('1a-Electricity'!$R$77="no","",ROUND(AD7563,4))</f>
        <v>0.51800000000000002</v>
      </c>
      <c r="AF7563" s="157">
        <f>IF('1a-Electricity'!$R$78="no","",ROUND(AD7563,4))</f>
        <v>0.51800000000000002</v>
      </c>
      <c r="AG7563" s="157">
        <f>IF('1a-Electricity'!$R$79="no","",ROUND(AD7563,4))</f>
        <v>0.51800000000000002</v>
      </c>
      <c r="BL7563" s="157">
        <f t="shared" si="252"/>
        <v>0.51700000000000035</v>
      </c>
      <c r="BM7563" s="157">
        <f>IF('1b-NaturalGas'!$R$87="no","",ROUND(BL7563,4))</f>
        <v>0.51700000000000002</v>
      </c>
      <c r="BN7563" s="157">
        <f>IF('1b-NaturalGas'!$R$88="no","",ROUND(BL7563,4))</f>
        <v>0.51700000000000002</v>
      </c>
      <c r="BO7563" s="157">
        <f>IF('1b-NaturalGas'!$R$89="no","",ROUND(BL7563,4))</f>
        <v>0.51700000000000002</v>
      </c>
      <c r="BP7563" s="157">
        <f>IF('1b-NaturalGas'!$R$90="no","not applicable (based on previous answers)",ROUND(BL7563,4))</f>
        <v>0.51700000000000002</v>
      </c>
      <c r="BQ7563" s="157">
        <f>IF('1b-NaturalGas'!$R$91="no","not applicable (based on previous answers)",ROUND(BL7563,4))</f>
        <v>0.51700000000000002</v>
      </c>
    </row>
    <row r="7564" spans="30:69" x14ac:dyDescent="0.25">
      <c r="AD7564" s="157">
        <f t="shared" si="251"/>
        <v>0.51900000000000035</v>
      </c>
      <c r="AE7564" s="157">
        <f>IF('1a-Electricity'!$R$77="no","",ROUND(AD7564,4))</f>
        <v>0.51900000000000002</v>
      </c>
      <c r="AF7564" s="157">
        <f>IF('1a-Electricity'!$R$78="no","",ROUND(AD7564,4))</f>
        <v>0.51900000000000002</v>
      </c>
      <c r="AG7564" s="157">
        <f>IF('1a-Electricity'!$R$79="no","",ROUND(AD7564,4))</f>
        <v>0.51900000000000002</v>
      </c>
      <c r="BL7564" s="157">
        <f t="shared" si="252"/>
        <v>0.51800000000000035</v>
      </c>
      <c r="BM7564" s="157">
        <f>IF('1b-NaturalGas'!$R$87="no","",ROUND(BL7564,4))</f>
        <v>0.51800000000000002</v>
      </c>
      <c r="BN7564" s="157">
        <f>IF('1b-NaturalGas'!$R$88="no","",ROUND(BL7564,4))</f>
        <v>0.51800000000000002</v>
      </c>
      <c r="BO7564" s="157">
        <f>IF('1b-NaturalGas'!$R$89="no","",ROUND(BL7564,4))</f>
        <v>0.51800000000000002</v>
      </c>
      <c r="BP7564" s="157">
        <f>IF('1b-NaturalGas'!$R$90="no","not applicable (based on previous answers)",ROUND(BL7564,4))</f>
        <v>0.51800000000000002</v>
      </c>
      <c r="BQ7564" s="157">
        <f>IF('1b-NaturalGas'!$R$91="no","not applicable (based on previous answers)",ROUND(BL7564,4))</f>
        <v>0.51800000000000002</v>
      </c>
    </row>
    <row r="7565" spans="30:69" x14ac:dyDescent="0.25">
      <c r="AD7565" s="157">
        <f t="shared" si="251"/>
        <v>0.52000000000000035</v>
      </c>
      <c r="AE7565" s="157">
        <f>IF('1a-Electricity'!$R$77="no","",ROUND(AD7565,4))</f>
        <v>0.52</v>
      </c>
      <c r="AF7565" s="157">
        <f>IF('1a-Electricity'!$R$78="no","",ROUND(AD7565,4))</f>
        <v>0.52</v>
      </c>
      <c r="AG7565" s="157">
        <f>IF('1a-Electricity'!$R$79="no","",ROUND(AD7565,4))</f>
        <v>0.52</v>
      </c>
      <c r="BL7565" s="157">
        <f t="shared" si="252"/>
        <v>0.51900000000000035</v>
      </c>
      <c r="BM7565" s="157">
        <f>IF('1b-NaturalGas'!$R$87="no","",ROUND(BL7565,4))</f>
        <v>0.51900000000000002</v>
      </c>
      <c r="BN7565" s="157">
        <f>IF('1b-NaturalGas'!$R$88="no","",ROUND(BL7565,4))</f>
        <v>0.51900000000000002</v>
      </c>
      <c r="BO7565" s="157">
        <f>IF('1b-NaturalGas'!$R$89="no","",ROUND(BL7565,4))</f>
        <v>0.51900000000000002</v>
      </c>
      <c r="BP7565" s="157">
        <f>IF('1b-NaturalGas'!$R$90="no","not applicable (based on previous answers)",ROUND(BL7565,4))</f>
        <v>0.51900000000000002</v>
      </c>
      <c r="BQ7565" s="157">
        <f>IF('1b-NaturalGas'!$R$91="no","not applicable (based on previous answers)",ROUND(BL7565,4))</f>
        <v>0.51900000000000002</v>
      </c>
    </row>
    <row r="7566" spans="30:69" x14ac:dyDescent="0.25">
      <c r="AD7566" s="157">
        <f t="shared" si="251"/>
        <v>0.52100000000000035</v>
      </c>
      <c r="AE7566" s="157">
        <f>IF('1a-Electricity'!$R$77="no","",ROUND(AD7566,4))</f>
        <v>0.52100000000000002</v>
      </c>
      <c r="AF7566" s="157">
        <f>IF('1a-Electricity'!$R$78="no","",ROUND(AD7566,4))</f>
        <v>0.52100000000000002</v>
      </c>
      <c r="AG7566" s="157">
        <f>IF('1a-Electricity'!$R$79="no","",ROUND(AD7566,4))</f>
        <v>0.52100000000000002</v>
      </c>
      <c r="BL7566" s="157">
        <f t="shared" si="252"/>
        <v>0.52000000000000035</v>
      </c>
      <c r="BM7566" s="157">
        <f>IF('1b-NaturalGas'!$R$87="no","",ROUND(BL7566,4))</f>
        <v>0.52</v>
      </c>
      <c r="BN7566" s="157">
        <f>IF('1b-NaturalGas'!$R$88="no","",ROUND(BL7566,4))</f>
        <v>0.52</v>
      </c>
      <c r="BO7566" s="157">
        <f>IF('1b-NaturalGas'!$R$89="no","",ROUND(BL7566,4))</f>
        <v>0.52</v>
      </c>
      <c r="BP7566" s="157">
        <f>IF('1b-NaturalGas'!$R$90="no","not applicable (based on previous answers)",ROUND(BL7566,4))</f>
        <v>0.52</v>
      </c>
      <c r="BQ7566" s="157">
        <f>IF('1b-NaturalGas'!$R$91="no","not applicable (based on previous answers)",ROUND(BL7566,4))</f>
        <v>0.52</v>
      </c>
    </row>
    <row r="7567" spans="30:69" x14ac:dyDescent="0.25">
      <c r="AD7567" s="157">
        <f t="shared" si="251"/>
        <v>0.52200000000000035</v>
      </c>
      <c r="AE7567" s="157">
        <f>IF('1a-Electricity'!$R$77="no","",ROUND(AD7567,4))</f>
        <v>0.52200000000000002</v>
      </c>
      <c r="AF7567" s="157">
        <f>IF('1a-Electricity'!$R$78="no","",ROUND(AD7567,4))</f>
        <v>0.52200000000000002</v>
      </c>
      <c r="AG7567" s="157">
        <f>IF('1a-Electricity'!$R$79="no","",ROUND(AD7567,4))</f>
        <v>0.52200000000000002</v>
      </c>
      <c r="BL7567" s="157">
        <f t="shared" si="252"/>
        <v>0.52100000000000035</v>
      </c>
      <c r="BM7567" s="157">
        <f>IF('1b-NaturalGas'!$R$87="no","",ROUND(BL7567,4))</f>
        <v>0.52100000000000002</v>
      </c>
      <c r="BN7567" s="157">
        <f>IF('1b-NaturalGas'!$R$88="no","",ROUND(BL7567,4))</f>
        <v>0.52100000000000002</v>
      </c>
      <c r="BO7567" s="157">
        <f>IF('1b-NaturalGas'!$R$89="no","",ROUND(BL7567,4))</f>
        <v>0.52100000000000002</v>
      </c>
      <c r="BP7567" s="157">
        <f>IF('1b-NaturalGas'!$R$90="no","not applicable (based on previous answers)",ROUND(BL7567,4))</f>
        <v>0.52100000000000002</v>
      </c>
      <c r="BQ7567" s="157">
        <f>IF('1b-NaturalGas'!$R$91="no","not applicable (based on previous answers)",ROUND(BL7567,4))</f>
        <v>0.52100000000000002</v>
      </c>
    </row>
    <row r="7568" spans="30:69" x14ac:dyDescent="0.25">
      <c r="AD7568" s="157">
        <f t="shared" si="251"/>
        <v>0.52300000000000035</v>
      </c>
      <c r="AE7568" s="157">
        <f>IF('1a-Electricity'!$R$77="no","",ROUND(AD7568,4))</f>
        <v>0.52300000000000002</v>
      </c>
      <c r="AF7568" s="157">
        <f>IF('1a-Electricity'!$R$78="no","",ROUND(AD7568,4))</f>
        <v>0.52300000000000002</v>
      </c>
      <c r="AG7568" s="157">
        <f>IF('1a-Electricity'!$R$79="no","",ROUND(AD7568,4))</f>
        <v>0.52300000000000002</v>
      </c>
      <c r="BL7568" s="157">
        <f t="shared" si="252"/>
        <v>0.52200000000000035</v>
      </c>
      <c r="BM7568" s="157">
        <f>IF('1b-NaturalGas'!$R$87="no","",ROUND(BL7568,4))</f>
        <v>0.52200000000000002</v>
      </c>
      <c r="BN7568" s="157">
        <f>IF('1b-NaturalGas'!$R$88="no","",ROUND(BL7568,4))</f>
        <v>0.52200000000000002</v>
      </c>
      <c r="BO7568" s="157">
        <f>IF('1b-NaturalGas'!$R$89="no","",ROUND(BL7568,4))</f>
        <v>0.52200000000000002</v>
      </c>
      <c r="BP7568" s="157">
        <f>IF('1b-NaturalGas'!$R$90="no","not applicable (based on previous answers)",ROUND(BL7568,4))</f>
        <v>0.52200000000000002</v>
      </c>
      <c r="BQ7568" s="157">
        <f>IF('1b-NaturalGas'!$R$91="no","not applicable (based on previous answers)",ROUND(BL7568,4))</f>
        <v>0.52200000000000002</v>
      </c>
    </row>
    <row r="7569" spans="30:69" x14ac:dyDescent="0.25">
      <c r="AD7569" s="157">
        <f t="shared" si="251"/>
        <v>0.52400000000000035</v>
      </c>
      <c r="AE7569" s="157">
        <f>IF('1a-Electricity'!$R$77="no","",ROUND(AD7569,4))</f>
        <v>0.52400000000000002</v>
      </c>
      <c r="AF7569" s="157">
        <f>IF('1a-Electricity'!$R$78="no","",ROUND(AD7569,4))</f>
        <v>0.52400000000000002</v>
      </c>
      <c r="AG7569" s="157">
        <f>IF('1a-Electricity'!$R$79="no","",ROUND(AD7569,4))</f>
        <v>0.52400000000000002</v>
      </c>
      <c r="BL7569" s="157">
        <f t="shared" si="252"/>
        <v>0.52300000000000035</v>
      </c>
      <c r="BM7569" s="157">
        <f>IF('1b-NaturalGas'!$R$87="no","",ROUND(BL7569,4))</f>
        <v>0.52300000000000002</v>
      </c>
      <c r="BN7569" s="157">
        <f>IF('1b-NaturalGas'!$R$88="no","",ROUND(BL7569,4))</f>
        <v>0.52300000000000002</v>
      </c>
      <c r="BO7569" s="157">
        <f>IF('1b-NaturalGas'!$R$89="no","",ROUND(BL7569,4))</f>
        <v>0.52300000000000002</v>
      </c>
      <c r="BP7569" s="157">
        <f>IF('1b-NaturalGas'!$R$90="no","not applicable (based on previous answers)",ROUND(BL7569,4))</f>
        <v>0.52300000000000002</v>
      </c>
      <c r="BQ7569" s="157">
        <f>IF('1b-NaturalGas'!$R$91="no","not applicable (based on previous answers)",ROUND(BL7569,4))</f>
        <v>0.52300000000000002</v>
      </c>
    </row>
    <row r="7570" spans="30:69" x14ac:dyDescent="0.25">
      <c r="AD7570" s="157">
        <f t="shared" si="251"/>
        <v>0.52500000000000036</v>
      </c>
      <c r="AE7570" s="157">
        <f>IF('1a-Electricity'!$R$77="no","",ROUND(AD7570,4))</f>
        <v>0.52500000000000002</v>
      </c>
      <c r="AF7570" s="157">
        <f>IF('1a-Electricity'!$R$78="no","",ROUND(AD7570,4))</f>
        <v>0.52500000000000002</v>
      </c>
      <c r="AG7570" s="157">
        <f>IF('1a-Electricity'!$R$79="no","",ROUND(AD7570,4))</f>
        <v>0.52500000000000002</v>
      </c>
      <c r="BL7570" s="157">
        <f t="shared" si="252"/>
        <v>0.52400000000000035</v>
      </c>
      <c r="BM7570" s="157">
        <f>IF('1b-NaturalGas'!$R$87="no","",ROUND(BL7570,4))</f>
        <v>0.52400000000000002</v>
      </c>
      <c r="BN7570" s="157">
        <f>IF('1b-NaturalGas'!$R$88="no","",ROUND(BL7570,4))</f>
        <v>0.52400000000000002</v>
      </c>
      <c r="BO7570" s="157">
        <f>IF('1b-NaturalGas'!$R$89="no","",ROUND(BL7570,4))</f>
        <v>0.52400000000000002</v>
      </c>
      <c r="BP7570" s="157">
        <f>IF('1b-NaturalGas'!$R$90="no","not applicable (based on previous answers)",ROUND(BL7570,4))</f>
        <v>0.52400000000000002</v>
      </c>
      <c r="BQ7570" s="157">
        <f>IF('1b-NaturalGas'!$R$91="no","not applicable (based on previous answers)",ROUND(BL7570,4))</f>
        <v>0.52400000000000002</v>
      </c>
    </row>
    <row r="7571" spans="30:69" x14ac:dyDescent="0.25">
      <c r="AD7571" s="157">
        <f t="shared" si="251"/>
        <v>0.52600000000000036</v>
      </c>
      <c r="AE7571" s="157">
        <f>IF('1a-Electricity'!$R$77="no","",ROUND(AD7571,4))</f>
        <v>0.52600000000000002</v>
      </c>
      <c r="AF7571" s="157">
        <f>IF('1a-Electricity'!$R$78="no","",ROUND(AD7571,4))</f>
        <v>0.52600000000000002</v>
      </c>
      <c r="AG7571" s="157">
        <f>IF('1a-Electricity'!$R$79="no","",ROUND(AD7571,4))</f>
        <v>0.52600000000000002</v>
      </c>
      <c r="BL7571" s="157">
        <f t="shared" si="252"/>
        <v>0.52500000000000036</v>
      </c>
      <c r="BM7571" s="157">
        <f>IF('1b-NaturalGas'!$R$87="no","",ROUND(BL7571,4))</f>
        <v>0.52500000000000002</v>
      </c>
      <c r="BN7571" s="157">
        <f>IF('1b-NaturalGas'!$R$88="no","",ROUND(BL7571,4))</f>
        <v>0.52500000000000002</v>
      </c>
      <c r="BO7571" s="157">
        <f>IF('1b-NaturalGas'!$R$89="no","",ROUND(BL7571,4))</f>
        <v>0.52500000000000002</v>
      </c>
      <c r="BP7571" s="157">
        <f>IF('1b-NaturalGas'!$R$90="no","not applicable (based on previous answers)",ROUND(BL7571,4))</f>
        <v>0.52500000000000002</v>
      </c>
      <c r="BQ7571" s="157">
        <f>IF('1b-NaturalGas'!$R$91="no","not applicable (based on previous answers)",ROUND(BL7571,4))</f>
        <v>0.52500000000000002</v>
      </c>
    </row>
    <row r="7572" spans="30:69" x14ac:dyDescent="0.25">
      <c r="AD7572" s="157">
        <f t="shared" si="251"/>
        <v>0.52700000000000036</v>
      </c>
      <c r="AE7572" s="157">
        <f>IF('1a-Electricity'!$R$77="no","",ROUND(AD7572,4))</f>
        <v>0.52700000000000002</v>
      </c>
      <c r="AF7572" s="157">
        <f>IF('1a-Electricity'!$R$78="no","",ROUND(AD7572,4))</f>
        <v>0.52700000000000002</v>
      </c>
      <c r="AG7572" s="157">
        <f>IF('1a-Electricity'!$R$79="no","",ROUND(AD7572,4))</f>
        <v>0.52700000000000002</v>
      </c>
      <c r="BL7572" s="157">
        <f t="shared" si="252"/>
        <v>0.52600000000000036</v>
      </c>
      <c r="BM7572" s="157">
        <f>IF('1b-NaturalGas'!$R$87="no","",ROUND(BL7572,4))</f>
        <v>0.52600000000000002</v>
      </c>
      <c r="BN7572" s="157">
        <f>IF('1b-NaturalGas'!$R$88="no","",ROUND(BL7572,4))</f>
        <v>0.52600000000000002</v>
      </c>
      <c r="BO7572" s="157">
        <f>IF('1b-NaturalGas'!$R$89="no","",ROUND(BL7572,4))</f>
        <v>0.52600000000000002</v>
      </c>
      <c r="BP7572" s="157">
        <f>IF('1b-NaturalGas'!$R$90="no","not applicable (based on previous answers)",ROUND(BL7572,4))</f>
        <v>0.52600000000000002</v>
      </c>
      <c r="BQ7572" s="157">
        <f>IF('1b-NaturalGas'!$R$91="no","not applicable (based on previous answers)",ROUND(BL7572,4))</f>
        <v>0.52600000000000002</v>
      </c>
    </row>
    <row r="7573" spans="30:69" x14ac:dyDescent="0.25">
      <c r="AD7573" s="157">
        <f t="shared" si="251"/>
        <v>0.52800000000000036</v>
      </c>
      <c r="AE7573" s="157">
        <f>IF('1a-Electricity'!$R$77="no","",ROUND(AD7573,4))</f>
        <v>0.52800000000000002</v>
      </c>
      <c r="AF7573" s="157">
        <f>IF('1a-Electricity'!$R$78="no","",ROUND(AD7573,4))</f>
        <v>0.52800000000000002</v>
      </c>
      <c r="AG7573" s="157">
        <f>IF('1a-Electricity'!$R$79="no","",ROUND(AD7573,4))</f>
        <v>0.52800000000000002</v>
      </c>
      <c r="BL7573" s="157">
        <f t="shared" si="252"/>
        <v>0.52700000000000036</v>
      </c>
      <c r="BM7573" s="157">
        <f>IF('1b-NaturalGas'!$R$87="no","",ROUND(BL7573,4))</f>
        <v>0.52700000000000002</v>
      </c>
      <c r="BN7573" s="157">
        <f>IF('1b-NaturalGas'!$R$88="no","",ROUND(BL7573,4))</f>
        <v>0.52700000000000002</v>
      </c>
      <c r="BO7573" s="157">
        <f>IF('1b-NaturalGas'!$R$89="no","",ROUND(BL7573,4))</f>
        <v>0.52700000000000002</v>
      </c>
      <c r="BP7573" s="157">
        <f>IF('1b-NaturalGas'!$R$90="no","not applicable (based on previous answers)",ROUND(BL7573,4))</f>
        <v>0.52700000000000002</v>
      </c>
      <c r="BQ7573" s="157">
        <f>IF('1b-NaturalGas'!$R$91="no","not applicable (based on previous answers)",ROUND(BL7573,4))</f>
        <v>0.52700000000000002</v>
      </c>
    </row>
    <row r="7574" spans="30:69" x14ac:dyDescent="0.25">
      <c r="AD7574" s="157">
        <f t="shared" si="251"/>
        <v>0.52900000000000036</v>
      </c>
      <c r="AE7574" s="157">
        <f>IF('1a-Electricity'!$R$77="no","",ROUND(AD7574,4))</f>
        <v>0.52900000000000003</v>
      </c>
      <c r="AF7574" s="157">
        <f>IF('1a-Electricity'!$R$78="no","",ROUND(AD7574,4))</f>
        <v>0.52900000000000003</v>
      </c>
      <c r="AG7574" s="157">
        <f>IF('1a-Electricity'!$R$79="no","",ROUND(AD7574,4))</f>
        <v>0.52900000000000003</v>
      </c>
      <c r="BL7574" s="157">
        <f t="shared" si="252"/>
        <v>0.52800000000000036</v>
      </c>
      <c r="BM7574" s="157">
        <f>IF('1b-NaturalGas'!$R$87="no","",ROUND(BL7574,4))</f>
        <v>0.52800000000000002</v>
      </c>
      <c r="BN7574" s="157">
        <f>IF('1b-NaturalGas'!$R$88="no","",ROUND(BL7574,4))</f>
        <v>0.52800000000000002</v>
      </c>
      <c r="BO7574" s="157">
        <f>IF('1b-NaturalGas'!$R$89="no","",ROUND(BL7574,4))</f>
        <v>0.52800000000000002</v>
      </c>
      <c r="BP7574" s="157">
        <f>IF('1b-NaturalGas'!$R$90="no","not applicable (based on previous answers)",ROUND(BL7574,4))</f>
        <v>0.52800000000000002</v>
      </c>
      <c r="BQ7574" s="157">
        <f>IF('1b-NaturalGas'!$R$91="no","not applicable (based on previous answers)",ROUND(BL7574,4))</f>
        <v>0.52800000000000002</v>
      </c>
    </row>
    <row r="7575" spans="30:69" x14ac:dyDescent="0.25">
      <c r="AD7575" s="157">
        <f t="shared" si="251"/>
        <v>0.53000000000000036</v>
      </c>
      <c r="AE7575" s="157">
        <f>IF('1a-Electricity'!$R$77="no","",ROUND(AD7575,4))</f>
        <v>0.53</v>
      </c>
      <c r="AF7575" s="157">
        <f>IF('1a-Electricity'!$R$78="no","",ROUND(AD7575,4))</f>
        <v>0.53</v>
      </c>
      <c r="AG7575" s="157">
        <f>IF('1a-Electricity'!$R$79="no","",ROUND(AD7575,4))</f>
        <v>0.53</v>
      </c>
      <c r="BL7575" s="157">
        <f t="shared" si="252"/>
        <v>0.52900000000000036</v>
      </c>
      <c r="BM7575" s="157">
        <f>IF('1b-NaturalGas'!$R$87="no","",ROUND(BL7575,4))</f>
        <v>0.52900000000000003</v>
      </c>
      <c r="BN7575" s="157">
        <f>IF('1b-NaturalGas'!$R$88="no","",ROUND(BL7575,4))</f>
        <v>0.52900000000000003</v>
      </c>
      <c r="BO7575" s="157">
        <f>IF('1b-NaturalGas'!$R$89="no","",ROUND(BL7575,4))</f>
        <v>0.52900000000000003</v>
      </c>
      <c r="BP7575" s="157">
        <f>IF('1b-NaturalGas'!$R$90="no","not applicable (based on previous answers)",ROUND(BL7575,4))</f>
        <v>0.52900000000000003</v>
      </c>
      <c r="BQ7575" s="157">
        <f>IF('1b-NaturalGas'!$R$91="no","not applicable (based on previous answers)",ROUND(BL7575,4))</f>
        <v>0.52900000000000003</v>
      </c>
    </row>
    <row r="7576" spans="30:69" x14ac:dyDescent="0.25">
      <c r="AD7576" s="157">
        <f t="shared" si="251"/>
        <v>0.53100000000000036</v>
      </c>
      <c r="AE7576" s="157">
        <f>IF('1a-Electricity'!$R$77="no","",ROUND(AD7576,4))</f>
        <v>0.53100000000000003</v>
      </c>
      <c r="AF7576" s="157">
        <f>IF('1a-Electricity'!$R$78="no","",ROUND(AD7576,4))</f>
        <v>0.53100000000000003</v>
      </c>
      <c r="AG7576" s="157">
        <f>IF('1a-Electricity'!$R$79="no","",ROUND(AD7576,4))</f>
        <v>0.53100000000000003</v>
      </c>
      <c r="BL7576" s="157">
        <f t="shared" si="252"/>
        <v>0.53000000000000036</v>
      </c>
      <c r="BM7576" s="157">
        <f>IF('1b-NaturalGas'!$R$87="no","",ROUND(BL7576,4))</f>
        <v>0.53</v>
      </c>
      <c r="BN7576" s="157">
        <f>IF('1b-NaturalGas'!$R$88="no","",ROUND(BL7576,4))</f>
        <v>0.53</v>
      </c>
      <c r="BO7576" s="157">
        <f>IF('1b-NaturalGas'!$R$89="no","",ROUND(BL7576,4))</f>
        <v>0.53</v>
      </c>
      <c r="BP7576" s="157">
        <f>IF('1b-NaturalGas'!$R$90="no","not applicable (based on previous answers)",ROUND(BL7576,4))</f>
        <v>0.53</v>
      </c>
      <c r="BQ7576" s="157">
        <f>IF('1b-NaturalGas'!$R$91="no","not applicable (based on previous answers)",ROUND(BL7576,4))</f>
        <v>0.53</v>
      </c>
    </row>
    <row r="7577" spans="30:69" x14ac:dyDescent="0.25">
      <c r="AD7577" s="157">
        <f t="shared" si="251"/>
        <v>0.53200000000000036</v>
      </c>
      <c r="AE7577" s="157">
        <f>IF('1a-Electricity'!$R$77="no","",ROUND(AD7577,4))</f>
        <v>0.53200000000000003</v>
      </c>
      <c r="AF7577" s="157">
        <f>IF('1a-Electricity'!$R$78="no","",ROUND(AD7577,4))</f>
        <v>0.53200000000000003</v>
      </c>
      <c r="AG7577" s="157">
        <f>IF('1a-Electricity'!$R$79="no","",ROUND(AD7577,4))</f>
        <v>0.53200000000000003</v>
      </c>
      <c r="BL7577" s="157">
        <f t="shared" si="252"/>
        <v>0.53100000000000036</v>
      </c>
      <c r="BM7577" s="157">
        <f>IF('1b-NaturalGas'!$R$87="no","",ROUND(BL7577,4))</f>
        <v>0.53100000000000003</v>
      </c>
      <c r="BN7577" s="157">
        <f>IF('1b-NaturalGas'!$R$88="no","",ROUND(BL7577,4))</f>
        <v>0.53100000000000003</v>
      </c>
      <c r="BO7577" s="157">
        <f>IF('1b-NaturalGas'!$R$89="no","",ROUND(BL7577,4))</f>
        <v>0.53100000000000003</v>
      </c>
      <c r="BP7577" s="157">
        <f>IF('1b-NaturalGas'!$R$90="no","not applicable (based on previous answers)",ROUND(BL7577,4))</f>
        <v>0.53100000000000003</v>
      </c>
      <c r="BQ7577" s="157">
        <f>IF('1b-NaturalGas'!$R$91="no","not applicable (based on previous answers)",ROUND(BL7577,4))</f>
        <v>0.53100000000000003</v>
      </c>
    </row>
    <row r="7578" spans="30:69" x14ac:dyDescent="0.25">
      <c r="AD7578" s="157">
        <f t="shared" si="251"/>
        <v>0.53300000000000036</v>
      </c>
      <c r="AE7578" s="157">
        <f>IF('1a-Electricity'!$R$77="no","",ROUND(AD7578,4))</f>
        <v>0.53300000000000003</v>
      </c>
      <c r="AF7578" s="157">
        <f>IF('1a-Electricity'!$R$78="no","",ROUND(AD7578,4))</f>
        <v>0.53300000000000003</v>
      </c>
      <c r="AG7578" s="157">
        <f>IF('1a-Electricity'!$R$79="no","",ROUND(AD7578,4))</f>
        <v>0.53300000000000003</v>
      </c>
      <c r="BL7578" s="157">
        <f t="shared" si="252"/>
        <v>0.53200000000000036</v>
      </c>
      <c r="BM7578" s="157">
        <f>IF('1b-NaturalGas'!$R$87="no","",ROUND(BL7578,4))</f>
        <v>0.53200000000000003</v>
      </c>
      <c r="BN7578" s="157">
        <f>IF('1b-NaturalGas'!$R$88="no","",ROUND(BL7578,4))</f>
        <v>0.53200000000000003</v>
      </c>
      <c r="BO7578" s="157">
        <f>IF('1b-NaturalGas'!$R$89="no","",ROUND(BL7578,4))</f>
        <v>0.53200000000000003</v>
      </c>
      <c r="BP7578" s="157">
        <f>IF('1b-NaturalGas'!$R$90="no","not applicable (based on previous answers)",ROUND(BL7578,4))</f>
        <v>0.53200000000000003</v>
      </c>
      <c r="BQ7578" s="157">
        <f>IF('1b-NaturalGas'!$R$91="no","not applicable (based on previous answers)",ROUND(BL7578,4))</f>
        <v>0.53200000000000003</v>
      </c>
    </row>
    <row r="7579" spans="30:69" x14ac:dyDescent="0.25">
      <c r="AD7579" s="157">
        <f t="shared" si="251"/>
        <v>0.53400000000000036</v>
      </c>
      <c r="AE7579" s="157">
        <f>IF('1a-Electricity'!$R$77="no","",ROUND(AD7579,4))</f>
        <v>0.53400000000000003</v>
      </c>
      <c r="AF7579" s="157">
        <f>IF('1a-Electricity'!$R$78="no","",ROUND(AD7579,4))</f>
        <v>0.53400000000000003</v>
      </c>
      <c r="AG7579" s="157">
        <f>IF('1a-Electricity'!$R$79="no","",ROUND(AD7579,4))</f>
        <v>0.53400000000000003</v>
      </c>
      <c r="BL7579" s="157">
        <f t="shared" si="252"/>
        <v>0.53300000000000036</v>
      </c>
      <c r="BM7579" s="157">
        <f>IF('1b-NaturalGas'!$R$87="no","",ROUND(BL7579,4))</f>
        <v>0.53300000000000003</v>
      </c>
      <c r="BN7579" s="157">
        <f>IF('1b-NaturalGas'!$R$88="no","",ROUND(BL7579,4))</f>
        <v>0.53300000000000003</v>
      </c>
      <c r="BO7579" s="157">
        <f>IF('1b-NaturalGas'!$R$89="no","",ROUND(BL7579,4))</f>
        <v>0.53300000000000003</v>
      </c>
      <c r="BP7579" s="157">
        <f>IF('1b-NaturalGas'!$R$90="no","not applicable (based on previous answers)",ROUND(BL7579,4))</f>
        <v>0.53300000000000003</v>
      </c>
      <c r="BQ7579" s="157">
        <f>IF('1b-NaturalGas'!$R$91="no","not applicable (based on previous answers)",ROUND(BL7579,4))</f>
        <v>0.53300000000000003</v>
      </c>
    </row>
    <row r="7580" spans="30:69" x14ac:dyDescent="0.25">
      <c r="AD7580" s="157">
        <f t="shared" si="251"/>
        <v>0.53500000000000036</v>
      </c>
      <c r="AE7580" s="157">
        <f>IF('1a-Electricity'!$R$77="no","",ROUND(AD7580,4))</f>
        <v>0.53500000000000003</v>
      </c>
      <c r="AF7580" s="157">
        <f>IF('1a-Electricity'!$R$78="no","",ROUND(AD7580,4))</f>
        <v>0.53500000000000003</v>
      </c>
      <c r="AG7580" s="157">
        <f>IF('1a-Electricity'!$R$79="no","",ROUND(AD7580,4))</f>
        <v>0.53500000000000003</v>
      </c>
      <c r="BL7580" s="157">
        <f t="shared" si="252"/>
        <v>0.53400000000000036</v>
      </c>
      <c r="BM7580" s="157">
        <f>IF('1b-NaturalGas'!$R$87="no","",ROUND(BL7580,4))</f>
        <v>0.53400000000000003</v>
      </c>
      <c r="BN7580" s="157">
        <f>IF('1b-NaturalGas'!$R$88="no","",ROUND(BL7580,4))</f>
        <v>0.53400000000000003</v>
      </c>
      <c r="BO7580" s="157">
        <f>IF('1b-NaturalGas'!$R$89="no","",ROUND(BL7580,4))</f>
        <v>0.53400000000000003</v>
      </c>
      <c r="BP7580" s="157">
        <f>IF('1b-NaturalGas'!$R$90="no","not applicable (based on previous answers)",ROUND(BL7580,4))</f>
        <v>0.53400000000000003</v>
      </c>
      <c r="BQ7580" s="157">
        <f>IF('1b-NaturalGas'!$R$91="no","not applicable (based on previous answers)",ROUND(BL7580,4))</f>
        <v>0.53400000000000003</v>
      </c>
    </row>
    <row r="7581" spans="30:69" x14ac:dyDescent="0.25">
      <c r="AD7581" s="157">
        <f t="shared" si="251"/>
        <v>0.53600000000000037</v>
      </c>
      <c r="AE7581" s="157">
        <f>IF('1a-Electricity'!$R$77="no","",ROUND(AD7581,4))</f>
        <v>0.53600000000000003</v>
      </c>
      <c r="AF7581" s="157">
        <f>IF('1a-Electricity'!$R$78="no","",ROUND(AD7581,4))</f>
        <v>0.53600000000000003</v>
      </c>
      <c r="AG7581" s="157">
        <f>IF('1a-Electricity'!$R$79="no","",ROUND(AD7581,4))</f>
        <v>0.53600000000000003</v>
      </c>
      <c r="BL7581" s="157">
        <f t="shared" si="252"/>
        <v>0.53500000000000036</v>
      </c>
      <c r="BM7581" s="157">
        <f>IF('1b-NaturalGas'!$R$87="no","",ROUND(BL7581,4))</f>
        <v>0.53500000000000003</v>
      </c>
      <c r="BN7581" s="157">
        <f>IF('1b-NaturalGas'!$R$88="no","",ROUND(BL7581,4))</f>
        <v>0.53500000000000003</v>
      </c>
      <c r="BO7581" s="157">
        <f>IF('1b-NaturalGas'!$R$89="no","",ROUND(BL7581,4))</f>
        <v>0.53500000000000003</v>
      </c>
      <c r="BP7581" s="157">
        <f>IF('1b-NaturalGas'!$R$90="no","not applicable (based on previous answers)",ROUND(BL7581,4))</f>
        <v>0.53500000000000003</v>
      </c>
      <c r="BQ7581" s="157">
        <f>IF('1b-NaturalGas'!$R$91="no","not applicable (based on previous answers)",ROUND(BL7581,4))</f>
        <v>0.53500000000000003</v>
      </c>
    </row>
    <row r="7582" spans="30:69" x14ac:dyDescent="0.25">
      <c r="AD7582" s="157">
        <f t="shared" si="251"/>
        <v>0.53700000000000037</v>
      </c>
      <c r="AE7582" s="157">
        <f>IF('1a-Electricity'!$R$77="no","",ROUND(AD7582,4))</f>
        <v>0.53700000000000003</v>
      </c>
      <c r="AF7582" s="157">
        <f>IF('1a-Electricity'!$R$78="no","",ROUND(AD7582,4))</f>
        <v>0.53700000000000003</v>
      </c>
      <c r="AG7582" s="157">
        <f>IF('1a-Electricity'!$R$79="no","",ROUND(AD7582,4))</f>
        <v>0.53700000000000003</v>
      </c>
      <c r="BL7582" s="157">
        <f t="shared" si="252"/>
        <v>0.53600000000000037</v>
      </c>
      <c r="BM7582" s="157">
        <f>IF('1b-NaturalGas'!$R$87="no","",ROUND(BL7582,4))</f>
        <v>0.53600000000000003</v>
      </c>
      <c r="BN7582" s="157">
        <f>IF('1b-NaturalGas'!$R$88="no","",ROUND(BL7582,4))</f>
        <v>0.53600000000000003</v>
      </c>
      <c r="BO7582" s="157">
        <f>IF('1b-NaturalGas'!$R$89="no","",ROUND(BL7582,4))</f>
        <v>0.53600000000000003</v>
      </c>
      <c r="BP7582" s="157">
        <f>IF('1b-NaturalGas'!$R$90="no","not applicable (based on previous answers)",ROUND(BL7582,4))</f>
        <v>0.53600000000000003</v>
      </c>
      <c r="BQ7582" s="157">
        <f>IF('1b-NaturalGas'!$R$91="no","not applicable (based on previous answers)",ROUND(BL7582,4))</f>
        <v>0.53600000000000003</v>
      </c>
    </row>
    <row r="7583" spans="30:69" x14ac:dyDescent="0.25">
      <c r="AD7583" s="157">
        <f t="shared" si="251"/>
        <v>0.53800000000000037</v>
      </c>
      <c r="AE7583" s="157">
        <f>IF('1a-Electricity'!$R$77="no","",ROUND(AD7583,4))</f>
        <v>0.53800000000000003</v>
      </c>
      <c r="AF7583" s="157">
        <f>IF('1a-Electricity'!$R$78="no","",ROUND(AD7583,4))</f>
        <v>0.53800000000000003</v>
      </c>
      <c r="AG7583" s="157">
        <f>IF('1a-Electricity'!$R$79="no","",ROUND(AD7583,4))</f>
        <v>0.53800000000000003</v>
      </c>
      <c r="BL7583" s="157">
        <f t="shared" si="252"/>
        <v>0.53700000000000037</v>
      </c>
      <c r="BM7583" s="157">
        <f>IF('1b-NaturalGas'!$R$87="no","",ROUND(BL7583,4))</f>
        <v>0.53700000000000003</v>
      </c>
      <c r="BN7583" s="157">
        <f>IF('1b-NaturalGas'!$R$88="no","",ROUND(BL7583,4))</f>
        <v>0.53700000000000003</v>
      </c>
      <c r="BO7583" s="157">
        <f>IF('1b-NaturalGas'!$R$89="no","",ROUND(BL7583,4))</f>
        <v>0.53700000000000003</v>
      </c>
      <c r="BP7583" s="157">
        <f>IF('1b-NaturalGas'!$R$90="no","not applicable (based on previous answers)",ROUND(BL7583,4))</f>
        <v>0.53700000000000003</v>
      </c>
      <c r="BQ7583" s="157">
        <f>IF('1b-NaturalGas'!$R$91="no","not applicable (based on previous answers)",ROUND(BL7583,4))</f>
        <v>0.53700000000000003</v>
      </c>
    </row>
    <row r="7584" spans="30:69" x14ac:dyDescent="0.25">
      <c r="AD7584" s="157">
        <f t="shared" si="251"/>
        <v>0.53900000000000037</v>
      </c>
      <c r="AE7584" s="157">
        <f>IF('1a-Electricity'!$R$77="no","",ROUND(AD7584,4))</f>
        <v>0.53900000000000003</v>
      </c>
      <c r="AF7584" s="157">
        <f>IF('1a-Electricity'!$R$78="no","",ROUND(AD7584,4))</f>
        <v>0.53900000000000003</v>
      </c>
      <c r="AG7584" s="157">
        <f>IF('1a-Electricity'!$R$79="no","",ROUND(AD7584,4))</f>
        <v>0.53900000000000003</v>
      </c>
      <c r="BL7584" s="157">
        <f t="shared" si="252"/>
        <v>0.53800000000000037</v>
      </c>
      <c r="BM7584" s="157">
        <f>IF('1b-NaturalGas'!$R$87="no","",ROUND(BL7584,4))</f>
        <v>0.53800000000000003</v>
      </c>
      <c r="BN7584" s="157">
        <f>IF('1b-NaturalGas'!$R$88="no","",ROUND(BL7584,4))</f>
        <v>0.53800000000000003</v>
      </c>
      <c r="BO7584" s="157">
        <f>IF('1b-NaturalGas'!$R$89="no","",ROUND(BL7584,4))</f>
        <v>0.53800000000000003</v>
      </c>
      <c r="BP7584" s="157">
        <f>IF('1b-NaturalGas'!$R$90="no","not applicable (based on previous answers)",ROUND(BL7584,4))</f>
        <v>0.53800000000000003</v>
      </c>
      <c r="BQ7584" s="157">
        <f>IF('1b-NaturalGas'!$R$91="no","not applicable (based on previous answers)",ROUND(BL7584,4))</f>
        <v>0.53800000000000003</v>
      </c>
    </row>
    <row r="7585" spans="30:69" x14ac:dyDescent="0.25">
      <c r="AD7585" s="157">
        <f t="shared" si="251"/>
        <v>0.54000000000000037</v>
      </c>
      <c r="AE7585" s="157">
        <f>IF('1a-Electricity'!$R$77="no","",ROUND(AD7585,4))</f>
        <v>0.54</v>
      </c>
      <c r="AF7585" s="157">
        <f>IF('1a-Electricity'!$R$78="no","",ROUND(AD7585,4))</f>
        <v>0.54</v>
      </c>
      <c r="AG7585" s="157">
        <f>IF('1a-Electricity'!$R$79="no","",ROUND(AD7585,4))</f>
        <v>0.54</v>
      </c>
      <c r="BL7585" s="157">
        <f t="shared" si="252"/>
        <v>0.53900000000000037</v>
      </c>
      <c r="BM7585" s="157">
        <f>IF('1b-NaturalGas'!$R$87="no","",ROUND(BL7585,4))</f>
        <v>0.53900000000000003</v>
      </c>
      <c r="BN7585" s="157">
        <f>IF('1b-NaturalGas'!$R$88="no","",ROUND(BL7585,4))</f>
        <v>0.53900000000000003</v>
      </c>
      <c r="BO7585" s="157">
        <f>IF('1b-NaturalGas'!$R$89="no","",ROUND(BL7585,4))</f>
        <v>0.53900000000000003</v>
      </c>
      <c r="BP7585" s="157">
        <f>IF('1b-NaturalGas'!$R$90="no","not applicable (based on previous answers)",ROUND(BL7585,4))</f>
        <v>0.53900000000000003</v>
      </c>
      <c r="BQ7585" s="157">
        <f>IF('1b-NaturalGas'!$R$91="no","not applicable (based on previous answers)",ROUND(BL7585,4))</f>
        <v>0.53900000000000003</v>
      </c>
    </row>
    <row r="7586" spans="30:69" x14ac:dyDescent="0.25">
      <c r="AD7586" s="157">
        <f t="shared" si="251"/>
        <v>0.54100000000000037</v>
      </c>
      <c r="AE7586" s="157">
        <f>IF('1a-Electricity'!$R$77="no","",ROUND(AD7586,4))</f>
        <v>0.54100000000000004</v>
      </c>
      <c r="AF7586" s="157">
        <f>IF('1a-Electricity'!$R$78="no","",ROUND(AD7586,4))</f>
        <v>0.54100000000000004</v>
      </c>
      <c r="AG7586" s="157">
        <f>IF('1a-Electricity'!$R$79="no","",ROUND(AD7586,4))</f>
        <v>0.54100000000000004</v>
      </c>
      <c r="BL7586" s="157">
        <f t="shared" si="252"/>
        <v>0.54000000000000037</v>
      </c>
      <c r="BM7586" s="157">
        <f>IF('1b-NaturalGas'!$R$87="no","",ROUND(BL7586,4))</f>
        <v>0.54</v>
      </c>
      <c r="BN7586" s="157">
        <f>IF('1b-NaturalGas'!$R$88="no","",ROUND(BL7586,4))</f>
        <v>0.54</v>
      </c>
      <c r="BO7586" s="157">
        <f>IF('1b-NaturalGas'!$R$89="no","",ROUND(BL7586,4))</f>
        <v>0.54</v>
      </c>
      <c r="BP7586" s="157">
        <f>IF('1b-NaturalGas'!$R$90="no","not applicable (based on previous answers)",ROUND(BL7586,4))</f>
        <v>0.54</v>
      </c>
      <c r="BQ7586" s="157">
        <f>IF('1b-NaturalGas'!$R$91="no","not applicable (based on previous answers)",ROUND(BL7586,4))</f>
        <v>0.54</v>
      </c>
    </row>
    <row r="7587" spans="30:69" x14ac:dyDescent="0.25">
      <c r="AD7587" s="157">
        <f t="shared" si="251"/>
        <v>0.54200000000000037</v>
      </c>
      <c r="AE7587" s="157">
        <f>IF('1a-Electricity'!$R$77="no","",ROUND(AD7587,4))</f>
        <v>0.54200000000000004</v>
      </c>
      <c r="AF7587" s="157">
        <f>IF('1a-Electricity'!$R$78="no","",ROUND(AD7587,4))</f>
        <v>0.54200000000000004</v>
      </c>
      <c r="AG7587" s="157">
        <f>IF('1a-Electricity'!$R$79="no","",ROUND(AD7587,4))</f>
        <v>0.54200000000000004</v>
      </c>
      <c r="BL7587" s="157">
        <f t="shared" si="252"/>
        <v>0.54100000000000037</v>
      </c>
      <c r="BM7587" s="157">
        <f>IF('1b-NaturalGas'!$R$87="no","",ROUND(BL7587,4))</f>
        <v>0.54100000000000004</v>
      </c>
      <c r="BN7587" s="157">
        <f>IF('1b-NaturalGas'!$R$88="no","",ROUND(BL7587,4))</f>
        <v>0.54100000000000004</v>
      </c>
      <c r="BO7587" s="157">
        <f>IF('1b-NaturalGas'!$R$89="no","",ROUND(BL7587,4))</f>
        <v>0.54100000000000004</v>
      </c>
      <c r="BP7587" s="157">
        <f>IF('1b-NaturalGas'!$R$90="no","not applicable (based on previous answers)",ROUND(BL7587,4))</f>
        <v>0.54100000000000004</v>
      </c>
      <c r="BQ7587" s="157">
        <f>IF('1b-NaturalGas'!$R$91="no","not applicable (based on previous answers)",ROUND(BL7587,4))</f>
        <v>0.54100000000000004</v>
      </c>
    </row>
    <row r="7588" spans="30:69" x14ac:dyDescent="0.25">
      <c r="AD7588" s="157">
        <f t="shared" si="251"/>
        <v>0.54300000000000037</v>
      </c>
      <c r="AE7588" s="157">
        <f>IF('1a-Electricity'!$R$77="no","",ROUND(AD7588,4))</f>
        <v>0.54300000000000004</v>
      </c>
      <c r="AF7588" s="157">
        <f>IF('1a-Electricity'!$R$78="no","",ROUND(AD7588,4))</f>
        <v>0.54300000000000004</v>
      </c>
      <c r="AG7588" s="157">
        <f>IF('1a-Electricity'!$R$79="no","",ROUND(AD7588,4))</f>
        <v>0.54300000000000004</v>
      </c>
      <c r="BL7588" s="157">
        <f t="shared" si="252"/>
        <v>0.54200000000000037</v>
      </c>
      <c r="BM7588" s="157">
        <f>IF('1b-NaturalGas'!$R$87="no","",ROUND(BL7588,4))</f>
        <v>0.54200000000000004</v>
      </c>
      <c r="BN7588" s="157">
        <f>IF('1b-NaturalGas'!$R$88="no","",ROUND(BL7588,4))</f>
        <v>0.54200000000000004</v>
      </c>
      <c r="BO7588" s="157">
        <f>IF('1b-NaturalGas'!$R$89="no","",ROUND(BL7588,4))</f>
        <v>0.54200000000000004</v>
      </c>
      <c r="BP7588" s="157">
        <f>IF('1b-NaturalGas'!$R$90="no","not applicable (based on previous answers)",ROUND(BL7588,4))</f>
        <v>0.54200000000000004</v>
      </c>
      <c r="BQ7588" s="157">
        <f>IF('1b-NaturalGas'!$R$91="no","not applicable (based on previous answers)",ROUND(BL7588,4))</f>
        <v>0.54200000000000004</v>
      </c>
    </row>
    <row r="7589" spans="30:69" x14ac:dyDescent="0.25">
      <c r="AD7589" s="157">
        <f t="shared" si="251"/>
        <v>0.54400000000000037</v>
      </c>
      <c r="AE7589" s="157">
        <f>IF('1a-Electricity'!$R$77="no","",ROUND(AD7589,4))</f>
        <v>0.54400000000000004</v>
      </c>
      <c r="AF7589" s="157">
        <f>IF('1a-Electricity'!$R$78="no","",ROUND(AD7589,4))</f>
        <v>0.54400000000000004</v>
      </c>
      <c r="AG7589" s="157">
        <f>IF('1a-Electricity'!$R$79="no","",ROUND(AD7589,4))</f>
        <v>0.54400000000000004</v>
      </c>
      <c r="BL7589" s="157">
        <f t="shared" si="252"/>
        <v>0.54300000000000037</v>
      </c>
      <c r="BM7589" s="157">
        <f>IF('1b-NaturalGas'!$R$87="no","",ROUND(BL7589,4))</f>
        <v>0.54300000000000004</v>
      </c>
      <c r="BN7589" s="157">
        <f>IF('1b-NaturalGas'!$R$88="no","",ROUND(BL7589,4))</f>
        <v>0.54300000000000004</v>
      </c>
      <c r="BO7589" s="157">
        <f>IF('1b-NaturalGas'!$R$89="no","",ROUND(BL7589,4))</f>
        <v>0.54300000000000004</v>
      </c>
      <c r="BP7589" s="157">
        <f>IF('1b-NaturalGas'!$R$90="no","not applicable (based on previous answers)",ROUND(BL7589,4))</f>
        <v>0.54300000000000004</v>
      </c>
      <c r="BQ7589" s="157">
        <f>IF('1b-NaturalGas'!$R$91="no","not applicable (based on previous answers)",ROUND(BL7589,4))</f>
        <v>0.54300000000000004</v>
      </c>
    </row>
    <row r="7590" spans="30:69" x14ac:dyDescent="0.25">
      <c r="AD7590" s="157">
        <f t="shared" si="251"/>
        <v>0.54500000000000037</v>
      </c>
      <c r="AE7590" s="157">
        <f>IF('1a-Electricity'!$R$77="no","",ROUND(AD7590,4))</f>
        <v>0.54500000000000004</v>
      </c>
      <c r="AF7590" s="157">
        <f>IF('1a-Electricity'!$R$78="no","",ROUND(AD7590,4))</f>
        <v>0.54500000000000004</v>
      </c>
      <c r="AG7590" s="157">
        <f>IF('1a-Electricity'!$R$79="no","",ROUND(AD7590,4))</f>
        <v>0.54500000000000004</v>
      </c>
      <c r="BL7590" s="157">
        <f t="shared" si="252"/>
        <v>0.54400000000000037</v>
      </c>
      <c r="BM7590" s="157">
        <f>IF('1b-NaturalGas'!$R$87="no","",ROUND(BL7590,4))</f>
        <v>0.54400000000000004</v>
      </c>
      <c r="BN7590" s="157">
        <f>IF('1b-NaturalGas'!$R$88="no","",ROUND(BL7590,4))</f>
        <v>0.54400000000000004</v>
      </c>
      <c r="BO7590" s="157">
        <f>IF('1b-NaturalGas'!$R$89="no","",ROUND(BL7590,4))</f>
        <v>0.54400000000000004</v>
      </c>
      <c r="BP7590" s="157">
        <f>IF('1b-NaturalGas'!$R$90="no","not applicable (based on previous answers)",ROUND(BL7590,4))</f>
        <v>0.54400000000000004</v>
      </c>
      <c r="BQ7590" s="157">
        <f>IF('1b-NaturalGas'!$R$91="no","not applicable (based on previous answers)",ROUND(BL7590,4))</f>
        <v>0.54400000000000004</v>
      </c>
    </row>
    <row r="7591" spans="30:69" x14ac:dyDescent="0.25">
      <c r="AD7591" s="157">
        <f t="shared" si="251"/>
        <v>0.54600000000000037</v>
      </c>
      <c r="AE7591" s="157">
        <f>IF('1a-Electricity'!$R$77="no","",ROUND(AD7591,4))</f>
        <v>0.54600000000000004</v>
      </c>
      <c r="AF7591" s="157">
        <f>IF('1a-Electricity'!$R$78="no","",ROUND(AD7591,4))</f>
        <v>0.54600000000000004</v>
      </c>
      <c r="AG7591" s="157">
        <f>IF('1a-Electricity'!$R$79="no","",ROUND(AD7591,4))</f>
        <v>0.54600000000000004</v>
      </c>
      <c r="BL7591" s="157">
        <f t="shared" si="252"/>
        <v>0.54500000000000037</v>
      </c>
      <c r="BM7591" s="157">
        <f>IF('1b-NaturalGas'!$R$87="no","",ROUND(BL7591,4))</f>
        <v>0.54500000000000004</v>
      </c>
      <c r="BN7591" s="157">
        <f>IF('1b-NaturalGas'!$R$88="no","",ROUND(BL7591,4))</f>
        <v>0.54500000000000004</v>
      </c>
      <c r="BO7591" s="157">
        <f>IF('1b-NaturalGas'!$R$89="no","",ROUND(BL7591,4))</f>
        <v>0.54500000000000004</v>
      </c>
      <c r="BP7591" s="157">
        <f>IF('1b-NaturalGas'!$R$90="no","not applicable (based on previous answers)",ROUND(BL7591,4))</f>
        <v>0.54500000000000004</v>
      </c>
      <c r="BQ7591" s="157">
        <f>IF('1b-NaturalGas'!$R$91="no","not applicable (based on previous answers)",ROUND(BL7591,4))</f>
        <v>0.54500000000000004</v>
      </c>
    </row>
    <row r="7592" spans="30:69" x14ac:dyDescent="0.25">
      <c r="AD7592" s="157">
        <f t="shared" si="251"/>
        <v>0.54700000000000037</v>
      </c>
      <c r="AE7592" s="157">
        <f>IF('1a-Electricity'!$R$77="no","",ROUND(AD7592,4))</f>
        <v>0.54700000000000004</v>
      </c>
      <c r="AF7592" s="157">
        <f>IF('1a-Electricity'!$R$78="no","",ROUND(AD7592,4))</f>
        <v>0.54700000000000004</v>
      </c>
      <c r="AG7592" s="157">
        <f>IF('1a-Electricity'!$R$79="no","",ROUND(AD7592,4))</f>
        <v>0.54700000000000004</v>
      </c>
      <c r="BL7592" s="157">
        <f t="shared" si="252"/>
        <v>0.54600000000000037</v>
      </c>
      <c r="BM7592" s="157">
        <f>IF('1b-NaturalGas'!$R$87="no","",ROUND(BL7592,4))</f>
        <v>0.54600000000000004</v>
      </c>
      <c r="BN7592" s="157">
        <f>IF('1b-NaturalGas'!$R$88="no","",ROUND(BL7592,4))</f>
        <v>0.54600000000000004</v>
      </c>
      <c r="BO7592" s="157">
        <f>IF('1b-NaturalGas'!$R$89="no","",ROUND(BL7592,4))</f>
        <v>0.54600000000000004</v>
      </c>
      <c r="BP7592" s="157">
        <f>IF('1b-NaturalGas'!$R$90="no","not applicable (based on previous answers)",ROUND(BL7592,4))</f>
        <v>0.54600000000000004</v>
      </c>
      <c r="BQ7592" s="157">
        <f>IF('1b-NaturalGas'!$R$91="no","not applicable (based on previous answers)",ROUND(BL7592,4))</f>
        <v>0.54600000000000004</v>
      </c>
    </row>
    <row r="7593" spans="30:69" x14ac:dyDescent="0.25">
      <c r="AD7593" s="157">
        <f t="shared" si="251"/>
        <v>0.54800000000000038</v>
      </c>
      <c r="AE7593" s="157">
        <f>IF('1a-Electricity'!$R$77="no","",ROUND(AD7593,4))</f>
        <v>0.54800000000000004</v>
      </c>
      <c r="AF7593" s="157">
        <f>IF('1a-Electricity'!$R$78="no","",ROUND(AD7593,4))</f>
        <v>0.54800000000000004</v>
      </c>
      <c r="AG7593" s="157">
        <f>IF('1a-Electricity'!$R$79="no","",ROUND(AD7593,4))</f>
        <v>0.54800000000000004</v>
      </c>
      <c r="BL7593" s="157">
        <f t="shared" si="252"/>
        <v>0.54700000000000037</v>
      </c>
      <c r="BM7593" s="157">
        <f>IF('1b-NaturalGas'!$R$87="no","",ROUND(BL7593,4))</f>
        <v>0.54700000000000004</v>
      </c>
      <c r="BN7593" s="157">
        <f>IF('1b-NaturalGas'!$R$88="no","",ROUND(BL7593,4))</f>
        <v>0.54700000000000004</v>
      </c>
      <c r="BO7593" s="157">
        <f>IF('1b-NaturalGas'!$R$89="no","",ROUND(BL7593,4))</f>
        <v>0.54700000000000004</v>
      </c>
      <c r="BP7593" s="157">
        <f>IF('1b-NaturalGas'!$R$90="no","not applicable (based on previous answers)",ROUND(BL7593,4))</f>
        <v>0.54700000000000004</v>
      </c>
      <c r="BQ7593" s="157">
        <f>IF('1b-NaturalGas'!$R$91="no","not applicable (based on previous answers)",ROUND(BL7593,4))</f>
        <v>0.54700000000000004</v>
      </c>
    </row>
    <row r="7594" spans="30:69" x14ac:dyDescent="0.25">
      <c r="AD7594" s="157">
        <f t="shared" si="251"/>
        <v>0.54900000000000038</v>
      </c>
      <c r="AE7594" s="157">
        <f>IF('1a-Electricity'!$R$77="no","",ROUND(AD7594,4))</f>
        <v>0.54900000000000004</v>
      </c>
      <c r="AF7594" s="157">
        <f>IF('1a-Electricity'!$R$78="no","",ROUND(AD7594,4))</f>
        <v>0.54900000000000004</v>
      </c>
      <c r="AG7594" s="157">
        <f>IF('1a-Electricity'!$R$79="no","",ROUND(AD7594,4))</f>
        <v>0.54900000000000004</v>
      </c>
      <c r="BL7594" s="157">
        <f t="shared" si="252"/>
        <v>0.54800000000000038</v>
      </c>
      <c r="BM7594" s="157">
        <f>IF('1b-NaturalGas'!$R$87="no","",ROUND(BL7594,4))</f>
        <v>0.54800000000000004</v>
      </c>
      <c r="BN7594" s="157">
        <f>IF('1b-NaturalGas'!$R$88="no","",ROUND(BL7594,4))</f>
        <v>0.54800000000000004</v>
      </c>
      <c r="BO7594" s="157">
        <f>IF('1b-NaturalGas'!$R$89="no","",ROUND(BL7594,4))</f>
        <v>0.54800000000000004</v>
      </c>
      <c r="BP7594" s="157">
        <f>IF('1b-NaturalGas'!$R$90="no","not applicable (based on previous answers)",ROUND(BL7594,4))</f>
        <v>0.54800000000000004</v>
      </c>
      <c r="BQ7594" s="157">
        <f>IF('1b-NaturalGas'!$R$91="no","not applicable (based on previous answers)",ROUND(BL7594,4))</f>
        <v>0.54800000000000004</v>
      </c>
    </row>
    <row r="7595" spans="30:69" x14ac:dyDescent="0.25">
      <c r="AD7595" s="157">
        <f t="shared" si="251"/>
        <v>0.55000000000000038</v>
      </c>
      <c r="AE7595" s="157">
        <f>IF('1a-Electricity'!$R$77="no","",ROUND(AD7595,4))</f>
        <v>0.55000000000000004</v>
      </c>
      <c r="AF7595" s="157">
        <f>IF('1a-Electricity'!$R$78="no","",ROUND(AD7595,4))</f>
        <v>0.55000000000000004</v>
      </c>
      <c r="AG7595" s="157">
        <f>IF('1a-Electricity'!$R$79="no","",ROUND(AD7595,4))</f>
        <v>0.55000000000000004</v>
      </c>
      <c r="BL7595" s="157">
        <f t="shared" si="252"/>
        <v>0.54900000000000038</v>
      </c>
      <c r="BM7595" s="157">
        <f>IF('1b-NaturalGas'!$R$87="no","",ROUND(BL7595,4))</f>
        <v>0.54900000000000004</v>
      </c>
      <c r="BN7595" s="157">
        <f>IF('1b-NaturalGas'!$R$88="no","",ROUND(BL7595,4))</f>
        <v>0.54900000000000004</v>
      </c>
      <c r="BO7595" s="157">
        <f>IF('1b-NaturalGas'!$R$89="no","",ROUND(BL7595,4))</f>
        <v>0.54900000000000004</v>
      </c>
      <c r="BP7595" s="157">
        <f>IF('1b-NaturalGas'!$R$90="no","not applicable (based on previous answers)",ROUND(BL7595,4))</f>
        <v>0.54900000000000004</v>
      </c>
      <c r="BQ7595" s="157">
        <f>IF('1b-NaturalGas'!$R$91="no","not applicable (based on previous answers)",ROUND(BL7595,4))</f>
        <v>0.54900000000000004</v>
      </c>
    </row>
    <row r="7596" spans="30:69" x14ac:dyDescent="0.25">
      <c r="AD7596" s="157">
        <f t="shared" si="251"/>
        <v>0.55100000000000038</v>
      </c>
      <c r="AE7596" s="157">
        <f>IF('1a-Electricity'!$R$77="no","",ROUND(AD7596,4))</f>
        <v>0.55100000000000005</v>
      </c>
      <c r="AF7596" s="157">
        <f>IF('1a-Electricity'!$R$78="no","",ROUND(AD7596,4))</f>
        <v>0.55100000000000005</v>
      </c>
      <c r="AG7596" s="157">
        <f>IF('1a-Electricity'!$R$79="no","",ROUND(AD7596,4))</f>
        <v>0.55100000000000005</v>
      </c>
      <c r="BL7596" s="157">
        <f t="shared" si="252"/>
        <v>0.55000000000000038</v>
      </c>
      <c r="BM7596" s="157">
        <f>IF('1b-NaturalGas'!$R$87="no","",ROUND(BL7596,4))</f>
        <v>0.55000000000000004</v>
      </c>
      <c r="BN7596" s="157">
        <f>IF('1b-NaturalGas'!$R$88="no","",ROUND(BL7596,4))</f>
        <v>0.55000000000000004</v>
      </c>
      <c r="BO7596" s="157">
        <f>IF('1b-NaturalGas'!$R$89="no","",ROUND(BL7596,4))</f>
        <v>0.55000000000000004</v>
      </c>
      <c r="BP7596" s="157">
        <f>IF('1b-NaturalGas'!$R$90="no","not applicable (based on previous answers)",ROUND(BL7596,4))</f>
        <v>0.55000000000000004</v>
      </c>
      <c r="BQ7596" s="157">
        <f>IF('1b-NaturalGas'!$R$91="no","not applicable (based on previous answers)",ROUND(BL7596,4))</f>
        <v>0.55000000000000004</v>
      </c>
    </row>
    <row r="7597" spans="30:69" x14ac:dyDescent="0.25">
      <c r="AD7597" s="157">
        <f t="shared" si="251"/>
        <v>0.55200000000000038</v>
      </c>
      <c r="AE7597" s="157">
        <f>IF('1a-Electricity'!$R$77="no","",ROUND(AD7597,4))</f>
        <v>0.55200000000000005</v>
      </c>
      <c r="AF7597" s="157">
        <f>IF('1a-Electricity'!$R$78="no","",ROUND(AD7597,4))</f>
        <v>0.55200000000000005</v>
      </c>
      <c r="AG7597" s="157">
        <f>IF('1a-Electricity'!$R$79="no","",ROUND(AD7597,4))</f>
        <v>0.55200000000000005</v>
      </c>
      <c r="BL7597" s="157">
        <f t="shared" si="252"/>
        <v>0.55100000000000038</v>
      </c>
      <c r="BM7597" s="157">
        <f>IF('1b-NaturalGas'!$R$87="no","",ROUND(BL7597,4))</f>
        <v>0.55100000000000005</v>
      </c>
      <c r="BN7597" s="157">
        <f>IF('1b-NaturalGas'!$R$88="no","",ROUND(BL7597,4))</f>
        <v>0.55100000000000005</v>
      </c>
      <c r="BO7597" s="157">
        <f>IF('1b-NaturalGas'!$R$89="no","",ROUND(BL7597,4))</f>
        <v>0.55100000000000005</v>
      </c>
      <c r="BP7597" s="157">
        <f>IF('1b-NaturalGas'!$R$90="no","not applicable (based on previous answers)",ROUND(BL7597,4))</f>
        <v>0.55100000000000005</v>
      </c>
      <c r="BQ7597" s="157">
        <f>IF('1b-NaturalGas'!$R$91="no","not applicable (based on previous answers)",ROUND(BL7597,4))</f>
        <v>0.55100000000000005</v>
      </c>
    </row>
    <row r="7598" spans="30:69" x14ac:dyDescent="0.25">
      <c r="AD7598" s="157">
        <f t="shared" si="251"/>
        <v>0.55300000000000038</v>
      </c>
      <c r="AE7598" s="157">
        <f>IF('1a-Electricity'!$R$77="no","",ROUND(AD7598,4))</f>
        <v>0.55300000000000005</v>
      </c>
      <c r="AF7598" s="157">
        <f>IF('1a-Electricity'!$R$78="no","",ROUND(AD7598,4))</f>
        <v>0.55300000000000005</v>
      </c>
      <c r="AG7598" s="157">
        <f>IF('1a-Electricity'!$R$79="no","",ROUND(AD7598,4))</f>
        <v>0.55300000000000005</v>
      </c>
      <c r="BL7598" s="157">
        <f t="shared" si="252"/>
        <v>0.55200000000000038</v>
      </c>
      <c r="BM7598" s="157">
        <f>IF('1b-NaturalGas'!$R$87="no","",ROUND(BL7598,4))</f>
        <v>0.55200000000000005</v>
      </c>
      <c r="BN7598" s="157">
        <f>IF('1b-NaturalGas'!$R$88="no","",ROUND(BL7598,4))</f>
        <v>0.55200000000000005</v>
      </c>
      <c r="BO7598" s="157">
        <f>IF('1b-NaturalGas'!$R$89="no","",ROUND(BL7598,4))</f>
        <v>0.55200000000000005</v>
      </c>
      <c r="BP7598" s="157">
        <f>IF('1b-NaturalGas'!$R$90="no","not applicable (based on previous answers)",ROUND(BL7598,4))</f>
        <v>0.55200000000000005</v>
      </c>
      <c r="BQ7598" s="157">
        <f>IF('1b-NaturalGas'!$R$91="no","not applicable (based on previous answers)",ROUND(BL7598,4))</f>
        <v>0.55200000000000005</v>
      </c>
    </row>
    <row r="7599" spans="30:69" x14ac:dyDescent="0.25">
      <c r="AD7599" s="157">
        <f t="shared" si="251"/>
        <v>0.55400000000000038</v>
      </c>
      <c r="AE7599" s="157">
        <f>IF('1a-Electricity'!$R$77="no","",ROUND(AD7599,4))</f>
        <v>0.55400000000000005</v>
      </c>
      <c r="AF7599" s="157">
        <f>IF('1a-Electricity'!$R$78="no","",ROUND(AD7599,4))</f>
        <v>0.55400000000000005</v>
      </c>
      <c r="AG7599" s="157">
        <f>IF('1a-Electricity'!$R$79="no","",ROUND(AD7599,4))</f>
        <v>0.55400000000000005</v>
      </c>
      <c r="BL7599" s="157">
        <f t="shared" si="252"/>
        <v>0.55300000000000038</v>
      </c>
      <c r="BM7599" s="157">
        <f>IF('1b-NaturalGas'!$R$87="no","",ROUND(BL7599,4))</f>
        <v>0.55300000000000005</v>
      </c>
      <c r="BN7599" s="157">
        <f>IF('1b-NaturalGas'!$R$88="no","",ROUND(BL7599,4))</f>
        <v>0.55300000000000005</v>
      </c>
      <c r="BO7599" s="157">
        <f>IF('1b-NaturalGas'!$R$89="no","",ROUND(BL7599,4))</f>
        <v>0.55300000000000005</v>
      </c>
      <c r="BP7599" s="157">
        <f>IF('1b-NaturalGas'!$R$90="no","not applicable (based on previous answers)",ROUND(BL7599,4))</f>
        <v>0.55300000000000005</v>
      </c>
      <c r="BQ7599" s="157">
        <f>IF('1b-NaturalGas'!$R$91="no","not applicable (based on previous answers)",ROUND(BL7599,4))</f>
        <v>0.55300000000000005</v>
      </c>
    </row>
    <row r="7600" spans="30:69" x14ac:dyDescent="0.25">
      <c r="AD7600" s="157">
        <f t="shared" si="251"/>
        <v>0.55500000000000038</v>
      </c>
      <c r="AE7600" s="157">
        <f>IF('1a-Electricity'!$R$77="no","",ROUND(AD7600,4))</f>
        <v>0.55500000000000005</v>
      </c>
      <c r="AF7600" s="157">
        <f>IF('1a-Electricity'!$R$78="no","",ROUND(AD7600,4))</f>
        <v>0.55500000000000005</v>
      </c>
      <c r="AG7600" s="157">
        <f>IF('1a-Electricity'!$R$79="no","",ROUND(AD7600,4))</f>
        <v>0.55500000000000005</v>
      </c>
      <c r="BL7600" s="157">
        <f t="shared" si="252"/>
        <v>0.55400000000000038</v>
      </c>
      <c r="BM7600" s="157">
        <f>IF('1b-NaturalGas'!$R$87="no","",ROUND(BL7600,4))</f>
        <v>0.55400000000000005</v>
      </c>
      <c r="BN7600" s="157">
        <f>IF('1b-NaturalGas'!$R$88="no","",ROUND(BL7600,4))</f>
        <v>0.55400000000000005</v>
      </c>
      <c r="BO7600" s="157">
        <f>IF('1b-NaturalGas'!$R$89="no","",ROUND(BL7600,4))</f>
        <v>0.55400000000000005</v>
      </c>
      <c r="BP7600" s="157">
        <f>IF('1b-NaturalGas'!$R$90="no","not applicable (based on previous answers)",ROUND(BL7600,4))</f>
        <v>0.55400000000000005</v>
      </c>
      <c r="BQ7600" s="157">
        <f>IF('1b-NaturalGas'!$R$91="no","not applicable (based on previous answers)",ROUND(BL7600,4))</f>
        <v>0.55400000000000005</v>
      </c>
    </row>
    <row r="7601" spans="30:69" x14ac:dyDescent="0.25">
      <c r="AD7601" s="157">
        <f t="shared" si="251"/>
        <v>0.55600000000000038</v>
      </c>
      <c r="AE7601" s="157">
        <f>IF('1a-Electricity'!$R$77="no","",ROUND(AD7601,4))</f>
        <v>0.55600000000000005</v>
      </c>
      <c r="AF7601" s="157">
        <f>IF('1a-Electricity'!$R$78="no","",ROUND(AD7601,4))</f>
        <v>0.55600000000000005</v>
      </c>
      <c r="AG7601" s="157">
        <f>IF('1a-Electricity'!$R$79="no","",ROUND(AD7601,4))</f>
        <v>0.55600000000000005</v>
      </c>
      <c r="BL7601" s="157">
        <f t="shared" si="252"/>
        <v>0.55500000000000038</v>
      </c>
      <c r="BM7601" s="157">
        <f>IF('1b-NaturalGas'!$R$87="no","",ROUND(BL7601,4))</f>
        <v>0.55500000000000005</v>
      </c>
      <c r="BN7601" s="157">
        <f>IF('1b-NaturalGas'!$R$88="no","",ROUND(BL7601,4))</f>
        <v>0.55500000000000005</v>
      </c>
      <c r="BO7601" s="157">
        <f>IF('1b-NaturalGas'!$R$89="no","",ROUND(BL7601,4))</f>
        <v>0.55500000000000005</v>
      </c>
      <c r="BP7601" s="157">
        <f>IF('1b-NaturalGas'!$R$90="no","not applicable (based on previous answers)",ROUND(BL7601,4))</f>
        <v>0.55500000000000005</v>
      </c>
      <c r="BQ7601" s="157">
        <f>IF('1b-NaturalGas'!$R$91="no","not applicable (based on previous answers)",ROUND(BL7601,4))</f>
        <v>0.55500000000000005</v>
      </c>
    </row>
    <row r="7602" spans="30:69" x14ac:dyDescent="0.25">
      <c r="AD7602" s="157">
        <f t="shared" si="251"/>
        <v>0.55700000000000038</v>
      </c>
      <c r="AE7602" s="157">
        <f>IF('1a-Electricity'!$R$77="no","",ROUND(AD7602,4))</f>
        <v>0.55700000000000005</v>
      </c>
      <c r="AF7602" s="157">
        <f>IF('1a-Electricity'!$R$78="no","",ROUND(AD7602,4))</f>
        <v>0.55700000000000005</v>
      </c>
      <c r="AG7602" s="157">
        <f>IF('1a-Electricity'!$R$79="no","",ROUND(AD7602,4))</f>
        <v>0.55700000000000005</v>
      </c>
      <c r="BL7602" s="157">
        <f t="shared" si="252"/>
        <v>0.55600000000000038</v>
      </c>
      <c r="BM7602" s="157">
        <f>IF('1b-NaturalGas'!$R$87="no","",ROUND(BL7602,4))</f>
        <v>0.55600000000000005</v>
      </c>
      <c r="BN7602" s="157">
        <f>IF('1b-NaturalGas'!$R$88="no","",ROUND(BL7602,4))</f>
        <v>0.55600000000000005</v>
      </c>
      <c r="BO7602" s="157">
        <f>IF('1b-NaturalGas'!$R$89="no","",ROUND(BL7602,4))</f>
        <v>0.55600000000000005</v>
      </c>
      <c r="BP7602" s="157">
        <f>IF('1b-NaturalGas'!$R$90="no","not applicable (based on previous answers)",ROUND(BL7602,4))</f>
        <v>0.55600000000000005</v>
      </c>
      <c r="BQ7602" s="157">
        <f>IF('1b-NaturalGas'!$R$91="no","not applicable (based on previous answers)",ROUND(BL7602,4))</f>
        <v>0.55600000000000005</v>
      </c>
    </row>
    <row r="7603" spans="30:69" x14ac:dyDescent="0.25">
      <c r="AD7603" s="157">
        <f t="shared" si="251"/>
        <v>0.55800000000000038</v>
      </c>
      <c r="AE7603" s="157">
        <f>IF('1a-Electricity'!$R$77="no","",ROUND(AD7603,4))</f>
        <v>0.55800000000000005</v>
      </c>
      <c r="AF7603" s="157">
        <f>IF('1a-Electricity'!$R$78="no","",ROUND(AD7603,4))</f>
        <v>0.55800000000000005</v>
      </c>
      <c r="AG7603" s="157">
        <f>IF('1a-Electricity'!$R$79="no","",ROUND(AD7603,4))</f>
        <v>0.55800000000000005</v>
      </c>
      <c r="BL7603" s="157">
        <f t="shared" si="252"/>
        <v>0.55700000000000038</v>
      </c>
      <c r="BM7603" s="157">
        <f>IF('1b-NaturalGas'!$R$87="no","",ROUND(BL7603,4))</f>
        <v>0.55700000000000005</v>
      </c>
      <c r="BN7603" s="157">
        <f>IF('1b-NaturalGas'!$R$88="no","",ROUND(BL7603,4))</f>
        <v>0.55700000000000005</v>
      </c>
      <c r="BO7603" s="157">
        <f>IF('1b-NaturalGas'!$R$89="no","",ROUND(BL7603,4))</f>
        <v>0.55700000000000005</v>
      </c>
      <c r="BP7603" s="157">
        <f>IF('1b-NaturalGas'!$R$90="no","not applicable (based on previous answers)",ROUND(BL7603,4))</f>
        <v>0.55700000000000005</v>
      </c>
      <c r="BQ7603" s="157">
        <f>IF('1b-NaturalGas'!$R$91="no","not applicable (based on previous answers)",ROUND(BL7603,4))</f>
        <v>0.55700000000000005</v>
      </c>
    </row>
    <row r="7604" spans="30:69" x14ac:dyDescent="0.25">
      <c r="AD7604" s="157">
        <f t="shared" si="251"/>
        <v>0.55900000000000039</v>
      </c>
      <c r="AE7604" s="157">
        <f>IF('1a-Electricity'!$R$77="no","",ROUND(AD7604,4))</f>
        <v>0.55900000000000005</v>
      </c>
      <c r="AF7604" s="157">
        <f>IF('1a-Electricity'!$R$78="no","",ROUND(AD7604,4))</f>
        <v>0.55900000000000005</v>
      </c>
      <c r="AG7604" s="157">
        <f>IF('1a-Electricity'!$R$79="no","",ROUND(AD7604,4))</f>
        <v>0.55900000000000005</v>
      </c>
      <c r="BL7604" s="157">
        <f t="shared" si="252"/>
        <v>0.55800000000000038</v>
      </c>
      <c r="BM7604" s="157">
        <f>IF('1b-NaturalGas'!$R$87="no","",ROUND(BL7604,4))</f>
        <v>0.55800000000000005</v>
      </c>
      <c r="BN7604" s="157">
        <f>IF('1b-NaturalGas'!$R$88="no","",ROUND(BL7604,4))</f>
        <v>0.55800000000000005</v>
      </c>
      <c r="BO7604" s="157">
        <f>IF('1b-NaturalGas'!$R$89="no","",ROUND(BL7604,4))</f>
        <v>0.55800000000000005</v>
      </c>
      <c r="BP7604" s="157">
        <f>IF('1b-NaturalGas'!$R$90="no","not applicable (based on previous answers)",ROUND(BL7604,4))</f>
        <v>0.55800000000000005</v>
      </c>
      <c r="BQ7604" s="157">
        <f>IF('1b-NaturalGas'!$R$91="no","not applicable (based on previous answers)",ROUND(BL7604,4))</f>
        <v>0.55800000000000005</v>
      </c>
    </row>
    <row r="7605" spans="30:69" x14ac:dyDescent="0.25">
      <c r="AD7605" s="157">
        <f t="shared" si="251"/>
        <v>0.56000000000000039</v>
      </c>
      <c r="AE7605" s="157">
        <f>IF('1a-Electricity'!$R$77="no","",ROUND(AD7605,4))</f>
        <v>0.56000000000000005</v>
      </c>
      <c r="AF7605" s="157">
        <f>IF('1a-Electricity'!$R$78="no","",ROUND(AD7605,4))</f>
        <v>0.56000000000000005</v>
      </c>
      <c r="AG7605" s="157">
        <f>IF('1a-Electricity'!$R$79="no","",ROUND(AD7605,4))</f>
        <v>0.56000000000000005</v>
      </c>
      <c r="BL7605" s="157">
        <f t="shared" si="252"/>
        <v>0.55900000000000039</v>
      </c>
      <c r="BM7605" s="157">
        <f>IF('1b-NaturalGas'!$R$87="no","",ROUND(BL7605,4))</f>
        <v>0.55900000000000005</v>
      </c>
      <c r="BN7605" s="157">
        <f>IF('1b-NaturalGas'!$R$88="no","",ROUND(BL7605,4))</f>
        <v>0.55900000000000005</v>
      </c>
      <c r="BO7605" s="157">
        <f>IF('1b-NaturalGas'!$R$89="no","",ROUND(BL7605,4))</f>
        <v>0.55900000000000005</v>
      </c>
      <c r="BP7605" s="157">
        <f>IF('1b-NaturalGas'!$R$90="no","not applicable (based on previous answers)",ROUND(BL7605,4))</f>
        <v>0.55900000000000005</v>
      </c>
      <c r="BQ7605" s="157">
        <f>IF('1b-NaturalGas'!$R$91="no","not applicable (based on previous answers)",ROUND(BL7605,4))</f>
        <v>0.55900000000000005</v>
      </c>
    </row>
    <row r="7606" spans="30:69" x14ac:dyDescent="0.25">
      <c r="AD7606" s="157">
        <f t="shared" si="251"/>
        <v>0.56100000000000039</v>
      </c>
      <c r="AE7606" s="157">
        <f>IF('1a-Electricity'!$R$77="no","",ROUND(AD7606,4))</f>
        <v>0.56100000000000005</v>
      </c>
      <c r="AF7606" s="157">
        <f>IF('1a-Electricity'!$R$78="no","",ROUND(AD7606,4))</f>
        <v>0.56100000000000005</v>
      </c>
      <c r="AG7606" s="157">
        <f>IF('1a-Electricity'!$R$79="no","",ROUND(AD7606,4))</f>
        <v>0.56100000000000005</v>
      </c>
      <c r="BL7606" s="157">
        <f t="shared" si="252"/>
        <v>0.56000000000000039</v>
      </c>
      <c r="BM7606" s="157">
        <f>IF('1b-NaturalGas'!$R$87="no","",ROUND(BL7606,4))</f>
        <v>0.56000000000000005</v>
      </c>
      <c r="BN7606" s="157">
        <f>IF('1b-NaturalGas'!$R$88="no","",ROUND(BL7606,4))</f>
        <v>0.56000000000000005</v>
      </c>
      <c r="BO7606" s="157">
        <f>IF('1b-NaturalGas'!$R$89="no","",ROUND(BL7606,4))</f>
        <v>0.56000000000000005</v>
      </c>
      <c r="BP7606" s="157">
        <f>IF('1b-NaturalGas'!$R$90="no","not applicable (based on previous answers)",ROUND(BL7606,4))</f>
        <v>0.56000000000000005</v>
      </c>
      <c r="BQ7606" s="157">
        <f>IF('1b-NaturalGas'!$R$91="no","not applicable (based on previous answers)",ROUND(BL7606,4))</f>
        <v>0.56000000000000005</v>
      </c>
    </row>
    <row r="7607" spans="30:69" x14ac:dyDescent="0.25">
      <c r="AD7607" s="157">
        <f t="shared" si="251"/>
        <v>0.56200000000000039</v>
      </c>
      <c r="AE7607" s="157">
        <f>IF('1a-Electricity'!$R$77="no","",ROUND(AD7607,4))</f>
        <v>0.56200000000000006</v>
      </c>
      <c r="AF7607" s="157">
        <f>IF('1a-Electricity'!$R$78="no","",ROUND(AD7607,4))</f>
        <v>0.56200000000000006</v>
      </c>
      <c r="AG7607" s="157">
        <f>IF('1a-Electricity'!$R$79="no","",ROUND(AD7607,4))</f>
        <v>0.56200000000000006</v>
      </c>
      <c r="BL7607" s="157">
        <f t="shared" si="252"/>
        <v>0.56100000000000039</v>
      </c>
      <c r="BM7607" s="157">
        <f>IF('1b-NaturalGas'!$R$87="no","",ROUND(BL7607,4))</f>
        <v>0.56100000000000005</v>
      </c>
      <c r="BN7607" s="157">
        <f>IF('1b-NaturalGas'!$R$88="no","",ROUND(BL7607,4))</f>
        <v>0.56100000000000005</v>
      </c>
      <c r="BO7607" s="157">
        <f>IF('1b-NaturalGas'!$R$89="no","",ROUND(BL7607,4))</f>
        <v>0.56100000000000005</v>
      </c>
      <c r="BP7607" s="157">
        <f>IF('1b-NaturalGas'!$R$90="no","not applicable (based on previous answers)",ROUND(BL7607,4))</f>
        <v>0.56100000000000005</v>
      </c>
      <c r="BQ7607" s="157">
        <f>IF('1b-NaturalGas'!$R$91="no","not applicable (based on previous answers)",ROUND(BL7607,4))</f>
        <v>0.56100000000000005</v>
      </c>
    </row>
    <row r="7608" spans="30:69" x14ac:dyDescent="0.25">
      <c r="AD7608" s="157">
        <f t="shared" si="251"/>
        <v>0.56300000000000039</v>
      </c>
      <c r="AE7608" s="157">
        <f>IF('1a-Electricity'!$R$77="no","",ROUND(AD7608,4))</f>
        <v>0.56299999999999994</v>
      </c>
      <c r="AF7608" s="157">
        <f>IF('1a-Electricity'!$R$78="no","",ROUND(AD7608,4))</f>
        <v>0.56299999999999994</v>
      </c>
      <c r="AG7608" s="157">
        <f>IF('1a-Electricity'!$R$79="no","",ROUND(AD7608,4))</f>
        <v>0.56299999999999994</v>
      </c>
      <c r="BL7608" s="157">
        <f t="shared" si="252"/>
        <v>0.56200000000000039</v>
      </c>
      <c r="BM7608" s="157">
        <f>IF('1b-NaturalGas'!$R$87="no","",ROUND(BL7608,4))</f>
        <v>0.56200000000000006</v>
      </c>
      <c r="BN7608" s="157">
        <f>IF('1b-NaturalGas'!$R$88="no","",ROUND(BL7608,4))</f>
        <v>0.56200000000000006</v>
      </c>
      <c r="BO7608" s="157">
        <f>IF('1b-NaturalGas'!$R$89="no","",ROUND(BL7608,4))</f>
        <v>0.56200000000000006</v>
      </c>
      <c r="BP7608" s="157">
        <f>IF('1b-NaturalGas'!$R$90="no","not applicable (based on previous answers)",ROUND(BL7608,4))</f>
        <v>0.56200000000000006</v>
      </c>
      <c r="BQ7608" s="157">
        <f>IF('1b-NaturalGas'!$R$91="no","not applicable (based on previous answers)",ROUND(BL7608,4))</f>
        <v>0.56200000000000006</v>
      </c>
    </row>
    <row r="7609" spans="30:69" x14ac:dyDescent="0.25">
      <c r="AD7609" s="157">
        <f t="shared" si="251"/>
        <v>0.56400000000000039</v>
      </c>
      <c r="AE7609" s="157">
        <f>IF('1a-Electricity'!$R$77="no","",ROUND(AD7609,4))</f>
        <v>0.56399999999999995</v>
      </c>
      <c r="AF7609" s="157">
        <f>IF('1a-Electricity'!$R$78="no","",ROUND(AD7609,4))</f>
        <v>0.56399999999999995</v>
      </c>
      <c r="AG7609" s="157">
        <f>IF('1a-Electricity'!$R$79="no","",ROUND(AD7609,4))</f>
        <v>0.56399999999999995</v>
      </c>
      <c r="BL7609" s="157">
        <f t="shared" si="252"/>
        <v>0.56300000000000039</v>
      </c>
      <c r="BM7609" s="157">
        <f>IF('1b-NaturalGas'!$R$87="no","",ROUND(BL7609,4))</f>
        <v>0.56299999999999994</v>
      </c>
      <c r="BN7609" s="157">
        <f>IF('1b-NaturalGas'!$R$88="no","",ROUND(BL7609,4))</f>
        <v>0.56299999999999994</v>
      </c>
      <c r="BO7609" s="157">
        <f>IF('1b-NaturalGas'!$R$89="no","",ROUND(BL7609,4))</f>
        <v>0.56299999999999994</v>
      </c>
      <c r="BP7609" s="157">
        <f>IF('1b-NaturalGas'!$R$90="no","not applicable (based on previous answers)",ROUND(BL7609,4))</f>
        <v>0.56299999999999994</v>
      </c>
      <c r="BQ7609" s="157">
        <f>IF('1b-NaturalGas'!$R$91="no","not applicable (based on previous answers)",ROUND(BL7609,4))</f>
        <v>0.56299999999999994</v>
      </c>
    </row>
    <row r="7610" spans="30:69" x14ac:dyDescent="0.25">
      <c r="AD7610" s="157">
        <f t="shared" si="251"/>
        <v>0.56500000000000039</v>
      </c>
      <c r="AE7610" s="157">
        <f>IF('1a-Electricity'!$R$77="no","",ROUND(AD7610,4))</f>
        <v>0.56499999999999995</v>
      </c>
      <c r="AF7610" s="157">
        <f>IF('1a-Electricity'!$R$78="no","",ROUND(AD7610,4))</f>
        <v>0.56499999999999995</v>
      </c>
      <c r="AG7610" s="157">
        <f>IF('1a-Electricity'!$R$79="no","",ROUND(AD7610,4))</f>
        <v>0.56499999999999995</v>
      </c>
      <c r="BL7610" s="157">
        <f t="shared" si="252"/>
        <v>0.56400000000000039</v>
      </c>
      <c r="BM7610" s="157">
        <f>IF('1b-NaturalGas'!$R$87="no","",ROUND(BL7610,4))</f>
        <v>0.56399999999999995</v>
      </c>
      <c r="BN7610" s="157">
        <f>IF('1b-NaturalGas'!$R$88="no","",ROUND(BL7610,4))</f>
        <v>0.56399999999999995</v>
      </c>
      <c r="BO7610" s="157">
        <f>IF('1b-NaturalGas'!$R$89="no","",ROUND(BL7610,4))</f>
        <v>0.56399999999999995</v>
      </c>
      <c r="BP7610" s="157">
        <f>IF('1b-NaturalGas'!$R$90="no","not applicable (based on previous answers)",ROUND(BL7610,4))</f>
        <v>0.56399999999999995</v>
      </c>
      <c r="BQ7610" s="157">
        <f>IF('1b-NaturalGas'!$R$91="no","not applicable (based on previous answers)",ROUND(BL7610,4))</f>
        <v>0.56399999999999995</v>
      </c>
    </row>
    <row r="7611" spans="30:69" x14ac:dyDescent="0.25">
      <c r="AD7611" s="157">
        <f t="shared" si="251"/>
        <v>0.56600000000000039</v>
      </c>
      <c r="AE7611" s="157">
        <f>IF('1a-Electricity'!$R$77="no","",ROUND(AD7611,4))</f>
        <v>0.56599999999999995</v>
      </c>
      <c r="AF7611" s="157">
        <f>IF('1a-Electricity'!$R$78="no","",ROUND(AD7611,4))</f>
        <v>0.56599999999999995</v>
      </c>
      <c r="AG7611" s="157">
        <f>IF('1a-Electricity'!$R$79="no","",ROUND(AD7611,4))</f>
        <v>0.56599999999999995</v>
      </c>
      <c r="BL7611" s="157">
        <f t="shared" si="252"/>
        <v>0.56500000000000039</v>
      </c>
      <c r="BM7611" s="157">
        <f>IF('1b-NaturalGas'!$R$87="no","",ROUND(BL7611,4))</f>
        <v>0.56499999999999995</v>
      </c>
      <c r="BN7611" s="157">
        <f>IF('1b-NaturalGas'!$R$88="no","",ROUND(BL7611,4))</f>
        <v>0.56499999999999995</v>
      </c>
      <c r="BO7611" s="157">
        <f>IF('1b-NaturalGas'!$R$89="no","",ROUND(BL7611,4))</f>
        <v>0.56499999999999995</v>
      </c>
      <c r="BP7611" s="157">
        <f>IF('1b-NaturalGas'!$R$90="no","not applicable (based on previous answers)",ROUND(BL7611,4))</f>
        <v>0.56499999999999995</v>
      </c>
      <c r="BQ7611" s="157">
        <f>IF('1b-NaturalGas'!$R$91="no","not applicable (based on previous answers)",ROUND(BL7611,4))</f>
        <v>0.56499999999999995</v>
      </c>
    </row>
    <row r="7612" spans="30:69" x14ac:dyDescent="0.25">
      <c r="AD7612" s="157">
        <f t="shared" si="251"/>
        <v>0.56700000000000039</v>
      </c>
      <c r="AE7612" s="157">
        <f>IF('1a-Electricity'!$R$77="no","",ROUND(AD7612,4))</f>
        <v>0.56699999999999995</v>
      </c>
      <c r="AF7612" s="157">
        <f>IF('1a-Electricity'!$R$78="no","",ROUND(AD7612,4))</f>
        <v>0.56699999999999995</v>
      </c>
      <c r="AG7612" s="157">
        <f>IF('1a-Electricity'!$R$79="no","",ROUND(AD7612,4))</f>
        <v>0.56699999999999995</v>
      </c>
      <c r="BL7612" s="157">
        <f t="shared" si="252"/>
        <v>0.56600000000000039</v>
      </c>
      <c r="BM7612" s="157">
        <f>IF('1b-NaturalGas'!$R$87="no","",ROUND(BL7612,4))</f>
        <v>0.56599999999999995</v>
      </c>
      <c r="BN7612" s="157">
        <f>IF('1b-NaturalGas'!$R$88="no","",ROUND(BL7612,4))</f>
        <v>0.56599999999999995</v>
      </c>
      <c r="BO7612" s="157">
        <f>IF('1b-NaturalGas'!$R$89="no","",ROUND(BL7612,4))</f>
        <v>0.56599999999999995</v>
      </c>
      <c r="BP7612" s="157">
        <f>IF('1b-NaturalGas'!$R$90="no","not applicable (based on previous answers)",ROUND(BL7612,4))</f>
        <v>0.56599999999999995</v>
      </c>
      <c r="BQ7612" s="157">
        <f>IF('1b-NaturalGas'!$R$91="no","not applicable (based on previous answers)",ROUND(BL7612,4))</f>
        <v>0.56599999999999995</v>
      </c>
    </row>
    <row r="7613" spans="30:69" x14ac:dyDescent="0.25">
      <c r="AD7613" s="157">
        <f t="shared" si="251"/>
        <v>0.56800000000000039</v>
      </c>
      <c r="AE7613" s="157">
        <f>IF('1a-Electricity'!$R$77="no","",ROUND(AD7613,4))</f>
        <v>0.56799999999999995</v>
      </c>
      <c r="AF7613" s="157">
        <f>IF('1a-Electricity'!$R$78="no","",ROUND(AD7613,4))</f>
        <v>0.56799999999999995</v>
      </c>
      <c r="AG7613" s="157">
        <f>IF('1a-Electricity'!$R$79="no","",ROUND(AD7613,4))</f>
        <v>0.56799999999999995</v>
      </c>
      <c r="BL7613" s="157">
        <f t="shared" si="252"/>
        <v>0.56700000000000039</v>
      </c>
      <c r="BM7613" s="157">
        <f>IF('1b-NaturalGas'!$R$87="no","",ROUND(BL7613,4))</f>
        <v>0.56699999999999995</v>
      </c>
      <c r="BN7613" s="157">
        <f>IF('1b-NaturalGas'!$R$88="no","",ROUND(BL7613,4))</f>
        <v>0.56699999999999995</v>
      </c>
      <c r="BO7613" s="157">
        <f>IF('1b-NaturalGas'!$R$89="no","",ROUND(BL7613,4))</f>
        <v>0.56699999999999995</v>
      </c>
      <c r="BP7613" s="157">
        <f>IF('1b-NaturalGas'!$R$90="no","not applicable (based on previous answers)",ROUND(BL7613,4))</f>
        <v>0.56699999999999995</v>
      </c>
      <c r="BQ7613" s="157">
        <f>IF('1b-NaturalGas'!$R$91="no","not applicable (based on previous answers)",ROUND(BL7613,4))</f>
        <v>0.56699999999999995</v>
      </c>
    </row>
    <row r="7614" spans="30:69" x14ac:dyDescent="0.25">
      <c r="AD7614" s="157">
        <f t="shared" ref="AD7614:AD7677" si="253">AD7613+0.001</f>
        <v>0.56900000000000039</v>
      </c>
      <c r="AE7614" s="157">
        <f>IF('1a-Electricity'!$R$77="no","",ROUND(AD7614,4))</f>
        <v>0.56899999999999995</v>
      </c>
      <c r="AF7614" s="157">
        <f>IF('1a-Electricity'!$R$78="no","",ROUND(AD7614,4))</f>
        <v>0.56899999999999995</v>
      </c>
      <c r="AG7614" s="157">
        <f>IF('1a-Electricity'!$R$79="no","",ROUND(AD7614,4))</f>
        <v>0.56899999999999995</v>
      </c>
      <c r="BL7614" s="157">
        <f t="shared" si="252"/>
        <v>0.56800000000000039</v>
      </c>
      <c r="BM7614" s="157">
        <f>IF('1b-NaturalGas'!$R$87="no","",ROUND(BL7614,4))</f>
        <v>0.56799999999999995</v>
      </c>
      <c r="BN7614" s="157">
        <f>IF('1b-NaturalGas'!$R$88="no","",ROUND(BL7614,4))</f>
        <v>0.56799999999999995</v>
      </c>
      <c r="BO7614" s="157">
        <f>IF('1b-NaturalGas'!$R$89="no","",ROUND(BL7614,4))</f>
        <v>0.56799999999999995</v>
      </c>
      <c r="BP7614" s="157">
        <f>IF('1b-NaturalGas'!$R$90="no","not applicable (based on previous answers)",ROUND(BL7614,4))</f>
        <v>0.56799999999999995</v>
      </c>
      <c r="BQ7614" s="157">
        <f>IF('1b-NaturalGas'!$R$91="no","not applicable (based on previous answers)",ROUND(BL7614,4))</f>
        <v>0.56799999999999995</v>
      </c>
    </row>
    <row r="7615" spans="30:69" x14ac:dyDescent="0.25">
      <c r="AD7615" s="157">
        <f t="shared" si="253"/>
        <v>0.5700000000000004</v>
      </c>
      <c r="AE7615" s="157">
        <f>IF('1a-Electricity'!$R$77="no","",ROUND(AD7615,4))</f>
        <v>0.56999999999999995</v>
      </c>
      <c r="AF7615" s="157">
        <f>IF('1a-Electricity'!$R$78="no","",ROUND(AD7615,4))</f>
        <v>0.56999999999999995</v>
      </c>
      <c r="AG7615" s="157">
        <f>IF('1a-Electricity'!$R$79="no","",ROUND(AD7615,4))</f>
        <v>0.56999999999999995</v>
      </c>
      <c r="BL7615" s="157">
        <f t="shared" ref="BL7615:BL7678" si="254">BL7614+0.001</f>
        <v>0.56900000000000039</v>
      </c>
      <c r="BM7615" s="157">
        <f>IF('1b-NaturalGas'!$R$87="no","",ROUND(BL7615,4))</f>
        <v>0.56899999999999995</v>
      </c>
      <c r="BN7615" s="157">
        <f>IF('1b-NaturalGas'!$R$88="no","",ROUND(BL7615,4))</f>
        <v>0.56899999999999995</v>
      </c>
      <c r="BO7615" s="157">
        <f>IF('1b-NaturalGas'!$R$89="no","",ROUND(BL7615,4))</f>
        <v>0.56899999999999995</v>
      </c>
      <c r="BP7615" s="157">
        <f>IF('1b-NaturalGas'!$R$90="no","not applicable (based on previous answers)",ROUND(BL7615,4))</f>
        <v>0.56899999999999995</v>
      </c>
      <c r="BQ7615" s="157">
        <f>IF('1b-NaturalGas'!$R$91="no","not applicable (based on previous answers)",ROUND(BL7615,4))</f>
        <v>0.56899999999999995</v>
      </c>
    </row>
    <row r="7616" spans="30:69" x14ac:dyDescent="0.25">
      <c r="AD7616" s="157">
        <f t="shared" si="253"/>
        <v>0.5710000000000004</v>
      </c>
      <c r="AE7616" s="157">
        <f>IF('1a-Electricity'!$R$77="no","",ROUND(AD7616,4))</f>
        <v>0.57099999999999995</v>
      </c>
      <c r="AF7616" s="157">
        <f>IF('1a-Electricity'!$R$78="no","",ROUND(AD7616,4))</f>
        <v>0.57099999999999995</v>
      </c>
      <c r="AG7616" s="157">
        <f>IF('1a-Electricity'!$R$79="no","",ROUND(AD7616,4))</f>
        <v>0.57099999999999995</v>
      </c>
      <c r="BL7616" s="157">
        <f t="shared" si="254"/>
        <v>0.5700000000000004</v>
      </c>
      <c r="BM7616" s="157">
        <f>IF('1b-NaturalGas'!$R$87="no","",ROUND(BL7616,4))</f>
        <v>0.56999999999999995</v>
      </c>
      <c r="BN7616" s="157">
        <f>IF('1b-NaturalGas'!$R$88="no","",ROUND(BL7616,4))</f>
        <v>0.56999999999999995</v>
      </c>
      <c r="BO7616" s="157">
        <f>IF('1b-NaturalGas'!$R$89="no","",ROUND(BL7616,4))</f>
        <v>0.56999999999999995</v>
      </c>
      <c r="BP7616" s="157">
        <f>IF('1b-NaturalGas'!$R$90="no","not applicable (based on previous answers)",ROUND(BL7616,4))</f>
        <v>0.56999999999999995</v>
      </c>
      <c r="BQ7616" s="157">
        <f>IF('1b-NaturalGas'!$R$91="no","not applicable (based on previous answers)",ROUND(BL7616,4))</f>
        <v>0.56999999999999995</v>
      </c>
    </row>
    <row r="7617" spans="30:69" x14ac:dyDescent="0.25">
      <c r="AD7617" s="157">
        <f t="shared" si="253"/>
        <v>0.5720000000000004</v>
      </c>
      <c r="AE7617" s="157">
        <f>IF('1a-Electricity'!$R$77="no","",ROUND(AD7617,4))</f>
        <v>0.57199999999999995</v>
      </c>
      <c r="AF7617" s="157">
        <f>IF('1a-Electricity'!$R$78="no","",ROUND(AD7617,4))</f>
        <v>0.57199999999999995</v>
      </c>
      <c r="AG7617" s="157">
        <f>IF('1a-Electricity'!$R$79="no","",ROUND(AD7617,4))</f>
        <v>0.57199999999999995</v>
      </c>
      <c r="BL7617" s="157">
        <f t="shared" si="254"/>
        <v>0.5710000000000004</v>
      </c>
      <c r="BM7617" s="157">
        <f>IF('1b-NaturalGas'!$R$87="no","",ROUND(BL7617,4))</f>
        <v>0.57099999999999995</v>
      </c>
      <c r="BN7617" s="157">
        <f>IF('1b-NaturalGas'!$R$88="no","",ROUND(BL7617,4))</f>
        <v>0.57099999999999995</v>
      </c>
      <c r="BO7617" s="157">
        <f>IF('1b-NaturalGas'!$R$89="no","",ROUND(BL7617,4))</f>
        <v>0.57099999999999995</v>
      </c>
      <c r="BP7617" s="157">
        <f>IF('1b-NaturalGas'!$R$90="no","not applicable (based on previous answers)",ROUND(BL7617,4))</f>
        <v>0.57099999999999995</v>
      </c>
      <c r="BQ7617" s="157">
        <f>IF('1b-NaturalGas'!$R$91="no","not applicable (based on previous answers)",ROUND(BL7617,4))</f>
        <v>0.57099999999999995</v>
      </c>
    </row>
    <row r="7618" spans="30:69" x14ac:dyDescent="0.25">
      <c r="AD7618" s="157">
        <f t="shared" si="253"/>
        <v>0.5730000000000004</v>
      </c>
      <c r="AE7618" s="157">
        <f>IF('1a-Electricity'!$R$77="no","",ROUND(AD7618,4))</f>
        <v>0.57299999999999995</v>
      </c>
      <c r="AF7618" s="157">
        <f>IF('1a-Electricity'!$R$78="no","",ROUND(AD7618,4))</f>
        <v>0.57299999999999995</v>
      </c>
      <c r="AG7618" s="157">
        <f>IF('1a-Electricity'!$R$79="no","",ROUND(AD7618,4))</f>
        <v>0.57299999999999995</v>
      </c>
      <c r="BL7618" s="157">
        <f t="shared" si="254"/>
        <v>0.5720000000000004</v>
      </c>
      <c r="BM7618" s="157">
        <f>IF('1b-NaturalGas'!$R$87="no","",ROUND(BL7618,4))</f>
        <v>0.57199999999999995</v>
      </c>
      <c r="BN7618" s="157">
        <f>IF('1b-NaturalGas'!$R$88="no","",ROUND(BL7618,4))</f>
        <v>0.57199999999999995</v>
      </c>
      <c r="BO7618" s="157">
        <f>IF('1b-NaturalGas'!$R$89="no","",ROUND(BL7618,4))</f>
        <v>0.57199999999999995</v>
      </c>
      <c r="BP7618" s="157">
        <f>IF('1b-NaturalGas'!$R$90="no","not applicable (based on previous answers)",ROUND(BL7618,4))</f>
        <v>0.57199999999999995</v>
      </c>
      <c r="BQ7618" s="157">
        <f>IF('1b-NaturalGas'!$R$91="no","not applicable (based on previous answers)",ROUND(BL7618,4))</f>
        <v>0.57199999999999995</v>
      </c>
    </row>
    <row r="7619" spans="30:69" x14ac:dyDescent="0.25">
      <c r="AD7619" s="157">
        <f t="shared" si="253"/>
        <v>0.5740000000000004</v>
      </c>
      <c r="AE7619" s="157">
        <f>IF('1a-Electricity'!$R$77="no","",ROUND(AD7619,4))</f>
        <v>0.57399999999999995</v>
      </c>
      <c r="AF7619" s="157">
        <f>IF('1a-Electricity'!$R$78="no","",ROUND(AD7619,4))</f>
        <v>0.57399999999999995</v>
      </c>
      <c r="AG7619" s="157">
        <f>IF('1a-Electricity'!$R$79="no","",ROUND(AD7619,4))</f>
        <v>0.57399999999999995</v>
      </c>
      <c r="BL7619" s="157">
        <f t="shared" si="254"/>
        <v>0.5730000000000004</v>
      </c>
      <c r="BM7619" s="157">
        <f>IF('1b-NaturalGas'!$R$87="no","",ROUND(BL7619,4))</f>
        <v>0.57299999999999995</v>
      </c>
      <c r="BN7619" s="157">
        <f>IF('1b-NaturalGas'!$R$88="no","",ROUND(BL7619,4))</f>
        <v>0.57299999999999995</v>
      </c>
      <c r="BO7619" s="157">
        <f>IF('1b-NaturalGas'!$R$89="no","",ROUND(BL7619,4))</f>
        <v>0.57299999999999995</v>
      </c>
      <c r="BP7619" s="157">
        <f>IF('1b-NaturalGas'!$R$90="no","not applicable (based on previous answers)",ROUND(BL7619,4))</f>
        <v>0.57299999999999995</v>
      </c>
      <c r="BQ7619" s="157">
        <f>IF('1b-NaturalGas'!$R$91="no","not applicable (based on previous answers)",ROUND(BL7619,4))</f>
        <v>0.57299999999999995</v>
      </c>
    </row>
    <row r="7620" spans="30:69" x14ac:dyDescent="0.25">
      <c r="AD7620" s="157">
        <f t="shared" si="253"/>
        <v>0.5750000000000004</v>
      </c>
      <c r="AE7620" s="157">
        <f>IF('1a-Electricity'!$R$77="no","",ROUND(AD7620,4))</f>
        <v>0.57499999999999996</v>
      </c>
      <c r="AF7620" s="157">
        <f>IF('1a-Electricity'!$R$78="no","",ROUND(AD7620,4))</f>
        <v>0.57499999999999996</v>
      </c>
      <c r="AG7620" s="157">
        <f>IF('1a-Electricity'!$R$79="no","",ROUND(AD7620,4))</f>
        <v>0.57499999999999996</v>
      </c>
      <c r="BL7620" s="157">
        <f t="shared" si="254"/>
        <v>0.5740000000000004</v>
      </c>
      <c r="BM7620" s="157">
        <f>IF('1b-NaturalGas'!$R$87="no","",ROUND(BL7620,4))</f>
        <v>0.57399999999999995</v>
      </c>
      <c r="BN7620" s="157">
        <f>IF('1b-NaturalGas'!$R$88="no","",ROUND(BL7620,4))</f>
        <v>0.57399999999999995</v>
      </c>
      <c r="BO7620" s="157">
        <f>IF('1b-NaturalGas'!$R$89="no","",ROUND(BL7620,4))</f>
        <v>0.57399999999999995</v>
      </c>
      <c r="BP7620" s="157">
        <f>IF('1b-NaturalGas'!$R$90="no","not applicable (based on previous answers)",ROUND(BL7620,4))</f>
        <v>0.57399999999999995</v>
      </c>
      <c r="BQ7620" s="157">
        <f>IF('1b-NaturalGas'!$R$91="no","not applicable (based on previous answers)",ROUND(BL7620,4))</f>
        <v>0.57399999999999995</v>
      </c>
    </row>
    <row r="7621" spans="30:69" x14ac:dyDescent="0.25">
      <c r="AD7621" s="157">
        <f t="shared" si="253"/>
        <v>0.5760000000000004</v>
      </c>
      <c r="AE7621" s="157">
        <f>IF('1a-Electricity'!$R$77="no","",ROUND(AD7621,4))</f>
        <v>0.57599999999999996</v>
      </c>
      <c r="AF7621" s="157">
        <f>IF('1a-Electricity'!$R$78="no","",ROUND(AD7621,4))</f>
        <v>0.57599999999999996</v>
      </c>
      <c r="AG7621" s="157">
        <f>IF('1a-Electricity'!$R$79="no","",ROUND(AD7621,4))</f>
        <v>0.57599999999999996</v>
      </c>
      <c r="BL7621" s="157">
        <f t="shared" si="254"/>
        <v>0.5750000000000004</v>
      </c>
      <c r="BM7621" s="157">
        <f>IF('1b-NaturalGas'!$R$87="no","",ROUND(BL7621,4))</f>
        <v>0.57499999999999996</v>
      </c>
      <c r="BN7621" s="157">
        <f>IF('1b-NaturalGas'!$R$88="no","",ROUND(BL7621,4))</f>
        <v>0.57499999999999996</v>
      </c>
      <c r="BO7621" s="157">
        <f>IF('1b-NaturalGas'!$R$89="no","",ROUND(BL7621,4))</f>
        <v>0.57499999999999996</v>
      </c>
      <c r="BP7621" s="157">
        <f>IF('1b-NaturalGas'!$R$90="no","not applicable (based on previous answers)",ROUND(BL7621,4))</f>
        <v>0.57499999999999996</v>
      </c>
      <c r="BQ7621" s="157">
        <f>IF('1b-NaturalGas'!$R$91="no","not applicable (based on previous answers)",ROUND(BL7621,4))</f>
        <v>0.57499999999999996</v>
      </c>
    </row>
    <row r="7622" spans="30:69" x14ac:dyDescent="0.25">
      <c r="AD7622" s="157">
        <f t="shared" si="253"/>
        <v>0.5770000000000004</v>
      </c>
      <c r="AE7622" s="157">
        <f>IF('1a-Electricity'!$R$77="no","",ROUND(AD7622,4))</f>
        <v>0.57699999999999996</v>
      </c>
      <c r="AF7622" s="157">
        <f>IF('1a-Electricity'!$R$78="no","",ROUND(AD7622,4))</f>
        <v>0.57699999999999996</v>
      </c>
      <c r="AG7622" s="157">
        <f>IF('1a-Electricity'!$R$79="no","",ROUND(AD7622,4))</f>
        <v>0.57699999999999996</v>
      </c>
      <c r="BL7622" s="157">
        <f t="shared" si="254"/>
        <v>0.5760000000000004</v>
      </c>
      <c r="BM7622" s="157">
        <f>IF('1b-NaturalGas'!$R$87="no","",ROUND(BL7622,4))</f>
        <v>0.57599999999999996</v>
      </c>
      <c r="BN7622" s="157">
        <f>IF('1b-NaturalGas'!$R$88="no","",ROUND(BL7622,4))</f>
        <v>0.57599999999999996</v>
      </c>
      <c r="BO7622" s="157">
        <f>IF('1b-NaturalGas'!$R$89="no","",ROUND(BL7622,4))</f>
        <v>0.57599999999999996</v>
      </c>
      <c r="BP7622" s="157">
        <f>IF('1b-NaturalGas'!$R$90="no","not applicable (based on previous answers)",ROUND(BL7622,4))</f>
        <v>0.57599999999999996</v>
      </c>
      <c r="BQ7622" s="157">
        <f>IF('1b-NaturalGas'!$R$91="no","not applicable (based on previous answers)",ROUND(BL7622,4))</f>
        <v>0.57599999999999996</v>
      </c>
    </row>
    <row r="7623" spans="30:69" x14ac:dyDescent="0.25">
      <c r="AD7623" s="157">
        <f t="shared" si="253"/>
        <v>0.5780000000000004</v>
      </c>
      <c r="AE7623" s="157">
        <f>IF('1a-Electricity'!$R$77="no","",ROUND(AD7623,4))</f>
        <v>0.57799999999999996</v>
      </c>
      <c r="AF7623" s="157">
        <f>IF('1a-Electricity'!$R$78="no","",ROUND(AD7623,4))</f>
        <v>0.57799999999999996</v>
      </c>
      <c r="AG7623" s="157">
        <f>IF('1a-Electricity'!$R$79="no","",ROUND(AD7623,4))</f>
        <v>0.57799999999999996</v>
      </c>
      <c r="BL7623" s="157">
        <f t="shared" si="254"/>
        <v>0.5770000000000004</v>
      </c>
      <c r="BM7623" s="157">
        <f>IF('1b-NaturalGas'!$R$87="no","",ROUND(BL7623,4))</f>
        <v>0.57699999999999996</v>
      </c>
      <c r="BN7623" s="157">
        <f>IF('1b-NaturalGas'!$R$88="no","",ROUND(BL7623,4))</f>
        <v>0.57699999999999996</v>
      </c>
      <c r="BO7623" s="157">
        <f>IF('1b-NaturalGas'!$R$89="no","",ROUND(BL7623,4))</f>
        <v>0.57699999999999996</v>
      </c>
      <c r="BP7623" s="157">
        <f>IF('1b-NaturalGas'!$R$90="no","not applicable (based on previous answers)",ROUND(BL7623,4))</f>
        <v>0.57699999999999996</v>
      </c>
      <c r="BQ7623" s="157">
        <f>IF('1b-NaturalGas'!$R$91="no","not applicable (based on previous answers)",ROUND(BL7623,4))</f>
        <v>0.57699999999999996</v>
      </c>
    </row>
    <row r="7624" spans="30:69" x14ac:dyDescent="0.25">
      <c r="AD7624" s="157">
        <f t="shared" si="253"/>
        <v>0.5790000000000004</v>
      </c>
      <c r="AE7624" s="157">
        <f>IF('1a-Electricity'!$R$77="no","",ROUND(AD7624,4))</f>
        <v>0.57899999999999996</v>
      </c>
      <c r="AF7624" s="157">
        <f>IF('1a-Electricity'!$R$78="no","",ROUND(AD7624,4))</f>
        <v>0.57899999999999996</v>
      </c>
      <c r="AG7624" s="157">
        <f>IF('1a-Electricity'!$R$79="no","",ROUND(AD7624,4))</f>
        <v>0.57899999999999996</v>
      </c>
      <c r="BL7624" s="157">
        <f t="shared" si="254"/>
        <v>0.5780000000000004</v>
      </c>
      <c r="BM7624" s="157">
        <f>IF('1b-NaturalGas'!$R$87="no","",ROUND(BL7624,4))</f>
        <v>0.57799999999999996</v>
      </c>
      <c r="BN7624" s="157">
        <f>IF('1b-NaturalGas'!$R$88="no","",ROUND(BL7624,4))</f>
        <v>0.57799999999999996</v>
      </c>
      <c r="BO7624" s="157">
        <f>IF('1b-NaturalGas'!$R$89="no","",ROUND(BL7624,4))</f>
        <v>0.57799999999999996</v>
      </c>
      <c r="BP7624" s="157">
        <f>IF('1b-NaturalGas'!$R$90="no","not applicable (based on previous answers)",ROUND(BL7624,4))</f>
        <v>0.57799999999999996</v>
      </c>
      <c r="BQ7624" s="157">
        <f>IF('1b-NaturalGas'!$R$91="no","not applicable (based on previous answers)",ROUND(BL7624,4))</f>
        <v>0.57799999999999996</v>
      </c>
    </row>
    <row r="7625" spans="30:69" x14ac:dyDescent="0.25">
      <c r="AD7625" s="157">
        <f t="shared" si="253"/>
        <v>0.5800000000000004</v>
      </c>
      <c r="AE7625" s="157">
        <f>IF('1a-Electricity'!$R$77="no","",ROUND(AD7625,4))</f>
        <v>0.57999999999999996</v>
      </c>
      <c r="AF7625" s="157">
        <f>IF('1a-Electricity'!$R$78="no","",ROUND(AD7625,4))</f>
        <v>0.57999999999999996</v>
      </c>
      <c r="AG7625" s="157">
        <f>IF('1a-Electricity'!$R$79="no","",ROUND(AD7625,4))</f>
        <v>0.57999999999999996</v>
      </c>
      <c r="BL7625" s="157">
        <f t="shared" si="254"/>
        <v>0.5790000000000004</v>
      </c>
      <c r="BM7625" s="157">
        <f>IF('1b-NaturalGas'!$R$87="no","",ROUND(BL7625,4))</f>
        <v>0.57899999999999996</v>
      </c>
      <c r="BN7625" s="157">
        <f>IF('1b-NaturalGas'!$R$88="no","",ROUND(BL7625,4))</f>
        <v>0.57899999999999996</v>
      </c>
      <c r="BO7625" s="157">
        <f>IF('1b-NaturalGas'!$R$89="no","",ROUND(BL7625,4))</f>
        <v>0.57899999999999996</v>
      </c>
      <c r="BP7625" s="157">
        <f>IF('1b-NaturalGas'!$R$90="no","not applicable (based on previous answers)",ROUND(BL7625,4))</f>
        <v>0.57899999999999996</v>
      </c>
      <c r="BQ7625" s="157">
        <f>IF('1b-NaturalGas'!$R$91="no","not applicable (based on previous answers)",ROUND(BL7625,4))</f>
        <v>0.57899999999999996</v>
      </c>
    </row>
    <row r="7626" spans="30:69" x14ac:dyDescent="0.25">
      <c r="AD7626" s="157">
        <f t="shared" si="253"/>
        <v>0.58100000000000041</v>
      </c>
      <c r="AE7626" s="157">
        <f>IF('1a-Electricity'!$R$77="no","",ROUND(AD7626,4))</f>
        <v>0.58099999999999996</v>
      </c>
      <c r="AF7626" s="157">
        <f>IF('1a-Electricity'!$R$78="no","",ROUND(AD7626,4))</f>
        <v>0.58099999999999996</v>
      </c>
      <c r="AG7626" s="157">
        <f>IF('1a-Electricity'!$R$79="no","",ROUND(AD7626,4))</f>
        <v>0.58099999999999996</v>
      </c>
      <c r="BL7626" s="157">
        <f t="shared" si="254"/>
        <v>0.5800000000000004</v>
      </c>
      <c r="BM7626" s="157">
        <f>IF('1b-NaturalGas'!$R$87="no","",ROUND(BL7626,4))</f>
        <v>0.57999999999999996</v>
      </c>
      <c r="BN7626" s="157">
        <f>IF('1b-NaturalGas'!$R$88="no","",ROUND(BL7626,4))</f>
        <v>0.57999999999999996</v>
      </c>
      <c r="BO7626" s="157">
        <f>IF('1b-NaturalGas'!$R$89="no","",ROUND(BL7626,4))</f>
        <v>0.57999999999999996</v>
      </c>
      <c r="BP7626" s="157">
        <f>IF('1b-NaturalGas'!$R$90="no","not applicable (based on previous answers)",ROUND(BL7626,4))</f>
        <v>0.57999999999999996</v>
      </c>
      <c r="BQ7626" s="157">
        <f>IF('1b-NaturalGas'!$R$91="no","not applicable (based on previous answers)",ROUND(BL7626,4))</f>
        <v>0.57999999999999996</v>
      </c>
    </row>
    <row r="7627" spans="30:69" x14ac:dyDescent="0.25">
      <c r="AD7627" s="157">
        <f t="shared" si="253"/>
        <v>0.58200000000000041</v>
      </c>
      <c r="AE7627" s="157">
        <f>IF('1a-Electricity'!$R$77="no","",ROUND(AD7627,4))</f>
        <v>0.58199999999999996</v>
      </c>
      <c r="AF7627" s="157">
        <f>IF('1a-Electricity'!$R$78="no","",ROUND(AD7627,4))</f>
        <v>0.58199999999999996</v>
      </c>
      <c r="AG7627" s="157">
        <f>IF('1a-Electricity'!$R$79="no","",ROUND(AD7627,4))</f>
        <v>0.58199999999999996</v>
      </c>
      <c r="BL7627" s="157">
        <f t="shared" si="254"/>
        <v>0.58100000000000041</v>
      </c>
      <c r="BM7627" s="157">
        <f>IF('1b-NaturalGas'!$R$87="no","",ROUND(BL7627,4))</f>
        <v>0.58099999999999996</v>
      </c>
      <c r="BN7627" s="157">
        <f>IF('1b-NaturalGas'!$R$88="no","",ROUND(BL7627,4))</f>
        <v>0.58099999999999996</v>
      </c>
      <c r="BO7627" s="157">
        <f>IF('1b-NaturalGas'!$R$89="no","",ROUND(BL7627,4))</f>
        <v>0.58099999999999996</v>
      </c>
      <c r="BP7627" s="157">
        <f>IF('1b-NaturalGas'!$R$90="no","not applicable (based on previous answers)",ROUND(BL7627,4))</f>
        <v>0.58099999999999996</v>
      </c>
      <c r="BQ7627" s="157">
        <f>IF('1b-NaturalGas'!$R$91="no","not applicable (based on previous answers)",ROUND(BL7627,4))</f>
        <v>0.58099999999999996</v>
      </c>
    </row>
    <row r="7628" spans="30:69" x14ac:dyDescent="0.25">
      <c r="AD7628" s="157">
        <f t="shared" si="253"/>
        <v>0.58300000000000041</v>
      </c>
      <c r="AE7628" s="157">
        <f>IF('1a-Electricity'!$R$77="no","",ROUND(AD7628,4))</f>
        <v>0.58299999999999996</v>
      </c>
      <c r="AF7628" s="157">
        <f>IF('1a-Electricity'!$R$78="no","",ROUND(AD7628,4))</f>
        <v>0.58299999999999996</v>
      </c>
      <c r="AG7628" s="157">
        <f>IF('1a-Electricity'!$R$79="no","",ROUND(AD7628,4))</f>
        <v>0.58299999999999996</v>
      </c>
      <c r="BL7628" s="157">
        <f t="shared" si="254"/>
        <v>0.58200000000000041</v>
      </c>
      <c r="BM7628" s="157">
        <f>IF('1b-NaturalGas'!$R$87="no","",ROUND(BL7628,4))</f>
        <v>0.58199999999999996</v>
      </c>
      <c r="BN7628" s="157">
        <f>IF('1b-NaturalGas'!$R$88="no","",ROUND(BL7628,4))</f>
        <v>0.58199999999999996</v>
      </c>
      <c r="BO7628" s="157">
        <f>IF('1b-NaturalGas'!$R$89="no","",ROUND(BL7628,4))</f>
        <v>0.58199999999999996</v>
      </c>
      <c r="BP7628" s="157">
        <f>IF('1b-NaturalGas'!$R$90="no","not applicable (based on previous answers)",ROUND(BL7628,4))</f>
        <v>0.58199999999999996</v>
      </c>
      <c r="BQ7628" s="157">
        <f>IF('1b-NaturalGas'!$R$91="no","not applicable (based on previous answers)",ROUND(BL7628,4))</f>
        <v>0.58199999999999996</v>
      </c>
    </row>
    <row r="7629" spans="30:69" x14ac:dyDescent="0.25">
      <c r="AD7629" s="157">
        <f t="shared" si="253"/>
        <v>0.58400000000000041</v>
      </c>
      <c r="AE7629" s="157">
        <f>IF('1a-Electricity'!$R$77="no","",ROUND(AD7629,4))</f>
        <v>0.58399999999999996</v>
      </c>
      <c r="AF7629" s="157">
        <f>IF('1a-Electricity'!$R$78="no","",ROUND(AD7629,4))</f>
        <v>0.58399999999999996</v>
      </c>
      <c r="AG7629" s="157">
        <f>IF('1a-Electricity'!$R$79="no","",ROUND(AD7629,4))</f>
        <v>0.58399999999999996</v>
      </c>
      <c r="BL7629" s="157">
        <f t="shared" si="254"/>
        <v>0.58300000000000041</v>
      </c>
      <c r="BM7629" s="157">
        <f>IF('1b-NaturalGas'!$R$87="no","",ROUND(BL7629,4))</f>
        <v>0.58299999999999996</v>
      </c>
      <c r="BN7629" s="157">
        <f>IF('1b-NaturalGas'!$R$88="no","",ROUND(BL7629,4))</f>
        <v>0.58299999999999996</v>
      </c>
      <c r="BO7629" s="157">
        <f>IF('1b-NaturalGas'!$R$89="no","",ROUND(BL7629,4))</f>
        <v>0.58299999999999996</v>
      </c>
      <c r="BP7629" s="157">
        <f>IF('1b-NaturalGas'!$R$90="no","not applicable (based on previous answers)",ROUND(BL7629,4))</f>
        <v>0.58299999999999996</v>
      </c>
      <c r="BQ7629" s="157">
        <f>IF('1b-NaturalGas'!$R$91="no","not applicable (based on previous answers)",ROUND(BL7629,4))</f>
        <v>0.58299999999999996</v>
      </c>
    </row>
    <row r="7630" spans="30:69" x14ac:dyDescent="0.25">
      <c r="AD7630" s="157">
        <f t="shared" si="253"/>
        <v>0.58500000000000041</v>
      </c>
      <c r="AE7630" s="157">
        <f>IF('1a-Electricity'!$R$77="no","",ROUND(AD7630,4))</f>
        <v>0.58499999999999996</v>
      </c>
      <c r="AF7630" s="157">
        <f>IF('1a-Electricity'!$R$78="no","",ROUND(AD7630,4))</f>
        <v>0.58499999999999996</v>
      </c>
      <c r="AG7630" s="157">
        <f>IF('1a-Electricity'!$R$79="no","",ROUND(AD7630,4))</f>
        <v>0.58499999999999996</v>
      </c>
      <c r="BL7630" s="157">
        <f t="shared" si="254"/>
        <v>0.58400000000000041</v>
      </c>
      <c r="BM7630" s="157">
        <f>IF('1b-NaturalGas'!$R$87="no","",ROUND(BL7630,4))</f>
        <v>0.58399999999999996</v>
      </c>
      <c r="BN7630" s="157">
        <f>IF('1b-NaturalGas'!$R$88="no","",ROUND(BL7630,4))</f>
        <v>0.58399999999999996</v>
      </c>
      <c r="BO7630" s="157">
        <f>IF('1b-NaturalGas'!$R$89="no","",ROUND(BL7630,4))</f>
        <v>0.58399999999999996</v>
      </c>
      <c r="BP7630" s="157">
        <f>IF('1b-NaturalGas'!$R$90="no","not applicable (based on previous answers)",ROUND(BL7630,4))</f>
        <v>0.58399999999999996</v>
      </c>
      <c r="BQ7630" s="157">
        <f>IF('1b-NaturalGas'!$R$91="no","not applicable (based on previous answers)",ROUND(BL7630,4))</f>
        <v>0.58399999999999996</v>
      </c>
    </row>
    <row r="7631" spans="30:69" x14ac:dyDescent="0.25">
      <c r="AD7631" s="157">
        <f t="shared" si="253"/>
        <v>0.58600000000000041</v>
      </c>
      <c r="AE7631" s="157">
        <f>IF('1a-Electricity'!$R$77="no","",ROUND(AD7631,4))</f>
        <v>0.58599999999999997</v>
      </c>
      <c r="AF7631" s="157">
        <f>IF('1a-Electricity'!$R$78="no","",ROUND(AD7631,4))</f>
        <v>0.58599999999999997</v>
      </c>
      <c r="AG7631" s="157">
        <f>IF('1a-Electricity'!$R$79="no","",ROUND(AD7631,4))</f>
        <v>0.58599999999999997</v>
      </c>
      <c r="BL7631" s="157">
        <f t="shared" si="254"/>
        <v>0.58500000000000041</v>
      </c>
      <c r="BM7631" s="157">
        <f>IF('1b-NaturalGas'!$R$87="no","",ROUND(BL7631,4))</f>
        <v>0.58499999999999996</v>
      </c>
      <c r="BN7631" s="157">
        <f>IF('1b-NaturalGas'!$R$88="no","",ROUND(BL7631,4))</f>
        <v>0.58499999999999996</v>
      </c>
      <c r="BO7631" s="157">
        <f>IF('1b-NaturalGas'!$R$89="no","",ROUND(BL7631,4))</f>
        <v>0.58499999999999996</v>
      </c>
      <c r="BP7631" s="157">
        <f>IF('1b-NaturalGas'!$R$90="no","not applicable (based on previous answers)",ROUND(BL7631,4))</f>
        <v>0.58499999999999996</v>
      </c>
      <c r="BQ7631" s="157">
        <f>IF('1b-NaturalGas'!$R$91="no","not applicable (based on previous answers)",ROUND(BL7631,4))</f>
        <v>0.58499999999999996</v>
      </c>
    </row>
    <row r="7632" spans="30:69" x14ac:dyDescent="0.25">
      <c r="AD7632" s="157">
        <f t="shared" si="253"/>
        <v>0.58700000000000041</v>
      </c>
      <c r="AE7632" s="157">
        <f>IF('1a-Electricity'!$R$77="no","",ROUND(AD7632,4))</f>
        <v>0.58699999999999997</v>
      </c>
      <c r="AF7632" s="157">
        <f>IF('1a-Electricity'!$R$78="no","",ROUND(AD7632,4))</f>
        <v>0.58699999999999997</v>
      </c>
      <c r="AG7632" s="157">
        <f>IF('1a-Electricity'!$R$79="no","",ROUND(AD7632,4))</f>
        <v>0.58699999999999997</v>
      </c>
      <c r="BL7632" s="157">
        <f t="shared" si="254"/>
        <v>0.58600000000000041</v>
      </c>
      <c r="BM7632" s="157">
        <f>IF('1b-NaturalGas'!$R$87="no","",ROUND(BL7632,4))</f>
        <v>0.58599999999999997</v>
      </c>
      <c r="BN7632" s="157">
        <f>IF('1b-NaturalGas'!$R$88="no","",ROUND(BL7632,4))</f>
        <v>0.58599999999999997</v>
      </c>
      <c r="BO7632" s="157">
        <f>IF('1b-NaturalGas'!$R$89="no","",ROUND(BL7632,4))</f>
        <v>0.58599999999999997</v>
      </c>
      <c r="BP7632" s="157">
        <f>IF('1b-NaturalGas'!$R$90="no","not applicable (based on previous answers)",ROUND(BL7632,4))</f>
        <v>0.58599999999999997</v>
      </c>
      <c r="BQ7632" s="157">
        <f>IF('1b-NaturalGas'!$R$91="no","not applicable (based on previous answers)",ROUND(BL7632,4))</f>
        <v>0.58599999999999997</v>
      </c>
    </row>
    <row r="7633" spans="30:69" x14ac:dyDescent="0.25">
      <c r="AD7633" s="157">
        <f t="shared" si="253"/>
        <v>0.58800000000000041</v>
      </c>
      <c r="AE7633" s="157">
        <f>IF('1a-Electricity'!$R$77="no","",ROUND(AD7633,4))</f>
        <v>0.58799999999999997</v>
      </c>
      <c r="AF7633" s="157">
        <f>IF('1a-Electricity'!$R$78="no","",ROUND(AD7633,4))</f>
        <v>0.58799999999999997</v>
      </c>
      <c r="AG7633" s="157">
        <f>IF('1a-Electricity'!$R$79="no","",ROUND(AD7633,4))</f>
        <v>0.58799999999999997</v>
      </c>
      <c r="BL7633" s="157">
        <f t="shared" si="254"/>
        <v>0.58700000000000041</v>
      </c>
      <c r="BM7633" s="157">
        <f>IF('1b-NaturalGas'!$R$87="no","",ROUND(BL7633,4))</f>
        <v>0.58699999999999997</v>
      </c>
      <c r="BN7633" s="157">
        <f>IF('1b-NaturalGas'!$R$88="no","",ROUND(BL7633,4))</f>
        <v>0.58699999999999997</v>
      </c>
      <c r="BO7633" s="157">
        <f>IF('1b-NaturalGas'!$R$89="no","",ROUND(BL7633,4))</f>
        <v>0.58699999999999997</v>
      </c>
      <c r="BP7633" s="157">
        <f>IF('1b-NaturalGas'!$R$90="no","not applicable (based on previous answers)",ROUND(BL7633,4))</f>
        <v>0.58699999999999997</v>
      </c>
      <c r="BQ7633" s="157">
        <f>IF('1b-NaturalGas'!$R$91="no","not applicable (based on previous answers)",ROUND(BL7633,4))</f>
        <v>0.58699999999999997</v>
      </c>
    </row>
    <row r="7634" spans="30:69" x14ac:dyDescent="0.25">
      <c r="AD7634" s="157">
        <f t="shared" si="253"/>
        <v>0.58900000000000041</v>
      </c>
      <c r="AE7634" s="157">
        <f>IF('1a-Electricity'!$R$77="no","",ROUND(AD7634,4))</f>
        <v>0.58899999999999997</v>
      </c>
      <c r="AF7634" s="157">
        <f>IF('1a-Electricity'!$R$78="no","",ROUND(AD7634,4))</f>
        <v>0.58899999999999997</v>
      </c>
      <c r="AG7634" s="157">
        <f>IF('1a-Electricity'!$R$79="no","",ROUND(AD7634,4))</f>
        <v>0.58899999999999997</v>
      </c>
      <c r="BL7634" s="157">
        <f t="shared" si="254"/>
        <v>0.58800000000000041</v>
      </c>
      <c r="BM7634" s="157">
        <f>IF('1b-NaturalGas'!$R$87="no","",ROUND(BL7634,4))</f>
        <v>0.58799999999999997</v>
      </c>
      <c r="BN7634" s="157">
        <f>IF('1b-NaturalGas'!$R$88="no","",ROUND(BL7634,4))</f>
        <v>0.58799999999999997</v>
      </c>
      <c r="BO7634" s="157">
        <f>IF('1b-NaturalGas'!$R$89="no","",ROUND(BL7634,4))</f>
        <v>0.58799999999999997</v>
      </c>
      <c r="BP7634" s="157">
        <f>IF('1b-NaturalGas'!$R$90="no","not applicable (based on previous answers)",ROUND(BL7634,4))</f>
        <v>0.58799999999999997</v>
      </c>
      <c r="BQ7634" s="157">
        <f>IF('1b-NaturalGas'!$R$91="no","not applicable (based on previous answers)",ROUND(BL7634,4))</f>
        <v>0.58799999999999997</v>
      </c>
    </row>
    <row r="7635" spans="30:69" x14ac:dyDescent="0.25">
      <c r="AD7635" s="157">
        <f t="shared" si="253"/>
        <v>0.59000000000000041</v>
      </c>
      <c r="AE7635" s="157">
        <f>IF('1a-Electricity'!$R$77="no","",ROUND(AD7635,4))</f>
        <v>0.59</v>
      </c>
      <c r="AF7635" s="157">
        <f>IF('1a-Electricity'!$R$78="no","",ROUND(AD7635,4))</f>
        <v>0.59</v>
      </c>
      <c r="AG7635" s="157">
        <f>IF('1a-Electricity'!$R$79="no","",ROUND(AD7635,4))</f>
        <v>0.59</v>
      </c>
      <c r="BL7635" s="157">
        <f t="shared" si="254"/>
        <v>0.58900000000000041</v>
      </c>
      <c r="BM7635" s="157">
        <f>IF('1b-NaturalGas'!$R$87="no","",ROUND(BL7635,4))</f>
        <v>0.58899999999999997</v>
      </c>
      <c r="BN7635" s="157">
        <f>IF('1b-NaturalGas'!$R$88="no","",ROUND(BL7635,4))</f>
        <v>0.58899999999999997</v>
      </c>
      <c r="BO7635" s="157">
        <f>IF('1b-NaturalGas'!$R$89="no","",ROUND(BL7635,4))</f>
        <v>0.58899999999999997</v>
      </c>
      <c r="BP7635" s="157">
        <f>IF('1b-NaturalGas'!$R$90="no","not applicable (based on previous answers)",ROUND(BL7635,4))</f>
        <v>0.58899999999999997</v>
      </c>
      <c r="BQ7635" s="157">
        <f>IF('1b-NaturalGas'!$R$91="no","not applicable (based on previous answers)",ROUND(BL7635,4))</f>
        <v>0.58899999999999997</v>
      </c>
    </row>
    <row r="7636" spans="30:69" x14ac:dyDescent="0.25">
      <c r="AD7636" s="157">
        <f t="shared" si="253"/>
        <v>0.59100000000000041</v>
      </c>
      <c r="AE7636" s="157">
        <f>IF('1a-Electricity'!$R$77="no","",ROUND(AD7636,4))</f>
        <v>0.59099999999999997</v>
      </c>
      <c r="AF7636" s="157">
        <f>IF('1a-Electricity'!$R$78="no","",ROUND(AD7636,4))</f>
        <v>0.59099999999999997</v>
      </c>
      <c r="AG7636" s="157">
        <f>IF('1a-Electricity'!$R$79="no","",ROUND(AD7636,4))</f>
        <v>0.59099999999999997</v>
      </c>
      <c r="BL7636" s="157">
        <f t="shared" si="254"/>
        <v>0.59000000000000041</v>
      </c>
      <c r="BM7636" s="157">
        <f>IF('1b-NaturalGas'!$R$87="no","",ROUND(BL7636,4))</f>
        <v>0.59</v>
      </c>
      <c r="BN7636" s="157">
        <f>IF('1b-NaturalGas'!$R$88="no","",ROUND(BL7636,4))</f>
        <v>0.59</v>
      </c>
      <c r="BO7636" s="157">
        <f>IF('1b-NaturalGas'!$R$89="no","",ROUND(BL7636,4))</f>
        <v>0.59</v>
      </c>
      <c r="BP7636" s="157">
        <f>IF('1b-NaturalGas'!$R$90="no","not applicable (based on previous answers)",ROUND(BL7636,4))</f>
        <v>0.59</v>
      </c>
      <c r="BQ7636" s="157">
        <f>IF('1b-NaturalGas'!$R$91="no","not applicable (based on previous answers)",ROUND(BL7636,4))</f>
        <v>0.59</v>
      </c>
    </row>
    <row r="7637" spans="30:69" x14ac:dyDescent="0.25">
      <c r="AD7637" s="157">
        <f t="shared" si="253"/>
        <v>0.59200000000000041</v>
      </c>
      <c r="AE7637" s="157">
        <f>IF('1a-Electricity'!$R$77="no","",ROUND(AD7637,4))</f>
        <v>0.59199999999999997</v>
      </c>
      <c r="AF7637" s="157">
        <f>IF('1a-Electricity'!$R$78="no","",ROUND(AD7637,4))</f>
        <v>0.59199999999999997</v>
      </c>
      <c r="AG7637" s="157">
        <f>IF('1a-Electricity'!$R$79="no","",ROUND(AD7637,4))</f>
        <v>0.59199999999999997</v>
      </c>
      <c r="BL7637" s="157">
        <f t="shared" si="254"/>
        <v>0.59100000000000041</v>
      </c>
      <c r="BM7637" s="157">
        <f>IF('1b-NaturalGas'!$R$87="no","",ROUND(BL7637,4))</f>
        <v>0.59099999999999997</v>
      </c>
      <c r="BN7637" s="157">
        <f>IF('1b-NaturalGas'!$R$88="no","",ROUND(BL7637,4))</f>
        <v>0.59099999999999997</v>
      </c>
      <c r="BO7637" s="157">
        <f>IF('1b-NaturalGas'!$R$89="no","",ROUND(BL7637,4))</f>
        <v>0.59099999999999997</v>
      </c>
      <c r="BP7637" s="157">
        <f>IF('1b-NaturalGas'!$R$90="no","not applicable (based on previous answers)",ROUND(BL7637,4))</f>
        <v>0.59099999999999997</v>
      </c>
      <c r="BQ7637" s="157">
        <f>IF('1b-NaturalGas'!$R$91="no","not applicable (based on previous answers)",ROUND(BL7637,4))</f>
        <v>0.59099999999999997</v>
      </c>
    </row>
    <row r="7638" spans="30:69" x14ac:dyDescent="0.25">
      <c r="AD7638" s="157">
        <f t="shared" si="253"/>
        <v>0.59300000000000042</v>
      </c>
      <c r="AE7638" s="157">
        <f>IF('1a-Electricity'!$R$77="no","",ROUND(AD7638,4))</f>
        <v>0.59299999999999997</v>
      </c>
      <c r="AF7638" s="157">
        <f>IF('1a-Electricity'!$R$78="no","",ROUND(AD7638,4))</f>
        <v>0.59299999999999997</v>
      </c>
      <c r="AG7638" s="157">
        <f>IF('1a-Electricity'!$R$79="no","",ROUND(AD7638,4))</f>
        <v>0.59299999999999997</v>
      </c>
      <c r="BL7638" s="157">
        <f t="shared" si="254"/>
        <v>0.59200000000000041</v>
      </c>
      <c r="BM7638" s="157">
        <f>IF('1b-NaturalGas'!$R$87="no","",ROUND(BL7638,4))</f>
        <v>0.59199999999999997</v>
      </c>
      <c r="BN7638" s="157">
        <f>IF('1b-NaturalGas'!$R$88="no","",ROUND(BL7638,4))</f>
        <v>0.59199999999999997</v>
      </c>
      <c r="BO7638" s="157">
        <f>IF('1b-NaturalGas'!$R$89="no","",ROUND(BL7638,4))</f>
        <v>0.59199999999999997</v>
      </c>
      <c r="BP7638" s="157">
        <f>IF('1b-NaturalGas'!$R$90="no","not applicable (based on previous answers)",ROUND(BL7638,4))</f>
        <v>0.59199999999999997</v>
      </c>
      <c r="BQ7638" s="157">
        <f>IF('1b-NaturalGas'!$R$91="no","not applicable (based on previous answers)",ROUND(BL7638,4))</f>
        <v>0.59199999999999997</v>
      </c>
    </row>
    <row r="7639" spans="30:69" x14ac:dyDescent="0.25">
      <c r="AD7639" s="157">
        <f t="shared" si="253"/>
        <v>0.59400000000000042</v>
      </c>
      <c r="AE7639" s="157">
        <f>IF('1a-Electricity'!$R$77="no","",ROUND(AD7639,4))</f>
        <v>0.59399999999999997</v>
      </c>
      <c r="AF7639" s="157">
        <f>IF('1a-Electricity'!$R$78="no","",ROUND(AD7639,4))</f>
        <v>0.59399999999999997</v>
      </c>
      <c r="AG7639" s="157">
        <f>IF('1a-Electricity'!$R$79="no","",ROUND(AD7639,4))</f>
        <v>0.59399999999999997</v>
      </c>
      <c r="BL7639" s="157">
        <f t="shared" si="254"/>
        <v>0.59300000000000042</v>
      </c>
      <c r="BM7639" s="157">
        <f>IF('1b-NaturalGas'!$R$87="no","",ROUND(BL7639,4))</f>
        <v>0.59299999999999997</v>
      </c>
      <c r="BN7639" s="157">
        <f>IF('1b-NaturalGas'!$R$88="no","",ROUND(BL7639,4))</f>
        <v>0.59299999999999997</v>
      </c>
      <c r="BO7639" s="157">
        <f>IF('1b-NaturalGas'!$R$89="no","",ROUND(BL7639,4))</f>
        <v>0.59299999999999997</v>
      </c>
      <c r="BP7639" s="157">
        <f>IF('1b-NaturalGas'!$R$90="no","not applicable (based on previous answers)",ROUND(BL7639,4))</f>
        <v>0.59299999999999997</v>
      </c>
      <c r="BQ7639" s="157">
        <f>IF('1b-NaturalGas'!$R$91="no","not applicable (based on previous answers)",ROUND(BL7639,4))</f>
        <v>0.59299999999999997</v>
      </c>
    </row>
    <row r="7640" spans="30:69" x14ac:dyDescent="0.25">
      <c r="AD7640" s="157">
        <f t="shared" si="253"/>
        <v>0.59500000000000042</v>
      </c>
      <c r="AE7640" s="157">
        <f>IF('1a-Electricity'!$R$77="no","",ROUND(AD7640,4))</f>
        <v>0.59499999999999997</v>
      </c>
      <c r="AF7640" s="157">
        <f>IF('1a-Electricity'!$R$78="no","",ROUND(AD7640,4))</f>
        <v>0.59499999999999997</v>
      </c>
      <c r="AG7640" s="157">
        <f>IF('1a-Electricity'!$R$79="no","",ROUND(AD7640,4))</f>
        <v>0.59499999999999997</v>
      </c>
      <c r="BL7640" s="157">
        <f t="shared" si="254"/>
        <v>0.59400000000000042</v>
      </c>
      <c r="BM7640" s="157">
        <f>IF('1b-NaturalGas'!$R$87="no","",ROUND(BL7640,4))</f>
        <v>0.59399999999999997</v>
      </c>
      <c r="BN7640" s="157">
        <f>IF('1b-NaturalGas'!$R$88="no","",ROUND(BL7640,4))</f>
        <v>0.59399999999999997</v>
      </c>
      <c r="BO7640" s="157">
        <f>IF('1b-NaturalGas'!$R$89="no","",ROUND(BL7640,4))</f>
        <v>0.59399999999999997</v>
      </c>
      <c r="BP7640" s="157">
        <f>IF('1b-NaturalGas'!$R$90="no","not applicable (based on previous answers)",ROUND(BL7640,4))</f>
        <v>0.59399999999999997</v>
      </c>
      <c r="BQ7640" s="157">
        <f>IF('1b-NaturalGas'!$R$91="no","not applicable (based on previous answers)",ROUND(BL7640,4))</f>
        <v>0.59399999999999997</v>
      </c>
    </row>
    <row r="7641" spans="30:69" x14ac:dyDescent="0.25">
      <c r="AD7641" s="157">
        <f t="shared" si="253"/>
        <v>0.59600000000000042</v>
      </c>
      <c r="AE7641" s="157">
        <f>IF('1a-Electricity'!$R$77="no","",ROUND(AD7641,4))</f>
        <v>0.59599999999999997</v>
      </c>
      <c r="AF7641" s="157">
        <f>IF('1a-Electricity'!$R$78="no","",ROUND(AD7641,4))</f>
        <v>0.59599999999999997</v>
      </c>
      <c r="AG7641" s="157">
        <f>IF('1a-Electricity'!$R$79="no","",ROUND(AD7641,4))</f>
        <v>0.59599999999999997</v>
      </c>
      <c r="BL7641" s="157">
        <f t="shared" si="254"/>
        <v>0.59500000000000042</v>
      </c>
      <c r="BM7641" s="157">
        <f>IF('1b-NaturalGas'!$R$87="no","",ROUND(BL7641,4))</f>
        <v>0.59499999999999997</v>
      </c>
      <c r="BN7641" s="157">
        <f>IF('1b-NaturalGas'!$R$88="no","",ROUND(BL7641,4))</f>
        <v>0.59499999999999997</v>
      </c>
      <c r="BO7641" s="157">
        <f>IF('1b-NaturalGas'!$R$89="no","",ROUND(BL7641,4))</f>
        <v>0.59499999999999997</v>
      </c>
      <c r="BP7641" s="157">
        <f>IF('1b-NaturalGas'!$R$90="no","not applicable (based on previous answers)",ROUND(BL7641,4))</f>
        <v>0.59499999999999997</v>
      </c>
      <c r="BQ7641" s="157">
        <f>IF('1b-NaturalGas'!$R$91="no","not applicable (based on previous answers)",ROUND(BL7641,4))</f>
        <v>0.59499999999999997</v>
      </c>
    </row>
    <row r="7642" spans="30:69" x14ac:dyDescent="0.25">
      <c r="AD7642" s="157">
        <f t="shared" si="253"/>
        <v>0.59700000000000042</v>
      </c>
      <c r="AE7642" s="157">
        <f>IF('1a-Electricity'!$R$77="no","",ROUND(AD7642,4))</f>
        <v>0.59699999999999998</v>
      </c>
      <c r="AF7642" s="157">
        <f>IF('1a-Electricity'!$R$78="no","",ROUND(AD7642,4))</f>
        <v>0.59699999999999998</v>
      </c>
      <c r="AG7642" s="157">
        <f>IF('1a-Electricity'!$R$79="no","",ROUND(AD7642,4))</f>
        <v>0.59699999999999998</v>
      </c>
      <c r="BL7642" s="157">
        <f t="shared" si="254"/>
        <v>0.59600000000000042</v>
      </c>
      <c r="BM7642" s="157">
        <f>IF('1b-NaturalGas'!$R$87="no","",ROUND(BL7642,4))</f>
        <v>0.59599999999999997</v>
      </c>
      <c r="BN7642" s="157">
        <f>IF('1b-NaturalGas'!$R$88="no","",ROUND(BL7642,4))</f>
        <v>0.59599999999999997</v>
      </c>
      <c r="BO7642" s="157">
        <f>IF('1b-NaturalGas'!$R$89="no","",ROUND(BL7642,4))</f>
        <v>0.59599999999999997</v>
      </c>
      <c r="BP7642" s="157">
        <f>IF('1b-NaturalGas'!$R$90="no","not applicable (based on previous answers)",ROUND(BL7642,4))</f>
        <v>0.59599999999999997</v>
      </c>
      <c r="BQ7642" s="157">
        <f>IF('1b-NaturalGas'!$R$91="no","not applicable (based on previous answers)",ROUND(BL7642,4))</f>
        <v>0.59599999999999997</v>
      </c>
    </row>
    <row r="7643" spans="30:69" x14ac:dyDescent="0.25">
      <c r="AD7643" s="157">
        <f t="shared" si="253"/>
        <v>0.59800000000000042</v>
      </c>
      <c r="AE7643" s="157">
        <f>IF('1a-Electricity'!$R$77="no","",ROUND(AD7643,4))</f>
        <v>0.59799999999999998</v>
      </c>
      <c r="AF7643" s="157">
        <f>IF('1a-Electricity'!$R$78="no","",ROUND(AD7643,4))</f>
        <v>0.59799999999999998</v>
      </c>
      <c r="AG7643" s="157">
        <f>IF('1a-Electricity'!$R$79="no","",ROUND(AD7643,4))</f>
        <v>0.59799999999999998</v>
      </c>
      <c r="BL7643" s="157">
        <f t="shared" si="254"/>
        <v>0.59700000000000042</v>
      </c>
      <c r="BM7643" s="157">
        <f>IF('1b-NaturalGas'!$R$87="no","",ROUND(BL7643,4))</f>
        <v>0.59699999999999998</v>
      </c>
      <c r="BN7643" s="157">
        <f>IF('1b-NaturalGas'!$R$88="no","",ROUND(BL7643,4))</f>
        <v>0.59699999999999998</v>
      </c>
      <c r="BO7643" s="157">
        <f>IF('1b-NaturalGas'!$R$89="no","",ROUND(BL7643,4))</f>
        <v>0.59699999999999998</v>
      </c>
      <c r="BP7643" s="157">
        <f>IF('1b-NaturalGas'!$R$90="no","not applicable (based on previous answers)",ROUND(BL7643,4))</f>
        <v>0.59699999999999998</v>
      </c>
      <c r="BQ7643" s="157">
        <f>IF('1b-NaturalGas'!$R$91="no","not applicable (based on previous answers)",ROUND(BL7643,4))</f>
        <v>0.59699999999999998</v>
      </c>
    </row>
    <row r="7644" spans="30:69" x14ac:dyDescent="0.25">
      <c r="AD7644" s="157">
        <f t="shared" si="253"/>
        <v>0.59900000000000042</v>
      </c>
      <c r="AE7644" s="157">
        <f>IF('1a-Electricity'!$R$77="no","",ROUND(AD7644,4))</f>
        <v>0.59899999999999998</v>
      </c>
      <c r="AF7644" s="157">
        <f>IF('1a-Electricity'!$R$78="no","",ROUND(AD7644,4))</f>
        <v>0.59899999999999998</v>
      </c>
      <c r="AG7644" s="157">
        <f>IF('1a-Electricity'!$R$79="no","",ROUND(AD7644,4))</f>
        <v>0.59899999999999998</v>
      </c>
      <c r="BL7644" s="157">
        <f t="shared" si="254"/>
        <v>0.59800000000000042</v>
      </c>
      <c r="BM7644" s="157">
        <f>IF('1b-NaturalGas'!$R$87="no","",ROUND(BL7644,4))</f>
        <v>0.59799999999999998</v>
      </c>
      <c r="BN7644" s="157">
        <f>IF('1b-NaturalGas'!$R$88="no","",ROUND(BL7644,4))</f>
        <v>0.59799999999999998</v>
      </c>
      <c r="BO7644" s="157">
        <f>IF('1b-NaturalGas'!$R$89="no","",ROUND(BL7644,4))</f>
        <v>0.59799999999999998</v>
      </c>
      <c r="BP7644" s="157">
        <f>IF('1b-NaturalGas'!$R$90="no","not applicable (based on previous answers)",ROUND(BL7644,4))</f>
        <v>0.59799999999999998</v>
      </c>
      <c r="BQ7644" s="157">
        <f>IF('1b-NaturalGas'!$R$91="no","not applicable (based on previous answers)",ROUND(BL7644,4))</f>
        <v>0.59799999999999998</v>
      </c>
    </row>
    <row r="7645" spans="30:69" x14ac:dyDescent="0.25">
      <c r="AD7645" s="157">
        <f t="shared" si="253"/>
        <v>0.60000000000000042</v>
      </c>
      <c r="AE7645" s="157">
        <f>IF('1a-Electricity'!$R$77="no","",ROUND(AD7645,4))</f>
        <v>0.6</v>
      </c>
      <c r="AF7645" s="157">
        <f>IF('1a-Electricity'!$R$78="no","",ROUND(AD7645,4))</f>
        <v>0.6</v>
      </c>
      <c r="AG7645" s="157">
        <f>IF('1a-Electricity'!$R$79="no","",ROUND(AD7645,4))</f>
        <v>0.6</v>
      </c>
      <c r="BL7645" s="157">
        <f t="shared" si="254"/>
        <v>0.59900000000000042</v>
      </c>
      <c r="BM7645" s="157">
        <f>IF('1b-NaturalGas'!$R$87="no","",ROUND(BL7645,4))</f>
        <v>0.59899999999999998</v>
      </c>
      <c r="BN7645" s="157">
        <f>IF('1b-NaturalGas'!$R$88="no","",ROUND(BL7645,4))</f>
        <v>0.59899999999999998</v>
      </c>
      <c r="BO7645" s="157">
        <f>IF('1b-NaturalGas'!$R$89="no","",ROUND(BL7645,4))</f>
        <v>0.59899999999999998</v>
      </c>
      <c r="BP7645" s="157">
        <f>IF('1b-NaturalGas'!$R$90="no","not applicable (based on previous answers)",ROUND(BL7645,4))</f>
        <v>0.59899999999999998</v>
      </c>
      <c r="BQ7645" s="157">
        <f>IF('1b-NaturalGas'!$R$91="no","not applicable (based on previous answers)",ROUND(BL7645,4))</f>
        <v>0.59899999999999998</v>
      </c>
    </row>
    <row r="7646" spans="30:69" x14ac:dyDescent="0.25">
      <c r="AD7646" s="157">
        <f t="shared" si="253"/>
        <v>0.60100000000000042</v>
      </c>
      <c r="AE7646" s="157">
        <f>IF('1a-Electricity'!$R$77="no","",ROUND(AD7646,4))</f>
        <v>0.60099999999999998</v>
      </c>
      <c r="AF7646" s="157">
        <f>IF('1a-Electricity'!$R$78="no","",ROUND(AD7646,4))</f>
        <v>0.60099999999999998</v>
      </c>
      <c r="AG7646" s="157">
        <f>IF('1a-Electricity'!$R$79="no","",ROUND(AD7646,4))</f>
        <v>0.60099999999999998</v>
      </c>
      <c r="BL7646" s="157">
        <f t="shared" si="254"/>
        <v>0.60000000000000042</v>
      </c>
      <c r="BM7646" s="157">
        <f>IF('1b-NaturalGas'!$R$87="no","",ROUND(BL7646,4))</f>
        <v>0.6</v>
      </c>
      <c r="BN7646" s="157">
        <f>IF('1b-NaturalGas'!$R$88="no","",ROUND(BL7646,4))</f>
        <v>0.6</v>
      </c>
      <c r="BO7646" s="157">
        <f>IF('1b-NaturalGas'!$R$89="no","",ROUND(BL7646,4))</f>
        <v>0.6</v>
      </c>
      <c r="BP7646" s="157">
        <f>IF('1b-NaturalGas'!$R$90="no","not applicable (based on previous answers)",ROUND(BL7646,4))</f>
        <v>0.6</v>
      </c>
      <c r="BQ7646" s="157">
        <f>IF('1b-NaturalGas'!$R$91="no","not applicable (based on previous answers)",ROUND(BL7646,4))</f>
        <v>0.6</v>
      </c>
    </row>
    <row r="7647" spans="30:69" x14ac:dyDescent="0.25">
      <c r="AD7647" s="157">
        <f t="shared" si="253"/>
        <v>0.60200000000000042</v>
      </c>
      <c r="AE7647" s="157">
        <f>IF('1a-Electricity'!$R$77="no","",ROUND(AD7647,4))</f>
        <v>0.60199999999999998</v>
      </c>
      <c r="AF7647" s="157">
        <f>IF('1a-Electricity'!$R$78="no","",ROUND(AD7647,4))</f>
        <v>0.60199999999999998</v>
      </c>
      <c r="AG7647" s="157">
        <f>IF('1a-Electricity'!$R$79="no","",ROUND(AD7647,4))</f>
        <v>0.60199999999999998</v>
      </c>
      <c r="BL7647" s="157">
        <f t="shared" si="254"/>
        <v>0.60100000000000042</v>
      </c>
      <c r="BM7647" s="157">
        <f>IF('1b-NaturalGas'!$R$87="no","",ROUND(BL7647,4))</f>
        <v>0.60099999999999998</v>
      </c>
      <c r="BN7647" s="157">
        <f>IF('1b-NaturalGas'!$R$88="no","",ROUND(BL7647,4))</f>
        <v>0.60099999999999998</v>
      </c>
      <c r="BO7647" s="157">
        <f>IF('1b-NaturalGas'!$R$89="no","",ROUND(BL7647,4))</f>
        <v>0.60099999999999998</v>
      </c>
      <c r="BP7647" s="157">
        <f>IF('1b-NaturalGas'!$R$90="no","not applicable (based on previous answers)",ROUND(BL7647,4))</f>
        <v>0.60099999999999998</v>
      </c>
      <c r="BQ7647" s="157">
        <f>IF('1b-NaturalGas'!$R$91="no","not applicable (based on previous answers)",ROUND(BL7647,4))</f>
        <v>0.60099999999999998</v>
      </c>
    </row>
    <row r="7648" spans="30:69" x14ac:dyDescent="0.25">
      <c r="AD7648" s="157">
        <f t="shared" si="253"/>
        <v>0.60300000000000042</v>
      </c>
      <c r="AE7648" s="157">
        <f>IF('1a-Electricity'!$R$77="no","",ROUND(AD7648,4))</f>
        <v>0.60299999999999998</v>
      </c>
      <c r="AF7648" s="157">
        <f>IF('1a-Electricity'!$R$78="no","",ROUND(AD7648,4))</f>
        <v>0.60299999999999998</v>
      </c>
      <c r="AG7648" s="157">
        <f>IF('1a-Electricity'!$R$79="no","",ROUND(AD7648,4))</f>
        <v>0.60299999999999998</v>
      </c>
      <c r="BL7648" s="157">
        <f t="shared" si="254"/>
        <v>0.60200000000000042</v>
      </c>
      <c r="BM7648" s="157">
        <f>IF('1b-NaturalGas'!$R$87="no","",ROUND(BL7648,4))</f>
        <v>0.60199999999999998</v>
      </c>
      <c r="BN7648" s="157">
        <f>IF('1b-NaturalGas'!$R$88="no","",ROUND(BL7648,4))</f>
        <v>0.60199999999999998</v>
      </c>
      <c r="BO7648" s="157">
        <f>IF('1b-NaturalGas'!$R$89="no","",ROUND(BL7648,4))</f>
        <v>0.60199999999999998</v>
      </c>
      <c r="BP7648" s="157">
        <f>IF('1b-NaturalGas'!$R$90="no","not applicable (based on previous answers)",ROUND(BL7648,4))</f>
        <v>0.60199999999999998</v>
      </c>
      <c r="BQ7648" s="157">
        <f>IF('1b-NaturalGas'!$R$91="no","not applicable (based on previous answers)",ROUND(BL7648,4))</f>
        <v>0.60199999999999998</v>
      </c>
    </row>
    <row r="7649" spans="30:69" x14ac:dyDescent="0.25">
      <c r="AD7649" s="157">
        <f t="shared" si="253"/>
        <v>0.60400000000000043</v>
      </c>
      <c r="AE7649" s="157">
        <f>IF('1a-Electricity'!$R$77="no","",ROUND(AD7649,4))</f>
        <v>0.60399999999999998</v>
      </c>
      <c r="AF7649" s="157">
        <f>IF('1a-Electricity'!$R$78="no","",ROUND(AD7649,4))</f>
        <v>0.60399999999999998</v>
      </c>
      <c r="AG7649" s="157">
        <f>IF('1a-Electricity'!$R$79="no","",ROUND(AD7649,4))</f>
        <v>0.60399999999999998</v>
      </c>
      <c r="BL7649" s="157">
        <f t="shared" si="254"/>
        <v>0.60300000000000042</v>
      </c>
      <c r="BM7649" s="157">
        <f>IF('1b-NaturalGas'!$R$87="no","",ROUND(BL7649,4))</f>
        <v>0.60299999999999998</v>
      </c>
      <c r="BN7649" s="157">
        <f>IF('1b-NaturalGas'!$R$88="no","",ROUND(BL7649,4))</f>
        <v>0.60299999999999998</v>
      </c>
      <c r="BO7649" s="157">
        <f>IF('1b-NaturalGas'!$R$89="no","",ROUND(BL7649,4))</f>
        <v>0.60299999999999998</v>
      </c>
      <c r="BP7649" s="157">
        <f>IF('1b-NaturalGas'!$R$90="no","not applicable (based on previous answers)",ROUND(BL7649,4))</f>
        <v>0.60299999999999998</v>
      </c>
      <c r="BQ7649" s="157">
        <f>IF('1b-NaturalGas'!$R$91="no","not applicable (based on previous answers)",ROUND(BL7649,4))</f>
        <v>0.60299999999999998</v>
      </c>
    </row>
    <row r="7650" spans="30:69" x14ac:dyDescent="0.25">
      <c r="AD7650" s="157">
        <f t="shared" si="253"/>
        <v>0.60500000000000043</v>
      </c>
      <c r="AE7650" s="157">
        <f>IF('1a-Electricity'!$R$77="no","",ROUND(AD7650,4))</f>
        <v>0.60499999999999998</v>
      </c>
      <c r="AF7650" s="157">
        <f>IF('1a-Electricity'!$R$78="no","",ROUND(AD7650,4))</f>
        <v>0.60499999999999998</v>
      </c>
      <c r="AG7650" s="157">
        <f>IF('1a-Electricity'!$R$79="no","",ROUND(AD7650,4))</f>
        <v>0.60499999999999998</v>
      </c>
      <c r="BL7650" s="157">
        <f t="shared" si="254"/>
        <v>0.60400000000000043</v>
      </c>
      <c r="BM7650" s="157">
        <f>IF('1b-NaturalGas'!$R$87="no","",ROUND(BL7650,4))</f>
        <v>0.60399999999999998</v>
      </c>
      <c r="BN7650" s="157">
        <f>IF('1b-NaturalGas'!$R$88="no","",ROUND(BL7650,4))</f>
        <v>0.60399999999999998</v>
      </c>
      <c r="BO7650" s="157">
        <f>IF('1b-NaturalGas'!$R$89="no","",ROUND(BL7650,4))</f>
        <v>0.60399999999999998</v>
      </c>
      <c r="BP7650" s="157">
        <f>IF('1b-NaturalGas'!$R$90="no","not applicable (based on previous answers)",ROUND(BL7650,4))</f>
        <v>0.60399999999999998</v>
      </c>
      <c r="BQ7650" s="157">
        <f>IF('1b-NaturalGas'!$R$91="no","not applicable (based on previous answers)",ROUND(BL7650,4))</f>
        <v>0.60399999999999998</v>
      </c>
    </row>
    <row r="7651" spans="30:69" x14ac:dyDescent="0.25">
      <c r="AD7651" s="157">
        <f t="shared" si="253"/>
        <v>0.60600000000000043</v>
      </c>
      <c r="AE7651" s="157">
        <f>IF('1a-Electricity'!$R$77="no","",ROUND(AD7651,4))</f>
        <v>0.60599999999999998</v>
      </c>
      <c r="AF7651" s="157">
        <f>IF('1a-Electricity'!$R$78="no","",ROUND(AD7651,4))</f>
        <v>0.60599999999999998</v>
      </c>
      <c r="AG7651" s="157">
        <f>IF('1a-Electricity'!$R$79="no","",ROUND(AD7651,4))</f>
        <v>0.60599999999999998</v>
      </c>
      <c r="BL7651" s="157">
        <f t="shared" si="254"/>
        <v>0.60500000000000043</v>
      </c>
      <c r="BM7651" s="157">
        <f>IF('1b-NaturalGas'!$R$87="no","",ROUND(BL7651,4))</f>
        <v>0.60499999999999998</v>
      </c>
      <c r="BN7651" s="157">
        <f>IF('1b-NaturalGas'!$R$88="no","",ROUND(BL7651,4))</f>
        <v>0.60499999999999998</v>
      </c>
      <c r="BO7651" s="157">
        <f>IF('1b-NaturalGas'!$R$89="no","",ROUND(BL7651,4))</f>
        <v>0.60499999999999998</v>
      </c>
      <c r="BP7651" s="157">
        <f>IF('1b-NaturalGas'!$R$90="no","not applicable (based on previous answers)",ROUND(BL7651,4))</f>
        <v>0.60499999999999998</v>
      </c>
      <c r="BQ7651" s="157">
        <f>IF('1b-NaturalGas'!$R$91="no","not applicable (based on previous answers)",ROUND(BL7651,4))</f>
        <v>0.60499999999999998</v>
      </c>
    </row>
    <row r="7652" spans="30:69" x14ac:dyDescent="0.25">
      <c r="AD7652" s="157">
        <f t="shared" si="253"/>
        <v>0.60700000000000043</v>
      </c>
      <c r="AE7652" s="157">
        <f>IF('1a-Electricity'!$R$77="no","",ROUND(AD7652,4))</f>
        <v>0.60699999999999998</v>
      </c>
      <c r="AF7652" s="157">
        <f>IF('1a-Electricity'!$R$78="no","",ROUND(AD7652,4))</f>
        <v>0.60699999999999998</v>
      </c>
      <c r="AG7652" s="157">
        <f>IF('1a-Electricity'!$R$79="no","",ROUND(AD7652,4))</f>
        <v>0.60699999999999998</v>
      </c>
      <c r="BL7652" s="157">
        <f t="shared" si="254"/>
        <v>0.60600000000000043</v>
      </c>
      <c r="BM7652" s="157">
        <f>IF('1b-NaturalGas'!$R$87="no","",ROUND(BL7652,4))</f>
        <v>0.60599999999999998</v>
      </c>
      <c r="BN7652" s="157">
        <f>IF('1b-NaturalGas'!$R$88="no","",ROUND(BL7652,4))</f>
        <v>0.60599999999999998</v>
      </c>
      <c r="BO7652" s="157">
        <f>IF('1b-NaturalGas'!$R$89="no","",ROUND(BL7652,4))</f>
        <v>0.60599999999999998</v>
      </c>
      <c r="BP7652" s="157">
        <f>IF('1b-NaturalGas'!$R$90="no","not applicable (based on previous answers)",ROUND(BL7652,4))</f>
        <v>0.60599999999999998</v>
      </c>
      <c r="BQ7652" s="157">
        <f>IF('1b-NaturalGas'!$R$91="no","not applicable (based on previous answers)",ROUND(BL7652,4))</f>
        <v>0.60599999999999998</v>
      </c>
    </row>
    <row r="7653" spans="30:69" x14ac:dyDescent="0.25">
      <c r="AD7653" s="157">
        <f t="shared" si="253"/>
        <v>0.60800000000000043</v>
      </c>
      <c r="AE7653" s="157">
        <f>IF('1a-Electricity'!$R$77="no","",ROUND(AD7653,4))</f>
        <v>0.60799999999999998</v>
      </c>
      <c r="AF7653" s="157">
        <f>IF('1a-Electricity'!$R$78="no","",ROUND(AD7653,4))</f>
        <v>0.60799999999999998</v>
      </c>
      <c r="AG7653" s="157">
        <f>IF('1a-Electricity'!$R$79="no","",ROUND(AD7653,4))</f>
        <v>0.60799999999999998</v>
      </c>
      <c r="BL7653" s="157">
        <f t="shared" si="254"/>
        <v>0.60700000000000043</v>
      </c>
      <c r="BM7653" s="157">
        <f>IF('1b-NaturalGas'!$R$87="no","",ROUND(BL7653,4))</f>
        <v>0.60699999999999998</v>
      </c>
      <c r="BN7653" s="157">
        <f>IF('1b-NaturalGas'!$R$88="no","",ROUND(BL7653,4))</f>
        <v>0.60699999999999998</v>
      </c>
      <c r="BO7653" s="157">
        <f>IF('1b-NaturalGas'!$R$89="no","",ROUND(BL7653,4))</f>
        <v>0.60699999999999998</v>
      </c>
      <c r="BP7653" s="157">
        <f>IF('1b-NaturalGas'!$R$90="no","not applicable (based on previous answers)",ROUND(BL7653,4))</f>
        <v>0.60699999999999998</v>
      </c>
      <c r="BQ7653" s="157">
        <f>IF('1b-NaturalGas'!$R$91="no","not applicable (based on previous answers)",ROUND(BL7653,4))</f>
        <v>0.60699999999999998</v>
      </c>
    </row>
    <row r="7654" spans="30:69" x14ac:dyDescent="0.25">
      <c r="AD7654" s="157">
        <f t="shared" si="253"/>
        <v>0.60900000000000043</v>
      </c>
      <c r="AE7654" s="157">
        <f>IF('1a-Electricity'!$R$77="no","",ROUND(AD7654,4))</f>
        <v>0.60899999999999999</v>
      </c>
      <c r="AF7654" s="157">
        <f>IF('1a-Electricity'!$R$78="no","",ROUND(AD7654,4))</f>
        <v>0.60899999999999999</v>
      </c>
      <c r="AG7654" s="157">
        <f>IF('1a-Electricity'!$R$79="no","",ROUND(AD7654,4))</f>
        <v>0.60899999999999999</v>
      </c>
      <c r="BL7654" s="157">
        <f t="shared" si="254"/>
        <v>0.60800000000000043</v>
      </c>
      <c r="BM7654" s="157">
        <f>IF('1b-NaturalGas'!$R$87="no","",ROUND(BL7654,4))</f>
        <v>0.60799999999999998</v>
      </c>
      <c r="BN7654" s="157">
        <f>IF('1b-NaturalGas'!$R$88="no","",ROUND(BL7654,4))</f>
        <v>0.60799999999999998</v>
      </c>
      <c r="BO7654" s="157">
        <f>IF('1b-NaturalGas'!$R$89="no","",ROUND(BL7654,4))</f>
        <v>0.60799999999999998</v>
      </c>
      <c r="BP7654" s="157">
        <f>IF('1b-NaturalGas'!$R$90="no","not applicable (based on previous answers)",ROUND(BL7654,4))</f>
        <v>0.60799999999999998</v>
      </c>
      <c r="BQ7654" s="157">
        <f>IF('1b-NaturalGas'!$R$91="no","not applicable (based on previous answers)",ROUND(BL7654,4))</f>
        <v>0.60799999999999998</v>
      </c>
    </row>
    <row r="7655" spans="30:69" x14ac:dyDescent="0.25">
      <c r="AD7655" s="157">
        <f t="shared" si="253"/>
        <v>0.61000000000000043</v>
      </c>
      <c r="AE7655" s="157">
        <f>IF('1a-Electricity'!$R$77="no","",ROUND(AD7655,4))</f>
        <v>0.61</v>
      </c>
      <c r="AF7655" s="157">
        <f>IF('1a-Electricity'!$R$78="no","",ROUND(AD7655,4))</f>
        <v>0.61</v>
      </c>
      <c r="AG7655" s="157">
        <f>IF('1a-Electricity'!$R$79="no","",ROUND(AD7655,4))</f>
        <v>0.61</v>
      </c>
      <c r="BL7655" s="157">
        <f t="shared" si="254"/>
        <v>0.60900000000000043</v>
      </c>
      <c r="BM7655" s="157">
        <f>IF('1b-NaturalGas'!$R$87="no","",ROUND(BL7655,4))</f>
        <v>0.60899999999999999</v>
      </c>
      <c r="BN7655" s="157">
        <f>IF('1b-NaturalGas'!$R$88="no","",ROUND(BL7655,4))</f>
        <v>0.60899999999999999</v>
      </c>
      <c r="BO7655" s="157">
        <f>IF('1b-NaturalGas'!$R$89="no","",ROUND(BL7655,4))</f>
        <v>0.60899999999999999</v>
      </c>
      <c r="BP7655" s="157">
        <f>IF('1b-NaturalGas'!$R$90="no","not applicable (based on previous answers)",ROUND(BL7655,4))</f>
        <v>0.60899999999999999</v>
      </c>
      <c r="BQ7655" s="157">
        <f>IF('1b-NaturalGas'!$R$91="no","not applicable (based on previous answers)",ROUND(BL7655,4))</f>
        <v>0.60899999999999999</v>
      </c>
    </row>
    <row r="7656" spans="30:69" x14ac:dyDescent="0.25">
      <c r="AD7656" s="157">
        <f t="shared" si="253"/>
        <v>0.61100000000000043</v>
      </c>
      <c r="AE7656" s="157">
        <f>IF('1a-Electricity'!$R$77="no","",ROUND(AD7656,4))</f>
        <v>0.61099999999999999</v>
      </c>
      <c r="AF7656" s="157">
        <f>IF('1a-Electricity'!$R$78="no","",ROUND(AD7656,4))</f>
        <v>0.61099999999999999</v>
      </c>
      <c r="AG7656" s="157">
        <f>IF('1a-Electricity'!$R$79="no","",ROUND(AD7656,4))</f>
        <v>0.61099999999999999</v>
      </c>
      <c r="BL7656" s="157">
        <f t="shared" si="254"/>
        <v>0.61000000000000043</v>
      </c>
      <c r="BM7656" s="157">
        <f>IF('1b-NaturalGas'!$R$87="no","",ROUND(BL7656,4))</f>
        <v>0.61</v>
      </c>
      <c r="BN7656" s="157">
        <f>IF('1b-NaturalGas'!$R$88="no","",ROUND(BL7656,4))</f>
        <v>0.61</v>
      </c>
      <c r="BO7656" s="157">
        <f>IF('1b-NaturalGas'!$R$89="no","",ROUND(BL7656,4))</f>
        <v>0.61</v>
      </c>
      <c r="BP7656" s="157">
        <f>IF('1b-NaturalGas'!$R$90="no","not applicable (based on previous answers)",ROUND(BL7656,4))</f>
        <v>0.61</v>
      </c>
      <c r="BQ7656" s="157">
        <f>IF('1b-NaturalGas'!$R$91="no","not applicable (based on previous answers)",ROUND(BL7656,4))</f>
        <v>0.61</v>
      </c>
    </row>
    <row r="7657" spans="30:69" x14ac:dyDescent="0.25">
      <c r="AD7657" s="157">
        <f t="shared" si="253"/>
        <v>0.61200000000000043</v>
      </c>
      <c r="AE7657" s="157">
        <f>IF('1a-Electricity'!$R$77="no","",ROUND(AD7657,4))</f>
        <v>0.61199999999999999</v>
      </c>
      <c r="AF7657" s="157">
        <f>IF('1a-Electricity'!$R$78="no","",ROUND(AD7657,4))</f>
        <v>0.61199999999999999</v>
      </c>
      <c r="AG7657" s="157">
        <f>IF('1a-Electricity'!$R$79="no","",ROUND(AD7657,4))</f>
        <v>0.61199999999999999</v>
      </c>
      <c r="BL7657" s="157">
        <f t="shared" si="254"/>
        <v>0.61100000000000043</v>
      </c>
      <c r="BM7657" s="157">
        <f>IF('1b-NaturalGas'!$R$87="no","",ROUND(BL7657,4))</f>
        <v>0.61099999999999999</v>
      </c>
      <c r="BN7657" s="157">
        <f>IF('1b-NaturalGas'!$R$88="no","",ROUND(BL7657,4))</f>
        <v>0.61099999999999999</v>
      </c>
      <c r="BO7657" s="157">
        <f>IF('1b-NaturalGas'!$R$89="no","",ROUND(BL7657,4))</f>
        <v>0.61099999999999999</v>
      </c>
      <c r="BP7657" s="157">
        <f>IF('1b-NaturalGas'!$R$90="no","not applicable (based on previous answers)",ROUND(BL7657,4))</f>
        <v>0.61099999999999999</v>
      </c>
      <c r="BQ7657" s="157">
        <f>IF('1b-NaturalGas'!$R$91="no","not applicable (based on previous answers)",ROUND(BL7657,4))</f>
        <v>0.61099999999999999</v>
      </c>
    </row>
    <row r="7658" spans="30:69" x14ac:dyDescent="0.25">
      <c r="AD7658" s="157">
        <f t="shared" si="253"/>
        <v>0.61300000000000043</v>
      </c>
      <c r="AE7658" s="157">
        <f>IF('1a-Electricity'!$R$77="no","",ROUND(AD7658,4))</f>
        <v>0.61299999999999999</v>
      </c>
      <c r="AF7658" s="157">
        <f>IF('1a-Electricity'!$R$78="no","",ROUND(AD7658,4))</f>
        <v>0.61299999999999999</v>
      </c>
      <c r="AG7658" s="157">
        <f>IF('1a-Electricity'!$R$79="no","",ROUND(AD7658,4))</f>
        <v>0.61299999999999999</v>
      </c>
      <c r="BL7658" s="157">
        <f t="shared" si="254"/>
        <v>0.61200000000000043</v>
      </c>
      <c r="BM7658" s="157">
        <f>IF('1b-NaturalGas'!$R$87="no","",ROUND(BL7658,4))</f>
        <v>0.61199999999999999</v>
      </c>
      <c r="BN7658" s="157">
        <f>IF('1b-NaturalGas'!$R$88="no","",ROUND(BL7658,4))</f>
        <v>0.61199999999999999</v>
      </c>
      <c r="BO7658" s="157">
        <f>IF('1b-NaturalGas'!$R$89="no","",ROUND(BL7658,4))</f>
        <v>0.61199999999999999</v>
      </c>
      <c r="BP7658" s="157">
        <f>IF('1b-NaturalGas'!$R$90="no","not applicable (based on previous answers)",ROUND(BL7658,4))</f>
        <v>0.61199999999999999</v>
      </c>
      <c r="BQ7658" s="157">
        <f>IF('1b-NaturalGas'!$R$91="no","not applicable (based on previous answers)",ROUND(BL7658,4))</f>
        <v>0.61199999999999999</v>
      </c>
    </row>
    <row r="7659" spans="30:69" x14ac:dyDescent="0.25">
      <c r="AD7659" s="157">
        <f t="shared" si="253"/>
        <v>0.61400000000000043</v>
      </c>
      <c r="AE7659" s="157">
        <f>IF('1a-Electricity'!$R$77="no","",ROUND(AD7659,4))</f>
        <v>0.61399999999999999</v>
      </c>
      <c r="AF7659" s="157">
        <f>IF('1a-Electricity'!$R$78="no","",ROUND(AD7659,4))</f>
        <v>0.61399999999999999</v>
      </c>
      <c r="AG7659" s="157">
        <f>IF('1a-Electricity'!$R$79="no","",ROUND(AD7659,4))</f>
        <v>0.61399999999999999</v>
      </c>
      <c r="BL7659" s="157">
        <f t="shared" si="254"/>
        <v>0.61300000000000043</v>
      </c>
      <c r="BM7659" s="157">
        <f>IF('1b-NaturalGas'!$R$87="no","",ROUND(BL7659,4))</f>
        <v>0.61299999999999999</v>
      </c>
      <c r="BN7659" s="157">
        <f>IF('1b-NaturalGas'!$R$88="no","",ROUND(BL7659,4))</f>
        <v>0.61299999999999999</v>
      </c>
      <c r="BO7659" s="157">
        <f>IF('1b-NaturalGas'!$R$89="no","",ROUND(BL7659,4))</f>
        <v>0.61299999999999999</v>
      </c>
      <c r="BP7659" s="157">
        <f>IF('1b-NaturalGas'!$R$90="no","not applicable (based on previous answers)",ROUND(BL7659,4))</f>
        <v>0.61299999999999999</v>
      </c>
      <c r="BQ7659" s="157">
        <f>IF('1b-NaturalGas'!$R$91="no","not applicable (based on previous answers)",ROUND(BL7659,4))</f>
        <v>0.61299999999999999</v>
      </c>
    </row>
    <row r="7660" spans="30:69" x14ac:dyDescent="0.25">
      <c r="AD7660" s="157">
        <f t="shared" si="253"/>
        <v>0.61500000000000044</v>
      </c>
      <c r="AE7660" s="157">
        <f>IF('1a-Electricity'!$R$77="no","",ROUND(AD7660,4))</f>
        <v>0.61499999999999999</v>
      </c>
      <c r="AF7660" s="157">
        <f>IF('1a-Electricity'!$R$78="no","",ROUND(AD7660,4))</f>
        <v>0.61499999999999999</v>
      </c>
      <c r="AG7660" s="157">
        <f>IF('1a-Electricity'!$R$79="no","",ROUND(AD7660,4))</f>
        <v>0.61499999999999999</v>
      </c>
      <c r="BL7660" s="157">
        <f t="shared" si="254"/>
        <v>0.61400000000000043</v>
      </c>
      <c r="BM7660" s="157">
        <f>IF('1b-NaturalGas'!$R$87="no","",ROUND(BL7660,4))</f>
        <v>0.61399999999999999</v>
      </c>
      <c r="BN7660" s="157">
        <f>IF('1b-NaturalGas'!$R$88="no","",ROUND(BL7660,4))</f>
        <v>0.61399999999999999</v>
      </c>
      <c r="BO7660" s="157">
        <f>IF('1b-NaturalGas'!$R$89="no","",ROUND(BL7660,4))</f>
        <v>0.61399999999999999</v>
      </c>
      <c r="BP7660" s="157">
        <f>IF('1b-NaturalGas'!$R$90="no","not applicable (based on previous answers)",ROUND(BL7660,4))</f>
        <v>0.61399999999999999</v>
      </c>
      <c r="BQ7660" s="157">
        <f>IF('1b-NaturalGas'!$R$91="no","not applicable (based on previous answers)",ROUND(BL7660,4))</f>
        <v>0.61399999999999999</v>
      </c>
    </row>
    <row r="7661" spans="30:69" x14ac:dyDescent="0.25">
      <c r="AD7661" s="157">
        <f t="shared" si="253"/>
        <v>0.61600000000000044</v>
      </c>
      <c r="AE7661" s="157">
        <f>IF('1a-Electricity'!$R$77="no","",ROUND(AD7661,4))</f>
        <v>0.61599999999999999</v>
      </c>
      <c r="AF7661" s="157">
        <f>IF('1a-Electricity'!$R$78="no","",ROUND(AD7661,4))</f>
        <v>0.61599999999999999</v>
      </c>
      <c r="AG7661" s="157">
        <f>IF('1a-Electricity'!$R$79="no","",ROUND(AD7661,4))</f>
        <v>0.61599999999999999</v>
      </c>
      <c r="BL7661" s="157">
        <f t="shared" si="254"/>
        <v>0.61500000000000044</v>
      </c>
      <c r="BM7661" s="157">
        <f>IF('1b-NaturalGas'!$R$87="no","",ROUND(BL7661,4))</f>
        <v>0.61499999999999999</v>
      </c>
      <c r="BN7661" s="157">
        <f>IF('1b-NaturalGas'!$R$88="no","",ROUND(BL7661,4))</f>
        <v>0.61499999999999999</v>
      </c>
      <c r="BO7661" s="157">
        <f>IF('1b-NaturalGas'!$R$89="no","",ROUND(BL7661,4))</f>
        <v>0.61499999999999999</v>
      </c>
      <c r="BP7661" s="157">
        <f>IF('1b-NaturalGas'!$R$90="no","not applicable (based on previous answers)",ROUND(BL7661,4))</f>
        <v>0.61499999999999999</v>
      </c>
      <c r="BQ7661" s="157">
        <f>IF('1b-NaturalGas'!$R$91="no","not applicable (based on previous answers)",ROUND(BL7661,4))</f>
        <v>0.61499999999999999</v>
      </c>
    </row>
    <row r="7662" spans="30:69" x14ac:dyDescent="0.25">
      <c r="AD7662" s="157">
        <f t="shared" si="253"/>
        <v>0.61700000000000044</v>
      </c>
      <c r="AE7662" s="157">
        <f>IF('1a-Electricity'!$R$77="no","",ROUND(AD7662,4))</f>
        <v>0.61699999999999999</v>
      </c>
      <c r="AF7662" s="157">
        <f>IF('1a-Electricity'!$R$78="no","",ROUND(AD7662,4))</f>
        <v>0.61699999999999999</v>
      </c>
      <c r="AG7662" s="157">
        <f>IF('1a-Electricity'!$R$79="no","",ROUND(AD7662,4))</f>
        <v>0.61699999999999999</v>
      </c>
      <c r="BL7662" s="157">
        <f t="shared" si="254"/>
        <v>0.61600000000000044</v>
      </c>
      <c r="BM7662" s="157">
        <f>IF('1b-NaturalGas'!$R$87="no","",ROUND(BL7662,4))</f>
        <v>0.61599999999999999</v>
      </c>
      <c r="BN7662" s="157">
        <f>IF('1b-NaturalGas'!$R$88="no","",ROUND(BL7662,4))</f>
        <v>0.61599999999999999</v>
      </c>
      <c r="BO7662" s="157">
        <f>IF('1b-NaturalGas'!$R$89="no","",ROUND(BL7662,4))</f>
        <v>0.61599999999999999</v>
      </c>
      <c r="BP7662" s="157">
        <f>IF('1b-NaturalGas'!$R$90="no","not applicable (based on previous answers)",ROUND(BL7662,4))</f>
        <v>0.61599999999999999</v>
      </c>
      <c r="BQ7662" s="157">
        <f>IF('1b-NaturalGas'!$R$91="no","not applicable (based on previous answers)",ROUND(BL7662,4))</f>
        <v>0.61599999999999999</v>
      </c>
    </row>
    <row r="7663" spans="30:69" x14ac:dyDescent="0.25">
      <c r="AD7663" s="157">
        <f t="shared" si="253"/>
        <v>0.61800000000000044</v>
      </c>
      <c r="AE7663" s="157">
        <f>IF('1a-Electricity'!$R$77="no","",ROUND(AD7663,4))</f>
        <v>0.61799999999999999</v>
      </c>
      <c r="AF7663" s="157">
        <f>IF('1a-Electricity'!$R$78="no","",ROUND(AD7663,4))</f>
        <v>0.61799999999999999</v>
      </c>
      <c r="AG7663" s="157">
        <f>IF('1a-Electricity'!$R$79="no","",ROUND(AD7663,4))</f>
        <v>0.61799999999999999</v>
      </c>
      <c r="BL7663" s="157">
        <f t="shared" si="254"/>
        <v>0.61700000000000044</v>
      </c>
      <c r="BM7663" s="157">
        <f>IF('1b-NaturalGas'!$R$87="no","",ROUND(BL7663,4))</f>
        <v>0.61699999999999999</v>
      </c>
      <c r="BN7663" s="157">
        <f>IF('1b-NaturalGas'!$R$88="no","",ROUND(BL7663,4))</f>
        <v>0.61699999999999999</v>
      </c>
      <c r="BO7663" s="157">
        <f>IF('1b-NaturalGas'!$R$89="no","",ROUND(BL7663,4))</f>
        <v>0.61699999999999999</v>
      </c>
      <c r="BP7663" s="157">
        <f>IF('1b-NaturalGas'!$R$90="no","not applicable (based on previous answers)",ROUND(BL7663,4))</f>
        <v>0.61699999999999999</v>
      </c>
      <c r="BQ7663" s="157">
        <f>IF('1b-NaturalGas'!$R$91="no","not applicable (based on previous answers)",ROUND(BL7663,4))</f>
        <v>0.61699999999999999</v>
      </c>
    </row>
    <row r="7664" spans="30:69" x14ac:dyDescent="0.25">
      <c r="AD7664" s="157">
        <f t="shared" si="253"/>
        <v>0.61900000000000044</v>
      </c>
      <c r="AE7664" s="157">
        <f>IF('1a-Electricity'!$R$77="no","",ROUND(AD7664,4))</f>
        <v>0.61899999999999999</v>
      </c>
      <c r="AF7664" s="157">
        <f>IF('1a-Electricity'!$R$78="no","",ROUND(AD7664,4))</f>
        <v>0.61899999999999999</v>
      </c>
      <c r="AG7664" s="157">
        <f>IF('1a-Electricity'!$R$79="no","",ROUND(AD7664,4))</f>
        <v>0.61899999999999999</v>
      </c>
      <c r="BL7664" s="157">
        <f t="shared" si="254"/>
        <v>0.61800000000000044</v>
      </c>
      <c r="BM7664" s="157">
        <f>IF('1b-NaturalGas'!$R$87="no","",ROUND(BL7664,4))</f>
        <v>0.61799999999999999</v>
      </c>
      <c r="BN7664" s="157">
        <f>IF('1b-NaturalGas'!$R$88="no","",ROUND(BL7664,4))</f>
        <v>0.61799999999999999</v>
      </c>
      <c r="BO7664" s="157">
        <f>IF('1b-NaturalGas'!$R$89="no","",ROUND(BL7664,4))</f>
        <v>0.61799999999999999</v>
      </c>
      <c r="BP7664" s="157">
        <f>IF('1b-NaturalGas'!$R$90="no","not applicable (based on previous answers)",ROUND(BL7664,4))</f>
        <v>0.61799999999999999</v>
      </c>
      <c r="BQ7664" s="157">
        <f>IF('1b-NaturalGas'!$R$91="no","not applicable (based on previous answers)",ROUND(BL7664,4))</f>
        <v>0.61799999999999999</v>
      </c>
    </row>
    <row r="7665" spans="30:69" x14ac:dyDescent="0.25">
      <c r="AD7665" s="157">
        <f t="shared" si="253"/>
        <v>0.62000000000000044</v>
      </c>
      <c r="AE7665" s="157">
        <f>IF('1a-Electricity'!$R$77="no","",ROUND(AD7665,4))</f>
        <v>0.62</v>
      </c>
      <c r="AF7665" s="157">
        <f>IF('1a-Electricity'!$R$78="no","",ROUND(AD7665,4))</f>
        <v>0.62</v>
      </c>
      <c r="AG7665" s="157">
        <f>IF('1a-Electricity'!$R$79="no","",ROUND(AD7665,4))</f>
        <v>0.62</v>
      </c>
      <c r="BL7665" s="157">
        <f t="shared" si="254"/>
        <v>0.61900000000000044</v>
      </c>
      <c r="BM7665" s="157">
        <f>IF('1b-NaturalGas'!$R$87="no","",ROUND(BL7665,4))</f>
        <v>0.61899999999999999</v>
      </c>
      <c r="BN7665" s="157">
        <f>IF('1b-NaturalGas'!$R$88="no","",ROUND(BL7665,4))</f>
        <v>0.61899999999999999</v>
      </c>
      <c r="BO7665" s="157">
        <f>IF('1b-NaturalGas'!$R$89="no","",ROUND(BL7665,4))</f>
        <v>0.61899999999999999</v>
      </c>
      <c r="BP7665" s="157">
        <f>IF('1b-NaturalGas'!$R$90="no","not applicable (based on previous answers)",ROUND(BL7665,4))</f>
        <v>0.61899999999999999</v>
      </c>
      <c r="BQ7665" s="157">
        <f>IF('1b-NaturalGas'!$R$91="no","not applicable (based on previous answers)",ROUND(BL7665,4))</f>
        <v>0.61899999999999999</v>
      </c>
    </row>
    <row r="7666" spans="30:69" x14ac:dyDescent="0.25">
      <c r="AD7666" s="157">
        <f t="shared" si="253"/>
        <v>0.62100000000000044</v>
      </c>
      <c r="AE7666" s="157">
        <f>IF('1a-Electricity'!$R$77="no","",ROUND(AD7666,4))</f>
        <v>0.621</v>
      </c>
      <c r="AF7666" s="157">
        <f>IF('1a-Electricity'!$R$78="no","",ROUND(AD7666,4))</f>
        <v>0.621</v>
      </c>
      <c r="AG7666" s="157">
        <f>IF('1a-Electricity'!$R$79="no","",ROUND(AD7666,4))</f>
        <v>0.621</v>
      </c>
      <c r="BL7666" s="157">
        <f t="shared" si="254"/>
        <v>0.62000000000000044</v>
      </c>
      <c r="BM7666" s="157">
        <f>IF('1b-NaturalGas'!$R$87="no","",ROUND(BL7666,4))</f>
        <v>0.62</v>
      </c>
      <c r="BN7666" s="157">
        <f>IF('1b-NaturalGas'!$R$88="no","",ROUND(BL7666,4))</f>
        <v>0.62</v>
      </c>
      <c r="BO7666" s="157">
        <f>IF('1b-NaturalGas'!$R$89="no","",ROUND(BL7666,4))</f>
        <v>0.62</v>
      </c>
      <c r="BP7666" s="157">
        <f>IF('1b-NaturalGas'!$R$90="no","not applicable (based on previous answers)",ROUND(BL7666,4))</f>
        <v>0.62</v>
      </c>
      <c r="BQ7666" s="157">
        <f>IF('1b-NaturalGas'!$R$91="no","not applicable (based on previous answers)",ROUND(BL7666,4))</f>
        <v>0.62</v>
      </c>
    </row>
    <row r="7667" spans="30:69" x14ac:dyDescent="0.25">
      <c r="AD7667" s="157">
        <f t="shared" si="253"/>
        <v>0.62200000000000044</v>
      </c>
      <c r="AE7667" s="157">
        <f>IF('1a-Electricity'!$R$77="no","",ROUND(AD7667,4))</f>
        <v>0.622</v>
      </c>
      <c r="AF7667" s="157">
        <f>IF('1a-Electricity'!$R$78="no","",ROUND(AD7667,4))</f>
        <v>0.622</v>
      </c>
      <c r="AG7667" s="157">
        <f>IF('1a-Electricity'!$R$79="no","",ROUND(AD7667,4))</f>
        <v>0.622</v>
      </c>
      <c r="BL7667" s="157">
        <f t="shared" si="254"/>
        <v>0.62100000000000044</v>
      </c>
      <c r="BM7667" s="157">
        <f>IF('1b-NaturalGas'!$R$87="no","",ROUND(BL7667,4))</f>
        <v>0.621</v>
      </c>
      <c r="BN7667" s="157">
        <f>IF('1b-NaturalGas'!$R$88="no","",ROUND(BL7667,4))</f>
        <v>0.621</v>
      </c>
      <c r="BO7667" s="157">
        <f>IF('1b-NaturalGas'!$R$89="no","",ROUND(BL7667,4))</f>
        <v>0.621</v>
      </c>
      <c r="BP7667" s="157">
        <f>IF('1b-NaturalGas'!$R$90="no","not applicable (based on previous answers)",ROUND(BL7667,4))</f>
        <v>0.621</v>
      </c>
      <c r="BQ7667" s="157">
        <f>IF('1b-NaturalGas'!$R$91="no","not applicable (based on previous answers)",ROUND(BL7667,4))</f>
        <v>0.621</v>
      </c>
    </row>
    <row r="7668" spans="30:69" x14ac:dyDescent="0.25">
      <c r="AD7668" s="157">
        <f t="shared" si="253"/>
        <v>0.62300000000000044</v>
      </c>
      <c r="AE7668" s="157">
        <f>IF('1a-Electricity'!$R$77="no","",ROUND(AD7668,4))</f>
        <v>0.623</v>
      </c>
      <c r="AF7668" s="157">
        <f>IF('1a-Electricity'!$R$78="no","",ROUND(AD7668,4))</f>
        <v>0.623</v>
      </c>
      <c r="AG7668" s="157">
        <f>IF('1a-Electricity'!$R$79="no","",ROUND(AD7668,4))</f>
        <v>0.623</v>
      </c>
      <c r="BL7668" s="157">
        <f t="shared" si="254"/>
        <v>0.62200000000000044</v>
      </c>
      <c r="BM7668" s="157">
        <f>IF('1b-NaturalGas'!$R$87="no","",ROUND(BL7668,4))</f>
        <v>0.622</v>
      </c>
      <c r="BN7668" s="157">
        <f>IF('1b-NaturalGas'!$R$88="no","",ROUND(BL7668,4))</f>
        <v>0.622</v>
      </c>
      <c r="BO7668" s="157">
        <f>IF('1b-NaturalGas'!$R$89="no","",ROUND(BL7668,4))</f>
        <v>0.622</v>
      </c>
      <c r="BP7668" s="157">
        <f>IF('1b-NaturalGas'!$R$90="no","not applicable (based on previous answers)",ROUND(BL7668,4))</f>
        <v>0.622</v>
      </c>
      <c r="BQ7668" s="157">
        <f>IF('1b-NaturalGas'!$R$91="no","not applicable (based on previous answers)",ROUND(BL7668,4))</f>
        <v>0.622</v>
      </c>
    </row>
    <row r="7669" spans="30:69" x14ac:dyDescent="0.25">
      <c r="AD7669" s="157">
        <f t="shared" si="253"/>
        <v>0.62400000000000044</v>
      </c>
      <c r="AE7669" s="157">
        <f>IF('1a-Electricity'!$R$77="no","",ROUND(AD7669,4))</f>
        <v>0.624</v>
      </c>
      <c r="AF7669" s="157">
        <f>IF('1a-Electricity'!$R$78="no","",ROUND(AD7669,4))</f>
        <v>0.624</v>
      </c>
      <c r="AG7669" s="157">
        <f>IF('1a-Electricity'!$R$79="no","",ROUND(AD7669,4))</f>
        <v>0.624</v>
      </c>
      <c r="BL7669" s="157">
        <f t="shared" si="254"/>
        <v>0.62300000000000044</v>
      </c>
      <c r="BM7669" s="157">
        <f>IF('1b-NaturalGas'!$R$87="no","",ROUND(BL7669,4))</f>
        <v>0.623</v>
      </c>
      <c r="BN7669" s="157">
        <f>IF('1b-NaturalGas'!$R$88="no","",ROUND(BL7669,4))</f>
        <v>0.623</v>
      </c>
      <c r="BO7669" s="157">
        <f>IF('1b-NaturalGas'!$R$89="no","",ROUND(BL7669,4))</f>
        <v>0.623</v>
      </c>
      <c r="BP7669" s="157">
        <f>IF('1b-NaturalGas'!$R$90="no","not applicable (based on previous answers)",ROUND(BL7669,4))</f>
        <v>0.623</v>
      </c>
      <c r="BQ7669" s="157">
        <f>IF('1b-NaturalGas'!$R$91="no","not applicable (based on previous answers)",ROUND(BL7669,4))</f>
        <v>0.623</v>
      </c>
    </row>
    <row r="7670" spans="30:69" x14ac:dyDescent="0.25">
      <c r="AD7670" s="157">
        <f t="shared" si="253"/>
        <v>0.62500000000000044</v>
      </c>
      <c r="AE7670" s="157">
        <f>IF('1a-Electricity'!$R$77="no","",ROUND(AD7670,4))</f>
        <v>0.625</v>
      </c>
      <c r="AF7670" s="157">
        <f>IF('1a-Electricity'!$R$78="no","",ROUND(AD7670,4))</f>
        <v>0.625</v>
      </c>
      <c r="AG7670" s="157">
        <f>IF('1a-Electricity'!$R$79="no","",ROUND(AD7670,4))</f>
        <v>0.625</v>
      </c>
      <c r="BL7670" s="157">
        <f t="shared" si="254"/>
        <v>0.62400000000000044</v>
      </c>
      <c r="BM7670" s="157">
        <f>IF('1b-NaturalGas'!$R$87="no","",ROUND(BL7670,4))</f>
        <v>0.624</v>
      </c>
      <c r="BN7670" s="157">
        <f>IF('1b-NaturalGas'!$R$88="no","",ROUND(BL7670,4))</f>
        <v>0.624</v>
      </c>
      <c r="BO7670" s="157">
        <f>IF('1b-NaturalGas'!$R$89="no","",ROUND(BL7670,4))</f>
        <v>0.624</v>
      </c>
      <c r="BP7670" s="157">
        <f>IF('1b-NaturalGas'!$R$90="no","not applicable (based on previous answers)",ROUND(BL7670,4))</f>
        <v>0.624</v>
      </c>
      <c r="BQ7670" s="157">
        <f>IF('1b-NaturalGas'!$R$91="no","not applicable (based on previous answers)",ROUND(BL7670,4))</f>
        <v>0.624</v>
      </c>
    </row>
    <row r="7671" spans="30:69" x14ac:dyDescent="0.25">
      <c r="AD7671" s="157">
        <f t="shared" si="253"/>
        <v>0.62600000000000044</v>
      </c>
      <c r="AE7671" s="157">
        <f>IF('1a-Electricity'!$R$77="no","",ROUND(AD7671,4))</f>
        <v>0.626</v>
      </c>
      <c r="AF7671" s="157">
        <f>IF('1a-Electricity'!$R$78="no","",ROUND(AD7671,4))</f>
        <v>0.626</v>
      </c>
      <c r="AG7671" s="157">
        <f>IF('1a-Electricity'!$R$79="no","",ROUND(AD7671,4))</f>
        <v>0.626</v>
      </c>
      <c r="BL7671" s="157">
        <f t="shared" si="254"/>
        <v>0.62500000000000044</v>
      </c>
      <c r="BM7671" s="157">
        <f>IF('1b-NaturalGas'!$R$87="no","",ROUND(BL7671,4))</f>
        <v>0.625</v>
      </c>
      <c r="BN7671" s="157">
        <f>IF('1b-NaturalGas'!$R$88="no","",ROUND(BL7671,4))</f>
        <v>0.625</v>
      </c>
      <c r="BO7671" s="157">
        <f>IF('1b-NaturalGas'!$R$89="no","",ROUND(BL7671,4))</f>
        <v>0.625</v>
      </c>
      <c r="BP7671" s="157">
        <f>IF('1b-NaturalGas'!$R$90="no","not applicable (based on previous answers)",ROUND(BL7671,4))</f>
        <v>0.625</v>
      </c>
      <c r="BQ7671" s="157">
        <f>IF('1b-NaturalGas'!$R$91="no","not applicable (based on previous answers)",ROUND(BL7671,4))</f>
        <v>0.625</v>
      </c>
    </row>
    <row r="7672" spans="30:69" x14ac:dyDescent="0.25">
      <c r="AD7672" s="157">
        <f t="shared" si="253"/>
        <v>0.62700000000000045</v>
      </c>
      <c r="AE7672" s="157">
        <f>IF('1a-Electricity'!$R$77="no","",ROUND(AD7672,4))</f>
        <v>0.627</v>
      </c>
      <c r="AF7672" s="157">
        <f>IF('1a-Electricity'!$R$78="no","",ROUND(AD7672,4))</f>
        <v>0.627</v>
      </c>
      <c r="AG7672" s="157">
        <f>IF('1a-Electricity'!$R$79="no","",ROUND(AD7672,4))</f>
        <v>0.627</v>
      </c>
      <c r="BL7672" s="157">
        <f t="shared" si="254"/>
        <v>0.62600000000000044</v>
      </c>
      <c r="BM7672" s="157">
        <f>IF('1b-NaturalGas'!$R$87="no","",ROUND(BL7672,4))</f>
        <v>0.626</v>
      </c>
      <c r="BN7672" s="157">
        <f>IF('1b-NaturalGas'!$R$88="no","",ROUND(BL7672,4))</f>
        <v>0.626</v>
      </c>
      <c r="BO7672" s="157">
        <f>IF('1b-NaturalGas'!$R$89="no","",ROUND(BL7672,4))</f>
        <v>0.626</v>
      </c>
      <c r="BP7672" s="157">
        <f>IF('1b-NaturalGas'!$R$90="no","not applicable (based on previous answers)",ROUND(BL7672,4))</f>
        <v>0.626</v>
      </c>
      <c r="BQ7672" s="157">
        <f>IF('1b-NaturalGas'!$R$91="no","not applicable (based on previous answers)",ROUND(BL7672,4))</f>
        <v>0.626</v>
      </c>
    </row>
    <row r="7673" spans="30:69" x14ac:dyDescent="0.25">
      <c r="AD7673" s="157">
        <f t="shared" si="253"/>
        <v>0.62800000000000045</v>
      </c>
      <c r="AE7673" s="157">
        <f>IF('1a-Electricity'!$R$77="no","",ROUND(AD7673,4))</f>
        <v>0.628</v>
      </c>
      <c r="AF7673" s="157">
        <f>IF('1a-Electricity'!$R$78="no","",ROUND(AD7673,4))</f>
        <v>0.628</v>
      </c>
      <c r="AG7673" s="157">
        <f>IF('1a-Electricity'!$R$79="no","",ROUND(AD7673,4))</f>
        <v>0.628</v>
      </c>
      <c r="BL7673" s="157">
        <f t="shared" si="254"/>
        <v>0.62700000000000045</v>
      </c>
      <c r="BM7673" s="157">
        <f>IF('1b-NaturalGas'!$R$87="no","",ROUND(BL7673,4))</f>
        <v>0.627</v>
      </c>
      <c r="BN7673" s="157">
        <f>IF('1b-NaturalGas'!$R$88="no","",ROUND(BL7673,4))</f>
        <v>0.627</v>
      </c>
      <c r="BO7673" s="157">
        <f>IF('1b-NaturalGas'!$R$89="no","",ROUND(BL7673,4))</f>
        <v>0.627</v>
      </c>
      <c r="BP7673" s="157">
        <f>IF('1b-NaturalGas'!$R$90="no","not applicable (based on previous answers)",ROUND(BL7673,4))</f>
        <v>0.627</v>
      </c>
      <c r="BQ7673" s="157">
        <f>IF('1b-NaturalGas'!$R$91="no","not applicable (based on previous answers)",ROUND(BL7673,4))</f>
        <v>0.627</v>
      </c>
    </row>
    <row r="7674" spans="30:69" x14ac:dyDescent="0.25">
      <c r="AD7674" s="157">
        <f t="shared" si="253"/>
        <v>0.62900000000000045</v>
      </c>
      <c r="AE7674" s="157">
        <f>IF('1a-Electricity'!$R$77="no","",ROUND(AD7674,4))</f>
        <v>0.629</v>
      </c>
      <c r="AF7674" s="157">
        <f>IF('1a-Electricity'!$R$78="no","",ROUND(AD7674,4))</f>
        <v>0.629</v>
      </c>
      <c r="AG7674" s="157">
        <f>IF('1a-Electricity'!$R$79="no","",ROUND(AD7674,4))</f>
        <v>0.629</v>
      </c>
      <c r="BL7674" s="157">
        <f t="shared" si="254"/>
        <v>0.62800000000000045</v>
      </c>
      <c r="BM7674" s="157">
        <f>IF('1b-NaturalGas'!$R$87="no","",ROUND(BL7674,4))</f>
        <v>0.628</v>
      </c>
      <c r="BN7674" s="157">
        <f>IF('1b-NaturalGas'!$R$88="no","",ROUND(BL7674,4))</f>
        <v>0.628</v>
      </c>
      <c r="BO7674" s="157">
        <f>IF('1b-NaturalGas'!$R$89="no","",ROUND(BL7674,4))</f>
        <v>0.628</v>
      </c>
      <c r="BP7674" s="157">
        <f>IF('1b-NaturalGas'!$R$90="no","not applicable (based on previous answers)",ROUND(BL7674,4))</f>
        <v>0.628</v>
      </c>
      <c r="BQ7674" s="157">
        <f>IF('1b-NaturalGas'!$R$91="no","not applicable (based on previous answers)",ROUND(BL7674,4))</f>
        <v>0.628</v>
      </c>
    </row>
    <row r="7675" spans="30:69" x14ac:dyDescent="0.25">
      <c r="AD7675" s="157">
        <f t="shared" si="253"/>
        <v>0.63000000000000045</v>
      </c>
      <c r="AE7675" s="157">
        <f>IF('1a-Electricity'!$R$77="no","",ROUND(AD7675,4))</f>
        <v>0.63</v>
      </c>
      <c r="AF7675" s="157">
        <f>IF('1a-Electricity'!$R$78="no","",ROUND(AD7675,4))</f>
        <v>0.63</v>
      </c>
      <c r="AG7675" s="157">
        <f>IF('1a-Electricity'!$R$79="no","",ROUND(AD7675,4))</f>
        <v>0.63</v>
      </c>
      <c r="BL7675" s="157">
        <f t="shared" si="254"/>
        <v>0.62900000000000045</v>
      </c>
      <c r="BM7675" s="157">
        <f>IF('1b-NaturalGas'!$R$87="no","",ROUND(BL7675,4))</f>
        <v>0.629</v>
      </c>
      <c r="BN7675" s="157">
        <f>IF('1b-NaturalGas'!$R$88="no","",ROUND(BL7675,4))</f>
        <v>0.629</v>
      </c>
      <c r="BO7675" s="157">
        <f>IF('1b-NaturalGas'!$R$89="no","",ROUND(BL7675,4))</f>
        <v>0.629</v>
      </c>
      <c r="BP7675" s="157">
        <f>IF('1b-NaturalGas'!$R$90="no","not applicable (based on previous answers)",ROUND(BL7675,4))</f>
        <v>0.629</v>
      </c>
      <c r="BQ7675" s="157">
        <f>IF('1b-NaturalGas'!$R$91="no","not applicable (based on previous answers)",ROUND(BL7675,4))</f>
        <v>0.629</v>
      </c>
    </row>
    <row r="7676" spans="30:69" x14ac:dyDescent="0.25">
      <c r="AD7676" s="157">
        <f t="shared" si="253"/>
        <v>0.63100000000000045</v>
      </c>
      <c r="AE7676" s="157">
        <f>IF('1a-Electricity'!$R$77="no","",ROUND(AD7676,4))</f>
        <v>0.63100000000000001</v>
      </c>
      <c r="AF7676" s="157">
        <f>IF('1a-Electricity'!$R$78="no","",ROUND(AD7676,4))</f>
        <v>0.63100000000000001</v>
      </c>
      <c r="AG7676" s="157">
        <f>IF('1a-Electricity'!$R$79="no","",ROUND(AD7676,4))</f>
        <v>0.63100000000000001</v>
      </c>
      <c r="BL7676" s="157">
        <f t="shared" si="254"/>
        <v>0.63000000000000045</v>
      </c>
      <c r="BM7676" s="157">
        <f>IF('1b-NaturalGas'!$R$87="no","",ROUND(BL7676,4))</f>
        <v>0.63</v>
      </c>
      <c r="BN7676" s="157">
        <f>IF('1b-NaturalGas'!$R$88="no","",ROUND(BL7676,4))</f>
        <v>0.63</v>
      </c>
      <c r="BO7676" s="157">
        <f>IF('1b-NaturalGas'!$R$89="no","",ROUND(BL7676,4))</f>
        <v>0.63</v>
      </c>
      <c r="BP7676" s="157">
        <f>IF('1b-NaturalGas'!$R$90="no","not applicable (based on previous answers)",ROUND(BL7676,4))</f>
        <v>0.63</v>
      </c>
      <c r="BQ7676" s="157">
        <f>IF('1b-NaturalGas'!$R$91="no","not applicable (based on previous answers)",ROUND(BL7676,4))</f>
        <v>0.63</v>
      </c>
    </row>
    <row r="7677" spans="30:69" x14ac:dyDescent="0.25">
      <c r="AD7677" s="157">
        <f t="shared" si="253"/>
        <v>0.63200000000000045</v>
      </c>
      <c r="AE7677" s="157">
        <f>IF('1a-Electricity'!$R$77="no","",ROUND(AD7677,4))</f>
        <v>0.63200000000000001</v>
      </c>
      <c r="AF7677" s="157">
        <f>IF('1a-Electricity'!$R$78="no","",ROUND(AD7677,4))</f>
        <v>0.63200000000000001</v>
      </c>
      <c r="AG7677" s="157">
        <f>IF('1a-Electricity'!$R$79="no","",ROUND(AD7677,4))</f>
        <v>0.63200000000000001</v>
      </c>
      <c r="BL7677" s="157">
        <f t="shared" si="254"/>
        <v>0.63100000000000045</v>
      </c>
      <c r="BM7677" s="157">
        <f>IF('1b-NaturalGas'!$R$87="no","",ROUND(BL7677,4))</f>
        <v>0.63100000000000001</v>
      </c>
      <c r="BN7677" s="157">
        <f>IF('1b-NaturalGas'!$R$88="no","",ROUND(BL7677,4))</f>
        <v>0.63100000000000001</v>
      </c>
      <c r="BO7677" s="157">
        <f>IF('1b-NaturalGas'!$R$89="no","",ROUND(BL7677,4))</f>
        <v>0.63100000000000001</v>
      </c>
      <c r="BP7677" s="157">
        <f>IF('1b-NaturalGas'!$R$90="no","not applicable (based on previous answers)",ROUND(BL7677,4))</f>
        <v>0.63100000000000001</v>
      </c>
      <c r="BQ7677" s="157">
        <f>IF('1b-NaturalGas'!$R$91="no","not applicable (based on previous answers)",ROUND(BL7677,4))</f>
        <v>0.63100000000000001</v>
      </c>
    </row>
    <row r="7678" spans="30:69" x14ac:dyDescent="0.25">
      <c r="AD7678" s="157">
        <f t="shared" ref="AD7678:AD7741" si="255">AD7677+0.001</f>
        <v>0.63300000000000045</v>
      </c>
      <c r="AE7678" s="157">
        <f>IF('1a-Electricity'!$R$77="no","",ROUND(AD7678,4))</f>
        <v>0.63300000000000001</v>
      </c>
      <c r="AF7678" s="157">
        <f>IF('1a-Electricity'!$R$78="no","",ROUND(AD7678,4))</f>
        <v>0.63300000000000001</v>
      </c>
      <c r="AG7678" s="157">
        <f>IF('1a-Electricity'!$R$79="no","",ROUND(AD7678,4))</f>
        <v>0.63300000000000001</v>
      </c>
      <c r="BL7678" s="157">
        <f t="shared" si="254"/>
        <v>0.63200000000000045</v>
      </c>
      <c r="BM7678" s="157">
        <f>IF('1b-NaturalGas'!$R$87="no","",ROUND(BL7678,4))</f>
        <v>0.63200000000000001</v>
      </c>
      <c r="BN7678" s="157">
        <f>IF('1b-NaturalGas'!$R$88="no","",ROUND(BL7678,4))</f>
        <v>0.63200000000000001</v>
      </c>
      <c r="BO7678" s="157">
        <f>IF('1b-NaturalGas'!$R$89="no","",ROUND(BL7678,4))</f>
        <v>0.63200000000000001</v>
      </c>
      <c r="BP7678" s="157">
        <f>IF('1b-NaturalGas'!$R$90="no","not applicable (based on previous answers)",ROUND(BL7678,4))</f>
        <v>0.63200000000000001</v>
      </c>
      <c r="BQ7678" s="157">
        <f>IF('1b-NaturalGas'!$R$91="no","not applicable (based on previous answers)",ROUND(BL7678,4))</f>
        <v>0.63200000000000001</v>
      </c>
    </row>
    <row r="7679" spans="30:69" x14ac:dyDescent="0.25">
      <c r="AD7679" s="157">
        <f t="shared" si="255"/>
        <v>0.63400000000000045</v>
      </c>
      <c r="AE7679" s="157">
        <f>IF('1a-Electricity'!$R$77="no","",ROUND(AD7679,4))</f>
        <v>0.63400000000000001</v>
      </c>
      <c r="AF7679" s="157">
        <f>IF('1a-Electricity'!$R$78="no","",ROUND(AD7679,4))</f>
        <v>0.63400000000000001</v>
      </c>
      <c r="AG7679" s="157">
        <f>IF('1a-Electricity'!$R$79="no","",ROUND(AD7679,4))</f>
        <v>0.63400000000000001</v>
      </c>
      <c r="BL7679" s="157">
        <f t="shared" ref="BL7679:BL7742" si="256">BL7678+0.001</f>
        <v>0.63300000000000045</v>
      </c>
      <c r="BM7679" s="157">
        <f>IF('1b-NaturalGas'!$R$87="no","",ROUND(BL7679,4))</f>
        <v>0.63300000000000001</v>
      </c>
      <c r="BN7679" s="157">
        <f>IF('1b-NaturalGas'!$R$88="no","",ROUND(BL7679,4))</f>
        <v>0.63300000000000001</v>
      </c>
      <c r="BO7679" s="157">
        <f>IF('1b-NaturalGas'!$R$89="no","",ROUND(BL7679,4))</f>
        <v>0.63300000000000001</v>
      </c>
      <c r="BP7679" s="157">
        <f>IF('1b-NaturalGas'!$R$90="no","not applicable (based on previous answers)",ROUND(BL7679,4))</f>
        <v>0.63300000000000001</v>
      </c>
      <c r="BQ7679" s="157">
        <f>IF('1b-NaturalGas'!$R$91="no","not applicable (based on previous answers)",ROUND(BL7679,4))</f>
        <v>0.63300000000000001</v>
      </c>
    </row>
    <row r="7680" spans="30:69" x14ac:dyDescent="0.25">
      <c r="AD7680" s="157">
        <f t="shared" si="255"/>
        <v>0.63500000000000045</v>
      </c>
      <c r="AE7680" s="157">
        <f>IF('1a-Electricity'!$R$77="no","",ROUND(AD7680,4))</f>
        <v>0.63500000000000001</v>
      </c>
      <c r="AF7680" s="157">
        <f>IF('1a-Electricity'!$R$78="no","",ROUND(AD7680,4))</f>
        <v>0.63500000000000001</v>
      </c>
      <c r="AG7680" s="157">
        <f>IF('1a-Electricity'!$R$79="no","",ROUND(AD7680,4))</f>
        <v>0.63500000000000001</v>
      </c>
      <c r="BL7680" s="157">
        <f t="shared" si="256"/>
        <v>0.63400000000000045</v>
      </c>
      <c r="BM7680" s="157">
        <f>IF('1b-NaturalGas'!$R$87="no","",ROUND(BL7680,4))</f>
        <v>0.63400000000000001</v>
      </c>
      <c r="BN7680" s="157">
        <f>IF('1b-NaturalGas'!$R$88="no","",ROUND(BL7680,4))</f>
        <v>0.63400000000000001</v>
      </c>
      <c r="BO7680" s="157">
        <f>IF('1b-NaturalGas'!$R$89="no","",ROUND(BL7680,4))</f>
        <v>0.63400000000000001</v>
      </c>
      <c r="BP7680" s="157">
        <f>IF('1b-NaturalGas'!$R$90="no","not applicable (based on previous answers)",ROUND(BL7680,4))</f>
        <v>0.63400000000000001</v>
      </c>
      <c r="BQ7680" s="157">
        <f>IF('1b-NaturalGas'!$R$91="no","not applicable (based on previous answers)",ROUND(BL7680,4))</f>
        <v>0.63400000000000001</v>
      </c>
    </row>
    <row r="7681" spans="30:69" x14ac:dyDescent="0.25">
      <c r="AD7681" s="157">
        <f t="shared" si="255"/>
        <v>0.63600000000000045</v>
      </c>
      <c r="AE7681" s="157">
        <f>IF('1a-Electricity'!$R$77="no","",ROUND(AD7681,4))</f>
        <v>0.63600000000000001</v>
      </c>
      <c r="AF7681" s="157">
        <f>IF('1a-Electricity'!$R$78="no","",ROUND(AD7681,4))</f>
        <v>0.63600000000000001</v>
      </c>
      <c r="AG7681" s="157">
        <f>IF('1a-Electricity'!$R$79="no","",ROUND(AD7681,4))</f>
        <v>0.63600000000000001</v>
      </c>
      <c r="BL7681" s="157">
        <f t="shared" si="256"/>
        <v>0.63500000000000045</v>
      </c>
      <c r="BM7681" s="157">
        <f>IF('1b-NaturalGas'!$R$87="no","",ROUND(BL7681,4))</f>
        <v>0.63500000000000001</v>
      </c>
      <c r="BN7681" s="157">
        <f>IF('1b-NaturalGas'!$R$88="no","",ROUND(BL7681,4))</f>
        <v>0.63500000000000001</v>
      </c>
      <c r="BO7681" s="157">
        <f>IF('1b-NaturalGas'!$R$89="no","",ROUND(BL7681,4))</f>
        <v>0.63500000000000001</v>
      </c>
      <c r="BP7681" s="157">
        <f>IF('1b-NaturalGas'!$R$90="no","not applicable (based on previous answers)",ROUND(BL7681,4))</f>
        <v>0.63500000000000001</v>
      </c>
      <c r="BQ7681" s="157">
        <f>IF('1b-NaturalGas'!$R$91="no","not applicable (based on previous answers)",ROUND(BL7681,4))</f>
        <v>0.63500000000000001</v>
      </c>
    </row>
    <row r="7682" spans="30:69" x14ac:dyDescent="0.25">
      <c r="AD7682" s="157">
        <f t="shared" si="255"/>
        <v>0.63700000000000045</v>
      </c>
      <c r="AE7682" s="157">
        <f>IF('1a-Electricity'!$R$77="no","",ROUND(AD7682,4))</f>
        <v>0.63700000000000001</v>
      </c>
      <c r="AF7682" s="157">
        <f>IF('1a-Electricity'!$R$78="no","",ROUND(AD7682,4))</f>
        <v>0.63700000000000001</v>
      </c>
      <c r="AG7682" s="157">
        <f>IF('1a-Electricity'!$R$79="no","",ROUND(AD7682,4))</f>
        <v>0.63700000000000001</v>
      </c>
      <c r="BL7682" s="157">
        <f t="shared" si="256"/>
        <v>0.63600000000000045</v>
      </c>
      <c r="BM7682" s="157">
        <f>IF('1b-NaturalGas'!$R$87="no","",ROUND(BL7682,4))</f>
        <v>0.63600000000000001</v>
      </c>
      <c r="BN7682" s="157">
        <f>IF('1b-NaturalGas'!$R$88="no","",ROUND(BL7682,4))</f>
        <v>0.63600000000000001</v>
      </c>
      <c r="BO7682" s="157">
        <f>IF('1b-NaturalGas'!$R$89="no","",ROUND(BL7682,4))</f>
        <v>0.63600000000000001</v>
      </c>
      <c r="BP7682" s="157">
        <f>IF('1b-NaturalGas'!$R$90="no","not applicable (based on previous answers)",ROUND(BL7682,4))</f>
        <v>0.63600000000000001</v>
      </c>
      <c r="BQ7682" s="157">
        <f>IF('1b-NaturalGas'!$R$91="no","not applicable (based on previous answers)",ROUND(BL7682,4))</f>
        <v>0.63600000000000001</v>
      </c>
    </row>
    <row r="7683" spans="30:69" x14ac:dyDescent="0.25">
      <c r="AD7683" s="157">
        <f t="shared" si="255"/>
        <v>0.63800000000000046</v>
      </c>
      <c r="AE7683" s="157">
        <f>IF('1a-Electricity'!$R$77="no","",ROUND(AD7683,4))</f>
        <v>0.63800000000000001</v>
      </c>
      <c r="AF7683" s="157">
        <f>IF('1a-Electricity'!$R$78="no","",ROUND(AD7683,4))</f>
        <v>0.63800000000000001</v>
      </c>
      <c r="AG7683" s="157">
        <f>IF('1a-Electricity'!$R$79="no","",ROUND(AD7683,4))</f>
        <v>0.63800000000000001</v>
      </c>
      <c r="BL7683" s="157">
        <f t="shared" si="256"/>
        <v>0.63700000000000045</v>
      </c>
      <c r="BM7683" s="157">
        <f>IF('1b-NaturalGas'!$R$87="no","",ROUND(BL7683,4))</f>
        <v>0.63700000000000001</v>
      </c>
      <c r="BN7683" s="157">
        <f>IF('1b-NaturalGas'!$R$88="no","",ROUND(BL7683,4))</f>
        <v>0.63700000000000001</v>
      </c>
      <c r="BO7683" s="157">
        <f>IF('1b-NaturalGas'!$R$89="no","",ROUND(BL7683,4))</f>
        <v>0.63700000000000001</v>
      </c>
      <c r="BP7683" s="157">
        <f>IF('1b-NaturalGas'!$R$90="no","not applicable (based on previous answers)",ROUND(BL7683,4))</f>
        <v>0.63700000000000001</v>
      </c>
      <c r="BQ7683" s="157">
        <f>IF('1b-NaturalGas'!$R$91="no","not applicable (based on previous answers)",ROUND(BL7683,4))</f>
        <v>0.63700000000000001</v>
      </c>
    </row>
    <row r="7684" spans="30:69" x14ac:dyDescent="0.25">
      <c r="AD7684" s="157">
        <f t="shared" si="255"/>
        <v>0.63900000000000046</v>
      </c>
      <c r="AE7684" s="157">
        <f>IF('1a-Electricity'!$R$77="no","",ROUND(AD7684,4))</f>
        <v>0.63900000000000001</v>
      </c>
      <c r="AF7684" s="157">
        <f>IF('1a-Electricity'!$R$78="no","",ROUND(AD7684,4))</f>
        <v>0.63900000000000001</v>
      </c>
      <c r="AG7684" s="157">
        <f>IF('1a-Electricity'!$R$79="no","",ROUND(AD7684,4))</f>
        <v>0.63900000000000001</v>
      </c>
      <c r="BL7684" s="157">
        <f t="shared" si="256"/>
        <v>0.63800000000000046</v>
      </c>
      <c r="BM7684" s="157">
        <f>IF('1b-NaturalGas'!$R$87="no","",ROUND(BL7684,4))</f>
        <v>0.63800000000000001</v>
      </c>
      <c r="BN7684" s="157">
        <f>IF('1b-NaturalGas'!$R$88="no","",ROUND(BL7684,4))</f>
        <v>0.63800000000000001</v>
      </c>
      <c r="BO7684" s="157">
        <f>IF('1b-NaturalGas'!$R$89="no","",ROUND(BL7684,4))</f>
        <v>0.63800000000000001</v>
      </c>
      <c r="BP7684" s="157">
        <f>IF('1b-NaturalGas'!$R$90="no","not applicable (based on previous answers)",ROUND(BL7684,4))</f>
        <v>0.63800000000000001</v>
      </c>
      <c r="BQ7684" s="157">
        <f>IF('1b-NaturalGas'!$R$91="no","not applicable (based on previous answers)",ROUND(BL7684,4))</f>
        <v>0.63800000000000001</v>
      </c>
    </row>
    <row r="7685" spans="30:69" x14ac:dyDescent="0.25">
      <c r="AD7685" s="157">
        <f t="shared" si="255"/>
        <v>0.64000000000000046</v>
      </c>
      <c r="AE7685" s="157">
        <f>IF('1a-Electricity'!$R$77="no","",ROUND(AD7685,4))</f>
        <v>0.64</v>
      </c>
      <c r="AF7685" s="157">
        <f>IF('1a-Electricity'!$R$78="no","",ROUND(AD7685,4))</f>
        <v>0.64</v>
      </c>
      <c r="AG7685" s="157">
        <f>IF('1a-Electricity'!$R$79="no","",ROUND(AD7685,4))</f>
        <v>0.64</v>
      </c>
      <c r="BL7685" s="157">
        <f t="shared" si="256"/>
        <v>0.63900000000000046</v>
      </c>
      <c r="BM7685" s="157">
        <f>IF('1b-NaturalGas'!$R$87="no","",ROUND(BL7685,4))</f>
        <v>0.63900000000000001</v>
      </c>
      <c r="BN7685" s="157">
        <f>IF('1b-NaturalGas'!$R$88="no","",ROUND(BL7685,4))</f>
        <v>0.63900000000000001</v>
      </c>
      <c r="BO7685" s="157">
        <f>IF('1b-NaturalGas'!$R$89="no","",ROUND(BL7685,4))</f>
        <v>0.63900000000000001</v>
      </c>
      <c r="BP7685" s="157">
        <f>IF('1b-NaturalGas'!$R$90="no","not applicable (based on previous answers)",ROUND(BL7685,4))</f>
        <v>0.63900000000000001</v>
      </c>
      <c r="BQ7685" s="157">
        <f>IF('1b-NaturalGas'!$R$91="no","not applicable (based on previous answers)",ROUND(BL7685,4))</f>
        <v>0.63900000000000001</v>
      </c>
    </row>
    <row r="7686" spans="30:69" x14ac:dyDescent="0.25">
      <c r="AD7686" s="157">
        <f t="shared" si="255"/>
        <v>0.64100000000000046</v>
      </c>
      <c r="AE7686" s="157">
        <f>IF('1a-Electricity'!$R$77="no","",ROUND(AD7686,4))</f>
        <v>0.64100000000000001</v>
      </c>
      <c r="AF7686" s="157">
        <f>IF('1a-Electricity'!$R$78="no","",ROUND(AD7686,4))</f>
        <v>0.64100000000000001</v>
      </c>
      <c r="AG7686" s="157">
        <f>IF('1a-Electricity'!$R$79="no","",ROUND(AD7686,4))</f>
        <v>0.64100000000000001</v>
      </c>
      <c r="BL7686" s="157">
        <f t="shared" si="256"/>
        <v>0.64000000000000046</v>
      </c>
      <c r="BM7686" s="157">
        <f>IF('1b-NaturalGas'!$R$87="no","",ROUND(BL7686,4))</f>
        <v>0.64</v>
      </c>
      <c r="BN7686" s="157">
        <f>IF('1b-NaturalGas'!$R$88="no","",ROUND(BL7686,4))</f>
        <v>0.64</v>
      </c>
      <c r="BO7686" s="157">
        <f>IF('1b-NaturalGas'!$R$89="no","",ROUND(BL7686,4))</f>
        <v>0.64</v>
      </c>
      <c r="BP7686" s="157">
        <f>IF('1b-NaturalGas'!$R$90="no","not applicable (based on previous answers)",ROUND(BL7686,4))</f>
        <v>0.64</v>
      </c>
      <c r="BQ7686" s="157">
        <f>IF('1b-NaturalGas'!$R$91="no","not applicable (based on previous answers)",ROUND(BL7686,4))</f>
        <v>0.64</v>
      </c>
    </row>
    <row r="7687" spans="30:69" x14ac:dyDescent="0.25">
      <c r="AD7687" s="157">
        <f t="shared" si="255"/>
        <v>0.64200000000000046</v>
      </c>
      <c r="AE7687" s="157">
        <f>IF('1a-Electricity'!$R$77="no","",ROUND(AD7687,4))</f>
        <v>0.64200000000000002</v>
      </c>
      <c r="AF7687" s="157">
        <f>IF('1a-Electricity'!$R$78="no","",ROUND(AD7687,4))</f>
        <v>0.64200000000000002</v>
      </c>
      <c r="AG7687" s="157">
        <f>IF('1a-Electricity'!$R$79="no","",ROUND(AD7687,4))</f>
        <v>0.64200000000000002</v>
      </c>
      <c r="BL7687" s="157">
        <f t="shared" si="256"/>
        <v>0.64100000000000046</v>
      </c>
      <c r="BM7687" s="157">
        <f>IF('1b-NaturalGas'!$R$87="no","",ROUND(BL7687,4))</f>
        <v>0.64100000000000001</v>
      </c>
      <c r="BN7687" s="157">
        <f>IF('1b-NaturalGas'!$R$88="no","",ROUND(BL7687,4))</f>
        <v>0.64100000000000001</v>
      </c>
      <c r="BO7687" s="157">
        <f>IF('1b-NaturalGas'!$R$89="no","",ROUND(BL7687,4))</f>
        <v>0.64100000000000001</v>
      </c>
      <c r="BP7687" s="157">
        <f>IF('1b-NaturalGas'!$R$90="no","not applicable (based on previous answers)",ROUND(BL7687,4))</f>
        <v>0.64100000000000001</v>
      </c>
      <c r="BQ7687" s="157">
        <f>IF('1b-NaturalGas'!$R$91="no","not applicable (based on previous answers)",ROUND(BL7687,4))</f>
        <v>0.64100000000000001</v>
      </c>
    </row>
    <row r="7688" spans="30:69" x14ac:dyDescent="0.25">
      <c r="AD7688" s="157">
        <f t="shared" si="255"/>
        <v>0.64300000000000046</v>
      </c>
      <c r="AE7688" s="157">
        <f>IF('1a-Electricity'!$R$77="no","",ROUND(AD7688,4))</f>
        <v>0.64300000000000002</v>
      </c>
      <c r="AF7688" s="157">
        <f>IF('1a-Electricity'!$R$78="no","",ROUND(AD7688,4))</f>
        <v>0.64300000000000002</v>
      </c>
      <c r="AG7688" s="157">
        <f>IF('1a-Electricity'!$R$79="no","",ROUND(AD7688,4))</f>
        <v>0.64300000000000002</v>
      </c>
      <c r="BL7688" s="157">
        <f t="shared" si="256"/>
        <v>0.64200000000000046</v>
      </c>
      <c r="BM7688" s="157">
        <f>IF('1b-NaturalGas'!$R$87="no","",ROUND(BL7688,4))</f>
        <v>0.64200000000000002</v>
      </c>
      <c r="BN7688" s="157">
        <f>IF('1b-NaturalGas'!$R$88="no","",ROUND(BL7688,4))</f>
        <v>0.64200000000000002</v>
      </c>
      <c r="BO7688" s="157">
        <f>IF('1b-NaturalGas'!$R$89="no","",ROUND(BL7688,4))</f>
        <v>0.64200000000000002</v>
      </c>
      <c r="BP7688" s="157">
        <f>IF('1b-NaturalGas'!$R$90="no","not applicable (based on previous answers)",ROUND(BL7688,4))</f>
        <v>0.64200000000000002</v>
      </c>
      <c r="BQ7688" s="157">
        <f>IF('1b-NaturalGas'!$R$91="no","not applicable (based on previous answers)",ROUND(BL7688,4))</f>
        <v>0.64200000000000002</v>
      </c>
    </row>
    <row r="7689" spans="30:69" x14ac:dyDescent="0.25">
      <c r="AD7689" s="157">
        <f t="shared" si="255"/>
        <v>0.64400000000000046</v>
      </c>
      <c r="AE7689" s="157">
        <f>IF('1a-Electricity'!$R$77="no","",ROUND(AD7689,4))</f>
        <v>0.64400000000000002</v>
      </c>
      <c r="AF7689" s="157">
        <f>IF('1a-Electricity'!$R$78="no","",ROUND(AD7689,4))</f>
        <v>0.64400000000000002</v>
      </c>
      <c r="AG7689" s="157">
        <f>IF('1a-Electricity'!$R$79="no","",ROUND(AD7689,4))</f>
        <v>0.64400000000000002</v>
      </c>
      <c r="BL7689" s="157">
        <f t="shared" si="256"/>
        <v>0.64300000000000046</v>
      </c>
      <c r="BM7689" s="157">
        <f>IF('1b-NaturalGas'!$R$87="no","",ROUND(BL7689,4))</f>
        <v>0.64300000000000002</v>
      </c>
      <c r="BN7689" s="157">
        <f>IF('1b-NaturalGas'!$R$88="no","",ROUND(BL7689,4))</f>
        <v>0.64300000000000002</v>
      </c>
      <c r="BO7689" s="157">
        <f>IF('1b-NaturalGas'!$R$89="no","",ROUND(BL7689,4))</f>
        <v>0.64300000000000002</v>
      </c>
      <c r="BP7689" s="157">
        <f>IF('1b-NaturalGas'!$R$90="no","not applicable (based on previous answers)",ROUND(BL7689,4))</f>
        <v>0.64300000000000002</v>
      </c>
      <c r="BQ7689" s="157">
        <f>IF('1b-NaturalGas'!$R$91="no","not applicable (based on previous answers)",ROUND(BL7689,4))</f>
        <v>0.64300000000000002</v>
      </c>
    </row>
    <row r="7690" spans="30:69" x14ac:dyDescent="0.25">
      <c r="AD7690" s="157">
        <f t="shared" si="255"/>
        <v>0.64500000000000046</v>
      </c>
      <c r="AE7690" s="157">
        <f>IF('1a-Electricity'!$R$77="no","",ROUND(AD7690,4))</f>
        <v>0.64500000000000002</v>
      </c>
      <c r="AF7690" s="157">
        <f>IF('1a-Electricity'!$R$78="no","",ROUND(AD7690,4))</f>
        <v>0.64500000000000002</v>
      </c>
      <c r="AG7690" s="157">
        <f>IF('1a-Electricity'!$R$79="no","",ROUND(AD7690,4))</f>
        <v>0.64500000000000002</v>
      </c>
      <c r="BL7690" s="157">
        <f t="shared" si="256"/>
        <v>0.64400000000000046</v>
      </c>
      <c r="BM7690" s="157">
        <f>IF('1b-NaturalGas'!$R$87="no","",ROUND(BL7690,4))</f>
        <v>0.64400000000000002</v>
      </c>
      <c r="BN7690" s="157">
        <f>IF('1b-NaturalGas'!$R$88="no","",ROUND(BL7690,4))</f>
        <v>0.64400000000000002</v>
      </c>
      <c r="BO7690" s="157">
        <f>IF('1b-NaturalGas'!$R$89="no","",ROUND(BL7690,4))</f>
        <v>0.64400000000000002</v>
      </c>
      <c r="BP7690" s="157">
        <f>IF('1b-NaturalGas'!$R$90="no","not applicable (based on previous answers)",ROUND(BL7690,4))</f>
        <v>0.64400000000000002</v>
      </c>
      <c r="BQ7690" s="157">
        <f>IF('1b-NaturalGas'!$R$91="no","not applicable (based on previous answers)",ROUND(BL7690,4))</f>
        <v>0.64400000000000002</v>
      </c>
    </row>
    <row r="7691" spans="30:69" x14ac:dyDescent="0.25">
      <c r="AD7691" s="157">
        <f t="shared" si="255"/>
        <v>0.64600000000000046</v>
      </c>
      <c r="AE7691" s="157">
        <f>IF('1a-Electricity'!$R$77="no","",ROUND(AD7691,4))</f>
        <v>0.64600000000000002</v>
      </c>
      <c r="AF7691" s="157">
        <f>IF('1a-Electricity'!$R$78="no","",ROUND(AD7691,4))</f>
        <v>0.64600000000000002</v>
      </c>
      <c r="AG7691" s="157">
        <f>IF('1a-Electricity'!$R$79="no","",ROUND(AD7691,4))</f>
        <v>0.64600000000000002</v>
      </c>
      <c r="BL7691" s="157">
        <f t="shared" si="256"/>
        <v>0.64500000000000046</v>
      </c>
      <c r="BM7691" s="157">
        <f>IF('1b-NaturalGas'!$R$87="no","",ROUND(BL7691,4))</f>
        <v>0.64500000000000002</v>
      </c>
      <c r="BN7691" s="157">
        <f>IF('1b-NaturalGas'!$R$88="no","",ROUND(BL7691,4))</f>
        <v>0.64500000000000002</v>
      </c>
      <c r="BO7691" s="157">
        <f>IF('1b-NaturalGas'!$R$89="no","",ROUND(BL7691,4))</f>
        <v>0.64500000000000002</v>
      </c>
      <c r="BP7691" s="157">
        <f>IF('1b-NaturalGas'!$R$90="no","not applicable (based on previous answers)",ROUND(BL7691,4))</f>
        <v>0.64500000000000002</v>
      </c>
      <c r="BQ7691" s="157">
        <f>IF('1b-NaturalGas'!$R$91="no","not applicable (based on previous answers)",ROUND(BL7691,4))</f>
        <v>0.64500000000000002</v>
      </c>
    </row>
    <row r="7692" spans="30:69" x14ac:dyDescent="0.25">
      <c r="AD7692" s="157">
        <f t="shared" si="255"/>
        <v>0.64700000000000046</v>
      </c>
      <c r="AE7692" s="157">
        <f>IF('1a-Electricity'!$R$77="no","",ROUND(AD7692,4))</f>
        <v>0.64700000000000002</v>
      </c>
      <c r="AF7692" s="157">
        <f>IF('1a-Electricity'!$R$78="no","",ROUND(AD7692,4))</f>
        <v>0.64700000000000002</v>
      </c>
      <c r="AG7692" s="157">
        <f>IF('1a-Electricity'!$R$79="no","",ROUND(AD7692,4))</f>
        <v>0.64700000000000002</v>
      </c>
      <c r="BL7692" s="157">
        <f t="shared" si="256"/>
        <v>0.64600000000000046</v>
      </c>
      <c r="BM7692" s="157">
        <f>IF('1b-NaturalGas'!$R$87="no","",ROUND(BL7692,4))</f>
        <v>0.64600000000000002</v>
      </c>
      <c r="BN7692" s="157">
        <f>IF('1b-NaturalGas'!$R$88="no","",ROUND(BL7692,4))</f>
        <v>0.64600000000000002</v>
      </c>
      <c r="BO7692" s="157">
        <f>IF('1b-NaturalGas'!$R$89="no","",ROUND(BL7692,4))</f>
        <v>0.64600000000000002</v>
      </c>
      <c r="BP7692" s="157">
        <f>IF('1b-NaturalGas'!$R$90="no","not applicable (based on previous answers)",ROUND(BL7692,4))</f>
        <v>0.64600000000000002</v>
      </c>
      <c r="BQ7692" s="157">
        <f>IF('1b-NaturalGas'!$R$91="no","not applicable (based on previous answers)",ROUND(BL7692,4))</f>
        <v>0.64600000000000002</v>
      </c>
    </row>
    <row r="7693" spans="30:69" x14ac:dyDescent="0.25">
      <c r="AD7693" s="157">
        <f t="shared" si="255"/>
        <v>0.64800000000000046</v>
      </c>
      <c r="AE7693" s="157">
        <f>IF('1a-Electricity'!$R$77="no","",ROUND(AD7693,4))</f>
        <v>0.64800000000000002</v>
      </c>
      <c r="AF7693" s="157">
        <f>IF('1a-Electricity'!$R$78="no","",ROUND(AD7693,4))</f>
        <v>0.64800000000000002</v>
      </c>
      <c r="AG7693" s="157">
        <f>IF('1a-Electricity'!$R$79="no","",ROUND(AD7693,4))</f>
        <v>0.64800000000000002</v>
      </c>
      <c r="BL7693" s="157">
        <f t="shared" si="256"/>
        <v>0.64700000000000046</v>
      </c>
      <c r="BM7693" s="157">
        <f>IF('1b-NaturalGas'!$R$87="no","",ROUND(BL7693,4))</f>
        <v>0.64700000000000002</v>
      </c>
      <c r="BN7693" s="157">
        <f>IF('1b-NaturalGas'!$R$88="no","",ROUND(BL7693,4))</f>
        <v>0.64700000000000002</v>
      </c>
      <c r="BO7693" s="157">
        <f>IF('1b-NaturalGas'!$R$89="no","",ROUND(BL7693,4))</f>
        <v>0.64700000000000002</v>
      </c>
      <c r="BP7693" s="157">
        <f>IF('1b-NaturalGas'!$R$90="no","not applicable (based on previous answers)",ROUND(BL7693,4))</f>
        <v>0.64700000000000002</v>
      </c>
      <c r="BQ7693" s="157">
        <f>IF('1b-NaturalGas'!$R$91="no","not applicable (based on previous answers)",ROUND(BL7693,4))</f>
        <v>0.64700000000000002</v>
      </c>
    </row>
    <row r="7694" spans="30:69" x14ac:dyDescent="0.25">
      <c r="AD7694" s="157">
        <f t="shared" si="255"/>
        <v>0.64900000000000047</v>
      </c>
      <c r="AE7694" s="157">
        <f>IF('1a-Electricity'!$R$77="no","",ROUND(AD7694,4))</f>
        <v>0.64900000000000002</v>
      </c>
      <c r="AF7694" s="157">
        <f>IF('1a-Electricity'!$R$78="no","",ROUND(AD7694,4))</f>
        <v>0.64900000000000002</v>
      </c>
      <c r="AG7694" s="157">
        <f>IF('1a-Electricity'!$R$79="no","",ROUND(AD7694,4))</f>
        <v>0.64900000000000002</v>
      </c>
      <c r="BL7694" s="157">
        <f t="shared" si="256"/>
        <v>0.64800000000000046</v>
      </c>
      <c r="BM7694" s="157">
        <f>IF('1b-NaturalGas'!$R$87="no","",ROUND(BL7694,4))</f>
        <v>0.64800000000000002</v>
      </c>
      <c r="BN7694" s="157">
        <f>IF('1b-NaturalGas'!$R$88="no","",ROUND(BL7694,4))</f>
        <v>0.64800000000000002</v>
      </c>
      <c r="BO7694" s="157">
        <f>IF('1b-NaturalGas'!$R$89="no","",ROUND(BL7694,4))</f>
        <v>0.64800000000000002</v>
      </c>
      <c r="BP7694" s="157">
        <f>IF('1b-NaturalGas'!$R$90="no","not applicable (based on previous answers)",ROUND(BL7694,4))</f>
        <v>0.64800000000000002</v>
      </c>
      <c r="BQ7694" s="157">
        <f>IF('1b-NaturalGas'!$R$91="no","not applicable (based on previous answers)",ROUND(BL7694,4))</f>
        <v>0.64800000000000002</v>
      </c>
    </row>
    <row r="7695" spans="30:69" x14ac:dyDescent="0.25">
      <c r="AD7695" s="157">
        <f t="shared" si="255"/>
        <v>0.65000000000000047</v>
      </c>
      <c r="AE7695" s="157">
        <f>IF('1a-Electricity'!$R$77="no","",ROUND(AD7695,4))</f>
        <v>0.65</v>
      </c>
      <c r="AF7695" s="157">
        <f>IF('1a-Electricity'!$R$78="no","",ROUND(AD7695,4))</f>
        <v>0.65</v>
      </c>
      <c r="AG7695" s="157">
        <f>IF('1a-Electricity'!$R$79="no","",ROUND(AD7695,4))</f>
        <v>0.65</v>
      </c>
      <c r="BL7695" s="157">
        <f t="shared" si="256"/>
        <v>0.64900000000000047</v>
      </c>
      <c r="BM7695" s="157">
        <f>IF('1b-NaturalGas'!$R$87="no","",ROUND(BL7695,4))</f>
        <v>0.64900000000000002</v>
      </c>
      <c r="BN7695" s="157">
        <f>IF('1b-NaturalGas'!$R$88="no","",ROUND(BL7695,4))</f>
        <v>0.64900000000000002</v>
      </c>
      <c r="BO7695" s="157">
        <f>IF('1b-NaturalGas'!$R$89="no","",ROUND(BL7695,4))</f>
        <v>0.64900000000000002</v>
      </c>
      <c r="BP7695" s="157">
        <f>IF('1b-NaturalGas'!$R$90="no","not applicable (based on previous answers)",ROUND(BL7695,4))</f>
        <v>0.64900000000000002</v>
      </c>
      <c r="BQ7695" s="157">
        <f>IF('1b-NaturalGas'!$R$91="no","not applicable (based on previous answers)",ROUND(BL7695,4))</f>
        <v>0.64900000000000002</v>
      </c>
    </row>
    <row r="7696" spans="30:69" x14ac:dyDescent="0.25">
      <c r="AD7696" s="157">
        <f t="shared" si="255"/>
        <v>0.65100000000000047</v>
      </c>
      <c r="AE7696" s="157">
        <f>IF('1a-Electricity'!$R$77="no","",ROUND(AD7696,4))</f>
        <v>0.65100000000000002</v>
      </c>
      <c r="AF7696" s="157">
        <f>IF('1a-Electricity'!$R$78="no","",ROUND(AD7696,4))</f>
        <v>0.65100000000000002</v>
      </c>
      <c r="AG7696" s="157">
        <f>IF('1a-Electricity'!$R$79="no","",ROUND(AD7696,4))</f>
        <v>0.65100000000000002</v>
      </c>
      <c r="BL7696" s="157">
        <f t="shared" si="256"/>
        <v>0.65000000000000047</v>
      </c>
      <c r="BM7696" s="157">
        <f>IF('1b-NaturalGas'!$R$87="no","",ROUND(BL7696,4))</f>
        <v>0.65</v>
      </c>
      <c r="BN7696" s="157">
        <f>IF('1b-NaturalGas'!$R$88="no","",ROUND(BL7696,4))</f>
        <v>0.65</v>
      </c>
      <c r="BO7696" s="157">
        <f>IF('1b-NaturalGas'!$R$89="no","",ROUND(BL7696,4))</f>
        <v>0.65</v>
      </c>
      <c r="BP7696" s="157">
        <f>IF('1b-NaturalGas'!$R$90="no","not applicable (based on previous answers)",ROUND(BL7696,4))</f>
        <v>0.65</v>
      </c>
      <c r="BQ7696" s="157">
        <f>IF('1b-NaturalGas'!$R$91="no","not applicable (based on previous answers)",ROUND(BL7696,4))</f>
        <v>0.65</v>
      </c>
    </row>
    <row r="7697" spans="30:69" x14ac:dyDescent="0.25">
      <c r="AD7697" s="157">
        <f t="shared" si="255"/>
        <v>0.65200000000000047</v>
      </c>
      <c r="AE7697" s="157">
        <f>IF('1a-Electricity'!$R$77="no","",ROUND(AD7697,4))</f>
        <v>0.65200000000000002</v>
      </c>
      <c r="AF7697" s="157">
        <f>IF('1a-Electricity'!$R$78="no","",ROUND(AD7697,4))</f>
        <v>0.65200000000000002</v>
      </c>
      <c r="AG7697" s="157">
        <f>IF('1a-Electricity'!$R$79="no","",ROUND(AD7697,4))</f>
        <v>0.65200000000000002</v>
      </c>
      <c r="BL7697" s="157">
        <f t="shared" si="256"/>
        <v>0.65100000000000047</v>
      </c>
      <c r="BM7697" s="157">
        <f>IF('1b-NaturalGas'!$R$87="no","",ROUND(BL7697,4))</f>
        <v>0.65100000000000002</v>
      </c>
      <c r="BN7697" s="157">
        <f>IF('1b-NaturalGas'!$R$88="no","",ROUND(BL7697,4))</f>
        <v>0.65100000000000002</v>
      </c>
      <c r="BO7697" s="157">
        <f>IF('1b-NaturalGas'!$R$89="no","",ROUND(BL7697,4))</f>
        <v>0.65100000000000002</v>
      </c>
      <c r="BP7697" s="157">
        <f>IF('1b-NaturalGas'!$R$90="no","not applicable (based on previous answers)",ROUND(BL7697,4))</f>
        <v>0.65100000000000002</v>
      </c>
      <c r="BQ7697" s="157">
        <f>IF('1b-NaturalGas'!$R$91="no","not applicable (based on previous answers)",ROUND(BL7697,4))</f>
        <v>0.65100000000000002</v>
      </c>
    </row>
    <row r="7698" spans="30:69" x14ac:dyDescent="0.25">
      <c r="AD7698" s="157">
        <f t="shared" si="255"/>
        <v>0.65300000000000047</v>
      </c>
      <c r="AE7698" s="157">
        <f>IF('1a-Electricity'!$R$77="no","",ROUND(AD7698,4))</f>
        <v>0.65300000000000002</v>
      </c>
      <c r="AF7698" s="157">
        <f>IF('1a-Electricity'!$R$78="no","",ROUND(AD7698,4))</f>
        <v>0.65300000000000002</v>
      </c>
      <c r="AG7698" s="157">
        <f>IF('1a-Electricity'!$R$79="no","",ROUND(AD7698,4))</f>
        <v>0.65300000000000002</v>
      </c>
      <c r="BL7698" s="157">
        <f t="shared" si="256"/>
        <v>0.65200000000000047</v>
      </c>
      <c r="BM7698" s="157">
        <f>IF('1b-NaturalGas'!$R$87="no","",ROUND(BL7698,4))</f>
        <v>0.65200000000000002</v>
      </c>
      <c r="BN7698" s="157">
        <f>IF('1b-NaturalGas'!$R$88="no","",ROUND(BL7698,4))</f>
        <v>0.65200000000000002</v>
      </c>
      <c r="BO7698" s="157">
        <f>IF('1b-NaturalGas'!$R$89="no","",ROUND(BL7698,4))</f>
        <v>0.65200000000000002</v>
      </c>
      <c r="BP7698" s="157">
        <f>IF('1b-NaturalGas'!$R$90="no","not applicable (based on previous answers)",ROUND(BL7698,4))</f>
        <v>0.65200000000000002</v>
      </c>
      <c r="BQ7698" s="157">
        <f>IF('1b-NaturalGas'!$R$91="no","not applicable (based on previous answers)",ROUND(BL7698,4))</f>
        <v>0.65200000000000002</v>
      </c>
    </row>
    <row r="7699" spans="30:69" x14ac:dyDescent="0.25">
      <c r="AD7699" s="157">
        <f t="shared" si="255"/>
        <v>0.65400000000000047</v>
      </c>
      <c r="AE7699" s="157">
        <f>IF('1a-Electricity'!$R$77="no","",ROUND(AD7699,4))</f>
        <v>0.65400000000000003</v>
      </c>
      <c r="AF7699" s="157">
        <f>IF('1a-Electricity'!$R$78="no","",ROUND(AD7699,4))</f>
        <v>0.65400000000000003</v>
      </c>
      <c r="AG7699" s="157">
        <f>IF('1a-Electricity'!$R$79="no","",ROUND(AD7699,4))</f>
        <v>0.65400000000000003</v>
      </c>
      <c r="BL7699" s="157">
        <f t="shared" si="256"/>
        <v>0.65300000000000047</v>
      </c>
      <c r="BM7699" s="157">
        <f>IF('1b-NaturalGas'!$R$87="no","",ROUND(BL7699,4))</f>
        <v>0.65300000000000002</v>
      </c>
      <c r="BN7699" s="157">
        <f>IF('1b-NaturalGas'!$R$88="no","",ROUND(BL7699,4))</f>
        <v>0.65300000000000002</v>
      </c>
      <c r="BO7699" s="157">
        <f>IF('1b-NaturalGas'!$R$89="no","",ROUND(BL7699,4))</f>
        <v>0.65300000000000002</v>
      </c>
      <c r="BP7699" s="157">
        <f>IF('1b-NaturalGas'!$R$90="no","not applicable (based on previous answers)",ROUND(BL7699,4))</f>
        <v>0.65300000000000002</v>
      </c>
      <c r="BQ7699" s="157">
        <f>IF('1b-NaturalGas'!$R$91="no","not applicable (based on previous answers)",ROUND(BL7699,4))</f>
        <v>0.65300000000000002</v>
      </c>
    </row>
    <row r="7700" spans="30:69" x14ac:dyDescent="0.25">
      <c r="AD7700" s="157">
        <f t="shared" si="255"/>
        <v>0.65500000000000047</v>
      </c>
      <c r="AE7700" s="157">
        <f>IF('1a-Electricity'!$R$77="no","",ROUND(AD7700,4))</f>
        <v>0.65500000000000003</v>
      </c>
      <c r="AF7700" s="157">
        <f>IF('1a-Electricity'!$R$78="no","",ROUND(AD7700,4))</f>
        <v>0.65500000000000003</v>
      </c>
      <c r="AG7700" s="157">
        <f>IF('1a-Electricity'!$R$79="no","",ROUND(AD7700,4))</f>
        <v>0.65500000000000003</v>
      </c>
      <c r="BL7700" s="157">
        <f t="shared" si="256"/>
        <v>0.65400000000000047</v>
      </c>
      <c r="BM7700" s="157">
        <f>IF('1b-NaturalGas'!$R$87="no","",ROUND(BL7700,4))</f>
        <v>0.65400000000000003</v>
      </c>
      <c r="BN7700" s="157">
        <f>IF('1b-NaturalGas'!$R$88="no","",ROUND(BL7700,4))</f>
        <v>0.65400000000000003</v>
      </c>
      <c r="BO7700" s="157">
        <f>IF('1b-NaturalGas'!$R$89="no","",ROUND(BL7700,4))</f>
        <v>0.65400000000000003</v>
      </c>
      <c r="BP7700" s="157">
        <f>IF('1b-NaturalGas'!$R$90="no","not applicable (based on previous answers)",ROUND(BL7700,4))</f>
        <v>0.65400000000000003</v>
      </c>
      <c r="BQ7700" s="157">
        <f>IF('1b-NaturalGas'!$R$91="no","not applicable (based on previous answers)",ROUND(BL7700,4))</f>
        <v>0.65400000000000003</v>
      </c>
    </row>
    <row r="7701" spans="30:69" x14ac:dyDescent="0.25">
      <c r="AD7701" s="157">
        <f t="shared" si="255"/>
        <v>0.65600000000000047</v>
      </c>
      <c r="AE7701" s="157">
        <f>IF('1a-Electricity'!$R$77="no","",ROUND(AD7701,4))</f>
        <v>0.65600000000000003</v>
      </c>
      <c r="AF7701" s="157">
        <f>IF('1a-Electricity'!$R$78="no","",ROUND(AD7701,4))</f>
        <v>0.65600000000000003</v>
      </c>
      <c r="AG7701" s="157">
        <f>IF('1a-Electricity'!$R$79="no","",ROUND(AD7701,4))</f>
        <v>0.65600000000000003</v>
      </c>
      <c r="BL7701" s="157">
        <f t="shared" si="256"/>
        <v>0.65500000000000047</v>
      </c>
      <c r="BM7701" s="157">
        <f>IF('1b-NaturalGas'!$R$87="no","",ROUND(BL7701,4))</f>
        <v>0.65500000000000003</v>
      </c>
      <c r="BN7701" s="157">
        <f>IF('1b-NaturalGas'!$R$88="no","",ROUND(BL7701,4))</f>
        <v>0.65500000000000003</v>
      </c>
      <c r="BO7701" s="157">
        <f>IF('1b-NaturalGas'!$R$89="no","",ROUND(BL7701,4))</f>
        <v>0.65500000000000003</v>
      </c>
      <c r="BP7701" s="157">
        <f>IF('1b-NaturalGas'!$R$90="no","not applicable (based on previous answers)",ROUND(BL7701,4))</f>
        <v>0.65500000000000003</v>
      </c>
      <c r="BQ7701" s="157">
        <f>IF('1b-NaturalGas'!$R$91="no","not applicable (based on previous answers)",ROUND(BL7701,4))</f>
        <v>0.65500000000000003</v>
      </c>
    </row>
    <row r="7702" spans="30:69" x14ac:dyDescent="0.25">
      <c r="AD7702" s="157">
        <f t="shared" si="255"/>
        <v>0.65700000000000047</v>
      </c>
      <c r="AE7702" s="157">
        <f>IF('1a-Electricity'!$R$77="no","",ROUND(AD7702,4))</f>
        <v>0.65700000000000003</v>
      </c>
      <c r="AF7702" s="157">
        <f>IF('1a-Electricity'!$R$78="no","",ROUND(AD7702,4))</f>
        <v>0.65700000000000003</v>
      </c>
      <c r="AG7702" s="157">
        <f>IF('1a-Electricity'!$R$79="no","",ROUND(AD7702,4))</f>
        <v>0.65700000000000003</v>
      </c>
      <c r="BL7702" s="157">
        <f t="shared" si="256"/>
        <v>0.65600000000000047</v>
      </c>
      <c r="BM7702" s="157">
        <f>IF('1b-NaturalGas'!$R$87="no","",ROUND(BL7702,4))</f>
        <v>0.65600000000000003</v>
      </c>
      <c r="BN7702" s="157">
        <f>IF('1b-NaturalGas'!$R$88="no","",ROUND(BL7702,4))</f>
        <v>0.65600000000000003</v>
      </c>
      <c r="BO7702" s="157">
        <f>IF('1b-NaturalGas'!$R$89="no","",ROUND(BL7702,4))</f>
        <v>0.65600000000000003</v>
      </c>
      <c r="BP7702" s="157">
        <f>IF('1b-NaturalGas'!$R$90="no","not applicable (based on previous answers)",ROUND(BL7702,4))</f>
        <v>0.65600000000000003</v>
      </c>
      <c r="BQ7702" s="157">
        <f>IF('1b-NaturalGas'!$R$91="no","not applicable (based on previous answers)",ROUND(BL7702,4))</f>
        <v>0.65600000000000003</v>
      </c>
    </row>
    <row r="7703" spans="30:69" x14ac:dyDescent="0.25">
      <c r="AD7703" s="157">
        <f t="shared" si="255"/>
        <v>0.65800000000000047</v>
      </c>
      <c r="AE7703" s="157">
        <f>IF('1a-Electricity'!$R$77="no","",ROUND(AD7703,4))</f>
        <v>0.65800000000000003</v>
      </c>
      <c r="AF7703" s="157">
        <f>IF('1a-Electricity'!$R$78="no","",ROUND(AD7703,4))</f>
        <v>0.65800000000000003</v>
      </c>
      <c r="AG7703" s="157">
        <f>IF('1a-Electricity'!$R$79="no","",ROUND(AD7703,4))</f>
        <v>0.65800000000000003</v>
      </c>
      <c r="BL7703" s="157">
        <f t="shared" si="256"/>
        <v>0.65700000000000047</v>
      </c>
      <c r="BM7703" s="157">
        <f>IF('1b-NaturalGas'!$R$87="no","",ROUND(BL7703,4))</f>
        <v>0.65700000000000003</v>
      </c>
      <c r="BN7703" s="157">
        <f>IF('1b-NaturalGas'!$R$88="no","",ROUND(BL7703,4))</f>
        <v>0.65700000000000003</v>
      </c>
      <c r="BO7703" s="157">
        <f>IF('1b-NaturalGas'!$R$89="no","",ROUND(BL7703,4))</f>
        <v>0.65700000000000003</v>
      </c>
      <c r="BP7703" s="157">
        <f>IF('1b-NaturalGas'!$R$90="no","not applicable (based on previous answers)",ROUND(BL7703,4))</f>
        <v>0.65700000000000003</v>
      </c>
      <c r="BQ7703" s="157">
        <f>IF('1b-NaturalGas'!$R$91="no","not applicable (based on previous answers)",ROUND(BL7703,4))</f>
        <v>0.65700000000000003</v>
      </c>
    </row>
    <row r="7704" spans="30:69" x14ac:dyDescent="0.25">
      <c r="AD7704" s="157">
        <f t="shared" si="255"/>
        <v>0.65900000000000047</v>
      </c>
      <c r="AE7704" s="157">
        <f>IF('1a-Electricity'!$R$77="no","",ROUND(AD7704,4))</f>
        <v>0.65900000000000003</v>
      </c>
      <c r="AF7704" s="157">
        <f>IF('1a-Electricity'!$R$78="no","",ROUND(AD7704,4))</f>
        <v>0.65900000000000003</v>
      </c>
      <c r="AG7704" s="157">
        <f>IF('1a-Electricity'!$R$79="no","",ROUND(AD7704,4))</f>
        <v>0.65900000000000003</v>
      </c>
      <c r="BL7704" s="157">
        <f t="shared" si="256"/>
        <v>0.65800000000000047</v>
      </c>
      <c r="BM7704" s="157">
        <f>IF('1b-NaturalGas'!$R$87="no","",ROUND(BL7704,4))</f>
        <v>0.65800000000000003</v>
      </c>
      <c r="BN7704" s="157">
        <f>IF('1b-NaturalGas'!$R$88="no","",ROUND(BL7704,4))</f>
        <v>0.65800000000000003</v>
      </c>
      <c r="BO7704" s="157">
        <f>IF('1b-NaturalGas'!$R$89="no","",ROUND(BL7704,4))</f>
        <v>0.65800000000000003</v>
      </c>
      <c r="BP7704" s="157">
        <f>IF('1b-NaturalGas'!$R$90="no","not applicable (based on previous answers)",ROUND(BL7704,4))</f>
        <v>0.65800000000000003</v>
      </c>
      <c r="BQ7704" s="157">
        <f>IF('1b-NaturalGas'!$R$91="no","not applicable (based on previous answers)",ROUND(BL7704,4))</f>
        <v>0.65800000000000003</v>
      </c>
    </row>
    <row r="7705" spans="30:69" x14ac:dyDescent="0.25">
      <c r="AD7705" s="157">
        <f t="shared" si="255"/>
        <v>0.66000000000000048</v>
      </c>
      <c r="AE7705" s="157">
        <f>IF('1a-Electricity'!$R$77="no","",ROUND(AD7705,4))</f>
        <v>0.66</v>
      </c>
      <c r="AF7705" s="157">
        <f>IF('1a-Electricity'!$R$78="no","",ROUND(AD7705,4))</f>
        <v>0.66</v>
      </c>
      <c r="AG7705" s="157">
        <f>IF('1a-Electricity'!$R$79="no","",ROUND(AD7705,4))</f>
        <v>0.66</v>
      </c>
      <c r="BL7705" s="157">
        <f t="shared" si="256"/>
        <v>0.65900000000000047</v>
      </c>
      <c r="BM7705" s="157">
        <f>IF('1b-NaturalGas'!$R$87="no","",ROUND(BL7705,4))</f>
        <v>0.65900000000000003</v>
      </c>
      <c r="BN7705" s="157">
        <f>IF('1b-NaturalGas'!$R$88="no","",ROUND(BL7705,4))</f>
        <v>0.65900000000000003</v>
      </c>
      <c r="BO7705" s="157">
        <f>IF('1b-NaturalGas'!$R$89="no","",ROUND(BL7705,4))</f>
        <v>0.65900000000000003</v>
      </c>
      <c r="BP7705" s="157">
        <f>IF('1b-NaturalGas'!$R$90="no","not applicable (based on previous answers)",ROUND(BL7705,4))</f>
        <v>0.65900000000000003</v>
      </c>
      <c r="BQ7705" s="157">
        <f>IF('1b-NaturalGas'!$R$91="no","not applicable (based on previous answers)",ROUND(BL7705,4))</f>
        <v>0.65900000000000003</v>
      </c>
    </row>
    <row r="7706" spans="30:69" x14ac:dyDescent="0.25">
      <c r="AD7706" s="157">
        <f t="shared" si="255"/>
        <v>0.66100000000000048</v>
      </c>
      <c r="AE7706" s="157">
        <f>IF('1a-Electricity'!$R$77="no","",ROUND(AD7706,4))</f>
        <v>0.66100000000000003</v>
      </c>
      <c r="AF7706" s="157">
        <f>IF('1a-Electricity'!$R$78="no","",ROUND(AD7706,4))</f>
        <v>0.66100000000000003</v>
      </c>
      <c r="AG7706" s="157">
        <f>IF('1a-Electricity'!$R$79="no","",ROUND(AD7706,4))</f>
        <v>0.66100000000000003</v>
      </c>
      <c r="BL7706" s="157">
        <f t="shared" si="256"/>
        <v>0.66000000000000048</v>
      </c>
      <c r="BM7706" s="157">
        <f>IF('1b-NaturalGas'!$R$87="no","",ROUND(BL7706,4))</f>
        <v>0.66</v>
      </c>
      <c r="BN7706" s="157">
        <f>IF('1b-NaturalGas'!$R$88="no","",ROUND(BL7706,4))</f>
        <v>0.66</v>
      </c>
      <c r="BO7706" s="157">
        <f>IF('1b-NaturalGas'!$R$89="no","",ROUND(BL7706,4))</f>
        <v>0.66</v>
      </c>
      <c r="BP7706" s="157">
        <f>IF('1b-NaturalGas'!$R$90="no","not applicable (based on previous answers)",ROUND(BL7706,4))</f>
        <v>0.66</v>
      </c>
      <c r="BQ7706" s="157">
        <f>IF('1b-NaturalGas'!$R$91="no","not applicable (based on previous answers)",ROUND(BL7706,4))</f>
        <v>0.66</v>
      </c>
    </row>
    <row r="7707" spans="30:69" x14ac:dyDescent="0.25">
      <c r="AD7707" s="157">
        <f t="shared" si="255"/>
        <v>0.66200000000000048</v>
      </c>
      <c r="AE7707" s="157">
        <f>IF('1a-Electricity'!$R$77="no","",ROUND(AD7707,4))</f>
        <v>0.66200000000000003</v>
      </c>
      <c r="AF7707" s="157">
        <f>IF('1a-Electricity'!$R$78="no","",ROUND(AD7707,4))</f>
        <v>0.66200000000000003</v>
      </c>
      <c r="AG7707" s="157">
        <f>IF('1a-Electricity'!$R$79="no","",ROUND(AD7707,4))</f>
        <v>0.66200000000000003</v>
      </c>
      <c r="BL7707" s="157">
        <f t="shared" si="256"/>
        <v>0.66100000000000048</v>
      </c>
      <c r="BM7707" s="157">
        <f>IF('1b-NaturalGas'!$R$87="no","",ROUND(BL7707,4))</f>
        <v>0.66100000000000003</v>
      </c>
      <c r="BN7707" s="157">
        <f>IF('1b-NaturalGas'!$R$88="no","",ROUND(BL7707,4))</f>
        <v>0.66100000000000003</v>
      </c>
      <c r="BO7707" s="157">
        <f>IF('1b-NaturalGas'!$R$89="no","",ROUND(BL7707,4))</f>
        <v>0.66100000000000003</v>
      </c>
      <c r="BP7707" s="157">
        <f>IF('1b-NaturalGas'!$R$90="no","not applicable (based on previous answers)",ROUND(BL7707,4))</f>
        <v>0.66100000000000003</v>
      </c>
      <c r="BQ7707" s="157">
        <f>IF('1b-NaturalGas'!$R$91="no","not applicable (based on previous answers)",ROUND(BL7707,4))</f>
        <v>0.66100000000000003</v>
      </c>
    </row>
    <row r="7708" spans="30:69" x14ac:dyDescent="0.25">
      <c r="AD7708" s="157">
        <f t="shared" si="255"/>
        <v>0.66300000000000048</v>
      </c>
      <c r="AE7708" s="157">
        <f>IF('1a-Electricity'!$R$77="no","",ROUND(AD7708,4))</f>
        <v>0.66300000000000003</v>
      </c>
      <c r="AF7708" s="157">
        <f>IF('1a-Electricity'!$R$78="no","",ROUND(AD7708,4))</f>
        <v>0.66300000000000003</v>
      </c>
      <c r="AG7708" s="157">
        <f>IF('1a-Electricity'!$R$79="no","",ROUND(AD7708,4))</f>
        <v>0.66300000000000003</v>
      </c>
      <c r="BL7708" s="157">
        <f t="shared" si="256"/>
        <v>0.66200000000000048</v>
      </c>
      <c r="BM7708" s="157">
        <f>IF('1b-NaturalGas'!$R$87="no","",ROUND(BL7708,4))</f>
        <v>0.66200000000000003</v>
      </c>
      <c r="BN7708" s="157">
        <f>IF('1b-NaturalGas'!$R$88="no","",ROUND(BL7708,4))</f>
        <v>0.66200000000000003</v>
      </c>
      <c r="BO7708" s="157">
        <f>IF('1b-NaturalGas'!$R$89="no","",ROUND(BL7708,4))</f>
        <v>0.66200000000000003</v>
      </c>
      <c r="BP7708" s="157">
        <f>IF('1b-NaturalGas'!$R$90="no","not applicable (based on previous answers)",ROUND(BL7708,4))</f>
        <v>0.66200000000000003</v>
      </c>
      <c r="BQ7708" s="157">
        <f>IF('1b-NaturalGas'!$R$91="no","not applicable (based on previous answers)",ROUND(BL7708,4))</f>
        <v>0.66200000000000003</v>
      </c>
    </row>
    <row r="7709" spans="30:69" x14ac:dyDescent="0.25">
      <c r="AD7709" s="157">
        <f t="shared" si="255"/>
        <v>0.66400000000000048</v>
      </c>
      <c r="AE7709" s="157">
        <f>IF('1a-Electricity'!$R$77="no","",ROUND(AD7709,4))</f>
        <v>0.66400000000000003</v>
      </c>
      <c r="AF7709" s="157">
        <f>IF('1a-Electricity'!$R$78="no","",ROUND(AD7709,4))</f>
        <v>0.66400000000000003</v>
      </c>
      <c r="AG7709" s="157">
        <f>IF('1a-Electricity'!$R$79="no","",ROUND(AD7709,4))</f>
        <v>0.66400000000000003</v>
      </c>
      <c r="BL7709" s="157">
        <f t="shared" si="256"/>
        <v>0.66300000000000048</v>
      </c>
      <c r="BM7709" s="157">
        <f>IF('1b-NaturalGas'!$R$87="no","",ROUND(BL7709,4))</f>
        <v>0.66300000000000003</v>
      </c>
      <c r="BN7709" s="157">
        <f>IF('1b-NaturalGas'!$R$88="no","",ROUND(BL7709,4))</f>
        <v>0.66300000000000003</v>
      </c>
      <c r="BO7709" s="157">
        <f>IF('1b-NaturalGas'!$R$89="no","",ROUND(BL7709,4))</f>
        <v>0.66300000000000003</v>
      </c>
      <c r="BP7709" s="157">
        <f>IF('1b-NaturalGas'!$R$90="no","not applicable (based on previous answers)",ROUND(BL7709,4))</f>
        <v>0.66300000000000003</v>
      </c>
      <c r="BQ7709" s="157">
        <f>IF('1b-NaturalGas'!$R$91="no","not applicable (based on previous answers)",ROUND(BL7709,4))</f>
        <v>0.66300000000000003</v>
      </c>
    </row>
    <row r="7710" spans="30:69" x14ac:dyDescent="0.25">
      <c r="AD7710" s="157">
        <f t="shared" si="255"/>
        <v>0.66500000000000048</v>
      </c>
      <c r="AE7710" s="157">
        <f>IF('1a-Electricity'!$R$77="no","",ROUND(AD7710,4))</f>
        <v>0.66500000000000004</v>
      </c>
      <c r="AF7710" s="157">
        <f>IF('1a-Electricity'!$R$78="no","",ROUND(AD7710,4))</f>
        <v>0.66500000000000004</v>
      </c>
      <c r="AG7710" s="157">
        <f>IF('1a-Electricity'!$R$79="no","",ROUND(AD7710,4))</f>
        <v>0.66500000000000004</v>
      </c>
      <c r="BL7710" s="157">
        <f t="shared" si="256"/>
        <v>0.66400000000000048</v>
      </c>
      <c r="BM7710" s="157">
        <f>IF('1b-NaturalGas'!$R$87="no","",ROUND(BL7710,4))</f>
        <v>0.66400000000000003</v>
      </c>
      <c r="BN7710" s="157">
        <f>IF('1b-NaturalGas'!$R$88="no","",ROUND(BL7710,4))</f>
        <v>0.66400000000000003</v>
      </c>
      <c r="BO7710" s="157">
        <f>IF('1b-NaturalGas'!$R$89="no","",ROUND(BL7710,4))</f>
        <v>0.66400000000000003</v>
      </c>
      <c r="BP7710" s="157">
        <f>IF('1b-NaturalGas'!$R$90="no","not applicable (based on previous answers)",ROUND(BL7710,4))</f>
        <v>0.66400000000000003</v>
      </c>
      <c r="BQ7710" s="157">
        <f>IF('1b-NaturalGas'!$R$91="no","not applicable (based on previous answers)",ROUND(BL7710,4))</f>
        <v>0.66400000000000003</v>
      </c>
    </row>
    <row r="7711" spans="30:69" x14ac:dyDescent="0.25">
      <c r="AD7711" s="157">
        <f t="shared" si="255"/>
        <v>0.66600000000000048</v>
      </c>
      <c r="AE7711" s="157">
        <f>IF('1a-Electricity'!$R$77="no","",ROUND(AD7711,4))</f>
        <v>0.66600000000000004</v>
      </c>
      <c r="AF7711" s="157">
        <f>IF('1a-Electricity'!$R$78="no","",ROUND(AD7711,4))</f>
        <v>0.66600000000000004</v>
      </c>
      <c r="AG7711" s="157">
        <f>IF('1a-Electricity'!$R$79="no","",ROUND(AD7711,4))</f>
        <v>0.66600000000000004</v>
      </c>
      <c r="BL7711" s="157">
        <f t="shared" si="256"/>
        <v>0.66500000000000048</v>
      </c>
      <c r="BM7711" s="157">
        <f>IF('1b-NaturalGas'!$R$87="no","",ROUND(BL7711,4))</f>
        <v>0.66500000000000004</v>
      </c>
      <c r="BN7711" s="157">
        <f>IF('1b-NaturalGas'!$R$88="no","",ROUND(BL7711,4))</f>
        <v>0.66500000000000004</v>
      </c>
      <c r="BO7711" s="157">
        <f>IF('1b-NaturalGas'!$R$89="no","",ROUND(BL7711,4))</f>
        <v>0.66500000000000004</v>
      </c>
      <c r="BP7711" s="157">
        <f>IF('1b-NaturalGas'!$R$90="no","not applicable (based on previous answers)",ROUND(BL7711,4))</f>
        <v>0.66500000000000004</v>
      </c>
      <c r="BQ7711" s="157">
        <f>IF('1b-NaturalGas'!$R$91="no","not applicable (based on previous answers)",ROUND(BL7711,4))</f>
        <v>0.66500000000000004</v>
      </c>
    </row>
    <row r="7712" spans="30:69" x14ac:dyDescent="0.25">
      <c r="AD7712" s="157">
        <f t="shared" si="255"/>
        <v>0.66700000000000048</v>
      </c>
      <c r="AE7712" s="157">
        <f>IF('1a-Electricity'!$R$77="no","",ROUND(AD7712,4))</f>
        <v>0.66700000000000004</v>
      </c>
      <c r="AF7712" s="157">
        <f>IF('1a-Electricity'!$R$78="no","",ROUND(AD7712,4))</f>
        <v>0.66700000000000004</v>
      </c>
      <c r="AG7712" s="157">
        <f>IF('1a-Electricity'!$R$79="no","",ROUND(AD7712,4))</f>
        <v>0.66700000000000004</v>
      </c>
      <c r="BL7712" s="157">
        <f t="shared" si="256"/>
        <v>0.66600000000000048</v>
      </c>
      <c r="BM7712" s="157">
        <f>IF('1b-NaturalGas'!$R$87="no","",ROUND(BL7712,4))</f>
        <v>0.66600000000000004</v>
      </c>
      <c r="BN7712" s="157">
        <f>IF('1b-NaturalGas'!$R$88="no","",ROUND(BL7712,4))</f>
        <v>0.66600000000000004</v>
      </c>
      <c r="BO7712" s="157">
        <f>IF('1b-NaturalGas'!$R$89="no","",ROUND(BL7712,4))</f>
        <v>0.66600000000000004</v>
      </c>
      <c r="BP7712" s="157">
        <f>IF('1b-NaturalGas'!$R$90="no","not applicable (based on previous answers)",ROUND(BL7712,4))</f>
        <v>0.66600000000000004</v>
      </c>
      <c r="BQ7712" s="157">
        <f>IF('1b-NaturalGas'!$R$91="no","not applicable (based on previous answers)",ROUND(BL7712,4))</f>
        <v>0.66600000000000004</v>
      </c>
    </row>
    <row r="7713" spans="30:69" x14ac:dyDescent="0.25">
      <c r="AD7713" s="157">
        <f t="shared" si="255"/>
        <v>0.66800000000000048</v>
      </c>
      <c r="AE7713" s="157">
        <f>IF('1a-Electricity'!$R$77="no","",ROUND(AD7713,4))</f>
        <v>0.66800000000000004</v>
      </c>
      <c r="AF7713" s="157">
        <f>IF('1a-Electricity'!$R$78="no","",ROUND(AD7713,4))</f>
        <v>0.66800000000000004</v>
      </c>
      <c r="AG7713" s="157">
        <f>IF('1a-Electricity'!$R$79="no","",ROUND(AD7713,4))</f>
        <v>0.66800000000000004</v>
      </c>
      <c r="BL7713" s="157">
        <f t="shared" si="256"/>
        <v>0.66700000000000048</v>
      </c>
      <c r="BM7713" s="157">
        <f>IF('1b-NaturalGas'!$R$87="no","",ROUND(BL7713,4))</f>
        <v>0.66700000000000004</v>
      </c>
      <c r="BN7713" s="157">
        <f>IF('1b-NaturalGas'!$R$88="no","",ROUND(BL7713,4))</f>
        <v>0.66700000000000004</v>
      </c>
      <c r="BO7713" s="157">
        <f>IF('1b-NaturalGas'!$R$89="no","",ROUND(BL7713,4))</f>
        <v>0.66700000000000004</v>
      </c>
      <c r="BP7713" s="157">
        <f>IF('1b-NaturalGas'!$R$90="no","not applicable (based on previous answers)",ROUND(BL7713,4))</f>
        <v>0.66700000000000004</v>
      </c>
      <c r="BQ7713" s="157">
        <f>IF('1b-NaturalGas'!$R$91="no","not applicable (based on previous answers)",ROUND(BL7713,4))</f>
        <v>0.66700000000000004</v>
      </c>
    </row>
    <row r="7714" spans="30:69" x14ac:dyDescent="0.25">
      <c r="AD7714" s="157">
        <f t="shared" si="255"/>
        <v>0.66900000000000048</v>
      </c>
      <c r="AE7714" s="157">
        <f>IF('1a-Electricity'!$R$77="no","",ROUND(AD7714,4))</f>
        <v>0.66900000000000004</v>
      </c>
      <c r="AF7714" s="157">
        <f>IF('1a-Electricity'!$R$78="no","",ROUND(AD7714,4))</f>
        <v>0.66900000000000004</v>
      </c>
      <c r="AG7714" s="157">
        <f>IF('1a-Electricity'!$R$79="no","",ROUND(AD7714,4))</f>
        <v>0.66900000000000004</v>
      </c>
      <c r="BL7714" s="157">
        <f t="shared" si="256"/>
        <v>0.66800000000000048</v>
      </c>
      <c r="BM7714" s="157">
        <f>IF('1b-NaturalGas'!$R$87="no","",ROUND(BL7714,4))</f>
        <v>0.66800000000000004</v>
      </c>
      <c r="BN7714" s="157">
        <f>IF('1b-NaturalGas'!$R$88="no","",ROUND(BL7714,4))</f>
        <v>0.66800000000000004</v>
      </c>
      <c r="BO7714" s="157">
        <f>IF('1b-NaturalGas'!$R$89="no","",ROUND(BL7714,4))</f>
        <v>0.66800000000000004</v>
      </c>
      <c r="BP7714" s="157">
        <f>IF('1b-NaturalGas'!$R$90="no","not applicable (based on previous answers)",ROUND(BL7714,4))</f>
        <v>0.66800000000000004</v>
      </c>
      <c r="BQ7714" s="157">
        <f>IF('1b-NaturalGas'!$R$91="no","not applicable (based on previous answers)",ROUND(BL7714,4))</f>
        <v>0.66800000000000004</v>
      </c>
    </row>
    <row r="7715" spans="30:69" x14ac:dyDescent="0.25">
      <c r="AD7715" s="157">
        <f t="shared" si="255"/>
        <v>0.67000000000000048</v>
      </c>
      <c r="AE7715" s="157">
        <f>IF('1a-Electricity'!$R$77="no","",ROUND(AD7715,4))</f>
        <v>0.67</v>
      </c>
      <c r="AF7715" s="157">
        <f>IF('1a-Electricity'!$R$78="no","",ROUND(AD7715,4))</f>
        <v>0.67</v>
      </c>
      <c r="AG7715" s="157">
        <f>IF('1a-Electricity'!$R$79="no","",ROUND(AD7715,4))</f>
        <v>0.67</v>
      </c>
      <c r="BL7715" s="157">
        <f t="shared" si="256"/>
        <v>0.66900000000000048</v>
      </c>
      <c r="BM7715" s="157">
        <f>IF('1b-NaturalGas'!$R$87="no","",ROUND(BL7715,4))</f>
        <v>0.66900000000000004</v>
      </c>
      <c r="BN7715" s="157">
        <f>IF('1b-NaturalGas'!$R$88="no","",ROUND(BL7715,4))</f>
        <v>0.66900000000000004</v>
      </c>
      <c r="BO7715" s="157">
        <f>IF('1b-NaturalGas'!$R$89="no","",ROUND(BL7715,4))</f>
        <v>0.66900000000000004</v>
      </c>
      <c r="BP7715" s="157">
        <f>IF('1b-NaturalGas'!$R$90="no","not applicable (based on previous answers)",ROUND(BL7715,4))</f>
        <v>0.66900000000000004</v>
      </c>
      <c r="BQ7715" s="157">
        <f>IF('1b-NaturalGas'!$R$91="no","not applicable (based on previous answers)",ROUND(BL7715,4))</f>
        <v>0.66900000000000004</v>
      </c>
    </row>
    <row r="7716" spans="30:69" x14ac:dyDescent="0.25">
      <c r="AD7716" s="157">
        <f t="shared" si="255"/>
        <v>0.67100000000000048</v>
      </c>
      <c r="AE7716" s="157">
        <f>IF('1a-Electricity'!$R$77="no","",ROUND(AD7716,4))</f>
        <v>0.67100000000000004</v>
      </c>
      <c r="AF7716" s="157">
        <f>IF('1a-Electricity'!$R$78="no","",ROUND(AD7716,4))</f>
        <v>0.67100000000000004</v>
      </c>
      <c r="AG7716" s="157">
        <f>IF('1a-Electricity'!$R$79="no","",ROUND(AD7716,4))</f>
        <v>0.67100000000000004</v>
      </c>
      <c r="BL7716" s="157">
        <f t="shared" si="256"/>
        <v>0.67000000000000048</v>
      </c>
      <c r="BM7716" s="157">
        <f>IF('1b-NaturalGas'!$R$87="no","",ROUND(BL7716,4))</f>
        <v>0.67</v>
      </c>
      <c r="BN7716" s="157">
        <f>IF('1b-NaturalGas'!$R$88="no","",ROUND(BL7716,4))</f>
        <v>0.67</v>
      </c>
      <c r="BO7716" s="157">
        <f>IF('1b-NaturalGas'!$R$89="no","",ROUND(BL7716,4))</f>
        <v>0.67</v>
      </c>
      <c r="BP7716" s="157">
        <f>IF('1b-NaturalGas'!$R$90="no","not applicable (based on previous answers)",ROUND(BL7716,4))</f>
        <v>0.67</v>
      </c>
      <c r="BQ7716" s="157">
        <f>IF('1b-NaturalGas'!$R$91="no","not applicable (based on previous answers)",ROUND(BL7716,4))</f>
        <v>0.67</v>
      </c>
    </row>
    <row r="7717" spans="30:69" x14ac:dyDescent="0.25">
      <c r="AD7717" s="157">
        <f t="shared" si="255"/>
        <v>0.67200000000000049</v>
      </c>
      <c r="AE7717" s="157">
        <f>IF('1a-Electricity'!$R$77="no","",ROUND(AD7717,4))</f>
        <v>0.67200000000000004</v>
      </c>
      <c r="AF7717" s="157">
        <f>IF('1a-Electricity'!$R$78="no","",ROUND(AD7717,4))</f>
        <v>0.67200000000000004</v>
      </c>
      <c r="AG7717" s="157">
        <f>IF('1a-Electricity'!$R$79="no","",ROUND(AD7717,4))</f>
        <v>0.67200000000000004</v>
      </c>
      <c r="BL7717" s="157">
        <f t="shared" si="256"/>
        <v>0.67100000000000048</v>
      </c>
      <c r="BM7717" s="157">
        <f>IF('1b-NaturalGas'!$R$87="no","",ROUND(BL7717,4))</f>
        <v>0.67100000000000004</v>
      </c>
      <c r="BN7717" s="157">
        <f>IF('1b-NaturalGas'!$R$88="no","",ROUND(BL7717,4))</f>
        <v>0.67100000000000004</v>
      </c>
      <c r="BO7717" s="157">
        <f>IF('1b-NaturalGas'!$R$89="no","",ROUND(BL7717,4))</f>
        <v>0.67100000000000004</v>
      </c>
      <c r="BP7717" s="157">
        <f>IF('1b-NaturalGas'!$R$90="no","not applicable (based on previous answers)",ROUND(BL7717,4))</f>
        <v>0.67100000000000004</v>
      </c>
      <c r="BQ7717" s="157">
        <f>IF('1b-NaturalGas'!$R$91="no","not applicable (based on previous answers)",ROUND(BL7717,4))</f>
        <v>0.67100000000000004</v>
      </c>
    </row>
    <row r="7718" spans="30:69" x14ac:dyDescent="0.25">
      <c r="AD7718" s="157">
        <f t="shared" si="255"/>
        <v>0.67300000000000049</v>
      </c>
      <c r="AE7718" s="157">
        <f>IF('1a-Electricity'!$R$77="no","",ROUND(AD7718,4))</f>
        <v>0.67300000000000004</v>
      </c>
      <c r="AF7718" s="157">
        <f>IF('1a-Electricity'!$R$78="no","",ROUND(AD7718,4))</f>
        <v>0.67300000000000004</v>
      </c>
      <c r="AG7718" s="157">
        <f>IF('1a-Electricity'!$R$79="no","",ROUND(AD7718,4))</f>
        <v>0.67300000000000004</v>
      </c>
      <c r="BL7718" s="157">
        <f t="shared" si="256"/>
        <v>0.67200000000000049</v>
      </c>
      <c r="BM7718" s="157">
        <f>IF('1b-NaturalGas'!$R$87="no","",ROUND(BL7718,4))</f>
        <v>0.67200000000000004</v>
      </c>
      <c r="BN7718" s="157">
        <f>IF('1b-NaturalGas'!$R$88="no","",ROUND(BL7718,4))</f>
        <v>0.67200000000000004</v>
      </c>
      <c r="BO7718" s="157">
        <f>IF('1b-NaturalGas'!$R$89="no","",ROUND(BL7718,4))</f>
        <v>0.67200000000000004</v>
      </c>
      <c r="BP7718" s="157">
        <f>IF('1b-NaturalGas'!$R$90="no","not applicable (based on previous answers)",ROUND(BL7718,4))</f>
        <v>0.67200000000000004</v>
      </c>
      <c r="BQ7718" s="157">
        <f>IF('1b-NaturalGas'!$R$91="no","not applicable (based on previous answers)",ROUND(BL7718,4))</f>
        <v>0.67200000000000004</v>
      </c>
    </row>
    <row r="7719" spans="30:69" x14ac:dyDescent="0.25">
      <c r="AD7719" s="157">
        <f t="shared" si="255"/>
        <v>0.67400000000000049</v>
      </c>
      <c r="AE7719" s="157">
        <f>IF('1a-Electricity'!$R$77="no","",ROUND(AD7719,4))</f>
        <v>0.67400000000000004</v>
      </c>
      <c r="AF7719" s="157">
        <f>IF('1a-Electricity'!$R$78="no","",ROUND(AD7719,4))</f>
        <v>0.67400000000000004</v>
      </c>
      <c r="AG7719" s="157">
        <f>IF('1a-Electricity'!$R$79="no","",ROUND(AD7719,4))</f>
        <v>0.67400000000000004</v>
      </c>
      <c r="BL7719" s="157">
        <f t="shared" si="256"/>
        <v>0.67300000000000049</v>
      </c>
      <c r="BM7719" s="157">
        <f>IF('1b-NaturalGas'!$R$87="no","",ROUND(BL7719,4))</f>
        <v>0.67300000000000004</v>
      </c>
      <c r="BN7719" s="157">
        <f>IF('1b-NaturalGas'!$R$88="no","",ROUND(BL7719,4))</f>
        <v>0.67300000000000004</v>
      </c>
      <c r="BO7719" s="157">
        <f>IF('1b-NaturalGas'!$R$89="no","",ROUND(BL7719,4))</f>
        <v>0.67300000000000004</v>
      </c>
      <c r="BP7719" s="157">
        <f>IF('1b-NaturalGas'!$R$90="no","not applicable (based on previous answers)",ROUND(BL7719,4))</f>
        <v>0.67300000000000004</v>
      </c>
      <c r="BQ7719" s="157">
        <f>IF('1b-NaturalGas'!$R$91="no","not applicable (based on previous answers)",ROUND(BL7719,4))</f>
        <v>0.67300000000000004</v>
      </c>
    </row>
    <row r="7720" spans="30:69" x14ac:dyDescent="0.25">
      <c r="AD7720" s="157">
        <f t="shared" si="255"/>
        <v>0.67500000000000049</v>
      </c>
      <c r="AE7720" s="157">
        <f>IF('1a-Electricity'!$R$77="no","",ROUND(AD7720,4))</f>
        <v>0.67500000000000004</v>
      </c>
      <c r="AF7720" s="157">
        <f>IF('1a-Electricity'!$R$78="no","",ROUND(AD7720,4))</f>
        <v>0.67500000000000004</v>
      </c>
      <c r="AG7720" s="157">
        <f>IF('1a-Electricity'!$R$79="no","",ROUND(AD7720,4))</f>
        <v>0.67500000000000004</v>
      </c>
      <c r="BL7720" s="157">
        <f t="shared" si="256"/>
        <v>0.67400000000000049</v>
      </c>
      <c r="BM7720" s="157">
        <f>IF('1b-NaturalGas'!$R$87="no","",ROUND(BL7720,4))</f>
        <v>0.67400000000000004</v>
      </c>
      <c r="BN7720" s="157">
        <f>IF('1b-NaturalGas'!$R$88="no","",ROUND(BL7720,4))</f>
        <v>0.67400000000000004</v>
      </c>
      <c r="BO7720" s="157">
        <f>IF('1b-NaturalGas'!$R$89="no","",ROUND(BL7720,4))</f>
        <v>0.67400000000000004</v>
      </c>
      <c r="BP7720" s="157">
        <f>IF('1b-NaturalGas'!$R$90="no","not applicable (based on previous answers)",ROUND(BL7720,4))</f>
        <v>0.67400000000000004</v>
      </c>
      <c r="BQ7720" s="157">
        <f>IF('1b-NaturalGas'!$R$91="no","not applicable (based on previous answers)",ROUND(BL7720,4))</f>
        <v>0.67400000000000004</v>
      </c>
    </row>
    <row r="7721" spans="30:69" x14ac:dyDescent="0.25">
      <c r="AD7721" s="157">
        <f t="shared" si="255"/>
        <v>0.67600000000000049</v>
      </c>
      <c r="AE7721" s="157">
        <f>IF('1a-Electricity'!$R$77="no","",ROUND(AD7721,4))</f>
        <v>0.67600000000000005</v>
      </c>
      <c r="AF7721" s="157">
        <f>IF('1a-Electricity'!$R$78="no","",ROUND(AD7721,4))</f>
        <v>0.67600000000000005</v>
      </c>
      <c r="AG7721" s="157">
        <f>IF('1a-Electricity'!$R$79="no","",ROUND(AD7721,4))</f>
        <v>0.67600000000000005</v>
      </c>
      <c r="BL7721" s="157">
        <f t="shared" si="256"/>
        <v>0.67500000000000049</v>
      </c>
      <c r="BM7721" s="157">
        <f>IF('1b-NaturalGas'!$R$87="no","",ROUND(BL7721,4))</f>
        <v>0.67500000000000004</v>
      </c>
      <c r="BN7721" s="157">
        <f>IF('1b-NaturalGas'!$R$88="no","",ROUND(BL7721,4))</f>
        <v>0.67500000000000004</v>
      </c>
      <c r="BO7721" s="157">
        <f>IF('1b-NaturalGas'!$R$89="no","",ROUND(BL7721,4))</f>
        <v>0.67500000000000004</v>
      </c>
      <c r="BP7721" s="157">
        <f>IF('1b-NaturalGas'!$R$90="no","not applicable (based on previous answers)",ROUND(BL7721,4))</f>
        <v>0.67500000000000004</v>
      </c>
      <c r="BQ7721" s="157">
        <f>IF('1b-NaturalGas'!$R$91="no","not applicable (based on previous answers)",ROUND(BL7721,4))</f>
        <v>0.67500000000000004</v>
      </c>
    </row>
    <row r="7722" spans="30:69" x14ac:dyDescent="0.25">
      <c r="AD7722" s="157">
        <f t="shared" si="255"/>
        <v>0.67700000000000049</v>
      </c>
      <c r="AE7722" s="157">
        <f>IF('1a-Electricity'!$R$77="no","",ROUND(AD7722,4))</f>
        <v>0.67700000000000005</v>
      </c>
      <c r="AF7722" s="157">
        <f>IF('1a-Electricity'!$R$78="no","",ROUND(AD7722,4))</f>
        <v>0.67700000000000005</v>
      </c>
      <c r="AG7722" s="157">
        <f>IF('1a-Electricity'!$R$79="no","",ROUND(AD7722,4))</f>
        <v>0.67700000000000005</v>
      </c>
      <c r="BL7722" s="157">
        <f t="shared" si="256"/>
        <v>0.67600000000000049</v>
      </c>
      <c r="BM7722" s="157">
        <f>IF('1b-NaturalGas'!$R$87="no","",ROUND(BL7722,4))</f>
        <v>0.67600000000000005</v>
      </c>
      <c r="BN7722" s="157">
        <f>IF('1b-NaturalGas'!$R$88="no","",ROUND(BL7722,4))</f>
        <v>0.67600000000000005</v>
      </c>
      <c r="BO7722" s="157">
        <f>IF('1b-NaturalGas'!$R$89="no","",ROUND(BL7722,4))</f>
        <v>0.67600000000000005</v>
      </c>
      <c r="BP7722" s="157">
        <f>IF('1b-NaturalGas'!$R$90="no","not applicable (based on previous answers)",ROUND(BL7722,4))</f>
        <v>0.67600000000000005</v>
      </c>
      <c r="BQ7722" s="157">
        <f>IF('1b-NaturalGas'!$R$91="no","not applicable (based on previous answers)",ROUND(BL7722,4))</f>
        <v>0.67600000000000005</v>
      </c>
    </row>
    <row r="7723" spans="30:69" x14ac:dyDescent="0.25">
      <c r="AD7723" s="157">
        <f t="shared" si="255"/>
        <v>0.67800000000000049</v>
      </c>
      <c r="AE7723" s="157">
        <f>IF('1a-Electricity'!$R$77="no","",ROUND(AD7723,4))</f>
        <v>0.67800000000000005</v>
      </c>
      <c r="AF7723" s="157">
        <f>IF('1a-Electricity'!$R$78="no","",ROUND(AD7723,4))</f>
        <v>0.67800000000000005</v>
      </c>
      <c r="AG7723" s="157">
        <f>IF('1a-Electricity'!$R$79="no","",ROUND(AD7723,4))</f>
        <v>0.67800000000000005</v>
      </c>
      <c r="BL7723" s="157">
        <f t="shared" si="256"/>
        <v>0.67700000000000049</v>
      </c>
      <c r="BM7723" s="157">
        <f>IF('1b-NaturalGas'!$R$87="no","",ROUND(BL7723,4))</f>
        <v>0.67700000000000005</v>
      </c>
      <c r="BN7723" s="157">
        <f>IF('1b-NaturalGas'!$R$88="no","",ROUND(BL7723,4))</f>
        <v>0.67700000000000005</v>
      </c>
      <c r="BO7723" s="157">
        <f>IF('1b-NaturalGas'!$R$89="no","",ROUND(BL7723,4))</f>
        <v>0.67700000000000005</v>
      </c>
      <c r="BP7723" s="157">
        <f>IF('1b-NaturalGas'!$R$90="no","not applicable (based on previous answers)",ROUND(BL7723,4))</f>
        <v>0.67700000000000005</v>
      </c>
      <c r="BQ7723" s="157">
        <f>IF('1b-NaturalGas'!$R$91="no","not applicable (based on previous answers)",ROUND(BL7723,4))</f>
        <v>0.67700000000000005</v>
      </c>
    </row>
    <row r="7724" spans="30:69" x14ac:dyDescent="0.25">
      <c r="AD7724" s="157">
        <f t="shared" si="255"/>
        <v>0.67900000000000049</v>
      </c>
      <c r="AE7724" s="157">
        <f>IF('1a-Electricity'!$R$77="no","",ROUND(AD7724,4))</f>
        <v>0.67900000000000005</v>
      </c>
      <c r="AF7724" s="157">
        <f>IF('1a-Electricity'!$R$78="no","",ROUND(AD7724,4))</f>
        <v>0.67900000000000005</v>
      </c>
      <c r="AG7724" s="157">
        <f>IF('1a-Electricity'!$R$79="no","",ROUND(AD7724,4))</f>
        <v>0.67900000000000005</v>
      </c>
      <c r="BL7724" s="157">
        <f t="shared" si="256"/>
        <v>0.67800000000000049</v>
      </c>
      <c r="BM7724" s="157">
        <f>IF('1b-NaturalGas'!$R$87="no","",ROUND(BL7724,4))</f>
        <v>0.67800000000000005</v>
      </c>
      <c r="BN7724" s="157">
        <f>IF('1b-NaturalGas'!$R$88="no","",ROUND(BL7724,4))</f>
        <v>0.67800000000000005</v>
      </c>
      <c r="BO7724" s="157">
        <f>IF('1b-NaturalGas'!$R$89="no","",ROUND(BL7724,4))</f>
        <v>0.67800000000000005</v>
      </c>
      <c r="BP7724" s="157">
        <f>IF('1b-NaturalGas'!$R$90="no","not applicable (based on previous answers)",ROUND(BL7724,4))</f>
        <v>0.67800000000000005</v>
      </c>
      <c r="BQ7724" s="157">
        <f>IF('1b-NaturalGas'!$R$91="no","not applicable (based on previous answers)",ROUND(BL7724,4))</f>
        <v>0.67800000000000005</v>
      </c>
    </row>
    <row r="7725" spans="30:69" x14ac:dyDescent="0.25">
      <c r="AD7725" s="157">
        <f t="shared" si="255"/>
        <v>0.68000000000000049</v>
      </c>
      <c r="AE7725" s="157">
        <f>IF('1a-Electricity'!$R$77="no","",ROUND(AD7725,4))</f>
        <v>0.68</v>
      </c>
      <c r="AF7725" s="157">
        <f>IF('1a-Electricity'!$R$78="no","",ROUND(AD7725,4))</f>
        <v>0.68</v>
      </c>
      <c r="AG7725" s="157">
        <f>IF('1a-Electricity'!$R$79="no","",ROUND(AD7725,4))</f>
        <v>0.68</v>
      </c>
      <c r="BL7725" s="157">
        <f t="shared" si="256"/>
        <v>0.67900000000000049</v>
      </c>
      <c r="BM7725" s="157">
        <f>IF('1b-NaturalGas'!$R$87="no","",ROUND(BL7725,4))</f>
        <v>0.67900000000000005</v>
      </c>
      <c r="BN7725" s="157">
        <f>IF('1b-NaturalGas'!$R$88="no","",ROUND(BL7725,4))</f>
        <v>0.67900000000000005</v>
      </c>
      <c r="BO7725" s="157">
        <f>IF('1b-NaturalGas'!$R$89="no","",ROUND(BL7725,4))</f>
        <v>0.67900000000000005</v>
      </c>
      <c r="BP7725" s="157">
        <f>IF('1b-NaturalGas'!$R$90="no","not applicable (based on previous answers)",ROUND(BL7725,4))</f>
        <v>0.67900000000000005</v>
      </c>
      <c r="BQ7725" s="157">
        <f>IF('1b-NaturalGas'!$R$91="no","not applicable (based on previous answers)",ROUND(BL7725,4))</f>
        <v>0.67900000000000005</v>
      </c>
    </row>
    <row r="7726" spans="30:69" x14ac:dyDescent="0.25">
      <c r="AD7726" s="157">
        <f t="shared" si="255"/>
        <v>0.68100000000000049</v>
      </c>
      <c r="AE7726" s="157">
        <f>IF('1a-Electricity'!$R$77="no","",ROUND(AD7726,4))</f>
        <v>0.68100000000000005</v>
      </c>
      <c r="AF7726" s="157">
        <f>IF('1a-Electricity'!$R$78="no","",ROUND(AD7726,4))</f>
        <v>0.68100000000000005</v>
      </c>
      <c r="AG7726" s="157">
        <f>IF('1a-Electricity'!$R$79="no","",ROUND(AD7726,4))</f>
        <v>0.68100000000000005</v>
      </c>
      <c r="BL7726" s="157">
        <f t="shared" si="256"/>
        <v>0.68000000000000049</v>
      </c>
      <c r="BM7726" s="157">
        <f>IF('1b-NaturalGas'!$R$87="no","",ROUND(BL7726,4))</f>
        <v>0.68</v>
      </c>
      <c r="BN7726" s="157">
        <f>IF('1b-NaturalGas'!$R$88="no","",ROUND(BL7726,4))</f>
        <v>0.68</v>
      </c>
      <c r="BO7726" s="157">
        <f>IF('1b-NaturalGas'!$R$89="no","",ROUND(BL7726,4))</f>
        <v>0.68</v>
      </c>
      <c r="BP7726" s="157">
        <f>IF('1b-NaturalGas'!$R$90="no","not applicable (based on previous answers)",ROUND(BL7726,4))</f>
        <v>0.68</v>
      </c>
      <c r="BQ7726" s="157">
        <f>IF('1b-NaturalGas'!$R$91="no","not applicable (based on previous answers)",ROUND(BL7726,4))</f>
        <v>0.68</v>
      </c>
    </row>
    <row r="7727" spans="30:69" x14ac:dyDescent="0.25">
      <c r="AD7727" s="157">
        <f t="shared" si="255"/>
        <v>0.68200000000000049</v>
      </c>
      <c r="AE7727" s="157">
        <f>IF('1a-Electricity'!$R$77="no","",ROUND(AD7727,4))</f>
        <v>0.68200000000000005</v>
      </c>
      <c r="AF7727" s="157">
        <f>IF('1a-Electricity'!$R$78="no","",ROUND(AD7727,4))</f>
        <v>0.68200000000000005</v>
      </c>
      <c r="AG7727" s="157">
        <f>IF('1a-Electricity'!$R$79="no","",ROUND(AD7727,4))</f>
        <v>0.68200000000000005</v>
      </c>
      <c r="BL7727" s="157">
        <f t="shared" si="256"/>
        <v>0.68100000000000049</v>
      </c>
      <c r="BM7727" s="157">
        <f>IF('1b-NaturalGas'!$R$87="no","",ROUND(BL7727,4))</f>
        <v>0.68100000000000005</v>
      </c>
      <c r="BN7727" s="157">
        <f>IF('1b-NaturalGas'!$R$88="no","",ROUND(BL7727,4))</f>
        <v>0.68100000000000005</v>
      </c>
      <c r="BO7727" s="157">
        <f>IF('1b-NaturalGas'!$R$89="no","",ROUND(BL7727,4))</f>
        <v>0.68100000000000005</v>
      </c>
      <c r="BP7727" s="157">
        <f>IF('1b-NaturalGas'!$R$90="no","not applicable (based on previous answers)",ROUND(BL7727,4))</f>
        <v>0.68100000000000005</v>
      </c>
      <c r="BQ7727" s="157">
        <f>IF('1b-NaturalGas'!$R$91="no","not applicable (based on previous answers)",ROUND(BL7727,4))</f>
        <v>0.68100000000000005</v>
      </c>
    </row>
    <row r="7728" spans="30:69" x14ac:dyDescent="0.25">
      <c r="AD7728" s="157">
        <f t="shared" si="255"/>
        <v>0.6830000000000005</v>
      </c>
      <c r="AE7728" s="157">
        <f>IF('1a-Electricity'!$R$77="no","",ROUND(AD7728,4))</f>
        <v>0.68300000000000005</v>
      </c>
      <c r="AF7728" s="157">
        <f>IF('1a-Electricity'!$R$78="no","",ROUND(AD7728,4))</f>
        <v>0.68300000000000005</v>
      </c>
      <c r="AG7728" s="157">
        <f>IF('1a-Electricity'!$R$79="no","",ROUND(AD7728,4))</f>
        <v>0.68300000000000005</v>
      </c>
      <c r="BL7728" s="157">
        <f t="shared" si="256"/>
        <v>0.68200000000000049</v>
      </c>
      <c r="BM7728" s="157">
        <f>IF('1b-NaturalGas'!$R$87="no","",ROUND(BL7728,4))</f>
        <v>0.68200000000000005</v>
      </c>
      <c r="BN7728" s="157">
        <f>IF('1b-NaturalGas'!$R$88="no","",ROUND(BL7728,4))</f>
        <v>0.68200000000000005</v>
      </c>
      <c r="BO7728" s="157">
        <f>IF('1b-NaturalGas'!$R$89="no","",ROUND(BL7728,4))</f>
        <v>0.68200000000000005</v>
      </c>
      <c r="BP7728" s="157">
        <f>IF('1b-NaturalGas'!$R$90="no","not applicable (based on previous answers)",ROUND(BL7728,4))</f>
        <v>0.68200000000000005</v>
      </c>
      <c r="BQ7728" s="157">
        <f>IF('1b-NaturalGas'!$R$91="no","not applicable (based on previous answers)",ROUND(BL7728,4))</f>
        <v>0.68200000000000005</v>
      </c>
    </row>
    <row r="7729" spans="30:69" x14ac:dyDescent="0.25">
      <c r="AD7729" s="157">
        <f t="shared" si="255"/>
        <v>0.6840000000000005</v>
      </c>
      <c r="AE7729" s="157">
        <f>IF('1a-Electricity'!$R$77="no","",ROUND(AD7729,4))</f>
        <v>0.68400000000000005</v>
      </c>
      <c r="AF7729" s="157">
        <f>IF('1a-Electricity'!$R$78="no","",ROUND(AD7729,4))</f>
        <v>0.68400000000000005</v>
      </c>
      <c r="AG7729" s="157">
        <f>IF('1a-Electricity'!$R$79="no","",ROUND(AD7729,4))</f>
        <v>0.68400000000000005</v>
      </c>
      <c r="BL7729" s="157">
        <f t="shared" si="256"/>
        <v>0.6830000000000005</v>
      </c>
      <c r="BM7729" s="157">
        <f>IF('1b-NaturalGas'!$R$87="no","",ROUND(BL7729,4))</f>
        <v>0.68300000000000005</v>
      </c>
      <c r="BN7729" s="157">
        <f>IF('1b-NaturalGas'!$R$88="no","",ROUND(BL7729,4))</f>
        <v>0.68300000000000005</v>
      </c>
      <c r="BO7729" s="157">
        <f>IF('1b-NaturalGas'!$R$89="no","",ROUND(BL7729,4))</f>
        <v>0.68300000000000005</v>
      </c>
      <c r="BP7729" s="157">
        <f>IF('1b-NaturalGas'!$R$90="no","not applicable (based on previous answers)",ROUND(BL7729,4))</f>
        <v>0.68300000000000005</v>
      </c>
      <c r="BQ7729" s="157">
        <f>IF('1b-NaturalGas'!$R$91="no","not applicable (based on previous answers)",ROUND(BL7729,4))</f>
        <v>0.68300000000000005</v>
      </c>
    </row>
    <row r="7730" spans="30:69" x14ac:dyDescent="0.25">
      <c r="AD7730" s="157">
        <f t="shared" si="255"/>
        <v>0.6850000000000005</v>
      </c>
      <c r="AE7730" s="157">
        <f>IF('1a-Electricity'!$R$77="no","",ROUND(AD7730,4))</f>
        <v>0.68500000000000005</v>
      </c>
      <c r="AF7730" s="157">
        <f>IF('1a-Electricity'!$R$78="no","",ROUND(AD7730,4))</f>
        <v>0.68500000000000005</v>
      </c>
      <c r="AG7730" s="157">
        <f>IF('1a-Electricity'!$R$79="no","",ROUND(AD7730,4))</f>
        <v>0.68500000000000005</v>
      </c>
      <c r="BL7730" s="157">
        <f t="shared" si="256"/>
        <v>0.6840000000000005</v>
      </c>
      <c r="BM7730" s="157">
        <f>IF('1b-NaturalGas'!$R$87="no","",ROUND(BL7730,4))</f>
        <v>0.68400000000000005</v>
      </c>
      <c r="BN7730" s="157">
        <f>IF('1b-NaturalGas'!$R$88="no","",ROUND(BL7730,4))</f>
        <v>0.68400000000000005</v>
      </c>
      <c r="BO7730" s="157">
        <f>IF('1b-NaturalGas'!$R$89="no","",ROUND(BL7730,4))</f>
        <v>0.68400000000000005</v>
      </c>
      <c r="BP7730" s="157">
        <f>IF('1b-NaturalGas'!$R$90="no","not applicable (based on previous answers)",ROUND(BL7730,4))</f>
        <v>0.68400000000000005</v>
      </c>
      <c r="BQ7730" s="157">
        <f>IF('1b-NaturalGas'!$R$91="no","not applicable (based on previous answers)",ROUND(BL7730,4))</f>
        <v>0.68400000000000005</v>
      </c>
    </row>
    <row r="7731" spans="30:69" x14ac:dyDescent="0.25">
      <c r="AD7731" s="157">
        <f t="shared" si="255"/>
        <v>0.6860000000000005</v>
      </c>
      <c r="AE7731" s="157">
        <f>IF('1a-Electricity'!$R$77="no","",ROUND(AD7731,4))</f>
        <v>0.68600000000000005</v>
      </c>
      <c r="AF7731" s="157">
        <f>IF('1a-Electricity'!$R$78="no","",ROUND(AD7731,4))</f>
        <v>0.68600000000000005</v>
      </c>
      <c r="AG7731" s="157">
        <f>IF('1a-Electricity'!$R$79="no","",ROUND(AD7731,4))</f>
        <v>0.68600000000000005</v>
      </c>
      <c r="BL7731" s="157">
        <f t="shared" si="256"/>
        <v>0.6850000000000005</v>
      </c>
      <c r="BM7731" s="157">
        <f>IF('1b-NaturalGas'!$R$87="no","",ROUND(BL7731,4))</f>
        <v>0.68500000000000005</v>
      </c>
      <c r="BN7731" s="157">
        <f>IF('1b-NaturalGas'!$R$88="no","",ROUND(BL7731,4))</f>
        <v>0.68500000000000005</v>
      </c>
      <c r="BO7731" s="157">
        <f>IF('1b-NaturalGas'!$R$89="no","",ROUND(BL7731,4))</f>
        <v>0.68500000000000005</v>
      </c>
      <c r="BP7731" s="157">
        <f>IF('1b-NaturalGas'!$R$90="no","not applicable (based on previous answers)",ROUND(BL7731,4))</f>
        <v>0.68500000000000005</v>
      </c>
      <c r="BQ7731" s="157">
        <f>IF('1b-NaturalGas'!$R$91="no","not applicable (based on previous answers)",ROUND(BL7731,4))</f>
        <v>0.68500000000000005</v>
      </c>
    </row>
    <row r="7732" spans="30:69" x14ac:dyDescent="0.25">
      <c r="AD7732" s="157">
        <f t="shared" si="255"/>
        <v>0.6870000000000005</v>
      </c>
      <c r="AE7732" s="157">
        <f>IF('1a-Electricity'!$R$77="no","",ROUND(AD7732,4))</f>
        <v>0.68700000000000006</v>
      </c>
      <c r="AF7732" s="157">
        <f>IF('1a-Electricity'!$R$78="no","",ROUND(AD7732,4))</f>
        <v>0.68700000000000006</v>
      </c>
      <c r="AG7732" s="157">
        <f>IF('1a-Electricity'!$R$79="no","",ROUND(AD7732,4))</f>
        <v>0.68700000000000006</v>
      </c>
      <c r="BL7732" s="157">
        <f t="shared" si="256"/>
        <v>0.6860000000000005</v>
      </c>
      <c r="BM7732" s="157">
        <f>IF('1b-NaturalGas'!$R$87="no","",ROUND(BL7732,4))</f>
        <v>0.68600000000000005</v>
      </c>
      <c r="BN7732" s="157">
        <f>IF('1b-NaturalGas'!$R$88="no","",ROUND(BL7732,4))</f>
        <v>0.68600000000000005</v>
      </c>
      <c r="BO7732" s="157">
        <f>IF('1b-NaturalGas'!$R$89="no","",ROUND(BL7732,4))</f>
        <v>0.68600000000000005</v>
      </c>
      <c r="BP7732" s="157">
        <f>IF('1b-NaturalGas'!$R$90="no","not applicable (based on previous answers)",ROUND(BL7732,4))</f>
        <v>0.68600000000000005</v>
      </c>
      <c r="BQ7732" s="157">
        <f>IF('1b-NaturalGas'!$R$91="no","not applicable (based on previous answers)",ROUND(BL7732,4))</f>
        <v>0.68600000000000005</v>
      </c>
    </row>
    <row r="7733" spans="30:69" x14ac:dyDescent="0.25">
      <c r="AD7733" s="157">
        <f t="shared" si="255"/>
        <v>0.6880000000000005</v>
      </c>
      <c r="AE7733" s="157">
        <f>IF('1a-Electricity'!$R$77="no","",ROUND(AD7733,4))</f>
        <v>0.68799999999999994</v>
      </c>
      <c r="AF7733" s="157">
        <f>IF('1a-Electricity'!$R$78="no","",ROUND(AD7733,4))</f>
        <v>0.68799999999999994</v>
      </c>
      <c r="AG7733" s="157">
        <f>IF('1a-Electricity'!$R$79="no","",ROUND(AD7733,4))</f>
        <v>0.68799999999999994</v>
      </c>
      <c r="BL7733" s="157">
        <f t="shared" si="256"/>
        <v>0.6870000000000005</v>
      </c>
      <c r="BM7733" s="157">
        <f>IF('1b-NaturalGas'!$R$87="no","",ROUND(BL7733,4))</f>
        <v>0.68700000000000006</v>
      </c>
      <c r="BN7733" s="157">
        <f>IF('1b-NaturalGas'!$R$88="no","",ROUND(BL7733,4))</f>
        <v>0.68700000000000006</v>
      </c>
      <c r="BO7733" s="157">
        <f>IF('1b-NaturalGas'!$R$89="no","",ROUND(BL7733,4))</f>
        <v>0.68700000000000006</v>
      </c>
      <c r="BP7733" s="157">
        <f>IF('1b-NaturalGas'!$R$90="no","not applicable (based on previous answers)",ROUND(BL7733,4))</f>
        <v>0.68700000000000006</v>
      </c>
      <c r="BQ7733" s="157">
        <f>IF('1b-NaturalGas'!$R$91="no","not applicable (based on previous answers)",ROUND(BL7733,4))</f>
        <v>0.68700000000000006</v>
      </c>
    </row>
    <row r="7734" spans="30:69" x14ac:dyDescent="0.25">
      <c r="AD7734" s="157">
        <f t="shared" si="255"/>
        <v>0.6890000000000005</v>
      </c>
      <c r="AE7734" s="157">
        <f>IF('1a-Electricity'!$R$77="no","",ROUND(AD7734,4))</f>
        <v>0.68899999999999995</v>
      </c>
      <c r="AF7734" s="157">
        <f>IF('1a-Electricity'!$R$78="no","",ROUND(AD7734,4))</f>
        <v>0.68899999999999995</v>
      </c>
      <c r="AG7734" s="157">
        <f>IF('1a-Electricity'!$R$79="no","",ROUND(AD7734,4))</f>
        <v>0.68899999999999995</v>
      </c>
      <c r="BL7734" s="157">
        <f t="shared" si="256"/>
        <v>0.6880000000000005</v>
      </c>
      <c r="BM7734" s="157">
        <f>IF('1b-NaturalGas'!$R$87="no","",ROUND(BL7734,4))</f>
        <v>0.68799999999999994</v>
      </c>
      <c r="BN7734" s="157">
        <f>IF('1b-NaturalGas'!$R$88="no","",ROUND(BL7734,4))</f>
        <v>0.68799999999999994</v>
      </c>
      <c r="BO7734" s="157">
        <f>IF('1b-NaturalGas'!$R$89="no","",ROUND(BL7734,4))</f>
        <v>0.68799999999999994</v>
      </c>
      <c r="BP7734" s="157">
        <f>IF('1b-NaturalGas'!$R$90="no","not applicable (based on previous answers)",ROUND(BL7734,4))</f>
        <v>0.68799999999999994</v>
      </c>
      <c r="BQ7734" s="157">
        <f>IF('1b-NaturalGas'!$R$91="no","not applicable (based on previous answers)",ROUND(BL7734,4))</f>
        <v>0.68799999999999994</v>
      </c>
    </row>
    <row r="7735" spans="30:69" x14ac:dyDescent="0.25">
      <c r="AD7735" s="157">
        <f t="shared" si="255"/>
        <v>0.6900000000000005</v>
      </c>
      <c r="AE7735" s="157">
        <f>IF('1a-Electricity'!$R$77="no","",ROUND(AD7735,4))</f>
        <v>0.69</v>
      </c>
      <c r="AF7735" s="157">
        <f>IF('1a-Electricity'!$R$78="no","",ROUND(AD7735,4))</f>
        <v>0.69</v>
      </c>
      <c r="AG7735" s="157">
        <f>IF('1a-Electricity'!$R$79="no","",ROUND(AD7735,4))</f>
        <v>0.69</v>
      </c>
      <c r="BL7735" s="157">
        <f t="shared" si="256"/>
        <v>0.6890000000000005</v>
      </c>
      <c r="BM7735" s="157">
        <f>IF('1b-NaturalGas'!$R$87="no","",ROUND(BL7735,4))</f>
        <v>0.68899999999999995</v>
      </c>
      <c r="BN7735" s="157">
        <f>IF('1b-NaturalGas'!$R$88="no","",ROUND(BL7735,4))</f>
        <v>0.68899999999999995</v>
      </c>
      <c r="BO7735" s="157">
        <f>IF('1b-NaturalGas'!$R$89="no","",ROUND(BL7735,4))</f>
        <v>0.68899999999999995</v>
      </c>
      <c r="BP7735" s="157">
        <f>IF('1b-NaturalGas'!$R$90="no","not applicable (based on previous answers)",ROUND(BL7735,4))</f>
        <v>0.68899999999999995</v>
      </c>
      <c r="BQ7735" s="157">
        <f>IF('1b-NaturalGas'!$R$91="no","not applicable (based on previous answers)",ROUND(BL7735,4))</f>
        <v>0.68899999999999995</v>
      </c>
    </row>
    <row r="7736" spans="30:69" x14ac:dyDescent="0.25">
      <c r="AD7736" s="157">
        <f t="shared" si="255"/>
        <v>0.6910000000000005</v>
      </c>
      <c r="AE7736" s="157">
        <f>IF('1a-Electricity'!$R$77="no","",ROUND(AD7736,4))</f>
        <v>0.69099999999999995</v>
      </c>
      <c r="AF7736" s="157">
        <f>IF('1a-Electricity'!$R$78="no","",ROUND(AD7736,4))</f>
        <v>0.69099999999999995</v>
      </c>
      <c r="AG7736" s="157">
        <f>IF('1a-Electricity'!$R$79="no","",ROUND(AD7736,4))</f>
        <v>0.69099999999999995</v>
      </c>
      <c r="BL7736" s="157">
        <f t="shared" si="256"/>
        <v>0.6900000000000005</v>
      </c>
      <c r="BM7736" s="157">
        <f>IF('1b-NaturalGas'!$R$87="no","",ROUND(BL7736,4))</f>
        <v>0.69</v>
      </c>
      <c r="BN7736" s="157">
        <f>IF('1b-NaturalGas'!$R$88="no","",ROUND(BL7736,4))</f>
        <v>0.69</v>
      </c>
      <c r="BO7736" s="157">
        <f>IF('1b-NaturalGas'!$R$89="no","",ROUND(BL7736,4))</f>
        <v>0.69</v>
      </c>
      <c r="BP7736" s="157">
        <f>IF('1b-NaturalGas'!$R$90="no","not applicable (based on previous answers)",ROUND(BL7736,4))</f>
        <v>0.69</v>
      </c>
      <c r="BQ7736" s="157">
        <f>IF('1b-NaturalGas'!$R$91="no","not applicable (based on previous answers)",ROUND(BL7736,4))</f>
        <v>0.69</v>
      </c>
    </row>
    <row r="7737" spans="30:69" x14ac:dyDescent="0.25">
      <c r="AD7737" s="157">
        <f t="shared" si="255"/>
        <v>0.6920000000000005</v>
      </c>
      <c r="AE7737" s="157">
        <f>IF('1a-Electricity'!$R$77="no","",ROUND(AD7737,4))</f>
        <v>0.69199999999999995</v>
      </c>
      <c r="AF7737" s="157">
        <f>IF('1a-Electricity'!$R$78="no","",ROUND(AD7737,4))</f>
        <v>0.69199999999999995</v>
      </c>
      <c r="AG7737" s="157">
        <f>IF('1a-Electricity'!$R$79="no","",ROUND(AD7737,4))</f>
        <v>0.69199999999999995</v>
      </c>
      <c r="BL7737" s="157">
        <f t="shared" si="256"/>
        <v>0.6910000000000005</v>
      </c>
      <c r="BM7737" s="157">
        <f>IF('1b-NaturalGas'!$R$87="no","",ROUND(BL7737,4))</f>
        <v>0.69099999999999995</v>
      </c>
      <c r="BN7737" s="157">
        <f>IF('1b-NaturalGas'!$R$88="no","",ROUND(BL7737,4))</f>
        <v>0.69099999999999995</v>
      </c>
      <c r="BO7737" s="157">
        <f>IF('1b-NaturalGas'!$R$89="no","",ROUND(BL7737,4))</f>
        <v>0.69099999999999995</v>
      </c>
      <c r="BP7737" s="157">
        <f>IF('1b-NaturalGas'!$R$90="no","not applicable (based on previous answers)",ROUND(BL7737,4))</f>
        <v>0.69099999999999995</v>
      </c>
      <c r="BQ7737" s="157">
        <f>IF('1b-NaturalGas'!$R$91="no","not applicable (based on previous answers)",ROUND(BL7737,4))</f>
        <v>0.69099999999999995</v>
      </c>
    </row>
    <row r="7738" spans="30:69" x14ac:dyDescent="0.25">
      <c r="AD7738" s="157">
        <f t="shared" si="255"/>
        <v>0.6930000000000005</v>
      </c>
      <c r="AE7738" s="157">
        <f>IF('1a-Electricity'!$R$77="no","",ROUND(AD7738,4))</f>
        <v>0.69299999999999995</v>
      </c>
      <c r="AF7738" s="157">
        <f>IF('1a-Electricity'!$R$78="no","",ROUND(AD7738,4))</f>
        <v>0.69299999999999995</v>
      </c>
      <c r="AG7738" s="157">
        <f>IF('1a-Electricity'!$R$79="no","",ROUND(AD7738,4))</f>
        <v>0.69299999999999995</v>
      </c>
      <c r="BL7738" s="157">
        <f t="shared" si="256"/>
        <v>0.6920000000000005</v>
      </c>
      <c r="BM7738" s="157">
        <f>IF('1b-NaturalGas'!$R$87="no","",ROUND(BL7738,4))</f>
        <v>0.69199999999999995</v>
      </c>
      <c r="BN7738" s="157">
        <f>IF('1b-NaturalGas'!$R$88="no","",ROUND(BL7738,4))</f>
        <v>0.69199999999999995</v>
      </c>
      <c r="BO7738" s="157">
        <f>IF('1b-NaturalGas'!$R$89="no","",ROUND(BL7738,4))</f>
        <v>0.69199999999999995</v>
      </c>
      <c r="BP7738" s="157">
        <f>IF('1b-NaturalGas'!$R$90="no","not applicable (based on previous answers)",ROUND(BL7738,4))</f>
        <v>0.69199999999999995</v>
      </c>
      <c r="BQ7738" s="157">
        <f>IF('1b-NaturalGas'!$R$91="no","not applicable (based on previous answers)",ROUND(BL7738,4))</f>
        <v>0.69199999999999995</v>
      </c>
    </row>
    <row r="7739" spans="30:69" x14ac:dyDescent="0.25">
      <c r="AD7739" s="157">
        <f t="shared" si="255"/>
        <v>0.69400000000000051</v>
      </c>
      <c r="AE7739" s="157">
        <f>IF('1a-Electricity'!$R$77="no","",ROUND(AD7739,4))</f>
        <v>0.69399999999999995</v>
      </c>
      <c r="AF7739" s="157">
        <f>IF('1a-Electricity'!$R$78="no","",ROUND(AD7739,4))</f>
        <v>0.69399999999999995</v>
      </c>
      <c r="AG7739" s="157">
        <f>IF('1a-Electricity'!$R$79="no","",ROUND(AD7739,4))</f>
        <v>0.69399999999999995</v>
      </c>
      <c r="BL7739" s="157">
        <f t="shared" si="256"/>
        <v>0.6930000000000005</v>
      </c>
      <c r="BM7739" s="157">
        <f>IF('1b-NaturalGas'!$R$87="no","",ROUND(BL7739,4))</f>
        <v>0.69299999999999995</v>
      </c>
      <c r="BN7739" s="157">
        <f>IF('1b-NaturalGas'!$R$88="no","",ROUND(BL7739,4))</f>
        <v>0.69299999999999995</v>
      </c>
      <c r="BO7739" s="157">
        <f>IF('1b-NaturalGas'!$R$89="no","",ROUND(BL7739,4))</f>
        <v>0.69299999999999995</v>
      </c>
      <c r="BP7739" s="157">
        <f>IF('1b-NaturalGas'!$R$90="no","not applicable (based on previous answers)",ROUND(BL7739,4))</f>
        <v>0.69299999999999995</v>
      </c>
      <c r="BQ7739" s="157">
        <f>IF('1b-NaturalGas'!$R$91="no","not applicable (based on previous answers)",ROUND(BL7739,4))</f>
        <v>0.69299999999999995</v>
      </c>
    </row>
    <row r="7740" spans="30:69" x14ac:dyDescent="0.25">
      <c r="AD7740" s="157">
        <f t="shared" si="255"/>
        <v>0.69500000000000051</v>
      </c>
      <c r="AE7740" s="157">
        <f>IF('1a-Electricity'!$R$77="no","",ROUND(AD7740,4))</f>
        <v>0.69499999999999995</v>
      </c>
      <c r="AF7740" s="157">
        <f>IF('1a-Electricity'!$R$78="no","",ROUND(AD7740,4))</f>
        <v>0.69499999999999995</v>
      </c>
      <c r="AG7740" s="157">
        <f>IF('1a-Electricity'!$R$79="no","",ROUND(AD7740,4))</f>
        <v>0.69499999999999995</v>
      </c>
      <c r="BL7740" s="157">
        <f t="shared" si="256"/>
        <v>0.69400000000000051</v>
      </c>
      <c r="BM7740" s="157">
        <f>IF('1b-NaturalGas'!$R$87="no","",ROUND(BL7740,4))</f>
        <v>0.69399999999999995</v>
      </c>
      <c r="BN7740" s="157">
        <f>IF('1b-NaturalGas'!$R$88="no","",ROUND(BL7740,4))</f>
        <v>0.69399999999999995</v>
      </c>
      <c r="BO7740" s="157">
        <f>IF('1b-NaturalGas'!$R$89="no","",ROUND(BL7740,4))</f>
        <v>0.69399999999999995</v>
      </c>
      <c r="BP7740" s="157">
        <f>IF('1b-NaturalGas'!$R$90="no","not applicable (based on previous answers)",ROUND(BL7740,4))</f>
        <v>0.69399999999999995</v>
      </c>
      <c r="BQ7740" s="157">
        <f>IF('1b-NaturalGas'!$R$91="no","not applicable (based on previous answers)",ROUND(BL7740,4))</f>
        <v>0.69399999999999995</v>
      </c>
    </row>
    <row r="7741" spans="30:69" x14ac:dyDescent="0.25">
      <c r="AD7741" s="157">
        <f t="shared" si="255"/>
        <v>0.69600000000000051</v>
      </c>
      <c r="AE7741" s="157">
        <f>IF('1a-Electricity'!$R$77="no","",ROUND(AD7741,4))</f>
        <v>0.69599999999999995</v>
      </c>
      <c r="AF7741" s="157">
        <f>IF('1a-Electricity'!$R$78="no","",ROUND(AD7741,4))</f>
        <v>0.69599999999999995</v>
      </c>
      <c r="AG7741" s="157">
        <f>IF('1a-Electricity'!$R$79="no","",ROUND(AD7741,4))</f>
        <v>0.69599999999999995</v>
      </c>
      <c r="BL7741" s="157">
        <f t="shared" si="256"/>
        <v>0.69500000000000051</v>
      </c>
      <c r="BM7741" s="157">
        <f>IF('1b-NaturalGas'!$R$87="no","",ROUND(BL7741,4))</f>
        <v>0.69499999999999995</v>
      </c>
      <c r="BN7741" s="157">
        <f>IF('1b-NaturalGas'!$R$88="no","",ROUND(BL7741,4))</f>
        <v>0.69499999999999995</v>
      </c>
      <c r="BO7741" s="157">
        <f>IF('1b-NaturalGas'!$R$89="no","",ROUND(BL7741,4))</f>
        <v>0.69499999999999995</v>
      </c>
      <c r="BP7741" s="157">
        <f>IF('1b-NaturalGas'!$R$90="no","not applicable (based on previous answers)",ROUND(BL7741,4))</f>
        <v>0.69499999999999995</v>
      </c>
      <c r="BQ7741" s="157">
        <f>IF('1b-NaturalGas'!$R$91="no","not applicable (based on previous answers)",ROUND(BL7741,4))</f>
        <v>0.69499999999999995</v>
      </c>
    </row>
    <row r="7742" spans="30:69" x14ac:dyDescent="0.25">
      <c r="AD7742" s="157">
        <f t="shared" ref="AD7742:AD7805" si="257">AD7741+0.001</f>
        <v>0.69700000000000051</v>
      </c>
      <c r="AE7742" s="157">
        <f>IF('1a-Electricity'!$R$77="no","",ROUND(AD7742,4))</f>
        <v>0.69699999999999995</v>
      </c>
      <c r="AF7742" s="157">
        <f>IF('1a-Electricity'!$R$78="no","",ROUND(AD7742,4))</f>
        <v>0.69699999999999995</v>
      </c>
      <c r="AG7742" s="157">
        <f>IF('1a-Electricity'!$R$79="no","",ROUND(AD7742,4))</f>
        <v>0.69699999999999995</v>
      </c>
      <c r="BL7742" s="157">
        <f t="shared" si="256"/>
        <v>0.69600000000000051</v>
      </c>
      <c r="BM7742" s="157">
        <f>IF('1b-NaturalGas'!$R$87="no","",ROUND(BL7742,4))</f>
        <v>0.69599999999999995</v>
      </c>
      <c r="BN7742" s="157">
        <f>IF('1b-NaturalGas'!$R$88="no","",ROUND(BL7742,4))</f>
        <v>0.69599999999999995</v>
      </c>
      <c r="BO7742" s="157">
        <f>IF('1b-NaturalGas'!$R$89="no","",ROUND(BL7742,4))</f>
        <v>0.69599999999999995</v>
      </c>
      <c r="BP7742" s="157">
        <f>IF('1b-NaturalGas'!$R$90="no","not applicable (based on previous answers)",ROUND(BL7742,4))</f>
        <v>0.69599999999999995</v>
      </c>
      <c r="BQ7742" s="157">
        <f>IF('1b-NaturalGas'!$R$91="no","not applicable (based on previous answers)",ROUND(BL7742,4))</f>
        <v>0.69599999999999995</v>
      </c>
    </row>
    <row r="7743" spans="30:69" x14ac:dyDescent="0.25">
      <c r="AD7743" s="157">
        <f t="shared" si="257"/>
        <v>0.69800000000000051</v>
      </c>
      <c r="AE7743" s="157">
        <f>IF('1a-Electricity'!$R$77="no","",ROUND(AD7743,4))</f>
        <v>0.69799999999999995</v>
      </c>
      <c r="AF7743" s="157">
        <f>IF('1a-Electricity'!$R$78="no","",ROUND(AD7743,4))</f>
        <v>0.69799999999999995</v>
      </c>
      <c r="AG7743" s="157">
        <f>IF('1a-Electricity'!$R$79="no","",ROUND(AD7743,4))</f>
        <v>0.69799999999999995</v>
      </c>
      <c r="BL7743" s="157">
        <f t="shared" ref="BL7743:BL7806" si="258">BL7742+0.001</f>
        <v>0.69700000000000051</v>
      </c>
      <c r="BM7743" s="157">
        <f>IF('1b-NaturalGas'!$R$87="no","",ROUND(BL7743,4))</f>
        <v>0.69699999999999995</v>
      </c>
      <c r="BN7743" s="157">
        <f>IF('1b-NaturalGas'!$R$88="no","",ROUND(BL7743,4))</f>
        <v>0.69699999999999995</v>
      </c>
      <c r="BO7743" s="157">
        <f>IF('1b-NaturalGas'!$R$89="no","",ROUND(BL7743,4))</f>
        <v>0.69699999999999995</v>
      </c>
      <c r="BP7743" s="157">
        <f>IF('1b-NaturalGas'!$R$90="no","not applicable (based on previous answers)",ROUND(BL7743,4))</f>
        <v>0.69699999999999995</v>
      </c>
      <c r="BQ7743" s="157">
        <f>IF('1b-NaturalGas'!$R$91="no","not applicable (based on previous answers)",ROUND(BL7743,4))</f>
        <v>0.69699999999999995</v>
      </c>
    </row>
    <row r="7744" spans="30:69" x14ac:dyDescent="0.25">
      <c r="AD7744" s="157">
        <f t="shared" si="257"/>
        <v>0.69900000000000051</v>
      </c>
      <c r="AE7744" s="157">
        <f>IF('1a-Electricity'!$R$77="no","",ROUND(AD7744,4))</f>
        <v>0.69899999999999995</v>
      </c>
      <c r="AF7744" s="157">
        <f>IF('1a-Electricity'!$R$78="no","",ROUND(AD7744,4))</f>
        <v>0.69899999999999995</v>
      </c>
      <c r="AG7744" s="157">
        <f>IF('1a-Electricity'!$R$79="no","",ROUND(AD7744,4))</f>
        <v>0.69899999999999995</v>
      </c>
      <c r="BL7744" s="157">
        <f t="shared" si="258"/>
        <v>0.69800000000000051</v>
      </c>
      <c r="BM7744" s="157">
        <f>IF('1b-NaturalGas'!$R$87="no","",ROUND(BL7744,4))</f>
        <v>0.69799999999999995</v>
      </c>
      <c r="BN7744" s="157">
        <f>IF('1b-NaturalGas'!$R$88="no","",ROUND(BL7744,4))</f>
        <v>0.69799999999999995</v>
      </c>
      <c r="BO7744" s="157">
        <f>IF('1b-NaturalGas'!$R$89="no","",ROUND(BL7744,4))</f>
        <v>0.69799999999999995</v>
      </c>
      <c r="BP7744" s="157">
        <f>IF('1b-NaturalGas'!$R$90="no","not applicable (based on previous answers)",ROUND(BL7744,4))</f>
        <v>0.69799999999999995</v>
      </c>
      <c r="BQ7744" s="157">
        <f>IF('1b-NaturalGas'!$R$91="no","not applicable (based on previous answers)",ROUND(BL7744,4))</f>
        <v>0.69799999999999995</v>
      </c>
    </row>
    <row r="7745" spans="30:69" x14ac:dyDescent="0.25">
      <c r="AD7745" s="157">
        <f t="shared" si="257"/>
        <v>0.70000000000000051</v>
      </c>
      <c r="AE7745" s="157">
        <f>IF('1a-Electricity'!$R$77="no","",ROUND(AD7745,4))</f>
        <v>0.7</v>
      </c>
      <c r="AF7745" s="157">
        <f>IF('1a-Electricity'!$R$78="no","",ROUND(AD7745,4))</f>
        <v>0.7</v>
      </c>
      <c r="AG7745" s="157">
        <f>IF('1a-Electricity'!$R$79="no","",ROUND(AD7745,4))</f>
        <v>0.7</v>
      </c>
      <c r="BL7745" s="157">
        <f t="shared" si="258"/>
        <v>0.69900000000000051</v>
      </c>
      <c r="BM7745" s="157">
        <f>IF('1b-NaturalGas'!$R$87="no","",ROUND(BL7745,4))</f>
        <v>0.69899999999999995</v>
      </c>
      <c r="BN7745" s="157">
        <f>IF('1b-NaturalGas'!$R$88="no","",ROUND(BL7745,4))</f>
        <v>0.69899999999999995</v>
      </c>
      <c r="BO7745" s="157">
        <f>IF('1b-NaturalGas'!$R$89="no","",ROUND(BL7745,4))</f>
        <v>0.69899999999999995</v>
      </c>
      <c r="BP7745" s="157">
        <f>IF('1b-NaturalGas'!$R$90="no","not applicable (based on previous answers)",ROUND(BL7745,4))</f>
        <v>0.69899999999999995</v>
      </c>
      <c r="BQ7745" s="157">
        <f>IF('1b-NaturalGas'!$R$91="no","not applicable (based on previous answers)",ROUND(BL7745,4))</f>
        <v>0.69899999999999995</v>
      </c>
    </row>
    <row r="7746" spans="30:69" x14ac:dyDescent="0.25">
      <c r="AD7746" s="157">
        <f t="shared" si="257"/>
        <v>0.70100000000000051</v>
      </c>
      <c r="AE7746" s="157">
        <f>IF('1a-Electricity'!$R$77="no","",ROUND(AD7746,4))</f>
        <v>0.70099999999999996</v>
      </c>
      <c r="AF7746" s="157">
        <f>IF('1a-Electricity'!$R$78="no","",ROUND(AD7746,4))</f>
        <v>0.70099999999999996</v>
      </c>
      <c r="AG7746" s="157">
        <f>IF('1a-Electricity'!$R$79="no","",ROUND(AD7746,4))</f>
        <v>0.70099999999999996</v>
      </c>
      <c r="BL7746" s="157">
        <f t="shared" si="258"/>
        <v>0.70000000000000051</v>
      </c>
      <c r="BM7746" s="157">
        <f>IF('1b-NaturalGas'!$R$87="no","",ROUND(BL7746,4))</f>
        <v>0.7</v>
      </c>
      <c r="BN7746" s="157">
        <f>IF('1b-NaturalGas'!$R$88="no","",ROUND(BL7746,4))</f>
        <v>0.7</v>
      </c>
      <c r="BO7746" s="157">
        <f>IF('1b-NaturalGas'!$R$89="no","",ROUND(BL7746,4))</f>
        <v>0.7</v>
      </c>
      <c r="BP7746" s="157">
        <f>IF('1b-NaturalGas'!$R$90="no","not applicable (based on previous answers)",ROUND(BL7746,4))</f>
        <v>0.7</v>
      </c>
      <c r="BQ7746" s="157">
        <f>IF('1b-NaturalGas'!$R$91="no","not applicable (based on previous answers)",ROUND(BL7746,4))</f>
        <v>0.7</v>
      </c>
    </row>
    <row r="7747" spans="30:69" x14ac:dyDescent="0.25">
      <c r="AD7747" s="157">
        <f t="shared" si="257"/>
        <v>0.70200000000000051</v>
      </c>
      <c r="AE7747" s="157">
        <f>IF('1a-Electricity'!$R$77="no","",ROUND(AD7747,4))</f>
        <v>0.70199999999999996</v>
      </c>
      <c r="AF7747" s="157">
        <f>IF('1a-Electricity'!$R$78="no","",ROUND(AD7747,4))</f>
        <v>0.70199999999999996</v>
      </c>
      <c r="AG7747" s="157">
        <f>IF('1a-Electricity'!$R$79="no","",ROUND(AD7747,4))</f>
        <v>0.70199999999999996</v>
      </c>
      <c r="BL7747" s="157">
        <f t="shared" si="258"/>
        <v>0.70100000000000051</v>
      </c>
      <c r="BM7747" s="157">
        <f>IF('1b-NaturalGas'!$R$87="no","",ROUND(BL7747,4))</f>
        <v>0.70099999999999996</v>
      </c>
      <c r="BN7747" s="157">
        <f>IF('1b-NaturalGas'!$R$88="no","",ROUND(BL7747,4))</f>
        <v>0.70099999999999996</v>
      </c>
      <c r="BO7747" s="157">
        <f>IF('1b-NaturalGas'!$R$89="no","",ROUND(BL7747,4))</f>
        <v>0.70099999999999996</v>
      </c>
      <c r="BP7747" s="157">
        <f>IF('1b-NaturalGas'!$R$90="no","not applicable (based on previous answers)",ROUND(BL7747,4))</f>
        <v>0.70099999999999996</v>
      </c>
      <c r="BQ7747" s="157">
        <f>IF('1b-NaturalGas'!$R$91="no","not applicable (based on previous answers)",ROUND(BL7747,4))</f>
        <v>0.70099999999999996</v>
      </c>
    </row>
    <row r="7748" spans="30:69" x14ac:dyDescent="0.25">
      <c r="AD7748" s="157">
        <f t="shared" si="257"/>
        <v>0.70300000000000051</v>
      </c>
      <c r="AE7748" s="157">
        <f>IF('1a-Electricity'!$R$77="no","",ROUND(AD7748,4))</f>
        <v>0.70299999999999996</v>
      </c>
      <c r="AF7748" s="157">
        <f>IF('1a-Electricity'!$R$78="no","",ROUND(AD7748,4))</f>
        <v>0.70299999999999996</v>
      </c>
      <c r="AG7748" s="157">
        <f>IF('1a-Electricity'!$R$79="no","",ROUND(AD7748,4))</f>
        <v>0.70299999999999996</v>
      </c>
      <c r="BL7748" s="157">
        <f t="shared" si="258"/>
        <v>0.70200000000000051</v>
      </c>
      <c r="BM7748" s="157">
        <f>IF('1b-NaturalGas'!$R$87="no","",ROUND(BL7748,4))</f>
        <v>0.70199999999999996</v>
      </c>
      <c r="BN7748" s="157">
        <f>IF('1b-NaturalGas'!$R$88="no","",ROUND(BL7748,4))</f>
        <v>0.70199999999999996</v>
      </c>
      <c r="BO7748" s="157">
        <f>IF('1b-NaturalGas'!$R$89="no","",ROUND(BL7748,4))</f>
        <v>0.70199999999999996</v>
      </c>
      <c r="BP7748" s="157">
        <f>IF('1b-NaturalGas'!$R$90="no","not applicable (based on previous answers)",ROUND(BL7748,4))</f>
        <v>0.70199999999999996</v>
      </c>
      <c r="BQ7748" s="157">
        <f>IF('1b-NaturalGas'!$R$91="no","not applicable (based on previous answers)",ROUND(BL7748,4))</f>
        <v>0.70199999999999996</v>
      </c>
    </row>
    <row r="7749" spans="30:69" x14ac:dyDescent="0.25">
      <c r="AD7749" s="157">
        <f t="shared" si="257"/>
        <v>0.70400000000000051</v>
      </c>
      <c r="AE7749" s="157">
        <f>IF('1a-Electricity'!$R$77="no","",ROUND(AD7749,4))</f>
        <v>0.70399999999999996</v>
      </c>
      <c r="AF7749" s="157">
        <f>IF('1a-Electricity'!$R$78="no","",ROUND(AD7749,4))</f>
        <v>0.70399999999999996</v>
      </c>
      <c r="AG7749" s="157">
        <f>IF('1a-Electricity'!$R$79="no","",ROUND(AD7749,4))</f>
        <v>0.70399999999999996</v>
      </c>
      <c r="BL7749" s="157">
        <f t="shared" si="258"/>
        <v>0.70300000000000051</v>
      </c>
      <c r="BM7749" s="157">
        <f>IF('1b-NaturalGas'!$R$87="no","",ROUND(BL7749,4))</f>
        <v>0.70299999999999996</v>
      </c>
      <c r="BN7749" s="157">
        <f>IF('1b-NaturalGas'!$R$88="no","",ROUND(BL7749,4))</f>
        <v>0.70299999999999996</v>
      </c>
      <c r="BO7749" s="157">
        <f>IF('1b-NaturalGas'!$R$89="no","",ROUND(BL7749,4))</f>
        <v>0.70299999999999996</v>
      </c>
      <c r="BP7749" s="157">
        <f>IF('1b-NaturalGas'!$R$90="no","not applicable (based on previous answers)",ROUND(BL7749,4))</f>
        <v>0.70299999999999996</v>
      </c>
      <c r="BQ7749" s="157">
        <f>IF('1b-NaturalGas'!$R$91="no","not applicable (based on previous answers)",ROUND(BL7749,4))</f>
        <v>0.70299999999999996</v>
      </c>
    </row>
    <row r="7750" spans="30:69" x14ac:dyDescent="0.25">
      <c r="AD7750" s="157">
        <f t="shared" si="257"/>
        <v>0.70500000000000052</v>
      </c>
      <c r="AE7750" s="157">
        <f>IF('1a-Electricity'!$R$77="no","",ROUND(AD7750,4))</f>
        <v>0.70499999999999996</v>
      </c>
      <c r="AF7750" s="157">
        <f>IF('1a-Electricity'!$R$78="no","",ROUND(AD7750,4))</f>
        <v>0.70499999999999996</v>
      </c>
      <c r="AG7750" s="157">
        <f>IF('1a-Electricity'!$R$79="no","",ROUND(AD7750,4))</f>
        <v>0.70499999999999996</v>
      </c>
      <c r="BL7750" s="157">
        <f t="shared" si="258"/>
        <v>0.70400000000000051</v>
      </c>
      <c r="BM7750" s="157">
        <f>IF('1b-NaturalGas'!$R$87="no","",ROUND(BL7750,4))</f>
        <v>0.70399999999999996</v>
      </c>
      <c r="BN7750" s="157">
        <f>IF('1b-NaturalGas'!$R$88="no","",ROUND(BL7750,4))</f>
        <v>0.70399999999999996</v>
      </c>
      <c r="BO7750" s="157">
        <f>IF('1b-NaturalGas'!$R$89="no","",ROUND(BL7750,4))</f>
        <v>0.70399999999999996</v>
      </c>
      <c r="BP7750" s="157">
        <f>IF('1b-NaturalGas'!$R$90="no","not applicable (based on previous answers)",ROUND(BL7750,4))</f>
        <v>0.70399999999999996</v>
      </c>
      <c r="BQ7750" s="157">
        <f>IF('1b-NaturalGas'!$R$91="no","not applicable (based on previous answers)",ROUND(BL7750,4))</f>
        <v>0.70399999999999996</v>
      </c>
    </row>
    <row r="7751" spans="30:69" x14ac:dyDescent="0.25">
      <c r="AD7751" s="157">
        <f t="shared" si="257"/>
        <v>0.70600000000000052</v>
      </c>
      <c r="AE7751" s="157">
        <f>IF('1a-Electricity'!$R$77="no","",ROUND(AD7751,4))</f>
        <v>0.70599999999999996</v>
      </c>
      <c r="AF7751" s="157">
        <f>IF('1a-Electricity'!$R$78="no","",ROUND(AD7751,4))</f>
        <v>0.70599999999999996</v>
      </c>
      <c r="AG7751" s="157">
        <f>IF('1a-Electricity'!$R$79="no","",ROUND(AD7751,4))</f>
        <v>0.70599999999999996</v>
      </c>
      <c r="BL7751" s="157">
        <f t="shared" si="258"/>
        <v>0.70500000000000052</v>
      </c>
      <c r="BM7751" s="157">
        <f>IF('1b-NaturalGas'!$R$87="no","",ROUND(BL7751,4))</f>
        <v>0.70499999999999996</v>
      </c>
      <c r="BN7751" s="157">
        <f>IF('1b-NaturalGas'!$R$88="no","",ROUND(BL7751,4))</f>
        <v>0.70499999999999996</v>
      </c>
      <c r="BO7751" s="157">
        <f>IF('1b-NaturalGas'!$R$89="no","",ROUND(BL7751,4))</f>
        <v>0.70499999999999996</v>
      </c>
      <c r="BP7751" s="157">
        <f>IF('1b-NaturalGas'!$R$90="no","not applicable (based on previous answers)",ROUND(BL7751,4))</f>
        <v>0.70499999999999996</v>
      </c>
      <c r="BQ7751" s="157">
        <f>IF('1b-NaturalGas'!$R$91="no","not applicable (based on previous answers)",ROUND(BL7751,4))</f>
        <v>0.70499999999999996</v>
      </c>
    </row>
    <row r="7752" spans="30:69" x14ac:dyDescent="0.25">
      <c r="AD7752" s="157">
        <f t="shared" si="257"/>
        <v>0.70700000000000052</v>
      </c>
      <c r="AE7752" s="157">
        <f>IF('1a-Electricity'!$R$77="no","",ROUND(AD7752,4))</f>
        <v>0.70699999999999996</v>
      </c>
      <c r="AF7752" s="157">
        <f>IF('1a-Electricity'!$R$78="no","",ROUND(AD7752,4))</f>
        <v>0.70699999999999996</v>
      </c>
      <c r="AG7752" s="157">
        <f>IF('1a-Electricity'!$R$79="no","",ROUND(AD7752,4))</f>
        <v>0.70699999999999996</v>
      </c>
      <c r="BL7752" s="157">
        <f t="shared" si="258"/>
        <v>0.70600000000000052</v>
      </c>
      <c r="BM7752" s="157">
        <f>IF('1b-NaturalGas'!$R$87="no","",ROUND(BL7752,4))</f>
        <v>0.70599999999999996</v>
      </c>
      <c r="BN7752" s="157">
        <f>IF('1b-NaturalGas'!$R$88="no","",ROUND(BL7752,4))</f>
        <v>0.70599999999999996</v>
      </c>
      <c r="BO7752" s="157">
        <f>IF('1b-NaturalGas'!$R$89="no","",ROUND(BL7752,4))</f>
        <v>0.70599999999999996</v>
      </c>
      <c r="BP7752" s="157">
        <f>IF('1b-NaturalGas'!$R$90="no","not applicable (based on previous answers)",ROUND(BL7752,4))</f>
        <v>0.70599999999999996</v>
      </c>
      <c r="BQ7752" s="157">
        <f>IF('1b-NaturalGas'!$R$91="no","not applicable (based on previous answers)",ROUND(BL7752,4))</f>
        <v>0.70599999999999996</v>
      </c>
    </row>
    <row r="7753" spans="30:69" x14ac:dyDescent="0.25">
      <c r="AD7753" s="157">
        <f t="shared" si="257"/>
        <v>0.70800000000000052</v>
      </c>
      <c r="AE7753" s="157">
        <f>IF('1a-Electricity'!$R$77="no","",ROUND(AD7753,4))</f>
        <v>0.70799999999999996</v>
      </c>
      <c r="AF7753" s="157">
        <f>IF('1a-Electricity'!$R$78="no","",ROUND(AD7753,4))</f>
        <v>0.70799999999999996</v>
      </c>
      <c r="AG7753" s="157">
        <f>IF('1a-Electricity'!$R$79="no","",ROUND(AD7753,4))</f>
        <v>0.70799999999999996</v>
      </c>
      <c r="BL7753" s="157">
        <f t="shared" si="258"/>
        <v>0.70700000000000052</v>
      </c>
      <c r="BM7753" s="157">
        <f>IF('1b-NaturalGas'!$R$87="no","",ROUND(BL7753,4))</f>
        <v>0.70699999999999996</v>
      </c>
      <c r="BN7753" s="157">
        <f>IF('1b-NaturalGas'!$R$88="no","",ROUND(BL7753,4))</f>
        <v>0.70699999999999996</v>
      </c>
      <c r="BO7753" s="157">
        <f>IF('1b-NaturalGas'!$R$89="no","",ROUND(BL7753,4))</f>
        <v>0.70699999999999996</v>
      </c>
      <c r="BP7753" s="157">
        <f>IF('1b-NaturalGas'!$R$90="no","not applicable (based on previous answers)",ROUND(BL7753,4))</f>
        <v>0.70699999999999996</v>
      </c>
      <c r="BQ7753" s="157">
        <f>IF('1b-NaturalGas'!$R$91="no","not applicable (based on previous answers)",ROUND(BL7753,4))</f>
        <v>0.70699999999999996</v>
      </c>
    </row>
    <row r="7754" spans="30:69" x14ac:dyDescent="0.25">
      <c r="AD7754" s="157">
        <f t="shared" si="257"/>
        <v>0.70900000000000052</v>
      </c>
      <c r="AE7754" s="157">
        <f>IF('1a-Electricity'!$R$77="no","",ROUND(AD7754,4))</f>
        <v>0.70899999999999996</v>
      </c>
      <c r="AF7754" s="157">
        <f>IF('1a-Electricity'!$R$78="no","",ROUND(AD7754,4))</f>
        <v>0.70899999999999996</v>
      </c>
      <c r="AG7754" s="157">
        <f>IF('1a-Electricity'!$R$79="no","",ROUND(AD7754,4))</f>
        <v>0.70899999999999996</v>
      </c>
      <c r="BL7754" s="157">
        <f t="shared" si="258"/>
        <v>0.70800000000000052</v>
      </c>
      <c r="BM7754" s="157">
        <f>IF('1b-NaturalGas'!$R$87="no","",ROUND(BL7754,4))</f>
        <v>0.70799999999999996</v>
      </c>
      <c r="BN7754" s="157">
        <f>IF('1b-NaturalGas'!$R$88="no","",ROUND(BL7754,4))</f>
        <v>0.70799999999999996</v>
      </c>
      <c r="BO7754" s="157">
        <f>IF('1b-NaturalGas'!$R$89="no","",ROUND(BL7754,4))</f>
        <v>0.70799999999999996</v>
      </c>
      <c r="BP7754" s="157">
        <f>IF('1b-NaturalGas'!$R$90="no","not applicable (based on previous answers)",ROUND(BL7754,4))</f>
        <v>0.70799999999999996</v>
      </c>
      <c r="BQ7754" s="157">
        <f>IF('1b-NaturalGas'!$R$91="no","not applicable (based on previous answers)",ROUND(BL7754,4))</f>
        <v>0.70799999999999996</v>
      </c>
    </row>
    <row r="7755" spans="30:69" x14ac:dyDescent="0.25">
      <c r="AD7755" s="157">
        <f t="shared" si="257"/>
        <v>0.71000000000000052</v>
      </c>
      <c r="AE7755" s="157">
        <f>IF('1a-Electricity'!$R$77="no","",ROUND(AD7755,4))</f>
        <v>0.71</v>
      </c>
      <c r="AF7755" s="157">
        <f>IF('1a-Electricity'!$R$78="no","",ROUND(AD7755,4))</f>
        <v>0.71</v>
      </c>
      <c r="AG7755" s="157">
        <f>IF('1a-Electricity'!$R$79="no","",ROUND(AD7755,4))</f>
        <v>0.71</v>
      </c>
      <c r="BL7755" s="157">
        <f t="shared" si="258"/>
        <v>0.70900000000000052</v>
      </c>
      <c r="BM7755" s="157">
        <f>IF('1b-NaturalGas'!$R$87="no","",ROUND(BL7755,4))</f>
        <v>0.70899999999999996</v>
      </c>
      <c r="BN7755" s="157">
        <f>IF('1b-NaturalGas'!$R$88="no","",ROUND(BL7755,4))</f>
        <v>0.70899999999999996</v>
      </c>
      <c r="BO7755" s="157">
        <f>IF('1b-NaturalGas'!$R$89="no","",ROUND(BL7755,4))</f>
        <v>0.70899999999999996</v>
      </c>
      <c r="BP7755" s="157">
        <f>IF('1b-NaturalGas'!$R$90="no","not applicable (based on previous answers)",ROUND(BL7755,4))</f>
        <v>0.70899999999999996</v>
      </c>
      <c r="BQ7755" s="157">
        <f>IF('1b-NaturalGas'!$R$91="no","not applicable (based on previous answers)",ROUND(BL7755,4))</f>
        <v>0.70899999999999996</v>
      </c>
    </row>
    <row r="7756" spans="30:69" x14ac:dyDescent="0.25">
      <c r="AD7756" s="157">
        <f t="shared" si="257"/>
        <v>0.71100000000000052</v>
      </c>
      <c r="AE7756" s="157">
        <f>IF('1a-Electricity'!$R$77="no","",ROUND(AD7756,4))</f>
        <v>0.71099999999999997</v>
      </c>
      <c r="AF7756" s="157">
        <f>IF('1a-Electricity'!$R$78="no","",ROUND(AD7756,4))</f>
        <v>0.71099999999999997</v>
      </c>
      <c r="AG7756" s="157">
        <f>IF('1a-Electricity'!$R$79="no","",ROUND(AD7756,4))</f>
        <v>0.71099999999999997</v>
      </c>
      <c r="BL7756" s="157">
        <f t="shared" si="258"/>
        <v>0.71000000000000052</v>
      </c>
      <c r="BM7756" s="157">
        <f>IF('1b-NaturalGas'!$R$87="no","",ROUND(BL7756,4))</f>
        <v>0.71</v>
      </c>
      <c r="BN7756" s="157">
        <f>IF('1b-NaturalGas'!$R$88="no","",ROUND(BL7756,4))</f>
        <v>0.71</v>
      </c>
      <c r="BO7756" s="157">
        <f>IF('1b-NaturalGas'!$R$89="no","",ROUND(BL7756,4))</f>
        <v>0.71</v>
      </c>
      <c r="BP7756" s="157">
        <f>IF('1b-NaturalGas'!$R$90="no","not applicable (based on previous answers)",ROUND(BL7756,4))</f>
        <v>0.71</v>
      </c>
      <c r="BQ7756" s="157">
        <f>IF('1b-NaturalGas'!$R$91="no","not applicable (based on previous answers)",ROUND(BL7756,4))</f>
        <v>0.71</v>
      </c>
    </row>
    <row r="7757" spans="30:69" x14ac:dyDescent="0.25">
      <c r="AD7757" s="157">
        <f t="shared" si="257"/>
        <v>0.71200000000000052</v>
      </c>
      <c r="AE7757" s="157">
        <f>IF('1a-Electricity'!$R$77="no","",ROUND(AD7757,4))</f>
        <v>0.71199999999999997</v>
      </c>
      <c r="AF7757" s="157">
        <f>IF('1a-Electricity'!$R$78="no","",ROUND(AD7757,4))</f>
        <v>0.71199999999999997</v>
      </c>
      <c r="AG7757" s="157">
        <f>IF('1a-Electricity'!$R$79="no","",ROUND(AD7757,4))</f>
        <v>0.71199999999999997</v>
      </c>
      <c r="BL7757" s="157">
        <f t="shared" si="258"/>
        <v>0.71100000000000052</v>
      </c>
      <c r="BM7757" s="157">
        <f>IF('1b-NaturalGas'!$R$87="no","",ROUND(BL7757,4))</f>
        <v>0.71099999999999997</v>
      </c>
      <c r="BN7757" s="157">
        <f>IF('1b-NaturalGas'!$R$88="no","",ROUND(BL7757,4))</f>
        <v>0.71099999999999997</v>
      </c>
      <c r="BO7757" s="157">
        <f>IF('1b-NaturalGas'!$R$89="no","",ROUND(BL7757,4))</f>
        <v>0.71099999999999997</v>
      </c>
      <c r="BP7757" s="157">
        <f>IF('1b-NaturalGas'!$R$90="no","not applicable (based on previous answers)",ROUND(BL7757,4))</f>
        <v>0.71099999999999997</v>
      </c>
      <c r="BQ7757" s="157">
        <f>IF('1b-NaturalGas'!$R$91="no","not applicable (based on previous answers)",ROUND(BL7757,4))</f>
        <v>0.71099999999999997</v>
      </c>
    </row>
    <row r="7758" spans="30:69" x14ac:dyDescent="0.25">
      <c r="AD7758" s="157">
        <f t="shared" si="257"/>
        <v>0.71300000000000052</v>
      </c>
      <c r="AE7758" s="157">
        <f>IF('1a-Electricity'!$R$77="no","",ROUND(AD7758,4))</f>
        <v>0.71299999999999997</v>
      </c>
      <c r="AF7758" s="157">
        <f>IF('1a-Electricity'!$R$78="no","",ROUND(AD7758,4))</f>
        <v>0.71299999999999997</v>
      </c>
      <c r="AG7758" s="157">
        <f>IF('1a-Electricity'!$R$79="no","",ROUND(AD7758,4))</f>
        <v>0.71299999999999997</v>
      </c>
      <c r="BL7758" s="157">
        <f t="shared" si="258"/>
        <v>0.71200000000000052</v>
      </c>
      <c r="BM7758" s="157">
        <f>IF('1b-NaturalGas'!$R$87="no","",ROUND(BL7758,4))</f>
        <v>0.71199999999999997</v>
      </c>
      <c r="BN7758" s="157">
        <f>IF('1b-NaturalGas'!$R$88="no","",ROUND(BL7758,4))</f>
        <v>0.71199999999999997</v>
      </c>
      <c r="BO7758" s="157">
        <f>IF('1b-NaturalGas'!$R$89="no","",ROUND(BL7758,4))</f>
        <v>0.71199999999999997</v>
      </c>
      <c r="BP7758" s="157">
        <f>IF('1b-NaturalGas'!$R$90="no","not applicable (based on previous answers)",ROUND(BL7758,4))</f>
        <v>0.71199999999999997</v>
      </c>
      <c r="BQ7758" s="157">
        <f>IF('1b-NaturalGas'!$R$91="no","not applicable (based on previous answers)",ROUND(BL7758,4))</f>
        <v>0.71199999999999997</v>
      </c>
    </row>
    <row r="7759" spans="30:69" x14ac:dyDescent="0.25">
      <c r="AD7759" s="157">
        <f t="shared" si="257"/>
        <v>0.71400000000000052</v>
      </c>
      <c r="AE7759" s="157">
        <f>IF('1a-Electricity'!$R$77="no","",ROUND(AD7759,4))</f>
        <v>0.71399999999999997</v>
      </c>
      <c r="AF7759" s="157">
        <f>IF('1a-Electricity'!$R$78="no","",ROUND(AD7759,4))</f>
        <v>0.71399999999999997</v>
      </c>
      <c r="AG7759" s="157">
        <f>IF('1a-Electricity'!$R$79="no","",ROUND(AD7759,4))</f>
        <v>0.71399999999999997</v>
      </c>
      <c r="BL7759" s="157">
        <f t="shared" si="258"/>
        <v>0.71300000000000052</v>
      </c>
      <c r="BM7759" s="157">
        <f>IF('1b-NaturalGas'!$R$87="no","",ROUND(BL7759,4))</f>
        <v>0.71299999999999997</v>
      </c>
      <c r="BN7759" s="157">
        <f>IF('1b-NaturalGas'!$R$88="no","",ROUND(BL7759,4))</f>
        <v>0.71299999999999997</v>
      </c>
      <c r="BO7759" s="157">
        <f>IF('1b-NaturalGas'!$R$89="no","",ROUND(BL7759,4))</f>
        <v>0.71299999999999997</v>
      </c>
      <c r="BP7759" s="157">
        <f>IF('1b-NaturalGas'!$R$90="no","not applicable (based on previous answers)",ROUND(BL7759,4))</f>
        <v>0.71299999999999997</v>
      </c>
      <c r="BQ7759" s="157">
        <f>IF('1b-NaturalGas'!$R$91="no","not applicable (based on previous answers)",ROUND(BL7759,4))</f>
        <v>0.71299999999999997</v>
      </c>
    </row>
    <row r="7760" spans="30:69" x14ac:dyDescent="0.25">
      <c r="AD7760" s="157">
        <f t="shared" si="257"/>
        <v>0.71500000000000052</v>
      </c>
      <c r="AE7760" s="157">
        <f>IF('1a-Electricity'!$R$77="no","",ROUND(AD7760,4))</f>
        <v>0.71499999999999997</v>
      </c>
      <c r="AF7760" s="157">
        <f>IF('1a-Electricity'!$R$78="no","",ROUND(AD7760,4))</f>
        <v>0.71499999999999997</v>
      </c>
      <c r="AG7760" s="157">
        <f>IF('1a-Electricity'!$R$79="no","",ROUND(AD7760,4))</f>
        <v>0.71499999999999997</v>
      </c>
      <c r="BL7760" s="157">
        <f t="shared" si="258"/>
        <v>0.71400000000000052</v>
      </c>
      <c r="BM7760" s="157">
        <f>IF('1b-NaturalGas'!$R$87="no","",ROUND(BL7760,4))</f>
        <v>0.71399999999999997</v>
      </c>
      <c r="BN7760" s="157">
        <f>IF('1b-NaturalGas'!$R$88="no","",ROUND(BL7760,4))</f>
        <v>0.71399999999999997</v>
      </c>
      <c r="BO7760" s="157">
        <f>IF('1b-NaturalGas'!$R$89="no","",ROUND(BL7760,4))</f>
        <v>0.71399999999999997</v>
      </c>
      <c r="BP7760" s="157">
        <f>IF('1b-NaturalGas'!$R$90="no","not applicable (based on previous answers)",ROUND(BL7760,4))</f>
        <v>0.71399999999999997</v>
      </c>
      <c r="BQ7760" s="157">
        <f>IF('1b-NaturalGas'!$R$91="no","not applicable (based on previous answers)",ROUND(BL7760,4))</f>
        <v>0.71399999999999997</v>
      </c>
    </row>
    <row r="7761" spans="30:69" x14ac:dyDescent="0.25">
      <c r="AD7761" s="157">
        <f t="shared" si="257"/>
        <v>0.71600000000000052</v>
      </c>
      <c r="AE7761" s="157">
        <f>IF('1a-Electricity'!$R$77="no","",ROUND(AD7761,4))</f>
        <v>0.71599999999999997</v>
      </c>
      <c r="AF7761" s="157">
        <f>IF('1a-Electricity'!$R$78="no","",ROUND(AD7761,4))</f>
        <v>0.71599999999999997</v>
      </c>
      <c r="AG7761" s="157">
        <f>IF('1a-Electricity'!$R$79="no","",ROUND(AD7761,4))</f>
        <v>0.71599999999999997</v>
      </c>
      <c r="BL7761" s="157">
        <f t="shared" si="258"/>
        <v>0.71500000000000052</v>
      </c>
      <c r="BM7761" s="157">
        <f>IF('1b-NaturalGas'!$R$87="no","",ROUND(BL7761,4))</f>
        <v>0.71499999999999997</v>
      </c>
      <c r="BN7761" s="157">
        <f>IF('1b-NaturalGas'!$R$88="no","",ROUND(BL7761,4))</f>
        <v>0.71499999999999997</v>
      </c>
      <c r="BO7761" s="157">
        <f>IF('1b-NaturalGas'!$R$89="no","",ROUND(BL7761,4))</f>
        <v>0.71499999999999997</v>
      </c>
      <c r="BP7761" s="157">
        <f>IF('1b-NaturalGas'!$R$90="no","not applicable (based on previous answers)",ROUND(BL7761,4))</f>
        <v>0.71499999999999997</v>
      </c>
      <c r="BQ7761" s="157">
        <f>IF('1b-NaturalGas'!$R$91="no","not applicable (based on previous answers)",ROUND(BL7761,4))</f>
        <v>0.71499999999999997</v>
      </c>
    </row>
    <row r="7762" spans="30:69" x14ac:dyDescent="0.25">
      <c r="AD7762" s="157">
        <f t="shared" si="257"/>
        <v>0.71700000000000053</v>
      </c>
      <c r="AE7762" s="157">
        <f>IF('1a-Electricity'!$R$77="no","",ROUND(AD7762,4))</f>
        <v>0.71699999999999997</v>
      </c>
      <c r="AF7762" s="157">
        <f>IF('1a-Electricity'!$R$78="no","",ROUND(AD7762,4))</f>
        <v>0.71699999999999997</v>
      </c>
      <c r="AG7762" s="157">
        <f>IF('1a-Electricity'!$R$79="no","",ROUND(AD7762,4))</f>
        <v>0.71699999999999997</v>
      </c>
      <c r="BL7762" s="157">
        <f t="shared" si="258"/>
        <v>0.71600000000000052</v>
      </c>
      <c r="BM7762" s="157">
        <f>IF('1b-NaturalGas'!$R$87="no","",ROUND(BL7762,4))</f>
        <v>0.71599999999999997</v>
      </c>
      <c r="BN7762" s="157">
        <f>IF('1b-NaturalGas'!$R$88="no","",ROUND(BL7762,4))</f>
        <v>0.71599999999999997</v>
      </c>
      <c r="BO7762" s="157">
        <f>IF('1b-NaturalGas'!$R$89="no","",ROUND(BL7762,4))</f>
        <v>0.71599999999999997</v>
      </c>
      <c r="BP7762" s="157">
        <f>IF('1b-NaturalGas'!$R$90="no","not applicable (based on previous answers)",ROUND(BL7762,4))</f>
        <v>0.71599999999999997</v>
      </c>
      <c r="BQ7762" s="157">
        <f>IF('1b-NaturalGas'!$R$91="no","not applicable (based on previous answers)",ROUND(BL7762,4))</f>
        <v>0.71599999999999997</v>
      </c>
    </row>
    <row r="7763" spans="30:69" x14ac:dyDescent="0.25">
      <c r="AD7763" s="157">
        <f t="shared" si="257"/>
        <v>0.71800000000000053</v>
      </c>
      <c r="AE7763" s="157">
        <f>IF('1a-Electricity'!$R$77="no","",ROUND(AD7763,4))</f>
        <v>0.71799999999999997</v>
      </c>
      <c r="AF7763" s="157">
        <f>IF('1a-Electricity'!$R$78="no","",ROUND(AD7763,4))</f>
        <v>0.71799999999999997</v>
      </c>
      <c r="AG7763" s="157">
        <f>IF('1a-Electricity'!$R$79="no","",ROUND(AD7763,4))</f>
        <v>0.71799999999999997</v>
      </c>
      <c r="BL7763" s="157">
        <f t="shared" si="258"/>
        <v>0.71700000000000053</v>
      </c>
      <c r="BM7763" s="157">
        <f>IF('1b-NaturalGas'!$R$87="no","",ROUND(BL7763,4))</f>
        <v>0.71699999999999997</v>
      </c>
      <c r="BN7763" s="157">
        <f>IF('1b-NaturalGas'!$R$88="no","",ROUND(BL7763,4))</f>
        <v>0.71699999999999997</v>
      </c>
      <c r="BO7763" s="157">
        <f>IF('1b-NaturalGas'!$R$89="no","",ROUND(BL7763,4))</f>
        <v>0.71699999999999997</v>
      </c>
      <c r="BP7763" s="157">
        <f>IF('1b-NaturalGas'!$R$90="no","not applicable (based on previous answers)",ROUND(BL7763,4))</f>
        <v>0.71699999999999997</v>
      </c>
      <c r="BQ7763" s="157">
        <f>IF('1b-NaturalGas'!$R$91="no","not applicable (based on previous answers)",ROUND(BL7763,4))</f>
        <v>0.71699999999999997</v>
      </c>
    </row>
    <row r="7764" spans="30:69" x14ac:dyDescent="0.25">
      <c r="AD7764" s="157">
        <f t="shared" si="257"/>
        <v>0.71900000000000053</v>
      </c>
      <c r="AE7764" s="157">
        <f>IF('1a-Electricity'!$R$77="no","",ROUND(AD7764,4))</f>
        <v>0.71899999999999997</v>
      </c>
      <c r="AF7764" s="157">
        <f>IF('1a-Electricity'!$R$78="no","",ROUND(AD7764,4))</f>
        <v>0.71899999999999997</v>
      </c>
      <c r="AG7764" s="157">
        <f>IF('1a-Electricity'!$R$79="no","",ROUND(AD7764,4))</f>
        <v>0.71899999999999997</v>
      </c>
      <c r="BL7764" s="157">
        <f t="shared" si="258"/>
        <v>0.71800000000000053</v>
      </c>
      <c r="BM7764" s="157">
        <f>IF('1b-NaturalGas'!$R$87="no","",ROUND(BL7764,4))</f>
        <v>0.71799999999999997</v>
      </c>
      <c r="BN7764" s="157">
        <f>IF('1b-NaturalGas'!$R$88="no","",ROUND(BL7764,4))</f>
        <v>0.71799999999999997</v>
      </c>
      <c r="BO7764" s="157">
        <f>IF('1b-NaturalGas'!$R$89="no","",ROUND(BL7764,4))</f>
        <v>0.71799999999999997</v>
      </c>
      <c r="BP7764" s="157">
        <f>IF('1b-NaturalGas'!$R$90="no","not applicable (based on previous answers)",ROUND(BL7764,4))</f>
        <v>0.71799999999999997</v>
      </c>
      <c r="BQ7764" s="157">
        <f>IF('1b-NaturalGas'!$R$91="no","not applicable (based on previous answers)",ROUND(BL7764,4))</f>
        <v>0.71799999999999997</v>
      </c>
    </row>
    <row r="7765" spans="30:69" x14ac:dyDescent="0.25">
      <c r="AD7765" s="157">
        <f t="shared" si="257"/>
        <v>0.72000000000000053</v>
      </c>
      <c r="AE7765" s="157">
        <f>IF('1a-Electricity'!$R$77="no","",ROUND(AD7765,4))</f>
        <v>0.72</v>
      </c>
      <c r="AF7765" s="157">
        <f>IF('1a-Electricity'!$R$78="no","",ROUND(AD7765,4))</f>
        <v>0.72</v>
      </c>
      <c r="AG7765" s="157">
        <f>IF('1a-Electricity'!$R$79="no","",ROUND(AD7765,4))</f>
        <v>0.72</v>
      </c>
      <c r="BL7765" s="157">
        <f t="shared" si="258"/>
        <v>0.71900000000000053</v>
      </c>
      <c r="BM7765" s="157">
        <f>IF('1b-NaturalGas'!$R$87="no","",ROUND(BL7765,4))</f>
        <v>0.71899999999999997</v>
      </c>
      <c r="BN7765" s="157">
        <f>IF('1b-NaturalGas'!$R$88="no","",ROUND(BL7765,4))</f>
        <v>0.71899999999999997</v>
      </c>
      <c r="BO7765" s="157">
        <f>IF('1b-NaturalGas'!$R$89="no","",ROUND(BL7765,4))</f>
        <v>0.71899999999999997</v>
      </c>
      <c r="BP7765" s="157">
        <f>IF('1b-NaturalGas'!$R$90="no","not applicable (based on previous answers)",ROUND(BL7765,4))</f>
        <v>0.71899999999999997</v>
      </c>
      <c r="BQ7765" s="157">
        <f>IF('1b-NaturalGas'!$R$91="no","not applicable (based on previous answers)",ROUND(BL7765,4))</f>
        <v>0.71899999999999997</v>
      </c>
    </row>
    <row r="7766" spans="30:69" x14ac:dyDescent="0.25">
      <c r="AD7766" s="157">
        <f t="shared" si="257"/>
        <v>0.72100000000000053</v>
      </c>
      <c r="AE7766" s="157">
        <f>IF('1a-Electricity'!$R$77="no","",ROUND(AD7766,4))</f>
        <v>0.72099999999999997</v>
      </c>
      <c r="AF7766" s="157">
        <f>IF('1a-Electricity'!$R$78="no","",ROUND(AD7766,4))</f>
        <v>0.72099999999999997</v>
      </c>
      <c r="AG7766" s="157">
        <f>IF('1a-Electricity'!$R$79="no","",ROUND(AD7766,4))</f>
        <v>0.72099999999999997</v>
      </c>
      <c r="BL7766" s="157">
        <f t="shared" si="258"/>
        <v>0.72000000000000053</v>
      </c>
      <c r="BM7766" s="157">
        <f>IF('1b-NaturalGas'!$R$87="no","",ROUND(BL7766,4))</f>
        <v>0.72</v>
      </c>
      <c r="BN7766" s="157">
        <f>IF('1b-NaturalGas'!$R$88="no","",ROUND(BL7766,4))</f>
        <v>0.72</v>
      </c>
      <c r="BO7766" s="157">
        <f>IF('1b-NaturalGas'!$R$89="no","",ROUND(BL7766,4))</f>
        <v>0.72</v>
      </c>
      <c r="BP7766" s="157">
        <f>IF('1b-NaturalGas'!$R$90="no","not applicable (based on previous answers)",ROUND(BL7766,4))</f>
        <v>0.72</v>
      </c>
      <c r="BQ7766" s="157">
        <f>IF('1b-NaturalGas'!$R$91="no","not applicable (based on previous answers)",ROUND(BL7766,4))</f>
        <v>0.72</v>
      </c>
    </row>
    <row r="7767" spans="30:69" x14ac:dyDescent="0.25">
      <c r="AD7767" s="157">
        <f t="shared" si="257"/>
        <v>0.72200000000000053</v>
      </c>
      <c r="AE7767" s="157">
        <f>IF('1a-Electricity'!$R$77="no","",ROUND(AD7767,4))</f>
        <v>0.72199999999999998</v>
      </c>
      <c r="AF7767" s="157">
        <f>IF('1a-Electricity'!$R$78="no","",ROUND(AD7767,4))</f>
        <v>0.72199999999999998</v>
      </c>
      <c r="AG7767" s="157">
        <f>IF('1a-Electricity'!$R$79="no","",ROUND(AD7767,4))</f>
        <v>0.72199999999999998</v>
      </c>
      <c r="BL7767" s="157">
        <f t="shared" si="258"/>
        <v>0.72100000000000053</v>
      </c>
      <c r="BM7767" s="157">
        <f>IF('1b-NaturalGas'!$R$87="no","",ROUND(BL7767,4))</f>
        <v>0.72099999999999997</v>
      </c>
      <c r="BN7767" s="157">
        <f>IF('1b-NaturalGas'!$R$88="no","",ROUND(BL7767,4))</f>
        <v>0.72099999999999997</v>
      </c>
      <c r="BO7767" s="157">
        <f>IF('1b-NaturalGas'!$R$89="no","",ROUND(BL7767,4))</f>
        <v>0.72099999999999997</v>
      </c>
      <c r="BP7767" s="157">
        <f>IF('1b-NaturalGas'!$R$90="no","not applicable (based on previous answers)",ROUND(BL7767,4))</f>
        <v>0.72099999999999997</v>
      </c>
      <c r="BQ7767" s="157">
        <f>IF('1b-NaturalGas'!$R$91="no","not applicable (based on previous answers)",ROUND(BL7767,4))</f>
        <v>0.72099999999999997</v>
      </c>
    </row>
    <row r="7768" spans="30:69" x14ac:dyDescent="0.25">
      <c r="AD7768" s="157">
        <f t="shared" si="257"/>
        <v>0.72300000000000053</v>
      </c>
      <c r="AE7768" s="157">
        <f>IF('1a-Electricity'!$R$77="no","",ROUND(AD7768,4))</f>
        <v>0.72299999999999998</v>
      </c>
      <c r="AF7768" s="157">
        <f>IF('1a-Electricity'!$R$78="no","",ROUND(AD7768,4))</f>
        <v>0.72299999999999998</v>
      </c>
      <c r="AG7768" s="157">
        <f>IF('1a-Electricity'!$R$79="no","",ROUND(AD7768,4))</f>
        <v>0.72299999999999998</v>
      </c>
      <c r="BL7768" s="157">
        <f t="shared" si="258"/>
        <v>0.72200000000000053</v>
      </c>
      <c r="BM7768" s="157">
        <f>IF('1b-NaturalGas'!$R$87="no","",ROUND(BL7768,4))</f>
        <v>0.72199999999999998</v>
      </c>
      <c r="BN7768" s="157">
        <f>IF('1b-NaturalGas'!$R$88="no","",ROUND(BL7768,4))</f>
        <v>0.72199999999999998</v>
      </c>
      <c r="BO7768" s="157">
        <f>IF('1b-NaturalGas'!$R$89="no","",ROUND(BL7768,4))</f>
        <v>0.72199999999999998</v>
      </c>
      <c r="BP7768" s="157">
        <f>IF('1b-NaturalGas'!$R$90="no","not applicable (based on previous answers)",ROUND(BL7768,4))</f>
        <v>0.72199999999999998</v>
      </c>
      <c r="BQ7768" s="157">
        <f>IF('1b-NaturalGas'!$R$91="no","not applicable (based on previous answers)",ROUND(BL7768,4))</f>
        <v>0.72199999999999998</v>
      </c>
    </row>
    <row r="7769" spans="30:69" x14ac:dyDescent="0.25">
      <c r="AD7769" s="157">
        <f t="shared" si="257"/>
        <v>0.72400000000000053</v>
      </c>
      <c r="AE7769" s="157">
        <f>IF('1a-Electricity'!$R$77="no","",ROUND(AD7769,4))</f>
        <v>0.72399999999999998</v>
      </c>
      <c r="AF7769" s="157">
        <f>IF('1a-Electricity'!$R$78="no","",ROUND(AD7769,4))</f>
        <v>0.72399999999999998</v>
      </c>
      <c r="AG7769" s="157">
        <f>IF('1a-Electricity'!$R$79="no","",ROUND(AD7769,4))</f>
        <v>0.72399999999999998</v>
      </c>
      <c r="BL7769" s="157">
        <f t="shared" si="258"/>
        <v>0.72300000000000053</v>
      </c>
      <c r="BM7769" s="157">
        <f>IF('1b-NaturalGas'!$R$87="no","",ROUND(BL7769,4))</f>
        <v>0.72299999999999998</v>
      </c>
      <c r="BN7769" s="157">
        <f>IF('1b-NaturalGas'!$R$88="no","",ROUND(BL7769,4))</f>
        <v>0.72299999999999998</v>
      </c>
      <c r="BO7769" s="157">
        <f>IF('1b-NaturalGas'!$R$89="no","",ROUND(BL7769,4))</f>
        <v>0.72299999999999998</v>
      </c>
      <c r="BP7769" s="157">
        <f>IF('1b-NaturalGas'!$R$90="no","not applicable (based on previous answers)",ROUND(BL7769,4))</f>
        <v>0.72299999999999998</v>
      </c>
      <c r="BQ7769" s="157">
        <f>IF('1b-NaturalGas'!$R$91="no","not applicable (based on previous answers)",ROUND(BL7769,4))</f>
        <v>0.72299999999999998</v>
      </c>
    </row>
    <row r="7770" spans="30:69" x14ac:dyDescent="0.25">
      <c r="AD7770" s="157">
        <f t="shared" si="257"/>
        <v>0.72500000000000053</v>
      </c>
      <c r="AE7770" s="157">
        <f>IF('1a-Electricity'!$R$77="no","",ROUND(AD7770,4))</f>
        <v>0.72499999999999998</v>
      </c>
      <c r="AF7770" s="157">
        <f>IF('1a-Electricity'!$R$78="no","",ROUND(AD7770,4))</f>
        <v>0.72499999999999998</v>
      </c>
      <c r="AG7770" s="157">
        <f>IF('1a-Electricity'!$R$79="no","",ROUND(AD7770,4))</f>
        <v>0.72499999999999998</v>
      </c>
      <c r="BL7770" s="157">
        <f t="shared" si="258"/>
        <v>0.72400000000000053</v>
      </c>
      <c r="BM7770" s="157">
        <f>IF('1b-NaturalGas'!$R$87="no","",ROUND(BL7770,4))</f>
        <v>0.72399999999999998</v>
      </c>
      <c r="BN7770" s="157">
        <f>IF('1b-NaturalGas'!$R$88="no","",ROUND(BL7770,4))</f>
        <v>0.72399999999999998</v>
      </c>
      <c r="BO7770" s="157">
        <f>IF('1b-NaturalGas'!$R$89="no","",ROUND(BL7770,4))</f>
        <v>0.72399999999999998</v>
      </c>
      <c r="BP7770" s="157">
        <f>IF('1b-NaturalGas'!$R$90="no","not applicable (based on previous answers)",ROUND(BL7770,4))</f>
        <v>0.72399999999999998</v>
      </c>
      <c r="BQ7770" s="157">
        <f>IF('1b-NaturalGas'!$R$91="no","not applicable (based on previous answers)",ROUND(BL7770,4))</f>
        <v>0.72399999999999998</v>
      </c>
    </row>
    <row r="7771" spans="30:69" x14ac:dyDescent="0.25">
      <c r="AD7771" s="157">
        <f t="shared" si="257"/>
        <v>0.72600000000000053</v>
      </c>
      <c r="AE7771" s="157">
        <f>IF('1a-Electricity'!$R$77="no","",ROUND(AD7771,4))</f>
        <v>0.72599999999999998</v>
      </c>
      <c r="AF7771" s="157">
        <f>IF('1a-Electricity'!$R$78="no","",ROUND(AD7771,4))</f>
        <v>0.72599999999999998</v>
      </c>
      <c r="AG7771" s="157">
        <f>IF('1a-Electricity'!$R$79="no","",ROUND(AD7771,4))</f>
        <v>0.72599999999999998</v>
      </c>
      <c r="BL7771" s="157">
        <f t="shared" si="258"/>
        <v>0.72500000000000053</v>
      </c>
      <c r="BM7771" s="157">
        <f>IF('1b-NaturalGas'!$R$87="no","",ROUND(BL7771,4))</f>
        <v>0.72499999999999998</v>
      </c>
      <c r="BN7771" s="157">
        <f>IF('1b-NaturalGas'!$R$88="no","",ROUND(BL7771,4))</f>
        <v>0.72499999999999998</v>
      </c>
      <c r="BO7771" s="157">
        <f>IF('1b-NaturalGas'!$R$89="no","",ROUND(BL7771,4))</f>
        <v>0.72499999999999998</v>
      </c>
      <c r="BP7771" s="157">
        <f>IF('1b-NaturalGas'!$R$90="no","not applicable (based on previous answers)",ROUND(BL7771,4))</f>
        <v>0.72499999999999998</v>
      </c>
      <c r="BQ7771" s="157">
        <f>IF('1b-NaturalGas'!$R$91="no","not applicable (based on previous answers)",ROUND(BL7771,4))</f>
        <v>0.72499999999999998</v>
      </c>
    </row>
    <row r="7772" spans="30:69" x14ac:dyDescent="0.25">
      <c r="AD7772" s="157">
        <f t="shared" si="257"/>
        <v>0.72700000000000053</v>
      </c>
      <c r="AE7772" s="157">
        <f>IF('1a-Electricity'!$R$77="no","",ROUND(AD7772,4))</f>
        <v>0.72699999999999998</v>
      </c>
      <c r="AF7772" s="157">
        <f>IF('1a-Electricity'!$R$78="no","",ROUND(AD7772,4))</f>
        <v>0.72699999999999998</v>
      </c>
      <c r="AG7772" s="157">
        <f>IF('1a-Electricity'!$R$79="no","",ROUND(AD7772,4))</f>
        <v>0.72699999999999998</v>
      </c>
      <c r="BL7772" s="157">
        <f t="shared" si="258"/>
        <v>0.72600000000000053</v>
      </c>
      <c r="BM7772" s="157">
        <f>IF('1b-NaturalGas'!$R$87="no","",ROUND(BL7772,4))</f>
        <v>0.72599999999999998</v>
      </c>
      <c r="BN7772" s="157">
        <f>IF('1b-NaturalGas'!$R$88="no","",ROUND(BL7772,4))</f>
        <v>0.72599999999999998</v>
      </c>
      <c r="BO7772" s="157">
        <f>IF('1b-NaturalGas'!$R$89="no","",ROUND(BL7772,4))</f>
        <v>0.72599999999999998</v>
      </c>
      <c r="BP7772" s="157">
        <f>IF('1b-NaturalGas'!$R$90="no","not applicable (based on previous answers)",ROUND(BL7772,4))</f>
        <v>0.72599999999999998</v>
      </c>
      <c r="BQ7772" s="157">
        <f>IF('1b-NaturalGas'!$R$91="no","not applicable (based on previous answers)",ROUND(BL7772,4))</f>
        <v>0.72599999999999998</v>
      </c>
    </row>
    <row r="7773" spans="30:69" x14ac:dyDescent="0.25">
      <c r="AD7773" s="157">
        <f t="shared" si="257"/>
        <v>0.72800000000000054</v>
      </c>
      <c r="AE7773" s="157">
        <f>IF('1a-Electricity'!$R$77="no","",ROUND(AD7773,4))</f>
        <v>0.72799999999999998</v>
      </c>
      <c r="AF7773" s="157">
        <f>IF('1a-Electricity'!$R$78="no","",ROUND(AD7773,4))</f>
        <v>0.72799999999999998</v>
      </c>
      <c r="AG7773" s="157">
        <f>IF('1a-Electricity'!$R$79="no","",ROUND(AD7773,4))</f>
        <v>0.72799999999999998</v>
      </c>
      <c r="BL7773" s="157">
        <f t="shared" si="258"/>
        <v>0.72700000000000053</v>
      </c>
      <c r="BM7773" s="157">
        <f>IF('1b-NaturalGas'!$R$87="no","",ROUND(BL7773,4))</f>
        <v>0.72699999999999998</v>
      </c>
      <c r="BN7773" s="157">
        <f>IF('1b-NaturalGas'!$R$88="no","",ROUND(BL7773,4))</f>
        <v>0.72699999999999998</v>
      </c>
      <c r="BO7773" s="157">
        <f>IF('1b-NaturalGas'!$R$89="no","",ROUND(BL7773,4))</f>
        <v>0.72699999999999998</v>
      </c>
      <c r="BP7773" s="157">
        <f>IF('1b-NaturalGas'!$R$90="no","not applicable (based on previous answers)",ROUND(BL7773,4))</f>
        <v>0.72699999999999998</v>
      </c>
      <c r="BQ7773" s="157">
        <f>IF('1b-NaturalGas'!$R$91="no","not applicable (based on previous answers)",ROUND(BL7773,4))</f>
        <v>0.72699999999999998</v>
      </c>
    </row>
    <row r="7774" spans="30:69" x14ac:dyDescent="0.25">
      <c r="AD7774" s="157">
        <f t="shared" si="257"/>
        <v>0.72900000000000054</v>
      </c>
      <c r="AE7774" s="157">
        <f>IF('1a-Electricity'!$R$77="no","",ROUND(AD7774,4))</f>
        <v>0.72899999999999998</v>
      </c>
      <c r="AF7774" s="157">
        <f>IF('1a-Electricity'!$R$78="no","",ROUND(AD7774,4))</f>
        <v>0.72899999999999998</v>
      </c>
      <c r="AG7774" s="157">
        <f>IF('1a-Electricity'!$R$79="no","",ROUND(AD7774,4))</f>
        <v>0.72899999999999998</v>
      </c>
      <c r="BL7774" s="157">
        <f t="shared" si="258"/>
        <v>0.72800000000000054</v>
      </c>
      <c r="BM7774" s="157">
        <f>IF('1b-NaturalGas'!$R$87="no","",ROUND(BL7774,4))</f>
        <v>0.72799999999999998</v>
      </c>
      <c r="BN7774" s="157">
        <f>IF('1b-NaturalGas'!$R$88="no","",ROUND(BL7774,4))</f>
        <v>0.72799999999999998</v>
      </c>
      <c r="BO7774" s="157">
        <f>IF('1b-NaturalGas'!$R$89="no","",ROUND(BL7774,4))</f>
        <v>0.72799999999999998</v>
      </c>
      <c r="BP7774" s="157">
        <f>IF('1b-NaturalGas'!$R$90="no","not applicable (based on previous answers)",ROUND(BL7774,4))</f>
        <v>0.72799999999999998</v>
      </c>
      <c r="BQ7774" s="157">
        <f>IF('1b-NaturalGas'!$R$91="no","not applicable (based on previous answers)",ROUND(BL7774,4))</f>
        <v>0.72799999999999998</v>
      </c>
    </row>
    <row r="7775" spans="30:69" x14ac:dyDescent="0.25">
      <c r="AD7775" s="157">
        <f t="shared" si="257"/>
        <v>0.73000000000000054</v>
      </c>
      <c r="AE7775" s="157">
        <f>IF('1a-Electricity'!$R$77="no","",ROUND(AD7775,4))</f>
        <v>0.73</v>
      </c>
      <c r="AF7775" s="157">
        <f>IF('1a-Electricity'!$R$78="no","",ROUND(AD7775,4))</f>
        <v>0.73</v>
      </c>
      <c r="AG7775" s="157">
        <f>IF('1a-Electricity'!$R$79="no","",ROUND(AD7775,4))</f>
        <v>0.73</v>
      </c>
      <c r="BL7775" s="157">
        <f t="shared" si="258"/>
        <v>0.72900000000000054</v>
      </c>
      <c r="BM7775" s="157">
        <f>IF('1b-NaturalGas'!$R$87="no","",ROUND(BL7775,4))</f>
        <v>0.72899999999999998</v>
      </c>
      <c r="BN7775" s="157">
        <f>IF('1b-NaturalGas'!$R$88="no","",ROUND(BL7775,4))</f>
        <v>0.72899999999999998</v>
      </c>
      <c r="BO7775" s="157">
        <f>IF('1b-NaturalGas'!$R$89="no","",ROUND(BL7775,4))</f>
        <v>0.72899999999999998</v>
      </c>
      <c r="BP7775" s="157">
        <f>IF('1b-NaturalGas'!$R$90="no","not applicable (based on previous answers)",ROUND(BL7775,4))</f>
        <v>0.72899999999999998</v>
      </c>
      <c r="BQ7775" s="157">
        <f>IF('1b-NaturalGas'!$R$91="no","not applicable (based on previous answers)",ROUND(BL7775,4))</f>
        <v>0.72899999999999998</v>
      </c>
    </row>
    <row r="7776" spans="30:69" x14ac:dyDescent="0.25">
      <c r="AD7776" s="157">
        <f t="shared" si="257"/>
        <v>0.73100000000000054</v>
      </c>
      <c r="AE7776" s="157">
        <f>IF('1a-Electricity'!$R$77="no","",ROUND(AD7776,4))</f>
        <v>0.73099999999999998</v>
      </c>
      <c r="AF7776" s="157">
        <f>IF('1a-Electricity'!$R$78="no","",ROUND(AD7776,4))</f>
        <v>0.73099999999999998</v>
      </c>
      <c r="AG7776" s="157">
        <f>IF('1a-Electricity'!$R$79="no","",ROUND(AD7776,4))</f>
        <v>0.73099999999999998</v>
      </c>
      <c r="BL7776" s="157">
        <f t="shared" si="258"/>
        <v>0.73000000000000054</v>
      </c>
      <c r="BM7776" s="157">
        <f>IF('1b-NaturalGas'!$R$87="no","",ROUND(BL7776,4))</f>
        <v>0.73</v>
      </c>
      <c r="BN7776" s="157">
        <f>IF('1b-NaturalGas'!$R$88="no","",ROUND(BL7776,4))</f>
        <v>0.73</v>
      </c>
      <c r="BO7776" s="157">
        <f>IF('1b-NaturalGas'!$R$89="no","",ROUND(BL7776,4))</f>
        <v>0.73</v>
      </c>
      <c r="BP7776" s="157">
        <f>IF('1b-NaturalGas'!$R$90="no","not applicable (based on previous answers)",ROUND(BL7776,4))</f>
        <v>0.73</v>
      </c>
      <c r="BQ7776" s="157">
        <f>IF('1b-NaturalGas'!$R$91="no","not applicable (based on previous answers)",ROUND(BL7776,4))</f>
        <v>0.73</v>
      </c>
    </row>
    <row r="7777" spans="30:69" x14ac:dyDescent="0.25">
      <c r="AD7777" s="157">
        <f t="shared" si="257"/>
        <v>0.73200000000000054</v>
      </c>
      <c r="AE7777" s="157">
        <f>IF('1a-Electricity'!$R$77="no","",ROUND(AD7777,4))</f>
        <v>0.73199999999999998</v>
      </c>
      <c r="AF7777" s="157">
        <f>IF('1a-Electricity'!$R$78="no","",ROUND(AD7777,4))</f>
        <v>0.73199999999999998</v>
      </c>
      <c r="AG7777" s="157">
        <f>IF('1a-Electricity'!$R$79="no","",ROUND(AD7777,4))</f>
        <v>0.73199999999999998</v>
      </c>
      <c r="BL7777" s="157">
        <f t="shared" si="258"/>
        <v>0.73100000000000054</v>
      </c>
      <c r="BM7777" s="157">
        <f>IF('1b-NaturalGas'!$R$87="no","",ROUND(BL7777,4))</f>
        <v>0.73099999999999998</v>
      </c>
      <c r="BN7777" s="157">
        <f>IF('1b-NaturalGas'!$R$88="no","",ROUND(BL7777,4))</f>
        <v>0.73099999999999998</v>
      </c>
      <c r="BO7777" s="157">
        <f>IF('1b-NaturalGas'!$R$89="no","",ROUND(BL7777,4))</f>
        <v>0.73099999999999998</v>
      </c>
      <c r="BP7777" s="157">
        <f>IF('1b-NaturalGas'!$R$90="no","not applicable (based on previous answers)",ROUND(BL7777,4))</f>
        <v>0.73099999999999998</v>
      </c>
      <c r="BQ7777" s="157">
        <f>IF('1b-NaturalGas'!$R$91="no","not applicable (based on previous answers)",ROUND(BL7777,4))</f>
        <v>0.73099999999999998</v>
      </c>
    </row>
    <row r="7778" spans="30:69" x14ac:dyDescent="0.25">
      <c r="AD7778" s="157">
        <f t="shared" si="257"/>
        <v>0.73300000000000054</v>
      </c>
      <c r="AE7778" s="157">
        <f>IF('1a-Electricity'!$R$77="no","",ROUND(AD7778,4))</f>
        <v>0.73299999999999998</v>
      </c>
      <c r="AF7778" s="157">
        <f>IF('1a-Electricity'!$R$78="no","",ROUND(AD7778,4))</f>
        <v>0.73299999999999998</v>
      </c>
      <c r="AG7778" s="157">
        <f>IF('1a-Electricity'!$R$79="no","",ROUND(AD7778,4))</f>
        <v>0.73299999999999998</v>
      </c>
      <c r="BL7778" s="157">
        <f t="shared" si="258"/>
        <v>0.73200000000000054</v>
      </c>
      <c r="BM7778" s="157">
        <f>IF('1b-NaturalGas'!$R$87="no","",ROUND(BL7778,4))</f>
        <v>0.73199999999999998</v>
      </c>
      <c r="BN7778" s="157">
        <f>IF('1b-NaturalGas'!$R$88="no","",ROUND(BL7778,4))</f>
        <v>0.73199999999999998</v>
      </c>
      <c r="BO7778" s="157">
        <f>IF('1b-NaturalGas'!$R$89="no","",ROUND(BL7778,4))</f>
        <v>0.73199999999999998</v>
      </c>
      <c r="BP7778" s="157">
        <f>IF('1b-NaturalGas'!$R$90="no","not applicable (based on previous answers)",ROUND(BL7778,4))</f>
        <v>0.73199999999999998</v>
      </c>
      <c r="BQ7778" s="157">
        <f>IF('1b-NaturalGas'!$R$91="no","not applicable (based on previous answers)",ROUND(BL7778,4))</f>
        <v>0.73199999999999998</v>
      </c>
    </row>
    <row r="7779" spans="30:69" x14ac:dyDescent="0.25">
      <c r="AD7779" s="157">
        <f t="shared" si="257"/>
        <v>0.73400000000000054</v>
      </c>
      <c r="AE7779" s="157">
        <f>IF('1a-Electricity'!$R$77="no","",ROUND(AD7779,4))</f>
        <v>0.73399999999999999</v>
      </c>
      <c r="AF7779" s="157">
        <f>IF('1a-Electricity'!$R$78="no","",ROUND(AD7779,4))</f>
        <v>0.73399999999999999</v>
      </c>
      <c r="AG7779" s="157">
        <f>IF('1a-Electricity'!$R$79="no","",ROUND(AD7779,4))</f>
        <v>0.73399999999999999</v>
      </c>
      <c r="BL7779" s="157">
        <f t="shared" si="258"/>
        <v>0.73300000000000054</v>
      </c>
      <c r="BM7779" s="157">
        <f>IF('1b-NaturalGas'!$R$87="no","",ROUND(BL7779,4))</f>
        <v>0.73299999999999998</v>
      </c>
      <c r="BN7779" s="157">
        <f>IF('1b-NaturalGas'!$R$88="no","",ROUND(BL7779,4))</f>
        <v>0.73299999999999998</v>
      </c>
      <c r="BO7779" s="157">
        <f>IF('1b-NaturalGas'!$R$89="no","",ROUND(BL7779,4))</f>
        <v>0.73299999999999998</v>
      </c>
      <c r="BP7779" s="157">
        <f>IF('1b-NaturalGas'!$R$90="no","not applicable (based on previous answers)",ROUND(BL7779,4))</f>
        <v>0.73299999999999998</v>
      </c>
      <c r="BQ7779" s="157">
        <f>IF('1b-NaturalGas'!$R$91="no","not applicable (based on previous answers)",ROUND(BL7779,4))</f>
        <v>0.73299999999999998</v>
      </c>
    </row>
    <row r="7780" spans="30:69" x14ac:dyDescent="0.25">
      <c r="AD7780" s="157">
        <f t="shared" si="257"/>
        <v>0.73500000000000054</v>
      </c>
      <c r="AE7780" s="157">
        <f>IF('1a-Electricity'!$R$77="no","",ROUND(AD7780,4))</f>
        <v>0.73499999999999999</v>
      </c>
      <c r="AF7780" s="157">
        <f>IF('1a-Electricity'!$R$78="no","",ROUND(AD7780,4))</f>
        <v>0.73499999999999999</v>
      </c>
      <c r="AG7780" s="157">
        <f>IF('1a-Electricity'!$R$79="no","",ROUND(AD7780,4))</f>
        <v>0.73499999999999999</v>
      </c>
      <c r="BL7780" s="157">
        <f t="shared" si="258"/>
        <v>0.73400000000000054</v>
      </c>
      <c r="BM7780" s="157">
        <f>IF('1b-NaturalGas'!$R$87="no","",ROUND(BL7780,4))</f>
        <v>0.73399999999999999</v>
      </c>
      <c r="BN7780" s="157">
        <f>IF('1b-NaturalGas'!$R$88="no","",ROUND(BL7780,4))</f>
        <v>0.73399999999999999</v>
      </c>
      <c r="BO7780" s="157">
        <f>IF('1b-NaturalGas'!$R$89="no","",ROUND(BL7780,4))</f>
        <v>0.73399999999999999</v>
      </c>
      <c r="BP7780" s="157">
        <f>IF('1b-NaturalGas'!$R$90="no","not applicable (based on previous answers)",ROUND(BL7780,4))</f>
        <v>0.73399999999999999</v>
      </c>
      <c r="BQ7780" s="157">
        <f>IF('1b-NaturalGas'!$R$91="no","not applicable (based on previous answers)",ROUND(BL7780,4))</f>
        <v>0.73399999999999999</v>
      </c>
    </row>
    <row r="7781" spans="30:69" x14ac:dyDescent="0.25">
      <c r="AD7781" s="157">
        <f t="shared" si="257"/>
        <v>0.73600000000000054</v>
      </c>
      <c r="AE7781" s="157">
        <f>IF('1a-Electricity'!$R$77="no","",ROUND(AD7781,4))</f>
        <v>0.73599999999999999</v>
      </c>
      <c r="AF7781" s="157">
        <f>IF('1a-Electricity'!$R$78="no","",ROUND(AD7781,4))</f>
        <v>0.73599999999999999</v>
      </c>
      <c r="AG7781" s="157">
        <f>IF('1a-Electricity'!$R$79="no","",ROUND(AD7781,4))</f>
        <v>0.73599999999999999</v>
      </c>
      <c r="BL7781" s="157">
        <f t="shared" si="258"/>
        <v>0.73500000000000054</v>
      </c>
      <c r="BM7781" s="157">
        <f>IF('1b-NaturalGas'!$R$87="no","",ROUND(BL7781,4))</f>
        <v>0.73499999999999999</v>
      </c>
      <c r="BN7781" s="157">
        <f>IF('1b-NaturalGas'!$R$88="no","",ROUND(BL7781,4))</f>
        <v>0.73499999999999999</v>
      </c>
      <c r="BO7781" s="157">
        <f>IF('1b-NaturalGas'!$R$89="no","",ROUND(BL7781,4))</f>
        <v>0.73499999999999999</v>
      </c>
      <c r="BP7781" s="157">
        <f>IF('1b-NaturalGas'!$R$90="no","not applicable (based on previous answers)",ROUND(BL7781,4))</f>
        <v>0.73499999999999999</v>
      </c>
      <c r="BQ7781" s="157">
        <f>IF('1b-NaturalGas'!$R$91="no","not applicable (based on previous answers)",ROUND(BL7781,4))</f>
        <v>0.73499999999999999</v>
      </c>
    </row>
    <row r="7782" spans="30:69" x14ac:dyDescent="0.25">
      <c r="AD7782" s="157">
        <f t="shared" si="257"/>
        <v>0.73700000000000054</v>
      </c>
      <c r="AE7782" s="157">
        <f>IF('1a-Electricity'!$R$77="no","",ROUND(AD7782,4))</f>
        <v>0.73699999999999999</v>
      </c>
      <c r="AF7782" s="157">
        <f>IF('1a-Electricity'!$R$78="no","",ROUND(AD7782,4))</f>
        <v>0.73699999999999999</v>
      </c>
      <c r="AG7782" s="157">
        <f>IF('1a-Electricity'!$R$79="no","",ROUND(AD7782,4))</f>
        <v>0.73699999999999999</v>
      </c>
      <c r="BL7782" s="157">
        <f t="shared" si="258"/>
        <v>0.73600000000000054</v>
      </c>
      <c r="BM7782" s="157">
        <f>IF('1b-NaturalGas'!$R$87="no","",ROUND(BL7782,4))</f>
        <v>0.73599999999999999</v>
      </c>
      <c r="BN7782" s="157">
        <f>IF('1b-NaturalGas'!$R$88="no","",ROUND(BL7782,4))</f>
        <v>0.73599999999999999</v>
      </c>
      <c r="BO7782" s="157">
        <f>IF('1b-NaturalGas'!$R$89="no","",ROUND(BL7782,4))</f>
        <v>0.73599999999999999</v>
      </c>
      <c r="BP7782" s="157">
        <f>IF('1b-NaturalGas'!$R$90="no","not applicable (based on previous answers)",ROUND(BL7782,4))</f>
        <v>0.73599999999999999</v>
      </c>
      <c r="BQ7782" s="157">
        <f>IF('1b-NaturalGas'!$R$91="no","not applicable (based on previous answers)",ROUND(BL7782,4))</f>
        <v>0.73599999999999999</v>
      </c>
    </row>
    <row r="7783" spans="30:69" x14ac:dyDescent="0.25">
      <c r="AD7783" s="157">
        <f t="shared" si="257"/>
        <v>0.73800000000000054</v>
      </c>
      <c r="AE7783" s="157">
        <f>IF('1a-Electricity'!$R$77="no","",ROUND(AD7783,4))</f>
        <v>0.73799999999999999</v>
      </c>
      <c r="AF7783" s="157">
        <f>IF('1a-Electricity'!$R$78="no","",ROUND(AD7783,4))</f>
        <v>0.73799999999999999</v>
      </c>
      <c r="AG7783" s="157">
        <f>IF('1a-Electricity'!$R$79="no","",ROUND(AD7783,4))</f>
        <v>0.73799999999999999</v>
      </c>
      <c r="BL7783" s="157">
        <f t="shared" si="258"/>
        <v>0.73700000000000054</v>
      </c>
      <c r="BM7783" s="157">
        <f>IF('1b-NaturalGas'!$R$87="no","",ROUND(BL7783,4))</f>
        <v>0.73699999999999999</v>
      </c>
      <c r="BN7783" s="157">
        <f>IF('1b-NaturalGas'!$R$88="no","",ROUND(BL7783,4))</f>
        <v>0.73699999999999999</v>
      </c>
      <c r="BO7783" s="157">
        <f>IF('1b-NaturalGas'!$R$89="no","",ROUND(BL7783,4))</f>
        <v>0.73699999999999999</v>
      </c>
      <c r="BP7783" s="157">
        <f>IF('1b-NaturalGas'!$R$90="no","not applicable (based on previous answers)",ROUND(BL7783,4))</f>
        <v>0.73699999999999999</v>
      </c>
      <c r="BQ7783" s="157">
        <f>IF('1b-NaturalGas'!$R$91="no","not applicable (based on previous answers)",ROUND(BL7783,4))</f>
        <v>0.73699999999999999</v>
      </c>
    </row>
    <row r="7784" spans="30:69" x14ac:dyDescent="0.25">
      <c r="AD7784" s="157">
        <f t="shared" si="257"/>
        <v>0.73900000000000055</v>
      </c>
      <c r="AE7784" s="157">
        <f>IF('1a-Electricity'!$R$77="no","",ROUND(AD7784,4))</f>
        <v>0.73899999999999999</v>
      </c>
      <c r="AF7784" s="157">
        <f>IF('1a-Electricity'!$R$78="no","",ROUND(AD7784,4))</f>
        <v>0.73899999999999999</v>
      </c>
      <c r="AG7784" s="157">
        <f>IF('1a-Electricity'!$R$79="no","",ROUND(AD7784,4))</f>
        <v>0.73899999999999999</v>
      </c>
      <c r="BL7784" s="157">
        <f t="shared" si="258"/>
        <v>0.73800000000000054</v>
      </c>
      <c r="BM7784" s="157">
        <f>IF('1b-NaturalGas'!$R$87="no","",ROUND(BL7784,4))</f>
        <v>0.73799999999999999</v>
      </c>
      <c r="BN7784" s="157">
        <f>IF('1b-NaturalGas'!$R$88="no","",ROUND(BL7784,4))</f>
        <v>0.73799999999999999</v>
      </c>
      <c r="BO7784" s="157">
        <f>IF('1b-NaturalGas'!$R$89="no","",ROUND(BL7784,4))</f>
        <v>0.73799999999999999</v>
      </c>
      <c r="BP7784" s="157">
        <f>IF('1b-NaturalGas'!$R$90="no","not applicable (based on previous answers)",ROUND(BL7784,4))</f>
        <v>0.73799999999999999</v>
      </c>
      <c r="BQ7784" s="157">
        <f>IF('1b-NaturalGas'!$R$91="no","not applicable (based on previous answers)",ROUND(BL7784,4))</f>
        <v>0.73799999999999999</v>
      </c>
    </row>
    <row r="7785" spans="30:69" x14ac:dyDescent="0.25">
      <c r="AD7785" s="157">
        <f t="shared" si="257"/>
        <v>0.74000000000000055</v>
      </c>
      <c r="AE7785" s="157">
        <f>IF('1a-Electricity'!$R$77="no","",ROUND(AD7785,4))</f>
        <v>0.74</v>
      </c>
      <c r="AF7785" s="157">
        <f>IF('1a-Electricity'!$R$78="no","",ROUND(AD7785,4))</f>
        <v>0.74</v>
      </c>
      <c r="AG7785" s="157">
        <f>IF('1a-Electricity'!$R$79="no","",ROUND(AD7785,4))</f>
        <v>0.74</v>
      </c>
      <c r="BL7785" s="157">
        <f t="shared" si="258"/>
        <v>0.73900000000000055</v>
      </c>
      <c r="BM7785" s="157">
        <f>IF('1b-NaturalGas'!$R$87="no","",ROUND(BL7785,4))</f>
        <v>0.73899999999999999</v>
      </c>
      <c r="BN7785" s="157">
        <f>IF('1b-NaturalGas'!$R$88="no","",ROUND(BL7785,4))</f>
        <v>0.73899999999999999</v>
      </c>
      <c r="BO7785" s="157">
        <f>IF('1b-NaturalGas'!$R$89="no","",ROUND(BL7785,4))</f>
        <v>0.73899999999999999</v>
      </c>
      <c r="BP7785" s="157">
        <f>IF('1b-NaturalGas'!$R$90="no","not applicable (based on previous answers)",ROUND(BL7785,4))</f>
        <v>0.73899999999999999</v>
      </c>
      <c r="BQ7785" s="157">
        <f>IF('1b-NaturalGas'!$R$91="no","not applicable (based on previous answers)",ROUND(BL7785,4))</f>
        <v>0.73899999999999999</v>
      </c>
    </row>
    <row r="7786" spans="30:69" x14ac:dyDescent="0.25">
      <c r="AD7786" s="157">
        <f t="shared" si="257"/>
        <v>0.74100000000000055</v>
      </c>
      <c r="AE7786" s="157">
        <f>IF('1a-Electricity'!$R$77="no","",ROUND(AD7786,4))</f>
        <v>0.74099999999999999</v>
      </c>
      <c r="AF7786" s="157">
        <f>IF('1a-Electricity'!$R$78="no","",ROUND(AD7786,4))</f>
        <v>0.74099999999999999</v>
      </c>
      <c r="AG7786" s="157">
        <f>IF('1a-Electricity'!$R$79="no","",ROUND(AD7786,4))</f>
        <v>0.74099999999999999</v>
      </c>
      <c r="BL7786" s="157">
        <f t="shared" si="258"/>
        <v>0.74000000000000055</v>
      </c>
      <c r="BM7786" s="157">
        <f>IF('1b-NaturalGas'!$R$87="no","",ROUND(BL7786,4))</f>
        <v>0.74</v>
      </c>
      <c r="BN7786" s="157">
        <f>IF('1b-NaturalGas'!$R$88="no","",ROUND(BL7786,4))</f>
        <v>0.74</v>
      </c>
      <c r="BO7786" s="157">
        <f>IF('1b-NaturalGas'!$R$89="no","",ROUND(BL7786,4))</f>
        <v>0.74</v>
      </c>
      <c r="BP7786" s="157">
        <f>IF('1b-NaturalGas'!$R$90="no","not applicable (based on previous answers)",ROUND(BL7786,4))</f>
        <v>0.74</v>
      </c>
      <c r="BQ7786" s="157">
        <f>IF('1b-NaturalGas'!$R$91="no","not applicable (based on previous answers)",ROUND(BL7786,4))</f>
        <v>0.74</v>
      </c>
    </row>
    <row r="7787" spans="30:69" x14ac:dyDescent="0.25">
      <c r="AD7787" s="157">
        <f t="shared" si="257"/>
        <v>0.74200000000000055</v>
      </c>
      <c r="AE7787" s="157">
        <f>IF('1a-Electricity'!$R$77="no","",ROUND(AD7787,4))</f>
        <v>0.74199999999999999</v>
      </c>
      <c r="AF7787" s="157">
        <f>IF('1a-Electricity'!$R$78="no","",ROUND(AD7787,4))</f>
        <v>0.74199999999999999</v>
      </c>
      <c r="AG7787" s="157">
        <f>IF('1a-Electricity'!$R$79="no","",ROUND(AD7787,4))</f>
        <v>0.74199999999999999</v>
      </c>
      <c r="BL7787" s="157">
        <f t="shared" si="258"/>
        <v>0.74100000000000055</v>
      </c>
      <c r="BM7787" s="157">
        <f>IF('1b-NaturalGas'!$R$87="no","",ROUND(BL7787,4))</f>
        <v>0.74099999999999999</v>
      </c>
      <c r="BN7787" s="157">
        <f>IF('1b-NaturalGas'!$R$88="no","",ROUND(BL7787,4))</f>
        <v>0.74099999999999999</v>
      </c>
      <c r="BO7787" s="157">
        <f>IF('1b-NaturalGas'!$R$89="no","",ROUND(BL7787,4))</f>
        <v>0.74099999999999999</v>
      </c>
      <c r="BP7787" s="157">
        <f>IF('1b-NaturalGas'!$R$90="no","not applicable (based on previous answers)",ROUND(BL7787,4))</f>
        <v>0.74099999999999999</v>
      </c>
      <c r="BQ7787" s="157">
        <f>IF('1b-NaturalGas'!$R$91="no","not applicable (based on previous answers)",ROUND(BL7787,4))</f>
        <v>0.74099999999999999</v>
      </c>
    </row>
    <row r="7788" spans="30:69" x14ac:dyDescent="0.25">
      <c r="AD7788" s="157">
        <f t="shared" si="257"/>
        <v>0.74300000000000055</v>
      </c>
      <c r="AE7788" s="157">
        <f>IF('1a-Electricity'!$R$77="no","",ROUND(AD7788,4))</f>
        <v>0.74299999999999999</v>
      </c>
      <c r="AF7788" s="157">
        <f>IF('1a-Electricity'!$R$78="no","",ROUND(AD7788,4))</f>
        <v>0.74299999999999999</v>
      </c>
      <c r="AG7788" s="157">
        <f>IF('1a-Electricity'!$R$79="no","",ROUND(AD7788,4))</f>
        <v>0.74299999999999999</v>
      </c>
      <c r="BL7788" s="157">
        <f t="shared" si="258"/>
        <v>0.74200000000000055</v>
      </c>
      <c r="BM7788" s="157">
        <f>IF('1b-NaturalGas'!$R$87="no","",ROUND(BL7788,4))</f>
        <v>0.74199999999999999</v>
      </c>
      <c r="BN7788" s="157">
        <f>IF('1b-NaturalGas'!$R$88="no","",ROUND(BL7788,4))</f>
        <v>0.74199999999999999</v>
      </c>
      <c r="BO7788" s="157">
        <f>IF('1b-NaturalGas'!$R$89="no","",ROUND(BL7788,4))</f>
        <v>0.74199999999999999</v>
      </c>
      <c r="BP7788" s="157">
        <f>IF('1b-NaturalGas'!$R$90="no","not applicable (based on previous answers)",ROUND(BL7788,4))</f>
        <v>0.74199999999999999</v>
      </c>
      <c r="BQ7788" s="157">
        <f>IF('1b-NaturalGas'!$R$91="no","not applicable (based on previous answers)",ROUND(BL7788,4))</f>
        <v>0.74199999999999999</v>
      </c>
    </row>
    <row r="7789" spans="30:69" x14ac:dyDescent="0.25">
      <c r="AD7789" s="157">
        <f t="shared" si="257"/>
        <v>0.74400000000000055</v>
      </c>
      <c r="AE7789" s="157">
        <f>IF('1a-Electricity'!$R$77="no","",ROUND(AD7789,4))</f>
        <v>0.74399999999999999</v>
      </c>
      <c r="AF7789" s="157">
        <f>IF('1a-Electricity'!$R$78="no","",ROUND(AD7789,4))</f>
        <v>0.74399999999999999</v>
      </c>
      <c r="AG7789" s="157">
        <f>IF('1a-Electricity'!$R$79="no","",ROUND(AD7789,4))</f>
        <v>0.74399999999999999</v>
      </c>
      <c r="BL7789" s="157">
        <f t="shared" si="258"/>
        <v>0.74300000000000055</v>
      </c>
      <c r="BM7789" s="157">
        <f>IF('1b-NaturalGas'!$R$87="no","",ROUND(BL7789,4))</f>
        <v>0.74299999999999999</v>
      </c>
      <c r="BN7789" s="157">
        <f>IF('1b-NaturalGas'!$R$88="no","",ROUND(BL7789,4))</f>
        <v>0.74299999999999999</v>
      </c>
      <c r="BO7789" s="157">
        <f>IF('1b-NaturalGas'!$R$89="no","",ROUND(BL7789,4))</f>
        <v>0.74299999999999999</v>
      </c>
      <c r="BP7789" s="157">
        <f>IF('1b-NaturalGas'!$R$90="no","not applicable (based on previous answers)",ROUND(BL7789,4))</f>
        <v>0.74299999999999999</v>
      </c>
      <c r="BQ7789" s="157">
        <f>IF('1b-NaturalGas'!$R$91="no","not applicable (based on previous answers)",ROUND(BL7789,4))</f>
        <v>0.74299999999999999</v>
      </c>
    </row>
    <row r="7790" spans="30:69" x14ac:dyDescent="0.25">
      <c r="AD7790" s="157">
        <f t="shared" si="257"/>
        <v>0.74500000000000055</v>
      </c>
      <c r="AE7790" s="157">
        <f>IF('1a-Electricity'!$R$77="no","",ROUND(AD7790,4))</f>
        <v>0.745</v>
      </c>
      <c r="AF7790" s="157">
        <f>IF('1a-Electricity'!$R$78="no","",ROUND(AD7790,4))</f>
        <v>0.745</v>
      </c>
      <c r="AG7790" s="157">
        <f>IF('1a-Electricity'!$R$79="no","",ROUND(AD7790,4))</f>
        <v>0.745</v>
      </c>
      <c r="BL7790" s="157">
        <f t="shared" si="258"/>
        <v>0.74400000000000055</v>
      </c>
      <c r="BM7790" s="157">
        <f>IF('1b-NaturalGas'!$R$87="no","",ROUND(BL7790,4))</f>
        <v>0.74399999999999999</v>
      </c>
      <c r="BN7790" s="157">
        <f>IF('1b-NaturalGas'!$R$88="no","",ROUND(BL7790,4))</f>
        <v>0.74399999999999999</v>
      </c>
      <c r="BO7790" s="157">
        <f>IF('1b-NaturalGas'!$R$89="no","",ROUND(BL7790,4))</f>
        <v>0.74399999999999999</v>
      </c>
      <c r="BP7790" s="157">
        <f>IF('1b-NaturalGas'!$R$90="no","not applicable (based on previous answers)",ROUND(BL7790,4))</f>
        <v>0.74399999999999999</v>
      </c>
      <c r="BQ7790" s="157">
        <f>IF('1b-NaturalGas'!$R$91="no","not applicable (based on previous answers)",ROUND(BL7790,4))</f>
        <v>0.74399999999999999</v>
      </c>
    </row>
    <row r="7791" spans="30:69" x14ac:dyDescent="0.25">
      <c r="AD7791" s="157">
        <f t="shared" si="257"/>
        <v>0.74600000000000055</v>
      </c>
      <c r="AE7791" s="157">
        <f>IF('1a-Electricity'!$R$77="no","",ROUND(AD7791,4))</f>
        <v>0.746</v>
      </c>
      <c r="AF7791" s="157">
        <f>IF('1a-Electricity'!$R$78="no","",ROUND(AD7791,4))</f>
        <v>0.746</v>
      </c>
      <c r="AG7791" s="157">
        <f>IF('1a-Electricity'!$R$79="no","",ROUND(AD7791,4))</f>
        <v>0.746</v>
      </c>
      <c r="BL7791" s="157">
        <f t="shared" si="258"/>
        <v>0.74500000000000055</v>
      </c>
      <c r="BM7791" s="157">
        <f>IF('1b-NaturalGas'!$R$87="no","",ROUND(BL7791,4))</f>
        <v>0.745</v>
      </c>
      <c r="BN7791" s="157">
        <f>IF('1b-NaturalGas'!$R$88="no","",ROUND(BL7791,4))</f>
        <v>0.745</v>
      </c>
      <c r="BO7791" s="157">
        <f>IF('1b-NaturalGas'!$R$89="no","",ROUND(BL7791,4))</f>
        <v>0.745</v>
      </c>
      <c r="BP7791" s="157">
        <f>IF('1b-NaturalGas'!$R$90="no","not applicable (based on previous answers)",ROUND(BL7791,4))</f>
        <v>0.745</v>
      </c>
      <c r="BQ7791" s="157">
        <f>IF('1b-NaturalGas'!$R$91="no","not applicable (based on previous answers)",ROUND(BL7791,4))</f>
        <v>0.745</v>
      </c>
    </row>
    <row r="7792" spans="30:69" x14ac:dyDescent="0.25">
      <c r="AD7792" s="157">
        <f t="shared" si="257"/>
        <v>0.74700000000000055</v>
      </c>
      <c r="AE7792" s="157">
        <f>IF('1a-Electricity'!$R$77="no","",ROUND(AD7792,4))</f>
        <v>0.747</v>
      </c>
      <c r="AF7792" s="157">
        <f>IF('1a-Electricity'!$R$78="no","",ROUND(AD7792,4))</f>
        <v>0.747</v>
      </c>
      <c r="AG7792" s="157">
        <f>IF('1a-Electricity'!$R$79="no","",ROUND(AD7792,4))</f>
        <v>0.747</v>
      </c>
      <c r="BL7792" s="157">
        <f t="shared" si="258"/>
        <v>0.74600000000000055</v>
      </c>
      <c r="BM7792" s="157">
        <f>IF('1b-NaturalGas'!$R$87="no","",ROUND(BL7792,4))</f>
        <v>0.746</v>
      </c>
      <c r="BN7792" s="157">
        <f>IF('1b-NaturalGas'!$R$88="no","",ROUND(BL7792,4))</f>
        <v>0.746</v>
      </c>
      <c r="BO7792" s="157">
        <f>IF('1b-NaturalGas'!$R$89="no","",ROUND(BL7792,4))</f>
        <v>0.746</v>
      </c>
      <c r="BP7792" s="157">
        <f>IF('1b-NaturalGas'!$R$90="no","not applicable (based on previous answers)",ROUND(BL7792,4))</f>
        <v>0.746</v>
      </c>
      <c r="BQ7792" s="157">
        <f>IF('1b-NaturalGas'!$R$91="no","not applicable (based on previous answers)",ROUND(BL7792,4))</f>
        <v>0.746</v>
      </c>
    </row>
    <row r="7793" spans="30:69" x14ac:dyDescent="0.25">
      <c r="AD7793" s="157">
        <f t="shared" si="257"/>
        <v>0.74800000000000055</v>
      </c>
      <c r="AE7793" s="157">
        <f>IF('1a-Electricity'!$R$77="no","",ROUND(AD7793,4))</f>
        <v>0.748</v>
      </c>
      <c r="AF7793" s="157">
        <f>IF('1a-Electricity'!$R$78="no","",ROUND(AD7793,4))</f>
        <v>0.748</v>
      </c>
      <c r="AG7793" s="157">
        <f>IF('1a-Electricity'!$R$79="no","",ROUND(AD7793,4))</f>
        <v>0.748</v>
      </c>
      <c r="BL7793" s="157">
        <f t="shared" si="258"/>
        <v>0.74700000000000055</v>
      </c>
      <c r="BM7793" s="157">
        <f>IF('1b-NaturalGas'!$R$87="no","",ROUND(BL7793,4))</f>
        <v>0.747</v>
      </c>
      <c r="BN7793" s="157">
        <f>IF('1b-NaturalGas'!$R$88="no","",ROUND(BL7793,4))</f>
        <v>0.747</v>
      </c>
      <c r="BO7793" s="157">
        <f>IF('1b-NaturalGas'!$R$89="no","",ROUND(BL7793,4))</f>
        <v>0.747</v>
      </c>
      <c r="BP7793" s="157">
        <f>IF('1b-NaturalGas'!$R$90="no","not applicable (based on previous answers)",ROUND(BL7793,4))</f>
        <v>0.747</v>
      </c>
      <c r="BQ7793" s="157">
        <f>IF('1b-NaturalGas'!$R$91="no","not applicable (based on previous answers)",ROUND(BL7793,4))</f>
        <v>0.747</v>
      </c>
    </row>
    <row r="7794" spans="30:69" x14ac:dyDescent="0.25">
      <c r="AD7794" s="157">
        <f t="shared" si="257"/>
        <v>0.74900000000000055</v>
      </c>
      <c r="AE7794" s="157">
        <f>IF('1a-Electricity'!$R$77="no","",ROUND(AD7794,4))</f>
        <v>0.749</v>
      </c>
      <c r="AF7794" s="157">
        <f>IF('1a-Electricity'!$R$78="no","",ROUND(AD7794,4))</f>
        <v>0.749</v>
      </c>
      <c r="AG7794" s="157">
        <f>IF('1a-Electricity'!$R$79="no","",ROUND(AD7794,4))</f>
        <v>0.749</v>
      </c>
      <c r="BL7794" s="157">
        <f t="shared" si="258"/>
        <v>0.74800000000000055</v>
      </c>
      <c r="BM7794" s="157">
        <f>IF('1b-NaturalGas'!$R$87="no","",ROUND(BL7794,4))</f>
        <v>0.748</v>
      </c>
      <c r="BN7794" s="157">
        <f>IF('1b-NaturalGas'!$R$88="no","",ROUND(BL7794,4))</f>
        <v>0.748</v>
      </c>
      <c r="BO7794" s="157">
        <f>IF('1b-NaturalGas'!$R$89="no","",ROUND(BL7794,4))</f>
        <v>0.748</v>
      </c>
      <c r="BP7794" s="157">
        <f>IF('1b-NaturalGas'!$R$90="no","not applicable (based on previous answers)",ROUND(BL7794,4))</f>
        <v>0.748</v>
      </c>
      <c r="BQ7794" s="157">
        <f>IF('1b-NaturalGas'!$R$91="no","not applicable (based on previous answers)",ROUND(BL7794,4))</f>
        <v>0.748</v>
      </c>
    </row>
    <row r="7795" spans="30:69" x14ac:dyDescent="0.25">
      <c r="AD7795" s="157">
        <f t="shared" si="257"/>
        <v>0.75000000000000056</v>
      </c>
      <c r="AE7795" s="157">
        <f>IF('1a-Electricity'!$R$77="no","",ROUND(AD7795,4))</f>
        <v>0.75</v>
      </c>
      <c r="AF7795" s="157">
        <f>IF('1a-Electricity'!$R$78="no","",ROUND(AD7795,4))</f>
        <v>0.75</v>
      </c>
      <c r="AG7795" s="157">
        <f>IF('1a-Electricity'!$R$79="no","",ROUND(AD7795,4))</f>
        <v>0.75</v>
      </c>
      <c r="BL7795" s="157">
        <f t="shared" si="258"/>
        <v>0.74900000000000055</v>
      </c>
      <c r="BM7795" s="157">
        <f>IF('1b-NaturalGas'!$R$87="no","",ROUND(BL7795,4))</f>
        <v>0.749</v>
      </c>
      <c r="BN7795" s="157">
        <f>IF('1b-NaturalGas'!$R$88="no","",ROUND(BL7795,4))</f>
        <v>0.749</v>
      </c>
      <c r="BO7795" s="157">
        <f>IF('1b-NaturalGas'!$R$89="no","",ROUND(BL7795,4))</f>
        <v>0.749</v>
      </c>
      <c r="BP7795" s="157">
        <f>IF('1b-NaturalGas'!$R$90="no","not applicable (based on previous answers)",ROUND(BL7795,4))</f>
        <v>0.749</v>
      </c>
      <c r="BQ7795" s="157">
        <f>IF('1b-NaturalGas'!$R$91="no","not applicable (based on previous answers)",ROUND(BL7795,4))</f>
        <v>0.749</v>
      </c>
    </row>
    <row r="7796" spans="30:69" x14ac:dyDescent="0.25">
      <c r="AD7796" s="157">
        <f t="shared" si="257"/>
        <v>0.75100000000000056</v>
      </c>
      <c r="AE7796" s="157">
        <f>IF('1a-Electricity'!$R$77="no","",ROUND(AD7796,4))</f>
        <v>0.751</v>
      </c>
      <c r="AF7796" s="157">
        <f>IF('1a-Electricity'!$R$78="no","",ROUND(AD7796,4))</f>
        <v>0.751</v>
      </c>
      <c r="AG7796" s="157">
        <f>IF('1a-Electricity'!$R$79="no","",ROUND(AD7796,4))</f>
        <v>0.751</v>
      </c>
      <c r="BL7796" s="157">
        <f t="shared" si="258"/>
        <v>0.75000000000000056</v>
      </c>
      <c r="BM7796" s="157">
        <f>IF('1b-NaturalGas'!$R$87="no","",ROUND(BL7796,4))</f>
        <v>0.75</v>
      </c>
      <c r="BN7796" s="157">
        <f>IF('1b-NaturalGas'!$R$88="no","",ROUND(BL7796,4))</f>
        <v>0.75</v>
      </c>
      <c r="BO7796" s="157">
        <f>IF('1b-NaturalGas'!$R$89="no","",ROUND(BL7796,4))</f>
        <v>0.75</v>
      </c>
      <c r="BP7796" s="157">
        <f>IF('1b-NaturalGas'!$R$90="no","not applicable (based on previous answers)",ROUND(BL7796,4))</f>
        <v>0.75</v>
      </c>
      <c r="BQ7796" s="157">
        <f>IF('1b-NaturalGas'!$R$91="no","not applicable (based on previous answers)",ROUND(BL7796,4))</f>
        <v>0.75</v>
      </c>
    </row>
    <row r="7797" spans="30:69" x14ac:dyDescent="0.25">
      <c r="AD7797" s="157">
        <f t="shared" si="257"/>
        <v>0.75200000000000056</v>
      </c>
      <c r="AE7797" s="157">
        <f>IF('1a-Electricity'!$R$77="no","",ROUND(AD7797,4))</f>
        <v>0.752</v>
      </c>
      <c r="AF7797" s="157">
        <f>IF('1a-Electricity'!$R$78="no","",ROUND(AD7797,4))</f>
        <v>0.752</v>
      </c>
      <c r="AG7797" s="157">
        <f>IF('1a-Electricity'!$R$79="no","",ROUND(AD7797,4))</f>
        <v>0.752</v>
      </c>
      <c r="BL7797" s="157">
        <f t="shared" si="258"/>
        <v>0.75100000000000056</v>
      </c>
      <c r="BM7797" s="157">
        <f>IF('1b-NaturalGas'!$R$87="no","",ROUND(BL7797,4))</f>
        <v>0.751</v>
      </c>
      <c r="BN7797" s="157">
        <f>IF('1b-NaturalGas'!$R$88="no","",ROUND(BL7797,4))</f>
        <v>0.751</v>
      </c>
      <c r="BO7797" s="157">
        <f>IF('1b-NaturalGas'!$R$89="no","",ROUND(BL7797,4))</f>
        <v>0.751</v>
      </c>
      <c r="BP7797" s="157">
        <f>IF('1b-NaturalGas'!$R$90="no","not applicable (based on previous answers)",ROUND(BL7797,4))</f>
        <v>0.751</v>
      </c>
      <c r="BQ7797" s="157">
        <f>IF('1b-NaturalGas'!$R$91="no","not applicable (based on previous answers)",ROUND(BL7797,4))</f>
        <v>0.751</v>
      </c>
    </row>
    <row r="7798" spans="30:69" x14ac:dyDescent="0.25">
      <c r="AD7798" s="157">
        <f t="shared" si="257"/>
        <v>0.75300000000000056</v>
      </c>
      <c r="AE7798" s="157">
        <f>IF('1a-Electricity'!$R$77="no","",ROUND(AD7798,4))</f>
        <v>0.753</v>
      </c>
      <c r="AF7798" s="157">
        <f>IF('1a-Electricity'!$R$78="no","",ROUND(AD7798,4))</f>
        <v>0.753</v>
      </c>
      <c r="AG7798" s="157">
        <f>IF('1a-Electricity'!$R$79="no","",ROUND(AD7798,4))</f>
        <v>0.753</v>
      </c>
      <c r="BL7798" s="157">
        <f t="shared" si="258"/>
        <v>0.75200000000000056</v>
      </c>
      <c r="BM7798" s="157">
        <f>IF('1b-NaturalGas'!$R$87="no","",ROUND(BL7798,4))</f>
        <v>0.752</v>
      </c>
      <c r="BN7798" s="157">
        <f>IF('1b-NaturalGas'!$R$88="no","",ROUND(BL7798,4))</f>
        <v>0.752</v>
      </c>
      <c r="BO7798" s="157">
        <f>IF('1b-NaturalGas'!$R$89="no","",ROUND(BL7798,4))</f>
        <v>0.752</v>
      </c>
      <c r="BP7798" s="157">
        <f>IF('1b-NaturalGas'!$R$90="no","not applicable (based on previous answers)",ROUND(BL7798,4))</f>
        <v>0.752</v>
      </c>
      <c r="BQ7798" s="157">
        <f>IF('1b-NaturalGas'!$R$91="no","not applicable (based on previous answers)",ROUND(BL7798,4))</f>
        <v>0.752</v>
      </c>
    </row>
    <row r="7799" spans="30:69" x14ac:dyDescent="0.25">
      <c r="AD7799" s="157">
        <f t="shared" si="257"/>
        <v>0.75400000000000056</v>
      </c>
      <c r="AE7799" s="157">
        <f>IF('1a-Electricity'!$R$77="no","",ROUND(AD7799,4))</f>
        <v>0.754</v>
      </c>
      <c r="AF7799" s="157">
        <f>IF('1a-Electricity'!$R$78="no","",ROUND(AD7799,4))</f>
        <v>0.754</v>
      </c>
      <c r="AG7799" s="157">
        <f>IF('1a-Electricity'!$R$79="no","",ROUND(AD7799,4))</f>
        <v>0.754</v>
      </c>
      <c r="BL7799" s="157">
        <f t="shared" si="258"/>
        <v>0.75300000000000056</v>
      </c>
      <c r="BM7799" s="157">
        <f>IF('1b-NaturalGas'!$R$87="no","",ROUND(BL7799,4))</f>
        <v>0.753</v>
      </c>
      <c r="BN7799" s="157">
        <f>IF('1b-NaturalGas'!$R$88="no","",ROUND(BL7799,4))</f>
        <v>0.753</v>
      </c>
      <c r="BO7799" s="157">
        <f>IF('1b-NaturalGas'!$R$89="no","",ROUND(BL7799,4))</f>
        <v>0.753</v>
      </c>
      <c r="BP7799" s="157">
        <f>IF('1b-NaturalGas'!$R$90="no","not applicable (based on previous answers)",ROUND(BL7799,4))</f>
        <v>0.753</v>
      </c>
      <c r="BQ7799" s="157">
        <f>IF('1b-NaturalGas'!$R$91="no","not applicable (based on previous answers)",ROUND(BL7799,4))</f>
        <v>0.753</v>
      </c>
    </row>
    <row r="7800" spans="30:69" x14ac:dyDescent="0.25">
      <c r="AD7800" s="157">
        <f t="shared" si="257"/>
        <v>0.75500000000000056</v>
      </c>
      <c r="AE7800" s="157">
        <f>IF('1a-Electricity'!$R$77="no","",ROUND(AD7800,4))</f>
        <v>0.755</v>
      </c>
      <c r="AF7800" s="157">
        <f>IF('1a-Electricity'!$R$78="no","",ROUND(AD7800,4))</f>
        <v>0.755</v>
      </c>
      <c r="AG7800" s="157">
        <f>IF('1a-Electricity'!$R$79="no","",ROUND(AD7800,4))</f>
        <v>0.755</v>
      </c>
      <c r="BL7800" s="157">
        <f t="shared" si="258"/>
        <v>0.75400000000000056</v>
      </c>
      <c r="BM7800" s="157">
        <f>IF('1b-NaturalGas'!$R$87="no","",ROUND(BL7800,4))</f>
        <v>0.754</v>
      </c>
      <c r="BN7800" s="157">
        <f>IF('1b-NaturalGas'!$R$88="no","",ROUND(BL7800,4))</f>
        <v>0.754</v>
      </c>
      <c r="BO7800" s="157">
        <f>IF('1b-NaturalGas'!$R$89="no","",ROUND(BL7800,4))</f>
        <v>0.754</v>
      </c>
      <c r="BP7800" s="157">
        <f>IF('1b-NaturalGas'!$R$90="no","not applicable (based on previous answers)",ROUND(BL7800,4))</f>
        <v>0.754</v>
      </c>
      <c r="BQ7800" s="157">
        <f>IF('1b-NaturalGas'!$R$91="no","not applicable (based on previous answers)",ROUND(BL7800,4))</f>
        <v>0.754</v>
      </c>
    </row>
    <row r="7801" spans="30:69" x14ac:dyDescent="0.25">
      <c r="AD7801" s="157">
        <f t="shared" si="257"/>
        <v>0.75600000000000056</v>
      </c>
      <c r="AE7801" s="157">
        <f>IF('1a-Electricity'!$R$77="no","",ROUND(AD7801,4))</f>
        <v>0.75600000000000001</v>
      </c>
      <c r="AF7801" s="157">
        <f>IF('1a-Electricity'!$R$78="no","",ROUND(AD7801,4))</f>
        <v>0.75600000000000001</v>
      </c>
      <c r="AG7801" s="157">
        <f>IF('1a-Electricity'!$R$79="no","",ROUND(AD7801,4))</f>
        <v>0.75600000000000001</v>
      </c>
      <c r="BL7801" s="157">
        <f t="shared" si="258"/>
        <v>0.75500000000000056</v>
      </c>
      <c r="BM7801" s="157">
        <f>IF('1b-NaturalGas'!$R$87="no","",ROUND(BL7801,4))</f>
        <v>0.755</v>
      </c>
      <c r="BN7801" s="157">
        <f>IF('1b-NaturalGas'!$R$88="no","",ROUND(BL7801,4))</f>
        <v>0.755</v>
      </c>
      <c r="BO7801" s="157">
        <f>IF('1b-NaturalGas'!$R$89="no","",ROUND(BL7801,4))</f>
        <v>0.755</v>
      </c>
      <c r="BP7801" s="157">
        <f>IF('1b-NaturalGas'!$R$90="no","not applicable (based on previous answers)",ROUND(BL7801,4))</f>
        <v>0.755</v>
      </c>
      <c r="BQ7801" s="157">
        <f>IF('1b-NaturalGas'!$R$91="no","not applicable (based on previous answers)",ROUND(BL7801,4))</f>
        <v>0.755</v>
      </c>
    </row>
    <row r="7802" spans="30:69" x14ac:dyDescent="0.25">
      <c r="AD7802" s="157">
        <f t="shared" si="257"/>
        <v>0.75700000000000056</v>
      </c>
      <c r="AE7802" s="157">
        <f>IF('1a-Electricity'!$R$77="no","",ROUND(AD7802,4))</f>
        <v>0.75700000000000001</v>
      </c>
      <c r="AF7802" s="157">
        <f>IF('1a-Electricity'!$R$78="no","",ROUND(AD7802,4))</f>
        <v>0.75700000000000001</v>
      </c>
      <c r="AG7802" s="157">
        <f>IF('1a-Electricity'!$R$79="no","",ROUND(AD7802,4))</f>
        <v>0.75700000000000001</v>
      </c>
      <c r="BL7802" s="157">
        <f t="shared" si="258"/>
        <v>0.75600000000000056</v>
      </c>
      <c r="BM7802" s="157">
        <f>IF('1b-NaturalGas'!$R$87="no","",ROUND(BL7802,4))</f>
        <v>0.75600000000000001</v>
      </c>
      <c r="BN7802" s="157">
        <f>IF('1b-NaturalGas'!$R$88="no","",ROUND(BL7802,4))</f>
        <v>0.75600000000000001</v>
      </c>
      <c r="BO7802" s="157">
        <f>IF('1b-NaturalGas'!$R$89="no","",ROUND(BL7802,4))</f>
        <v>0.75600000000000001</v>
      </c>
      <c r="BP7802" s="157">
        <f>IF('1b-NaturalGas'!$R$90="no","not applicable (based on previous answers)",ROUND(BL7802,4))</f>
        <v>0.75600000000000001</v>
      </c>
      <c r="BQ7802" s="157">
        <f>IF('1b-NaturalGas'!$R$91="no","not applicable (based on previous answers)",ROUND(BL7802,4))</f>
        <v>0.75600000000000001</v>
      </c>
    </row>
    <row r="7803" spans="30:69" x14ac:dyDescent="0.25">
      <c r="AD7803" s="157">
        <f t="shared" si="257"/>
        <v>0.75800000000000056</v>
      </c>
      <c r="AE7803" s="157">
        <f>IF('1a-Electricity'!$R$77="no","",ROUND(AD7803,4))</f>
        <v>0.75800000000000001</v>
      </c>
      <c r="AF7803" s="157">
        <f>IF('1a-Electricity'!$R$78="no","",ROUND(AD7803,4))</f>
        <v>0.75800000000000001</v>
      </c>
      <c r="AG7803" s="157">
        <f>IF('1a-Electricity'!$R$79="no","",ROUND(AD7803,4))</f>
        <v>0.75800000000000001</v>
      </c>
      <c r="BL7803" s="157">
        <f t="shared" si="258"/>
        <v>0.75700000000000056</v>
      </c>
      <c r="BM7803" s="157">
        <f>IF('1b-NaturalGas'!$R$87="no","",ROUND(BL7803,4))</f>
        <v>0.75700000000000001</v>
      </c>
      <c r="BN7803" s="157">
        <f>IF('1b-NaturalGas'!$R$88="no","",ROUND(BL7803,4))</f>
        <v>0.75700000000000001</v>
      </c>
      <c r="BO7803" s="157">
        <f>IF('1b-NaturalGas'!$R$89="no","",ROUND(BL7803,4))</f>
        <v>0.75700000000000001</v>
      </c>
      <c r="BP7803" s="157">
        <f>IF('1b-NaturalGas'!$R$90="no","not applicable (based on previous answers)",ROUND(BL7803,4))</f>
        <v>0.75700000000000001</v>
      </c>
      <c r="BQ7803" s="157">
        <f>IF('1b-NaturalGas'!$R$91="no","not applicable (based on previous answers)",ROUND(BL7803,4))</f>
        <v>0.75700000000000001</v>
      </c>
    </row>
    <row r="7804" spans="30:69" x14ac:dyDescent="0.25">
      <c r="AD7804" s="157">
        <f t="shared" si="257"/>
        <v>0.75900000000000056</v>
      </c>
      <c r="AE7804" s="157">
        <f>IF('1a-Electricity'!$R$77="no","",ROUND(AD7804,4))</f>
        <v>0.75900000000000001</v>
      </c>
      <c r="AF7804" s="157">
        <f>IF('1a-Electricity'!$R$78="no","",ROUND(AD7804,4))</f>
        <v>0.75900000000000001</v>
      </c>
      <c r="AG7804" s="157">
        <f>IF('1a-Electricity'!$R$79="no","",ROUND(AD7804,4))</f>
        <v>0.75900000000000001</v>
      </c>
      <c r="BL7804" s="157">
        <f t="shared" si="258"/>
        <v>0.75800000000000056</v>
      </c>
      <c r="BM7804" s="157">
        <f>IF('1b-NaturalGas'!$R$87="no","",ROUND(BL7804,4))</f>
        <v>0.75800000000000001</v>
      </c>
      <c r="BN7804" s="157">
        <f>IF('1b-NaturalGas'!$R$88="no","",ROUND(BL7804,4))</f>
        <v>0.75800000000000001</v>
      </c>
      <c r="BO7804" s="157">
        <f>IF('1b-NaturalGas'!$R$89="no","",ROUND(BL7804,4))</f>
        <v>0.75800000000000001</v>
      </c>
      <c r="BP7804" s="157">
        <f>IF('1b-NaturalGas'!$R$90="no","not applicable (based on previous answers)",ROUND(BL7804,4))</f>
        <v>0.75800000000000001</v>
      </c>
      <c r="BQ7804" s="157">
        <f>IF('1b-NaturalGas'!$R$91="no","not applicable (based on previous answers)",ROUND(BL7804,4))</f>
        <v>0.75800000000000001</v>
      </c>
    </row>
    <row r="7805" spans="30:69" x14ac:dyDescent="0.25">
      <c r="AD7805" s="157">
        <f t="shared" si="257"/>
        <v>0.76000000000000056</v>
      </c>
      <c r="AE7805" s="157">
        <f>IF('1a-Electricity'!$R$77="no","",ROUND(AD7805,4))</f>
        <v>0.76</v>
      </c>
      <c r="AF7805" s="157">
        <f>IF('1a-Electricity'!$R$78="no","",ROUND(AD7805,4))</f>
        <v>0.76</v>
      </c>
      <c r="AG7805" s="157">
        <f>IF('1a-Electricity'!$R$79="no","",ROUND(AD7805,4))</f>
        <v>0.76</v>
      </c>
      <c r="BL7805" s="157">
        <f t="shared" si="258"/>
        <v>0.75900000000000056</v>
      </c>
      <c r="BM7805" s="157">
        <f>IF('1b-NaturalGas'!$R$87="no","",ROUND(BL7805,4))</f>
        <v>0.75900000000000001</v>
      </c>
      <c r="BN7805" s="157">
        <f>IF('1b-NaturalGas'!$R$88="no","",ROUND(BL7805,4))</f>
        <v>0.75900000000000001</v>
      </c>
      <c r="BO7805" s="157">
        <f>IF('1b-NaturalGas'!$R$89="no","",ROUND(BL7805,4))</f>
        <v>0.75900000000000001</v>
      </c>
      <c r="BP7805" s="157">
        <f>IF('1b-NaturalGas'!$R$90="no","not applicable (based on previous answers)",ROUND(BL7805,4))</f>
        <v>0.75900000000000001</v>
      </c>
      <c r="BQ7805" s="157">
        <f>IF('1b-NaturalGas'!$R$91="no","not applicable (based on previous answers)",ROUND(BL7805,4))</f>
        <v>0.75900000000000001</v>
      </c>
    </row>
    <row r="7806" spans="30:69" x14ac:dyDescent="0.25">
      <c r="AD7806" s="157">
        <f t="shared" ref="AD7806:AD7869" si="259">AD7805+0.001</f>
        <v>0.76100000000000056</v>
      </c>
      <c r="AE7806" s="157">
        <f>IF('1a-Electricity'!$R$77="no","",ROUND(AD7806,4))</f>
        <v>0.76100000000000001</v>
      </c>
      <c r="AF7806" s="157">
        <f>IF('1a-Electricity'!$R$78="no","",ROUND(AD7806,4))</f>
        <v>0.76100000000000001</v>
      </c>
      <c r="AG7806" s="157">
        <f>IF('1a-Electricity'!$R$79="no","",ROUND(AD7806,4))</f>
        <v>0.76100000000000001</v>
      </c>
      <c r="BL7806" s="157">
        <f t="shared" si="258"/>
        <v>0.76000000000000056</v>
      </c>
      <c r="BM7806" s="157">
        <f>IF('1b-NaturalGas'!$R$87="no","",ROUND(BL7806,4))</f>
        <v>0.76</v>
      </c>
      <c r="BN7806" s="157">
        <f>IF('1b-NaturalGas'!$R$88="no","",ROUND(BL7806,4))</f>
        <v>0.76</v>
      </c>
      <c r="BO7806" s="157">
        <f>IF('1b-NaturalGas'!$R$89="no","",ROUND(BL7806,4))</f>
        <v>0.76</v>
      </c>
      <c r="BP7806" s="157">
        <f>IF('1b-NaturalGas'!$R$90="no","not applicable (based on previous answers)",ROUND(BL7806,4))</f>
        <v>0.76</v>
      </c>
      <c r="BQ7806" s="157">
        <f>IF('1b-NaturalGas'!$R$91="no","not applicable (based on previous answers)",ROUND(BL7806,4))</f>
        <v>0.76</v>
      </c>
    </row>
    <row r="7807" spans="30:69" x14ac:dyDescent="0.25">
      <c r="AD7807" s="157">
        <f t="shared" si="259"/>
        <v>0.76200000000000057</v>
      </c>
      <c r="AE7807" s="157">
        <f>IF('1a-Electricity'!$R$77="no","",ROUND(AD7807,4))</f>
        <v>0.76200000000000001</v>
      </c>
      <c r="AF7807" s="157">
        <f>IF('1a-Electricity'!$R$78="no","",ROUND(AD7807,4))</f>
        <v>0.76200000000000001</v>
      </c>
      <c r="AG7807" s="157">
        <f>IF('1a-Electricity'!$R$79="no","",ROUND(AD7807,4))</f>
        <v>0.76200000000000001</v>
      </c>
      <c r="BL7807" s="157">
        <f t="shared" ref="BL7807:BL7870" si="260">BL7806+0.001</f>
        <v>0.76100000000000056</v>
      </c>
      <c r="BM7807" s="157">
        <f>IF('1b-NaturalGas'!$R$87="no","",ROUND(BL7807,4))</f>
        <v>0.76100000000000001</v>
      </c>
      <c r="BN7807" s="157">
        <f>IF('1b-NaturalGas'!$R$88="no","",ROUND(BL7807,4))</f>
        <v>0.76100000000000001</v>
      </c>
      <c r="BO7807" s="157">
        <f>IF('1b-NaturalGas'!$R$89="no","",ROUND(BL7807,4))</f>
        <v>0.76100000000000001</v>
      </c>
      <c r="BP7807" s="157">
        <f>IF('1b-NaturalGas'!$R$90="no","not applicable (based on previous answers)",ROUND(BL7807,4))</f>
        <v>0.76100000000000001</v>
      </c>
      <c r="BQ7807" s="157">
        <f>IF('1b-NaturalGas'!$R$91="no","not applicable (based on previous answers)",ROUND(BL7807,4))</f>
        <v>0.76100000000000001</v>
      </c>
    </row>
    <row r="7808" spans="30:69" x14ac:dyDescent="0.25">
      <c r="AD7808" s="157">
        <f t="shared" si="259"/>
        <v>0.76300000000000057</v>
      </c>
      <c r="AE7808" s="157">
        <f>IF('1a-Electricity'!$R$77="no","",ROUND(AD7808,4))</f>
        <v>0.76300000000000001</v>
      </c>
      <c r="AF7808" s="157">
        <f>IF('1a-Electricity'!$R$78="no","",ROUND(AD7808,4))</f>
        <v>0.76300000000000001</v>
      </c>
      <c r="AG7808" s="157">
        <f>IF('1a-Electricity'!$R$79="no","",ROUND(AD7808,4))</f>
        <v>0.76300000000000001</v>
      </c>
      <c r="BL7808" s="157">
        <f t="shared" si="260"/>
        <v>0.76200000000000057</v>
      </c>
      <c r="BM7808" s="157">
        <f>IF('1b-NaturalGas'!$R$87="no","",ROUND(BL7808,4))</f>
        <v>0.76200000000000001</v>
      </c>
      <c r="BN7808" s="157">
        <f>IF('1b-NaturalGas'!$R$88="no","",ROUND(BL7808,4))</f>
        <v>0.76200000000000001</v>
      </c>
      <c r="BO7808" s="157">
        <f>IF('1b-NaturalGas'!$R$89="no","",ROUND(BL7808,4))</f>
        <v>0.76200000000000001</v>
      </c>
      <c r="BP7808" s="157">
        <f>IF('1b-NaturalGas'!$R$90="no","not applicable (based on previous answers)",ROUND(BL7808,4))</f>
        <v>0.76200000000000001</v>
      </c>
      <c r="BQ7808" s="157">
        <f>IF('1b-NaturalGas'!$R$91="no","not applicable (based on previous answers)",ROUND(BL7808,4))</f>
        <v>0.76200000000000001</v>
      </c>
    </row>
    <row r="7809" spans="30:69" x14ac:dyDescent="0.25">
      <c r="AD7809" s="157">
        <f t="shared" si="259"/>
        <v>0.76400000000000057</v>
      </c>
      <c r="AE7809" s="157">
        <f>IF('1a-Electricity'!$R$77="no","",ROUND(AD7809,4))</f>
        <v>0.76400000000000001</v>
      </c>
      <c r="AF7809" s="157">
        <f>IF('1a-Electricity'!$R$78="no","",ROUND(AD7809,4))</f>
        <v>0.76400000000000001</v>
      </c>
      <c r="AG7809" s="157">
        <f>IF('1a-Electricity'!$R$79="no","",ROUND(AD7809,4))</f>
        <v>0.76400000000000001</v>
      </c>
      <c r="BL7809" s="157">
        <f t="shared" si="260"/>
        <v>0.76300000000000057</v>
      </c>
      <c r="BM7809" s="157">
        <f>IF('1b-NaturalGas'!$R$87="no","",ROUND(BL7809,4))</f>
        <v>0.76300000000000001</v>
      </c>
      <c r="BN7809" s="157">
        <f>IF('1b-NaturalGas'!$R$88="no","",ROUND(BL7809,4))</f>
        <v>0.76300000000000001</v>
      </c>
      <c r="BO7809" s="157">
        <f>IF('1b-NaturalGas'!$R$89="no","",ROUND(BL7809,4))</f>
        <v>0.76300000000000001</v>
      </c>
      <c r="BP7809" s="157">
        <f>IF('1b-NaturalGas'!$R$90="no","not applicable (based on previous answers)",ROUND(BL7809,4))</f>
        <v>0.76300000000000001</v>
      </c>
      <c r="BQ7809" s="157">
        <f>IF('1b-NaturalGas'!$R$91="no","not applicable (based on previous answers)",ROUND(BL7809,4))</f>
        <v>0.76300000000000001</v>
      </c>
    </row>
    <row r="7810" spans="30:69" x14ac:dyDescent="0.25">
      <c r="AD7810" s="157">
        <f t="shared" si="259"/>
        <v>0.76500000000000057</v>
      </c>
      <c r="AE7810" s="157">
        <f>IF('1a-Electricity'!$R$77="no","",ROUND(AD7810,4))</f>
        <v>0.76500000000000001</v>
      </c>
      <c r="AF7810" s="157">
        <f>IF('1a-Electricity'!$R$78="no","",ROUND(AD7810,4))</f>
        <v>0.76500000000000001</v>
      </c>
      <c r="AG7810" s="157">
        <f>IF('1a-Electricity'!$R$79="no","",ROUND(AD7810,4))</f>
        <v>0.76500000000000001</v>
      </c>
      <c r="BL7810" s="157">
        <f t="shared" si="260"/>
        <v>0.76400000000000057</v>
      </c>
      <c r="BM7810" s="157">
        <f>IF('1b-NaturalGas'!$R$87="no","",ROUND(BL7810,4))</f>
        <v>0.76400000000000001</v>
      </c>
      <c r="BN7810" s="157">
        <f>IF('1b-NaturalGas'!$R$88="no","",ROUND(BL7810,4))</f>
        <v>0.76400000000000001</v>
      </c>
      <c r="BO7810" s="157">
        <f>IF('1b-NaturalGas'!$R$89="no","",ROUND(BL7810,4))</f>
        <v>0.76400000000000001</v>
      </c>
      <c r="BP7810" s="157">
        <f>IF('1b-NaturalGas'!$R$90="no","not applicable (based on previous answers)",ROUND(BL7810,4))</f>
        <v>0.76400000000000001</v>
      </c>
      <c r="BQ7810" s="157">
        <f>IF('1b-NaturalGas'!$R$91="no","not applicable (based on previous answers)",ROUND(BL7810,4))</f>
        <v>0.76400000000000001</v>
      </c>
    </row>
    <row r="7811" spans="30:69" x14ac:dyDescent="0.25">
      <c r="AD7811" s="157">
        <f t="shared" si="259"/>
        <v>0.76600000000000057</v>
      </c>
      <c r="AE7811" s="157">
        <f>IF('1a-Electricity'!$R$77="no","",ROUND(AD7811,4))</f>
        <v>0.76600000000000001</v>
      </c>
      <c r="AF7811" s="157">
        <f>IF('1a-Electricity'!$R$78="no","",ROUND(AD7811,4))</f>
        <v>0.76600000000000001</v>
      </c>
      <c r="AG7811" s="157">
        <f>IF('1a-Electricity'!$R$79="no","",ROUND(AD7811,4))</f>
        <v>0.76600000000000001</v>
      </c>
      <c r="BL7811" s="157">
        <f t="shared" si="260"/>
        <v>0.76500000000000057</v>
      </c>
      <c r="BM7811" s="157">
        <f>IF('1b-NaturalGas'!$R$87="no","",ROUND(BL7811,4))</f>
        <v>0.76500000000000001</v>
      </c>
      <c r="BN7811" s="157">
        <f>IF('1b-NaturalGas'!$R$88="no","",ROUND(BL7811,4))</f>
        <v>0.76500000000000001</v>
      </c>
      <c r="BO7811" s="157">
        <f>IF('1b-NaturalGas'!$R$89="no","",ROUND(BL7811,4))</f>
        <v>0.76500000000000001</v>
      </c>
      <c r="BP7811" s="157">
        <f>IF('1b-NaturalGas'!$R$90="no","not applicable (based on previous answers)",ROUND(BL7811,4))</f>
        <v>0.76500000000000001</v>
      </c>
      <c r="BQ7811" s="157">
        <f>IF('1b-NaturalGas'!$R$91="no","not applicable (based on previous answers)",ROUND(BL7811,4))</f>
        <v>0.76500000000000001</v>
      </c>
    </row>
    <row r="7812" spans="30:69" x14ac:dyDescent="0.25">
      <c r="AD7812" s="157">
        <f t="shared" si="259"/>
        <v>0.76700000000000057</v>
      </c>
      <c r="AE7812" s="157">
        <f>IF('1a-Electricity'!$R$77="no","",ROUND(AD7812,4))</f>
        <v>0.76700000000000002</v>
      </c>
      <c r="AF7812" s="157">
        <f>IF('1a-Electricity'!$R$78="no","",ROUND(AD7812,4))</f>
        <v>0.76700000000000002</v>
      </c>
      <c r="AG7812" s="157">
        <f>IF('1a-Electricity'!$R$79="no","",ROUND(AD7812,4))</f>
        <v>0.76700000000000002</v>
      </c>
      <c r="BL7812" s="157">
        <f t="shared" si="260"/>
        <v>0.76600000000000057</v>
      </c>
      <c r="BM7812" s="157">
        <f>IF('1b-NaturalGas'!$R$87="no","",ROUND(BL7812,4))</f>
        <v>0.76600000000000001</v>
      </c>
      <c r="BN7812" s="157">
        <f>IF('1b-NaturalGas'!$R$88="no","",ROUND(BL7812,4))</f>
        <v>0.76600000000000001</v>
      </c>
      <c r="BO7812" s="157">
        <f>IF('1b-NaturalGas'!$R$89="no","",ROUND(BL7812,4))</f>
        <v>0.76600000000000001</v>
      </c>
      <c r="BP7812" s="157">
        <f>IF('1b-NaturalGas'!$R$90="no","not applicable (based on previous answers)",ROUND(BL7812,4))</f>
        <v>0.76600000000000001</v>
      </c>
      <c r="BQ7812" s="157">
        <f>IF('1b-NaturalGas'!$R$91="no","not applicable (based on previous answers)",ROUND(BL7812,4))</f>
        <v>0.76600000000000001</v>
      </c>
    </row>
    <row r="7813" spans="30:69" x14ac:dyDescent="0.25">
      <c r="AD7813" s="157">
        <f t="shared" si="259"/>
        <v>0.76800000000000057</v>
      </c>
      <c r="AE7813" s="157">
        <f>IF('1a-Electricity'!$R$77="no","",ROUND(AD7813,4))</f>
        <v>0.76800000000000002</v>
      </c>
      <c r="AF7813" s="157">
        <f>IF('1a-Electricity'!$R$78="no","",ROUND(AD7813,4))</f>
        <v>0.76800000000000002</v>
      </c>
      <c r="AG7813" s="157">
        <f>IF('1a-Electricity'!$R$79="no","",ROUND(AD7813,4))</f>
        <v>0.76800000000000002</v>
      </c>
      <c r="BL7813" s="157">
        <f t="shared" si="260"/>
        <v>0.76700000000000057</v>
      </c>
      <c r="BM7813" s="157">
        <f>IF('1b-NaturalGas'!$R$87="no","",ROUND(BL7813,4))</f>
        <v>0.76700000000000002</v>
      </c>
      <c r="BN7813" s="157">
        <f>IF('1b-NaturalGas'!$R$88="no","",ROUND(BL7813,4))</f>
        <v>0.76700000000000002</v>
      </c>
      <c r="BO7813" s="157">
        <f>IF('1b-NaturalGas'!$R$89="no","",ROUND(BL7813,4))</f>
        <v>0.76700000000000002</v>
      </c>
      <c r="BP7813" s="157">
        <f>IF('1b-NaturalGas'!$R$90="no","not applicable (based on previous answers)",ROUND(BL7813,4))</f>
        <v>0.76700000000000002</v>
      </c>
      <c r="BQ7813" s="157">
        <f>IF('1b-NaturalGas'!$R$91="no","not applicable (based on previous answers)",ROUND(BL7813,4))</f>
        <v>0.76700000000000002</v>
      </c>
    </row>
    <row r="7814" spans="30:69" x14ac:dyDescent="0.25">
      <c r="AD7814" s="157">
        <f t="shared" si="259"/>
        <v>0.76900000000000057</v>
      </c>
      <c r="AE7814" s="157">
        <f>IF('1a-Electricity'!$R$77="no","",ROUND(AD7814,4))</f>
        <v>0.76900000000000002</v>
      </c>
      <c r="AF7814" s="157">
        <f>IF('1a-Electricity'!$R$78="no","",ROUND(AD7814,4))</f>
        <v>0.76900000000000002</v>
      </c>
      <c r="AG7814" s="157">
        <f>IF('1a-Electricity'!$R$79="no","",ROUND(AD7814,4))</f>
        <v>0.76900000000000002</v>
      </c>
      <c r="BL7814" s="157">
        <f t="shared" si="260"/>
        <v>0.76800000000000057</v>
      </c>
      <c r="BM7814" s="157">
        <f>IF('1b-NaturalGas'!$R$87="no","",ROUND(BL7814,4))</f>
        <v>0.76800000000000002</v>
      </c>
      <c r="BN7814" s="157">
        <f>IF('1b-NaturalGas'!$R$88="no","",ROUND(BL7814,4))</f>
        <v>0.76800000000000002</v>
      </c>
      <c r="BO7814" s="157">
        <f>IF('1b-NaturalGas'!$R$89="no","",ROUND(BL7814,4))</f>
        <v>0.76800000000000002</v>
      </c>
      <c r="BP7814" s="157">
        <f>IF('1b-NaturalGas'!$R$90="no","not applicable (based on previous answers)",ROUND(BL7814,4))</f>
        <v>0.76800000000000002</v>
      </c>
      <c r="BQ7814" s="157">
        <f>IF('1b-NaturalGas'!$R$91="no","not applicable (based on previous answers)",ROUND(BL7814,4))</f>
        <v>0.76800000000000002</v>
      </c>
    </row>
    <row r="7815" spans="30:69" x14ac:dyDescent="0.25">
      <c r="AD7815" s="157">
        <f t="shared" si="259"/>
        <v>0.77000000000000057</v>
      </c>
      <c r="AE7815" s="157">
        <f>IF('1a-Electricity'!$R$77="no","",ROUND(AD7815,4))</f>
        <v>0.77</v>
      </c>
      <c r="AF7815" s="157">
        <f>IF('1a-Electricity'!$R$78="no","",ROUND(AD7815,4))</f>
        <v>0.77</v>
      </c>
      <c r="AG7815" s="157">
        <f>IF('1a-Electricity'!$R$79="no","",ROUND(AD7815,4))</f>
        <v>0.77</v>
      </c>
      <c r="BL7815" s="157">
        <f t="shared" si="260"/>
        <v>0.76900000000000057</v>
      </c>
      <c r="BM7815" s="157">
        <f>IF('1b-NaturalGas'!$R$87="no","",ROUND(BL7815,4))</f>
        <v>0.76900000000000002</v>
      </c>
      <c r="BN7815" s="157">
        <f>IF('1b-NaturalGas'!$R$88="no","",ROUND(BL7815,4))</f>
        <v>0.76900000000000002</v>
      </c>
      <c r="BO7815" s="157">
        <f>IF('1b-NaturalGas'!$R$89="no","",ROUND(BL7815,4))</f>
        <v>0.76900000000000002</v>
      </c>
      <c r="BP7815" s="157">
        <f>IF('1b-NaturalGas'!$R$90="no","not applicable (based on previous answers)",ROUND(BL7815,4))</f>
        <v>0.76900000000000002</v>
      </c>
      <c r="BQ7815" s="157">
        <f>IF('1b-NaturalGas'!$R$91="no","not applicable (based on previous answers)",ROUND(BL7815,4))</f>
        <v>0.76900000000000002</v>
      </c>
    </row>
    <row r="7816" spans="30:69" x14ac:dyDescent="0.25">
      <c r="AD7816" s="157">
        <f t="shared" si="259"/>
        <v>0.77100000000000057</v>
      </c>
      <c r="AE7816" s="157">
        <f>IF('1a-Electricity'!$R$77="no","",ROUND(AD7816,4))</f>
        <v>0.77100000000000002</v>
      </c>
      <c r="AF7816" s="157">
        <f>IF('1a-Electricity'!$R$78="no","",ROUND(AD7816,4))</f>
        <v>0.77100000000000002</v>
      </c>
      <c r="AG7816" s="157">
        <f>IF('1a-Electricity'!$R$79="no","",ROUND(AD7816,4))</f>
        <v>0.77100000000000002</v>
      </c>
      <c r="BL7816" s="157">
        <f t="shared" si="260"/>
        <v>0.77000000000000057</v>
      </c>
      <c r="BM7816" s="157">
        <f>IF('1b-NaturalGas'!$R$87="no","",ROUND(BL7816,4))</f>
        <v>0.77</v>
      </c>
      <c r="BN7816" s="157">
        <f>IF('1b-NaturalGas'!$R$88="no","",ROUND(BL7816,4))</f>
        <v>0.77</v>
      </c>
      <c r="BO7816" s="157">
        <f>IF('1b-NaturalGas'!$R$89="no","",ROUND(BL7816,4))</f>
        <v>0.77</v>
      </c>
      <c r="BP7816" s="157">
        <f>IF('1b-NaturalGas'!$R$90="no","not applicable (based on previous answers)",ROUND(BL7816,4))</f>
        <v>0.77</v>
      </c>
      <c r="BQ7816" s="157">
        <f>IF('1b-NaturalGas'!$R$91="no","not applicable (based on previous answers)",ROUND(BL7816,4))</f>
        <v>0.77</v>
      </c>
    </row>
    <row r="7817" spans="30:69" x14ac:dyDescent="0.25">
      <c r="AD7817" s="157">
        <f t="shared" si="259"/>
        <v>0.77200000000000057</v>
      </c>
      <c r="AE7817" s="157">
        <f>IF('1a-Electricity'!$R$77="no","",ROUND(AD7817,4))</f>
        <v>0.77200000000000002</v>
      </c>
      <c r="AF7817" s="157">
        <f>IF('1a-Electricity'!$R$78="no","",ROUND(AD7817,4))</f>
        <v>0.77200000000000002</v>
      </c>
      <c r="AG7817" s="157">
        <f>IF('1a-Electricity'!$R$79="no","",ROUND(AD7817,4))</f>
        <v>0.77200000000000002</v>
      </c>
      <c r="BL7817" s="157">
        <f t="shared" si="260"/>
        <v>0.77100000000000057</v>
      </c>
      <c r="BM7817" s="157">
        <f>IF('1b-NaturalGas'!$R$87="no","",ROUND(BL7817,4))</f>
        <v>0.77100000000000002</v>
      </c>
      <c r="BN7817" s="157">
        <f>IF('1b-NaturalGas'!$R$88="no","",ROUND(BL7817,4))</f>
        <v>0.77100000000000002</v>
      </c>
      <c r="BO7817" s="157">
        <f>IF('1b-NaturalGas'!$R$89="no","",ROUND(BL7817,4))</f>
        <v>0.77100000000000002</v>
      </c>
      <c r="BP7817" s="157">
        <f>IF('1b-NaturalGas'!$R$90="no","not applicable (based on previous answers)",ROUND(BL7817,4))</f>
        <v>0.77100000000000002</v>
      </c>
      <c r="BQ7817" s="157">
        <f>IF('1b-NaturalGas'!$R$91="no","not applicable (based on previous answers)",ROUND(BL7817,4))</f>
        <v>0.77100000000000002</v>
      </c>
    </row>
    <row r="7818" spans="30:69" x14ac:dyDescent="0.25">
      <c r="AD7818" s="157">
        <f t="shared" si="259"/>
        <v>0.77300000000000058</v>
      </c>
      <c r="AE7818" s="157">
        <f>IF('1a-Electricity'!$R$77="no","",ROUND(AD7818,4))</f>
        <v>0.77300000000000002</v>
      </c>
      <c r="AF7818" s="157">
        <f>IF('1a-Electricity'!$R$78="no","",ROUND(AD7818,4))</f>
        <v>0.77300000000000002</v>
      </c>
      <c r="AG7818" s="157">
        <f>IF('1a-Electricity'!$R$79="no","",ROUND(AD7818,4))</f>
        <v>0.77300000000000002</v>
      </c>
      <c r="BL7818" s="157">
        <f t="shared" si="260"/>
        <v>0.77200000000000057</v>
      </c>
      <c r="BM7818" s="157">
        <f>IF('1b-NaturalGas'!$R$87="no","",ROUND(BL7818,4))</f>
        <v>0.77200000000000002</v>
      </c>
      <c r="BN7818" s="157">
        <f>IF('1b-NaturalGas'!$R$88="no","",ROUND(BL7818,4))</f>
        <v>0.77200000000000002</v>
      </c>
      <c r="BO7818" s="157">
        <f>IF('1b-NaturalGas'!$R$89="no","",ROUND(BL7818,4))</f>
        <v>0.77200000000000002</v>
      </c>
      <c r="BP7818" s="157">
        <f>IF('1b-NaturalGas'!$R$90="no","not applicable (based on previous answers)",ROUND(BL7818,4))</f>
        <v>0.77200000000000002</v>
      </c>
      <c r="BQ7818" s="157">
        <f>IF('1b-NaturalGas'!$R$91="no","not applicable (based on previous answers)",ROUND(BL7818,4))</f>
        <v>0.77200000000000002</v>
      </c>
    </row>
    <row r="7819" spans="30:69" x14ac:dyDescent="0.25">
      <c r="AD7819" s="157">
        <f t="shared" si="259"/>
        <v>0.77400000000000058</v>
      </c>
      <c r="AE7819" s="157">
        <f>IF('1a-Electricity'!$R$77="no","",ROUND(AD7819,4))</f>
        <v>0.77400000000000002</v>
      </c>
      <c r="AF7819" s="157">
        <f>IF('1a-Electricity'!$R$78="no","",ROUND(AD7819,4))</f>
        <v>0.77400000000000002</v>
      </c>
      <c r="AG7819" s="157">
        <f>IF('1a-Electricity'!$R$79="no","",ROUND(AD7819,4))</f>
        <v>0.77400000000000002</v>
      </c>
      <c r="BL7819" s="157">
        <f t="shared" si="260"/>
        <v>0.77300000000000058</v>
      </c>
      <c r="BM7819" s="157">
        <f>IF('1b-NaturalGas'!$R$87="no","",ROUND(BL7819,4))</f>
        <v>0.77300000000000002</v>
      </c>
      <c r="BN7819" s="157">
        <f>IF('1b-NaturalGas'!$R$88="no","",ROUND(BL7819,4))</f>
        <v>0.77300000000000002</v>
      </c>
      <c r="BO7819" s="157">
        <f>IF('1b-NaturalGas'!$R$89="no","",ROUND(BL7819,4))</f>
        <v>0.77300000000000002</v>
      </c>
      <c r="BP7819" s="157">
        <f>IF('1b-NaturalGas'!$R$90="no","not applicable (based on previous answers)",ROUND(BL7819,4))</f>
        <v>0.77300000000000002</v>
      </c>
      <c r="BQ7819" s="157">
        <f>IF('1b-NaturalGas'!$R$91="no","not applicable (based on previous answers)",ROUND(BL7819,4))</f>
        <v>0.77300000000000002</v>
      </c>
    </row>
    <row r="7820" spans="30:69" x14ac:dyDescent="0.25">
      <c r="AD7820" s="157">
        <f t="shared" si="259"/>
        <v>0.77500000000000058</v>
      </c>
      <c r="AE7820" s="157">
        <f>IF('1a-Electricity'!$R$77="no","",ROUND(AD7820,4))</f>
        <v>0.77500000000000002</v>
      </c>
      <c r="AF7820" s="157">
        <f>IF('1a-Electricity'!$R$78="no","",ROUND(AD7820,4))</f>
        <v>0.77500000000000002</v>
      </c>
      <c r="AG7820" s="157">
        <f>IF('1a-Electricity'!$R$79="no","",ROUND(AD7820,4))</f>
        <v>0.77500000000000002</v>
      </c>
      <c r="BL7820" s="157">
        <f t="shared" si="260"/>
        <v>0.77400000000000058</v>
      </c>
      <c r="BM7820" s="157">
        <f>IF('1b-NaturalGas'!$R$87="no","",ROUND(BL7820,4))</f>
        <v>0.77400000000000002</v>
      </c>
      <c r="BN7820" s="157">
        <f>IF('1b-NaturalGas'!$R$88="no","",ROUND(BL7820,4))</f>
        <v>0.77400000000000002</v>
      </c>
      <c r="BO7820" s="157">
        <f>IF('1b-NaturalGas'!$R$89="no","",ROUND(BL7820,4))</f>
        <v>0.77400000000000002</v>
      </c>
      <c r="BP7820" s="157">
        <f>IF('1b-NaturalGas'!$R$90="no","not applicable (based on previous answers)",ROUND(BL7820,4))</f>
        <v>0.77400000000000002</v>
      </c>
      <c r="BQ7820" s="157">
        <f>IF('1b-NaturalGas'!$R$91="no","not applicable (based on previous answers)",ROUND(BL7820,4))</f>
        <v>0.77400000000000002</v>
      </c>
    </row>
    <row r="7821" spans="30:69" x14ac:dyDescent="0.25">
      <c r="AD7821" s="157">
        <f t="shared" si="259"/>
        <v>0.77600000000000058</v>
      </c>
      <c r="AE7821" s="157">
        <f>IF('1a-Electricity'!$R$77="no","",ROUND(AD7821,4))</f>
        <v>0.77600000000000002</v>
      </c>
      <c r="AF7821" s="157">
        <f>IF('1a-Electricity'!$R$78="no","",ROUND(AD7821,4))</f>
        <v>0.77600000000000002</v>
      </c>
      <c r="AG7821" s="157">
        <f>IF('1a-Electricity'!$R$79="no","",ROUND(AD7821,4))</f>
        <v>0.77600000000000002</v>
      </c>
      <c r="BL7821" s="157">
        <f t="shared" si="260"/>
        <v>0.77500000000000058</v>
      </c>
      <c r="BM7821" s="157">
        <f>IF('1b-NaturalGas'!$R$87="no","",ROUND(BL7821,4))</f>
        <v>0.77500000000000002</v>
      </c>
      <c r="BN7821" s="157">
        <f>IF('1b-NaturalGas'!$R$88="no","",ROUND(BL7821,4))</f>
        <v>0.77500000000000002</v>
      </c>
      <c r="BO7821" s="157">
        <f>IF('1b-NaturalGas'!$R$89="no","",ROUND(BL7821,4))</f>
        <v>0.77500000000000002</v>
      </c>
      <c r="BP7821" s="157">
        <f>IF('1b-NaturalGas'!$R$90="no","not applicable (based on previous answers)",ROUND(BL7821,4))</f>
        <v>0.77500000000000002</v>
      </c>
      <c r="BQ7821" s="157">
        <f>IF('1b-NaturalGas'!$R$91="no","not applicable (based on previous answers)",ROUND(BL7821,4))</f>
        <v>0.77500000000000002</v>
      </c>
    </row>
    <row r="7822" spans="30:69" x14ac:dyDescent="0.25">
      <c r="AD7822" s="157">
        <f t="shared" si="259"/>
        <v>0.77700000000000058</v>
      </c>
      <c r="AE7822" s="157">
        <f>IF('1a-Electricity'!$R$77="no","",ROUND(AD7822,4))</f>
        <v>0.77700000000000002</v>
      </c>
      <c r="AF7822" s="157">
        <f>IF('1a-Electricity'!$R$78="no","",ROUND(AD7822,4))</f>
        <v>0.77700000000000002</v>
      </c>
      <c r="AG7822" s="157">
        <f>IF('1a-Electricity'!$R$79="no","",ROUND(AD7822,4))</f>
        <v>0.77700000000000002</v>
      </c>
      <c r="BL7822" s="157">
        <f t="shared" si="260"/>
        <v>0.77600000000000058</v>
      </c>
      <c r="BM7822" s="157">
        <f>IF('1b-NaturalGas'!$R$87="no","",ROUND(BL7822,4))</f>
        <v>0.77600000000000002</v>
      </c>
      <c r="BN7822" s="157">
        <f>IF('1b-NaturalGas'!$R$88="no","",ROUND(BL7822,4))</f>
        <v>0.77600000000000002</v>
      </c>
      <c r="BO7822" s="157">
        <f>IF('1b-NaturalGas'!$R$89="no","",ROUND(BL7822,4))</f>
        <v>0.77600000000000002</v>
      </c>
      <c r="BP7822" s="157">
        <f>IF('1b-NaturalGas'!$R$90="no","not applicable (based on previous answers)",ROUND(BL7822,4))</f>
        <v>0.77600000000000002</v>
      </c>
      <c r="BQ7822" s="157">
        <f>IF('1b-NaturalGas'!$R$91="no","not applicable (based on previous answers)",ROUND(BL7822,4))</f>
        <v>0.77600000000000002</v>
      </c>
    </row>
    <row r="7823" spans="30:69" x14ac:dyDescent="0.25">
      <c r="AD7823" s="157">
        <f t="shared" si="259"/>
        <v>0.77800000000000058</v>
      </c>
      <c r="AE7823" s="157">
        <f>IF('1a-Electricity'!$R$77="no","",ROUND(AD7823,4))</f>
        <v>0.77800000000000002</v>
      </c>
      <c r="AF7823" s="157">
        <f>IF('1a-Electricity'!$R$78="no","",ROUND(AD7823,4))</f>
        <v>0.77800000000000002</v>
      </c>
      <c r="AG7823" s="157">
        <f>IF('1a-Electricity'!$R$79="no","",ROUND(AD7823,4))</f>
        <v>0.77800000000000002</v>
      </c>
      <c r="BL7823" s="157">
        <f t="shared" si="260"/>
        <v>0.77700000000000058</v>
      </c>
      <c r="BM7823" s="157">
        <f>IF('1b-NaturalGas'!$R$87="no","",ROUND(BL7823,4))</f>
        <v>0.77700000000000002</v>
      </c>
      <c r="BN7823" s="157">
        <f>IF('1b-NaturalGas'!$R$88="no","",ROUND(BL7823,4))</f>
        <v>0.77700000000000002</v>
      </c>
      <c r="BO7823" s="157">
        <f>IF('1b-NaturalGas'!$R$89="no","",ROUND(BL7823,4))</f>
        <v>0.77700000000000002</v>
      </c>
      <c r="BP7823" s="157">
        <f>IF('1b-NaturalGas'!$R$90="no","not applicable (based on previous answers)",ROUND(BL7823,4))</f>
        <v>0.77700000000000002</v>
      </c>
      <c r="BQ7823" s="157">
        <f>IF('1b-NaturalGas'!$R$91="no","not applicable (based on previous answers)",ROUND(BL7823,4))</f>
        <v>0.77700000000000002</v>
      </c>
    </row>
    <row r="7824" spans="30:69" x14ac:dyDescent="0.25">
      <c r="AD7824" s="157">
        <f t="shared" si="259"/>
        <v>0.77900000000000058</v>
      </c>
      <c r="AE7824" s="157">
        <f>IF('1a-Electricity'!$R$77="no","",ROUND(AD7824,4))</f>
        <v>0.77900000000000003</v>
      </c>
      <c r="AF7824" s="157">
        <f>IF('1a-Electricity'!$R$78="no","",ROUND(AD7824,4))</f>
        <v>0.77900000000000003</v>
      </c>
      <c r="AG7824" s="157">
        <f>IF('1a-Electricity'!$R$79="no","",ROUND(AD7824,4))</f>
        <v>0.77900000000000003</v>
      </c>
      <c r="BL7824" s="157">
        <f t="shared" si="260"/>
        <v>0.77800000000000058</v>
      </c>
      <c r="BM7824" s="157">
        <f>IF('1b-NaturalGas'!$R$87="no","",ROUND(BL7824,4))</f>
        <v>0.77800000000000002</v>
      </c>
      <c r="BN7824" s="157">
        <f>IF('1b-NaturalGas'!$R$88="no","",ROUND(BL7824,4))</f>
        <v>0.77800000000000002</v>
      </c>
      <c r="BO7824" s="157">
        <f>IF('1b-NaturalGas'!$R$89="no","",ROUND(BL7824,4))</f>
        <v>0.77800000000000002</v>
      </c>
      <c r="BP7824" s="157">
        <f>IF('1b-NaturalGas'!$R$90="no","not applicable (based on previous answers)",ROUND(BL7824,4))</f>
        <v>0.77800000000000002</v>
      </c>
      <c r="BQ7824" s="157">
        <f>IF('1b-NaturalGas'!$R$91="no","not applicable (based on previous answers)",ROUND(BL7824,4))</f>
        <v>0.77800000000000002</v>
      </c>
    </row>
    <row r="7825" spans="30:69" x14ac:dyDescent="0.25">
      <c r="AD7825" s="157">
        <f t="shared" si="259"/>
        <v>0.78000000000000058</v>
      </c>
      <c r="AE7825" s="157">
        <f>IF('1a-Electricity'!$R$77="no","",ROUND(AD7825,4))</f>
        <v>0.78</v>
      </c>
      <c r="AF7825" s="157">
        <f>IF('1a-Electricity'!$R$78="no","",ROUND(AD7825,4))</f>
        <v>0.78</v>
      </c>
      <c r="AG7825" s="157">
        <f>IF('1a-Electricity'!$R$79="no","",ROUND(AD7825,4))</f>
        <v>0.78</v>
      </c>
      <c r="BL7825" s="157">
        <f t="shared" si="260"/>
        <v>0.77900000000000058</v>
      </c>
      <c r="BM7825" s="157">
        <f>IF('1b-NaturalGas'!$R$87="no","",ROUND(BL7825,4))</f>
        <v>0.77900000000000003</v>
      </c>
      <c r="BN7825" s="157">
        <f>IF('1b-NaturalGas'!$R$88="no","",ROUND(BL7825,4))</f>
        <v>0.77900000000000003</v>
      </c>
      <c r="BO7825" s="157">
        <f>IF('1b-NaturalGas'!$R$89="no","",ROUND(BL7825,4))</f>
        <v>0.77900000000000003</v>
      </c>
      <c r="BP7825" s="157">
        <f>IF('1b-NaturalGas'!$R$90="no","not applicable (based on previous answers)",ROUND(BL7825,4))</f>
        <v>0.77900000000000003</v>
      </c>
      <c r="BQ7825" s="157">
        <f>IF('1b-NaturalGas'!$R$91="no","not applicable (based on previous answers)",ROUND(BL7825,4))</f>
        <v>0.77900000000000003</v>
      </c>
    </row>
    <row r="7826" spans="30:69" x14ac:dyDescent="0.25">
      <c r="AD7826" s="157">
        <f t="shared" si="259"/>
        <v>0.78100000000000058</v>
      </c>
      <c r="AE7826" s="157">
        <f>IF('1a-Electricity'!$R$77="no","",ROUND(AD7826,4))</f>
        <v>0.78100000000000003</v>
      </c>
      <c r="AF7826" s="157">
        <f>IF('1a-Electricity'!$R$78="no","",ROUND(AD7826,4))</f>
        <v>0.78100000000000003</v>
      </c>
      <c r="AG7826" s="157">
        <f>IF('1a-Electricity'!$R$79="no","",ROUND(AD7826,4))</f>
        <v>0.78100000000000003</v>
      </c>
      <c r="BL7826" s="157">
        <f t="shared" si="260"/>
        <v>0.78000000000000058</v>
      </c>
      <c r="BM7826" s="157">
        <f>IF('1b-NaturalGas'!$R$87="no","",ROUND(BL7826,4))</f>
        <v>0.78</v>
      </c>
      <c r="BN7826" s="157">
        <f>IF('1b-NaturalGas'!$R$88="no","",ROUND(BL7826,4))</f>
        <v>0.78</v>
      </c>
      <c r="BO7826" s="157">
        <f>IF('1b-NaturalGas'!$R$89="no","",ROUND(BL7826,4))</f>
        <v>0.78</v>
      </c>
      <c r="BP7826" s="157">
        <f>IF('1b-NaturalGas'!$R$90="no","not applicable (based on previous answers)",ROUND(BL7826,4))</f>
        <v>0.78</v>
      </c>
      <c r="BQ7826" s="157">
        <f>IF('1b-NaturalGas'!$R$91="no","not applicable (based on previous answers)",ROUND(BL7826,4))</f>
        <v>0.78</v>
      </c>
    </row>
    <row r="7827" spans="30:69" x14ac:dyDescent="0.25">
      <c r="AD7827" s="157">
        <f t="shared" si="259"/>
        <v>0.78200000000000058</v>
      </c>
      <c r="AE7827" s="157">
        <f>IF('1a-Electricity'!$R$77="no","",ROUND(AD7827,4))</f>
        <v>0.78200000000000003</v>
      </c>
      <c r="AF7827" s="157">
        <f>IF('1a-Electricity'!$R$78="no","",ROUND(AD7827,4))</f>
        <v>0.78200000000000003</v>
      </c>
      <c r="AG7827" s="157">
        <f>IF('1a-Electricity'!$R$79="no","",ROUND(AD7827,4))</f>
        <v>0.78200000000000003</v>
      </c>
      <c r="BL7827" s="157">
        <f t="shared" si="260"/>
        <v>0.78100000000000058</v>
      </c>
      <c r="BM7827" s="157">
        <f>IF('1b-NaturalGas'!$R$87="no","",ROUND(BL7827,4))</f>
        <v>0.78100000000000003</v>
      </c>
      <c r="BN7827" s="157">
        <f>IF('1b-NaturalGas'!$R$88="no","",ROUND(BL7827,4))</f>
        <v>0.78100000000000003</v>
      </c>
      <c r="BO7827" s="157">
        <f>IF('1b-NaturalGas'!$R$89="no","",ROUND(BL7827,4))</f>
        <v>0.78100000000000003</v>
      </c>
      <c r="BP7827" s="157">
        <f>IF('1b-NaturalGas'!$R$90="no","not applicable (based on previous answers)",ROUND(BL7827,4))</f>
        <v>0.78100000000000003</v>
      </c>
      <c r="BQ7827" s="157">
        <f>IF('1b-NaturalGas'!$R$91="no","not applicable (based on previous answers)",ROUND(BL7827,4))</f>
        <v>0.78100000000000003</v>
      </c>
    </row>
    <row r="7828" spans="30:69" x14ac:dyDescent="0.25">
      <c r="AD7828" s="157">
        <f t="shared" si="259"/>
        <v>0.78300000000000058</v>
      </c>
      <c r="AE7828" s="157">
        <f>IF('1a-Electricity'!$R$77="no","",ROUND(AD7828,4))</f>
        <v>0.78300000000000003</v>
      </c>
      <c r="AF7828" s="157">
        <f>IF('1a-Electricity'!$R$78="no","",ROUND(AD7828,4))</f>
        <v>0.78300000000000003</v>
      </c>
      <c r="AG7828" s="157">
        <f>IF('1a-Electricity'!$R$79="no","",ROUND(AD7828,4))</f>
        <v>0.78300000000000003</v>
      </c>
      <c r="BL7828" s="157">
        <f t="shared" si="260"/>
        <v>0.78200000000000058</v>
      </c>
      <c r="BM7828" s="157">
        <f>IF('1b-NaturalGas'!$R$87="no","",ROUND(BL7828,4))</f>
        <v>0.78200000000000003</v>
      </c>
      <c r="BN7828" s="157">
        <f>IF('1b-NaturalGas'!$R$88="no","",ROUND(BL7828,4))</f>
        <v>0.78200000000000003</v>
      </c>
      <c r="BO7828" s="157">
        <f>IF('1b-NaturalGas'!$R$89="no","",ROUND(BL7828,4))</f>
        <v>0.78200000000000003</v>
      </c>
      <c r="BP7828" s="157">
        <f>IF('1b-NaturalGas'!$R$90="no","not applicable (based on previous answers)",ROUND(BL7828,4))</f>
        <v>0.78200000000000003</v>
      </c>
      <c r="BQ7828" s="157">
        <f>IF('1b-NaturalGas'!$R$91="no","not applicable (based on previous answers)",ROUND(BL7828,4))</f>
        <v>0.78200000000000003</v>
      </c>
    </row>
    <row r="7829" spans="30:69" x14ac:dyDescent="0.25">
      <c r="AD7829" s="157">
        <f t="shared" si="259"/>
        <v>0.78400000000000059</v>
      </c>
      <c r="AE7829" s="157">
        <f>IF('1a-Electricity'!$R$77="no","",ROUND(AD7829,4))</f>
        <v>0.78400000000000003</v>
      </c>
      <c r="AF7829" s="157">
        <f>IF('1a-Electricity'!$R$78="no","",ROUND(AD7829,4))</f>
        <v>0.78400000000000003</v>
      </c>
      <c r="AG7829" s="157">
        <f>IF('1a-Electricity'!$R$79="no","",ROUND(AD7829,4))</f>
        <v>0.78400000000000003</v>
      </c>
      <c r="BL7829" s="157">
        <f t="shared" si="260"/>
        <v>0.78300000000000058</v>
      </c>
      <c r="BM7829" s="157">
        <f>IF('1b-NaturalGas'!$R$87="no","",ROUND(BL7829,4))</f>
        <v>0.78300000000000003</v>
      </c>
      <c r="BN7829" s="157">
        <f>IF('1b-NaturalGas'!$R$88="no","",ROUND(BL7829,4))</f>
        <v>0.78300000000000003</v>
      </c>
      <c r="BO7829" s="157">
        <f>IF('1b-NaturalGas'!$R$89="no","",ROUND(BL7829,4))</f>
        <v>0.78300000000000003</v>
      </c>
      <c r="BP7829" s="157">
        <f>IF('1b-NaturalGas'!$R$90="no","not applicable (based on previous answers)",ROUND(BL7829,4))</f>
        <v>0.78300000000000003</v>
      </c>
      <c r="BQ7829" s="157">
        <f>IF('1b-NaturalGas'!$R$91="no","not applicable (based on previous answers)",ROUND(BL7829,4))</f>
        <v>0.78300000000000003</v>
      </c>
    </row>
    <row r="7830" spans="30:69" x14ac:dyDescent="0.25">
      <c r="AD7830" s="157">
        <f t="shared" si="259"/>
        <v>0.78500000000000059</v>
      </c>
      <c r="AE7830" s="157">
        <f>IF('1a-Electricity'!$R$77="no","",ROUND(AD7830,4))</f>
        <v>0.78500000000000003</v>
      </c>
      <c r="AF7830" s="157">
        <f>IF('1a-Electricity'!$R$78="no","",ROUND(AD7830,4))</f>
        <v>0.78500000000000003</v>
      </c>
      <c r="AG7830" s="157">
        <f>IF('1a-Electricity'!$R$79="no","",ROUND(AD7830,4))</f>
        <v>0.78500000000000003</v>
      </c>
      <c r="BL7830" s="157">
        <f t="shared" si="260"/>
        <v>0.78400000000000059</v>
      </c>
      <c r="BM7830" s="157">
        <f>IF('1b-NaturalGas'!$R$87="no","",ROUND(BL7830,4))</f>
        <v>0.78400000000000003</v>
      </c>
      <c r="BN7830" s="157">
        <f>IF('1b-NaturalGas'!$R$88="no","",ROUND(BL7830,4))</f>
        <v>0.78400000000000003</v>
      </c>
      <c r="BO7830" s="157">
        <f>IF('1b-NaturalGas'!$R$89="no","",ROUND(BL7830,4))</f>
        <v>0.78400000000000003</v>
      </c>
      <c r="BP7830" s="157">
        <f>IF('1b-NaturalGas'!$R$90="no","not applicable (based on previous answers)",ROUND(BL7830,4))</f>
        <v>0.78400000000000003</v>
      </c>
      <c r="BQ7830" s="157">
        <f>IF('1b-NaturalGas'!$R$91="no","not applicable (based on previous answers)",ROUND(BL7830,4))</f>
        <v>0.78400000000000003</v>
      </c>
    </row>
    <row r="7831" spans="30:69" x14ac:dyDescent="0.25">
      <c r="AD7831" s="157">
        <f t="shared" si="259"/>
        <v>0.78600000000000059</v>
      </c>
      <c r="AE7831" s="157">
        <f>IF('1a-Electricity'!$R$77="no","",ROUND(AD7831,4))</f>
        <v>0.78600000000000003</v>
      </c>
      <c r="AF7831" s="157">
        <f>IF('1a-Electricity'!$R$78="no","",ROUND(AD7831,4))</f>
        <v>0.78600000000000003</v>
      </c>
      <c r="AG7831" s="157">
        <f>IF('1a-Electricity'!$R$79="no","",ROUND(AD7831,4))</f>
        <v>0.78600000000000003</v>
      </c>
      <c r="BL7831" s="157">
        <f t="shared" si="260"/>
        <v>0.78500000000000059</v>
      </c>
      <c r="BM7831" s="157">
        <f>IF('1b-NaturalGas'!$R$87="no","",ROUND(BL7831,4))</f>
        <v>0.78500000000000003</v>
      </c>
      <c r="BN7831" s="157">
        <f>IF('1b-NaturalGas'!$R$88="no","",ROUND(BL7831,4))</f>
        <v>0.78500000000000003</v>
      </c>
      <c r="BO7831" s="157">
        <f>IF('1b-NaturalGas'!$R$89="no","",ROUND(BL7831,4))</f>
        <v>0.78500000000000003</v>
      </c>
      <c r="BP7831" s="157">
        <f>IF('1b-NaturalGas'!$R$90="no","not applicable (based on previous answers)",ROUND(BL7831,4))</f>
        <v>0.78500000000000003</v>
      </c>
      <c r="BQ7831" s="157">
        <f>IF('1b-NaturalGas'!$R$91="no","not applicable (based on previous answers)",ROUND(BL7831,4))</f>
        <v>0.78500000000000003</v>
      </c>
    </row>
    <row r="7832" spans="30:69" x14ac:dyDescent="0.25">
      <c r="AD7832" s="157">
        <f t="shared" si="259"/>
        <v>0.78700000000000059</v>
      </c>
      <c r="AE7832" s="157">
        <f>IF('1a-Electricity'!$R$77="no","",ROUND(AD7832,4))</f>
        <v>0.78700000000000003</v>
      </c>
      <c r="AF7832" s="157">
        <f>IF('1a-Electricity'!$R$78="no","",ROUND(AD7832,4))</f>
        <v>0.78700000000000003</v>
      </c>
      <c r="AG7832" s="157">
        <f>IF('1a-Electricity'!$R$79="no","",ROUND(AD7832,4))</f>
        <v>0.78700000000000003</v>
      </c>
      <c r="BL7832" s="157">
        <f t="shared" si="260"/>
        <v>0.78600000000000059</v>
      </c>
      <c r="BM7832" s="157">
        <f>IF('1b-NaturalGas'!$R$87="no","",ROUND(BL7832,4))</f>
        <v>0.78600000000000003</v>
      </c>
      <c r="BN7832" s="157">
        <f>IF('1b-NaturalGas'!$R$88="no","",ROUND(BL7832,4))</f>
        <v>0.78600000000000003</v>
      </c>
      <c r="BO7832" s="157">
        <f>IF('1b-NaturalGas'!$R$89="no","",ROUND(BL7832,4))</f>
        <v>0.78600000000000003</v>
      </c>
      <c r="BP7832" s="157">
        <f>IF('1b-NaturalGas'!$R$90="no","not applicable (based on previous answers)",ROUND(BL7832,4))</f>
        <v>0.78600000000000003</v>
      </c>
      <c r="BQ7832" s="157">
        <f>IF('1b-NaturalGas'!$R$91="no","not applicable (based on previous answers)",ROUND(BL7832,4))</f>
        <v>0.78600000000000003</v>
      </c>
    </row>
    <row r="7833" spans="30:69" x14ac:dyDescent="0.25">
      <c r="AD7833" s="157">
        <f t="shared" si="259"/>
        <v>0.78800000000000059</v>
      </c>
      <c r="AE7833" s="157">
        <f>IF('1a-Electricity'!$R$77="no","",ROUND(AD7833,4))</f>
        <v>0.78800000000000003</v>
      </c>
      <c r="AF7833" s="157">
        <f>IF('1a-Electricity'!$R$78="no","",ROUND(AD7833,4))</f>
        <v>0.78800000000000003</v>
      </c>
      <c r="AG7833" s="157">
        <f>IF('1a-Electricity'!$R$79="no","",ROUND(AD7833,4))</f>
        <v>0.78800000000000003</v>
      </c>
      <c r="BL7833" s="157">
        <f t="shared" si="260"/>
        <v>0.78700000000000059</v>
      </c>
      <c r="BM7833" s="157">
        <f>IF('1b-NaturalGas'!$R$87="no","",ROUND(BL7833,4))</f>
        <v>0.78700000000000003</v>
      </c>
      <c r="BN7833" s="157">
        <f>IF('1b-NaturalGas'!$R$88="no","",ROUND(BL7833,4))</f>
        <v>0.78700000000000003</v>
      </c>
      <c r="BO7833" s="157">
        <f>IF('1b-NaturalGas'!$R$89="no","",ROUND(BL7833,4))</f>
        <v>0.78700000000000003</v>
      </c>
      <c r="BP7833" s="157">
        <f>IF('1b-NaturalGas'!$R$90="no","not applicable (based on previous answers)",ROUND(BL7833,4))</f>
        <v>0.78700000000000003</v>
      </c>
      <c r="BQ7833" s="157">
        <f>IF('1b-NaturalGas'!$R$91="no","not applicable (based on previous answers)",ROUND(BL7833,4))</f>
        <v>0.78700000000000003</v>
      </c>
    </row>
    <row r="7834" spans="30:69" x14ac:dyDescent="0.25">
      <c r="AD7834" s="157">
        <f t="shared" si="259"/>
        <v>0.78900000000000059</v>
      </c>
      <c r="AE7834" s="157">
        <f>IF('1a-Electricity'!$R$77="no","",ROUND(AD7834,4))</f>
        <v>0.78900000000000003</v>
      </c>
      <c r="AF7834" s="157">
        <f>IF('1a-Electricity'!$R$78="no","",ROUND(AD7834,4))</f>
        <v>0.78900000000000003</v>
      </c>
      <c r="AG7834" s="157">
        <f>IF('1a-Electricity'!$R$79="no","",ROUND(AD7834,4))</f>
        <v>0.78900000000000003</v>
      </c>
      <c r="BL7834" s="157">
        <f t="shared" si="260"/>
        <v>0.78800000000000059</v>
      </c>
      <c r="BM7834" s="157">
        <f>IF('1b-NaturalGas'!$R$87="no","",ROUND(BL7834,4))</f>
        <v>0.78800000000000003</v>
      </c>
      <c r="BN7834" s="157">
        <f>IF('1b-NaturalGas'!$R$88="no","",ROUND(BL7834,4))</f>
        <v>0.78800000000000003</v>
      </c>
      <c r="BO7834" s="157">
        <f>IF('1b-NaturalGas'!$R$89="no","",ROUND(BL7834,4))</f>
        <v>0.78800000000000003</v>
      </c>
      <c r="BP7834" s="157">
        <f>IF('1b-NaturalGas'!$R$90="no","not applicable (based on previous answers)",ROUND(BL7834,4))</f>
        <v>0.78800000000000003</v>
      </c>
      <c r="BQ7834" s="157">
        <f>IF('1b-NaturalGas'!$R$91="no","not applicable (based on previous answers)",ROUND(BL7834,4))</f>
        <v>0.78800000000000003</v>
      </c>
    </row>
    <row r="7835" spans="30:69" x14ac:dyDescent="0.25">
      <c r="AD7835" s="157">
        <f t="shared" si="259"/>
        <v>0.79000000000000059</v>
      </c>
      <c r="AE7835" s="157">
        <f>IF('1a-Electricity'!$R$77="no","",ROUND(AD7835,4))</f>
        <v>0.79</v>
      </c>
      <c r="AF7835" s="157">
        <f>IF('1a-Electricity'!$R$78="no","",ROUND(AD7835,4))</f>
        <v>0.79</v>
      </c>
      <c r="AG7835" s="157">
        <f>IF('1a-Electricity'!$R$79="no","",ROUND(AD7835,4))</f>
        <v>0.79</v>
      </c>
      <c r="BL7835" s="157">
        <f t="shared" si="260"/>
        <v>0.78900000000000059</v>
      </c>
      <c r="BM7835" s="157">
        <f>IF('1b-NaturalGas'!$R$87="no","",ROUND(BL7835,4))</f>
        <v>0.78900000000000003</v>
      </c>
      <c r="BN7835" s="157">
        <f>IF('1b-NaturalGas'!$R$88="no","",ROUND(BL7835,4))</f>
        <v>0.78900000000000003</v>
      </c>
      <c r="BO7835" s="157">
        <f>IF('1b-NaturalGas'!$R$89="no","",ROUND(BL7835,4))</f>
        <v>0.78900000000000003</v>
      </c>
      <c r="BP7835" s="157">
        <f>IF('1b-NaturalGas'!$R$90="no","not applicable (based on previous answers)",ROUND(BL7835,4))</f>
        <v>0.78900000000000003</v>
      </c>
      <c r="BQ7835" s="157">
        <f>IF('1b-NaturalGas'!$R$91="no","not applicable (based on previous answers)",ROUND(BL7835,4))</f>
        <v>0.78900000000000003</v>
      </c>
    </row>
    <row r="7836" spans="30:69" x14ac:dyDescent="0.25">
      <c r="AD7836" s="157">
        <f t="shared" si="259"/>
        <v>0.79100000000000059</v>
      </c>
      <c r="AE7836" s="157">
        <f>IF('1a-Electricity'!$R$77="no","",ROUND(AD7836,4))</f>
        <v>0.79100000000000004</v>
      </c>
      <c r="AF7836" s="157">
        <f>IF('1a-Electricity'!$R$78="no","",ROUND(AD7836,4))</f>
        <v>0.79100000000000004</v>
      </c>
      <c r="AG7836" s="157">
        <f>IF('1a-Electricity'!$R$79="no","",ROUND(AD7836,4))</f>
        <v>0.79100000000000004</v>
      </c>
      <c r="BL7836" s="157">
        <f t="shared" si="260"/>
        <v>0.79000000000000059</v>
      </c>
      <c r="BM7836" s="157">
        <f>IF('1b-NaturalGas'!$R$87="no","",ROUND(BL7836,4))</f>
        <v>0.79</v>
      </c>
      <c r="BN7836" s="157">
        <f>IF('1b-NaturalGas'!$R$88="no","",ROUND(BL7836,4))</f>
        <v>0.79</v>
      </c>
      <c r="BO7836" s="157">
        <f>IF('1b-NaturalGas'!$R$89="no","",ROUND(BL7836,4))</f>
        <v>0.79</v>
      </c>
      <c r="BP7836" s="157">
        <f>IF('1b-NaturalGas'!$R$90="no","not applicable (based on previous answers)",ROUND(BL7836,4))</f>
        <v>0.79</v>
      </c>
      <c r="BQ7836" s="157">
        <f>IF('1b-NaturalGas'!$R$91="no","not applicable (based on previous answers)",ROUND(BL7836,4))</f>
        <v>0.79</v>
      </c>
    </row>
    <row r="7837" spans="30:69" x14ac:dyDescent="0.25">
      <c r="AD7837" s="157">
        <f t="shared" si="259"/>
        <v>0.79200000000000059</v>
      </c>
      <c r="AE7837" s="157">
        <f>IF('1a-Electricity'!$R$77="no","",ROUND(AD7837,4))</f>
        <v>0.79200000000000004</v>
      </c>
      <c r="AF7837" s="157">
        <f>IF('1a-Electricity'!$R$78="no","",ROUND(AD7837,4))</f>
        <v>0.79200000000000004</v>
      </c>
      <c r="AG7837" s="157">
        <f>IF('1a-Electricity'!$R$79="no","",ROUND(AD7837,4))</f>
        <v>0.79200000000000004</v>
      </c>
      <c r="BL7837" s="157">
        <f t="shared" si="260"/>
        <v>0.79100000000000059</v>
      </c>
      <c r="BM7837" s="157">
        <f>IF('1b-NaturalGas'!$R$87="no","",ROUND(BL7837,4))</f>
        <v>0.79100000000000004</v>
      </c>
      <c r="BN7837" s="157">
        <f>IF('1b-NaturalGas'!$R$88="no","",ROUND(BL7837,4))</f>
        <v>0.79100000000000004</v>
      </c>
      <c r="BO7837" s="157">
        <f>IF('1b-NaturalGas'!$R$89="no","",ROUND(BL7837,4))</f>
        <v>0.79100000000000004</v>
      </c>
      <c r="BP7837" s="157">
        <f>IF('1b-NaturalGas'!$R$90="no","not applicable (based on previous answers)",ROUND(BL7837,4))</f>
        <v>0.79100000000000004</v>
      </c>
      <c r="BQ7837" s="157">
        <f>IF('1b-NaturalGas'!$R$91="no","not applicable (based on previous answers)",ROUND(BL7837,4))</f>
        <v>0.79100000000000004</v>
      </c>
    </row>
    <row r="7838" spans="30:69" x14ac:dyDescent="0.25">
      <c r="AD7838" s="157">
        <f t="shared" si="259"/>
        <v>0.79300000000000059</v>
      </c>
      <c r="AE7838" s="157">
        <f>IF('1a-Electricity'!$R$77="no","",ROUND(AD7838,4))</f>
        <v>0.79300000000000004</v>
      </c>
      <c r="AF7838" s="157">
        <f>IF('1a-Electricity'!$R$78="no","",ROUND(AD7838,4))</f>
        <v>0.79300000000000004</v>
      </c>
      <c r="AG7838" s="157">
        <f>IF('1a-Electricity'!$R$79="no","",ROUND(AD7838,4))</f>
        <v>0.79300000000000004</v>
      </c>
      <c r="BL7838" s="157">
        <f t="shared" si="260"/>
        <v>0.79200000000000059</v>
      </c>
      <c r="BM7838" s="157">
        <f>IF('1b-NaturalGas'!$R$87="no","",ROUND(BL7838,4))</f>
        <v>0.79200000000000004</v>
      </c>
      <c r="BN7838" s="157">
        <f>IF('1b-NaturalGas'!$R$88="no","",ROUND(BL7838,4))</f>
        <v>0.79200000000000004</v>
      </c>
      <c r="BO7838" s="157">
        <f>IF('1b-NaturalGas'!$R$89="no","",ROUND(BL7838,4))</f>
        <v>0.79200000000000004</v>
      </c>
      <c r="BP7838" s="157">
        <f>IF('1b-NaturalGas'!$R$90="no","not applicable (based on previous answers)",ROUND(BL7838,4))</f>
        <v>0.79200000000000004</v>
      </c>
      <c r="BQ7838" s="157">
        <f>IF('1b-NaturalGas'!$R$91="no","not applicable (based on previous answers)",ROUND(BL7838,4))</f>
        <v>0.79200000000000004</v>
      </c>
    </row>
    <row r="7839" spans="30:69" x14ac:dyDescent="0.25">
      <c r="AD7839" s="157">
        <f t="shared" si="259"/>
        <v>0.79400000000000059</v>
      </c>
      <c r="AE7839" s="157">
        <f>IF('1a-Electricity'!$R$77="no","",ROUND(AD7839,4))</f>
        <v>0.79400000000000004</v>
      </c>
      <c r="AF7839" s="157">
        <f>IF('1a-Electricity'!$R$78="no","",ROUND(AD7839,4))</f>
        <v>0.79400000000000004</v>
      </c>
      <c r="AG7839" s="157">
        <f>IF('1a-Electricity'!$R$79="no","",ROUND(AD7839,4))</f>
        <v>0.79400000000000004</v>
      </c>
      <c r="BL7839" s="157">
        <f t="shared" si="260"/>
        <v>0.79300000000000059</v>
      </c>
      <c r="BM7839" s="157">
        <f>IF('1b-NaturalGas'!$R$87="no","",ROUND(BL7839,4))</f>
        <v>0.79300000000000004</v>
      </c>
      <c r="BN7839" s="157">
        <f>IF('1b-NaturalGas'!$R$88="no","",ROUND(BL7839,4))</f>
        <v>0.79300000000000004</v>
      </c>
      <c r="BO7839" s="157">
        <f>IF('1b-NaturalGas'!$R$89="no","",ROUND(BL7839,4))</f>
        <v>0.79300000000000004</v>
      </c>
      <c r="BP7839" s="157">
        <f>IF('1b-NaturalGas'!$R$90="no","not applicable (based on previous answers)",ROUND(BL7839,4))</f>
        <v>0.79300000000000004</v>
      </c>
      <c r="BQ7839" s="157">
        <f>IF('1b-NaturalGas'!$R$91="no","not applicable (based on previous answers)",ROUND(BL7839,4))</f>
        <v>0.79300000000000004</v>
      </c>
    </row>
    <row r="7840" spans="30:69" x14ac:dyDescent="0.25">
      <c r="AD7840" s="157">
        <f t="shared" si="259"/>
        <v>0.7950000000000006</v>
      </c>
      <c r="AE7840" s="157">
        <f>IF('1a-Electricity'!$R$77="no","",ROUND(AD7840,4))</f>
        <v>0.79500000000000004</v>
      </c>
      <c r="AF7840" s="157">
        <f>IF('1a-Electricity'!$R$78="no","",ROUND(AD7840,4))</f>
        <v>0.79500000000000004</v>
      </c>
      <c r="AG7840" s="157">
        <f>IF('1a-Electricity'!$R$79="no","",ROUND(AD7840,4))</f>
        <v>0.79500000000000004</v>
      </c>
      <c r="BL7840" s="157">
        <f t="shared" si="260"/>
        <v>0.79400000000000059</v>
      </c>
      <c r="BM7840" s="157">
        <f>IF('1b-NaturalGas'!$R$87="no","",ROUND(BL7840,4))</f>
        <v>0.79400000000000004</v>
      </c>
      <c r="BN7840" s="157">
        <f>IF('1b-NaturalGas'!$R$88="no","",ROUND(BL7840,4))</f>
        <v>0.79400000000000004</v>
      </c>
      <c r="BO7840" s="157">
        <f>IF('1b-NaturalGas'!$R$89="no","",ROUND(BL7840,4))</f>
        <v>0.79400000000000004</v>
      </c>
      <c r="BP7840" s="157">
        <f>IF('1b-NaturalGas'!$R$90="no","not applicable (based on previous answers)",ROUND(BL7840,4))</f>
        <v>0.79400000000000004</v>
      </c>
      <c r="BQ7840" s="157">
        <f>IF('1b-NaturalGas'!$R$91="no","not applicable (based on previous answers)",ROUND(BL7840,4))</f>
        <v>0.79400000000000004</v>
      </c>
    </row>
    <row r="7841" spans="30:69" x14ac:dyDescent="0.25">
      <c r="AD7841" s="157">
        <f t="shared" si="259"/>
        <v>0.7960000000000006</v>
      </c>
      <c r="AE7841" s="157">
        <f>IF('1a-Electricity'!$R$77="no","",ROUND(AD7841,4))</f>
        <v>0.79600000000000004</v>
      </c>
      <c r="AF7841" s="157">
        <f>IF('1a-Electricity'!$R$78="no","",ROUND(AD7841,4))</f>
        <v>0.79600000000000004</v>
      </c>
      <c r="AG7841" s="157">
        <f>IF('1a-Electricity'!$R$79="no","",ROUND(AD7841,4))</f>
        <v>0.79600000000000004</v>
      </c>
      <c r="BL7841" s="157">
        <f t="shared" si="260"/>
        <v>0.7950000000000006</v>
      </c>
      <c r="BM7841" s="157">
        <f>IF('1b-NaturalGas'!$R$87="no","",ROUND(BL7841,4))</f>
        <v>0.79500000000000004</v>
      </c>
      <c r="BN7841" s="157">
        <f>IF('1b-NaturalGas'!$R$88="no","",ROUND(BL7841,4))</f>
        <v>0.79500000000000004</v>
      </c>
      <c r="BO7841" s="157">
        <f>IF('1b-NaturalGas'!$R$89="no","",ROUND(BL7841,4))</f>
        <v>0.79500000000000004</v>
      </c>
      <c r="BP7841" s="157">
        <f>IF('1b-NaturalGas'!$R$90="no","not applicable (based on previous answers)",ROUND(BL7841,4))</f>
        <v>0.79500000000000004</v>
      </c>
      <c r="BQ7841" s="157">
        <f>IF('1b-NaturalGas'!$R$91="no","not applicable (based on previous answers)",ROUND(BL7841,4))</f>
        <v>0.79500000000000004</v>
      </c>
    </row>
    <row r="7842" spans="30:69" x14ac:dyDescent="0.25">
      <c r="AD7842" s="157">
        <f t="shared" si="259"/>
        <v>0.7970000000000006</v>
      </c>
      <c r="AE7842" s="157">
        <f>IF('1a-Electricity'!$R$77="no","",ROUND(AD7842,4))</f>
        <v>0.79700000000000004</v>
      </c>
      <c r="AF7842" s="157">
        <f>IF('1a-Electricity'!$R$78="no","",ROUND(AD7842,4))</f>
        <v>0.79700000000000004</v>
      </c>
      <c r="AG7842" s="157">
        <f>IF('1a-Electricity'!$R$79="no","",ROUND(AD7842,4))</f>
        <v>0.79700000000000004</v>
      </c>
      <c r="BL7842" s="157">
        <f t="shared" si="260"/>
        <v>0.7960000000000006</v>
      </c>
      <c r="BM7842" s="157">
        <f>IF('1b-NaturalGas'!$R$87="no","",ROUND(BL7842,4))</f>
        <v>0.79600000000000004</v>
      </c>
      <c r="BN7842" s="157">
        <f>IF('1b-NaturalGas'!$R$88="no","",ROUND(BL7842,4))</f>
        <v>0.79600000000000004</v>
      </c>
      <c r="BO7842" s="157">
        <f>IF('1b-NaturalGas'!$R$89="no","",ROUND(BL7842,4))</f>
        <v>0.79600000000000004</v>
      </c>
      <c r="BP7842" s="157">
        <f>IF('1b-NaturalGas'!$R$90="no","not applicable (based on previous answers)",ROUND(BL7842,4))</f>
        <v>0.79600000000000004</v>
      </c>
      <c r="BQ7842" s="157">
        <f>IF('1b-NaturalGas'!$R$91="no","not applicable (based on previous answers)",ROUND(BL7842,4))</f>
        <v>0.79600000000000004</v>
      </c>
    </row>
    <row r="7843" spans="30:69" x14ac:dyDescent="0.25">
      <c r="AD7843" s="157">
        <f t="shared" si="259"/>
        <v>0.7980000000000006</v>
      </c>
      <c r="AE7843" s="157">
        <f>IF('1a-Electricity'!$R$77="no","",ROUND(AD7843,4))</f>
        <v>0.79800000000000004</v>
      </c>
      <c r="AF7843" s="157">
        <f>IF('1a-Electricity'!$R$78="no","",ROUND(AD7843,4))</f>
        <v>0.79800000000000004</v>
      </c>
      <c r="AG7843" s="157">
        <f>IF('1a-Electricity'!$R$79="no","",ROUND(AD7843,4))</f>
        <v>0.79800000000000004</v>
      </c>
      <c r="BL7843" s="157">
        <f t="shared" si="260"/>
        <v>0.7970000000000006</v>
      </c>
      <c r="BM7843" s="157">
        <f>IF('1b-NaturalGas'!$R$87="no","",ROUND(BL7843,4))</f>
        <v>0.79700000000000004</v>
      </c>
      <c r="BN7843" s="157">
        <f>IF('1b-NaturalGas'!$R$88="no","",ROUND(BL7843,4))</f>
        <v>0.79700000000000004</v>
      </c>
      <c r="BO7843" s="157">
        <f>IF('1b-NaturalGas'!$R$89="no","",ROUND(BL7843,4))</f>
        <v>0.79700000000000004</v>
      </c>
      <c r="BP7843" s="157">
        <f>IF('1b-NaturalGas'!$R$90="no","not applicable (based on previous answers)",ROUND(BL7843,4))</f>
        <v>0.79700000000000004</v>
      </c>
      <c r="BQ7843" s="157">
        <f>IF('1b-NaturalGas'!$R$91="no","not applicable (based on previous answers)",ROUND(BL7843,4))</f>
        <v>0.79700000000000004</v>
      </c>
    </row>
    <row r="7844" spans="30:69" x14ac:dyDescent="0.25">
      <c r="AD7844" s="157">
        <f t="shared" si="259"/>
        <v>0.7990000000000006</v>
      </c>
      <c r="AE7844" s="157">
        <f>IF('1a-Electricity'!$R$77="no","",ROUND(AD7844,4))</f>
        <v>0.79900000000000004</v>
      </c>
      <c r="AF7844" s="157">
        <f>IF('1a-Electricity'!$R$78="no","",ROUND(AD7844,4))</f>
        <v>0.79900000000000004</v>
      </c>
      <c r="AG7844" s="157">
        <f>IF('1a-Electricity'!$R$79="no","",ROUND(AD7844,4))</f>
        <v>0.79900000000000004</v>
      </c>
      <c r="BL7844" s="157">
        <f t="shared" si="260"/>
        <v>0.7980000000000006</v>
      </c>
      <c r="BM7844" s="157">
        <f>IF('1b-NaturalGas'!$R$87="no","",ROUND(BL7844,4))</f>
        <v>0.79800000000000004</v>
      </c>
      <c r="BN7844" s="157">
        <f>IF('1b-NaturalGas'!$R$88="no","",ROUND(BL7844,4))</f>
        <v>0.79800000000000004</v>
      </c>
      <c r="BO7844" s="157">
        <f>IF('1b-NaturalGas'!$R$89="no","",ROUND(BL7844,4))</f>
        <v>0.79800000000000004</v>
      </c>
      <c r="BP7844" s="157">
        <f>IF('1b-NaturalGas'!$R$90="no","not applicable (based on previous answers)",ROUND(BL7844,4))</f>
        <v>0.79800000000000004</v>
      </c>
      <c r="BQ7844" s="157">
        <f>IF('1b-NaturalGas'!$R$91="no","not applicable (based on previous answers)",ROUND(BL7844,4))</f>
        <v>0.79800000000000004</v>
      </c>
    </row>
    <row r="7845" spans="30:69" x14ac:dyDescent="0.25">
      <c r="AD7845" s="157">
        <f t="shared" si="259"/>
        <v>0.8000000000000006</v>
      </c>
      <c r="AE7845" s="157">
        <f>IF('1a-Electricity'!$R$77="no","",ROUND(AD7845,4))</f>
        <v>0.8</v>
      </c>
      <c r="AF7845" s="157">
        <f>IF('1a-Electricity'!$R$78="no","",ROUND(AD7845,4))</f>
        <v>0.8</v>
      </c>
      <c r="AG7845" s="157">
        <f>IF('1a-Electricity'!$R$79="no","",ROUND(AD7845,4))</f>
        <v>0.8</v>
      </c>
      <c r="BL7845" s="157">
        <f t="shared" si="260"/>
        <v>0.7990000000000006</v>
      </c>
      <c r="BM7845" s="157">
        <f>IF('1b-NaturalGas'!$R$87="no","",ROUND(BL7845,4))</f>
        <v>0.79900000000000004</v>
      </c>
      <c r="BN7845" s="157">
        <f>IF('1b-NaturalGas'!$R$88="no","",ROUND(BL7845,4))</f>
        <v>0.79900000000000004</v>
      </c>
      <c r="BO7845" s="157">
        <f>IF('1b-NaturalGas'!$R$89="no","",ROUND(BL7845,4))</f>
        <v>0.79900000000000004</v>
      </c>
      <c r="BP7845" s="157">
        <f>IF('1b-NaturalGas'!$R$90="no","not applicable (based on previous answers)",ROUND(BL7845,4))</f>
        <v>0.79900000000000004</v>
      </c>
      <c r="BQ7845" s="157">
        <f>IF('1b-NaturalGas'!$R$91="no","not applicable (based on previous answers)",ROUND(BL7845,4))</f>
        <v>0.79900000000000004</v>
      </c>
    </row>
    <row r="7846" spans="30:69" x14ac:dyDescent="0.25">
      <c r="AD7846" s="157">
        <f t="shared" si="259"/>
        <v>0.8010000000000006</v>
      </c>
      <c r="AE7846" s="157">
        <f>IF('1a-Electricity'!$R$77="no","",ROUND(AD7846,4))</f>
        <v>0.80100000000000005</v>
      </c>
      <c r="AF7846" s="157">
        <f>IF('1a-Electricity'!$R$78="no","",ROUND(AD7846,4))</f>
        <v>0.80100000000000005</v>
      </c>
      <c r="AG7846" s="157">
        <f>IF('1a-Electricity'!$R$79="no","",ROUND(AD7846,4))</f>
        <v>0.80100000000000005</v>
      </c>
      <c r="BL7846" s="157">
        <f t="shared" si="260"/>
        <v>0.8000000000000006</v>
      </c>
      <c r="BM7846" s="157">
        <f>IF('1b-NaturalGas'!$R$87="no","",ROUND(BL7846,4))</f>
        <v>0.8</v>
      </c>
      <c r="BN7846" s="157">
        <f>IF('1b-NaturalGas'!$R$88="no","",ROUND(BL7846,4))</f>
        <v>0.8</v>
      </c>
      <c r="BO7846" s="157">
        <f>IF('1b-NaturalGas'!$R$89="no","",ROUND(BL7846,4))</f>
        <v>0.8</v>
      </c>
      <c r="BP7846" s="157">
        <f>IF('1b-NaturalGas'!$R$90="no","not applicable (based on previous answers)",ROUND(BL7846,4))</f>
        <v>0.8</v>
      </c>
      <c r="BQ7846" s="157">
        <f>IF('1b-NaturalGas'!$R$91="no","not applicable (based on previous answers)",ROUND(BL7846,4))</f>
        <v>0.8</v>
      </c>
    </row>
    <row r="7847" spans="30:69" x14ac:dyDescent="0.25">
      <c r="AD7847" s="157">
        <f t="shared" si="259"/>
        <v>0.8020000000000006</v>
      </c>
      <c r="AE7847" s="157">
        <f>IF('1a-Electricity'!$R$77="no","",ROUND(AD7847,4))</f>
        <v>0.80200000000000005</v>
      </c>
      <c r="AF7847" s="157">
        <f>IF('1a-Electricity'!$R$78="no","",ROUND(AD7847,4))</f>
        <v>0.80200000000000005</v>
      </c>
      <c r="AG7847" s="157">
        <f>IF('1a-Electricity'!$R$79="no","",ROUND(AD7847,4))</f>
        <v>0.80200000000000005</v>
      </c>
      <c r="BL7847" s="157">
        <f t="shared" si="260"/>
        <v>0.8010000000000006</v>
      </c>
      <c r="BM7847" s="157">
        <f>IF('1b-NaturalGas'!$R$87="no","",ROUND(BL7847,4))</f>
        <v>0.80100000000000005</v>
      </c>
      <c r="BN7847" s="157">
        <f>IF('1b-NaturalGas'!$R$88="no","",ROUND(BL7847,4))</f>
        <v>0.80100000000000005</v>
      </c>
      <c r="BO7847" s="157">
        <f>IF('1b-NaturalGas'!$R$89="no","",ROUND(BL7847,4))</f>
        <v>0.80100000000000005</v>
      </c>
      <c r="BP7847" s="157">
        <f>IF('1b-NaturalGas'!$R$90="no","not applicable (based on previous answers)",ROUND(BL7847,4))</f>
        <v>0.80100000000000005</v>
      </c>
      <c r="BQ7847" s="157">
        <f>IF('1b-NaturalGas'!$R$91="no","not applicable (based on previous answers)",ROUND(BL7847,4))</f>
        <v>0.80100000000000005</v>
      </c>
    </row>
    <row r="7848" spans="30:69" x14ac:dyDescent="0.25">
      <c r="AD7848" s="157">
        <f t="shared" si="259"/>
        <v>0.8030000000000006</v>
      </c>
      <c r="AE7848" s="157">
        <f>IF('1a-Electricity'!$R$77="no","",ROUND(AD7848,4))</f>
        <v>0.80300000000000005</v>
      </c>
      <c r="AF7848" s="157">
        <f>IF('1a-Electricity'!$R$78="no","",ROUND(AD7848,4))</f>
        <v>0.80300000000000005</v>
      </c>
      <c r="AG7848" s="157">
        <f>IF('1a-Electricity'!$R$79="no","",ROUND(AD7848,4))</f>
        <v>0.80300000000000005</v>
      </c>
      <c r="BL7848" s="157">
        <f t="shared" si="260"/>
        <v>0.8020000000000006</v>
      </c>
      <c r="BM7848" s="157">
        <f>IF('1b-NaturalGas'!$R$87="no","",ROUND(BL7848,4))</f>
        <v>0.80200000000000005</v>
      </c>
      <c r="BN7848" s="157">
        <f>IF('1b-NaturalGas'!$R$88="no","",ROUND(BL7848,4))</f>
        <v>0.80200000000000005</v>
      </c>
      <c r="BO7848" s="157">
        <f>IF('1b-NaturalGas'!$R$89="no","",ROUND(BL7848,4))</f>
        <v>0.80200000000000005</v>
      </c>
      <c r="BP7848" s="157">
        <f>IF('1b-NaturalGas'!$R$90="no","not applicable (based on previous answers)",ROUND(BL7848,4))</f>
        <v>0.80200000000000005</v>
      </c>
      <c r="BQ7848" s="157">
        <f>IF('1b-NaturalGas'!$R$91="no","not applicable (based on previous answers)",ROUND(BL7848,4))</f>
        <v>0.80200000000000005</v>
      </c>
    </row>
    <row r="7849" spans="30:69" x14ac:dyDescent="0.25">
      <c r="AD7849" s="157">
        <f t="shared" si="259"/>
        <v>0.8040000000000006</v>
      </c>
      <c r="AE7849" s="157">
        <f>IF('1a-Electricity'!$R$77="no","",ROUND(AD7849,4))</f>
        <v>0.80400000000000005</v>
      </c>
      <c r="AF7849" s="157">
        <f>IF('1a-Electricity'!$R$78="no","",ROUND(AD7849,4))</f>
        <v>0.80400000000000005</v>
      </c>
      <c r="AG7849" s="157">
        <f>IF('1a-Electricity'!$R$79="no","",ROUND(AD7849,4))</f>
        <v>0.80400000000000005</v>
      </c>
      <c r="BL7849" s="157">
        <f t="shared" si="260"/>
        <v>0.8030000000000006</v>
      </c>
      <c r="BM7849" s="157">
        <f>IF('1b-NaturalGas'!$R$87="no","",ROUND(BL7849,4))</f>
        <v>0.80300000000000005</v>
      </c>
      <c r="BN7849" s="157">
        <f>IF('1b-NaturalGas'!$R$88="no","",ROUND(BL7849,4))</f>
        <v>0.80300000000000005</v>
      </c>
      <c r="BO7849" s="157">
        <f>IF('1b-NaturalGas'!$R$89="no","",ROUND(BL7849,4))</f>
        <v>0.80300000000000005</v>
      </c>
      <c r="BP7849" s="157">
        <f>IF('1b-NaturalGas'!$R$90="no","not applicable (based on previous answers)",ROUND(BL7849,4))</f>
        <v>0.80300000000000005</v>
      </c>
      <c r="BQ7849" s="157">
        <f>IF('1b-NaturalGas'!$R$91="no","not applicable (based on previous answers)",ROUND(BL7849,4))</f>
        <v>0.80300000000000005</v>
      </c>
    </row>
    <row r="7850" spans="30:69" x14ac:dyDescent="0.25">
      <c r="AD7850" s="157">
        <f t="shared" si="259"/>
        <v>0.8050000000000006</v>
      </c>
      <c r="AE7850" s="157">
        <f>IF('1a-Electricity'!$R$77="no","",ROUND(AD7850,4))</f>
        <v>0.80500000000000005</v>
      </c>
      <c r="AF7850" s="157">
        <f>IF('1a-Electricity'!$R$78="no","",ROUND(AD7850,4))</f>
        <v>0.80500000000000005</v>
      </c>
      <c r="AG7850" s="157">
        <f>IF('1a-Electricity'!$R$79="no","",ROUND(AD7850,4))</f>
        <v>0.80500000000000005</v>
      </c>
      <c r="BL7850" s="157">
        <f t="shared" si="260"/>
        <v>0.8040000000000006</v>
      </c>
      <c r="BM7850" s="157">
        <f>IF('1b-NaturalGas'!$R$87="no","",ROUND(BL7850,4))</f>
        <v>0.80400000000000005</v>
      </c>
      <c r="BN7850" s="157">
        <f>IF('1b-NaturalGas'!$R$88="no","",ROUND(BL7850,4))</f>
        <v>0.80400000000000005</v>
      </c>
      <c r="BO7850" s="157">
        <f>IF('1b-NaturalGas'!$R$89="no","",ROUND(BL7850,4))</f>
        <v>0.80400000000000005</v>
      </c>
      <c r="BP7850" s="157">
        <f>IF('1b-NaturalGas'!$R$90="no","not applicable (based on previous answers)",ROUND(BL7850,4))</f>
        <v>0.80400000000000005</v>
      </c>
      <c r="BQ7850" s="157">
        <f>IF('1b-NaturalGas'!$R$91="no","not applicable (based on previous answers)",ROUND(BL7850,4))</f>
        <v>0.80400000000000005</v>
      </c>
    </row>
    <row r="7851" spans="30:69" x14ac:dyDescent="0.25">
      <c r="AD7851" s="157">
        <f t="shared" si="259"/>
        <v>0.8060000000000006</v>
      </c>
      <c r="AE7851" s="157">
        <f>IF('1a-Electricity'!$R$77="no","",ROUND(AD7851,4))</f>
        <v>0.80600000000000005</v>
      </c>
      <c r="AF7851" s="157">
        <f>IF('1a-Electricity'!$R$78="no","",ROUND(AD7851,4))</f>
        <v>0.80600000000000005</v>
      </c>
      <c r="AG7851" s="157">
        <f>IF('1a-Electricity'!$R$79="no","",ROUND(AD7851,4))</f>
        <v>0.80600000000000005</v>
      </c>
      <c r="BL7851" s="157">
        <f t="shared" si="260"/>
        <v>0.8050000000000006</v>
      </c>
      <c r="BM7851" s="157">
        <f>IF('1b-NaturalGas'!$R$87="no","",ROUND(BL7851,4))</f>
        <v>0.80500000000000005</v>
      </c>
      <c r="BN7851" s="157">
        <f>IF('1b-NaturalGas'!$R$88="no","",ROUND(BL7851,4))</f>
        <v>0.80500000000000005</v>
      </c>
      <c r="BO7851" s="157">
        <f>IF('1b-NaturalGas'!$R$89="no","",ROUND(BL7851,4))</f>
        <v>0.80500000000000005</v>
      </c>
      <c r="BP7851" s="157">
        <f>IF('1b-NaturalGas'!$R$90="no","not applicable (based on previous answers)",ROUND(BL7851,4))</f>
        <v>0.80500000000000005</v>
      </c>
      <c r="BQ7851" s="157">
        <f>IF('1b-NaturalGas'!$R$91="no","not applicable (based on previous answers)",ROUND(BL7851,4))</f>
        <v>0.80500000000000005</v>
      </c>
    </row>
    <row r="7852" spans="30:69" x14ac:dyDescent="0.25">
      <c r="AD7852" s="157">
        <f t="shared" si="259"/>
        <v>0.80700000000000061</v>
      </c>
      <c r="AE7852" s="157">
        <f>IF('1a-Electricity'!$R$77="no","",ROUND(AD7852,4))</f>
        <v>0.80700000000000005</v>
      </c>
      <c r="AF7852" s="157">
        <f>IF('1a-Electricity'!$R$78="no","",ROUND(AD7852,4))</f>
        <v>0.80700000000000005</v>
      </c>
      <c r="AG7852" s="157">
        <f>IF('1a-Electricity'!$R$79="no","",ROUND(AD7852,4))</f>
        <v>0.80700000000000005</v>
      </c>
      <c r="BL7852" s="157">
        <f t="shared" si="260"/>
        <v>0.8060000000000006</v>
      </c>
      <c r="BM7852" s="157">
        <f>IF('1b-NaturalGas'!$R$87="no","",ROUND(BL7852,4))</f>
        <v>0.80600000000000005</v>
      </c>
      <c r="BN7852" s="157">
        <f>IF('1b-NaturalGas'!$R$88="no","",ROUND(BL7852,4))</f>
        <v>0.80600000000000005</v>
      </c>
      <c r="BO7852" s="157">
        <f>IF('1b-NaturalGas'!$R$89="no","",ROUND(BL7852,4))</f>
        <v>0.80600000000000005</v>
      </c>
      <c r="BP7852" s="157">
        <f>IF('1b-NaturalGas'!$R$90="no","not applicable (based on previous answers)",ROUND(BL7852,4))</f>
        <v>0.80600000000000005</v>
      </c>
      <c r="BQ7852" s="157">
        <f>IF('1b-NaturalGas'!$R$91="no","not applicable (based on previous answers)",ROUND(BL7852,4))</f>
        <v>0.80600000000000005</v>
      </c>
    </row>
    <row r="7853" spans="30:69" x14ac:dyDescent="0.25">
      <c r="AD7853" s="157">
        <f t="shared" si="259"/>
        <v>0.80800000000000061</v>
      </c>
      <c r="AE7853" s="157">
        <f>IF('1a-Electricity'!$R$77="no","",ROUND(AD7853,4))</f>
        <v>0.80800000000000005</v>
      </c>
      <c r="AF7853" s="157">
        <f>IF('1a-Electricity'!$R$78="no","",ROUND(AD7853,4))</f>
        <v>0.80800000000000005</v>
      </c>
      <c r="AG7853" s="157">
        <f>IF('1a-Electricity'!$R$79="no","",ROUND(AD7853,4))</f>
        <v>0.80800000000000005</v>
      </c>
      <c r="BL7853" s="157">
        <f t="shared" si="260"/>
        <v>0.80700000000000061</v>
      </c>
      <c r="BM7853" s="157">
        <f>IF('1b-NaturalGas'!$R$87="no","",ROUND(BL7853,4))</f>
        <v>0.80700000000000005</v>
      </c>
      <c r="BN7853" s="157">
        <f>IF('1b-NaturalGas'!$R$88="no","",ROUND(BL7853,4))</f>
        <v>0.80700000000000005</v>
      </c>
      <c r="BO7853" s="157">
        <f>IF('1b-NaturalGas'!$R$89="no","",ROUND(BL7853,4))</f>
        <v>0.80700000000000005</v>
      </c>
      <c r="BP7853" s="157">
        <f>IF('1b-NaturalGas'!$R$90="no","not applicable (based on previous answers)",ROUND(BL7853,4))</f>
        <v>0.80700000000000005</v>
      </c>
      <c r="BQ7853" s="157">
        <f>IF('1b-NaturalGas'!$R$91="no","not applicable (based on previous answers)",ROUND(BL7853,4))</f>
        <v>0.80700000000000005</v>
      </c>
    </row>
    <row r="7854" spans="30:69" x14ac:dyDescent="0.25">
      <c r="AD7854" s="157">
        <f t="shared" si="259"/>
        <v>0.80900000000000061</v>
      </c>
      <c r="AE7854" s="157">
        <f>IF('1a-Electricity'!$R$77="no","",ROUND(AD7854,4))</f>
        <v>0.80900000000000005</v>
      </c>
      <c r="AF7854" s="157">
        <f>IF('1a-Electricity'!$R$78="no","",ROUND(AD7854,4))</f>
        <v>0.80900000000000005</v>
      </c>
      <c r="AG7854" s="157">
        <f>IF('1a-Electricity'!$R$79="no","",ROUND(AD7854,4))</f>
        <v>0.80900000000000005</v>
      </c>
      <c r="BL7854" s="157">
        <f t="shared" si="260"/>
        <v>0.80800000000000061</v>
      </c>
      <c r="BM7854" s="157">
        <f>IF('1b-NaturalGas'!$R$87="no","",ROUND(BL7854,4))</f>
        <v>0.80800000000000005</v>
      </c>
      <c r="BN7854" s="157">
        <f>IF('1b-NaturalGas'!$R$88="no","",ROUND(BL7854,4))</f>
        <v>0.80800000000000005</v>
      </c>
      <c r="BO7854" s="157">
        <f>IF('1b-NaturalGas'!$R$89="no","",ROUND(BL7854,4))</f>
        <v>0.80800000000000005</v>
      </c>
      <c r="BP7854" s="157">
        <f>IF('1b-NaturalGas'!$R$90="no","not applicable (based on previous answers)",ROUND(BL7854,4))</f>
        <v>0.80800000000000005</v>
      </c>
      <c r="BQ7854" s="157">
        <f>IF('1b-NaturalGas'!$R$91="no","not applicable (based on previous answers)",ROUND(BL7854,4))</f>
        <v>0.80800000000000005</v>
      </c>
    </row>
    <row r="7855" spans="30:69" x14ac:dyDescent="0.25">
      <c r="AD7855" s="157">
        <f t="shared" si="259"/>
        <v>0.81000000000000061</v>
      </c>
      <c r="AE7855" s="157">
        <f>IF('1a-Electricity'!$R$77="no","",ROUND(AD7855,4))</f>
        <v>0.81</v>
      </c>
      <c r="AF7855" s="157">
        <f>IF('1a-Electricity'!$R$78="no","",ROUND(AD7855,4))</f>
        <v>0.81</v>
      </c>
      <c r="AG7855" s="157">
        <f>IF('1a-Electricity'!$R$79="no","",ROUND(AD7855,4))</f>
        <v>0.81</v>
      </c>
      <c r="BL7855" s="157">
        <f t="shared" si="260"/>
        <v>0.80900000000000061</v>
      </c>
      <c r="BM7855" s="157">
        <f>IF('1b-NaturalGas'!$R$87="no","",ROUND(BL7855,4))</f>
        <v>0.80900000000000005</v>
      </c>
      <c r="BN7855" s="157">
        <f>IF('1b-NaturalGas'!$R$88="no","",ROUND(BL7855,4))</f>
        <v>0.80900000000000005</v>
      </c>
      <c r="BO7855" s="157">
        <f>IF('1b-NaturalGas'!$R$89="no","",ROUND(BL7855,4))</f>
        <v>0.80900000000000005</v>
      </c>
      <c r="BP7855" s="157">
        <f>IF('1b-NaturalGas'!$R$90="no","not applicable (based on previous answers)",ROUND(BL7855,4))</f>
        <v>0.80900000000000005</v>
      </c>
      <c r="BQ7855" s="157">
        <f>IF('1b-NaturalGas'!$R$91="no","not applicable (based on previous answers)",ROUND(BL7855,4))</f>
        <v>0.80900000000000005</v>
      </c>
    </row>
    <row r="7856" spans="30:69" x14ac:dyDescent="0.25">
      <c r="AD7856" s="157">
        <f t="shared" si="259"/>
        <v>0.81100000000000061</v>
      </c>
      <c r="AE7856" s="157">
        <f>IF('1a-Electricity'!$R$77="no","",ROUND(AD7856,4))</f>
        <v>0.81100000000000005</v>
      </c>
      <c r="AF7856" s="157">
        <f>IF('1a-Electricity'!$R$78="no","",ROUND(AD7856,4))</f>
        <v>0.81100000000000005</v>
      </c>
      <c r="AG7856" s="157">
        <f>IF('1a-Electricity'!$R$79="no","",ROUND(AD7856,4))</f>
        <v>0.81100000000000005</v>
      </c>
      <c r="BL7856" s="157">
        <f t="shared" si="260"/>
        <v>0.81000000000000061</v>
      </c>
      <c r="BM7856" s="157">
        <f>IF('1b-NaturalGas'!$R$87="no","",ROUND(BL7856,4))</f>
        <v>0.81</v>
      </c>
      <c r="BN7856" s="157">
        <f>IF('1b-NaturalGas'!$R$88="no","",ROUND(BL7856,4))</f>
        <v>0.81</v>
      </c>
      <c r="BO7856" s="157">
        <f>IF('1b-NaturalGas'!$R$89="no","",ROUND(BL7856,4))</f>
        <v>0.81</v>
      </c>
      <c r="BP7856" s="157">
        <f>IF('1b-NaturalGas'!$R$90="no","not applicable (based on previous answers)",ROUND(BL7856,4))</f>
        <v>0.81</v>
      </c>
      <c r="BQ7856" s="157">
        <f>IF('1b-NaturalGas'!$R$91="no","not applicable (based on previous answers)",ROUND(BL7856,4))</f>
        <v>0.81</v>
      </c>
    </row>
    <row r="7857" spans="30:69" x14ac:dyDescent="0.25">
      <c r="AD7857" s="157">
        <f t="shared" si="259"/>
        <v>0.81200000000000061</v>
      </c>
      <c r="AE7857" s="157">
        <f>IF('1a-Electricity'!$R$77="no","",ROUND(AD7857,4))</f>
        <v>0.81200000000000006</v>
      </c>
      <c r="AF7857" s="157">
        <f>IF('1a-Electricity'!$R$78="no","",ROUND(AD7857,4))</f>
        <v>0.81200000000000006</v>
      </c>
      <c r="AG7857" s="157">
        <f>IF('1a-Electricity'!$R$79="no","",ROUND(AD7857,4))</f>
        <v>0.81200000000000006</v>
      </c>
      <c r="BL7857" s="157">
        <f t="shared" si="260"/>
        <v>0.81100000000000061</v>
      </c>
      <c r="BM7857" s="157">
        <f>IF('1b-NaturalGas'!$R$87="no","",ROUND(BL7857,4))</f>
        <v>0.81100000000000005</v>
      </c>
      <c r="BN7857" s="157">
        <f>IF('1b-NaturalGas'!$R$88="no","",ROUND(BL7857,4))</f>
        <v>0.81100000000000005</v>
      </c>
      <c r="BO7857" s="157">
        <f>IF('1b-NaturalGas'!$R$89="no","",ROUND(BL7857,4))</f>
        <v>0.81100000000000005</v>
      </c>
      <c r="BP7857" s="157">
        <f>IF('1b-NaturalGas'!$R$90="no","not applicable (based on previous answers)",ROUND(BL7857,4))</f>
        <v>0.81100000000000005</v>
      </c>
      <c r="BQ7857" s="157">
        <f>IF('1b-NaturalGas'!$R$91="no","not applicable (based on previous answers)",ROUND(BL7857,4))</f>
        <v>0.81100000000000005</v>
      </c>
    </row>
    <row r="7858" spans="30:69" x14ac:dyDescent="0.25">
      <c r="AD7858" s="157">
        <f t="shared" si="259"/>
        <v>0.81300000000000061</v>
      </c>
      <c r="AE7858" s="157">
        <f>IF('1a-Electricity'!$R$77="no","",ROUND(AD7858,4))</f>
        <v>0.81299999999999994</v>
      </c>
      <c r="AF7858" s="157">
        <f>IF('1a-Electricity'!$R$78="no","",ROUND(AD7858,4))</f>
        <v>0.81299999999999994</v>
      </c>
      <c r="AG7858" s="157">
        <f>IF('1a-Electricity'!$R$79="no","",ROUND(AD7858,4))</f>
        <v>0.81299999999999994</v>
      </c>
      <c r="BL7858" s="157">
        <f t="shared" si="260"/>
        <v>0.81200000000000061</v>
      </c>
      <c r="BM7858" s="157">
        <f>IF('1b-NaturalGas'!$R$87="no","",ROUND(BL7858,4))</f>
        <v>0.81200000000000006</v>
      </c>
      <c r="BN7858" s="157">
        <f>IF('1b-NaturalGas'!$R$88="no","",ROUND(BL7858,4))</f>
        <v>0.81200000000000006</v>
      </c>
      <c r="BO7858" s="157">
        <f>IF('1b-NaturalGas'!$R$89="no","",ROUND(BL7858,4))</f>
        <v>0.81200000000000006</v>
      </c>
      <c r="BP7858" s="157">
        <f>IF('1b-NaturalGas'!$R$90="no","not applicable (based on previous answers)",ROUND(BL7858,4))</f>
        <v>0.81200000000000006</v>
      </c>
      <c r="BQ7858" s="157">
        <f>IF('1b-NaturalGas'!$R$91="no","not applicable (based on previous answers)",ROUND(BL7858,4))</f>
        <v>0.81200000000000006</v>
      </c>
    </row>
    <row r="7859" spans="30:69" x14ac:dyDescent="0.25">
      <c r="AD7859" s="157">
        <f t="shared" si="259"/>
        <v>0.81400000000000061</v>
      </c>
      <c r="AE7859" s="157">
        <f>IF('1a-Electricity'!$R$77="no","",ROUND(AD7859,4))</f>
        <v>0.81399999999999995</v>
      </c>
      <c r="AF7859" s="157">
        <f>IF('1a-Electricity'!$R$78="no","",ROUND(AD7859,4))</f>
        <v>0.81399999999999995</v>
      </c>
      <c r="AG7859" s="157">
        <f>IF('1a-Electricity'!$R$79="no","",ROUND(AD7859,4))</f>
        <v>0.81399999999999995</v>
      </c>
      <c r="BL7859" s="157">
        <f t="shared" si="260"/>
        <v>0.81300000000000061</v>
      </c>
      <c r="BM7859" s="157">
        <f>IF('1b-NaturalGas'!$R$87="no","",ROUND(BL7859,4))</f>
        <v>0.81299999999999994</v>
      </c>
      <c r="BN7859" s="157">
        <f>IF('1b-NaturalGas'!$R$88="no","",ROUND(BL7859,4))</f>
        <v>0.81299999999999994</v>
      </c>
      <c r="BO7859" s="157">
        <f>IF('1b-NaturalGas'!$R$89="no","",ROUND(BL7859,4))</f>
        <v>0.81299999999999994</v>
      </c>
      <c r="BP7859" s="157">
        <f>IF('1b-NaturalGas'!$R$90="no","not applicable (based on previous answers)",ROUND(BL7859,4))</f>
        <v>0.81299999999999994</v>
      </c>
      <c r="BQ7859" s="157">
        <f>IF('1b-NaturalGas'!$R$91="no","not applicable (based on previous answers)",ROUND(BL7859,4))</f>
        <v>0.81299999999999994</v>
      </c>
    </row>
    <row r="7860" spans="30:69" x14ac:dyDescent="0.25">
      <c r="AD7860" s="157">
        <f t="shared" si="259"/>
        <v>0.81500000000000061</v>
      </c>
      <c r="AE7860" s="157">
        <f>IF('1a-Electricity'!$R$77="no","",ROUND(AD7860,4))</f>
        <v>0.81499999999999995</v>
      </c>
      <c r="AF7860" s="157">
        <f>IF('1a-Electricity'!$R$78="no","",ROUND(AD7860,4))</f>
        <v>0.81499999999999995</v>
      </c>
      <c r="AG7860" s="157">
        <f>IF('1a-Electricity'!$R$79="no","",ROUND(AD7860,4))</f>
        <v>0.81499999999999995</v>
      </c>
      <c r="BL7860" s="157">
        <f t="shared" si="260"/>
        <v>0.81400000000000061</v>
      </c>
      <c r="BM7860" s="157">
        <f>IF('1b-NaturalGas'!$R$87="no","",ROUND(BL7860,4))</f>
        <v>0.81399999999999995</v>
      </c>
      <c r="BN7860" s="157">
        <f>IF('1b-NaturalGas'!$R$88="no","",ROUND(BL7860,4))</f>
        <v>0.81399999999999995</v>
      </c>
      <c r="BO7860" s="157">
        <f>IF('1b-NaturalGas'!$R$89="no","",ROUND(BL7860,4))</f>
        <v>0.81399999999999995</v>
      </c>
      <c r="BP7860" s="157">
        <f>IF('1b-NaturalGas'!$R$90="no","not applicable (based on previous answers)",ROUND(BL7860,4))</f>
        <v>0.81399999999999995</v>
      </c>
      <c r="BQ7860" s="157">
        <f>IF('1b-NaturalGas'!$R$91="no","not applicable (based on previous answers)",ROUND(BL7860,4))</f>
        <v>0.81399999999999995</v>
      </c>
    </row>
    <row r="7861" spans="30:69" x14ac:dyDescent="0.25">
      <c r="AD7861" s="157">
        <f t="shared" si="259"/>
        <v>0.81600000000000061</v>
      </c>
      <c r="AE7861" s="157">
        <f>IF('1a-Electricity'!$R$77="no","",ROUND(AD7861,4))</f>
        <v>0.81599999999999995</v>
      </c>
      <c r="AF7861" s="157">
        <f>IF('1a-Electricity'!$R$78="no","",ROUND(AD7861,4))</f>
        <v>0.81599999999999995</v>
      </c>
      <c r="AG7861" s="157">
        <f>IF('1a-Electricity'!$R$79="no","",ROUND(AD7861,4))</f>
        <v>0.81599999999999995</v>
      </c>
      <c r="BL7861" s="157">
        <f t="shared" si="260"/>
        <v>0.81500000000000061</v>
      </c>
      <c r="BM7861" s="157">
        <f>IF('1b-NaturalGas'!$R$87="no","",ROUND(BL7861,4))</f>
        <v>0.81499999999999995</v>
      </c>
      <c r="BN7861" s="157">
        <f>IF('1b-NaturalGas'!$R$88="no","",ROUND(BL7861,4))</f>
        <v>0.81499999999999995</v>
      </c>
      <c r="BO7861" s="157">
        <f>IF('1b-NaturalGas'!$R$89="no","",ROUND(BL7861,4))</f>
        <v>0.81499999999999995</v>
      </c>
      <c r="BP7861" s="157">
        <f>IF('1b-NaturalGas'!$R$90="no","not applicable (based on previous answers)",ROUND(BL7861,4))</f>
        <v>0.81499999999999995</v>
      </c>
      <c r="BQ7861" s="157">
        <f>IF('1b-NaturalGas'!$R$91="no","not applicable (based on previous answers)",ROUND(BL7861,4))</f>
        <v>0.81499999999999995</v>
      </c>
    </row>
    <row r="7862" spans="30:69" x14ac:dyDescent="0.25">
      <c r="AD7862" s="157">
        <f t="shared" si="259"/>
        <v>0.81700000000000061</v>
      </c>
      <c r="AE7862" s="157">
        <f>IF('1a-Electricity'!$R$77="no","",ROUND(AD7862,4))</f>
        <v>0.81699999999999995</v>
      </c>
      <c r="AF7862" s="157">
        <f>IF('1a-Electricity'!$R$78="no","",ROUND(AD7862,4))</f>
        <v>0.81699999999999995</v>
      </c>
      <c r="AG7862" s="157">
        <f>IF('1a-Electricity'!$R$79="no","",ROUND(AD7862,4))</f>
        <v>0.81699999999999995</v>
      </c>
      <c r="BL7862" s="157">
        <f t="shared" si="260"/>
        <v>0.81600000000000061</v>
      </c>
      <c r="BM7862" s="157">
        <f>IF('1b-NaturalGas'!$R$87="no","",ROUND(BL7862,4))</f>
        <v>0.81599999999999995</v>
      </c>
      <c r="BN7862" s="157">
        <f>IF('1b-NaturalGas'!$R$88="no","",ROUND(BL7862,4))</f>
        <v>0.81599999999999995</v>
      </c>
      <c r="BO7862" s="157">
        <f>IF('1b-NaturalGas'!$R$89="no","",ROUND(BL7862,4))</f>
        <v>0.81599999999999995</v>
      </c>
      <c r="BP7862" s="157">
        <f>IF('1b-NaturalGas'!$R$90="no","not applicable (based on previous answers)",ROUND(BL7862,4))</f>
        <v>0.81599999999999995</v>
      </c>
      <c r="BQ7862" s="157">
        <f>IF('1b-NaturalGas'!$R$91="no","not applicable (based on previous answers)",ROUND(BL7862,4))</f>
        <v>0.81599999999999995</v>
      </c>
    </row>
    <row r="7863" spans="30:69" x14ac:dyDescent="0.25">
      <c r="AD7863" s="157">
        <f t="shared" si="259"/>
        <v>0.81800000000000062</v>
      </c>
      <c r="AE7863" s="157">
        <f>IF('1a-Electricity'!$R$77="no","",ROUND(AD7863,4))</f>
        <v>0.81799999999999995</v>
      </c>
      <c r="AF7863" s="157">
        <f>IF('1a-Electricity'!$R$78="no","",ROUND(AD7863,4))</f>
        <v>0.81799999999999995</v>
      </c>
      <c r="AG7863" s="157">
        <f>IF('1a-Electricity'!$R$79="no","",ROUND(AD7863,4))</f>
        <v>0.81799999999999995</v>
      </c>
      <c r="BL7863" s="157">
        <f t="shared" si="260"/>
        <v>0.81700000000000061</v>
      </c>
      <c r="BM7863" s="157">
        <f>IF('1b-NaturalGas'!$R$87="no","",ROUND(BL7863,4))</f>
        <v>0.81699999999999995</v>
      </c>
      <c r="BN7863" s="157">
        <f>IF('1b-NaturalGas'!$R$88="no","",ROUND(BL7863,4))</f>
        <v>0.81699999999999995</v>
      </c>
      <c r="BO7863" s="157">
        <f>IF('1b-NaturalGas'!$R$89="no","",ROUND(BL7863,4))</f>
        <v>0.81699999999999995</v>
      </c>
      <c r="BP7863" s="157">
        <f>IF('1b-NaturalGas'!$R$90="no","not applicable (based on previous answers)",ROUND(BL7863,4))</f>
        <v>0.81699999999999995</v>
      </c>
      <c r="BQ7863" s="157">
        <f>IF('1b-NaturalGas'!$R$91="no","not applicable (based on previous answers)",ROUND(BL7863,4))</f>
        <v>0.81699999999999995</v>
      </c>
    </row>
    <row r="7864" spans="30:69" x14ac:dyDescent="0.25">
      <c r="AD7864" s="157">
        <f t="shared" si="259"/>
        <v>0.81900000000000062</v>
      </c>
      <c r="AE7864" s="157">
        <f>IF('1a-Electricity'!$R$77="no","",ROUND(AD7864,4))</f>
        <v>0.81899999999999995</v>
      </c>
      <c r="AF7864" s="157">
        <f>IF('1a-Electricity'!$R$78="no","",ROUND(AD7864,4))</f>
        <v>0.81899999999999995</v>
      </c>
      <c r="AG7864" s="157">
        <f>IF('1a-Electricity'!$R$79="no","",ROUND(AD7864,4))</f>
        <v>0.81899999999999995</v>
      </c>
      <c r="BL7864" s="157">
        <f t="shared" si="260"/>
        <v>0.81800000000000062</v>
      </c>
      <c r="BM7864" s="157">
        <f>IF('1b-NaturalGas'!$R$87="no","",ROUND(BL7864,4))</f>
        <v>0.81799999999999995</v>
      </c>
      <c r="BN7864" s="157">
        <f>IF('1b-NaturalGas'!$R$88="no","",ROUND(BL7864,4))</f>
        <v>0.81799999999999995</v>
      </c>
      <c r="BO7864" s="157">
        <f>IF('1b-NaturalGas'!$R$89="no","",ROUND(BL7864,4))</f>
        <v>0.81799999999999995</v>
      </c>
      <c r="BP7864" s="157">
        <f>IF('1b-NaturalGas'!$R$90="no","not applicable (based on previous answers)",ROUND(BL7864,4))</f>
        <v>0.81799999999999995</v>
      </c>
      <c r="BQ7864" s="157">
        <f>IF('1b-NaturalGas'!$R$91="no","not applicable (based on previous answers)",ROUND(BL7864,4))</f>
        <v>0.81799999999999995</v>
      </c>
    </row>
    <row r="7865" spans="30:69" x14ac:dyDescent="0.25">
      <c r="AD7865" s="157">
        <f t="shared" si="259"/>
        <v>0.82000000000000062</v>
      </c>
      <c r="AE7865" s="157">
        <f>IF('1a-Electricity'!$R$77="no","",ROUND(AD7865,4))</f>
        <v>0.82</v>
      </c>
      <c r="AF7865" s="157">
        <f>IF('1a-Electricity'!$R$78="no","",ROUND(AD7865,4))</f>
        <v>0.82</v>
      </c>
      <c r="AG7865" s="157">
        <f>IF('1a-Electricity'!$R$79="no","",ROUND(AD7865,4))</f>
        <v>0.82</v>
      </c>
      <c r="BL7865" s="157">
        <f t="shared" si="260"/>
        <v>0.81900000000000062</v>
      </c>
      <c r="BM7865" s="157">
        <f>IF('1b-NaturalGas'!$R$87="no","",ROUND(BL7865,4))</f>
        <v>0.81899999999999995</v>
      </c>
      <c r="BN7865" s="157">
        <f>IF('1b-NaturalGas'!$R$88="no","",ROUND(BL7865,4))</f>
        <v>0.81899999999999995</v>
      </c>
      <c r="BO7865" s="157">
        <f>IF('1b-NaturalGas'!$R$89="no","",ROUND(BL7865,4))</f>
        <v>0.81899999999999995</v>
      </c>
      <c r="BP7865" s="157">
        <f>IF('1b-NaturalGas'!$R$90="no","not applicable (based on previous answers)",ROUND(BL7865,4))</f>
        <v>0.81899999999999995</v>
      </c>
      <c r="BQ7865" s="157">
        <f>IF('1b-NaturalGas'!$R$91="no","not applicable (based on previous answers)",ROUND(BL7865,4))</f>
        <v>0.81899999999999995</v>
      </c>
    </row>
    <row r="7866" spans="30:69" x14ac:dyDescent="0.25">
      <c r="AD7866" s="157">
        <f t="shared" si="259"/>
        <v>0.82100000000000062</v>
      </c>
      <c r="AE7866" s="157">
        <f>IF('1a-Electricity'!$R$77="no","",ROUND(AD7866,4))</f>
        <v>0.82099999999999995</v>
      </c>
      <c r="AF7866" s="157">
        <f>IF('1a-Electricity'!$R$78="no","",ROUND(AD7866,4))</f>
        <v>0.82099999999999995</v>
      </c>
      <c r="AG7866" s="157">
        <f>IF('1a-Electricity'!$R$79="no","",ROUND(AD7866,4))</f>
        <v>0.82099999999999995</v>
      </c>
      <c r="BL7866" s="157">
        <f t="shared" si="260"/>
        <v>0.82000000000000062</v>
      </c>
      <c r="BM7866" s="157">
        <f>IF('1b-NaturalGas'!$R$87="no","",ROUND(BL7866,4))</f>
        <v>0.82</v>
      </c>
      <c r="BN7866" s="157">
        <f>IF('1b-NaturalGas'!$R$88="no","",ROUND(BL7866,4))</f>
        <v>0.82</v>
      </c>
      <c r="BO7866" s="157">
        <f>IF('1b-NaturalGas'!$R$89="no","",ROUND(BL7866,4))</f>
        <v>0.82</v>
      </c>
      <c r="BP7866" s="157">
        <f>IF('1b-NaturalGas'!$R$90="no","not applicable (based on previous answers)",ROUND(BL7866,4))</f>
        <v>0.82</v>
      </c>
      <c r="BQ7866" s="157">
        <f>IF('1b-NaturalGas'!$R$91="no","not applicable (based on previous answers)",ROUND(BL7866,4))</f>
        <v>0.82</v>
      </c>
    </row>
    <row r="7867" spans="30:69" x14ac:dyDescent="0.25">
      <c r="AD7867" s="157">
        <f t="shared" si="259"/>
        <v>0.82200000000000062</v>
      </c>
      <c r="AE7867" s="157">
        <f>IF('1a-Electricity'!$R$77="no","",ROUND(AD7867,4))</f>
        <v>0.82199999999999995</v>
      </c>
      <c r="AF7867" s="157">
        <f>IF('1a-Electricity'!$R$78="no","",ROUND(AD7867,4))</f>
        <v>0.82199999999999995</v>
      </c>
      <c r="AG7867" s="157">
        <f>IF('1a-Electricity'!$R$79="no","",ROUND(AD7867,4))</f>
        <v>0.82199999999999995</v>
      </c>
      <c r="BL7867" s="157">
        <f t="shared" si="260"/>
        <v>0.82100000000000062</v>
      </c>
      <c r="BM7867" s="157">
        <f>IF('1b-NaturalGas'!$R$87="no","",ROUND(BL7867,4))</f>
        <v>0.82099999999999995</v>
      </c>
      <c r="BN7867" s="157">
        <f>IF('1b-NaturalGas'!$R$88="no","",ROUND(BL7867,4))</f>
        <v>0.82099999999999995</v>
      </c>
      <c r="BO7867" s="157">
        <f>IF('1b-NaturalGas'!$R$89="no","",ROUND(BL7867,4))</f>
        <v>0.82099999999999995</v>
      </c>
      <c r="BP7867" s="157">
        <f>IF('1b-NaturalGas'!$R$90="no","not applicable (based on previous answers)",ROUND(BL7867,4))</f>
        <v>0.82099999999999995</v>
      </c>
      <c r="BQ7867" s="157">
        <f>IF('1b-NaturalGas'!$R$91="no","not applicable (based on previous answers)",ROUND(BL7867,4))</f>
        <v>0.82099999999999995</v>
      </c>
    </row>
    <row r="7868" spans="30:69" x14ac:dyDescent="0.25">
      <c r="AD7868" s="157">
        <f t="shared" si="259"/>
        <v>0.82300000000000062</v>
      </c>
      <c r="AE7868" s="157">
        <f>IF('1a-Electricity'!$R$77="no","",ROUND(AD7868,4))</f>
        <v>0.82299999999999995</v>
      </c>
      <c r="AF7868" s="157">
        <f>IF('1a-Electricity'!$R$78="no","",ROUND(AD7868,4))</f>
        <v>0.82299999999999995</v>
      </c>
      <c r="AG7868" s="157">
        <f>IF('1a-Electricity'!$R$79="no","",ROUND(AD7868,4))</f>
        <v>0.82299999999999995</v>
      </c>
      <c r="BL7868" s="157">
        <f t="shared" si="260"/>
        <v>0.82200000000000062</v>
      </c>
      <c r="BM7868" s="157">
        <f>IF('1b-NaturalGas'!$R$87="no","",ROUND(BL7868,4))</f>
        <v>0.82199999999999995</v>
      </c>
      <c r="BN7868" s="157">
        <f>IF('1b-NaturalGas'!$R$88="no","",ROUND(BL7868,4))</f>
        <v>0.82199999999999995</v>
      </c>
      <c r="BO7868" s="157">
        <f>IF('1b-NaturalGas'!$R$89="no","",ROUND(BL7868,4))</f>
        <v>0.82199999999999995</v>
      </c>
      <c r="BP7868" s="157">
        <f>IF('1b-NaturalGas'!$R$90="no","not applicable (based on previous answers)",ROUND(BL7868,4))</f>
        <v>0.82199999999999995</v>
      </c>
      <c r="BQ7868" s="157">
        <f>IF('1b-NaturalGas'!$R$91="no","not applicable (based on previous answers)",ROUND(BL7868,4))</f>
        <v>0.82199999999999995</v>
      </c>
    </row>
    <row r="7869" spans="30:69" x14ac:dyDescent="0.25">
      <c r="AD7869" s="157">
        <f t="shared" si="259"/>
        <v>0.82400000000000062</v>
      </c>
      <c r="AE7869" s="157">
        <f>IF('1a-Electricity'!$R$77="no","",ROUND(AD7869,4))</f>
        <v>0.82399999999999995</v>
      </c>
      <c r="AF7869" s="157">
        <f>IF('1a-Electricity'!$R$78="no","",ROUND(AD7869,4))</f>
        <v>0.82399999999999995</v>
      </c>
      <c r="AG7869" s="157">
        <f>IF('1a-Electricity'!$R$79="no","",ROUND(AD7869,4))</f>
        <v>0.82399999999999995</v>
      </c>
      <c r="BL7869" s="157">
        <f t="shared" si="260"/>
        <v>0.82300000000000062</v>
      </c>
      <c r="BM7869" s="157">
        <f>IF('1b-NaturalGas'!$R$87="no","",ROUND(BL7869,4))</f>
        <v>0.82299999999999995</v>
      </c>
      <c r="BN7869" s="157">
        <f>IF('1b-NaturalGas'!$R$88="no","",ROUND(BL7869,4))</f>
        <v>0.82299999999999995</v>
      </c>
      <c r="BO7869" s="157">
        <f>IF('1b-NaturalGas'!$R$89="no","",ROUND(BL7869,4))</f>
        <v>0.82299999999999995</v>
      </c>
      <c r="BP7869" s="157">
        <f>IF('1b-NaturalGas'!$R$90="no","not applicable (based on previous answers)",ROUND(BL7869,4))</f>
        <v>0.82299999999999995</v>
      </c>
      <c r="BQ7869" s="157">
        <f>IF('1b-NaturalGas'!$R$91="no","not applicable (based on previous answers)",ROUND(BL7869,4))</f>
        <v>0.82299999999999995</v>
      </c>
    </row>
    <row r="7870" spans="30:69" x14ac:dyDescent="0.25">
      <c r="AD7870" s="157">
        <f t="shared" ref="AD7870:AD7933" si="261">AD7869+0.001</f>
        <v>0.82500000000000062</v>
      </c>
      <c r="AE7870" s="157">
        <f>IF('1a-Electricity'!$R$77="no","",ROUND(AD7870,4))</f>
        <v>0.82499999999999996</v>
      </c>
      <c r="AF7870" s="157">
        <f>IF('1a-Electricity'!$R$78="no","",ROUND(AD7870,4))</f>
        <v>0.82499999999999996</v>
      </c>
      <c r="AG7870" s="157">
        <f>IF('1a-Electricity'!$R$79="no","",ROUND(AD7870,4))</f>
        <v>0.82499999999999996</v>
      </c>
      <c r="BL7870" s="157">
        <f t="shared" si="260"/>
        <v>0.82400000000000062</v>
      </c>
      <c r="BM7870" s="157">
        <f>IF('1b-NaturalGas'!$R$87="no","",ROUND(BL7870,4))</f>
        <v>0.82399999999999995</v>
      </c>
      <c r="BN7870" s="157">
        <f>IF('1b-NaturalGas'!$R$88="no","",ROUND(BL7870,4))</f>
        <v>0.82399999999999995</v>
      </c>
      <c r="BO7870" s="157">
        <f>IF('1b-NaturalGas'!$R$89="no","",ROUND(BL7870,4))</f>
        <v>0.82399999999999995</v>
      </c>
      <c r="BP7870" s="157">
        <f>IF('1b-NaturalGas'!$R$90="no","not applicable (based on previous answers)",ROUND(BL7870,4))</f>
        <v>0.82399999999999995</v>
      </c>
      <c r="BQ7870" s="157">
        <f>IF('1b-NaturalGas'!$R$91="no","not applicable (based on previous answers)",ROUND(BL7870,4))</f>
        <v>0.82399999999999995</v>
      </c>
    </row>
    <row r="7871" spans="30:69" x14ac:dyDescent="0.25">
      <c r="AD7871" s="157">
        <f t="shared" si="261"/>
        <v>0.82600000000000062</v>
      </c>
      <c r="AE7871" s="157">
        <f>IF('1a-Electricity'!$R$77="no","",ROUND(AD7871,4))</f>
        <v>0.82599999999999996</v>
      </c>
      <c r="AF7871" s="157">
        <f>IF('1a-Electricity'!$R$78="no","",ROUND(AD7871,4))</f>
        <v>0.82599999999999996</v>
      </c>
      <c r="AG7871" s="157">
        <f>IF('1a-Electricity'!$R$79="no","",ROUND(AD7871,4))</f>
        <v>0.82599999999999996</v>
      </c>
      <c r="BL7871" s="157">
        <f t="shared" ref="BL7871:BL7934" si="262">BL7870+0.001</f>
        <v>0.82500000000000062</v>
      </c>
      <c r="BM7871" s="157">
        <f>IF('1b-NaturalGas'!$R$87="no","",ROUND(BL7871,4))</f>
        <v>0.82499999999999996</v>
      </c>
      <c r="BN7871" s="157">
        <f>IF('1b-NaturalGas'!$R$88="no","",ROUND(BL7871,4))</f>
        <v>0.82499999999999996</v>
      </c>
      <c r="BO7871" s="157">
        <f>IF('1b-NaturalGas'!$R$89="no","",ROUND(BL7871,4))</f>
        <v>0.82499999999999996</v>
      </c>
      <c r="BP7871" s="157">
        <f>IF('1b-NaturalGas'!$R$90="no","not applicable (based on previous answers)",ROUND(BL7871,4))</f>
        <v>0.82499999999999996</v>
      </c>
      <c r="BQ7871" s="157">
        <f>IF('1b-NaturalGas'!$R$91="no","not applicable (based on previous answers)",ROUND(BL7871,4))</f>
        <v>0.82499999999999996</v>
      </c>
    </row>
    <row r="7872" spans="30:69" x14ac:dyDescent="0.25">
      <c r="AD7872" s="157">
        <f t="shared" si="261"/>
        <v>0.82700000000000062</v>
      </c>
      <c r="AE7872" s="157">
        <f>IF('1a-Electricity'!$R$77="no","",ROUND(AD7872,4))</f>
        <v>0.82699999999999996</v>
      </c>
      <c r="AF7872" s="157">
        <f>IF('1a-Electricity'!$R$78="no","",ROUND(AD7872,4))</f>
        <v>0.82699999999999996</v>
      </c>
      <c r="AG7872" s="157">
        <f>IF('1a-Electricity'!$R$79="no","",ROUND(AD7872,4))</f>
        <v>0.82699999999999996</v>
      </c>
      <c r="BL7872" s="157">
        <f t="shared" si="262"/>
        <v>0.82600000000000062</v>
      </c>
      <c r="BM7872" s="157">
        <f>IF('1b-NaturalGas'!$R$87="no","",ROUND(BL7872,4))</f>
        <v>0.82599999999999996</v>
      </c>
      <c r="BN7872" s="157">
        <f>IF('1b-NaturalGas'!$R$88="no","",ROUND(BL7872,4))</f>
        <v>0.82599999999999996</v>
      </c>
      <c r="BO7872" s="157">
        <f>IF('1b-NaturalGas'!$R$89="no","",ROUND(BL7872,4))</f>
        <v>0.82599999999999996</v>
      </c>
      <c r="BP7872" s="157">
        <f>IF('1b-NaturalGas'!$R$90="no","not applicable (based on previous answers)",ROUND(BL7872,4))</f>
        <v>0.82599999999999996</v>
      </c>
      <c r="BQ7872" s="157">
        <f>IF('1b-NaturalGas'!$R$91="no","not applicable (based on previous answers)",ROUND(BL7872,4))</f>
        <v>0.82599999999999996</v>
      </c>
    </row>
    <row r="7873" spans="30:69" x14ac:dyDescent="0.25">
      <c r="AD7873" s="157">
        <f t="shared" si="261"/>
        <v>0.82800000000000062</v>
      </c>
      <c r="AE7873" s="157">
        <f>IF('1a-Electricity'!$R$77="no","",ROUND(AD7873,4))</f>
        <v>0.82799999999999996</v>
      </c>
      <c r="AF7873" s="157">
        <f>IF('1a-Electricity'!$R$78="no","",ROUND(AD7873,4))</f>
        <v>0.82799999999999996</v>
      </c>
      <c r="AG7873" s="157">
        <f>IF('1a-Electricity'!$R$79="no","",ROUND(AD7873,4))</f>
        <v>0.82799999999999996</v>
      </c>
      <c r="BL7873" s="157">
        <f t="shared" si="262"/>
        <v>0.82700000000000062</v>
      </c>
      <c r="BM7873" s="157">
        <f>IF('1b-NaturalGas'!$R$87="no","",ROUND(BL7873,4))</f>
        <v>0.82699999999999996</v>
      </c>
      <c r="BN7873" s="157">
        <f>IF('1b-NaturalGas'!$R$88="no","",ROUND(BL7873,4))</f>
        <v>0.82699999999999996</v>
      </c>
      <c r="BO7873" s="157">
        <f>IF('1b-NaturalGas'!$R$89="no","",ROUND(BL7873,4))</f>
        <v>0.82699999999999996</v>
      </c>
      <c r="BP7873" s="157">
        <f>IF('1b-NaturalGas'!$R$90="no","not applicable (based on previous answers)",ROUND(BL7873,4))</f>
        <v>0.82699999999999996</v>
      </c>
      <c r="BQ7873" s="157">
        <f>IF('1b-NaturalGas'!$R$91="no","not applicable (based on previous answers)",ROUND(BL7873,4))</f>
        <v>0.82699999999999996</v>
      </c>
    </row>
    <row r="7874" spans="30:69" x14ac:dyDescent="0.25">
      <c r="AD7874" s="157">
        <f t="shared" si="261"/>
        <v>0.82900000000000063</v>
      </c>
      <c r="AE7874" s="157">
        <f>IF('1a-Electricity'!$R$77="no","",ROUND(AD7874,4))</f>
        <v>0.82899999999999996</v>
      </c>
      <c r="AF7874" s="157">
        <f>IF('1a-Electricity'!$R$78="no","",ROUND(AD7874,4))</f>
        <v>0.82899999999999996</v>
      </c>
      <c r="AG7874" s="157">
        <f>IF('1a-Electricity'!$R$79="no","",ROUND(AD7874,4))</f>
        <v>0.82899999999999996</v>
      </c>
      <c r="BL7874" s="157">
        <f t="shared" si="262"/>
        <v>0.82800000000000062</v>
      </c>
      <c r="BM7874" s="157">
        <f>IF('1b-NaturalGas'!$R$87="no","",ROUND(BL7874,4))</f>
        <v>0.82799999999999996</v>
      </c>
      <c r="BN7874" s="157">
        <f>IF('1b-NaturalGas'!$R$88="no","",ROUND(BL7874,4))</f>
        <v>0.82799999999999996</v>
      </c>
      <c r="BO7874" s="157">
        <f>IF('1b-NaturalGas'!$R$89="no","",ROUND(BL7874,4))</f>
        <v>0.82799999999999996</v>
      </c>
      <c r="BP7874" s="157">
        <f>IF('1b-NaturalGas'!$R$90="no","not applicable (based on previous answers)",ROUND(BL7874,4))</f>
        <v>0.82799999999999996</v>
      </c>
      <c r="BQ7874" s="157">
        <f>IF('1b-NaturalGas'!$R$91="no","not applicable (based on previous answers)",ROUND(BL7874,4))</f>
        <v>0.82799999999999996</v>
      </c>
    </row>
    <row r="7875" spans="30:69" x14ac:dyDescent="0.25">
      <c r="AD7875" s="157">
        <f t="shared" si="261"/>
        <v>0.83000000000000063</v>
      </c>
      <c r="AE7875" s="157">
        <f>IF('1a-Electricity'!$R$77="no","",ROUND(AD7875,4))</f>
        <v>0.83</v>
      </c>
      <c r="AF7875" s="157">
        <f>IF('1a-Electricity'!$R$78="no","",ROUND(AD7875,4))</f>
        <v>0.83</v>
      </c>
      <c r="AG7875" s="157">
        <f>IF('1a-Electricity'!$R$79="no","",ROUND(AD7875,4))</f>
        <v>0.83</v>
      </c>
      <c r="BL7875" s="157">
        <f t="shared" si="262"/>
        <v>0.82900000000000063</v>
      </c>
      <c r="BM7875" s="157">
        <f>IF('1b-NaturalGas'!$R$87="no","",ROUND(BL7875,4))</f>
        <v>0.82899999999999996</v>
      </c>
      <c r="BN7875" s="157">
        <f>IF('1b-NaturalGas'!$R$88="no","",ROUND(BL7875,4))</f>
        <v>0.82899999999999996</v>
      </c>
      <c r="BO7875" s="157">
        <f>IF('1b-NaturalGas'!$R$89="no","",ROUND(BL7875,4))</f>
        <v>0.82899999999999996</v>
      </c>
      <c r="BP7875" s="157">
        <f>IF('1b-NaturalGas'!$R$90="no","not applicable (based on previous answers)",ROUND(BL7875,4))</f>
        <v>0.82899999999999996</v>
      </c>
      <c r="BQ7875" s="157">
        <f>IF('1b-NaturalGas'!$R$91="no","not applicable (based on previous answers)",ROUND(BL7875,4))</f>
        <v>0.82899999999999996</v>
      </c>
    </row>
    <row r="7876" spans="30:69" x14ac:dyDescent="0.25">
      <c r="AD7876" s="157">
        <f t="shared" si="261"/>
        <v>0.83100000000000063</v>
      </c>
      <c r="AE7876" s="157">
        <f>IF('1a-Electricity'!$R$77="no","",ROUND(AD7876,4))</f>
        <v>0.83099999999999996</v>
      </c>
      <c r="AF7876" s="157">
        <f>IF('1a-Electricity'!$R$78="no","",ROUND(AD7876,4))</f>
        <v>0.83099999999999996</v>
      </c>
      <c r="AG7876" s="157">
        <f>IF('1a-Electricity'!$R$79="no","",ROUND(AD7876,4))</f>
        <v>0.83099999999999996</v>
      </c>
      <c r="BL7876" s="157">
        <f t="shared" si="262"/>
        <v>0.83000000000000063</v>
      </c>
      <c r="BM7876" s="157">
        <f>IF('1b-NaturalGas'!$R$87="no","",ROUND(BL7876,4))</f>
        <v>0.83</v>
      </c>
      <c r="BN7876" s="157">
        <f>IF('1b-NaturalGas'!$R$88="no","",ROUND(BL7876,4))</f>
        <v>0.83</v>
      </c>
      <c r="BO7876" s="157">
        <f>IF('1b-NaturalGas'!$R$89="no","",ROUND(BL7876,4))</f>
        <v>0.83</v>
      </c>
      <c r="BP7876" s="157">
        <f>IF('1b-NaturalGas'!$R$90="no","not applicable (based on previous answers)",ROUND(BL7876,4))</f>
        <v>0.83</v>
      </c>
      <c r="BQ7876" s="157">
        <f>IF('1b-NaturalGas'!$R$91="no","not applicable (based on previous answers)",ROUND(BL7876,4))</f>
        <v>0.83</v>
      </c>
    </row>
    <row r="7877" spans="30:69" x14ac:dyDescent="0.25">
      <c r="AD7877" s="157">
        <f t="shared" si="261"/>
        <v>0.83200000000000063</v>
      </c>
      <c r="AE7877" s="157">
        <f>IF('1a-Electricity'!$R$77="no","",ROUND(AD7877,4))</f>
        <v>0.83199999999999996</v>
      </c>
      <c r="AF7877" s="157">
        <f>IF('1a-Electricity'!$R$78="no","",ROUND(AD7877,4))</f>
        <v>0.83199999999999996</v>
      </c>
      <c r="AG7877" s="157">
        <f>IF('1a-Electricity'!$R$79="no","",ROUND(AD7877,4))</f>
        <v>0.83199999999999996</v>
      </c>
      <c r="BL7877" s="157">
        <f t="shared" si="262"/>
        <v>0.83100000000000063</v>
      </c>
      <c r="BM7877" s="157">
        <f>IF('1b-NaturalGas'!$R$87="no","",ROUND(BL7877,4))</f>
        <v>0.83099999999999996</v>
      </c>
      <c r="BN7877" s="157">
        <f>IF('1b-NaturalGas'!$R$88="no","",ROUND(BL7877,4))</f>
        <v>0.83099999999999996</v>
      </c>
      <c r="BO7877" s="157">
        <f>IF('1b-NaturalGas'!$R$89="no","",ROUND(BL7877,4))</f>
        <v>0.83099999999999996</v>
      </c>
      <c r="BP7877" s="157">
        <f>IF('1b-NaturalGas'!$R$90="no","not applicable (based on previous answers)",ROUND(BL7877,4))</f>
        <v>0.83099999999999996</v>
      </c>
      <c r="BQ7877" s="157">
        <f>IF('1b-NaturalGas'!$R$91="no","not applicable (based on previous answers)",ROUND(BL7877,4))</f>
        <v>0.83099999999999996</v>
      </c>
    </row>
    <row r="7878" spans="30:69" x14ac:dyDescent="0.25">
      <c r="AD7878" s="157">
        <f t="shared" si="261"/>
        <v>0.83300000000000063</v>
      </c>
      <c r="AE7878" s="157">
        <f>IF('1a-Electricity'!$R$77="no","",ROUND(AD7878,4))</f>
        <v>0.83299999999999996</v>
      </c>
      <c r="AF7878" s="157">
        <f>IF('1a-Electricity'!$R$78="no","",ROUND(AD7878,4))</f>
        <v>0.83299999999999996</v>
      </c>
      <c r="AG7878" s="157">
        <f>IF('1a-Electricity'!$R$79="no","",ROUND(AD7878,4))</f>
        <v>0.83299999999999996</v>
      </c>
      <c r="BL7878" s="157">
        <f t="shared" si="262"/>
        <v>0.83200000000000063</v>
      </c>
      <c r="BM7878" s="157">
        <f>IF('1b-NaturalGas'!$R$87="no","",ROUND(BL7878,4))</f>
        <v>0.83199999999999996</v>
      </c>
      <c r="BN7878" s="157">
        <f>IF('1b-NaturalGas'!$R$88="no","",ROUND(BL7878,4))</f>
        <v>0.83199999999999996</v>
      </c>
      <c r="BO7878" s="157">
        <f>IF('1b-NaturalGas'!$R$89="no","",ROUND(BL7878,4))</f>
        <v>0.83199999999999996</v>
      </c>
      <c r="BP7878" s="157">
        <f>IF('1b-NaturalGas'!$R$90="no","not applicable (based on previous answers)",ROUND(BL7878,4))</f>
        <v>0.83199999999999996</v>
      </c>
      <c r="BQ7878" s="157">
        <f>IF('1b-NaturalGas'!$R$91="no","not applicable (based on previous answers)",ROUND(BL7878,4))</f>
        <v>0.83199999999999996</v>
      </c>
    </row>
    <row r="7879" spans="30:69" x14ac:dyDescent="0.25">
      <c r="AD7879" s="157">
        <f t="shared" si="261"/>
        <v>0.83400000000000063</v>
      </c>
      <c r="AE7879" s="157">
        <f>IF('1a-Electricity'!$R$77="no","",ROUND(AD7879,4))</f>
        <v>0.83399999999999996</v>
      </c>
      <c r="AF7879" s="157">
        <f>IF('1a-Electricity'!$R$78="no","",ROUND(AD7879,4))</f>
        <v>0.83399999999999996</v>
      </c>
      <c r="AG7879" s="157">
        <f>IF('1a-Electricity'!$R$79="no","",ROUND(AD7879,4))</f>
        <v>0.83399999999999996</v>
      </c>
      <c r="BL7879" s="157">
        <f t="shared" si="262"/>
        <v>0.83300000000000063</v>
      </c>
      <c r="BM7879" s="157">
        <f>IF('1b-NaturalGas'!$R$87="no","",ROUND(BL7879,4))</f>
        <v>0.83299999999999996</v>
      </c>
      <c r="BN7879" s="157">
        <f>IF('1b-NaturalGas'!$R$88="no","",ROUND(BL7879,4))</f>
        <v>0.83299999999999996</v>
      </c>
      <c r="BO7879" s="157">
        <f>IF('1b-NaturalGas'!$R$89="no","",ROUND(BL7879,4))</f>
        <v>0.83299999999999996</v>
      </c>
      <c r="BP7879" s="157">
        <f>IF('1b-NaturalGas'!$R$90="no","not applicable (based on previous answers)",ROUND(BL7879,4))</f>
        <v>0.83299999999999996</v>
      </c>
      <c r="BQ7879" s="157">
        <f>IF('1b-NaturalGas'!$R$91="no","not applicable (based on previous answers)",ROUND(BL7879,4))</f>
        <v>0.83299999999999996</v>
      </c>
    </row>
    <row r="7880" spans="30:69" x14ac:dyDescent="0.25">
      <c r="AD7880" s="157">
        <f t="shared" si="261"/>
        <v>0.83500000000000063</v>
      </c>
      <c r="AE7880" s="157">
        <f>IF('1a-Electricity'!$R$77="no","",ROUND(AD7880,4))</f>
        <v>0.83499999999999996</v>
      </c>
      <c r="AF7880" s="157">
        <f>IF('1a-Electricity'!$R$78="no","",ROUND(AD7880,4))</f>
        <v>0.83499999999999996</v>
      </c>
      <c r="AG7880" s="157">
        <f>IF('1a-Electricity'!$R$79="no","",ROUND(AD7880,4))</f>
        <v>0.83499999999999996</v>
      </c>
      <c r="BL7880" s="157">
        <f t="shared" si="262"/>
        <v>0.83400000000000063</v>
      </c>
      <c r="BM7880" s="157">
        <f>IF('1b-NaturalGas'!$R$87="no","",ROUND(BL7880,4))</f>
        <v>0.83399999999999996</v>
      </c>
      <c r="BN7880" s="157">
        <f>IF('1b-NaturalGas'!$R$88="no","",ROUND(BL7880,4))</f>
        <v>0.83399999999999996</v>
      </c>
      <c r="BO7880" s="157">
        <f>IF('1b-NaturalGas'!$R$89="no","",ROUND(BL7880,4))</f>
        <v>0.83399999999999996</v>
      </c>
      <c r="BP7880" s="157">
        <f>IF('1b-NaturalGas'!$R$90="no","not applicable (based on previous answers)",ROUND(BL7880,4))</f>
        <v>0.83399999999999996</v>
      </c>
      <c r="BQ7880" s="157">
        <f>IF('1b-NaturalGas'!$R$91="no","not applicable (based on previous answers)",ROUND(BL7880,4))</f>
        <v>0.83399999999999996</v>
      </c>
    </row>
    <row r="7881" spans="30:69" x14ac:dyDescent="0.25">
      <c r="AD7881" s="157">
        <f t="shared" si="261"/>
        <v>0.83600000000000063</v>
      </c>
      <c r="AE7881" s="157">
        <f>IF('1a-Electricity'!$R$77="no","",ROUND(AD7881,4))</f>
        <v>0.83599999999999997</v>
      </c>
      <c r="AF7881" s="157">
        <f>IF('1a-Electricity'!$R$78="no","",ROUND(AD7881,4))</f>
        <v>0.83599999999999997</v>
      </c>
      <c r="AG7881" s="157">
        <f>IF('1a-Electricity'!$R$79="no","",ROUND(AD7881,4))</f>
        <v>0.83599999999999997</v>
      </c>
      <c r="BL7881" s="157">
        <f t="shared" si="262"/>
        <v>0.83500000000000063</v>
      </c>
      <c r="BM7881" s="157">
        <f>IF('1b-NaturalGas'!$R$87="no","",ROUND(BL7881,4))</f>
        <v>0.83499999999999996</v>
      </c>
      <c r="BN7881" s="157">
        <f>IF('1b-NaturalGas'!$R$88="no","",ROUND(BL7881,4))</f>
        <v>0.83499999999999996</v>
      </c>
      <c r="BO7881" s="157">
        <f>IF('1b-NaturalGas'!$R$89="no","",ROUND(BL7881,4))</f>
        <v>0.83499999999999996</v>
      </c>
      <c r="BP7881" s="157">
        <f>IF('1b-NaturalGas'!$R$90="no","not applicable (based on previous answers)",ROUND(BL7881,4))</f>
        <v>0.83499999999999996</v>
      </c>
      <c r="BQ7881" s="157">
        <f>IF('1b-NaturalGas'!$R$91="no","not applicable (based on previous answers)",ROUND(BL7881,4))</f>
        <v>0.83499999999999996</v>
      </c>
    </row>
    <row r="7882" spans="30:69" x14ac:dyDescent="0.25">
      <c r="AD7882" s="157">
        <f t="shared" si="261"/>
        <v>0.83700000000000063</v>
      </c>
      <c r="AE7882" s="157">
        <f>IF('1a-Electricity'!$R$77="no","",ROUND(AD7882,4))</f>
        <v>0.83699999999999997</v>
      </c>
      <c r="AF7882" s="157">
        <f>IF('1a-Electricity'!$R$78="no","",ROUND(AD7882,4))</f>
        <v>0.83699999999999997</v>
      </c>
      <c r="AG7882" s="157">
        <f>IF('1a-Electricity'!$R$79="no","",ROUND(AD7882,4))</f>
        <v>0.83699999999999997</v>
      </c>
      <c r="BL7882" s="157">
        <f t="shared" si="262"/>
        <v>0.83600000000000063</v>
      </c>
      <c r="BM7882" s="157">
        <f>IF('1b-NaturalGas'!$R$87="no","",ROUND(BL7882,4))</f>
        <v>0.83599999999999997</v>
      </c>
      <c r="BN7882" s="157">
        <f>IF('1b-NaturalGas'!$R$88="no","",ROUND(BL7882,4))</f>
        <v>0.83599999999999997</v>
      </c>
      <c r="BO7882" s="157">
        <f>IF('1b-NaturalGas'!$R$89="no","",ROUND(BL7882,4))</f>
        <v>0.83599999999999997</v>
      </c>
      <c r="BP7882" s="157">
        <f>IF('1b-NaturalGas'!$R$90="no","not applicable (based on previous answers)",ROUND(BL7882,4))</f>
        <v>0.83599999999999997</v>
      </c>
      <c r="BQ7882" s="157">
        <f>IF('1b-NaturalGas'!$R$91="no","not applicable (based on previous answers)",ROUND(BL7882,4))</f>
        <v>0.83599999999999997</v>
      </c>
    </row>
    <row r="7883" spans="30:69" x14ac:dyDescent="0.25">
      <c r="AD7883" s="157">
        <f t="shared" si="261"/>
        <v>0.83800000000000063</v>
      </c>
      <c r="AE7883" s="157">
        <f>IF('1a-Electricity'!$R$77="no","",ROUND(AD7883,4))</f>
        <v>0.83799999999999997</v>
      </c>
      <c r="AF7883" s="157">
        <f>IF('1a-Electricity'!$R$78="no","",ROUND(AD7883,4))</f>
        <v>0.83799999999999997</v>
      </c>
      <c r="AG7883" s="157">
        <f>IF('1a-Electricity'!$R$79="no","",ROUND(AD7883,4))</f>
        <v>0.83799999999999997</v>
      </c>
      <c r="BL7883" s="157">
        <f t="shared" si="262"/>
        <v>0.83700000000000063</v>
      </c>
      <c r="BM7883" s="157">
        <f>IF('1b-NaturalGas'!$R$87="no","",ROUND(BL7883,4))</f>
        <v>0.83699999999999997</v>
      </c>
      <c r="BN7883" s="157">
        <f>IF('1b-NaturalGas'!$R$88="no","",ROUND(BL7883,4))</f>
        <v>0.83699999999999997</v>
      </c>
      <c r="BO7883" s="157">
        <f>IF('1b-NaturalGas'!$R$89="no","",ROUND(BL7883,4))</f>
        <v>0.83699999999999997</v>
      </c>
      <c r="BP7883" s="157">
        <f>IF('1b-NaturalGas'!$R$90="no","not applicable (based on previous answers)",ROUND(BL7883,4))</f>
        <v>0.83699999999999997</v>
      </c>
      <c r="BQ7883" s="157">
        <f>IF('1b-NaturalGas'!$R$91="no","not applicable (based on previous answers)",ROUND(BL7883,4))</f>
        <v>0.83699999999999997</v>
      </c>
    </row>
    <row r="7884" spans="30:69" x14ac:dyDescent="0.25">
      <c r="AD7884" s="157">
        <f t="shared" si="261"/>
        <v>0.83900000000000063</v>
      </c>
      <c r="AE7884" s="157">
        <f>IF('1a-Electricity'!$R$77="no","",ROUND(AD7884,4))</f>
        <v>0.83899999999999997</v>
      </c>
      <c r="AF7884" s="157">
        <f>IF('1a-Electricity'!$R$78="no","",ROUND(AD7884,4))</f>
        <v>0.83899999999999997</v>
      </c>
      <c r="AG7884" s="157">
        <f>IF('1a-Electricity'!$R$79="no","",ROUND(AD7884,4))</f>
        <v>0.83899999999999997</v>
      </c>
      <c r="BL7884" s="157">
        <f t="shared" si="262"/>
        <v>0.83800000000000063</v>
      </c>
      <c r="BM7884" s="157">
        <f>IF('1b-NaturalGas'!$R$87="no","",ROUND(BL7884,4))</f>
        <v>0.83799999999999997</v>
      </c>
      <c r="BN7884" s="157">
        <f>IF('1b-NaturalGas'!$R$88="no","",ROUND(BL7884,4))</f>
        <v>0.83799999999999997</v>
      </c>
      <c r="BO7884" s="157">
        <f>IF('1b-NaturalGas'!$R$89="no","",ROUND(BL7884,4))</f>
        <v>0.83799999999999997</v>
      </c>
      <c r="BP7884" s="157">
        <f>IF('1b-NaturalGas'!$R$90="no","not applicable (based on previous answers)",ROUND(BL7884,4))</f>
        <v>0.83799999999999997</v>
      </c>
      <c r="BQ7884" s="157">
        <f>IF('1b-NaturalGas'!$R$91="no","not applicable (based on previous answers)",ROUND(BL7884,4))</f>
        <v>0.83799999999999997</v>
      </c>
    </row>
    <row r="7885" spans="30:69" x14ac:dyDescent="0.25">
      <c r="AD7885" s="157">
        <f t="shared" si="261"/>
        <v>0.84000000000000064</v>
      </c>
      <c r="AE7885" s="157">
        <f>IF('1a-Electricity'!$R$77="no","",ROUND(AD7885,4))</f>
        <v>0.84</v>
      </c>
      <c r="AF7885" s="157">
        <f>IF('1a-Electricity'!$R$78="no","",ROUND(AD7885,4))</f>
        <v>0.84</v>
      </c>
      <c r="AG7885" s="157">
        <f>IF('1a-Electricity'!$R$79="no","",ROUND(AD7885,4))</f>
        <v>0.84</v>
      </c>
      <c r="BL7885" s="157">
        <f t="shared" si="262"/>
        <v>0.83900000000000063</v>
      </c>
      <c r="BM7885" s="157">
        <f>IF('1b-NaturalGas'!$R$87="no","",ROUND(BL7885,4))</f>
        <v>0.83899999999999997</v>
      </c>
      <c r="BN7885" s="157">
        <f>IF('1b-NaturalGas'!$R$88="no","",ROUND(BL7885,4))</f>
        <v>0.83899999999999997</v>
      </c>
      <c r="BO7885" s="157">
        <f>IF('1b-NaturalGas'!$R$89="no","",ROUND(BL7885,4))</f>
        <v>0.83899999999999997</v>
      </c>
      <c r="BP7885" s="157">
        <f>IF('1b-NaturalGas'!$R$90="no","not applicable (based on previous answers)",ROUND(BL7885,4))</f>
        <v>0.83899999999999997</v>
      </c>
      <c r="BQ7885" s="157">
        <f>IF('1b-NaturalGas'!$R$91="no","not applicable (based on previous answers)",ROUND(BL7885,4))</f>
        <v>0.83899999999999997</v>
      </c>
    </row>
    <row r="7886" spans="30:69" x14ac:dyDescent="0.25">
      <c r="AD7886" s="157">
        <f t="shared" si="261"/>
        <v>0.84100000000000064</v>
      </c>
      <c r="AE7886" s="157">
        <f>IF('1a-Electricity'!$R$77="no","",ROUND(AD7886,4))</f>
        <v>0.84099999999999997</v>
      </c>
      <c r="AF7886" s="157">
        <f>IF('1a-Electricity'!$R$78="no","",ROUND(AD7886,4))</f>
        <v>0.84099999999999997</v>
      </c>
      <c r="AG7886" s="157">
        <f>IF('1a-Electricity'!$R$79="no","",ROUND(AD7886,4))</f>
        <v>0.84099999999999997</v>
      </c>
      <c r="BL7886" s="157">
        <f t="shared" si="262"/>
        <v>0.84000000000000064</v>
      </c>
      <c r="BM7886" s="157">
        <f>IF('1b-NaturalGas'!$R$87="no","",ROUND(BL7886,4))</f>
        <v>0.84</v>
      </c>
      <c r="BN7886" s="157">
        <f>IF('1b-NaturalGas'!$R$88="no","",ROUND(BL7886,4))</f>
        <v>0.84</v>
      </c>
      <c r="BO7886" s="157">
        <f>IF('1b-NaturalGas'!$R$89="no","",ROUND(BL7886,4))</f>
        <v>0.84</v>
      </c>
      <c r="BP7886" s="157">
        <f>IF('1b-NaturalGas'!$R$90="no","not applicable (based on previous answers)",ROUND(BL7886,4))</f>
        <v>0.84</v>
      </c>
      <c r="BQ7886" s="157">
        <f>IF('1b-NaturalGas'!$R$91="no","not applicable (based on previous answers)",ROUND(BL7886,4))</f>
        <v>0.84</v>
      </c>
    </row>
    <row r="7887" spans="30:69" x14ac:dyDescent="0.25">
      <c r="AD7887" s="157">
        <f t="shared" si="261"/>
        <v>0.84200000000000064</v>
      </c>
      <c r="AE7887" s="157">
        <f>IF('1a-Electricity'!$R$77="no","",ROUND(AD7887,4))</f>
        <v>0.84199999999999997</v>
      </c>
      <c r="AF7887" s="157">
        <f>IF('1a-Electricity'!$R$78="no","",ROUND(AD7887,4))</f>
        <v>0.84199999999999997</v>
      </c>
      <c r="AG7887" s="157">
        <f>IF('1a-Electricity'!$R$79="no","",ROUND(AD7887,4))</f>
        <v>0.84199999999999997</v>
      </c>
      <c r="BL7887" s="157">
        <f t="shared" si="262"/>
        <v>0.84100000000000064</v>
      </c>
      <c r="BM7887" s="157">
        <f>IF('1b-NaturalGas'!$R$87="no","",ROUND(BL7887,4))</f>
        <v>0.84099999999999997</v>
      </c>
      <c r="BN7887" s="157">
        <f>IF('1b-NaturalGas'!$R$88="no","",ROUND(BL7887,4))</f>
        <v>0.84099999999999997</v>
      </c>
      <c r="BO7887" s="157">
        <f>IF('1b-NaturalGas'!$R$89="no","",ROUND(BL7887,4))</f>
        <v>0.84099999999999997</v>
      </c>
      <c r="BP7887" s="157">
        <f>IF('1b-NaturalGas'!$R$90="no","not applicable (based on previous answers)",ROUND(BL7887,4))</f>
        <v>0.84099999999999997</v>
      </c>
      <c r="BQ7887" s="157">
        <f>IF('1b-NaturalGas'!$R$91="no","not applicable (based on previous answers)",ROUND(BL7887,4))</f>
        <v>0.84099999999999997</v>
      </c>
    </row>
    <row r="7888" spans="30:69" x14ac:dyDescent="0.25">
      <c r="AD7888" s="157">
        <f t="shared" si="261"/>
        <v>0.84300000000000064</v>
      </c>
      <c r="AE7888" s="157">
        <f>IF('1a-Electricity'!$R$77="no","",ROUND(AD7888,4))</f>
        <v>0.84299999999999997</v>
      </c>
      <c r="AF7888" s="157">
        <f>IF('1a-Electricity'!$R$78="no","",ROUND(AD7888,4))</f>
        <v>0.84299999999999997</v>
      </c>
      <c r="AG7888" s="157">
        <f>IF('1a-Electricity'!$R$79="no","",ROUND(AD7888,4))</f>
        <v>0.84299999999999997</v>
      </c>
      <c r="BL7888" s="157">
        <f t="shared" si="262"/>
        <v>0.84200000000000064</v>
      </c>
      <c r="BM7888" s="157">
        <f>IF('1b-NaturalGas'!$R$87="no","",ROUND(BL7888,4))</f>
        <v>0.84199999999999997</v>
      </c>
      <c r="BN7888" s="157">
        <f>IF('1b-NaturalGas'!$R$88="no","",ROUND(BL7888,4))</f>
        <v>0.84199999999999997</v>
      </c>
      <c r="BO7888" s="157">
        <f>IF('1b-NaturalGas'!$R$89="no","",ROUND(BL7888,4))</f>
        <v>0.84199999999999997</v>
      </c>
      <c r="BP7888" s="157">
        <f>IF('1b-NaturalGas'!$R$90="no","not applicable (based on previous answers)",ROUND(BL7888,4))</f>
        <v>0.84199999999999997</v>
      </c>
      <c r="BQ7888" s="157">
        <f>IF('1b-NaturalGas'!$R$91="no","not applicable (based on previous answers)",ROUND(BL7888,4))</f>
        <v>0.84199999999999997</v>
      </c>
    </row>
    <row r="7889" spans="30:69" x14ac:dyDescent="0.25">
      <c r="AD7889" s="157">
        <f t="shared" si="261"/>
        <v>0.84400000000000064</v>
      </c>
      <c r="AE7889" s="157">
        <f>IF('1a-Electricity'!$R$77="no","",ROUND(AD7889,4))</f>
        <v>0.84399999999999997</v>
      </c>
      <c r="AF7889" s="157">
        <f>IF('1a-Electricity'!$R$78="no","",ROUND(AD7889,4))</f>
        <v>0.84399999999999997</v>
      </c>
      <c r="AG7889" s="157">
        <f>IF('1a-Electricity'!$R$79="no","",ROUND(AD7889,4))</f>
        <v>0.84399999999999997</v>
      </c>
      <c r="BL7889" s="157">
        <f t="shared" si="262"/>
        <v>0.84300000000000064</v>
      </c>
      <c r="BM7889" s="157">
        <f>IF('1b-NaturalGas'!$R$87="no","",ROUND(BL7889,4))</f>
        <v>0.84299999999999997</v>
      </c>
      <c r="BN7889" s="157">
        <f>IF('1b-NaturalGas'!$R$88="no","",ROUND(BL7889,4))</f>
        <v>0.84299999999999997</v>
      </c>
      <c r="BO7889" s="157">
        <f>IF('1b-NaturalGas'!$R$89="no","",ROUND(BL7889,4))</f>
        <v>0.84299999999999997</v>
      </c>
      <c r="BP7889" s="157">
        <f>IF('1b-NaturalGas'!$R$90="no","not applicable (based on previous answers)",ROUND(BL7889,4))</f>
        <v>0.84299999999999997</v>
      </c>
      <c r="BQ7889" s="157">
        <f>IF('1b-NaturalGas'!$R$91="no","not applicable (based on previous answers)",ROUND(BL7889,4))</f>
        <v>0.84299999999999997</v>
      </c>
    </row>
    <row r="7890" spans="30:69" x14ac:dyDescent="0.25">
      <c r="AD7890" s="157">
        <f t="shared" si="261"/>
        <v>0.84500000000000064</v>
      </c>
      <c r="AE7890" s="157">
        <f>IF('1a-Electricity'!$R$77="no","",ROUND(AD7890,4))</f>
        <v>0.84499999999999997</v>
      </c>
      <c r="AF7890" s="157">
        <f>IF('1a-Electricity'!$R$78="no","",ROUND(AD7890,4))</f>
        <v>0.84499999999999997</v>
      </c>
      <c r="AG7890" s="157">
        <f>IF('1a-Electricity'!$R$79="no","",ROUND(AD7890,4))</f>
        <v>0.84499999999999997</v>
      </c>
      <c r="BL7890" s="157">
        <f t="shared" si="262"/>
        <v>0.84400000000000064</v>
      </c>
      <c r="BM7890" s="157">
        <f>IF('1b-NaturalGas'!$R$87="no","",ROUND(BL7890,4))</f>
        <v>0.84399999999999997</v>
      </c>
      <c r="BN7890" s="157">
        <f>IF('1b-NaturalGas'!$R$88="no","",ROUND(BL7890,4))</f>
        <v>0.84399999999999997</v>
      </c>
      <c r="BO7890" s="157">
        <f>IF('1b-NaturalGas'!$R$89="no","",ROUND(BL7890,4))</f>
        <v>0.84399999999999997</v>
      </c>
      <c r="BP7890" s="157">
        <f>IF('1b-NaturalGas'!$R$90="no","not applicable (based on previous answers)",ROUND(BL7890,4))</f>
        <v>0.84399999999999997</v>
      </c>
      <c r="BQ7890" s="157">
        <f>IF('1b-NaturalGas'!$R$91="no","not applicable (based on previous answers)",ROUND(BL7890,4))</f>
        <v>0.84399999999999997</v>
      </c>
    </row>
    <row r="7891" spans="30:69" x14ac:dyDescent="0.25">
      <c r="AD7891" s="157">
        <f t="shared" si="261"/>
        <v>0.84600000000000064</v>
      </c>
      <c r="AE7891" s="157">
        <f>IF('1a-Electricity'!$R$77="no","",ROUND(AD7891,4))</f>
        <v>0.84599999999999997</v>
      </c>
      <c r="AF7891" s="157">
        <f>IF('1a-Electricity'!$R$78="no","",ROUND(AD7891,4))</f>
        <v>0.84599999999999997</v>
      </c>
      <c r="AG7891" s="157">
        <f>IF('1a-Electricity'!$R$79="no","",ROUND(AD7891,4))</f>
        <v>0.84599999999999997</v>
      </c>
      <c r="BL7891" s="157">
        <f t="shared" si="262"/>
        <v>0.84500000000000064</v>
      </c>
      <c r="BM7891" s="157">
        <f>IF('1b-NaturalGas'!$R$87="no","",ROUND(BL7891,4))</f>
        <v>0.84499999999999997</v>
      </c>
      <c r="BN7891" s="157">
        <f>IF('1b-NaturalGas'!$R$88="no","",ROUND(BL7891,4))</f>
        <v>0.84499999999999997</v>
      </c>
      <c r="BO7891" s="157">
        <f>IF('1b-NaturalGas'!$R$89="no","",ROUND(BL7891,4))</f>
        <v>0.84499999999999997</v>
      </c>
      <c r="BP7891" s="157">
        <f>IF('1b-NaturalGas'!$R$90="no","not applicable (based on previous answers)",ROUND(BL7891,4))</f>
        <v>0.84499999999999997</v>
      </c>
      <c r="BQ7891" s="157">
        <f>IF('1b-NaturalGas'!$R$91="no","not applicable (based on previous answers)",ROUND(BL7891,4))</f>
        <v>0.84499999999999997</v>
      </c>
    </row>
    <row r="7892" spans="30:69" x14ac:dyDescent="0.25">
      <c r="AD7892" s="157">
        <f t="shared" si="261"/>
        <v>0.84700000000000064</v>
      </c>
      <c r="AE7892" s="157">
        <f>IF('1a-Electricity'!$R$77="no","",ROUND(AD7892,4))</f>
        <v>0.84699999999999998</v>
      </c>
      <c r="AF7892" s="157">
        <f>IF('1a-Electricity'!$R$78="no","",ROUND(AD7892,4))</f>
        <v>0.84699999999999998</v>
      </c>
      <c r="AG7892" s="157">
        <f>IF('1a-Electricity'!$R$79="no","",ROUND(AD7892,4))</f>
        <v>0.84699999999999998</v>
      </c>
      <c r="BL7892" s="157">
        <f t="shared" si="262"/>
        <v>0.84600000000000064</v>
      </c>
      <c r="BM7892" s="157">
        <f>IF('1b-NaturalGas'!$R$87="no","",ROUND(BL7892,4))</f>
        <v>0.84599999999999997</v>
      </c>
      <c r="BN7892" s="157">
        <f>IF('1b-NaturalGas'!$R$88="no","",ROUND(BL7892,4))</f>
        <v>0.84599999999999997</v>
      </c>
      <c r="BO7892" s="157">
        <f>IF('1b-NaturalGas'!$R$89="no","",ROUND(BL7892,4))</f>
        <v>0.84599999999999997</v>
      </c>
      <c r="BP7892" s="157">
        <f>IF('1b-NaturalGas'!$R$90="no","not applicable (based on previous answers)",ROUND(BL7892,4))</f>
        <v>0.84599999999999997</v>
      </c>
      <c r="BQ7892" s="157">
        <f>IF('1b-NaturalGas'!$R$91="no","not applicable (based on previous answers)",ROUND(BL7892,4))</f>
        <v>0.84599999999999997</v>
      </c>
    </row>
    <row r="7893" spans="30:69" x14ac:dyDescent="0.25">
      <c r="AD7893" s="157">
        <f t="shared" si="261"/>
        <v>0.84800000000000064</v>
      </c>
      <c r="AE7893" s="157">
        <f>IF('1a-Electricity'!$R$77="no","",ROUND(AD7893,4))</f>
        <v>0.84799999999999998</v>
      </c>
      <c r="AF7893" s="157">
        <f>IF('1a-Electricity'!$R$78="no","",ROUND(AD7893,4))</f>
        <v>0.84799999999999998</v>
      </c>
      <c r="AG7893" s="157">
        <f>IF('1a-Electricity'!$R$79="no","",ROUND(AD7893,4))</f>
        <v>0.84799999999999998</v>
      </c>
      <c r="BL7893" s="157">
        <f t="shared" si="262"/>
        <v>0.84700000000000064</v>
      </c>
      <c r="BM7893" s="157">
        <f>IF('1b-NaturalGas'!$R$87="no","",ROUND(BL7893,4))</f>
        <v>0.84699999999999998</v>
      </c>
      <c r="BN7893" s="157">
        <f>IF('1b-NaturalGas'!$R$88="no","",ROUND(BL7893,4))</f>
        <v>0.84699999999999998</v>
      </c>
      <c r="BO7893" s="157">
        <f>IF('1b-NaturalGas'!$R$89="no","",ROUND(BL7893,4))</f>
        <v>0.84699999999999998</v>
      </c>
      <c r="BP7893" s="157">
        <f>IF('1b-NaturalGas'!$R$90="no","not applicable (based on previous answers)",ROUND(BL7893,4))</f>
        <v>0.84699999999999998</v>
      </c>
      <c r="BQ7893" s="157">
        <f>IF('1b-NaturalGas'!$R$91="no","not applicable (based on previous answers)",ROUND(BL7893,4))</f>
        <v>0.84699999999999998</v>
      </c>
    </row>
    <row r="7894" spans="30:69" x14ac:dyDescent="0.25">
      <c r="AD7894" s="157">
        <f t="shared" si="261"/>
        <v>0.84900000000000064</v>
      </c>
      <c r="AE7894" s="157">
        <f>IF('1a-Electricity'!$R$77="no","",ROUND(AD7894,4))</f>
        <v>0.84899999999999998</v>
      </c>
      <c r="AF7894" s="157">
        <f>IF('1a-Electricity'!$R$78="no","",ROUND(AD7894,4))</f>
        <v>0.84899999999999998</v>
      </c>
      <c r="AG7894" s="157">
        <f>IF('1a-Electricity'!$R$79="no","",ROUND(AD7894,4))</f>
        <v>0.84899999999999998</v>
      </c>
      <c r="BL7894" s="157">
        <f t="shared" si="262"/>
        <v>0.84800000000000064</v>
      </c>
      <c r="BM7894" s="157">
        <f>IF('1b-NaturalGas'!$R$87="no","",ROUND(BL7894,4))</f>
        <v>0.84799999999999998</v>
      </c>
      <c r="BN7894" s="157">
        <f>IF('1b-NaturalGas'!$R$88="no","",ROUND(BL7894,4))</f>
        <v>0.84799999999999998</v>
      </c>
      <c r="BO7894" s="157">
        <f>IF('1b-NaturalGas'!$R$89="no","",ROUND(BL7894,4))</f>
        <v>0.84799999999999998</v>
      </c>
      <c r="BP7894" s="157">
        <f>IF('1b-NaturalGas'!$R$90="no","not applicable (based on previous answers)",ROUND(BL7894,4))</f>
        <v>0.84799999999999998</v>
      </c>
      <c r="BQ7894" s="157">
        <f>IF('1b-NaturalGas'!$R$91="no","not applicable (based on previous answers)",ROUND(BL7894,4))</f>
        <v>0.84799999999999998</v>
      </c>
    </row>
    <row r="7895" spans="30:69" x14ac:dyDescent="0.25">
      <c r="AD7895" s="157">
        <f t="shared" si="261"/>
        <v>0.85000000000000064</v>
      </c>
      <c r="AE7895" s="157">
        <f>IF('1a-Electricity'!$R$77="no","",ROUND(AD7895,4))</f>
        <v>0.85</v>
      </c>
      <c r="AF7895" s="157">
        <f>IF('1a-Electricity'!$R$78="no","",ROUND(AD7895,4))</f>
        <v>0.85</v>
      </c>
      <c r="AG7895" s="157">
        <f>IF('1a-Electricity'!$R$79="no","",ROUND(AD7895,4))</f>
        <v>0.85</v>
      </c>
      <c r="BL7895" s="157">
        <f t="shared" si="262"/>
        <v>0.84900000000000064</v>
      </c>
      <c r="BM7895" s="157">
        <f>IF('1b-NaturalGas'!$R$87="no","",ROUND(BL7895,4))</f>
        <v>0.84899999999999998</v>
      </c>
      <c r="BN7895" s="157">
        <f>IF('1b-NaturalGas'!$R$88="no","",ROUND(BL7895,4))</f>
        <v>0.84899999999999998</v>
      </c>
      <c r="BO7895" s="157">
        <f>IF('1b-NaturalGas'!$R$89="no","",ROUND(BL7895,4))</f>
        <v>0.84899999999999998</v>
      </c>
      <c r="BP7895" s="157">
        <f>IF('1b-NaturalGas'!$R$90="no","not applicable (based on previous answers)",ROUND(BL7895,4))</f>
        <v>0.84899999999999998</v>
      </c>
      <c r="BQ7895" s="157">
        <f>IF('1b-NaturalGas'!$R$91="no","not applicable (based on previous answers)",ROUND(BL7895,4))</f>
        <v>0.84899999999999998</v>
      </c>
    </row>
    <row r="7896" spans="30:69" x14ac:dyDescent="0.25">
      <c r="AD7896" s="157">
        <f t="shared" si="261"/>
        <v>0.85100000000000064</v>
      </c>
      <c r="AE7896" s="157">
        <f>IF('1a-Electricity'!$R$77="no","",ROUND(AD7896,4))</f>
        <v>0.85099999999999998</v>
      </c>
      <c r="AF7896" s="157">
        <f>IF('1a-Electricity'!$R$78="no","",ROUND(AD7896,4))</f>
        <v>0.85099999999999998</v>
      </c>
      <c r="AG7896" s="157">
        <f>IF('1a-Electricity'!$R$79="no","",ROUND(AD7896,4))</f>
        <v>0.85099999999999998</v>
      </c>
      <c r="BL7896" s="157">
        <f t="shared" si="262"/>
        <v>0.85000000000000064</v>
      </c>
      <c r="BM7896" s="157">
        <f>IF('1b-NaturalGas'!$R$87="no","",ROUND(BL7896,4))</f>
        <v>0.85</v>
      </c>
      <c r="BN7896" s="157">
        <f>IF('1b-NaturalGas'!$R$88="no","",ROUND(BL7896,4))</f>
        <v>0.85</v>
      </c>
      <c r="BO7896" s="157">
        <f>IF('1b-NaturalGas'!$R$89="no","",ROUND(BL7896,4))</f>
        <v>0.85</v>
      </c>
      <c r="BP7896" s="157">
        <f>IF('1b-NaturalGas'!$R$90="no","not applicable (based on previous answers)",ROUND(BL7896,4))</f>
        <v>0.85</v>
      </c>
      <c r="BQ7896" s="157">
        <f>IF('1b-NaturalGas'!$R$91="no","not applicable (based on previous answers)",ROUND(BL7896,4))</f>
        <v>0.85</v>
      </c>
    </row>
    <row r="7897" spans="30:69" x14ac:dyDescent="0.25">
      <c r="AD7897" s="157">
        <f t="shared" si="261"/>
        <v>0.85200000000000065</v>
      </c>
      <c r="AE7897" s="157">
        <f>IF('1a-Electricity'!$R$77="no","",ROUND(AD7897,4))</f>
        <v>0.85199999999999998</v>
      </c>
      <c r="AF7897" s="157">
        <f>IF('1a-Electricity'!$R$78="no","",ROUND(AD7897,4))</f>
        <v>0.85199999999999998</v>
      </c>
      <c r="AG7897" s="157">
        <f>IF('1a-Electricity'!$R$79="no","",ROUND(AD7897,4))</f>
        <v>0.85199999999999998</v>
      </c>
      <c r="BL7897" s="157">
        <f t="shared" si="262"/>
        <v>0.85100000000000064</v>
      </c>
      <c r="BM7897" s="157">
        <f>IF('1b-NaturalGas'!$R$87="no","",ROUND(BL7897,4))</f>
        <v>0.85099999999999998</v>
      </c>
      <c r="BN7897" s="157">
        <f>IF('1b-NaturalGas'!$R$88="no","",ROUND(BL7897,4))</f>
        <v>0.85099999999999998</v>
      </c>
      <c r="BO7897" s="157">
        <f>IF('1b-NaturalGas'!$R$89="no","",ROUND(BL7897,4))</f>
        <v>0.85099999999999998</v>
      </c>
      <c r="BP7897" s="157">
        <f>IF('1b-NaturalGas'!$R$90="no","not applicable (based on previous answers)",ROUND(BL7897,4))</f>
        <v>0.85099999999999998</v>
      </c>
      <c r="BQ7897" s="157">
        <f>IF('1b-NaturalGas'!$R$91="no","not applicable (based on previous answers)",ROUND(BL7897,4))</f>
        <v>0.85099999999999998</v>
      </c>
    </row>
    <row r="7898" spans="30:69" x14ac:dyDescent="0.25">
      <c r="AD7898" s="157">
        <f t="shared" si="261"/>
        <v>0.85300000000000065</v>
      </c>
      <c r="AE7898" s="157">
        <f>IF('1a-Electricity'!$R$77="no","",ROUND(AD7898,4))</f>
        <v>0.85299999999999998</v>
      </c>
      <c r="AF7898" s="157">
        <f>IF('1a-Electricity'!$R$78="no","",ROUND(AD7898,4))</f>
        <v>0.85299999999999998</v>
      </c>
      <c r="AG7898" s="157">
        <f>IF('1a-Electricity'!$R$79="no","",ROUND(AD7898,4))</f>
        <v>0.85299999999999998</v>
      </c>
      <c r="BL7898" s="157">
        <f t="shared" si="262"/>
        <v>0.85200000000000065</v>
      </c>
      <c r="BM7898" s="157">
        <f>IF('1b-NaturalGas'!$R$87="no","",ROUND(BL7898,4))</f>
        <v>0.85199999999999998</v>
      </c>
      <c r="BN7898" s="157">
        <f>IF('1b-NaturalGas'!$R$88="no","",ROUND(BL7898,4))</f>
        <v>0.85199999999999998</v>
      </c>
      <c r="BO7898" s="157">
        <f>IF('1b-NaturalGas'!$R$89="no","",ROUND(BL7898,4))</f>
        <v>0.85199999999999998</v>
      </c>
      <c r="BP7898" s="157">
        <f>IF('1b-NaturalGas'!$R$90="no","not applicable (based on previous answers)",ROUND(BL7898,4))</f>
        <v>0.85199999999999998</v>
      </c>
      <c r="BQ7898" s="157">
        <f>IF('1b-NaturalGas'!$R$91="no","not applicable (based on previous answers)",ROUND(BL7898,4))</f>
        <v>0.85199999999999998</v>
      </c>
    </row>
    <row r="7899" spans="30:69" x14ac:dyDescent="0.25">
      <c r="AD7899" s="157">
        <f t="shared" si="261"/>
        <v>0.85400000000000065</v>
      </c>
      <c r="AE7899" s="157">
        <f>IF('1a-Electricity'!$R$77="no","",ROUND(AD7899,4))</f>
        <v>0.85399999999999998</v>
      </c>
      <c r="AF7899" s="157">
        <f>IF('1a-Electricity'!$R$78="no","",ROUND(AD7899,4))</f>
        <v>0.85399999999999998</v>
      </c>
      <c r="AG7899" s="157">
        <f>IF('1a-Electricity'!$R$79="no","",ROUND(AD7899,4))</f>
        <v>0.85399999999999998</v>
      </c>
      <c r="BL7899" s="157">
        <f t="shared" si="262"/>
        <v>0.85300000000000065</v>
      </c>
      <c r="BM7899" s="157">
        <f>IF('1b-NaturalGas'!$R$87="no","",ROUND(BL7899,4))</f>
        <v>0.85299999999999998</v>
      </c>
      <c r="BN7899" s="157">
        <f>IF('1b-NaturalGas'!$R$88="no","",ROUND(BL7899,4))</f>
        <v>0.85299999999999998</v>
      </c>
      <c r="BO7899" s="157">
        <f>IF('1b-NaturalGas'!$R$89="no","",ROUND(BL7899,4))</f>
        <v>0.85299999999999998</v>
      </c>
      <c r="BP7899" s="157">
        <f>IF('1b-NaturalGas'!$R$90="no","not applicable (based on previous answers)",ROUND(BL7899,4))</f>
        <v>0.85299999999999998</v>
      </c>
      <c r="BQ7899" s="157">
        <f>IF('1b-NaturalGas'!$R$91="no","not applicable (based on previous answers)",ROUND(BL7899,4))</f>
        <v>0.85299999999999998</v>
      </c>
    </row>
    <row r="7900" spans="30:69" x14ac:dyDescent="0.25">
      <c r="AD7900" s="157">
        <f t="shared" si="261"/>
        <v>0.85500000000000065</v>
      </c>
      <c r="AE7900" s="157">
        <f>IF('1a-Electricity'!$R$77="no","",ROUND(AD7900,4))</f>
        <v>0.85499999999999998</v>
      </c>
      <c r="AF7900" s="157">
        <f>IF('1a-Electricity'!$R$78="no","",ROUND(AD7900,4))</f>
        <v>0.85499999999999998</v>
      </c>
      <c r="AG7900" s="157">
        <f>IF('1a-Electricity'!$R$79="no","",ROUND(AD7900,4))</f>
        <v>0.85499999999999998</v>
      </c>
      <c r="BL7900" s="157">
        <f t="shared" si="262"/>
        <v>0.85400000000000065</v>
      </c>
      <c r="BM7900" s="157">
        <f>IF('1b-NaturalGas'!$R$87="no","",ROUND(BL7900,4))</f>
        <v>0.85399999999999998</v>
      </c>
      <c r="BN7900" s="157">
        <f>IF('1b-NaturalGas'!$R$88="no","",ROUND(BL7900,4))</f>
        <v>0.85399999999999998</v>
      </c>
      <c r="BO7900" s="157">
        <f>IF('1b-NaturalGas'!$R$89="no","",ROUND(BL7900,4))</f>
        <v>0.85399999999999998</v>
      </c>
      <c r="BP7900" s="157">
        <f>IF('1b-NaturalGas'!$R$90="no","not applicable (based on previous answers)",ROUND(BL7900,4))</f>
        <v>0.85399999999999998</v>
      </c>
      <c r="BQ7900" s="157">
        <f>IF('1b-NaturalGas'!$R$91="no","not applicable (based on previous answers)",ROUND(BL7900,4))</f>
        <v>0.85399999999999998</v>
      </c>
    </row>
    <row r="7901" spans="30:69" x14ac:dyDescent="0.25">
      <c r="AD7901" s="157">
        <f t="shared" si="261"/>
        <v>0.85600000000000065</v>
      </c>
      <c r="AE7901" s="157">
        <f>IF('1a-Electricity'!$R$77="no","",ROUND(AD7901,4))</f>
        <v>0.85599999999999998</v>
      </c>
      <c r="AF7901" s="157">
        <f>IF('1a-Electricity'!$R$78="no","",ROUND(AD7901,4))</f>
        <v>0.85599999999999998</v>
      </c>
      <c r="AG7901" s="157">
        <f>IF('1a-Electricity'!$R$79="no","",ROUND(AD7901,4))</f>
        <v>0.85599999999999998</v>
      </c>
      <c r="BL7901" s="157">
        <f t="shared" si="262"/>
        <v>0.85500000000000065</v>
      </c>
      <c r="BM7901" s="157">
        <f>IF('1b-NaturalGas'!$R$87="no","",ROUND(BL7901,4))</f>
        <v>0.85499999999999998</v>
      </c>
      <c r="BN7901" s="157">
        <f>IF('1b-NaturalGas'!$R$88="no","",ROUND(BL7901,4))</f>
        <v>0.85499999999999998</v>
      </c>
      <c r="BO7901" s="157">
        <f>IF('1b-NaturalGas'!$R$89="no","",ROUND(BL7901,4))</f>
        <v>0.85499999999999998</v>
      </c>
      <c r="BP7901" s="157">
        <f>IF('1b-NaturalGas'!$R$90="no","not applicable (based on previous answers)",ROUND(BL7901,4))</f>
        <v>0.85499999999999998</v>
      </c>
      <c r="BQ7901" s="157">
        <f>IF('1b-NaturalGas'!$R$91="no","not applicable (based on previous answers)",ROUND(BL7901,4))</f>
        <v>0.85499999999999998</v>
      </c>
    </row>
    <row r="7902" spans="30:69" x14ac:dyDescent="0.25">
      <c r="AD7902" s="157">
        <f t="shared" si="261"/>
        <v>0.85700000000000065</v>
      </c>
      <c r="AE7902" s="157">
        <f>IF('1a-Electricity'!$R$77="no","",ROUND(AD7902,4))</f>
        <v>0.85699999999999998</v>
      </c>
      <c r="AF7902" s="157">
        <f>IF('1a-Electricity'!$R$78="no","",ROUND(AD7902,4))</f>
        <v>0.85699999999999998</v>
      </c>
      <c r="AG7902" s="157">
        <f>IF('1a-Electricity'!$R$79="no","",ROUND(AD7902,4))</f>
        <v>0.85699999999999998</v>
      </c>
      <c r="BL7902" s="157">
        <f t="shared" si="262"/>
        <v>0.85600000000000065</v>
      </c>
      <c r="BM7902" s="157">
        <f>IF('1b-NaturalGas'!$R$87="no","",ROUND(BL7902,4))</f>
        <v>0.85599999999999998</v>
      </c>
      <c r="BN7902" s="157">
        <f>IF('1b-NaturalGas'!$R$88="no","",ROUND(BL7902,4))</f>
        <v>0.85599999999999998</v>
      </c>
      <c r="BO7902" s="157">
        <f>IF('1b-NaturalGas'!$R$89="no","",ROUND(BL7902,4))</f>
        <v>0.85599999999999998</v>
      </c>
      <c r="BP7902" s="157">
        <f>IF('1b-NaturalGas'!$R$90="no","not applicable (based on previous answers)",ROUND(BL7902,4))</f>
        <v>0.85599999999999998</v>
      </c>
      <c r="BQ7902" s="157">
        <f>IF('1b-NaturalGas'!$R$91="no","not applicable (based on previous answers)",ROUND(BL7902,4))</f>
        <v>0.85599999999999998</v>
      </c>
    </row>
    <row r="7903" spans="30:69" x14ac:dyDescent="0.25">
      <c r="AD7903" s="157">
        <f t="shared" si="261"/>
        <v>0.85800000000000065</v>
      </c>
      <c r="AE7903" s="157">
        <f>IF('1a-Electricity'!$R$77="no","",ROUND(AD7903,4))</f>
        <v>0.85799999999999998</v>
      </c>
      <c r="AF7903" s="157">
        <f>IF('1a-Electricity'!$R$78="no","",ROUND(AD7903,4))</f>
        <v>0.85799999999999998</v>
      </c>
      <c r="AG7903" s="157">
        <f>IF('1a-Electricity'!$R$79="no","",ROUND(AD7903,4))</f>
        <v>0.85799999999999998</v>
      </c>
      <c r="BL7903" s="157">
        <f t="shared" si="262"/>
        <v>0.85700000000000065</v>
      </c>
      <c r="BM7903" s="157">
        <f>IF('1b-NaturalGas'!$R$87="no","",ROUND(BL7903,4))</f>
        <v>0.85699999999999998</v>
      </c>
      <c r="BN7903" s="157">
        <f>IF('1b-NaturalGas'!$R$88="no","",ROUND(BL7903,4))</f>
        <v>0.85699999999999998</v>
      </c>
      <c r="BO7903" s="157">
        <f>IF('1b-NaturalGas'!$R$89="no","",ROUND(BL7903,4))</f>
        <v>0.85699999999999998</v>
      </c>
      <c r="BP7903" s="157">
        <f>IF('1b-NaturalGas'!$R$90="no","not applicable (based on previous answers)",ROUND(BL7903,4))</f>
        <v>0.85699999999999998</v>
      </c>
      <c r="BQ7903" s="157">
        <f>IF('1b-NaturalGas'!$R$91="no","not applicable (based on previous answers)",ROUND(BL7903,4))</f>
        <v>0.85699999999999998</v>
      </c>
    </row>
    <row r="7904" spans="30:69" x14ac:dyDescent="0.25">
      <c r="AD7904" s="157">
        <f t="shared" si="261"/>
        <v>0.85900000000000065</v>
      </c>
      <c r="AE7904" s="157">
        <f>IF('1a-Electricity'!$R$77="no","",ROUND(AD7904,4))</f>
        <v>0.85899999999999999</v>
      </c>
      <c r="AF7904" s="157">
        <f>IF('1a-Electricity'!$R$78="no","",ROUND(AD7904,4))</f>
        <v>0.85899999999999999</v>
      </c>
      <c r="AG7904" s="157">
        <f>IF('1a-Electricity'!$R$79="no","",ROUND(AD7904,4))</f>
        <v>0.85899999999999999</v>
      </c>
      <c r="BL7904" s="157">
        <f t="shared" si="262"/>
        <v>0.85800000000000065</v>
      </c>
      <c r="BM7904" s="157">
        <f>IF('1b-NaturalGas'!$R$87="no","",ROUND(BL7904,4))</f>
        <v>0.85799999999999998</v>
      </c>
      <c r="BN7904" s="157">
        <f>IF('1b-NaturalGas'!$R$88="no","",ROUND(BL7904,4))</f>
        <v>0.85799999999999998</v>
      </c>
      <c r="BO7904" s="157">
        <f>IF('1b-NaturalGas'!$R$89="no","",ROUND(BL7904,4))</f>
        <v>0.85799999999999998</v>
      </c>
      <c r="BP7904" s="157">
        <f>IF('1b-NaturalGas'!$R$90="no","not applicable (based on previous answers)",ROUND(BL7904,4))</f>
        <v>0.85799999999999998</v>
      </c>
      <c r="BQ7904" s="157">
        <f>IF('1b-NaturalGas'!$R$91="no","not applicable (based on previous answers)",ROUND(BL7904,4))</f>
        <v>0.85799999999999998</v>
      </c>
    </row>
    <row r="7905" spans="30:69" x14ac:dyDescent="0.25">
      <c r="AD7905" s="157">
        <f t="shared" si="261"/>
        <v>0.86000000000000065</v>
      </c>
      <c r="AE7905" s="157">
        <f>IF('1a-Electricity'!$R$77="no","",ROUND(AD7905,4))</f>
        <v>0.86</v>
      </c>
      <c r="AF7905" s="157">
        <f>IF('1a-Electricity'!$R$78="no","",ROUND(AD7905,4))</f>
        <v>0.86</v>
      </c>
      <c r="AG7905" s="157">
        <f>IF('1a-Electricity'!$R$79="no","",ROUND(AD7905,4))</f>
        <v>0.86</v>
      </c>
      <c r="BL7905" s="157">
        <f t="shared" si="262"/>
        <v>0.85900000000000065</v>
      </c>
      <c r="BM7905" s="157">
        <f>IF('1b-NaturalGas'!$R$87="no","",ROUND(BL7905,4))</f>
        <v>0.85899999999999999</v>
      </c>
      <c r="BN7905" s="157">
        <f>IF('1b-NaturalGas'!$R$88="no","",ROUND(BL7905,4))</f>
        <v>0.85899999999999999</v>
      </c>
      <c r="BO7905" s="157">
        <f>IF('1b-NaturalGas'!$R$89="no","",ROUND(BL7905,4))</f>
        <v>0.85899999999999999</v>
      </c>
      <c r="BP7905" s="157">
        <f>IF('1b-NaturalGas'!$R$90="no","not applicable (based on previous answers)",ROUND(BL7905,4))</f>
        <v>0.85899999999999999</v>
      </c>
      <c r="BQ7905" s="157">
        <f>IF('1b-NaturalGas'!$R$91="no","not applicable (based on previous answers)",ROUND(BL7905,4))</f>
        <v>0.85899999999999999</v>
      </c>
    </row>
    <row r="7906" spans="30:69" x14ac:dyDescent="0.25">
      <c r="AD7906" s="157">
        <f t="shared" si="261"/>
        <v>0.86100000000000065</v>
      </c>
      <c r="AE7906" s="157">
        <f>IF('1a-Electricity'!$R$77="no","",ROUND(AD7906,4))</f>
        <v>0.86099999999999999</v>
      </c>
      <c r="AF7906" s="157">
        <f>IF('1a-Electricity'!$R$78="no","",ROUND(AD7906,4))</f>
        <v>0.86099999999999999</v>
      </c>
      <c r="AG7906" s="157">
        <f>IF('1a-Electricity'!$R$79="no","",ROUND(AD7906,4))</f>
        <v>0.86099999999999999</v>
      </c>
      <c r="BL7906" s="157">
        <f t="shared" si="262"/>
        <v>0.86000000000000065</v>
      </c>
      <c r="BM7906" s="157">
        <f>IF('1b-NaturalGas'!$R$87="no","",ROUND(BL7906,4))</f>
        <v>0.86</v>
      </c>
      <c r="BN7906" s="157">
        <f>IF('1b-NaturalGas'!$R$88="no","",ROUND(BL7906,4))</f>
        <v>0.86</v>
      </c>
      <c r="BO7906" s="157">
        <f>IF('1b-NaturalGas'!$R$89="no","",ROUND(BL7906,4))</f>
        <v>0.86</v>
      </c>
      <c r="BP7906" s="157">
        <f>IF('1b-NaturalGas'!$R$90="no","not applicable (based on previous answers)",ROUND(BL7906,4))</f>
        <v>0.86</v>
      </c>
      <c r="BQ7906" s="157">
        <f>IF('1b-NaturalGas'!$R$91="no","not applicable (based on previous answers)",ROUND(BL7906,4))</f>
        <v>0.86</v>
      </c>
    </row>
    <row r="7907" spans="30:69" x14ac:dyDescent="0.25">
      <c r="AD7907" s="157">
        <f t="shared" si="261"/>
        <v>0.86200000000000065</v>
      </c>
      <c r="AE7907" s="157">
        <f>IF('1a-Electricity'!$R$77="no","",ROUND(AD7907,4))</f>
        <v>0.86199999999999999</v>
      </c>
      <c r="AF7907" s="157">
        <f>IF('1a-Electricity'!$R$78="no","",ROUND(AD7907,4))</f>
        <v>0.86199999999999999</v>
      </c>
      <c r="AG7907" s="157">
        <f>IF('1a-Electricity'!$R$79="no","",ROUND(AD7907,4))</f>
        <v>0.86199999999999999</v>
      </c>
      <c r="BL7907" s="157">
        <f t="shared" si="262"/>
        <v>0.86100000000000065</v>
      </c>
      <c r="BM7907" s="157">
        <f>IF('1b-NaturalGas'!$R$87="no","",ROUND(BL7907,4))</f>
        <v>0.86099999999999999</v>
      </c>
      <c r="BN7907" s="157">
        <f>IF('1b-NaturalGas'!$R$88="no","",ROUND(BL7907,4))</f>
        <v>0.86099999999999999</v>
      </c>
      <c r="BO7907" s="157">
        <f>IF('1b-NaturalGas'!$R$89="no","",ROUND(BL7907,4))</f>
        <v>0.86099999999999999</v>
      </c>
      <c r="BP7907" s="157">
        <f>IF('1b-NaturalGas'!$R$90="no","not applicable (based on previous answers)",ROUND(BL7907,4))</f>
        <v>0.86099999999999999</v>
      </c>
      <c r="BQ7907" s="157">
        <f>IF('1b-NaturalGas'!$R$91="no","not applicable (based on previous answers)",ROUND(BL7907,4))</f>
        <v>0.86099999999999999</v>
      </c>
    </row>
    <row r="7908" spans="30:69" x14ac:dyDescent="0.25">
      <c r="AD7908" s="157">
        <f t="shared" si="261"/>
        <v>0.86300000000000066</v>
      </c>
      <c r="AE7908" s="157">
        <f>IF('1a-Electricity'!$R$77="no","",ROUND(AD7908,4))</f>
        <v>0.86299999999999999</v>
      </c>
      <c r="AF7908" s="157">
        <f>IF('1a-Electricity'!$R$78="no","",ROUND(AD7908,4))</f>
        <v>0.86299999999999999</v>
      </c>
      <c r="AG7908" s="157">
        <f>IF('1a-Electricity'!$R$79="no","",ROUND(AD7908,4))</f>
        <v>0.86299999999999999</v>
      </c>
      <c r="BL7908" s="157">
        <f t="shared" si="262"/>
        <v>0.86200000000000065</v>
      </c>
      <c r="BM7908" s="157">
        <f>IF('1b-NaturalGas'!$R$87="no","",ROUND(BL7908,4))</f>
        <v>0.86199999999999999</v>
      </c>
      <c r="BN7908" s="157">
        <f>IF('1b-NaturalGas'!$R$88="no","",ROUND(BL7908,4))</f>
        <v>0.86199999999999999</v>
      </c>
      <c r="BO7908" s="157">
        <f>IF('1b-NaturalGas'!$R$89="no","",ROUND(BL7908,4))</f>
        <v>0.86199999999999999</v>
      </c>
      <c r="BP7908" s="157">
        <f>IF('1b-NaturalGas'!$R$90="no","not applicable (based on previous answers)",ROUND(BL7908,4))</f>
        <v>0.86199999999999999</v>
      </c>
      <c r="BQ7908" s="157">
        <f>IF('1b-NaturalGas'!$R$91="no","not applicable (based on previous answers)",ROUND(BL7908,4))</f>
        <v>0.86199999999999999</v>
      </c>
    </row>
    <row r="7909" spans="30:69" x14ac:dyDescent="0.25">
      <c r="AD7909" s="157">
        <f t="shared" si="261"/>
        <v>0.86400000000000066</v>
      </c>
      <c r="AE7909" s="157">
        <f>IF('1a-Electricity'!$R$77="no","",ROUND(AD7909,4))</f>
        <v>0.86399999999999999</v>
      </c>
      <c r="AF7909" s="157">
        <f>IF('1a-Electricity'!$R$78="no","",ROUND(AD7909,4))</f>
        <v>0.86399999999999999</v>
      </c>
      <c r="AG7909" s="157">
        <f>IF('1a-Electricity'!$R$79="no","",ROUND(AD7909,4))</f>
        <v>0.86399999999999999</v>
      </c>
      <c r="BL7909" s="157">
        <f t="shared" si="262"/>
        <v>0.86300000000000066</v>
      </c>
      <c r="BM7909" s="157">
        <f>IF('1b-NaturalGas'!$R$87="no","",ROUND(BL7909,4))</f>
        <v>0.86299999999999999</v>
      </c>
      <c r="BN7909" s="157">
        <f>IF('1b-NaturalGas'!$R$88="no","",ROUND(BL7909,4))</f>
        <v>0.86299999999999999</v>
      </c>
      <c r="BO7909" s="157">
        <f>IF('1b-NaturalGas'!$R$89="no","",ROUND(BL7909,4))</f>
        <v>0.86299999999999999</v>
      </c>
      <c r="BP7909" s="157">
        <f>IF('1b-NaturalGas'!$R$90="no","not applicable (based on previous answers)",ROUND(BL7909,4))</f>
        <v>0.86299999999999999</v>
      </c>
      <c r="BQ7909" s="157">
        <f>IF('1b-NaturalGas'!$R$91="no","not applicable (based on previous answers)",ROUND(BL7909,4))</f>
        <v>0.86299999999999999</v>
      </c>
    </row>
    <row r="7910" spans="30:69" x14ac:dyDescent="0.25">
      <c r="AD7910" s="157">
        <f t="shared" si="261"/>
        <v>0.86500000000000066</v>
      </c>
      <c r="AE7910" s="157">
        <f>IF('1a-Electricity'!$R$77="no","",ROUND(AD7910,4))</f>
        <v>0.86499999999999999</v>
      </c>
      <c r="AF7910" s="157">
        <f>IF('1a-Electricity'!$R$78="no","",ROUND(AD7910,4))</f>
        <v>0.86499999999999999</v>
      </c>
      <c r="AG7910" s="157">
        <f>IF('1a-Electricity'!$R$79="no","",ROUND(AD7910,4))</f>
        <v>0.86499999999999999</v>
      </c>
      <c r="BL7910" s="157">
        <f t="shared" si="262"/>
        <v>0.86400000000000066</v>
      </c>
      <c r="BM7910" s="157">
        <f>IF('1b-NaturalGas'!$R$87="no","",ROUND(BL7910,4))</f>
        <v>0.86399999999999999</v>
      </c>
      <c r="BN7910" s="157">
        <f>IF('1b-NaturalGas'!$R$88="no","",ROUND(BL7910,4))</f>
        <v>0.86399999999999999</v>
      </c>
      <c r="BO7910" s="157">
        <f>IF('1b-NaturalGas'!$R$89="no","",ROUND(BL7910,4))</f>
        <v>0.86399999999999999</v>
      </c>
      <c r="BP7910" s="157">
        <f>IF('1b-NaturalGas'!$R$90="no","not applicable (based on previous answers)",ROUND(BL7910,4))</f>
        <v>0.86399999999999999</v>
      </c>
      <c r="BQ7910" s="157">
        <f>IF('1b-NaturalGas'!$R$91="no","not applicable (based on previous answers)",ROUND(BL7910,4))</f>
        <v>0.86399999999999999</v>
      </c>
    </row>
    <row r="7911" spans="30:69" x14ac:dyDescent="0.25">
      <c r="AD7911" s="157">
        <f t="shared" si="261"/>
        <v>0.86600000000000066</v>
      </c>
      <c r="AE7911" s="157">
        <f>IF('1a-Electricity'!$R$77="no","",ROUND(AD7911,4))</f>
        <v>0.86599999999999999</v>
      </c>
      <c r="AF7911" s="157">
        <f>IF('1a-Electricity'!$R$78="no","",ROUND(AD7911,4))</f>
        <v>0.86599999999999999</v>
      </c>
      <c r="AG7911" s="157">
        <f>IF('1a-Electricity'!$R$79="no","",ROUND(AD7911,4))</f>
        <v>0.86599999999999999</v>
      </c>
      <c r="BL7911" s="157">
        <f t="shared" si="262"/>
        <v>0.86500000000000066</v>
      </c>
      <c r="BM7911" s="157">
        <f>IF('1b-NaturalGas'!$R$87="no","",ROUND(BL7911,4))</f>
        <v>0.86499999999999999</v>
      </c>
      <c r="BN7911" s="157">
        <f>IF('1b-NaturalGas'!$R$88="no","",ROUND(BL7911,4))</f>
        <v>0.86499999999999999</v>
      </c>
      <c r="BO7911" s="157">
        <f>IF('1b-NaturalGas'!$R$89="no","",ROUND(BL7911,4))</f>
        <v>0.86499999999999999</v>
      </c>
      <c r="BP7911" s="157">
        <f>IF('1b-NaturalGas'!$R$90="no","not applicable (based on previous answers)",ROUND(BL7911,4))</f>
        <v>0.86499999999999999</v>
      </c>
      <c r="BQ7911" s="157">
        <f>IF('1b-NaturalGas'!$R$91="no","not applicable (based on previous answers)",ROUND(BL7911,4))</f>
        <v>0.86499999999999999</v>
      </c>
    </row>
    <row r="7912" spans="30:69" x14ac:dyDescent="0.25">
      <c r="AD7912" s="157">
        <f t="shared" si="261"/>
        <v>0.86700000000000066</v>
      </c>
      <c r="AE7912" s="157">
        <f>IF('1a-Electricity'!$R$77="no","",ROUND(AD7912,4))</f>
        <v>0.86699999999999999</v>
      </c>
      <c r="AF7912" s="157">
        <f>IF('1a-Electricity'!$R$78="no","",ROUND(AD7912,4))</f>
        <v>0.86699999999999999</v>
      </c>
      <c r="AG7912" s="157">
        <f>IF('1a-Electricity'!$R$79="no","",ROUND(AD7912,4))</f>
        <v>0.86699999999999999</v>
      </c>
      <c r="BL7912" s="157">
        <f t="shared" si="262"/>
        <v>0.86600000000000066</v>
      </c>
      <c r="BM7912" s="157">
        <f>IF('1b-NaturalGas'!$R$87="no","",ROUND(BL7912,4))</f>
        <v>0.86599999999999999</v>
      </c>
      <c r="BN7912" s="157">
        <f>IF('1b-NaturalGas'!$R$88="no","",ROUND(BL7912,4))</f>
        <v>0.86599999999999999</v>
      </c>
      <c r="BO7912" s="157">
        <f>IF('1b-NaturalGas'!$R$89="no","",ROUND(BL7912,4))</f>
        <v>0.86599999999999999</v>
      </c>
      <c r="BP7912" s="157">
        <f>IF('1b-NaturalGas'!$R$90="no","not applicable (based on previous answers)",ROUND(BL7912,4))</f>
        <v>0.86599999999999999</v>
      </c>
      <c r="BQ7912" s="157">
        <f>IF('1b-NaturalGas'!$R$91="no","not applicable (based on previous answers)",ROUND(BL7912,4))</f>
        <v>0.86599999999999999</v>
      </c>
    </row>
    <row r="7913" spans="30:69" x14ac:dyDescent="0.25">
      <c r="AD7913" s="157">
        <f t="shared" si="261"/>
        <v>0.86800000000000066</v>
      </c>
      <c r="AE7913" s="157">
        <f>IF('1a-Electricity'!$R$77="no","",ROUND(AD7913,4))</f>
        <v>0.86799999999999999</v>
      </c>
      <c r="AF7913" s="157">
        <f>IF('1a-Electricity'!$R$78="no","",ROUND(AD7913,4))</f>
        <v>0.86799999999999999</v>
      </c>
      <c r="AG7913" s="157">
        <f>IF('1a-Electricity'!$R$79="no","",ROUND(AD7913,4))</f>
        <v>0.86799999999999999</v>
      </c>
      <c r="BL7913" s="157">
        <f t="shared" si="262"/>
        <v>0.86700000000000066</v>
      </c>
      <c r="BM7913" s="157">
        <f>IF('1b-NaturalGas'!$R$87="no","",ROUND(BL7913,4))</f>
        <v>0.86699999999999999</v>
      </c>
      <c r="BN7913" s="157">
        <f>IF('1b-NaturalGas'!$R$88="no","",ROUND(BL7913,4))</f>
        <v>0.86699999999999999</v>
      </c>
      <c r="BO7913" s="157">
        <f>IF('1b-NaturalGas'!$R$89="no","",ROUND(BL7913,4))</f>
        <v>0.86699999999999999</v>
      </c>
      <c r="BP7913" s="157">
        <f>IF('1b-NaturalGas'!$R$90="no","not applicable (based on previous answers)",ROUND(BL7913,4))</f>
        <v>0.86699999999999999</v>
      </c>
      <c r="BQ7913" s="157">
        <f>IF('1b-NaturalGas'!$R$91="no","not applicable (based on previous answers)",ROUND(BL7913,4))</f>
        <v>0.86699999999999999</v>
      </c>
    </row>
    <row r="7914" spans="30:69" x14ac:dyDescent="0.25">
      <c r="AD7914" s="157">
        <f t="shared" si="261"/>
        <v>0.86900000000000066</v>
      </c>
      <c r="AE7914" s="157">
        <f>IF('1a-Electricity'!$R$77="no","",ROUND(AD7914,4))</f>
        <v>0.86899999999999999</v>
      </c>
      <c r="AF7914" s="157">
        <f>IF('1a-Electricity'!$R$78="no","",ROUND(AD7914,4))</f>
        <v>0.86899999999999999</v>
      </c>
      <c r="AG7914" s="157">
        <f>IF('1a-Electricity'!$R$79="no","",ROUND(AD7914,4))</f>
        <v>0.86899999999999999</v>
      </c>
      <c r="BL7914" s="157">
        <f t="shared" si="262"/>
        <v>0.86800000000000066</v>
      </c>
      <c r="BM7914" s="157">
        <f>IF('1b-NaturalGas'!$R$87="no","",ROUND(BL7914,4))</f>
        <v>0.86799999999999999</v>
      </c>
      <c r="BN7914" s="157">
        <f>IF('1b-NaturalGas'!$R$88="no","",ROUND(BL7914,4))</f>
        <v>0.86799999999999999</v>
      </c>
      <c r="BO7914" s="157">
        <f>IF('1b-NaturalGas'!$R$89="no","",ROUND(BL7914,4))</f>
        <v>0.86799999999999999</v>
      </c>
      <c r="BP7914" s="157">
        <f>IF('1b-NaturalGas'!$R$90="no","not applicable (based on previous answers)",ROUND(BL7914,4))</f>
        <v>0.86799999999999999</v>
      </c>
      <c r="BQ7914" s="157">
        <f>IF('1b-NaturalGas'!$R$91="no","not applicable (based on previous answers)",ROUND(BL7914,4))</f>
        <v>0.86799999999999999</v>
      </c>
    </row>
    <row r="7915" spans="30:69" x14ac:dyDescent="0.25">
      <c r="AD7915" s="157">
        <f t="shared" si="261"/>
        <v>0.87000000000000066</v>
      </c>
      <c r="AE7915" s="157">
        <f>IF('1a-Electricity'!$R$77="no","",ROUND(AD7915,4))</f>
        <v>0.87</v>
      </c>
      <c r="AF7915" s="157">
        <f>IF('1a-Electricity'!$R$78="no","",ROUND(AD7915,4))</f>
        <v>0.87</v>
      </c>
      <c r="AG7915" s="157">
        <f>IF('1a-Electricity'!$R$79="no","",ROUND(AD7915,4))</f>
        <v>0.87</v>
      </c>
      <c r="BL7915" s="157">
        <f t="shared" si="262"/>
        <v>0.86900000000000066</v>
      </c>
      <c r="BM7915" s="157">
        <f>IF('1b-NaturalGas'!$R$87="no","",ROUND(BL7915,4))</f>
        <v>0.86899999999999999</v>
      </c>
      <c r="BN7915" s="157">
        <f>IF('1b-NaturalGas'!$R$88="no","",ROUND(BL7915,4))</f>
        <v>0.86899999999999999</v>
      </c>
      <c r="BO7915" s="157">
        <f>IF('1b-NaturalGas'!$R$89="no","",ROUND(BL7915,4))</f>
        <v>0.86899999999999999</v>
      </c>
      <c r="BP7915" s="157">
        <f>IF('1b-NaturalGas'!$R$90="no","not applicable (based on previous answers)",ROUND(BL7915,4))</f>
        <v>0.86899999999999999</v>
      </c>
      <c r="BQ7915" s="157">
        <f>IF('1b-NaturalGas'!$R$91="no","not applicable (based on previous answers)",ROUND(BL7915,4))</f>
        <v>0.86899999999999999</v>
      </c>
    </row>
    <row r="7916" spans="30:69" x14ac:dyDescent="0.25">
      <c r="AD7916" s="157">
        <f t="shared" si="261"/>
        <v>0.87100000000000066</v>
      </c>
      <c r="AE7916" s="157">
        <f>IF('1a-Electricity'!$R$77="no","",ROUND(AD7916,4))</f>
        <v>0.871</v>
      </c>
      <c r="AF7916" s="157">
        <f>IF('1a-Electricity'!$R$78="no","",ROUND(AD7916,4))</f>
        <v>0.871</v>
      </c>
      <c r="AG7916" s="157">
        <f>IF('1a-Electricity'!$R$79="no","",ROUND(AD7916,4))</f>
        <v>0.871</v>
      </c>
      <c r="BL7916" s="157">
        <f t="shared" si="262"/>
        <v>0.87000000000000066</v>
      </c>
      <c r="BM7916" s="157">
        <f>IF('1b-NaturalGas'!$R$87="no","",ROUND(BL7916,4))</f>
        <v>0.87</v>
      </c>
      <c r="BN7916" s="157">
        <f>IF('1b-NaturalGas'!$R$88="no","",ROUND(BL7916,4))</f>
        <v>0.87</v>
      </c>
      <c r="BO7916" s="157">
        <f>IF('1b-NaturalGas'!$R$89="no","",ROUND(BL7916,4))</f>
        <v>0.87</v>
      </c>
      <c r="BP7916" s="157">
        <f>IF('1b-NaturalGas'!$R$90="no","not applicable (based on previous answers)",ROUND(BL7916,4))</f>
        <v>0.87</v>
      </c>
      <c r="BQ7916" s="157">
        <f>IF('1b-NaturalGas'!$R$91="no","not applicable (based on previous answers)",ROUND(BL7916,4))</f>
        <v>0.87</v>
      </c>
    </row>
    <row r="7917" spans="30:69" x14ac:dyDescent="0.25">
      <c r="AD7917" s="157">
        <f t="shared" si="261"/>
        <v>0.87200000000000066</v>
      </c>
      <c r="AE7917" s="157">
        <f>IF('1a-Electricity'!$R$77="no","",ROUND(AD7917,4))</f>
        <v>0.872</v>
      </c>
      <c r="AF7917" s="157">
        <f>IF('1a-Electricity'!$R$78="no","",ROUND(AD7917,4))</f>
        <v>0.872</v>
      </c>
      <c r="AG7917" s="157">
        <f>IF('1a-Electricity'!$R$79="no","",ROUND(AD7917,4))</f>
        <v>0.872</v>
      </c>
      <c r="BL7917" s="157">
        <f t="shared" si="262"/>
        <v>0.87100000000000066</v>
      </c>
      <c r="BM7917" s="157">
        <f>IF('1b-NaturalGas'!$R$87="no","",ROUND(BL7917,4))</f>
        <v>0.871</v>
      </c>
      <c r="BN7917" s="157">
        <f>IF('1b-NaturalGas'!$R$88="no","",ROUND(BL7917,4))</f>
        <v>0.871</v>
      </c>
      <c r="BO7917" s="157">
        <f>IF('1b-NaturalGas'!$R$89="no","",ROUND(BL7917,4))</f>
        <v>0.871</v>
      </c>
      <c r="BP7917" s="157">
        <f>IF('1b-NaturalGas'!$R$90="no","not applicable (based on previous answers)",ROUND(BL7917,4))</f>
        <v>0.871</v>
      </c>
      <c r="BQ7917" s="157">
        <f>IF('1b-NaturalGas'!$R$91="no","not applicable (based on previous answers)",ROUND(BL7917,4))</f>
        <v>0.871</v>
      </c>
    </row>
    <row r="7918" spans="30:69" x14ac:dyDescent="0.25">
      <c r="AD7918" s="157">
        <f t="shared" si="261"/>
        <v>0.87300000000000066</v>
      </c>
      <c r="AE7918" s="157">
        <f>IF('1a-Electricity'!$R$77="no","",ROUND(AD7918,4))</f>
        <v>0.873</v>
      </c>
      <c r="AF7918" s="157">
        <f>IF('1a-Electricity'!$R$78="no","",ROUND(AD7918,4))</f>
        <v>0.873</v>
      </c>
      <c r="AG7918" s="157">
        <f>IF('1a-Electricity'!$R$79="no","",ROUND(AD7918,4))</f>
        <v>0.873</v>
      </c>
      <c r="BL7918" s="157">
        <f t="shared" si="262"/>
        <v>0.87200000000000066</v>
      </c>
      <c r="BM7918" s="157">
        <f>IF('1b-NaturalGas'!$R$87="no","",ROUND(BL7918,4))</f>
        <v>0.872</v>
      </c>
      <c r="BN7918" s="157">
        <f>IF('1b-NaturalGas'!$R$88="no","",ROUND(BL7918,4))</f>
        <v>0.872</v>
      </c>
      <c r="BO7918" s="157">
        <f>IF('1b-NaturalGas'!$R$89="no","",ROUND(BL7918,4))</f>
        <v>0.872</v>
      </c>
      <c r="BP7918" s="157">
        <f>IF('1b-NaturalGas'!$R$90="no","not applicable (based on previous answers)",ROUND(BL7918,4))</f>
        <v>0.872</v>
      </c>
      <c r="BQ7918" s="157">
        <f>IF('1b-NaturalGas'!$R$91="no","not applicable (based on previous answers)",ROUND(BL7918,4))</f>
        <v>0.872</v>
      </c>
    </row>
    <row r="7919" spans="30:69" x14ac:dyDescent="0.25">
      <c r="AD7919" s="157">
        <f t="shared" si="261"/>
        <v>0.87400000000000067</v>
      </c>
      <c r="AE7919" s="157">
        <f>IF('1a-Electricity'!$R$77="no","",ROUND(AD7919,4))</f>
        <v>0.874</v>
      </c>
      <c r="AF7919" s="157">
        <f>IF('1a-Electricity'!$R$78="no","",ROUND(AD7919,4))</f>
        <v>0.874</v>
      </c>
      <c r="AG7919" s="157">
        <f>IF('1a-Electricity'!$R$79="no","",ROUND(AD7919,4))</f>
        <v>0.874</v>
      </c>
      <c r="BL7919" s="157">
        <f t="shared" si="262"/>
        <v>0.87300000000000066</v>
      </c>
      <c r="BM7919" s="157">
        <f>IF('1b-NaturalGas'!$R$87="no","",ROUND(BL7919,4))</f>
        <v>0.873</v>
      </c>
      <c r="BN7919" s="157">
        <f>IF('1b-NaturalGas'!$R$88="no","",ROUND(BL7919,4))</f>
        <v>0.873</v>
      </c>
      <c r="BO7919" s="157">
        <f>IF('1b-NaturalGas'!$R$89="no","",ROUND(BL7919,4))</f>
        <v>0.873</v>
      </c>
      <c r="BP7919" s="157">
        <f>IF('1b-NaturalGas'!$R$90="no","not applicable (based on previous answers)",ROUND(BL7919,4))</f>
        <v>0.873</v>
      </c>
      <c r="BQ7919" s="157">
        <f>IF('1b-NaturalGas'!$R$91="no","not applicable (based on previous answers)",ROUND(BL7919,4))</f>
        <v>0.873</v>
      </c>
    </row>
    <row r="7920" spans="30:69" x14ac:dyDescent="0.25">
      <c r="AD7920" s="157">
        <f t="shared" si="261"/>
        <v>0.87500000000000067</v>
      </c>
      <c r="AE7920" s="157">
        <f>IF('1a-Electricity'!$R$77="no","",ROUND(AD7920,4))</f>
        <v>0.875</v>
      </c>
      <c r="AF7920" s="157">
        <f>IF('1a-Electricity'!$R$78="no","",ROUND(AD7920,4))</f>
        <v>0.875</v>
      </c>
      <c r="AG7920" s="157">
        <f>IF('1a-Electricity'!$R$79="no","",ROUND(AD7920,4))</f>
        <v>0.875</v>
      </c>
      <c r="BL7920" s="157">
        <f t="shared" si="262"/>
        <v>0.87400000000000067</v>
      </c>
      <c r="BM7920" s="157">
        <f>IF('1b-NaturalGas'!$R$87="no","",ROUND(BL7920,4))</f>
        <v>0.874</v>
      </c>
      <c r="BN7920" s="157">
        <f>IF('1b-NaturalGas'!$R$88="no","",ROUND(BL7920,4))</f>
        <v>0.874</v>
      </c>
      <c r="BO7920" s="157">
        <f>IF('1b-NaturalGas'!$R$89="no","",ROUND(BL7920,4))</f>
        <v>0.874</v>
      </c>
      <c r="BP7920" s="157">
        <f>IF('1b-NaturalGas'!$R$90="no","not applicable (based on previous answers)",ROUND(BL7920,4))</f>
        <v>0.874</v>
      </c>
      <c r="BQ7920" s="157">
        <f>IF('1b-NaturalGas'!$R$91="no","not applicable (based on previous answers)",ROUND(BL7920,4))</f>
        <v>0.874</v>
      </c>
    </row>
    <row r="7921" spans="30:69" x14ac:dyDescent="0.25">
      <c r="AD7921" s="157">
        <f t="shared" si="261"/>
        <v>0.87600000000000067</v>
      </c>
      <c r="AE7921" s="157">
        <f>IF('1a-Electricity'!$R$77="no","",ROUND(AD7921,4))</f>
        <v>0.876</v>
      </c>
      <c r="AF7921" s="157">
        <f>IF('1a-Electricity'!$R$78="no","",ROUND(AD7921,4))</f>
        <v>0.876</v>
      </c>
      <c r="AG7921" s="157">
        <f>IF('1a-Electricity'!$R$79="no","",ROUND(AD7921,4))</f>
        <v>0.876</v>
      </c>
      <c r="BL7921" s="157">
        <f t="shared" si="262"/>
        <v>0.87500000000000067</v>
      </c>
      <c r="BM7921" s="157">
        <f>IF('1b-NaturalGas'!$R$87="no","",ROUND(BL7921,4))</f>
        <v>0.875</v>
      </c>
      <c r="BN7921" s="157">
        <f>IF('1b-NaturalGas'!$R$88="no","",ROUND(BL7921,4))</f>
        <v>0.875</v>
      </c>
      <c r="BO7921" s="157">
        <f>IF('1b-NaturalGas'!$R$89="no","",ROUND(BL7921,4))</f>
        <v>0.875</v>
      </c>
      <c r="BP7921" s="157">
        <f>IF('1b-NaturalGas'!$R$90="no","not applicable (based on previous answers)",ROUND(BL7921,4))</f>
        <v>0.875</v>
      </c>
      <c r="BQ7921" s="157">
        <f>IF('1b-NaturalGas'!$R$91="no","not applicable (based on previous answers)",ROUND(BL7921,4))</f>
        <v>0.875</v>
      </c>
    </row>
    <row r="7922" spans="30:69" x14ac:dyDescent="0.25">
      <c r="AD7922" s="157">
        <f t="shared" si="261"/>
        <v>0.87700000000000067</v>
      </c>
      <c r="AE7922" s="157">
        <f>IF('1a-Electricity'!$R$77="no","",ROUND(AD7922,4))</f>
        <v>0.877</v>
      </c>
      <c r="AF7922" s="157">
        <f>IF('1a-Electricity'!$R$78="no","",ROUND(AD7922,4))</f>
        <v>0.877</v>
      </c>
      <c r="AG7922" s="157">
        <f>IF('1a-Electricity'!$R$79="no","",ROUND(AD7922,4))</f>
        <v>0.877</v>
      </c>
      <c r="BL7922" s="157">
        <f t="shared" si="262"/>
        <v>0.87600000000000067</v>
      </c>
      <c r="BM7922" s="157">
        <f>IF('1b-NaturalGas'!$R$87="no","",ROUND(BL7922,4))</f>
        <v>0.876</v>
      </c>
      <c r="BN7922" s="157">
        <f>IF('1b-NaturalGas'!$R$88="no","",ROUND(BL7922,4))</f>
        <v>0.876</v>
      </c>
      <c r="BO7922" s="157">
        <f>IF('1b-NaturalGas'!$R$89="no","",ROUND(BL7922,4))</f>
        <v>0.876</v>
      </c>
      <c r="BP7922" s="157">
        <f>IF('1b-NaturalGas'!$R$90="no","not applicable (based on previous answers)",ROUND(BL7922,4))</f>
        <v>0.876</v>
      </c>
      <c r="BQ7922" s="157">
        <f>IF('1b-NaturalGas'!$R$91="no","not applicable (based on previous answers)",ROUND(BL7922,4))</f>
        <v>0.876</v>
      </c>
    </row>
    <row r="7923" spans="30:69" x14ac:dyDescent="0.25">
      <c r="AD7923" s="157">
        <f t="shared" si="261"/>
        <v>0.87800000000000067</v>
      </c>
      <c r="AE7923" s="157">
        <f>IF('1a-Electricity'!$R$77="no","",ROUND(AD7923,4))</f>
        <v>0.878</v>
      </c>
      <c r="AF7923" s="157">
        <f>IF('1a-Electricity'!$R$78="no","",ROUND(AD7923,4))</f>
        <v>0.878</v>
      </c>
      <c r="AG7923" s="157">
        <f>IF('1a-Electricity'!$R$79="no","",ROUND(AD7923,4))</f>
        <v>0.878</v>
      </c>
      <c r="BL7923" s="157">
        <f t="shared" si="262"/>
        <v>0.87700000000000067</v>
      </c>
      <c r="BM7923" s="157">
        <f>IF('1b-NaturalGas'!$R$87="no","",ROUND(BL7923,4))</f>
        <v>0.877</v>
      </c>
      <c r="BN7923" s="157">
        <f>IF('1b-NaturalGas'!$R$88="no","",ROUND(BL7923,4))</f>
        <v>0.877</v>
      </c>
      <c r="BO7923" s="157">
        <f>IF('1b-NaturalGas'!$R$89="no","",ROUND(BL7923,4))</f>
        <v>0.877</v>
      </c>
      <c r="BP7923" s="157">
        <f>IF('1b-NaturalGas'!$R$90="no","not applicable (based on previous answers)",ROUND(BL7923,4))</f>
        <v>0.877</v>
      </c>
      <c r="BQ7923" s="157">
        <f>IF('1b-NaturalGas'!$R$91="no","not applicable (based on previous answers)",ROUND(BL7923,4))</f>
        <v>0.877</v>
      </c>
    </row>
    <row r="7924" spans="30:69" x14ac:dyDescent="0.25">
      <c r="AD7924" s="157">
        <f t="shared" si="261"/>
        <v>0.87900000000000067</v>
      </c>
      <c r="AE7924" s="157">
        <f>IF('1a-Electricity'!$R$77="no","",ROUND(AD7924,4))</f>
        <v>0.879</v>
      </c>
      <c r="AF7924" s="157">
        <f>IF('1a-Electricity'!$R$78="no","",ROUND(AD7924,4))</f>
        <v>0.879</v>
      </c>
      <c r="AG7924" s="157">
        <f>IF('1a-Electricity'!$R$79="no","",ROUND(AD7924,4))</f>
        <v>0.879</v>
      </c>
      <c r="BL7924" s="157">
        <f t="shared" si="262"/>
        <v>0.87800000000000067</v>
      </c>
      <c r="BM7924" s="157">
        <f>IF('1b-NaturalGas'!$R$87="no","",ROUND(BL7924,4))</f>
        <v>0.878</v>
      </c>
      <c r="BN7924" s="157">
        <f>IF('1b-NaturalGas'!$R$88="no","",ROUND(BL7924,4))</f>
        <v>0.878</v>
      </c>
      <c r="BO7924" s="157">
        <f>IF('1b-NaturalGas'!$R$89="no","",ROUND(BL7924,4))</f>
        <v>0.878</v>
      </c>
      <c r="BP7924" s="157">
        <f>IF('1b-NaturalGas'!$R$90="no","not applicable (based on previous answers)",ROUND(BL7924,4))</f>
        <v>0.878</v>
      </c>
      <c r="BQ7924" s="157">
        <f>IF('1b-NaturalGas'!$R$91="no","not applicable (based on previous answers)",ROUND(BL7924,4))</f>
        <v>0.878</v>
      </c>
    </row>
    <row r="7925" spans="30:69" x14ac:dyDescent="0.25">
      <c r="AD7925" s="157">
        <f t="shared" si="261"/>
        <v>0.88000000000000067</v>
      </c>
      <c r="AE7925" s="157">
        <f>IF('1a-Electricity'!$R$77="no","",ROUND(AD7925,4))</f>
        <v>0.88</v>
      </c>
      <c r="AF7925" s="157">
        <f>IF('1a-Electricity'!$R$78="no","",ROUND(AD7925,4))</f>
        <v>0.88</v>
      </c>
      <c r="AG7925" s="157">
        <f>IF('1a-Electricity'!$R$79="no","",ROUND(AD7925,4))</f>
        <v>0.88</v>
      </c>
      <c r="BL7925" s="157">
        <f t="shared" si="262"/>
        <v>0.87900000000000067</v>
      </c>
      <c r="BM7925" s="157">
        <f>IF('1b-NaturalGas'!$R$87="no","",ROUND(BL7925,4))</f>
        <v>0.879</v>
      </c>
      <c r="BN7925" s="157">
        <f>IF('1b-NaturalGas'!$R$88="no","",ROUND(BL7925,4))</f>
        <v>0.879</v>
      </c>
      <c r="BO7925" s="157">
        <f>IF('1b-NaturalGas'!$R$89="no","",ROUND(BL7925,4))</f>
        <v>0.879</v>
      </c>
      <c r="BP7925" s="157">
        <f>IF('1b-NaturalGas'!$R$90="no","not applicable (based on previous answers)",ROUND(BL7925,4))</f>
        <v>0.879</v>
      </c>
      <c r="BQ7925" s="157">
        <f>IF('1b-NaturalGas'!$R$91="no","not applicable (based on previous answers)",ROUND(BL7925,4))</f>
        <v>0.879</v>
      </c>
    </row>
    <row r="7926" spans="30:69" x14ac:dyDescent="0.25">
      <c r="AD7926" s="157">
        <f t="shared" si="261"/>
        <v>0.88100000000000067</v>
      </c>
      <c r="AE7926" s="157">
        <f>IF('1a-Electricity'!$R$77="no","",ROUND(AD7926,4))</f>
        <v>0.88100000000000001</v>
      </c>
      <c r="AF7926" s="157">
        <f>IF('1a-Electricity'!$R$78="no","",ROUND(AD7926,4))</f>
        <v>0.88100000000000001</v>
      </c>
      <c r="AG7926" s="157">
        <f>IF('1a-Electricity'!$R$79="no","",ROUND(AD7926,4))</f>
        <v>0.88100000000000001</v>
      </c>
      <c r="BL7926" s="157">
        <f t="shared" si="262"/>
        <v>0.88000000000000067</v>
      </c>
      <c r="BM7926" s="157">
        <f>IF('1b-NaturalGas'!$R$87="no","",ROUND(BL7926,4))</f>
        <v>0.88</v>
      </c>
      <c r="BN7926" s="157">
        <f>IF('1b-NaturalGas'!$R$88="no","",ROUND(BL7926,4))</f>
        <v>0.88</v>
      </c>
      <c r="BO7926" s="157">
        <f>IF('1b-NaturalGas'!$R$89="no","",ROUND(BL7926,4))</f>
        <v>0.88</v>
      </c>
      <c r="BP7926" s="157">
        <f>IF('1b-NaturalGas'!$R$90="no","not applicable (based on previous answers)",ROUND(BL7926,4))</f>
        <v>0.88</v>
      </c>
      <c r="BQ7926" s="157">
        <f>IF('1b-NaturalGas'!$R$91="no","not applicable (based on previous answers)",ROUND(BL7926,4))</f>
        <v>0.88</v>
      </c>
    </row>
    <row r="7927" spans="30:69" x14ac:dyDescent="0.25">
      <c r="AD7927" s="157">
        <f t="shared" si="261"/>
        <v>0.88200000000000067</v>
      </c>
      <c r="AE7927" s="157">
        <f>IF('1a-Electricity'!$R$77="no","",ROUND(AD7927,4))</f>
        <v>0.88200000000000001</v>
      </c>
      <c r="AF7927" s="157">
        <f>IF('1a-Electricity'!$R$78="no","",ROUND(AD7927,4))</f>
        <v>0.88200000000000001</v>
      </c>
      <c r="AG7927" s="157">
        <f>IF('1a-Electricity'!$R$79="no","",ROUND(AD7927,4))</f>
        <v>0.88200000000000001</v>
      </c>
      <c r="BL7927" s="157">
        <f t="shared" si="262"/>
        <v>0.88100000000000067</v>
      </c>
      <c r="BM7927" s="157">
        <f>IF('1b-NaturalGas'!$R$87="no","",ROUND(BL7927,4))</f>
        <v>0.88100000000000001</v>
      </c>
      <c r="BN7927" s="157">
        <f>IF('1b-NaturalGas'!$R$88="no","",ROUND(BL7927,4))</f>
        <v>0.88100000000000001</v>
      </c>
      <c r="BO7927" s="157">
        <f>IF('1b-NaturalGas'!$R$89="no","",ROUND(BL7927,4))</f>
        <v>0.88100000000000001</v>
      </c>
      <c r="BP7927" s="157">
        <f>IF('1b-NaturalGas'!$R$90="no","not applicable (based on previous answers)",ROUND(BL7927,4))</f>
        <v>0.88100000000000001</v>
      </c>
      <c r="BQ7927" s="157">
        <f>IF('1b-NaturalGas'!$R$91="no","not applicable (based on previous answers)",ROUND(BL7927,4))</f>
        <v>0.88100000000000001</v>
      </c>
    </row>
    <row r="7928" spans="30:69" x14ac:dyDescent="0.25">
      <c r="AD7928" s="157">
        <f t="shared" si="261"/>
        <v>0.88300000000000067</v>
      </c>
      <c r="AE7928" s="157">
        <f>IF('1a-Electricity'!$R$77="no","",ROUND(AD7928,4))</f>
        <v>0.88300000000000001</v>
      </c>
      <c r="AF7928" s="157">
        <f>IF('1a-Electricity'!$R$78="no","",ROUND(AD7928,4))</f>
        <v>0.88300000000000001</v>
      </c>
      <c r="AG7928" s="157">
        <f>IF('1a-Electricity'!$R$79="no","",ROUND(AD7928,4))</f>
        <v>0.88300000000000001</v>
      </c>
      <c r="BL7928" s="157">
        <f t="shared" si="262"/>
        <v>0.88200000000000067</v>
      </c>
      <c r="BM7928" s="157">
        <f>IF('1b-NaturalGas'!$R$87="no","",ROUND(BL7928,4))</f>
        <v>0.88200000000000001</v>
      </c>
      <c r="BN7928" s="157">
        <f>IF('1b-NaturalGas'!$R$88="no","",ROUND(BL7928,4))</f>
        <v>0.88200000000000001</v>
      </c>
      <c r="BO7928" s="157">
        <f>IF('1b-NaturalGas'!$R$89="no","",ROUND(BL7928,4))</f>
        <v>0.88200000000000001</v>
      </c>
      <c r="BP7928" s="157">
        <f>IF('1b-NaturalGas'!$R$90="no","not applicable (based on previous answers)",ROUND(BL7928,4))</f>
        <v>0.88200000000000001</v>
      </c>
      <c r="BQ7928" s="157">
        <f>IF('1b-NaturalGas'!$R$91="no","not applicable (based on previous answers)",ROUND(BL7928,4))</f>
        <v>0.88200000000000001</v>
      </c>
    </row>
    <row r="7929" spans="30:69" x14ac:dyDescent="0.25">
      <c r="AD7929" s="157">
        <f t="shared" si="261"/>
        <v>0.88400000000000067</v>
      </c>
      <c r="AE7929" s="157">
        <f>IF('1a-Electricity'!$R$77="no","",ROUND(AD7929,4))</f>
        <v>0.88400000000000001</v>
      </c>
      <c r="AF7929" s="157">
        <f>IF('1a-Electricity'!$R$78="no","",ROUND(AD7929,4))</f>
        <v>0.88400000000000001</v>
      </c>
      <c r="AG7929" s="157">
        <f>IF('1a-Electricity'!$R$79="no","",ROUND(AD7929,4))</f>
        <v>0.88400000000000001</v>
      </c>
      <c r="BL7929" s="157">
        <f t="shared" si="262"/>
        <v>0.88300000000000067</v>
      </c>
      <c r="BM7929" s="157">
        <f>IF('1b-NaturalGas'!$R$87="no","",ROUND(BL7929,4))</f>
        <v>0.88300000000000001</v>
      </c>
      <c r="BN7929" s="157">
        <f>IF('1b-NaturalGas'!$R$88="no","",ROUND(BL7929,4))</f>
        <v>0.88300000000000001</v>
      </c>
      <c r="BO7929" s="157">
        <f>IF('1b-NaturalGas'!$R$89="no","",ROUND(BL7929,4))</f>
        <v>0.88300000000000001</v>
      </c>
      <c r="BP7929" s="157">
        <f>IF('1b-NaturalGas'!$R$90="no","not applicable (based on previous answers)",ROUND(BL7929,4))</f>
        <v>0.88300000000000001</v>
      </c>
      <c r="BQ7929" s="157">
        <f>IF('1b-NaturalGas'!$R$91="no","not applicable (based on previous answers)",ROUND(BL7929,4))</f>
        <v>0.88300000000000001</v>
      </c>
    </row>
    <row r="7930" spans="30:69" x14ac:dyDescent="0.25">
      <c r="AD7930" s="157">
        <f t="shared" si="261"/>
        <v>0.88500000000000068</v>
      </c>
      <c r="AE7930" s="157">
        <f>IF('1a-Electricity'!$R$77="no","",ROUND(AD7930,4))</f>
        <v>0.88500000000000001</v>
      </c>
      <c r="AF7930" s="157">
        <f>IF('1a-Electricity'!$R$78="no","",ROUND(AD7930,4))</f>
        <v>0.88500000000000001</v>
      </c>
      <c r="AG7930" s="157">
        <f>IF('1a-Electricity'!$R$79="no","",ROUND(AD7930,4))</f>
        <v>0.88500000000000001</v>
      </c>
      <c r="BL7930" s="157">
        <f t="shared" si="262"/>
        <v>0.88400000000000067</v>
      </c>
      <c r="BM7930" s="157">
        <f>IF('1b-NaturalGas'!$R$87="no","",ROUND(BL7930,4))</f>
        <v>0.88400000000000001</v>
      </c>
      <c r="BN7930" s="157">
        <f>IF('1b-NaturalGas'!$R$88="no","",ROUND(BL7930,4))</f>
        <v>0.88400000000000001</v>
      </c>
      <c r="BO7930" s="157">
        <f>IF('1b-NaturalGas'!$R$89="no","",ROUND(BL7930,4))</f>
        <v>0.88400000000000001</v>
      </c>
      <c r="BP7930" s="157">
        <f>IF('1b-NaturalGas'!$R$90="no","not applicable (based on previous answers)",ROUND(BL7930,4))</f>
        <v>0.88400000000000001</v>
      </c>
      <c r="BQ7930" s="157">
        <f>IF('1b-NaturalGas'!$R$91="no","not applicable (based on previous answers)",ROUND(BL7930,4))</f>
        <v>0.88400000000000001</v>
      </c>
    </row>
    <row r="7931" spans="30:69" x14ac:dyDescent="0.25">
      <c r="AD7931" s="157">
        <f t="shared" si="261"/>
        <v>0.88600000000000068</v>
      </c>
      <c r="AE7931" s="157">
        <f>IF('1a-Electricity'!$R$77="no","",ROUND(AD7931,4))</f>
        <v>0.88600000000000001</v>
      </c>
      <c r="AF7931" s="157">
        <f>IF('1a-Electricity'!$R$78="no","",ROUND(AD7931,4))</f>
        <v>0.88600000000000001</v>
      </c>
      <c r="AG7931" s="157">
        <f>IF('1a-Electricity'!$R$79="no","",ROUND(AD7931,4))</f>
        <v>0.88600000000000001</v>
      </c>
      <c r="BL7931" s="157">
        <f t="shared" si="262"/>
        <v>0.88500000000000068</v>
      </c>
      <c r="BM7931" s="157">
        <f>IF('1b-NaturalGas'!$R$87="no","",ROUND(BL7931,4))</f>
        <v>0.88500000000000001</v>
      </c>
      <c r="BN7931" s="157">
        <f>IF('1b-NaturalGas'!$R$88="no","",ROUND(BL7931,4))</f>
        <v>0.88500000000000001</v>
      </c>
      <c r="BO7931" s="157">
        <f>IF('1b-NaturalGas'!$R$89="no","",ROUND(BL7931,4))</f>
        <v>0.88500000000000001</v>
      </c>
      <c r="BP7931" s="157">
        <f>IF('1b-NaturalGas'!$R$90="no","not applicable (based on previous answers)",ROUND(BL7931,4))</f>
        <v>0.88500000000000001</v>
      </c>
      <c r="BQ7931" s="157">
        <f>IF('1b-NaturalGas'!$R$91="no","not applicable (based on previous answers)",ROUND(BL7931,4))</f>
        <v>0.88500000000000001</v>
      </c>
    </row>
    <row r="7932" spans="30:69" x14ac:dyDescent="0.25">
      <c r="AD7932" s="157">
        <f t="shared" si="261"/>
        <v>0.88700000000000068</v>
      </c>
      <c r="AE7932" s="157">
        <f>IF('1a-Electricity'!$R$77="no","",ROUND(AD7932,4))</f>
        <v>0.88700000000000001</v>
      </c>
      <c r="AF7932" s="157">
        <f>IF('1a-Electricity'!$R$78="no","",ROUND(AD7932,4))</f>
        <v>0.88700000000000001</v>
      </c>
      <c r="AG7932" s="157">
        <f>IF('1a-Electricity'!$R$79="no","",ROUND(AD7932,4))</f>
        <v>0.88700000000000001</v>
      </c>
      <c r="BL7932" s="157">
        <f t="shared" si="262"/>
        <v>0.88600000000000068</v>
      </c>
      <c r="BM7932" s="157">
        <f>IF('1b-NaturalGas'!$R$87="no","",ROUND(BL7932,4))</f>
        <v>0.88600000000000001</v>
      </c>
      <c r="BN7932" s="157">
        <f>IF('1b-NaturalGas'!$R$88="no","",ROUND(BL7932,4))</f>
        <v>0.88600000000000001</v>
      </c>
      <c r="BO7932" s="157">
        <f>IF('1b-NaturalGas'!$R$89="no","",ROUND(BL7932,4))</f>
        <v>0.88600000000000001</v>
      </c>
      <c r="BP7932" s="157">
        <f>IF('1b-NaturalGas'!$R$90="no","not applicable (based on previous answers)",ROUND(BL7932,4))</f>
        <v>0.88600000000000001</v>
      </c>
      <c r="BQ7932" s="157">
        <f>IF('1b-NaturalGas'!$R$91="no","not applicable (based on previous answers)",ROUND(BL7932,4))</f>
        <v>0.88600000000000001</v>
      </c>
    </row>
    <row r="7933" spans="30:69" x14ac:dyDescent="0.25">
      <c r="AD7933" s="157">
        <f t="shared" si="261"/>
        <v>0.88800000000000068</v>
      </c>
      <c r="AE7933" s="157">
        <f>IF('1a-Electricity'!$R$77="no","",ROUND(AD7933,4))</f>
        <v>0.88800000000000001</v>
      </c>
      <c r="AF7933" s="157">
        <f>IF('1a-Electricity'!$R$78="no","",ROUND(AD7933,4))</f>
        <v>0.88800000000000001</v>
      </c>
      <c r="AG7933" s="157">
        <f>IF('1a-Electricity'!$R$79="no","",ROUND(AD7933,4))</f>
        <v>0.88800000000000001</v>
      </c>
      <c r="BL7933" s="157">
        <f t="shared" si="262"/>
        <v>0.88700000000000068</v>
      </c>
      <c r="BM7933" s="157">
        <f>IF('1b-NaturalGas'!$R$87="no","",ROUND(BL7933,4))</f>
        <v>0.88700000000000001</v>
      </c>
      <c r="BN7933" s="157">
        <f>IF('1b-NaturalGas'!$R$88="no","",ROUND(BL7933,4))</f>
        <v>0.88700000000000001</v>
      </c>
      <c r="BO7933" s="157">
        <f>IF('1b-NaturalGas'!$R$89="no","",ROUND(BL7933,4))</f>
        <v>0.88700000000000001</v>
      </c>
      <c r="BP7933" s="157">
        <f>IF('1b-NaturalGas'!$R$90="no","not applicable (based on previous answers)",ROUND(BL7933,4))</f>
        <v>0.88700000000000001</v>
      </c>
      <c r="BQ7933" s="157">
        <f>IF('1b-NaturalGas'!$R$91="no","not applicable (based on previous answers)",ROUND(BL7933,4))</f>
        <v>0.88700000000000001</v>
      </c>
    </row>
    <row r="7934" spans="30:69" x14ac:dyDescent="0.25">
      <c r="AD7934" s="157">
        <f t="shared" ref="AD7934:AD7997" si="263">AD7933+0.001</f>
        <v>0.88900000000000068</v>
      </c>
      <c r="AE7934" s="157">
        <f>IF('1a-Electricity'!$R$77="no","",ROUND(AD7934,4))</f>
        <v>0.88900000000000001</v>
      </c>
      <c r="AF7934" s="157">
        <f>IF('1a-Electricity'!$R$78="no","",ROUND(AD7934,4))</f>
        <v>0.88900000000000001</v>
      </c>
      <c r="AG7934" s="157">
        <f>IF('1a-Electricity'!$R$79="no","",ROUND(AD7934,4))</f>
        <v>0.88900000000000001</v>
      </c>
      <c r="BL7934" s="157">
        <f t="shared" si="262"/>
        <v>0.88800000000000068</v>
      </c>
      <c r="BM7934" s="157">
        <f>IF('1b-NaturalGas'!$R$87="no","",ROUND(BL7934,4))</f>
        <v>0.88800000000000001</v>
      </c>
      <c r="BN7934" s="157">
        <f>IF('1b-NaturalGas'!$R$88="no","",ROUND(BL7934,4))</f>
        <v>0.88800000000000001</v>
      </c>
      <c r="BO7934" s="157">
        <f>IF('1b-NaturalGas'!$R$89="no","",ROUND(BL7934,4))</f>
        <v>0.88800000000000001</v>
      </c>
      <c r="BP7934" s="157">
        <f>IF('1b-NaturalGas'!$R$90="no","not applicable (based on previous answers)",ROUND(BL7934,4))</f>
        <v>0.88800000000000001</v>
      </c>
      <c r="BQ7934" s="157">
        <f>IF('1b-NaturalGas'!$R$91="no","not applicable (based on previous answers)",ROUND(BL7934,4))</f>
        <v>0.88800000000000001</v>
      </c>
    </row>
    <row r="7935" spans="30:69" x14ac:dyDescent="0.25">
      <c r="AD7935" s="157">
        <f t="shared" si="263"/>
        <v>0.89000000000000068</v>
      </c>
      <c r="AE7935" s="157">
        <f>IF('1a-Electricity'!$R$77="no","",ROUND(AD7935,4))</f>
        <v>0.89</v>
      </c>
      <c r="AF7935" s="157">
        <f>IF('1a-Electricity'!$R$78="no","",ROUND(AD7935,4))</f>
        <v>0.89</v>
      </c>
      <c r="AG7935" s="157">
        <f>IF('1a-Electricity'!$R$79="no","",ROUND(AD7935,4))</f>
        <v>0.89</v>
      </c>
      <c r="BL7935" s="157">
        <f t="shared" ref="BL7935:BL7998" si="264">BL7934+0.001</f>
        <v>0.88900000000000068</v>
      </c>
      <c r="BM7935" s="157">
        <f>IF('1b-NaturalGas'!$R$87="no","",ROUND(BL7935,4))</f>
        <v>0.88900000000000001</v>
      </c>
      <c r="BN7935" s="157">
        <f>IF('1b-NaturalGas'!$R$88="no","",ROUND(BL7935,4))</f>
        <v>0.88900000000000001</v>
      </c>
      <c r="BO7935" s="157">
        <f>IF('1b-NaturalGas'!$R$89="no","",ROUND(BL7935,4))</f>
        <v>0.88900000000000001</v>
      </c>
      <c r="BP7935" s="157">
        <f>IF('1b-NaturalGas'!$R$90="no","not applicable (based on previous answers)",ROUND(BL7935,4))</f>
        <v>0.88900000000000001</v>
      </c>
      <c r="BQ7935" s="157">
        <f>IF('1b-NaturalGas'!$R$91="no","not applicable (based on previous answers)",ROUND(BL7935,4))</f>
        <v>0.88900000000000001</v>
      </c>
    </row>
    <row r="7936" spans="30:69" x14ac:dyDescent="0.25">
      <c r="AD7936" s="157">
        <f t="shared" si="263"/>
        <v>0.89100000000000068</v>
      </c>
      <c r="AE7936" s="157">
        <f>IF('1a-Electricity'!$R$77="no","",ROUND(AD7936,4))</f>
        <v>0.89100000000000001</v>
      </c>
      <c r="AF7936" s="157">
        <f>IF('1a-Electricity'!$R$78="no","",ROUND(AD7936,4))</f>
        <v>0.89100000000000001</v>
      </c>
      <c r="AG7936" s="157">
        <f>IF('1a-Electricity'!$R$79="no","",ROUND(AD7936,4))</f>
        <v>0.89100000000000001</v>
      </c>
      <c r="BL7936" s="157">
        <f t="shared" si="264"/>
        <v>0.89000000000000068</v>
      </c>
      <c r="BM7936" s="157">
        <f>IF('1b-NaturalGas'!$R$87="no","",ROUND(BL7936,4))</f>
        <v>0.89</v>
      </c>
      <c r="BN7936" s="157">
        <f>IF('1b-NaturalGas'!$R$88="no","",ROUND(BL7936,4))</f>
        <v>0.89</v>
      </c>
      <c r="BO7936" s="157">
        <f>IF('1b-NaturalGas'!$R$89="no","",ROUND(BL7936,4))</f>
        <v>0.89</v>
      </c>
      <c r="BP7936" s="157">
        <f>IF('1b-NaturalGas'!$R$90="no","not applicable (based on previous answers)",ROUND(BL7936,4))</f>
        <v>0.89</v>
      </c>
      <c r="BQ7936" s="157">
        <f>IF('1b-NaturalGas'!$R$91="no","not applicable (based on previous answers)",ROUND(BL7936,4))</f>
        <v>0.89</v>
      </c>
    </row>
    <row r="7937" spans="30:69" x14ac:dyDescent="0.25">
      <c r="AD7937" s="157">
        <f t="shared" si="263"/>
        <v>0.89200000000000068</v>
      </c>
      <c r="AE7937" s="157">
        <f>IF('1a-Electricity'!$R$77="no","",ROUND(AD7937,4))</f>
        <v>0.89200000000000002</v>
      </c>
      <c r="AF7937" s="157">
        <f>IF('1a-Electricity'!$R$78="no","",ROUND(AD7937,4))</f>
        <v>0.89200000000000002</v>
      </c>
      <c r="AG7937" s="157">
        <f>IF('1a-Electricity'!$R$79="no","",ROUND(AD7937,4))</f>
        <v>0.89200000000000002</v>
      </c>
      <c r="BL7937" s="157">
        <f t="shared" si="264"/>
        <v>0.89100000000000068</v>
      </c>
      <c r="BM7937" s="157">
        <f>IF('1b-NaturalGas'!$R$87="no","",ROUND(BL7937,4))</f>
        <v>0.89100000000000001</v>
      </c>
      <c r="BN7937" s="157">
        <f>IF('1b-NaturalGas'!$R$88="no","",ROUND(BL7937,4))</f>
        <v>0.89100000000000001</v>
      </c>
      <c r="BO7937" s="157">
        <f>IF('1b-NaturalGas'!$R$89="no","",ROUND(BL7937,4))</f>
        <v>0.89100000000000001</v>
      </c>
      <c r="BP7937" s="157">
        <f>IF('1b-NaturalGas'!$R$90="no","not applicable (based on previous answers)",ROUND(BL7937,4))</f>
        <v>0.89100000000000001</v>
      </c>
      <c r="BQ7937" s="157">
        <f>IF('1b-NaturalGas'!$R$91="no","not applicable (based on previous answers)",ROUND(BL7937,4))</f>
        <v>0.89100000000000001</v>
      </c>
    </row>
    <row r="7938" spans="30:69" x14ac:dyDescent="0.25">
      <c r="AD7938" s="157">
        <f t="shared" si="263"/>
        <v>0.89300000000000068</v>
      </c>
      <c r="AE7938" s="157">
        <f>IF('1a-Electricity'!$R$77="no","",ROUND(AD7938,4))</f>
        <v>0.89300000000000002</v>
      </c>
      <c r="AF7938" s="157">
        <f>IF('1a-Electricity'!$R$78="no","",ROUND(AD7938,4))</f>
        <v>0.89300000000000002</v>
      </c>
      <c r="AG7938" s="157">
        <f>IF('1a-Electricity'!$R$79="no","",ROUND(AD7938,4))</f>
        <v>0.89300000000000002</v>
      </c>
      <c r="BL7938" s="157">
        <f t="shared" si="264"/>
        <v>0.89200000000000068</v>
      </c>
      <c r="BM7938" s="157">
        <f>IF('1b-NaturalGas'!$R$87="no","",ROUND(BL7938,4))</f>
        <v>0.89200000000000002</v>
      </c>
      <c r="BN7938" s="157">
        <f>IF('1b-NaturalGas'!$R$88="no","",ROUND(BL7938,4))</f>
        <v>0.89200000000000002</v>
      </c>
      <c r="BO7938" s="157">
        <f>IF('1b-NaturalGas'!$R$89="no","",ROUND(BL7938,4))</f>
        <v>0.89200000000000002</v>
      </c>
      <c r="BP7938" s="157">
        <f>IF('1b-NaturalGas'!$R$90="no","not applicable (based on previous answers)",ROUND(BL7938,4))</f>
        <v>0.89200000000000002</v>
      </c>
      <c r="BQ7938" s="157">
        <f>IF('1b-NaturalGas'!$R$91="no","not applicable (based on previous answers)",ROUND(BL7938,4))</f>
        <v>0.89200000000000002</v>
      </c>
    </row>
    <row r="7939" spans="30:69" x14ac:dyDescent="0.25">
      <c r="AD7939" s="157">
        <f t="shared" si="263"/>
        <v>0.89400000000000068</v>
      </c>
      <c r="AE7939" s="157">
        <f>IF('1a-Electricity'!$R$77="no","",ROUND(AD7939,4))</f>
        <v>0.89400000000000002</v>
      </c>
      <c r="AF7939" s="157">
        <f>IF('1a-Electricity'!$R$78="no","",ROUND(AD7939,4))</f>
        <v>0.89400000000000002</v>
      </c>
      <c r="AG7939" s="157">
        <f>IF('1a-Electricity'!$R$79="no","",ROUND(AD7939,4))</f>
        <v>0.89400000000000002</v>
      </c>
      <c r="BL7939" s="157">
        <f t="shared" si="264"/>
        <v>0.89300000000000068</v>
      </c>
      <c r="BM7939" s="157">
        <f>IF('1b-NaturalGas'!$R$87="no","",ROUND(BL7939,4))</f>
        <v>0.89300000000000002</v>
      </c>
      <c r="BN7939" s="157">
        <f>IF('1b-NaturalGas'!$R$88="no","",ROUND(BL7939,4))</f>
        <v>0.89300000000000002</v>
      </c>
      <c r="BO7939" s="157">
        <f>IF('1b-NaturalGas'!$R$89="no","",ROUND(BL7939,4))</f>
        <v>0.89300000000000002</v>
      </c>
      <c r="BP7939" s="157">
        <f>IF('1b-NaturalGas'!$R$90="no","not applicable (based on previous answers)",ROUND(BL7939,4))</f>
        <v>0.89300000000000002</v>
      </c>
      <c r="BQ7939" s="157">
        <f>IF('1b-NaturalGas'!$R$91="no","not applicable (based on previous answers)",ROUND(BL7939,4))</f>
        <v>0.89300000000000002</v>
      </c>
    </row>
    <row r="7940" spans="30:69" x14ac:dyDescent="0.25">
      <c r="AD7940" s="157">
        <f t="shared" si="263"/>
        <v>0.89500000000000068</v>
      </c>
      <c r="AE7940" s="157">
        <f>IF('1a-Electricity'!$R$77="no","",ROUND(AD7940,4))</f>
        <v>0.89500000000000002</v>
      </c>
      <c r="AF7940" s="157">
        <f>IF('1a-Electricity'!$R$78="no","",ROUND(AD7940,4))</f>
        <v>0.89500000000000002</v>
      </c>
      <c r="AG7940" s="157">
        <f>IF('1a-Electricity'!$R$79="no","",ROUND(AD7940,4))</f>
        <v>0.89500000000000002</v>
      </c>
      <c r="BL7940" s="157">
        <f t="shared" si="264"/>
        <v>0.89400000000000068</v>
      </c>
      <c r="BM7940" s="157">
        <f>IF('1b-NaturalGas'!$R$87="no","",ROUND(BL7940,4))</f>
        <v>0.89400000000000002</v>
      </c>
      <c r="BN7940" s="157">
        <f>IF('1b-NaturalGas'!$R$88="no","",ROUND(BL7940,4))</f>
        <v>0.89400000000000002</v>
      </c>
      <c r="BO7940" s="157">
        <f>IF('1b-NaturalGas'!$R$89="no","",ROUND(BL7940,4))</f>
        <v>0.89400000000000002</v>
      </c>
      <c r="BP7940" s="157">
        <f>IF('1b-NaturalGas'!$R$90="no","not applicable (based on previous answers)",ROUND(BL7940,4))</f>
        <v>0.89400000000000002</v>
      </c>
      <c r="BQ7940" s="157">
        <f>IF('1b-NaturalGas'!$R$91="no","not applicable (based on previous answers)",ROUND(BL7940,4))</f>
        <v>0.89400000000000002</v>
      </c>
    </row>
    <row r="7941" spans="30:69" x14ac:dyDescent="0.25">
      <c r="AD7941" s="157">
        <f t="shared" si="263"/>
        <v>0.89600000000000068</v>
      </c>
      <c r="AE7941" s="157">
        <f>IF('1a-Electricity'!$R$77="no","",ROUND(AD7941,4))</f>
        <v>0.89600000000000002</v>
      </c>
      <c r="AF7941" s="157">
        <f>IF('1a-Electricity'!$R$78="no","",ROUND(AD7941,4))</f>
        <v>0.89600000000000002</v>
      </c>
      <c r="AG7941" s="157">
        <f>IF('1a-Electricity'!$R$79="no","",ROUND(AD7941,4))</f>
        <v>0.89600000000000002</v>
      </c>
      <c r="BL7941" s="157">
        <f t="shared" si="264"/>
        <v>0.89500000000000068</v>
      </c>
      <c r="BM7941" s="157">
        <f>IF('1b-NaturalGas'!$R$87="no","",ROUND(BL7941,4))</f>
        <v>0.89500000000000002</v>
      </c>
      <c r="BN7941" s="157">
        <f>IF('1b-NaturalGas'!$R$88="no","",ROUND(BL7941,4))</f>
        <v>0.89500000000000002</v>
      </c>
      <c r="BO7941" s="157">
        <f>IF('1b-NaturalGas'!$R$89="no","",ROUND(BL7941,4))</f>
        <v>0.89500000000000002</v>
      </c>
      <c r="BP7941" s="157">
        <f>IF('1b-NaturalGas'!$R$90="no","not applicable (based on previous answers)",ROUND(BL7941,4))</f>
        <v>0.89500000000000002</v>
      </c>
      <c r="BQ7941" s="157">
        <f>IF('1b-NaturalGas'!$R$91="no","not applicable (based on previous answers)",ROUND(BL7941,4))</f>
        <v>0.89500000000000002</v>
      </c>
    </row>
    <row r="7942" spans="30:69" x14ac:dyDescent="0.25">
      <c r="AD7942" s="157">
        <f t="shared" si="263"/>
        <v>0.89700000000000069</v>
      </c>
      <c r="AE7942" s="157">
        <f>IF('1a-Electricity'!$R$77="no","",ROUND(AD7942,4))</f>
        <v>0.89700000000000002</v>
      </c>
      <c r="AF7942" s="157">
        <f>IF('1a-Electricity'!$R$78="no","",ROUND(AD7942,4))</f>
        <v>0.89700000000000002</v>
      </c>
      <c r="AG7942" s="157">
        <f>IF('1a-Electricity'!$R$79="no","",ROUND(AD7942,4))</f>
        <v>0.89700000000000002</v>
      </c>
      <c r="BL7942" s="157">
        <f t="shared" si="264"/>
        <v>0.89600000000000068</v>
      </c>
      <c r="BM7942" s="157">
        <f>IF('1b-NaturalGas'!$R$87="no","",ROUND(BL7942,4))</f>
        <v>0.89600000000000002</v>
      </c>
      <c r="BN7942" s="157">
        <f>IF('1b-NaturalGas'!$R$88="no","",ROUND(BL7942,4))</f>
        <v>0.89600000000000002</v>
      </c>
      <c r="BO7942" s="157">
        <f>IF('1b-NaturalGas'!$R$89="no","",ROUND(BL7942,4))</f>
        <v>0.89600000000000002</v>
      </c>
      <c r="BP7942" s="157">
        <f>IF('1b-NaturalGas'!$R$90="no","not applicable (based on previous answers)",ROUND(BL7942,4))</f>
        <v>0.89600000000000002</v>
      </c>
      <c r="BQ7942" s="157">
        <f>IF('1b-NaturalGas'!$R$91="no","not applicable (based on previous answers)",ROUND(BL7942,4))</f>
        <v>0.89600000000000002</v>
      </c>
    </row>
    <row r="7943" spans="30:69" x14ac:dyDescent="0.25">
      <c r="AD7943" s="157">
        <f t="shared" si="263"/>
        <v>0.89800000000000069</v>
      </c>
      <c r="AE7943" s="157">
        <f>IF('1a-Electricity'!$R$77="no","",ROUND(AD7943,4))</f>
        <v>0.89800000000000002</v>
      </c>
      <c r="AF7943" s="157">
        <f>IF('1a-Electricity'!$R$78="no","",ROUND(AD7943,4))</f>
        <v>0.89800000000000002</v>
      </c>
      <c r="AG7943" s="157">
        <f>IF('1a-Electricity'!$R$79="no","",ROUND(AD7943,4))</f>
        <v>0.89800000000000002</v>
      </c>
      <c r="BL7943" s="157">
        <f t="shared" si="264"/>
        <v>0.89700000000000069</v>
      </c>
      <c r="BM7943" s="157">
        <f>IF('1b-NaturalGas'!$R$87="no","",ROUND(BL7943,4))</f>
        <v>0.89700000000000002</v>
      </c>
      <c r="BN7943" s="157">
        <f>IF('1b-NaturalGas'!$R$88="no","",ROUND(BL7943,4))</f>
        <v>0.89700000000000002</v>
      </c>
      <c r="BO7943" s="157">
        <f>IF('1b-NaturalGas'!$R$89="no","",ROUND(BL7943,4))</f>
        <v>0.89700000000000002</v>
      </c>
      <c r="BP7943" s="157">
        <f>IF('1b-NaturalGas'!$R$90="no","not applicable (based on previous answers)",ROUND(BL7943,4))</f>
        <v>0.89700000000000002</v>
      </c>
      <c r="BQ7943" s="157">
        <f>IF('1b-NaturalGas'!$R$91="no","not applicable (based on previous answers)",ROUND(BL7943,4))</f>
        <v>0.89700000000000002</v>
      </c>
    </row>
    <row r="7944" spans="30:69" x14ac:dyDescent="0.25">
      <c r="AD7944" s="157">
        <f t="shared" si="263"/>
        <v>0.89900000000000069</v>
      </c>
      <c r="AE7944" s="157">
        <f>IF('1a-Electricity'!$R$77="no","",ROUND(AD7944,4))</f>
        <v>0.89900000000000002</v>
      </c>
      <c r="AF7944" s="157">
        <f>IF('1a-Electricity'!$R$78="no","",ROUND(AD7944,4))</f>
        <v>0.89900000000000002</v>
      </c>
      <c r="AG7944" s="157">
        <f>IF('1a-Electricity'!$R$79="no","",ROUND(AD7944,4))</f>
        <v>0.89900000000000002</v>
      </c>
      <c r="BL7944" s="157">
        <f t="shared" si="264"/>
        <v>0.89800000000000069</v>
      </c>
      <c r="BM7944" s="157">
        <f>IF('1b-NaturalGas'!$R$87="no","",ROUND(BL7944,4))</f>
        <v>0.89800000000000002</v>
      </c>
      <c r="BN7944" s="157">
        <f>IF('1b-NaturalGas'!$R$88="no","",ROUND(BL7944,4))</f>
        <v>0.89800000000000002</v>
      </c>
      <c r="BO7944" s="157">
        <f>IF('1b-NaturalGas'!$R$89="no","",ROUND(BL7944,4))</f>
        <v>0.89800000000000002</v>
      </c>
      <c r="BP7944" s="157">
        <f>IF('1b-NaturalGas'!$R$90="no","not applicable (based on previous answers)",ROUND(BL7944,4))</f>
        <v>0.89800000000000002</v>
      </c>
      <c r="BQ7944" s="157">
        <f>IF('1b-NaturalGas'!$R$91="no","not applicable (based on previous answers)",ROUND(BL7944,4))</f>
        <v>0.89800000000000002</v>
      </c>
    </row>
    <row r="7945" spans="30:69" x14ac:dyDescent="0.25">
      <c r="AD7945" s="157">
        <f t="shared" si="263"/>
        <v>0.90000000000000069</v>
      </c>
      <c r="AE7945" s="157">
        <f>IF('1a-Electricity'!$R$77="no","",ROUND(AD7945,4))</f>
        <v>0.9</v>
      </c>
      <c r="AF7945" s="157">
        <f>IF('1a-Electricity'!$R$78="no","",ROUND(AD7945,4))</f>
        <v>0.9</v>
      </c>
      <c r="AG7945" s="157">
        <f>IF('1a-Electricity'!$R$79="no","",ROUND(AD7945,4))</f>
        <v>0.9</v>
      </c>
      <c r="BL7945" s="157">
        <f t="shared" si="264"/>
        <v>0.89900000000000069</v>
      </c>
      <c r="BM7945" s="157">
        <f>IF('1b-NaturalGas'!$R$87="no","",ROUND(BL7945,4))</f>
        <v>0.89900000000000002</v>
      </c>
      <c r="BN7945" s="157">
        <f>IF('1b-NaturalGas'!$R$88="no","",ROUND(BL7945,4))</f>
        <v>0.89900000000000002</v>
      </c>
      <c r="BO7945" s="157">
        <f>IF('1b-NaturalGas'!$R$89="no","",ROUND(BL7945,4))</f>
        <v>0.89900000000000002</v>
      </c>
      <c r="BP7945" s="157">
        <f>IF('1b-NaturalGas'!$R$90="no","not applicable (based on previous answers)",ROUND(BL7945,4))</f>
        <v>0.89900000000000002</v>
      </c>
      <c r="BQ7945" s="157">
        <f>IF('1b-NaturalGas'!$R$91="no","not applicable (based on previous answers)",ROUND(BL7945,4))</f>
        <v>0.89900000000000002</v>
      </c>
    </row>
    <row r="7946" spans="30:69" x14ac:dyDescent="0.25">
      <c r="AD7946" s="157">
        <f t="shared" si="263"/>
        <v>0.90100000000000069</v>
      </c>
      <c r="AE7946" s="157">
        <f>IF('1a-Electricity'!$R$77="no","",ROUND(AD7946,4))</f>
        <v>0.90100000000000002</v>
      </c>
      <c r="AF7946" s="157">
        <f>IF('1a-Electricity'!$R$78="no","",ROUND(AD7946,4))</f>
        <v>0.90100000000000002</v>
      </c>
      <c r="AG7946" s="157">
        <f>IF('1a-Electricity'!$R$79="no","",ROUND(AD7946,4))</f>
        <v>0.90100000000000002</v>
      </c>
      <c r="BL7946" s="157">
        <f t="shared" si="264"/>
        <v>0.90000000000000069</v>
      </c>
      <c r="BM7946" s="157">
        <f>IF('1b-NaturalGas'!$R$87="no","",ROUND(BL7946,4))</f>
        <v>0.9</v>
      </c>
      <c r="BN7946" s="157">
        <f>IF('1b-NaturalGas'!$R$88="no","",ROUND(BL7946,4))</f>
        <v>0.9</v>
      </c>
      <c r="BO7946" s="157">
        <f>IF('1b-NaturalGas'!$R$89="no","",ROUND(BL7946,4))</f>
        <v>0.9</v>
      </c>
      <c r="BP7946" s="157">
        <f>IF('1b-NaturalGas'!$R$90="no","not applicable (based on previous answers)",ROUND(BL7946,4))</f>
        <v>0.9</v>
      </c>
      <c r="BQ7946" s="157">
        <f>IF('1b-NaturalGas'!$R$91="no","not applicable (based on previous answers)",ROUND(BL7946,4))</f>
        <v>0.9</v>
      </c>
    </row>
    <row r="7947" spans="30:69" x14ac:dyDescent="0.25">
      <c r="AD7947" s="157">
        <f t="shared" si="263"/>
        <v>0.90200000000000069</v>
      </c>
      <c r="AE7947" s="157">
        <f>IF('1a-Electricity'!$R$77="no","",ROUND(AD7947,4))</f>
        <v>0.90200000000000002</v>
      </c>
      <c r="AF7947" s="157">
        <f>IF('1a-Electricity'!$R$78="no","",ROUND(AD7947,4))</f>
        <v>0.90200000000000002</v>
      </c>
      <c r="AG7947" s="157">
        <f>IF('1a-Electricity'!$R$79="no","",ROUND(AD7947,4))</f>
        <v>0.90200000000000002</v>
      </c>
      <c r="BL7947" s="157">
        <f t="shared" si="264"/>
        <v>0.90100000000000069</v>
      </c>
      <c r="BM7947" s="157">
        <f>IF('1b-NaturalGas'!$R$87="no","",ROUND(BL7947,4))</f>
        <v>0.90100000000000002</v>
      </c>
      <c r="BN7947" s="157">
        <f>IF('1b-NaturalGas'!$R$88="no","",ROUND(BL7947,4))</f>
        <v>0.90100000000000002</v>
      </c>
      <c r="BO7947" s="157">
        <f>IF('1b-NaturalGas'!$R$89="no","",ROUND(BL7947,4))</f>
        <v>0.90100000000000002</v>
      </c>
      <c r="BP7947" s="157">
        <f>IF('1b-NaturalGas'!$R$90="no","not applicable (based on previous answers)",ROUND(BL7947,4))</f>
        <v>0.90100000000000002</v>
      </c>
      <c r="BQ7947" s="157">
        <f>IF('1b-NaturalGas'!$R$91="no","not applicable (based on previous answers)",ROUND(BL7947,4))</f>
        <v>0.90100000000000002</v>
      </c>
    </row>
    <row r="7948" spans="30:69" x14ac:dyDescent="0.25">
      <c r="AD7948" s="157">
        <f t="shared" si="263"/>
        <v>0.90300000000000069</v>
      </c>
      <c r="AE7948" s="157">
        <f>IF('1a-Electricity'!$R$77="no","",ROUND(AD7948,4))</f>
        <v>0.90300000000000002</v>
      </c>
      <c r="AF7948" s="157">
        <f>IF('1a-Electricity'!$R$78="no","",ROUND(AD7948,4))</f>
        <v>0.90300000000000002</v>
      </c>
      <c r="AG7948" s="157">
        <f>IF('1a-Electricity'!$R$79="no","",ROUND(AD7948,4))</f>
        <v>0.90300000000000002</v>
      </c>
      <c r="BL7948" s="157">
        <f t="shared" si="264"/>
        <v>0.90200000000000069</v>
      </c>
      <c r="BM7948" s="157">
        <f>IF('1b-NaturalGas'!$R$87="no","",ROUND(BL7948,4))</f>
        <v>0.90200000000000002</v>
      </c>
      <c r="BN7948" s="157">
        <f>IF('1b-NaturalGas'!$R$88="no","",ROUND(BL7948,4))</f>
        <v>0.90200000000000002</v>
      </c>
      <c r="BO7948" s="157">
        <f>IF('1b-NaturalGas'!$R$89="no","",ROUND(BL7948,4))</f>
        <v>0.90200000000000002</v>
      </c>
      <c r="BP7948" s="157">
        <f>IF('1b-NaturalGas'!$R$90="no","not applicable (based on previous answers)",ROUND(BL7948,4))</f>
        <v>0.90200000000000002</v>
      </c>
      <c r="BQ7948" s="157">
        <f>IF('1b-NaturalGas'!$R$91="no","not applicable (based on previous answers)",ROUND(BL7948,4))</f>
        <v>0.90200000000000002</v>
      </c>
    </row>
    <row r="7949" spans="30:69" x14ac:dyDescent="0.25">
      <c r="AD7949" s="157">
        <f t="shared" si="263"/>
        <v>0.90400000000000069</v>
      </c>
      <c r="AE7949" s="157">
        <f>IF('1a-Electricity'!$R$77="no","",ROUND(AD7949,4))</f>
        <v>0.90400000000000003</v>
      </c>
      <c r="AF7949" s="157">
        <f>IF('1a-Electricity'!$R$78="no","",ROUND(AD7949,4))</f>
        <v>0.90400000000000003</v>
      </c>
      <c r="AG7949" s="157">
        <f>IF('1a-Electricity'!$R$79="no","",ROUND(AD7949,4))</f>
        <v>0.90400000000000003</v>
      </c>
      <c r="BL7949" s="157">
        <f t="shared" si="264"/>
        <v>0.90300000000000069</v>
      </c>
      <c r="BM7949" s="157">
        <f>IF('1b-NaturalGas'!$R$87="no","",ROUND(BL7949,4))</f>
        <v>0.90300000000000002</v>
      </c>
      <c r="BN7949" s="157">
        <f>IF('1b-NaturalGas'!$R$88="no","",ROUND(BL7949,4))</f>
        <v>0.90300000000000002</v>
      </c>
      <c r="BO7949" s="157">
        <f>IF('1b-NaturalGas'!$R$89="no","",ROUND(BL7949,4))</f>
        <v>0.90300000000000002</v>
      </c>
      <c r="BP7949" s="157">
        <f>IF('1b-NaturalGas'!$R$90="no","not applicable (based on previous answers)",ROUND(BL7949,4))</f>
        <v>0.90300000000000002</v>
      </c>
      <c r="BQ7949" s="157">
        <f>IF('1b-NaturalGas'!$R$91="no","not applicable (based on previous answers)",ROUND(BL7949,4))</f>
        <v>0.90300000000000002</v>
      </c>
    </row>
    <row r="7950" spans="30:69" x14ac:dyDescent="0.25">
      <c r="AD7950" s="157">
        <f t="shared" si="263"/>
        <v>0.90500000000000069</v>
      </c>
      <c r="AE7950" s="157">
        <f>IF('1a-Electricity'!$R$77="no","",ROUND(AD7950,4))</f>
        <v>0.90500000000000003</v>
      </c>
      <c r="AF7950" s="157">
        <f>IF('1a-Electricity'!$R$78="no","",ROUND(AD7950,4))</f>
        <v>0.90500000000000003</v>
      </c>
      <c r="AG7950" s="157">
        <f>IF('1a-Electricity'!$R$79="no","",ROUND(AD7950,4))</f>
        <v>0.90500000000000003</v>
      </c>
      <c r="BL7950" s="157">
        <f t="shared" si="264"/>
        <v>0.90400000000000069</v>
      </c>
      <c r="BM7950" s="157">
        <f>IF('1b-NaturalGas'!$R$87="no","",ROUND(BL7950,4))</f>
        <v>0.90400000000000003</v>
      </c>
      <c r="BN7950" s="157">
        <f>IF('1b-NaturalGas'!$R$88="no","",ROUND(BL7950,4))</f>
        <v>0.90400000000000003</v>
      </c>
      <c r="BO7950" s="157">
        <f>IF('1b-NaturalGas'!$R$89="no","",ROUND(BL7950,4))</f>
        <v>0.90400000000000003</v>
      </c>
      <c r="BP7950" s="157">
        <f>IF('1b-NaturalGas'!$R$90="no","not applicable (based on previous answers)",ROUND(BL7950,4))</f>
        <v>0.90400000000000003</v>
      </c>
      <c r="BQ7950" s="157">
        <f>IF('1b-NaturalGas'!$R$91="no","not applicable (based on previous answers)",ROUND(BL7950,4))</f>
        <v>0.90400000000000003</v>
      </c>
    </row>
    <row r="7951" spans="30:69" x14ac:dyDescent="0.25">
      <c r="AD7951" s="157">
        <f t="shared" si="263"/>
        <v>0.90600000000000069</v>
      </c>
      <c r="AE7951" s="157">
        <f>IF('1a-Electricity'!$R$77="no","",ROUND(AD7951,4))</f>
        <v>0.90600000000000003</v>
      </c>
      <c r="AF7951" s="157">
        <f>IF('1a-Electricity'!$R$78="no","",ROUND(AD7951,4))</f>
        <v>0.90600000000000003</v>
      </c>
      <c r="AG7951" s="157">
        <f>IF('1a-Electricity'!$R$79="no","",ROUND(AD7951,4))</f>
        <v>0.90600000000000003</v>
      </c>
      <c r="BL7951" s="157">
        <f t="shared" si="264"/>
        <v>0.90500000000000069</v>
      </c>
      <c r="BM7951" s="157">
        <f>IF('1b-NaturalGas'!$R$87="no","",ROUND(BL7951,4))</f>
        <v>0.90500000000000003</v>
      </c>
      <c r="BN7951" s="157">
        <f>IF('1b-NaturalGas'!$R$88="no","",ROUND(BL7951,4))</f>
        <v>0.90500000000000003</v>
      </c>
      <c r="BO7951" s="157">
        <f>IF('1b-NaturalGas'!$R$89="no","",ROUND(BL7951,4))</f>
        <v>0.90500000000000003</v>
      </c>
      <c r="BP7951" s="157">
        <f>IF('1b-NaturalGas'!$R$90="no","not applicable (based on previous answers)",ROUND(BL7951,4))</f>
        <v>0.90500000000000003</v>
      </c>
      <c r="BQ7951" s="157">
        <f>IF('1b-NaturalGas'!$R$91="no","not applicable (based on previous answers)",ROUND(BL7951,4))</f>
        <v>0.90500000000000003</v>
      </c>
    </row>
    <row r="7952" spans="30:69" x14ac:dyDescent="0.25">
      <c r="AD7952" s="157">
        <f t="shared" si="263"/>
        <v>0.90700000000000069</v>
      </c>
      <c r="AE7952" s="157">
        <f>IF('1a-Electricity'!$R$77="no","",ROUND(AD7952,4))</f>
        <v>0.90700000000000003</v>
      </c>
      <c r="AF7952" s="157">
        <f>IF('1a-Electricity'!$R$78="no","",ROUND(AD7952,4))</f>
        <v>0.90700000000000003</v>
      </c>
      <c r="AG7952" s="157">
        <f>IF('1a-Electricity'!$R$79="no","",ROUND(AD7952,4))</f>
        <v>0.90700000000000003</v>
      </c>
      <c r="BL7952" s="157">
        <f t="shared" si="264"/>
        <v>0.90600000000000069</v>
      </c>
      <c r="BM7952" s="157">
        <f>IF('1b-NaturalGas'!$R$87="no","",ROUND(BL7952,4))</f>
        <v>0.90600000000000003</v>
      </c>
      <c r="BN7952" s="157">
        <f>IF('1b-NaturalGas'!$R$88="no","",ROUND(BL7952,4))</f>
        <v>0.90600000000000003</v>
      </c>
      <c r="BO7952" s="157">
        <f>IF('1b-NaturalGas'!$R$89="no","",ROUND(BL7952,4))</f>
        <v>0.90600000000000003</v>
      </c>
      <c r="BP7952" s="157">
        <f>IF('1b-NaturalGas'!$R$90="no","not applicable (based on previous answers)",ROUND(BL7952,4))</f>
        <v>0.90600000000000003</v>
      </c>
      <c r="BQ7952" s="157">
        <f>IF('1b-NaturalGas'!$R$91="no","not applicable (based on previous answers)",ROUND(BL7952,4))</f>
        <v>0.90600000000000003</v>
      </c>
    </row>
    <row r="7953" spans="30:69" x14ac:dyDescent="0.25">
      <c r="AD7953" s="157">
        <f t="shared" si="263"/>
        <v>0.9080000000000007</v>
      </c>
      <c r="AE7953" s="157">
        <f>IF('1a-Electricity'!$R$77="no","",ROUND(AD7953,4))</f>
        <v>0.90800000000000003</v>
      </c>
      <c r="AF7953" s="157">
        <f>IF('1a-Electricity'!$R$78="no","",ROUND(AD7953,4))</f>
        <v>0.90800000000000003</v>
      </c>
      <c r="AG7953" s="157">
        <f>IF('1a-Electricity'!$R$79="no","",ROUND(AD7953,4))</f>
        <v>0.90800000000000003</v>
      </c>
      <c r="BL7953" s="157">
        <f t="shared" si="264"/>
        <v>0.90700000000000069</v>
      </c>
      <c r="BM7953" s="157">
        <f>IF('1b-NaturalGas'!$R$87="no","",ROUND(BL7953,4))</f>
        <v>0.90700000000000003</v>
      </c>
      <c r="BN7953" s="157">
        <f>IF('1b-NaturalGas'!$R$88="no","",ROUND(BL7953,4))</f>
        <v>0.90700000000000003</v>
      </c>
      <c r="BO7953" s="157">
        <f>IF('1b-NaturalGas'!$R$89="no","",ROUND(BL7953,4))</f>
        <v>0.90700000000000003</v>
      </c>
      <c r="BP7953" s="157">
        <f>IF('1b-NaturalGas'!$R$90="no","not applicable (based on previous answers)",ROUND(BL7953,4))</f>
        <v>0.90700000000000003</v>
      </c>
      <c r="BQ7953" s="157">
        <f>IF('1b-NaturalGas'!$R$91="no","not applicable (based on previous answers)",ROUND(BL7953,4))</f>
        <v>0.90700000000000003</v>
      </c>
    </row>
    <row r="7954" spans="30:69" x14ac:dyDescent="0.25">
      <c r="AD7954" s="157">
        <f t="shared" si="263"/>
        <v>0.9090000000000007</v>
      </c>
      <c r="AE7954" s="157">
        <f>IF('1a-Electricity'!$R$77="no","",ROUND(AD7954,4))</f>
        <v>0.90900000000000003</v>
      </c>
      <c r="AF7954" s="157">
        <f>IF('1a-Electricity'!$R$78="no","",ROUND(AD7954,4))</f>
        <v>0.90900000000000003</v>
      </c>
      <c r="AG7954" s="157">
        <f>IF('1a-Electricity'!$R$79="no","",ROUND(AD7954,4))</f>
        <v>0.90900000000000003</v>
      </c>
      <c r="BL7954" s="157">
        <f t="shared" si="264"/>
        <v>0.9080000000000007</v>
      </c>
      <c r="BM7954" s="157">
        <f>IF('1b-NaturalGas'!$R$87="no","",ROUND(BL7954,4))</f>
        <v>0.90800000000000003</v>
      </c>
      <c r="BN7954" s="157">
        <f>IF('1b-NaturalGas'!$R$88="no","",ROUND(BL7954,4))</f>
        <v>0.90800000000000003</v>
      </c>
      <c r="BO7954" s="157">
        <f>IF('1b-NaturalGas'!$R$89="no","",ROUND(BL7954,4))</f>
        <v>0.90800000000000003</v>
      </c>
      <c r="BP7954" s="157">
        <f>IF('1b-NaturalGas'!$R$90="no","not applicable (based on previous answers)",ROUND(BL7954,4))</f>
        <v>0.90800000000000003</v>
      </c>
      <c r="BQ7954" s="157">
        <f>IF('1b-NaturalGas'!$R$91="no","not applicable (based on previous answers)",ROUND(BL7954,4))</f>
        <v>0.90800000000000003</v>
      </c>
    </row>
    <row r="7955" spans="30:69" x14ac:dyDescent="0.25">
      <c r="AD7955" s="157">
        <f t="shared" si="263"/>
        <v>0.9100000000000007</v>
      </c>
      <c r="AE7955" s="157">
        <f>IF('1a-Electricity'!$R$77="no","",ROUND(AD7955,4))</f>
        <v>0.91</v>
      </c>
      <c r="AF7955" s="157">
        <f>IF('1a-Electricity'!$R$78="no","",ROUND(AD7955,4))</f>
        <v>0.91</v>
      </c>
      <c r="AG7955" s="157">
        <f>IF('1a-Electricity'!$R$79="no","",ROUND(AD7955,4))</f>
        <v>0.91</v>
      </c>
      <c r="BL7955" s="157">
        <f t="shared" si="264"/>
        <v>0.9090000000000007</v>
      </c>
      <c r="BM7955" s="157">
        <f>IF('1b-NaturalGas'!$R$87="no","",ROUND(BL7955,4))</f>
        <v>0.90900000000000003</v>
      </c>
      <c r="BN7955" s="157">
        <f>IF('1b-NaturalGas'!$R$88="no","",ROUND(BL7955,4))</f>
        <v>0.90900000000000003</v>
      </c>
      <c r="BO7955" s="157">
        <f>IF('1b-NaturalGas'!$R$89="no","",ROUND(BL7955,4))</f>
        <v>0.90900000000000003</v>
      </c>
      <c r="BP7955" s="157">
        <f>IF('1b-NaturalGas'!$R$90="no","not applicable (based on previous answers)",ROUND(BL7955,4))</f>
        <v>0.90900000000000003</v>
      </c>
      <c r="BQ7955" s="157">
        <f>IF('1b-NaturalGas'!$R$91="no","not applicable (based on previous answers)",ROUND(BL7955,4))</f>
        <v>0.90900000000000003</v>
      </c>
    </row>
    <row r="7956" spans="30:69" x14ac:dyDescent="0.25">
      <c r="AD7956" s="157">
        <f t="shared" si="263"/>
        <v>0.9110000000000007</v>
      </c>
      <c r="AE7956" s="157">
        <f>IF('1a-Electricity'!$R$77="no","",ROUND(AD7956,4))</f>
        <v>0.91100000000000003</v>
      </c>
      <c r="AF7956" s="157">
        <f>IF('1a-Electricity'!$R$78="no","",ROUND(AD7956,4))</f>
        <v>0.91100000000000003</v>
      </c>
      <c r="AG7956" s="157">
        <f>IF('1a-Electricity'!$R$79="no","",ROUND(AD7956,4))</f>
        <v>0.91100000000000003</v>
      </c>
      <c r="BL7956" s="157">
        <f t="shared" si="264"/>
        <v>0.9100000000000007</v>
      </c>
      <c r="BM7956" s="157">
        <f>IF('1b-NaturalGas'!$R$87="no","",ROUND(BL7956,4))</f>
        <v>0.91</v>
      </c>
      <c r="BN7956" s="157">
        <f>IF('1b-NaturalGas'!$R$88="no","",ROUND(BL7956,4))</f>
        <v>0.91</v>
      </c>
      <c r="BO7956" s="157">
        <f>IF('1b-NaturalGas'!$R$89="no","",ROUND(BL7956,4))</f>
        <v>0.91</v>
      </c>
      <c r="BP7956" s="157">
        <f>IF('1b-NaturalGas'!$R$90="no","not applicable (based on previous answers)",ROUND(BL7956,4))</f>
        <v>0.91</v>
      </c>
      <c r="BQ7956" s="157">
        <f>IF('1b-NaturalGas'!$R$91="no","not applicable (based on previous answers)",ROUND(BL7956,4))</f>
        <v>0.91</v>
      </c>
    </row>
    <row r="7957" spans="30:69" x14ac:dyDescent="0.25">
      <c r="AD7957" s="157">
        <f t="shared" si="263"/>
        <v>0.9120000000000007</v>
      </c>
      <c r="AE7957" s="157">
        <f>IF('1a-Electricity'!$R$77="no","",ROUND(AD7957,4))</f>
        <v>0.91200000000000003</v>
      </c>
      <c r="AF7957" s="157">
        <f>IF('1a-Electricity'!$R$78="no","",ROUND(AD7957,4))</f>
        <v>0.91200000000000003</v>
      </c>
      <c r="AG7957" s="157">
        <f>IF('1a-Electricity'!$R$79="no","",ROUND(AD7957,4))</f>
        <v>0.91200000000000003</v>
      </c>
      <c r="BL7957" s="157">
        <f t="shared" si="264"/>
        <v>0.9110000000000007</v>
      </c>
      <c r="BM7957" s="157">
        <f>IF('1b-NaturalGas'!$R$87="no","",ROUND(BL7957,4))</f>
        <v>0.91100000000000003</v>
      </c>
      <c r="BN7957" s="157">
        <f>IF('1b-NaturalGas'!$R$88="no","",ROUND(BL7957,4))</f>
        <v>0.91100000000000003</v>
      </c>
      <c r="BO7957" s="157">
        <f>IF('1b-NaturalGas'!$R$89="no","",ROUND(BL7957,4))</f>
        <v>0.91100000000000003</v>
      </c>
      <c r="BP7957" s="157">
        <f>IF('1b-NaturalGas'!$R$90="no","not applicable (based on previous answers)",ROUND(BL7957,4))</f>
        <v>0.91100000000000003</v>
      </c>
      <c r="BQ7957" s="157">
        <f>IF('1b-NaturalGas'!$R$91="no","not applicable (based on previous answers)",ROUND(BL7957,4))</f>
        <v>0.91100000000000003</v>
      </c>
    </row>
    <row r="7958" spans="30:69" x14ac:dyDescent="0.25">
      <c r="AD7958" s="157">
        <f t="shared" si="263"/>
        <v>0.9130000000000007</v>
      </c>
      <c r="AE7958" s="157">
        <f>IF('1a-Electricity'!$R$77="no","",ROUND(AD7958,4))</f>
        <v>0.91300000000000003</v>
      </c>
      <c r="AF7958" s="157">
        <f>IF('1a-Electricity'!$R$78="no","",ROUND(AD7958,4))</f>
        <v>0.91300000000000003</v>
      </c>
      <c r="AG7958" s="157">
        <f>IF('1a-Electricity'!$R$79="no","",ROUND(AD7958,4))</f>
        <v>0.91300000000000003</v>
      </c>
      <c r="BL7958" s="157">
        <f t="shared" si="264"/>
        <v>0.9120000000000007</v>
      </c>
      <c r="BM7958" s="157">
        <f>IF('1b-NaturalGas'!$R$87="no","",ROUND(BL7958,4))</f>
        <v>0.91200000000000003</v>
      </c>
      <c r="BN7958" s="157">
        <f>IF('1b-NaturalGas'!$R$88="no","",ROUND(BL7958,4))</f>
        <v>0.91200000000000003</v>
      </c>
      <c r="BO7958" s="157">
        <f>IF('1b-NaturalGas'!$R$89="no","",ROUND(BL7958,4))</f>
        <v>0.91200000000000003</v>
      </c>
      <c r="BP7958" s="157">
        <f>IF('1b-NaturalGas'!$R$90="no","not applicable (based on previous answers)",ROUND(BL7958,4))</f>
        <v>0.91200000000000003</v>
      </c>
      <c r="BQ7958" s="157">
        <f>IF('1b-NaturalGas'!$R$91="no","not applicable (based on previous answers)",ROUND(BL7958,4))</f>
        <v>0.91200000000000003</v>
      </c>
    </row>
    <row r="7959" spans="30:69" x14ac:dyDescent="0.25">
      <c r="AD7959" s="157">
        <f t="shared" si="263"/>
        <v>0.9140000000000007</v>
      </c>
      <c r="AE7959" s="157">
        <f>IF('1a-Electricity'!$R$77="no","",ROUND(AD7959,4))</f>
        <v>0.91400000000000003</v>
      </c>
      <c r="AF7959" s="157">
        <f>IF('1a-Electricity'!$R$78="no","",ROUND(AD7959,4))</f>
        <v>0.91400000000000003</v>
      </c>
      <c r="AG7959" s="157">
        <f>IF('1a-Electricity'!$R$79="no","",ROUND(AD7959,4))</f>
        <v>0.91400000000000003</v>
      </c>
      <c r="BL7959" s="157">
        <f t="shared" si="264"/>
        <v>0.9130000000000007</v>
      </c>
      <c r="BM7959" s="157">
        <f>IF('1b-NaturalGas'!$R$87="no","",ROUND(BL7959,4))</f>
        <v>0.91300000000000003</v>
      </c>
      <c r="BN7959" s="157">
        <f>IF('1b-NaturalGas'!$R$88="no","",ROUND(BL7959,4))</f>
        <v>0.91300000000000003</v>
      </c>
      <c r="BO7959" s="157">
        <f>IF('1b-NaturalGas'!$R$89="no","",ROUND(BL7959,4))</f>
        <v>0.91300000000000003</v>
      </c>
      <c r="BP7959" s="157">
        <f>IF('1b-NaturalGas'!$R$90="no","not applicable (based on previous answers)",ROUND(BL7959,4))</f>
        <v>0.91300000000000003</v>
      </c>
      <c r="BQ7959" s="157">
        <f>IF('1b-NaturalGas'!$R$91="no","not applicable (based on previous answers)",ROUND(BL7959,4))</f>
        <v>0.91300000000000003</v>
      </c>
    </row>
    <row r="7960" spans="30:69" x14ac:dyDescent="0.25">
      <c r="AD7960" s="157">
        <f t="shared" si="263"/>
        <v>0.9150000000000007</v>
      </c>
      <c r="AE7960" s="157">
        <f>IF('1a-Electricity'!$R$77="no","",ROUND(AD7960,4))</f>
        <v>0.91500000000000004</v>
      </c>
      <c r="AF7960" s="157">
        <f>IF('1a-Electricity'!$R$78="no","",ROUND(AD7960,4))</f>
        <v>0.91500000000000004</v>
      </c>
      <c r="AG7960" s="157">
        <f>IF('1a-Electricity'!$R$79="no","",ROUND(AD7960,4))</f>
        <v>0.91500000000000004</v>
      </c>
      <c r="BL7960" s="157">
        <f t="shared" si="264"/>
        <v>0.9140000000000007</v>
      </c>
      <c r="BM7960" s="157">
        <f>IF('1b-NaturalGas'!$R$87="no","",ROUND(BL7960,4))</f>
        <v>0.91400000000000003</v>
      </c>
      <c r="BN7960" s="157">
        <f>IF('1b-NaturalGas'!$R$88="no","",ROUND(BL7960,4))</f>
        <v>0.91400000000000003</v>
      </c>
      <c r="BO7960" s="157">
        <f>IF('1b-NaturalGas'!$R$89="no","",ROUND(BL7960,4))</f>
        <v>0.91400000000000003</v>
      </c>
      <c r="BP7960" s="157">
        <f>IF('1b-NaturalGas'!$R$90="no","not applicable (based on previous answers)",ROUND(BL7960,4))</f>
        <v>0.91400000000000003</v>
      </c>
      <c r="BQ7960" s="157">
        <f>IF('1b-NaturalGas'!$R$91="no","not applicable (based on previous answers)",ROUND(BL7960,4))</f>
        <v>0.91400000000000003</v>
      </c>
    </row>
    <row r="7961" spans="30:69" x14ac:dyDescent="0.25">
      <c r="AD7961" s="157">
        <f t="shared" si="263"/>
        <v>0.9160000000000007</v>
      </c>
      <c r="AE7961" s="157">
        <f>IF('1a-Electricity'!$R$77="no","",ROUND(AD7961,4))</f>
        <v>0.91600000000000004</v>
      </c>
      <c r="AF7961" s="157">
        <f>IF('1a-Electricity'!$R$78="no","",ROUND(AD7961,4))</f>
        <v>0.91600000000000004</v>
      </c>
      <c r="AG7961" s="157">
        <f>IF('1a-Electricity'!$R$79="no","",ROUND(AD7961,4))</f>
        <v>0.91600000000000004</v>
      </c>
      <c r="BL7961" s="157">
        <f t="shared" si="264"/>
        <v>0.9150000000000007</v>
      </c>
      <c r="BM7961" s="157">
        <f>IF('1b-NaturalGas'!$R$87="no","",ROUND(BL7961,4))</f>
        <v>0.91500000000000004</v>
      </c>
      <c r="BN7961" s="157">
        <f>IF('1b-NaturalGas'!$R$88="no","",ROUND(BL7961,4))</f>
        <v>0.91500000000000004</v>
      </c>
      <c r="BO7961" s="157">
        <f>IF('1b-NaturalGas'!$R$89="no","",ROUND(BL7961,4))</f>
        <v>0.91500000000000004</v>
      </c>
      <c r="BP7961" s="157">
        <f>IF('1b-NaturalGas'!$R$90="no","not applicable (based on previous answers)",ROUND(BL7961,4))</f>
        <v>0.91500000000000004</v>
      </c>
      <c r="BQ7961" s="157">
        <f>IF('1b-NaturalGas'!$R$91="no","not applicable (based on previous answers)",ROUND(BL7961,4))</f>
        <v>0.91500000000000004</v>
      </c>
    </row>
    <row r="7962" spans="30:69" x14ac:dyDescent="0.25">
      <c r="AD7962" s="157">
        <f t="shared" si="263"/>
        <v>0.9170000000000007</v>
      </c>
      <c r="AE7962" s="157">
        <f>IF('1a-Electricity'!$R$77="no","",ROUND(AD7962,4))</f>
        <v>0.91700000000000004</v>
      </c>
      <c r="AF7962" s="157">
        <f>IF('1a-Electricity'!$R$78="no","",ROUND(AD7962,4))</f>
        <v>0.91700000000000004</v>
      </c>
      <c r="AG7962" s="157">
        <f>IF('1a-Electricity'!$R$79="no","",ROUND(AD7962,4))</f>
        <v>0.91700000000000004</v>
      </c>
      <c r="BL7962" s="157">
        <f t="shared" si="264"/>
        <v>0.9160000000000007</v>
      </c>
      <c r="BM7962" s="157">
        <f>IF('1b-NaturalGas'!$R$87="no","",ROUND(BL7962,4))</f>
        <v>0.91600000000000004</v>
      </c>
      <c r="BN7962" s="157">
        <f>IF('1b-NaturalGas'!$R$88="no","",ROUND(BL7962,4))</f>
        <v>0.91600000000000004</v>
      </c>
      <c r="BO7962" s="157">
        <f>IF('1b-NaturalGas'!$R$89="no","",ROUND(BL7962,4))</f>
        <v>0.91600000000000004</v>
      </c>
      <c r="BP7962" s="157">
        <f>IF('1b-NaturalGas'!$R$90="no","not applicable (based on previous answers)",ROUND(BL7962,4))</f>
        <v>0.91600000000000004</v>
      </c>
      <c r="BQ7962" s="157">
        <f>IF('1b-NaturalGas'!$R$91="no","not applicable (based on previous answers)",ROUND(BL7962,4))</f>
        <v>0.91600000000000004</v>
      </c>
    </row>
    <row r="7963" spans="30:69" x14ac:dyDescent="0.25">
      <c r="AD7963" s="157">
        <f t="shared" si="263"/>
        <v>0.9180000000000007</v>
      </c>
      <c r="AE7963" s="157">
        <f>IF('1a-Electricity'!$R$77="no","",ROUND(AD7963,4))</f>
        <v>0.91800000000000004</v>
      </c>
      <c r="AF7963" s="157">
        <f>IF('1a-Electricity'!$R$78="no","",ROUND(AD7963,4))</f>
        <v>0.91800000000000004</v>
      </c>
      <c r="AG7963" s="157">
        <f>IF('1a-Electricity'!$R$79="no","",ROUND(AD7963,4))</f>
        <v>0.91800000000000004</v>
      </c>
      <c r="BL7963" s="157">
        <f t="shared" si="264"/>
        <v>0.9170000000000007</v>
      </c>
      <c r="BM7963" s="157">
        <f>IF('1b-NaturalGas'!$R$87="no","",ROUND(BL7963,4))</f>
        <v>0.91700000000000004</v>
      </c>
      <c r="BN7963" s="157">
        <f>IF('1b-NaturalGas'!$R$88="no","",ROUND(BL7963,4))</f>
        <v>0.91700000000000004</v>
      </c>
      <c r="BO7963" s="157">
        <f>IF('1b-NaturalGas'!$R$89="no","",ROUND(BL7963,4))</f>
        <v>0.91700000000000004</v>
      </c>
      <c r="BP7963" s="157">
        <f>IF('1b-NaturalGas'!$R$90="no","not applicable (based on previous answers)",ROUND(BL7963,4))</f>
        <v>0.91700000000000004</v>
      </c>
      <c r="BQ7963" s="157">
        <f>IF('1b-NaturalGas'!$R$91="no","not applicable (based on previous answers)",ROUND(BL7963,4))</f>
        <v>0.91700000000000004</v>
      </c>
    </row>
    <row r="7964" spans="30:69" x14ac:dyDescent="0.25">
      <c r="AD7964" s="157">
        <f t="shared" si="263"/>
        <v>0.91900000000000071</v>
      </c>
      <c r="AE7964" s="157">
        <f>IF('1a-Electricity'!$R$77="no","",ROUND(AD7964,4))</f>
        <v>0.91900000000000004</v>
      </c>
      <c r="AF7964" s="157">
        <f>IF('1a-Electricity'!$R$78="no","",ROUND(AD7964,4))</f>
        <v>0.91900000000000004</v>
      </c>
      <c r="AG7964" s="157">
        <f>IF('1a-Electricity'!$R$79="no","",ROUND(AD7964,4))</f>
        <v>0.91900000000000004</v>
      </c>
      <c r="BL7964" s="157">
        <f t="shared" si="264"/>
        <v>0.9180000000000007</v>
      </c>
      <c r="BM7964" s="157">
        <f>IF('1b-NaturalGas'!$R$87="no","",ROUND(BL7964,4))</f>
        <v>0.91800000000000004</v>
      </c>
      <c r="BN7964" s="157">
        <f>IF('1b-NaturalGas'!$R$88="no","",ROUND(BL7964,4))</f>
        <v>0.91800000000000004</v>
      </c>
      <c r="BO7964" s="157">
        <f>IF('1b-NaturalGas'!$R$89="no","",ROUND(BL7964,4))</f>
        <v>0.91800000000000004</v>
      </c>
      <c r="BP7964" s="157">
        <f>IF('1b-NaturalGas'!$R$90="no","not applicable (based on previous answers)",ROUND(BL7964,4))</f>
        <v>0.91800000000000004</v>
      </c>
      <c r="BQ7964" s="157">
        <f>IF('1b-NaturalGas'!$R$91="no","not applicable (based on previous answers)",ROUND(BL7964,4))</f>
        <v>0.91800000000000004</v>
      </c>
    </row>
    <row r="7965" spans="30:69" x14ac:dyDescent="0.25">
      <c r="AD7965" s="157">
        <f t="shared" si="263"/>
        <v>0.92000000000000071</v>
      </c>
      <c r="AE7965" s="157">
        <f>IF('1a-Electricity'!$R$77="no","",ROUND(AD7965,4))</f>
        <v>0.92</v>
      </c>
      <c r="AF7965" s="157">
        <f>IF('1a-Electricity'!$R$78="no","",ROUND(AD7965,4))</f>
        <v>0.92</v>
      </c>
      <c r="AG7965" s="157">
        <f>IF('1a-Electricity'!$R$79="no","",ROUND(AD7965,4))</f>
        <v>0.92</v>
      </c>
      <c r="BL7965" s="157">
        <f t="shared" si="264"/>
        <v>0.91900000000000071</v>
      </c>
      <c r="BM7965" s="157">
        <f>IF('1b-NaturalGas'!$R$87="no","",ROUND(BL7965,4))</f>
        <v>0.91900000000000004</v>
      </c>
      <c r="BN7965" s="157">
        <f>IF('1b-NaturalGas'!$R$88="no","",ROUND(BL7965,4))</f>
        <v>0.91900000000000004</v>
      </c>
      <c r="BO7965" s="157">
        <f>IF('1b-NaturalGas'!$R$89="no","",ROUND(BL7965,4))</f>
        <v>0.91900000000000004</v>
      </c>
      <c r="BP7965" s="157">
        <f>IF('1b-NaturalGas'!$R$90="no","not applicable (based on previous answers)",ROUND(BL7965,4))</f>
        <v>0.91900000000000004</v>
      </c>
      <c r="BQ7965" s="157">
        <f>IF('1b-NaturalGas'!$R$91="no","not applicable (based on previous answers)",ROUND(BL7965,4))</f>
        <v>0.91900000000000004</v>
      </c>
    </row>
    <row r="7966" spans="30:69" x14ac:dyDescent="0.25">
      <c r="AD7966" s="157">
        <f t="shared" si="263"/>
        <v>0.92100000000000071</v>
      </c>
      <c r="AE7966" s="157">
        <f>IF('1a-Electricity'!$R$77="no","",ROUND(AD7966,4))</f>
        <v>0.92100000000000004</v>
      </c>
      <c r="AF7966" s="157">
        <f>IF('1a-Electricity'!$R$78="no","",ROUND(AD7966,4))</f>
        <v>0.92100000000000004</v>
      </c>
      <c r="AG7966" s="157">
        <f>IF('1a-Electricity'!$R$79="no","",ROUND(AD7966,4))</f>
        <v>0.92100000000000004</v>
      </c>
      <c r="BL7966" s="157">
        <f t="shared" si="264"/>
        <v>0.92000000000000071</v>
      </c>
      <c r="BM7966" s="157">
        <f>IF('1b-NaturalGas'!$R$87="no","",ROUND(BL7966,4))</f>
        <v>0.92</v>
      </c>
      <c r="BN7966" s="157">
        <f>IF('1b-NaturalGas'!$R$88="no","",ROUND(BL7966,4))</f>
        <v>0.92</v>
      </c>
      <c r="BO7966" s="157">
        <f>IF('1b-NaturalGas'!$R$89="no","",ROUND(BL7966,4))</f>
        <v>0.92</v>
      </c>
      <c r="BP7966" s="157">
        <f>IF('1b-NaturalGas'!$R$90="no","not applicable (based on previous answers)",ROUND(BL7966,4))</f>
        <v>0.92</v>
      </c>
      <c r="BQ7966" s="157">
        <f>IF('1b-NaturalGas'!$R$91="no","not applicable (based on previous answers)",ROUND(BL7966,4))</f>
        <v>0.92</v>
      </c>
    </row>
    <row r="7967" spans="30:69" x14ac:dyDescent="0.25">
      <c r="AD7967" s="157">
        <f t="shared" si="263"/>
        <v>0.92200000000000071</v>
      </c>
      <c r="AE7967" s="157">
        <f>IF('1a-Electricity'!$R$77="no","",ROUND(AD7967,4))</f>
        <v>0.92200000000000004</v>
      </c>
      <c r="AF7967" s="157">
        <f>IF('1a-Electricity'!$R$78="no","",ROUND(AD7967,4))</f>
        <v>0.92200000000000004</v>
      </c>
      <c r="AG7967" s="157">
        <f>IF('1a-Electricity'!$R$79="no","",ROUND(AD7967,4))</f>
        <v>0.92200000000000004</v>
      </c>
      <c r="BL7967" s="157">
        <f t="shared" si="264"/>
        <v>0.92100000000000071</v>
      </c>
      <c r="BM7967" s="157">
        <f>IF('1b-NaturalGas'!$R$87="no","",ROUND(BL7967,4))</f>
        <v>0.92100000000000004</v>
      </c>
      <c r="BN7967" s="157">
        <f>IF('1b-NaturalGas'!$R$88="no","",ROUND(BL7967,4))</f>
        <v>0.92100000000000004</v>
      </c>
      <c r="BO7967" s="157">
        <f>IF('1b-NaturalGas'!$R$89="no","",ROUND(BL7967,4))</f>
        <v>0.92100000000000004</v>
      </c>
      <c r="BP7967" s="157">
        <f>IF('1b-NaturalGas'!$R$90="no","not applicable (based on previous answers)",ROUND(BL7967,4))</f>
        <v>0.92100000000000004</v>
      </c>
      <c r="BQ7967" s="157">
        <f>IF('1b-NaturalGas'!$R$91="no","not applicable (based on previous answers)",ROUND(BL7967,4))</f>
        <v>0.92100000000000004</v>
      </c>
    </row>
    <row r="7968" spans="30:69" x14ac:dyDescent="0.25">
      <c r="AD7968" s="157">
        <f t="shared" si="263"/>
        <v>0.92300000000000071</v>
      </c>
      <c r="AE7968" s="157">
        <f>IF('1a-Electricity'!$R$77="no","",ROUND(AD7968,4))</f>
        <v>0.92300000000000004</v>
      </c>
      <c r="AF7968" s="157">
        <f>IF('1a-Electricity'!$R$78="no","",ROUND(AD7968,4))</f>
        <v>0.92300000000000004</v>
      </c>
      <c r="AG7968" s="157">
        <f>IF('1a-Electricity'!$R$79="no","",ROUND(AD7968,4))</f>
        <v>0.92300000000000004</v>
      </c>
      <c r="BL7968" s="157">
        <f t="shared" si="264"/>
        <v>0.92200000000000071</v>
      </c>
      <c r="BM7968" s="157">
        <f>IF('1b-NaturalGas'!$R$87="no","",ROUND(BL7968,4))</f>
        <v>0.92200000000000004</v>
      </c>
      <c r="BN7968" s="157">
        <f>IF('1b-NaturalGas'!$R$88="no","",ROUND(BL7968,4))</f>
        <v>0.92200000000000004</v>
      </c>
      <c r="BO7968" s="157">
        <f>IF('1b-NaturalGas'!$R$89="no","",ROUND(BL7968,4))</f>
        <v>0.92200000000000004</v>
      </c>
      <c r="BP7968" s="157">
        <f>IF('1b-NaturalGas'!$R$90="no","not applicable (based on previous answers)",ROUND(BL7968,4))</f>
        <v>0.92200000000000004</v>
      </c>
      <c r="BQ7968" s="157">
        <f>IF('1b-NaturalGas'!$R$91="no","not applicable (based on previous answers)",ROUND(BL7968,4))</f>
        <v>0.92200000000000004</v>
      </c>
    </row>
    <row r="7969" spans="30:69" x14ac:dyDescent="0.25">
      <c r="AD7969" s="157">
        <f t="shared" si="263"/>
        <v>0.92400000000000071</v>
      </c>
      <c r="AE7969" s="157">
        <f>IF('1a-Electricity'!$R$77="no","",ROUND(AD7969,4))</f>
        <v>0.92400000000000004</v>
      </c>
      <c r="AF7969" s="157">
        <f>IF('1a-Electricity'!$R$78="no","",ROUND(AD7969,4))</f>
        <v>0.92400000000000004</v>
      </c>
      <c r="AG7969" s="157">
        <f>IF('1a-Electricity'!$R$79="no","",ROUND(AD7969,4))</f>
        <v>0.92400000000000004</v>
      </c>
      <c r="BL7969" s="157">
        <f t="shared" si="264"/>
        <v>0.92300000000000071</v>
      </c>
      <c r="BM7969" s="157">
        <f>IF('1b-NaturalGas'!$R$87="no","",ROUND(BL7969,4))</f>
        <v>0.92300000000000004</v>
      </c>
      <c r="BN7969" s="157">
        <f>IF('1b-NaturalGas'!$R$88="no","",ROUND(BL7969,4))</f>
        <v>0.92300000000000004</v>
      </c>
      <c r="BO7969" s="157">
        <f>IF('1b-NaturalGas'!$R$89="no","",ROUND(BL7969,4))</f>
        <v>0.92300000000000004</v>
      </c>
      <c r="BP7969" s="157">
        <f>IF('1b-NaturalGas'!$R$90="no","not applicable (based on previous answers)",ROUND(BL7969,4))</f>
        <v>0.92300000000000004</v>
      </c>
      <c r="BQ7969" s="157">
        <f>IF('1b-NaturalGas'!$R$91="no","not applicable (based on previous answers)",ROUND(BL7969,4))</f>
        <v>0.92300000000000004</v>
      </c>
    </row>
    <row r="7970" spans="30:69" x14ac:dyDescent="0.25">
      <c r="AD7970" s="157">
        <f t="shared" si="263"/>
        <v>0.92500000000000071</v>
      </c>
      <c r="AE7970" s="157">
        <f>IF('1a-Electricity'!$R$77="no","",ROUND(AD7970,4))</f>
        <v>0.92500000000000004</v>
      </c>
      <c r="AF7970" s="157">
        <f>IF('1a-Electricity'!$R$78="no","",ROUND(AD7970,4))</f>
        <v>0.92500000000000004</v>
      </c>
      <c r="AG7970" s="157">
        <f>IF('1a-Electricity'!$R$79="no","",ROUND(AD7970,4))</f>
        <v>0.92500000000000004</v>
      </c>
      <c r="BL7970" s="157">
        <f t="shared" si="264"/>
        <v>0.92400000000000071</v>
      </c>
      <c r="BM7970" s="157">
        <f>IF('1b-NaturalGas'!$R$87="no","",ROUND(BL7970,4))</f>
        <v>0.92400000000000004</v>
      </c>
      <c r="BN7970" s="157">
        <f>IF('1b-NaturalGas'!$R$88="no","",ROUND(BL7970,4))</f>
        <v>0.92400000000000004</v>
      </c>
      <c r="BO7970" s="157">
        <f>IF('1b-NaturalGas'!$R$89="no","",ROUND(BL7970,4))</f>
        <v>0.92400000000000004</v>
      </c>
      <c r="BP7970" s="157">
        <f>IF('1b-NaturalGas'!$R$90="no","not applicable (based on previous answers)",ROUND(BL7970,4))</f>
        <v>0.92400000000000004</v>
      </c>
      <c r="BQ7970" s="157">
        <f>IF('1b-NaturalGas'!$R$91="no","not applicable (based on previous answers)",ROUND(BL7970,4))</f>
        <v>0.92400000000000004</v>
      </c>
    </row>
    <row r="7971" spans="30:69" x14ac:dyDescent="0.25">
      <c r="AD7971" s="157">
        <f t="shared" si="263"/>
        <v>0.92600000000000071</v>
      </c>
      <c r="AE7971" s="157">
        <f>IF('1a-Electricity'!$R$77="no","",ROUND(AD7971,4))</f>
        <v>0.92600000000000005</v>
      </c>
      <c r="AF7971" s="157">
        <f>IF('1a-Electricity'!$R$78="no","",ROUND(AD7971,4))</f>
        <v>0.92600000000000005</v>
      </c>
      <c r="AG7971" s="157">
        <f>IF('1a-Electricity'!$R$79="no","",ROUND(AD7971,4))</f>
        <v>0.92600000000000005</v>
      </c>
      <c r="BL7971" s="157">
        <f t="shared" si="264"/>
        <v>0.92500000000000071</v>
      </c>
      <c r="BM7971" s="157">
        <f>IF('1b-NaturalGas'!$R$87="no","",ROUND(BL7971,4))</f>
        <v>0.92500000000000004</v>
      </c>
      <c r="BN7971" s="157">
        <f>IF('1b-NaturalGas'!$R$88="no","",ROUND(BL7971,4))</f>
        <v>0.92500000000000004</v>
      </c>
      <c r="BO7971" s="157">
        <f>IF('1b-NaturalGas'!$R$89="no","",ROUND(BL7971,4))</f>
        <v>0.92500000000000004</v>
      </c>
      <c r="BP7971" s="157">
        <f>IF('1b-NaturalGas'!$R$90="no","not applicable (based on previous answers)",ROUND(BL7971,4))</f>
        <v>0.92500000000000004</v>
      </c>
      <c r="BQ7971" s="157">
        <f>IF('1b-NaturalGas'!$R$91="no","not applicable (based on previous answers)",ROUND(BL7971,4))</f>
        <v>0.92500000000000004</v>
      </c>
    </row>
    <row r="7972" spans="30:69" x14ac:dyDescent="0.25">
      <c r="AD7972" s="157">
        <f t="shared" si="263"/>
        <v>0.92700000000000071</v>
      </c>
      <c r="AE7972" s="157">
        <f>IF('1a-Electricity'!$R$77="no","",ROUND(AD7972,4))</f>
        <v>0.92700000000000005</v>
      </c>
      <c r="AF7972" s="157">
        <f>IF('1a-Electricity'!$R$78="no","",ROUND(AD7972,4))</f>
        <v>0.92700000000000005</v>
      </c>
      <c r="AG7972" s="157">
        <f>IF('1a-Electricity'!$R$79="no","",ROUND(AD7972,4))</f>
        <v>0.92700000000000005</v>
      </c>
      <c r="BL7972" s="157">
        <f t="shared" si="264"/>
        <v>0.92600000000000071</v>
      </c>
      <c r="BM7972" s="157">
        <f>IF('1b-NaturalGas'!$R$87="no","",ROUND(BL7972,4))</f>
        <v>0.92600000000000005</v>
      </c>
      <c r="BN7972" s="157">
        <f>IF('1b-NaturalGas'!$R$88="no","",ROUND(BL7972,4))</f>
        <v>0.92600000000000005</v>
      </c>
      <c r="BO7972" s="157">
        <f>IF('1b-NaturalGas'!$R$89="no","",ROUND(BL7972,4))</f>
        <v>0.92600000000000005</v>
      </c>
      <c r="BP7972" s="157">
        <f>IF('1b-NaturalGas'!$R$90="no","not applicable (based on previous answers)",ROUND(BL7972,4))</f>
        <v>0.92600000000000005</v>
      </c>
      <c r="BQ7972" s="157">
        <f>IF('1b-NaturalGas'!$R$91="no","not applicable (based on previous answers)",ROUND(BL7972,4))</f>
        <v>0.92600000000000005</v>
      </c>
    </row>
    <row r="7973" spans="30:69" x14ac:dyDescent="0.25">
      <c r="AD7973" s="157">
        <f t="shared" si="263"/>
        <v>0.92800000000000071</v>
      </c>
      <c r="AE7973" s="157">
        <f>IF('1a-Electricity'!$R$77="no","",ROUND(AD7973,4))</f>
        <v>0.92800000000000005</v>
      </c>
      <c r="AF7973" s="157">
        <f>IF('1a-Electricity'!$R$78="no","",ROUND(AD7973,4))</f>
        <v>0.92800000000000005</v>
      </c>
      <c r="AG7973" s="157">
        <f>IF('1a-Electricity'!$R$79="no","",ROUND(AD7973,4))</f>
        <v>0.92800000000000005</v>
      </c>
      <c r="BL7973" s="157">
        <f t="shared" si="264"/>
        <v>0.92700000000000071</v>
      </c>
      <c r="BM7973" s="157">
        <f>IF('1b-NaturalGas'!$R$87="no","",ROUND(BL7973,4))</f>
        <v>0.92700000000000005</v>
      </c>
      <c r="BN7973" s="157">
        <f>IF('1b-NaturalGas'!$R$88="no","",ROUND(BL7973,4))</f>
        <v>0.92700000000000005</v>
      </c>
      <c r="BO7973" s="157">
        <f>IF('1b-NaturalGas'!$R$89="no","",ROUND(BL7973,4))</f>
        <v>0.92700000000000005</v>
      </c>
      <c r="BP7973" s="157">
        <f>IF('1b-NaturalGas'!$R$90="no","not applicable (based on previous answers)",ROUND(BL7973,4))</f>
        <v>0.92700000000000005</v>
      </c>
      <c r="BQ7973" s="157">
        <f>IF('1b-NaturalGas'!$R$91="no","not applicable (based on previous answers)",ROUND(BL7973,4))</f>
        <v>0.92700000000000005</v>
      </c>
    </row>
    <row r="7974" spans="30:69" x14ac:dyDescent="0.25">
      <c r="AD7974" s="157">
        <f t="shared" si="263"/>
        <v>0.92900000000000071</v>
      </c>
      <c r="AE7974" s="157">
        <f>IF('1a-Electricity'!$R$77="no","",ROUND(AD7974,4))</f>
        <v>0.92900000000000005</v>
      </c>
      <c r="AF7974" s="157">
        <f>IF('1a-Electricity'!$R$78="no","",ROUND(AD7974,4))</f>
        <v>0.92900000000000005</v>
      </c>
      <c r="AG7974" s="157">
        <f>IF('1a-Electricity'!$R$79="no","",ROUND(AD7974,4))</f>
        <v>0.92900000000000005</v>
      </c>
      <c r="BL7974" s="157">
        <f t="shared" si="264"/>
        <v>0.92800000000000071</v>
      </c>
      <c r="BM7974" s="157">
        <f>IF('1b-NaturalGas'!$R$87="no","",ROUND(BL7974,4))</f>
        <v>0.92800000000000005</v>
      </c>
      <c r="BN7974" s="157">
        <f>IF('1b-NaturalGas'!$R$88="no","",ROUND(BL7974,4))</f>
        <v>0.92800000000000005</v>
      </c>
      <c r="BO7974" s="157">
        <f>IF('1b-NaturalGas'!$R$89="no","",ROUND(BL7974,4))</f>
        <v>0.92800000000000005</v>
      </c>
      <c r="BP7974" s="157">
        <f>IF('1b-NaturalGas'!$R$90="no","not applicable (based on previous answers)",ROUND(BL7974,4))</f>
        <v>0.92800000000000005</v>
      </c>
      <c r="BQ7974" s="157">
        <f>IF('1b-NaturalGas'!$R$91="no","not applicable (based on previous answers)",ROUND(BL7974,4))</f>
        <v>0.92800000000000005</v>
      </c>
    </row>
    <row r="7975" spans="30:69" x14ac:dyDescent="0.25">
      <c r="AD7975" s="157">
        <f t="shared" si="263"/>
        <v>0.93000000000000071</v>
      </c>
      <c r="AE7975" s="157">
        <f>IF('1a-Electricity'!$R$77="no","",ROUND(AD7975,4))</f>
        <v>0.93</v>
      </c>
      <c r="AF7975" s="157">
        <f>IF('1a-Electricity'!$R$78="no","",ROUND(AD7975,4))</f>
        <v>0.93</v>
      </c>
      <c r="AG7975" s="157">
        <f>IF('1a-Electricity'!$R$79="no","",ROUND(AD7975,4))</f>
        <v>0.93</v>
      </c>
      <c r="BL7975" s="157">
        <f t="shared" si="264"/>
        <v>0.92900000000000071</v>
      </c>
      <c r="BM7975" s="157">
        <f>IF('1b-NaturalGas'!$R$87="no","",ROUND(BL7975,4))</f>
        <v>0.92900000000000005</v>
      </c>
      <c r="BN7975" s="157">
        <f>IF('1b-NaturalGas'!$R$88="no","",ROUND(BL7975,4))</f>
        <v>0.92900000000000005</v>
      </c>
      <c r="BO7975" s="157">
        <f>IF('1b-NaturalGas'!$R$89="no","",ROUND(BL7975,4))</f>
        <v>0.92900000000000005</v>
      </c>
      <c r="BP7975" s="157">
        <f>IF('1b-NaturalGas'!$R$90="no","not applicable (based on previous answers)",ROUND(BL7975,4))</f>
        <v>0.92900000000000005</v>
      </c>
      <c r="BQ7975" s="157">
        <f>IF('1b-NaturalGas'!$R$91="no","not applicable (based on previous answers)",ROUND(BL7975,4))</f>
        <v>0.92900000000000005</v>
      </c>
    </row>
    <row r="7976" spans="30:69" x14ac:dyDescent="0.25">
      <c r="AD7976" s="157">
        <f t="shared" si="263"/>
        <v>0.93100000000000072</v>
      </c>
      <c r="AE7976" s="157">
        <f>IF('1a-Electricity'!$R$77="no","",ROUND(AD7976,4))</f>
        <v>0.93100000000000005</v>
      </c>
      <c r="AF7976" s="157">
        <f>IF('1a-Electricity'!$R$78="no","",ROUND(AD7976,4))</f>
        <v>0.93100000000000005</v>
      </c>
      <c r="AG7976" s="157">
        <f>IF('1a-Electricity'!$R$79="no","",ROUND(AD7976,4))</f>
        <v>0.93100000000000005</v>
      </c>
      <c r="BL7976" s="157">
        <f t="shared" si="264"/>
        <v>0.93000000000000071</v>
      </c>
      <c r="BM7976" s="157">
        <f>IF('1b-NaturalGas'!$R$87="no","",ROUND(BL7976,4))</f>
        <v>0.93</v>
      </c>
      <c r="BN7976" s="157">
        <f>IF('1b-NaturalGas'!$R$88="no","",ROUND(BL7976,4))</f>
        <v>0.93</v>
      </c>
      <c r="BO7976" s="157">
        <f>IF('1b-NaturalGas'!$R$89="no","",ROUND(BL7976,4))</f>
        <v>0.93</v>
      </c>
      <c r="BP7976" s="157">
        <f>IF('1b-NaturalGas'!$R$90="no","not applicable (based on previous answers)",ROUND(BL7976,4))</f>
        <v>0.93</v>
      </c>
      <c r="BQ7976" s="157">
        <f>IF('1b-NaturalGas'!$R$91="no","not applicable (based on previous answers)",ROUND(BL7976,4))</f>
        <v>0.93</v>
      </c>
    </row>
    <row r="7977" spans="30:69" x14ac:dyDescent="0.25">
      <c r="AD7977" s="157">
        <f t="shared" si="263"/>
        <v>0.93200000000000072</v>
      </c>
      <c r="AE7977" s="157">
        <f>IF('1a-Electricity'!$R$77="no","",ROUND(AD7977,4))</f>
        <v>0.93200000000000005</v>
      </c>
      <c r="AF7977" s="157">
        <f>IF('1a-Electricity'!$R$78="no","",ROUND(AD7977,4))</f>
        <v>0.93200000000000005</v>
      </c>
      <c r="AG7977" s="157">
        <f>IF('1a-Electricity'!$R$79="no","",ROUND(AD7977,4))</f>
        <v>0.93200000000000005</v>
      </c>
      <c r="BL7977" s="157">
        <f t="shared" si="264"/>
        <v>0.93100000000000072</v>
      </c>
      <c r="BM7977" s="157">
        <f>IF('1b-NaturalGas'!$R$87="no","",ROUND(BL7977,4))</f>
        <v>0.93100000000000005</v>
      </c>
      <c r="BN7977" s="157">
        <f>IF('1b-NaturalGas'!$R$88="no","",ROUND(BL7977,4))</f>
        <v>0.93100000000000005</v>
      </c>
      <c r="BO7977" s="157">
        <f>IF('1b-NaturalGas'!$R$89="no","",ROUND(BL7977,4))</f>
        <v>0.93100000000000005</v>
      </c>
      <c r="BP7977" s="157">
        <f>IF('1b-NaturalGas'!$R$90="no","not applicable (based on previous answers)",ROUND(BL7977,4))</f>
        <v>0.93100000000000005</v>
      </c>
      <c r="BQ7977" s="157">
        <f>IF('1b-NaturalGas'!$R$91="no","not applicable (based on previous answers)",ROUND(BL7977,4))</f>
        <v>0.93100000000000005</v>
      </c>
    </row>
    <row r="7978" spans="30:69" x14ac:dyDescent="0.25">
      <c r="AD7978" s="157">
        <f t="shared" si="263"/>
        <v>0.93300000000000072</v>
      </c>
      <c r="AE7978" s="157">
        <f>IF('1a-Electricity'!$R$77="no","",ROUND(AD7978,4))</f>
        <v>0.93300000000000005</v>
      </c>
      <c r="AF7978" s="157">
        <f>IF('1a-Electricity'!$R$78="no","",ROUND(AD7978,4))</f>
        <v>0.93300000000000005</v>
      </c>
      <c r="AG7978" s="157">
        <f>IF('1a-Electricity'!$R$79="no","",ROUND(AD7978,4))</f>
        <v>0.93300000000000005</v>
      </c>
      <c r="BL7978" s="157">
        <f t="shared" si="264"/>
        <v>0.93200000000000072</v>
      </c>
      <c r="BM7978" s="157">
        <f>IF('1b-NaturalGas'!$R$87="no","",ROUND(BL7978,4))</f>
        <v>0.93200000000000005</v>
      </c>
      <c r="BN7978" s="157">
        <f>IF('1b-NaturalGas'!$R$88="no","",ROUND(BL7978,4))</f>
        <v>0.93200000000000005</v>
      </c>
      <c r="BO7978" s="157">
        <f>IF('1b-NaturalGas'!$R$89="no","",ROUND(BL7978,4))</f>
        <v>0.93200000000000005</v>
      </c>
      <c r="BP7978" s="157">
        <f>IF('1b-NaturalGas'!$R$90="no","not applicable (based on previous answers)",ROUND(BL7978,4))</f>
        <v>0.93200000000000005</v>
      </c>
      <c r="BQ7978" s="157">
        <f>IF('1b-NaturalGas'!$R$91="no","not applicable (based on previous answers)",ROUND(BL7978,4))</f>
        <v>0.93200000000000005</v>
      </c>
    </row>
    <row r="7979" spans="30:69" x14ac:dyDescent="0.25">
      <c r="AD7979" s="157">
        <f t="shared" si="263"/>
        <v>0.93400000000000072</v>
      </c>
      <c r="AE7979" s="157">
        <f>IF('1a-Electricity'!$R$77="no","",ROUND(AD7979,4))</f>
        <v>0.93400000000000005</v>
      </c>
      <c r="AF7979" s="157">
        <f>IF('1a-Electricity'!$R$78="no","",ROUND(AD7979,4))</f>
        <v>0.93400000000000005</v>
      </c>
      <c r="AG7979" s="157">
        <f>IF('1a-Electricity'!$R$79="no","",ROUND(AD7979,4))</f>
        <v>0.93400000000000005</v>
      </c>
      <c r="BL7979" s="157">
        <f t="shared" si="264"/>
        <v>0.93300000000000072</v>
      </c>
      <c r="BM7979" s="157">
        <f>IF('1b-NaturalGas'!$R$87="no","",ROUND(BL7979,4))</f>
        <v>0.93300000000000005</v>
      </c>
      <c r="BN7979" s="157">
        <f>IF('1b-NaturalGas'!$R$88="no","",ROUND(BL7979,4))</f>
        <v>0.93300000000000005</v>
      </c>
      <c r="BO7979" s="157">
        <f>IF('1b-NaturalGas'!$R$89="no","",ROUND(BL7979,4))</f>
        <v>0.93300000000000005</v>
      </c>
      <c r="BP7979" s="157">
        <f>IF('1b-NaturalGas'!$R$90="no","not applicable (based on previous answers)",ROUND(BL7979,4))</f>
        <v>0.93300000000000005</v>
      </c>
      <c r="BQ7979" s="157">
        <f>IF('1b-NaturalGas'!$R$91="no","not applicable (based on previous answers)",ROUND(BL7979,4))</f>
        <v>0.93300000000000005</v>
      </c>
    </row>
    <row r="7980" spans="30:69" x14ac:dyDescent="0.25">
      <c r="AD7980" s="157">
        <f t="shared" si="263"/>
        <v>0.93500000000000072</v>
      </c>
      <c r="AE7980" s="157">
        <f>IF('1a-Electricity'!$R$77="no","",ROUND(AD7980,4))</f>
        <v>0.93500000000000005</v>
      </c>
      <c r="AF7980" s="157">
        <f>IF('1a-Electricity'!$R$78="no","",ROUND(AD7980,4))</f>
        <v>0.93500000000000005</v>
      </c>
      <c r="AG7980" s="157">
        <f>IF('1a-Electricity'!$R$79="no","",ROUND(AD7980,4))</f>
        <v>0.93500000000000005</v>
      </c>
      <c r="BL7980" s="157">
        <f t="shared" si="264"/>
        <v>0.93400000000000072</v>
      </c>
      <c r="BM7980" s="157">
        <f>IF('1b-NaturalGas'!$R$87="no","",ROUND(BL7980,4))</f>
        <v>0.93400000000000005</v>
      </c>
      <c r="BN7980" s="157">
        <f>IF('1b-NaturalGas'!$R$88="no","",ROUND(BL7980,4))</f>
        <v>0.93400000000000005</v>
      </c>
      <c r="BO7980" s="157">
        <f>IF('1b-NaturalGas'!$R$89="no","",ROUND(BL7980,4))</f>
        <v>0.93400000000000005</v>
      </c>
      <c r="BP7980" s="157">
        <f>IF('1b-NaturalGas'!$R$90="no","not applicable (based on previous answers)",ROUND(BL7980,4))</f>
        <v>0.93400000000000005</v>
      </c>
      <c r="BQ7980" s="157">
        <f>IF('1b-NaturalGas'!$R$91="no","not applicable (based on previous answers)",ROUND(BL7980,4))</f>
        <v>0.93400000000000005</v>
      </c>
    </row>
    <row r="7981" spans="30:69" x14ac:dyDescent="0.25">
      <c r="AD7981" s="157">
        <f t="shared" si="263"/>
        <v>0.93600000000000072</v>
      </c>
      <c r="AE7981" s="157">
        <f>IF('1a-Electricity'!$R$77="no","",ROUND(AD7981,4))</f>
        <v>0.93600000000000005</v>
      </c>
      <c r="AF7981" s="157">
        <f>IF('1a-Electricity'!$R$78="no","",ROUND(AD7981,4))</f>
        <v>0.93600000000000005</v>
      </c>
      <c r="AG7981" s="157">
        <f>IF('1a-Electricity'!$R$79="no","",ROUND(AD7981,4))</f>
        <v>0.93600000000000005</v>
      </c>
      <c r="BL7981" s="157">
        <f t="shared" si="264"/>
        <v>0.93500000000000072</v>
      </c>
      <c r="BM7981" s="157">
        <f>IF('1b-NaturalGas'!$R$87="no","",ROUND(BL7981,4))</f>
        <v>0.93500000000000005</v>
      </c>
      <c r="BN7981" s="157">
        <f>IF('1b-NaturalGas'!$R$88="no","",ROUND(BL7981,4))</f>
        <v>0.93500000000000005</v>
      </c>
      <c r="BO7981" s="157">
        <f>IF('1b-NaturalGas'!$R$89="no","",ROUND(BL7981,4))</f>
        <v>0.93500000000000005</v>
      </c>
      <c r="BP7981" s="157">
        <f>IF('1b-NaturalGas'!$R$90="no","not applicable (based on previous answers)",ROUND(BL7981,4))</f>
        <v>0.93500000000000005</v>
      </c>
      <c r="BQ7981" s="157">
        <f>IF('1b-NaturalGas'!$R$91="no","not applicable (based on previous answers)",ROUND(BL7981,4))</f>
        <v>0.93500000000000005</v>
      </c>
    </row>
    <row r="7982" spans="30:69" x14ac:dyDescent="0.25">
      <c r="AD7982" s="157">
        <f t="shared" si="263"/>
        <v>0.93700000000000072</v>
      </c>
      <c r="AE7982" s="157">
        <f>IF('1a-Electricity'!$R$77="no","",ROUND(AD7982,4))</f>
        <v>0.93700000000000006</v>
      </c>
      <c r="AF7982" s="157">
        <f>IF('1a-Electricity'!$R$78="no","",ROUND(AD7982,4))</f>
        <v>0.93700000000000006</v>
      </c>
      <c r="AG7982" s="157">
        <f>IF('1a-Electricity'!$R$79="no","",ROUND(AD7982,4))</f>
        <v>0.93700000000000006</v>
      </c>
      <c r="BL7982" s="157">
        <f t="shared" si="264"/>
        <v>0.93600000000000072</v>
      </c>
      <c r="BM7982" s="157">
        <f>IF('1b-NaturalGas'!$R$87="no","",ROUND(BL7982,4))</f>
        <v>0.93600000000000005</v>
      </c>
      <c r="BN7982" s="157">
        <f>IF('1b-NaturalGas'!$R$88="no","",ROUND(BL7982,4))</f>
        <v>0.93600000000000005</v>
      </c>
      <c r="BO7982" s="157">
        <f>IF('1b-NaturalGas'!$R$89="no","",ROUND(BL7982,4))</f>
        <v>0.93600000000000005</v>
      </c>
      <c r="BP7982" s="157">
        <f>IF('1b-NaturalGas'!$R$90="no","not applicable (based on previous answers)",ROUND(BL7982,4))</f>
        <v>0.93600000000000005</v>
      </c>
      <c r="BQ7982" s="157">
        <f>IF('1b-NaturalGas'!$R$91="no","not applicable (based on previous answers)",ROUND(BL7982,4))</f>
        <v>0.93600000000000005</v>
      </c>
    </row>
    <row r="7983" spans="30:69" x14ac:dyDescent="0.25">
      <c r="AD7983" s="157">
        <f t="shared" si="263"/>
        <v>0.93800000000000072</v>
      </c>
      <c r="AE7983" s="157">
        <f>IF('1a-Electricity'!$R$77="no","",ROUND(AD7983,4))</f>
        <v>0.93799999999999994</v>
      </c>
      <c r="AF7983" s="157">
        <f>IF('1a-Electricity'!$R$78="no","",ROUND(AD7983,4))</f>
        <v>0.93799999999999994</v>
      </c>
      <c r="AG7983" s="157">
        <f>IF('1a-Electricity'!$R$79="no","",ROUND(AD7983,4))</f>
        <v>0.93799999999999994</v>
      </c>
      <c r="BL7983" s="157">
        <f t="shared" si="264"/>
        <v>0.93700000000000072</v>
      </c>
      <c r="BM7983" s="157">
        <f>IF('1b-NaturalGas'!$R$87="no","",ROUND(BL7983,4))</f>
        <v>0.93700000000000006</v>
      </c>
      <c r="BN7983" s="157">
        <f>IF('1b-NaturalGas'!$R$88="no","",ROUND(BL7983,4))</f>
        <v>0.93700000000000006</v>
      </c>
      <c r="BO7983" s="157">
        <f>IF('1b-NaturalGas'!$R$89="no","",ROUND(BL7983,4))</f>
        <v>0.93700000000000006</v>
      </c>
      <c r="BP7983" s="157">
        <f>IF('1b-NaturalGas'!$R$90="no","not applicable (based on previous answers)",ROUND(BL7983,4))</f>
        <v>0.93700000000000006</v>
      </c>
      <c r="BQ7983" s="157">
        <f>IF('1b-NaturalGas'!$R$91="no","not applicable (based on previous answers)",ROUND(BL7983,4))</f>
        <v>0.93700000000000006</v>
      </c>
    </row>
    <row r="7984" spans="30:69" x14ac:dyDescent="0.25">
      <c r="AD7984" s="157">
        <f t="shared" si="263"/>
        <v>0.93900000000000072</v>
      </c>
      <c r="AE7984" s="157">
        <f>IF('1a-Electricity'!$R$77="no","",ROUND(AD7984,4))</f>
        <v>0.93899999999999995</v>
      </c>
      <c r="AF7984" s="157">
        <f>IF('1a-Electricity'!$R$78="no","",ROUND(AD7984,4))</f>
        <v>0.93899999999999995</v>
      </c>
      <c r="AG7984" s="157">
        <f>IF('1a-Electricity'!$R$79="no","",ROUND(AD7984,4))</f>
        <v>0.93899999999999995</v>
      </c>
      <c r="BL7984" s="157">
        <f t="shared" si="264"/>
        <v>0.93800000000000072</v>
      </c>
      <c r="BM7984" s="157">
        <f>IF('1b-NaturalGas'!$R$87="no","",ROUND(BL7984,4))</f>
        <v>0.93799999999999994</v>
      </c>
      <c r="BN7984" s="157">
        <f>IF('1b-NaturalGas'!$R$88="no","",ROUND(BL7984,4))</f>
        <v>0.93799999999999994</v>
      </c>
      <c r="BO7984" s="157">
        <f>IF('1b-NaturalGas'!$R$89="no","",ROUND(BL7984,4))</f>
        <v>0.93799999999999994</v>
      </c>
      <c r="BP7984" s="157">
        <f>IF('1b-NaturalGas'!$R$90="no","not applicable (based on previous answers)",ROUND(BL7984,4))</f>
        <v>0.93799999999999994</v>
      </c>
      <c r="BQ7984" s="157">
        <f>IF('1b-NaturalGas'!$R$91="no","not applicable (based on previous answers)",ROUND(BL7984,4))</f>
        <v>0.93799999999999994</v>
      </c>
    </row>
    <row r="7985" spans="30:69" x14ac:dyDescent="0.25">
      <c r="AD7985" s="157">
        <f t="shared" si="263"/>
        <v>0.94000000000000072</v>
      </c>
      <c r="AE7985" s="157">
        <f>IF('1a-Electricity'!$R$77="no","",ROUND(AD7985,4))</f>
        <v>0.94</v>
      </c>
      <c r="AF7985" s="157">
        <f>IF('1a-Electricity'!$R$78="no","",ROUND(AD7985,4))</f>
        <v>0.94</v>
      </c>
      <c r="AG7985" s="157">
        <f>IF('1a-Electricity'!$R$79="no","",ROUND(AD7985,4))</f>
        <v>0.94</v>
      </c>
      <c r="BL7985" s="157">
        <f t="shared" si="264"/>
        <v>0.93900000000000072</v>
      </c>
      <c r="BM7985" s="157">
        <f>IF('1b-NaturalGas'!$R$87="no","",ROUND(BL7985,4))</f>
        <v>0.93899999999999995</v>
      </c>
      <c r="BN7985" s="157">
        <f>IF('1b-NaturalGas'!$R$88="no","",ROUND(BL7985,4))</f>
        <v>0.93899999999999995</v>
      </c>
      <c r="BO7985" s="157">
        <f>IF('1b-NaturalGas'!$R$89="no","",ROUND(BL7985,4))</f>
        <v>0.93899999999999995</v>
      </c>
      <c r="BP7985" s="157">
        <f>IF('1b-NaturalGas'!$R$90="no","not applicable (based on previous answers)",ROUND(BL7985,4))</f>
        <v>0.93899999999999995</v>
      </c>
      <c r="BQ7985" s="157">
        <f>IF('1b-NaturalGas'!$R$91="no","not applicable (based on previous answers)",ROUND(BL7985,4))</f>
        <v>0.93899999999999995</v>
      </c>
    </row>
    <row r="7986" spans="30:69" x14ac:dyDescent="0.25">
      <c r="AD7986" s="157">
        <f t="shared" si="263"/>
        <v>0.94100000000000072</v>
      </c>
      <c r="AE7986" s="157">
        <f>IF('1a-Electricity'!$R$77="no","",ROUND(AD7986,4))</f>
        <v>0.94099999999999995</v>
      </c>
      <c r="AF7986" s="157">
        <f>IF('1a-Electricity'!$R$78="no","",ROUND(AD7986,4))</f>
        <v>0.94099999999999995</v>
      </c>
      <c r="AG7986" s="157">
        <f>IF('1a-Electricity'!$R$79="no","",ROUND(AD7986,4))</f>
        <v>0.94099999999999995</v>
      </c>
      <c r="BL7986" s="157">
        <f t="shared" si="264"/>
        <v>0.94000000000000072</v>
      </c>
      <c r="BM7986" s="157">
        <f>IF('1b-NaturalGas'!$R$87="no","",ROUND(BL7986,4))</f>
        <v>0.94</v>
      </c>
      <c r="BN7986" s="157">
        <f>IF('1b-NaturalGas'!$R$88="no","",ROUND(BL7986,4))</f>
        <v>0.94</v>
      </c>
      <c r="BO7986" s="157">
        <f>IF('1b-NaturalGas'!$R$89="no","",ROUND(BL7986,4))</f>
        <v>0.94</v>
      </c>
      <c r="BP7986" s="157">
        <f>IF('1b-NaturalGas'!$R$90="no","not applicable (based on previous answers)",ROUND(BL7986,4))</f>
        <v>0.94</v>
      </c>
      <c r="BQ7986" s="157">
        <f>IF('1b-NaturalGas'!$R$91="no","not applicable (based on previous answers)",ROUND(BL7986,4))</f>
        <v>0.94</v>
      </c>
    </row>
    <row r="7987" spans="30:69" x14ac:dyDescent="0.25">
      <c r="AD7987" s="157">
        <f t="shared" si="263"/>
        <v>0.94200000000000073</v>
      </c>
      <c r="AE7987" s="157">
        <f>IF('1a-Electricity'!$R$77="no","",ROUND(AD7987,4))</f>
        <v>0.94199999999999995</v>
      </c>
      <c r="AF7987" s="157">
        <f>IF('1a-Electricity'!$R$78="no","",ROUND(AD7987,4))</f>
        <v>0.94199999999999995</v>
      </c>
      <c r="AG7987" s="157">
        <f>IF('1a-Electricity'!$R$79="no","",ROUND(AD7987,4))</f>
        <v>0.94199999999999995</v>
      </c>
      <c r="BL7987" s="157">
        <f t="shared" si="264"/>
        <v>0.94100000000000072</v>
      </c>
      <c r="BM7987" s="157">
        <f>IF('1b-NaturalGas'!$R$87="no","",ROUND(BL7987,4))</f>
        <v>0.94099999999999995</v>
      </c>
      <c r="BN7987" s="157">
        <f>IF('1b-NaturalGas'!$R$88="no","",ROUND(BL7987,4))</f>
        <v>0.94099999999999995</v>
      </c>
      <c r="BO7987" s="157">
        <f>IF('1b-NaturalGas'!$R$89="no","",ROUND(BL7987,4))</f>
        <v>0.94099999999999995</v>
      </c>
      <c r="BP7987" s="157">
        <f>IF('1b-NaturalGas'!$R$90="no","not applicable (based on previous answers)",ROUND(BL7987,4))</f>
        <v>0.94099999999999995</v>
      </c>
      <c r="BQ7987" s="157">
        <f>IF('1b-NaturalGas'!$R$91="no","not applicable (based on previous answers)",ROUND(BL7987,4))</f>
        <v>0.94099999999999995</v>
      </c>
    </row>
    <row r="7988" spans="30:69" x14ac:dyDescent="0.25">
      <c r="AD7988" s="157">
        <f t="shared" si="263"/>
        <v>0.94300000000000073</v>
      </c>
      <c r="AE7988" s="157">
        <f>IF('1a-Electricity'!$R$77="no","",ROUND(AD7988,4))</f>
        <v>0.94299999999999995</v>
      </c>
      <c r="AF7988" s="157">
        <f>IF('1a-Electricity'!$R$78="no","",ROUND(AD7988,4))</f>
        <v>0.94299999999999995</v>
      </c>
      <c r="AG7988" s="157">
        <f>IF('1a-Electricity'!$R$79="no","",ROUND(AD7988,4))</f>
        <v>0.94299999999999995</v>
      </c>
      <c r="BL7988" s="157">
        <f t="shared" si="264"/>
        <v>0.94200000000000073</v>
      </c>
      <c r="BM7988" s="157">
        <f>IF('1b-NaturalGas'!$R$87="no","",ROUND(BL7988,4))</f>
        <v>0.94199999999999995</v>
      </c>
      <c r="BN7988" s="157">
        <f>IF('1b-NaturalGas'!$R$88="no","",ROUND(BL7988,4))</f>
        <v>0.94199999999999995</v>
      </c>
      <c r="BO7988" s="157">
        <f>IF('1b-NaturalGas'!$R$89="no","",ROUND(BL7988,4))</f>
        <v>0.94199999999999995</v>
      </c>
      <c r="BP7988" s="157">
        <f>IF('1b-NaturalGas'!$R$90="no","not applicable (based on previous answers)",ROUND(BL7988,4))</f>
        <v>0.94199999999999995</v>
      </c>
      <c r="BQ7988" s="157">
        <f>IF('1b-NaturalGas'!$R$91="no","not applicable (based on previous answers)",ROUND(BL7988,4))</f>
        <v>0.94199999999999995</v>
      </c>
    </row>
    <row r="7989" spans="30:69" x14ac:dyDescent="0.25">
      <c r="AD7989" s="157">
        <f t="shared" si="263"/>
        <v>0.94400000000000073</v>
      </c>
      <c r="AE7989" s="157">
        <f>IF('1a-Electricity'!$R$77="no","",ROUND(AD7989,4))</f>
        <v>0.94399999999999995</v>
      </c>
      <c r="AF7989" s="157">
        <f>IF('1a-Electricity'!$R$78="no","",ROUND(AD7989,4))</f>
        <v>0.94399999999999995</v>
      </c>
      <c r="AG7989" s="157">
        <f>IF('1a-Electricity'!$R$79="no","",ROUND(AD7989,4))</f>
        <v>0.94399999999999995</v>
      </c>
      <c r="BL7989" s="157">
        <f t="shared" si="264"/>
        <v>0.94300000000000073</v>
      </c>
      <c r="BM7989" s="157">
        <f>IF('1b-NaturalGas'!$R$87="no","",ROUND(BL7989,4))</f>
        <v>0.94299999999999995</v>
      </c>
      <c r="BN7989" s="157">
        <f>IF('1b-NaturalGas'!$R$88="no","",ROUND(BL7989,4))</f>
        <v>0.94299999999999995</v>
      </c>
      <c r="BO7989" s="157">
        <f>IF('1b-NaturalGas'!$R$89="no","",ROUND(BL7989,4))</f>
        <v>0.94299999999999995</v>
      </c>
      <c r="BP7989" s="157">
        <f>IF('1b-NaturalGas'!$R$90="no","not applicable (based on previous answers)",ROUND(BL7989,4))</f>
        <v>0.94299999999999995</v>
      </c>
      <c r="BQ7989" s="157">
        <f>IF('1b-NaturalGas'!$R$91="no","not applicable (based on previous answers)",ROUND(BL7989,4))</f>
        <v>0.94299999999999995</v>
      </c>
    </row>
    <row r="7990" spans="30:69" x14ac:dyDescent="0.25">
      <c r="AD7990" s="157">
        <f t="shared" si="263"/>
        <v>0.94500000000000073</v>
      </c>
      <c r="AE7990" s="157">
        <f>IF('1a-Electricity'!$R$77="no","",ROUND(AD7990,4))</f>
        <v>0.94499999999999995</v>
      </c>
      <c r="AF7990" s="157">
        <f>IF('1a-Electricity'!$R$78="no","",ROUND(AD7990,4))</f>
        <v>0.94499999999999995</v>
      </c>
      <c r="AG7990" s="157">
        <f>IF('1a-Electricity'!$R$79="no","",ROUND(AD7990,4))</f>
        <v>0.94499999999999995</v>
      </c>
      <c r="BL7990" s="157">
        <f t="shared" si="264"/>
        <v>0.94400000000000073</v>
      </c>
      <c r="BM7990" s="157">
        <f>IF('1b-NaturalGas'!$R$87="no","",ROUND(BL7990,4))</f>
        <v>0.94399999999999995</v>
      </c>
      <c r="BN7990" s="157">
        <f>IF('1b-NaturalGas'!$R$88="no","",ROUND(BL7990,4))</f>
        <v>0.94399999999999995</v>
      </c>
      <c r="BO7990" s="157">
        <f>IF('1b-NaturalGas'!$R$89="no","",ROUND(BL7990,4))</f>
        <v>0.94399999999999995</v>
      </c>
      <c r="BP7990" s="157">
        <f>IF('1b-NaturalGas'!$R$90="no","not applicable (based on previous answers)",ROUND(BL7990,4))</f>
        <v>0.94399999999999995</v>
      </c>
      <c r="BQ7990" s="157">
        <f>IF('1b-NaturalGas'!$R$91="no","not applicable (based on previous answers)",ROUND(BL7990,4))</f>
        <v>0.94399999999999995</v>
      </c>
    </row>
    <row r="7991" spans="30:69" x14ac:dyDescent="0.25">
      <c r="AD7991" s="157">
        <f t="shared" si="263"/>
        <v>0.94600000000000073</v>
      </c>
      <c r="AE7991" s="157">
        <f>IF('1a-Electricity'!$R$77="no","",ROUND(AD7991,4))</f>
        <v>0.94599999999999995</v>
      </c>
      <c r="AF7991" s="157">
        <f>IF('1a-Electricity'!$R$78="no","",ROUND(AD7991,4))</f>
        <v>0.94599999999999995</v>
      </c>
      <c r="AG7991" s="157">
        <f>IF('1a-Electricity'!$R$79="no","",ROUND(AD7991,4))</f>
        <v>0.94599999999999995</v>
      </c>
      <c r="BL7991" s="157">
        <f t="shared" si="264"/>
        <v>0.94500000000000073</v>
      </c>
      <c r="BM7991" s="157">
        <f>IF('1b-NaturalGas'!$R$87="no","",ROUND(BL7991,4))</f>
        <v>0.94499999999999995</v>
      </c>
      <c r="BN7991" s="157">
        <f>IF('1b-NaturalGas'!$R$88="no","",ROUND(BL7991,4))</f>
        <v>0.94499999999999995</v>
      </c>
      <c r="BO7991" s="157">
        <f>IF('1b-NaturalGas'!$R$89="no","",ROUND(BL7991,4))</f>
        <v>0.94499999999999995</v>
      </c>
      <c r="BP7991" s="157">
        <f>IF('1b-NaturalGas'!$R$90="no","not applicable (based on previous answers)",ROUND(BL7991,4))</f>
        <v>0.94499999999999995</v>
      </c>
      <c r="BQ7991" s="157">
        <f>IF('1b-NaturalGas'!$R$91="no","not applicable (based on previous answers)",ROUND(BL7991,4))</f>
        <v>0.94499999999999995</v>
      </c>
    </row>
    <row r="7992" spans="30:69" x14ac:dyDescent="0.25">
      <c r="AD7992" s="157">
        <f t="shared" si="263"/>
        <v>0.94700000000000073</v>
      </c>
      <c r="AE7992" s="157">
        <f>IF('1a-Electricity'!$R$77="no","",ROUND(AD7992,4))</f>
        <v>0.94699999999999995</v>
      </c>
      <c r="AF7992" s="157">
        <f>IF('1a-Electricity'!$R$78="no","",ROUND(AD7992,4))</f>
        <v>0.94699999999999995</v>
      </c>
      <c r="AG7992" s="157">
        <f>IF('1a-Electricity'!$R$79="no","",ROUND(AD7992,4))</f>
        <v>0.94699999999999995</v>
      </c>
      <c r="BL7992" s="157">
        <f t="shared" si="264"/>
        <v>0.94600000000000073</v>
      </c>
      <c r="BM7992" s="157">
        <f>IF('1b-NaturalGas'!$R$87="no","",ROUND(BL7992,4))</f>
        <v>0.94599999999999995</v>
      </c>
      <c r="BN7992" s="157">
        <f>IF('1b-NaturalGas'!$R$88="no","",ROUND(BL7992,4))</f>
        <v>0.94599999999999995</v>
      </c>
      <c r="BO7992" s="157">
        <f>IF('1b-NaturalGas'!$R$89="no","",ROUND(BL7992,4))</f>
        <v>0.94599999999999995</v>
      </c>
      <c r="BP7992" s="157">
        <f>IF('1b-NaturalGas'!$R$90="no","not applicable (based on previous answers)",ROUND(BL7992,4))</f>
        <v>0.94599999999999995</v>
      </c>
      <c r="BQ7992" s="157">
        <f>IF('1b-NaturalGas'!$R$91="no","not applicable (based on previous answers)",ROUND(BL7992,4))</f>
        <v>0.94599999999999995</v>
      </c>
    </row>
    <row r="7993" spans="30:69" x14ac:dyDescent="0.25">
      <c r="AD7993" s="157">
        <f t="shared" si="263"/>
        <v>0.94800000000000073</v>
      </c>
      <c r="AE7993" s="157">
        <f>IF('1a-Electricity'!$R$77="no","",ROUND(AD7993,4))</f>
        <v>0.94799999999999995</v>
      </c>
      <c r="AF7993" s="157">
        <f>IF('1a-Electricity'!$R$78="no","",ROUND(AD7993,4))</f>
        <v>0.94799999999999995</v>
      </c>
      <c r="AG7993" s="157">
        <f>IF('1a-Electricity'!$R$79="no","",ROUND(AD7993,4))</f>
        <v>0.94799999999999995</v>
      </c>
      <c r="BL7993" s="157">
        <f t="shared" si="264"/>
        <v>0.94700000000000073</v>
      </c>
      <c r="BM7993" s="157">
        <f>IF('1b-NaturalGas'!$R$87="no","",ROUND(BL7993,4))</f>
        <v>0.94699999999999995</v>
      </c>
      <c r="BN7993" s="157">
        <f>IF('1b-NaturalGas'!$R$88="no","",ROUND(BL7993,4))</f>
        <v>0.94699999999999995</v>
      </c>
      <c r="BO7993" s="157">
        <f>IF('1b-NaturalGas'!$R$89="no","",ROUND(BL7993,4))</f>
        <v>0.94699999999999995</v>
      </c>
      <c r="BP7993" s="157">
        <f>IF('1b-NaturalGas'!$R$90="no","not applicable (based on previous answers)",ROUND(BL7993,4))</f>
        <v>0.94699999999999995</v>
      </c>
      <c r="BQ7993" s="157">
        <f>IF('1b-NaturalGas'!$R$91="no","not applicable (based on previous answers)",ROUND(BL7993,4))</f>
        <v>0.94699999999999995</v>
      </c>
    </row>
    <row r="7994" spans="30:69" x14ac:dyDescent="0.25">
      <c r="AD7994" s="157">
        <f t="shared" si="263"/>
        <v>0.94900000000000073</v>
      </c>
      <c r="AE7994" s="157">
        <f>IF('1a-Electricity'!$R$77="no","",ROUND(AD7994,4))</f>
        <v>0.94899999999999995</v>
      </c>
      <c r="AF7994" s="157">
        <f>IF('1a-Electricity'!$R$78="no","",ROUND(AD7994,4))</f>
        <v>0.94899999999999995</v>
      </c>
      <c r="AG7994" s="157">
        <f>IF('1a-Electricity'!$R$79="no","",ROUND(AD7994,4))</f>
        <v>0.94899999999999995</v>
      </c>
      <c r="BL7994" s="157">
        <f t="shared" si="264"/>
        <v>0.94800000000000073</v>
      </c>
      <c r="BM7994" s="157">
        <f>IF('1b-NaturalGas'!$R$87="no","",ROUND(BL7994,4))</f>
        <v>0.94799999999999995</v>
      </c>
      <c r="BN7994" s="157">
        <f>IF('1b-NaturalGas'!$R$88="no","",ROUND(BL7994,4))</f>
        <v>0.94799999999999995</v>
      </c>
      <c r="BO7994" s="157">
        <f>IF('1b-NaturalGas'!$R$89="no","",ROUND(BL7994,4))</f>
        <v>0.94799999999999995</v>
      </c>
      <c r="BP7994" s="157">
        <f>IF('1b-NaturalGas'!$R$90="no","not applicable (based on previous answers)",ROUND(BL7994,4))</f>
        <v>0.94799999999999995</v>
      </c>
      <c r="BQ7994" s="157">
        <f>IF('1b-NaturalGas'!$R$91="no","not applicable (based on previous answers)",ROUND(BL7994,4))</f>
        <v>0.94799999999999995</v>
      </c>
    </row>
    <row r="7995" spans="30:69" x14ac:dyDescent="0.25">
      <c r="AD7995" s="157">
        <f t="shared" si="263"/>
        <v>0.95000000000000073</v>
      </c>
      <c r="AE7995" s="157">
        <f>IF('1a-Electricity'!$R$77="no","",ROUND(AD7995,4))</f>
        <v>0.95</v>
      </c>
      <c r="AF7995" s="157">
        <f>IF('1a-Electricity'!$R$78="no","",ROUND(AD7995,4))</f>
        <v>0.95</v>
      </c>
      <c r="AG7995" s="157">
        <f>IF('1a-Electricity'!$R$79="no","",ROUND(AD7995,4))</f>
        <v>0.95</v>
      </c>
      <c r="BL7995" s="157">
        <f t="shared" si="264"/>
        <v>0.94900000000000073</v>
      </c>
      <c r="BM7995" s="157">
        <f>IF('1b-NaturalGas'!$R$87="no","",ROUND(BL7995,4))</f>
        <v>0.94899999999999995</v>
      </c>
      <c r="BN7995" s="157">
        <f>IF('1b-NaturalGas'!$R$88="no","",ROUND(BL7995,4))</f>
        <v>0.94899999999999995</v>
      </c>
      <c r="BO7995" s="157">
        <f>IF('1b-NaturalGas'!$R$89="no","",ROUND(BL7995,4))</f>
        <v>0.94899999999999995</v>
      </c>
      <c r="BP7995" s="157">
        <f>IF('1b-NaturalGas'!$R$90="no","not applicable (based on previous answers)",ROUND(BL7995,4))</f>
        <v>0.94899999999999995</v>
      </c>
      <c r="BQ7995" s="157">
        <f>IF('1b-NaturalGas'!$R$91="no","not applicable (based on previous answers)",ROUND(BL7995,4))</f>
        <v>0.94899999999999995</v>
      </c>
    </row>
    <row r="7996" spans="30:69" x14ac:dyDescent="0.25">
      <c r="AD7996" s="157">
        <f t="shared" si="263"/>
        <v>0.95100000000000073</v>
      </c>
      <c r="AE7996" s="157">
        <f>IF('1a-Electricity'!$R$77="no","",ROUND(AD7996,4))</f>
        <v>0.95099999999999996</v>
      </c>
      <c r="AF7996" s="157">
        <f>IF('1a-Electricity'!$R$78="no","",ROUND(AD7996,4))</f>
        <v>0.95099999999999996</v>
      </c>
      <c r="AG7996" s="157">
        <f>IF('1a-Electricity'!$R$79="no","",ROUND(AD7996,4))</f>
        <v>0.95099999999999996</v>
      </c>
      <c r="BL7996" s="157">
        <f t="shared" si="264"/>
        <v>0.95000000000000073</v>
      </c>
      <c r="BM7996" s="157">
        <f>IF('1b-NaturalGas'!$R$87="no","",ROUND(BL7996,4))</f>
        <v>0.95</v>
      </c>
      <c r="BN7996" s="157">
        <f>IF('1b-NaturalGas'!$R$88="no","",ROUND(BL7996,4))</f>
        <v>0.95</v>
      </c>
      <c r="BO7996" s="157">
        <f>IF('1b-NaturalGas'!$R$89="no","",ROUND(BL7996,4))</f>
        <v>0.95</v>
      </c>
      <c r="BP7996" s="157">
        <f>IF('1b-NaturalGas'!$R$90="no","not applicable (based on previous answers)",ROUND(BL7996,4))</f>
        <v>0.95</v>
      </c>
      <c r="BQ7996" s="157">
        <f>IF('1b-NaturalGas'!$R$91="no","not applicable (based on previous answers)",ROUND(BL7996,4))</f>
        <v>0.95</v>
      </c>
    </row>
    <row r="7997" spans="30:69" x14ac:dyDescent="0.25">
      <c r="AD7997" s="157">
        <f t="shared" si="263"/>
        <v>0.95200000000000073</v>
      </c>
      <c r="AE7997" s="157">
        <f>IF('1a-Electricity'!$R$77="no","",ROUND(AD7997,4))</f>
        <v>0.95199999999999996</v>
      </c>
      <c r="AF7997" s="157">
        <f>IF('1a-Electricity'!$R$78="no","",ROUND(AD7997,4))</f>
        <v>0.95199999999999996</v>
      </c>
      <c r="AG7997" s="157">
        <f>IF('1a-Electricity'!$R$79="no","",ROUND(AD7997,4))</f>
        <v>0.95199999999999996</v>
      </c>
      <c r="BL7997" s="157">
        <f t="shared" si="264"/>
        <v>0.95100000000000073</v>
      </c>
      <c r="BM7997" s="157">
        <f>IF('1b-NaturalGas'!$R$87="no","",ROUND(BL7997,4))</f>
        <v>0.95099999999999996</v>
      </c>
      <c r="BN7997" s="157">
        <f>IF('1b-NaturalGas'!$R$88="no","",ROUND(BL7997,4))</f>
        <v>0.95099999999999996</v>
      </c>
      <c r="BO7997" s="157">
        <f>IF('1b-NaturalGas'!$R$89="no","",ROUND(BL7997,4))</f>
        <v>0.95099999999999996</v>
      </c>
      <c r="BP7997" s="157">
        <f>IF('1b-NaturalGas'!$R$90="no","not applicable (based on previous answers)",ROUND(BL7997,4))</f>
        <v>0.95099999999999996</v>
      </c>
      <c r="BQ7997" s="157">
        <f>IF('1b-NaturalGas'!$R$91="no","not applicable (based on previous answers)",ROUND(BL7997,4))</f>
        <v>0.95099999999999996</v>
      </c>
    </row>
    <row r="7998" spans="30:69" x14ac:dyDescent="0.25">
      <c r="AD7998" s="157">
        <f t="shared" ref="AD7998:AD8045" si="265">AD7997+0.001</f>
        <v>0.95300000000000074</v>
      </c>
      <c r="AE7998" s="157">
        <f>IF('1a-Electricity'!$R$77="no","",ROUND(AD7998,4))</f>
        <v>0.95299999999999996</v>
      </c>
      <c r="AF7998" s="157">
        <f>IF('1a-Electricity'!$R$78="no","",ROUND(AD7998,4))</f>
        <v>0.95299999999999996</v>
      </c>
      <c r="AG7998" s="157">
        <f>IF('1a-Electricity'!$R$79="no","",ROUND(AD7998,4))</f>
        <v>0.95299999999999996</v>
      </c>
      <c r="BL7998" s="157">
        <f t="shared" si="264"/>
        <v>0.95200000000000073</v>
      </c>
      <c r="BM7998" s="157">
        <f>IF('1b-NaturalGas'!$R$87="no","",ROUND(BL7998,4))</f>
        <v>0.95199999999999996</v>
      </c>
      <c r="BN7998" s="157">
        <f>IF('1b-NaturalGas'!$R$88="no","",ROUND(BL7998,4))</f>
        <v>0.95199999999999996</v>
      </c>
      <c r="BO7998" s="157">
        <f>IF('1b-NaturalGas'!$R$89="no","",ROUND(BL7998,4))</f>
        <v>0.95199999999999996</v>
      </c>
      <c r="BP7998" s="157">
        <f>IF('1b-NaturalGas'!$R$90="no","not applicable (based on previous answers)",ROUND(BL7998,4))</f>
        <v>0.95199999999999996</v>
      </c>
      <c r="BQ7998" s="157">
        <f>IF('1b-NaturalGas'!$R$91="no","not applicable (based on previous answers)",ROUND(BL7998,4))</f>
        <v>0.95199999999999996</v>
      </c>
    </row>
    <row r="7999" spans="30:69" x14ac:dyDescent="0.25">
      <c r="AD7999" s="157">
        <f t="shared" si="265"/>
        <v>0.95400000000000074</v>
      </c>
      <c r="AE7999" s="157">
        <f>IF('1a-Electricity'!$R$77="no","",ROUND(AD7999,4))</f>
        <v>0.95399999999999996</v>
      </c>
      <c r="AF7999" s="157">
        <f>IF('1a-Electricity'!$R$78="no","",ROUND(AD7999,4))</f>
        <v>0.95399999999999996</v>
      </c>
      <c r="AG7999" s="157">
        <f>IF('1a-Electricity'!$R$79="no","",ROUND(AD7999,4))</f>
        <v>0.95399999999999996</v>
      </c>
      <c r="BL7999" s="157">
        <f t="shared" ref="BL7999:BL8046" si="266">BL7998+0.001</f>
        <v>0.95300000000000074</v>
      </c>
      <c r="BM7999" s="157">
        <f>IF('1b-NaturalGas'!$R$87="no","",ROUND(BL7999,4))</f>
        <v>0.95299999999999996</v>
      </c>
      <c r="BN7999" s="157">
        <f>IF('1b-NaturalGas'!$R$88="no","",ROUND(BL7999,4))</f>
        <v>0.95299999999999996</v>
      </c>
      <c r="BO7999" s="157">
        <f>IF('1b-NaturalGas'!$R$89="no","",ROUND(BL7999,4))</f>
        <v>0.95299999999999996</v>
      </c>
      <c r="BP7999" s="157">
        <f>IF('1b-NaturalGas'!$R$90="no","not applicable (based on previous answers)",ROUND(BL7999,4))</f>
        <v>0.95299999999999996</v>
      </c>
      <c r="BQ7999" s="157">
        <f>IF('1b-NaturalGas'!$R$91="no","not applicable (based on previous answers)",ROUND(BL7999,4))</f>
        <v>0.95299999999999996</v>
      </c>
    </row>
    <row r="8000" spans="30:69" x14ac:dyDescent="0.25">
      <c r="AD8000" s="157">
        <f t="shared" si="265"/>
        <v>0.95500000000000074</v>
      </c>
      <c r="AE8000" s="157">
        <f>IF('1a-Electricity'!$R$77="no","",ROUND(AD8000,4))</f>
        <v>0.95499999999999996</v>
      </c>
      <c r="AF8000" s="157">
        <f>IF('1a-Electricity'!$R$78="no","",ROUND(AD8000,4))</f>
        <v>0.95499999999999996</v>
      </c>
      <c r="AG8000" s="157">
        <f>IF('1a-Electricity'!$R$79="no","",ROUND(AD8000,4))</f>
        <v>0.95499999999999996</v>
      </c>
      <c r="BL8000" s="157">
        <f t="shared" si="266"/>
        <v>0.95400000000000074</v>
      </c>
      <c r="BM8000" s="157">
        <f>IF('1b-NaturalGas'!$R$87="no","",ROUND(BL8000,4))</f>
        <v>0.95399999999999996</v>
      </c>
      <c r="BN8000" s="157">
        <f>IF('1b-NaturalGas'!$R$88="no","",ROUND(BL8000,4))</f>
        <v>0.95399999999999996</v>
      </c>
      <c r="BO8000" s="157">
        <f>IF('1b-NaturalGas'!$R$89="no","",ROUND(BL8000,4))</f>
        <v>0.95399999999999996</v>
      </c>
      <c r="BP8000" s="157">
        <f>IF('1b-NaturalGas'!$R$90="no","not applicable (based on previous answers)",ROUND(BL8000,4))</f>
        <v>0.95399999999999996</v>
      </c>
      <c r="BQ8000" s="157">
        <f>IF('1b-NaturalGas'!$R$91="no","not applicable (based on previous answers)",ROUND(BL8000,4))</f>
        <v>0.95399999999999996</v>
      </c>
    </row>
    <row r="8001" spans="30:69" x14ac:dyDescent="0.25">
      <c r="AD8001" s="157">
        <f t="shared" si="265"/>
        <v>0.95600000000000074</v>
      </c>
      <c r="AE8001" s="157">
        <f>IF('1a-Electricity'!$R$77="no","",ROUND(AD8001,4))</f>
        <v>0.95599999999999996</v>
      </c>
      <c r="AF8001" s="157">
        <f>IF('1a-Electricity'!$R$78="no","",ROUND(AD8001,4))</f>
        <v>0.95599999999999996</v>
      </c>
      <c r="AG8001" s="157">
        <f>IF('1a-Electricity'!$R$79="no","",ROUND(AD8001,4))</f>
        <v>0.95599999999999996</v>
      </c>
      <c r="BL8001" s="157">
        <f t="shared" si="266"/>
        <v>0.95500000000000074</v>
      </c>
      <c r="BM8001" s="157">
        <f>IF('1b-NaturalGas'!$R$87="no","",ROUND(BL8001,4))</f>
        <v>0.95499999999999996</v>
      </c>
      <c r="BN8001" s="157">
        <f>IF('1b-NaturalGas'!$R$88="no","",ROUND(BL8001,4))</f>
        <v>0.95499999999999996</v>
      </c>
      <c r="BO8001" s="157">
        <f>IF('1b-NaturalGas'!$R$89="no","",ROUND(BL8001,4))</f>
        <v>0.95499999999999996</v>
      </c>
      <c r="BP8001" s="157">
        <f>IF('1b-NaturalGas'!$R$90="no","not applicable (based on previous answers)",ROUND(BL8001,4))</f>
        <v>0.95499999999999996</v>
      </c>
      <c r="BQ8001" s="157">
        <f>IF('1b-NaturalGas'!$R$91="no","not applicable (based on previous answers)",ROUND(BL8001,4))</f>
        <v>0.95499999999999996</v>
      </c>
    </row>
    <row r="8002" spans="30:69" x14ac:dyDescent="0.25">
      <c r="AD8002" s="157">
        <f t="shared" si="265"/>
        <v>0.95700000000000074</v>
      </c>
      <c r="AE8002" s="157">
        <f>IF('1a-Electricity'!$R$77="no","",ROUND(AD8002,4))</f>
        <v>0.95699999999999996</v>
      </c>
      <c r="AF8002" s="157">
        <f>IF('1a-Electricity'!$R$78="no","",ROUND(AD8002,4))</f>
        <v>0.95699999999999996</v>
      </c>
      <c r="AG8002" s="157">
        <f>IF('1a-Electricity'!$R$79="no","",ROUND(AD8002,4))</f>
        <v>0.95699999999999996</v>
      </c>
      <c r="BL8002" s="157">
        <f t="shared" si="266"/>
        <v>0.95600000000000074</v>
      </c>
      <c r="BM8002" s="157">
        <f>IF('1b-NaturalGas'!$R$87="no","",ROUND(BL8002,4))</f>
        <v>0.95599999999999996</v>
      </c>
      <c r="BN8002" s="157">
        <f>IF('1b-NaturalGas'!$R$88="no","",ROUND(BL8002,4))</f>
        <v>0.95599999999999996</v>
      </c>
      <c r="BO8002" s="157">
        <f>IF('1b-NaturalGas'!$R$89="no","",ROUND(BL8002,4))</f>
        <v>0.95599999999999996</v>
      </c>
      <c r="BP8002" s="157">
        <f>IF('1b-NaturalGas'!$R$90="no","not applicable (based on previous answers)",ROUND(BL8002,4))</f>
        <v>0.95599999999999996</v>
      </c>
      <c r="BQ8002" s="157">
        <f>IF('1b-NaturalGas'!$R$91="no","not applicable (based on previous answers)",ROUND(BL8002,4))</f>
        <v>0.95599999999999996</v>
      </c>
    </row>
    <row r="8003" spans="30:69" x14ac:dyDescent="0.25">
      <c r="AD8003" s="157">
        <f t="shared" si="265"/>
        <v>0.95800000000000074</v>
      </c>
      <c r="AE8003" s="157">
        <f>IF('1a-Electricity'!$R$77="no","",ROUND(AD8003,4))</f>
        <v>0.95799999999999996</v>
      </c>
      <c r="AF8003" s="157">
        <f>IF('1a-Electricity'!$R$78="no","",ROUND(AD8003,4))</f>
        <v>0.95799999999999996</v>
      </c>
      <c r="AG8003" s="157">
        <f>IF('1a-Electricity'!$R$79="no","",ROUND(AD8003,4))</f>
        <v>0.95799999999999996</v>
      </c>
      <c r="BL8003" s="157">
        <f t="shared" si="266"/>
        <v>0.95700000000000074</v>
      </c>
      <c r="BM8003" s="157">
        <f>IF('1b-NaturalGas'!$R$87="no","",ROUND(BL8003,4))</f>
        <v>0.95699999999999996</v>
      </c>
      <c r="BN8003" s="157">
        <f>IF('1b-NaturalGas'!$R$88="no","",ROUND(BL8003,4))</f>
        <v>0.95699999999999996</v>
      </c>
      <c r="BO8003" s="157">
        <f>IF('1b-NaturalGas'!$R$89="no","",ROUND(BL8003,4))</f>
        <v>0.95699999999999996</v>
      </c>
      <c r="BP8003" s="157">
        <f>IF('1b-NaturalGas'!$R$90="no","not applicable (based on previous answers)",ROUND(BL8003,4))</f>
        <v>0.95699999999999996</v>
      </c>
      <c r="BQ8003" s="157">
        <f>IF('1b-NaturalGas'!$R$91="no","not applicable (based on previous answers)",ROUND(BL8003,4))</f>
        <v>0.95699999999999996</v>
      </c>
    </row>
    <row r="8004" spans="30:69" x14ac:dyDescent="0.25">
      <c r="AD8004" s="157">
        <f t="shared" si="265"/>
        <v>0.95900000000000074</v>
      </c>
      <c r="AE8004" s="157">
        <f>IF('1a-Electricity'!$R$77="no","",ROUND(AD8004,4))</f>
        <v>0.95899999999999996</v>
      </c>
      <c r="AF8004" s="157">
        <f>IF('1a-Electricity'!$R$78="no","",ROUND(AD8004,4))</f>
        <v>0.95899999999999996</v>
      </c>
      <c r="AG8004" s="157">
        <f>IF('1a-Electricity'!$R$79="no","",ROUND(AD8004,4))</f>
        <v>0.95899999999999996</v>
      </c>
      <c r="BL8004" s="157">
        <f t="shared" si="266"/>
        <v>0.95800000000000074</v>
      </c>
      <c r="BM8004" s="157">
        <f>IF('1b-NaturalGas'!$R$87="no","",ROUND(BL8004,4))</f>
        <v>0.95799999999999996</v>
      </c>
      <c r="BN8004" s="157">
        <f>IF('1b-NaturalGas'!$R$88="no","",ROUND(BL8004,4))</f>
        <v>0.95799999999999996</v>
      </c>
      <c r="BO8004" s="157">
        <f>IF('1b-NaturalGas'!$R$89="no","",ROUND(BL8004,4))</f>
        <v>0.95799999999999996</v>
      </c>
      <c r="BP8004" s="157">
        <f>IF('1b-NaturalGas'!$R$90="no","not applicable (based on previous answers)",ROUND(BL8004,4))</f>
        <v>0.95799999999999996</v>
      </c>
      <c r="BQ8004" s="157">
        <f>IF('1b-NaturalGas'!$R$91="no","not applicable (based on previous answers)",ROUND(BL8004,4))</f>
        <v>0.95799999999999996</v>
      </c>
    </row>
    <row r="8005" spans="30:69" x14ac:dyDescent="0.25">
      <c r="AD8005" s="157">
        <f t="shared" si="265"/>
        <v>0.96000000000000074</v>
      </c>
      <c r="AE8005" s="157">
        <f>IF('1a-Electricity'!$R$77="no","",ROUND(AD8005,4))</f>
        <v>0.96</v>
      </c>
      <c r="AF8005" s="157">
        <f>IF('1a-Electricity'!$R$78="no","",ROUND(AD8005,4))</f>
        <v>0.96</v>
      </c>
      <c r="AG8005" s="157">
        <f>IF('1a-Electricity'!$R$79="no","",ROUND(AD8005,4))</f>
        <v>0.96</v>
      </c>
      <c r="BL8005" s="157">
        <f t="shared" si="266"/>
        <v>0.95900000000000074</v>
      </c>
      <c r="BM8005" s="157">
        <f>IF('1b-NaturalGas'!$R$87="no","",ROUND(BL8005,4))</f>
        <v>0.95899999999999996</v>
      </c>
      <c r="BN8005" s="157">
        <f>IF('1b-NaturalGas'!$R$88="no","",ROUND(BL8005,4))</f>
        <v>0.95899999999999996</v>
      </c>
      <c r="BO8005" s="157">
        <f>IF('1b-NaturalGas'!$R$89="no","",ROUND(BL8005,4))</f>
        <v>0.95899999999999996</v>
      </c>
      <c r="BP8005" s="157">
        <f>IF('1b-NaturalGas'!$R$90="no","not applicable (based on previous answers)",ROUND(BL8005,4))</f>
        <v>0.95899999999999996</v>
      </c>
      <c r="BQ8005" s="157">
        <f>IF('1b-NaturalGas'!$R$91="no","not applicable (based on previous answers)",ROUND(BL8005,4))</f>
        <v>0.95899999999999996</v>
      </c>
    </row>
    <row r="8006" spans="30:69" x14ac:dyDescent="0.25">
      <c r="AD8006" s="157">
        <f t="shared" si="265"/>
        <v>0.96100000000000074</v>
      </c>
      <c r="AE8006" s="157">
        <f>IF('1a-Electricity'!$R$77="no","",ROUND(AD8006,4))</f>
        <v>0.96099999999999997</v>
      </c>
      <c r="AF8006" s="157">
        <f>IF('1a-Electricity'!$R$78="no","",ROUND(AD8006,4))</f>
        <v>0.96099999999999997</v>
      </c>
      <c r="AG8006" s="157">
        <f>IF('1a-Electricity'!$R$79="no","",ROUND(AD8006,4))</f>
        <v>0.96099999999999997</v>
      </c>
      <c r="BL8006" s="157">
        <f t="shared" si="266"/>
        <v>0.96000000000000074</v>
      </c>
      <c r="BM8006" s="157">
        <f>IF('1b-NaturalGas'!$R$87="no","",ROUND(BL8006,4))</f>
        <v>0.96</v>
      </c>
      <c r="BN8006" s="157">
        <f>IF('1b-NaturalGas'!$R$88="no","",ROUND(BL8006,4))</f>
        <v>0.96</v>
      </c>
      <c r="BO8006" s="157">
        <f>IF('1b-NaturalGas'!$R$89="no","",ROUND(BL8006,4))</f>
        <v>0.96</v>
      </c>
      <c r="BP8006" s="157">
        <f>IF('1b-NaturalGas'!$R$90="no","not applicable (based on previous answers)",ROUND(BL8006,4))</f>
        <v>0.96</v>
      </c>
      <c r="BQ8006" s="157">
        <f>IF('1b-NaturalGas'!$R$91="no","not applicable (based on previous answers)",ROUND(BL8006,4))</f>
        <v>0.96</v>
      </c>
    </row>
    <row r="8007" spans="30:69" x14ac:dyDescent="0.25">
      <c r="AD8007" s="157">
        <f t="shared" si="265"/>
        <v>0.96200000000000074</v>
      </c>
      <c r="AE8007" s="157">
        <f>IF('1a-Electricity'!$R$77="no","",ROUND(AD8007,4))</f>
        <v>0.96199999999999997</v>
      </c>
      <c r="AF8007" s="157">
        <f>IF('1a-Electricity'!$R$78="no","",ROUND(AD8007,4))</f>
        <v>0.96199999999999997</v>
      </c>
      <c r="AG8007" s="157">
        <f>IF('1a-Electricity'!$R$79="no","",ROUND(AD8007,4))</f>
        <v>0.96199999999999997</v>
      </c>
      <c r="BL8007" s="157">
        <f t="shared" si="266"/>
        <v>0.96100000000000074</v>
      </c>
      <c r="BM8007" s="157">
        <f>IF('1b-NaturalGas'!$R$87="no","",ROUND(BL8007,4))</f>
        <v>0.96099999999999997</v>
      </c>
      <c r="BN8007" s="157">
        <f>IF('1b-NaturalGas'!$R$88="no","",ROUND(BL8007,4))</f>
        <v>0.96099999999999997</v>
      </c>
      <c r="BO8007" s="157">
        <f>IF('1b-NaturalGas'!$R$89="no","",ROUND(BL8007,4))</f>
        <v>0.96099999999999997</v>
      </c>
      <c r="BP8007" s="157">
        <f>IF('1b-NaturalGas'!$R$90="no","not applicable (based on previous answers)",ROUND(BL8007,4))</f>
        <v>0.96099999999999997</v>
      </c>
      <c r="BQ8007" s="157">
        <f>IF('1b-NaturalGas'!$R$91="no","not applicable (based on previous answers)",ROUND(BL8007,4))</f>
        <v>0.96099999999999997</v>
      </c>
    </row>
    <row r="8008" spans="30:69" x14ac:dyDescent="0.25">
      <c r="AD8008" s="157">
        <f t="shared" si="265"/>
        <v>0.96300000000000074</v>
      </c>
      <c r="AE8008" s="157">
        <f>IF('1a-Electricity'!$R$77="no","",ROUND(AD8008,4))</f>
        <v>0.96299999999999997</v>
      </c>
      <c r="AF8008" s="157">
        <f>IF('1a-Electricity'!$R$78="no","",ROUND(AD8008,4))</f>
        <v>0.96299999999999997</v>
      </c>
      <c r="AG8008" s="157">
        <f>IF('1a-Electricity'!$R$79="no","",ROUND(AD8008,4))</f>
        <v>0.96299999999999997</v>
      </c>
      <c r="BL8008" s="157">
        <f t="shared" si="266"/>
        <v>0.96200000000000074</v>
      </c>
      <c r="BM8008" s="157">
        <f>IF('1b-NaturalGas'!$R$87="no","",ROUND(BL8008,4))</f>
        <v>0.96199999999999997</v>
      </c>
      <c r="BN8008" s="157">
        <f>IF('1b-NaturalGas'!$R$88="no","",ROUND(BL8008,4))</f>
        <v>0.96199999999999997</v>
      </c>
      <c r="BO8008" s="157">
        <f>IF('1b-NaturalGas'!$R$89="no","",ROUND(BL8008,4))</f>
        <v>0.96199999999999997</v>
      </c>
      <c r="BP8008" s="157">
        <f>IF('1b-NaturalGas'!$R$90="no","not applicable (based on previous answers)",ROUND(BL8008,4))</f>
        <v>0.96199999999999997</v>
      </c>
      <c r="BQ8008" s="157">
        <f>IF('1b-NaturalGas'!$R$91="no","not applicable (based on previous answers)",ROUND(BL8008,4))</f>
        <v>0.96199999999999997</v>
      </c>
    </row>
    <row r="8009" spans="30:69" x14ac:dyDescent="0.25">
      <c r="AD8009" s="157">
        <f t="shared" si="265"/>
        <v>0.96400000000000075</v>
      </c>
      <c r="AE8009" s="157">
        <f>IF('1a-Electricity'!$R$77="no","",ROUND(AD8009,4))</f>
        <v>0.96399999999999997</v>
      </c>
      <c r="AF8009" s="157">
        <f>IF('1a-Electricity'!$R$78="no","",ROUND(AD8009,4))</f>
        <v>0.96399999999999997</v>
      </c>
      <c r="AG8009" s="157">
        <f>IF('1a-Electricity'!$R$79="no","",ROUND(AD8009,4))</f>
        <v>0.96399999999999997</v>
      </c>
      <c r="BL8009" s="157">
        <f t="shared" si="266"/>
        <v>0.96300000000000074</v>
      </c>
      <c r="BM8009" s="157">
        <f>IF('1b-NaturalGas'!$R$87="no","",ROUND(BL8009,4))</f>
        <v>0.96299999999999997</v>
      </c>
      <c r="BN8009" s="157">
        <f>IF('1b-NaturalGas'!$R$88="no","",ROUND(BL8009,4))</f>
        <v>0.96299999999999997</v>
      </c>
      <c r="BO8009" s="157">
        <f>IF('1b-NaturalGas'!$R$89="no","",ROUND(BL8009,4))</f>
        <v>0.96299999999999997</v>
      </c>
      <c r="BP8009" s="157">
        <f>IF('1b-NaturalGas'!$R$90="no","not applicable (based on previous answers)",ROUND(BL8009,4))</f>
        <v>0.96299999999999997</v>
      </c>
      <c r="BQ8009" s="157">
        <f>IF('1b-NaturalGas'!$R$91="no","not applicable (based on previous answers)",ROUND(BL8009,4))</f>
        <v>0.96299999999999997</v>
      </c>
    </row>
    <row r="8010" spans="30:69" x14ac:dyDescent="0.25">
      <c r="AD8010" s="157">
        <f t="shared" si="265"/>
        <v>0.96500000000000075</v>
      </c>
      <c r="AE8010" s="157">
        <f>IF('1a-Electricity'!$R$77="no","",ROUND(AD8010,4))</f>
        <v>0.96499999999999997</v>
      </c>
      <c r="AF8010" s="157">
        <f>IF('1a-Electricity'!$R$78="no","",ROUND(AD8010,4))</f>
        <v>0.96499999999999997</v>
      </c>
      <c r="AG8010" s="157">
        <f>IF('1a-Electricity'!$R$79="no","",ROUND(AD8010,4))</f>
        <v>0.96499999999999997</v>
      </c>
      <c r="BL8010" s="157">
        <f t="shared" si="266"/>
        <v>0.96400000000000075</v>
      </c>
      <c r="BM8010" s="157">
        <f>IF('1b-NaturalGas'!$R$87="no","",ROUND(BL8010,4))</f>
        <v>0.96399999999999997</v>
      </c>
      <c r="BN8010" s="157">
        <f>IF('1b-NaturalGas'!$R$88="no","",ROUND(BL8010,4))</f>
        <v>0.96399999999999997</v>
      </c>
      <c r="BO8010" s="157">
        <f>IF('1b-NaturalGas'!$R$89="no","",ROUND(BL8010,4))</f>
        <v>0.96399999999999997</v>
      </c>
      <c r="BP8010" s="157">
        <f>IF('1b-NaturalGas'!$R$90="no","not applicable (based on previous answers)",ROUND(BL8010,4))</f>
        <v>0.96399999999999997</v>
      </c>
      <c r="BQ8010" s="157">
        <f>IF('1b-NaturalGas'!$R$91="no","not applicable (based on previous answers)",ROUND(BL8010,4))</f>
        <v>0.96399999999999997</v>
      </c>
    </row>
    <row r="8011" spans="30:69" x14ac:dyDescent="0.25">
      <c r="AD8011" s="157">
        <f t="shared" si="265"/>
        <v>0.96600000000000075</v>
      </c>
      <c r="AE8011" s="157">
        <f>IF('1a-Electricity'!$R$77="no","",ROUND(AD8011,4))</f>
        <v>0.96599999999999997</v>
      </c>
      <c r="AF8011" s="157">
        <f>IF('1a-Electricity'!$R$78="no","",ROUND(AD8011,4))</f>
        <v>0.96599999999999997</v>
      </c>
      <c r="AG8011" s="157">
        <f>IF('1a-Electricity'!$R$79="no","",ROUND(AD8011,4))</f>
        <v>0.96599999999999997</v>
      </c>
      <c r="BL8011" s="157">
        <f t="shared" si="266"/>
        <v>0.96500000000000075</v>
      </c>
      <c r="BM8011" s="157">
        <f>IF('1b-NaturalGas'!$R$87="no","",ROUND(BL8011,4))</f>
        <v>0.96499999999999997</v>
      </c>
      <c r="BN8011" s="157">
        <f>IF('1b-NaturalGas'!$R$88="no","",ROUND(BL8011,4))</f>
        <v>0.96499999999999997</v>
      </c>
      <c r="BO8011" s="157">
        <f>IF('1b-NaturalGas'!$R$89="no","",ROUND(BL8011,4))</f>
        <v>0.96499999999999997</v>
      </c>
      <c r="BP8011" s="157">
        <f>IF('1b-NaturalGas'!$R$90="no","not applicable (based on previous answers)",ROUND(BL8011,4))</f>
        <v>0.96499999999999997</v>
      </c>
      <c r="BQ8011" s="157">
        <f>IF('1b-NaturalGas'!$R$91="no","not applicable (based on previous answers)",ROUND(BL8011,4))</f>
        <v>0.96499999999999997</v>
      </c>
    </row>
    <row r="8012" spans="30:69" x14ac:dyDescent="0.25">
      <c r="AD8012" s="157">
        <f t="shared" si="265"/>
        <v>0.96700000000000075</v>
      </c>
      <c r="AE8012" s="157">
        <f>IF('1a-Electricity'!$R$77="no","",ROUND(AD8012,4))</f>
        <v>0.96699999999999997</v>
      </c>
      <c r="AF8012" s="157">
        <f>IF('1a-Electricity'!$R$78="no","",ROUND(AD8012,4))</f>
        <v>0.96699999999999997</v>
      </c>
      <c r="AG8012" s="157">
        <f>IF('1a-Electricity'!$R$79="no","",ROUND(AD8012,4))</f>
        <v>0.96699999999999997</v>
      </c>
      <c r="BL8012" s="157">
        <f t="shared" si="266"/>
        <v>0.96600000000000075</v>
      </c>
      <c r="BM8012" s="157">
        <f>IF('1b-NaturalGas'!$R$87="no","",ROUND(BL8012,4))</f>
        <v>0.96599999999999997</v>
      </c>
      <c r="BN8012" s="157">
        <f>IF('1b-NaturalGas'!$R$88="no","",ROUND(BL8012,4))</f>
        <v>0.96599999999999997</v>
      </c>
      <c r="BO8012" s="157">
        <f>IF('1b-NaturalGas'!$R$89="no","",ROUND(BL8012,4))</f>
        <v>0.96599999999999997</v>
      </c>
      <c r="BP8012" s="157">
        <f>IF('1b-NaturalGas'!$R$90="no","not applicable (based on previous answers)",ROUND(BL8012,4))</f>
        <v>0.96599999999999997</v>
      </c>
      <c r="BQ8012" s="157">
        <f>IF('1b-NaturalGas'!$R$91="no","not applicable (based on previous answers)",ROUND(BL8012,4))</f>
        <v>0.96599999999999997</v>
      </c>
    </row>
    <row r="8013" spans="30:69" x14ac:dyDescent="0.25">
      <c r="AD8013" s="157">
        <f t="shared" si="265"/>
        <v>0.96800000000000075</v>
      </c>
      <c r="AE8013" s="157">
        <f>IF('1a-Electricity'!$R$77="no","",ROUND(AD8013,4))</f>
        <v>0.96799999999999997</v>
      </c>
      <c r="AF8013" s="157">
        <f>IF('1a-Electricity'!$R$78="no","",ROUND(AD8013,4))</f>
        <v>0.96799999999999997</v>
      </c>
      <c r="AG8013" s="157">
        <f>IF('1a-Electricity'!$R$79="no","",ROUND(AD8013,4))</f>
        <v>0.96799999999999997</v>
      </c>
      <c r="BL8013" s="157">
        <f t="shared" si="266"/>
        <v>0.96700000000000075</v>
      </c>
      <c r="BM8013" s="157">
        <f>IF('1b-NaturalGas'!$R$87="no","",ROUND(BL8013,4))</f>
        <v>0.96699999999999997</v>
      </c>
      <c r="BN8013" s="157">
        <f>IF('1b-NaturalGas'!$R$88="no","",ROUND(BL8013,4))</f>
        <v>0.96699999999999997</v>
      </c>
      <c r="BO8013" s="157">
        <f>IF('1b-NaturalGas'!$R$89="no","",ROUND(BL8013,4))</f>
        <v>0.96699999999999997</v>
      </c>
      <c r="BP8013" s="157">
        <f>IF('1b-NaturalGas'!$R$90="no","not applicable (based on previous answers)",ROUND(BL8013,4))</f>
        <v>0.96699999999999997</v>
      </c>
      <c r="BQ8013" s="157">
        <f>IF('1b-NaturalGas'!$R$91="no","not applicable (based on previous answers)",ROUND(BL8013,4))</f>
        <v>0.96699999999999997</v>
      </c>
    </row>
    <row r="8014" spans="30:69" x14ac:dyDescent="0.25">
      <c r="AD8014" s="157">
        <f t="shared" si="265"/>
        <v>0.96900000000000075</v>
      </c>
      <c r="AE8014" s="157">
        <f>IF('1a-Electricity'!$R$77="no","",ROUND(AD8014,4))</f>
        <v>0.96899999999999997</v>
      </c>
      <c r="AF8014" s="157">
        <f>IF('1a-Electricity'!$R$78="no","",ROUND(AD8014,4))</f>
        <v>0.96899999999999997</v>
      </c>
      <c r="AG8014" s="157">
        <f>IF('1a-Electricity'!$R$79="no","",ROUND(AD8014,4))</f>
        <v>0.96899999999999997</v>
      </c>
      <c r="BL8014" s="157">
        <f t="shared" si="266"/>
        <v>0.96800000000000075</v>
      </c>
      <c r="BM8014" s="157">
        <f>IF('1b-NaturalGas'!$R$87="no","",ROUND(BL8014,4))</f>
        <v>0.96799999999999997</v>
      </c>
      <c r="BN8014" s="157">
        <f>IF('1b-NaturalGas'!$R$88="no","",ROUND(BL8014,4))</f>
        <v>0.96799999999999997</v>
      </c>
      <c r="BO8014" s="157">
        <f>IF('1b-NaturalGas'!$R$89="no","",ROUND(BL8014,4))</f>
        <v>0.96799999999999997</v>
      </c>
      <c r="BP8014" s="157">
        <f>IF('1b-NaturalGas'!$R$90="no","not applicable (based on previous answers)",ROUND(BL8014,4))</f>
        <v>0.96799999999999997</v>
      </c>
      <c r="BQ8014" s="157">
        <f>IF('1b-NaturalGas'!$R$91="no","not applicable (based on previous answers)",ROUND(BL8014,4))</f>
        <v>0.96799999999999997</v>
      </c>
    </row>
    <row r="8015" spans="30:69" x14ac:dyDescent="0.25">
      <c r="AD8015" s="157">
        <f t="shared" si="265"/>
        <v>0.97000000000000075</v>
      </c>
      <c r="AE8015" s="157">
        <f>IF('1a-Electricity'!$R$77="no","",ROUND(AD8015,4))</f>
        <v>0.97</v>
      </c>
      <c r="AF8015" s="157">
        <f>IF('1a-Electricity'!$R$78="no","",ROUND(AD8015,4))</f>
        <v>0.97</v>
      </c>
      <c r="AG8015" s="157">
        <f>IF('1a-Electricity'!$R$79="no","",ROUND(AD8015,4))</f>
        <v>0.97</v>
      </c>
      <c r="BL8015" s="157">
        <f t="shared" si="266"/>
        <v>0.96900000000000075</v>
      </c>
      <c r="BM8015" s="157">
        <f>IF('1b-NaturalGas'!$R$87="no","",ROUND(BL8015,4))</f>
        <v>0.96899999999999997</v>
      </c>
      <c r="BN8015" s="157">
        <f>IF('1b-NaturalGas'!$R$88="no","",ROUND(BL8015,4))</f>
        <v>0.96899999999999997</v>
      </c>
      <c r="BO8015" s="157">
        <f>IF('1b-NaturalGas'!$R$89="no","",ROUND(BL8015,4))</f>
        <v>0.96899999999999997</v>
      </c>
      <c r="BP8015" s="157">
        <f>IF('1b-NaturalGas'!$R$90="no","not applicable (based on previous answers)",ROUND(BL8015,4))</f>
        <v>0.96899999999999997</v>
      </c>
      <c r="BQ8015" s="157">
        <f>IF('1b-NaturalGas'!$R$91="no","not applicable (based on previous answers)",ROUND(BL8015,4))</f>
        <v>0.96899999999999997</v>
      </c>
    </row>
    <row r="8016" spans="30:69" x14ac:dyDescent="0.25">
      <c r="AD8016" s="157">
        <f t="shared" si="265"/>
        <v>0.97100000000000075</v>
      </c>
      <c r="AE8016" s="157">
        <f>IF('1a-Electricity'!$R$77="no","",ROUND(AD8016,4))</f>
        <v>0.97099999999999997</v>
      </c>
      <c r="AF8016" s="157">
        <f>IF('1a-Electricity'!$R$78="no","",ROUND(AD8016,4))</f>
        <v>0.97099999999999997</v>
      </c>
      <c r="AG8016" s="157">
        <f>IF('1a-Electricity'!$R$79="no","",ROUND(AD8016,4))</f>
        <v>0.97099999999999997</v>
      </c>
      <c r="BL8016" s="157">
        <f t="shared" si="266"/>
        <v>0.97000000000000075</v>
      </c>
      <c r="BM8016" s="157">
        <f>IF('1b-NaturalGas'!$R$87="no","",ROUND(BL8016,4))</f>
        <v>0.97</v>
      </c>
      <c r="BN8016" s="157">
        <f>IF('1b-NaturalGas'!$R$88="no","",ROUND(BL8016,4))</f>
        <v>0.97</v>
      </c>
      <c r="BO8016" s="157">
        <f>IF('1b-NaturalGas'!$R$89="no","",ROUND(BL8016,4))</f>
        <v>0.97</v>
      </c>
      <c r="BP8016" s="157">
        <f>IF('1b-NaturalGas'!$R$90="no","not applicable (based on previous answers)",ROUND(BL8016,4))</f>
        <v>0.97</v>
      </c>
      <c r="BQ8016" s="157">
        <f>IF('1b-NaturalGas'!$R$91="no","not applicable (based on previous answers)",ROUND(BL8016,4))</f>
        <v>0.97</v>
      </c>
    </row>
    <row r="8017" spans="30:69" x14ac:dyDescent="0.25">
      <c r="AD8017" s="157">
        <f t="shared" si="265"/>
        <v>0.97200000000000075</v>
      </c>
      <c r="AE8017" s="157">
        <f>IF('1a-Electricity'!$R$77="no","",ROUND(AD8017,4))</f>
        <v>0.97199999999999998</v>
      </c>
      <c r="AF8017" s="157">
        <f>IF('1a-Electricity'!$R$78="no","",ROUND(AD8017,4))</f>
        <v>0.97199999999999998</v>
      </c>
      <c r="AG8017" s="157">
        <f>IF('1a-Electricity'!$R$79="no","",ROUND(AD8017,4))</f>
        <v>0.97199999999999998</v>
      </c>
      <c r="BL8017" s="157">
        <f t="shared" si="266"/>
        <v>0.97100000000000075</v>
      </c>
      <c r="BM8017" s="157">
        <f>IF('1b-NaturalGas'!$R$87="no","",ROUND(BL8017,4))</f>
        <v>0.97099999999999997</v>
      </c>
      <c r="BN8017" s="157">
        <f>IF('1b-NaturalGas'!$R$88="no","",ROUND(BL8017,4))</f>
        <v>0.97099999999999997</v>
      </c>
      <c r="BO8017" s="157">
        <f>IF('1b-NaturalGas'!$R$89="no","",ROUND(BL8017,4))</f>
        <v>0.97099999999999997</v>
      </c>
      <c r="BP8017" s="157">
        <f>IF('1b-NaturalGas'!$R$90="no","not applicable (based on previous answers)",ROUND(BL8017,4))</f>
        <v>0.97099999999999997</v>
      </c>
      <c r="BQ8017" s="157">
        <f>IF('1b-NaturalGas'!$R$91="no","not applicable (based on previous answers)",ROUND(BL8017,4))</f>
        <v>0.97099999999999997</v>
      </c>
    </row>
    <row r="8018" spans="30:69" x14ac:dyDescent="0.25">
      <c r="AD8018" s="157">
        <f t="shared" si="265"/>
        <v>0.97300000000000075</v>
      </c>
      <c r="AE8018" s="157">
        <f>IF('1a-Electricity'!$R$77="no","",ROUND(AD8018,4))</f>
        <v>0.97299999999999998</v>
      </c>
      <c r="AF8018" s="157">
        <f>IF('1a-Electricity'!$R$78="no","",ROUND(AD8018,4))</f>
        <v>0.97299999999999998</v>
      </c>
      <c r="AG8018" s="157">
        <f>IF('1a-Electricity'!$R$79="no","",ROUND(AD8018,4))</f>
        <v>0.97299999999999998</v>
      </c>
      <c r="BL8018" s="157">
        <f t="shared" si="266"/>
        <v>0.97200000000000075</v>
      </c>
      <c r="BM8018" s="157">
        <f>IF('1b-NaturalGas'!$R$87="no","",ROUND(BL8018,4))</f>
        <v>0.97199999999999998</v>
      </c>
      <c r="BN8018" s="157">
        <f>IF('1b-NaturalGas'!$R$88="no","",ROUND(BL8018,4))</f>
        <v>0.97199999999999998</v>
      </c>
      <c r="BO8018" s="157">
        <f>IF('1b-NaturalGas'!$R$89="no","",ROUND(BL8018,4))</f>
        <v>0.97199999999999998</v>
      </c>
      <c r="BP8018" s="157">
        <f>IF('1b-NaturalGas'!$R$90="no","not applicable (based on previous answers)",ROUND(BL8018,4))</f>
        <v>0.97199999999999998</v>
      </c>
      <c r="BQ8018" s="157">
        <f>IF('1b-NaturalGas'!$R$91="no","not applicable (based on previous answers)",ROUND(BL8018,4))</f>
        <v>0.97199999999999998</v>
      </c>
    </row>
    <row r="8019" spans="30:69" x14ac:dyDescent="0.25">
      <c r="AD8019" s="157">
        <f t="shared" si="265"/>
        <v>0.97400000000000075</v>
      </c>
      <c r="AE8019" s="157">
        <f>IF('1a-Electricity'!$R$77="no","",ROUND(AD8019,4))</f>
        <v>0.97399999999999998</v>
      </c>
      <c r="AF8019" s="157">
        <f>IF('1a-Electricity'!$R$78="no","",ROUND(AD8019,4))</f>
        <v>0.97399999999999998</v>
      </c>
      <c r="AG8019" s="157">
        <f>IF('1a-Electricity'!$R$79="no","",ROUND(AD8019,4))</f>
        <v>0.97399999999999998</v>
      </c>
      <c r="BL8019" s="157">
        <f t="shared" si="266"/>
        <v>0.97300000000000075</v>
      </c>
      <c r="BM8019" s="157">
        <f>IF('1b-NaturalGas'!$R$87="no","",ROUND(BL8019,4))</f>
        <v>0.97299999999999998</v>
      </c>
      <c r="BN8019" s="157">
        <f>IF('1b-NaturalGas'!$R$88="no","",ROUND(BL8019,4))</f>
        <v>0.97299999999999998</v>
      </c>
      <c r="BO8019" s="157">
        <f>IF('1b-NaturalGas'!$R$89="no","",ROUND(BL8019,4))</f>
        <v>0.97299999999999998</v>
      </c>
      <c r="BP8019" s="157">
        <f>IF('1b-NaturalGas'!$R$90="no","not applicable (based on previous answers)",ROUND(BL8019,4))</f>
        <v>0.97299999999999998</v>
      </c>
      <c r="BQ8019" s="157">
        <f>IF('1b-NaturalGas'!$R$91="no","not applicable (based on previous answers)",ROUND(BL8019,4))</f>
        <v>0.97299999999999998</v>
      </c>
    </row>
    <row r="8020" spans="30:69" x14ac:dyDescent="0.25">
      <c r="AD8020" s="157">
        <f t="shared" si="265"/>
        <v>0.97500000000000075</v>
      </c>
      <c r="AE8020" s="157">
        <f>IF('1a-Electricity'!$R$77="no","",ROUND(AD8020,4))</f>
        <v>0.97499999999999998</v>
      </c>
      <c r="AF8020" s="157">
        <f>IF('1a-Electricity'!$R$78="no","",ROUND(AD8020,4))</f>
        <v>0.97499999999999998</v>
      </c>
      <c r="AG8020" s="157">
        <f>IF('1a-Electricity'!$R$79="no","",ROUND(AD8020,4))</f>
        <v>0.97499999999999998</v>
      </c>
      <c r="BL8020" s="157">
        <f t="shared" si="266"/>
        <v>0.97400000000000075</v>
      </c>
      <c r="BM8020" s="157">
        <f>IF('1b-NaturalGas'!$R$87="no","",ROUND(BL8020,4))</f>
        <v>0.97399999999999998</v>
      </c>
      <c r="BN8020" s="157">
        <f>IF('1b-NaturalGas'!$R$88="no","",ROUND(BL8020,4))</f>
        <v>0.97399999999999998</v>
      </c>
      <c r="BO8020" s="157">
        <f>IF('1b-NaturalGas'!$R$89="no","",ROUND(BL8020,4))</f>
        <v>0.97399999999999998</v>
      </c>
      <c r="BP8020" s="157">
        <f>IF('1b-NaturalGas'!$R$90="no","not applicable (based on previous answers)",ROUND(BL8020,4))</f>
        <v>0.97399999999999998</v>
      </c>
      <c r="BQ8020" s="157">
        <f>IF('1b-NaturalGas'!$R$91="no","not applicable (based on previous answers)",ROUND(BL8020,4))</f>
        <v>0.97399999999999998</v>
      </c>
    </row>
    <row r="8021" spans="30:69" x14ac:dyDescent="0.25">
      <c r="AD8021" s="157">
        <f t="shared" si="265"/>
        <v>0.97600000000000076</v>
      </c>
      <c r="AE8021" s="157">
        <f>IF('1a-Electricity'!$R$77="no","",ROUND(AD8021,4))</f>
        <v>0.97599999999999998</v>
      </c>
      <c r="AF8021" s="157">
        <f>IF('1a-Electricity'!$R$78="no","",ROUND(AD8021,4))</f>
        <v>0.97599999999999998</v>
      </c>
      <c r="AG8021" s="157">
        <f>IF('1a-Electricity'!$R$79="no","",ROUND(AD8021,4))</f>
        <v>0.97599999999999998</v>
      </c>
      <c r="BL8021" s="157">
        <f t="shared" si="266"/>
        <v>0.97500000000000075</v>
      </c>
      <c r="BM8021" s="157">
        <f>IF('1b-NaturalGas'!$R$87="no","",ROUND(BL8021,4))</f>
        <v>0.97499999999999998</v>
      </c>
      <c r="BN8021" s="157">
        <f>IF('1b-NaturalGas'!$R$88="no","",ROUND(BL8021,4))</f>
        <v>0.97499999999999998</v>
      </c>
      <c r="BO8021" s="157">
        <f>IF('1b-NaturalGas'!$R$89="no","",ROUND(BL8021,4))</f>
        <v>0.97499999999999998</v>
      </c>
      <c r="BP8021" s="157">
        <f>IF('1b-NaturalGas'!$R$90="no","not applicable (based on previous answers)",ROUND(BL8021,4))</f>
        <v>0.97499999999999998</v>
      </c>
      <c r="BQ8021" s="157">
        <f>IF('1b-NaturalGas'!$R$91="no","not applicable (based on previous answers)",ROUND(BL8021,4))</f>
        <v>0.97499999999999998</v>
      </c>
    </row>
    <row r="8022" spans="30:69" x14ac:dyDescent="0.25">
      <c r="AD8022" s="157">
        <f t="shared" si="265"/>
        <v>0.97700000000000076</v>
      </c>
      <c r="AE8022" s="157">
        <f>IF('1a-Electricity'!$R$77="no","",ROUND(AD8022,4))</f>
        <v>0.97699999999999998</v>
      </c>
      <c r="AF8022" s="157">
        <f>IF('1a-Electricity'!$R$78="no","",ROUND(AD8022,4))</f>
        <v>0.97699999999999998</v>
      </c>
      <c r="AG8022" s="157">
        <f>IF('1a-Electricity'!$R$79="no","",ROUND(AD8022,4))</f>
        <v>0.97699999999999998</v>
      </c>
      <c r="BL8022" s="157">
        <f t="shared" si="266"/>
        <v>0.97600000000000076</v>
      </c>
      <c r="BM8022" s="157">
        <f>IF('1b-NaturalGas'!$R$87="no","",ROUND(BL8022,4))</f>
        <v>0.97599999999999998</v>
      </c>
      <c r="BN8022" s="157">
        <f>IF('1b-NaturalGas'!$R$88="no","",ROUND(BL8022,4))</f>
        <v>0.97599999999999998</v>
      </c>
      <c r="BO8022" s="157">
        <f>IF('1b-NaturalGas'!$R$89="no","",ROUND(BL8022,4))</f>
        <v>0.97599999999999998</v>
      </c>
      <c r="BP8022" s="157">
        <f>IF('1b-NaturalGas'!$R$90="no","not applicable (based on previous answers)",ROUND(BL8022,4))</f>
        <v>0.97599999999999998</v>
      </c>
      <c r="BQ8022" s="157">
        <f>IF('1b-NaturalGas'!$R$91="no","not applicable (based on previous answers)",ROUND(BL8022,4))</f>
        <v>0.97599999999999998</v>
      </c>
    </row>
    <row r="8023" spans="30:69" x14ac:dyDescent="0.25">
      <c r="AD8023" s="157">
        <f t="shared" si="265"/>
        <v>0.97800000000000076</v>
      </c>
      <c r="AE8023" s="157">
        <f>IF('1a-Electricity'!$R$77="no","",ROUND(AD8023,4))</f>
        <v>0.97799999999999998</v>
      </c>
      <c r="AF8023" s="157">
        <f>IF('1a-Electricity'!$R$78="no","",ROUND(AD8023,4))</f>
        <v>0.97799999999999998</v>
      </c>
      <c r="AG8023" s="157">
        <f>IF('1a-Electricity'!$R$79="no","",ROUND(AD8023,4))</f>
        <v>0.97799999999999998</v>
      </c>
      <c r="BL8023" s="157">
        <f t="shared" si="266"/>
        <v>0.97700000000000076</v>
      </c>
      <c r="BM8023" s="157">
        <f>IF('1b-NaturalGas'!$R$87="no","",ROUND(BL8023,4))</f>
        <v>0.97699999999999998</v>
      </c>
      <c r="BN8023" s="157">
        <f>IF('1b-NaturalGas'!$R$88="no","",ROUND(BL8023,4))</f>
        <v>0.97699999999999998</v>
      </c>
      <c r="BO8023" s="157">
        <f>IF('1b-NaturalGas'!$R$89="no","",ROUND(BL8023,4))</f>
        <v>0.97699999999999998</v>
      </c>
      <c r="BP8023" s="157">
        <f>IF('1b-NaturalGas'!$R$90="no","not applicable (based on previous answers)",ROUND(BL8023,4))</f>
        <v>0.97699999999999998</v>
      </c>
      <c r="BQ8023" s="157">
        <f>IF('1b-NaturalGas'!$R$91="no","not applicable (based on previous answers)",ROUND(BL8023,4))</f>
        <v>0.97699999999999998</v>
      </c>
    </row>
    <row r="8024" spans="30:69" x14ac:dyDescent="0.25">
      <c r="AD8024" s="157">
        <f t="shared" si="265"/>
        <v>0.97900000000000076</v>
      </c>
      <c r="AE8024" s="157">
        <f>IF('1a-Electricity'!$R$77="no","",ROUND(AD8024,4))</f>
        <v>0.97899999999999998</v>
      </c>
      <c r="AF8024" s="157">
        <f>IF('1a-Electricity'!$R$78="no","",ROUND(AD8024,4))</f>
        <v>0.97899999999999998</v>
      </c>
      <c r="AG8024" s="157">
        <f>IF('1a-Electricity'!$R$79="no","",ROUND(AD8024,4))</f>
        <v>0.97899999999999998</v>
      </c>
      <c r="BL8024" s="157">
        <f t="shared" si="266"/>
        <v>0.97800000000000076</v>
      </c>
      <c r="BM8024" s="157">
        <f>IF('1b-NaturalGas'!$R$87="no","",ROUND(BL8024,4))</f>
        <v>0.97799999999999998</v>
      </c>
      <c r="BN8024" s="157">
        <f>IF('1b-NaturalGas'!$R$88="no","",ROUND(BL8024,4))</f>
        <v>0.97799999999999998</v>
      </c>
      <c r="BO8024" s="157">
        <f>IF('1b-NaturalGas'!$R$89="no","",ROUND(BL8024,4))</f>
        <v>0.97799999999999998</v>
      </c>
      <c r="BP8024" s="157">
        <f>IF('1b-NaturalGas'!$R$90="no","not applicable (based on previous answers)",ROUND(BL8024,4))</f>
        <v>0.97799999999999998</v>
      </c>
      <c r="BQ8024" s="157">
        <f>IF('1b-NaturalGas'!$R$91="no","not applicable (based on previous answers)",ROUND(BL8024,4))</f>
        <v>0.97799999999999998</v>
      </c>
    </row>
    <row r="8025" spans="30:69" x14ac:dyDescent="0.25">
      <c r="AD8025" s="157">
        <f t="shared" si="265"/>
        <v>0.98000000000000076</v>
      </c>
      <c r="AE8025" s="157">
        <f>IF('1a-Electricity'!$R$77="no","",ROUND(AD8025,4))</f>
        <v>0.98</v>
      </c>
      <c r="AF8025" s="157">
        <f>IF('1a-Electricity'!$R$78="no","",ROUND(AD8025,4))</f>
        <v>0.98</v>
      </c>
      <c r="AG8025" s="157">
        <f>IF('1a-Electricity'!$R$79="no","",ROUND(AD8025,4))</f>
        <v>0.98</v>
      </c>
      <c r="BL8025" s="157">
        <f t="shared" si="266"/>
        <v>0.97900000000000076</v>
      </c>
      <c r="BM8025" s="157">
        <f>IF('1b-NaturalGas'!$R$87="no","",ROUND(BL8025,4))</f>
        <v>0.97899999999999998</v>
      </c>
      <c r="BN8025" s="157">
        <f>IF('1b-NaturalGas'!$R$88="no","",ROUND(BL8025,4))</f>
        <v>0.97899999999999998</v>
      </c>
      <c r="BO8025" s="157">
        <f>IF('1b-NaturalGas'!$R$89="no","",ROUND(BL8025,4))</f>
        <v>0.97899999999999998</v>
      </c>
      <c r="BP8025" s="157">
        <f>IF('1b-NaturalGas'!$R$90="no","not applicable (based on previous answers)",ROUND(BL8025,4))</f>
        <v>0.97899999999999998</v>
      </c>
      <c r="BQ8025" s="157">
        <f>IF('1b-NaturalGas'!$R$91="no","not applicable (based on previous answers)",ROUND(BL8025,4))</f>
        <v>0.97899999999999998</v>
      </c>
    </row>
    <row r="8026" spans="30:69" x14ac:dyDescent="0.25">
      <c r="AD8026" s="157">
        <f t="shared" si="265"/>
        <v>0.98100000000000076</v>
      </c>
      <c r="AE8026" s="157">
        <f>IF('1a-Electricity'!$R$77="no","",ROUND(AD8026,4))</f>
        <v>0.98099999999999998</v>
      </c>
      <c r="AF8026" s="157">
        <f>IF('1a-Electricity'!$R$78="no","",ROUND(AD8026,4))</f>
        <v>0.98099999999999998</v>
      </c>
      <c r="AG8026" s="157">
        <f>IF('1a-Electricity'!$R$79="no","",ROUND(AD8026,4))</f>
        <v>0.98099999999999998</v>
      </c>
      <c r="BL8026" s="157">
        <f t="shared" si="266"/>
        <v>0.98000000000000076</v>
      </c>
      <c r="BM8026" s="157">
        <f>IF('1b-NaturalGas'!$R$87="no","",ROUND(BL8026,4))</f>
        <v>0.98</v>
      </c>
      <c r="BN8026" s="157">
        <f>IF('1b-NaturalGas'!$R$88="no","",ROUND(BL8026,4))</f>
        <v>0.98</v>
      </c>
      <c r="BO8026" s="157">
        <f>IF('1b-NaturalGas'!$R$89="no","",ROUND(BL8026,4))</f>
        <v>0.98</v>
      </c>
      <c r="BP8026" s="157">
        <f>IF('1b-NaturalGas'!$R$90="no","not applicable (based on previous answers)",ROUND(BL8026,4))</f>
        <v>0.98</v>
      </c>
      <c r="BQ8026" s="157">
        <f>IF('1b-NaturalGas'!$R$91="no","not applicable (based on previous answers)",ROUND(BL8026,4))</f>
        <v>0.98</v>
      </c>
    </row>
    <row r="8027" spans="30:69" x14ac:dyDescent="0.25">
      <c r="AD8027" s="157">
        <f t="shared" si="265"/>
        <v>0.98200000000000076</v>
      </c>
      <c r="AE8027" s="157">
        <f>IF('1a-Electricity'!$R$77="no","",ROUND(AD8027,4))</f>
        <v>0.98199999999999998</v>
      </c>
      <c r="AF8027" s="157">
        <f>IF('1a-Electricity'!$R$78="no","",ROUND(AD8027,4))</f>
        <v>0.98199999999999998</v>
      </c>
      <c r="AG8027" s="157">
        <f>IF('1a-Electricity'!$R$79="no","",ROUND(AD8027,4))</f>
        <v>0.98199999999999998</v>
      </c>
      <c r="BL8027" s="157">
        <f t="shared" si="266"/>
        <v>0.98100000000000076</v>
      </c>
      <c r="BM8027" s="157">
        <f>IF('1b-NaturalGas'!$R$87="no","",ROUND(BL8027,4))</f>
        <v>0.98099999999999998</v>
      </c>
      <c r="BN8027" s="157">
        <f>IF('1b-NaturalGas'!$R$88="no","",ROUND(BL8027,4))</f>
        <v>0.98099999999999998</v>
      </c>
      <c r="BO8027" s="157">
        <f>IF('1b-NaturalGas'!$R$89="no","",ROUND(BL8027,4))</f>
        <v>0.98099999999999998</v>
      </c>
      <c r="BP8027" s="157">
        <f>IF('1b-NaturalGas'!$R$90="no","not applicable (based on previous answers)",ROUND(BL8027,4))</f>
        <v>0.98099999999999998</v>
      </c>
      <c r="BQ8027" s="157">
        <f>IF('1b-NaturalGas'!$R$91="no","not applicable (based on previous answers)",ROUND(BL8027,4))</f>
        <v>0.98099999999999998</v>
      </c>
    </row>
    <row r="8028" spans="30:69" x14ac:dyDescent="0.25">
      <c r="AD8028" s="157">
        <f t="shared" si="265"/>
        <v>0.98300000000000076</v>
      </c>
      <c r="AE8028" s="157">
        <f>IF('1a-Electricity'!$R$77="no","",ROUND(AD8028,4))</f>
        <v>0.98299999999999998</v>
      </c>
      <c r="AF8028" s="157">
        <f>IF('1a-Electricity'!$R$78="no","",ROUND(AD8028,4))</f>
        <v>0.98299999999999998</v>
      </c>
      <c r="AG8028" s="157">
        <f>IF('1a-Electricity'!$R$79="no","",ROUND(AD8028,4))</f>
        <v>0.98299999999999998</v>
      </c>
      <c r="BL8028" s="157">
        <f t="shared" si="266"/>
        <v>0.98200000000000076</v>
      </c>
      <c r="BM8028" s="157">
        <f>IF('1b-NaturalGas'!$R$87="no","",ROUND(BL8028,4))</f>
        <v>0.98199999999999998</v>
      </c>
      <c r="BN8028" s="157">
        <f>IF('1b-NaturalGas'!$R$88="no","",ROUND(BL8028,4))</f>
        <v>0.98199999999999998</v>
      </c>
      <c r="BO8028" s="157">
        <f>IF('1b-NaturalGas'!$R$89="no","",ROUND(BL8028,4))</f>
        <v>0.98199999999999998</v>
      </c>
      <c r="BP8028" s="157">
        <f>IF('1b-NaturalGas'!$R$90="no","not applicable (based on previous answers)",ROUND(BL8028,4))</f>
        <v>0.98199999999999998</v>
      </c>
      <c r="BQ8028" s="157">
        <f>IF('1b-NaturalGas'!$R$91="no","not applicable (based on previous answers)",ROUND(BL8028,4))</f>
        <v>0.98199999999999998</v>
      </c>
    </row>
    <row r="8029" spans="30:69" x14ac:dyDescent="0.25">
      <c r="AD8029" s="157">
        <f t="shared" si="265"/>
        <v>0.98400000000000076</v>
      </c>
      <c r="AE8029" s="157">
        <f>IF('1a-Electricity'!$R$77="no","",ROUND(AD8029,4))</f>
        <v>0.98399999999999999</v>
      </c>
      <c r="AF8029" s="157">
        <f>IF('1a-Electricity'!$R$78="no","",ROUND(AD8029,4))</f>
        <v>0.98399999999999999</v>
      </c>
      <c r="AG8029" s="157">
        <f>IF('1a-Electricity'!$R$79="no","",ROUND(AD8029,4))</f>
        <v>0.98399999999999999</v>
      </c>
      <c r="BL8029" s="157">
        <f t="shared" si="266"/>
        <v>0.98300000000000076</v>
      </c>
      <c r="BM8029" s="157">
        <f>IF('1b-NaturalGas'!$R$87="no","",ROUND(BL8029,4))</f>
        <v>0.98299999999999998</v>
      </c>
      <c r="BN8029" s="157">
        <f>IF('1b-NaturalGas'!$R$88="no","",ROUND(BL8029,4))</f>
        <v>0.98299999999999998</v>
      </c>
      <c r="BO8029" s="157">
        <f>IF('1b-NaturalGas'!$R$89="no","",ROUND(BL8029,4))</f>
        <v>0.98299999999999998</v>
      </c>
      <c r="BP8029" s="157">
        <f>IF('1b-NaturalGas'!$R$90="no","not applicable (based on previous answers)",ROUND(BL8029,4))</f>
        <v>0.98299999999999998</v>
      </c>
      <c r="BQ8029" s="157">
        <f>IF('1b-NaturalGas'!$R$91="no","not applicable (based on previous answers)",ROUND(BL8029,4))</f>
        <v>0.98299999999999998</v>
      </c>
    </row>
    <row r="8030" spans="30:69" x14ac:dyDescent="0.25">
      <c r="AD8030" s="157">
        <f t="shared" si="265"/>
        <v>0.98500000000000076</v>
      </c>
      <c r="AE8030" s="157">
        <f>IF('1a-Electricity'!$R$77="no","",ROUND(AD8030,4))</f>
        <v>0.98499999999999999</v>
      </c>
      <c r="AF8030" s="157">
        <f>IF('1a-Electricity'!$R$78="no","",ROUND(AD8030,4))</f>
        <v>0.98499999999999999</v>
      </c>
      <c r="AG8030" s="157">
        <f>IF('1a-Electricity'!$R$79="no","",ROUND(AD8030,4))</f>
        <v>0.98499999999999999</v>
      </c>
      <c r="BL8030" s="157">
        <f t="shared" si="266"/>
        <v>0.98400000000000076</v>
      </c>
      <c r="BM8030" s="157">
        <f>IF('1b-NaturalGas'!$R$87="no","",ROUND(BL8030,4))</f>
        <v>0.98399999999999999</v>
      </c>
      <c r="BN8030" s="157">
        <f>IF('1b-NaturalGas'!$R$88="no","",ROUND(BL8030,4))</f>
        <v>0.98399999999999999</v>
      </c>
      <c r="BO8030" s="157">
        <f>IF('1b-NaturalGas'!$R$89="no","",ROUND(BL8030,4))</f>
        <v>0.98399999999999999</v>
      </c>
      <c r="BP8030" s="157">
        <f>IF('1b-NaturalGas'!$R$90="no","not applicable (based on previous answers)",ROUND(BL8030,4))</f>
        <v>0.98399999999999999</v>
      </c>
      <c r="BQ8030" s="157">
        <f>IF('1b-NaturalGas'!$R$91="no","not applicable (based on previous answers)",ROUND(BL8030,4))</f>
        <v>0.98399999999999999</v>
      </c>
    </row>
    <row r="8031" spans="30:69" x14ac:dyDescent="0.25">
      <c r="AD8031" s="157">
        <f t="shared" si="265"/>
        <v>0.98600000000000076</v>
      </c>
      <c r="AE8031" s="157">
        <f>IF('1a-Electricity'!$R$77="no","",ROUND(AD8031,4))</f>
        <v>0.98599999999999999</v>
      </c>
      <c r="AF8031" s="157">
        <f>IF('1a-Electricity'!$R$78="no","",ROUND(AD8031,4))</f>
        <v>0.98599999999999999</v>
      </c>
      <c r="AG8031" s="157">
        <f>IF('1a-Electricity'!$R$79="no","",ROUND(AD8031,4))</f>
        <v>0.98599999999999999</v>
      </c>
      <c r="BL8031" s="157">
        <f t="shared" si="266"/>
        <v>0.98500000000000076</v>
      </c>
      <c r="BM8031" s="157">
        <f>IF('1b-NaturalGas'!$R$87="no","",ROUND(BL8031,4))</f>
        <v>0.98499999999999999</v>
      </c>
      <c r="BN8031" s="157">
        <f>IF('1b-NaturalGas'!$R$88="no","",ROUND(BL8031,4))</f>
        <v>0.98499999999999999</v>
      </c>
      <c r="BO8031" s="157">
        <f>IF('1b-NaturalGas'!$R$89="no","",ROUND(BL8031,4))</f>
        <v>0.98499999999999999</v>
      </c>
      <c r="BP8031" s="157">
        <f>IF('1b-NaturalGas'!$R$90="no","not applicable (based on previous answers)",ROUND(BL8031,4))</f>
        <v>0.98499999999999999</v>
      </c>
      <c r="BQ8031" s="157">
        <f>IF('1b-NaturalGas'!$R$91="no","not applicable (based on previous answers)",ROUND(BL8031,4))</f>
        <v>0.98499999999999999</v>
      </c>
    </row>
    <row r="8032" spans="30:69" x14ac:dyDescent="0.25">
      <c r="AD8032" s="157">
        <f t="shared" si="265"/>
        <v>0.98700000000000077</v>
      </c>
      <c r="AE8032" s="157">
        <f>IF('1a-Electricity'!$R$77="no","",ROUND(AD8032,4))</f>
        <v>0.98699999999999999</v>
      </c>
      <c r="AF8032" s="157">
        <f>IF('1a-Electricity'!$R$78="no","",ROUND(AD8032,4))</f>
        <v>0.98699999999999999</v>
      </c>
      <c r="AG8032" s="157">
        <f>IF('1a-Electricity'!$R$79="no","",ROUND(AD8032,4))</f>
        <v>0.98699999999999999</v>
      </c>
      <c r="BL8032" s="157">
        <f t="shared" si="266"/>
        <v>0.98600000000000076</v>
      </c>
      <c r="BM8032" s="157">
        <f>IF('1b-NaturalGas'!$R$87="no","",ROUND(BL8032,4))</f>
        <v>0.98599999999999999</v>
      </c>
      <c r="BN8032" s="157">
        <f>IF('1b-NaturalGas'!$R$88="no","",ROUND(BL8032,4))</f>
        <v>0.98599999999999999</v>
      </c>
      <c r="BO8032" s="157">
        <f>IF('1b-NaturalGas'!$R$89="no","",ROUND(BL8032,4))</f>
        <v>0.98599999999999999</v>
      </c>
      <c r="BP8032" s="157">
        <f>IF('1b-NaturalGas'!$R$90="no","not applicable (based on previous answers)",ROUND(BL8032,4))</f>
        <v>0.98599999999999999</v>
      </c>
      <c r="BQ8032" s="157">
        <f>IF('1b-NaturalGas'!$R$91="no","not applicable (based on previous answers)",ROUND(BL8032,4))</f>
        <v>0.98599999999999999</v>
      </c>
    </row>
    <row r="8033" spans="30:69" x14ac:dyDescent="0.25">
      <c r="AD8033" s="157">
        <f t="shared" si="265"/>
        <v>0.98800000000000077</v>
      </c>
      <c r="AE8033" s="157">
        <f>IF('1a-Electricity'!$R$77="no","",ROUND(AD8033,4))</f>
        <v>0.98799999999999999</v>
      </c>
      <c r="AF8033" s="157">
        <f>IF('1a-Electricity'!$R$78="no","",ROUND(AD8033,4))</f>
        <v>0.98799999999999999</v>
      </c>
      <c r="AG8033" s="157">
        <f>IF('1a-Electricity'!$R$79="no","",ROUND(AD8033,4))</f>
        <v>0.98799999999999999</v>
      </c>
      <c r="BL8033" s="157">
        <f t="shared" si="266"/>
        <v>0.98700000000000077</v>
      </c>
      <c r="BM8033" s="157">
        <f>IF('1b-NaturalGas'!$R$87="no","",ROUND(BL8033,4))</f>
        <v>0.98699999999999999</v>
      </c>
      <c r="BN8033" s="157">
        <f>IF('1b-NaturalGas'!$R$88="no","",ROUND(BL8033,4))</f>
        <v>0.98699999999999999</v>
      </c>
      <c r="BO8033" s="157">
        <f>IF('1b-NaturalGas'!$R$89="no","",ROUND(BL8033,4))</f>
        <v>0.98699999999999999</v>
      </c>
      <c r="BP8033" s="157">
        <f>IF('1b-NaturalGas'!$R$90="no","not applicable (based on previous answers)",ROUND(BL8033,4))</f>
        <v>0.98699999999999999</v>
      </c>
      <c r="BQ8033" s="157">
        <f>IF('1b-NaturalGas'!$R$91="no","not applicable (based on previous answers)",ROUND(BL8033,4))</f>
        <v>0.98699999999999999</v>
      </c>
    </row>
    <row r="8034" spans="30:69" x14ac:dyDescent="0.25">
      <c r="AD8034" s="157">
        <f t="shared" si="265"/>
        <v>0.98900000000000077</v>
      </c>
      <c r="AE8034" s="157">
        <f>IF('1a-Electricity'!$R$77="no","",ROUND(AD8034,4))</f>
        <v>0.98899999999999999</v>
      </c>
      <c r="AF8034" s="157">
        <f>IF('1a-Electricity'!$R$78="no","",ROUND(AD8034,4))</f>
        <v>0.98899999999999999</v>
      </c>
      <c r="AG8034" s="157">
        <f>IF('1a-Electricity'!$R$79="no","",ROUND(AD8034,4))</f>
        <v>0.98899999999999999</v>
      </c>
      <c r="BL8034" s="157">
        <f t="shared" si="266"/>
        <v>0.98800000000000077</v>
      </c>
      <c r="BM8034" s="157">
        <f>IF('1b-NaturalGas'!$R$87="no","",ROUND(BL8034,4))</f>
        <v>0.98799999999999999</v>
      </c>
      <c r="BN8034" s="157">
        <f>IF('1b-NaturalGas'!$R$88="no","",ROUND(BL8034,4))</f>
        <v>0.98799999999999999</v>
      </c>
      <c r="BO8034" s="157">
        <f>IF('1b-NaturalGas'!$R$89="no","",ROUND(BL8034,4))</f>
        <v>0.98799999999999999</v>
      </c>
      <c r="BP8034" s="157">
        <f>IF('1b-NaturalGas'!$R$90="no","not applicable (based on previous answers)",ROUND(BL8034,4))</f>
        <v>0.98799999999999999</v>
      </c>
      <c r="BQ8034" s="157">
        <f>IF('1b-NaturalGas'!$R$91="no","not applicable (based on previous answers)",ROUND(BL8034,4))</f>
        <v>0.98799999999999999</v>
      </c>
    </row>
    <row r="8035" spans="30:69" x14ac:dyDescent="0.25">
      <c r="AD8035" s="157">
        <f t="shared" si="265"/>
        <v>0.99000000000000077</v>
      </c>
      <c r="AE8035" s="157">
        <f>IF('1a-Electricity'!$R$77="no","",ROUND(AD8035,4))</f>
        <v>0.99</v>
      </c>
      <c r="AF8035" s="157">
        <f>IF('1a-Electricity'!$R$78="no","",ROUND(AD8035,4))</f>
        <v>0.99</v>
      </c>
      <c r="AG8035" s="157">
        <f>IF('1a-Electricity'!$R$79="no","",ROUND(AD8035,4))</f>
        <v>0.99</v>
      </c>
      <c r="BL8035" s="157">
        <f t="shared" si="266"/>
        <v>0.98900000000000077</v>
      </c>
      <c r="BM8035" s="157">
        <f>IF('1b-NaturalGas'!$R$87="no","",ROUND(BL8035,4))</f>
        <v>0.98899999999999999</v>
      </c>
      <c r="BN8035" s="157">
        <f>IF('1b-NaturalGas'!$R$88="no","",ROUND(BL8035,4))</f>
        <v>0.98899999999999999</v>
      </c>
      <c r="BO8035" s="157">
        <f>IF('1b-NaturalGas'!$R$89="no","",ROUND(BL8035,4))</f>
        <v>0.98899999999999999</v>
      </c>
      <c r="BP8035" s="157">
        <f>IF('1b-NaturalGas'!$R$90="no","not applicable (based on previous answers)",ROUND(BL8035,4))</f>
        <v>0.98899999999999999</v>
      </c>
      <c r="BQ8035" s="157">
        <f>IF('1b-NaturalGas'!$R$91="no","not applicable (based on previous answers)",ROUND(BL8035,4))</f>
        <v>0.98899999999999999</v>
      </c>
    </row>
    <row r="8036" spans="30:69" x14ac:dyDescent="0.25">
      <c r="AD8036" s="157">
        <f t="shared" si="265"/>
        <v>0.99100000000000077</v>
      </c>
      <c r="AE8036" s="157">
        <f>IF('1a-Electricity'!$R$77="no","",ROUND(AD8036,4))</f>
        <v>0.99099999999999999</v>
      </c>
      <c r="AF8036" s="157">
        <f>IF('1a-Electricity'!$R$78="no","",ROUND(AD8036,4))</f>
        <v>0.99099999999999999</v>
      </c>
      <c r="AG8036" s="157">
        <f>IF('1a-Electricity'!$R$79="no","",ROUND(AD8036,4))</f>
        <v>0.99099999999999999</v>
      </c>
      <c r="BL8036" s="157">
        <f t="shared" si="266"/>
        <v>0.99000000000000077</v>
      </c>
      <c r="BM8036" s="157">
        <f>IF('1b-NaturalGas'!$R$87="no","",ROUND(BL8036,4))</f>
        <v>0.99</v>
      </c>
      <c r="BN8036" s="157">
        <f>IF('1b-NaturalGas'!$R$88="no","",ROUND(BL8036,4))</f>
        <v>0.99</v>
      </c>
      <c r="BO8036" s="157">
        <f>IF('1b-NaturalGas'!$R$89="no","",ROUND(BL8036,4))</f>
        <v>0.99</v>
      </c>
      <c r="BP8036" s="157">
        <f>IF('1b-NaturalGas'!$R$90="no","not applicable (based on previous answers)",ROUND(BL8036,4))</f>
        <v>0.99</v>
      </c>
      <c r="BQ8036" s="157">
        <f>IF('1b-NaturalGas'!$R$91="no","not applicable (based on previous answers)",ROUND(BL8036,4))</f>
        <v>0.99</v>
      </c>
    </row>
    <row r="8037" spans="30:69" x14ac:dyDescent="0.25">
      <c r="AD8037" s="157">
        <f t="shared" si="265"/>
        <v>0.99200000000000077</v>
      </c>
      <c r="AE8037" s="157">
        <f>IF('1a-Electricity'!$R$77="no","",ROUND(AD8037,4))</f>
        <v>0.99199999999999999</v>
      </c>
      <c r="AF8037" s="157">
        <f>IF('1a-Electricity'!$R$78="no","",ROUND(AD8037,4))</f>
        <v>0.99199999999999999</v>
      </c>
      <c r="AG8037" s="157">
        <f>IF('1a-Electricity'!$R$79="no","",ROUND(AD8037,4))</f>
        <v>0.99199999999999999</v>
      </c>
      <c r="BL8037" s="157">
        <f t="shared" si="266"/>
        <v>0.99100000000000077</v>
      </c>
      <c r="BM8037" s="157">
        <f>IF('1b-NaturalGas'!$R$87="no","",ROUND(BL8037,4))</f>
        <v>0.99099999999999999</v>
      </c>
      <c r="BN8037" s="157">
        <f>IF('1b-NaturalGas'!$R$88="no","",ROUND(BL8037,4))</f>
        <v>0.99099999999999999</v>
      </c>
      <c r="BO8037" s="157">
        <f>IF('1b-NaturalGas'!$R$89="no","",ROUND(BL8037,4))</f>
        <v>0.99099999999999999</v>
      </c>
      <c r="BP8037" s="157">
        <f>IF('1b-NaturalGas'!$R$90="no","not applicable (based on previous answers)",ROUND(BL8037,4))</f>
        <v>0.99099999999999999</v>
      </c>
      <c r="BQ8037" s="157">
        <f>IF('1b-NaturalGas'!$R$91="no","not applicable (based on previous answers)",ROUND(BL8037,4))</f>
        <v>0.99099999999999999</v>
      </c>
    </row>
    <row r="8038" spans="30:69" x14ac:dyDescent="0.25">
      <c r="AD8038" s="157">
        <f t="shared" si="265"/>
        <v>0.99300000000000077</v>
      </c>
      <c r="AE8038" s="157">
        <f>IF('1a-Electricity'!$R$77="no","",ROUND(AD8038,4))</f>
        <v>0.99299999999999999</v>
      </c>
      <c r="AF8038" s="157">
        <f>IF('1a-Electricity'!$R$78="no","",ROUND(AD8038,4))</f>
        <v>0.99299999999999999</v>
      </c>
      <c r="AG8038" s="157">
        <f>IF('1a-Electricity'!$R$79="no","",ROUND(AD8038,4))</f>
        <v>0.99299999999999999</v>
      </c>
      <c r="BL8038" s="157">
        <f t="shared" si="266"/>
        <v>0.99200000000000077</v>
      </c>
      <c r="BM8038" s="157">
        <f>IF('1b-NaturalGas'!$R$87="no","",ROUND(BL8038,4))</f>
        <v>0.99199999999999999</v>
      </c>
      <c r="BN8038" s="157">
        <f>IF('1b-NaturalGas'!$R$88="no","",ROUND(BL8038,4))</f>
        <v>0.99199999999999999</v>
      </c>
      <c r="BO8038" s="157">
        <f>IF('1b-NaturalGas'!$R$89="no","",ROUND(BL8038,4))</f>
        <v>0.99199999999999999</v>
      </c>
      <c r="BP8038" s="157">
        <f>IF('1b-NaturalGas'!$R$90="no","not applicable (based on previous answers)",ROUND(BL8038,4))</f>
        <v>0.99199999999999999</v>
      </c>
      <c r="BQ8038" s="157">
        <f>IF('1b-NaturalGas'!$R$91="no","not applicable (based on previous answers)",ROUND(BL8038,4))</f>
        <v>0.99199999999999999</v>
      </c>
    </row>
    <row r="8039" spans="30:69" x14ac:dyDescent="0.25">
      <c r="AD8039" s="157">
        <f t="shared" si="265"/>
        <v>0.99400000000000077</v>
      </c>
      <c r="AE8039" s="157">
        <f>IF('1a-Electricity'!$R$77="no","",ROUND(AD8039,4))</f>
        <v>0.99399999999999999</v>
      </c>
      <c r="AF8039" s="157">
        <f>IF('1a-Electricity'!$R$78="no","",ROUND(AD8039,4))</f>
        <v>0.99399999999999999</v>
      </c>
      <c r="AG8039" s="157">
        <f>IF('1a-Electricity'!$R$79="no","",ROUND(AD8039,4))</f>
        <v>0.99399999999999999</v>
      </c>
      <c r="BL8039" s="157">
        <f t="shared" si="266"/>
        <v>0.99300000000000077</v>
      </c>
      <c r="BM8039" s="157">
        <f>IF('1b-NaturalGas'!$R$87="no","",ROUND(BL8039,4))</f>
        <v>0.99299999999999999</v>
      </c>
      <c r="BN8039" s="157">
        <f>IF('1b-NaturalGas'!$R$88="no","",ROUND(BL8039,4))</f>
        <v>0.99299999999999999</v>
      </c>
      <c r="BO8039" s="157">
        <f>IF('1b-NaturalGas'!$R$89="no","",ROUND(BL8039,4))</f>
        <v>0.99299999999999999</v>
      </c>
      <c r="BP8039" s="157">
        <f>IF('1b-NaturalGas'!$R$90="no","not applicable (based on previous answers)",ROUND(BL8039,4))</f>
        <v>0.99299999999999999</v>
      </c>
      <c r="BQ8039" s="157">
        <f>IF('1b-NaturalGas'!$R$91="no","not applicable (based on previous answers)",ROUND(BL8039,4))</f>
        <v>0.99299999999999999</v>
      </c>
    </row>
    <row r="8040" spans="30:69" x14ac:dyDescent="0.25">
      <c r="AD8040" s="157">
        <f t="shared" si="265"/>
        <v>0.99500000000000077</v>
      </c>
      <c r="AE8040" s="157">
        <f>IF('1a-Electricity'!$R$77="no","",ROUND(AD8040,4))</f>
        <v>0.995</v>
      </c>
      <c r="AF8040" s="157">
        <f>IF('1a-Electricity'!$R$78="no","",ROUND(AD8040,4))</f>
        <v>0.995</v>
      </c>
      <c r="AG8040" s="157">
        <f>IF('1a-Electricity'!$R$79="no","",ROUND(AD8040,4))</f>
        <v>0.995</v>
      </c>
      <c r="BL8040" s="157">
        <f t="shared" si="266"/>
        <v>0.99400000000000077</v>
      </c>
      <c r="BM8040" s="157">
        <f>IF('1b-NaturalGas'!$R$87="no","",ROUND(BL8040,4))</f>
        <v>0.99399999999999999</v>
      </c>
      <c r="BN8040" s="157">
        <f>IF('1b-NaturalGas'!$R$88="no","",ROUND(BL8040,4))</f>
        <v>0.99399999999999999</v>
      </c>
      <c r="BO8040" s="157">
        <f>IF('1b-NaturalGas'!$R$89="no","",ROUND(BL8040,4))</f>
        <v>0.99399999999999999</v>
      </c>
      <c r="BP8040" s="157">
        <f>IF('1b-NaturalGas'!$R$90="no","not applicable (based on previous answers)",ROUND(BL8040,4))</f>
        <v>0.99399999999999999</v>
      </c>
      <c r="BQ8040" s="157">
        <f>IF('1b-NaturalGas'!$R$91="no","not applicable (based on previous answers)",ROUND(BL8040,4))</f>
        <v>0.99399999999999999</v>
      </c>
    </row>
    <row r="8041" spans="30:69" x14ac:dyDescent="0.25">
      <c r="AD8041" s="157">
        <f t="shared" si="265"/>
        <v>0.99600000000000077</v>
      </c>
      <c r="AE8041" s="157">
        <f>IF('1a-Electricity'!$R$77="no","",ROUND(AD8041,4))</f>
        <v>0.996</v>
      </c>
      <c r="AF8041" s="157">
        <f>IF('1a-Electricity'!$R$78="no","",ROUND(AD8041,4))</f>
        <v>0.996</v>
      </c>
      <c r="AG8041" s="157">
        <f>IF('1a-Electricity'!$R$79="no","",ROUND(AD8041,4))</f>
        <v>0.996</v>
      </c>
      <c r="BL8041" s="157">
        <f t="shared" si="266"/>
        <v>0.99500000000000077</v>
      </c>
      <c r="BM8041" s="157">
        <f>IF('1b-NaturalGas'!$R$87="no","",ROUND(BL8041,4))</f>
        <v>0.995</v>
      </c>
      <c r="BN8041" s="157">
        <f>IF('1b-NaturalGas'!$R$88="no","",ROUND(BL8041,4))</f>
        <v>0.995</v>
      </c>
      <c r="BO8041" s="157">
        <f>IF('1b-NaturalGas'!$R$89="no","",ROUND(BL8041,4))</f>
        <v>0.995</v>
      </c>
      <c r="BP8041" s="157">
        <f>IF('1b-NaturalGas'!$R$90="no","not applicable (based on previous answers)",ROUND(BL8041,4))</f>
        <v>0.995</v>
      </c>
      <c r="BQ8041" s="157">
        <f>IF('1b-NaturalGas'!$R$91="no","not applicable (based on previous answers)",ROUND(BL8041,4))</f>
        <v>0.995</v>
      </c>
    </row>
    <row r="8042" spans="30:69" x14ac:dyDescent="0.25">
      <c r="AD8042" s="157">
        <f t="shared" si="265"/>
        <v>0.99700000000000077</v>
      </c>
      <c r="AE8042" s="157">
        <f>IF('1a-Electricity'!$R$77="no","",ROUND(AD8042,4))</f>
        <v>0.997</v>
      </c>
      <c r="AF8042" s="157">
        <f>IF('1a-Electricity'!$R$78="no","",ROUND(AD8042,4))</f>
        <v>0.997</v>
      </c>
      <c r="AG8042" s="157">
        <f>IF('1a-Electricity'!$R$79="no","",ROUND(AD8042,4))</f>
        <v>0.997</v>
      </c>
      <c r="BL8042" s="157">
        <f t="shared" si="266"/>
        <v>0.99600000000000077</v>
      </c>
      <c r="BM8042" s="157">
        <f>IF('1b-NaturalGas'!$R$87="no","",ROUND(BL8042,4))</f>
        <v>0.996</v>
      </c>
      <c r="BN8042" s="157">
        <f>IF('1b-NaturalGas'!$R$88="no","",ROUND(BL8042,4))</f>
        <v>0.996</v>
      </c>
      <c r="BO8042" s="157">
        <f>IF('1b-NaturalGas'!$R$89="no","",ROUND(BL8042,4))</f>
        <v>0.996</v>
      </c>
      <c r="BP8042" s="157">
        <f>IF('1b-NaturalGas'!$R$90="no","not applicable (based on previous answers)",ROUND(BL8042,4))</f>
        <v>0.996</v>
      </c>
      <c r="BQ8042" s="157">
        <f>IF('1b-NaturalGas'!$R$91="no","not applicable (based on previous answers)",ROUND(BL8042,4))</f>
        <v>0.996</v>
      </c>
    </row>
    <row r="8043" spans="30:69" x14ac:dyDescent="0.25">
      <c r="AD8043" s="157">
        <f t="shared" si="265"/>
        <v>0.99800000000000078</v>
      </c>
      <c r="AE8043" s="157">
        <f>IF('1a-Electricity'!$R$77="no","",ROUND(AD8043,4))</f>
        <v>0.998</v>
      </c>
      <c r="AF8043" s="157">
        <f>IF('1a-Electricity'!$R$78="no","",ROUND(AD8043,4))</f>
        <v>0.998</v>
      </c>
      <c r="AG8043" s="157">
        <f>IF('1a-Electricity'!$R$79="no","",ROUND(AD8043,4))</f>
        <v>0.998</v>
      </c>
      <c r="BL8043" s="157">
        <f t="shared" si="266"/>
        <v>0.99700000000000077</v>
      </c>
      <c r="BM8043" s="157">
        <f>IF('1b-NaturalGas'!$R$87="no","",ROUND(BL8043,4))</f>
        <v>0.997</v>
      </c>
      <c r="BN8043" s="157">
        <f>IF('1b-NaturalGas'!$R$88="no","",ROUND(BL8043,4))</f>
        <v>0.997</v>
      </c>
      <c r="BO8043" s="157">
        <f>IF('1b-NaturalGas'!$R$89="no","",ROUND(BL8043,4))</f>
        <v>0.997</v>
      </c>
      <c r="BP8043" s="157">
        <f>IF('1b-NaturalGas'!$R$90="no","not applicable (based on previous answers)",ROUND(BL8043,4))</f>
        <v>0.997</v>
      </c>
      <c r="BQ8043" s="157">
        <f>IF('1b-NaturalGas'!$R$91="no","not applicable (based on previous answers)",ROUND(BL8043,4))</f>
        <v>0.997</v>
      </c>
    </row>
    <row r="8044" spans="30:69" x14ac:dyDescent="0.25">
      <c r="AD8044" s="157">
        <f t="shared" si="265"/>
        <v>0.99900000000000078</v>
      </c>
      <c r="AE8044" s="157">
        <f>IF('1a-Electricity'!$R$77="no","",ROUND(AD8044,4))</f>
        <v>0.999</v>
      </c>
      <c r="AF8044" s="157">
        <f>IF('1a-Electricity'!$R$78="no","",ROUND(AD8044,4))</f>
        <v>0.999</v>
      </c>
      <c r="AG8044" s="157">
        <f>IF('1a-Electricity'!$R$79="no","",ROUND(AD8044,4))</f>
        <v>0.999</v>
      </c>
      <c r="BL8044" s="157">
        <f t="shared" si="266"/>
        <v>0.99800000000000078</v>
      </c>
      <c r="BM8044" s="157">
        <f>IF('1b-NaturalGas'!$R$87="no","",ROUND(BL8044,4))</f>
        <v>0.998</v>
      </c>
      <c r="BN8044" s="157">
        <f>IF('1b-NaturalGas'!$R$88="no","",ROUND(BL8044,4))</f>
        <v>0.998</v>
      </c>
      <c r="BO8044" s="157">
        <f>IF('1b-NaturalGas'!$R$89="no","",ROUND(BL8044,4))</f>
        <v>0.998</v>
      </c>
      <c r="BP8044" s="157">
        <f>IF('1b-NaturalGas'!$R$90="no","not applicable (based on previous answers)",ROUND(BL8044,4))</f>
        <v>0.998</v>
      </c>
      <c r="BQ8044" s="157">
        <f>IF('1b-NaturalGas'!$R$91="no","not applicable (based on previous answers)",ROUND(BL8044,4))</f>
        <v>0.998</v>
      </c>
    </row>
    <row r="8045" spans="30:69" x14ac:dyDescent="0.25">
      <c r="AD8045" s="157">
        <f t="shared" si="265"/>
        <v>1.0000000000000007</v>
      </c>
      <c r="AE8045" s="157">
        <f>IF('1a-Electricity'!$R$77="no","",ROUND(AD8045,4))</f>
        <v>1</v>
      </c>
      <c r="AF8045" s="157">
        <f>IF('1a-Electricity'!$R$78="no","",ROUND(AD8045,4))</f>
        <v>1</v>
      </c>
      <c r="AG8045" s="157">
        <f>IF('1a-Electricity'!$R$79="no","",ROUND(AD8045,4))</f>
        <v>1</v>
      </c>
      <c r="BL8045" s="157">
        <f t="shared" si="266"/>
        <v>0.99900000000000078</v>
      </c>
      <c r="BM8045" s="157">
        <f>IF('1b-NaturalGas'!$R$87="no","",ROUND(BL8045,4))</f>
        <v>0.999</v>
      </c>
      <c r="BN8045" s="157">
        <f>IF('1b-NaturalGas'!$R$88="no","",ROUND(BL8045,4))</f>
        <v>0.999</v>
      </c>
      <c r="BO8045" s="157">
        <f>IF('1b-NaturalGas'!$R$89="no","",ROUND(BL8045,4))</f>
        <v>0.999</v>
      </c>
      <c r="BP8045" s="157">
        <f>IF('1b-NaturalGas'!$R$90="no","not applicable (based on previous answers)",ROUND(BL8045,4))</f>
        <v>0.999</v>
      </c>
      <c r="BQ8045" s="157">
        <f>IF('1b-NaturalGas'!$R$91="no","not applicable (based on previous answers)",ROUND(BL8045,4))</f>
        <v>0.999</v>
      </c>
    </row>
    <row r="8046" spans="30:69" x14ac:dyDescent="0.25">
      <c r="BL8046" s="157">
        <f t="shared" si="266"/>
        <v>1.0000000000000007</v>
      </c>
      <c r="BM8046" s="157">
        <f>IF('1b-NaturalGas'!$R$87="no","",ROUND(BL8046,4))</f>
        <v>1</v>
      </c>
      <c r="BN8046" s="157">
        <f>IF('1b-NaturalGas'!$R$88="no","",ROUND(BL8046,4))</f>
        <v>1</v>
      </c>
      <c r="BO8046" s="157">
        <f>IF('1b-NaturalGas'!$R$89="no","",ROUND(BL8046,4))</f>
        <v>1</v>
      </c>
      <c r="BP8046" s="157">
        <f>IF('1b-NaturalGas'!$R$90="no","not applicable (based on previous answers)",ROUND(BL8046,4))</f>
        <v>1</v>
      </c>
      <c r="BQ8046" s="157">
        <f>IF('1b-NaturalGas'!$R$91="no","not applicable (based on previous answers)",ROUND(BL8046,4))</f>
        <v>1</v>
      </c>
    </row>
    <row r="8049" spans="30:69" x14ac:dyDescent="0.25">
      <c r="AE8049" s="1">
        <f>IF(LEFT(AE8051,14)="not applicable",1,COUNT(AE8051:AE9051))</f>
        <v>1001</v>
      </c>
      <c r="AF8049" s="1">
        <f>IF(LEFT(AF8051,14)="not applicable",1,COUNT(AF8051:AF9051))</f>
        <v>1001</v>
      </c>
      <c r="AG8049" s="1">
        <f>IF(LEFT(AG8051,14)="not applicable",1,COUNT(AG8051:AG9051))</f>
        <v>1001</v>
      </c>
    </row>
    <row r="8050" spans="30:69" x14ac:dyDescent="0.25">
      <c r="AD8050" s="1" t="s">
        <v>390</v>
      </c>
      <c r="AE8050" s="133" t="s">
        <v>388</v>
      </c>
      <c r="AF8050" s="137" t="s">
        <v>389</v>
      </c>
      <c r="AG8050" s="137" t="s">
        <v>419</v>
      </c>
      <c r="BM8050" s="1">
        <f>IF(LEFT(BM8052,14)="not applicable",1,COUNT(BM8052:BM9052))</f>
        <v>1001</v>
      </c>
      <c r="BN8050" s="1">
        <f>IF(LEFT(BN8052,14)="not applicable",1,COUNT(BN8052:BN9052))</f>
        <v>1001</v>
      </c>
      <c r="BO8050" s="1">
        <f>IF(LEFT(BO8052,14)="not applicable",1,COUNT(BO8052:BO9052))</f>
        <v>1001</v>
      </c>
      <c r="BP8050" s="1">
        <f>IF(LEFT(BP8052,14)="not applicable",1,COUNT(BP8052:BP9052))</f>
        <v>1001</v>
      </c>
      <c r="BQ8050" s="1">
        <f>IF(LEFT(BQ8052,14)="not applicable",1,COUNT(BQ8052:BQ9052))</f>
        <v>1001</v>
      </c>
    </row>
    <row r="8051" spans="30:69" x14ac:dyDescent="0.25">
      <c r="AD8051" s="157">
        <v>0</v>
      </c>
      <c r="AE8051" s="157">
        <f>IF('1a-Electricity'!$T$77="no","not applicable (based on previous answers)",ROUND(AD8051,4))</f>
        <v>0</v>
      </c>
      <c r="AF8051" s="157">
        <f>IF('1a-Electricity'!$T$78="no","not applicable (based on previous answers)",ROUND(AD8051,4))</f>
        <v>0</v>
      </c>
      <c r="AG8051" s="157">
        <f>IF('1a-Electricity'!$T$79="no","not applicable (based on previous answers)",ROUND(AD8051,4))</f>
        <v>0</v>
      </c>
      <c r="BL8051" s="1" t="s">
        <v>506</v>
      </c>
      <c r="BM8051" s="133" t="s">
        <v>507</v>
      </c>
      <c r="BN8051" s="137" t="s">
        <v>508</v>
      </c>
      <c r="BO8051" s="137" t="s">
        <v>510</v>
      </c>
      <c r="BP8051" s="137" t="s">
        <v>511</v>
      </c>
      <c r="BQ8051" s="137" t="s">
        <v>509</v>
      </c>
    </row>
    <row r="8052" spans="30:69" x14ac:dyDescent="0.25">
      <c r="AD8052" s="157">
        <f>AD8051+0.001</f>
        <v>1E-3</v>
      </c>
      <c r="AE8052" s="157">
        <f>IF('1a-Electricity'!$T$77="no","",ROUND(AD8052,4))</f>
        <v>1E-3</v>
      </c>
      <c r="AF8052" s="157">
        <f>IF('1a-Electricity'!$T$78="no","",ROUND(AD8052,4))</f>
        <v>1E-3</v>
      </c>
      <c r="AG8052" s="157">
        <f>IF('1a-Electricity'!$T$79="no","",ROUND(AD8052,4))</f>
        <v>1E-3</v>
      </c>
      <c r="BL8052" s="157">
        <v>0</v>
      </c>
      <c r="BM8052" s="157">
        <f>IF('1b-NaturalGas'!$T$87="no","not applicable (based on previous answers)",ROUND(BL8052,4))</f>
        <v>0</v>
      </c>
      <c r="BN8052" s="157">
        <f>IF('1b-NaturalGas'!$T$88="no","not applicable (based on previous answers)",ROUND(BL8052,4))</f>
        <v>0</v>
      </c>
      <c r="BO8052" s="157">
        <f>IF('1b-NaturalGas'!$T$89="no","not applicable (based on previous answers)",ROUND(BL8052,4))</f>
        <v>0</v>
      </c>
      <c r="BP8052" s="157">
        <f>IF('1b-NaturalGas'!$T$90="no","not applicable (based on previous answers)",ROUND(BL8052,4))</f>
        <v>0</v>
      </c>
      <c r="BQ8052" s="157">
        <f>IF('1b-NaturalGas'!$T$91="no","not applicable (based on previous answers)",ROUND(BL8052,4))</f>
        <v>0</v>
      </c>
    </row>
    <row r="8053" spans="30:69" x14ac:dyDescent="0.25">
      <c r="AD8053" s="157">
        <f t="shared" ref="AD8053:AD8106" si="267">AD8052+0.001</f>
        <v>2E-3</v>
      </c>
      <c r="AE8053" s="157">
        <f>IF('1a-Electricity'!$T$77="no","",ROUND(AD8053,4))</f>
        <v>2E-3</v>
      </c>
      <c r="AF8053" s="157">
        <f>IF('1a-Electricity'!$T$78="no","",ROUND(AD8053,4))</f>
        <v>2E-3</v>
      </c>
      <c r="AG8053" s="157">
        <f>IF('1a-Electricity'!$T$79="no","",ROUND(AD8053,4))</f>
        <v>2E-3</v>
      </c>
      <c r="BL8053" s="157">
        <f>BL8052+0.001</f>
        <v>1E-3</v>
      </c>
      <c r="BM8053" s="157">
        <f>IF('1b-NaturalGas'!$T$87="no","",ROUND(BL8053,4))</f>
        <v>1E-3</v>
      </c>
      <c r="BN8053" s="157">
        <f>IF('1b-NaturalGas'!$T$88="no","",ROUND(BL8053,4))</f>
        <v>1E-3</v>
      </c>
      <c r="BO8053" s="157">
        <f>IF('1b-NaturalGas'!$T$89="no","",ROUND(BL8053,4))</f>
        <v>1E-3</v>
      </c>
      <c r="BP8053" s="157">
        <f>IF('1b-NaturalGas'!$T$90="no","not applicable (based on previous answers)",ROUND(BL8053,4))</f>
        <v>1E-3</v>
      </c>
      <c r="BQ8053" s="157">
        <f>IF('1b-NaturalGas'!$T$91="no","not applicable (based on previous answers)",ROUND(BL8053,4))</f>
        <v>1E-3</v>
      </c>
    </row>
    <row r="8054" spans="30:69" x14ac:dyDescent="0.25">
      <c r="AD8054" s="157">
        <f>AD8053+0.001</f>
        <v>3.0000000000000001E-3</v>
      </c>
      <c r="AE8054" s="157">
        <f>IF('1a-Electricity'!$T$77="no","",ROUND(AD8054,4))</f>
        <v>3.0000000000000001E-3</v>
      </c>
      <c r="AF8054" s="157">
        <f>IF('1a-Electricity'!$T$78="no","",ROUND(AD8054,4))</f>
        <v>3.0000000000000001E-3</v>
      </c>
      <c r="AG8054" s="157">
        <f>IF('1a-Electricity'!$T$79="no","",ROUND(AD8054,4))</f>
        <v>3.0000000000000001E-3</v>
      </c>
      <c r="BL8054" s="157">
        <f t="shared" ref="BL8054:BL8107" si="268">BL8053+0.001</f>
        <v>2E-3</v>
      </c>
      <c r="BM8054" s="157">
        <f>IF('1b-NaturalGas'!$T$87="no","",ROUND(BL8054,4))</f>
        <v>2E-3</v>
      </c>
      <c r="BN8054" s="157">
        <f>IF('1b-NaturalGas'!$T$88="no","",ROUND(BL8054,4))</f>
        <v>2E-3</v>
      </c>
      <c r="BO8054" s="157">
        <f>IF('1b-NaturalGas'!$T$89="no","",ROUND(BL8054,4))</f>
        <v>2E-3</v>
      </c>
      <c r="BP8054" s="157">
        <f>IF('1b-NaturalGas'!$T$90="no","not applicable (based on previous answers)",ROUND(BL8054,4))</f>
        <v>2E-3</v>
      </c>
      <c r="BQ8054" s="157">
        <f>IF('1b-NaturalGas'!$T$91="no","not applicable (based on previous answers)",ROUND(BL8054,4))</f>
        <v>2E-3</v>
      </c>
    </row>
    <row r="8055" spans="30:69" x14ac:dyDescent="0.25">
      <c r="AD8055" s="157">
        <f>AD8054+0.001</f>
        <v>4.0000000000000001E-3</v>
      </c>
      <c r="AE8055" s="157">
        <f>IF('1a-Electricity'!$T$77="no","",ROUND(AD8055,4))</f>
        <v>4.0000000000000001E-3</v>
      </c>
      <c r="AF8055" s="157">
        <f>IF('1a-Electricity'!$T$78="no","",ROUND(AD8055,4))</f>
        <v>4.0000000000000001E-3</v>
      </c>
      <c r="AG8055" s="157">
        <f>IF('1a-Electricity'!$T$79="no","",ROUND(AD8055,4))</f>
        <v>4.0000000000000001E-3</v>
      </c>
      <c r="BL8055" s="157">
        <f>BL8054+0.001</f>
        <v>3.0000000000000001E-3</v>
      </c>
      <c r="BM8055" s="157">
        <f>IF('1b-NaturalGas'!$T$87="no","",ROUND(BL8055,4))</f>
        <v>3.0000000000000001E-3</v>
      </c>
      <c r="BN8055" s="157">
        <f>IF('1b-NaturalGas'!$T$88="no","",ROUND(BL8055,4))</f>
        <v>3.0000000000000001E-3</v>
      </c>
      <c r="BO8055" s="157">
        <f>IF('1b-NaturalGas'!$T$89="no","",ROUND(BL8055,4))</f>
        <v>3.0000000000000001E-3</v>
      </c>
      <c r="BP8055" s="157">
        <f>IF('1b-NaturalGas'!$T$90="no","not applicable (based on previous answers)",ROUND(BL8055,4))</f>
        <v>3.0000000000000001E-3</v>
      </c>
      <c r="BQ8055" s="157">
        <f>IF('1b-NaturalGas'!$T$91="no","not applicable (based on previous answers)",ROUND(BL8055,4))</f>
        <v>3.0000000000000001E-3</v>
      </c>
    </row>
    <row r="8056" spans="30:69" x14ac:dyDescent="0.25">
      <c r="AD8056" s="157">
        <f>AD8055+0.001</f>
        <v>5.0000000000000001E-3</v>
      </c>
      <c r="AE8056" s="157">
        <f>IF('1a-Electricity'!$T$77="no","",ROUND(AD8056,4))</f>
        <v>5.0000000000000001E-3</v>
      </c>
      <c r="AF8056" s="157">
        <f>IF('1a-Electricity'!$T$78="no","",ROUND(AD8056,4))</f>
        <v>5.0000000000000001E-3</v>
      </c>
      <c r="AG8056" s="157">
        <f>IF('1a-Electricity'!$T$79="no","",ROUND(AD8056,4))</f>
        <v>5.0000000000000001E-3</v>
      </c>
      <c r="BL8056" s="157">
        <f>BL8055+0.001</f>
        <v>4.0000000000000001E-3</v>
      </c>
      <c r="BM8056" s="157">
        <f>IF('1b-NaturalGas'!$T$87="no","",ROUND(BL8056,4))</f>
        <v>4.0000000000000001E-3</v>
      </c>
      <c r="BN8056" s="157">
        <f>IF('1b-NaturalGas'!$T$88="no","",ROUND(BL8056,4))</f>
        <v>4.0000000000000001E-3</v>
      </c>
      <c r="BO8056" s="157">
        <f>IF('1b-NaturalGas'!$T$89="no","",ROUND(BL8056,4))</f>
        <v>4.0000000000000001E-3</v>
      </c>
      <c r="BP8056" s="157">
        <f>IF('1b-NaturalGas'!$T$90="no","not applicable (based on previous answers)",ROUND(BL8056,4))</f>
        <v>4.0000000000000001E-3</v>
      </c>
      <c r="BQ8056" s="157">
        <f>IF('1b-NaturalGas'!$T$91="no","not applicable (based on previous answers)",ROUND(BL8056,4))</f>
        <v>4.0000000000000001E-3</v>
      </c>
    </row>
    <row r="8057" spans="30:69" x14ac:dyDescent="0.25">
      <c r="AD8057" s="157">
        <f t="shared" si="267"/>
        <v>6.0000000000000001E-3</v>
      </c>
      <c r="AE8057" s="157">
        <f>IF('1a-Electricity'!$T$77="no","",ROUND(AD8057,4))</f>
        <v>6.0000000000000001E-3</v>
      </c>
      <c r="AF8057" s="157">
        <f>IF('1a-Electricity'!$T$78="no","",ROUND(AD8057,4))</f>
        <v>6.0000000000000001E-3</v>
      </c>
      <c r="AG8057" s="157">
        <f>IF('1a-Electricity'!$T$79="no","",ROUND(AD8057,4))</f>
        <v>6.0000000000000001E-3</v>
      </c>
      <c r="BL8057" s="157">
        <f>BL8056+0.001</f>
        <v>5.0000000000000001E-3</v>
      </c>
      <c r="BM8057" s="157">
        <f>IF('1b-NaturalGas'!$T$87="no","",ROUND(BL8057,4))</f>
        <v>5.0000000000000001E-3</v>
      </c>
      <c r="BN8057" s="157">
        <f>IF('1b-NaturalGas'!$T$88="no","",ROUND(BL8057,4))</f>
        <v>5.0000000000000001E-3</v>
      </c>
      <c r="BO8057" s="157">
        <f>IF('1b-NaturalGas'!$T$89="no","",ROUND(BL8057,4))</f>
        <v>5.0000000000000001E-3</v>
      </c>
      <c r="BP8057" s="157">
        <f>IF('1b-NaturalGas'!$T$90="no","not applicable (based on previous answers)",ROUND(BL8057,4))</f>
        <v>5.0000000000000001E-3</v>
      </c>
      <c r="BQ8057" s="157">
        <f>IF('1b-NaturalGas'!$T$91="no","not applicable (based on previous answers)",ROUND(BL8057,4))</f>
        <v>5.0000000000000001E-3</v>
      </c>
    </row>
    <row r="8058" spans="30:69" x14ac:dyDescent="0.25">
      <c r="AD8058" s="157">
        <f t="shared" si="267"/>
        <v>7.0000000000000001E-3</v>
      </c>
      <c r="AE8058" s="157">
        <f>IF('1a-Electricity'!$T$77="no","",ROUND(AD8058,4))</f>
        <v>7.0000000000000001E-3</v>
      </c>
      <c r="AF8058" s="157">
        <f>IF('1a-Electricity'!$T$78="no","",ROUND(AD8058,4))</f>
        <v>7.0000000000000001E-3</v>
      </c>
      <c r="AG8058" s="157">
        <f>IF('1a-Electricity'!$T$79="no","",ROUND(AD8058,4))</f>
        <v>7.0000000000000001E-3</v>
      </c>
      <c r="BL8058" s="157">
        <f t="shared" si="268"/>
        <v>6.0000000000000001E-3</v>
      </c>
      <c r="BM8058" s="157">
        <f>IF('1b-NaturalGas'!$T$87="no","",ROUND(BL8058,4))</f>
        <v>6.0000000000000001E-3</v>
      </c>
      <c r="BN8058" s="157">
        <f>IF('1b-NaturalGas'!$T$88="no","",ROUND(BL8058,4))</f>
        <v>6.0000000000000001E-3</v>
      </c>
      <c r="BO8058" s="157">
        <f>IF('1b-NaturalGas'!$T$89="no","",ROUND(BL8058,4))</f>
        <v>6.0000000000000001E-3</v>
      </c>
      <c r="BP8058" s="157">
        <f>IF('1b-NaturalGas'!$T$90="no","not applicable (based on previous answers)",ROUND(BL8058,4))</f>
        <v>6.0000000000000001E-3</v>
      </c>
      <c r="BQ8058" s="157">
        <f>IF('1b-NaturalGas'!$T$91="no","not applicable (based on previous answers)",ROUND(BL8058,4))</f>
        <v>6.0000000000000001E-3</v>
      </c>
    </row>
    <row r="8059" spans="30:69" x14ac:dyDescent="0.25">
      <c r="AD8059" s="157">
        <f t="shared" si="267"/>
        <v>8.0000000000000002E-3</v>
      </c>
      <c r="AE8059" s="157">
        <f>IF('1a-Electricity'!$T$77="no","",ROUND(AD8059,4))</f>
        <v>8.0000000000000002E-3</v>
      </c>
      <c r="AF8059" s="157">
        <f>IF('1a-Electricity'!$T$78="no","",ROUND(AD8059,4))</f>
        <v>8.0000000000000002E-3</v>
      </c>
      <c r="AG8059" s="157">
        <f>IF('1a-Electricity'!$T$79="no","",ROUND(AD8059,4))</f>
        <v>8.0000000000000002E-3</v>
      </c>
      <c r="BL8059" s="157">
        <f t="shared" si="268"/>
        <v>7.0000000000000001E-3</v>
      </c>
      <c r="BM8059" s="157">
        <f>IF('1b-NaturalGas'!$T$87="no","",ROUND(BL8059,4))</f>
        <v>7.0000000000000001E-3</v>
      </c>
      <c r="BN8059" s="157">
        <f>IF('1b-NaturalGas'!$T$88="no","",ROUND(BL8059,4))</f>
        <v>7.0000000000000001E-3</v>
      </c>
      <c r="BO8059" s="157">
        <f>IF('1b-NaturalGas'!$T$89="no","",ROUND(BL8059,4))</f>
        <v>7.0000000000000001E-3</v>
      </c>
      <c r="BP8059" s="157">
        <f>IF('1b-NaturalGas'!$T$90="no","not applicable (based on previous answers)",ROUND(BL8059,4))</f>
        <v>7.0000000000000001E-3</v>
      </c>
      <c r="BQ8059" s="157">
        <f>IF('1b-NaturalGas'!$T$91="no","not applicable (based on previous answers)",ROUND(BL8059,4))</f>
        <v>7.0000000000000001E-3</v>
      </c>
    </row>
    <row r="8060" spans="30:69" x14ac:dyDescent="0.25">
      <c r="AD8060" s="157">
        <f t="shared" si="267"/>
        <v>9.0000000000000011E-3</v>
      </c>
      <c r="AE8060" s="157">
        <f>IF('1a-Electricity'!$T$77="no","",ROUND(AD8060,4))</f>
        <v>8.9999999999999993E-3</v>
      </c>
      <c r="AF8060" s="157">
        <f>IF('1a-Electricity'!$T$78="no","",ROUND(AD8060,4))</f>
        <v>8.9999999999999993E-3</v>
      </c>
      <c r="AG8060" s="157">
        <f>IF('1a-Electricity'!$T$79="no","",ROUND(AD8060,4))</f>
        <v>8.9999999999999993E-3</v>
      </c>
      <c r="BL8060" s="157">
        <f t="shared" si="268"/>
        <v>8.0000000000000002E-3</v>
      </c>
      <c r="BM8060" s="157">
        <f>IF('1b-NaturalGas'!$T$87="no","",ROUND(BL8060,4))</f>
        <v>8.0000000000000002E-3</v>
      </c>
      <c r="BN8060" s="157">
        <f>IF('1b-NaturalGas'!$T$88="no","",ROUND(BL8060,4))</f>
        <v>8.0000000000000002E-3</v>
      </c>
      <c r="BO8060" s="157">
        <f>IF('1b-NaturalGas'!$T$89="no","",ROUND(BL8060,4))</f>
        <v>8.0000000000000002E-3</v>
      </c>
      <c r="BP8060" s="157">
        <f>IF('1b-NaturalGas'!$T$90="no","not applicable (based on previous answers)",ROUND(BL8060,4))</f>
        <v>8.0000000000000002E-3</v>
      </c>
      <c r="BQ8060" s="157">
        <f>IF('1b-NaturalGas'!$T$91="no","not applicable (based on previous answers)",ROUND(BL8060,4))</f>
        <v>8.0000000000000002E-3</v>
      </c>
    </row>
    <row r="8061" spans="30:69" x14ac:dyDescent="0.25">
      <c r="AD8061" s="157">
        <f t="shared" si="267"/>
        <v>1.0000000000000002E-2</v>
      </c>
      <c r="AE8061" s="157">
        <f>IF('1a-Electricity'!$T$77="no","",ROUND(AD8061,4))</f>
        <v>0.01</v>
      </c>
      <c r="AF8061" s="157">
        <f>IF('1a-Electricity'!$T$78="no","",ROUND(AD8061,4))</f>
        <v>0.01</v>
      </c>
      <c r="AG8061" s="157">
        <f>IF('1a-Electricity'!$T$79="no","",ROUND(AD8061,4))</f>
        <v>0.01</v>
      </c>
      <c r="BL8061" s="157">
        <f t="shared" si="268"/>
        <v>9.0000000000000011E-3</v>
      </c>
      <c r="BM8061" s="157">
        <f>IF('1b-NaturalGas'!$T$87="no","",ROUND(BL8061,4))</f>
        <v>8.9999999999999993E-3</v>
      </c>
      <c r="BN8061" s="157">
        <f>IF('1b-NaturalGas'!$T$88="no","",ROUND(BL8061,4))</f>
        <v>8.9999999999999993E-3</v>
      </c>
      <c r="BO8061" s="157">
        <f>IF('1b-NaturalGas'!$T$89="no","",ROUND(BL8061,4))</f>
        <v>8.9999999999999993E-3</v>
      </c>
      <c r="BP8061" s="157">
        <f>IF('1b-NaturalGas'!$T$90="no","not applicable (based on previous answers)",ROUND(BL8061,4))</f>
        <v>8.9999999999999993E-3</v>
      </c>
      <c r="BQ8061" s="157">
        <f>IF('1b-NaturalGas'!$T$91="no","not applicable (based on previous answers)",ROUND(BL8061,4))</f>
        <v>8.9999999999999993E-3</v>
      </c>
    </row>
    <row r="8062" spans="30:69" x14ac:dyDescent="0.25">
      <c r="AD8062" s="157">
        <f t="shared" si="267"/>
        <v>1.1000000000000003E-2</v>
      </c>
      <c r="AE8062" s="157">
        <f>IF('1a-Electricity'!$T$77="no","",ROUND(AD8062,4))</f>
        <v>1.0999999999999999E-2</v>
      </c>
      <c r="AF8062" s="157">
        <f>IF('1a-Electricity'!$T$78="no","",ROUND(AD8062,4))</f>
        <v>1.0999999999999999E-2</v>
      </c>
      <c r="AG8062" s="157">
        <f>IF('1a-Electricity'!$T$79="no","",ROUND(AD8062,4))</f>
        <v>1.0999999999999999E-2</v>
      </c>
      <c r="BL8062" s="157">
        <f t="shared" si="268"/>
        <v>1.0000000000000002E-2</v>
      </c>
      <c r="BM8062" s="157">
        <f>IF('1b-NaturalGas'!$T$87="no","",ROUND(BL8062,4))</f>
        <v>0.01</v>
      </c>
      <c r="BN8062" s="157">
        <f>IF('1b-NaturalGas'!$T$88="no","",ROUND(BL8062,4))</f>
        <v>0.01</v>
      </c>
      <c r="BO8062" s="157">
        <f>IF('1b-NaturalGas'!$T$89="no","",ROUND(BL8062,4))</f>
        <v>0.01</v>
      </c>
      <c r="BP8062" s="157">
        <f>IF('1b-NaturalGas'!$T$90="no","not applicable (based on previous answers)",ROUND(BL8062,4))</f>
        <v>0.01</v>
      </c>
      <c r="BQ8062" s="157">
        <f>IF('1b-NaturalGas'!$T$91="no","not applicable (based on previous answers)",ROUND(BL8062,4))</f>
        <v>0.01</v>
      </c>
    </row>
    <row r="8063" spans="30:69" x14ac:dyDescent="0.25">
      <c r="AD8063" s="157">
        <f t="shared" si="267"/>
        <v>1.2000000000000004E-2</v>
      </c>
      <c r="AE8063" s="157">
        <f>IF('1a-Electricity'!$T$77="no","",ROUND(AD8063,4))</f>
        <v>1.2E-2</v>
      </c>
      <c r="AF8063" s="157">
        <f>IF('1a-Electricity'!$T$78="no","",ROUND(AD8063,4))</f>
        <v>1.2E-2</v>
      </c>
      <c r="AG8063" s="157">
        <f>IF('1a-Electricity'!$T$79="no","",ROUND(AD8063,4))</f>
        <v>1.2E-2</v>
      </c>
      <c r="BL8063" s="157">
        <f t="shared" si="268"/>
        <v>1.1000000000000003E-2</v>
      </c>
      <c r="BM8063" s="157">
        <f>IF('1b-NaturalGas'!$T$87="no","",ROUND(BL8063,4))</f>
        <v>1.0999999999999999E-2</v>
      </c>
      <c r="BN8063" s="157">
        <f>IF('1b-NaturalGas'!$T$88="no","",ROUND(BL8063,4))</f>
        <v>1.0999999999999999E-2</v>
      </c>
      <c r="BO8063" s="157">
        <f>IF('1b-NaturalGas'!$T$89="no","",ROUND(BL8063,4))</f>
        <v>1.0999999999999999E-2</v>
      </c>
      <c r="BP8063" s="157">
        <f>IF('1b-NaturalGas'!$T$90="no","not applicable (based on previous answers)",ROUND(BL8063,4))</f>
        <v>1.0999999999999999E-2</v>
      </c>
      <c r="BQ8063" s="157">
        <f>IF('1b-NaturalGas'!$T$91="no","not applicable (based on previous answers)",ROUND(BL8063,4))</f>
        <v>1.0999999999999999E-2</v>
      </c>
    </row>
    <row r="8064" spans="30:69" x14ac:dyDescent="0.25">
      <c r="AD8064" s="157">
        <f t="shared" si="267"/>
        <v>1.3000000000000005E-2</v>
      </c>
      <c r="AE8064" s="157">
        <f>IF('1a-Electricity'!$T$77="no","",ROUND(AD8064,4))</f>
        <v>1.2999999999999999E-2</v>
      </c>
      <c r="AF8064" s="157">
        <f>IF('1a-Electricity'!$T$78="no","",ROUND(AD8064,4))</f>
        <v>1.2999999999999999E-2</v>
      </c>
      <c r="AG8064" s="157">
        <f>IF('1a-Electricity'!$T$79="no","",ROUND(AD8064,4))</f>
        <v>1.2999999999999999E-2</v>
      </c>
      <c r="BL8064" s="157">
        <f t="shared" si="268"/>
        <v>1.2000000000000004E-2</v>
      </c>
      <c r="BM8064" s="157">
        <f>IF('1b-NaturalGas'!$T$87="no","",ROUND(BL8064,4))</f>
        <v>1.2E-2</v>
      </c>
      <c r="BN8064" s="157">
        <f>IF('1b-NaturalGas'!$T$88="no","",ROUND(BL8064,4))</f>
        <v>1.2E-2</v>
      </c>
      <c r="BO8064" s="157">
        <f>IF('1b-NaturalGas'!$T$89="no","",ROUND(BL8064,4))</f>
        <v>1.2E-2</v>
      </c>
      <c r="BP8064" s="157">
        <f>IF('1b-NaturalGas'!$T$90="no","not applicable (based on previous answers)",ROUND(BL8064,4))</f>
        <v>1.2E-2</v>
      </c>
      <c r="BQ8064" s="157">
        <f>IF('1b-NaturalGas'!$T$91="no","not applicable (based on previous answers)",ROUND(BL8064,4))</f>
        <v>1.2E-2</v>
      </c>
    </row>
    <row r="8065" spans="30:69" x14ac:dyDescent="0.25">
      <c r="AD8065" s="157">
        <f t="shared" si="267"/>
        <v>1.4000000000000005E-2</v>
      </c>
      <c r="AE8065" s="157">
        <f>IF('1a-Electricity'!$T$77="no","",ROUND(AD8065,4))</f>
        <v>1.4E-2</v>
      </c>
      <c r="AF8065" s="157">
        <f>IF('1a-Electricity'!$T$78="no","",ROUND(AD8065,4))</f>
        <v>1.4E-2</v>
      </c>
      <c r="AG8065" s="157">
        <f>IF('1a-Electricity'!$T$79="no","",ROUND(AD8065,4))</f>
        <v>1.4E-2</v>
      </c>
      <c r="BL8065" s="157">
        <f t="shared" si="268"/>
        <v>1.3000000000000005E-2</v>
      </c>
      <c r="BM8065" s="157">
        <f>IF('1b-NaturalGas'!$T$87="no","",ROUND(BL8065,4))</f>
        <v>1.2999999999999999E-2</v>
      </c>
      <c r="BN8065" s="157">
        <f>IF('1b-NaturalGas'!$T$88="no","",ROUND(BL8065,4))</f>
        <v>1.2999999999999999E-2</v>
      </c>
      <c r="BO8065" s="157">
        <f>IF('1b-NaturalGas'!$T$89="no","",ROUND(BL8065,4))</f>
        <v>1.2999999999999999E-2</v>
      </c>
      <c r="BP8065" s="157">
        <f>IF('1b-NaturalGas'!$T$90="no","not applicable (based on previous answers)",ROUND(BL8065,4))</f>
        <v>1.2999999999999999E-2</v>
      </c>
      <c r="BQ8065" s="157">
        <f>IF('1b-NaturalGas'!$T$91="no","not applicable (based on previous answers)",ROUND(BL8065,4))</f>
        <v>1.2999999999999999E-2</v>
      </c>
    </row>
    <row r="8066" spans="30:69" x14ac:dyDescent="0.25">
      <c r="AD8066" s="157">
        <f>AD8065+0.001</f>
        <v>1.5000000000000006E-2</v>
      </c>
      <c r="AE8066" s="157">
        <f>IF('1a-Electricity'!$T$77="no","",ROUND(AD8066,4))</f>
        <v>1.4999999999999999E-2</v>
      </c>
      <c r="AF8066" s="157">
        <f>IF('1a-Electricity'!$T$78="no","",ROUND(AD8066,4))</f>
        <v>1.4999999999999999E-2</v>
      </c>
      <c r="AG8066" s="157">
        <f>IF('1a-Electricity'!$T$79="no","",ROUND(AD8066,4))</f>
        <v>1.4999999999999999E-2</v>
      </c>
      <c r="BL8066" s="157">
        <f t="shared" si="268"/>
        <v>1.4000000000000005E-2</v>
      </c>
      <c r="BM8066" s="157">
        <f>IF('1b-NaturalGas'!$T$87="no","",ROUND(BL8066,4))</f>
        <v>1.4E-2</v>
      </c>
      <c r="BN8066" s="157">
        <f>IF('1b-NaturalGas'!$T$88="no","",ROUND(BL8066,4))</f>
        <v>1.4E-2</v>
      </c>
      <c r="BO8066" s="157">
        <f>IF('1b-NaturalGas'!$T$89="no","",ROUND(BL8066,4))</f>
        <v>1.4E-2</v>
      </c>
      <c r="BP8066" s="157">
        <f>IF('1b-NaturalGas'!$T$90="no","not applicable (based on previous answers)",ROUND(BL8066,4))</f>
        <v>1.4E-2</v>
      </c>
      <c r="BQ8066" s="157">
        <f>IF('1b-NaturalGas'!$T$91="no","not applicable (based on previous answers)",ROUND(BL8066,4))</f>
        <v>1.4E-2</v>
      </c>
    </row>
    <row r="8067" spans="30:69" x14ac:dyDescent="0.25">
      <c r="AD8067" s="157">
        <f t="shared" si="267"/>
        <v>1.6000000000000007E-2</v>
      </c>
      <c r="AE8067" s="157">
        <f>IF('1a-Electricity'!$T$77="no","",ROUND(AD8067,4))</f>
        <v>1.6E-2</v>
      </c>
      <c r="AF8067" s="157">
        <f>IF('1a-Electricity'!$T$78="no","",ROUND(AD8067,4))</f>
        <v>1.6E-2</v>
      </c>
      <c r="AG8067" s="157">
        <f>IF('1a-Electricity'!$T$79="no","",ROUND(AD8067,4))</f>
        <v>1.6E-2</v>
      </c>
      <c r="BL8067" s="157">
        <f>BL8066+0.001</f>
        <v>1.5000000000000006E-2</v>
      </c>
      <c r="BM8067" s="157">
        <f>IF('1b-NaturalGas'!$T$87="no","",ROUND(BL8067,4))</f>
        <v>1.4999999999999999E-2</v>
      </c>
      <c r="BN8067" s="157">
        <f>IF('1b-NaturalGas'!$T$88="no","",ROUND(BL8067,4))</f>
        <v>1.4999999999999999E-2</v>
      </c>
      <c r="BO8067" s="157">
        <f>IF('1b-NaturalGas'!$T$89="no","",ROUND(BL8067,4))</f>
        <v>1.4999999999999999E-2</v>
      </c>
      <c r="BP8067" s="157">
        <f>IF('1b-NaturalGas'!$T$90="no","not applicable (based on previous answers)",ROUND(BL8067,4))</f>
        <v>1.4999999999999999E-2</v>
      </c>
      <c r="BQ8067" s="157">
        <f>IF('1b-NaturalGas'!$T$91="no","not applicable (based on previous answers)",ROUND(BL8067,4))</f>
        <v>1.4999999999999999E-2</v>
      </c>
    </row>
    <row r="8068" spans="30:69" x14ac:dyDescent="0.25">
      <c r="AD8068" s="157">
        <f t="shared" si="267"/>
        <v>1.7000000000000008E-2</v>
      </c>
      <c r="AE8068" s="157">
        <f>IF('1a-Electricity'!$T$77="no","",ROUND(AD8068,4))</f>
        <v>1.7000000000000001E-2</v>
      </c>
      <c r="AF8068" s="157">
        <f>IF('1a-Electricity'!$T$78="no","",ROUND(AD8068,4))</f>
        <v>1.7000000000000001E-2</v>
      </c>
      <c r="AG8068" s="157">
        <f>IF('1a-Electricity'!$T$79="no","",ROUND(AD8068,4))</f>
        <v>1.7000000000000001E-2</v>
      </c>
      <c r="BL8068" s="157">
        <f t="shared" si="268"/>
        <v>1.6000000000000007E-2</v>
      </c>
      <c r="BM8068" s="157">
        <f>IF('1b-NaturalGas'!$T$87="no","",ROUND(BL8068,4))</f>
        <v>1.6E-2</v>
      </c>
      <c r="BN8068" s="157">
        <f>IF('1b-NaturalGas'!$T$88="no","",ROUND(BL8068,4))</f>
        <v>1.6E-2</v>
      </c>
      <c r="BO8068" s="157">
        <f>IF('1b-NaturalGas'!$T$89="no","",ROUND(BL8068,4))</f>
        <v>1.6E-2</v>
      </c>
      <c r="BP8068" s="157">
        <f>IF('1b-NaturalGas'!$T$90="no","not applicable (based on previous answers)",ROUND(BL8068,4))</f>
        <v>1.6E-2</v>
      </c>
      <c r="BQ8068" s="157">
        <f>IF('1b-NaturalGas'!$T$91="no","not applicable (based on previous answers)",ROUND(BL8068,4))</f>
        <v>1.6E-2</v>
      </c>
    </row>
    <row r="8069" spans="30:69" x14ac:dyDescent="0.25">
      <c r="AD8069" s="157">
        <f t="shared" si="267"/>
        <v>1.8000000000000009E-2</v>
      </c>
      <c r="AE8069" s="157">
        <f>IF('1a-Electricity'!$T$77="no","",ROUND(AD8069,4))</f>
        <v>1.7999999999999999E-2</v>
      </c>
      <c r="AF8069" s="157">
        <f>IF('1a-Electricity'!$T$78="no","",ROUND(AD8069,4))</f>
        <v>1.7999999999999999E-2</v>
      </c>
      <c r="AG8069" s="157">
        <f>IF('1a-Electricity'!$T$79="no","",ROUND(AD8069,4))</f>
        <v>1.7999999999999999E-2</v>
      </c>
      <c r="BL8069" s="157">
        <f t="shared" si="268"/>
        <v>1.7000000000000008E-2</v>
      </c>
      <c r="BM8069" s="157">
        <f>IF('1b-NaturalGas'!$T$87="no","",ROUND(BL8069,4))</f>
        <v>1.7000000000000001E-2</v>
      </c>
      <c r="BN8069" s="157">
        <f>IF('1b-NaturalGas'!$T$88="no","",ROUND(BL8069,4))</f>
        <v>1.7000000000000001E-2</v>
      </c>
      <c r="BO8069" s="157">
        <f>IF('1b-NaturalGas'!$T$89="no","",ROUND(BL8069,4))</f>
        <v>1.7000000000000001E-2</v>
      </c>
      <c r="BP8069" s="157">
        <f>IF('1b-NaturalGas'!$T$90="no","not applicable (based on previous answers)",ROUND(BL8069,4))</f>
        <v>1.7000000000000001E-2</v>
      </c>
      <c r="BQ8069" s="157">
        <f>IF('1b-NaturalGas'!$T$91="no","not applicable (based on previous answers)",ROUND(BL8069,4))</f>
        <v>1.7000000000000001E-2</v>
      </c>
    </row>
    <row r="8070" spans="30:69" x14ac:dyDescent="0.25">
      <c r="AD8070" s="157">
        <f t="shared" si="267"/>
        <v>1.900000000000001E-2</v>
      </c>
      <c r="AE8070" s="157">
        <f>IF('1a-Electricity'!$T$77="no","",ROUND(AD8070,4))</f>
        <v>1.9E-2</v>
      </c>
      <c r="AF8070" s="157">
        <f>IF('1a-Electricity'!$T$78="no","",ROUND(AD8070,4))</f>
        <v>1.9E-2</v>
      </c>
      <c r="AG8070" s="157">
        <f>IF('1a-Electricity'!$T$79="no","",ROUND(AD8070,4))</f>
        <v>1.9E-2</v>
      </c>
      <c r="BL8070" s="157">
        <f t="shared" si="268"/>
        <v>1.8000000000000009E-2</v>
      </c>
      <c r="BM8070" s="157">
        <f>IF('1b-NaturalGas'!$T$87="no","",ROUND(BL8070,4))</f>
        <v>1.7999999999999999E-2</v>
      </c>
      <c r="BN8070" s="157">
        <f>IF('1b-NaturalGas'!$T$88="no","",ROUND(BL8070,4))</f>
        <v>1.7999999999999999E-2</v>
      </c>
      <c r="BO8070" s="157">
        <f>IF('1b-NaturalGas'!$T$89="no","",ROUND(BL8070,4))</f>
        <v>1.7999999999999999E-2</v>
      </c>
      <c r="BP8070" s="157">
        <f>IF('1b-NaturalGas'!$T$90="no","not applicable (based on previous answers)",ROUND(BL8070,4))</f>
        <v>1.7999999999999999E-2</v>
      </c>
      <c r="BQ8070" s="157">
        <f>IF('1b-NaturalGas'!$T$91="no","not applicable (based on previous answers)",ROUND(BL8070,4))</f>
        <v>1.7999999999999999E-2</v>
      </c>
    </row>
    <row r="8071" spans="30:69" x14ac:dyDescent="0.25">
      <c r="AD8071" s="157">
        <f t="shared" si="267"/>
        <v>2.0000000000000011E-2</v>
      </c>
      <c r="AE8071" s="157">
        <f>IF('1a-Electricity'!$T$77="no","",ROUND(AD8071,4))</f>
        <v>0.02</v>
      </c>
      <c r="AF8071" s="157">
        <f>IF('1a-Electricity'!$T$78="no","",ROUND(AD8071,4))</f>
        <v>0.02</v>
      </c>
      <c r="AG8071" s="157">
        <f>IF('1a-Electricity'!$T$79="no","",ROUND(AD8071,4))</f>
        <v>0.02</v>
      </c>
      <c r="BL8071" s="157">
        <f t="shared" si="268"/>
        <v>1.900000000000001E-2</v>
      </c>
      <c r="BM8071" s="157">
        <f>IF('1b-NaturalGas'!$T$87="no","",ROUND(BL8071,4))</f>
        <v>1.9E-2</v>
      </c>
      <c r="BN8071" s="157">
        <f>IF('1b-NaturalGas'!$T$88="no","",ROUND(BL8071,4))</f>
        <v>1.9E-2</v>
      </c>
      <c r="BO8071" s="157">
        <f>IF('1b-NaturalGas'!$T$89="no","",ROUND(BL8071,4))</f>
        <v>1.9E-2</v>
      </c>
      <c r="BP8071" s="157">
        <f>IF('1b-NaturalGas'!$T$90="no","not applicable (based on previous answers)",ROUND(BL8071,4))</f>
        <v>1.9E-2</v>
      </c>
      <c r="BQ8071" s="157">
        <f>IF('1b-NaturalGas'!$T$91="no","not applicable (based on previous answers)",ROUND(BL8071,4))</f>
        <v>1.9E-2</v>
      </c>
    </row>
    <row r="8072" spans="30:69" x14ac:dyDescent="0.25">
      <c r="AD8072" s="157">
        <f t="shared" si="267"/>
        <v>2.1000000000000012E-2</v>
      </c>
      <c r="AE8072" s="157">
        <f>IF('1a-Electricity'!$T$77="no","",ROUND(AD8072,4))</f>
        <v>2.1000000000000001E-2</v>
      </c>
      <c r="AF8072" s="157">
        <f>IF('1a-Electricity'!$T$78="no","",ROUND(AD8072,4))</f>
        <v>2.1000000000000001E-2</v>
      </c>
      <c r="AG8072" s="157">
        <f>IF('1a-Electricity'!$T$79="no","",ROUND(AD8072,4))</f>
        <v>2.1000000000000001E-2</v>
      </c>
      <c r="BL8072" s="157">
        <f t="shared" si="268"/>
        <v>2.0000000000000011E-2</v>
      </c>
      <c r="BM8072" s="157">
        <f>IF('1b-NaturalGas'!$T$87="no","",ROUND(BL8072,4))</f>
        <v>0.02</v>
      </c>
      <c r="BN8072" s="157">
        <f>IF('1b-NaturalGas'!$T$88="no","",ROUND(BL8072,4))</f>
        <v>0.02</v>
      </c>
      <c r="BO8072" s="157">
        <f>IF('1b-NaturalGas'!$T$89="no","",ROUND(BL8072,4))</f>
        <v>0.02</v>
      </c>
      <c r="BP8072" s="157">
        <f>IF('1b-NaturalGas'!$T$90="no","not applicable (based on previous answers)",ROUND(BL8072,4))</f>
        <v>0.02</v>
      </c>
      <c r="BQ8072" s="157">
        <f>IF('1b-NaturalGas'!$T$91="no","not applicable (based on previous answers)",ROUND(BL8072,4))</f>
        <v>0.02</v>
      </c>
    </row>
    <row r="8073" spans="30:69" x14ac:dyDescent="0.25">
      <c r="AD8073" s="157">
        <f t="shared" si="267"/>
        <v>2.2000000000000013E-2</v>
      </c>
      <c r="AE8073" s="157">
        <f>IF('1a-Electricity'!$T$77="no","",ROUND(AD8073,4))</f>
        <v>2.1999999999999999E-2</v>
      </c>
      <c r="AF8073" s="157">
        <f>IF('1a-Electricity'!$T$78="no","",ROUND(AD8073,4))</f>
        <v>2.1999999999999999E-2</v>
      </c>
      <c r="AG8073" s="157">
        <f>IF('1a-Electricity'!$T$79="no","",ROUND(AD8073,4))</f>
        <v>2.1999999999999999E-2</v>
      </c>
      <c r="BL8073" s="157">
        <f t="shared" si="268"/>
        <v>2.1000000000000012E-2</v>
      </c>
      <c r="BM8073" s="157">
        <f>IF('1b-NaturalGas'!$T$87="no","",ROUND(BL8073,4))</f>
        <v>2.1000000000000001E-2</v>
      </c>
      <c r="BN8073" s="157">
        <f>IF('1b-NaturalGas'!$T$88="no","",ROUND(BL8073,4))</f>
        <v>2.1000000000000001E-2</v>
      </c>
      <c r="BO8073" s="157">
        <f>IF('1b-NaturalGas'!$T$89="no","",ROUND(BL8073,4))</f>
        <v>2.1000000000000001E-2</v>
      </c>
      <c r="BP8073" s="157">
        <f>IF('1b-NaturalGas'!$T$90="no","not applicable (based on previous answers)",ROUND(BL8073,4))</f>
        <v>2.1000000000000001E-2</v>
      </c>
      <c r="BQ8073" s="157">
        <f>IF('1b-NaturalGas'!$T$91="no","not applicable (based on previous answers)",ROUND(BL8073,4))</f>
        <v>2.1000000000000001E-2</v>
      </c>
    </row>
    <row r="8074" spans="30:69" x14ac:dyDescent="0.25">
      <c r="AD8074" s="157">
        <f t="shared" si="267"/>
        <v>2.3000000000000013E-2</v>
      </c>
      <c r="AE8074" s="157">
        <f>IF('1a-Electricity'!$T$77="no","",ROUND(AD8074,4))</f>
        <v>2.3E-2</v>
      </c>
      <c r="AF8074" s="157">
        <f>IF('1a-Electricity'!$T$78="no","",ROUND(AD8074,4))</f>
        <v>2.3E-2</v>
      </c>
      <c r="AG8074" s="157">
        <f>IF('1a-Electricity'!$T$79="no","",ROUND(AD8074,4))</f>
        <v>2.3E-2</v>
      </c>
      <c r="BL8074" s="157">
        <f t="shared" si="268"/>
        <v>2.2000000000000013E-2</v>
      </c>
      <c r="BM8074" s="157">
        <f>IF('1b-NaturalGas'!$T$87="no","",ROUND(BL8074,4))</f>
        <v>2.1999999999999999E-2</v>
      </c>
      <c r="BN8074" s="157">
        <f>IF('1b-NaturalGas'!$T$88="no","",ROUND(BL8074,4))</f>
        <v>2.1999999999999999E-2</v>
      </c>
      <c r="BO8074" s="157">
        <f>IF('1b-NaturalGas'!$T$89="no","",ROUND(BL8074,4))</f>
        <v>2.1999999999999999E-2</v>
      </c>
      <c r="BP8074" s="157">
        <f>IF('1b-NaturalGas'!$T$90="no","not applicable (based on previous answers)",ROUND(BL8074,4))</f>
        <v>2.1999999999999999E-2</v>
      </c>
      <c r="BQ8074" s="157">
        <f>IF('1b-NaturalGas'!$T$91="no","not applicable (based on previous answers)",ROUND(BL8074,4))</f>
        <v>2.1999999999999999E-2</v>
      </c>
    </row>
    <row r="8075" spans="30:69" x14ac:dyDescent="0.25">
      <c r="AD8075" s="157">
        <f t="shared" si="267"/>
        <v>2.4000000000000014E-2</v>
      </c>
      <c r="AE8075" s="157">
        <f>IF('1a-Electricity'!$T$77="no","",ROUND(AD8075,4))</f>
        <v>2.4E-2</v>
      </c>
      <c r="AF8075" s="157">
        <f>IF('1a-Electricity'!$T$78="no","",ROUND(AD8075,4))</f>
        <v>2.4E-2</v>
      </c>
      <c r="AG8075" s="157">
        <f>IF('1a-Electricity'!$T$79="no","",ROUND(AD8075,4))</f>
        <v>2.4E-2</v>
      </c>
      <c r="BL8075" s="157">
        <f t="shared" si="268"/>
        <v>2.3000000000000013E-2</v>
      </c>
      <c r="BM8075" s="157">
        <f>IF('1b-NaturalGas'!$T$87="no","",ROUND(BL8075,4))</f>
        <v>2.3E-2</v>
      </c>
      <c r="BN8075" s="157">
        <f>IF('1b-NaturalGas'!$T$88="no","",ROUND(BL8075,4))</f>
        <v>2.3E-2</v>
      </c>
      <c r="BO8075" s="157">
        <f>IF('1b-NaturalGas'!$T$89="no","",ROUND(BL8075,4))</f>
        <v>2.3E-2</v>
      </c>
      <c r="BP8075" s="157">
        <f>IF('1b-NaturalGas'!$T$90="no","not applicable (based on previous answers)",ROUND(BL8075,4))</f>
        <v>2.3E-2</v>
      </c>
      <c r="BQ8075" s="157">
        <f>IF('1b-NaturalGas'!$T$91="no","not applicable (based on previous answers)",ROUND(BL8075,4))</f>
        <v>2.3E-2</v>
      </c>
    </row>
    <row r="8076" spans="30:69" x14ac:dyDescent="0.25">
      <c r="AD8076" s="157">
        <f t="shared" si="267"/>
        <v>2.5000000000000015E-2</v>
      </c>
      <c r="AE8076" s="157">
        <f>IF('1a-Electricity'!$T$77="no","",ROUND(AD8076,4))</f>
        <v>2.5000000000000001E-2</v>
      </c>
      <c r="AF8076" s="157">
        <f>IF('1a-Electricity'!$T$78="no","",ROUND(AD8076,4))</f>
        <v>2.5000000000000001E-2</v>
      </c>
      <c r="AG8076" s="157">
        <f>IF('1a-Electricity'!$T$79="no","",ROUND(AD8076,4))</f>
        <v>2.5000000000000001E-2</v>
      </c>
      <c r="BL8076" s="157">
        <f t="shared" si="268"/>
        <v>2.4000000000000014E-2</v>
      </c>
      <c r="BM8076" s="157">
        <f>IF('1b-NaturalGas'!$T$87="no","",ROUND(BL8076,4))</f>
        <v>2.4E-2</v>
      </c>
      <c r="BN8076" s="157">
        <f>IF('1b-NaturalGas'!$T$88="no","",ROUND(BL8076,4))</f>
        <v>2.4E-2</v>
      </c>
      <c r="BO8076" s="157">
        <f>IF('1b-NaturalGas'!$T$89="no","",ROUND(BL8076,4))</f>
        <v>2.4E-2</v>
      </c>
      <c r="BP8076" s="157">
        <f>IF('1b-NaturalGas'!$T$90="no","not applicable (based on previous answers)",ROUND(BL8076,4))</f>
        <v>2.4E-2</v>
      </c>
      <c r="BQ8076" s="157">
        <f>IF('1b-NaturalGas'!$T$91="no","not applicable (based on previous answers)",ROUND(BL8076,4))</f>
        <v>2.4E-2</v>
      </c>
    </row>
    <row r="8077" spans="30:69" x14ac:dyDescent="0.25">
      <c r="AD8077" s="157">
        <f>AD8076+0.001</f>
        <v>2.6000000000000016E-2</v>
      </c>
      <c r="AE8077" s="157">
        <f>IF('1a-Electricity'!$T$77="no","",ROUND(AD8077,4))</f>
        <v>2.5999999999999999E-2</v>
      </c>
      <c r="AF8077" s="157">
        <f>IF('1a-Electricity'!$T$78="no","",ROUND(AD8077,4))</f>
        <v>2.5999999999999999E-2</v>
      </c>
      <c r="AG8077" s="157">
        <f>IF('1a-Electricity'!$T$79="no","",ROUND(AD8077,4))</f>
        <v>2.5999999999999999E-2</v>
      </c>
      <c r="BL8077" s="157">
        <f t="shared" si="268"/>
        <v>2.5000000000000015E-2</v>
      </c>
      <c r="BM8077" s="157">
        <f>IF('1b-NaturalGas'!$T$87="no","",ROUND(BL8077,4))</f>
        <v>2.5000000000000001E-2</v>
      </c>
      <c r="BN8077" s="157">
        <f>IF('1b-NaturalGas'!$T$88="no","",ROUND(BL8077,4))</f>
        <v>2.5000000000000001E-2</v>
      </c>
      <c r="BO8077" s="157">
        <f>IF('1b-NaturalGas'!$T$89="no","",ROUND(BL8077,4))</f>
        <v>2.5000000000000001E-2</v>
      </c>
      <c r="BP8077" s="157">
        <f>IF('1b-NaturalGas'!$T$90="no","not applicable (based on previous answers)",ROUND(BL8077,4))</f>
        <v>2.5000000000000001E-2</v>
      </c>
      <c r="BQ8077" s="157">
        <f>IF('1b-NaturalGas'!$T$91="no","not applicable (based on previous answers)",ROUND(BL8077,4))</f>
        <v>2.5000000000000001E-2</v>
      </c>
    </row>
    <row r="8078" spans="30:69" x14ac:dyDescent="0.25">
      <c r="AD8078" s="157">
        <f t="shared" si="267"/>
        <v>2.7000000000000017E-2</v>
      </c>
      <c r="AE8078" s="157">
        <f>IF('1a-Electricity'!$T$77="no","",ROUND(AD8078,4))</f>
        <v>2.7E-2</v>
      </c>
      <c r="AF8078" s="157">
        <f>IF('1a-Electricity'!$T$78="no","",ROUND(AD8078,4))</f>
        <v>2.7E-2</v>
      </c>
      <c r="AG8078" s="157">
        <f>IF('1a-Electricity'!$T$79="no","",ROUND(AD8078,4))</f>
        <v>2.7E-2</v>
      </c>
      <c r="BL8078" s="157">
        <f>BL8077+0.001</f>
        <v>2.6000000000000016E-2</v>
      </c>
      <c r="BM8078" s="157">
        <f>IF('1b-NaturalGas'!$T$87="no","",ROUND(BL8078,4))</f>
        <v>2.5999999999999999E-2</v>
      </c>
      <c r="BN8078" s="157">
        <f>IF('1b-NaturalGas'!$T$88="no","",ROUND(BL8078,4))</f>
        <v>2.5999999999999999E-2</v>
      </c>
      <c r="BO8078" s="157">
        <f>IF('1b-NaturalGas'!$T$89="no","",ROUND(BL8078,4))</f>
        <v>2.5999999999999999E-2</v>
      </c>
      <c r="BP8078" s="157">
        <f>IF('1b-NaturalGas'!$T$90="no","not applicable (based on previous answers)",ROUND(BL8078,4))</f>
        <v>2.5999999999999999E-2</v>
      </c>
      <c r="BQ8078" s="157">
        <f>IF('1b-NaturalGas'!$T$91="no","not applicable (based on previous answers)",ROUND(BL8078,4))</f>
        <v>2.5999999999999999E-2</v>
      </c>
    </row>
    <row r="8079" spans="30:69" x14ac:dyDescent="0.25">
      <c r="AD8079" s="157">
        <f t="shared" si="267"/>
        <v>2.8000000000000018E-2</v>
      </c>
      <c r="AE8079" s="157">
        <f>IF('1a-Electricity'!$T$77="no","",ROUND(AD8079,4))</f>
        <v>2.8000000000000001E-2</v>
      </c>
      <c r="AF8079" s="157">
        <f>IF('1a-Electricity'!$T$78="no","",ROUND(AD8079,4))</f>
        <v>2.8000000000000001E-2</v>
      </c>
      <c r="AG8079" s="157">
        <f>IF('1a-Electricity'!$T$79="no","",ROUND(AD8079,4))</f>
        <v>2.8000000000000001E-2</v>
      </c>
      <c r="BL8079" s="157">
        <f t="shared" si="268"/>
        <v>2.7000000000000017E-2</v>
      </c>
      <c r="BM8079" s="157">
        <f>IF('1b-NaturalGas'!$T$87="no","",ROUND(BL8079,4))</f>
        <v>2.7E-2</v>
      </c>
      <c r="BN8079" s="157">
        <f>IF('1b-NaturalGas'!$T$88="no","",ROUND(BL8079,4))</f>
        <v>2.7E-2</v>
      </c>
      <c r="BO8079" s="157">
        <f>IF('1b-NaturalGas'!$T$89="no","",ROUND(BL8079,4))</f>
        <v>2.7E-2</v>
      </c>
      <c r="BP8079" s="157">
        <f>IF('1b-NaturalGas'!$T$90="no","not applicable (based on previous answers)",ROUND(BL8079,4))</f>
        <v>2.7E-2</v>
      </c>
      <c r="BQ8079" s="157">
        <f>IF('1b-NaturalGas'!$T$91="no","not applicable (based on previous answers)",ROUND(BL8079,4))</f>
        <v>2.7E-2</v>
      </c>
    </row>
    <row r="8080" spans="30:69" x14ac:dyDescent="0.25">
      <c r="AD8080" s="157">
        <f t="shared" si="267"/>
        <v>2.9000000000000019E-2</v>
      </c>
      <c r="AE8080" s="157">
        <f>IF('1a-Electricity'!$T$77="no","",ROUND(AD8080,4))</f>
        <v>2.9000000000000001E-2</v>
      </c>
      <c r="AF8080" s="157">
        <f>IF('1a-Electricity'!$T$78="no","",ROUND(AD8080,4))</f>
        <v>2.9000000000000001E-2</v>
      </c>
      <c r="AG8080" s="157">
        <f>IF('1a-Electricity'!$T$79="no","",ROUND(AD8080,4))</f>
        <v>2.9000000000000001E-2</v>
      </c>
      <c r="BL8080" s="157">
        <f t="shared" si="268"/>
        <v>2.8000000000000018E-2</v>
      </c>
      <c r="BM8080" s="157">
        <f>IF('1b-NaturalGas'!$T$87="no","",ROUND(BL8080,4))</f>
        <v>2.8000000000000001E-2</v>
      </c>
      <c r="BN8080" s="157">
        <f>IF('1b-NaturalGas'!$T$88="no","",ROUND(BL8080,4))</f>
        <v>2.8000000000000001E-2</v>
      </c>
      <c r="BO8080" s="157">
        <f>IF('1b-NaturalGas'!$T$89="no","",ROUND(BL8080,4))</f>
        <v>2.8000000000000001E-2</v>
      </c>
      <c r="BP8080" s="157">
        <f>IF('1b-NaturalGas'!$T$90="no","not applicable (based on previous answers)",ROUND(BL8080,4))</f>
        <v>2.8000000000000001E-2</v>
      </c>
      <c r="BQ8080" s="157">
        <f>IF('1b-NaturalGas'!$T$91="no","not applicable (based on previous answers)",ROUND(BL8080,4))</f>
        <v>2.8000000000000001E-2</v>
      </c>
    </row>
    <row r="8081" spans="30:69" x14ac:dyDescent="0.25">
      <c r="AD8081" s="157">
        <f t="shared" si="267"/>
        <v>3.000000000000002E-2</v>
      </c>
      <c r="AE8081" s="157">
        <f>IF('1a-Electricity'!$T$77="no","",ROUND(AD8081,4))</f>
        <v>0.03</v>
      </c>
      <c r="AF8081" s="157">
        <f>IF('1a-Electricity'!$T$78="no","",ROUND(AD8081,4))</f>
        <v>0.03</v>
      </c>
      <c r="AG8081" s="157">
        <f>IF('1a-Electricity'!$T$79="no","",ROUND(AD8081,4))</f>
        <v>0.03</v>
      </c>
      <c r="BL8081" s="157">
        <f t="shared" si="268"/>
        <v>2.9000000000000019E-2</v>
      </c>
      <c r="BM8081" s="157">
        <f>IF('1b-NaturalGas'!$T$87="no","",ROUND(BL8081,4))</f>
        <v>2.9000000000000001E-2</v>
      </c>
      <c r="BN8081" s="157">
        <f>IF('1b-NaturalGas'!$T$88="no","",ROUND(BL8081,4))</f>
        <v>2.9000000000000001E-2</v>
      </c>
      <c r="BO8081" s="157">
        <f>IF('1b-NaturalGas'!$T$89="no","",ROUND(BL8081,4))</f>
        <v>2.9000000000000001E-2</v>
      </c>
      <c r="BP8081" s="157">
        <f>IF('1b-NaturalGas'!$T$90="no","not applicable (based on previous answers)",ROUND(BL8081,4))</f>
        <v>2.9000000000000001E-2</v>
      </c>
      <c r="BQ8081" s="157">
        <f>IF('1b-NaturalGas'!$T$91="no","not applicable (based on previous answers)",ROUND(BL8081,4))</f>
        <v>2.9000000000000001E-2</v>
      </c>
    </row>
    <row r="8082" spans="30:69" x14ac:dyDescent="0.25">
      <c r="AD8082" s="157">
        <f t="shared" si="267"/>
        <v>3.1000000000000021E-2</v>
      </c>
      <c r="AE8082" s="157">
        <f>IF('1a-Electricity'!$T$77="no","",ROUND(AD8082,4))</f>
        <v>3.1E-2</v>
      </c>
      <c r="AF8082" s="157">
        <f>IF('1a-Electricity'!$T$78="no","",ROUND(AD8082,4))</f>
        <v>3.1E-2</v>
      </c>
      <c r="AG8082" s="157">
        <f>IF('1a-Electricity'!$T$79="no","",ROUND(AD8082,4))</f>
        <v>3.1E-2</v>
      </c>
      <c r="BL8082" s="157">
        <f t="shared" si="268"/>
        <v>3.000000000000002E-2</v>
      </c>
      <c r="BM8082" s="157">
        <f>IF('1b-NaturalGas'!$T$87="no","",ROUND(BL8082,4))</f>
        <v>0.03</v>
      </c>
      <c r="BN8082" s="157">
        <f>IF('1b-NaturalGas'!$T$88="no","",ROUND(BL8082,4))</f>
        <v>0.03</v>
      </c>
      <c r="BO8082" s="157">
        <f>IF('1b-NaturalGas'!$T$89="no","",ROUND(BL8082,4))</f>
        <v>0.03</v>
      </c>
      <c r="BP8082" s="157">
        <f>IF('1b-NaturalGas'!$T$90="no","not applicable (based on previous answers)",ROUND(BL8082,4))</f>
        <v>0.03</v>
      </c>
      <c r="BQ8082" s="157">
        <f>IF('1b-NaturalGas'!$T$91="no","not applicable (based on previous answers)",ROUND(BL8082,4))</f>
        <v>0.03</v>
      </c>
    </row>
    <row r="8083" spans="30:69" x14ac:dyDescent="0.25">
      <c r="AD8083" s="157">
        <f t="shared" si="267"/>
        <v>3.2000000000000021E-2</v>
      </c>
      <c r="AE8083" s="157">
        <f>IF('1a-Electricity'!$T$77="no","",ROUND(AD8083,4))</f>
        <v>3.2000000000000001E-2</v>
      </c>
      <c r="AF8083" s="157">
        <f>IF('1a-Electricity'!$T$78="no","",ROUND(AD8083,4))</f>
        <v>3.2000000000000001E-2</v>
      </c>
      <c r="AG8083" s="157">
        <f>IF('1a-Electricity'!$T$79="no","",ROUND(AD8083,4))</f>
        <v>3.2000000000000001E-2</v>
      </c>
      <c r="BL8083" s="157">
        <f t="shared" si="268"/>
        <v>3.1000000000000021E-2</v>
      </c>
      <c r="BM8083" s="157">
        <f>IF('1b-NaturalGas'!$T$87="no","",ROUND(BL8083,4))</f>
        <v>3.1E-2</v>
      </c>
      <c r="BN8083" s="157">
        <f>IF('1b-NaturalGas'!$T$88="no","",ROUND(BL8083,4))</f>
        <v>3.1E-2</v>
      </c>
      <c r="BO8083" s="157">
        <f>IF('1b-NaturalGas'!$T$89="no","",ROUND(BL8083,4))</f>
        <v>3.1E-2</v>
      </c>
      <c r="BP8083" s="157">
        <f>IF('1b-NaturalGas'!$T$90="no","not applicable (based on previous answers)",ROUND(BL8083,4))</f>
        <v>3.1E-2</v>
      </c>
      <c r="BQ8083" s="157">
        <f>IF('1b-NaturalGas'!$T$91="no","not applicable (based on previous answers)",ROUND(BL8083,4))</f>
        <v>3.1E-2</v>
      </c>
    </row>
    <row r="8084" spans="30:69" x14ac:dyDescent="0.25">
      <c r="AD8084" s="157">
        <f t="shared" si="267"/>
        <v>3.3000000000000022E-2</v>
      </c>
      <c r="AE8084" s="157">
        <f>IF('1a-Electricity'!$T$77="no","",ROUND(AD8084,4))</f>
        <v>3.3000000000000002E-2</v>
      </c>
      <c r="AF8084" s="157">
        <f>IF('1a-Electricity'!$T$78="no","",ROUND(AD8084,4))</f>
        <v>3.3000000000000002E-2</v>
      </c>
      <c r="AG8084" s="157">
        <f>IF('1a-Electricity'!$T$79="no","",ROUND(AD8084,4))</f>
        <v>3.3000000000000002E-2</v>
      </c>
      <c r="BL8084" s="157">
        <f t="shared" si="268"/>
        <v>3.2000000000000021E-2</v>
      </c>
      <c r="BM8084" s="157">
        <f>IF('1b-NaturalGas'!$T$87="no","",ROUND(BL8084,4))</f>
        <v>3.2000000000000001E-2</v>
      </c>
      <c r="BN8084" s="157">
        <f>IF('1b-NaturalGas'!$T$88="no","",ROUND(BL8084,4))</f>
        <v>3.2000000000000001E-2</v>
      </c>
      <c r="BO8084" s="157">
        <f>IF('1b-NaturalGas'!$T$89="no","",ROUND(BL8084,4))</f>
        <v>3.2000000000000001E-2</v>
      </c>
      <c r="BP8084" s="157">
        <f>IF('1b-NaturalGas'!$T$90="no","not applicable (based on previous answers)",ROUND(BL8084,4))</f>
        <v>3.2000000000000001E-2</v>
      </c>
      <c r="BQ8084" s="157">
        <f>IF('1b-NaturalGas'!$T$91="no","not applicable (based on previous answers)",ROUND(BL8084,4))</f>
        <v>3.2000000000000001E-2</v>
      </c>
    </row>
    <row r="8085" spans="30:69" x14ac:dyDescent="0.25">
      <c r="AD8085" s="157">
        <f t="shared" si="267"/>
        <v>3.4000000000000023E-2</v>
      </c>
      <c r="AE8085" s="157">
        <f>IF('1a-Electricity'!$T$77="no","",ROUND(AD8085,4))</f>
        <v>3.4000000000000002E-2</v>
      </c>
      <c r="AF8085" s="157">
        <f>IF('1a-Electricity'!$T$78="no","",ROUND(AD8085,4))</f>
        <v>3.4000000000000002E-2</v>
      </c>
      <c r="AG8085" s="157">
        <f>IF('1a-Electricity'!$T$79="no","",ROUND(AD8085,4))</f>
        <v>3.4000000000000002E-2</v>
      </c>
      <c r="BL8085" s="157">
        <f t="shared" si="268"/>
        <v>3.3000000000000022E-2</v>
      </c>
      <c r="BM8085" s="157">
        <f>IF('1b-NaturalGas'!$T$87="no","",ROUND(BL8085,4))</f>
        <v>3.3000000000000002E-2</v>
      </c>
      <c r="BN8085" s="157">
        <f>IF('1b-NaturalGas'!$T$88="no","",ROUND(BL8085,4))</f>
        <v>3.3000000000000002E-2</v>
      </c>
      <c r="BO8085" s="157">
        <f>IF('1b-NaturalGas'!$T$89="no","",ROUND(BL8085,4))</f>
        <v>3.3000000000000002E-2</v>
      </c>
      <c r="BP8085" s="157">
        <f>IF('1b-NaturalGas'!$T$90="no","not applicable (based on previous answers)",ROUND(BL8085,4))</f>
        <v>3.3000000000000002E-2</v>
      </c>
      <c r="BQ8085" s="157">
        <f>IF('1b-NaturalGas'!$T$91="no","not applicable (based on previous answers)",ROUND(BL8085,4))</f>
        <v>3.3000000000000002E-2</v>
      </c>
    </row>
    <row r="8086" spans="30:69" x14ac:dyDescent="0.25">
      <c r="AD8086" s="157">
        <f t="shared" si="267"/>
        <v>3.5000000000000024E-2</v>
      </c>
      <c r="AE8086" s="157">
        <f>IF('1a-Electricity'!$T$77="no","",ROUND(AD8086,4))</f>
        <v>3.5000000000000003E-2</v>
      </c>
      <c r="AF8086" s="157">
        <f>IF('1a-Electricity'!$T$78="no","",ROUND(AD8086,4))</f>
        <v>3.5000000000000003E-2</v>
      </c>
      <c r="AG8086" s="157">
        <f>IF('1a-Electricity'!$T$79="no","",ROUND(AD8086,4))</f>
        <v>3.5000000000000003E-2</v>
      </c>
      <c r="BL8086" s="157">
        <f t="shared" si="268"/>
        <v>3.4000000000000023E-2</v>
      </c>
      <c r="BM8086" s="157">
        <f>IF('1b-NaturalGas'!$T$87="no","",ROUND(BL8086,4))</f>
        <v>3.4000000000000002E-2</v>
      </c>
      <c r="BN8086" s="157">
        <f>IF('1b-NaturalGas'!$T$88="no","",ROUND(BL8086,4))</f>
        <v>3.4000000000000002E-2</v>
      </c>
      <c r="BO8086" s="157">
        <f>IF('1b-NaturalGas'!$T$89="no","",ROUND(BL8086,4))</f>
        <v>3.4000000000000002E-2</v>
      </c>
      <c r="BP8086" s="157">
        <f>IF('1b-NaturalGas'!$T$90="no","not applicable (based on previous answers)",ROUND(BL8086,4))</f>
        <v>3.4000000000000002E-2</v>
      </c>
      <c r="BQ8086" s="157">
        <f>IF('1b-NaturalGas'!$T$91="no","not applicable (based on previous answers)",ROUND(BL8086,4))</f>
        <v>3.4000000000000002E-2</v>
      </c>
    </row>
    <row r="8087" spans="30:69" x14ac:dyDescent="0.25">
      <c r="AD8087" s="157">
        <f>AD8086+0.001</f>
        <v>3.6000000000000025E-2</v>
      </c>
      <c r="AE8087" s="157">
        <f>IF('1a-Electricity'!$T$77="no","",ROUND(AD8087,4))</f>
        <v>3.5999999999999997E-2</v>
      </c>
      <c r="AF8087" s="157">
        <f>IF('1a-Electricity'!$T$78="no","",ROUND(AD8087,4))</f>
        <v>3.5999999999999997E-2</v>
      </c>
      <c r="AG8087" s="157">
        <f>IF('1a-Electricity'!$T$79="no","",ROUND(AD8087,4))</f>
        <v>3.5999999999999997E-2</v>
      </c>
      <c r="BL8087" s="157">
        <f t="shared" si="268"/>
        <v>3.5000000000000024E-2</v>
      </c>
      <c r="BM8087" s="157">
        <f>IF('1b-NaturalGas'!$T$87="no","",ROUND(BL8087,4))</f>
        <v>3.5000000000000003E-2</v>
      </c>
      <c r="BN8087" s="157">
        <f>IF('1b-NaturalGas'!$T$88="no","",ROUND(BL8087,4))</f>
        <v>3.5000000000000003E-2</v>
      </c>
      <c r="BO8087" s="157">
        <f>IF('1b-NaturalGas'!$T$89="no","",ROUND(BL8087,4))</f>
        <v>3.5000000000000003E-2</v>
      </c>
      <c r="BP8087" s="157">
        <f>IF('1b-NaturalGas'!$T$90="no","not applicable (based on previous answers)",ROUND(BL8087,4))</f>
        <v>3.5000000000000003E-2</v>
      </c>
      <c r="BQ8087" s="157">
        <f>IF('1b-NaturalGas'!$T$91="no","not applicable (based on previous answers)",ROUND(BL8087,4))</f>
        <v>3.5000000000000003E-2</v>
      </c>
    </row>
    <row r="8088" spans="30:69" x14ac:dyDescent="0.25">
      <c r="AD8088" s="157">
        <f t="shared" si="267"/>
        <v>3.7000000000000026E-2</v>
      </c>
      <c r="AE8088" s="157">
        <f>IF('1a-Electricity'!$T$77="no","",ROUND(AD8088,4))</f>
        <v>3.6999999999999998E-2</v>
      </c>
      <c r="AF8088" s="157">
        <f>IF('1a-Electricity'!$T$78="no","",ROUND(AD8088,4))</f>
        <v>3.6999999999999998E-2</v>
      </c>
      <c r="AG8088" s="157">
        <f>IF('1a-Electricity'!$T$79="no","",ROUND(AD8088,4))</f>
        <v>3.6999999999999998E-2</v>
      </c>
      <c r="BL8088" s="157">
        <f>BL8087+0.001</f>
        <v>3.6000000000000025E-2</v>
      </c>
      <c r="BM8088" s="157">
        <f>IF('1b-NaturalGas'!$T$87="no","",ROUND(BL8088,4))</f>
        <v>3.5999999999999997E-2</v>
      </c>
      <c r="BN8088" s="157">
        <f>IF('1b-NaturalGas'!$T$88="no","",ROUND(BL8088,4))</f>
        <v>3.5999999999999997E-2</v>
      </c>
      <c r="BO8088" s="157">
        <f>IF('1b-NaturalGas'!$T$89="no","",ROUND(BL8088,4))</f>
        <v>3.5999999999999997E-2</v>
      </c>
      <c r="BP8088" s="157">
        <f>IF('1b-NaturalGas'!$T$90="no","not applicable (based on previous answers)",ROUND(BL8088,4))</f>
        <v>3.5999999999999997E-2</v>
      </c>
      <c r="BQ8088" s="157">
        <f>IF('1b-NaturalGas'!$T$91="no","not applicable (based on previous answers)",ROUND(BL8088,4))</f>
        <v>3.5999999999999997E-2</v>
      </c>
    </row>
    <row r="8089" spans="30:69" x14ac:dyDescent="0.25">
      <c r="AD8089" s="157">
        <f t="shared" si="267"/>
        <v>3.8000000000000027E-2</v>
      </c>
      <c r="AE8089" s="157">
        <f>IF('1a-Electricity'!$T$77="no","",ROUND(AD8089,4))</f>
        <v>3.7999999999999999E-2</v>
      </c>
      <c r="AF8089" s="157">
        <f>IF('1a-Electricity'!$T$78="no","",ROUND(AD8089,4))</f>
        <v>3.7999999999999999E-2</v>
      </c>
      <c r="AG8089" s="157">
        <f>IF('1a-Electricity'!$T$79="no","",ROUND(AD8089,4))</f>
        <v>3.7999999999999999E-2</v>
      </c>
      <c r="BL8089" s="157">
        <f t="shared" si="268"/>
        <v>3.7000000000000026E-2</v>
      </c>
      <c r="BM8089" s="157">
        <f>IF('1b-NaturalGas'!$T$87="no","",ROUND(BL8089,4))</f>
        <v>3.6999999999999998E-2</v>
      </c>
      <c r="BN8089" s="157">
        <f>IF('1b-NaturalGas'!$T$88="no","",ROUND(BL8089,4))</f>
        <v>3.6999999999999998E-2</v>
      </c>
      <c r="BO8089" s="157">
        <f>IF('1b-NaturalGas'!$T$89="no","",ROUND(BL8089,4))</f>
        <v>3.6999999999999998E-2</v>
      </c>
      <c r="BP8089" s="157">
        <f>IF('1b-NaturalGas'!$T$90="no","not applicable (based on previous answers)",ROUND(BL8089,4))</f>
        <v>3.6999999999999998E-2</v>
      </c>
      <c r="BQ8089" s="157">
        <f>IF('1b-NaturalGas'!$T$91="no","not applicable (based on previous answers)",ROUND(BL8089,4))</f>
        <v>3.6999999999999998E-2</v>
      </c>
    </row>
    <row r="8090" spans="30:69" x14ac:dyDescent="0.25">
      <c r="AD8090" s="157">
        <f t="shared" si="267"/>
        <v>3.9000000000000028E-2</v>
      </c>
      <c r="AE8090" s="157">
        <f>IF('1a-Electricity'!$T$77="no","",ROUND(AD8090,4))</f>
        <v>3.9E-2</v>
      </c>
      <c r="AF8090" s="157">
        <f>IF('1a-Electricity'!$T$78="no","",ROUND(AD8090,4))</f>
        <v>3.9E-2</v>
      </c>
      <c r="AG8090" s="157">
        <f>IF('1a-Electricity'!$T$79="no","",ROUND(AD8090,4))</f>
        <v>3.9E-2</v>
      </c>
      <c r="BL8090" s="157">
        <f t="shared" si="268"/>
        <v>3.8000000000000027E-2</v>
      </c>
      <c r="BM8090" s="157">
        <f>IF('1b-NaturalGas'!$T$87="no","",ROUND(BL8090,4))</f>
        <v>3.7999999999999999E-2</v>
      </c>
      <c r="BN8090" s="157">
        <f>IF('1b-NaturalGas'!$T$88="no","",ROUND(BL8090,4))</f>
        <v>3.7999999999999999E-2</v>
      </c>
      <c r="BO8090" s="157">
        <f>IF('1b-NaturalGas'!$T$89="no","",ROUND(BL8090,4))</f>
        <v>3.7999999999999999E-2</v>
      </c>
      <c r="BP8090" s="157">
        <f>IF('1b-NaturalGas'!$T$90="no","not applicable (based on previous answers)",ROUND(BL8090,4))</f>
        <v>3.7999999999999999E-2</v>
      </c>
      <c r="BQ8090" s="157">
        <f>IF('1b-NaturalGas'!$T$91="no","not applicable (based on previous answers)",ROUND(BL8090,4))</f>
        <v>3.7999999999999999E-2</v>
      </c>
    </row>
    <row r="8091" spans="30:69" x14ac:dyDescent="0.25">
      <c r="AD8091" s="157">
        <f t="shared" si="267"/>
        <v>4.0000000000000029E-2</v>
      </c>
      <c r="AE8091" s="157">
        <f>IF('1a-Electricity'!$T$77="no","",ROUND(AD8091,4))</f>
        <v>0.04</v>
      </c>
      <c r="AF8091" s="157">
        <f>IF('1a-Electricity'!$T$78="no","",ROUND(AD8091,4))</f>
        <v>0.04</v>
      </c>
      <c r="AG8091" s="157">
        <f>IF('1a-Electricity'!$T$79="no","",ROUND(AD8091,4))</f>
        <v>0.04</v>
      </c>
      <c r="BL8091" s="157">
        <f t="shared" si="268"/>
        <v>3.9000000000000028E-2</v>
      </c>
      <c r="BM8091" s="157">
        <f>IF('1b-NaturalGas'!$T$87="no","",ROUND(BL8091,4))</f>
        <v>3.9E-2</v>
      </c>
      <c r="BN8091" s="157">
        <f>IF('1b-NaturalGas'!$T$88="no","",ROUND(BL8091,4))</f>
        <v>3.9E-2</v>
      </c>
      <c r="BO8091" s="157">
        <f>IF('1b-NaturalGas'!$T$89="no","",ROUND(BL8091,4))</f>
        <v>3.9E-2</v>
      </c>
      <c r="BP8091" s="157">
        <f>IF('1b-NaturalGas'!$T$90="no","not applicable (based on previous answers)",ROUND(BL8091,4))</f>
        <v>3.9E-2</v>
      </c>
      <c r="BQ8091" s="157">
        <f>IF('1b-NaturalGas'!$T$91="no","not applicable (based on previous answers)",ROUND(BL8091,4))</f>
        <v>3.9E-2</v>
      </c>
    </row>
    <row r="8092" spans="30:69" x14ac:dyDescent="0.25">
      <c r="AD8092" s="157">
        <f t="shared" si="267"/>
        <v>4.1000000000000029E-2</v>
      </c>
      <c r="AE8092" s="157">
        <f>IF('1a-Electricity'!$T$77="no","",ROUND(AD8092,4))</f>
        <v>4.1000000000000002E-2</v>
      </c>
      <c r="AF8092" s="157">
        <f>IF('1a-Electricity'!$T$78="no","",ROUND(AD8092,4))</f>
        <v>4.1000000000000002E-2</v>
      </c>
      <c r="AG8092" s="157">
        <f>IF('1a-Electricity'!$T$79="no","",ROUND(AD8092,4))</f>
        <v>4.1000000000000002E-2</v>
      </c>
      <c r="BL8092" s="157">
        <f t="shared" si="268"/>
        <v>4.0000000000000029E-2</v>
      </c>
      <c r="BM8092" s="157">
        <f>IF('1b-NaturalGas'!$T$87="no","",ROUND(BL8092,4))</f>
        <v>0.04</v>
      </c>
      <c r="BN8092" s="157">
        <f>IF('1b-NaturalGas'!$T$88="no","",ROUND(BL8092,4))</f>
        <v>0.04</v>
      </c>
      <c r="BO8092" s="157">
        <f>IF('1b-NaturalGas'!$T$89="no","",ROUND(BL8092,4))</f>
        <v>0.04</v>
      </c>
      <c r="BP8092" s="157">
        <f>IF('1b-NaturalGas'!$T$90="no","not applicable (based on previous answers)",ROUND(BL8092,4))</f>
        <v>0.04</v>
      </c>
      <c r="BQ8092" s="157">
        <f>IF('1b-NaturalGas'!$T$91="no","not applicable (based on previous answers)",ROUND(BL8092,4))</f>
        <v>0.04</v>
      </c>
    </row>
    <row r="8093" spans="30:69" x14ac:dyDescent="0.25">
      <c r="AD8093" s="157">
        <f t="shared" si="267"/>
        <v>4.200000000000003E-2</v>
      </c>
      <c r="AE8093" s="157">
        <f>IF('1a-Electricity'!$T$77="no","",ROUND(AD8093,4))</f>
        <v>4.2000000000000003E-2</v>
      </c>
      <c r="AF8093" s="157">
        <f>IF('1a-Electricity'!$T$78="no","",ROUND(AD8093,4))</f>
        <v>4.2000000000000003E-2</v>
      </c>
      <c r="AG8093" s="157">
        <f>IF('1a-Electricity'!$T$79="no","",ROUND(AD8093,4))</f>
        <v>4.2000000000000003E-2</v>
      </c>
      <c r="BL8093" s="157">
        <f t="shared" si="268"/>
        <v>4.1000000000000029E-2</v>
      </c>
      <c r="BM8093" s="157">
        <f>IF('1b-NaturalGas'!$T$87="no","",ROUND(BL8093,4))</f>
        <v>4.1000000000000002E-2</v>
      </c>
      <c r="BN8093" s="157">
        <f>IF('1b-NaturalGas'!$T$88="no","",ROUND(BL8093,4))</f>
        <v>4.1000000000000002E-2</v>
      </c>
      <c r="BO8093" s="157">
        <f>IF('1b-NaturalGas'!$T$89="no","",ROUND(BL8093,4))</f>
        <v>4.1000000000000002E-2</v>
      </c>
      <c r="BP8093" s="157">
        <f>IF('1b-NaturalGas'!$T$90="no","not applicable (based on previous answers)",ROUND(BL8093,4))</f>
        <v>4.1000000000000002E-2</v>
      </c>
      <c r="BQ8093" s="157">
        <f>IF('1b-NaturalGas'!$T$91="no","not applicable (based on previous answers)",ROUND(BL8093,4))</f>
        <v>4.1000000000000002E-2</v>
      </c>
    </row>
    <row r="8094" spans="30:69" x14ac:dyDescent="0.25">
      <c r="AD8094" s="157">
        <f t="shared" si="267"/>
        <v>4.3000000000000031E-2</v>
      </c>
      <c r="AE8094" s="157">
        <f>IF('1a-Electricity'!$T$77="no","",ROUND(AD8094,4))</f>
        <v>4.2999999999999997E-2</v>
      </c>
      <c r="AF8094" s="157">
        <f>IF('1a-Electricity'!$T$78="no","",ROUND(AD8094,4))</f>
        <v>4.2999999999999997E-2</v>
      </c>
      <c r="AG8094" s="157">
        <f>IF('1a-Electricity'!$T$79="no","",ROUND(AD8094,4))</f>
        <v>4.2999999999999997E-2</v>
      </c>
      <c r="BL8094" s="157">
        <f t="shared" si="268"/>
        <v>4.200000000000003E-2</v>
      </c>
      <c r="BM8094" s="157">
        <f>IF('1b-NaturalGas'!$T$87="no","",ROUND(BL8094,4))</f>
        <v>4.2000000000000003E-2</v>
      </c>
      <c r="BN8094" s="157">
        <f>IF('1b-NaturalGas'!$T$88="no","",ROUND(BL8094,4))</f>
        <v>4.2000000000000003E-2</v>
      </c>
      <c r="BO8094" s="157">
        <f>IF('1b-NaturalGas'!$T$89="no","",ROUND(BL8094,4))</f>
        <v>4.2000000000000003E-2</v>
      </c>
      <c r="BP8094" s="157">
        <f>IF('1b-NaturalGas'!$T$90="no","not applicable (based on previous answers)",ROUND(BL8094,4))</f>
        <v>4.2000000000000003E-2</v>
      </c>
      <c r="BQ8094" s="157">
        <f>IF('1b-NaturalGas'!$T$91="no","not applicable (based on previous answers)",ROUND(BL8094,4))</f>
        <v>4.2000000000000003E-2</v>
      </c>
    </row>
    <row r="8095" spans="30:69" x14ac:dyDescent="0.25">
      <c r="AD8095" s="157">
        <f t="shared" si="267"/>
        <v>4.4000000000000032E-2</v>
      </c>
      <c r="AE8095" s="157">
        <f>IF('1a-Electricity'!$T$77="no","",ROUND(AD8095,4))</f>
        <v>4.3999999999999997E-2</v>
      </c>
      <c r="AF8095" s="157">
        <f>IF('1a-Electricity'!$T$78="no","",ROUND(AD8095,4))</f>
        <v>4.3999999999999997E-2</v>
      </c>
      <c r="AG8095" s="157">
        <f>IF('1a-Electricity'!$T$79="no","",ROUND(AD8095,4))</f>
        <v>4.3999999999999997E-2</v>
      </c>
      <c r="BL8095" s="157">
        <f t="shared" si="268"/>
        <v>4.3000000000000031E-2</v>
      </c>
      <c r="BM8095" s="157">
        <f>IF('1b-NaturalGas'!$T$87="no","",ROUND(BL8095,4))</f>
        <v>4.2999999999999997E-2</v>
      </c>
      <c r="BN8095" s="157">
        <f>IF('1b-NaturalGas'!$T$88="no","",ROUND(BL8095,4))</f>
        <v>4.2999999999999997E-2</v>
      </c>
      <c r="BO8095" s="157">
        <f>IF('1b-NaturalGas'!$T$89="no","",ROUND(BL8095,4))</f>
        <v>4.2999999999999997E-2</v>
      </c>
      <c r="BP8095" s="157">
        <f>IF('1b-NaturalGas'!$T$90="no","not applicable (based on previous answers)",ROUND(BL8095,4))</f>
        <v>4.2999999999999997E-2</v>
      </c>
      <c r="BQ8095" s="157">
        <f>IF('1b-NaturalGas'!$T$91="no","not applicable (based on previous answers)",ROUND(BL8095,4))</f>
        <v>4.2999999999999997E-2</v>
      </c>
    </row>
    <row r="8096" spans="30:69" x14ac:dyDescent="0.25">
      <c r="AD8096" s="157">
        <f t="shared" si="267"/>
        <v>4.5000000000000033E-2</v>
      </c>
      <c r="AE8096" s="157">
        <f>IF('1a-Electricity'!$T$77="no","",ROUND(AD8096,4))</f>
        <v>4.4999999999999998E-2</v>
      </c>
      <c r="AF8096" s="157">
        <f>IF('1a-Electricity'!$T$78="no","",ROUND(AD8096,4))</f>
        <v>4.4999999999999998E-2</v>
      </c>
      <c r="AG8096" s="157">
        <f>IF('1a-Electricity'!$T$79="no","",ROUND(AD8096,4))</f>
        <v>4.4999999999999998E-2</v>
      </c>
      <c r="BL8096" s="157">
        <f t="shared" si="268"/>
        <v>4.4000000000000032E-2</v>
      </c>
      <c r="BM8096" s="157">
        <f>IF('1b-NaturalGas'!$T$87="no","",ROUND(BL8096,4))</f>
        <v>4.3999999999999997E-2</v>
      </c>
      <c r="BN8096" s="157">
        <f>IF('1b-NaturalGas'!$T$88="no","",ROUND(BL8096,4))</f>
        <v>4.3999999999999997E-2</v>
      </c>
      <c r="BO8096" s="157">
        <f>IF('1b-NaturalGas'!$T$89="no","",ROUND(BL8096,4))</f>
        <v>4.3999999999999997E-2</v>
      </c>
      <c r="BP8096" s="157">
        <f>IF('1b-NaturalGas'!$T$90="no","not applicable (based on previous answers)",ROUND(BL8096,4))</f>
        <v>4.3999999999999997E-2</v>
      </c>
      <c r="BQ8096" s="157">
        <f>IF('1b-NaturalGas'!$T$91="no","not applicable (based on previous answers)",ROUND(BL8096,4))</f>
        <v>4.3999999999999997E-2</v>
      </c>
    </row>
    <row r="8097" spans="30:69" x14ac:dyDescent="0.25">
      <c r="AD8097" s="157">
        <f>AD8096+0.001</f>
        <v>4.6000000000000034E-2</v>
      </c>
      <c r="AE8097" s="157">
        <f>IF('1a-Electricity'!$T$77="no","",ROUND(AD8097,4))</f>
        <v>4.5999999999999999E-2</v>
      </c>
      <c r="AF8097" s="157">
        <f>IF('1a-Electricity'!$T$78="no","",ROUND(AD8097,4))</f>
        <v>4.5999999999999999E-2</v>
      </c>
      <c r="AG8097" s="157">
        <f>IF('1a-Electricity'!$T$79="no","",ROUND(AD8097,4))</f>
        <v>4.5999999999999999E-2</v>
      </c>
      <c r="BL8097" s="157">
        <f t="shared" si="268"/>
        <v>4.5000000000000033E-2</v>
      </c>
      <c r="BM8097" s="157">
        <f>IF('1b-NaturalGas'!$T$87="no","",ROUND(BL8097,4))</f>
        <v>4.4999999999999998E-2</v>
      </c>
      <c r="BN8097" s="157">
        <f>IF('1b-NaturalGas'!$T$88="no","",ROUND(BL8097,4))</f>
        <v>4.4999999999999998E-2</v>
      </c>
      <c r="BO8097" s="157">
        <f>IF('1b-NaturalGas'!$T$89="no","",ROUND(BL8097,4))</f>
        <v>4.4999999999999998E-2</v>
      </c>
      <c r="BP8097" s="157">
        <f>IF('1b-NaturalGas'!$T$90="no","not applicable (based on previous answers)",ROUND(BL8097,4))</f>
        <v>4.4999999999999998E-2</v>
      </c>
      <c r="BQ8097" s="157">
        <f>IF('1b-NaturalGas'!$T$91="no","not applicable (based on previous answers)",ROUND(BL8097,4))</f>
        <v>4.4999999999999998E-2</v>
      </c>
    </row>
    <row r="8098" spans="30:69" x14ac:dyDescent="0.25">
      <c r="AD8098" s="157">
        <f t="shared" si="267"/>
        <v>4.7000000000000035E-2</v>
      </c>
      <c r="AE8098" s="157">
        <f>IF('1a-Electricity'!$T$77="no","",ROUND(AD8098,4))</f>
        <v>4.7E-2</v>
      </c>
      <c r="AF8098" s="157">
        <f>IF('1a-Electricity'!$T$78="no","",ROUND(AD8098,4))</f>
        <v>4.7E-2</v>
      </c>
      <c r="AG8098" s="157">
        <f>IF('1a-Electricity'!$T$79="no","",ROUND(AD8098,4))</f>
        <v>4.7E-2</v>
      </c>
      <c r="BL8098" s="157">
        <f>BL8097+0.001</f>
        <v>4.6000000000000034E-2</v>
      </c>
      <c r="BM8098" s="157">
        <f>IF('1b-NaturalGas'!$T$87="no","",ROUND(BL8098,4))</f>
        <v>4.5999999999999999E-2</v>
      </c>
      <c r="BN8098" s="157">
        <f>IF('1b-NaturalGas'!$T$88="no","",ROUND(BL8098,4))</f>
        <v>4.5999999999999999E-2</v>
      </c>
      <c r="BO8098" s="157">
        <f>IF('1b-NaturalGas'!$T$89="no","",ROUND(BL8098,4))</f>
        <v>4.5999999999999999E-2</v>
      </c>
      <c r="BP8098" s="157">
        <f>IF('1b-NaturalGas'!$T$90="no","not applicable (based on previous answers)",ROUND(BL8098,4))</f>
        <v>4.5999999999999999E-2</v>
      </c>
      <c r="BQ8098" s="157">
        <f>IF('1b-NaturalGas'!$T$91="no","not applicable (based on previous answers)",ROUND(BL8098,4))</f>
        <v>4.5999999999999999E-2</v>
      </c>
    </row>
    <row r="8099" spans="30:69" x14ac:dyDescent="0.25">
      <c r="AD8099" s="157">
        <f t="shared" si="267"/>
        <v>4.8000000000000036E-2</v>
      </c>
      <c r="AE8099" s="157">
        <f>IF('1a-Electricity'!$T$77="no","",ROUND(AD8099,4))</f>
        <v>4.8000000000000001E-2</v>
      </c>
      <c r="AF8099" s="157">
        <f>IF('1a-Electricity'!$T$78="no","",ROUND(AD8099,4))</f>
        <v>4.8000000000000001E-2</v>
      </c>
      <c r="AG8099" s="157">
        <f>IF('1a-Electricity'!$T$79="no","",ROUND(AD8099,4))</f>
        <v>4.8000000000000001E-2</v>
      </c>
      <c r="BL8099" s="157">
        <f t="shared" si="268"/>
        <v>4.7000000000000035E-2</v>
      </c>
      <c r="BM8099" s="157">
        <f>IF('1b-NaturalGas'!$T$87="no","",ROUND(BL8099,4))</f>
        <v>4.7E-2</v>
      </c>
      <c r="BN8099" s="157">
        <f>IF('1b-NaturalGas'!$T$88="no","",ROUND(BL8099,4))</f>
        <v>4.7E-2</v>
      </c>
      <c r="BO8099" s="157">
        <f>IF('1b-NaturalGas'!$T$89="no","",ROUND(BL8099,4))</f>
        <v>4.7E-2</v>
      </c>
      <c r="BP8099" s="157">
        <f>IF('1b-NaturalGas'!$T$90="no","not applicable (based on previous answers)",ROUND(BL8099,4))</f>
        <v>4.7E-2</v>
      </c>
      <c r="BQ8099" s="157">
        <f>IF('1b-NaturalGas'!$T$91="no","not applicable (based on previous answers)",ROUND(BL8099,4))</f>
        <v>4.7E-2</v>
      </c>
    </row>
    <row r="8100" spans="30:69" x14ac:dyDescent="0.25">
      <c r="AD8100" s="157">
        <f t="shared" si="267"/>
        <v>4.9000000000000037E-2</v>
      </c>
      <c r="AE8100" s="157">
        <f>IF('1a-Electricity'!$T$77="no","",ROUND(AD8100,4))</f>
        <v>4.9000000000000002E-2</v>
      </c>
      <c r="AF8100" s="157">
        <f>IF('1a-Electricity'!$T$78="no","",ROUND(AD8100,4))</f>
        <v>4.9000000000000002E-2</v>
      </c>
      <c r="AG8100" s="157">
        <f>IF('1a-Electricity'!$T$79="no","",ROUND(AD8100,4))</f>
        <v>4.9000000000000002E-2</v>
      </c>
      <c r="BL8100" s="157">
        <f t="shared" si="268"/>
        <v>4.8000000000000036E-2</v>
      </c>
      <c r="BM8100" s="157">
        <f>IF('1b-NaturalGas'!$T$87="no","",ROUND(BL8100,4))</f>
        <v>4.8000000000000001E-2</v>
      </c>
      <c r="BN8100" s="157">
        <f>IF('1b-NaturalGas'!$T$88="no","",ROUND(BL8100,4))</f>
        <v>4.8000000000000001E-2</v>
      </c>
      <c r="BO8100" s="157">
        <f>IF('1b-NaturalGas'!$T$89="no","",ROUND(BL8100,4))</f>
        <v>4.8000000000000001E-2</v>
      </c>
      <c r="BP8100" s="157">
        <f>IF('1b-NaturalGas'!$T$90="no","not applicable (based on previous answers)",ROUND(BL8100,4))</f>
        <v>4.8000000000000001E-2</v>
      </c>
      <c r="BQ8100" s="157">
        <f>IF('1b-NaturalGas'!$T$91="no","not applicable (based on previous answers)",ROUND(BL8100,4))</f>
        <v>4.8000000000000001E-2</v>
      </c>
    </row>
    <row r="8101" spans="30:69" x14ac:dyDescent="0.25">
      <c r="AD8101" s="157">
        <f t="shared" si="267"/>
        <v>5.0000000000000037E-2</v>
      </c>
      <c r="AE8101" s="157">
        <f>IF('1a-Electricity'!$T$77="no","",ROUND(AD8101,4))</f>
        <v>0.05</v>
      </c>
      <c r="AF8101" s="157">
        <f>IF('1a-Electricity'!$T$78="no","",ROUND(AD8101,4))</f>
        <v>0.05</v>
      </c>
      <c r="AG8101" s="157">
        <f>IF('1a-Electricity'!$T$79="no","",ROUND(AD8101,4))</f>
        <v>0.05</v>
      </c>
      <c r="BL8101" s="157">
        <f t="shared" si="268"/>
        <v>4.9000000000000037E-2</v>
      </c>
      <c r="BM8101" s="157">
        <f>IF('1b-NaturalGas'!$T$87="no","",ROUND(BL8101,4))</f>
        <v>4.9000000000000002E-2</v>
      </c>
      <c r="BN8101" s="157">
        <f>IF('1b-NaturalGas'!$T$88="no","",ROUND(BL8101,4))</f>
        <v>4.9000000000000002E-2</v>
      </c>
      <c r="BO8101" s="157">
        <f>IF('1b-NaturalGas'!$T$89="no","",ROUND(BL8101,4))</f>
        <v>4.9000000000000002E-2</v>
      </c>
      <c r="BP8101" s="157">
        <f>IF('1b-NaturalGas'!$T$90="no","not applicable (based on previous answers)",ROUND(BL8101,4))</f>
        <v>4.9000000000000002E-2</v>
      </c>
      <c r="BQ8101" s="157">
        <f>IF('1b-NaturalGas'!$T$91="no","not applicable (based on previous answers)",ROUND(BL8101,4))</f>
        <v>4.9000000000000002E-2</v>
      </c>
    </row>
    <row r="8102" spans="30:69" x14ac:dyDescent="0.25">
      <c r="AD8102" s="157">
        <f t="shared" si="267"/>
        <v>5.1000000000000038E-2</v>
      </c>
      <c r="AE8102" s="157">
        <f>IF('1a-Electricity'!$T$77="no","",ROUND(AD8102,4))</f>
        <v>5.0999999999999997E-2</v>
      </c>
      <c r="AF8102" s="157">
        <f>IF('1a-Electricity'!$T$78="no","",ROUND(AD8102,4))</f>
        <v>5.0999999999999997E-2</v>
      </c>
      <c r="AG8102" s="157">
        <f>IF('1a-Electricity'!$T$79="no","",ROUND(AD8102,4))</f>
        <v>5.0999999999999997E-2</v>
      </c>
      <c r="BL8102" s="157">
        <f t="shared" si="268"/>
        <v>5.0000000000000037E-2</v>
      </c>
      <c r="BM8102" s="157">
        <f>IF('1b-NaturalGas'!$T$87="no","",ROUND(BL8102,4))</f>
        <v>0.05</v>
      </c>
      <c r="BN8102" s="157">
        <f>IF('1b-NaturalGas'!$T$88="no","",ROUND(BL8102,4))</f>
        <v>0.05</v>
      </c>
      <c r="BO8102" s="157">
        <f>IF('1b-NaturalGas'!$T$89="no","",ROUND(BL8102,4))</f>
        <v>0.05</v>
      </c>
      <c r="BP8102" s="157">
        <f>IF('1b-NaturalGas'!$T$90="no","not applicable (based on previous answers)",ROUND(BL8102,4))</f>
        <v>0.05</v>
      </c>
      <c r="BQ8102" s="157">
        <f>IF('1b-NaturalGas'!$T$91="no","not applicable (based on previous answers)",ROUND(BL8102,4))</f>
        <v>0.05</v>
      </c>
    </row>
    <row r="8103" spans="30:69" x14ac:dyDescent="0.25">
      <c r="AD8103" s="157">
        <f t="shared" si="267"/>
        <v>5.2000000000000039E-2</v>
      </c>
      <c r="AE8103" s="157">
        <f>IF('1a-Electricity'!$T$77="no","",ROUND(AD8103,4))</f>
        <v>5.1999999999999998E-2</v>
      </c>
      <c r="AF8103" s="157">
        <f>IF('1a-Electricity'!$T$78="no","",ROUND(AD8103,4))</f>
        <v>5.1999999999999998E-2</v>
      </c>
      <c r="AG8103" s="157">
        <f>IF('1a-Electricity'!$T$79="no","",ROUND(AD8103,4))</f>
        <v>5.1999999999999998E-2</v>
      </c>
      <c r="BL8103" s="157">
        <f t="shared" si="268"/>
        <v>5.1000000000000038E-2</v>
      </c>
      <c r="BM8103" s="157">
        <f>IF('1b-NaturalGas'!$T$87="no","",ROUND(BL8103,4))</f>
        <v>5.0999999999999997E-2</v>
      </c>
      <c r="BN8103" s="157">
        <f>IF('1b-NaturalGas'!$T$88="no","",ROUND(BL8103,4))</f>
        <v>5.0999999999999997E-2</v>
      </c>
      <c r="BO8103" s="157">
        <f>IF('1b-NaturalGas'!$T$89="no","",ROUND(BL8103,4))</f>
        <v>5.0999999999999997E-2</v>
      </c>
      <c r="BP8103" s="157">
        <f>IF('1b-NaturalGas'!$T$90="no","not applicable (based on previous answers)",ROUND(BL8103,4))</f>
        <v>5.0999999999999997E-2</v>
      </c>
      <c r="BQ8103" s="157">
        <f>IF('1b-NaturalGas'!$T$91="no","not applicable (based on previous answers)",ROUND(BL8103,4))</f>
        <v>5.0999999999999997E-2</v>
      </c>
    </row>
    <row r="8104" spans="30:69" x14ac:dyDescent="0.25">
      <c r="AD8104" s="157">
        <f t="shared" si="267"/>
        <v>5.300000000000004E-2</v>
      </c>
      <c r="AE8104" s="157">
        <f>IF('1a-Electricity'!$T$77="no","",ROUND(AD8104,4))</f>
        <v>5.2999999999999999E-2</v>
      </c>
      <c r="AF8104" s="157">
        <f>IF('1a-Electricity'!$T$78="no","",ROUND(AD8104,4))</f>
        <v>5.2999999999999999E-2</v>
      </c>
      <c r="AG8104" s="157">
        <f>IF('1a-Electricity'!$T$79="no","",ROUND(AD8104,4))</f>
        <v>5.2999999999999999E-2</v>
      </c>
      <c r="BL8104" s="157">
        <f t="shared" si="268"/>
        <v>5.2000000000000039E-2</v>
      </c>
      <c r="BM8104" s="157">
        <f>IF('1b-NaturalGas'!$T$87="no","",ROUND(BL8104,4))</f>
        <v>5.1999999999999998E-2</v>
      </c>
      <c r="BN8104" s="157">
        <f>IF('1b-NaturalGas'!$T$88="no","",ROUND(BL8104,4))</f>
        <v>5.1999999999999998E-2</v>
      </c>
      <c r="BO8104" s="157">
        <f>IF('1b-NaturalGas'!$T$89="no","",ROUND(BL8104,4))</f>
        <v>5.1999999999999998E-2</v>
      </c>
      <c r="BP8104" s="157">
        <f>IF('1b-NaturalGas'!$T$90="no","not applicable (based on previous answers)",ROUND(BL8104,4))</f>
        <v>5.1999999999999998E-2</v>
      </c>
      <c r="BQ8104" s="157">
        <f>IF('1b-NaturalGas'!$T$91="no","not applicable (based on previous answers)",ROUND(BL8104,4))</f>
        <v>5.1999999999999998E-2</v>
      </c>
    </row>
    <row r="8105" spans="30:69" x14ac:dyDescent="0.25">
      <c r="AD8105" s="157">
        <f t="shared" si="267"/>
        <v>5.4000000000000041E-2</v>
      </c>
      <c r="AE8105" s="157">
        <f>IF('1a-Electricity'!$T$77="no","",ROUND(AD8105,4))</f>
        <v>5.3999999999999999E-2</v>
      </c>
      <c r="AF8105" s="157">
        <f>IF('1a-Electricity'!$T$78="no","",ROUND(AD8105,4))</f>
        <v>5.3999999999999999E-2</v>
      </c>
      <c r="AG8105" s="157">
        <f>IF('1a-Electricity'!$T$79="no","",ROUND(AD8105,4))</f>
        <v>5.3999999999999999E-2</v>
      </c>
      <c r="BL8105" s="157">
        <f t="shared" si="268"/>
        <v>5.300000000000004E-2</v>
      </c>
      <c r="BM8105" s="157">
        <f>IF('1b-NaturalGas'!$T$87="no","",ROUND(BL8105,4))</f>
        <v>5.2999999999999999E-2</v>
      </c>
      <c r="BN8105" s="157">
        <f>IF('1b-NaturalGas'!$T$88="no","",ROUND(BL8105,4))</f>
        <v>5.2999999999999999E-2</v>
      </c>
      <c r="BO8105" s="157">
        <f>IF('1b-NaturalGas'!$T$89="no","",ROUND(BL8105,4))</f>
        <v>5.2999999999999999E-2</v>
      </c>
      <c r="BP8105" s="157">
        <f>IF('1b-NaturalGas'!$T$90="no","not applicable (based on previous answers)",ROUND(BL8105,4))</f>
        <v>5.2999999999999999E-2</v>
      </c>
      <c r="BQ8105" s="157">
        <f>IF('1b-NaturalGas'!$T$91="no","not applicable (based on previous answers)",ROUND(BL8105,4))</f>
        <v>5.2999999999999999E-2</v>
      </c>
    </row>
    <row r="8106" spans="30:69" x14ac:dyDescent="0.25">
      <c r="AD8106" s="157">
        <f t="shared" si="267"/>
        <v>5.5000000000000042E-2</v>
      </c>
      <c r="AE8106" s="157">
        <f>IF('1a-Electricity'!$T$77="no","",ROUND(AD8106,4))</f>
        <v>5.5E-2</v>
      </c>
      <c r="AF8106" s="157">
        <f>IF('1a-Electricity'!$T$78="no","",ROUND(AD8106,4))</f>
        <v>5.5E-2</v>
      </c>
      <c r="AG8106" s="157">
        <f>IF('1a-Electricity'!$T$79="no","",ROUND(AD8106,4))</f>
        <v>5.5E-2</v>
      </c>
      <c r="BL8106" s="157">
        <f t="shared" si="268"/>
        <v>5.4000000000000041E-2</v>
      </c>
      <c r="BM8106" s="157">
        <f>IF('1b-NaturalGas'!$T$87="no","",ROUND(BL8106,4))</f>
        <v>5.3999999999999999E-2</v>
      </c>
      <c r="BN8106" s="157">
        <f>IF('1b-NaturalGas'!$T$88="no","",ROUND(BL8106,4))</f>
        <v>5.3999999999999999E-2</v>
      </c>
      <c r="BO8106" s="157">
        <f>IF('1b-NaturalGas'!$T$89="no","",ROUND(BL8106,4))</f>
        <v>5.3999999999999999E-2</v>
      </c>
      <c r="BP8106" s="157">
        <f>IF('1b-NaturalGas'!$T$90="no","not applicable (based on previous answers)",ROUND(BL8106,4))</f>
        <v>5.3999999999999999E-2</v>
      </c>
      <c r="BQ8106" s="157">
        <f>IF('1b-NaturalGas'!$T$91="no","not applicable (based on previous answers)",ROUND(BL8106,4))</f>
        <v>5.3999999999999999E-2</v>
      </c>
    </row>
    <row r="8107" spans="30:69" x14ac:dyDescent="0.25">
      <c r="AD8107" s="157">
        <f>AD8106+0.001</f>
        <v>5.6000000000000043E-2</v>
      </c>
      <c r="AE8107" s="157">
        <f>IF('1a-Electricity'!$T$77="no","",ROUND(AD8107,4))</f>
        <v>5.6000000000000001E-2</v>
      </c>
      <c r="AF8107" s="157">
        <f>IF('1a-Electricity'!$T$78="no","",ROUND(AD8107,4))</f>
        <v>5.6000000000000001E-2</v>
      </c>
      <c r="AG8107" s="157">
        <f>IF('1a-Electricity'!$T$79="no","",ROUND(AD8107,4))</f>
        <v>5.6000000000000001E-2</v>
      </c>
      <c r="BL8107" s="157">
        <f t="shared" si="268"/>
        <v>5.5000000000000042E-2</v>
      </c>
      <c r="BM8107" s="157">
        <f>IF('1b-NaturalGas'!$T$87="no","",ROUND(BL8107,4))</f>
        <v>5.5E-2</v>
      </c>
      <c r="BN8107" s="157">
        <f>IF('1b-NaturalGas'!$T$88="no","",ROUND(BL8107,4))</f>
        <v>5.5E-2</v>
      </c>
      <c r="BO8107" s="157">
        <f>IF('1b-NaturalGas'!$T$89="no","",ROUND(BL8107,4))</f>
        <v>5.5E-2</v>
      </c>
      <c r="BP8107" s="157">
        <f>IF('1b-NaturalGas'!$T$90="no","not applicable (based on previous answers)",ROUND(BL8107,4))</f>
        <v>5.5E-2</v>
      </c>
      <c r="BQ8107" s="157">
        <f>IF('1b-NaturalGas'!$T$91="no","not applicable (based on previous answers)",ROUND(BL8107,4))</f>
        <v>5.5E-2</v>
      </c>
    </row>
    <row r="8108" spans="30:69" x14ac:dyDescent="0.25">
      <c r="AD8108" s="157">
        <f t="shared" ref="AD8108:AD8171" si="269">AD8107+0.001</f>
        <v>5.7000000000000044E-2</v>
      </c>
      <c r="AE8108" s="157">
        <f>IF('1a-Electricity'!$T$77="no","",ROUND(AD8108,4))</f>
        <v>5.7000000000000002E-2</v>
      </c>
      <c r="AF8108" s="157">
        <f>IF('1a-Electricity'!$T$78="no","",ROUND(AD8108,4))</f>
        <v>5.7000000000000002E-2</v>
      </c>
      <c r="AG8108" s="157">
        <f>IF('1a-Electricity'!$T$79="no","",ROUND(AD8108,4))</f>
        <v>5.7000000000000002E-2</v>
      </c>
      <c r="BL8108" s="157">
        <f>BL8107+0.001</f>
        <v>5.6000000000000043E-2</v>
      </c>
      <c r="BM8108" s="157">
        <f>IF('1b-NaturalGas'!$T$87="no","",ROUND(BL8108,4))</f>
        <v>5.6000000000000001E-2</v>
      </c>
      <c r="BN8108" s="157">
        <f>IF('1b-NaturalGas'!$T$88="no","",ROUND(BL8108,4))</f>
        <v>5.6000000000000001E-2</v>
      </c>
      <c r="BO8108" s="157">
        <f>IF('1b-NaturalGas'!$T$89="no","",ROUND(BL8108,4))</f>
        <v>5.6000000000000001E-2</v>
      </c>
      <c r="BP8108" s="157">
        <f>IF('1b-NaturalGas'!$T$90="no","not applicable (based on previous answers)",ROUND(BL8108,4))</f>
        <v>5.6000000000000001E-2</v>
      </c>
      <c r="BQ8108" s="157">
        <f>IF('1b-NaturalGas'!$T$91="no","not applicable (based on previous answers)",ROUND(BL8108,4))</f>
        <v>5.6000000000000001E-2</v>
      </c>
    </row>
    <row r="8109" spans="30:69" x14ac:dyDescent="0.25">
      <c r="AD8109" s="157">
        <f t="shared" si="269"/>
        <v>5.8000000000000045E-2</v>
      </c>
      <c r="AE8109" s="157">
        <f>IF('1a-Electricity'!$T$77="no","",ROUND(AD8109,4))</f>
        <v>5.8000000000000003E-2</v>
      </c>
      <c r="AF8109" s="157">
        <f>IF('1a-Electricity'!$T$78="no","",ROUND(AD8109,4))</f>
        <v>5.8000000000000003E-2</v>
      </c>
      <c r="AG8109" s="157">
        <f>IF('1a-Electricity'!$T$79="no","",ROUND(AD8109,4))</f>
        <v>5.8000000000000003E-2</v>
      </c>
      <c r="BL8109" s="157">
        <f t="shared" ref="BL8109:BL8172" si="270">BL8108+0.001</f>
        <v>5.7000000000000044E-2</v>
      </c>
      <c r="BM8109" s="157">
        <f>IF('1b-NaturalGas'!$T$87="no","",ROUND(BL8109,4))</f>
        <v>5.7000000000000002E-2</v>
      </c>
      <c r="BN8109" s="157">
        <f>IF('1b-NaturalGas'!$T$88="no","",ROUND(BL8109,4))</f>
        <v>5.7000000000000002E-2</v>
      </c>
      <c r="BO8109" s="157">
        <f>IF('1b-NaturalGas'!$T$89="no","",ROUND(BL8109,4))</f>
        <v>5.7000000000000002E-2</v>
      </c>
      <c r="BP8109" s="157">
        <f>IF('1b-NaturalGas'!$T$90="no","not applicable (based on previous answers)",ROUND(BL8109,4))</f>
        <v>5.7000000000000002E-2</v>
      </c>
      <c r="BQ8109" s="157">
        <f>IF('1b-NaturalGas'!$T$91="no","not applicable (based on previous answers)",ROUND(BL8109,4))</f>
        <v>5.7000000000000002E-2</v>
      </c>
    </row>
    <row r="8110" spans="30:69" x14ac:dyDescent="0.25">
      <c r="AD8110" s="157">
        <f t="shared" si="269"/>
        <v>5.9000000000000045E-2</v>
      </c>
      <c r="AE8110" s="157">
        <f>IF('1a-Electricity'!$T$77="no","",ROUND(AD8110,4))</f>
        <v>5.8999999999999997E-2</v>
      </c>
      <c r="AF8110" s="157">
        <f>IF('1a-Electricity'!$T$78="no","",ROUND(AD8110,4))</f>
        <v>5.8999999999999997E-2</v>
      </c>
      <c r="AG8110" s="157">
        <f>IF('1a-Electricity'!$T$79="no","",ROUND(AD8110,4))</f>
        <v>5.8999999999999997E-2</v>
      </c>
      <c r="BL8110" s="157">
        <f t="shared" si="270"/>
        <v>5.8000000000000045E-2</v>
      </c>
      <c r="BM8110" s="157">
        <f>IF('1b-NaturalGas'!$T$87="no","",ROUND(BL8110,4))</f>
        <v>5.8000000000000003E-2</v>
      </c>
      <c r="BN8110" s="157">
        <f>IF('1b-NaturalGas'!$T$88="no","",ROUND(BL8110,4))</f>
        <v>5.8000000000000003E-2</v>
      </c>
      <c r="BO8110" s="157">
        <f>IF('1b-NaturalGas'!$T$89="no","",ROUND(BL8110,4))</f>
        <v>5.8000000000000003E-2</v>
      </c>
      <c r="BP8110" s="157">
        <f>IF('1b-NaturalGas'!$T$90="no","not applicable (based on previous answers)",ROUND(BL8110,4))</f>
        <v>5.8000000000000003E-2</v>
      </c>
      <c r="BQ8110" s="157">
        <f>IF('1b-NaturalGas'!$T$91="no","not applicable (based on previous answers)",ROUND(BL8110,4))</f>
        <v>5.8000000000000003E-2</v>
      </c>
    </row>
    <row r="8111" spans="30:69" x14ac:dyDescent="0.25">
      <c r="AD8111" s="157">
        <f t="shared" si="269"/>
        <v>6.0000000000000046E-2</v>
      </c>
      <c r="AE8111" s="157">
        <f>IF('1a-Electricity'!$T$77="no","",ROUND(AD8111,4))</f>
        <v>0.06</v>
      </c>
      <c r="AF8111" s="157">
        <f>IF('1a-Electricity'!$T$78="no","",ROUND(AD8111,4))</f>
        <v>0.06</v>
      </c>
      <c r="AG8111" s="157">
        <f>IF('1a-Electricity'!$T$79="no","",ROUND(AD8111,4))</f>
        <v>0.06</v>
      </c>
      <c r="BL8111" s="157">
        <f t="shared" si="270"/>
        <v>5.9000000000000045E-2</v>
      </c>
      <c r="BM8111" s="157">
        <f>IF('1b-NaturalGas'!$T$87="no","",ROUND(BL8111,4))</f>
        <v>5.8999999999999997E-2</v>
      </c>
      <c r="BN8111" s="157">
        <f>IF('1b-NaturalGas'!$T$88="no","",ROUND(BL8111,4))</f>
        <v>5.8999999999999997E-2</v>
      </c>
      <c r="BO8111" s="157">
        <f>IF('1b-NaturalGas'!$T$89="no","",ROUND(BL8111,4))</f>
        <v>5.8999999999999997E-2</v>
      </c>
      <c r="BP8111" s="157">
        <f>IF('1b-NaturalGas'!$T$90="no","not applicable (based on previous answers)",ROUND(BL8111,4))</f>
        <v>5.8999999999999997E-2</v>
      </c>
      <c r="BQ8111" s="157">
        <f>IF('1b-NaturalGas'!$T$91="no","not applicable (based on previous answers)",ROUND(BL8111,4))</f>
        <v>5.8999999999999997E-2</v>
      </c>
    </row>
    <row r="8112" spans="30:69" x14ac:dyDescent="0.25">
      <c r="AD8112" s="157">
        <f t="shared" si="269"/>
        <v>6.1000000000000047E-2</v>
      </c>
      <c r="AE8112" s="157">
        <f>IF('1a-Electricity'!$T$77="no","",ROUND(AD8112,4))</f>
        <v>6.0999999999999999E-2</v>
      </c>
      <c r="AF8112" s="157">
        <f>IF('1a-Electricity'!$T$78="no","",ROUND(AD8112,4))</f>
        <v>6.0999999999999999E-2</v>
      </c>
      <c r="AG8112" s="157">
        <f>IF('1a-Electricity'!$T$79="no","",ROUND(AD8112,4))</f>
        <v>6.0999999999999999E-2</v>
      </c>
      <c r="BL8112" s="157">
        <f t="shared" si="270"/>
        <v>6.0000000000000046E-2</v>
      </c>
      <c r="BM8112" s="157">
        <f>IF('1b-NaturalGas'!$T$87="no","",ROUND(BL8112,4))</f>
        <v>0.06</v>
      </c>
      <c r="BN8112" s="157">
        <f>IF('1b-NaturalGas'!$T$88="no","",ROUND(BL8112,4))</f>
        <v>0.06</v>
      </c>
      <c r="BO8112" s="157">
        <f>IF('1b-NaturalGas'!$T$89="no","",ROUND(BL8112,4))</f>
        <v>0.06</v>
      </c>
      <c r="BP8112" s="157">
        <f>IF('1b-NaturalGas'!$T$90="no","not applicable (based on previous answers)",ROUND(BL8112,4))</f>
        <v>0.06</v>
      </c>
      <c r="BQ8112" s="157">
        <f>IF('1b-NaturalGas'!$T$91="no","not applicable (based on previous answers)",ROUND(BL8112,4))</f>
        <v>0.06</v>
      </c>
    </row>
    <row r="8113" spans="30:69" x14ac:dyDescent="0.25">
      <c r="AD8113" s="157">
        <f t="shared" si="269"/>
        <v>6.2000000000000048E-2</v>
      </c>
      <c r="AE8113" s="157">
        <f>IF('1a-Electricity'!$T$77="no","",ROUND(AD8113,4))</f>
        <v>6.2E-2</v>
      </c>
      <c r="AF8113" s="157">
        <f>IF('1a-Electricity'!$T$78="no","",ROUND(AD8113,4))</f>
        <v>6.2E-2</v>
      </c>
      <c r="AG8113" s="157">
        <f>IF('1a-Electricity'!$T$79="no","",ROUND(AD8113,4))</f>
        <v>6.2E-2</v>
      </c>
      <c r="BL8113" s="157">
        <f t="shared" si="270"/>
        <v>6.1000000000000047E-2</v>
      </c>
      <c r="BM8113" s="157">
        <f>IF('1b-NaturalGas'!$T$87="no","",ROUND(BL8113,4))</f>
        <v>6.0999999999999999E-2</v>
      </c>
      <c r="BN8113" s="157">
        <f>IF('1b-NaturalGas'!$T$88="no","",ROUND(BL8113,4))</f>
        <v>6.0999999999999999E-2</v>
      </c>
      <c r="BO8113" s="157">
        <f>IF('1b-NaturalGas'!$T$89="no","",ROUND(BL8113,4))</f>
        <v>6.0999999999999999E-2</v>
      </c>
      <c r="BP8113" s="157">
        <f>IF('1b-NaturalGas'!$T$90="no","not applicable (based on previous answers)",ROUND(BL8113,4))</f>
        <v>6.0999999999999999E-2</v>
      </c>
      <c r="BQ8113" s="157">
        <f>IF('1b-NaturalGas'!$T$91="no","not applicable (based on previous answers)",ROUND(BL8113,4))</f>
        <v>6.0999999999999999E-2</v>
      </c>
    </row>
    <row r="8114" spans="30:69" x14ac:dyDescent="0.25">
      <c r="AD8114" s="157">
        <f t="shared" si="269"/>
        <v>6.3000000000000042E-2</v>
      </c>
      <c r="AE8114" s="157">
        <f>IF('1a-Electricity'!$T$77="no","",ROUND(AD8114,4))</f>
        <v>6.3E-2</v>
      </c>
      <c r="AF8114" s="157">
        <f>IF('1a-Electricity'!$T$78="no","",ROUND(AD8114,4))</f>
        <v>6.3E-2</v>
      </c>
      <c r="AG8114" s="157">
        <f>IF('1a-Electricity'!$T$79="no","",ROUND(AD8114,4))</f>
        <v>6.3E-2</v>
      </c>
      <c r="BL8114" s="157">
        <f t="shared" si="270"/>
        <v>6.2000000000000048E-2</v>
      </c>
      <c r="BM8114" s="157">
        <f>IF('1b-NaturalGas'!$T$87="no","",ROUND(BL8114,4))</f>
        <v>6.2E-2</v>
      </c>
      <c r="BN8114" s="157">
        <f>IF('1b-NaturalGas'!$T$88="no","",ROUND(BL8114,4))</f>
        <v>6.2E-2</v>
      </c>
      <c r="BO8114" s="157">
        <f>IF('1b-NaturalGas'!$T$89="no","",ROUND(BL8114,4))</f>
        <v>6.2E-2</v>
      </c>
      <c r="BP8114" s="157">
        <f>IF('1b-NaturalGas'!$T$90="no","not applicable (based on previous answers)",ROUND(BL8114,4))</f>
        <v>6.2E-2</v>
      </c>
      <c r="BQ8114" s="157">
        <f>IF('1b-NaturalGas'!$T$91="no","not applicable (based on previous answers)",ROUND(BL8114,4))</f>
        <v>6.2E-2</v>
      </c>
    </row>
    <row r="8115" spans="30:69" x14ac:dyDescent="0.25">
      <c r="AD8115" s="157">
        <f t="shared" si="269"/>
        <v>6.4000000000000043E-2</v>
      </c>
      <c r="AE8115" s="157">
        <f>IF('1a-Electricity'!$T$77="no","",ROUND(AD8115,4))</f>
        <v>6.4000000000000001E-2</v>
      </c>
      <c r="AF8115" s="157">
        <f>IF('1a-Electricity'!$T$78="no","",ROUND(AD8115,4))</f>
        <v>6.4000000000000001E-2</v>
      </c>
      <c r="AG8115" s="157">
        <f>IF('1a-Electricity'!$T$79="no","",ROUND(AD8115,4))</f>
        <v>6.4000000000000001E-2</v>
      </c>
      <c r="BL8115" s="157">
        <f t="shared" si="270"/>
        <v>6.3000000000000042E-2</v>
      </c>
      <c r="BM8115" s="157">
        <f>IF('1b-NaturalGas'!$T$87="no","",ROUND(BL8115,4))</f>
        <v>6.3E-2</v>
      </c>
      <c r="BN8115" s="157">
        <f>IF('1b-NaturalGas'!$T$88="no","",ROUND(BL8115,4))</f>
        <v>6.3E-2</v>
      </c>
      <c r="BO8115" s="157">
        <f>IF('1b-NaturalGas'!$T$89="no","",ROUND(BL8115,4))</f>
        <v>6.3E-2</v>
      </c>
      <c r="BP8115" s="157">
        <f>IF('1b-NaturalGas'!$T$90="no","not applicable (based on previous answers)",ROUND(BL8115,4))</f>
        <v>6.3E-2</v>
      </c>
      <c r="BQ8115" s="157">
        <f>IF('1b-NaturalGas'!$T$91="no","not applicable (based on previous answers)",ROUND(BL8115,4))</f>
        <v>6.3E-2</v>
      </c>
    </row>
    <row r="8116" spans="30:69" x14ac:dyDescent="0.25">
      <c r="AD8116" s="157">
        <f t="shared" si="269"/>
        <v>6.5000000000000044E-2</v>
      </c>
      <c r="AE8116" s="157">
        <f>IF('1a-Electricity'!$T$77="no","",ROUND(AD8116,4))</f>
        <v>6.5000000000000002E-2</v>
      </c>
      <c r="AF8116" s="157">
        <f>IF('1a-Electricity'!$T$78="no","",ROUND(AD8116,4))</f>
        <v>6.5000000000000002E-2</v>
      </c>
      <c r="AG8116" s="157">
        <f>IF('1a-Electricity'!$T$79="no","",ROUND(AD8116,4))</f>
        <v>6.5000000000000002E-2</v>
      </c>
      <c r="BL8116" s="157">
        <f t="shared" si="270"/>
        <v>6.4000000000000043E-2</v>
      </c>
      <c r="BM8116" s="157">
        <f>IF('1b-NaturalGas'!$T$87="no","",ROUND(BL8116,4))</f>
        <v>6.4000000000000001E-2</v>
      </c>
      <c r="BN8116" s="157">
        <f>IF('1b-NaturalGas'!$T$88="no","",ROUND(BL8116,4))</f>
        <v>6.4000000000000001E-2</v>
      </c>
      <c r="BO8116" s="157">
        <f>IF('1b-NaturalGas'!$T$89="no","",ROUND(BL8116,4))</f>
        <v>6.4000000000000001E-2</v>
      </c>
      <c r="BP8116" s="157">
        <f>IF('1b-NaturalGas'!$T$90="no","not applicable (based on previous answers)",ROUND(BL8116,4))</f>
        <v>6.4000000000000001E-2</v>
      </c>
      <c r="BQ8116" s="157">
        <f>IF('1b-NaturalGas'!$T$91="no","not applicable (based on previous answers)",ROUND(BL8116,4))</f>
        <v>6.4000000000000001E-2</v>
      </c>
    </row>
    <row r="8117" spans="30:69" x14ac:dyDescent="0.25">
      <c r="AD8117" s="157">
        <f t="shared" si="269"/>
        <v>6.6000000000000045E-2</v>
      </c>
      <c r="AE8117" s="157">
        <f>IF('1a-Electricity'!$T$77="no","",ROUND(AD8117,4))</f>
        <v>6.6000000000000003E-2</v>
      </c>
      <c r="AF8117" s="157">
        <f>IF('1a-Electricity'!$T$78="no","",ROUND(AD8117,4))</f>
        <v>6.6000000000000003E-2</v>
      </c>
      <c r="AG8117" s="157">
        <f>IF('1a-Electricity'!$T$79="no","",ROUND(AD8117,4))</f>
        <v>6.6000000000000003E-2</v>
      </c>
      <c r="BL8117" s="157">
        <f t="shared" si="270"/>
        <v>6.5000000000000044E-2</v>
      </c>
      <c r="BM8117" s="157">
        <f>IF('1b-NaturalGas'!$T$87="no","",ROUND(BL8117,4))</f>
        <v>6.5000000000000002E-2</v>
      </c>
      <c r="BN8117" s="157">
        <f>IF('1b-NaturalGas'!$T$88="no","",ROUND(BL8117,4))</f>
        <v>6.5000000000000002E-2</v>
      </c>
      <c r="BO8117" s="157">
        <f>IF('1b-NaturalGas'!$T$89="no","",ROUND(BL8117,4))</f>
        <v>6.5000000000000002E-2</v>
      </c>
      <c r="BP8117" s="157">
        <f>IF('1b-NaturalGas'!$T$90="no","not applicable (based on previous answers)",ROUND(BL8117,4))</f>
        <v>6.5000000000000002E-2</v>
      </c>
      <c r="BQ8117" s="157">
        <f>IF('1b-NaturalGas'!$T$91="no","not applicable (based on previous answers)",ROUND(BL8117,4))</f>
        <v>6.5000000000000002E-2</v>
      </c>
    </row>
    <row r="8118" spans="30:69" x14ac:dyDescent="0.25">
      <c r="AD8118" s="157">
        <f t="shared" si="269"/>
        <v>6.7000000000000046E-2</v>
      </c>
      <c r="AE8118" s="157">
        <f>IF('1a-Electricity'!$T$77="no","",ROUND(AD8118,4))</f>
        <v>6.7000000000000004E-2</v>
      </c>
      <c r="AF8118" s="157">
        <f>IF('1a-Electricity'!$T$78="no","",ROUND(AD8118,4))</f>
        <v>6.7000000000000004E-2</v>
      </c>
      <c r="AG8118" s="157">
        <f>IF('1a-Electricity'!$T$79="no","",ROUND(AD8118,4))</f>
        <v>6.7000000000000004E-2</v>
      </c>
      <c r="BL8118" s="157">
        <f t="shared" si="270"/>
        <v>6.6000000000000045E-2</v>
      </c>
      <c r="BM8118" s="157">
        <f>IF('1b-NaturalGas'!$T$87="no","",ROUND(BL8118,4))</f>
        <v>6.6000000000000003E-2</v>
      </c>
      <c r="BN8118" s="157">
        <f>IF('1b-NaturalGas'!$T$88="no","",ROUND(BL8118,4))</f>
        <v>6.6000000000000003E-2</v>
      </c>
      <c r="BO8118" s="157">
        <f>IF('1b-NaturalGas'!$T$89="no","",ROUND(BL8118,4))</f>
        <v>6.6000000000000003E-2</v>
      </c>
      <c r="BP8118" s="157">
        <f>IF('1b-NaturalGas'!$T$90="no","not applicable (based on previous answers)",ROUND(BL8118,4))</f>
        <v>6.6000000000000003E-2</v>
      </c>
      <c r="BQ8118" s="157">
        <f>IF('1b-NaturalGas'!$T$91="no","not applicable (based on previous answers)",ROUND(BL8118,4))</f>
        <v>6.6000000000000003E-2</v>
      </c>
    </row>
    <row r="8119" spans="30:69" x14ac:dyDescent="0.25">
      <c r="AD8119" s="157">
        <f t="shared" si="269"/>
        <v>6.8000000000000047E-2</v>
      </c>
      <c r="AE8119" s="157">
        <f>IF('1a-Electricity'!$T$77="no","",ROUND(AD8119,4))</f>
        <v>6.8000000000000005E-2</v>
      </c>
      <c r="AF8119" s="157">
        <f>IF('1a-Electricity'!$T$78="no","",ROUND(AD8119,4))</f>
        <v>6.8000000000000005E-2</v>
      </c>
      <c r="AG8119" s="157">
        <f>IF('1a-Electricity'!$T$79="no","",ROUND(AD8119,4))</f>
        <v>6.8000000000000005E-2</v>
      </c>
      <c r="BL8119" s="157">
        <f t="shared" si="270"/>
        <v>6.7000000000000046E-2</v>
      </c>
      <c r="BM8119" s="157">
        <f>IF('1b-NaturalGas'!$T$87="no","",ROUND(BL8119,4))</f>
        <v>6.7000000000000004E-2</v>
      </c>
      <c r="BN8119" s="157">
        <f>IF('1b-NaturalGas'!$T$88="no","",ROUND(BL8119,4))</f>
        <v>6.7000000000000004E-2</v>
      </c>
      <c r="BO8119" s="157">
        <f>IF('1b-NaturalGas'!$T$89="no","",ROUND(BL8119,4))</f>
        <v>6.7000000000000004E-2</v>
      </c>
      <c r="BP8119" s="157">
        <f>IF('1b-NaturalGas'!$T$90="no","not applicable (based on previous answers)",ROUND(BL8119,4))</f>
        <v>6.7000000000000004E-2</v>
      </c>
      <c r="BQ8119" s="157">
        <f>IF('1b-NaturalGas'!$T$91="no","not applicable (based on previous answers)",ROUND(BL8119,4))</f>
        <v>6.7000000000000004E-2</v>
      </c>
    </row>
    <row r="8120" spans="30:69" x14ac:dyDescent="0.25">
      <c r="AD8120" s="157">
        <f t="shared" si="269"/>
        <v>6.9000000000000047E-2</v>
      </c>
      <c r="AE8120" s="157">
        <f>IF('1a-Electricity'!$T$77="no","",ROUND(AD8120,4))</f>
        <v>6.9000000000000006E-2</v>
      </c>
      <c r="AF8120" s="157">
        <f>IF('1a-Electricity'!$T$78="no","",ROUND(AD8120,4))</f>
        <v>6.9000000000000006E-2</v>
      </c>
      <c r="AG8120" s="157">
        <f>IF('1a-Electricity'!$T$79="no","",ROUND(AD8120,4))</f>
        <v>6.9000000000000006E-2</v>
      </c>
      <c r="BL8120" s="157">
        <f t="shared" si="270"/>
        <v>6.8000000000000047E-2</v>
      </c>
      <c r="BM8120" s="157">
        <f>IF('1b-NaturalGas'!$T$87="no","",ROUND(BL8120,4))</f>
        <v>6.8000000000000005E-2</v>
      </c>
      <c r="BN8120" s="157">
        <f>IF('1b-NaturalGas'!$T$88="no","",ROUND(BL8120,4))</f>
        <v>6.8000000000000005E-2</v>
      </c>
      <c r="BO8120" s="157">
        <f>IF('1b-NaturalGas'!$T$89="no","",ROUND(BL8120,4))</f>
        <v>6.8000000000000005E-2</v>
      </c>
      <c r="BP8120" s="157">
        <f>IF('1b-NaturalGas'!$T$90="no","not applicable (based on previous answers)",ROUND(BL8120,4))</f>
        <v>6.8000000000000005E-2</v>
      </c>
      <c r="BQ8120" s="157">
        <f>IF('1b-NaturalGas'!$T$91="no","not applicable (based on previous answers)",ROUND(BL8120,4))</f>
        <v>6.8000000000000005E-2</v>
      </c>
    </row>
    <row r="8121" spans="30:69" x14ac:dyDescent="0.25">
      <c r="AD8121" s="157">
        <f t="shared" si="269"/>
        <v>7.0000000000000048E-2</v>
      </c>
      <c r="AE8121" s="157">
        <f>IF('1a-Electricity'!$T$77="no","",ROUND(AD8121,4))</f>
        <v>7.0000000000000007E-2</v>
      </c>
      <c r="AF8121" s="157">
        <f>IF('1a-Electricity'!$T$78="no","",ROUND(AD8121,4))</f>
        <v>7.0000000000000007E-2</v>
      </c>
      <c r="AG8121" s="157">
        <f>IF('1a-Electricity'!$T$79="no","",ROUND(AD8121,4))</f>
        <v>7.0000000000000007E-2</v>
      </c>
      <c r="BL8121" s="157">
        <f t="shared" si="270"/>
        <v>6.9000000000000047E-2</v>
      </c>
      <c r="BM8121" s="157">
        <f>IF('1b-NaturalGas'!$T$87="no","",ROUND(BL8121,4))</f>
        <v>6.9000000000000006E-2</v>
      </c>
      <c r="BN8121" s="157">
        <f>IF('1b-NaturalGas'!$T$88="no","",ROUND(BL8121,4))</f>
        <v>6.9000000000000006E-2</v>
      </c>
      <c r="BO8121" s="157">
        <f>IF('1b-NaturalGas'!$T$89="no","",ROUND(BL8121,4))</f>
        <v>6.9000000000000006E-2</v>
      </c>
      <c r="BP8121" s="157">
        <f>IF('1b-NaturalGas'!$T$90="no","not applicable (based on previous answers)",ROUND(BL8121,4))</f>
        <v>6.9000000000000006E-2</v>
      </c>
      <c r="BQ8121" s="157">
        <f>IF('1b-NaturalGas'!$T$91="no","not applicable (based on previous answers)",ROUND(BL8121,4))</f>
        <v>6.9000000000000006E-2</v>
      </c>
    </row>
    <row r="8122" spans="30:69" x14ac:dyDescent="0.25">
      <c r="AD8122" s="157">
        <f t="shared" si="269"/>
        <v>7.1000000000000049E-2</v>
      </c>
      <c r="AE8122" s="157">
        <f>IF('1a-Electricity'!$T$77="no","",ROUND(AD8122,4))</f>
        <v>7.0999999999999994E-2</v>
      </c>
      <c r="AF8122" s="157">
        <f>IF('1a-Electricity'!$T$78="no","",ROUND(AD8122,4))</f>
        <v>7.0999999999999994E-2</v>
      </c>
      <c r="AG8122" s="157">
        <f>IF('1a-Electricity'!$T$79="no","",ROUND(AD8122,4))</f>
        <v>7.0999999999999994E-2</v>
      </c>
      <c r="BL8122" s="157">
        <f t="shared" si="270"/>
        <v>7.0000000000000048E-2</v>
      </c>
      <c r="BM8122" s="157">
        <f>IF('1b-NaturalGas'!$T$87="no","",ROUND(BL8122,4))</f>
        <v>7.0000000000000007E-2</v>
      </c>
      <c r="BN8122" s="157">
        <f>IF('1b-NaturalGas'!$T$88="no","",ROUND(BL8122,4))</f>
        <v>7.0000000000000007E-2</v>
      </c>
      <c r="BO8122" s="157">
        <f>IF('1b-NaturalGas'!$T$89="no","",ROUND(BL8122,4))</f>
        <v>7.0000000000000007E-2</v>
      </c>
      <c r="BP8122" s="157">
        <f>IF('1b-NaturalGas'!$T$90="no","not applicable (based on previous answers)",ROUND(BL8122,4))</f>
        <v>7.0000000000000007E-2</v>
      </c>
      <c r="BQ8122" s="157">
        <f>IF('1b-NaturalGas'!$T$91="no","not applicable (based on previous answers)",ROUND(BL8122,4))</f>
        <v>7.0000000000000007E-2</v>
      </c>
    </row>
    <row r="8123" spans="30:69" x14ac:dyDescent="0.25">
      <c r="AD8123" s="157">
        <f t="shared" si="269"/>
        <v>7.200000000000005E-2</v>
      </c>
      <c r="AE8123" s="157">
        <f>IF('1a-Electricity'!$T$77="no","",ROUND(AD8123,4))</f>
        <v>7.1999999999999995E-2</v>
      </c>
      <c r="AF8123" s="157">
        <f>IF('1a-Electricity'!$T$78="no","",ROUND(AD8123,4))</f>
        <v>7.1999999999999995E-2</v>
      </c>
      <c r="AG8123" s="157">
        <f>IF('1a-Electricity'!$T$79="no","",ROUND(AD8123,4))</f>
        <v>7.1999999999999995E-2</v>
      </c>
      <c r="BL8123" s="157">
        <f t="shared" si="270"/>
        <v>7.1000000000000049E-2</v>
      </c>
      <c r="BM8123" s="157">
        <f>IF('1b-NaturalGas'!$T$87="no","",ROUND(BL8123,4))</f>
        <v>7.0999999999999994E-2</v>
      </c>
      <c r="BN8123" s="157">
        <f>IF('1b-NaturalGas'!$T$88="no","",ROUND(BL8123,4))</f>
        <v>7.0999999999999994E-2</v>
      </c>
      <c r="BO8123" s="157">
        <f>IF('1b-NaturalGas'!$T$89="no","",ROUND(BL8123,4))</f>
        <v>7.0999999999999994E-2</v>
      </c>
      <c r="BP8123" s="157">
        <f>IF('1b-NaturalGas'!$T$90="no","not applicable (based on previous answers)",ROUND(BL8123,4))</f>
        <v>7.0999999999999994E-2</v>
      </c>
      <c r="BQ8123" s="157">
        <f>IF('1b-NaturalGas'!$T$91="no","not applicable (based on previous answers)",ROUND(BL8123,4))</f>
        <v>7.0999999999999994E-2</v>
      </c>
    </row>
    <row r="8124" spans="30:69" x14ac:dyDescent="0.25">
      <c r="AD8124" s="157">
        <f t="shared" si="269"/>
        <v>7.3000000000000051E-2</v>
      </c>
      <c r="AE8124" s="157">
        <f>IF('1a-Electricity'!$T$77="no","",ROUND(AD8124,4))</f>
        <v>7.2999999999999995E-2</v>
      </c>
      <c r="AF8124" s="157">
        <f>IF('1a-Electricity'!$T$78="no","",ROUND(AD8124,4))</f>
        <v>7.2999999999999995E-2</v>
      </c>
      <c r="AG8124" s="157">
        <f>IF('1a-Electricity'!$T$79="no","",ROUND(AD8124,4))</f>
        <v>7.2999999999999995E-2</v>
      </c>
      <c r="BL8124" s="157">
        <f t="shared" si="270"/>
        <v>7.200000000000005E-2</v>
      </c>
      <c r="BM8124" s="157">
        <f>IF('1b-NaturalGas'!$T$87="no","",ROUND(BL8124,4))</f>
        <v>7.1999999999999995E-2</v>
      </c>
      <c r="BN8124" s="157">
        <f>IF('1b-NaturalGas'!$T$88="no","",ROUND(BL8124,4))</f>
        <v>7.1999999999999995E-2</v>
      </c>
      <c r="BO8124" s="157">
        <f>IF('1b-NaturalGas'!$T$89="no","",ROUND(BL8124,4))</f>
        <v>7.1999999999999995E-2</v>
      </c>
      <c r="BP8124" s="157">
        <f>IF('1b-NaturalGas'!$T$90="no","not applicable (based on previous answers)",ROUND(BL8124,4))</f>
        <v>7.1999999999999995E-2</v>
      </c>
      <c r="BQ8124" s="157">
        <f>IF('1b-NaturalGas'!$T$91="no","not applicable (based on previous answers)",ROUND(BL8124,4))</f>
        <v>7.1999999999999995E-2</v>
      </c>
    </row>
    <row r="8125" spans="30:69" x14ac:dyDescent="0.25">
      <c r="AD8125" s="157">
        <f t="shared" si="269"/>
        <v>7.4000000000000052E-2</v>
      </c>
      <c r="AE8125" s="157">
        <f>IF('1a-Electricity'!$T$77="no","",ROUND(AD8125,4))</f>
        <v>7.3999999999999996E-2</v>
      </c>
      <c r="AF8125" s="157">
        <f>IF('1a-Electricity'!$T$78="no","",ROUND(AD8125,4))</f>
        <v>7.3999999999999996E-2</v>
      </c>
      <c r="AG8125" s="157">
        <f>IF('1a-Electricity'!$T$79="no","",ROUND(AD8125,4))</f>
        <v>7.3999999999999996E-2</v>
      </c>
      <c r="BL8125" s="157">
        <f t="shared" si="270"/>
        <v>7.3000000000000051E-2</v>
      </c>
      <c r="BM8125" s="157">
        <f>IF('1b-NaturalGas'!$T$87="no","",ROUND(BL8125,4))</f>
        <v>7.2999999999999995E-2</v>
      </c>
      <c r="BN8125" s="157">
        <f>IF('1b-NaturalGas'!$T$88="no","",ROUND(BL8125,4))</f>
        <v>7.2999999999999995E-2</v>
      </c>
      <c r="BO8125" s="157">
        <f>IF('1b-NaturalGas'!$T$89="no","",ROUND(BL8125,4))</f>
        <v>7.2999999999999995E-2</v>
      </c>
      <c r="BP8125" s="157">
        <f>IF('1b-NaturalGas'!$T$90="no","not applicable (based on previous answers)",ROUND(BL8125,4))</f>
        <v>7.2999999999999995E-2</v>
      </c>
      <c r="BQ8125" s="157">
        <f>IF('1b-NaturalGas'!$T$91="no","not applicable (based on previous answers)",ROUND(BL8125,4))</f>
        <v>7.2999999999999995E-2</v>
      </c>
    </row>
    <row r="8126" spans="30:69" x14ac:dyDescent="0.25">
      <c r="AD8126" s="157">
        <f t="shared" si="269"/>
        <v>7.5000000000000053E-2</v>
      </c>
      <c r="AE8126" s="157">
        <f>IF('1a-Electricity'!$T$77="no","",ROUND(AD8126,4))</f>
        <v>7.4999999999999997E-2</v>
      </c>
      <c r="AF8126" s="157">
        <f>IF('1a-Electricity'!$T$78="no","",ROUND(AD8126,4))</f>
        <v>7.4999999999999997E-2</v>
      </c>
      <c r="AG8126" s="157">
        <f>IF('1a-Electricity'!$T$79="no","",ROUND(AD8126,4))</f>
        <v>7.4999999999999997E-2</v>
      </c>
      <c r="BL8126" s="157">
        <f t="shared" si="270"/>
        <v>7.4000000000000052E-2</v>
      </c>
      <c r="BM8126" s="157">
        <f>IF('1b-NaturalGas'!$T$87="no","",ROUND(BL8126,4))</f>
        <v>7.3999999999999996E-2</v>
      </c>
      <c r="BN8126" s="157">
        <f>IF('1b-NaturalGas'!$T$88="no","",ROUND(BL8126,4))</f>
        <v>7.3999999999999996E-2</v>
      </c>
      <c r="BO8126" s="157">
        <f>IF('1b-NaturalGas'!$T$89="no","",ROUND(BL8126,4))</f>
        <v>7.3999999999999996E-2</v>
      </c>
      <c r="BP8126" s="157">
        <f>IF('1b-NaturalGas'!$T$90="no","not applicable (based on previous answers)",ROUND(BL8126,4))</f>
        <v>7.3999999999999996E-2</v>
      </c>
      <c r="BQ8126" s="157">
        <f>IF('1b-NaturalGas'!$T$91="no","not applicable (based on previous answers)",ROUND(BL8126,4))</f>
        <v>7.3999999999999996E-2</v>
      </c>
    </row>
    <row r="8127" spans="30:69" x14ac:dyDescent="0.25">
      <c r="AD8127" s="157">
        <f t="shared" si="269"/>
        <v>7.6000000000000054E-2</v>
      </c>
      <c r="AE8127" s="157">
        <f>IF('1a-Electricity'!$T$77="no","",ROUND(AD8127,4))</f>
        <v>7.5999999999999998E-2</v>
      </c>
      <c r="AF8127" s="157">
        <f>IF('1a-Electricity'!$T$78="no","",ROUND(AD8127,4))</f>
        <v>7.5999999999999998E-2</v>
      </c>
      <c r="AG8127" s="157">
        <f>IF('1a-Electricity'!$T$79="no","",ROUND(AD8127,4))</f>
        <v>7.5999999999999998E-2</v>
      </c>
      <c r="BL8127" s="157">
        <f t="shared" si="270"/>
        <v>7.5000000000000053E-2</v>
      </c>
      <c r="BM8127" s="157">
        <f>IF('1b-NaturalGas'!$T$87="no","",ROUND(BL8127,4))</f>
        <v>7.4999999999999997E-2</v>
      </c>
      <c r="BN8127" s="157">
        <f>IF('1b-NaturalGas'!$T$88="no","",ROUND(BL8127,4))</f>
        <v>7.4999999999999997E-2</v>
      </c>
      <c r="BO8127" s="157">
        <f>IF('1b-NaturalGas'!$T$89="no","",ROUND(BL8127,4))</f>
        <v>7.4999999999999997E-2</v>
      </c>
      <c r="BP8127" s="157">
        <f>IF('1b-NaturalGas'!$T$90="no","not applicable (based on previous answers)",ROUND(BL8127,4))</f>
        <v>7.4999999999999997E-2</v>
      </c>
      <c r="BQ8127" s="157">
        <f>IF('1b-NaturalGas'!$T$91="no","not applicable (based on previous answers)",ROUND(BL8127,4))</f>
        <v>7.4999999999999997E-2</v>
      </c>
    </row>
    <row r="8128" spans="30:69" x14ac:dyDescent="0.25">
      <c r="AD8128" s="157">
        <f t="shared" si="269"/>
        <v>7.7000000000000055E-2</v>
      </c>
      <c r="AE8128" s="157">
        <f>IF('1a-Electricity'!$T$77="no","",ROUND(AD8128,4))</f>
        <v>7.6999999999999999E-2</v>
      </c>
      <c r="AF8128" s="157">
        <f>IF('1a-Electricity'!$T$78="no","",ROUND(AD8128,4))</f>
        <v>7.6999999999999999E-2</v>
      </c>
      <c r="AG8128" s="157">
        <f>IF('1a-Electricity'!$T$79="no","",ROUND(AD8128,4))</f>
        <v>7.6999999999999999E-2</v>
      </c>
      <c r="BL8128" s="157">
        <f t="shared" si="270"/>
        <v>7.6000000000000054E-2</v>
      </c>
      <c r="BM8128" s="157">
        <f>IF('1b-NaturalGas'!$T$87="no","",ROUND(BL8128,4))</f>
        <v>7.5999999999999998E-2</v>
      </c>
      <c r="BN8128" s="157">
        <f>IF('1b-NaturalGas'!$T$88="no","",ROUND(BL8128,4))</f>
        <v>7.5999999999999998E-2</v>
      </c>
      <c r="BO8128" s="157">
        <f>IF('1b-NaturalGas'!$T$89="no","",ROUND(BL8128,4))</f>
        <v>7.5999999999999998E-2</v>
      </c>
      <c r="BP8128" s="157">
        <f>IF('1b-NaturalGas'!$T$90="no","not applicable (based on previous answers)",ROUND(BL8128,4))</f>
        <v>7.5999999999999998E-2</v>
      </c>
      <c r="BQ8128" s="157">
        <f>IF('1b-NaturalGas'!$T$91="no","not applicable (based on previous answers)",ROUND(BL8128,4))</f>
        <v>7.5999999999999998E-2</v>
      </c>
    </row>
    <row r="8129" spans="30:69" x14ac:dyDescent="0.25">
      <c r="AD8129" s="157">
        <f t="shared" si="269"/>
        <v>7.8000000000000055E-2</v>
      </c>
      <c r="AE8129" s="157">
        <f>IF('1a-Electricity'!$T$77="no","",ROUND(AD8129,4))</f>
        <v>7.8E-2</v>
      </c>
      <c r="AF8129" s="157">
        <f>IF('1a-Electricity'!$T$78="no","",ROUND(AD8129,4))</f>
        <v>7.8E-2</v>
      </c>
      <c r="AG8129" s="157">
        <f>IF('1a-Electricity'!$T$79="no","",ROUND(AD8129,4))</f>
        <v>7.8E-2</v>
      </c>
      <c r="BL8129" s="157">
        <f t="shared" si="270"/>
        <v>7.7000000000000055E-2</v>
      </c>
      <c r="BM8129" s="157">
        <f>IF('1b-NaturalGas'!$T$87="no","",ROUND(BL8129,4))</f>
        <v>7.6999999999999999E-2</v>
      </c>
      <c r="BN8129" s="157">
        <f>IF('1b-NaturalGas'!$T$88="no","",ROUND(BL8129,4))</f>
        <v>7.6999999999999999E-2</v>
      </c>
      <c r="BO8129" s="157">
        <f>IF('1b-NaturalGas'!$T$89="no","",ROUND(BL8129,4))</f>
        <v>7.6999999999999999E-2</v>
      </c>
      <c r="BP8129" s="157">
        <f>IF('1b-NaturalGas'!$T$90="no","not applicable (based on previous answers)",ROUND(BL8129,4))</f>
        <v>7.6999999999999999E-2</v>
      </c>
      <c r="BQ8129" s="157">
        <f>IF('1b-NaturalGas'!$T$91="no","not applicable (based on previous answers)",ROUND(BL8129,4))</f>
        <v>7.6999999999999999E-2</v>
      </c>
    </row>
    <row r="8130" spans="30:69" x14ac:dyDescent="0.25">
      <c r="AD8130" s="157">
        <f t="shared" si="269"/>
        <v>7.9000000000000056E-2</v>
      </c>
      <c r="AE8130" s="157">
        <f>IF('1a-Electricity'!$T$77="no","",ROUND(AD8130,4))</f>
        <v>7.9000000000000001E-2</v>
      </c>
      <c r="AF8130" s="157">
        <f>IF('1a-Electricity'!$T$78="no","",ROUND(AD8130,4))</f>
        <v>7.9000000000000001E-2</v>
      </c>
      <c r="AG8130" s="157">
        <f>IF('1a-Electricity'!$T$79="no","",ROUND(AD8130,4))</f>
        <v>7.9000000000000001E-2</v>
      </c>
      <c r="BL8130" s="157">
        <f t="shared" si="270"/>
        <v>7.8000000000000055E-2</v>
      </c>
      <c r="BM8130" s="157">
        <f>IF('1b-NaturalGas'!$T$87="no","",ROUND(BL8130,4))</f>
        <v>7.8E-2</v>
      </c>
      <c r="BN8130" s="157">
        <f>IF('1b-NaturalGas'!$T$88="no","",ROUND(BL8130,4))</f>
        <v>7.8E-2</v>
      </c>
      <c r="BO8130" s="157">
        <f>IF('1b-NaturalGas'!$T$89="no","",ROUND(BL8130,4))</f>
        <v>7.8E-2</v>
      </c>
      <c r="BP8130" s="157">
        <f>IF('1b-NaturalGas'!$T$90="no","not applicable (based on previous answers)",ROUND(BL8130,4))</f>
        <v>7.8E-2</v>
      </c>
      <c r="BQ8130" s="157">
        <f>IF('1b-NaturalGas'!$T$91="no","not applicable (based on previous answers)",ROUND(BL8130,4))</f>
        <v>7.8E-2</v>
      </c>
    </row>
    <row r="8131" spans="30:69" x14ac:dyDescent="0.25">
      <c r="AD8131" s="157">
        <f t="shared" si="269"/>
        <v>8.0000000000000057E-2</v>
      </c>
      <c r="AE8131" s="157">
        <f>IF('1a-Electricity'!$T$77="no","",ROUND(AD8131,4))</f>
        <v>0.08</v>
      </c>
      <c r="AF8131" s="157">
        <f>IF('1a-Electricity'!$T$78="no","",ROUND(AD8131,4))</f>
        <v>0.08</v>
      </c>
      <c r="AG8131" s="157">
        <f>IF('1a-Electricity'!$T$79="no","",ROUND(AD8131,4))</f>
        <v>0.08</v>
      </c>
      <c r="BL8131" s="157">
        <f t="shared" si="270"/>
        <v>7.9000000000000056E-2</v>
      </c>
      <c r="BM8131" s="157">
        <f>IF('1b-NaturalGas'!$T$87="no","",ROUND(BL8131,4))</f>
        <v>7.9000000000000001E-2</v>
      </c>
      <c r="BN8131" s="157">
        <f>IF('1b-NaturalGas'!$T$88="no","",ROUND(BL8131,4))</f>
        <v>7.9000000000000001E-2</v>
      </c>
      <c r="BO8131" s="157">
        <f>IF('1b-NaturalGas'!$T$89="no","",ROUND(BL8131,4))</f>
        <v>7.9000000000000001E-2</v>
      </c>
      <c r="BP8131" s="157">
        <f>IF('1b-NaturalGas'!$T$90="no","not applicable (based on previous answers)",ROUND(BL8131,4))</f>
        <v>7.9000000000000001E-2</v>
      </c>
      <c r="BQ8131" s="157">
        <f>IF('1b-NaturalGas'!$T$91="no","not applicable (based on previous answers)",ROUND(BL8131,4))</f>
        <v>7.9000000000000001E-2</v>
      </c>
    </row>
    <row r="8132" spans="30:69" x14ac:dyDescent="0.25">
      <c r="AD8132" s="157">
        <f t="shared" si="269"/>
        <v>8.1000000000000058E-2</v>
      </c>
      <c r="AE8132" s="157">
        <f>IF('1a-Electricity'!$T$77="no","",ROUND(AD8132,4))</f>
        <v>8.1000000000000003E-2</v>
      </c>
      <c r="AF8132" s="157">
        <f>IF('1a-Electricity'!$T$78="no","",ROUND(AD8132,4))</f>
        <v>8.1000000000000003E-2</v>
      </c>
      <c r="AG8132" s="157">
        <f>IF('1a-Electricity'!$T$79="no","",ROUND(AD8132,4))</f>
        <v>8.1000000000000003E-2</v>
      </c>
      <c r="BL8132" s="157">
        <f t="shared" si="270"/>
        <v>8.0000000000000057E-2</v>
      </c>
      <c r="BM8132" s="157">
        <f>IF('1b-NaturalGas'!$T$87="no","",ROUND(BL8132,4))</f>
        <v>0.08</v>
      </c>
      <c r="BN8132" s="157">
        <f>IF('1b-NaturalGas'!$T$88="no","",ROUND(BL8132,4))</f>
        <v>0.08</v>
      </c>
      <c r="BO8132" s="157">
        <f>IF('1b-NaturalGas'!$T$89="no","",ROUND(BL8132,4))</f>
        <v>0.08</v>
      </c>
      <c r="BP8132" s="157">
        <f>IF('1b-NaturalGas'!$T$90="no","not applicable (based on previous answers)",ROUND(BL8132,4))</f>
        <v>0.08</v>
      </c>
      <c r="BQ8132" s="157">
        <f>IF('1b-NaturalGas'!$T$91="no","not applicable (based on previous answers)",ROUND(BL8132,4))</f>
        <v>0.08</v>
      </c>
    </row>
    <row r="8133" spans="30:69" x14ac:dyDescent="0.25">
      <c r="AD8133" s="157">
        <f t="shared" si="269"/>
        <v>8.2000000000000059E-2</v>
      </c>
      <c r="AE8133" s="157">
        <f>IF('1a-Electricity'!$T$77="no","",ROUND(AD8133,4))</f>
        <v>8.2000000000000003E-2</v>
      </c>
      <c r="AF8133" s="157">
        <f>IF('1a-Electricity'!$T$78="no","",ROUND(AD8133,4))</f>
        <v>8.2000000000000003E-2</v>
      </c>
      <c r="AG8133" s="157">
        <f>IF('1a-Electricity'!$T$79="no","",ROUND(AD8133,4))</f>
        <v>8.2000000000000003E-2</v>
      </c>
      <c r="BL8133" s="157">
        <f t="shared" si="270"/>
        <v>8.1000000000000058E-2</v>
      </c>
      <c r="BM8133" s="157">
        <f>IF('1b-NaturalGas'!$T$87="no","",ROUND(BL8133,4))</f>
        <v>8.1000000000000003E-2</v>
      </c>
      <c r="BN8133" s="157">
        <f>IF('1b-NaturalGas'!$T$88="no","",ROUND(BL8133,4))</f>
        <v>8.1000000000000003E-2</v>
      </c>
      <c r="BO8133" s="157">
        <f>IF('1b-NaturalGas'!$T$89="no","",ROUND(BL8133,4))</f>
        <v>8.1000000000000003E-2</v>
      </c>
      <c r="BP8133" s="157">
        <f>IF('1b-NaturalGas'!$T$90="no","not applicable (based on previous answers)",ROUND(BL8133,4))</f>
        <v>8.1000000000000003E-2</v>
      </c>
      <c r="BQ8133" s="157">
        <f>IF('1b-NaturalGas'!$T$91="no","not applicable (based on previous answers)",ROUND(BL8133,4))</f>
        <v>8.1000000000000003E-2</v>
      </c>
    </row>
    <row r="8134" spans="30:69" x14ac:dyDescent="0.25">
      <c r="AD8134" s="157">
        <f t="shared" si="269"/>
        <v>8.300000000000006E-2</v>
      </c>
      <c r="AE8134" s="157">
        <f>IF('1a-Electricity'!$T$77="no","",ROUND(AD8134,4))</f>
        <v>8.3000000000000004E-2</v>
      </c>
      <c r="AF8134" s="157">
        <f>IF('1a-Electricity'!$T$78="no","",ROUND(AD8134,4))</f>
        <v>8.3000000000000004E-2</v>
      </c>
      <c r="AG8134" s="157">
        <f>IF('1a-Electricity'!$T$79="no","",ROUND(AD8134,4))</f>
        <v>8.3000000000000004E-2</v>
      </c>
      <c r="BL8134" s="157">
        <f t="shared" si="270"/>
        <v>8.2000000000000059E-2</v>
      </c>
      <c r="BM8134" s="157">
        <f>IF('1b-NaturalGas'!$T$87="no","",ROUND(BL8134,4))</f>
        <v>8.2000000000000003E-2</v>
      </c>
      <c r="BN8134" s="157">
        <f>IF('1b-NaturalGas'!$T$88="no","",ROUND(BL8134,4))</f>
        <v>8.2000000000000003E-2</v>
      </c>
      <c r="BO8134" s="157">
        <f>IF('1b-NaturalGas'!$T$89="no","",ROUND(BL8134,4))</f>
        <v>8.2000000000000003E-2</v>
      </c>
      <c r="BP8134" s="157">
        <f>IF('1b-NaturalGas'!$T$90="no","not applicable (based on previous answers)",ROUND(BL8134,4))</f>
        <v>8.2000000000000003E-2</v>
      </c>
      <c r="BQ8134" s="157">
        <f>IF('1b-NaturalGas'!$T$91="no","not applicable (based on previous answers)",ROUND(BL8134,4))</f>
        <v>8.2000000000000003E-2</v>
      </c>
    </row>
    <row r="8135" spans="30:69" x14ac:dyDescent="0.25">
      <c r="AD8135" s="157">
        <f t="shared" si="269"/>
        <v>8.4000000000000061E-2</v>
      </c>
      <c r="AE8135" s="157">
        <f>IF('1a-Electricity'!$T$77="no","",ROUND(AD8135,4))</f>
        <v>8.4000000000000005E-2</v>
      </c>
      <c r="AF8135" s="157">
        <f>IF('1a-Electricity'!$T$78="no","",ROUND(AD8135,4))</f>
        <v>8.4000000000000005E-2</v>
      </c>
      <c r="AG8135" s="157">
        <f>IF('1a-Electricity'!$T$79="no","",ROUND(AD8135,4))</f>
        <v>8.4000000000000005E-2</v>
      </c>
      <c r="BL8135" s="157">
        <f t="shared" si="270"/>
        <v>8.300000000000006E-2</v>
      </c>
      <c r="BM8135" s="157">
        <f>IF('1b-NaturalGas'!$T$87="no","",ROUND(BL8135,4))</f>
        <v>8.3000000000000004E-2</v>
      </c>
      <c r="BN8135" s="157">
        <f>IF('1b-NaturalGas'!$T$88="no","",ROUND(BL8135,4))</f>
        <v>8.3000000000000004E-2</v>
      </c>
      <c r="BO8135" s="157">
        <f>IF('1b-NaturalGas'!$T$89="no","",ROUND(BL8135,4))</f>
        <v>8.3000000000000004E-2</v>
      </c>
      <c r="BP8135" s="157">
        <f>IF('1b-NaturalGas'!$T$90="no","not applicable (based on previous answers)",ROUND(BL8135,4))</f>
        <v>8.3000000000000004E-2</v>
      </c>
      <c r="BQ8135" s="157">
        <f>IF('1b-NaturalGas'!$T$91="no","not applicable (based on previous answers)",ROUND(BL8135,4))</f>
        <v>8.3000000000000004E-2</v>
      </c>
    </row>
    <row r="8136" spans="30:69" x14ac:dyDescent="0.25">
      <c r="AD8136" s="157">
        <f t="shared" si="269"/>
        <v>8.5000000000000062E-2</v>
      </c>
      <c r="AE8136" s="157">
        <f>IF('1a-Electricity'!$T$77="no","",ROUND(AD8136,4))</f>
        <v>8.5000000000000006E-2</v>
      </c>
      <c r="AF8136" s="157">
        <f>IF('1a-Electricity'!$T$78="no","",ROUND(AD8136,4))</f>
        <v>8.5000000000000006E-2</v>
      </c>
      <c r="AG8136" s="157">
        <f>IF('1a-Electricity'!$T$79="no","",ROUND(AD8136,4))</f>
        <v>8.5000000000000006E-2</v>
      </c>
      <c r="BL8136" s="157">
        <f t="shared" si="270"/>
        <v>8.4000000000000061E-2</v>
      </c>
      <c r="BM8136" s="157">
        <f>IF('1b-NaturalGas'!$T$87="no","",ROUND(BL8136,4))</f>
        <v>8.4000000000000005E-2</v>
      </c>
      <c r="BN8136" s="157">
        <f>IF('1b-NaturalGas'!$T$88="no","",ROUND(BL8136,4))</f>
        <v>8.4000000000000005E-2</v>
      </c>
      <c r="BO8136" s="157">
        <f>IF('1b-NaturalGas'!$T$89="no","",ROUND(BL8136,4))</f>
        <v>8.4000000000000005E-2</v>
      </c>
      <c r="BP8136" s="157">
        <f>IF('1b-NaturalGas'!$T$90="no","not applicable (based on previous answers)",ROUND(BL8136,4))</f>
        <v>8.4000000000000005E-2</v>
      </c>
      <c r="BQ8136" s="157">
        <f>IF('1b-NaturalGas'!$T$91="no","not applicable (based on previous answers)",ROUND(BL8136,4))</f>
        <v>8.4000000000000005E-2</v>
      </c>
    </row>
    <row r="8137" spans="30:69" x14ac:dyDescent="0.25">
      <c r="AD8137" s="157">
        <f t="shared" si="269"/>
        <v>8.6000000000000063E-2</v>
      </c>
      <c r="AE8137" s="157">
        <f>IF('1a-Electricity'!$T$77="no","",ROUND(AD8137,4))</f>
        <v>8.5999999999999993E-2</v>
      </c>
      <c r="AF8137" s="157">
        <f>IF('1a-Electricity'!$T$78="no","",ROUND(AD8137,4))</f>
        <v>8.5999999999999993E-2</v>
      </c>
      <c r="AG8137" s="157">
        <f>IF('1a-Electricity'!$T$79="no","",ROUND(AD8137,4))</f>
        <v>8.5999999999999993E-2</v>
      </c>
      <c r="BL8137" s="157">
        <f t="shared" si="270"/>
        <v>8.5000000000000062E-2</v>
      </c>
      <c r="BM8137" s="157">
        <f>IF('1b-NaturalGas'!$T$87="no","",ROUND(BL8137,4))</f>
        <v>8.5000000000000006E-2</v>
      </c>
      <c r="BN8137" s="157">
        <f>IF('1b-NaturalGas'!$T$88="no","",ROUND(BL8137,4))</f>
        <v>8.5000000000000006E-2</v>
      </c>
      <c r="BO8137" s="157">
        <f>IF('1b-NaturalGas'!$T$89="no","",ROUND(BL8137,4))</f>
        <v>8.5000000000000006E-2</v>
      </c>
      <c r="BP8137" s="157">
        <f>IF('1b-NaturalGas'!$T$90="no","not applicable (based on previous answers)",ROUND(BL8137,4))</f>
        <v>8.5000000000000006E-2</v>
      </c>
      <c r="BQ8137" s="157">
        <f>IF('1b-NaturalGas'!$T$91="no","not applicable (based on previous answers)",ROUND(BL8137,4))</f>
        <v>8.5000000000000006E-2</v>
      </c>
    </row>
    <row r="8138" spans="30:69" x14ac:dyDescent="0.25">
      <c r="AD8138" s="157">
        <f t="shared" si="269"/>
        <v>8.7000000000000063E-2</v>
      </c>
      <c r="AE8138" s="157">
        <f>IF('1a-Electricity'!$T$77="no","",ROUND(AD8138,4))</f>
        <v>8.6999999999999994E-2</v>
      </c>
      <c r="AF8138" s="157">
        <f>IF('1a-Electricity'!$T$78="no","",ROUND(AD8138,4))</f>
        <v>8.6999999999999994E-2</v>
      </c>
      <c r="AG8138" s="157">
        <f>IF('1a-Electricity'!$T$79="no","",ROUND(AD8138,4))</f>
        <v>8.6999999999999994E-2</v>
      </c>
      <c r="BL8138" s="157">
        <f t="shared" si="270"/>
        <v>8.6000000000000063E-2</v>
      </c>
      <c r="BM8138" s="157">
        <f>IF('1b-NaturalGas'!$T$87="no","",ROUND(BL8138,4))</f>
        <v>8.5999999999999993E-2</v>
      </c>
      <c r="BN8138" s="157">
        <f>IF('1b-NaturalGas'!$T$88="no","",ROUND(BL8138,4))</f>
        <v>8.5999999999999993E-2</v>
      </c>
      <c r="BO8138" s="157">
        <f>IF('1b-NaturalGas'!$T$89="no","",ROUND(BL8138,4))</f>
        <v>8.5999999999999993E-2</v>
      </c>
      <c r="BP8138" s="157">
        <f>IF('1b-NaturalGas'!$T$90="no","not applicable (based on previous answers)",ROUND(BL8138,4))</f>
        <v>8.5999999999999993E-2</v>
      </c>
      <c r="BQ8138" s="157">
        <f>IF('1b-NaturalGas'!$T$91="no","not applicable (based on previous answers)",ROUND(BL8138,4))</f>
        <v>8.5999999999999993E-2</v>
      </c>
    </row>
    <row r="8139" spans="30:69" x14ac:dyDescent="0.25">
      <c r="AD8139" s="157">
        <f t="shared" si="269"/>
        <v>8.8000000000000064E-2</v>
      </c>
      <c r="AE8139" s="157">
        <f>IF('1a-Electricity'!$T$77="no","",ROUND(AD8139,4))</f>
        <v>8.7999999999999995E-2</v>
      </c>
      <c r="AF8139" s="157">
        <f>IF('1a-Electricity'!$T$78="no","",ROUND(AD8139,4))</f>
        <v>8.7999999999999995E-2</v>
      </c>
      <c r="AG8139" s="157">
        <f>IF('1a-Electricity'!$T$79="no","",ROUND(AD8139,4))</f>
        <v>8.7999999999999995E-2</v>
      </c>
      <c r="BL8139" s="157">
        <f t="shared" si="270"/>
        <v>8.7000000000000063E-2</v>
      </c>
      <c r="BM8139" s="157">
        <f>IF('1b-NaturalGas'!$T$87="no","",ROUND(BL8139,4))</f>
        <v>8.6999999999999994E-2</v>
      </c>
      <c r="BN8139" s="157">
        <f>IF('1b-NaturalGas'!$T$88="no","",ROUND(BL8139,4))</f>
        <v>8.6999999999999994E-2</v>
      </c>
      <c r="BO8139" s="157">
        <f>IF('1b-NaturalGas'!$T$89="no","",ROUND(BL8139,4))</f>
        <v>8.6999999999999994E-2</v>
      </c>
      <c r="BP8139" s="157">
        <f>IF('1b-NaturalGas'!$T$90="no","not applicable (based on previous answers)",ROUND(BL8139,4))</f>
        <v>8.6999999999999994E-2</v>
      </c>
      <c r="BQ8139" s="157">
        <f>IF('1b-NaturalGas'!$T$91="no","not applicable (based on previous answers)",ROUND(BL8139,4))</f>
        <v>8.6999999999999994E-2</v>
      </c>
    </row>
    <row r="8140" spans="30:69" x14ac:dyDescent="0.25">
      <c r="AD8140" s="157">
        <f t="shared" si="269"/>
        <v>8.9000000000000065E-2</v>
      </c>
      <c r="AE8140" s="157">
        <f>IF('1a-Electricity'!$T$77="no","",ROUND(AD8140,4))</f>
        <v>8.8999999999999996E-2</v>
      </c>
      <c r="AF8140" s="157">
        <f>IF('1a-Electricity'!$T$78="no","",ROUND(AD8140,4))</f>
        <v>8.8999999999999996E-2</v>
      </c>
      <c r="AG8140" s="157">
        <f>IF('1a-Electricity'!$T$79="no","",ROUND(AD8140,4))</f>
        <v>8.8999999999999996E-2</v>
      </c>
      <c r="BL8140" s="157">
        <f t="shared" si="270"/>
        <v>8.8000000000000064E-2</v>
      </c>
      <c r="BM8140" s="157">
        <f>IF('1b-NaturalGas'!$T$87="no","",ROUND(BL8140,4))</f>
        <v>8.7999999999999995E-2</v>
      </c>
      <c r="BN8140" s="157">
        <f>IF('1b-NaturalGas'!$T$88="no","",ROUND(BL8140,4))</f>
        <v>8.7999999999999995E-2</v>
      </c>
      <c r="BO8140" s="157">
        <f>IF('1b-NaturalGas'!$T$89="no","",ROUND(BL8140,4))</f>
        <v>8.7999999999999995E-2</v>
      </c>
      <c r="BP8140" s="157">
        <f>IF('1b-NaturalGas'!$T$90="no","not applicable (based on previous answers)",ROUND(BL8140,4))</f>
        <v>8.7999999999999995E-2</v>
      </c>
      <c r="BQ8140" s="157">
        <f>IF('1b-NaturalGas'!$T$91="no","not applicable (based on previous answers)",ROUND(BL8140,4))</f>
        <v>8.7999999999999995E-2</v>
      </c>
    </row>
    <row r="8141" spans="30:69" x14ac:dyDescent="0.25">
      <c r="AD8141" s="157">
        <f t="shared" si="269"/>
        <v>9.0000000000000066E-2</v>
      </c>
      <c r="AE8141" s="157">
        <f>IF('1a-Electricity'!$T$77="no","",ROUND(AD8141,4))</f>
        <v>0.09</v>
      </c>
      <c r="AF8141" s="157">
        <f>IF('1a-Electricity'!$T$78="no","",ROUND(AD8141,4))</f>
        <v>0.09</v>
      </c>
      <c r="AG8141" s="157">
        <f>IF('1a-Electricity'!$T$79="no","",ROUND(AD8141,4))</f>
        <v>0.09</v>
      </c>
      <c r="BL8141" s="157">
        <f t="shared" si="270"/>
        <v>8.9000000000000065E-2</v>
      </c>
      <c r="BM8141" s="157">
        <f>IF('1b-NaturalGas'!$T$87="no","",ROUND(BL8141,4))</f>
        <v>8.8999999999999996E-2</v>
      </c>
      <c r="BN8141" s="157">
        <f>IF('1b-NaturalGas'!$T$88="no","",ROUND(BL8141,4))</f>
        <v>8.8999999999999996E-2</v>
      </c>
      <c r="BO8141" s="157">
        <f>IF('1b-NaturalGas'!$T$89="no","",ROUND(BL8141,4))</f>
        <v>8.8999999999999996E-2</v>
      </c>
      <c r="BP8141" s="157">
        <f>IF('1b-NaturalGas'!$T$90="no","not applicable (based on previous answers)",ROUND(BL8141,4))</f>
        <v>8.8999999999999996E-2</v>
      </c>
      <c r="BQ8141" s="157">
        <f>IF('1b-NaturalGas'!$T$91="no","not applicable (based on previous answers)",ROUND(BL8141,4))</f>
        <v>8.8999999999999996E-2</v>
      </c>
    </row>
    <row r="8142" spans="30:69" x14ac:dyDescent="0.25">
      <c r="AD8142" s="157">
        <f t="shared" si="269"/>
        <v>9.1000000000000067E-2</v>
      </c>
      <c r="AE8142" s="157">
        <f>IF('1a-Electricity'!$T$77="no","",ROUND(AD8142,4))</f>
        <v>9.0999999999999998E-2</v>
      </c>
      <c r="AF8142" s="157">
        <f>IF('1a-Electricity'!$T$78="no","",ROUND(AD8142,4))</f>
        <v>9.0999999999999998E-2</v>
      </c>
      <c r="AG8142" s="157">
        <f>IF('1a-Electricity'!$T$79="no","",ROUND(AD8142,4))</f>
        <v>9.0999999999999998E-2</v>
      </c>
      <c r="BL8142" s="157">
        <f t="shared" si="270"/>
        <v>9.0000000000000066E-2</v>
      </c>
      <c r="BM8142" s="157">
        <f>IF('1b-NaturalGas'!$T$87="no","",ROUND(BL8142,4))</f>
        <v>0.09</v>
      </c>
      <c r="BN8142" s="157">
        <f>IF('1b-NaturalGas'!$T$88="no","",ROUND(BL8142,4))</f>
        <v>0.09</v>
      </c>
      <c r="BO8142" s="157">
        <f>IF('1b-NaturalGas'!$T$89="no","",ROUND(BL8142,4))</f>
        <v>0.09</v>
      </c>
      <c r="BP8142" s="157">
        <f>IF('1b-NaturalGas'!$T$90="no","not applicable (based on previous answers)",ROUND(BL8142,4))</f>
        <v>0.09</v>
      </c>
      <c r="BQ8142" s="157">
        <f>IF('1b-NaturalGas'!$T$91="no","not applicable (based on previous answers)",ROUND(BL8142,4))</f>
        <v>0.09</v>
      </c>
    </row>
    <row r="8143" spans="30:69" x14ac:dyDescent="0.25">
      <c r="AD8143" s="157">
        <f t="shared" si="269"/>
        <v>9.2000000000000068E-2</v>
      </c>
      <c r="AE8143" s="157">
        <f>IF('1a-Electricity'!$T$77="no","",ROUND(AD8143,4))</f>
        <v>9.1999999999999998E-2</v>
      </c>
      <c r="AF8143" s="157">
        <f>IF('1a-Electricity'!$T$78="no","",ROUND(AD8143,4))</f>
        <v>9.1999999999999998E-2</v>
      </c>
      <c r="AG8143" s="157">
        <f>IF('1a-Electricity'!$T$79="no","",ROUND(AD8143,4))</f>
        <v>9.1999999999999998E-2</v>
      </c>
      <c r="BL8143" s="157">
        <f t="shared" si="270"/>
        <v>9.1000000000000067E-2</v>
      </c>
      <c r="BM8143" s="157">
        <f>IF('1b-NaturalGas'!$T$87="no","",ROUND(BL8143,4))</f>
        <v>9.0999999999999998E-2</v>
      </c>
      <c r="BN8143" s="157">
        <f>IF('1b-NaturalGas'!$T$88="no","",ROUND(BL8143,4))</f>
        <v>9.0999999999999998E-2</v>
      </c>
      <c r="BO8143" s="157">
        <f>IF('1b-NaturalGas'!$T$89="no","",ROUND(BL8143,4))</f>
        <v>9.0999999999999998E-2</v>
      </c>
      <c r="BP8143" s="157">
        <f>IF('1b-NaturalGas'!$T$90="no","not applicable (based on previous answers)",ROUND(BL8143,4))</f>
        <v>9.0999999999999998E-2</v>
      </c>
      <c r="BQ8143" s="157">
        <f>IF('1b-NaturalGas'!$T$91="no","not applicable (based on previous answers)",ROUND(BL8143,4))</f>
        <v>9.0999999999999998E-2</v>
      </c>
    </row>
    <row r="8144" spans="30:69" x14ac:dyDescent="0.25">
      <c r="AD8144" s="157">
        <f t="shared" si="269"/>
        <v>9.3000000000000069E-2</v>
      </c>
      <c r="AE8144" s="157">
        <f>IF('1a-Electricity'!$T$77="no","",ROUND(AD8144,4))</f>
        <v>9.2999999999999999E-2</v>
      </c>
      <c r="AF8144" s="157">
        <f>IF('1a-Electricity'!$T$78="no","",ROUND(AD8144,4))</f>
        <v>9.2999999999999999E-2</v>
      </c>
      <c r="AG8144" s="157">
        <f>IF('1a-Electricity'!$T$79="no","",ROUND(AD8144,4))</f>
        <v>9.2999999999999999E-2</v>
      </c>
      <c r="BL8144" s="157">
        <f t="shared" si="270"/>
        <v>9.2000000000000068E-2</v>
      </c>
      <c r="BM8144" s="157">
        <f>IF('1b-NaturalGas'!$T$87="no","",ROUND(BL8144,4))</f>
        <v>9.1999999999999998E-2</v>
      </c>
      <c r="BN8144" s="157">
        <f>IF('1b-NaturalGas'!$T$88="no","",ROUND(BL8144,4))</f>
        <v>9.1999999999999998E-2</v>
      </c>
      <c r="BO8144" s="157">
        <f>IF('1b-NaturalGas'!$T$89="no","",ROUND(BL8144,4))</f>
        <v>9.1999999999999998E-2</v>
      </c>
      <c r="BP8144" s="157">
        <f>IF('1b-NaturalGas'!$T$90="no","not applicable (based on previous answers)",ROUND(BL8144,4))</f>
        <v>9.1999999999999998E-2</v>
      </c>
      <c r="BQ8144" s="157">
        <f>IF('1b-NaturalGas'!$T$91="no","not applicable (based on previous answers)",ROUND(BL8144,4))</f>
        <v>9.1999999999999998E-2</v>
      </c>
    </row>
    <row r="8145" spans="30:69" x14ac:dyDescent="0.25">
      <c r="AD8145" s="157">
        <f t="shared" si="269"/>
        <v>9.400000000000007E-2</v>
      </c>
      <c r="AE8145" s="157">
        <f>IF('1a-Electricity'!$T$77="no","",ROUND(AD8145,4))</f>
        <v>9.4E-2</v>
      </c>
      <c r="AF8145" s="157">
        <f>IF('1a-Electricity'!$T$78="no","",ROUND(AD8145,4))</f>
        <v>9.4E-2</v>
      </c>
      <c r="AG8145" s="157">
        <f>IF('1a-Electricity'!$T$79="no","",ROUND(AD8145,4))</f>
        <v>9.4E-2</v>
      </c>
      <c r="BL8145" s="157">
        <f t="shared" si="270"/>
        <v>9.3000000000000069E-2</v>
      </c>
      <c r="BM8145" s="157">
        <f>IF('1b-NaturalGas'!$T$87="no","",ROUND(BL8145,4))</f>
        <v>9.2999999999999999E-2</v>
      </c>
      <c r="BN8145" s="157">
        <f>IF('1b-NaturalGas'!$T$88="no","",ROUND(BL8145,4))</f>
        <v>9.2999999999999999E-2</v>
      </c>
      <c r="BO8145" s="157">
        <f>IF('1b-NaturalGas'!$T$89="no","",ROUND(BL8145,4))</f>
        <v>9.2999999999999999E-2</v>
      </c>
      <c r="BP8145" s="157">
        <f>IF('1b-NaturalGas'!$T$90="no","not applicable (based on previous answers)",ROUND(BL8145,4))</f>
        <v>9.2999999999999999E-2</v>
      </c>
      <c r="BQ8145" s="157">
        <f>IF('1b-NaturalGas'!$T$91="no","not applicable (based on previous answers)",ROUND(BL8145,4))</f>
        <v>9.2999999999999999E-2</v>
      </c>
    </row>
    <row r="8146" spans="30:69" x14ac:dyDescent="0.25">
      <c r="AD8146" s="157">
        <f t="shared" si="269"/>
        <v>9.500000000000007E-2</v>
      </c>
      <c r="AE8146" s="157">
        <f>IF('1a-Electricity'!$T$77="no","",ROUND(AD8146,4))</f>
        <v>9.5000000000000001E-2</v>
      </c>
      <c r="AF8146" s="157">
        <f>IF('1a-Electricity'!$T$78="no","",ROUND(AD8146,4))</f>
        <v>9.5000000000000001E-2</v>
      </c>
      <c r="AG8146" s="157">
        <f>IF('1a-Electricity'!$T$79="no","",ROUND(AD8146,4))</f>
        <v>9.5000000000000001E-2</v>
      </c>
      <c r="BL8146" s="157">
        <f t="shared" si="270"/>
        <v>9.400000000000007E-2</v>
      </c>
      <c r="BM8146" s="157">
        <f>IF('1b-NaturalGas'!$T$87="no","",ROUND(BL8146,4))</f>
        <v>9.4E-2</v>
      </c>
      <c r="BN8146" s="157">
        <f>IF('1b-NaturalGas'!$T$88="no","",ROUND(BL8146,4))</f>
        <v>9.4E-2</v>
      </c>
      <c r="BO8146" s="157">
        <f>IF('1b-NaturalGas'!$T$89="no","",ROUND(BL8146,4))</f>
        <v>9.4E-2</v>
      </c>
      <c r="BP8146" s="157">
        <f>IF('1b-NaturalGas'!$T$90="no","not applicable (based on previous answers)",ROUND(BL8146,4))</f>
        <v>9.4E-2</v>
      </c>
      <c r="BQ8146" s="157">
        <f>IF('1b-NaturalGas'!$T$91="no","not applicable (based on previous answers)",ROUND(BL8146,4))</f>
        <v>9.4E-2</v>
      </c>
    </row>
    <row r="8147" spans="30:69" x14ac:dyDescent="0.25">
      <c r="AD8147" s="157">
        <f t="shared" si="269"/>
        <v>9.6000000000000071E-2</v>
      </c>
      <c r="AE8147" s="157">
        <f>IF('1a-Electricity'!$T$77="no","",ROUND(AD8147,4))</f>
        <v>9.6000000000000002E-2</v>
      </c>
      <c r="AF8147" s="157">
        <f>IF('1a-Electricity'!$T$78="no","",ROUND(AD8147,4))</f>
        <v>9.6000000000000002E-2</v>
      </c>
      <c r="AG8147" s="157">
        <f>IF('1a-Electricity'!$T$79="no","",ROUND(AD8147,4))</f>
        <v>9.6000000000000002E-2</v>
      </c>
      <c r="BL8147" s="157">
        <f t="shared" si="270"/>
        <v>9.500000000000007E-2</v>
      </c>
      <c r="BM8147" s="157">
        <f>IF('1b-NaturalGas'!$T$87="no","",ROUND(BL8147,4))</f>
        <v>9.5000000000000001E-2</v>
      </c>
      <c r="BN8147" s="157">
        <f>IF('1b-NaturalGas'!$T$88="no","",ROUND(BL8147,4))</f>
        <v>9.5000000000000001E-2</v>
      </c>
      <c r="BO8147" s="157">
        <f>IF('1b-NaturalGas'!$T$89="no","",ROUND(BL8147,4))</f>
        <v>9.5000000000000001E-2</v>
      </c>
      <c r="BP8147" s="157">
        <f>IF('1b-NaturalGas'!$T$90="no","not applicable (based on previous answers)",ROUND(BL8147,4))</f>
        <v>9.5000000000000001E-2</v>
      </c>
      <c r="BQ8147" s="157">
        <f>IF('1b-NaturalGas'!$T$91="no","not applicable (based on previous answers)",ROUND(BL8147,4))</f>
        <v>9.5000000000000001E-2</v>
      </c>
    </row>
    <row r="8148" spans="30:69" x14ac:dyDescent="0.25">
      <c r="AD8148" s="157">
        <f t="shared" si="269"/>
        <v>9.7000000000000072E-2</v>
      </c>
      <c r="AE8148" s="157">
        <f>IF('1a-Electricity'!$T$77="no","",ROUND(AD8148,4))</f>
        <v>9.7000000000000003E-2</v>
      </c>
      <c r="AF8148" s="157">
        <f>IF('1a-Electricity'!$T$78="no","",ROUND(AD8148,4))</f>
        <v>9.7000000000000003E-2</v>
      </c>
      <c r="AG8148" s="157">
        <f>IF('1a-Electricity'!$T$79="no","",ROUND(AD8148,4))</f>
        <v>9.7000000000000003E-2</v>
      </c>
      <c r="BL8148" s="157">
        <f t="shared" si="270"/>
        <v>9.6000000000000071E-2</v>
      </c>
      <c r="BM8148" s="157">
        <f>IF('1b-NaturalGas'!$T$87="no","",ROUND(BL8148,4))</f>
        <v>9.6000000000000002E-2</v>
      </c>
      <c r="BN8148" s="157">
        <f>IF('1b-NaturalGas'!$T$88="no","",ROUND(BL8148,4))</f>
        <v>9.6000000000000002E-2</v>
      </c>
      <c r="BO8148" s="157">
        <f>IF('1b-NaturalGas'!$T$89="no","",ROUND(BL8148,4))</f>
        <v>9.6000000000000002E-2</v>
      </c>
      <c r="BP8148" s="157">
        <f>IF('1b-NaturalGas'!$T$90="no","not applicable (based on previous answers)",ROUND(BL8148,4))</f>
        <v>9.6000000000000002E-2</v>
      </c>
      <c r="BQ8148" s="157">
        <f>IF('1b-NaturalGas'!$T$91="no","not applicable (based on previous answers)",ROUND(BL8148,4))</f>
        <v>9.6000000000000002E-2</v>
      </c>
    </row>
    <row r="8149" spans="30:69" x14ac:dyDescent="0.25">
      <c r="AD8149" s="157">
        <f t="shared" si="269"/>
        <v>9.8000000000000073E-2</v>
      </c>
      <c r="AE8149" s="157">
        <f>IF('1a-Electricity'!$T$77="no","",ROUND(AD8149,4))</f>
        <v>9.8000000000000004E-2</v>
      </c>
      <c r="AF8149" s="157">
        <f>IF('1a-Electricity'!$T$78="no","",ROUND(AD8149,4))</f>
        <v>9.8000000000000004E-2</v>
      </c>
      <c r="AG8149" s="157">
        <f>IF('1a-Electricity'!$T$79="no","",ROUND(AD8149,4))</f>
        <v>9.8000000000000004E-2</v>
      </c>
      <c r="BL8149" s="157">
        <f t="shared" si="270"/>
        <v>9.7000000000000072E-2</v>
      </c>
      <c r="BM8149" s="157">
        <f>IF('1b-NaturalGas'!$T$87="no","",ROUND(BL8149,4))</f>
        <v>9.7000000000000003E-2</v>
      </c>
      <c r="BN8149" s="157">
        <f>IF('1b-NaturalGas'!$T$88="no","",ROUND(BL8149,4))</f>
        <v>9.7000000000000003E-2</v>
      </c>
      <c r="BO8149" s="157">
        <f>IF('1b-NaturalGas'!$T$89="no","",ROUND(BL8149,4))</f>
        <v>9.7000000000000003E-2</v>
      </c>
      <c r="BP8149" s="157">
        <f>IF('1b-NaturalGas'!$T$90="no","not applicable (based on previous answers)",ROUND(BL8149,4))</f>
        <v>9.7000000000000003E-2</v>
      </c>
      <c r="BQ8149" s="157">
        <f>IF('1b-NaturalGas'!$T$91="no","not applicable (based on previous answers)",ROUND(BL8149,4))</f>
        <v>9.7000000000000003E-2</v>
      </c>
    </row>
    <row r="8150" spans="30:69" x14ac:dyDescent="0.25">
      <c r="AD8150" s="157">
        <f t="shared" si="269"/>
        <v>9.9000000000000074E-2</v>
      </c>
      <c r="AE8150" s="157">
        <f>IF('1a-Electricity'!$T$77="no","",ROUND(AD8150,4))</f>
        <v>9.9000000000000005E-2</v>
      </c>
      <c r="AF8150" s="157">
        <f>IF('1a-Electricity'!$T$78="no","",ROUND(AD8150,4))</f>
        <v>9.9000000000000005E-2</v>
      </c>
      <c r="AG8150" s="157">
        <f>IF('1a-Electricity'!$T$79="no","",ROUND(AD8150,4))</f>
        <v>9.9000000000000005E-2</v>
      </c>
      <c r="BL8150" s="157">
        <f t="shared" si="270"/>
        <v>9.8000000000000073E-2</v>
      </c>
      <c r="BM8150" s="157">
        <f>IF('1b-NaturalGas'!$T$87="no","",ROUND(BL8150,4))</f>
        <v>9.8000000000000004E-2</v>
      </c>
      <c r="BN8150" s="157">
        <f>IF('1b-NaturalGas'!$T$88="no","",ROUND(BL8150,4))</f>
        <v>9.8000000000000004E-2</v>
      </c>
      <c r="BO8150" s="157">
        <f>IF('1b-NaturalGas'!$T$89="no","",ROUND(BL8150,4))</f>
        <v>9.8000000000000004E-2</v>
      </c>
      <c r="BP8150" s="157">
        <f>IF('1b-NaturalGas'!$T$90="no","not applicable (based on previous answers)",ROUND(BL8150,4))</f>
        <v>9.8000000000000004E-2</v>
      </c>
      <c r="BQ8150" s="157">
        <f>IF('1b-NaturalGas'!$T$91="no","not applicable (based on previous answers)",ROUND(BL8150,4))</f>
        <v>9.8000000000000004E-2</v>
      </c>
    </row>
    <row r="8151" spans="30:69" x14ac:dyDescent="0.25">
      <c r="AD8151" s="157">
        <f t="shared" si="269"/>
        <v>0.10000000000000007</v>
      </c>
      <c r="AE8151" s="157">
        <f>IF('1a-Electricity'!$T$77="no","",ROUND(AD8151,4))</f>
        <v>0.1</v>
      </c>
      <c r="AF8151" s="157">
        <f>IF('1a-Electricity'!$T$78="no","",ROUND(AD8151,4))</f>
        <v>0.1</v>
      </c>
      <c r="AG8151" s="157">
        <f>IF('1a-Electricity'!$T$79="no","",ROUND(AD8151,4))</f>
        <v>0.1</v>
      </c>
      <c r="BL8151" s="157">
        <f t="shared" si="270"/>
        <v>9.9000000000000074E-2</v>
      </c>
      <c r="BM8151" s="157">
        <f>IF('1b-NaturalGas'!$T$87="no","",ROUND(BL8151,4))</f>
        <v>9.9000000000000005E-2</v>
      </c>
      <c r="BN8151" s="157">
        <f>IF('1b-NaturalGas'!$T$88="no","",ROUND(BL8151,4))</f>
        <v>9.9000000000000005E-2</v>
      </c>
      <c r="BO8151" s="157">
        <f>IF('1b-NaturalGas'!$T$89="no","",ROUND(BL8151,4))</f>
        <v>9.9000000000000005E-2</v>
      </c>
      <c r="BP8151" s="157">
        <f>IF('1b-NaturalGas'!$T$90="no","not applicable (based on previous answers)",ROUND(BL8151,4))</f>
        <v>9.9000000000000005E-2</v>
      </c>
      <c r="BQ8151" s="157">
        <f>IF('1b-NaturalGas'!$T$91="no","not applicable (based on previous answers)",ROUND(BL8151,4))</f>
        <v>9.9000000000000005E-2</v>
      </c>
    </row>
    <row r="8152" spans="30:69" x14ac:dyDescent="0.25">
      <c r="AD8152" s="157">
        <f t="shared" si="269"/>
        <v>0.10100000000000008</v>
      </c>
      <c r="AE8152" s="157">
        <f>IF('1a-Electricity'!$T$77="no","",ROUND(AD8152,4))</f>
        <v>0.10100000000000001</v>
      </c>
      <c r="AF8152" s="157">
        <f>IF('1a-Electricity'!$T$78="no","",ROUND(AD8152,4))</f>
        <v>0.10100000000000001</v>
      </c>
      <c r="AG8152" s="157">
        <f>IF('1a-Electricity'!$T$79="no","",ROUND(AD8152,4))</f>
        <v>0.10100000000000001</v>
      </c>
      <c r="BL8152" s="157">
        <f t="shared" si="270"/>
        <v>0.10000000000000007</v>
      </c>
      <c r="BM8152" s="157">
        <f>IF('1b-NaturalGas'!$T$87="no","",ROUND(BL8152,4))</f>
        <v>0.1</v>
      </c>
      <c r="BN8152" s="157">
        <f>IF('1b-NaturalGas'!$T$88="no","",ROUND(BL8152,4))</f>
        <v>0.1</v>
      </c>
      <c r="BO8152" s="157">
        <f>IF('1b-NaturalGas'!$T$89="no","",ROUND(BL8152,4))</f>
        <v>0.1</v>
      </c>
      <c r="BP8152" s="157">
        <f>IF('1b-NaturalGas'!$T$90="no","not applicable (based on previous answers)",ROUND(BL8152,4))</f>
        <v>0.1</v>
      </c>
      <c r="BQ8152" s="157">
        <f>IF('1b-NaturalGas'!$T$91="no","not applicable (based on previous answers)",ROUND(BL8152,4))</f>
        <v>0.1</v>
      </c>
    </row>
    <row r="8153" spans="30:69" x14ac:dyDescent="0.25">
      <c r="AD8153" s="157">
        <f t="shared" si="269"/>
        <v>0.10200000000000008</v>
      </c>
      <c r="AE8153" s="157">
        <f>IF('1a-Electricity'!$T$77="no","",ROUND(AD8153,4))</f>
        <v>0.10199999999999999</v>
      </c>
      <c r="AF8153" s="157">
        <f>IF('1a-Electricity'!$T$78="no","",ROUND(AD8153,4))</f>
        <v>0.10199999999999999</v>
      </c>
      <c r="AG8153" s="157">
        <f>IF('1a-Electricity'!$T$79="no","",ROUND(AD8153,4))</f>
        <v>0.10199999999999999</v>
      </c>
      <c r="BL8153" s="157">
        <f t="shared" si="270"/>
        <v>0.10100000000000008</v>
      </c>
      <c r="BM8153" s="157">
        <f>IF('1b-NaturalGas'!$T$87="no","",ROUND(BL8153,4))</f>
        <v>0.10100000000000001</v>
      </c>
      <c r="BN8153" s="157">
        <f>IF('1b-NaturalGas'!$T$88="no","",ROUND(BL8153,4))</f>
        <v>0.10100000000000001</v>
      </c>
      <c r="BO8153" s="157">
        <f>IF('1b-NaturalGas'!$T$89="no","",ROUND(BL8153,4))</f>
        <v>0.10100000000000001</v>
      </c>
      <c r="BP8153" s="157">
        <f>IF('1b-NaturalGas'!$T$90="no","not applicable (based on previous answers)",ROUND(BL8153,4))</f>
        <v>0.10100000000000001</v>
      </c>
      <c r="BQ8153" s="157">
        <f>IF('1b-NaturalGas'!$T$91="no","not applicable (based on previous answers)",ROUND(BL8153,4))</f>
        <v>0.10100000000000001</v>
      </c>
    </row>
    <row r="8154" spans="30:69" x14ac:dyDescent="0.25">
      <c r="AD8154" s="157">
        <f t="shared" si="269"/>
        <v>0.10300000000000008</v>
      </c>
      <c r="AE8154" s="157">
        <f>IF('1a-Electricity'!$T$77="no","",ROUND(AD8154,4))</f>
        <v>0.10299999999999999</v>
      </c>
      <c r="AF8154" s="157">
        <f>IF('1a-Electricity'!$T$78="no","",ROUND(AD8154,4))</f>
        <v>0.10299999999999999</v>
      </c>
      <c r="AG8154" s="157">
        <f>IF('1a-Electricity'!$T$79="no","",ROUND(AD8154,4))</f>
        <v>0.10299999999999999</v>
      </c>
      <c r="BL8154" s="157">
        <f t="shared" si="270"/>
        <v>0.10200000000000008</v>
      </c>
      <c r="BM8154" s="157">
        <f>IF('1b-NaturalGas'!$T$87="no","",ROUND(BL8154,4))</f>
        <v>0.10199999999999999</v>
      </c>
      <c r="BN8154" s="157">
        <f>IF('1b-NaturalGas'!$T$88="no","",ROUND(BL8154,4))</f>
        <v>0.10199999999999999</v>
      </c>
      <c r="BO8154" s="157">
        <f>IF('1b-NaturalGas'!$T$89="no","",ROUND(BL8154,4))</f>
        <v>0.10199999999999999</v>
      </c>
      <c r="BP8154" s="157">
        <f>IF('1b-NaturalGas'!$T$90="no","not applicable (based on previous answers)",ROUND(BL8154,4))</f>
        <v>0.10199999999999999</v>
      </c>
      <c r="BQ8154" s="157">
        <f>IF('1b-NaturalGas'!$T$91="no","not applicable (based on previous answers)",ROUND(BL8154,4))</f>
        <v>0.10199999999999999</v>
      </c>
    </row>
    <row r="8155" spans="30:69" x14ac:dyDescent="0.25">
      <c r="AD8155" s="157">
        <f t="shared" si="269"/>
        <v>0.10400000000000008</v>
      </c>
      <c r="AE8155" s="157">
        <f>IF('1a-Electricity'!$T$77="no","",ROUND(AD8155,4))</f>
        <v>0.104</v>
      </c>
      <c r="AF8155" s="157">
        <f>IF('1a-Electricity'!$T$78="no","",ROUND(AD8155,4))</f>
        <v>0.104</v>
      </c>
      <c r="AG8155" s="157">
        <f>IF('1a-Electricity'!$T$79="no","",ROUND(AD8155,4))</f>
        <v>0.104</v>
      </c>
      <c r="BL8155" s="157">
        <f t="shared" si="270"/>
        <v>0.10300000000000008</v>
      </c>
      <c r="BM8155" s="157">
        <f>IF('1b-NaturalGas'!$T$87="no","",ROUND(BL8155,4))</f>
        <v>0.10299999999999999</v>
      </c>
      <c r="BN8155" s="157">
        <f>IF('1b-NaturalGas'!$T$88="no","",ROUND(BL8155,4))</f>
        <v>0.10299999999999999</v>
      </c>
      <c r="BO8155" s="157">
        <f>IF('1b-NaturalGas'!$T$89="no","",ROUND(BL8155,4))</f>
        <v>0.10299999999999999</v>
      </c>
      <c r="BP8155" s="157">
        <f>IF('1b-NaturalGas'!$T$90="no","not applicable (based on previous answers)",ROUND(BL8155,4))</f>
        <v>0.10299999999999999</v>
      </c>
      <c r="BQ8155" s="157">
        <f>IF('1b-NaturalGas'!$T$91="no","not applicable (based on previous answers)",ROUND(BL8155,4))</f>
        <v>0.10299999999999999</v>
      </c>
    </row>
    <row r="8156" spans="30:69" x14ac:dyDescent="0.25">
      <c r="AD8156" s="157">
        <f t="shared" si="269"/>
        <v>0.10500000000000008</v>
      </c>
      <c r="AE8156" s="157">
        <f>IF('1a-Electricity'!$T$77="no","",ROUND(AD8156,4))</f>
        <v>0.105</v>
      </c>
      <c r="AF8156" s="157">
        <f>IF('1a-Electricity'!$T$78="no","",ROUND(AD8156,4))</f>
        <v>0.105</v>
      </c>
      <c r="AG8156" s="157">
        <f>IF('1a-Electricity'!$T$79="no","",ROUND(AD8156,4))</f>
        <v>0.105</v>
      </c>
      <c r="BL8156" s="157">
        <f t="shared" si="270"/>
        <v>0.10400000000000008</v>
      </c>
      <c r="BM8156" s="157">
        <f>IF('1b-NaturalGas'!$T$87="no","",ROUND(BL8156,4))</f>
        <v>0.104</v>
      </c>
      <c r="BN8156" s="157">
        <f>IF('1b-NaturalGas'!$T$88="no","",ROUND(BL8156,4))</f>
        <v>0.104</v>
      </c>
      <c r="BO8156" s="157">
        <f>IF('1b-NaturalGas'!$T$89="no","",ROUND(BL8156,4))</f>
        <v>0.104</v>
      </c>
      <c r="BP8156" s="157">
        <f>IF('1b-NaturalGas'!$T$90="no","not applicable (based on previous answers)",ROUND(BL8156,4))</f>
        <v>0.104</v>
      </c>
      <c r="BQ8156" s="157">
        <f>IF('1b-NaturalGas'!$T$91="no","not applicable (based on previous answers)",ROUND(BL8156,4))</f>
        <v>0.104</v>
      </c>
    </row>
    <row r="8157" spans="30:69" x14ac:dyDescent="0.25">
      <c r="AD8157" s="157">
        <f t="shared" si="269"/>
        <v>0.10600000000000008</v>
      </c>
      <c r="AE8157" s="157">
        <f>IF('1a-Electricity'!$T$77="no","",ROUND(AD8157,4))</f>
        <v>0.106</v>
      </c>
      <c r="AF8157" s="157">
        <f>IF('1a-Electricity'!$T$78="no","",ROUND(AD8157,4))</f>
        <v>0.106</v>
      </c>
      <c r="AG8157" s="157">
        <f>IF('1a-Electricity'!$T$79="no","",ROUND(AD8157,4))</f>
        <v>0.106</v>
      </c>
      <c r="BL8157" s="157">
        <f t="shared" si="270"/>
        <v>0.10500000000000008</v>
      </c>
      <c r="BM8157" s="157">
        <f>IF('1b-NaturalGas'!$T$87="no","",ROUND(BL8157,4))</f>
        <v>0.105</v>
      </c>
      <c r="BN8157" s="157">
        <f>IF('1b-NaturalGas'!$T$88="no","",ROUND(BL8157,4))</f>
        <v>0.105</v>
      </c>
      <c r="BO8157" s="157">
        <f>IF('1b-NaturalGas'!$T$89="no","",ROUND(BL8157,4))</f>
        <v>0.105</v>
      </c>
      <c r="BP8157" s="157">
        <f>IF('1b-NaturalGas'!$T$90="no","not applicable (based on previous answers)",ROUND(BL8157,4))</f>
        <v>0.105</v>
      </c>
      <c r="BQ8157" s="157">
        <f>IF('1b-NaturalGas'!$T$91="no","not applicable (based on previous answers)",ROUND(BL8157,4))</f>
        <v>0.105</v>
      </c>
    </row>
    <row r="8158" spans="30:69" x14ac:dyDescent="0.25">
      <c r="AD8158" s="157">
        <f t="shared" si="269"/>
        <v>0.10700000000000008</v>
      </c>
      <c r="AE8158" s="157">
        <f>IF('1a-Electricity'!$T$77="no","",ROUND(AD8158,4))</f>
        <v>0.107</v>
      </c>
      <c r="AF8158" s="157">
        <f>IF('1a-Electricity'!$T$78="no","",ROUND(AD8158,4))</f>
        <v>0.107</v>
      </c>
      <c r="AG8158" s="157">
        <f>IF('1a-Electricity'!$T$79="no","",ROUND(AD8158,4))</f>
        <v>0.107</v>
      </c>
      <c r="BL8158" s="157">
        <f t="shared" si="270"/>
        <v>0.10600000000000008</v>
      </c>
      <c r="BM8158" s="157">
        <f>IF('1b-NaturalGas'!$T$87="no","",ROUND(BL8158,4))</f>
        <v>0.106</v>
      </c>
      <c r="BN8158" s="157">
        <f>IF('1b-NaturalGas'!$T$88="no","",ROUND(BL8158,4))</f>
        <v>0.106</v>
      </c>
      <c r="BO8158" s="157">
        <f>IF('1b-NaturalGas'!$T$89="no","",ROUND(BL8158,4))</f>
        <v>0.106</v>
      </c>
      <c r="BP8158" s="157">
        <f>IF('1b-NaturalGas'!$T$90="no","not applicable (based on previous answers)",ROUND(BL8158,4))</f>
        <v>0.106</v>
      </c>
      <c r="BQ8158" s="157">
        <f>IF('1b-NaturalGas'!$T$91="no","not applicable (based on previous answers)",ROUND(BL8158,4))</f>
        <v>0.106</v>
      </c>
    </row>
    <row r="8159" spans="30:69" x14ac:dyDescent="0.25">
      <c r="AD8159" s="157">
        <f t="shared" si="269"/>
        <v>0.10800000000000008</v>
      </c>
      <c r="AE8159" s="157">
        <f>IF('1a-Electricity'!$T$77="no","",ROUND(AD8159,4))</f>
        <v>0.108</v>
      </c>
      <c r="AF8159" s="157">
        <f>IF('1a-Electricity'!$T$78="no","",ROUND(AD8159,4))</f>
        <v>0.108</v>
      </c>
      <c r="AG8159" s="157">
        <f>IF('1a-Electricity'!$T$79="no","",ROUND(AD8159,4))</f>
        <v>0.108</v>
      </c>
      <c r="BL8159" s="157">
        <f t="shared" si="270"/>
        <v>0.10700000000000008</v>
      </c>
      <c r="BM8159" s="157">
        <f>IF('1b-NaturalGas'!$T$87="no","",ROUND(BL8159,4))</f>
        <v>0.107</v>
      </c>
      <c r="BN8159" s="157">
        <f>IF('1b-NaturalGas'!$T$88="no","",ROUND(BL8159,4))</f>
        <v>0.107</v>
      </c>
      <c r="BO8159" s="157">
        <f>IF('1b-NaturalGas'!$T$89="no","",ROUND(BL8159,4))</f>
        <v>0.107</v>
      </c>
      <c r="BP8159" s="157">
        <f>IF('1b-NaturalGas'!$T$90="no","not applicable (based on previous answers)",ROUND(BL8159,4))</f>
        <v>0.107</v>
      </c>
      <c r="BQ8159" s="157">
        <f>IF('1b-NaturalGas'!$T$91="no","not applicable (based on previous answers)",ROUND(BL8159,4))</f>
        <v>0.107</v>
      </c>
    </row>
    <row r="8160" spans="30:69" x14ac:dyDescent="0.25">
      <c r="AD8160" s="157">
        <f t="shared" si="269"/>
        <v>0.10900000000000008</v>
      </c>
      <c r="AE8160" s="157">
        <f>IF('1a-Electricity'!$T$77="no","",ROUND(AD8160,4))</f>
        <v>0.109</v>
      </c>
      <c r="AF8160" s="157">
        <f>IF('1a-Electricity'!$T$78="no","",ROUND(AD8160,4))</f>
        <v>0.109</v>
      </c>
      <c r="AG8160" s="157">
        <f>IF('1a-Electricity'!$T$79="no","",ROUND(AD8160,4))</f>
        <v>0.109</v>
      </c>
      <c r="BL8160" s="157">
        <f t="shared" si="270"/>
        <v>0.10800000000000008</v>
      </c>
      <c r="BM8160" s="157">
        <f>IF('1b-NaturalGas'!$T$87="no","",ROUND(BL8160,4))</f>
        <v>0.108</v>
      </c>
      <c r="BN8160" s="157">
        <f>IF('1b-NaturalGas'!$T$88="no","",ROUND(BL8160,4))</f>
        <v>0.108</v>
      </c>
      <c r="BO8160" s="157">
        <f>IF('1b-NaturalGas'!$T$89="no","",ROUND(BL8160,4))</f>
        <v>0.108</v>
      </c>
      <c r="BP8160" s="157">
        <f>IF('1b-NaturalGas'!$T$90="no","not applicable (based on previous answers)",ROUND(BL8160,4))</f>
        <v>0.108</v>
      </c>
      <c r="BQ8160" s="157">
        <f>IF('1b-NaturalGas'!$T$91="no","not applicable (based on previous answers)",ROUND(BL8160,4))</f>
        <v>0.108</v>
      </c>
    </row>
    <row r="8161" spans="30:69" x14ac:dyDescent="0.25">
      <c r="AD8161" s="157">
        <f t="shared" si="269"/>
        <v>0.11000000000000008</v>
      </c>
      <c r="AE8161" s="157">
        <f>IF('1a-Electricity'!$T$77="no","",ROUND(AD8161,4))</f>
        <v>0.11</v>
      </c>
      <c r="AF8161" s="157">
        <f>IF('1a-Electricity'!$T$78="no","",ROUND(AD8161,4))</f>
        <v>0.11</v>
      </c>
      <c r="AG8161" s="157">
        <f>IF('1a-Electricity'!$T$79="no","",ROUND(AD8161,4))</f>
        <v>0.11</v>
      </c>
      <c r="BL8161" s="157">
        <f t="shared" si="270"/>
        <v>0.10900000000000008</v>
      </c>
      <c r="BM8161" s="157">
        <f>IF('1b-NaturalGas'!$T$87="no","",ROUND(BL8161,4))</f>
        <v>0.109</v>
      </c>
      <c r="BN8161" s="157">
        <f>IF('1b-NaturalGas'!$T$88="no","",ROUND(BL8161,4))</f>
        <v>0.109</v>
      </c>
      <c r="BO8161" s="157">
        <f>IF('1b-NaturalGas'!$T$89="no","",ROUND(BL8161,4))</f>
        <v>0.109</v>
      </c>
      <c r="BP8161" s="157">
        <f>IF('1b-NaturalGas'!$T$90="no","not applicable (based on previous answers)",ROUND(BL8161,4))</f>
        <v>0.109</v>
      </c>
      <c r="BQ8161" s="157">
        <f>IF('1b-NaturalGas'!$T$91="no","not applicable (based on previous answers)",ROUND(BL8161,4))</f>
        <v>0.109</v>
      </c>
    </row>
    <row r="8162" spans="30:69" x14ac:dyDescent="0.25">
      <c r="AD8162" s="157">
        <f t="shared" si="269"/>
        <v>0.11100000000000008</v>
      </c>
      <c r="AE8162" s="157">
        <f>IF('1a-Electricity'!$T$77="no","",ROUND(AD8162,4))</f>
        <v>0.111</v>
      </c>
      <c r="AF8162" s="157">
        <f>IF('1a-Electricity'!$T$78="no","",ROUND(AD8162,4))</f>
        <v>0.111</v>
      </c>
      <c r="AG8162" s="157">
        <f>IF('1a-Electricity'!$T$79="no","",ROUND(AD8162,4))</f>
        <v>0.111</v>
      </c>
      <c r="BL8162" s="157">
        <f t="shared" si="270"/>
        <v>0.11000000000000008</v>
      </c>
      <c r="BM8162" s="157">
        <f>IF('1b-NaturalGas'!$T$87="no","",ROUND(BL8162,4))</f>
        <v>0.11</v>
      </c>
      <c r="BN8162" s="157">
        <f>IF('1b-NaturalGas'!$T$88="no","",ROUND(BL8162,4))</f>
        <v>0.11</v>
      </c>
      <c r="BO8162" s="157">
        <f>IF('1b-NaturalGas'!$T$89="no","",ROUND(BL8162,4))</f>
        <v>0.11</v>
      </c>
      <c r="BP8162" s="157">
        <f>IF('1b-NaturalGas'!$T$90="no","not applicable (based on previous answers)",ROUND(BL8162,4))</f>
        <v>0.11</v>
      </c>
      <c r="BQ8162" s="157">
        <f>IF('1b-NaturalGas'!$T$91="no","not applicable (based on previous answers)",ROUND(BL8162,4))</f>
        <v>0.11</v>
      </c>
    </row>
    <row r="8163" spans="30:69" x14ac:dyDescent="0.25">
      <c r="AD8163" s="157">
        <f t="shared" si="269"/>
        <v>0.11200000000000009</v>
      </c>
      <c r="AE8163" s="157">
        <f>IF('1a-Electricity'!$T$77="no","",ROUND(AD8163,4))</f>
        <v>0.112</v>
      </c>
      <c r="AF8163" s="157">
        <f>IF('1a-Electricity'!$T$78="no","",ROUND(AD8163,4))</f>
        <v>0.112</v>
      </c>
      <c r="AG8163" s="157">
        <f>IF('1a-Electricity'!$T$79="no","",ROUND(AD8163,4))</f>
        <v>0.112</v>
      </c>
      <c r="BL8163" s="157">
        <f t="shared" si="270"/>
        <v>0.11100000000000008</v>
      </c>
      <c r="BM8163" s="157">
        <f>IF('1b-NaturalGas'!$T$87="no","",ROUND(BL8163,4))</f>
        <v>0.111</v>
      </c>
      <c r="BN8163" s="157">
        <f>IF('1b-NaturalGas'!$T$88="no","",ROUND(BL8163,4))</f>
        <v>0.111</v>
      </c>
      <c r="BO8163" s="157">
        <f>IF('1b-NaturalGas'!$T$89="no","",ROUND(BL8163,4))</f>
        <v>0.111</v>
      </c>
      <c r="BP8163" s="157">
        <f>IF('1b-NaturalGas'!$T$90="no","not applicable (based on previous answers)",ROUND(BL8163,4))</f>
        <v>0.111</v>
      </c>
      <c r="BQ8163" s="157">
        <f>IF('1b-NaturalGas'!$T$91="no","not applicable (based on previous answers)",ROUND(BL8163,4))</f>
        <v>0.111</v>
      </c>
    </row>
    <row r="8164" spans="30:69" x14ac:dyDescent="0.25">
      <c r="AD8164" s="157">
        <f t="shared" si="269"/>
        <v>0.11300000000000009</v>
      </c>
      <c r="AE8164" s="157">
        <f>IF('1a-Electricity'!$T$77="no","",ROUND(AD8164,4))</f>
        <v>0.113</v>
      </c>
      <c r="AF8164" s="157">
        <f>IF('1a-Electricity'!$T$78="no","",ROUND(AD8164,4))</f>
        <v>0.113</v>
      </c>
      <c r="AG8164" s="157">
        <f>IF('1a-Electricity'!$T$79="no","",ROUND(AD8164,4))</f>
        <v>0.113</v>
      </c>
      <c r="BL8164" s="157">
        <f t="shared" si="270"/>
        <v>0.11200000000000009</v>
      </c>
      <c r="BM8164" s="157">
        <f>IF('1b-NaturalGas'!$T$87="no","",ROUND(BL8164,4))</f>
        <v>0.112</v>
      </c>
      <c r="BN8164" s="157">
        <f>IF('1b-NaturalGas'!$T$88="no","",ROUND(BL8164,4))</f>
        <v>0.112</v>
      </c>
      <c r="BO8164" s="157">
        <f>IF('1b-NaturalGas'!$T$89="no","",ROUND(BL8164,4))</f>
        <v>0.112</v>
      </c>
      <c r="BP8164" s="157">
        <f>IF('1b-NaturalGas'!$T$90="no","not applicable (based on previous answers)",ROUND(BL8164,4))</f>
        <v>0.112</v>
      </c>
      <c r="BQ8164" s="157">
        <f>IF('1b-NaturalGas'!$T$91="no","not applicable (based on previous answers)",ROUND(BL8164,4))</f>
        <v>0.112</v>
      </c>
    </row>
    <row r="8165" spans="30:69" x14ac:dyDescent="0.25">
      <c r="AD8165" s="157">
        <f t="shared" si="269"/>
        <v>0.11400000000000009</v>
      </c>
      <c r="AE8165" s="157">
        <f>IF('1a-Electricity'!$T$77="no","",ROUND(AD8165,4))</f>
        <v>0.114</v>
      </c>
      <c r="AF8165" s="157">
        <f>IF('1a-Electricity'!$T$78="no","",ROUND(AD8165,4))</f>
        <v>0.114</v>
      </c>
      <c r="AG8165" s="157">
        <f>IF('1a-Electricity'!$T$79="no","",ROUND(AD8165,4))</f>
        <v>0.114</v>
      </c>
      <c r="BL8165" s="157">
        <f t="shared" si="270"/>
        <v>0.11300000000000009</v>
      </c>
      <c r="BM8165" s="157">
        <f>IF('1b-NaturalGas'!$T$87="no","",ROUND(BL8165,4))</f>
        <v>0.113</v>
      </c>
      <c r="BN8165" s="157">
        <f>IF('1b-NaturalGas'!$T$88="no","",ROUND(BL8165,4))</f>
        <v>0.113</v>
      </c>
      <c r="BO8165" s="157">
        <f>IF('1b-NaturalGas'!$T$89="no","",ROUND(BL8165,4))</f>
        <v>0.113</v>
      </c>
      <c r="BP8165" s="157">
        <f>IF('1b-NaturalGas'!$T$90="no","not applicable (based on previous answers)",ROUND(BL8165,4))</f>
        <v>0.113</v>
      </c>
      <c r="BQ8165" s="157">
        <f>IF('1b-NaturalGas'!$T$91="no","not applicable (based on previous answers)",ROUND(BL8165,4))</f>
        <v>0.113</v>
      </c>
    </row>
    <row r="8166" spans="30:69" x14ac:dyDescent="0.25">
      <c r="AD8166" s="157">
        <f t="shared" si="269"/>
        <v>0.11500000000000009</v>
      </c>
      <c r="AE8166" s="157">
        <f>IF('1a-Electricity'!$T$77="no","",ROUND(AD8166,4))</f>
        <v>0.115</v>
      </c>
      <c r="AF8166" s="157">
        <f>IF('1a-Electricity'!$T$78="no","",ROUND(AD8166,4))</f>
        <v>0.115</v>
      </c>
      <c r="AG8166" s="157">
        <f>IF('1a-Electricity'!$T$79="no","",ROUND(AD8166,4))</f>
        <v>0.115</v>
      </c>
      <c r="BL8166" s="157">
        <f t="shared" si="270"/>
        <v>0.11400000000000009</v>
      </c>
      <c r="BM8166" s="157">
        <f>IF('1b-NaturalGas'!$T$87="no","",ROUND(BL8166,4))</f>
        <v>0.114</v>
      </c>
      <c r="BN8166" s="157">
        <f>IF('1b-NaturalGas'!$T$88="no","",ROUND(BL8166,4))</f>
        <v>0.114</v>
      </c>
      <c r="BO8166" s="157">
        <f>IF('1b-NaturalGas'!$T$89="no","",ROUND(BL8166,4))</f>
        <v>0.114</v>
      </c>
      <c r="BP8166" s="157">
        <f>IF('1b-NaturalGas'!$T$90="no","not applicable (based on previous answers)",ROUND(BL8166,4))</f>
        <v>0.114</v>
      </c>
      <c r="BQ8166" s="157">
        <f>IF('1b-NaturalGas'!$T$91="no","not applicable (based on previous answers)",ROUND(BL8166,4))</f>
        <v>0.114</v>
      </c>
    </row>
    <row r="8167" spans="30:69" x14ac:dyDescent="0.25">
      <c r="AD8167" s="157">
        <f t="shared" si="269"/>
        <v>0.11600000000000009</v>
      </c>
      <c r="AE8167" s="157">
        <f>IF('1a-Electricity'!$T$77="no","",ROUND(AD8167,4))</f>
        <v>0.11600000000000001</v>
      </c>
      <c r="AF8167" s="157">
        <f>IF('1a-Electricity'!$T$78="no","",ROUND(AD8167,4))</f>
        <v>0.11600000000000001</v>
      </c>
      <c r="AG8167" s="157">
        <f>IF('1a-Electricity'!$T$79="no","",ROUND(AD8167,4))</f>
        <v>0.11600000000000001</v>
      </c>
      <c r="BL8167" s="157">
        <f t="shared" si="270"/>
        <v>0.11500000000000009</v>
      </c>
      <c r="BM8167" s="157">
        <f>IF('1b-NaturalGas'!$T$87="no","",ROUND(BL8167,4))</f>
        <v>0.115</v>
      </c>
      <c r="BN8167" s="157">
        <f>IF('1b-NaturalGas'!$T$88="no","",ROUND(BL8167,4))</f>
        <v>0.115</v>
      </c>
      <c r="BO8167" s="157">
        <f>IF('1b-NaturalGas'!$T$89="no","",ROUND(BL8167,4))</f>
        <v>0.115</v>
      </c>
      <c r="BP8167" s="157">
        <f>IF('1b-NaturalGas'!$T$90="no","not applicable (based on previous answers)",ROUND(BL8167,4))</f>
        <v>0.115</v>
      </c>
      <c r="BQ8167" s="157">
        <f>IF('1b-NaturalGas'!$T$91="no","not applicable (based on previous answers)",ROUND(BL8167,4))</f>
        <v>0.115</v>
      </c>
    </row>
    <row r="8168" spans="30:69" x14ac:dyDescent="0.25">
      <c r="AD8168" s="157">
        <f t="shared" si="269"/>
        <v>0.11700000000000009</v>
      </c>
      <c r="AE8168" s="157">
        <f>IF('1a-Electricity'!$T$77="no","",ROUND(AD8168,4))</f>
        <v>0.11700000000000001</v>
      </c>
      <c r="AF8168" s="157">
        <f>IF('1a-Electricity'!$T$78="no","",ROUND(AD8168,4))</f>
        <v>0.11700000000000001</v>
      </c>
      <c r="AG8168" s="157">
        <f>IF('1a-Electricity'!$T$79="no","",ROUND(AD8168,4))</f>
        <v>0.11700000000000001</v>
      </c>
      <c r="BL8168" s="157">
        <f t="shared" si="270"/>
        <v>0.11600000000000009</v>
      </c>
      <c r="BM8168" s="157">
        <f>IF('1b-NaturalGas'!$T$87="no","",ROUND(BL8168,4))</f>
        <v>0.11600000000000001</v>
      </c>
      <c r="BN8168" s="157">
        <f>IF('1b-NaturalGas'!$T$88="no","",ROUND(BL8168,4))</f>
        <v>0.11600000000000001</v>
      </c>
      <c r="BO8168" s="157">
        <f>IF('1b-NaturalGas'!$T$89="no","",ROUND(BL8168,4))</f>
        <v>0.11600000000000001</v>
      </c>
      <c r="BP8168" s="157">
        <f>IF('1b-NaturalGas'!$T$90="no","not applicable (based on previous answers)",ROUND(BL8168,4))</f>
        <v>0.11600000000000001</v>
      </c>
      <c r="BQ8168" s="157">
        <f>IF('1b-NaturalGas'!$T$91="no","not applicable (based on previous answers)",ROUND(BL8168,4))</f>
        <v>0.11600000000000001</v>
      </c>
    </row>
    <row r="8169" spans="30:69" x14ac:dyDescent="0.25">
      <c r="AD8169" s="157">
        <f t="shared" si="269"/>
        <v>0.11800000000000009</v>
      </c>
      <c r="AE8169" s="157">
        <f>IF('1a-Electricity'!$T$77="no","",ROUND(AD8169,4))</f>
        <v>0.11799999999999999</v>
      </c>
      <c r="AF8169" s="157">
        <f>IF('1a-Electricity'!$T$78="no","",ROUND(AD8169,4))</f>
        <v>0.11799999999999999</v>
      </c>
      <c r="AG8169" s="157">
        <f>IF('1a-Electricity'!$T$79="no","",ROUND(AD8169,4))</f>
        <v>0.11799999999999999</v>
      </c>
      <c r="BL8169" s="157">
        <f t="shared" si="270"/>
        <v>0.11700000000000009</v>
      </c>
      <c r="BM8169" s="157">
        <f>IF('1b-NaturalGas'!$T$87="no","",ROUND(BL8169,4))</f>
        <v>0.11700000000000001</v>
      </c>
      <c r="BN8169" s="157">
        <f>IF('1b-NaturalGas'!$T$88="no","",ROUND(BL8169,4))</f>
        <v>0.11700000000000001</v>
      </c>
      <c r="BO8169" s="157">
        <f>IF('1b-NaturalGas'!$T$89="no","",ROUND(BL8169,4))</f>
        <v>0.11700000000000001</v>
      </c>
      <c r="BP8169" s="157">
        <f>IF('1b-NaturalGas'!$T$90="no","not applicable (based on previous answers)",ROUND(BL8169,4))</f>
        <v>0.11700000000000001</v>
      </c>
      <c r="BQ8169" s="157">
        <f>IF('1b-NaturalGas'!$T$91="no","not applicable (based on previous answers)",ROUND(BL8169,4))</f>
        <v>0.11700000000000001</v>
      </c>
    </row>
    <row r="8170" spans="30:69" x14ac:dyDescent="0.25">
      <c r="AD8170" s="157">
        <f t="shared" si="269"/>
        <v>0.11900000000000009</v>
      </c>
      <c r="AE8170" s="157">
        <f>IF('1a-Electricity'!$T$77="no","",ROUND(AD8170,4))</f>
        <v>0.11899999999999999</v>
      </c>
      <c r="AF8170" s="157">
        <f>IF('1a-Electricity'!$T$78="no","",ROUND(AD8170,4))</f>
        <v>0.11899999999999999</v>
      </c>
      <c r="AG8170" s="157">
        <f>IF('1a-Electricity'!$T$79="no","",ROUND(AD8170,4))</f>
        <v>0.11899999999999999</v>
      </c>
      <c r="BL8170" s="157">
        <f t="shared" si="270"/>
        <v>0.11800000000000009</v>
      </c>
      <c r="BM8170" s="157">
        <f>IF('1b-NaturalGas'!$T$87="no","",ROUND(BL8170,4))</f>
        <v>0.11799999999999999</v>
      </c>
      <c r="BN8170" s="157">
        <f>IF('1b-NaturalGas'!$T$88="no","",ROUND(BL8170,4))</f>
        <v>0.11799999999999999</v>
      </c>
      <c r="BO8170" s="157">
        <f>IF('1b-NaturalGas'!$T$89="no","",ROUND(BL8170,4))</f>
        <v>0.11799999999999999</v>
      </c>
      <c r="BP8170" s="157">
        <f>IF('1b-NaturalGas'!$T$90="no","not applicable (based on previous answers)",ROUND(BL8170,4))</f>
        <v>0.11799999999999999</v>
      </c>
      <c r="BQ8170" s="157">
        <f>IF('1b-NaturalGas'!$T$91="no","not applicable (based on previous answers)",ROUND(BL8170,4))</f>
        <v>0.11799999999999999</v>
      </c>
    </row>
    <row r="8171" spans="30:69" x14ac:dyDescent="0.25">
      <c r="AD8171" s="157">
        <f t="shared" si="269"/>
        <v>0.12000000000000009</v>
      </c>
      <c r="AE8171" s="157">
        <f>IF('1a-Electricity'!$T$77="no","",ROUND(AD8171,4))</f>
        <v>0.12</v>
      </c>
      <c r="AF8171" s="157">
        <f>IF('1a-Electricity'!$T$78="no","",ROUND(AD8171,4))</f>
        <v>0.12</v>
      </c>
      <c r="AG8171" s="157">
        <f>IF('1a-Electricity'!$T$79="no","",ROUND(AD8171,4))</f>
        <v>0.12</v>
      </c>
      <c r="BL8171" s="157">
        <f t="shared" si="270"/>
        <v>0.11900000000000009</v>
      </c>
      <c r="BM8171" s="157">
        <f>IF('1b-NaturalGas'!$T$87="no","",ROUND(BL8171,4))</f>
        <v>0.11899999999999999</v>
      </c>
      <c r="BN8171" s="157">
        <f>IF('1b-NaturalGas'!$T$88="no","",ROUND(BL8171,4))</f>
        <v>0.11899999999999999</v>
      </c>
      <c r="BO8171" s="157">
        <f>IF('1b-NaturalGas'!$T$89="no","",ROUND(BL8171,4))</f>
        <v>0.11899999999999999</v>
      </c>
      <c r="BP8171" s="157">
        <f>IF('1b-NaturalGas'!$T$90="no","not applicable (based on previous answers)",ROUND(BL8171,4))</f>
        <v>0.11899999999999999</v>
      </c>
      <c r="BQ8171" s="157">
        <f>IF('1b-NaturalGas'!$T$91="no","not applicable (based on previous answers)",ROUND(BL8171,4))</f>
        <v>0.11899999999999999</v>
      </c>
    </row>
    <row r="8172" spans="30:69" x14ac:dyDescent="0.25">
      <c r="AD8172" s="157">
        <f t="shared" ref="AD8172:AD8235" si="271">AD8171+0.001</f>
        <v>0.12100000000000009</v>
      </c>
      <c r="AE8172" s="157">
        <f>IF('1a-Electricity'!$T$77="no","",ROUND(AD8172,4))</f>
        <v>0.121</v>
      </c>
      <c r="AF8172" s="157">
        <f>IF('1a-Electricity'!$T$78="no","",ROUND(AD8172,4))</f>
        <v>0.121</v>
      </c>
      <c r="AG8172" s="157">
        <f>IF('1a-Electricity'!$T$79="no","",ROUND(AD8172,4))</f>
        <v>0.121</v>
      </c>
      <c r="BL8172" s="157">
        <f t="shared" si="270"/>
        <v>0.12000000000000009</v>
      </c>
      <c r="BM8172" s="157">
        <f>IF('1b-NaturalGas'!$T$87="no","",ROUND(BL8172,4))</f>
        <v>0.12</v>
      </c>
      <c r="BN8172" s="157">
        <f>IF('1b-NaturalGas'!$T$88="no","",ROUND(BL8172,4))</f>
        <v>0.12</v>
      </c>
      <c r="BO8172" s="157">
        <f>IF('1b-NaturalGas'!$T$89="no","",ROUND(BL8172,4))</f>
        <v>0.12</v>
      </c>
      <c r="BP8172" s="157">
        <f>IF('1b-NaturalGas'!$T$90="no","not applicable (based on previous answers)",ROUND(BL8172,4))</f>
        <v>0.12</v>
      </c>
      <c r="BQ8172" s="157">
        <f>IF('1b-NaturalGas'!$T$91="no","not applicable (based on previous answers)",ROUND(BL8172,4))</f>
        <v>0.12</v>
      </c>
    </row>
    <row r="8173" spans="30:69" x14ac:dyDescent="0.25">
      <c r="AD8173" s="157">
        <f t="shared" si="271"/>
        <v>0.12200000000000009</v>
      </c>
      <c r="AE8173" s="157">
        <f>IF('1a-Electricity'!$T$77="no","",ROUND(AD8173,4))</f>
        <v>0.122</v>
      </c>
      <c r="AF8173" s="157">
        <f>IF('1a-Electricity'!$T$78="no","",ROUND(AD8173,4))</f>
        <v>0.122</v>
      </c>
      <c r="AG8173" s="157">
        <f>IF('1a-Electricity'!$T$79="no","",ROUND(AD8173,4))</f>
        <v>0.122</v>
      </c>
      <c r="BL8173" s="157">
        <f t="shared" ref="BL8173:BL8236" si="272">BL8172+0.001</f>
        <v>0.12100000000000009</v>
      </c>
      <c r="BM8173" s="157">
        <f>IF('1b-NaturalGas'!$T$87="no","",ROUND(BL8173,4))</f>
        <v>0.121</v>
      </c>
      <c r="BN8173" s="157">
        <f>IF('1b-NaturalGas'!$T$88="no","",ROUND(BL8173,4))</f>
        <v>0.121</v>
      </c>
      <c r="BO8173" s="157">
        <f>IF('1b-NaturalGas'!$T$89="no","",ROUND(BL8173,4))</f>
        <v>0.121</v>
      </c>
      <c r="BP8173" s="157">
        <f>IF('1b-NaturalGas'!$T$90="no","not applicable (based on previous answers)",ROUND(BL8173,4))</f>
        <v>0.121</v>
      </c>
      <c r="BQ8173" s="157">
        <f>IF('1b-NaturalGas'!$T$91="no","not applicable (based on previous answers)",ROUND(BL8173,4))</f>
        <v>0.121</v>
      </c>
    </row>
    <row r="8174" spans="30:69" x14ac:dyDescent="0.25">
      <c r="AD8174" s="157">
        <f t="shared" si="271"/>
        <v>0.1230000000000001</v>
      </c>
      <c r="AE8174" s="157">
        <f>IF('1a-Electricity'!$T$77="no","",ROUND(AD8174,4))</f>
        <v>0.123</v>
      </c>
      <c r="AF8174" s="157">
        <f>IF('1a-Electricity'!$T$78="no","",ROUND(AD8174,4))</f>
        <v>0.123</v>
      </c>
      <c r="AG8174" s="157">
        <f>IF('1a-Electricity'!$T$79="no","",ROUND(AD8174,4))</f>
        <v>0.123</v>
      </c>
      <c r="BL8174" s="157">
        <f t="shared" si="272"/>
        <v>0.12200000000000009</v>
      </c>
      <c r="BM8174" s="157">
        <f>IF('1b-NaturalGas'!$T$87="no","",ROUND(BL8174,4))</f>
        <v>0.122</v>
      </c>
      <c r="BN8174" s="157">
        <f>IF('1b-NaturalGas'!$T$88="no","",ROUND(BL8174,4))</f>
        <v>0.122</v>
      </c>
      <c r="BO8174" s="157">
        <f>IF('1b-NaturalGas'!$T$89="no","",ROUND(BL8174,4))</f>
        <v>0.122</v>
      </c>
      <c r="BP8174" s="157">
        <f>IF('1b-NaturalGas'!$T$90="no","not applicable (based on previous answers)",ROUND(BL8174,4))</f>
        <v>0.122</v>
      </c>
      <c r="BQ8174" s="157">
        <f>IF('1b-NaturalGas'!$T$91="no","not applicable (based on previous answers)",ROUND(BL8174,4))</f>
        <v>0.122</v>
      </c>
    </row>
    <row r="8175" spans="30:69" x14ac:dyDescent="0.25">
      <c r="AD8175" s="157">
        <f t="shared" si="271"/>
        <v>0.1240000000000001</v>
      </c>
      <c r="AE8175" s="157">
        <f>IF('1a-Electricity'!$T$77="no","",ROUND(AD8175,4))</f>
        <v>0.124</v>
      </c>
      <c r="AF8175" s="157">
        <f>IF('1a-Electricity'!$T$78="no","",ROUND(AD8175,4))</f>
        <v>0.124</v>
      </c>
      <c r="AG8175" s="157">
        <f>IF('1a-Electricity'!$T$79="no","",ROUND(AD8175,4))</f>
        <v>0.124</v>
      </c>
      <c r="BL8175" s="157">
        <f t="shared" si="272"/>
        <v>0.1230000000000001</v>
      </c>
      <c r="BM8175" s="157">
        <f>IF('1b-NaturalGas'!$T$87="no","",ROUND(BL8175,4))</f>
        <v>0.123</v>
      </c>
      <c r="BN8175" s="157">
        <f>IF('1b-NaturalGas'!$T$88="no","",ROUND(BL8175,4))</f>
        <v>0.123</v>
      </c>
      <c r="BO8175" s="157">
        <f>IF('1b-NaturalGas'!$T$89="no","",ROUND(BL8175,4))</f>
        <v>0.123</v>
      </c>
      <c r="BP8175" s="157">
        <f>IF('1b-NaturalGas'!$T$90="no","not applicable (based on previous answers)",ROUND(BL8175,4))</f>
        <v>0.123</v>
      </c>
      <c r="BQ8175" s="157">
        <f>IF('1b-NaturalGas'!$T$91="no","not applicable (based on previous answers)",ROUND(BL8175,4))</f>
        <v>0.123</v>
      </c>
    </row>
    <row r="8176" spans="30:69" x14ac:dyDescent="0.25">
      <c r="AD8176" s="157">
        <f t="shared" si="271"/>
        <v>0.12500000000000008</v>
      </c>
      <c r="AE8176" s="157">
        <f>IF('1a-Electricity'!$T$77="no","",ROUND(AD8176,4))</f>
        <v>0.125</v>
      </c>
      <c r="AF8176" s="157">
        <f>IF('1a-Electricity'!$T$78="no","",ROUND(AD8176,4))</f>
        <v>0.125</v>
      </c>
      <c r="AG8176" s="157">
        <f>IF('1a-Electricity'!$T$79="no","",ROUND(AD8176,4))</f>
        <v>0.125</v>
      </c>
      <c r="BL8176" s="157">
        <f t="shared" si="272"/>
        <v>0.1240000000000001</v>
      </c>
      <c r="BM8176" s="157">
        <f>IF('1b-NaturalGas'!$T$87="no","",ROUND(BL8176,4))</f>
        <v>0.124</v>
      </c>
      <c r="BN8176" s="157">
        <f>IF('1b-NaturalGas'!$T$88="no","",ROUND(BL8176,4))</f>
        <v>0.124</v>
      </c>
      <c r="BO8176" s="157">
        <f>IF('1b-NaturalGas'!$T$89="no","",ROUND(BL8176,4))</f>
        <v>0.124</v>
      </c>
      <c r="BP8176" s="157">
        <f>IF('1b-NaturalGas'!$T$90="no","not applicable (based on previous answers)",ROUND(BL8176,4))</f>
        <v>0.124</v>
      </c>
      <c r="BQ8176" s="157">
        <f>IF('1b-NaturalGas'!$T$91="no","not applicable (based on previous answers)",ROUND(BL8176,4))</f>
        <v>0.124</v>
      </c>
    </row>
    <row r="8177" spans="30:69" x14ac:dyDescent="0.25">
      <c r="AD8177" s="157">
        <f t="shared" si="271"/>
        <v>0.12600000000000008</v>
      </c>
      <c r="AE8177" s="157">
        <f>IF('1a-Electricity'!$T$77="no","",ROUND(AD8177,4))</f>
        <v>0.126</v>
      </c>
      <c r="AF8177" s="157">
        <f>IF('1a-Electricity'!$T$78="no","",ROUND(AD8177,4))</f>
        <v>0.126</v>
      </c>
      <c r="AG8177" s="157">
        <f>IF('1a-Electricity'!$T$79="no","",ROUND(AD8177,4))</f>
        <v>0.126</v>
      </c>
      <c r="BL8177" s="157">
        <f t="shared" si="272"/>
        <v>0.12500000000000008</v>
      </c>
      <c r="BM8177" s="157">
        <f>IF('1b-NaturalGas'!$T$87="no","",ROUND(BL8177,4))</f>
        <v>0.125</v>
      </c>
      <c r="BN8177" s="157">
        <f>IF('1b-NaturalGas'!$T$88="no","",ROUND(BL8177,4))</f>
        <v>0.125</v>
      </c>
      <c r="BO8177" s="157">
        <f>IF('1b-NaturalGas'!$T$89="no","",ROUND(BL8177,4))</f>
        <v>0.125</v>
      </c>
      <c r="BP8177" s="157">
        <f>IF('1b-NaturalGas'!$T$90="no","not applicable (based on previous answers)",ROUND(BL8177,4))</f>
        <v>0.125</v>
      </c>
      <c r="BQ8177" s="157">
        <f>IF('1b-NaturalGas'!$T$91="no","not applicable (based on previous answers)",ROUND(BL8177,4))</f>
        <v>0.125</v>
      </c>
    </row>
    <row r="8178" spans="30:69" x14ac:dyDescent="0.25">
      <c r="AD8178" s="157">
        <f t="shared" si="271"/>
        <v>0.12700000000000009</v>
      </c>
      <c r="AE8178" s="157">
        <f>IF('1a-Electricity'!$T$77="no","",ROUND(AD8178,4))</f>
        <v>0.127</v>
      </c>
      <c r="AF8178" s="157">
        <f>IF('1a-Electricity'!$T$78="no","",ROUND(AD8178,4))</f>
        <v>0.127</v>
      </c>
      <c r="AG8178" s="157">
        <f>IF('1a-Electricity'!$T$79="no","",ROUND(AD8178,4))</f>
        <v>0.127</v>
      </c>
      <c r="BL8178" s="157">
        <f t="shared" si="272"/>
        <v>0.12600000000000008</v>
      </c>
      <c r="BM8178" s="157">
        <f>IF('1b-NaturalGas'!$T$87="no","",ROUND(BL8178,4))</f>
        <v>0.126</v>
      </c>
      <c r="BN8178" s="157">
        <f>IF('1b-NaturalGas'!$T$88="no","",ROUND(BL8178,4))</f>
        <v>0.126</v>
      </c>
      <c r="BO8178" s="157">
        <f>IF('1b-NaturalGas'!$T$89="no","",ROUND(BL8178,4))</f>
        <v>0.126</v>
      </c>
      <c r="BP8178" s="157">
        <f>IF('1b-NaturalGas'!$T$90="no","not applicable (based on previous answers)",ROUND(BL8178,4))</f>
        <v>0.126</v>
      </c>
      <c r="BQ8178" s="157">
        <f>IF('1b-NaturalGas'!$T$91="no","not applicable (based on previous answers)",ROUND(BL8178,4))</f>
        <v>0.126</v>
      </c>
    </row>
    <row r="8179" spans="30:69" x14ac:dyDescent="0.25">
      <c r="AD8179" s="157">
        <f t="shared" si="271"/>
        <v>0.12800000000000009</v>
      </c>
      <c r="AE8179" s="157">
        <f>IF('1a-Electricity'!$T$77="no","",ROUND(AD8179,4))</f>
        <v>0.128</v>
      </c>
      <c r="AF8179" s="157">
        <f>IF('1a-Electricity'!$T$78="no","",ROUND(AD8179,4))</f>
        <v>0.128</v>
      </c>
      <c r="AG8179" s="157">
        <f>IF('1a-Electricity'!$T$79="no","",ROUND(AD8179,4))</f>
        <v>0.128</v>
      </c>
      <c r="BL8179" s="157">
        <f t="shared" si="272"/>
        <v>0.12700000000000009</v>
      </c>
      <c r="BM8179" s="157">
        <f>IF('1b-NaturalGas'!$T$87="no","",ROUND(BL8179,4))</f>
        <v>0.127</v>
      </c>
      <c r="BN8179" s="157">
        <f>IF('1b-NaturalGas'!$T$88="no","",ROUND(BL8179,4))</f>
        <v>0.127</v>
      </c>
      <c r="BO8179" s="157">
        <f>IF('1b-NaturalGas'!$T$89="no","",ROUND(BL8179,4))</f>
        <v>0.127</v>
      </c>
      <c r="BP8179" s="157">
        <f>IF('1b-NaturalGas'!$T$90="no","not applicable (based on previous answers)",ROUND(BL8179,4))</f>
        <v>0.127</v>
      </c>
      <c r="BQ8179" s="157">
        <f>IF('1b-NaturalGas'!$T$91="no","not applicable (based on previous answers)",ROUND(BL8179,4))</f>
        <v>0.127</v>
      </c>
    </row>
    <row r="8180" spans="30:69" x14ac:dyDescent="0.25">
      <c r="AD8180" s="157">
        <f t="shared" si="271"/>
        <v>0.12900000000000009</v>
      </c>
      <c r="AE8180" s="157">
        <f>IF('1a-Electricity'!$T$77="no","",ROUND(AD8180,4))</f>
        <v>0.129</v>
      </c>
      <c r="AF8180" s="157">
        <f>IF('1a-Electricity'!$T$78="no","",ROUND(AD8180,4))</f>
        <v>0.129</v>
      </c>
      <c r="AG8180" s="157">
        <f>IF('1a-Electricity'!$T$79="no","",ROUND(AD8180,4))</f>
        <v>0.129</v>
      </c>
      <c r="BL8180" s="157">
        <f t="shared" si="272"/>
        <v>0.12800000000000009</v>
      </c>
      <c r="BM8180" s="157">
        <f>IF('1b-NaturalGas'!$T$87="no","",ROUND(BL8180,4))</f>
        <v>0.128</v>
      </c>
      <c r="BN8180" s="157">
        <f>IF('1b-NaturalGas'!$T$88="no","",ROUND(BL8180,4))</f>
        <v>0.128</v>
      </c>
      <c r="BO8180" s="157">
        <f>IF('1b-NaturalGas'!$T$89="no","",ROUND(BL8180,4))</f>
        <v>0.128</v>
      </c>
      <c r="BP8180" s="157">
        <f>IF('1b-NaturalGas'!$T$90="no","not applicable (based on previous answers)",ROUND(BL8180,4))</f>
        <v>0.128</v>
      </c>
      <c r="BQ8180" s="157">
        <f>IF('1b-NaturalGas'!$T$91="no","not applicable (based on previous answers)",ROUND(BL8180,4))</f>
        <v>0.128</v>
      </c>
    </row>
    <row r="8181" spans="30:69" x14ac:dyDescent="0.25">
      <c r="AD8181" s="157">
        <f t="shared" si="271"/>
        <v>0.13000000000000009</v>
      </c>
      <c r="AE8181" s="157">
        <f>IF('1a-Electricity'!$T$77="no","",ROUND(AD8181,4))</f>
        <v>0.13</v>
      </c>
      <c r="AF8181" s="157">
        <f>IF('1a-Electricity'!$T$78="no","",ROUND(AD8181,4))</f>
        <v>0.13</v>
      </c>
      <c r="AG8181" s="157">
        <f>IF('1a-Electricity'!$T$79="no","",ROUND(AD8181,4))</f>
        <v>0.13</v>
      </c>
      <c r="BL8181" s="157">
        <f t="shared" si="272"/>
        <v>0.12900000000000009</v>
      </c>
      <c r="BM8181" s="157">
        <f>IF('1b-NaturalGas'!$T$87="no","",ROUND(BL8181,4))</f>
        <v>0.129</v>
      </c>
      <c r="BN8181" s="157">
        <f>IF('1b-NaturalGas'!$T$88="no","",ROUND(BL8181,4))</f>
        <v>0.129</v>
      </c>
      <c r="BO8181" s="157">
        <f>IF('1b-NaturalGas'!$T$89="no","",ROUND(BL8181,4))</f>
        <v>0.129</v>
      </c>
      <c r="BP8181" s="157">
        <f>IF('1b-NaturalGas'!$T$90="no","not applicable (based on previous answers)",ROUND(BL8181,4))</f>
        <v>0.129</v>
      </c>
      <c r="BQ8181" s="157">
        <f>IF('1b-NaturalGas'!$T$91="no","not applicable (based on previous answers)",ROUND(BL8181,4))</f>
        <v>0.129</v>
      </c>
    </row>
    <row r="8182" spans="30:69" x14ac:dyDescent="0.25">
      <c r="AD8182" s="157">
        <f t="shared" si="271"/>
        <v>0.13100000000000009</v>
      </c>
      <c r="AE8182" s="157">
        <f>IF('1a-Electricity'!$T$77="no","",ROUND(AD8182,4))</f>
        <v>0.13100000000000001</v>
      </c>
      <c r="AF8182" s="157">
        <f>IF('1a-Electricity'!$T$78="no","",ROUND(AD8182,4))</f>
        <v>0.13100000000000001</v>
      </c>
      <c r="AG8182" s="157">
        <f>IF('1a-Electricity'!$T$79="no","",ROUND(AD8182,4))</f>
        <v>0.13100000000000001</v>
      </c>
      <c r="BL8182" s="157">
        <f t="shared" si="272"/>
        <v>0.13000000000000009</v>
      </c>
      <c r="BM8182" s="157">
        <f>IF('1b-NaturalGas'!$T$87="no","",ROUND(BL8182,4))</f>
        <v>0.13</v>
      </c>
      <c r="BN8182" s="157">
        <f>IF('1b-NaturalGas'!$T$88="no","",ROUND(BL8182,4))</f>
        <v>0.13</v>
      </c>
      <c r="BO8182" s="157">
        <f>IF('1b-NaturalGas'!$T$89="no","",ROUND(BL8182,4))</f>
        <v>0.13</v>
      </c>
      <c r="BP8182" s="157">
        <f>IF('1b-NaturalGas'!$T$90="no","not applicable (based on previous answers)",ROUND(BL8182,4))</f>
        <v>0.13</v>
      </c>
      <c r="BQ8182" s="157">
        <f>IF('1b-NaturalGas'!$T$91="no","not applicable (based on previous answers)",ROUND(BL8182,4))</f>
        <v>0.13</v>
      </c>
    </row>
    <row r="8183" spans="30:69" x14ac:dyDescent="0.25">
      <c r="AD8183" s="157">
        <f t="shared" si="271"/>
        <v>0.13200000000000009</v>
      </c>
      <c r="AE8183" s="157">
        <f>IF('1a-Electricity'!$T$77="no","",ROUND(AD8183,4))</f>
        <v>0.13200000000000001</v>
      </c>
      <c r="AF8183" s="157">
        <f>IF('1a-Electricity'!$T$78="no","",ROUND(AD8183,4))</f>
        <v>0.13200000000000001</v>
      </c>
      <c r="AG8183" s="157">
        <f>IF('1a-Electricity'!$T$79="no","",ROUND(AD8183,4))</f>
        <v>0.13200000000000001</v>
      </c>
      <c r="BL8183" s="157">
        <f t="shared" si="272"/>
        <v>0.13100000000000009</v>
      </c>
      <c r="BM8183" s="157">
        <f>IF('1b-NaturalGas'!$T$87="no","",ROUND(BL8183,4))</f>
        <v>0.13100000000000001</v>
      </c>
      <c r="BN8183" s="157">
        <f>IF('1b-NaturalGas'!$T$88="no","",ROUND(BL8183,4))</f>
        <v>0.13100000000000001</v>
      </c>
      <c r="BO8183" s="157">
        <f>IF('1b-NaturalGas'!$T$89="no","",ROUND(BL8183,4))</f>
        <v>0.13100000000000001</v>
      </c>
      <c r="BP8183" s="157">
        <f>IF('1b-NaturalGas'!$T$90="no","not applicable (based on previous answers)",ROUND(BL8183,4))</f>
        <v>0.13100000000000001</v>
      </c>
      <c r="BQ8183" s="157">
        <f>IF('1b-NaturalGas'!$T$91="no","not applicable (based on previous answers)",ROUND(BL8183,4))</f>
        <v>0.13100000000000001</v>
      </c>
    </row>
    <row r="8184" spans="30:69" x14ac:dyDescent="0.25">
      <c r="AD8184" s="157">
        <f t="shared" si="271"/>
        <v>0.13300000000000009</v>
      </c>
      <c r="AE8184" s="157">
        <f>IF('1a-Electricity'!$T$77="no","",ROUND(AD8184,4))</f>
        <v>0.13300000000000001</v>
      </c>
      <c r="AF8184" s="157">
        <f>IF('1a-Electricity'!$T$78="no","",ROUND(AD8184,4))</f>
        <v>0.13300000000000001</v>
      </c>
      <c r="AG8184" s="157">
        <f>IF('1a-Electricity'!$T$79="no","",ROUND(AD8184,4))</f>
        <v>0.13300000000000001</v>
      </c>
      <c r="BL8184" s="157">
        <f t="shared" si="272"/>
        <v>0.13200000000000009</v>
      </c>
      <c r="BM8184" s="157">
        <f>IF('1b-NaturalGas'!$T$87="no","",ROUND(BL8184,4))</f>
        <v>0.13200000000000001</v>
      </c>
      <c r="BN8184" s="157">
        <f>IF('1b-NaturalGas'!$T$88="no","",ROUND(BL8184,4))</f>
        <v>0.13200000000000001</v>
      </c>
      <c r="BO8184" s="157">
        <f>IF('1b-NaturalGas'!$T$89="no","",ROUND(BL8184,4))</f>
        <v>0.13200000000000001</v>
      </c>
      <c r="BP8184" s="157">
        <f>IF('1b-NaturalGas'!$T$90="no","not applicable (based on previous answers)",ROUND(BL8184,4))</f>
        <v>0.13200000000000001</v>
      </c>
      <c r="BQ8184" s="157">
        <f>IF('1b-NaturalGas'!$T$91="no","not applicable (based on previous answers)",ROUND(BL8184,4))</f>
        <v>0.13200000000000001</v>
      </c>
    </row>
    <row r="8185" spans="30:69" x14ac:dyDescent="0.25">
      <c r="AD8185" s="157">
        <f t="shared" si="271"/>
        <v>0.13400000000000009</v>
      </c>
      <c r="AE8185" s="157">
        <f>IF('1a-Electricity'!$T$77="no","",ROUND(AD8185,4))</f>
        <v>0.13400000000000001</v>
      </c>
      <c r="AF8185" s="157">
        <f>IF('1a-Electricity'!$T$78="no","",ROUND(AD8185,4))</f>
        <v>0.13400000000000001</v>
      </c>
      <c r="AG8185" s="157">
        <f>IF('1a-Electricity'!$T$79="no","",ROUND(AD8185,4))</f>
        <v>0.13400000000000001</v>
      </c>
      <c r="BL8185" s="157">
        <f t="shared" si="272"/>
        <v>0.13300000000000009</v>
      </c>
      <c r="BM8185" s="157">
        <f>IF('1b-NaturalGas'!$T$87="no","",ROUND(BL8185,4))</f>
        <v>0.13300000000000001</v>
      </c>
      <c r="BN8185" s="157">
        <f>IF('1b-NaturalGas'!$T$88="no","",ROUND(BL8185,4))</f>
        <v>0.13300000000000001</v>
      </c>
      <c r="BO8185" s="157">
        <f>IF('1b-NaturalGas'!$T$89="no","",ROUND(BL8185,4))</f>
        <v>0.13300000000000001</v>
      </c>
      <c r="BP8185" s="157">
        <f>IF('1b-NaturalGas'!$T$90="no","not applicable (based on previous answers)",ROUND(BL8185,4))</f>
        <v>0.13300000000000001</v>
      </c>
      <c r="BQ8185" s="157">
        <f>IF('1b-NaturalGas'!$T$91="no","not applicable (based on previous answers)",ROUND(BL8185,4))</f>
        <v>0.13300000000000001</v>
      </c>
    </row>
    <row r="8186" spans="30:69" x14ac:dyDescent="0.25">
      <c r="AD8186" s="157">
        <f t="shared" si="271"/>
        <v>0.13500000000000009</v>
      </c>
      <c r="AE8186" s="157">
        <f>IF('1a-Electricity'!$T$77="no","",ROUND(AD8186,4))</f>
        <v>0.13500000000000001</v>
      </c>
      <c r="AF8186" s="157">
        <f>IF('1a-Electricity'!$T$78="no","",ROUND(AD8186,4))</f>
        <v>0.13500000000000001</v>
      </c>
      <c r="AG8186" s="157">
        <f>IF('1a-Electricity'!$T$79="no","",ROUND(AD8186,4))</f>
        <v>0.13500000000000001</v>
      </c>
      <c r="BL8186" s="157">
        <f t="shared" si="272"/>
        <v>0.13400000000000009</v>
      </c>
      <c r="BM8186" s="157">
        <f>IF('1b-NaturalGas'!$T$87="no","",ROUND(BL8186,4))</f>
        <v>0.13400000000000001</v>
      </c>
      <c r="BN8186" s="157">
        <f>IF('1b-NaturalGas'!$T$88="no","",ROUND(BL8186,4))</f>
        <v>0.13400000000000001</v>
      </c>
      <c r="BO8186" s="157">
        <f>IF('1b-NaturalGas'!$T$89="no","",ROUND(BL8186,4))</f>
        <v>0.13400000000000001</v>
      </c>
      <c r="BP8186" s="157">
        <f>IF('1b-NaturalGas'!$T$90="no","not applicable (based on previous answers)",ROUND(BL8186,4))</f>
        <v>0.13400000000000001</v>
      </c>
      <c r="BQ8186" s="157">
        <f>IF('1b-NaturalGas'!$T$91="no","not applicable (based on previous answers)",ROUND(BL8186,4))</f>
        <v>0.13400000000000001</v>
      </c>
    </row>
    <row r="8187" spans="30:69" x14ac:dyDescent="0.25">
      <c r="AD8187" s="157">
        <f t="shared" si="271"/>
        <v>0.13600000000000009</v>
      </c>
      <c r="AE8187" s="157">
        <f>IF('1a-Electricity'!$T$77="no","",ROUND(AD8187,4))</f>
        <v>0.13600000000000001</v>
      </c>
      <c r="AF8187" s="157">
        <f>IF('1a-Electricity'!$T$78="no","",ROUND(AD8187,4))</f>
        <v>0.13600000000000001</v>
      </c>
      <c r="AG8187" s="157">
        <f>IF('1a-Electricity'!$T$79="no","",ROUND(AD8187,4))</f>
        <v>0.13600000000000001</v>
      </c>
      <c r="BL8187" s="157">
        <f t="shared" si="272"/>
        <v>0.13500000000000009</v>
      </c>
      <c r="BM8187" s="157">
        <f>IF('1b-NaturalGas'!$T$87="no","",ROUND(BL8187,4))</f>
        <v>0.13500000000000001</v>
      </c>
      <c r="BN8187" s="157">
        <f>IF('1b-NaturalGas'!$T$88="no","",ROUND(BL8187,4))</f>
        <v>0.13500000000000001</v>
      </c>
      <c r="BO8187" s="157">
        <f>IF('1b-NaturalGas'!$T$89="no","",ROUND(BL8187,4))</f>
        <v>0.13500000000000001</v>
      </c>
      <c r="BP8187" s="157">
        <f>IF('1b-NaturalGas'!$T$90="no","not applicable (based on previous answers)",ROUND(BL8187,4))</f>
        <v>0.13500000000000001</v>
      </c>
      <c r="BQ8187" s="157">
        <f>IF('1b-NaturalGas'!$T$91="no","not applicable (based on previous answers)",ROUND(BL8187,4))</f>
        <v>0.13500000000000001</v>
      </c>
    </row>
    <row r="8188" spans="30:69" x14ac:dyDescent="0.25">
      <c r="AD8188" s="157">
        <f t="shared" si="271"/>
        <v>0.13700000000000009</v>
      </c>
      <c r="AE8188" s="157">
        <f>IF('1a-Electricity'!$T$77="no","",ROUND(AD8188,4))</f>
        <v>0.13700000000000001</v>
      </c>
      <c r="AF8188" s="157">
        <f>IF('1a-Electricity'!$T$78="no","",ROUND(AD8188,4))</f>
        <v>0.13700000000000001</v>
      </c>
      <c r="AG8188" s="157">
        <f>IF('1a-Electricity'!$T$79="no","",ROUND(AD8188,4))</f>
        <v>0.13700000000000001</v>
      </c>
      <c r="BL8188" s="157">
        <f t="shared" si="272"/>
        <v>0.13600000000000009</v>
      </c>
      <c r="BM8188" s="157">
        <f>IF('1b-NaturalGas'!$T$87="no","",ROUND(BL8188,4))</f>
        <v>0.13600000000000001</v>
      </c>
      <c r="BN8188" s="157">
        <f>IF('1b-NaturalGas'!$T$88="no","",ROUND(BL8188,4))</f>
        <v>0.13600000000000001</v>
      </c>
      <c r="BO8188" s="157">
        <f>IF('1b-NaturalGas'!$T$89="no","",ROUND(BL8188,4))</f>
        <v>0.13600000000000001</v>
      </c>
      <c r="BP8188" s="157">
        <f>IF('1b-NaturalGas'!$T$90="no","not applicable (based on previous answers)",ROUND(BL8188,4))</f>
        <v>0.13600000000000001</v>
      </c>
      <c r="BQ8188" s="157">
        <f>IF('1b-NaturalGas'!$T$91="no","not applicable (based on previous answers)",ROUND(BL8188,4))</f>
        <v>0.13600000000000001</v>
      </c>
    </row>
    <row r="8189" spans="30:69" x14ac:dyDescent="0.25">
      <c r="AD8189" s="157">
        <f t="shared" si="271"/>
        <v>0.13800000000000009</v>
      </c>
      <c r="AE8189" s="157">
        <f>IF('1a-Electricity'!$T$77="no","",ROUND(AD8189,4))</f>
        <v>0.13800000000000001</v>
      </c>
      <c r="AF8189" s="157">
        <f>IF('1a-Electricity'!$T$78="no","",ROUND(AD8189,4))</f>
        <v>0.13800000000000001</v>
      </c>
      <c r="AG8189" s="157">
        <f>IF('1a-Electricity'!$T$79="no","",ROUND(AD8189,4))</f>
        <v>0.13800000000000001</v>
      </c>
      <c r="BL8189" s="157">
        <f t="shared" si="272"/>
        <v>0.13700000000000009</v>
      </c>
      <c r="BM8189" s="157">
        <f>IF('1b-NaturalGas'!$T$87="no","",ROUND(BL8189,4))</f>
        <v>0.13700000000000001</v>
      </c>
      <c r="BN8189" s="157">
        <f>IF('1b-NaturalGas'!$T$88="no","",ROUND(BL8189,4))</f>
        <v>0.13700000000000001</v>
      </c>
      <c r="BO8189" s="157">
        <f>IF('1b-NaturalGas'!$T$89="no","",ROUND(BL8189,4))</f>
        <v>0.13700000000000001</v>
      </c>
      <c r="BP8189" s="157">
        <f>IF('1b-NaturalGas'!$T$90="no","not applicable (based on previous answers)",ROUND(BL8189,4))</f>
        <v>0.13700000000000001</v>
      </c>
      <c r="BQ8189" s="157">
        <f>IF('1b-NaturalGas'!$T$91="no","not applicable (based on previous answers)",ROUND(BL8189,4))</f>
        <v>0.13700000000000001</v>
      </c>
    </row>
    <row r="8190" spans="30:69" x14ac:dyDescent="0.25">
      <c r="AD8190" s="157">
        <f t="shared" si="271"/>
        <v>0.1390000000000001</v>
      </c>
      <c r="AE8190" s="157">
        <f>IF('1a-Electricity'!$T$77="no","",ROUND(AD8190,4))</f>
        <v>0.13900000000000001</v>
      </c>
      <c r="AF8190" s="157">
        <f>IF('1a-Electricity'!$T$78="no","",ROUND(AD8190,4))</f>
        <v>0.13900000000000001</v>
      </c>
      <c r="AG8190" s="157">
        <f>IF('1a-Electricity'!$T$79="no","",ROUND(AD8190,4))</f>
        <v>0.13900000000000001</v>
      </c>
      <c r="BL8190" s="157">
        <f t="shared" si="272"/>
        <v>0.13800000000000009</v>
      </c>
      <c r="BM8190" s="157">
        <f>IF('1b-NaturalGas'!$T$87="no","",ROUND(BL8190,4))</f>
        <v>0.13800000000000001</v>
      </c>
      <c r="BN8190" s="157">
        <f>IF('1b-NaturalGas'!$T$88="no","",ROUND(BL8190,4))</f>
        <v>0.13800000000000001</v>
      </c>
      <c r="BO8190" s="157">
        <f>IF('1b-NaturalGas'!$T$89="no","",ROUND(BL8190,4))</f>
        <v>0.13800000000000001</v>
      </c>
      <c r="BP8190" s="157">
        <f>IF('1b-NaturalGas'!$T$90="no","not applicable (based on previous answers)",ROUND(BL8190,4))</f>
        <v>0.13800000000000001</v>
      </c>
      <c r="BQ8190" s="157">
        <f>IF('1b-NaturalGas'!$T$91="no","not applicable (based on previous answers)",ROUND(BL8190,4))</f>
        <v>0.13800000000000001</v>
      </c>
    </row>
    <row r="8191" spans="30:69" x14ac:dyDescent="0.25">
      <c r="AD8191" s="157">
        <f t="shared" si="271"/>
        <v>0.1400000000000001</v>
      </c>
      <c r="AE8191" s="157">
        <f>IF('1a-Electricity'!$T$77="no","",ROUND(AD8191,4))</f>
        <v>0.14000000000000001</v>
      </c>
      <c r="AF8191" s="157">
        <f>IF('1a-Electricity'!$T$78="no","",ROUND(AD8191,4))</f>
        <v>0.14000000000000001</v>
      </c>
      <c r="AG8191" s="157">
        <f>IF('1a-Electricity'!$T$79="no","",ROUND(AD8191,4))</f>
        <v>0.14000000000000001</v>
      </c>
      <c r="BL8191" s="157">
        <f t="shared" si="272"/>
        <v>0.1390000000000001</v>
      </c>
      <c r="BM8191" s="157">
        <f>IF('1b-NaturalGas'!$T$87="no","",ROUND(BL8191,4))</f>
        <v>0.13900000000000001</v>
      </c>
      <c r="BN8191" s="157">
        <f>IF('1b-NaturalGas'!$T$88="no","",ROUND(BL8191,4))</f>
        <v>0.13900000000000001</v>
      </c>
      <c r="BO8191" s="157">
        <f>IF('1b-NaturalGas'!$T$89="no","",ROUND(BL8191,4))</f>
        <v>0.13900000000000001</v>
      </c>
      <c r="BP8191" s="157">
        <f>IF('1b-NaturalGas'!$T$90="no","not applicable (based on previous answers)",ROUND(BL8191,4))</f>
        <v>0.13900000000000001</v>
      </c>
      <c r="BQ8191" s="157">
        <f>IF('1b-NaturalGas'!$T$91="no","not applicable (based on previous answers)",ROUND(BL8191,4))</f>
        <v>0.13900000000000001</v>
      </c>
    </row>
    <row r="8192" spans="30:69" x14ac:dyDescent="0.25">
      <c r="AD8192" s="157">
        <f t="shared" si="271"/>
        <v>0.1410000000000001</v>
      </c>
      <c r="AE8192" s="157">
        <f>IF('1a-Electricity'!$T$77="no","",ROUND(AD8192,4))</f>
        <v>0.14099999999999999</v>
      </c>
      <c r="AF8192" s="157">
        <f>IF('1a-Electricity'!$T$78="no","",ROUND(AD8192,4))</f>
        <v>0.14099999999999999</v>
      </c>
      <c r="AG8192" s="157">
        <f>IF('1a-Electricity'!$T$79="no","",ROUND(AD8192,4))</f>
        <v>0.14099999999999999</v>
      </c>
      <c r="BL8192" s="157">
        <f t="shared" si="272"/>
        <v>0.1400000000000001</v>
      </c>
      <c r="BM8192" s="157">
        <f>IF('1b-NaturalGas'!$T$87="no","",ROUND(BL8192,4))</f>
        <v>0.14000000000000001</v>
      </c>
      <c r="BN8192" s="157">
        <f>IF('1b-NaturalGas'!$T$88="no","",ROUND(BL8192,4))</f>
        <v>0.14000000000000001</v>
      </c>
      <c r="BO8192" s="157">
        <f>IF('1b-NaturalGas'!$T$89="no","",ROUND(BL8192,4))</f>
        <v>0.14000000000000001</v>
      </c>
      <c r="BP8192" s="157">
        <f>IF('1b-NaturalGas'!$T$90="no","not applicable (based on previous answers)",ROUND(BL8192,4))</f>
        <v>0.14000000000000001</v>
      </c>
      <c r="BQ8192" s="157">
        <f>IF('1b-NaturalGas'!$T$91="no","not applicable (based on previous answers)",ROUND(BL8192,4))</f>
        <v>0.14000000000000001</v>
      </c>
    </row>
    <row r="8193" spans="30:69" x14ac:dyDescent="0.25">
      <c r="AD8193" s="157">
        <f t="shared" si="271"/>
        <v>0.1420000000000001</v>
      </c>
      <c r="AE8193" s="157">
        <f>IF('1a-Electricity'!$T$77="no","",ROUND(AD8193,4))</f>
        <v>0.14199999999999999</v>
      </c>
      <c r="AF8193" s="157">
        <f>IF('1a-Electricity'!$T$78="no","",ROUND(AD8193,4))</f>
        <v>0.14199999999999999</v>
      </c>
      <c r="AG8193" s="157">
        <f>IF('1a-Electricity'!$T$79="no","",ROUND(AD8193,4))</f>
        <v>0.14199999999999999</v>
      </c>
      <c r="BL8193" s="157">
        <f t="shared" si="272"/>
        <v>0.1410000000000001</v>
      </c>
      <c r="BM8193" s="157">
        <f>IF('1b-NaturalGas'!$T$87="no","",ROUND(BL8193,4))</f>
        <v>0.14099999999999999</v>
      </c>
      <c r="BN8193" s="157">
        <f>IF('1b-NaturalGas'!$T$88="no","",ROUND(BL8193,4))</f>
        <v>0.14099999999999999</v>
      </c>
      <c r="BO8193" s="157">
        <f>IF('1b-NaturalGas'!$T$89="no","",ROUND(BL8193,4))</f>
        <v>0.14099999999999999</v>
      </c>
      <c r="BP8193" s="157">
        <f>IF('1b-NaturalGas'!$T$90="no","not applicable (based on previous answers)",ROUND(BL8193,4))</f>
        <v>0.14099999999999999</v>
      </c>
      <c r="BQ8193" s="157">
        <f>IF('1b-NaturalGas'!$T$91="no","not applicable (based on previous answers)",ROUND(BL8193,4))</f>
        <v>0.14099999999999999</v>
      </c>
    </row>
    <row r="8194" spans="30:69" x14ac:dyDescent="0.25">
      <c r="AD8194" s="157">
        <f t="shared" si="271"/>
        <v>0.1430000000000001</v>
      </c>
      <c r="AE8194" s="157">
        <f>IF('1a-Electricity'!$T$77="no","",ROUND(AD8194,4))</f>
        <v>0.14299999999999999</v>
      </c>
      <c r="AF8194" s="157">
        <f>IF('1a-Electricity'!$T$78="no","",ROUND(AD8194,4))</f>
        <v>0.14299999999999999</v>
      </c>
      <c r="AG8194" s="157">
        <f>IF('1a-Electricity'!$T$79="no","",ROUND(AD8194,4))</f>
        <v>0.14299999999999999</v>
      </c>
      <c r="BL8194" s="157">
        <f t="shared" si="272"/>
        <v>0.1420000000000001</v>
      </c>
      <c r="BM8194" s="157">
        <f>IF('1b-NaturalGas'!$T$87="no","",ROUND(BL8194,4))</f>
        <v>0.14199999999999999</v>
      </c>
      <c r="BN8194" s="157">
        <f>IF('1b-NaturalGas'!$T$88="no","",ROUND(BL8194,4))</f>
        <v>0.14199999999999999</v>
      </c>
      <c r="BO8194" s="157">
        <f>IF('1b-NaturalGas'!$T$89="no","",ROUND(BL8194,4))</f>
        <v>0.14199999999999999</v>
      </c>
      <c r="BP8194" s="157">
        <f>IF('1b-NaturalGas'!$T$90="no","not applicable (based on previous answers)",ROUND(BL8194,4))</f>
        <v>0.14199999999999999</v>
      </c>
      <c r="BQ8194" s="157">
        <f>IF('1b-NaturalGas'!$T$91="no","not applicable (based on previous answers)",ROUND(BL8194,4))</f>
        <v>0.14199999999999999</v>
      </c>
    </row>
    <row r="8195" spans="30:69" x14ac:dyDescent="0.25">
      <c r="AD8195" s="157">
        <f t="shared" si="271"/>
        <v>0.1440000000000001</v>
      </c>
      <c r="AE8195" s="157">
        <f>IF('1a-Electricity'!$T$77="no","",ROUND(AD8195,4))</f>
        <v>0.14399999999999999</v>
      </c>
      <c r="AF8195" s="157">
        <f>IF('1a-Electricity'!$T$78="no","",ROUND(AD8195,4))</f>
        <v>0.14399999999999999</v>
      </c>
      <c r="AG8195" s="157">
        <f>IF('1a-Electricity'!$T$79="no","",ROUND(AD8195,4))</f>
        <v>0.14399999999999999</v>
      </c>
      <c r="BL8195" s="157">
        <f t="shared" si="272"/>
        <v>0.1430000000000001</v>
      </c>
      <c r="BM8195" s="157">
        <f>IF('1b-NaturalGas'!$T$87="no","",ROUND(BL8195,4))</f>
        <v>0.14299999999999999</v>
      </c>
      <c r="BN8195" s="157">
        <f>IF('1b-NaturalGas'!$T$88="no","",ROUND(BL8195,4))</f>
        <v>0.14299999999999999</v>
      </c>
      <c r="BO8195" s="157">
        <f>IF('1b-NaturalGas'!$T$89="no","",ROUND(BL8195,4))</f>
        <v>0.14299999999999999</v>
      </c>
      <c r="BP8195" s="157">
        <f>IF('1b-NaturalGas'!$T$90="no","not applicable (based on previous answers)",ROUND(BL8195,4))</f>
        <v>0.14299999999999999</v>
      </c>
      <c r="BQ8195" s="157">
        <f>IF('1b-NaturalGas'!$T$91="no","not applicable (based on previous answers)",ROUND(BL8195,4))</f>
        <v>0.14299999999999999</v>
      </c>
    </row>
    <row r="8196" spans="30:69" x14ac:dyDescent="0.25">
      <c r="AD8196" s="157">
        <f t="shared" si="271"/>
        <v>0.1450000000000001</v>
      </c>
      <c r="AE8196" s="157">
        <f>IF('1a-Electricity'!$T$77="no","",ROUND(AD8196,4))</f>
        <v>0.14499999999999999</v>
      </c>
      <c r="AF8196" s="157">
        <f>IF('1a-Electricity'!$T$78="no","",ROUND(AD8196,4))</f>
        <v>0.14499999999999999</v>
      </c>
      <c r="AG8196" s="157">
        <f>IF('1a-Electricity'!$T$79="no","",ROUND(AD8196,4))</f>
        <v>0.14499999999999999</v>
      </c>
      <c r="BL8196" s="157">
        <f t="shared" si="272"/>
        <v>0.1440000000000001</v>
      </c>
      <c r="BM8196" s="157">
        <f>IF('1b-NaturalGas'!$T$87="no","",ROUND(BL8196,4))</f>
        <v>0.14399999999999999</v>
      </c>
      <c r="BN8196" s="157">
        <f>IF('1b-NaturalGas'!$T$88="no","",ROUND(BL8196,4))</f>
        <v>0.14399999999999999</v>
      </c>
      <c r="BO8196" s="157">
        <f>IF('1b-NaturalGas'!$T$89="no","",ROUND(BL8196,4))</f>
        <v>0.14399999999999999</v>
      </c>
      <c r="BP8196" s="157">
        <f>IF('1b-NaturalGas'!$T$90="no","not applicable (based on previous answers)",ROUND(BL8196,4))</f>
        <v>0.14399999999999999</v>
      </c>
      <c r="BQ8196" s="157">
        <f>IF('1b-NaturalGas'!$T$91="no","not applicable (based on previous answers)",ROUND(BL8196,4))</f>
        <v>0.14399999999999999</v>
      </c>
    </row>
    <row r="8197" spans="30:69" x14ac:dyDescent="0.25">
      <c r="AD8197" s="157">
        <f t="shared" si="271"/>
        <v>0.1460000000000001</v>
      </c>
      <c r="AE8197" s="157">
        <f>IF('1a-Electricity'!$T$77="no","",ROUND(AD8197,4))</f>
        <v>0.14599999999999999</v>
      </c>
      <c r="AF8197" s="157">
        <f>IF('1a-Electricity'!$T$78="no","",ROUND(AD8197,4))</f>
        <v>0.14599999999999999</v>
      </c>
      <c r="AG8197" s="157">
        <f>IF('1a-Electricity'!$T$79="no","",ROUND(AD8197,4))</f>
        <v>0.14599999999999999</v>
      </c>
      <c r="BL8197" s="157">
        <f t="shared" si="272"/>
        <v>0.1450000000000001</v>
      </c>
      <c r="BM8197" s="157">
        <f>IF('1b-NaturalGas'!$T$87="no","",ROUND(BL8197,4))</f>
        <v>0.14499999999999999</v>
      </c>
      <c r="BN8197" s="157">
        <f>IF('1b-NaturalGas'!$T$88="no","",ROUND(BL8197,4))</f>
        <v>0.14499999999999999</v>
      </c>
      <c r="BO8197" s="157">
        <f>IF('1b-NaturalGas'!$T$89="no","",ROUND(BL8197,4))</f>
        <v>0.14499999999999999</v>
      </c>
      <c r="BP8197" s="157">
        <f>IF('1b-NaturalGas'!$T$90="no","not applicable (based on previous answers)",ROUND(BL8197,4))</f>
        <v>0.14499999999999999</v>
      </c>
      <c r="BQ8197" s="157">
        <f>IF('1b-NaturalGas'!$T$91="no","not applicable (based on previous answers)",ROUND(BL8197,4))</f>
        <v>0.14499999999999999</v>
      </c>
    </row>
    <row r="8198" spans="30:69" x14ac:dyDescent="0.25">
      <c r="AD8198" s="157">
        <f t="shared" si="271"/>
        <v>0.1470000000000001</v>
      </c>
      <c r="AE8198" s="157">
        <f>IF('1a-Electricity'!$T$77="no","",ROUND(AD8198,4))</f>
        <v>0.14699999999999999</v>
      </c>
      <c r="AF8198" s="157">
        <f>IF('1a-Electricity'!$T$78="no","",ROUND(AD8198,4))</f>
        <v>0.14699999999999999</v>
      </c>
      <c r="AG8198" s="157">
        <f>IF('1a-Electricity'!$T$79="no","",ROUND(AD8198,4))</f>
        <v>0.14699999999999999</v>
      </c>
      <c r="BL8198" s="157">
        <f t="shared" si="272"/>
        <v>0.1460000000000001</v>
      </c>
      <c r="BM8198" s="157">
        <f>IF('1b-NaturalGas'!$T$87="no","",ROUND(BL8198,4))</f>
        <v>0.14599999999999999</v>
      </c>
      <c r="BN8198" s="157">
        <f>IF('1b-NaturalGas'!$T$88="no","",ROUND(BL8198,4))</f>
        <v>0.14599999999999999</v>
      </c>
      <c r="BO8198" s="157">
        <f>IF('1b-NaturalGas'!$T$89="no","",ROUND(BL8198,4))</f>
        <v>0.14599999999999999</v>
      </c>
      <c r="BP8198" s="157">
        <f>IF('1b-NaturalGas'!$T$90="no","not applicable (based on previous answers)",ROUND(BL8198,4))</f>
        <v>0.14599999999999999</v>
      </c>
      <c r="BQ8198" s="157">
        <f>IF('1b-NaturalGas'!$T$91="no","not applicable (based on previous answers)",ROUND(BL8198,4))</f>
        <v>0.14599999999999999</v>
      </c>
    </row>
    <row r="8199" spans="30:69" x14ac:dyDescent="0.25">
      <c r="AD8199" s="157">
        <f t="shared" si="271"/>
        <v>0.1480000000000001</v>
      </c>
      <c r="AE8199" s="157">
        <f>IF('1a-Electricity'!$T$77="no","",ROUND(AD8199,4))</f>
        <v>0.14799999999999999</v>
      </c>
      <c r="AF8199" s="157">
        <f>IF('1a-Electricity'!$T$78="no","",ROUND(AD8199,4))</f>
        <v>0.14799999999999999</v>
      </c>
      <c r="AG8199" s="157">
        <f>IF('1a-Electricity'!$T$79="no","",ROUND(AD8199,4))</f>
        <v>0.14799999999999999</v>
      </c>
      <c r="BL8199" s="157">
        <f t="shared" si="272"/>
        <v>0.1470000000000001</v>
      </c>
      <c r="BM8199" s="157">
        <f>IF('1b-NaturalGas'!$T$87="no","",ROUND(BL8199,4))</f>
        <v>0.14699999999999999</v>
      </c>
      <c r="BN8199" s="157">
        <f>IF('1b-NaturalGas'!$T$88="no","",ROUND(BL8199,4))</f>
        <v>0.14699999999999999</v>
      </c>
      <c r="BO8199" s="157">
        <f>IF('1b-NaturalGas'!$T$89="no","",ROUND(BL8199,4))</f>
        <v>0.14699999999999999</v>
      </c>
      <c r="BP8199" s="157">
        <f>IF('1b-NaturalGas'!$T$90="no","not applicable (based on previous answers)",ROUND(BL8199,4))</f>
        <v>0.14699999999999999</v>
      </c>
      <c r="BQ8199" s="157">
        <f>IF('1b-NaturalGas'!$T$91="no","not applicable (based on previous answers)",ROUND(BL8199,4))</f>
        <v>0.14699999999999999</v>
      </c>
    </row>
    <row r="8200" spans="30:69" x14ac:dyDescent="0.25">
      <c r="AD8200" s="157">
        <f t="shared" si="271"/>
        <v>0.1490000000000001</v>
      </c>
      <c r="AE8200" s="157">
        <f>IF('1a-Electricity'!$T$77="no","",ROUND(AD8200,4))</f>
        <v>0.14899999999999999</v>
      </c>
      <c r="AF8200" s="157">
        <f>IF('1a-Electricity'!$T$78="no","",ROUND(AD8200,4))</f>
        <v>0.14899999999999999</v>
      </c>
      <c r="AG8200" s="157">
        <f>IF('1a-Electricity'!$T$79="no","",ROUND(AD8200,4))</f>
        <v>0.14899999999999999</v>
      </c>
      <c r="BL8200" s="157">
        <f t="shared" si="272"/>
        <v>0.1480000000000001</v>
      </c>
      <c r="BM8200" s="157">
        <f>IF('1b-NaturalGas'!$T$87="no","",ROUND(BL8200,4))</f>
        <v>0.14799999999999999</v>
      </c>
      <c r="BN8200" s="157">
        <f>IF('1b-NaturalGas'!$T$88="no","",ROUND(BL8200,4))</f>
        <v>0.14799999999999999</v>
      </c>
      <c r="BO8200" s="157">
        <f>IF('1b-NaturalGas'!$T$89="no","",ROUND(BL8200,4))</f>
        <v>0.14799999999999999</v>
      </c>
      <c r="BP8200" s="157">
        <f>IF('1b-NaturalGas'!$T$90="no","not applicable (based on previous answers)",ROUND(BL8200,4))</f>
        <v>0.14799999999999999</v>
      </c>
      <c r="BQ8200" s="157">
        <f>IF('1b-NaturalGas'!$T$91="no","not applicable (based on previous answers)",ROUND(BL8200,4))</f>
        <v>0.14799999999999999</v>
      </c>
    </row>
    <row r="8201" spans="30:69" x14ac:dyDescent="0.25">
      <c r="AD8201" s="157">
        <f t="shared" si="271"/>
        <v>0.15000000000000011</v>
      </c>
      <c r="AE8201" s="157">
        <f>IF('1a-Electricity'!$T$77="no","",ROUND(AD8201,4))</f>
        <v>0.15</v>
      </c>
      <c r="AF8201" s="157">
        <f>IF('1a-Electricity'!$T$78="no","",ROUND(AD8201,4))</f>
        <v>0.15</v>
      </c>
      <c r="AG8201" s="157">
        <f>IF('1a-Electricity'!$T$79="no","",ROUND(AD8201,4))</f>
        <v>0.15</v>
      </c>
      <c r="BL8201" s="157">
        <f t="shared" si="272"/>
        <v>0.1490000000000001</v>
      </c>
      <c r="BM8201" s="157">
        <f>IF('1b-NaturalGas'!$T$87="no","",ROUND(BL8201,4))</f>
        <v>0.14899999999999999</v>
      </c>
      <c r="BN8201" s="157">
        <f>IF('1b-NaturalGas'!$T$88="no","",ROUND(BL8201,4))</f>
        <v>0.14899999999999999</v>
      </c>
      <c r="BO8201" s="157">
        <f>IF('1b-NaturalGas'!$T$89="no","",ROUND(BL8201,4))</f>
        <v>0.14899999999999999</v>
      </c>
      <c r="BP8201" s="157">
        <f>IF('1b-NaturalGas'!$T$90="no","not applicable (based on previous answers)",ROUND(BL8201,4))</f>
        <v>0.14899999999999999</v>
      </c>
      <c r="BQ8201" s="157">
        <f>IF('1b-NaturalGas'!$T$91="no","not applicable (based on previous answers)",ROUND(BL8201,4))</f>
        <v>0.14899999999999999</v>
      </c>
    </row>
    <row r="8202" spans="30:69" x14ac:dyDescent="0.25">
      <c r="AD8202" s="157">
        <f t="shared" si="271"/>
        <v>0.15100000000000011</v>
      </c>
      <c r="AE8202" s="157">
        <f>IF('1a-Electricity'!$T$77="no","",ROUND(AD8202,4))</f>
        <v>0.151</v>
      </c>
      <c r="AF8202" s="157">
        <f>IF('1a-Electricity'!$T$78="no","",ROUND(AD8202,4))</f>
        <v>0.151</v>
      </c>
      <c r="AG8202" s="157">
        <f>IF('1a-Electricity'!$T$79="no","",ROUND(AD8202,4))</f>
        <v>0.151</v>
      </c>
      <c r="BL8202" s="157">
        <f t="shared" si="272"/>
        <v>0.15000000000000011</v>
      </c>
      <c r="BM8202" s="157">
        <f>IF('1b-NaturalGas'!$T$87="no","",ROUND(BL8202,4))</f>
        <v>0.15</v>
      </c>
      <c r="BN8202" s="157">
        <f>IF('1b-NaturalGas'!$T$88="no","",ROUND(BL8202,4))</f>
        <v>0.15</v>
      </c>
      <c r="BO8202" s="157">
        <f>IF('1b-NaturalGas'!$T$89="no","",ROUND(BL8202,4))</f>
        <v>0.15</v>
      </c>
      <c r="BP8202" s="157">
        <f>IF('1b-NaturalGas'!$T$90="no","not applicable (based on previous answers)",ROUND(BL8202,4))</f>
        <v>0.15</v>
      </c>
      <c r="BQ8202" s="157">
        <f>IF('1b-NaturalGas'!$T$91="no","not applicable (based on previous answers)",ROUND(BL8202,4))</f>
        <v>0.15</v>
      </c>
    </row>
    <row r="8203" spans="30:69" x14ac:dyDescent="0.25">
      <c r="AD8203" s="157">
        <f t="shared" si="271"/>
        <v>0.15200000000000011</v>
      </c>
      <c r="AE8203" s="157">
        <f>IF('1a-Electricity'!$T$77="no","",ROUND(AD8203,4))</f>
        <v>0.152</v>
      </c>
      <c r="AF8203" s="157">
        <f>IF('1a-Electricity'!$T$78="no","",ROUND(AD8203,4))</f>
        <v>0.152</v>
      </c>
      <c r="AG8203" s="157">
        <f>IF('1a-Electricity'!$T$79="no","",ROUND(AD8203,4))</f>
        <v>0.152</v>
      </c>
      <c r="BL8203" s="157">
        <f t="shared" si="272"/>
        <v>0.15100000000000011</v>
      </c>
      <c r="BM8203" s="157">
        <f>IF('1b-NaturalGas'!$T$87="no","",ROUND(BL8203,4))</f>
        <v>0.151</v>
      </c>
      <c r="BN8203" s="157">
        <f>IF('1b-NaturalGas'!$T$88="no","",ROUND(BL8203,4))</f>
        <v>0.151</v>
      </c>
      <c r="BO8203" s="157">
        <f>IF('1b-NaturalGas'!$T$89="no","",ROUND(BL8203,4))</f>
        <v>0.151</v>
      </c>
      <c r="BP8203" s="157">
        <f>IF('1b-NaturalGas'!$T$90="no","not applicable (based on previous answers)",ROUND(BL8203,4))</f>
        <v>0.151</v>
      </c>
      <c r="BQ8203" s="157">
        <f>IF('1b-NaturalGas'!$T$91="no","not applicable (based on previous answers)",ROUND(BL8203,4))</f>
        <v>0.151</v>
      </c>
    </row>
    <row r="8204" spans="30:69" x14ac:dyDescent="0.25">
      <c r="AD8204" s="157">
        <f t="shared" si="271"/>
        <v>0.15300000000000011</v>
      </c>
      <c r="AE8204" s="157">
        <f>IF('1a-Electricity'!$T$77="no","",ROUND(AD8204,4))</f>
        <v>0.153</v>
      </c>
      <c r="AF8204" s="157">
        <f>IF('1a-Electricity'!$T$78="no","",ROUND(AD8204,4))</f>
        <v>0.153</v>
      </c>
      <c r="AG8204" s="157">
        <f>IF('1a-Electricity'!$T$79="no","",ROUND(AD8204,4))</f>
        <v>0.153</v>
      </c>
      <c r="BL8204" s="157">
        <f t="shared" si="272"/>
        <v>0.15200000000000011</v>
      </c>
      <c r="BM8204" s="157">
        <f>IF('1b-NaturalGas'!$T$87="no","",ROUND(BL8204,4))</f>
        <v>0.152</v>
      </c>
      <c r="BN8204" s="157">
        <f>IF('1b-NaturalGas'!$T$88="no","",ROUND(BL8204,4))</f>
        <v>0.152</v>
      </c>
      <c r="BO8204" s="157">
        <f>IF('1b-NaturalGas'!$T$89="no","",ROUND(BL8204,4))</f>
        <v>0.152</v>
      </c>
      <c r="BP8204" s="157">
        <f>IF('1b-NaturalGas'!$T$90="no","not applicable (based on previous answers)",ROUND(BL8204,4))</f>
        <v>0.152</v>
      </c>
      <c r="BQ8204" s="157">
        <f>IF('1b-NaturalGas'!$T$91="no","not applicable (based on previous answers)",ROUND(BL8204,4))</f>
        <v>0.152</v>
      </c>
    </row>
    <row r="8205" spans="30:69" x14ac:dyDescent="0.25">
      <c r="AD8205" s="157">
        <f t="shared" si="271"/>
        <v>0.15400000000000011</v>
      </c>
      <c r="AE8205" s="157">
        <f>IF('1a-Electricity'!$T$77="no","",ROUND(AD8205,4))</f>
        <v>0.154</v>
      </c>
      <c r="AF8205" s="157">
        <f>IF('1a-Electricity'!$T$78="no","",ROUND(AD8205,4))</f>
        <v>0.154</v>
      </c>
      <c r="AG8205" s="157">
        <f>IF('1a-Electricity'!$T$79="no","",ROUND(AD8205,4))</f>
        <v>0.154</v>
      </c>
      <c r="BL8205" s="157">
        <f t="shared" si="272"/>
        <v>0.15300000000000011</v>
      </c>
      <c r="BM8205" s="157">
        <f>IF('1b-NaturalGas'!$T$87="no","",ROUND(BL8205,4))</f>
        <v>0.153</v>
      </c>
      <c r="BN8205" s="157">
        <f>IF('1b-NaturalGas'!$T$88="no","",ROUND(BL8205,4))</f>
        <v>0.153</v>
      </c>
      <c r="BO8205" s="157">
        <f>IF('1b-NaturalGas'!$T$89="no","",ROUND(BL8205,4))</f>
        <v>0.153</v>
      </c>
      <c r="BP8205" s="157">
        <f>IF('1b-NaturalGas'!$T$90="no","not applicable (based on previous answers)",ROUND(BL8205,4))</f>
        <v>0.153</v>
      </c>
      <c r="BQ8205" s="157">
        <f>IF('1b-NaturalGas'!$T$91="no","not applicable (based on previous answers)",ROUND(BL8205,4))</f>
        <v>0.153</v>
      </c>
    </row>
    <row r="8206" spans="30:69" x14ac:dyDescent="0.25">
      <c r="AD8206" s="157">
        <f t="shared" si="271"/>
        <v>0.15500000000000011</v>
      </c>
      <c r="AE8206" s="157">
        <f>IF('1a-Electricity'!$T$77="no","",ROUND(AD8206,4))</f>
        <v>0.155</v>
      </c>
      <c r="AF8206" s="157">
        <f>IF('1a-Electricity'!$T$78="no","",ROUND(AD8206,4))</f>
        <v>0.155</v>
      </c>
      <c r="AG8206" s="157">
        <f>IF('1a-Electricity'!$T$79="no","",ROUND(AD8206,4))</f>
        <v>0.155</v>
      </c>
      <c r="BL8206" s="157">
        <f t="shared" si="272"/>
        <v>0.15400000000000011</v>
      </c>
      <c r="BM8206" s="157">
        <f>IF('1b-NaturalGas'!$T$87="no","",ROUND(BL8206,4))</f>
        <v>0.154</v>
      </c>
      <c r="BN8206" s="157">
        <f>IF('1b-NaturalGas'!$T$88="no","",ROUND(BL8206,4))</f>
        <v>0.154</v>
      </c>
      <c r="BO8206" s="157">
        <f>IF('1b-NaturalGas'!$T$89="no","",ROUND(BL8206,4))</f>
        <v>0.154</v>
      </c>
      <c r="BP8206" s="157">
        <f>IF('1b-NaturalGas'!$T$90="no","not applicable (based on previous answers)",ROUND(BL8206,4))</f>
        <v>0.154</v>
      </c>
      <c r="BQ8206" s="157">
        <f>IF('1b-NaturalGas'!$T$91="no","not applicable (based on previous answers)",ROUND(BL8206,4))</f>
        <v>0.154</v>
      </c>
    </row>
    <row r="8207" spans="30:69" x14ac:dyDescent="0.25">
      <c r="AD8207" s="157">
        <f t="shared" si="271"/>
        <v>0.15600000000000011</v>
      </c>
      <c r="AE8207" s="157">
        <f>IF('1a-Electricity'!$T$77="no","",ROUND(AD8207,4))</f>
        <v>0.156</v>
      </c>
      <c r="AF8207" s="157">
        <f>IF('1a-Electricity'!$T$78="no","",ROUND(AD8207,4))</f>
        <v>0.156</v>
      </c>
      <c r="AG8207" s="157">
        <f>IF('1a-Electricity'!$T$79="no","",ROUND(AD8207,4))</f>
        <v>0.156</v>
      </c>
      <c r="BL8207" s="157">
        <f t="shared" si="272"/>
        <v>0.15500000000000011</v>
      </c>
      <c r="BM8207" s="157">
        <f>IF('1b-NaturalGas'!$T$87="no","",ROUND(BL8207,4))</f>
        <v>0.155</v>
      </c>
      <c r="BN8207" s="157">
        <f>IF('1b-NaturalGas'!$T$88="no","",ROUND(BL8207,4))</f>
        <v>0.155</v>
      </c>
      <c r="BO8207" s="157">
        <f>IF('1b-NaturalGas'!$T$89="no","",ROUND(BL8207,4))</f>
        <v>0.155</v>
      </c>
      <c r="BP8207" s="157">
        <f>IF('1b-NaturalGas'!$T$90="no","not applicable (based on previous answers)",ROUND(BL8207,4))</f>
        <v>0.155</v>
      </c>
      <c r="BQ8207" s="157">
        <f>IF('1b-NaturalGas'!$T$91="no","not applicable (based on previous answers)",ROUND(BL8207,4))</f>
        <v>0.155</v>
      </c>
    </row>
    <row r="8208" spans="30:69" x14ac:dyDescent="0.25">
      <c r="AD8208" s="157">
        <f t="shared" si="271"/>
        <v>0.15700000000000011</v>
      </c>
      <c r="AE8208" s="157">
        <f>IF('1a-Electricity'!$T$77="no","",ROUND(AD8208,4))</f>
        <v>0.157</v>
      </c>
      <c r="AF8208" s="157">
        <f>IF('1a-Electricity'!$T$78="no","",ROUND(AD8208,4))</f>
        <v>0.157</v>
      </c>
      <c r="AG8208" s="157">
        <f>IF('1a-Electricity'!$T$79="no","",ROUND(AD8208,4))</f>
        <v>0.157</v>
      </c>
      <c r="BL8208" s="157">
        <f t="shared" si="272"/>
        <v>0.15600000000000011</v>
      </c>
      <c r="BM8208" s="157">
        <f>IF('1b-NaturalGas'!$T$87="no","",ROUND(BL8208,4))</f>
        <v>0.156</v>
      </c>
      <c r="BN8208" s="157">
        <f>IF('1b-NaturalGas'!$T$88="no","",ROUND(BL8208,4))</f>
        <v>0.156</v>
      </c>
      <c r="BO8208" s="157">
        <f>IF('1b-NaturalGas'!$T$89="no","",ROUND(BL8208,4))</f>
        <v>0.156</v>
      </c>
      <c r="BP8208" s="157">
        <f>IF('1b-NaturalGas'!$T$90="no","not applicable (based on previous answers)",ROUND(BL8208,4))</f>
        <v>0.156</v>
      </c>
      <c r="BQ8208" s="157">
        <f>IF('1b-NaturalGas'!$T$91="no","not applicable (based on previous answers)",ROUND(BL8208,4))</f>
        <v>0.156</v>
      </c>
    </row>
    <row r="8209" spans="30:69" x14ac:dyDescent="0.25">
      <c r="AD8209" s="157">
        <f t="shared" si="271"/>
        <v>0.15800000000000011</v>
      </c>
      <c r="AE8209" s="157">
        <f>IF('1a-Electricity'!$T$77="no","",ROUND(AD8209,4))</f>
        <v>0.158</v>
      </c>
      <c r="AF8209" s="157">
        <f>IF('1a-Electricity'!$T$78="no","",ROUND(AD8209,4))</f>
        <v>0.158</v>
      </c>
      <c r="AG8209" s="157">
        <f>IF('1a-Electricity'!$T$79="no","",ROUND(AD8209,4))</f>
        <v>0.158</v>
      </c>
      <c r="BL8209" s="157">
        <f t="shared" si="272"/>
        <v>0.15700000000000011</v>
      </c>
      <c r="BM8209" s="157">
        <f>IF('1b-NaturalGas'!$T$87="no","",ROUND(BL8209,4))</f>
        <v>0.157</v>
      </c>
      <c r="BN8209" s="157">
        <f>IF('1b-NaturalGas'!$T$88="no","",ROUND(BL8209,4))</f>
        <v>0.157</v>
      </c>
      <c r="BO8209" s="157">
        <f>IF('1b-NaturalGas'!$T$89="no","",ROUND(BL8209,4))</f>
        <v>0.157</v>
      </c>
      <c r="BP8209" s="157">
        <f>IF('1b-NaturalGas'!$T$90="no","not applicable (based on previous answers)",ROUND(BL8209,4))</f>
        <v>0.157</v>
      </c>
      <c r="BQ8209" s="157">
        <f>IF('1b-NaturalGas'!$T$91="no","not applicable (based on previous answers)",ROUND(BL8209,4))</f>
        <v>0.157</v>
      </c>
    </row>
    <row r="8210" spans="30:69" x14ac:dyDescent="0.25">
      <c r="AD8210" s="157">
        <f t="shared" si="271"/>
        <v>0.15900000000000011</v>
      </c>
      <c r="AE8210" s="157">
        <f>IF('1a-Electricity'!$T$77="no","",ROUND(AD8210,4))</f>
        <v>0.159</v>
      </c>
      <c r="AF8210" s="157">
        <f>IF('1a-Electricity'!$T$78="no","",ROUND(AD8210,4))</f>
        <v>0.159</v>
      </c>
      <c r="AG8210" s="157">
        <f>IF('1a-Electricity'!$T$79="no","",ROUND(AD8210,4))</f>
        <v>0.159</v>
      </c>
      <c r="BL8210" s="157">
        <f t="shared" si="272"/>
        <v>0.15800000000000011</v>
      </c>
      <c r="BM8210" s="157">
        <f>IF('1b-NaturalGas'!$T$87="no","",ROUND(BL8210,4))</f>
        <v>0.158</v>
      </c>
      <c r="BN8210" s="157">
        <f>IF('1b-NaturalGas'!$T$88="no","",ROUND(BL8210,4))</f>
        <v>0.158</v>
      </c>
      <c r="BO8210" s="157">
        <f>IF('1b-NaturalGas'!$T$89="no","",ROUND(BL8210,4))</f>
        <v>0.158</v>
      </c>
      <c r="BP8210" s="157">
        <f>IF('1b-NaturalGas'!$T$90="no","not applicable (based on previous answers)",ROUND(BL8210,4))</f>
        <v>0.158</v>
      </c>
      <c r="BQ8210" s="157">
        <f>IF('1b-NaturalGas'!$T$91="no","not applicable (based on previous answers)",ROUND(BL8210,4))</f>
        <v>0.158</v>
      </c>
    </row>
    <row r="8211" spans="30:69" x14ac:dyDescent="0.25">
      <c r="AD8211" s="157">
        <f t="shared" si="271"/>
        <v>0.16000000000000011</v>
      </c>
      <c r="AE8211" s="157">
        <f>IF('1a-Electricity'!$T$77="no","",ROUND(AD8211,4))</f>
        <v>0.16</v>
      </c>
      <c r="AF8211" s="157">
        <f>IF('1a-Electricity'!$T$78="no","",ROUND(AD8211,4))</f>
        <v>0.16</v>
      </c>
      <c r="AG8211" s="157">
        <f>IF('1a-Electricity'!$T$79="no","",ROUND(AD8211,4))</f>
        <v>0.16</v>
      </c>
      <c r="BL8211" s="157">
        <f t="shared" si="272"/>
        <v>0.15900000000000011</v>
      </c>
      <c r="BM8211" s="157">
        <f>IF('1b-NaturalGas'!$T$87="no","",ROUND(BL8211,4))</f>
        <v>0.159</v>
      </c>
      <c r="BN8211" s="157">
        <f>IF('1b-NaturalGas'!$T$88="no","",ROUND(BL8211,4))</f>
        <v>0.159</v>
      </c>
      <c r="BO8211" s="157">
        <f>IF('1b-NaturalGas'!$T$89="no","",ROUND(BL8211,4))</f>
        <v>0.159</v>
      </c>
      <c r="BP8211" s="157">
        <f>IF('1b-NaturalGas'!$T$90="no","not applicable (based on previous answers)",ROUND(BL8211,4))</f>
        <v>0.159</v>
      </c>
      <c r="BQ8211" s="157">
        <f>IF('1b-NaturalGas'!$T$91="no","not applicable (based on previous answers)",ROUND(BL8211,4))</f>
        <v>0.159</v>
      </c>
    </row>
    <row r="8212" spans="30:69" x14ac:dyDescent="0.25">
      <c r="AD8212" s="157">
        <f t="shared" si="271"/>
        <v>0.16100000000000012</v>
      </c>
      <c r="AE8212" s="157">
        <f>IF('1a-Electricity'!$T$77="no","",ROUND(AD8212,4))</f>
        <v>0.161</v>
      </c>
      <c r="AF8212" s="157">
        <f>IF('1a-Electricity'!$T$78="no","",ROUND(AD8212,4))</f>
        <v>0.161</v>
      </c>
      <c r="AG8212" s="157">
        <f>IF('1a-Electricity'!$T$79="no","",ROUND(AD8212,4))</f>
        <v>0.161</v>
      </c>
      <c r="BL8212" s="157">
        <f t="shared" si="272"/>
        <v>0.16000000000000011</v>
      </c>
      <c r="BM8212" s="157">
        <f>IF('1b-NaturalGas'!$T$87="no","",ROUND(BL8212,4))</f>
        <v>0.16</v>
      </c>
      <c r="BN8212" s="157">
        <f>IF('1b-NaturalGas'!$T$88="no","",ROUND(BL8212,4))</f>
        <v>0.16</v>
      </c>
      <c r="BO8212" s="157">
        <f>IF('1b-NaturalGas'!$T$89="no","",ROUND(BL8212,4))</f>
        <v>0.16</v>
      </c>
      <c r="BP8212" s="157">
        <f>IF('1b-NaturalGas'!$T$90="no","not applicable (based on previous answers)",ROUND(BL8212,4))</f>
        <v>0.16</v>
      </c>
      <c r="BQ8212" s="157">
        <f>IF('1b-NaturalGas'!$T$91="no","not applicable (based on previous answers)",ROUND(BL8212,4))</f>
        <v>0.16</v>
      </c>
    </row>
    <row r="8213" spans="30:69" x14ac:dyDescent="0.25">
      <c r="AD8213" s="157">
        <f t="shared" si="271"/>
        <v>0.16200000000000012</v>
      </c>
      <c r="AE8213" s="157">
        <f>IF('1a-Electricity'!$T$77="no","",ROUND(AD8213,4))</f>
        <v>0.16200000000000001</v>
      </c>
      <c r="AF8213" s="157">
        <f>IF('1a-Electricity'!$T$78="no","",ROUND(AD8213,4))</f>
        <v>0.16200000000000001</v>
      </c>
      <c r="AG8213" s="157">
        <f>IF('1a-Electricity'!$T$79="no","",ROUND(AD8213,4))</f>
        <v>0.16200000000000001</v>
      </c>
      <c r="BL8213" s="157">
        <f t="shared" si="272"/>
        <v>0.16100000000000012</v>
      </c>
      <c r="BM8213" s="157">
        <f>IF('1b-NaturalGas'!$T$87="no","",ROUND(BL8213,4))</f>
        <v>0.161</v>
      </c>
      <c r="BN8213" s="157">
        <f>IF('1b-NaturalGas'!$T$88="no","",ROUND(BL8213,4))</f>
        <v>0.161</v>
      </c>
      <c r="BO8213" s="157">
        <f>IF('1b-NaturalGas'!$T$89="no","",ROUND(BL8213,4))</f>
        <v>0.161</v>
      </c>
      <c r="BP8213" s="157">
        <f>IF('1b-NaturalGas'!$T$90="no","not applicable (based on previous answers)",ROUND(BL8213,4))</f>
        <v>0.161</v>
      </c>
      <c r="BQ8213" s="157">
        <f>IF('1b-NaturalGas'!$T$91="no","not applicable (based on previous answers)",ROUND(BL8213,4))</f>
        <v>0.161</v>
      </c>
    </row>
    <row r="8214" spans="30:69" x14ac:dyDescent="0.25">
      <c r="AD8214" s="157">
        <f t="shared" si="271"/>
        <v>0.16300000000000012</v>
      </c>
      <c r="AE8214" s="157">
        <f>IF('1a-Electricity'!$T$77="no","",ROUND(AD8214,4))</f>
        <v>0.16300000000000001</v>
      </c>
      <c r="AF8214" s="157">
        <f>IF('1a-Electricity'!$T$78="no","",ROUND(AD8214,4))</f>
        <v>0.16300000000000001</v>
      </c>
      <c r="AG8214" s="157">
        <f>IF('1a-Electricity'!$T$79="no","",ROUND(AD8214,4))</f>
        <v>0.16300000000000001</v>
      </c>
      <c r="BL8214" s="157">
        <f t="shared" si="272"/>
        <v>0.16200000000000012</v>
      </c>
      <c r="BM8214" s="157">
        <f>IF('1b-NaturalGas'!$T$87="no","",ROUND(BL8214,4))</f>
        <v>0.16200000000000001</v>
      </c>
      <c r="BN8214" s="157">
        <f>IF('1b-NaturalGas'!$T$88="no","",ROUND(BL8214,4))</f>
        <v>0.16200000000000001</v>
      </c>
      <c r="BO8214" s="157">
        <f>IF('1b-NaturalGas'!$T$89="no","",ROUND(BL8214,4))</f>
        <v>0.16200000000000001</v>
      </c>
      <c r="BP8214" s="157">
        <f>IF('1b-NaturalGas'!$T$90="no","not applicable (based on previous answers)",ROUND(BL8214,4))</f>
        <v>0.16200000000000001</v>
      </c>
      <c r="BQ8214" s="157">
        <f>IF('1b-NaturalGas'!$T$91="no","not applicable (based on previous answers)",ROUND(BL8214,4))</f>
        <v>0.16200000000000001</v>
      </c>
    </row>
    <row r="8215" spans="30:69" x14ac:dyDescent="0.25">
      <c r="AD8215" s="157">
        <f t="shared" si="271"/>
        <v>0.16400000000000012</v>
      </c>
      <c r="AE8215" s="157">
        <f>IF('1a-Electricity'!$T$77="no","",ROUND(AD8215,4))</f>
        <v>0.16400000000000001</v>
      </c>
      <c r="AF8215" s="157">
        <f>IF('1a-Electricity'!$T$78="no","",ROUND(AD8215,4))</f>
        <v>0.16400000000000001</v>
      </c>
      <c r="AG8215" s="157">
        <f>IF('1a-Electricity'!$T$79="no","",ROUND(AD8215,4))</f>
        <v>0.16400000000000001</v>
      </c>
      <c r="BL8215" s="157">
        <f t="shared" si="272"/>
        <v>0.16300000000000012</v>
      </c>
      <c r="BM8215" s="157">
        <f>IF('1b-NaturalGas'!$T$87="no","",ROUND(BL8215,4))</f>
        <v>0.16300000000000001</v>
      </c>
      <c r="BN8215" s="157">
        <f>IF('1b-NaturalGas'!$T$88="no","",ROUND(BL8215,4))</f>
        <v>0.16300000000000001</v>
      </c>
      <c r="BO8215" s="157">
        <f>IF('1b-NaturalGas'!$T$89="no","",ROUND(BL8215,4))</f>
        <v>0.16300000000000001</v>
      </c>
      <c r="BP8215" s="157">
        <f>IF('1b-NaturalGas'!$T$90="no","not applicable (based on previous answers)",ROUND(BL8215,4))</f>
        <v>0.16300000000000001</v>
      </c>
      <c r="BQ8215" s="157">
        <f>IF('1b-NaturalGas'!$T$91="no","not applicable (based on previous answers)",ROUND(BL8215,4))</f>
        <v>0.16300000000000001</v>
      </c>
    </row>
    <row r="8216" spans="30:69" x14ac:dyDescent="0.25">
      <c r="AD8216" s="157">
        <f t="shared" si="271"/>
        <v>0.16500000000000012</v>
      </c>
      <c r="AE8216" s="157">
        <f>IF('1a-Electricity'!$T$77="no","",ROUND(AD8216,4))</f>
        <v>0.16500000000000001</v>
      </c>
      <c r="AF8216" s="157">
        <f>IF('1a-Electricity'!$T$78="no","",ROUND(AD8216,4))</f>
        <v>0.16500000000000001</v>
      </c>
      <c r="AG8216" s="157">
        <f>IF('1a-Electricity'!$T$79="no","",ROUND(AD8216,4))</f>
        <v>0.16500000000000001</v>
      </c>
      <c r="BL8216" s="157">
        <f t="shared" si="272"/>
        <v>0.16400000000000012</v>
      </c>
      <c r="BM8216" s="157">
        <f>IF('1b-NaturalGas'!$T$87="no","",ROUND(BL8216,4))</f>
        <v>0.16400000000000001</v>
      </c>
      <c r="BN8216" s="157">
        <f>IF('1b-NaturalGas'!$T$88="no","",ROUND(BL8216,4))</f>
        <v>0.16400000000000001</v>
      </c>
      <c r="BO8216" s="157">
        <f>IF('1b-NaturalGas'!$T$89="no","",ROUND(BL8216,4))</f>
        <v>0.16400000000000001</v>
      </c>
      <c r="BP8216" s="157">
        <f>IF('1b-NaturalGas'!$T$90="no","not applicable (based on previous answers)",ROUND(BL8216,4))</f>
        <v>0.16400000000000001</v>
      </c>
      <c r="BQ8216" s="157">
        <f>IF('1b-NaturalGas'!$T$91="no","not applicable (based on previous answers)",ROUND(BL8216,4))</f>
        <v>0.16400000000000001</v>
      </c>
    </row>
    <row r="8217" spans="30:69" x14ac:dyDescent="0.25">
      <c r="AD8217" s="157">
        <f t="shared" si="271"/>
        <v>0.16600000000000012</v>
      </c>
      <c r="AE8217" s="157">
        <f>IF('1a-Electricity'!$T$77="no","",ROUND(AD8217,4))</f>
        <v>0.16600000000000001</v>
      </c>
      <c r="AF8217" s="157">
        <f>IF('1a-Electricity'!$T$78="no","",ROUND(AD8217,4))</f>
        <v>0.16600000000000001</v>
      </c>
      <c r="AG8217" s="157">
        <f>IF('1a-Electricity'!$T$79="no","",ROUND(AD8217,4))</f>
        <v>0.16600000000000001</v>
      </c>
      <c r="BL8217" s="157">
        <f t="shared" si="272"/>
        <v>0.16500000000000012</v>
      </c>
      <c r="BM8217" s="157">
        <f>IF('1b-NaturalGas'!$T$87="no","",ROUND(BL8217,4))</f>
        <v>0.16500000000000001</v>
      </c>
      <c r="BN8217" s="157">
        <f>IF('1b-NaturalGas'!$T$88="no","",ROUND(BL8217,4))</f>
        <v>0.16500000000000001</v>
      </c>
      <c r="BO8217" s="157">
        <f>IF('1b-NaturalGas'!$T$89="no","",ROUND(BL8217,4))</f>
        <v>0.16500000000000001</v>
      </c>
      <c r="BP8217" s="157">
        <f>IF('1b-NaturalGas'!$T$90="no","not applicable (based on previous answers)",ROUND(BL8217,4))</f>
        <v>0.16500000000000001</v>
      </c>
      <c r="BQ8217" s="157">
        <f>IF('1b-NaturalGas'!$T$91="no","not applicable (based on previous answers)",ROUND(BL8217,4))</f>
        <v>0.16500000000000001</v>
      </c>
    </row>
    <row r="8218" spans="30:69" x14ac:dyDescent="0.25">
      <c r="AD8218" s="157">
        <f t="shared" si="271"/>
        <v>0.16700000000000012</v>
      </c>
      <c r="AE8218" s="157">
        <f>IF('1a-Electricity'!$T$77="no","",ROUND(AD8218,4))</f>
        <v>0.16700000000000001</v>
      </c>
      <c r="AF8218" s="157">
        <f>IF('1a-Electricity'!$T$78="no","",ROUND(AD8218,4))</f>
        <v>0.16700000000000001</v>
      </c>
      <c r="AG8218" s="157">
        <f>IF('1a-Electricity'!$T$79="no","",ROUND(AD8218,4))</f>
        <v>0.16700000000000001</v>
      </c>
      <c r="BL8218" s="157">
        <f t="shared" si="272"/>
        <v>0.16600000000000012</v>
      </c>
      <c r="BM8218" s="157">
        <f>IF('1b-NaturalGas'!$T$87="no","",ROUND(BL8218,4))</f>
        <v>0.16600000000000001</v>
      </c>
      <c r="BN8218" s="157">
        <f>IF('1b-NaturalGas'!$T$88="no","",ROUND(BL8218,4))</f>
        <v>0.16600000000000001</v>
      </c>
      <c r="BO8218" s="157">
        <f>IF('1b-NaturalGas'!$T$89="no","",ROUND(BL8218,4))</f>
        <v>0.16600000000000001</v>
      </c>
      <c r="BP8218" s="157">
        <f>IF('1b-NaturalGas'!$T$90="no","not applicable (based on previous answers)",ROUND(BL8218,4))</f>
        <v>0.16600000000000001</v>
      </c>
      <c r="BQ8218" s="157">
        <f>IF('1b-NaturalGas'!$T$91="no","not applicable (based on previous answers)",ROUND(BL8218,4))</f>
        <v>0.16600000000000001</v>
      </c>
    </row>
    <row r="8219" spans="30:69" x14ac:dyDescent="0.25">
      <c r="AD8219" s="157">
        <f t="shared" si="271"/>
        <v>0.16800000000000012</v>
      </c>
      <c r="AE8219" s="157">
        <f>IF('1a-Electricity'!$T$77="no","",ROUND(AD8219,4))</f>
        <v>0.16800000000000001</v>
      </c>
      <c r="AF8219" s="157">
        <f>IF('1a-Electricity'!$T$78="no","",ROUND(AD8219,4))</f>
        <v>0.16800000000000001</v>
      </c>
      <c r="AG8219" s="157">
        <f>IF('1a-Electricity'!$T$79="no","",ROUND(AD8219,4))</f>
        <v>0.16800000000000001</v>
      </c>
      <c r="BL8219" s="157">
        <f t="shared" si="272"/>
        <v>0.16700000000000012</v>
      </c>
      <c r="BM8219" s="157">
        <f>IF('1b-NaturalGas'!$T$87="no","",ROUND(BL8219,4))</f>
        <v>0.16700000000000001</v>
      </c>
      <c r="BN8219" s="157">
        <f>IF('1b-NaturalGas'!$T$88="no","",ROUND(BL8219,4))</f>
        <v>0.16700000000000001</v>
      </c>
      <c r="BO8219" s="157">
        <f>IF('1b-NaturalGas'!$T$89="no","",ROUND(BL8219,4))</f>
        <v>0.16700000000000001</v>
      </c>
      <c r="BP8219" s="157">
        <f>IF('1b-NaturalGas'!$T$90="no","not applicable (based on previous answers)",ROUND(BL8219,4))</f>
        <v>0.16700000000000001</v>
      </c>
      <c r="BQ8219" s="157">
        <f>IF('1b-NaturalGas'!$T$91="no","not applicable (based on previous answers)",ROUND(BL8219,4))</f>
        <v>0.16700000000000001</v>
      </c>
    </row>
    <row r="8220" spans="30:69" x14ac:dyDescent="0.25">
      <c r="AD8220" s="157">
        <f t="shared" si="271"/>
        <v>0.16900000000000012</v>
      </c>
      <c r="AE8220" s="157">
        <f>IF('1a-Electricity'!$T$77="no","",ROUND(AD8220,4))</f>
        <v>0.16900000000000001</v>
      </c>
      <c r="AF8220" s="157">
        <f>IF('1a-Electricity'!$T$78="no","",ROUND(AD8220,4))</f>
        <v>0.16900000000000001</v>
      </c>
      <c r="AG8220" s="157">
        <f>IF('1a-Electricity'!$T$79="no","",ROUND(AD8220,4))</f>
        <v>0.16900000000000001</v>
      </c>
      <c r="BL8220" s="157">
        <f t="shared" si="272"/>
        <v>0.16800000000000012</v>
      </c>
      <c r="BM8220" s="157">
        <f>IF('1b-NaturalGas'!$T$87="no","",ROUND(BL8220,4))</f>
        <v>0.16800000000000001</v>
      </c>
      <c r="BN8220" s="157">
        <f>IF('1b-NaturalGas'!$T$88="no","",ROUND(BL8220,4))</f>
        <v>0.16800000000000001</v>
      </c>
      <c r="BO8220" s="157">
        <f>IF('1b-NaturalGas'!$T$89="no","",ROUND(BL8220,4))</f>
        <v>0.16800000000000001</v>
      </c>
      <c r="BP8220" s="157">
        <f>IF('1b-NaturalGas'!$T$90="no","not applicable (based on previous answers)",ROUND(BL8220,4))</f>
        <v>0.16800000000000001</v>
      </c>
      <c r="BQ8220" s="157">
        <f>IF('1b-NaturalGas'!$T$91="no","not applicable (based on previous answers)",ROUND(BL8220,4))</f>
        <v>0.16800000000000001</v>
      </c>
    </row>
    <row r="8221" spans="30:69" x14ac:dyDescent="0.25">
      <c r="AD8221" s="157">
        <f t="shared" si="271"/>
        <v>0.17000000000000012</v>
      </c>
      <c r="AE8221" s="157">
        <f>IF('1a-Electricity'!$T$77="no","",ROUND(AD8221,4))</f>
        <v>0.17</v>
      </c>
      <c r="AF8221" s="157">
        <f>IF('1a-Electricity'!$T$78="no","",ROUND(AD8221,4))</f>
        <v>0.17</v>
      </c>
      <c r="AG8221" s="157">
        <f>IF('1a-Electricity'!$T$79="no","",ROUND(AD8221,4))</f>
        <v>0.17</v>
      </c>
      <c r="BL8221" s="157">
        <f t="shared" si="272"/>
        <v>0.16900000000000012</v>
      </c>
      <c r="BM8221" s="157">
        <f>IF('1b-NaturalGas'!$T$87="no","",ROUND(BL8221,4))</f>
        <v>0.16900000000000001</v>
      </c>
      <c r="BN8221" s="157">
        <f>IF('1b-NaturalGas'!$T$88="no","",ROUND(BL8221,4))</f>
        <v>0.16900000000000001</v>
      </c>
      <c r="BO8221" s="157">
        <f>IF('1b-NaturalGas'!$T$89="no","",ROUND(BL8221,4))</f>
        <v>0.16900000000000001</v>
      </c>
      <c r="BP8221" s="157">
        <f>IF('1b-NaturalGas'!$T$90="no","not applicable (based on previous answers)",ROUND(BL8221,4))</f>
        <v>0.16900000000000001</v>
      </c>
      <c r="BQ8221" s="157">
        <f>IF('1b-NaturalGas'!$T$91="no","not applicable (based on previous answers)",ROUND(BL8221,4))</f>
        <v>0.16900000000000001</v>
      </c>
    </row>
    <row r="8222" spans="30:69" x14ac:dyDescent="0.25">
      <c r="AD8222" s="157">
        <f t="shared" si="271"/>
        <v>0.17100000000000012</v>
      </c>
      <c r="AE8222" s="157">
        <f>IF('1a-Electricity'!$T$77="no","",ROUND(AD8222,4))</f>
        <v>0.17100000000000001</v>
      </c>
      <c r="AF8222" s="157">
        <f>IF('1a-Electricity'!$T$78="no","",ROUND(AD8222,4))</f>
        <v>0.17100000000000001</v>
      </c>
      <c r="AG8222" s="157">
        <f>IF('1a-Electricity'!$T$79="no","",ROUND(AD8222,4))</f>
        <v>0.17100000000000001</v>
      </c>
      <c r="BL8222" s="157">
        <f t="shared" si="272"/>
        <v>0.17000000000000012</v>
      </c>
      <c r="BM8222" s="157">
        <f>IF('1b-NaturalGas'!$T$87="no","",ROUND(BL8222,4))</f>
        <v>0.17</v>
      </c>
      <c r="BN8222" s="157">
        <f>IF('1b-NaturalGas'!$T$88="no","",ROUND(BL8222,4))</f>
        <v>0.17</v>
      </c>
      <c r="BO8222" s="157">
        <f>IF('1b-NaturalGas'!$T$89="no","",ROUND(BL8222,4))</f>
        <v>0.17</v>
      </c>
      <c r="BP8222" s="157">
        <f>IF('1b-NaturalGas'!$T$90="no","not applicable (based on previous answers)",ROUND(BL8222,4))</f>
        <v>0.17</v>
      </c>
      <c r="BQ8222" s="157">
        <f>IF('1b-NaturalGas'!$T$91="no","not applicable (based on previous answers)",ROUND(BL8222,4))</f>
        <v>0.17</v>
      </c>
    </row>
    <row r="8223" spans="30:69" x14ac:dyDescent="0.25">
      <c r="AD8223" s="157">
        <f t="shared" si="271"/>
        <v>0.17200000000000013</v>
      </c>
      <c r="AE8223" s="157">
        <f>IF('1a-Electricity'!$T$77="no","",ROUND(AD8223,4))</f>
        <v>0.17199999999999999</v>
      </c>
      <c r="AF8223" s="157">
        <f>IF('1a-Electricity'!$T$78="no","",ROUND(AD8223,4))</f>
        <v>0.17199999999999999</v>
      </c>
      <c r="AG8223" s="157">
        <f>IF('1a-Electricity'!$T$79="no","",ROUND(AD8223,4))</f>
        <v>0.17199999999999999</v>
      </c>
      <c r="BL8223" s="157">
        <f t="shared" si="272"/>
        <v>0.17100000000000012</v>
      </c>
      <c r="BM8223" s="157">
        <f>IF('1b-NaturalGas'!$T$87="no","",ROUND(BL8223,4))</f>
        <v>0.17100000000000001</v>
      </c>
      <c r="BN8223" s="157">
        <f>IF('1b-NaturalGas'!$T$88="no","",ROUND(BL8223,4))</f>
        <v>0.17100000000000001</v>
      </c>
      <c r="BO8223" s="157">
        <f>IF('1b-NaturalGas'!$T$89="no","",ROUND(BL8223,4))</f>
        <v>0.17100000000000001</v>
      </c>
      <c r="BP8223" s="157">
        <f>IF('1b-NaturalGas'!$T$90="no","not applicable (based on previous answers)",ROUND(BL8223,4))</f>
        <v>0.17100000000000001</v>
      </c>
      <c r="BQ8223" s="157">
        <f>IF('1b-NaturalGas'!$T$91="no","not applicable (based on previous answers)",ROUND(BL8223,4))</f>
        <v>0.17100000000000001</v>
      </c>
    </row>
    <row r="8224" spans="30:69" x14ac:dyDescent="0.25">
      <c r="AD8224" s="157">
        <f t="shared" si="271"/>
        <v>0.17300000000000013</v>
      </c>
      <c r="AE8224" s="157">
        <f>IF('1a-Electricity'!$T$77="no","",ROUND(AD8224,4))</f>
        <v>0.17299999999999999</v>
      </c>
      <c r="AF8224" s="157">
        <f>IF('1a-Electricity'!$T$78="no","",ROUND(AD8224,4))</f>
        <v>0.17299999999999999</v>
      </c>
      <c r="AG8224" s="157">
        <f>IF('1a-Electricity'!$T$79="no","",ROUND(AD8224,4))</f>
        <v>0.17299999999999999</v>
      </c>
      <c r="BL8224" s="157">
        <f t="shared" si="272"/>
        <v>0.17200000000000013</v>
      </c>
      <c r="BM8224" s="157">
        <f>IF('1b-NaturalGas'!$T$87="no","",ROUND(BL8224,4))</f>
        <v>0.17199999999999999</v>
      </c>
      <c r="BN8224" s="157">
        <f>IF('1b-NaturalGas'!$T$88="no","",ROUND(BL8224,4))</f>
        <v>0.17199999999999999</v>
      </c>
      <c r="BO8224" s="157">
        <f>IF('1b-NaturalGas'!$T$89="no","",ROUND(BL8224,4))</f>
        <v>0.17199999999999999</v>
      </c>
      <c r="BP8224" s="157">
        <f>IF('1b-NaturalGas'!$T$90="no","not applicable (based on previous answers)",ROUND(BL8224,4))</f>
        <v>0.17199999999999999</v>
      </c>
      <c r="BQ8224" s="157">
        <f>IF('1b-NaturalGas'!$T$91="no","not applicable (based on previous answers)",ROUND(BL8224,4))</f>
        <v>0.17199999999999999</v>
      </c>
    </row>
    <row r="8225" spans="30:69" x14ac:dyDescent="0.25">
      <c r="AD8225" s="157">
        <f t="shared" si="271"/>
        <v>0.17400000000000013</v>
      </c>
      <c r="AE8225" s="157">
        <f>IF('1a-Electricity'!$T$77="no","",ROUND(AD8225,4))</f>
        <v>0.17399999999999999</v>
      </c>
      <c r="AF8225" s="157">
        <f>IF('1a-Electricity'!$T$78="no","",ROUND(AD8225,4))</f>
        <v>0.17399999999999999</v>
      </c>
      <c r="AG8225" s="157">
        <f>IF('1a-Electricity'!$T$79="no","",ROUND(AD8225,4))</f>
        <v>0.17399999999999999</v>
      </c>
      <c r="BL8225" s="157">
        <f t="shared" si="272"/>
        <v>0.17300000000000013</v>
      </c>
      <c r="BM8225" s="157">
        <f>IF('1b-NaturalGas'!$T$87="no","",ROUND(BL8225,4))</f>
        <v>0.17299999999999999</v>
      </c>
      <c r="BN8225" s="157">
        <f>IF('1b-NaturalGas'!$T$88="no","",ROUND(BL8225,4))</f>
        <v>0.17299999999999999</v>
      </c>
      <c r="BO8225" s="157">
        <f>IF('1b-NaturalGas'!$T$89="no","",ROUND(BL8225,4))</f>
        <v>0.17299999999999999</v>
      </c>
      <c r="BP8225" s="157">
        <f>IF('1b-NaturalGas'!$T$90="no","not applicable (based on previous answers)",ROUND(BL8225,4))</f>
        <v>0.17299999999999999</v>
      </c>
      <c r="BQ8225" s="157">
        <f>IF('1b-NaturalGas'!$T$91="no","not applicable (based on previous answers)",ROUND(BL8225,4))</f>
        <v>0.17299999999999999</v>
      </c>
    </row>
    <row r="8226" spans="30:69" x14ac:dyDescent="0.25">
      <c r="AD8226" s="157">
        <f t="shared" si="271"/>
        <v>0.17500000000000013</v>
      </c>
      <c r="AE8226" s="157">
        <f>IF('1a-Electricity'!$T$77="no","",ROUND(AD8226,4))</f>
        <v>0.17499999999999999</v>
      </c>
      <c r="AF8226" s="157">
        <f>IF('1a-Electricity'!$T$78="no","",ROUND(AD8226,4))</f>
        <v>0.17499999999999999</v>
      </c>
      <c r="AG8226" s="157">
        <f>IF('1a-Electricity'!$T$79="no","",ROUND(AD8226,4))</f>
        <v>0.17499999999999999</v>
      </c>
      <c r="BL8226" s="157">
        <f t="shared" si="272"/>
        <v>0.17400000000000013</v>
      </c>
      <c r="BM8226" s="157">
        <f>IF('1b-NaturalGas'!$T$87="no","",ROUND(BL8226,4))</f>
        <v>0.17399999999999999</v>
      </c>
      <c r="BN8226" s="157">
        <f>IF('1b-NaturalGas'!$T$88="no","",ROUND(BL8226,4))</f>
        <v>0.17399999999999999</v>
      </c>
      <c r="BO8226" s="157">
        <f>IF('1b-NaturalGas'!$T$89="no","",ROUND(BL8226,4))</f>
        <v>0.17399999999999999</v>
      </c>
      <c r="BP8226" s="157">
        <f>IF('1b-NaturalGas'!$T$90="no","not applicable (based on previous answers)",ROUND(BL8226,4))</f>
        <v>0.17399999999999999</v>
      </c>
      <c r="BQ8226" s="157">
        <f>IF('1b-NaturalGas'!$T$91="no","not applicable (based on previous answers)",ROUND(BL8226,4))</f>
        <v>0.17399999999999999</v>
      </c>
    </row>
    <row r="8227" spans="30:69" x14ac:dyDescent="0.25">
      <c r="AD8227" s="157">
        <f t="shared" si="271"/>
        <v>0.17600000000000013</v>
      </c>
      <c r="AE8227" s="157">
        <f>IF('1a-Electricity'!$T$77="no","",ROUND(AD8227,4))</f>
        <v>0.17599999999999999</v>
      </c>
      <c r="AF8227" s="157">
        <f>IF('1a-Electricity'!$T$78="no","",ROUND(AD8227,4))</f>
        <v>0.17599999999999999</v>
      </c>
      <c r="AG8227" s="157">
        <f>IF('1a-Electricity'!$T$79="no","",ROUND(AD8227,4))</f>
        <v>0.17599999999999999</v>
      </c>
      <c r="BL8227" s="157">
        <f t="shared" si="272"/>
        <v>0.17500000000000013</v>
      </c>
      <c r="BM8227" s="157">
        <f>IF('1b-NaturalGas'!$T$87="no","",ROUND(BL8227,4))</f>
        <v>0.17499999999999999</v>
      </c>
      <c r="BN8227" s="157">
        <f>IF('1b-NaturalGas'!$T$88="no","",ROUND(BL8227,4))</f>
        <v>0.17499999999999999</v>
      </c>
      <c r="BO8227" s="157">
        <f>IF('1b-NaturalGas'!$T$89="no","",ROUND(BL8227,4))</f>
        <v>0.17499999999999999</v>
      </c>
      <c r="BP8227" s="157">
        <f>IF('1b-NaturalGas'!$T$90="no","not applicable (based on previous answers)",ROUND(BL8227,4))</f>
        <v>0.17499999999999999</v>
      </c>
      <c r="BQ8227" s="157">
        <f>IF('1b-NaturalGas'!$T$91="no","not applicable (based on previous answers)",ROUND(BL8227,4))</f>
        <v>0.17499999999999999</v>
      </c>
    </row>
    <row r="8228" spans="30:69" x14ac:dyDescent="0.25">
      <c r="AD8228" s="157">
        <f t="shared" si="271"/>
        <v>0.17700000000000013</v>
      </c>
      <c r="AE8228" s="157">
        <f>IF('1a-Electricity'!$T$77="no","",ROUND(AD8228,4))</f>
        <v>0.17699999999999999</v>
      </c>
      <c r="AF8228" s="157">
        <f>IF('1a-Electricity'!$T$78="no","",ROUND(AD8228,4))</f>
        <v>0.17699999999999999</v>
      </c>
      <c r="AG8228" s="157">
        <f>IF('1a-Electricity'!$T$79="no","",ROUND(AD8228,4))</f>
        <v>0.17699999999999999</v>
      </c>
      <c r="BL8228" s="157">
        <f t="shared" si="272"/>
        <v>0.17600000000000013</v>
      </c>
      <c r="BM8228" s="157">
        <f>IF('1b-NaturalGas'!$T$87="no","",ROUND(BL8228,4))</f>
        <v>0.17599999999999999</v>
      </c>
      <c r="BN8228" s="157">
        <f>IF('1b-NaturalGas'!$T$88="no","",ROUND(BL8228,4))</f>
        <v>0.17599999999999999</v>
      </c>
      <c r="BO8228" s="157">
        <f>IF('1b-NaturalGas'!$T$89="no","",ROUND(BL8228,4))</f>
        <v>0.17599999999999999</v>
      </c>
      <c r="BP8228" s="157">
        <f>IF('1b-NaturalGas'!$T$90="no","not applicable (based on previous answers)",ROUND(BL8228,4))</f>
        <v>0.17599999999999999</v>
      </c>
      <c r="BQ8228" s="157">
        <f>IF('1b-NaturalGas'!$T$91="no","not applicable (based on previous answers)",ROUND(BL8228,4))</f>
        <v>0.17599999999999999</v>
      </c>
    </row>
    <row r="8229" spans="30:69" x14ac:dyDescent="0.25">
      <c r="AD8229" s="157">
        <f t="shared" si="271"/>
        <v>0.17800000000000013</v>
      </c>
      <c r="AE8229" s="157">
        <f>IF('1a-Electricity'!$T$77="no","",ROUND(AD8229,4))</f>
        <v>0.17799999999999999</v>
      </c>
      <c r="AF8229" s="157">
        <f>IF('1a-Electricity'!$T$78="no","",ROUND(AD8229,4))</f>
        <v>0.17799999999999999</v>
      </c>
      <c r="AG8229" s="157">
        <f>IF('1a-Electricity'!$T$79="no","",ROUND(AD8229,4))</f>
        <v>0.17799999999999999</v>
      </c>
      <c r="BL8229" s="157">
        <f t="shared" si="272"/>
        <v>0.17700000000000013</v>
      </c>
      <c r="BM8229" s="157">
        <f>IF('1b-NaturalGas'!$T$87="no","",ROUND(BL8229,4))</f>
        <v>0.17699999999999999</v>
      </c>
      <c r="BN8229" s="157">
        <f>IF('1b-NaturalGas'!$T$88="no","",ROUND(BL8229,4))</f>
        <v>0.17699999999999999</v>
      </c>
      <c r="BO8229" s="157">
        <f>IF('1b-NaturalGas'!$T$89="no","",ROUND(BL8229,4))</f>
        <v>0.17699999999999999</v>
      </c>
      <c r="BP8229" s="157">
        <f>IF('1b-NaturalGas'!$T$90="no","not applicable (based on previous answers)",ROUND(BL8229,4))</f>
        <v>0.17699999999999999</v>
      </c>
      <c r="BQ8229" s="157">
        <f>IF('1b-NaturalGas'!$T$91="no","not applicable (based on previous answers)",ROUND(BL8229,4))</f>
        <v>0.17699999999999999</v>
      </c>
    </row>
    <row r="8230" spans="30:69" x14ac:dyDescent="0.25">
      <c r="AD8230" s="157">
        <f t="shared" si="271"/>
        <v>0.17900000000000013</v>
      </c>
      <c r="AE8230" s="157">
        <f>IF('1a-Electricity'!$T$77="no","",ROUND(AD8230,4))</f>
        <v>0.17899999999999999</v>
      </c>
      <c r="AF8230" s="157">
        <f>IF('1a-Electricity'!$T$78="no","",ROUND(AD8230,4))</f>
        <v>0.17899999999999999</v>
      </c>
      <c r="AG8230" s="157">
        <f>IF('1a-Electricity'!$T$79="no","",ROUND(AD8230,4))</f>
        <v>0.17899999999999999</v>
      </c>
      <c r="BL8230" s="157">
        <f t="shared" si="272"/>
        <v>0.17800000000000013</v>
      </c>
      <c r="BM8230" s="157">
        <f>IF('1b-NaturalGas'!$T$87="no","",ROUND(BL8230,4))</f>
        <v>0.17799999999999999</v>
      </c>
      <c r="BN8230" s="157">
        <f>IF('1b-NaturalGas'!$T$88="no","",ROUND(BL8230,4))</f>
        <v>0.17799999999999999</v>
      </c>
      <c r="BO8230" s="157">
        <f>IF('1b-NaturalGas'!$T$89="no","",ROUND(BL8230,4))</f>
        <v>0.17799999999999999</v>
      </c>
      <c r="BP8230" s="157">
        <f>IF('1b-NaturalGas'!$T$90="no","not applicable (based on previous answers)",ROUND(BL8230,4))</f>
        <v>0.17799999999999999</v>
      </c>
      <c r="BQ8230" s="157">
        <f>IF('1b-NaturalGas'!$T$91="no","not applicable (based on previous answers)",ROUND(BL8230,4))</f>
        <v>0.17799999999999999</v>
      </c>
    </row>
    <row r="8231" spans="30:69" x14ac:dyDescent="0.25">
      <c r="AD8231" s="157">
        <f t="shared" si="271"/>
        <v>0.18000000000000013</v>
      </c>
      <c r="AE8231" s="157">
        <f>IF('1a-Electricity'!$T$77="no","",ROUND(AD8231,4))</f>
        <v>0.18</v>
      </c>
      <c r="AF8231" s="157">
        <f>IF('1a-Electricity'!$T$78="no","",ROUND(AD8231,4))</f>
        <v>0.18</v>
      </c>
      <c r="AG8231" s="157">
        <f>IF('1a-Electricity'!$T$79="no","",ROUND(AD8231,4))</f>
        <v>0.18</v>
      </c>
      <c r="BL8231" s="157">
        <f t="shared" si="272"/>
        <v>0.17900000000000013</v>
      </c>
      <c r="BM8231" s="157">
        <f>IF('1b-NaturalGas'!$T$87="no","",ROUND(BL8231,4))</f>
        <v>0.17899999999999999</v>
      </c>
      <c r="BN8231" s="157">
        <f>IF('1b-NaturalGas'!$T$88="no","",ROUND(BL8231,4))</f>
        <v>0.17899999999999999</v>
      </c>
      <c r="BO8231" s="157">
        <f>IF('1b-NaturalGas'!$T$89="no","",ROUND(BL8231,4))</f>
        <v>0.17899999999999999</v>
      </c>
      <c r="BP8231" s="157">
        <f>IF('1b-NaturalGas'!$T$90="no","not applicable (based on previous answers)",ROUND(BL8231,4))</f>
        <v>0.17899999999999999</v>
      </c>
      <c r="BQ8231" s="157">
        <f>IF('1b-NaturalGas'!$T$91="no","not applicable (based on previous answers)",ROUND(BL8231,4))</f>
        <v>0.17899999999999999</v>
      </c>
    </row>
    <row r="8232" spans="30:69" x14ac:dyDescent="0.25">
      <c r="AD8232" s="157">
        <f t="shared" si="271"/>
        <v>0.18100000000000013</v>
      </c>
      <c r="AE8232" s="157">
        <f>IF('1a-Electricity'!$T$77="no","",ROUND(AD8232,4))</f>
        <v>0.18099999999999999</v>
      </c>
      <c r="AF8232" s="157">
        <f>IF('1a-Electricity'!$T$78="no","",ROUND(AD8232,4))</f>
        <v>0.18099999999999999</v>
      </c>
      <c r="AG8232" s="157">
        <f>IF('1a-Electricity'!$T$79="no","",ROUND(AD8232,4))</f>
        <v>0.18099999999999999</v>
      </c>
      <c r="BL8232" s="157">
        <f t="shared" si="272"/>
        <v>0.18000000000000013</v>
      </c>
      <c r="BM8232" s="157">
        <f>IF('1b-NaturalGas'!$T$87="no","",ROUND(BL8232,4))</f>
        <v>0.18</v>
      </c>
      <c r="BN8232" s="157">
        <f>IF('1b-NaturalGas'!$T$88="no","",ROUND(BL8232,4))</f>
        <v>0.18</v>
      </c>
      <c r="BO8232" s="157">
        <f>IF('1b-NaturalGas'!$T$89="no","",ROUND(BL8232,4))</f>
        <v>0.18</v>
      </c>
      <c r="BP8232" s="157">
        <f>IF('1b-NaturalGas'!$T$90="no","not applicable (based on previous answers)",ROUND(BL8232,4))</f>
        <v>0.18</v>
      </c>
      <c r="BQ8232" s="157">
        <f>IF('1b-NaturalGas'!$T$91="no","not applicable (based on previous answers)",ROUND(BL8232,4))</f>
        <v>0.18</v>
      </c>
    </row>
    <row r="8233" spans="30:69" x14ac:dyDescent="0.25">
      <c r="AD8233" s="157">
        <f t="shared" si="271"/>
        <v>0.18200000000000013</v>
      </c>
      <c r="AE8233" s="157">
        <f>IF('1a-Electricity'!$T$77="no","",ROUND(AD8233,4))</f>
        <v>0.182</v>
      </c>
      <c r="AF8233" s="157">
        <f>IF('1a-Electricity'!$T$78="no","",ROUND(AD8233,4))</f>
        <v>0.182</v>
      </c>
      <c r="AG8233" s="157">
        <f>IF('1a-Electricity'!$T$79="no","",ROUND(AD8233,4))</f>
        <v>0.182</v>
      </c>
      <c r="BL8233" s="157">
        <f t="shared" si="272"/>
        <v>0.18100000000000013</v>
      </c>
      <c r="BM8233" s="157">
        <f>IF('1b-NaturalGas'!$T$87="no","",ROUND(BL8233,4))</f>
        <v>0.18099999999999999</v>
      </c>
      <c r="BN8233" s="157">
        <f>IF('1b-NaturalGas'!$T$88="no","",ROUND(BL8233,4))</f>
        <v>0.18099999999999999</v>
      </c>
      <c r="BO8233" s="157">
        <f>IF('1b-NaturalGas'!$T$89="no","",ROUND(BL8233,4))</f>
        <v>0.18099999999999999</v>
      </c>
      <c r="BP8233" s="157">
        <f>IF('1b-NaturalGas'!$T$90="no","not applicable (based on previous answers)",ROUND(BL8233,4))</f>
        <v>0.18099999999999999</v>
      </c>
      <c r="BQ8233" s="157">
        <f>IF('1b-NaturalGas'!$T$91="no","not applicable (based on previous answers)",ROUND(BL8233,4))</f>
        <v>0.18099999999999999</v>
      </c>
    </row>
    <row r="8234" spans="30:69" x14ac:dyDescent="0.25">
      <c r="AD8234" s="157">
        <f t="shared" si="271"/>
        <v>0.18300000000000013</v>
      </c>
      <c r="AE8234" s="157">
        <f>IF('1a-Electricity'!$T$77="no","",ROUND(AD8234,4))</f>
        <v>0.183</v>
      </c>
      <c r="AF8234" s="157">
        <f>IF('1a-Electricity'!$T$78="no","",ROUND(AD8234,4))</f>
        <v>0.183</v>
      </c>
      <c r="AG8234" s="157">
        <f>IF('1a-Electricity'!$T$79="no","",ROUND(AD8234,4))</f>
        <v>0.183</v>
      </c>
      <c r="BL8234" s="157">
        <f t="shared" si="272"/>
        <v>0.18200000000000013</v>
      </c>
      <c r="BM8234" s="157">
        <f>IF('1b-NaturalGas'!$T$87="no","",ROUND(BL8234,4))</f>
        <v>0.182</v>
      </c>
      <c r="BN8234" s="157">
        <f>IF('1b-NaturalGas'!$T$88="no","",ROUND(BL8234,4))</f>
        <v>0.182</v>
      </c>
      <c r="BO8234" s="157">
        <f>IF('1b-NaturalGas'!$T$89="no","",ROUND(BL8234,4))</f>
        <v>0.182</v>
      </c>
      <c r="BP8234" s="157">
        <f>IF('1b-NaturalGas'!$T$90="no","not applicable (based on previous answers)",ROUND(BL8234,4))</f>
        <v>0.182</v>
      </c>
      <c r="BQ8234" s="157">
        <f>IF('1b-NaturalGas'!$T$91="no","not applicable (based on previous answers)",ROUND(BL8234,4))</f>
        <v>0.182</v>
      </c>
    </row>
    <row r="8235" spans="30:69" x14ac:dyDescent="0.25">
      <c r="AD8235" s="157">
        <f t="shared" si="271"/>
        <v>0.18400000000000014</v>
      </c>
      <c r="AE8235" s="157">
        <f>IF('1a-Electricity'!$T$77="no","",ROUND(AD8235,4))</f>
        <v>0.184</v>
      </c>
      <c r="AF8235" s="157">
        <f>IF('1a-Electricity'!$T$78="no","",ROUND(AD8235,4))</f>
        <v>0.184</v>
      </c>
      <c r="AG8235" s="157">
        <f>IF('1a-Electricity'!$T$79="no","",ROUND(AD8235,4))</f>
        <v>0.184</v>
      </c>
      <c r="BL8235" s="157">
        <f t="shared" si="272"/>
        <v>0.18300000000000013</v>
      </c>
      <c r="BM8235" s="157">
        <f>IF('1b-NaturalGas'!$T$87="no","",ROUND(BL8235,4))</f>
        <v>0.183</v>
      </c>
      <c r="BN8235" s="157">
        <f>IF('1b-NaturalGas'!$T$88="no","",ROUND(BL8235,4))</f>
        <v>0.183</v>
      </c>
      <c r="BO8235" s="157">
        <f>IF('1b-NaturalGas'!$T$89="no","",ROUND(BL8235,4))</f>
        <v>0.183</v>
      </c>
      <c r="BP8235" s="157">
        <f>IF('1b-NaturalGas'!$T$90="no","not applicable (based on previous answers)",ROUND(BL8235,4))</f>
        <v>0.183</v>
      </c>
      <c r="BQ8235" s="157">
        <f>IF('1b-NaturalGas'!$T$91="no","not applicable (based on previous answers)",ROUND(BL8235,4))</f>
        <v>0.183</v>
      </c>
    </row>
    <row r="8236" spans="30:69" x14ac:dyDescent="0.25">
      <c r="AD8236" s="157">
        <f t="shared" ref="AD8236:AD8299" si="273">AD8235+0.001</f>
        <v>0.18500000000000014</v>
      </c>
      <c r="AE8236" s="157">
        <f>IF('1a-Electricity'!$T$77="no","",ROUND(AD8236,4))</f>
        <v>0.185</v>
      </c>
      <c r="AF8236" s="157">
        <f>IF('1a-Electricity'!$T$78="no","",ROUND(AD8236,4))</f>
        <v>0.185</v>
      </c>
      <c r="AG8236" s="157">
        <f>IF('1a-Electricity'!$T$79="no","",ROUND(AD8236,4))</f>
        <v>0.185</v>
      </c>
      <c r="BL8236" s="157">
        <f t="shared" si="272"/>
        <v>0.18400000000000014</v>
      </c>
      <c r="BM8236" s="157">
        <f>IF('1b-NaturalGas'!$T$87="no","",ROUND(BL8236,4))</f>
        <v>0.184</v>
      </c>
      <c r="BN8236" s="157">
        <f>IF('1b-NaturalGas'!$T$88="no","",ROUND(BL8236,4))</f>
        <v>0.184</v>
      </c>
      <c r="BO8236" s="157">
        <f>IF('1b-NaturalGas'!$T$89="no","",ROUND(BL8236,4))</f>
        <v>0.184</v>
      </c>
      <c r="BP8236" s="157">
        <f>IF('1b-NaturalGas'!$T$90="no","not applicable (based on previous answers)",ROUND(BL8236,4))</f>
        <v>0.184</v>
      </c>
      <c r="BQ8236" s="157">
        <f>IF('1b-NaturalGas'!$T$91="no","not applicable (based on previous answers)",ROUND(BL8236,4))</f>
        <v>0.184</v>
      </c>
    </row>
    <row r="8237" spans="30:69" x14ac:dyDescent="0.25">
      <c r="AD8237" s="157">
        <f t="shared" si="273"/>
        <v>0.18600000000000014</v>
      </c>
      <c r="AE8237" s="157">
        <f>IF('1a-Electricity'!$T$77="no","",ROUND(AD8237,4))</f>
        <v>0.186</v>
      </c>
      <c r="AF8237" s="157">
        <f>IF('1a-Electricity'!$T$78="no","",ROUND(AD8237,4))</f>
        <v>0.186</v>
      </c>
      <c r="AG8237" s="157">
        <f>IF('1a-Electricity'!$T$79="no","",ROUND(AD8237,4))</f>
        <v>0.186</v>
      </c>
      <c r="BL8237" s="157">
        <f t="shared" ref="BL8237:BL8300" si="274">BL8236+0.001</f>
        <v>0.18500000000000014</v>
      </c>
      <c r="BM8237" s="157">
        <f>IF('1b-NaturalGas'!$T$87="no","",ROUND(BL8237,4))</f>
        <v>0.185</v>
      </c>
      <c r="BN8237" s="157">
        <f>IF('1b-NaturalGas'!$T$88="no","",ROUND(BL8237,4))</f>
        <v>0.185</v>
      </c>
      <c r="BO8237" s="157">
        <f>IF('1b-NaturalGas'!$T$89="no","",ROUND(BL8237,4))</f>
        <v>0.185</v>
      </c>
      <c r="BP8237" s="157">
        <f>IF('1b-NaturalGas'!$T$90="no","not applicable (based on previous answers)",ROUND(BL8237,4))</f>
        <v>0.185</v>
      </c>
      <c r="BQ8237" s="157">
        <f>IF('1b-NaturalGas'!$T$91="no","not applicable (based on previous answers)",ROUND(BL8237,4))</f>
        <v>0.185</v>
      </c>
    </row>
    <row r="8238" spans="30:69" x14ac:dyDescent="0.25">
      <c r="AD8238" s="157">
        <f t="shared" si="273"/>
        <v>0.18700000000000014</v>
      </c>
      <c r="AE8238" s="157">
        <f>IF('1a-Electricity'!$T$77="no","",ROUND(AD8238,4))</f>
        <v>0.187</v>
      </c>
      <c r="AF8238" s="157">
        <f>IF('1a-Electricity'!$T$78="no","",ROUND(AD8238,4))</f>
        <v>0.187</v>
      </c>
      <c r="AG8238" s="157">
        <f>IF('1a-Electricity'!$T$79="no","",ROUND(AD8238,4))</f>
        <v>0.187</v>
      </c>
      <c r="BL8238" s="157">
        <f t="shared" si="274"/>
        <v>0.18600000000000014</v>
      </c>
      <c r="BM8238" s="157">
        <f>IF('1b-NaturalGas'!$T$87="no","",ROUND(BL8238,4))</f>
        <v>0.186</v>
      </c>
      <c r="BN8238" s="157">
        <f>IF('1b-NaturalGas'!$T$88="no","",ROUND(BL8238,4))</f>
        <v>0.186</v>
      </c>
      <c r="BO8238" s="157">
        <f>IF('1b-NaturalGas'!$T$89="no","",ROUND(BL8238,4))</f>
        <v>0.186</v>
      </c>
      <c r="BP8238" s="157">
        <f>IF('1b-NaturalGas'!$T$90="no","not applicable (based on previous answers)",ROUND(BL8238,4))</f>
        <v>0.186</v>
      </c>
      <c r="BQ8238" s="157">
        <f>IF('1b-NaturalGas'!$T$91="no","not applicable (based on previous answers)",ROUND(BL8238,4))</f>
        <v>0.186</v>
      </c>
    </row>
    <row r="8239" spans="30:69" x14ac:dyDescent="0.25">
      <c r="AD8239" s="157">
        <f t="shared" si="273"/>
        <v>0.18800000000000014</v>
      </c>
      <c r="AE8239" s="157">
        <f>IF('1a-Electricity'!$T$77="no","",ROUND(AD8239,4))</f>
        <v>0.188</v>
      </c>
      <c r="AF8239" s="157">
        <f>IF('1a-Electricity'!$T$78="no","",ROUND(AD8239,4))</f>
        <v>0.188</v>
      </c>
      <c r="AG8239" s="157">
        <f>IF('1a-Electricity'!$T$79="no","",ROUND(AD8239,4))</f>
        <v>0.188</v>
      </c>
      <c r="BL8239" s="157">
        <f t="shared" si="274"/>
        <v>0.18700000000000014</v>
      </c>
      <c r="BM8239" s="157">
        <f>IF('1b-NaturalGas'!$T$87="no","",ROUND(BL8239,4))</f>
        <v>0.187</v>
      </c>
      <c r="BN8239" s="157">
        <f>IF('1b-NaturalGas'!$T$88="no","",ROUND(BL8239,4))</f>
        <v>0.187</v>
      </c>
      <c r="BO8239" s="157">
        <f>IF('1b-NaturalGas'!$T$89="no","",ROUND(BL8239,4))</f>
        <v>0.187</v>
      </c>
      <c r="BP8239" s="157">
        <f>IF('1b-NaturalGas'!$T$90="no","not applicable (based on previous answers)",ROUND(BL8239,4))</f>
        <v>0.187</v>
      </c>
      <c r="BQ8239" s="157">
        <f>IF('1b-NaturalGas'!$T$91="no","not applicable (based on previous answers)",ROUND(BL8239,4))</f>
        <v>0.187</v>
      </c>
    </row>
    <row r="8240" spans="30:69" x14ac:dyDescent="0.25">
      <c r="AD8240" s="157">
        <f t="shared" si="273"/>
        <v>0.18900000000000014</v>
      </c>
      <c r="AE8240" s="157">
        <f>IF('1a-Electricity'!$T$77="no","",ROUND(AD8240,4))</f>
        <v>0.189</v>
      </c>
      <c r="AF8240" s="157">
        <f>IF('1a-Electricity'!$T$78="no","",ROUND(AD8240,4))</f>
        <v>0.189</v>
      </c>
      <c r="AG8240" s="157">
        <f>IF('1a-Electricity'!$T$79="no","",ROUND(AD8240,4))</f>
        <v>0.189</v>
      </c>
      <c r="BL8240" s="157">
        <f t="shared" si="274"/>
        <v>0.18800000000000014</v>
      </c>
      <c r="BM8240" s="157">
        <f>IF('1b-NaturalGas'!$T$87="no","",ROUND(BL8240,4))</f>
        <v>0.188</v>
      </c>
      <c r="BN8240" s="157">
        <f>IF('1b-NaturalGas'!$T$88="no","",ROUND(BL8240,4))</f>
        <v>0.188</v>
      </c>
      <c r="BO8240" s="157">
        <f>IF('1b-NaturalGas'!$T$89="no","",ROUND(BL8240,4))</f>
        <v>0.188</v>
      </c>
      <c r="BP8240" s="157">
        <f>IF('1b-NaturalGas'!$T$90="no","not applicable (based on previous answers)",ROUND(BL8240,4))</f>
        <v>0.188</v>
      </c>
      <c r="BQ8240" s="157">
        <f>IF('1b-NaturalGas'!$T$91="no","not applicable (based on previous answers)",ROUND(BL8240,4))</f>
        <v>0.188</v>
      </c>
    </row>
    <row r="8241" spans="30:69" x14ac:dyDescent="0.25">
      <c r="AD8241" s="157">
        <f t="shared" si="273"/>
        <v>0.19000000000000014</v>
      </c>
      <c r="AE8241" s="157">
        <f>IF('1a-Electricity'!$T$77="no","",ROUND(AD8241,4))</f>
        <v>0.19</v>
      </c>
      <c r="AF8241" s="157">
        <f>IF('1a-Electricity'!$T$78="no","",ROUND(AD8241,4))</f>
        <v>0.19</v>
      </c>
      <c r="AG8241" s="157">
        <f>IF('1a-Electricity'!$T$79="no","",ROUND(AD8241,4))</f>
        <v>0.19</v>
      </c>
      <c r="BL8241" s="157">
        <f t="shared" si="274"/>
        <v>0.18900000000000014</v>
      </c>
      <c r="BM8241" s="157">
        <f>IF('1b-NaturalGas'!$T$87="no","",ROUND(BL8241,4))</f>
        <v>0.189</v>
      </c>
      <c r="BN8241" s="157">
        <f>IF('1b-NaturalGas'!$T$88="no","",ROUND(BL8241,4))</f>
        <v>0.189</v>
      </c>
      <c r="BO8241" s="157">
        <f>IF('1b-NaturalGas'!$T$89="no","",ROUND(BL8241,4))</f>
        <v>0.189</v>
      </c>
      <c r="BP8241" s="157">
        <f>IF('1b-NaturalGas'!$T$90="no","not applicable (based on previous answers)",ROUND(BL8241,4))</f>
        <v>0.189</v>
      </c>
      <c r="BQ8241" s="157">
        <f>IF('1b-NaturalGas'!$T$91="no","not applicable (based on previous answers)",ROUND(BL8241,4))</f>
        <v>0.189</v>
      </c>
    </row>
    <row r="8242" spans="30:69" x14ac:dyDescent="0.25">
      <c r="AD8242" s="157">
        <f t="shared" si="273"/>
        <v>0.19100000000000014</v>
      </c>
      <c r="AE8242" s="157">
        <f>IF('1a-Electricity'!$T$77="no","",ROUND(AD8242,4))</f>
        <v>0.191</v>
      </c>
      <c r="AF8242" s="157">
        <f>IF('1a-Electricity'!$T$78="no","",ROUND(AD8242,4))</f>
        <v>0.191</v>
      </c>
      <c r="AG8242" s="157">
        <f>IF('1a-Electricity'!$T$79="no","",ROUND(AD8242,4))</f>
        <v>0.191</v>
      </c>
      <c r="BL8242" s="157">
        <f t="shared" si="274"/>
        <v>0.19000000000000014</v>
      </c>
      <c r="BM8242" s="157">
        <f>IF('1b-NaturalGas'!$T$87="no","",ROUND(BL8242,4))</f>
        <v>0.19</v>
      </c>
      <c r="BN8242" s="157">
        <f>IF('1b-NaturalGas'!$T$88="no","",ROUND(BL8242,4))</f>
        <v>0.19</v>
      </c>
      <c r="BO8242" s="157">
        <f>IF('1b-NaturalGas'!$T$89="no","",ROUND(BL8242,4))</f>
        <v>0.19</v>
      </c>
      <c r="BP8242" s="157">
        <f>IF('1b-NaturalGas'!$T$90="no","not applicable (based on previous answers)",ROUND(BL8242,4))</f>
        <v>0.19</v>
      </c>
      <c r="BQ8242" s="157">
        <f>IF('1b-NaturalGas'!$T$91="no","not applicable (based on previous answers)",ROUND(BL8242,4))</f>
        <v>0.19</v>
      </c>
    </row>
    <row r="8243" spans="30:69" x14ac:dyDescent="0.25">
      <c r="AD8243" s="157">
        <f t="shared" si="273"/>
        <v>0.19200000000000014</v>
      </c>
      <c r="AE8243" s="157">
        <f>IF('1a-Electricity'!$T$77="no","",ROUND(AD8243,4))</f>
        <v>0.192</v>
      </c>
      <c r="AF8243" s="157">
        <f>IF('1a-Electricity'!$T$78="no","",ROUND(AD8243,4))</f>
        <v>0.192</v>
      </c>
      <c r="AG8243" s="157">
        <f>IF('1a-Electricity'!$T$79="no","",ROUND(AD8243,4))</f>
        <v>0.192</v>
      </c>
      <c r="BL8243" s="157">
        <f t="shared" si="274"/>
        <v>0.19100000000000014</v>
      </c>
      <c r="BM8243" s="157">
        <f>IF('1b-NaturalGas'!$T$87="no","",ROUND(BL8243,4))</f>
        <v>0.191</v>
      </c>
      <c r="BN8243" s="157">
        <f>IF('1b-NaturalGas'!$T$88="no","",ROUND(BL8243,4))</f>
        <v>0.191</v>
      </c>
      <c r="BO8243" s="157">
        <f>IF('1b-NaturalGas'!$T$89="no","",ROUND(BL8243,4))</f>
        <v>0.191</v>
      </c>
      <c r="BP8243" s="157">
        <f>IF('1b-NaturalGas'!$T$90="no","not applicable (based on previous answers)",ROUND(BL8243,4))</f>
        <v>0.191</v>
      </c>
      <c r="BQ8243" s="157">
        <f>IF('1b-NaturalGas'!$T$91="no","not applicable (based on previous answers)",ROUND(BL8243,4))</f>
        <v>0.191</v>
      </c>
    </row>
    <row r="8244" spans="30:69" x14ac:dyDescent="0.25">
      <c r="AD8244" s="157">
        <f t="shared" si="273"/>
        <v>0.19300000000000014</v>
      </c>
      <c r="AE8244" s="157">
        <f>IF('1a-Electricity'!$T$77="no","",ROUND(AD8244,4))</f>
        <v>0.193</v>
      </c>
      <c r="AF8244" s="157">
        <f>IF('1a-Electricity'!$T$78="no","",ROUND(AD8244,4))</f>
        <v>0.193</v>
      </c>
      <c r="AG8244" s="157">
        <f>IF('1a-Electricity'!$T$79="no","",ROUND(AD8244,4))</f>
        <v>0.193</v>
      </c>
      <c r="BL8244" s="157">
        <f t="shared" si="274"/>
        <v>0.19200000000000014</v>
      </c>
      <c r="BM8244" s="157">
        <f>IF('1b-NaturalGas'!$T$87="no","",ROUND(BL8244,4))</f>
        <v>0.192</v>
      </c>
      <c r="BN8244" s="157">
        <f>IF('1b-NaturalGas'!$T$88="no","",ROUND(BL8244,4))</f>
        <v>0.192</v>
      </c>
      <c r="BO8244" s="157">
        <f>IF('1b-NaturalGas'!$T$89="no","",ROUND(BL8244,4))</f>
        <v>0.192</v>
      </c>
      <c r="BP8244" s="157">
        <f>IF('1b-NaturalGas'!$T$90="no","not applicable (based on previous answers)",ROUND(BL8244,4))</f>
        <v>0.192</v>
      </c>
      <c r="BQ8244" s="157">
        <f>IF('1b-NaturalGas'!$T$91="no","not applicable (based on previous answers)",ROUND(BL8244,4))</f>
        <v>0.192</v>
      </c>
    </row>
    <row r="8245" spans="30:69" x14ac:dyDescent="0.25">
      <c r="AD8245" s="157">
        <f t="shared" si="273"/>
        <v>0.19400000000000014</v>
      </c>
      <c r="AE8245" s="157">
        <f>IF('1a-Electricity'!$T$77="no","",ROUND(AD8245,4))</f>
        <v>0.19400000000000001</v>
      </c>
      <c r="AF8245" s="157">
        <f>IF('1a-Electricity'!$T$78="no","",ROUND(AD8245,4))</f>
        <v>0.19400000000000001</v>
      </c>
      <c r="AG8245" s="157">
        <f>IF('1a-Electricity'!$T$79="no","",ROUND(AD8245,4))</f>
        <v>0.19400000000000001</v>
      </c>
      <c r="BL8245" s="157">
        <f t="shared" si="274"/>
        <v>0.19300000000000014</v>
      </c>
      <c r="BM8245" s="157">
        <f>IF('1b-NaturalGas'!$T$87="no","",ROUND(BL8245,4))</f>
        <v>0.193</v>
      </c>
      <c r="BN8245" s="157">
        <f>IF('1b-NaturalGas'!$T$88="no","",ROUND(BL8245,4))</f>
        <v>0.193</v>
      </c>
      <c r="BO8245" s="157">
        <f>IF('1b-NaturalGas'!$T$89="no","",ROUND(BL8245,4))</f>
        <v>0.193</v>
      </c>
      <c r="BP8245" s="157">
        <f>IF('1b-NaturalGas'!$T$90="no","not applicable (based on previous answers)",ROUND(BL8245,4))</f>
        <v>0.193</v>
      </c>
      <c r="BQ8245" s="157">
        <f>IF('1b-NaturalGas'!$T$91="no","not applicable (based on previous answers)",ROUND(BL8245,4))</f>
        <v>0.193</v>
      </c>
    </row>
    <row r="8246" spans="30:69" x14ac:dyDescent="0.25">
      <c r="AD8246" s="157">
        <f t="shared" si="273"/>
        <v>0.19500000000000015</v>
      </c>
      <c r="AE8246" s="157">
        <f>IF('1a-Electricity'!$T$77="no","",ROUND(AD8246,4))</f>
        <v>0.19500000000000001</v>
      </c>
      <c r="AF8246" s="157">
        <f>IF('1a-Electricity'!$T$78="no","",ROUND(AD8246,4))</f>
        <v>0.19500000000000001</v>
      </c>
      <c r="AG8246" s="157">
        <f>IF('1a-Electricity'!$T$79="no","",ROUND(AD8246,4))</f>
        <v>0.19500000000000001</v>
      </c>
      <c r="BL8246" s="157">
        <f t="shared" si="274"/>
        <v>0.19400000000000014</v>
      </c>
      <c r="BM8246" s="157">
        <f>IF('1b-NaturalGas'!$T$87="no","",ROUND(BL8246,4))</f>
        <v>0.19400000000000001</v>
      </c>
      <c r="BN8246" s="157">
        <f>IF('1b-NaturalGas'!$T$88="no","",ROUND(BL8246,4))</f>
        <v>0.19400000000000001</v>
      </c>
      <c r="BO8246" s="157">
        <f>IF('1b-NaturalGas'!$T$89="no","",ROUND(BL8246,4))</f>
        <v>0.19400000000000001</v>
      </c>
      <c r="BP8246" s="157">
        <f>IF('1b-NaturalGas'!$T$90="no","not applicable (based on previous answers)",ROUND(BL8246,4))</f>
        <v>0.19400000000000001</v>
      </c>
      <c r="BQ8246" s="157">
        <f>IF('1b-NaturalGas'!$T$91="no","not applicable (based on previous answers)",ROUND(BL8246,4))</f>
        <v>0.19400000000000001</v>
      </c>
    </row>
    <row r="8247" spans="30:69" x14ac:dyDescent="0.25">
      <c r="AD8247" s="157">
        <f t="shared" si="273"/>
        <v>0.19600000000000015</v>
      </c>
      <c r="AE8247" s="157">
        <f>IF('1a-Electricity'!$T$77="no","",ROUND(AD8247,4))</f>
        <v>0.19600000000000001</v>
      </c>
      <c r="AF8247" s="157">
        <f>IF('1a-Electricity'!$T$78="no","",ROUND(AD8247,4))</f>
        <v>0.19600000000000001</v>
      </c>
      <c r="AG8247" s="157">
        <f>IF('1a-Electricity'!$T$79="no","",ROUND(AD8247,4))</f>
        <v>0.19600000000000001</v>
      </c>
      <c r="BL8247" s="157">
        <f t="shared" si="274"/>
        <v>0.19500000000000015</v>
      </c>
      <c r="BM8247" s="157">
        <f>IF('1b-NaturalGas'!$T$87="no","",ROUND(BL8247,4))</f>
        <v>0.19500000000000001</v>
      </c>
      <c r="BN8247" s="157">
        <f>IF('1b-NaturalGas'!$T$88="no","",ROUND(BL8247,4))</f>
        <v>0.19500000000000001</v>
      </c>
      <c r="BO8247" s="157">
        <f>IF('1b-NaturalGas'!$T$89="no","",ROUND(BL8247,4))</f>
        <v>0.19500000000000001</v>
      </c>
      <c r="BP8247" s="157">
        <f>IF('1b-NaturalGas'!$T$90="no","not applicable (based on previous answers)",ROUND(BL8247,4))</f>
        <v>0.19500000000000001</v>
      </c>
      <c r="BQ8247" s="157">
        <f>IF('1b-NaturalGas'!$T$91="no","not applicable (based on previous answers)",ROUND(BL8247,4))</f>
        <v>0.19500000000000001</v>
      </c>
    </row>
    <row r="8248" spans="30:69" x14ac:dyDescent="0.25">
      <c r="AD8248" s="157">
        <f t="shared" si="273"/>
        <v>0.19700000000000015</v>
      </c>
      <c r="AE8248" s="157">
        <f>IF('1a-Electricity'!$T$77="no","",ROUND(AD8248,4))</f>
        <v>0.19700000000000001</v>
      </c>
      <c r="AF8248" s="157">
        <f>IF('1a-Electricity'!$T$78="no","",ROUND(AD8248,4))</f>
        <v>0.19700000000000001</v>
      </c>
      <c r="AG8248" s="157">
        <f>IF('1a-Electricity'!$T$79="no","",ROUND(AD8248,4))</f>
        <v>0.19700000000000001</v>
      </c>
      <c r="BL8248" s="157">
        <f t="shared" si="274"/>
        <v>0.19600000000000015</v>
      </c>
      <c r="BM8248" s="157">
        <f>IF('1b-NaturalGas'!$T$87="no","",ROUND(BL8248,4))</f>
        <v>0.19600000000000001</v>
      </c>
      <c r="BN8248" s="157">
        <f>IF('1b-NaturalGas'!$T$88="no","",ROUND(BL8248,4))</f>
        <v>0.19600000000000001</v>
      </c>
      <c r="BO8248" s="157">
        <f>IF('1b-NaturalGas'!$T$89="no","",ROUND(BL8248,4))</f>
        <v>0.19600000000000001</v>
      </c>
      <c r="BP8248" s="157">
        <f>IF('1b-NaturalGas'!$T$90="no","not applicable (based on previous answers)",ROUND(BL8248,4))</f>
        <v>0.19600000000000001</v>
      </c>
      <c r="BQ8248" s="157">
        <f>IF('1b-NaturalGas'!$T$91="no","not applicable (based on previous answers)",ROUND(BL8248,4))</f>
        <v>0.19600000000000001</v>
      </c>
    </row>
    <row r="8249" spans="30:69" x14ac:dyDescent="0.25">
      <c r="AD8249" s="157">
        <f t="shared" si="273"/>
        <v>0.19800000000000015</v>
      </c>
      <c r="AE8249" s="157">
        <f>IF('1a-Electricity'!$T$77="no","",ROUND(AD8249,4))</f>
        <v>0.19800000000000001</v>
      </c>
      <c r="AF8249" s="157">
        <f>IF('1a-Electricity'!$T$78="no","",ROUND(AD8249,4))</f>
        <v>0.19800000000000001</v>
      </c>
      <c r="AG8249" s="157">
        <f>IF('1a-Electricity'!$T$79="no","",ROUND(AD8249,4))</f>
        <v>0.19800000000000001</v>
      </c>
      <c r="BL8249" s="157">
        <f t="shared" si="274"/>
        <v>0.19700000000000015</v>
      </c>
      <c r="BM8249" s="157">
        <f>IF('1b-NaturalGas'!$T$87="no","",ROUND(BL8249,4))</f>
        <v>0.19700000000000001</v>
      </c>
      <c r="BN8249" s="157">
        <f>IF('1b-NaturalGas'!$T$88="no","",ROUND(BL8249,4))</f>
        <v>0.19700000000000001</v>
      </c>
      <c r="BO8249" s="157">
        <f>IF('1b-NaturalGas'!$T$89="no","",ROUND(BL8249,4))</f>
        <v>0.19700000000000001</v>
      </c>
      <c r="BP8249" s="157">
        <f>IF('1b-NaturalGas'!$T$90="no","not applicable (based on previous answers)",ROUND(BL8249,4))</f>
        <v>0.19700000000000001</v>
      </c>
      <c r="BQ8249" s="157">
        <f>IF('1b-NaturalGas'!$T$91="no","not applicable (based on previous answers)",ROUND(BL8249,4))</f>
        <v>0.19700000000000001</v>
      </c>
    </row>
    <row r="8250" spans="30:69" x14ac:dyDescent="0.25">
      <c r="AD8250" s="157">
        <f t="shared" si="273"/>
        <v>0.19900000000000015</v>
      </c>
      <c r="AE8250" s="157">
        <f>IF('1a-Electricity'!$T$77="no","",ROUND(AD8250,4))</f>
        <v>0.19900000000000001</v>
      </c>
      <c r="AF8250" s="157">
        <f>IF('1a-Electricity'!$T$78="no","",ROUND(AD8250,4))</f>
        <v>0.19900000000000001</v>
      </c>
      <c r="AG8250" s="157">
        <f>IF('1a-Electricity'!$T$79="no","",ROUND(AD8250,4))</f>
        <v>0.19900000000000001</v>
      </c>
      <c r="BL8250" s="157">
        <f t="shared" si="274"/>
        <v>0.19800000000000015</v>
      </c>
      <c r="BM8250" s="157">
        <f>IF('1b-NaturalGas'!$T$87="no","",ROUND(BL8250,4))</f>
        <v>0.19800000000000001</v>
      </c>
      <c r="BN8250" s="157">
        <f>IF('1b-NaturalGas'!$T$88="no","",ROUND(BL8250,4))</f>
        <v>0.19800000000000001</v>
      </c>
      <c r="BO8250" s="157">
        <f>IF('1b-NaturalGas'!$T$89="no","",ROUND(BL8250,4))</f>
        <v>0.19800000000000001</v>
      </c>
      <c r="BP8250" s="157">
        <f>IF('1b-NaturalGas'!$T$90="no","not applicable (based on previous answers)",ROUND(BL8250,4))</f>
        <v>0.19800000000000001</v>
      </c>
      <c r="BQ8250" s="157">
        <f>IF('1b-NaturalGas'!$T$91="no","not applicable (based on previous answers)",ROUND(BL8250,4))</f>
        <v>0.19800000000000001</v>
      </c>
    </row>
    <row r="8251" spans="30:69" x14ac:dyDescent="0.25">
      <c r="AD8251" s="157">
        <f t="shared" si="273"/>
        <v>0.20000000000000015</v>
      </c>
      <c r="AE8251" s="157">
        <f>IF('1a-Electricity'!$T$77="no","",ROUND(AD8251,4))</f>
        <v>0.2</v>
      </c>
      <c r="AF8251" s="157">
        <f>IF('1a-Electricity'!$T$78="no","",ROUND(AD8251,4))</f>
        <v>0.2</v>
      </c>
      <c r="AG8251" s="157">
        <f>IF('1a-Electricity'!$T$79="no","",ROUND(AD8251,4))</f>
        <v>0.2</v>
      </c>
      <c r="BL8251" s="157">
        <f t="shared" si="274"/>
        <v>0.19900000000000015</v>
      </c>
      <c r="BM8251" s="157">
        <f>IF('1b-NaturalGas'!$T$87="no","",ROUND(BL8251,4))</f>
        <v>0.19900000000000001</v>
      </c>
      <c r="BN8251" s="157">
        <f>IF('1b-NaturalGas'!$T$88="no","",ROUND(BL8251,4))</f>
        <v>0.19900000000000001</v>
      </c>
      <c r="BO8251" s="157">
        <f>IF('1b-NaturalGas'!$T$89="no","",ROUND(BL8251,4))</f>
        <v>0.19900000000000001</v>
      </c>
      <c r="BP8251" s="157">
        <f>IF('1b-NaturalGas'!$T$90="no","not applicable (based on previous answers)",ROUND(BL8251,4))</f>
        <v>0.19900000000000001</v>
      </c>
      <c r="BQ8251" s="157">
        <f>IF('1b-NaturalGas'!$T$91="no","not applicable (based on previous answers)",ROUND(BL8251,4))</f>
        <v>0.19900000000000001</v>
      </c>
    </row>
    <row r="8252" spans="30:69" x14ac:dyDescent="0.25">
      <c r="AD8252" s="157">
        <f t="shared" si="273"/>
        <v>0.20100000000000015</v>
      </c>
      <c r="AE8252" s="157">
        <f>IF('1a-Electricity'!$T$77="no","",ROUND(AD8252,4))</f>
        <v>0.20100000000000001</v>
      </c>
      <c r="AF8252" s="157">
        <f>IF('1a-Electricity'!$T$78="no","",ROUND(AD8252,4))</f>
        <v>0.20100000000000001</v>
      </c>
      <c r="AG8252" s="157">
        <f>IF('1a-Electricity'!$T$79="no","",ROUND(AD8252,4))</f>
        <v>0.20100000000000001</v>
      </c>
      <c r="BL8252" s="157">
        <f t="shared" si="274"/>
        <v>0.20000000000000015</v>
      </c>
      <c r="BM8252" s="157">
        <f>IF('1b-NaturalGas'!$T$87="no","",ROUND(BL8252,4))</f>
        <v>0.2</v>
      </c>
      <c r="BN8252" s="157">
        <f>IF('1b-NaturalGas'!$T$88="no","",ROUND(BL8252,4))</f>
        <v>0.2</v>
      </c>
      <c r="BO8252" s="157">
        <f>IF('1b-NaturalGas'!$T$89="no","",ROUND(BL8252,4))</f>
        <v>0.2</v>
      </c>
      <c r="BP8252" s="157">
        <f>IF('1b-NaturalGas'!$T$90="no","not applicable (based on previous answers)",ROUND(BL8252,4))</f>
        <v>0.2</v>
      </c>
      <c r="BQ8252" s="157">
        <f>IF('1b-NaturalGas'!$T$91="no","not applicable (based on previous answers)",ROUND(BL8252,4))</f>
        <v>0.2</v>
      </c>
    </row>
    <row r="8253" spans="30:69" x14ac:dyDescent="0.25">
      <c r="AD8253" s="157">
        <f t="shared" si="273"/>
        <v>0.20200000000000015</v>
      </c>
      <c r="AE8253" s="157">
        <f>IF('1a-Electricity'!$T$77="no","",ROUND(AD8253,4))</f>
        <v>0.20200000000000001</v>
      </c>
      <c r="AF8253" s="157">
        <f>IF('1a-Electricity'!$T$78="no","",ROUND(AD8253,4))</f>
        <v>0.20200000000000001</v>
      </c>
      <c r="AG8253" s="157">
        <f>IF('1a-Electricity'!$T$79="no","",ROUND(AD8253,4))</f>
        <v>0.20200000000000001</v>
      </c>
      <c r="BL8253" s="157">
        <f t="shared" si="274"/>
        <v>0.20100000000000015</v>
      </c>
      <c r="BM8253" s="157">
        <f>IF('1b-NaturalGas'!$T$87="no","",ROUND(BL8253,4))</f>
        <v>0.20100000000000001</v>
      </c>
      <c r="BN8253" s="157">
        <f>IF('1b-NaturalGas'!$T$88="no","",ROUND(BL8253,4))</f>
        <v>0.20100000000000001</v>
      </c>
      <c r="BO8253" s="157">
        <f>IF('1b-NaturalGas'!$T$89="no","",ROUND(BL8253,4))</f>
        <v>0.20100000000000001</v>
      </c>
      <c r="BP8253" s="157">
        <f>IF('1b-NaturalGas'!$T$90="no","not applicable (based on previous answers)",ROUND(BL8253,4))</f>
        <v>0.20100000000000001</v>
      </c>
      <c r="BQ8253" s="157">
        <f>IF('1b-NaturalGas'!$T$91="no","not applicable (based on previous answers)",ROUND(BL8253,4))</f>
        <v>0.20100000000000001</v>
      </c>
    </row>
    <row r="8254" spans="30:69" x14ac:dyDescent="0.25">
      <c r="AD8254" s="157">
        <f t="shared" si="273"/>
        <v>0.20300000000000015</v>
      </c>
      <c r="AE8254" s="157">
        <f>IF('1a-Electricity'!$T$77="no","",ROUND(AD8254,4))</f>
        <v>0.20300000000000001</v>
      </c>
      <c r="AF8254" s="157">
        <f>IF('1a-Electricity'!$T$78="no","",ROUND(AD8254,4))</f>
        <v>0.20300000000000001</v>
      </c>
      <c r="AG8254" s="157">
        <f>IF('1a-Electricity'!$T$79="no","",ROUND(AD8254,4))</f>
        <v>0.20300000000000001</v>
      </c>
      <c r="BL8254" s="157">
        <f t="shared" si="274"/>
        <v>0.20200000000000015</v>
      </c>
      <c r="BM8254" s="157">
        <f>IF('1b-NaturalGas'!$T$87="no","",ROUND(BL8254,4))</f>
        <v>0.20200000000000001</v>
      </c>
      <c r="BN8254" s="157">
        <f>IF('1b-NaturalGas'!$T$88="no","",ROUND(BL8254,4))</f>
        <v>0.20200000000000001</v>
      </c>
      <c r="BO8254" s="157">
        <f>IF('1b-NaturalGas'!$T$89="no","",ROUND(BL8254,4))</f>
        <v>0.20200000000000001</v>
      </c>
      <c r="BP8254" s="157">
        <f>IF('1b-NaturalGas'!$T$90="no","not applicable (based on previous answers)",ROUND(BL8254,4))</f>
        <v>0.20200000000000001</v>
      </c>
      <c r="BQ8254" s="157">
        <f>IF('1b-NaturalGas'!$T$91="no","not applicable (based on previous answers)",ROUND(BL8254,4))</f>
        <v>0.20200000000000001</v>
      </c>
    </row>
    <row r="8255" spans="30:69" x14ac:dyDescent="0.25">
      <c r="AD8255" s="157">
        <f t="shared" si="273"/>
        <v>0.20400000000000015</v>
      </c>
      <c r="AE8255" s="157">
        <f>IF('1a-Electricity'!$T$77="no","",ROUND(AD8255,4))</f>
        <v>0.20399999999999999</v>
      </c>
      <c r="AF8255" s="157">
        <f>IF('1a-Electricity'!$T$78="no","",ROUND(AD8255,4))</f>
        <v>0.20399999999999999</v>
      </c>
      <c r="AG8255" s="157">
        <f>IF('1a-Electricity'!$T$79="no","",ROUND(AD8255,4))</f>
        <v>0.20399999999999999</v>
      </c>
      <c r="BL8255" s="157">
        <f t="shared" si="274"/>
        <v>0.20300000000000015</v>
      </c>
      <c r="BM8255" s="157">
        <f>IF('1b-NaturalGas'!$T$87="no","",ROUND(BL8255,4))</f>
        <v>0.20300000000000001</v>
      </c>
      <c r="BN8255" s="157">
        <f>IF('1b-NaturalGas'!$T$88="no","",ROUND(BL8255,4))</f>
        <v>0.20300000000000001</v>
      </c>
      <c r="BO8255" s="157">
        <f>IF('1b-NaturalGas'!$T$89="no","",ROUND(BL8255,4))</f>
        <v>0.20300000000000001</v>
      </c>
      <c r="BP8255" s="157">
        <f>IF('1b-NaturalGas'!$T$90="no","not applicable (based on previous answers)",ROUND(BL8255,4))</f>
        <v>0.20300000000000001</v>
      </c>
      <c r="BQ8255" s="157">
        <f>IF('1b-NaturalGas'!$T$91="no","not applicable (based on previous answers)",ROUND(BL8255,4))</f>
        <v>0.20300000000000001</v>
      </c>
    </row>
    <row r="8256" spans="30:69" x14ac:dyDescent="0.25">
      <c r="AD8256" s="157">
        <f t="shared" si="273"/>
        <v>0.20500000000000015</v>
      </c>
      <c r="AE8256" s="157">
        <f>IF('1a-Electricity'!$T$77="no","",ROUND(AD8256,4))</f>
        <v>0.20499999999999999</v>
      </c>
      <c r="AF8256" s="157">
        <f>IF('1a-Electricity'!$T$78="no","",ROUND(AD8256,4))</f>
        <v>0.20499999999999999</v>
      </c>
      <c r="AG8256" s="157">
        <f>IF('1a-Electricity'!$T$79="no","",ROUND(AD8256,4))</f>
        <v>0.20499999999999999</v>
      </c>
      <c r="BL8256" s="157">
        <f t="shared" si="274"/>
        <v>0.20400000000000015</v>
      </c>
      <c r="BM8256" s="157">
        <f>IF('1b-NaturalGas'!$T$87="no","",ROUND(BL8256,4))</f>
        <v>0.20399999999999999</v>
      </c>
      <c r="BN8256" s="157">
        <f>IF('1b-NaturalGas'!$T$88="no","",ROUND(BL8256,4))</f>
        <v>0.20399999999999999</v>
      </c>
      <c r="BO8256" s="157">
        <f>IF('1b-NaturalGas'!$T$89="no","",ROUND(BL8256,4))</f>
        <v>0.20399999999999999</v>
      </c>
      <c r="BP8256" s="157">
        <f>IF('1b-NaturalGas'!$T$90="no","not applicable (based on previous answers)",ROUND(BL8256,4))</f>
        <v>0.20399999999999999</v>
      </c>
      <c r="BQ8256" s="157">
        <f>IF('1b-NaturalGas'!$T$91="no","not applicable (based on previous answers)",ROUND(BL8256,4))</f>
        <v>0.20399999999999999</v>
      </c>
    </row>
    <row r="8257" spans="30:69" x14ac:dyDescent="0.25">
      <c r="AD8257" s="157">
        <f t="shared" si="273"/>
        <v>0.20600000000000016</v>
      </c>
      <c r="AE8257" s="157">
        <f>IF('1a-Electricity'!$T$77="no","",ROUND(AD8257,4))</f>
        <v>0.20599999999999999</v>
      </c>
      <c r="AF8257" s="157">
        <f>IF('1a-Electricity'!$T$78="no","",ROUND(AD8257,4))</f>
        <v>0.20599999999999999</v>
      </c>
      <c r="AG8257" s="157">
        <f>IF('1a-Electricity'!$T$79="no","",ROUND(AD8257,4))</f>
        <v>0.20599999999999999</v>
      </c>
      <c r="BL8257" s="157">
        <f t="shared" si="274"/>
        <v>0.20500000000000015</v>
      </c>
      <c r="BM8257" s="157">
        <f>IF('1b-NaturalGas'!$T$87="no","",ROUND(BL8257,4))</f>
        <v>0.20499999999999999</v>
      </c>
      <c r="BN8257" s="157">
        <f>IF('1b-NaturalGas'!$T$88="no","",ROUND(BL8257,4))</f>
        <v>0.20499999999999999</v>
      </c>
      <c r="BO8257" s="157">
        <f>IF('1b-NaturalGas'!$T$89="no","",ROUND(BL8257,4))</f>
        <v>0.20499999999999999</v>
      </c>
      <c r="BP8257" s="157">
        <f>IF('1b-NaturalGas'!$T$90="no","not applicable (based on previous answers)",ROUND(BL8257,4))</f>
        <v>0.20499999999999999</v>
      </c>
      <c r="BQ8257" s="157">
        <f>IF('1b-NaturalGas'!$T$91="no","not applicable (based on previous answers)",ROUND(BL8257,4))</f>
        <v>0.20499999999999999</v>
      </c>
    </row>
    <row r="8258" spans="30:69" x14ac:dyDescent="0.25">
      <c r="AD8258" s="157">
        <f t="shared" si="273"/>
        <v>0.20700000000000016</v>
      </c>
      <c r="AE8258" s="157">
        <f>IF('1a-Electricity'!$T$77="no","",ROUND(AD8258,4))</f>
        <v>0.20699999999999999</v>
      </c>
      <c r="AF8258" s="157">
        <f>IF('1a-Electricity'!$T$78="no","",ROUND(AD8258,4))</f>
        <v>0.20699999999999999</v>
      </c>
      <c r="AG8258" s="157">
        <f>IF('1a-Electricity'!$T$79="no","",ROUND(AD8258,4))</f>
        <v>0.20699999999999999</v>
      </c>
      <c r="BL8258" s="157">
        <f t="shared" si="274"/>
        <v>0.20600000000000016</v>
      </c>
      <c r="BM8258" s="157">
        <f>IF('1b-NaturalGas'!$T$87="no","",ROUND(BL8258,4))</f>
        <v>0.20599999999999999</v>
      </c>
      <c r="BN8258" s="157">
        <f>IF('1b-NaturalGas'!$T$88="no","",ROUND(BL8258,4))</f>
        <v>0.20599999999999999</v>
      </c>
      <c r="BO8258" s="157">
        <f>IF('1b-NaturalGas'!$T$89="no","",ROUND(BL8258,4))</f>
        <v>0.20599999999999999</v>
      </c>
      <c r="BP8258" s="157">
        <f>IF('1b-NaturalGas'!$T$90="no","not applicable (based on previous answers)",ROUND(BL8258,4))</f>
        <v>0.20599999999999999</v>
      </c>
      <c r="BQ8258" s="157">
        <f>IF('1b-NaturalGas'!$T$91="no","not applicable (based on previous answers)",ROUND(BL8258,4))</f>
        <v>0.20599999999999999</v>
      </c>
    </row>
    <row r="8259" spans="30:69" x14ac:dyDescent="0.25">
      <c r="AD8259" s="157">
        <f t="shared" si="273"/>
        <v>0.20800000000000016</v>
      </c>
      <c r="AE8259" s="157">
        <f>IF('1a-Electricity'!$T$77="no","",ROUND(AD8259,4))</f>
        <v>0.20799999999999999</v>
      </c>
      <c r="AF8259" s="157">
        <f>IF('1a-Electricity'!$T$78="no","",ROUND(AD8259,4))</f>
        <v>0.20799999999999999</v>
      </c>
      <c r="AG8259" s="157">
        <f>IF('1a-Electricity'!$T$79="no","",ROUND(AD8259,4))</f>
        <v>0.20799999999999999</v>
      </c>
      <c r="BL8259" s="157">
        <f t="shared" si="274"/>
        <v>0.20700000000000016</v>
      </c>
      <c r="BM8259" s="157">
        <f>IF('1b-NaturalGas'!$T$87="no","",ROUND(BL8259,4))</f>
        <v>0.20699999999999999</v>
      </c>
      <c r="BN8259" s="157">
        <f>IF('1b-NaturalGas'!$T$88="no","",ROUND(BL8259,4))</f>
        <v>0.20699999999999999</v>
      </c>
      <c r="BO8259" s="157">
        <f>IF('1b-NaturalGas'!$T$89="no","",ROUND(BL8259,4))</f>
        <v>0.20699999999999999</v>
      </c>
      <c r="BP8259" s="157">
        <f>IF('1b-NaturalGas'!$T$90="no","not applicable (based on previous answers)",ROUND(BL8259,4))</f>
        <v>0.20699999999999999</v>
      </c>
      <c r="BQ8259" s="157">
        <f>IF('1b-NaturalGas'!$T$91="no","not applicable (based on previous answers)",ROUND(BL8259,4))</f>
        <v>0.20699999999999999</v>
      </c>
    </row>
    <row r="8260" spans="30:69" x14ac:dyDescent="0.25">
      <c r="AD8260" s="157">
        <f t="shared" si="273"/>
        <v>0.20900000000000016</v>
      </c>
      <c r="AE8260" s="157">
        <f>IF('1a-Electricity'!$T$77="no","",ROUND(AD8260,4))</f>
        <v>0.20899999999999999</v>
      </c>
      <c r="AF8260" s="157">
        <f>IF('1a-Electricity'!$T$78="no","",ROUND(AD8260,4))</f>
        <v>0.20899999999999999</v>
      </c>
      <c r="AG8260" s="157">
        <f>IF('1a-Electricity'!$T$79="no","",ROUND(AD8260,4))</f>
        <v>0.20899999999999999</v>
      </c>
      <c r="BL8260" s="157">
        <f t="shared" si="274"/>
        <v>0.20800000000000016</v>
      </c>
      <c r="BM8260" s="157">
        <f>IF('1b-NaturalGas'!$T$87="no","",ROUND(BL8260,4))</f>
        <v>0.20799999999999999</v>
      </c>
      <c r="BN8260" s="157">
        <f>IF('1b-NaturalGas'!$T$88="no","",ROUND(BL8260,4))</f>
        <v>0.20799999999999999</v>
      </c>
      <c r="BO8260" s="157">
        <f>IF('1b-NaturalGas'!$T$89="no","",ROUND(BL8260,4))</f>
        <v>0.20799999999999999</v>
      </c>
      <c r="BP8260" s="157">
        <f>IF('1b-NaturalGas'!$T$90="no","not applicable (based on previous answers)",ROUND(BL8260,4))</f>
        <v>0.20799999999999999</v>
      </c>
      <c r="BQ8260" s="157">
        <f>IF('1b-NaturalGas'!$T$91="no","not applicable (based on previous answers)",ROUND(BL8260,4))</f>
        <v>0.20799999999999999</v>
      </c>
    </row>
    <row r="8261" spans="30:69" x14ac:dyDescent="0.25">
      <c r="AD8261" s="157">
        <f t="shared" si="273"/>
        <v>0.21000000000000016</v>
      </c>
      <c r="AE8261" s="157">
        <f>IF('1a-Electricity'!$T$77="no","",ROUND(AD8261,4))</f>
        <v>0.21</v>
      </c>
      <c r="AF8261" s="157">
        <f>IF('1a-Electricity'!$T$78="no","",ROUND(AD8261,4))</f>
        <v>0.21</v>
      </c>
      <c r="AG8261" s="157">
        <f>IF('1a-Electricity'!$T$79="no","",ROUND(AD8261,4))</f>
        <v>0.21</v>
      </c>
      <c r="BL8261" s="157">
        <f t="shared" si="274"/>
        <v>0.20900000000000016</v>
      </c>
      <c r="BM8261" s="157">
        <f>IF('1b-NaturalGas'!$T$87="no","",ROUND(BL8261,4))</f>
        <v>0.20899999999999999</v>
      </c>
      <c r="BN8261" s="157">
        <f>IF('1b-NaturalGas'!$T$88="no","",ROUND(BL8261,4))</f>
        <v>0.20899999999999999</v>
      </c>
      <c r="BO8261" s="157">
        <f>IF('1b-NaturalGas'!$T$89="no","",ROUND(BL8261,4))</f>
        <v>0.20899999999999999</v>
      </c>
      <c r="BP8261" s="157">
        <f>IF('1b-NaturalGas'!$T$90="no","not applicable (based on previous answers)",ROUND(BL8261,4))</f>
        <v>0.20899999999999999</v>
      </c>
      <c r="BQ8261" s="157">
        <f>IF('1b-NaturalGas'!$T$91="no","not applicable (based on previous answers)",ROUND(BL8261,4))</f>
        <v>0.20899999999999999</v>
      </c>
    </row>
    <row r="8262" spans="30:69" x14ac:dyDescent="0.25">
      <c r="AD8262" s="157">
        <f t="shared" si="273"/>
        <v>0.21100000000000016</v>
      </c>
      <c r="AE8262" s="157">
        <f>IF('1a-Electricity'!$T$77="no","",ROUND(AD8262,4))</f>
        <v>0.21099999999999999</v>
      </c>
      <c r="AF8262" s="157">
        <f>IF('1a-Electricity'!$T$78="no","",ROUND(AD8262,4))</f>
        <v>0.21099999999999999</v>
      </c>
      <c r="AG8262" s="157">
        <f>IF('1a-Electricity'!$T$79="no","",ROUND(AD8262,4))</f>
        <v>0.21099999999999999</v>
      </c>
      <c r="BL8262" s="157">
        <f t="shared" si="274"/>
        <v>0.21000000000000016</v>
      </c>
      <c r="BM8262" s="157">
        <f>IF('1b-NaturalGas'!$T$87="no","",ROUND(BL8262,4))</f>
        <v>0.21</v>
      </c>
      <c r="BN8262" s="157">
        <f>IF('1b-NaturalGas'!$T$88="no","",ROUND(BL8262,4))</f>
        <v>0.21</v>
      </c>
      <c r="BO8262" s="157">
        <f>IF('1b-NaturalGas'!$T$89="no","",ROUND(BL8262,4))</f>
        <v>0.21</v>
      </c>
      <c r="BP8262" s="157">
        <f>IF('1b-NaturalGas'!$T$90="no","not applicable (based on previous answers)",ROUND(BL8262,4))</f>
        <v>0.21</v>
      </c>
      <c r="BQ8262" s="157">
        <f>IF('1b-NaturalGas'!$T$91="no","not applicable (based on previous answers)",ROUND(BL8262,4))</f>
        <v>0.21</v>
      </c>
    </row>
    <row r="8263" spans="30:69" x14ac:dyDescent="0.25">
      <c r="AD8263" s="157">
        <f t="shared" si="273"/>
        <v>0.21200000000000016</v>
      </c>
      <c r="AE8263" s="157">
        <f>IF('1a-Electricity'!$T$77="no","",ROUND(AD8263,4))</f>
        <v>0.21199999999999999</v>
      </c>
      <c r="AF8263" s="157">
        <f>IF('1a-Electricity'!$T$78="no","",ROUND(AD8263,4))</f>
        <v>0.21199999999999999</v>
      </c>
      <c r="AG8263" s="157">
        <f>IF('1a-Electricity'!$T$79="no","",ROUND(AD8263,4))</f>
        <v>0.21199999999999999</v>
      </c>
      <c r="BL8263" s="157">
        <f t="shared" si="274"/>
        <v>0.21100000000000016</v>
      </c>
      <c r="BM8263" s="157">
        <f>IF('1b-NaturalGas'!$T$87="no","",ROUND(BL8263,4))</f>
        <v>0.21099999999999999</v>
      </c>
      <c r="BN8263" s="157">
        <f>IF('1b-NaturalGas'!$T$88="no","",ROUND(BL8263,4))</f>
        <v>0.21099999999999999</v>
      </c>
      <c r="BO8263" s="157">
        <f>IF('1b-NaturalGas'!$T$89="no","",ROUND(BL8263,4))</f>
        <v>0.21099999999999999</v>
      </c>
      <c r="BP8263" s="157">
        <f>IF('1b-NaturalGas'!$T$90="no","not applicable (based on previous answers)",ROUND(BL8263,4))</f>
        <v>0.21099999999999999</v>
      </c>
      <c r="BQ8263" s="157">
        <f>IF('1b-NaturalGas'!$T$91="no","not applicable (based on previous answers)",ROUND(BL8263,4))</f>
        <v>0.21099999999999999</v>
      </c>
    </row>
    <row r="8264" spans="30:69" x14ac:dyDescent="0.25">
      <c r="AD8264" s="157">
        <f t="shared" si="273"/>
        <v>0.21300000000000016</v>
      </c>
      <c r="AE8264" s="157">
        <f>IF('1a-Electricity'!$T$77="no","",ROUND(AD8264,4))</f>
        <v>0.21299999999999999</v>
      </c>
      <c r="AF8264" s="157">
        <f>IF('1a-Electricity'!$T$78="no","",ROUND(AD8264,4))</f>
        <v>0.21299999999999999</v>
      </c>
      <c r="AG8264" s="157">
        <f>IF('1a-Electricity'!$T$79="no","",ROUND(AD8264,4))</f>
        <v>0.21299999999999999</v>
      </c>
      <c r="BL8264" s="157">
        <f t="shared" si="274"/>
        <v>0.21200000000000016</v>
      </c>
      <c r="BM8264" s="157">
        <f>IF('1b-NaturalGas'!$T$87="no","",ROUND(BL8264,4))</f>
        <v>0.21199999999999999</v>
      </c>
      <c r="BN8264" s="157">
        <f>IF('1b-NaturalGas'!$T$88="no","",ROUND(BL8264,4))</f>
        <v>0.21199999999999999</v>
      </c>
      <c r="BO8264" s="157">
        <f>IF('1b-NaturalGas'!$T$89="no","",ROUND(BL8264,4))</f>
        <v>0.21199999999999999</v>
      </c>
      <c r="BP8264" s="157">
        <f>IF('1b-NaturalGas'!$T$90="no","not applicable (based on previous answers)",ROUND(BL8264,4))</f>
        <v>0.21199999999999999</v>
      </c>
      <c r="BQ8264" s="157">
        <f>IF('1b-NaturalGas'!$T$91="no","not applicable (based on previous answers)",ROUND(BL8264,4))</f>
        <v>0.21199999999999999</v>
      </c>
    </row>
    <row r="8265" spans="30:69" x14ac:dyDescent="0.25">
      <c r="AD8265" s="157">
        <f t="shared" si="273"/>
        <v>0.21400000000000016</v>
      </c>
      <c r="AE8265" s="157">
        <f>IF('1a-Electricity'!$T$77="no","",ROUND(AD8265,4))</f>
        <v>0.214</v>
      </c>
      <c r="AF8265" s="157">
        <f>IF('1a-Electricity'!$T$78="no","",ROUND(AD8265,4))</f>
        <v>0.214</v>
      </c>
      <c r="AG8265" s="157">
        <f>IF('1a-Electricity'!$T$79="no","",ROUND(AD8265,4))</f>
        <v>0.214</v>
      </c>
      <c r="BL8265" s="157">
        <f t="shared" si="274"/>
        <v>0.21300000000000016</v>
      </c>
      <c r="BM8265" s="157">
        <f>IF('1b-NaturalGas'!$T$87="no","",ROUND(BL8265,4))</f>
        <v>0.21299999999999999</v>
      </c>
      <c r="BN8265" s="157">
        <f>IF('1b-NaturalGas'!$T$88="no","",ROUND(BL8265,4))</f>
        <v>0.21299999999999999</v>
      </c>
      <c r="BO8265" s="157">
        <f>IF('1b-NaturalGas'!$T$89="no","",ROUND(BL8265,4))</f>
        <v>0.21299999999999999</v>
      </c>
      <c r="BP8265" s="157">
        <f>IF('1b-NaturalGas'!$T$90="no","not applicable (based on previous answers)",ROUND(BL8265,4))</f>
        <v>0.21299999999999999</v>
      </c>
      <c r="BQ8265" s="157">
        <f>IF('1b-NaturalGas'!$T$91="no","not applicable (based on previous answers)",ROUND(BL8265,4))</f>
        <v>0.21299999999999999</v>
      </c>
    </row>
    <row r="8266" spans="30:69" x14ac:dyDescent="0.25">
      <c r="AD8266" s="157">
        <f t="shared" si="273"/>
        <v>0.21500000000000016</v>
      </c>
      <c r="AE8266" s="157">
        <f>IF('1a-Electricity'!$T$77="no","",ROUND(AD8266,4))</f>
        <v>0.215</v>
      </c>
      <c r="AF8266" s="157">
        <f>IF('1a-Electricity'!$T$78="no","",ROUND(AD8266,4))</f>
        <v>0.215</v>
      </c>
      <c r="AG8266" s="157">
        <f>IF('1a-Electricity'!$T$79="no","",ROUND(AD8266,4))</f>
        <v>0.215</v>
      </c>
      <c r="BL8266" s="157">
        <f t="shared" si="274"/>
        <v>0.21400000000000016</v>
      </c>
      <c r="BM8266" s="157">
        <f>IF('1b-NaturalGas'!$T$87="no","",ROUND(BL8266,4))</f>
        <v>0.214</v>
      </c>
      <c r="BN8266" s="157">
        <f>IF('1b-NaturalGas'!$T$88="no","",ROUND(BL8266,4))</f>
        <v>0.214</v>
      </c>
      <c r="BO8266" s="157">
        <f>IF('1b-NaturalGas'!$T$89="no","",ROUND(BL8266,4))</f>
        <v>0.214</v>
      </c>
      <c r="BP8266" s="157">
        <f>IF('1b-NaturalGas'!$T$90="no","not applicable (based on previous answers)",ROUND(BL8266,4))</f>
        <v>0.214</v>
      </c>
      <c r="BQ8266" s="157">
        <f>IF('1b-NaturalGas'!$T$91="no","not applicable (based on previous answers)",ROUND(BL8266,4))</f>
        <v>0.214</v>
      </c>
    </row>
    <row r="8267" spans="30:69" x14ac:dyDescent="0.25">
      <c r="AD8267" s="157">
        <f t="shared" si="273"/>
        <v>0.21600000000000016</v>
      </c>
      <c r="AE8267" s="157">
        <f>IF('1a-Electricity'!$T$77="no","",ROUND(AD8267,4))</f>
        <v>0.216</v>
      </c>
      <c r="AF8267" s="157">
        <f>IF('1a-Electricity'!$T$78="no","",ROUND(AD8267,4))</f>
        <v>0.216</v>
      </c>
      <c r="AG8267" s="157">
        <f>IF('1a-Electricity'!$T$79="no","",ROUND(AD8267,4))</f>
        <v>0.216</v>
      </c>
      <c r="BL8267" s="157">
        <f t="shared" si="274"/>
        <v>0.21500000000000016</v>
      </c>
      <c r="BM8267" s="157">
        <f>IF('1b-NaturalGas'!$T$87="no","",ROUND(BL8267,4))</f>
        <v>0.215</v>
      </c>
      <c r="BN8267" s="157">
        <f>IF('1b-NaturalGas'!$T$88="no","",ROUND(BL8267,4))</f>
        <v>0.215</v>
      </c>
      <c r="BO8267" s="157">
        <f>IF('1b-NaturalGas'!$T$89="no","",ROUND(BL8267,4))</f>
        <v>0.215</v>
      </c>
      <c r="BP8267" s="157">
        <f>IF('1b-NaturalGas'!$T$90="no","not applicable (based on previous answers)",ROUND(BL8267,4))</f>
        <v>0.215</v>
      </c>
      <c r="BQ8267" s="157">
        <f>IF('1b-NaturalGas'!$T$91="no","not applicable (based on previous answers)",ROUND(BL8267,4))</f>
        <v>0.215</v>
      </c>
    </row>
    <row r="8268" spans="30:69" x14ac:dyDescent="0.25">
      <c r="AD8268" s="157">
        <f t="shared" si="273"/>
        <v>0.21700000000000016</v>
      </c>
      <c r="AE8268" s="157">
        <f>IF('1a-Electricity'!$T$77="no","",ROUND(AD8268,4))</f>
        <v>0.217</v>
      </c>
      <c r="AF8268" s="157">
        <f>IF('1a-Electricity'!$T$78="no","",ROUND(AD8268,4))</f>
        <v>0.217</v>
      </c>
      <c r="AG8268" s="157">
        <f>IF('1a-Electricity'!$T$79="no","",ROUND(AD8268,4))</f>
        <v>0.217</v>
      </c>
      <c r="BL8268" s="157">
        <f t="shared" si="274"/>
        <v>0.21600000000000016</v>
      </c>
      <c r="BM8268" s="157">
        <f>IF('1b-NaturalGas'!$T$87="no","",ROUND(BL8268,4))</f>
        <v>0.216</v>
      </c>
      <c r="BN8268" s="157">
        <f>IF('1b-NaturalGas'!$T$88="no","",ROUND(BL8268,4))</f>
        <v>0.216</v>
      </c>
      <c r="BO8268" s="157">
        <f>IF('1b-NaturalGas'!$T$89="no","",ROUND(BL8268,4))</f>
        <v>0.216</v>
      </c>
      <c r="BP8268" s="157">
        <f>IF('1b-NaturalGas'!$T$90="no","not applicable (based on previous answers)",ROUND(BL8268,4))</f>
        <v>0.216</v>
      </c>
      <c r="BQ8268" s="157">
        <f>IF('1b-NaturalGas'!$T$91="no","not applicable (based on previous answers)",ROUND(BL8268,4))</f>
        <v>0.216</v>
      </c>
    </row>
    <row r="8269" spans="30:69" x14ac:dyDescent="0.25">
      <c r="AD8269" s="157">
        <f t="shared" si="273"/>
        <v>0.21800000000000017</v>
      </c>
      <c r="AE8269" s="157">
        <f>IF('1a-Electricity'!$T$77="no","",ROUND(AD8269,4))</f>
        <v>0.218</v>
      </c>
      <c r="AF8269" s="157">
        <f>IF('1a-Electricity'!$T$78="no","",ROUND(AD8269,4))</f>
        <v>0.218</v>
      </c>
      <c r="AG8269" s="157">
        <f>IF('1a-Electricity'!$T$79="no","",ROUND(AD8269,4))</f>
        <v>0.218</v>
      </c>
      <c r="BL8269" s="157">
        <f t="shared" si="274"/>
        <v>0.21700000000000016</v>
      </c>
      <c r="BM8269" s="157">
        <f>IF('1b-NaturalGas'!$T$87="no","",ROUND(BL8269,4))</f>
        <v>0.217</v>
      </c>
      <c r="BN8269" s="157">
        <f>IF('1b-NaturalGas'!$T$88="no","",ROUND(BL8269,4))</f>
        <v>0.217</v>
      </c>
      <c r="BO8269" s="157">
        <f>IF('1b-NaturalGas'!$T$89="no","",ROUND(BL8269,4))</f>
        <v>0.217</v>
      </c>
      <c r="BP8269" s="157">
        <f>IF('1b-NaturalGas'!$T$90="no","not applicable (based on previous answers)",ROUND(BL8269,4))</f>
        <v>0.217</v>
      </c>
      <c r="BQ8269" s="157">
        <f>IF('1b-NaturalGas'!$T$91="no","not applicable (based on previous answers)",ROUND(BL8269,4))</f>
        <v>0.217</v>
      </c>
    </row>
    <row r="8270" spans="30:69" x14ac:dyDescent="0.25">
      <c r="AD8270" s="157">
        <f t="shared" si="273"/>
        <v>0.21900000000000017</v>
      </c>
      <c r="AE8270" s="157">
        <f>IF('1a-Electricity'!$T$77="no","",ROUND(AD8270,4))</f>
        <v>0.219</v>
      </c>
      <c r="AF8270" s="157">
        <f>IF('1a-Electricity'!$T$78="no","",ROUND(AD8270,4))</f>
        <v>0.219</v>
      </c>
      <c r="AG8270" s="157">
        <f>IF('1a-Electricity'!$T$79="no","",ROUND(AD8270,4))</f>
        <v>0.219</v>
      </c>
      <c r="BL8270" s="157">
        <f t="shared" si="274"/>
        <v>0.21800000000000017</v>
      </c>
      <c r="BM8270" s="157">
        <f>IF('1b-NaturalGas'!$T$87="no","",ROUND(BL8270,4))</f>
        <v>0.218</v>
      </c>
      <c r="BN8270" s="157">
        <f>IF('1b-NaturalGas'!$T$88="no","",ROUND(BL8270,4))</f>
        <v>0.218</v>
      </c>
      <c r="BO8270" s="157">
        <f>IF('1b-NaturalGas'!$T$89="no","",ROUND(BL8270,4))</f>
        <v>0.218</v>
      </c>
      <c r="BP8270" s="157">
        <f>IF('1b-NaturalGas'!$T$90="no","not applicable (based on previous answers)",ROUND(BL8270,4))</f>
        <v>0.218</v>
      </c>
      <c r="BQ8270" s="157">
        <f>IF('1b-NaturalGas'!$T$91="no","not applicable (based on previous answers)",ROUND(BL8270,4))</f>
        <v>0.218</v>
      </c>
    </row>
    <row r="8271" spans="30:69" x14ac:dyDescent="0.25">
      <c r="AD8271" s="157">
        <f t="shared" si="273"/>
        <v>0.22000000000000017</v>
      </c>
      <c r="AE8271" s="157">
        <f>IF('1a-Electricity'!$T$77="no","",ROUND(AD8271,4))</f>
        <v>0.22</v>
      </c>
      <c r="AF8271" s="157">
        <f>IF('1a-Electricity'!$T$78="no","",ROUND(AD8271,4))</f>
        <v>0.22</v>
      </c>
      <c r="AG8271" s="157">
        <f>IF('1a-Electricity'!$T$79="no","",ROUND(AD8271,4))</f>
        <v>0.22</v>
      </c>
      <c r="BL8271" s="157">
        <f t="shared" si="274"/>
        <v>0.21900000000000017</v>
      </c>
      <c r="BM8271" s="157">
        <f>IF('1b-NaturalGas'!$T$87="no","",ROUND(BL8271,4))</f>
        <v>0.219</v>
      </c>
      <c r="BN8271" s="157">
        <f>IF('1b-NaturalGas'!$T$88="no","",ROUND(BL8271,4))</f>
        <v>0.219</v>
      </c>
      <c r="BO8271" s="157">
        <f>IF('1b-NaturalGas'!$T$89="no","",ROUND(BL8271,4))</f>
        <v>0.219</v>
      </c>
      <c r="BP8271" s="157">
        <f>IF('1b-NaturalGas'!$T$90="no","not applicable (based on previous answers)",ROUND(BL8271,4))</f>
        <v>0.219</v>
      </c>
      <c r="BQ8271" s="157">
        <f>IF('1b-NaturalGas'!$T$91="no","not applicable (based on previous answers)",ROUND(BL8271,4))</f>
        <v>0.219</v>
      </c>
    </row>
    <row r="8272" spans="30:69" x14ac:dyDescent="0.25">
      <c r="AD8272" s="157">
        <f t="shared" si="273"/>
        <v>0.22100000000000017</v>
      </c>
      <c r="AE8272" s="157">
        <f>IF('1a-Electricity'!$T$77="no","",ROUND(AD8272,4))</f>
        <v>0.221</v>
      </c>
      <c r="AF8272" s="157">
        <f>IF('1a-Electricity'!$T$78="no","",ROUND(AD8272,4))</f>
        <v>0.221</v>
      </c>
      <c r="AG8272" s="157">
        <f>IF('1a-Electricity'!$T$79="no","",ROUND(AD8272,4))</f>
        <v>0.221</v>
      </c>
      <c r="BL8272" s="157">
        <f t="shared" si="274"/>
        <v>0.22000000000000017</v>
      </c>
      <c r="BM8272" s="157">
        <f>IF('1b-NaturalGas'!$T$87="no","",ROUND(BL8272,4))</f>
        <v>0.22</v>
      </c>
      <c r="BN8272" s="157">
        <f>IF('1b-NaturalGas'!$T$88="no","",ROUND(BL8272,4))</f>
        <v>0.22</v>
      </c>
      <c r="BO8272" s="157">
        <f>IF('1b-NaturalGas'!$T$89="no","",ROUND(BL8272,4))</f>
        <v>0.22</v>
      </c>
      <c r="BP8272" s="157">
        <f>IF('1b-NaturalGas'!$T$90="no","not applicable (based on previous answers)",ROUND(BL8272,4))</f>
        <v>0.22</v>
      </c>
      <c r="BQ8272" s="157">
        <f>IF('1b-NaturalGas'!$T$91="no","not applicable (based on previous answers)",ROUND(BL8272,4))</f>
        <v>0.22</v>
      </c>
    </row>
    <row r="8273" spans="30:69" x14ac:dyDescent="0.25">
      <c r="AD8273" s="157">
        <f t="shared" si="273"/>
        <v>0.22200000000000017</v>
      </c>
      <c r="AE8273" s="157">
        <f>IF('1a-Electricity'!$T$77="no","",ROUND(AD8273,4))</f>
        <v>0.222</v>
      </c>
      <c r="AF8273" s="157">
        <f>IF('1a-Electricity'!$T$78="no","",ROUND(AD8273,4))</f>
        <v>0.222</v>
      </c>
      <c r="AG8273" s="157">
        <f>IF('1a-Electricity'!$T$79="no","",ROUND(AD8273,4))</f>
        <v>0.222</v>
      </c>
      <c r="BL8273" s="157">
        <f t="shared" si="274"/>
        <v>0.22100000000000017</v>
      </c>
      <c r="BM8273" s="157">
        <f>IF('1b-NaturalGas'!$T$87="no","",ROUND(BL8273,4))</f>
        <v>0.221</v>
      </c>
      <c r="BN8273" s="157">
        <f>IF('1b-NaturalGas'!$T$88="no","",ROUND(BL8273,4))</f>
        <v>0.221</v>
      </c>
      <c r="BO8273" s="157">
        <f>IF('1b-NaturalGas'!$T$89="no","",ROUND(BL8273,4))</f>
        <v>0.221</v>
      </c>
      <c r="BP8273" s="157">
        <f>IF('1b-NaturalGas'!$T$90="no","not applicable (based on previous answers)",ROUND(BL8273,4))</f>
        <v>0.221</v>
      </c>
      <c r="BQ8273" s="157">
        <f>IF('1b-NaturalGas'!$T$91="no","not applicable (based on previous answers)",ROUND(BL8273,4))</f>
        <v>0.221</v>
      </c>
    </row>
    <row r="8274" spans="30:69" x14ac:dyDescent="0.25">
      <c r="AD8274" s="157">
        <f t="shared" si="273"/>
        <v>0.22300000000000017</v>
      </c>
      <c r="AE8274" s="157">
        <f>IF('1a-Electricity'!$T$77="no","",ROUND(AD8274,4))</f>
        <v>0.223</v>
      </c>
      <c r="AF8274" s="157">
        <f>IF('1a-Electricity'!$T$78="no","",ROUND(AD8274,4))</f>
        <v>0.223</v>
      </c>
      <c r="AG8274" s="157">
        <f>IF('1a-Electricity'!$T$79="no","",ROUND(AD8274,4))</f>
        <v>0.223</v>
      </c>
      <c r="BL8274" s="157">
        <f t="shared" si="274"/>
        <v>0.22200000000000017</v>
      </c>
      <c r="BM8274" s="157">
        <f>IF('1b-NaturalGas'!$T$87="no","",ROUND(BL8274,4))</f>
        <v>0.222</v>
      </c>
      <c r="BN8274" s="157">
        <f>IF('1b-NaturalGas'!$T$88="no","",ROUND(BL8274,4))</f>
        <v>0.222</v>
      </c>
      <c r="BO8274" s="157">
        <f>IF('1b-NaturalGas'!$T$89="no","",ROUND(BL8274,4))</f>
        <v>0.222</v>
      </c>
      <c r="BP8274" s="157">
        <f>IF('1b-NaturalGas'!$T$90="no","not applicable (based on previous answers)",ROUND(BL8274,4))</f>
        <v>0.222</v>
      </c>
      <c r="BQ8274" s="157">
        <f>IF('1b-NaturalGas'!$T$91="no","not applicable (based on previous answers)",ROUND(BL8274,4))</f>
        <v>0.222</v>
      </c>
    </row>
    <row r="8275" spans="30:69" x14ac:dyDescent="0.25">
      <c r="AD8275" s="157">
        <f t="shared" si="273"/>
        <v>0.22400000000000017</v>
      </c>
      <c r="AE8275" s="157">
        <f>IF('1a-Electricity'!$T$77="no","",ROUND(AD8275,4))</f>
        <v>0.224</v>
      </c>
      <c r="AF8275" s="157">
        <f>IF('1a-Electricity'!$T$78="no","",ROUND(AD8275,4))</f>
        <v>0.224</v>
      </c>
      <c r="AG8275" s="157">
        <f>IF('1a-Electricity'!$T$79="no","",ROUND(AD8275,4))</f>
        <v>0.224</v>
      </c>
      <c r="BL8275" s="157">
        <f t="shared" si="274"/>
        <v>0.22300000000000017</v>
      </c>
      <c r="BM8275" s="157">
        <f>IF('1b-NaturalGas'!$T$87="no","",ROUND(BL8275,4))</f>
        <v>0.223</v>
      </c>
      <c r="BN8275" s="157">
        <f>IF('1b-NaturalGas'!$T$88="no","",ROUND(BL8275,4))</f>
        <v>0.223</v>
      </c>
      <c r="BO8275" s="157">
        <f>IF('1b-NaturalGas'!$T$89="no","",ROUND(BL8275,4))</f>
        <v>0.223</v>
      </c>
      <c r="BP8275" s="157">
        <f>IF('1b-NaturalGas'!$T$90="no","not applicable (based on previous answers)",ROUND(BL8275,4))</f>
        <v>0.223</v>
      </c>
      <c r="BQ8275" s="157">
        <f>IF('1b-NaturalGas'!$T$91="no","not applicable (based on previous answers)",ROUND(BL8275,4))</f>
        <v>0.223</v>
      </c>
    </row>
    <row r="8276" spans="30:69" x14ac:dyDescent="0.25">
      <c r="AD8276" s="157">
        <f t="shared" si="273"/>
        <v>0.22500000000000017</v>
      </c>
      <c r="AE8276" s="157">
        <f>IF('1a-Electricity'!$T$77="no","",ROUND(AD8276,4))</f>
        <v>0.22500000000000001</v>
      </c>
      <c r="AF8276" s="157">
        <f>IF('1a-Electricity'!$T$78="no","",ROUND(AD8276,4))</f>
        <v>0.22500000000000001</v>
      </c>
      <c r="AG8276" s="157">
        <f>IF('1a-Electricity'!$T$79="no","",ROUND(AD8276,4))</f>
        <v>0.22500000000000001</v>
      </c>
      <c r="BL8276" s="157">
        <f t="shared" si="274"/>
        <v>0.22400000000000017</v>
      </c>
      <c r="BM8276" s="157">
        <f>IF('1b-NaturalGas'!$T$87="no","",ROUND(BL8276,4))</f>
        <v>0.224</v>
      </c>
      <c r="BN8276" s="157">
        <f>IF('1b-NaturalGas'!$T$88="no","",ROUND(BL8276,4))</f>
        <v>0.224</v>
      </c>
      <c r="BO8276" s="157">
        <f>IF('1b-NaturalGas'!$T$89="no","",ROUND(BL8276,4))</f>
        <v>0.224</v>
      </c>
      <c r="BP8276" s="157">
        <f>IF('1b-NaturalGas'!$T$90="no","not applicable (based on previous answers)",ROUND(BL8276,4))</f>
        <v>0.224</v>
      </c>
      <c r="BQ8276" s="157">
        <f>IF('1b-NaturalGas'!$T$91="no","not applicable (based on previous answers)",ROUND(BL8276,4))</f>
        <v>0.224</v>
      </c>
    </row>
    <row r="8277" spans="30:69" x14ac:dyDescent="0.25">
      <c r="AD8277" s="157">
        <f t="shared" si="273"/>
        <v>0.22600000000000017</v>
      </c>
      <c r="AE8277" s="157">
        <f>IF('1a-Electricity'!$T$77="no","",ROUND(AD8277,4))</f>
        <v>0.22600000000000001</v>
      </c>
      <c r="AF8277" s="157">
        <f>IF('1a-Electricity'!$T$78="no","",ROUND(AD8277,4))</f>
        <v>0.22600000000000001</v>
      </c>
      <c r="AG8277" s="157">
        <f>IF('1a-Electricity'!$T$79="no","",ROUND(AD8277,4))</f>
        <v>0.22600000000000001</v>
      </c>
      <c r="BL8277" s="157">
        <f t="shared" si="274"/>
        <v>0.22500000000000017</v>
      </c>
      <c r="BM8277" s="157">
        <f>IF('1b-NaturalGas'!$T$87="no","",ROUND(BL8277,4))</f>
        <v>0.22500000000000001</v>
      </c>
      <c r="BN8277" s="157">
        <f>IF('1b-NaturalGas'!$T$88="no","",ROUND(BL8277,4))</f>
        <v>0.22500000000000001</v>
      </c>
      <c r="BO8277" s="157">
        <f>IF('1b-NaturalGas'!$T$89="no","",ROUND(BL8277,4))</f>
        <v>0.22500000000000001</v>
      </c>
      <c r="BP8277" s="157">
        <f>IF('1b-NaturalGas'!$T$90="no","not applicable (based on previous answers)",ROUND(BL8277,4))</f>
        <v>0.22500000000000001</v>
      </c>
      <c r="BQ8277" s="157">
        <f>IF('1b-NaturalGas'!$T$91="no","not applicable (based on previous answers)",ROUND(BL8277,4))</f>
        <v>0.22500000000000001</v>
      </c>
    </row>
    <row r="8278" spans="30:69" x14ac:dyDescent="0.25">
      <c r="AD8278" s="157">
        <f t="shared" si="273"/>
        <v>0.22700000000000017</v>
      </c>
      <c r="AE8278" s="157">
        <f>IF('1a-Electricity'!$T$77="no","",ROUND(AD8278,4))</f>
        <v>0.22700000000000001</v>
      </c>
      <c r="AF8278" s="157">
        <f>IF('1a-Electricity'!$T$78="no","",ROUND(AD8278,4))</f>
        <v>0.22700000000000001</v>
      </c>
      <c r="AG8278" s="157">
        <f>IF('1a-Electricity'!$T$79="no","",ROUND(AD8278,4))</f>
        <v>0.22700000000000001</v>
      </c>
      <c r="BL8278" s="157">
        <f t="shared" si="274"/>
        <v>0.22600000000000017</v>
      </c>
      <c r="BM8278" s="157">
        <f>IF('1b-NaturalGas'!$T$87="no","",ROUND(BL8278,4))</f>
        <v>0.22600000000000001</v>
      </c>
      <c r="BN8278" s="157">
        <f>IF('1b-NaturalGas'!$T$88="no","",ROUND(BL8278,4))</f>
        <v>0.22600000000000001</v>
      </c>
      <c r="BO8278" s="157">
        <f>IF('1b-NaturalGas'!$T$89="no","",ROUND(BL8278,4))</f>
        <v>0.22600000000000001</v>
      </c>
      <c r="BP8278" s="157">
        <f>IF('1b-NaturalGas'!$T$90="no","not applicable (based on previous answers)",ROUND(BL8278,4))</f>
        <v>0.22600000000000001</v>
      </c>
      <c r="BQ8278" s="157">
        <f>IF('1b-NaturalGas'!$T$91="no","not applicable (based on previous answers)",ROUND(BL8278,4))</f>
        <v>0.22600000000000001</v>
      </c>
    </row>
    <row r="8279" spans="30:69" x14ac:dyDescent="0.25">
      <c r="AD8279" s="157">
        <f t="shared" si="273"/>
        <v>0.22800000000000017</v>
      </c>
      <c r="AE8279" s="157">
        <f>IF('1a-Electricity'!$T$77="no","",ROUND(AD8279,4))</f>
        <v>0.22800000000000001</v>
      </c>
      <c r="AF8279" s="157">
        <f>IF('1a-Electricity'!$T$78="no","",ROUND(AD8279,4))</f>
        <v>0.22800000000000001</v>
      </c>
      <c r="AG8279" s="157">
        <f>IF('1a-Electricity'!$T$79="no","",ROUND(AD8279,4))</f>
        <v>0.22800000000000001</v>
      </c>
      <c r="BL8279" s="157">
        <f t="shared" si="274"/>
        <v>0.22700000000000017</v>
      </c>
      <c r="BM8279" s="157">
        <f>IF('1b-NaturalGas'!$T$87="no","",ROUND(BL8279,4))</f>
        <v>0.22700000000000001</v>
      </c>
      <c r="BN8279" s="157">
        <f>IF('1b-NaturalGas'!$T$88="no","",ROUND(BL8279,4))</f>
        <v>0.22700000000000001</v>
      </c>
      <c r="BO8279" s="157">
        <f>IF('1b-NaturalGas'!$T$89="no","",ROUND(BL8279,4))</f>
        <v>0.22700000000000001</v>
      </c>
      <c r="BP8279" s="157">
        <f>IF('1b-NaturalGas'!$T$90="no","not applicable (based on previous answers)",ROUND(BL8279,4))</f>
        <v>0.22700000000000001</v>
      </c>
      <c r="BQ8279" s="157">
        <f>IF('1b-NaturalGas'!$T$91="no","not applicable (based on previous answers)",ROUND(BL8279,4))</f>
        <v>0.22700000000000001</v>
      </c>
    </row>
    <row r="8280" spans="30:69" x14ac:dyDescent="0.25">
      <c r="AD8280" s="157">
        <f t="shared" si="273"/>
        <v>0.22900000000000018</v>
      </c>
      <c r="AE8280" s="157">
        <f>IF('1a-Electricity'!$T$77="no","",ROUND(AD8280,4))</f>
        <v>0.22900000000000001</v>
      </c>
      <c r="AF8280" s="157">
        <f>IF('1a-Electricity'!$T$78="no","",ROUND(AD8280,4))</f>
        <v>0.22900000000000001</v>
      </c>
      <c r="AG8280" s="157">
        <f>IF('1a-Electricity'!$T$79="no","",ROUND(AD8280,4))</f>
        <v>0.22900000000000001</v>
      </c>
      <c r="BL8280" s="157">
        <f t="shared" si="274"/>
        <v>0.22800000000000017</v>
      </c>
      <c r="BM8280" s="157">
        <f>IF('1b-NaturalGas'!$T$87="no","",ROUND(BL8280,4))</f>
        <v>0.22800000000000001</v>
      </c>
      <c r="BN8280" s="157">
        <f>IF('1b-NaturalGas'!$T$88="no","",ROUND(BL8280,4))</f>
        <v>0.22800000000000001</v>
      </c>
      <c r="BO8280" s="157">
        <f>IF('1b-NaturalGas'!$T$89="no","",ROUND(BL8280,4))</f>
        <v>0.22800000000000001</v>
      </c>
      <c r="BP8280" s="157">
        <f>IF('1b-NaturalGas'!$T$90="no","not applicable (based on previous answers)",ROUND(BL8280,4))</f>
        <v>0.22800000000000001</v>
      </c>
      <c r="BQ8280" s="157">
        <f>IF('1b-NaturalGas'!$T$91="no","not applicable (based on previous answers)",ROUND(BL8280,4))</f>
        <v>0.22800000000000001</v>
      </c>
    </row>
    <row r="8281" spans="30:69" x14ac:dyDescent="0.25">
      <c r="AD8281" s="157">
        <f t="shared" si="273"/>
        <v>0.23000000000000018</v>
      </c>
      <c r="AE8281" s="157">
        <f>IF('1a-Electricity'!$T$77="no","",ROUND(AD8281,4))</f>
        <v>0.23</v>
      </c>
      <c r="AF8281" s="157">
        <f>IF('1a-Electricity'!$T$78="no","",ROUND(AD8281,4))</f>
        <v>0.23</v>
      </c>
      <c r="AG8281" s="157">
        <f>IF('1a-Electricity'!$T$79="no","",ROUND(AD8281,4))</f>
        <v>0.23</v>
      </c>
      <c r="BL8281" s="157">
        <f t="shared" si="274"/>
        <v>0.22900000000000018</v>
      </c>
      <c r="BM8281" s="157">
        <f>IF('1b-NaturalGas'!$T$87="no","",ROUND(BL8281,4))</f>
        <v>0.22900000000000001</v>
      </c>
      <c r="BN8281" s="157">
        <f>IF('1b-NaturalGas'!$T$88="no","",ROUND(BL8281,4))</f>
        <v>0.22900000000000001</v>
      </c>
      <c r="BO8281" s="157">
        <f>IF('1b-NaturalGas'!$T$89="no","",ROUND(BL8281,4))</f>
        <v>0.22900000000000001</v>
      </c>
      <c r="BP8281" s="157">
        <f>IF('1b-NaturalGas'!$T$90="no","not applicable (based on previous answers)",ROUND(BL8281,4))</f>
        <v>0.22900000000000001</v>
      </c>
      <c r="BQ8281" s="157">
        <f>IF('1b-NaturalGas'!$T$91="no","not applicable (based on previous answers)",ROUND(BL8281,4))</f>
        <v>0.22900000000000001</v>
      </c>
    </row>
    <row r="8282" spans="30:69" x14ac:dyDescent="0.25">
      <c r="AD8282" s="157">
        <f t="shared" si="273"/>
        <v>0.23100000000000018</v>
      </c>
      <c r="AE8282" s="157">
        <f>IF('1a-Electricity'!$T$77="no","",ROUND(AD8282,4))</f>
        <v>0.23100000000000001</v>
      </c>
      <c r="AF8282" s="157">
        <f>IF('1a-Electricity'!$T$78="no","",ROUND(AD8282,4))</f>
        <v>0.23100000000000001</v>
      </c>
      <c r="AG8282" s="157">
        <f>IF('1a-Electricity'!$T$79="no","",ROUND(AD8282,4))</f>
        <v>0.23100000000000001</v>
      </c>
      <c r="BL8282" s="157">
        <f t="shared" si="274"/>
        <v>0.23000000000000018</v>
      </c>
      <c r="BM8282" s="157">
        <f>IF('1b-NaturalGas'!$T$87="no","",ROUND(BL8282,4))</f>
        <v>0.23</v>
      </c>
      <c r="BN8282" s="157">
        <f>IF('1b-NaturalGas'!$T$88="no","",ROUND(BL8282,4))</f>
        <v>0.23</v>
      </c>
      <c r="BO8282" s="157">
        <f>IF('1b-NaturalGas'!$T$89="no","",ROUND(BL8282,4))</f>
        <v>0.23</v>
      </c>
      <c r="BP8282" s="157">
        <f>IF('1b-NaturalGas'!$T$90="no","not applicable (based on previous answers)",ROUND(BL8282,4))</f>
        <v>0.23</v>
      </c>
      <c r="BQ8282" s="157">
        <f>IF('1b-NaturalGas'!$T$91="no","not applicable (based on previous answers)",ROUND(BL8282,4))</f>
        <v>0.23</v>
      </c>
    </row>
    <row r="8283" spans="30:69" x14ac:dyDescent="0.25">
      <c r="AD8283" s="157">
        <f t="shared" si="273"/>
        <v>0.23200000000000018</v>
      </c>
      <c r="AE8283" s="157">
        <f>IF('1a-Electricity'!$T$77="no","",ROUND(AD8283,4))</f>
        <v>0.23200000000000001</v>
      </c>
      <c r="AF8283" s="157">
        <f>IF('1a-Electricity'!$T$78="no","",ROUND(AD8283,4))</f>
        <v>0.23200000000000001</v>
      </c>
      <c r="AG8283" s="157">
        <f>IF('1a-Electricity'!$T$79="no","",ROUND(AD8283,4))</f>
        <v>0.23200000000000001</v>
      </c>
      <c r="BL8283" s="157">
        <f t="shared" si="274"/>
        <v>0.23100000000000018</v>
      </c>
      <c r="BM8283" s="157">
        <f>IF('1b-NaturalGas'!$T$87="no","",ROUND(BL8283,4))</f>
        <v>0.23100000000000001</v>
      </c>
      <c r="BN8283" s="157">
        <f>IF('1b-NaturalGas'!$T$88="no","",ROUND(BL8283,4))</f>
        <v>0.23100000000000001</v>
      </c>
      <c r="BO8283" s="157">
        <f>IF('1b-NaturalGas'!$T$89="no","",ROUND(BL8283,4))</f>
        <v>0.23100000000000001</v>
      </c>
      <c r="BP8283" s="157">
        <f>IF('1b-NaturalGas'!$T$90="no","not applicable (based on previous answers)",ROUND(BL8283,4))</f>
        <v>0.23100000000000001</v>
      </c>
      <c r="BQ8283" s="157">
        <f>IF('1b-NaturalGas'!$T$91="no","not applicable (based on previous answers)",ROUND(BL8283,4))</f>
        <v>0.23100000000000001</v>
      </c>
    </row>
    <row r="8284" spans="30:69" x14ac:dyDescent="0.25">
      <c r="AD8284" s="157">
        <f t="shared" si="273"/>
        <v>0.23300000000000018</v>
      </c>
      <c r="AE8284" s="157">
        <f>IF('1a-Electricity'!$T$77="no","",ROUND(AD8284,4))</f>
        <v>0.23300000000000001</v>
      </c>
      <c r="AF8284" s="157">
        <f>IF('1a-Electricity'!$T$78="no","",ROUND(AD8284,4))</f>
        <v>0.23300000000000001</v>
      </c>
      <c r="AG8284" s="157">
        <f>IF('1a-Electricity'!$T$79="no","",ROUND(AD8284,4))</f>
        <v>0.23300000000000001</v>
      </c>
      <c r="BL8284" s="157">
        <f t="shared" si="274"/>
        <v>0.23200000000000018</v>
      </c>
      <c r="BM8284" s="157">
        <f>IF('1b-NaturalGas'!$T$87="no","",ROUND(BL8284,4))</f>
        <v>0.23200000000000001</v>
      </c>
      <c r="BN8284" s="157">
        <f>IF('1b-NaturalGas'!$T$88="no","",ROUND(BL8284,4))</f>
        <v>0.23200000000000001</v>
      </c>
      <c r="BO8284" s="157">
        <f>IF('1b-NaturalGas'!$T$89="no","",ROUND(BL8284,4))</f>
        <v>0.23200000000000001</v>
      </c>
      <c r="BP8284" s="157">
        <f>IF('1b-NaturalGas'!$T$90="no","not applicable (based on previous answers)",ROUND(BL8284,4))</f>
        <v>0.23200000000000001</v>
      </c>
      <c r="BQ8284" s="157">
        <f>IF('1b-NaturalGas'!$T$91="no","not applicable (based on previous answers)",ROUND(BL8284,4))</f>
        <v>0.23200000000000001</v>
      </c>
    </row>
    <row r="8285" spans="30:69" x14ac:dyDescent="0.25">
      <c r="AD8285" s="157">
        <f t="shared" si="273"/>
        <v>0.23400000000000018</v>
      </c>
      <c r="AE8285" s="157">
        <f>IF('1a-Electricity'!$T$77="no","",ROUND(AD8285,4))</f>
        <v>0.23400000000000001</v>
      </c>
      <c r="AF8285" s="157">
        <f>IF('1a-Electricity'!$T$78="no","",ROUND(AD8285,4))</f>
        <v>0.23400000000000001</v>
      </c>
      <c r="AG8285" s="157">
        <f>IF('1a-Electricity'!$T$79="no","",ROUND(AD8285,4))</f>
        <v>0.23400000000000001</v>
      </c>
      <c r="BL8285" s="157">
        <f t="shared" si="274"/>
        <v>0.23300000000000018</v>
      </c>
      <c r="BM8285" s="157">
        <f>IF('1b-NaturalGas'!$T$87="no","",ROUND(BL8285,4))</f>
        <v>0.23300000000000001</v>
      </c>
      <c r="BN8285" s="157">
        <f>IF('1b-NaturalGas'!$T$88="no","",ROUND(BL8285,4))</f>
        <v>0.23300000000000001</v>
      </c>
      <c r="BO8285" s="157">
        <f>IF('1b-NaturalGas'!$T$89="no","",ROUND(BL8285,4))</f>
        <v>0.23300000000000001</v>
      </c>
      <c r="BP8285" s="157">
        <f>IF('1b-NaturalGas'!$T$90="no","not applicable (based on previous answers)",ROUND(BL8285,4))</f>
        <v>0.23300000000000001</v>
      </c>
      <c r="BQ8285" s="157">
        <f>IF('1b-NaturalGas'!$T$91="no","not applicable (based on previous answers)",ROUND(BL8285,4))</f>
        <v>0.23300000000000001</v>
      </c>
    </row>
    <row r="8286" spans="30:69" x14ac:dyDescent="0.25">
      <c r="AD8286" s="157">
        <f t="shared" si="273"/>
        <v>0.23500000000000018</v>
      </c>
      <c r="AE8286" s="157">
        <f>IF('1a-Electricity'!$T$77="no","",ROUND(AD8286,4))</f>
        <v>0.23499999999999999</v>
      </c>
      <c r="AF8286" s="157">
        <f>IF('1a-Electricity'!$T$78="no","",ROUND(AD8286,4))</f>
        <v>0.23499999999999999</v>
      </c>
      <c r="AG8286" s="157">
        <f>IF('1a-Electricity'!$T$79="no","",ROUND(AD8286,4))</f>
        <v>0.23499999999999999</v>
      </c>
      <c r="BL8286" s="157">
        <f t="shared" si="274"/>
        <v>0.23400000000000018</v>
      </c>
      <c r="BM8286" s="157">
        <f>IF('1b-NaturalGas'!$T$87="no","",ROUND(BL8286,4))</f>
        <v>0.23400000000000001</v>
      </c>
      <c r="BN8286" s="157">
        <f>IF('1b-NaturalGas'!$T$88="no","",ROUND(BL8286,4))</f>
        <v>0.23400000000000001</v>
      </c>
      <c r="BO8286" s="157">
        <f>IF('1b-NaturalGas'!$T$89="no","",ROUND(BL8286,4))</f>
        <v>0.23400000000000001</v>
      </c>
      <c r="BP8286" s="157">
        <f>IF('1b-NaturalGas'!$T$90="no","not applicable (based on previous answers)",ROUND(BL8286,4))</f>
        <v>0.23400000000000001</v>
      </c>
      <c r="BQ8286" s="157">
        <f>IF('1b-NaturalGas'!$T$91="no","not applicable (based on previous answers)",ROUND(BL8286,4))</f>
        <v>0.23400000000000001</v>
      </c>
    </row>
    <row r="8287" spans="30:69" x14ac:dyDescent="0.25">
      <c r="AD8287" s="157">
        <f t="shared" si="273"/>
        <v>0.23600000000000018</v>
      </c>
      <c r="AE8287" s="157">
        <f>IF('1a-Electricity'!$T$77="no","",ROUND(AD8287,4))</f>
        <v>0.23599999999999999</v>
      </c>
      <c r="AF8287" s="157">
        <f>IF('1a-Electricity'!$T$78="no","",ROUND(AD8287,4))</f>
        <v>0.23599999999999999</v>
      </c>
      <c r="AG8287" s="157">
        <f>IF('1a-Electricity'!$T$79="no","",ROUND(AD8287,4))</f>
        <v>0.23599999999999999</v>
      </c>
      <c r="BL8287" s="157">
        <f t="shared" si="274"/>
        <v>0.23500000000000018</v>
      </c>
      <c r="BM8287" s="157">
        <f>IF('1b-NaturalGas'!$T$87="no","",ROUND(BL8287,4))</f>
        <v>0.23499999999999999</v>
      </c>
      <c r="BN8287" s="157">
        <f>IF('1b-NaturalGas'!$T$88="no","",ROUND(BL8287,4))</f>
        <v>0.23499999999999999</v>
      </c>
      <c r="BO8287" s="157">
        <f>IF('1b-NaturalGas'!$T$89="no","",ROUND(BL8287,4))</f>
        <v>0.23499999999999999</v>
      </c>
      <c r="BP8287" s="157">
        <f>IF('1b-NaturalGas'!$T$90="no","not applicable (based on previous answers)",ROUND(BL8287,4))</f>
        <v>0.23499999999999999</v>
      </c>
      <c r="BQ8287" s="157">
        <f>IF('1b-NaturalGas'!$T$91="no","not applicable (based on previous answers)",ROUND(BL8287,4))</f>
        <v>0.23499999999999999</v>
      </c>
    </row>
    <row r="8288" spans="30:69" x14ac:dyDescent="0.25">
      <c r="AD8288" s="157">
        <f t="shared" si="273"/>
        <v>0.23700000000000018</v>
      </c>
      <c r="AE8288" s="157">
        <f>IF('1a-Electricity'!$T$77="no","",ROUND(AD8288,4))</f>
        <v>0.23699999999999999</v>
      </c>
      <c r="AF8288" s="157">
        <f>IF('1a-Electricity'!$T$78="no","",ROUND(AD8288,4))</f>
        <v>0.23699999999999999</v>
      </c>
      <c r="AG8288" s="157">
        <f>IF('1a-Electricity'!$T$79="no","",ROUND(AD8288,4))</f>
        <v>0.23699999999999999</v>
      </c>
      <c r="BL8288" s="157">
        <f t="shared" si="274"/>
        <v>0.23600000000000018</v>
      </c>
      <c r="BM8288" s="157">
        <f>IF('1b-NaturalGas'!$T$87="no","",ROUND(BL8288,4))</f>
        <v>0.23599999999999999</v>
      </c>
      <c r="BN8288" s="157">
        <f>IF('1b-NaturalGas'!$T$88="no","",ROUND(BL8288,4))</f>
        <v>0.23599999999999999</v>
      </c>
      <c r="BO8288" s="157">
        <f>IF('1b-NaturalGas'!$T$89="no","",ROUND(BL8288,4))</f>
        <v>0.23599999999999999</v>
      </c>
      <c r="BP8288" s="157">
        <f>IF('1b-NaturalGas'!$T$90="no","not applicable (based on previous answers)",ROUND(BL8288,4))</f>
        <v>0.23599999999999999</v>
      </c>
      <c r="BQ8288" s="157">
        <f>IF('1b-NaturalGas'!$T$91="no","not applicable (based on previous answers)",ROUND(BL8288,4))</f>
        <v>0.23599999999999999</v>
      </c>
    </row>
    <row r="8289" spans="30:69" x14ac:dyDescent="0.25">
      <c r="AD8289" s="157">
        <f t="shared" si="273"/>
        <v>0.23800000000000018</v>
      </c>
      <c r="AE8289" s="157">
        <f>IF('1a-Electricity'!$T$77="no","",ROUND(AD8289,4))</f>
        <v>0.23799999999999999</v>
      </c>
      <c r="AF8289" s="157">
        <f>IF('1a-Electricity'!$T$78="no","",ROUND(AD8289,4))</f>
        <v>0.23799999999999999</v>
      </c>
      <c r="AG8289" s="157">
        <f>IF('1a-Electricity'!$T$79="no","",ROUND(AD8289,4))</f>
        <v>0.23799999999999999</v>
      </c>
      <c r="BL8289" s="157">
        <f t="shared" si="274"/>
        <v>0.23700000000000018</v>
      </c>
      <c r="BM8289" s="157">
        <f>IF('1b-NaturalGas'!$T$87="no","",ROUND(BL8289,4))</f>
        <v>0.23699999999999999</v>
      </c>
      <c r="BN8289" s="157">
        <f>IF('1b-NaturalGas'!$T$88="no","",ROUND(BL8289,4))</f>
        <v>0.23699999999999999</v>
      </c>
      <c r="BO8289" s="157">
        <f>IF('1b-NaturalGas'!$T$89="no","",ROUND(BL8289,4))</f>
        <v>0.23699999999999999</v>
      </c>
      <c r="BP8289" s="157">
        <f>IF('1b-NaturalGas'!$T$90="no","not applicable (based on previous answers)",ROUND(BL8289,4))</f>
        <v>0.23699999999999999</v>
      </c>
      <c r="BQ8289" s="157">
        <f>IF('1b-NaturalGas'!$T$91="no","not applicable (based on previous answers)",ROUND(BL8289,4))</f>
        <v>0.23699999999999999</v>
      </c>
    </row>
    <row r="8290" spans="30:69" x14ac:dyDescent="0.25">
      <c r="AD8290" s="157">
        <f t="shared" si="273"/>
        <v>0.23900000000000018</v>
      </c>
      <c r="AE8290" s="157">
        <f>IF('1a-Electricity'!$T$77="no","",ROUND(AD8290,4))</f>
        <v>0.23899999999999999</v>
      </c>
      <c r="AF8290" s="157">
        <f>IF('1a-Electricity'!$T$78="no","",ROUND(AD8290,4))</f>
        <v>0.23899999999999999</v>
      </c>
      <c r="AG8290" s="157">
        <f>IF('1a-Electricity'!$T$79="no","",ROUND(AD8290,4))</f>
        <v>0.23899999999999999</v>
      </c>
      <c r="BL8290" s="157">
        <f t="shared" si="274"/>
        <v>0.23800000000000018</v>
      </c>
      <c r="BM8290" s="157">
        <f>IF('1b-NaturalGas'!$T$87="no","",ROUND(BL8290,4))</f>
        <v>0.23799999999999999</v>
      </c>
      <c r="BN8290" s="157">
        <f>IF('1b-NaturalGas'!$T$88="no","",ROUND(BL8290,4))</f>
        <v>0.23799999999999999</v>
      </c>
      <c r="BO8290" s="157">
        <f>IF('1b-NaturalGas'!$T$89="no","",ROUND(BL8290,4))</f>
        <v>0.23799999999999999</v>
      </c>
      <c r="BP8290" s="157">
        <f>IF('1b-NaturalGas'!$T$90="no","not applicable (based on previous answers)",ROUND(BL8290,4))</f>
        <v>0.23799999999999999</v>
      </c>
      <c r="BQ8290" s="157">
        <f>IF('1b-NaturalGas'!$T$91="no","not applicable (based on previous answers)",ROUND(BL8290,4))</f>
        <v>0.23799999999999999</v>
      </c>
    </row>
    <row r="8291" spans="30:69" x14ac:dyDescent="0.25">
      <c r="AD8291" s="157">
        <f t="shared" si="273"/>
        <v>0.24000000000000019</v>
      </c>
      <c r="AE8291" s="157">
        <f>IF('1a-Electricity'!$T$77="no","",ROUND(AD8291,4))</f>
        <v>0.24</v>
      </c>
      <c r="AF8291" s="157">
        <f>IF('1a-Electricity'!$T$78="no","",ROUND(AD8291,4))</f>
        <v>0.24</v>
      </c>
      <c r="AG8291" s="157">
        <f>IF('1a-Electricity'!$T$79="no","",ROUND(AD8291,4))</f>
        <v>0.24</v>
      </c>
      <c r="BL8291" s="157">
        <f t="shared" si="274"/>
        <v>0.23900000000000018</v>
      </c>
      <c r="BM8291" s="157">
        <f>IF('1b-NaturalGas'!$T$87="no","",ROUND(BL8291,4))</f>
        <v>0.23899999999999999</v>
      </c>
      <c r="BN8291" s="157">
        <f>IF('1b-NaturalGas'!$T$88="no","",ROUND(BL8291,4))</f>
        <v>0.23899999999999999</v>
      </c>
      <c r="BO8291" s="157">
        <f>IF('1b-NaturalGas'!$T$89="no","",ROUND(BL8291,4))</f>
        <v>0.23899999999999999</v>
      </c>
      <c r="BP8291" s="157">
        <f>IF('1b-NaturalGas'!$T$90="no","not applicable (based on previous answers)",ROUND(BL8291,4))</f>
        <v>0.23899999999999999</v>
      </c>
      <c r="BQ8291" s="157">
        <f>IF('1b-NaturalGas'!$T$91="no","not applicable (based on previous answers)",ROUND(BL8291,4))</f>
        <v>0.23899999999999999</v>
      </c>
    </row>
    <row r="8292" spans="30:69" x14ac:dyDescent="0.25">
      <c r="AD8292" s="157">
        <f t="shared" si="273"/>
        <v>0.24100000000000019</v>
      </c>
      <c r="AE8292" s="157">
        <f>IF('1a-Electricity'!$T$77="no","",ROUND(AD8292,4))</f>
        <v>0.24099999999999999</v>
      </c>
      <c r="AF8292" s="157">
        <f>IF('1a-Electricity'!$T$78="no","",ROUND(AD8292,4))</f>
        <v>0.24099999999999999</v>
      </c>
      <c r="AG8292" s="157">
        <f>IF('1a-Electricity'!$T$79="no","",ROUND(AD8292,4))</f>
        <v>0.24099999999999999</v>
      </c>
      <c r="BL8292" s="157">
        <f t="shared" si="274"/>
        <v>0.24000000000000019</v>
      </c>
      <c r="BM8292" s="157">
        <f>IF('1b-NaturalGas'!$T$87="no","",ROUND(BL8292,4))</f>
        <v>0.24</v>
      </c>
      <c r="BN8292" s="157">
        <f>IF('1b-NaturalGas'!$T$88="no","",ROUND(BL8292,4))</f>
        <v>0.24</v>
      </c>
      <c r="BO8292" s="157">
        <f>IF('1b-NaturalGas'!$T$89="no","",ROUND(BL8292,4))</f>
        <v>0.24</v>
      </c>
      <c r="BP8292" s="157">
        <f>IF('1b-NaturalGas'!$T$90="no","not applicable (based on previous answers)",ROUND(BL8292,4))</f>
        <v>0.24</v>
      </c>
      <c r="BQ8292" s="157">
        <f>IF('1b-NaturalGas'!$T$91="no","not applicable (based on previous answers)",ROUND(BL8292,4))</f>
        <v>0.24</v>
      </c>
    </row>
    <row r="8293" spans="30:69" x14ac:dyDescent="0.25">
      <c r="AD8293" s="157">
        <f t="shared" si="273"/>
        <v>0.24200000000000019</v>
      </c>
      <c r="AE8293" s="157">
        <f>IF('1a-Electricity'!$T$77="no","",ROUND(AD8293,4))</f>
        <v>0.24199999999999999</v>
      </c>
      <c r="AF8293" s="157">
        <f>IF('1a-Electricity'!$T$78="no","",ROUND(AD8293,4))</f>
        <v>0.24199999999999999</v>
      </c>
      <c r="AG8293" s="157">
        <f>IF('1a-Electricity'!$T$79="no","",ROUND(AD8293,4))</f>
        <v>0.24199999999999999</v>
      </c>
      <c r="BL8293" s="157">
        <f t="shared" si="274"/>
        <v>0.24100000000000019</v>
      </c>
      <c r="BM8293" s="157">
        <f>IF('1b-NaturalGas'!$T$87="no","",ROUND(BL8293,4))</f>
        <v>0.24099999999999999</v>
      </c>
      <c r="BN8293" s="157">
        <f>IF('1b-NaturalGas'!$T$88="no","",ROUND(BL8293,4))</f>
        <v>0.24099999999999999</v>
      </c>
      <c r="BO8293" s="157">
        <f>IF('1b-NaturalGas'!$T$89="no","",ROUND(BL8293,4))</f>
        <v>0.24099999999999999</v>
      </c>
      <c r="BP8293" s="157">
        <f>IF('1b-NaturalGas'!$T$90="no","not applicable (based on previous answers)",ROUND(BL8293,4))</f>
        <v>0.24099999999999999</v>
      </c>
      <c r="BQ8293" s="157">
        <f>IF('1b-NaturalGas'!$T$91="no","not applicable (based on previous answers)",ROUND(BL8293,4))</f>
        <v>0.24099999999999999</v>
      </c>
    </row>
    <row r="8294" spans="30:69" x14ac:dyDescent="0.25">
      <c r="AD8294" s="157">
        <f t="shared" si="273"/>
        <v>0.24300000000000019</v>
      </c>
      <c r="AE8294" s="157">
        <f>IF('1a-Electricity'!$T$77="no","",ROUND(AD8294,4))</f>
        <v>0.24299999999999999</v>
      </c>
      <c r="AF8294" s="157">
        <f>IF('1a-Electricity'!$T$78="no","",ROUND(AD8294,4))</f>
        <v>0.24299999999999999</v>
      </c>
      <c r="AG8294" s="157">
        <f>IF('1a-Electricity'!$T$79="no","",ROUND(AD8294,4))</f>
        <v>0.24299999999999999</v>
      </c>
      <c r="BL8294" s="157">
        <f t="shared" si="274"/>
        <v>0.24200000000000019</v>
      </c>
      <c r="BM8294" s="157">
        <f>IF('1b-NaturalGas'!$T$87="no","",ROUND(BL8294,4))</f>
        <v>0.24199999999999999</v>
      </c>
      <c r="BN8294" s="157">
        <f>IF('1b-NaturalGas'!$T$88="no","",ROUND(BL8294,4))</f>
        <v>0.24199999999999999</v>
      </c>
      <c r="BO8294" s="157">
        <f>IF('1b-NaturalGas'!$T$89="no","",ROUND(BL8294,4))</f>
        <v>0.24199999999999999</v>
      </c>
      <c r="BP8294" s="157">
        <f>IF('1b-NaturalGas'!$T$90="no","not applicable (based on previous answers)",ROUND(BL8294,4))</f>
        <v>0.24199999999999999</v>
      </c>
      <c r="BQ8294" s="157">
        <f>IF('1b-NaturalGas'!$T$91="no","not applicable (based on previous answers)",ROUND(BL8294,4))</f>
        <v>0.24199999999999999</v>
      </c>
    </row>
    <row r="8295" spans="30:69" x14ac:dyDescent="0.25">
      <c r="AD8295" s="157">
        <f t="shared" si="273"/>
        <v>0.24400000000000019</v>
      </c>
      <c r="AE8295" s="157">
        <f>IF('1a-Electricity'!$T$77="no","",ROUND(AD8295,4))</f>
        <v>0.24399999999999999</v>
      </c>
      <c r="AF8295" s="157">
        <f>IF('1a-Electricity'!$T$78="no","",ROUND(AD8295,4))</f>
        <v>0.24399999999999999</v>
      </c>
      <c r="AG8295" s="157">
        <f>IF('1a-Electricity'!$T$79="no","",ROUND(AD8295,4))</f>
        <v>0.24399999999999999</v>
      </c>
      <c r="BL8295" s="157">
        <f t="shared" si="274"/>
        <v>0.24300000000000019</v>
      </c>
      <c r="BM8295" s="157">
        <f>IF('1b-NaturalGas'!$T$87="no","",ROUND(BL8295,4))</f>
        <v>0.24299999999999999</v>
      </c>
      <c r="BN8295" s="157">
        <f>IF('1b-NaturalGas'!$T$88="no","",ROUND(BL8295,4))</f>
        <v>0.24299999999999999</v>
      </c>
      <c r="BO8295" s="157">
        <f>IF('1b-NaturalGas'!$T$89="no","",ROUND(BL8295,4))</f>
        <v>0.24299999999999999</v>
      </c>
      <c r="BP8295" s="157">
        <f>IF('1b-NaturalGas'!$T$90="no","not applicable (based on previous answers)",ROUND(BL8295,4))</f>
        <v>0.24299999999999999</v>
      </c>
      <c r="BQ8295" s="157">
        <f>IF('1b-NaturalGas'!$T$91="no","not applicable (based on previous answers)",ROUND(BL8295,4))</f>
        <v>0.24299999999999999</v>
      </c>
    </row>
    <row r="8296" spans="30:69" x14ac:dyDescent="0.25">
      <c r="AD8296" s="157">
        <f t="shared" si="273"/>
        <v>0.24500000000000019</v>
      </c>
      <c r="AE8296" s="157">
        <f>IF('1a-Electricity'!$T$77="no","",ROUND(AD8296,4))</f>
        <v>0.245</v>
      </c>
      <c r="AF8296" s="157">
        <f>IF('1a-Electricity'!$T$78="no","",ROUND(AD8296,4))</f>
        <v>0.245</v>
      </c>
      <c r="AG8296" s="157">
        <f>IF('1a-Electricity'!$T$79="no","",ROUND(AD8296,4))</f>
        <v>0.245</v>
      </c>
      <c r="BL8296" s="157">
        <f t="shared" si="274"/>
        <v>0.24400000000000019</v>
      </c>
      <c r="BM8296" s="157">
        <f>IF('1b-NaturalGas'!$T$87="no","",ROUND(BL8296,4))</f>
        <v>0.24399999999999999</v>
      </c>
      <c r="BN8296" s="157">
        <f>IF('1b-NaturalGas'!$T$88="no","",ROUND(BL8296,4))</f>
        <v>0.24399999999999999</v>
      </c>
      <c r="BO8296" s="157">
        <f>IF('1b-NaturalGas'!$T$89="no","",ROUND(BL8296,4))</f>
        <v>0.24399999999999999</v>
      </c>
      <c r="BP8296" s="157">
        <f>IF('1b-NaturalGas'!$T$90="no","not applicable (based on previous answers)",ROUND(BL8296,4))</f>
        <v>0.24399999999999999</v>
      </c>
      <c r="BQ8296" s="157">
        <f>IF('1b-NaturalGas'!$T$91="no","not applicable (based on previous answers)",ROUND(BL8296,4))</f>
        <v>0.24399999999999999</v>
      </c>
    </row>
    <row r="8297" spans="30:69" x14ac:dyDescent="0.25">
      <c r="AD8297" s="157">
        <f t="shared" si="273"/>
        <v>0.24600000000000019</v>
      </c>
      <c r="AE8297" s="157">
        <f>IF('1a-Electricity'!$T$77="no","",ROUND(AD8297,4))</f>
        <v>0.246</v>
      </c>
      <c r="AF8297" s="157">
        <f>IF('1a-Electricity'!$T$78="no","",ROUND(AD8297,4))</f>
        <v>0.246</v>
      </c>
      <c r="AG8297" s="157">
        <f>IF('1a-Electricity'!$T$79="no","",ROUND(AD8297,4))</f>
        <v>0.246</v>
      </c>
      <c r="BL8297" s="157">
        <f t="shared" si="274"/>
        <v>0.24500000000000019</v>
      </c>
      <c r="BM8297" s="157">
        <f>IF('1b-NaturalGas'!$T$87="no","",ROUND(BL8297,4))</f>
        <v>0.245</v>
      </c>
      <c r="BN8297" s="157">
        <f>IF('1b-NaturalGas'!$T$88="no","",ROUND(BL8297,4))</f>
        <v>0.245</v>
      </c>
      <c r="BO8297" s="157">
        <f>IF('1b-NaturalGas'!$T$89="no","",ROUND(BL8297,4))</f>
        <v>0.245</v>
      </c>
      <c r="BP8297" s="157">
        <f>IF('1b-NaturalGas'!$T$90="no","not applicable (based on previous answers)",ROUND(BL8297,4))</f>
        <v>0.245</v>
      </c>
      <c r="BQ8297" s="157">
        <f>IF('1b-NaturalGas'!$T$91="no","not applicable (based on previous answers)",ROUND(BL8297,4))</f>
        <v>0.245</v>
      </c>
    </row>
    <row r="8298" spans="30:69" x14ac:dyDescent="0.25">
      <c r="AD8298" s="157">
        <f t="shared" si="273"/>
        <v>0.24700000000000019</v>
      </c>
      <c r="AE8298" s="157">
        <f>IF('1a-Electricity'!$T$77="no","",ROUND(AD8298,4))</f>
        <v>0.247</v>
      </c>
      <c r="AF8298" s="157">
        <f>IF('1a-Electricity'!$T$78="no","",ROUND(AD8298,4))</f>
        <v>0.247</v>
      </c>
      <c r="AG8298" s="157">
        <f>IF('1a-Electricity'!$T$79="no","",ROUND(AD8298,4))</f>
        <v>0.247</v>
      </c>
      <c r="BL8298" s="157">
        <f t="shared" si="274"/>
        <v>0.24600000000000019</v>
      </c>
      <c r="BM8298" s="157">
        <f>IF('1b-NaturalGas'!$T$87="no","",ROUND(BL8298,4))</f>
        <v>0.246</v>
      </c>
      <c r="BN8298" s="157">
        <f>IF('1b-NaturalGas'!$T$88="no","",ROUND(BL8298,4))</f>
        <v>0.246</v>
      </c>
      <c r="BO8298" s="157">
        <f>IF('1b-NaturalGas'!$T$89="no","",ROUND(BL8298,4))</f>
        <v>0.246</v>
      </c>
      <c r="BP8298" s="157">
        <f>IF('1b-NaturalGas'!$T$90="no","not applicable (based on previous answers)",ROUND(BL8298,4))</f>
        <v>0.246</v>
      </c>
      <c r="BQ8298" s="157">
        <f>IF('1b-NaturalGas'!$T$91="no","not applicable (based on previous answers)",ROUND(BL8298,4))</f>
        <v>0.246</v>
      </c>
    </row>
    <row r="8299" spans="30:69" x14ac:dyDescent="0.25">
      <c r="AD8299" s="157">
        <f t="shared" si="273"/>
        <v>0.24800000000000019</v>
      </c>
      <c r="AE8299" s="157">
        <f>IF('1a-Electricity'!$T$77="no","",ROUND(AD8299,4))</f>
        <v>0.248</v>
      </c>
      <c r="AF8299" s="157">
        <f>IF('1a-Electricity'!$T$78="no","",ROUND(AD8299,4))</f>
        <v>0.248</v>
      </c>
      <c r="AG8299" s="157">
        <f>IF('1a-Electricity'!$T$79="no","",ROUND(AD8299,4))</f>
        <v>0.248</v>
      </c>
      <c r="BL8299" s="157">
        <f t="shared" si="274"/>
        <v>0.24700000000000019</v>
      </c>
      <c r="BM8299" s="157">
        <f>IF('1b-NaturalGas'!$T$87="no","",ROUND(BL8299,4))</f>
        <v>0.247</v>
      </c>
      <c r="BN8299" s="157">
        <f>IF('1b-NaturalGas'!$T$88="no","",ROUND(BL8299,4))</f>
        <v>0.247</v>
      </c>
      <c r="BO8299" s="157">
        <f>IF('1b-NaturalGas'!$T$89="no","",ROUND(BL8299,4))</f>
        <v>0.247</v>
      </c>
      <c r="BP8299" s="157">
        <f>IF('1b-NaturalGas'!$T$90="no","not applicable (based on previous answers)",ROUND(BL8299,4))</f>
        <v>0.247</v>
      </c>
      <c r="BQ8299" s="157">
        <f>IF('1b-NaturalGas'!$T$91="no","not applicable (based on previous answers)",ROUND(BL8299,4))</f>
        <v>0.247</v>
      </c>
    </row>
    <row r="8300" spans="30:69" x14ac:dyDescent="0.25">
      <c r="AD8300" s="157">
        <f t="shared" ref="AD8300:AD8363" si="275">AD8299+0.001</f>
        <v>0.24900000000000019</v>
      </c>
      <c r="AE8300" s="157">
        <f>IF('1a-Electricity'!$T$77="no","",ROUND(AD8300,4))</f>
        <v>0.249</v>
      </c>
      <c r="AF8300" s="157">
        <f>IF('1a-Electricity'!$T$78="no","",ROUND(AD8300,4))</f>
        <v>0.249</v>
      </c>
      <c r="AG8300" s="157">
        <f>IF('1a-Electricity'!$T$79="no","",ROUND(AD8300,4))</f>
        <v>0.249</v>
      </c>
      <c r="BL8300" s="157">
        <f t="shared" si="274"/>
        <v>0.24800000000000019</v>
      </c>
      <c r="BM8300" s="157">
        <f>IF('1b-NaturalGas'!$T$87="no","",ROUND(BL8300,4))</f>
        <v>0.248</v>
      </c>
      <c r="BN8300" s="157">
        <f>IF('1b-NaturalGas'!$T$88="no","",ROUND(BL8300,4))</f>
        <v>0.248</v>
      </c>
      <c r="BO8300" s="157">
        <f>IF('1b-NaturalGas'!$T$89="no","",ROUND(BL8300,4))</f>
        <v>0.248</v>
      </c>
      <c r="BP8300" s="157">
        <f>IF('1b-NaturalGas'!$T$90="no","not applicable (based on previous answers)",ROUND(BL8300,4))</f>
        <v>0.248</v>
      </c>
      <c r="BQ8300" s="157">
        <f>IF('1b-NaturalGas'!$T$91="no","not applicable (based on previous answers)",ROUND(BL8300,4))</f>
        <v>0.248</v>
      </c>
    </row>
    <row r="8301" spans="30:69" x14ac:dyDescent="0.25">
      <c r="AD8301" s="157">
        <f t="shared" si="275"/>
        <v>0.25000000000000017</v>
      </c>
      <c r="AE8301" s="157">
        <f>IF('1a-Electricity'!$T$77="no","",ROUND(AD8301,4))</f>
        <v>0.25</v>
      </c>
      <c r="AF8301" s="157">
        <f>IF('1a-Electricity'!$T$78="no","",ROUND(AD8301,4))</f>
        <v>0.25</v>
      </c>
      <c r="AG8301" s="157">
        <f>IF('1a-Electricity'!$T$79="no","",ROUND(AD8301,4))</f>
        <v>0.25</v>
      </c>
      <c r="BL8301" s="157">
        <f t="shared" ref="BL8301:BL8364" si="276">BL8300+0.001</f>
        <v>0.24900000000000019</v>
      </c>
      <c r="BM8301" s="157">
        <f>IF('1b-NaturalGas'!$T$87="no","",ROUND(BL8301,4))</f>
        <v>0.249</v>
      </c>
      <c r="BN8301" s="157">
        <f>IF('1b-NaturalGas'!$T$88="no","",ROUND(BL8301,4))</f>
        <v>0.249</v>
      </c>
      <c r="BO8301" s="157">
        <f>IF('1b-NaturalGas'!$T$89="no","",ROUND(BL8301,4))</f>
        <v>0.249</v>
      </c>
      <c r="BP8301" s="157">
        <f>IF('1b-NaturalGas'!$T$90="no","not applicable (based on previous answers)",ROUND(BL8301,4))</f>
        <v>0.249</v>
      </c>
      <c r="BQ8301" s="157">
        <f>IF('1b-NaturalGas'!$T$91="no","not applicable (based on previous answers)",ROUND(BL8301,4))</f>
        <v>0.249</v>
      </c>
    </row>
    <row r="8302" spans="30:69" x14ac:dyDescent="0.25">
      <c r="AD8302" s="157">
        <f t="shared" si="275"/>
        <v>0.25100000000000017</v>
      </c>
      <c r="AE8302" s="157">
        <f>IF('1a-Electricity'!$T$77="no","",ROUND(AD8302,4))</f>
        <v>0.251</v>
      </c>
      <c r="AF8302" s="157">
        <f>IF('1a-Electricity'!$T$78="no","",ROUND(AD8302,4))</f>
        <v>0.251</v>
      </c>
      <c r="AG8302" s="157">
        <f>IF('1a-Electricity'!$T$79="no","",ROUND(AD8302,4))</f>
        <v>0.251</v>
      </c>
      <c r="BL8302" s="157">
        <f t="shared" si="276"/>
        <v>0.25000000000000017</v>
      </c>
      <c r="BM8302" s="157">
        <f>IF('1b-NaturalGas'!$T$87="no","",ROUND(BL8302,4))</f>
        <v>0.25</v>
      </c>
      <c r="BN8302" s="157">
        <f>IF('1b-NaturalGas'!$T$88="no","",ROUND(BL8302,4))</f>
        <v>0.25</v>
      </c>
      <c r="BO8302" s="157">
        <f>IF('1b-NaturalGas'!$T$89="no","",ROUND(BL8302,4))</f>
        <v>0.25</v>
      </c>
      <c r="BP8302" s="157">
        <f>IF('1b-NaturalGas'!$T$90="no","not applicable (based on previous answers)",ROUND(BL8302,4))</f>
        <v>0.25</v>
      </c>
      <c r="BQ8302" s="157">
        <f>IF('1b-NaturalGas'!$T$91="no","not applicable (based on previous answers)",ROUND(BL8302,4))</f>
        <v>0.25</v>
      </c>
    </row>
    <row r="8303" spans="30:69" x14ac:dyDescent="0.25">
      <c r="AD8303" s="157">
        <f t="shared" si="275"/>
        <v>0.25200000000000017</v>
      </c>
      <c r="AE8303" s="157">
        <f>IF('1a-Electricity'!$T$77="no","",ROUND(AD8303,4))</f>
        <v>0.252</v>
      </c>
      <c r="AF8303" s="157">
        <f>IF('1a-Electricity'!$T$78="no","",ROUND(AD8303,4))</f>
        <v>0.252</v>
      </c>
      <c r="AG8303" s="157">
        <f>IF('1a-Electricity'!$T$79="no","",ROUND(AD8303,4))</f>
        <v>0.252</v>
      </c>
      <c r="BL8303" s="157">
        <f t="shared" si="276"/>
        <v>0.25100000000000017</v>
      </c>
      <c r="BM8303" s="157">
        <f>IF('1b-NaturalGas'!$T$87="no","",ROUND(BL8303,4))</f>
        <v>0.251</v>
      </c>
      <c r="BN8303" s="157">
        <f>IF('1b-NaturalGas'!$T$88="no","",ROUND(BL8303,4))</f>
        <v>0.251</v>
      </c>
      <c r="BO8303" s="157">
        <f>IF('1b-NaturalGas'!$T$89="no","",ROUND(BL8303,4))</f>
        <v>0.251</v>
      </c>
      <c r="BP8303" s="157">
        <f>IF('1b-NaturalGas'!$T$90="no","not applicable (based on previous answers)",ROUND(BL8303,4))</f>
        <v>0.251</v>
      </c>
      <c r="BQ8303" s="157">
        <f>IF('1b-NaturalGas'!$T$91="no","not applicable (based on previous answers)",ROUND(BL8303,4))</f>
        <v>0.251</v>
      </c>
    </row>
    <row r="8304" spans="30:69" x14ac:dyDescent="0.25">
      <c r="AD8304" s="157">
        <f t="shared" si="275"/>
        <v>0.25300000000000017</v>
      </c>
      <c r="AE8304" s="157">
        <f>IF('1a-Electricity'!$T$77="no","",ROUND(AD8304,4))</f>
        <v>0.253</v>
      </c>
      <c r="AF8304" s="157">
        <f>IF('1a-Electricity'!$T$78="no","",ROUND(AD8304,4))</f>
        <v>0.253</v>
      </c>
      <c r="AG8304" s="157">
        <f>IF('1a-Electricity'!$T$79="no","",ROUND(AD8304,4))</f>
        <v>0.253</v>
      </c>
      <c r="BL8304" s="157">
        <f t="shared" si="276"/>
        <v>0.25200000000000017</v>
      </c>
      <c r="BM8304" s="157">
        <f>IF('1b-NaturalGas'!$T$87="no","",ROUND(BL8304,4))</f>
        <v>0.252</v>
      </c>
      <c r="BN8304" s="157">
        <f>IF('1b-NaturalGas'!$T$88="no","",ROUND(BL8304,4))</f>
        <v>0.252</v>
      </c>
      <c r="BO8304" s="157">
        <f>IF('1b-NaturalGas'!$T$89="no","",ROUND(BL8304,4))</f>
        <v>0.252</v>
      </c>
      <c r="BP8304" s="157">
        <f>IF('1b-NaturalGas'!$T$90="no","not applicable (based on previous answers)",ROUND(BL8304,4))</f>
        <v>0.252</v>
      </c>
      <c r="BQ8304" s="157">
        <f>IF('1b-NaturalGas'!$T$91="no","not applicable (based on previous answers)",ROUND(BL8304,4))</f>
        <v>0.252</v>
      </c>
    </row>
    <row r="8305" spans="30:69" x14ac:dyDescent="0.25">
      <c r="AD8305" s="157">
        <f t="shared" si="275"/>
        <v>0.25400000000000017</v>
      </c>
      <c r="AE8305" s="157">
        <f>IF('1a-Electricity'!$T$77="no","",ROUND(AD8305,4))</f>
        <v>0.254</v>
      </c>
      <c r="AF8305" s="157">
        <f>IF('1a-Electricity'!$T$78="no","",ROUND(AD8305,4))</f>
        <v>0.254</v>
      </c>
      <c r="AG8305" s="157">
        <f>IF('1a-Electricity'!$T$79="no","",ROUND(AD8305,4))</f>
        <v>0.254</v>
      </c>
      <c r="BL8305" s="157">
        <f t="shared" si="276"/>
        <v>0.25300000000000017</v>
      </c>
      <c r="BM8305" s="157">
        <f>IF('1b-NaturalGas'!$T$87="no","",ROUND(BL8305,4))</f>
        <v>0.253</v>
      </c>
      <c r="BN8305" s="157">
        <f>IF('1b-NaturalGas'!$T$88="no","",ROUND(BL8305,4))</f>
        <v>0.253</v>
      </c>
      <c r="BO8305" s="157">
        <f>IF('1b-NaturalGas'!$T$89="no","",ROUND(BL8305,4))</f>
        <v>0.253</v>
      </c>
      <c r="BP8305" s="157">
        <f>IF('1b-NaturalGas'!$T$90="no","not applicable (based on previous answers)",ROUND(BL8305,4))</f>
        <v>0.253</v>
      </c>
      <c r="BQ8305" s="157">
        <f>IF('1b-NaturalGas'!$T$91="no","not applicable (based on previous answers)",ROUND(BL8305,4))</f>
        <v>0.253</v>
      </c>
    </row>
    <row r="8306" spans="30:69" x14ac:dyDescent="0.25">
      <c r="AD8306" s="157">
        <f t="shared" si="275"/>
        <v>0.25500000000000017</v>
      </c>
      <c r="AE8306" s="157">
        <f>IF('1a-Electricity'!$T$77="no","",ROUND(AD8306,4))</f>
        <v>0.255</v>
      </c>
      <c r="AF8306" s="157">
        <f>IF('1a-Electricity'!$T$78="no","",ROUND(AD8306,4))</f>
        <v>0.255</v>
      </c>
      <c r="AG8306" s="157">
        <f>IF('1a-Electricity'!$T$79="no","",ROUND(AD8306,4))</f>
        <v>0.255</v>
      </c>
      <c r="BL8306" s="157">
        <f t="shared" si="276"/>
        <v>0.25400000000000017</v>
      </c>
      <c r="BM8306" s="157">
        <f>IF('1b-NaturalGas'!$T$87="no","",ROUND(BL8306,4))</f>
        <v>0.254</v>
      </c>
      <c r="BN8306" s="157">
        <f>IF('1b-NaturalGas'!$T$88="no","",ROUND(BL8306,4))</f>
        <v>0.254</v>
      </c>
      <c r="BO8306" s="157">
        <f>IF('1b-NaturalGas'!$T$89="no","",ROUND(BL8306,4))</f>
        <v>0.254</v>
      </c>
      <c r="BP8306" s="157">
        <f>IF('1b-NaturalGas'!$T$90="no","not applicable (based on previous answers)",ROUND(BL8306,4))</f>
        <v>0.254</v>
      </c>
      <c r="BQ8306" s="157">
        <f>IF('1b-NaturalGas'!$T$91="no","not applicable (based on previous answers)",ROUND(BL8306,4))</f>
        <v>0.254</v>
      </c>
    </row>
    <row r="8307" spans="30:69" x14ac:dyDescent="0.25">
      <c r="AD8307" s="157">
        <f t="shared" si="275"/>
        <v>0.25600000000000017</v>
      </c>
      <c r="AE8307" s="157">
        <f>IF('1a-Electricity'!$T$77="no","",ROUND(AD8307,4))</f>
        <v>0.25600000000000001</v>
      </c>
      <c r="AF8307" s="157">
        <f>IF('1a-Electricity'!$T$78="no","",ROUND(AD8307,4))</f>
        <v>0.25600000000000001</v>
      </c>
      <c r="AG8307" s="157">
        <f>IF('1a-Electricity'!$T$79="no","",ROUND(AD8307,4))</f>
        <v>0.25600000000000001</v>
      </c>
      <c r="BL8307" s="157">
        <f t="shared" si="276"/>
        <v>0.25500000000000017</v>
      </c>
      <c r="BM8307" s="157">
        <f>IF('1b-NaturalGas'!$T$87="no","",ROUND(BL8307,4))</f>
        <v>0.255</v>
      </c>
      <c r="BN8307" s="157">
        <f>IF('1b-NaturalGas'!$T$88="no","",ROUND(BL8307,4))</f>
        <v>0.255</v>
      </c>
      <c r="BO8307" s="157">
        <f>IF('1b-NaturalGas'!$T$89="no","",ROUND(BL8307,4))</f>
        <v>0.255</v>
      </c>
      <c r="BP8307" s="157">
        <f>IF('1b-NaturalGas'!$T$90="no","not applicable (based on previous answers)",ROUND(BL8307,4))</f>
        <v>0.255</v>
      </c>
      <c r="BQ8307" s="157">
        <f>IF('1b-NaturalGas'!$T$91="no","not applicable (based on previous answers)",ROUND(BL8307,4))</f>
        <v>0.255</v>
      </c>
    </row>
    <row r="8308" spans="30:69" x14ac:dyDescent="0.25">
      <c r="AD8308" s="157">
        <f t="shared" si="275"/>
        <v>0.25700000000000017</v>
      </c>
      <c r="AE8308" s="157">
        <f>IF('1a-Electricity'!$T$77="no","",ROUND(AD8308,4))</f>
        <v>0.25700000000000001</v>
      </c>
      <c r="AF8308" s="157">
        <f>IF('1a-Electricity'!$T$78="no","",ROUND(AD8308,4))</f>
        <v>0.25700000000000001</v>
      </c>
      <c r="AG8308" s="157">
        <f>IF('1a-Electricity'!$T$79="no","",ROUND(AD8308,4))</f>
        <v>0.25700000000000001</v>
      </c>
      <c r="BL8308" s="157">
        <f t="shared" si="276"/>
        <v>0.25600000000000017</v>
      </c>
      <c r="BM8308" s="157">
        <f>IF('1b-NaturalGas'!$T$87="no","",ROUND(BL8308,4))</f>
        <v>0.25600000000000001</v>
      </c>
      <c r="BN8308" s="157">
        <f>IF('1b-NaturalGas'!$T$88="no","",ROUND(BL8308,4))</f>
        <v>0.25600000000000001</v>
      </c>
      <c r="BO8308" s="157">
        <f>IF('1b-NaturalGas'!$T$89="no","",ROUND(BL8308,4))</f>
        <v>0.25600000000000001</v>
      </c>
      <c r="BP8308" s="157">
        <f>IF('1b-NaturalGas'!$T$90="no","not applicable (based on previous answers)",ROUND(BL8308,4))</f>
        <v>0.25600000000000001</v>
      </c>
      <c r="BQ8308" s="157">
        <f>IF('1b-NaturalGas'!$T$91="no","not applicable (based on previous answers)",ROUND(BL8308,4))</f>
        <v>0.25600000000000001</v>
      </c>
    </row>
    <row r="8309" spans="30:69" x14ac:dyDescent="0.25">
      <c r="AD8309" s="157">
        <f t="shared" si="275"/>
        <v>0.25800000000000017</v>
      </c>
      <c r="AE8309" s="157">
        <f>IF('1a-Electricity'!$T$77="no","",ROUND(AD8309,4))</f>
        <v>0.25800000000000001</v>
      </c>
      <c r="AF8309" s="157">
        <f>IF('1a-Electricity'!$T$78="no","",ROUND(AD8309,4))</f>
        <v>0.25800000000000001</v>
      </c>
      <c r="AG8309" s="157">
        <f>IF('1a-Electricity'!$T$79="no","",ROUND(AD8309,4))</f>
        <v>0.25800000000000001</v>
      </c>
      <c r="BL8309" s="157">
        <f t="shared" si="276"/>
        <v>0.25700000000000017</v>
      </c>
      <c r="BM8309" s="157">
        <f>IF('1b-NaturalGas'!$T$87="no","",ROUND(BL8309,4))</f>
        <v>0.25700000000000001</v>
      </c>
      <c r="BN8309" s="157">
        <f>IF('1b-NaturalGas'!$T$88="no","",ROUND(BL8309,4))</f>
        <v>0.25700000000000001</v>
      </c>
      <c r="BO8309" s="157">
        <f>IF('1b-NaturalGas'!$T$89="no","",ROUND(BL8309,4))</f>
        <v>0.25700000000000001</v>
      </c>
      <c r="BP8309" s="157">
        <f>IF('1b-NaturalGas'!$T$90="no","not applicable (based on previous answers)",ROUND(BL8309,4))</f>
        <v>0.25700000000000001</v>
      </c>
      <c r="BQ8309" s="157">
        <f>IF('1b-NaturalGas'!$T$91="no","not applicable (based on previous answers)",ROUND(BL8309,4))</f>
        <v>0.25700000000000001</v>
      </c>
    </row>
    <row r="8310" spans="30:69" x14ac:dyDescent="0.25">
      <c r="AD8310" s="157">
        <f t="shared" si="275"/>
        <v>0.25900000000000017</v>
      </c>
      <c r="AE8310" s="157">
        <f>IF('1a-Electricity'!$T$77="no","",ROUND(AD8310,4))</f>
        <v>0.25900000000000001</v>
      </c>
      <c r="AF8310" s="157">
        <f>IF('1a-Electricity'!$T$78="no","",ROUND(AD8310,4))</f>
        <v>0.25900000000000001</v>
      </c>
      <c r="AG8310" s="157">
        <f>IF('1a-Electricity'!$T$79="no","",ROUND(AD8310,4))</f>
        <v>0.25900000000000001</v>
      </c>
      <c r="BL8310" s="157">
        <f t="shared" si="276"/>
        <v>0.25800000000000017</v>
      </c>
      <c r="BM8310" s="157">
        <f>IF('1b-NaturalGas'!$T$87="no","",ROUND(BL8310,4))</f>
        <v>0.25800000000000001</v>
      </c>
      <c r="BN8310" s="157">
        <f>IF('1b-NaturalGas'!$T$88="no","",ROUND(BL8310,4))</f>
        <v>0.25800000000000001</v>
      </c>
      <c r="BO8310" s="157">
        <f>IF('1b-NaturalGas'!$T$89="no","",ROUND(BL8310,4))</f>
        <v>0.25800000000000001</v>
      </c>
      <c r="BP8310" s="157">
        <f>IF('1b-NaturalGas'!$T$90="no","not applicable (based on previous answers)",ROUND(BL8310,4))</f>
        <v>0.25800000000000001</v>
      </c>
      <c r="BQ8310" s="157">
        <f>IF('1b-NaturalGas'!$T$91="no","not applicable (based on previous answers)",ROUND(BL8310,4))</f>
        <v>0.25800000000000001</v>
      </c>
    </row>
    <row r="8311" spans="30:69" x14ac:dyDescent="0.25">
      <c r="AD8311" s="157">
        <f t="shared" si="275"/>
        <v>0.26000000000000018</v>
      </c>
      <c r="AE8311" s="157">
        <f>IF('1a-Electricity'!$T$77="no","",ROUND(AD8311,4))</f>
        <v>0.26</v>
      </c>
      <c r="AF8311" s="157">
        <f>IF('1a-Electricity'!$T$78="no","",ROUND(AD8311,4))</f>
        <v>0.26</v>
      </c>
      <c r="AG8311" s="157">
        <f>IF('1a-Electricity'!$T$79="no","",ROUND(AD8311,4))</f>
        <v>0.26</v>
      </c>
      <c r="BL8311" s="157">
        <f t="shared" si="276"/>
        <v>0.25900000000000017</v>
      </c>
      <c r="BM8311" s="157">
        <f>IF('1b-NaturalGas'!$T$87="no","",ROUND(BL8311,4))</f>
        <v>0.25900000000000001</v>
      </c>
      <c r="BN8311" s="157">
        <f>IF('1b-NaturalGas'!$T$88="no","",ROUND(BL8311,4))</f>
        <v>0.25900000000000001</v>
      </c>
      <c r="BO8311" s="157">
        <f>IF('1b-NaturalGas'!$T$89="no","",ROUND(BL8311,4))</f>
        <v>0.25900000000000001</v>
      </c>
      <c r="BP8311" s="157">
        <f>IF('1b-NaturalGas'!$T$90="no","not applicable (based on previous answers)",ROUND(BL8311,4))</f>
        <v>0.25900000000000001</v>
      </c>
      <c r="BQ8311" s="157">
        <f>IF('1b-NaturalGas'!$T$91="no","not applicable (based on previous answers)",ROUND(BL8311,4))</f>
        <v>0.25900000000000001</v>
      </c>
    </row>
    <row r="8312" spans="30:69" x14ac:dyDescent="0.25">
      <c r="AD8312" s="157">
        <f t="shared" si="275"/>
        <v>0.26100000000000018</v>
      </c>
      <c r="AE8312" s="157">
        <f>IF('1a-Electricity'!$T$77="no","",ROUND(AD8312,4))</f>
        <v>0.26100000000000001</v>
      </c>
      <c r="AF8312" s="157">
        <f>IF('1a-Electricity'!$T$78="no","",ROUND(AD8312,4))</f>
        <v>0.26100000000000001</v>
      </c>
      <c r="AG8312" s="157">
        <f>IF('1a-Electricity'!$T$79="no","",ROUND(AD8312,4))</f>
        <v>0.26100000000000001</v>
      </c>
      <c r="BL8312" s="157">
        <f t="shared" si="276"/>
        <v>0.26000000000000018</v>
      </c>
      <c r="BM8312" s="157">
        <f>IF('1b-NaturalGas'!$T$87="no","",ROUND(BL8312,4))</f>
        <v>0.26</v>
      </c>
      <c r="BN8312" s="157">
        <f>IF('1b-NaturalGas'!$T$88="no","",ROUND(BL8312,4))</f>
        <v>0.26</v>
      </c>
      <c r="BO8312" s="157">
        <f>IF('1b-NaturalGas'!$T$89="no","",ROUND(BL8312,4))</f>
        <v>0.26</v>
      </c>
      <c r="BP8312" s="157">
        <f>IF('1b-NaturalGas'!$T$90="no","not applicable (based on previous answers)",ROUND(BL8312,4))</f>
        <v>0.26</v>
      </c>
      <c r="BQ8312" s="157">
        <f>IF('1b-NaturalGas'!$T$91="no","not applicable (based on previous answers)",ROUND(BL8312,4))</f>
        <v>0.26</v>
      </c>
    </row>
    <row r="8313" spans="30:69" x14ac:dyDescent="0.25">
      <c r="AD8313" s="157">
        <f t="shared" si="275"/>
        <v>0.26200000000000018</v>
      </c>
      <c r="AE8313" s="157">
        <f>IF('1a-Electricity'!$T$77="no","",ROUND(AD8313,4))</f>
        <v>0.26200000000000001</v>
      </c>
      <c r="AF8313" s="157">
        <f>IF('1a-Electricity'!$T$78="no","",ROUND(AD8313,4))</f>
        <v>0.26200000000000001</v>
      </c>
      <c r="AG8313" s="157">
        <f>IF('1a-Electricity'!$T$79="no","",ROUND(AD8313,4))</f>
        <v>0.26200000000000001</v>
      </c>
      <c r="BL8313" s="157">
        <f t="shared" si="276"/>
        <v>0.26100000000000018</v>
      </c>
      <c r="BM8313" s="157">
        <f>IF('1b-NaturalGas'!$T$87="no","",ROUND(BL8313,4))</f>
        <v>0.26100000000000001</v>
      </c>
      <c r="BN8313" s="157">
        <f>IF('1b-NaturalGas'!$T$88="no","",ROUND(BL8313,4))</f>
        <v>0.26100000000000001</v>
      </c>
      <c r="BO8313" s="157">
        <f>IF('1b-NaturalGas'!$T$89="no","",ROUND(BL8313,4))</f>
        <v>0.26100000000000001</v>
      </c>
      <c r="BP8313" s="157">
        <f>IF('1b-NaturalGas'!$T$90="no","not applicable (based on previous answers)",ROUND(BL8313,4))</f>
        <v>0.26100000000000001</v>
      </c>
      <c r="BQ8313" s="157">
        <f>IF('1b-NaturalGas'!$T$91="no","not applicable (based on previous answers)",ROUND(BL8313,4))</f>
        <v>0.26100000000000001</v>
      </c>
    </row>
    <row r="8314" spans="30:69" x14ac:dyDescent="0.25">
      <c r="AD8314" s="157">
        <f t="shared" si="275"/>
        <v>0.26300000000000018</v>
      </c>
      <c r="AE8314" s="157">
        <f>IF('1a-Electricity'!$T$77="no","",ROUND(AD8314,4))</f>
        <v>0.26300000000000001</v>
      </c>
      <c r="AF8314" s="157">
        <f>IF('1a-Electricity'!$T$78="no","",ROUND(AD8314,4))</f>
        <v>0.26300000000000001</v>
      </c>
      <c r="AG8314" s="157">
        <f>IF('1a-Electricity'!$T$79="no","",ROUND(AD8314,4))</f>
        <v>0.26300000000000001</v>
      </c>
      <c r="BL8314" s="157">
        <f t="shared" si="276"/>
        <v>0.26200000000000018</v>
      </c>
      <c r="BM8314" s="157">
        <f>IF('1b-NaturalGas'!$T$87="no","",ROUND(BL8314,4))</f>
        <v>0.26200000000000001</v>
      </c>
      <c r="BN8314" s="157">
        <f>IF('1b-NaturalGas'!$T$88="no","",ROUND(BL8314,4))</f>
        <v>0.26200000000000001</v>
      </c>
      <c r="BO8314" s="157">
        <f>IF('1b-NaturalGas'!$T$89="no","",ROUND(BL8314,4))</f>
        <v>0.26200000000000001</v>
      </c>
      <c r="BP8314" s="157">
        <f>IF('1b-NaturalGas'!$T$90="no","not applicable (based on previous answers)",ROUND(BL8314,4))</f>
        <v>0.26200000000000001</v>
      </c>
      <c r="BQ8314" s="157">
        <f>IF('1b-NaturalGas'!$T$91="no","not applicable (based on previous answers)",ROUND(BL8314,4))</f>
        <v>0.26200000000000001</v>
      </c>
    </row>
    <row r="8315" spans="30:69" x14ac:dyDescent="0.25">
      <c r="AD8315" s="157">
        <f t="shared" si="275"/>
        <v>0.26400000000000018</v>
      </c>
      <c r="AE8315" s="157">
        <f>IF('1a-Electricity'!$T$77="no","",ROUND(AD8315,4))</f>
        <v>0.26400000000000001</v>
      </c>
      <c r="AF8315" s="157">
        <f>IF('1a-Electricity'!$T$78="no","",ROUND(AD8315,4))</f>
        <v>0.26400000000000001</v>
      </c>
      <c r="AG8315" s="157">
        <f>IF('1a-Electricity'!$T$79="no","",ROUND(AD8315,4))</f>
        <v>0.26400000000000001</v>
      </c>
      <c r="BL8315" s="157">
        <f t="shared" si="276"/>
        <v>0.26300000000000018</v>
      </c>
      <c r="BM8315" s="157">
        <f>IF('1b-NaturalGas'!$T$87="no","",ROUND(BL8315,4))</f>
        <v>0.26300000000000001</v>
      </c>
      <c r="BN8315" s="157">
        <f>IF('1b-NaturalGas'!$T$88="no","",ROUND(BL8315,4))</f>
        <v>0.26300000000000001</v>
      </c>
      <c r="BO8315" s="157">
        <f>IF('1b-NaturalGas'!$T$89="no","",ROUND(BL8315,4))</f>
        <v>0.26300000000000001</v>
      </c>
      <c r="BP8315" s="157">
        <f>IF('1b-NaturalGas'!$T$90="no","not applicable (based on previous answers)",ROUND(BL8315,4))</f>
        <v>0.26300000000000001</v>
      </c>
      <c r="BQ8315" s="157">
        <f>IF('1b-NaturalGas'!$T$91="no","not applicable (based on previous answers)",ROUND(BL8315,4))</f>
        <v>0.26300000000000001</v>
      </c>
    </row>
    <row r="8316" spans="30:69" x14ac:dyDescent="0.25">
      <c r="AD8316" s="157">
        <f t="shared" si="275"/>
        <v>0.26500000000000018</v>
      </c>
      <c r="AE8316" s="157">
        <f>IF('1a-Electricity'!$T$77="no","",ROUND(AD8316,4))</f>
        <v>0.26500000000000001</v>
      </c>
      <c r="AF8316" s="157">
        <f>IF('1a-Electricity'!$T$78="no","",ROUND(AD8316,4))</f>
        <v>0.26500000000000001</v>
      </c>
      <c r="AG8316" s="157">
        <f>IF('1a-Electricity'!$T$79="no","",ROUND(AD8316,4))</f>
        <v>0.26500000000000001</v>
      </c>
      <c r="BL8316" s="157">
        <f t="shared" si="276"/>
        <v>0.26400000000000018</v>
      </c>
      <c r="BM8316" s="157">
        <f>IF('1b-NaturalGas'!$T$87="no","",ROUND(BL8316,4))</f>
        <v>0.26400000000000001</v>
      </c>
      <c r="BN8316" s="157">
        <f>IF('1b-NaturalGas'!$T$88="no","",ROUND(BL8316,4))</f>
        <v>0.26400000000000001</v>
      </c>
      <c r="BO8316" s="157">
        <f>IF('1b-NaturalGas'!$T$89="no","",ROUND(BL8316,4))</f>
        <v>0.26400000000000001</v>
      </c>
      <c r="BP8316" s="157">
        <f>IF('1b-NaturalGas'!$T$90="no","not applicable (based on previous answers)",ROUND(BL8316,4))</f>
        <v>0.26400000000000001</v>
      </c>
      <c r="BQ8316" s="157">
        <f>IF('1b-NaturalGas'!$T$91="no","not applicable (based on previous answers)",ROUND(BL8316,4))</f>
        <v>0.26400000000000001</v>
      </c>
    </row>
    <row r="8317" spans="30:69" x14ac:dyDescent="0.25">
      <c r="AD8317" s="157">
        <f t="shared" si="275"/>
        <v>0.26600000000000018</v>
      </c>
      <c r="AE8317" s="157">
        <f>IF('1a-Electricity'!$T$77="no","",ROUND(AD8317,4))</f>
        <v>0.26600000000000001</v>
      </c>
      <c r="AF8317" s="157">
        <f>IF('1a-Electricity'!$T$78="no","",ROUND(AD8317,4))</f>
        <v>0.26600000000000001</v>
      </c>
      <c r="AG8317" s="157">
        <f>IF('1a-Electricity'!$T$79="no","",ROUND(AD8317,4))</f>
        <v>0.26600000000000001</v>
      </c>
      <c r="BL8317" s="157">
        <f t="shared" si="276"/>
        <v>0.26500000000000018</v>
      </c>
      <c r="BM8317" s="157">
        <f>IF('1b-NaturalGas'!$T$87="no","",ROUND(BL8317,4))</f>
        <v>0.26500000000000001</v>
      </c>
      <c r="BN8317" s="157">
        <f>IF('1b-NaturalGas'!$T$88="no","",ROUND(BL8317,4))</f>
        <v>0.26500000000000001</v>
      </c>
      <c r="BO8317" s="157">
        <f>IF('1b-NaturalGas'!$T$89="no","",ROUND(BL8317,4))</f>
        <v>0.26500000000000001</v>
      </c>
      <c r="BP8317" s="157">
        <f>IF('1b-NaturalGas'!$T$90="no","not applicable (based on previous answers)",ROUND(BL8317,4))</f>
        <v>0.26500000000000001</v>
      </c>
      <c r="BQ8317" s="157">
        <f>IF('1b-NaturalGas'!$T$91="no","not applicable (based on previous answers)",ROUND(BL8317,4))</f>
        <v>0.26500000000000001</v>
      </c>
    </row>
    <row r="8318" spans="30:69" x14ac:dyDescent="0.25">
      <c r="AD8318" s="157">
        <f t="shared" si="275"/>
        <v>0.26700000000000018</v>
      </c>
      <c r="AE8318" s="157">
        <f>IF('1a-Electricity'!$T$77="no","",ROUND(AD8318,4))</f>
        <v>0.26700000000000002</v>
      </c>
      <c r="AF8318" s="157">
        <f>IF('1a-Electricity'!$T$78="no","",ROUND(AD8318,4))</f>
        <v>0.26700000000000002</v>
      </c>
      <c r="AG8318" s="157">
        <f>IF('1a-Electricity'!$T$79="no","",ROUND(AD8318,4))</f>
        <v>0.26700000000000002</v>
      </c>
      <c r="BL8318" s="157">
        <f t="shared" si="276"/>
        <v>0.26600000000000018</v>
      </c>
      <c r="BM8318" s="157">
        <f>IF('1b-NaturalGas'!$T$87="no","",ROUND(BL8318,4))</f>
        <v>0.26600000000000001</v>
      </c>
      <c r="BN8318" s="157">
        <f>IF('1b-NaturalGas'!$T$88="no","",ROUND(BL8318,4))</f>
        <v>0.26600000000000001</v>
      </c>
      <c r="BO8318" s="157">
        <f>IF('1b-NaturalGas'!$T$89="no","",ROUND(BL8318,4))</f>
        <v>0.26600000000000001</v>
      </c>
      <c r="BP8318" s="157">
        <f>IF('1b-NaturalGas'!$T$90="no","not applicable (based on previous answers)",ROUND(BL8318,4))</f>
        <v>0.26600000000000001</v>
      </c>
      <c r="BQ8318" s="157">
        <f>IF('1b-NaturalGas'!$T$91="no","not applicable (based on previous answers)",ROUND(BL8318,4))</f>
        <v>0.26600000000000001</v>
      </c>
    </row>
    <row r="8319" spans="30:69" x14ac:dyDescent="0.25">
      <c r="AD8319" s="157">
        <f t="shared" si="275"/>
        <v>0.26800000000000018</v>
      </c>
      <c r="AE8319" s="157">
        <f>IF('1a-Electricity'!$T$77="no","",ROUND(AD8319,4))</f>
        <v>0.26800000000000002</v>
      </c>
      <c r="AF8319" s="157">
        <f>IF('1a-Electricity'!$T$78="no","",ROUND(AD8319,4))</f>
        <v>0.26800000000000002</v>
      </c>
      <c r="AG8319" s="157">
        <f>IF('1a-Electricity'!$T$79="no","",ROUND(AD8319,4))</f>
        <v>0.26800000000000002</v>
      </c>
      <c r="BL8319" s="157">
        <f t="shared" si="276"/>
        <v>0.26700000000000018</v>
      </c>
      <c r="BM8319" s="157">
        <f>IF('1b-NaturalGas'!$T$87="no","",ROUND(BL8319,4))</f>
        <v>0.26700000000000002</v>
      </c>
      <c r="BN8319" s="157">
        <f>IF('1b-NaturalGas'!$T$88="no","",ROUND(BL8319,4))</f>
        <v>0.26700000000000002</v>
      </c>
      <c r="BO8319" s="157">
        <f>IF('1b-NaturalGas'!$T$89="no","",ROUND(BL8319,4))</f>
        <v>0.26700000000000002</v>
      </c>
      <c r="BP8319" s="157">
        <f>IF('1b-NaturalGas'!$T$90="no","not applicable (based on previous answers)",ROUND(BL8319,4))</f>
        <v>0.26700000000000002</v>
      </c>
      <c r="BQ8319" s="157">
        <f>IF('1b-NaturalGas'!$T$91="no","not applicable (based on previous answers)",ROUND(BL8319,4))</f>
        <v>0.26700000000000002</v>
      </c>
    </row>
    <row r="8320" spans="30:69" x14ac:dyDescent="0.25">
      <c r="AD8320" s="157">
        <f t="shared" si="275"/>
        <v>0.26900000000000018</v>
      </c>
      <c r="AE8320" s="157">
        <f>IF('1a-Electricity'!$T$77="no","",ROUND(AD8320,4))</f>
        <v>0.26900000000000002</v>
      </c>
      <c r="AF8320" s="157">
        <f>IF('1a-Electricity'!$T$78="no","",ROUND(AD8320,4))</f>
        <v>0.26900000000000002</v>
      </c>
      <c r="AG8320" s="157">
        <f>IF('1a-Electricity'!$T$79="no","",ROUND(AD8320,4))</f>
        <v>0.26900000000000002</v>
      </c>
      <c r="BL8320" s="157">
        <f t="shared" si="276"/>
        <v>0.26800000000000018</v>
      </c>
      <c r="BM8320" s="157">
        <f>IF('1b-NaturalGas'!$T$87="no","",ROUND(BL8320,4))</f>
        <v>0.26800000000000002</v>
      </c>
      <c r="BN8320" s="157">
        <f>IF('1b-NaturalGas'!$T$88="no","",ROUND(BL8320,4))</f>
        <v>0.26800000000000002</v>
      </c>
      <c r="BO8320" s="157">
        <f>IF('1b-NaturalGas'!$T$89="no","",ROUND(BL8320,4))</f>
        <v>0.26800000000000002</v>
      </c>
      <c r="BP8320" s="157">
        <f>IF('1b-NaturalGas'!$T$90="no","not applicable (based on previous answers)",ROUND(BL8320,4))</f>
        <v>0.26800000000000002</v>
      </c>
      <c r="BQ8320" s="157">
        <f>IF('1b-NaturalGas'!$T$91="no","not applicable (based on previous answers)",ROUND(BL8320,4))</f>
        <v>0.26800000000000002</v>
      </c>
    </row>
    <row r="8321" spans="30:69" x14ac:dyDescent="0.25">
      <c r="AD8321" s="157">
        <f t="shared" si="275"/>
        <v>0.27000000000000018</v>
      </c>
      <c r="AE8321" s="157">
        <f>IF('1a-Electricity'!$T$77="no","",ROUND(AD8321,4))</f>
        <v>0.27</v>
      </c>
      <c r="AF8321" s="157">
        <f>IF('1a-Electricity'!$T$78="no","",ROUND(AD8321,4))</f>
        <v>0.27</v>
      </c>
      <c r="AG8321" s="157">
        <f>IF('1a-Electricity'!$T$79="no","",ROUND(AD8321,4))</f>
        <v>0.27</v>
      </c>
      <c r="BL8321" s="157">
        <f t="shared" si="276"/>
        <v>0.26900000000000018</v>
      </c>
      <c r="BM8321" s="157">
        <f>IF('1b-NaturalGas'!$T$87="no","",ROUND(BL8321,4))</f>
        <v>0.26900000000000002</v>
      </c>
      <c r="BN8321" s="157">
        <f>IF('1b-NaturalGas'!$T$88="no","",ROUND(BL8321,4))</f>
        <v>0.26900000000000002</v>
      </c>
      <c r="BO8321" s="157">
        <f>IF('1b-NaturalGas'!$T$89="no","",ROUND(BL8321,4))</f>
        <v>0.26900000000000002</v>
      </c>
      <c r="BP8321" s="157">
        <f>IF('1b-NaturalGas'!$T$90="no","not applicable (based on previous answers)",ROUND(BL8321,4))</f>
        <v>0.26900000000000002</v>
      </c>
      <c r="BQ8321" s="157">
        <f>IF('1b-NaturalGas'!$T$91="no","not applicable (based on previous answers)",ROUND(BL8321,4))</f>
        <v>0.26900000000000002</v>
      </c>
    </row>
    <row r="8322" spans="30:69" x14ac:dyDescent="0.25">
      <c r="AD8322" s="157">
        <f t="shared" si="275"/>
        <v>0.27100000000000019</v>
      </c>
      <c r="AE8322" s="157">
        <f>IF('1a-Electricity'!$T$77="no","",ROUND(AD8322,4))</f>
        <v>0.27100000000000002</v>
      </c>
      <c r="AF8322" s="157">
        <f>IF('1a-Electricity'!$T$78="no","",ROUND(AD8322,4))</f>
        <v>0.27100000000000002</v>
      </c>
      <c r="AG8322" s="157">
        <f>IF('1a-Electricity'!$T$79="no","",ROUND(AD8322,4))</f>
        <v>0.27100000000000002</v>
      </c>
      <c r="BL8322" s="157">
        <f t="shared" si="276"/>
        <v>0.27000000000000018</v>
      </c>
      <c r="BM8322" s="157">
        <f>IF('1b-NaturalGas'!$T$87="no","",ROUND(BL8322,4))</f>
        <v>0.27</v>
      </c>
      <c r="BN8322" s="157">
        <f>IF('1b-NaturalGas'!$T$88="no","",ROUND(BL8322,4))</f>
        <v>0.27</v>
      </c>
      <c r="BO8322" s="157">
        <f>IF('1b-NaturalGas'!$T$89="no","",ROUND(BL8322,4))</f>
        <v>0.27</v>
      </c>
      <c r="BP8322" s="157">
        <f>IF('1b-NaturalGas'!$T$90="no","not applicable (based on previous answers)",ROUND(BL8322,4))</f>
        <v>0.27</v>
      </c>
      <c r="BQ8322" s="157">
        <f>IF('1b-NaturalGas'!$T$91="no","not applicable (based on previous answers)",ROUND(BL8322,4))</f>
        <v>0.27</v>
      </c>
    </row>
    <row r="8323" spans="30:69" x14ac:dyDescent="0.25">
      <c r="AD8323" s="157">
        <f t="shared" si="275"/>
        <v>0.27200000000000019</v>
      </c>
      <c r="AE8323" s="157">
        <f>IF('1a-Electricity'!$T$77="no","",ROUND(AD8323,4))</f>
        <v>0.27200000000000002</v>
      </c>
      <c r="AF8323" s="157">
        <f>IF('1a-Electricity'!$T$78="no","",ROUND(AD8323,4))</f>
        <v>0.27200000000000002</v>
      </c>
      <c r="AG8323" s="157">
        <f>IF('1a-Electricity'!$T$79="no","",ROUND(AD8323,4))</f>
        <v>0.27200000000000002</v>
      </c>
      <c r="BL8323" s="157">
        <f t="shared" si="276"/>
        <v>0.27100000000000019</v>
      </c>
      <c r="BM8323" s="157">
        <f>IF('1b-NaturalGas'!$T$87="no","",ROUND(BL8323,4))</f>
        <v>0.27100000000000002</v>
      </c>
      <c r="BN8323" s="157">
        <f>IF('1b-NaturalGas'!$T$88="no","",ROUND(BL8323,4))</f>
        <v>0.27100000000000002</v>
      </c>
      <c r="BO8323" s="157">
        <f>IF('1b-NaturalGas'!$T$89="no","",ROUND(BL8323,4))</f>
        <v>0.27100000000000002</v>
      </c>
      <c r="BP8323" s="157">
        <f>IF('1b-NaturalGas'!$T$90="no","not applicable (based on previous answers)",ROUND(BL8323,4))</f>
        <v>0.27100000000000002</v>
      </c>
      <c r="BQ8323" s="157">
        <f>IF('1b-NaturalGas'!$T$91="no","not applicable (based on previous answers)",ROUND(BL8323,4))</f>
        <v>0.27100000000000002</v>
      </c>
    </row>
    <row r="8324" spans="30:69" x14ac:dyDescent="0.25">
      <c r="AD8324" s="157">
        <f t="shared" si="275"/>
        <v>0.27300000000000019</v>
      </c>
      <c r="AE8324" s="157">
        <f>IF('1a-Electricity'!$T$77="no","",ROUND(AD8324,4))</f>
        <v>0.27300000000000002</v>
      </c>
      <c r="AF8324" s="157">
        <f>IF('1a-Electricity'!$T$78="no","",ROUND(AD8324,4))</f>
        <v>0.27300000000000002</v>
      </c>
      <c r="AG8324" s="157">
        <f>IF('1a-Electricity'!$T$79="no","",ROUND(AD8324,4))</f>
        <v>0.27300000000000002</v>
      </c>
      <c r="BL8324" s="157">
        <f t="shared" si="276"/>
        <v>0.27200000000000019</v>
      </c>
      <c r="BM8324" s="157">
        <f>IF('1b-NaturalGas'!$T$87="no","",ROUND(BL8324,4))</f>
        <v>0.27200000000000002</v>
      </c>
      <c r="BN8324" s="157">
        <f>IF('1b-NaturalGas'!$T$88="no","",ROUND(BL8324,4))</f>
        <v>0.27200000000000002</v>
      </c>
      <c r="BO8324" s="157">
        <f>IF('1b-NaturalGas'!$T$89="no","",ROUND(BL8324,4))</f>
        <v>0.27200000000000002</v>
      </c>
      <c r="BP8324" s="157">
        <f>IF('1b-NaturalGas'!$T$90="no","not applicable (based on previous answers)",ROUND(BL8324,4))</f>
        <v>0.27200000000000002</v>
      </c>
      <c r="BQ8324" s="157">
        <f>IF('1b-NaturalGas'!$T$91="no","not applicable (based on previous answers)",ROUND(BL8324,4))</f>
        <v>0.27200000000000002</v>
      </c>
    </row>
    <row r="8325" spans="30:69" x14ac:dyDescent="0.25">
      <c r="AD8325" s="157">
        <f t="shared" si="275"/>
        <v>0.27400000000000019</v>
      </c>
      <c r="AE8325" s="157">
        <f>IF('1a-Electricity'!$T$77="no","",ROUND(AD8325,4))</f>
        <v>0.27400000000000002</v>
      </c>
      <c r="AF8325" s="157">
        <f>IF('1a-Electricity'!$T$78="no","",ROUND(AD8325,4))</f>
        <v>0.27400000000000002</v>
      </c>
      <c r="AG8325" s="157">
        <f>IF('1a-Electricity'!$T$79="no","",ROUND(AD8325,4))</f>
        <v>0.27400000000000002</v>
      </c>
      <c r="BL8325" s="157">
        <f t="shared" si="276"/>
        <v>0.27300000000000019</v>
      </c>
      <c r="BM8325" s="157">
        <f>IF('1b-NaturalGas'!$T$87="no","",ROUND(BL8325,4))</f>
        <v>0.27300000000000002</v>
      </c>
      <c r="BN8325" s="157">
        <f>IF('1b-NaturalGas'!$T$88="no","",ROUND(BL8325,4))</f>
        <v>0.27300000000000002</v>
      </c>
      <c r="BO8325" s="157">
        <f>IF('1b-NaturalGas'!$T$89="no","",ROUND(BL8325,4))</f>
        <v>0.27300000000000002</v>
      </c>
      <c r="BP8325" s="157">
        <f>IF('1b-NaturalGas'!$T$90="no","not applicable (based on previous answers)",ROUND(BL8325,4))</f>
        <v>0.27300000000000002</v>
      </c>
      <c r="BQ8325" s="157">
        <f>IF('1b-NaturalGas'!$T$91="no","not applicable (based on previous answers)",ROUND(BL8325,4))</f>
        <v>0.27300000000000002</v>
      </c>
    </row>
    <row r="8326" spans="30:69" x14ac:dyDescent="0.25">
      <c r="AD8326" s="157">
        <f t="shared" si="275"/>
        <v>0.27500000000000019</v>
      </c>
      <c r="AE8326" s="157">
        <f>IF('1a-Electricity'!$T$77="no","",ROUND(AD8326,4))</f>
        <v>0.27500000000000002</v>
      </c>
      <c r="AF8326" s="157">
        <f>IF('1a-Electricity'!$T$78="no","",ROUND(AD8326,4))</f>
        <v>0.27500000000000002</v>
      </c>
      <c r="AG8326" s="157">
        <f>IF('1a-Electricity'!$T$79="no","",ROUND(AD8326,4))</f>
        <v>0.27500000000000002</v>
      </c>
      <c r="BL8326" s="157">
        <f t="shared" si="276"/>
        <v>0.27400000000000019</v>
      </c>
      <c r="BM8326" s="157">
        <f>IF('1b-NaturalGas'!$T$87="no","",ROUND(BL8326,4))</f>
        <v>0.27400000000000002</v>
      </c>
      <c r="BN8326" s="157">
        <f>IF('1b-NaturalGas'!$T$88="no","",ROUND(BL8326,4))</f>
        <v>0.27400000000000002</v>
      </c>
      <c r="BO8326" s="157">
        <f>IF('1b-NaturalGas'!$T$89="no","",ROUND(BL8326,4))</f>
        <v>0.27400000000000002</v>
      </c>
      <c r="BP8326" s="157">
        <f>IF('1b-NaturalGas'!$T$90="no","not applicable (based on previous answers)",ROUND(BL8326,4))</f>
        <v>0.27400000000000002</v>
      </c>
      <c r="BQ8326" s="157">
        <f>IF('1b-NaturalGas'!$T$91="no","not applicable (based on previous answers)",ROUND(BL8326,4))</f>
        <v>0.27400000000000002</v>
      </c>
    </row>
    <row r="8327" spans="30:69" x14ac:dyDescent="0.25">
      <c r="AD8327" s="157">
        <f t="shared" si="275"/>
        <v>0.27600000000000019</v>
      </c>
      <c r="AE8327" s="157">
        <f>IF('1a-Electricity'!$T$77="no","",ROUND(AD8327,4))</f>
        <v>0.27600000000000002</v>
      </c>
      <c r="AF8327" s="157">
        <f>IF('1a-Electricity'!$T$78="no","",ROUND(AD8327,4))</f>
        <v>0.27600000000000002</v>
      </c>
      <c r="AG8327" s="157">
        <f>IF('1a-Electricity'!$T$79="no","",ROUND(AD8327,4))</f>
        <v>0.27600000000000002</v>
      </c>
      <c r="BL8327" s="157">
        <f t="shared" si="276"/>
        <v>0.27500000000000019</v>
      </c>
      <c r="BM8327" s="157">
        <f>IF('1b-NaturalGas'!$T$87="no","",ROUND(BL8327,4))</f>
        <v>0.27500000000000002</v>
      </c>
      <c r="BN8327" s="157">
        <f>IF('1b-NaturalGas'!$T$88="no","",ROUND(BL8327,4))</f>
        <v>0.27500000000000002</v>
      </c>
      <c r="BO8327" s="157">
        <f>IF('1b-NaturalGas'!$T$89="no","",ROUND(BL8327,4))</f>
        <v>0.27500000000000002</v>
      </c>
      <c r="BP8327" s="157">
        <f>IF('1b-NaturalGas'!$T$90="no","not applicable (based on previous answers)",ROUND(BL8327,4))</f>
        <v>0.27500000000000002</v>
      </c>
      <c r="BQ8327" s="157">
        <f>IF('1b-NaturalGas'!$T$91="no","not applicable (based on previous answers)",ROUND(BL8327,4))</f>
        <v>0.27500000000000002</v>
      </c>
    </row>
    <row r="8328" spans="30:69" x14ac:dyDescent="0.25">
      <c r="AD8328" s="157">
        <f t="shared" si="275"/>
        <v>0.27700000000000019</v>
      </c>
      <c r="AE8328" s="157">
        <f>IF('1a-Electricity'!$T$77="no","",ROUND(AD8328,4))</f>
        <v>0.27700000000000002</v>
      </c>
      <c r="AF8328" s="157">
        <f>IF('1a-Electricity'!$T$78="no","",ROUND(AD8328,4))</f>
        <v>0.27700000000000002</v>
      </c>
      <c r="AG8328" s="157">
        <f>IF('1a-Electricity'!$T$79="no","",ROUND(AD8328,4))</f>
        <v>0.27700000000000002</v>
      </c>
      <c r="BL8328" s="157">
        <f t="shared" si="276"/>
        <v>0.27600000000000019</v>
      </c>
      <c r="BM8328" s="157">
        <f>IF('1b-NaturalGas'!$T$87="no","",ROUND(BL8328,4))</f>
        <v>0.27600000000000002</v>
      </c>
      <c r="BN8328" s="157">
        <f>IF('1b-NaturalGas'!$T$88="no","",ROUND(BL8328,4))</f>
        <v>0.27600000000000002</v>
      </c>
      <c r="BO8328" s="157">
        <f>IF('1b-NaturalGas'!$T$89="no","",ROUND(BL8328,4))</f>
        <v>0.27600000000000002</v>
      </c>
      <c r="BP8328" s="157">
        <f>IF('1b-NaturalGas'!$T$90="no","not applicable (based on previous answers)",ROUND(BL8328,4))</f>
        <v>0.27600000000000002</v>
      </c>
      <c r="BQ8328" s="157">
        <f>IF('1b-NaturalGas'!$T$91="no","not applicable (based on previous answers)",ROUND(BL8328,4))</f>
        <v>0.27600000000000002</v>
      </c>
    </row>
    <row r="8329" spans="30:69" x14ac:dyDescent="0.25">
      <c r="AD8329" s="157">
        <f t="shared" si="275"/>
        <v>0.27800000000000019</v>
      </c>
      <c r="AE8329" s="157">
        <f>IF('1a-Electricity'!$T$77="no","",ROUND(AD8329,4))</f>
        <v>0.27800000000000002</v>
      </c>
      <c r="AF8329" s="157">
        <f>IF('1a-Electricity'!$T$78="no","",ROUND(AD8329,4))</f>
        <v>0.27800000000000002</v>
      </c>
      <c r="AG8329" s="157">
        <f>IF('1a-Electricity'!$T$79="no","",ROUND(AD8329,4))</f>
        <v>0.27800000000000002</v>
      </c>
      <c r="BL8329" s="157">
        <f t="shared" si="276"/>
        <v>0.27700000000000019</v>
      </c>
      <c r="BM8329" s="157">
        <f>IF('1b-NaturalGas'!$T$87="no","",ROUND(BL8329,4))</f>
        <v>0.27700000000000002</v>
      </c>
      <c r="BN8329" s="157">
        <f>IF('1b-NaturalGas'!$T$88="no","",ROUND(BL8329,4))</f>
        <v>0.27700000000000002</v>
      </c>
      <c r="BO8329" s="157">
        <f>IF('1b-NaturalGas'!$T$89="no","",ROUND(BL8329,4))</f>
        <v>0.27700000000000002</v>
      </c>
      <c r="BP8329" s="157">
        <f>IF('1b-NaturalGas'!$T$90="no","not applicable (based on previous answers)",ROUND(BL8329,4))</f>
        <v>0.27700000000000002</v>
      </c>
      <c r="BQ8329" s="157">
        <f>IF('1b-NaturalGas'!$T$91="no","not applicable (based on previous answers)",ROUND(BL8329,4))</f>
        <v>0.27700000000000002</v>
      </c>
    </row>
    <row r="8330" spans="30:69" x14ac:dyDescent="0.25">
      <c r="AD8330" s="157">
        <f t="shared" si="275"/>
        <v>0.27900000000000019</v>
      </c>
      <c r="AE8330" s="157">
        <f>IF('1a-Electricity'!$T$77="no","",ROUND(AD8330,4))</f>
        <v>0.27900000000000003</v>
      </c>
      <c r="AF8330" s="157">
        <f>IF('1a-Electricity'!$T$78="no","",ROUND(AD8330,4))</f>
        <v>0.27900000000000003</v>
      </c>
      <c r="AG8330" s="157">
        <f>IF('1a-Electricity'!$T$79="no","",ROUND(AD8330,4))</f>
        <v>0.27900000000000003</v>
      </c>
      <c r="BL8330" s="157">
        <f t="shared" si="276"/>
        <v>0.27800000000000019</v>
      </c>
      <c r="BM8330" s="157">
        <f>IF('1b-NaturalGas'!$T$87="no","",ROUND(BL8330,4))</f>
        <v>0.27800000000000002</v>
      </c>
      <c r="BN8330" s="157">
        <f>IF('1b-NaturalGas'!$T$88="no","",ROUND(BL8330,4))</f>
        <v>0.27800000000000002</v>
      </c>
      <c r="BO8330" s="157">
        <f>IF('1b-NaturalGas'!$T$89="no","",ROUND(BL8330,4))</f>
        <v>0.27800000000000002</v>
      </c>
      <c r="BP8330" s="157">
        <f>IF('1b-NaturalGas'!$T$90="no","not applicable (based on previous answers)",ROUND(BL8330,4))</f>
        <v>0.27800000000000002</v>
      </c>
      <c r="BQ8330" s="157">
        <f>IF('1b-NaturalGas'!$T$91="no","not applicable (based on previous answers)",ROUND(BL8330,4))</f>
        <v>0.27800000000000002</v>
      </c>
    </row>
    <row r="8331" spans="30:69" x14ac:dyDescent="0.25">
      <c r="AD8331" s="157">
        <f t="shared" si="275"/>
        <v>0.28000000000000019</v>
      </c>
      <c r="AE8331" s="157">
        <f>IF('1a-Electricity'!$T$77="no","",ROUND(AD8331,4))</f>
        <v>0.28000000000000003</v>
      </c>
      <c r="AF8331" s="157">
        <f>IF('1a-Electricity'!$T$78="no","",ROUND(AD8331,4))</f>
        <v>0.28000000000000003</v>
      </c>
      <c r="AG8331" s="157">
        <f>IF('1a-Electricity'!$T$79="no","",ROUND(AD8331,4))</f>
        <v>0.28000000000000003</v>
      </c>
      <c r="BL8331" s="157">
        <f t="shared" si="276"/>
        <v>0.27900000000000019</v>
      </c>
      <c r="BM8331" s="157">
        <f>IF('1b-NaturalGas'!$T$87="no","",ROUND(BL8331,4))</f>
        <v>0.27900000000000003</v>
      </c>
      <c r="BN8331" s="157">
        <f>IF('1b-NaturalGas'!$T$88="no","",ROUND(BL8331,4))</f>
        <v>0.27900000000000003</v>
      </c>
      <c r="BO8331" s="157">
        <f>IF('1b-NaturalGas'!$T$89="no","",ROUND(BL8331,4))</f>
        <v>0.27900000000000003</v>
      </c>
      <c r="BP8331" s="157">
        <f>IF('1b-NaturalGas'!$T$90="no","not applicable (based on previous answers)",ROUND(BL8331,4))</f>
        <v>0.27900000000000003</v>
      </c>
      <c r="BQ8331" s="157">
        <f>IF('1b-NaturalGas'!$T$91="no","not applicable (based on previous answers)",ROUND(BL8331,4))</f>
        <v>0.27900000000000003</v>
      </c>
    </row>
    <row r="8332" spans="30:69" x14ac:dyDescent="0.25">
      <c r="AD8332" s="157">
        <f t="shared" si="275"/>
        <v>0.28100000000000019</v>
      </c>
      <c r="AE8332" s="157">
        <f>IF('1a-Electricity'!$T$77="no","",ROUND(AD8332,4))</f>
        <v>0.28100000000000003</v>
      </c>
      <c r="AF8332" s="157">
        <f>IF('1a-Electricity'!$T$78="no","",ROUND(AD8332,4))</f>
        <v>0.28100000000000003</v>
      </c>
      <c r="AG8332" s="157">
        <f>IF('1a-Electricity'!$T$79="no","",ROUND(AD8332,4))</f>
        <v>0.28100000000000003</v>
      </c>
      <c r="BL8332" s="157">
        <f t="shared" si="276"/>
        <v>0.28000000000000019</v>
      </c>
      <c r="BM8332" s="157">
        <f>IF('1b-NaturalGas'!$T$87="no","",ROUND(BL8332,4))</f>
        <v>0.28000000000000003</v>
      </c>
      <c r="BN8332" s="157">
        <f>IF('1b-NaturalGas'!$T$88="no","",ROUND(BL8332,4))</f>
        <v>0.28000000000000003</v>
      </c>
      <c r="BO8332" s="157">
        <f>IF('1b-NaturalGas'!$T$89="no","",ROUND(BL8332,4))</f>
        <v>0.28000000000000003</v>
      </c>
      <c r="BP8332" s="157">
        <f>IF('1b-NaturalGas'!$T$90="no","not applicable (based on previous answers)",ROUND(BL8332,4))</f>
        <v>0.28000000000000003</v>
      </c>
      <c r="BQ8332" s="157">
        <f>IF('1b-NaturalGas'!$T$91="no","not applicable (based on previous answers)",ROUND(BL8332,4))</f>
        <v>0.28000000000000003</v>
      </c>
    </row>
    <row r="8333" spans="30:69" x14ac:dyDescent="0.25">
      <c r="AD8333" s="157">
        <f t="shared" si="275"/>
        <v>0.28200000000000019</v>
      </c>
      <c r="AE8333" s="157">
        <f>IF('1a-Electricity'!$T$77="no","",ROUND(AD8333,4))</f>
        <v>0.28199999999999997</v>
      </c>
      <c r="AF8333" s="157">
        <f>IF('1a-Electricity'!$T$78="no","",ROUND(AD8333,4))</f>
        <v>0.28199999999999997</v>
      </c>
      <c r="AG8333" s="157">
        <f>IF('1a-Electricity'!$T$79="no","",ROUND(AD8333,4))</f>
        <v>0.28199999999999997</v>
      </c>
      <c r="BL8333" s="157">
        <f t="shared" si="276"/>
        <v>0.28100000000000019</v>
      </c>
      <c r="BM8333" s="157">
        <f>IF('1b-NaturalGas'!$T$87="no","",ROUND(BL8333,4))</f>
        <v>0.28100000000000003</v>
      </c>
      <c r="BN8333" s="157">
        <f>IF('1b-NaturalGas'!$T$88="no","",ROUND(BL8333,4))</f>
        <v>0.28100000000000003</v>
      </c>
      <c r="BO8333" s="157">
        <f>IF('1b-NaturalGas'!$T$89="no","",ROUND(BL8333,4))</f>
        <v>0.28100000000000003</v>
      </c>
      <c r="BP8333" s="157">
        <f>IF('1b-NaturalGas'!$T$90="no","not applicable (based on previous answers)",ROUND(BL8333,4))</f>
        <v>0.28100000000000003</v>
      </c>
      <c r="BQ8333" s="157">
        <f>IF('1b-NaturalGas'!$T$91="no","not applicable (based on previous answers)",ROUND(BL8333,4))</f>
        <v>0.28100000000000003</v>
      </c>
    </row>
    <row r="8334" spans="30:69" x14ac:dyDescent="0.25">
      <c r="AD8334" s="157">
        <f t="shared" si="275"/>
        <v>0.2830000000000002</v>
      </c>
      <c r="AE8334" s="157">
        <f>IF('1a-Electricity'!$T$77="no","",ROUND(AD8334,4))</f>
        <v>0.28299999999999997</v>
      </c>
      <c r="AF8334" s="157">
        <f>IF('1a-Electricity'!$T$78="no","",ROUND(AD8334,4))</f>
        <v>0.28299999999999997</v>
      </c>
      <c r="AG8334" s="157">
        <f>IF('1a-Electricity'!$T$79="no","",ROUND(AD8334,4))</f>
        <v>0.28299999999999997</v>
      </c>
      <c r="BL8334" s="157">
        <f t="shared" si="276"/>
        <v>0.28200000000000019</v>
      </c>
      <c r="BM8334" s="157">
        <f>IF('1b-NaturalGas'!$T$87="no","",ROUND(BL8334,4))</f>
        <v>0.28199999999999997</v>
      </c>
      <c r="BN8334" s="157">
        <f>IF('1b-NaturalGas'!$T$88="no","",ROUND(BL8334,4))</f>
        <v>0.28199999999999997</v>
      </c>
      <c r="BO8334" s="157">
        <f>IF('1b-NaturalGas'!$T$89="no","",ROUND(BL8334,4))</f>
        <v>0.28199999999999997</v>
      </c>
      <c r="BP8334" s="157">
        <f>IF('1b-NaturalGas'!$T$90="no","not applicable (based on previous answers)",ROUND(BL8334,4))</f>
        <v>0.28199999999999997</v>
      </c>
      <c r="BQ8334" s="157">
        <f>IF('1b-NaturalGas'!$T$91="no","not applicable (based on previous answers)",ROUND(BL8334,4))</f>
        <v>0.28199999999999997</v>
      </c>
    </row>
    <row r="8335" spans="30:69" x14ac:dyDescent="0.25">
      <c r="AD8335" s="157">
        <f t="shared" si="275"/>
        <v>0.2840000000000002</v>
      </c>
      <c r="AE8335" s="157">
        <f>IF('1a-Electricity'!$T$77="no","",ROUND(AD8335,4))</f>
        <v>0.28399999999999997</v>
      </c>
      <c r="AF8335" s="157">
        <f>IF('1a-Electricity'!$T$78="no","",ROUND(AD8335,4))</f>
        <v>0.28399999999999997</v>
      </c>
      <c r="AG8335" s="157">
        <f>IF('1a-Electricity'!$T$79="no","",ROUND(AD8335,4))</f>
        <v>0.28399999999999997</v>
      </c>
      <c r="BL8335" s="157">
        <f t="shared" si="276"/>
        <v>0.2830000000000002</v>
      </c>
      <c r="BM8335" s="157">
        <f>IF('1b-NaturalGas'!$T$87="no","",ROUND(BL8335,4))</f>
        <v>0.28299999999999997</v>
      </c>
      <c r="BN8335" s="157">
        <f>IF('1b-NaturalGas'!$T$88="no","",ROUND(BL8335,4))</f>
        <v>0.28299999999999997</v>
      </c>
      <c r="BO8335" s="157">
        <f>IF('1b-NaturalGas'!$T$89="no","",ROUND(BL8335,4))</f>
        <v>0.28299999999999997</v>
      </c>
      <c r="BP8335" s="157">
        <f>IF('1b-NaturalGas'!$T$90="no","not applicable (based on previous answers)",ROUND(BL8335,4))</f>
        <v>0.28299999999999997</v>
      </c>
      <c r="BQ8335" s="157">
        <f>IF('1b-NaturalGas'!$T$91="no","not applicable (based on previous answers)",ROUND(BL8335,4))</f>
        <v>0.28299999999999997</v>
      </c>
    </row>
    <row r="8336" spans="30:69" x14ac:dyDescent="0.25">
      <c r="AD8336" s="157">
        <f t="shared" si="275"/>
        <v>0.2850000000000002</v>
      </c>
      <c r="AE8336" s="157">
        <f>IF('1a-Electricity'!$T$77="no","",ROUND(AD8336,4))</f>
        <v>0.28499999999999998</v>
      </c>
      <c r="AF8336" s="157">
        <f>IF('1a-Electricity'!$T$78="no","",ROUND(AD8336,4))</f>
        <v>0.28499999999999998</v>
      </c>
      <c r="AG8336" s="157">
        <f>IF('1a-Electricity'!$T$79="no","",ROUND(AD8336,4))</f>
        <v>0.28499999999999998</v>
      </c>
      <c r="BL8336" s="157">
        <f t="shared" si="276"/>
        <v>0.2840000000000002</v>
      </c>
      <c r="BM8336" s="157">
        <f>IF('1b-NaturalGas'!$T$87="no","",ROUND(BL8336,4))</f>
        <v>0.28399999999999997</v>
      </c>
      <c r="BN8336" s="157">
        <f>IF('1b-NaturalGas'!$T$88="no","",ROUND(BL8336,4))</f>
        <v>0.28399999999999997</v>
      </c>
      <c r="BO8336" s="157">
        <f>IF('1b-NaturalGas'!$T$89="no","",ROUND(BL8336,4))</f>
        <v>0.28399999999999997</v>
      </c>
      <c r="BP8336" s="157">
        <f>IF('1b-NaturalGas'!$T$90="no","not applicable (based on previous answers)",ROUND(BL8336,4))</f>
        <v>0.28399999999999997</v>
      </c>
      <c r="BQ8336" s="157">
        <f>IF('1b-NaturalGas'!$T$91="no","not applicable (based on previous answers)",ROUND(BL8336,4))</f>
        <v>0.28399999999999997</v>
      </c>
    </row>
    <row r="8337" spans="30:69" x14ac:dyDescent="0.25">
      <c r="AD8337" s="157">
        <f t="shared" si="275"/>
        <v>0.2860000000000002</v>
      </c>
      <c r="AE8337" s="157">
        <f>IF('1a-Electricity'!$T$77="no","",ROUND(AD8337,4))</f>
        <v>0.28599999999999998</v>
      </c>
      <c r="AF8337" s="157">
        <f>IF('1a-Electricity'!$T$78="no","",ROUND(AD8337,4))</f>
        <v>0.28599999999999998</v>
      </c>
      <c r="AG8337" s="157">
        <f>IF('1a-Electricity'!$T$79="no","",ROUND(AD8337,4))</f>
        <v>0.28599999999999998</v>
      </c>
      <c r="BL8337" s="157">
        <f t="shared" si="276"/>
        <v>0.2850000000000002</v>
      </c>
      <c r="BM8337" s="157">
        <f>IF('1b-NaturalGas'!$T$87="no","",ROUND(BL8337,4))</f>
        <v>0.28499999999999998</v>
      </c>
      <c r="BN8337" s="157">
        <f>IF('1b-NaturalGas'!$T$88="no","",ROUND(BL8337,4))</f>
        <v>0.28499999999999998</v>
      </c>
      <c r="BO8337" s="157">
        <f>IF('1b-NaturalGas'!$T$89="no","",ROUND(BL8337,4))</f>
        <v>0.28499999999999998</v>
      </c>
      <c r="BP8337" s="157">
        <f>IF('1b-NaturalGas'!$T$90="no","not applicable (based on previous answers)",ROUND(BL8337,4))</f>
        <v>0.28499999999999998</v>
      </c>
      <c r="BQ8337" s="157">
        <f>IF('1b-NaturalGas'!$T$91="no","not applicable (based on previous answers)",ROUND(BL8337,4))</f>
        <v>0.28499999999999998</v>
      </c>
    </row>
    <row r="8338" spans="30:69" x14ac:dyDescent="0.25">
      <c r="AD8338" s="157">
        <f t="shared" si="275"/>
        <v>0.2870000000000002</v>
      </c>
      <c r="AE8338" s="157">
        <f>IF('1a-Electricity'!$T$77="no","",ROUND(AD8338,4))</f>
        <v>0.28699999999999998</v>
      </c>
      <c r="AF8338" s="157">
        <f>IF('1a-Electricity'!$T$78="no","",ROUND(AD8338,4))</f>
        <v>0.28699999999999998</v>
      </c>
      <c r="AG8338" s="157">
        <f>IF('1a-Electricity'!$T$79="no","",ROUND(AD8338,4))</f>
        <v>0.28699999999999998</v>
      </c>
      <c r="BL8338" s="157">
        <f t="shared" si="276"/>
        <v>0.2860000000000002</v>
      </c>
      <c r="BM8338" s="157">
        <f>IF('1b-NaturalGas'!$T$87="no","",ROUND(BL8338,4))</f>
        <v>0.28599999999999998</v>
      </c>
      <c r="BN8338" s="157">
        <f>IF('1b-NaturalGas'!$T$88="no","",ROUND(BL8338,4))</f>
        <v>0.28599999999999998</v>
      </c>
      <c r="BO8338" s="157">
        <f>IF('1b-NaturalGas'!$T$89="no","",ROUND(BL8338,4))</f>
        <v>0.28599999999999998</v>
      </c>
      <c r="BP8338" s="157">
        <f>IF('1b-NaturalGas'!$T$90="no","not applicable (based on previous answers)",ROUND(BL8338,4))</f>
        <v>0.28599999999999998</v>
      </c>
      <c r="BQ8338" s="157">
        <f>IF('1b-NaturalGas'!$T$91="no","not applicable (based on previous answers)",ROUND(BL8338,4))</f>
        <v>0.28599999999999998</v>
      </c>
    </row>
    <row r="8339" spans="30:69" x14ac:dyDescent="0.25">
      <c r="AD8339" s="157">
        <f t="shared" si="275"/>
        <v>0.2880000000000002</v>
      </c>
      <c r="AE8339" s="157">
        <f>IF('1a-Electricity'!$T$77="no","",ROUND(AD8339,4))</f>
        <v>0.28799999999999998</v>
      </c>
      <c r="AF8339" s="157">
        <f>IF('1a-Electricity'!$T$78="no","",ROUND(AD8339,4))</f>
        <v>0.28799999999999998</v>
      </c>
      <c r="AG8339" s="157">
        <f>IF('1a-Electricity'!$T$79="no","",ROUND(AD8339,4))</f>
        <v>0.28799999999999998</v>
      </c>
      <c r="BL8339" s="157">
        <f t="shared" si="276"/>
        <v>0.2870000000000002</v>
      </c>
      <c r="BM8339" s="157">
        <f>IF('1b-NaturalGas'!$T$87="no","",ROUND(BL8339,4))</f>
        <v>0.28699999999999998</v>
      </c>
      <c r="BN8339" s="157">
        <f>IF('1b-NaturalGas'!$T$88="no","",ROUND(BL8339,4))</f>
        <v>0.28699999999999998</v>
      </c>
      <c r="BO8339" s="157">
        <f>IF('1b-NaturalGas'!$T$89="no","",ROUND(BL8339,4))</f>
        <v>0.28699999999999998</v>
      </c>
      <c r="BP8339" s="157">
        <f>IF('1b-NaturalGas'!$T$90="no","not applicable (based on previous answers)",ROUND(BL8339,4))</f>
        <v>0.28699999999999998</v>
      </c>
      <c r="BQ8339" s="157">
        <f>IF('1b-NaturalGas'!$T$91="no","not applicable (based on previous answers)",ROUND(BL8339,4))</f>
        <v>0.28699999999999998</v>
      </c>
    </row>
    <row r="8340" spans="30:69" x14ac:dyDescent="0.25">
      <c r="AD8340" s="157">
        <f t="shared" si="275"/>
        <v>0.2890000000000002</v>
      </c>
      <c r="AE8340" s="157">
        <f>IF('1a-Electricity'!$T$77="no","",ROUND(AD8340,4))</f>
        <v>0.28899999999999998</v>
      </c>
      <c r="AF8340" s="157">
        <f>IF('1a-Electricity'!$T$78="no","",ROUND(AD8340,4))</f>
        <v>0.28899999999999998</v>
      </c>
      <c r="AG8340" s="157">
        <f>IF('1a-Electricity'!$T$79="no","",ROUND(AD8340,4))</f>
        <v>0.28899999999999998</v>
      </c>
      <c r="BL8340" s="157">
        <f t="shared" si="276"/>
        <v>0.2880000000000002</v>
      </c>
      <c r="BM8340" s="157">
        <f>IF('1b-NaturalGas'!$T$87="no","",ROUND(BL8340,4))</f>
        <v>0.28799999999999998</v>
      </c>
      <c r="BN8340" s="157">
        <f>IF('1b-NaturalGas'!$T$88="no","",ROUND(BL8340,4))</f>
        <v>0.28799999999999998</v>
      </c>
      <c r="BO8340" s="157">
        <f>IF('1b-NaturalGas'!$T$89="no","",ROUND(BL8340,4))</f>
        <v>0.28799999999999998</v>
      </c>
      <c r="BP8340" s="157">
        <f>IF('1b-NaturalGas'!$T$90="no","not applicable (based on previous answers)",ROUND(BL8340,4))</f>
        <v>0.28799999999999998</v>
      </c>
      <c r="BQ8340" s="157">
        <f>IF('1b-NaturalGas'!$T$91="no","not applicable (based on previous answers)",ROUND(BL8340,4))</f>
        <v>0.28799999999999998</v>
      </c>
    </row>
    <row r="8341" spans="30:69" x14ac:dyDescent="0.25">
      <c r="AD8341" s="157">
        <f t="shared" si="275"/>
        <v>0.2900000000000002</v>
      </c>
      <c r="AE8341" s="157">
        <f>IF('1a-Electricity'!$T$77="no","",ROUND(AD8341,4))</f>
        <v>0.28999999999999998</v>
      </c>
      <c r="AF8341" s="157">
        <f>IF('1a-Electricity'!$T$78="no","",ROUND(AD8341,4))</f>
        <v>0.28999999999999998</v>
      </c>
      <c r="AG8341" s="157">
        <f>IF('1a-Electricity'!$T$79="no","",ROUND(AD8341,4))</f>
        <v>0.28999999999999998</v>
      </c>
      <c r="BL8341" s="157">
        <f t="shared" si="276"/>
        <v>0.2890000000000002</v>
      </c>
      <c r="BM8341" s="157">
        <f>IF('1b-NaturalGas'!$T$87="no","",ROUND(BL8341,4))</f>
        <v>0.28899999999999998</v>
      </c>
      <c r="BN8341" s="157">
        <f>IF('1b-NaturalGas'!$T$88="no","",ROUND(BL8341,4))</f>
        <v>0.28899999999999998</v>
      </c>
      <c r="BO8341" s="157">
        <f>IF('1b-NaturalGas'!$T$89="no","",ROUND(BL8341,4))</f>
        <v>0.28899999999999998</v>
      </c>
      <c r="BP8341" s="157">
        <f>IF('1b-NaturalGas'!$T$90="no","not applicable (based on previous answers)",ROUND(BL8341,4))</f>
        <v>0.28899999999999998</v>
      </c>
      <c r="BQ8341" s="157">
        <f>IF('1b-NaturalGas'!$T$91="no","not applicable (based on previous answers)",ROUND(BL8341,4))</f>
        <v>0.28899999999999998</v>
      </c>
    </row>
    <row r="8342" spans="30:69" x14ac:dyDescent="0.25">
      <c r="AD8342" s="157">
        <f t="shared" si="275"/>
        <v>0.2910000000000002</v>
      </c>
      <c r="AE8342" s="157">
        <f>IF('1a-Electricity'!$T$77="no","",ROUND(AD8342,4))</f>
        <v>0.29099999999999998</v>
      </c>
      <c r="AF8342" s="157">
        <f>IF('1a-Electricity'!$T$78="no","",ROUND(AD8342,4))</f>
        <v>0.29099999999999998</v>
      </c>
      <c r="AG8342" s="157">
        <f>IF('1a-Electricity'!$T$79="no","",ROUND(AD8342,4))</f>
        <v>0.29099999999999998</v>
      </c>
      <c r="BL8342" s="157">
        <f t="shared" si="276"/>
        <v>0.2900000000000002</v>
      </c>
      <c r="BM8342" s="157">
        <f>IF('1b-NaturalGas'!$T$87="no","",ROUND(BL8342,4))</f>
        <v>0.28999999999999998</v>
      </c>
      <c r="BN8342" s="157">
        <f>IF('1b-NaturalGas'!$T$88="no","",ROUND(BL8342,4))</f>
        <v>0.28999999999999998</v>
      </c>
      <c r="BO8342" s="157">
        <f>IF('1b-NaturalGas'!$T$89="no","",ROUND(BL8342,4))</f>
        <v>0.28999999999999998</v>
      </c>
      <c r="BP8342" s="157">
        <f>IF('1b-NaturalGas'!$T$90="no","not applicable (based on previous answers)",ROUND(BL8342,4))</f>
        <v>0.28999999999999998</v>
      </c>
      <c r="BQ8342" s="157">
        <f>IF('1b-NaturalGas'!$T$91="no","not applicable (based on previous answers)",ROUND(BL8342,4))</f>
        <v>0.28999999999999998</v>
      </c>
    </row>
    <row r="8343" spans="30:69" x14ac:dyDescent="0.25">
      <c r="AD8343" s="157">
        <f t="shared" si="275"/>
        <v>0.2920000000000002</v>
      </c>
      <c r="AE8343" s="157">
        <f>IF('1a-Electricity'!$T$77="no","",ROUND(AD8343,4))</f>
        <v>0.29199999999999998</v>
      </c>
      <c r="AF8343" s="157">
        <f>IF('1a-Electricity'!$T$78="no","",ROUND(AD8343,4))</f>
        <v>0.29199999999999998</v>
      </c>
      <c r="AG8343" s="157">
        <f>IF('1a-Electricity'!$T$79="no","",ROUND(AD8343,4))</f>
        <v>0.29199999999999998</v>
      </c>
      <c r="BL8343" s="157">
        <f t="shared" si="276"/>
        <v>0.2910000000000002</v>
      </c>
      <c r="BM8343" s="157">
        <f>IF('1b-NaturalGas'!$T$87="no","",ROUND(BL8343,4))</f>
        <v>0.29099999999999998</v>
      </c>
      <c r="BN8343" s="157">
        <f>IF('1b-NaturalGas'!$T$88="no","",ROUND(BL8343,4))</f>
        <v>0.29099999999999998</v>
      </c>
      <c r="BO8343" s="157">
        <f>IF('1b-NaturalGas'!$T$89="no","",ROUND(BL8343,4))</f>
        <v>0.29099999999999998</v>
      </c>
      <c r="BP8343" s="157">
        <f>IF('1b-NaturalGas'!$T$90="no","not applicable (based on previous answers)",ROUND(BL8343,4))</f>
        <v>0.29099999999999998</v>
      </c>
      <c r="BQ8343" s="157">
        <f>IF('1b-NaturalGas'!$T$91="no","not applicable (based on previous answers)",ROUND(BL8343,4))</f>
        <v>0.29099999999999998</v>
      </c>
    </row>
    <row r="8344" spans="30:69" x14ac:dyDescent="0.25">
      <c r="AD8344" s="157">
        <f t="shared" si="275"/>
        <v>0.2930000000000002</v>
      </c>
      <c r="AE8344" s="157">
        <f>IF('1a-Electricity'!$T$77="no","",ROUND(AD8344,4))</f>
        <v>0.29299999999999998</v>
      </c>
      <c r="AF8344" s="157">
        <f>IF('1a-Electricity'!$T$78="no","",ROUND(AD8344,4))</f>
        <v>0.29299999999999998</v>
      </c>
      <c r="AG8344" s="157">
        <f>IF('1a-Electricity'!$T$79="no","",ROUND(AD8344,4))</f>
        <v>0.29299999999999998</v>
      </c>
      <c r="BL8344" s="157">
        <f t="shared" si="276"/>
        <v>0.2920000000000002</v>
      </c>
      <c r="BM8344" s="157">
        <f>IF('1b-NaturalGas'!$T$87="no","",ROUND(BL8344,4))</f>
        <v>0.29199999999999998</v>
      </c>
      <c r="BN8344" s="157">
        <f>IF('1b-NaturalGas'!$T$88="no","",ROUND(BL8344,4))</f>
        <v>0.29199999999999998</v>
      </c>
      <c r="BO8344" s="157">
        <f>IF('1b-NaturalGas'!$T$89="no","",ROUND(BL8344,4))</f>
        <v>0.29199999999999998</v>
      </c>
      <c r="BP8344" s="157">
        <f>IF('1b-NaturalGas'!$T$90="no","not applicable (based on previous answers)",ROUND(BL8344,4))</f>
        <v>0.29199999999999998</v>
      </c>
      <c r="BQ8344" s="157">
        <f>IF('1b-NaturalGas'!$T$91="no","not applicable (based on previous answers)",ROUND(BL8344,4))</f>
        <v>0.29199999999999998</v>
      </c>
    </row>
    <row r="8345" spans="30:69" x14ac:dyDescent="0.25">
      <c r="AD8345" s="157">
        <f t="shared" si="275"/>
        <v>0.29400000000000021</v>
      </c>
      <c r="AE8345" s="157">
        <f>IF('1a-Electricity'!$T$77="no","",ROUND(AD8345,4))</f>
        <v>0.29399999999999998</v>
      </c>
      <c r="AF8345" s="157">
        <f>IF('1a-Electricity'!$T$78="no","",ROUND(AD8345,4))</f>
        <v>0.29399999999999998</v>
      </c>
      <c r="AG8345" s="157">
        <f>IF('1a-Electricity'!$T$79="no","",ROUND(AD8345,4))</f>
        <v>0.29399999999999998</v>
      </c>
      <c r="BL8345" s="157">
        <f t="shared" si="276"/>
        <v>0.2930000000000002</v>
      </c>
      <c r="BM8345" s="157">
        <f>IF('1b-NaturalGas'!$T$87="no","",ROUND(BL8345,4))</f>
        <v>0.29299999999999998</v>
      </c>
      <c r="BN8345" s="157">
        <f>IF('1b-NaturalGas'!$T$88="no","",ROUND(BL8345,4))</f>
        <v>0.29299999999999998</v>
      </c>
      <c r="BO8345" s="157">
        <f>IF('1b-NaturalGas'!$T$89="no","",ROUND(BL8345,4))</f>
        <v>0.29299999999999998</v>
      </c>
      <c r="BP8345" s="157">
        <f>IF('1b-NaturalGas'!$T$90="no","not applicable (based on previous answers)",ROUND(BL8345,4))</f>
        <v>0.29299999999999998</v>
      </c>
      <c r="BQ8345" s="157">
        <f>IF('1b-NaturalGas'!$T$91="no","not applicable (based on previous answers)",ROUND(BL8345,4))</f>
        <v>0.29299999999999998</v>
      </c>
    </row>
    <row r="8346" spans="30:69" x14ac:dyDescent="0.25">
      <c r="AD8346" s="157">
        <f t="shared" si="275"/>
        <v>0.29500000000000021</v>
      </c>
      <c r="AE8346" s="157">
        <f>IF('1a-Electricity'!$T$77="no","",ROUND(AD8346,4))</f>
        <v>0.29499999999999998</v>
      </c>
      <c r="AF8346" s="157">
        <f>IF('1a-Electricity'!$T$78="no","",ROUND(AD8346,4))</f>
        <v>0.29499999999999998</v>
      </c>
      <c r="AG8346" s="157">
        <f>IF('1a-Electricity'!$T$79="no","",ROUND(AD8346,4))</f>
        <v>0.29499999999999998</v>
      </c>
      <c r="BL8346" s="157">
        <f t="shared" si="276"/>
        <v>0.29400000000000021</v>
      </c>
      <c r="BM8346" s="157">
        <f>IF('1b-NaturalGas'!$T$87="no","",ROUND(BL8346,4))</f>
        <v>0.29399999999999998</v>
      </c>
      <c r="BN8346" s="157">
        <f>IF('1b-NaturalGas'!$T$88="no","",ROUND(BL8346,4))</f>
        <v>0.29399999999999998</v>
      </c>
      <c r="BO8346" s="157">
        <f>IF('1b-NaturalGas'!$T$89="no","",ROUND(BL8346,4))</f>
        <v>0.29399999999999998</v>
      </c>
      <c r="BP8346" s="157">
        <f>IF('1b-NaturalGas'!$T$90="no","not applicable (based on previous answers)",ROUND(BL8346,4))</f>
        <v>0.29399999999999998</v>
      </c>
      <c r="BQ8346" s="157">
        <f>IF('1b-NaturalGas'!$T$91="no","not applicable (based on previous answers)",ROUND(BL8346,4))</f>
        <v>0.29399999999999998</v>
      </c>
    </row>
    <row r="8347" spans="30:69" x14ac:dyDescent="0.25">
      <c r="AD8347" s="157">
        <f t="shared" si="275"/>
        <v>0.29600000000000021</v>
      </c>
      <c r="AE8347" s="157">
        <f>IF('1a-Electricity'!$T$77="no","",ROUND(AD8347,4))</f>
        <v>0.29599999999999999</v>
      </c>
      <c r="AF8347" s="157">
        <f>IF('1a-Electricity'!$T$78="no","",ROUND(AD8347,4))</f>
        <v>0.29599999999999999</v>
      </c>
      <c r="AG8347" s="157">
        <f>IF('1a-Electricity'!$T$79="no","",ROUND(AD8347,4))</f>
        <v>0.29599999999999999</v>
      </c>
      <c r="BL8347" s="157">
        <f t="shared" si="276"/>
        <v>0.29500000000000021</v>
      </c>
      <c r="BM8347" s="157">
        <f>IF('1b-NaturalGas'!$T$87="no","",ROUND(BL8347,4))</f>
        <v>0.29499999999999998</v>
      </c>
      <c r="BN8347" s="157">
        <f>IF('1b-NaturalGas'!$T$88="no","",ROUND(BL8347,4))</f>
        <v>0.29499999999999998</v>
      </c>
      <c r="BO8347" s="157">
        <f>IF('1b-NaturalGas'!$T$89="no","",ROUND(BL8347,4))</f>
        <v>0.29499999999999998</v>
      </c>
      <c r="BP8347" s="157">
        <f>IF('1b-NaturalGas'!$T$90="no","not applicable (based on previous answers)",ROUND(BL8347,4))</f>
        <v>0.29499999999999998</v>
      </c>
      <c r="BQ8347" s="157">
        <f>IF('1b-NaturalGas'!$T$91="no","not applicable (based on previous answers)",ROUND(BL8347,4))</f>
        <v>0.29499999999999998</v>
      </c>
    </row>
    <row r="8348" spans="30:69" x14ac:dyDescent="0.25">
      <c r="AD8348" s="157">
        <f t="shared" si="275"/>
        <v>0.29700000000000021</v>
      </c>
      <c r="AE8348" s="157">
        <f>IF('1a-Electricity'!$T$77="no","",ROUND(AD8348,4))</f>
        <v>0.29699999999999999</v>
      </c>
      <c r="AF8348" s="157">
        <f>IF('1a-Electricity'!$T$78="no","",ROUND(AD8348,4))</f>
        <v>0.29699999999999999</v>
      </c>
      <c r="AG8348" s="157">
        <f>IF('1a-Electricity'!$T$79="no","",ROUND(AD8348,4))</f>
        <v>0.29699999999999999</v>
      </c>
      <c r="BL8348" s="157">
        <f t="shared" si="276"/>
        <v>0.29600000000000021</v>
      </c>
      <c r="BM8348" s="157">
        <f>IF('1b-NaturalGas'!$T$87="no","",ROUND(BL8348,4))</f>
        <v>0.29599999999999999</v>
      </c>
      <c r="BN8348" s="157">
        <f>IF('1b-NaturalGas'!$T$88="no","",ROUND(BL8348,4))</f>
        <v>0.29599999999999999</v>
      </c>
      <c r="BO8348" s="157">
        <f>IF('1b-NaturalGas'!$T$89="no","",ROUND(BL8348,4))</f>
        <v>0.29599999999999999</v>
      </c>
      <c r="BP8348" s="157">
        <f>IF('1b-NaturalGas'!$T$90="no","not applicable (based on previous answers)",ROUND(BL8348,4))</f>
        <v>0.29599999999999999</v>
      </c>
      <c r="BQ8348" s="157">
        <f>IF('1b-NaturalGas'!$T$91="no","not applicable (based on previous answers)",ROUND(BL8348,4))</f>
        <v>0.29599999999999999</v>
      </c>
    </row>
    <row r="8349" spans="30:69" x14ac:dyDescent="0.25">
      <c r="AD8349" s="157">
        <f t="shared" si="275"/>
        <v>0.29800000000000021</v>
      </c>
      <c r="AE8349" s="157">
        <f>IF('1a-Electricity'!$T$77="no","",ROUND(AD8349,4))</f>
        <v>0.29799999999999999</v>
      </c>
      <c r="AF8349" s="157">
        <f>IF('1a-Electricity'!$T$78="no","",ROUND(AD8349,4))</f>
        <v>0.29799999999999999</v>
      </c>
      <c r="AG8349" s="157">
        <f>IF('1a-Electricity'!$T$79="no","",ROUND(AD8349,4))</f>
        <v>0.29799999999999999</v>
      </c>
      <c r="BL8349" s="157">
        <f t="shared" si="276"/>
        <v>0.29700000000000021</v>
      </c>
      <c r="BM8349" s="157">
        <f>IF('1b-NaturalGas'!$T$87="no","",ROUND(BL8349,4))</f>
        <v>0.29699999999999999</v>
      </c>
      <c r="BN8349" s="157">
        <f>IF('1b-NaturalGas'!$T$88="no","",ROUND(BL8349,4))</f>
        <v>0.29699999999999999</v>
      </c>
      <c r="BO8349" s="157">
        <f>IF('1b-NaturalGas'!$T$89="no","",ROUND(BL8349,4))</f>
        <v>0.29699999999999999</v>
      </c>
      <c r="BP8349" s="157">
        <f>IF('1b-NaturalGas'!$T$90="no","not applicable (based on previous answers)",ROUND(BL8349,4))</f>
        <v>0.29699999999999999</v>
      </c>
      <c r="BQ8349" s="157">
        <f>IF('1b-NaturalGas'!$T$91="no","not applicable (based on previous answers)",ROUND(BL8349,4))</f>
        <v>0.29699999999999999</v>
      </c>
    </row>
    <row r="8350" spans="30:69" x14ac:dyDescent="0.25">
      <c r="AD8350" s="157">
        <f t="shared" si="275"/>
        <v>0.29900000000000021</v>
      </c>
      <c r="AE8350" s="157">
        <f>IF('1a-Electricity'!$T$77="no","",ROUND(AD8350,4))</f>
        <v>0.29899999999999999</v>
      </c>
      <c r="AF8350" s="157">
        <f>IF('1a-Electricity'!$T$78="no","",ROUND(AD8350,4))</f>
        <v>0.29899999999999999</v>
      </c>
      <c r="AG8350" s="157">
        <f>IF('1a-Electricity'!$T$79="no","",ROUND(AD8350,4))</f>
        <v>0.29899999999999999</v>
      </c>
      <c r="BL8350" s="157">
        <f t="shared" si="276"/>
        <v>0.29800000000000021</v>
      </c>
      <c r="BM8350" s="157">
        <f>IF('1b-NaturalGas'!$T$87="no","",ROUND(BL8350,4))</f>
        <v>0.29799999999999999</v>
      </c>
      <c r="BN8350" s="157">
        <f>IF('1b-NaturalGas'!$T$88="no","",ROUND(BL8350,4))</f>
        <v>0.29799999999999999</v>
      </c>
      <c r="BO8350" s="157">
        <f>IF('1b-NaturalGas'!$T$89="no","",ROUND(BL8350,4))</f>
        <v>0.29799999999999999</v>
      </c>
      <c r="BP8350" s="157">
        <f>IF('1b-NaturalGas'!$T$90="no","not applicable (based on previous answers)",ROUND(BL8350,4))</f>
        <v>0.29799999999999999</v>
      </c>
      <c r="BQ8350" s="157">
        <f>IF('1b-NaturalGas'!$T$91="no","not applicable (based on previous answers)",ROUND(BL8350,4))</f>
        <v>0.29799999999999999</v>
      </c>
    </row>
    <row r="8351" spans="30:69" x14ac:dyDescent="0.25">
      <c r="AD8351" s="157">
        <f t="shared" si="275"/>
        <v>0.30000000000000021</v>
      </c>
      <c r="AE8351" s="157">
        <f>IF('1a-Electricity'!$T$77="no","",ROUND(AD8351,4))</f>
        <v>0.3</v>
      </c>
      <c r="AF8351" s="157">
        <f>IF('1a-Electricity'!$T$78="no","",ROUND(AD8351,4))</f>
        <v>0.3</v>
      </c>
      <c r="AG8351" s="157">
        <f>IF('1a-Electricity'!$T$79="no","",ROUND(AD8351,4))</f>
        <v>0.3</v>
      </c>
      <c r="BL8351" s="157">
        <f t="shared" si="276"/>
        <v>0.29900000000000021</v>
      </c>
      <c r="BM8351" s="157">
        <f>IF('1b-NaturalGas'!$T$87="no","",ROUND(BL8351,4))</f>
        <v>0.29899999999999999</v>
      </c>
      <c r="BN8351" s="157">
        <f>IF('1b-NaturalGas'!$T$88="no","",ROUND(BL8351,4))</f>
        <v>0.29899999999999999</v>
      </c>
      <c r="BO8351" s="157">
        <f>IF('1b-NaturalGas'!$T$89="no","",ROUND(BL8351,4))</f>
        <v>0.29899999999999999</v>
      </c>
      <c r="BP8351" s="157">
        <f>IF('1b-NaturalGas'!$T$90="no","not applicable (based on previous answers)",ROUND(BL8351,4))</f>
        <v>0.29899999999999999</v>
      </c>
      <c r="BQ8351" s="157">
        <f>IF('1b-NaturalGas'!$T$91="no","not applicable (based on previous answers)",ROUND(BL8351,4))</f>
        <v>0.29899999999999999</v>
      </c>
    </row>
    <row r="8352" spans="30:69" x14ac:dyDescent="0.25">
      <c r="AD8352" s="157">
        <f t="shared" si="275"/>
        <v>0.30100000000000021</v>
      </c>
      <c r="AE8352" s="157">
        <f>IF('1a-Electricity'!$T$77="no","",ROUND(AD8352,4))</f>
        <v>0.30099999999999999</v>
      </c>
      <c r="AF8352" s="157">
        <f>IF('1a-Electricity'!$T$78="no","",ROUND(AD8352,4))</f>
        <v>0.30099999999999999</v>
      </c>
      <c r="AG8352" s="157">
        <f>IF('1a-Electricity'!$T$79="no","",ROUND(AD8352,4))</f>
        <v>0.30099999999999999</v>
      </c>
      <c r="BL8352" s="157">
        <f t="shared" si="276"/>
        <v>0.30000000000000021</v>
      </c>
      <c r="BM8352" s="157">
        <f>IF('1b-NaturalGas'!$T$87="no","",ROUND(BL8352,4))</f>
        <v>0.3</v>
      </c>
      <c r="BN8352" s="157">
        <f>IF('1b-NaturalGas'!$T$88="no","",ROUND(BL8352,4))</f>
        <v>0.3</v>
      </c>
      <c r="BO8352" s="157">
        <f>IF('1b-NaturalGas'!$T$89="no","",ROUND(BL8352,4))</f>
        <v>0.3</v>
      </c>
      <c r="BP8352" s="157">
        <f>IF('1b-NaturalGas'!$T$90="no","not applicable (based on previous answers)",ROUND(BL8352,4))</f>
        <v>0.3</v>
      </c>
      <c r="BQ8352" s="157">
        <f>IF('1b-NaturalGas'!$T$91="no","not applicable (based on previous answers)",ROUND(BL8352,4))</f>
        <v>0.3</v>
      </c>
    </row>
    <row r="8353" spans="30:69" x14ac:dyDescent="0.25">
      <c r="AD8353" s="157">
        <f t="shared" si="275"/>
        <v>0.30200000000000021</v>
      </c>
      <c r="AE8353" s="157">
        <f>IF('1a-Electricity'!$T$77="no","",ROUND(AD8353,4))</f>
        <v>0.30199999999999999</v>
      </c>
      <c r="AF8353" s="157">
        <f>IF('1a-Electricity'!$T$78="no","",ROUND(AD8353,4))</f>
        <v>0.30199999999999999</v>
      </c>
      <c r="AG8353" s="157">
        <f>IF('1a-Electricity'!$T$79="no","",ROUND(AD8353,4))</f>
        <v>0.30199999999999999</v>
      </c>
      <c r="BL8353" s="157">
        <f t="shared" si="276"/>
        <v>0.30100000000000021</v>
      </c>
      <c r="BM8353" s="157">
        <f>IF('1b-NaturalGas'!$T$87="no","",ROUND(BL8353,4))</f>
        <v>0.30099999999999999</v>
      </c>
      <c r="BN8353" s="157">
        <f>IF('1b-NaturalGas'!$T$88="no","",ROUND(BL8353,4))</f>
        <v>0.30099999999999999</v>
      </c>
      <c r="BO8353" s="157">
        <f>IF('1b-NaturalGas'!$T$89="no","",ROUND(BL8353,4))</f>
        <v>0.30099999999999999</v>
      </c>
      <c r="BP8353" s="157">
        <f>IF('1b-NaturalGas'!$T$90="no","not applicable (based on previous answers)",ROUND(BL8353,4))</f>
        <v>0.30099999999999999</v>
      </c>
      <c r="BQ8353" s="157">
        <f>IF('1b-NaturalGas'!$T$91="no","not applicable (based on previous answers)",ROUND(BL8353,4))</f>
        <v>0.30099999999999999</v>
      </c>
    </row>
    <row r="8354" spans="30:69" x14ac:dyDescent="0.25">
      <c r="AD8354" s="157">
        <f t="shared" si="275"/>
        <v>0.30300000000000021</v>
      </c>
      <c r="AE8354" s="157">
        <f>IF('1a-Electricity'!$T$77="no","",ROUND(AD8354,4))</f>
        <v>0.30299999999999999</v>
      </c>
      <c r="AF8354" s="157">
        <f>IF('1a-Electricity'!$T$78="no","",ROUND(AD8354,4))</f>
        <v>0.30299999999999999</v>
      </c>
      <c r="AG8354" s="157">
        <f>IF('1a-Electricity'!$T$79="no","",ROUND(AD8354,4))</f>
        <v>0.30299999999999999</v>
      </c>
      <c r="BL8354" s="157">
        <f t="shared" si="276"/>
        <v>0.30200000000000021</v>
      </c>
      <c r="BM8354" s="157">
        <f>IF('1b-NaturalGas'!$T$87="no","",ROUND(BL8354,4))</f>
        <v>0.30199999999999999</v>
      </c>
      <c r="BN8354" s="157">
        <f>IF('1b-NaturalGas'!$T$88="no","",ROUND(BL8354,4))</f>
        <v>0.30199999999999999</v>
      </c>
      <c r="BO8354" s="157">
        <f>IF('1b-NaturalGas'!$T$89="no","",ROUND(BL8354,4))</f>
        <v>0.30199999999999999</v>
      </c>
      <c r="BP8354" s="157">
        <f>IF('1b-NaturalGas'!$T$90="no","not applicable (based on previous answers)",ROUND(BL8354,4))</f>
        <v>0.30199999999999999</v>
      </c>
      <c r="BQ8354" s="157">
        <f>IF('1b-NaturalGas'!$T$91="no","not applicable (based on previous answers)",ROUND(BL8354,4))</f>
        <v>0.30199999999999999</v>
      </c>
    </row>
    <row r="8355" spans="30:69" x14ac:dyDescent="0.25">
      <c r="AD8355" s="157">
        <f t="shared" si="275"/>
        <v>0.30400000000000021</v>
      </c>
      <c r="AE8355" s="157">
        <f>IF('1a-Electricity'!$T$77="no","",ROUND(AD8355,4))</f>
        <v>0.30399999999999999</v>
      </c>
      <c r="AF8355" s="157">
        <f>IF('1a-Electricity'!$T$78="no","",ROUND(AD8355,4))</f>
        <v>0.30399999999999999</v>
      </c>
      <c r="AG8355" s="157">
        <f>IF('1a-Electricity'!$T$79="no","",ROUND(AD8355,4))</f>
        <v>0.30399999999999999</v>
      </c>
      <c r="BL8355" s="157">
        <f t="shared" si="276"/>
        <v>0.30300000000000021</v>
      </c>
      <c r="BM8355" s="157">
        <f>IF('1b-NaturalGas'!$T$87="no","",ROUND(BL8355,4))</f>
        <v>0.30299999999999999</v>
      </c>
      <c r="BN8355" s="157">
        <f>IF('1b-NaturalGas'!$T$88="no","",ROUND(BL8355,4))</f>
        <v>0.30299999999999999</v>
      </c>
      <c r="BO8355" s="157">
        <f>IF('1b-NaturalGas'!$T$89="no","",ROUND(BL8355,4))</f>
        <v>0.30299999999999999</v>
      </c>
      <c r="BP8355" s="157">
        <f>IF('1b-NaturalGas'!$T$90="no","not applicable (based on previous answers)",ROUND(BL8355,4))</f>
        <v>0.30299999999999999</v>
      </c>
      <c r="BQ8355" s="157">
        <f>IF('1b-NaturalGas'!$T$91="no","not applicable (based on previous answers)",ROUND(BL8355,4))</f>
        <v>0.30299999999999999</v>
      </c>
    </row>
    <row r="8356" spans="30:69" x14ac:dyDescent="0.25">
      <c r="AD8356" s="157">
        <f t="shared" si="275"/>
        <v>0.30500000000000022</v>
      </c>
      <c r="AE8356" s="157">
        <f>IF('1a-Electricity'!$T$77="no","",ROUND(AD8356,4))</f>
        <v>0.30499999999999999</v>
      </c>
      <c r="AF8356" s="157">
        <f>IF('1a-Electricity'!$T$78="no","",ROUND(AD8356,4))</f>
        <v>0.30499999999999999</v>
      </c>
      <c r="AG8356" s="157">
        <f>IF('1a-Electricity'!$T$79="no","",ROUND(AD8356,4))</f>
        <v>0.30499999999999999</v>
      </c>
      <c r="BL8356" s="157">
        <f t="shared" si="276"/>
        <v>0.30400000000000021</v>
      </c>
      <c r="BM8356" s="157">
        <f>IF('1b-NaturalGas'!$T$87="no","",ROUND(BL8356,4))</f>
        <v>0.30399999999999999</v>
      </c>
      <c r="BN8356" s="157">
        <f>IF('1b-NaturalGas'!$T$88="no","",ROUND(BL8356,4))</f>
        <v>0.30399999999999999</v>
      </c>
      <c r="BO8356" s="157">
        <f>IF('1b-NaturalGas'!$T$89="no","",ROUND(BL8356,4))</f>
        <v>0.30399999999999999</v>
      </c>
      <c r="BP8356" s="157">
        <f>IF('1b-NaturalGas'!$T$90="no","not applicable (based on previous answers)",ROUND(BL8356,4))</f>
        <v>0.30399999999999999</v>
      </c>
      <c r="BQ8356" s="157">
        <f>IF('1b-NaturalGas'!$T$91="no","not applicable (based on previous answers)",ROUND(BL8356,4))</f>
        <v>0.30399999999999999</v>
      </c>
    </row>
    <row r="8357" spans="30:69" x14ac:dyDescent="0.25">
      <c r="AD8357" s="157">
        <f t="shared" si="275"/>
        <v>0.30600000000000022</v>
      </c>
      <c r="AE8357" s="157">
        <f>IF('1a-Electricity'!$T$77="no","",ROUND(AD8357,4))</f>
        <v>0.30599999999999999</v>
      </c>
      <c r="AF8357" s="157">
        <f>IF('1a-Electricity'!$T$78="no","",ROUND(AD8357,4))</f>
        <v>0.30599999999999999</v>
      </c>
      <c r="AG8357" s="157">
        <f>IF('1a-Electricity'!$T$79="no","",ROUND(AD8357,4))</f>
        <v>0.30599999999999999</v>
      </c>
      <c r="BL8357" s="157">
        <f t="shared" si="276"/>
        <v>0.30500000000000022</v>
      </c>
      <c r="BM8357" s="157">
        <f>IF('1b-NaturalGas'!$T$87="no","",ROUND(BL8357,4))</f>
        <v>0.30499999999999999</v>
      </c>
      <c r="BN8357" s="157">
        <f>IF('1b-NaturalGas'!$T$88="no","",ROUND(BL8357,4))</f>
        <v>0.30499999999999999</v>
      </c>
      <c r="BO8357" s="157">
        <f>IF('1b-NaturalGas'!$T$89="no","",ROUND(BL8357,4))</f>
        <v>0.30499999999999999</v>
      </c>
      <c r="BP8357" s="157">
        <f>IF('1b-NaturalGas'!$T$90="no","not applicable (based on previous answers)",ROUND(BL8357,4))</f>
        <v>0.30499999999999999</v>
      </c>
      <c r="BQ8357" s="157">
        <f>IF('1b-NaturalGas'!$T$91="no","not applicable (based on previous answers)",ROUND(BL8357,4))</f>
        <v>0.30499999999999999</v>
      </c>
    </row>
    <row r="8358" spans="30:69" x14ac:dyDescent="0.25">
      <c r="AD8358" s="157">
        <f t="shared" si="275"/>
        <v>0.30700000000000022</v>
      </c>
      <c r="AE8358" s="157">
        <f>IF('1a-Electricity'!$T$77="no","",ROUND(AD8358,4))</f>
        <v>0.307</v>
      </c>
      <c r="AF8358" s="157">
        <f>IF('1a-Electricity'!$T$78="no","",ROUND(AD8358,4))</f>
        <v>0.307</v>
      </c>
      <c r="AG8358" s="157">
        <f>IF('1a-Electricity'!$T$79="no","",ROUND(AD8358,4))</f>
        <v>0.307</v>
      </c>
      <c r="BL8358" s="157">
        <f t="shared" si="276"/>
        <v>0.30600000000000022</v>
      </c>
      <c r="BM8358" s="157">
        <f>IF('1b-NaturalGas'!$T$87="no","",ROUND(BL8358,4))</f>
        <v>0.30599999999999999</v>
      </c>
      <c r="BN8358" s="157">
        <f>IF('1b-NaturalGas'!$T$88="no","",ROUND(BL8358,4))</f>
        <v>0.30599999999999999</v>
      </c>
      <c r="BO8358" s="157">
        <f>IF('1b-NaturalGas'!$T$89="no","",ROUND(BL8358,4))</f>
        <v>0.30599999999999999</v>
      </c>
      <c r="BP8358" s="157">
        <f>IF('1b-NaturalGas'!$T$90="no","not applicable (based on previous answers)",ROUND(BL8358,4))</f>
        <v>0.30599999999999999</v>
      </c>
      <c r="BQ8358" s="157">
        <f>IF('1b-NaturalGas'!$T$91="no","not applicable (based on previous answers)",ROUND(BL8358,4))</f>
        <v>0.30599999999999999</v>
      </c>
    </row>
    <row r="8359" spans="30:69" x14ac:dyDescent="0.25">
      <c r="AD8359" s="157">
        <f t="shared" si="275"/>
        <v>0.30800000000000022</v>
      </c>
      <c r="AE8359" s="157">
        <f>IF('1a-Electricity'!$T$77="no","",ROUND(AD8359,4))</f>
        <v>0.308</v>
      </c>
      <c r="AF8359" s="157">
        <f>IF('1a-Electricity'!$T$78="no","",ROUND(AD8359,4))</f>
        <v>0.308</v>
      </c>
      <c r="AG8359" s="157">
        <f>IF('1a-Electricity'!$T$79="no","",ROUND(AD8359,4))</f>
        <v>0.308</v>
      </c>
      <c r="BL8359" s="157">
        <f t="shared" si="276"/>
        <v>0.30700000000000022</v>
      </c>
      <c r="BM8359" s="157">
        <f>IF('1b-NaturalGas'!$T$87="no","",ROUND(BL8359,4))</f>
        <v>0.307</v>
      </c>
      <c r="BN8359" s="157">
        <f>IF('1b-NaturalGas'!$T$88="no","",ROUND(BL8359,4))</f>
        <v>0.307</v>
      </c>
      <c r="BO8359" s="157">
        <f>IF('1b-NaturalGas'!$T$89="no","",ROUND(BL8359,4))</f>
        <v>0.307</v>
      </c>
      <c r="BP8359" s="157">
        <f>IF('1b-NaturalGas'!$T$90="no","not applicable (based on previous answers)",ROUND(BL8359,4))</f>
        <v>0.307</v>
      </c>
      <c r="BQ8359" s="157">
        <f>IF('1b-NaturalGas'!$T$91="no","not applicable (based on previous answers)",ROUND(BL8359,4))</f>
        <v>0.307</v>
      </c>
    </row>
    <row r="8360" spans="30:69" x14ac:dyDescent="0.25">
      <c r="AD8360" s="157">
        <f t="shared" si="275"/>
        <v>0.30900000000000022</v>
      </c>
      <c r="AE8360" s="157">
        <f>IF('1a-Electricity'!$T$77="no","",ROUND(AD8360,4))</f>
        <v>0.309</v>
      </c>
      <c r="AF8360" s="157">
        <f>IF('1a-Electricity'!$T$78="no","",ROUND(AD8360,4))</f>
        <v>0.309</v>
      </c>
      <c r="AG8360" s="157">
        <f>IF('1a-Electricity'!$T$79="no","",ROUND(AD8360,4))</f>
        <v>0.309</v>
      </c>
      <c r="BL8360" s="157">
        <f t="shared" si="276"/>
        <v>0.30800000000000022</v>
      </c>
      <c r="BM8360" s="157">
        <f>IF('1b-NaturalGas'!$T$87="no","",ROUND(BL8360,4))</f>
        <v>0.308</v>
      </c>
      <c r="BN8360" s="157">
        <f>IF('1b-NaturalGas'!$T$88="no","",ROUND(BL8360,4))</f>
        <v>0.308</v>
      </c>
      <c r="BO8360" s="157">
        <f>IF('1b-NaturalGas'!$T$89="no","",ROUND(BL8360,4))</f>
        <v>0.308</v>
      </c>
      <c r="BP8360" s="157">
        <f>IF('1b-NaturalGas'!$T$90="no","not applicable (based on previous answers)",ROUND(BL8360,4))</f>
        <v>0.308</v>
      </c>
      <c r="BQ8360" s="157">
        <f>IF('1b-NaturalGas'!$T$91="no","not applicable (based on previous answers)",ROUND(BL8360,4))</f>
        <v>0.308</v>
      </c>
    </row>
    <row r="8361" spans="30:69" x14ac:dyDescent="0.25">
      <c r="AD8361" s="157">
        <f t="shared" si="275"/>
        <v>0.31000000000000022</v>
      </c>
      <c r="AE8361" s="157">
        <f>IF('1a-Electricity'!$T$77="no","",ROUND(AD8361,4))</f>
        <v>0.31</v>
      </c>
      <c r="AF8361" s="157">
        <f>IF('1a-Electricity'!$T$78="no","",ROUND(AD8361,4))</f>
        <v>0.31</v>
      </c>
      <c r="AG8361" s="157">
        <f>IF('1a-Electricity'!$T$79="no","",ROUND(AD8361,4))</f>
        <v>0.31</v>
      </c>
      <c r="BL8361" s="157">
        <f t="shared" si="276"/>
        <v>0.30900000000000022</v>
      </c>
      <c r="BM8361" s="157">
        <f>IF('1b-NaturalGas'!$T$87="no","",ROUND(BL8361,4))</f>
        <v>0.309</v>
      </c>
      <c r="BN8361" s="157">
        <f>IF('1b-NaturalGas'!$T$88="no","",ROUND(BL8361,4))</f>
        <v>0.309</v>
      </c>
      <c r="BO8361" s="157">
        <f>IF('1b-NaturalGas'!$T$89="no","",ROUND(BL8361,4))</f>
        <v>0.309</v>
      </c>
      <c r="BP8361" s="157">
        <f>IF('1b-NaturalGas'!$T$90="no","not applicable (based on previous answers)",ROUND(BL8361,4))</f>
        <v>0.309</v>
      </c>
      <c r="BQ8361" s="157">
        <f>IF('1b-NaturalGas'!$T$91="no","not applicable (based on previous answers)",ROUND(BL8361,4))</f>
        <v>0.309</v>
      </c>
    </row>
    <row r="8362" spans="30:69" x14ac:dyDescent="0.25">
      <c r="AD8362" s="157">
        <f t="shared" si="275"/>
        <v>0.31100000000000022</v>
      </c>
      <c r="AE8362" s="157">
        <f>IF('1a-Electricity'!$T$77="no","",ROUND(AD8362,4))</f>
        <v>0.311</v>
      </c>
      <c r="AF8362" s="157">
        <f>IF('1a-Electricity'!$T$78="no","",ROUND(AD8362,4))</f>
        <v>0.311</v>
      </c>
      <c r="AG8362" s="157">
        <f>IF('1a-Electricity'!$T$79="no","",ROUND(AD8362,4))</f>
        <v>0.311</v>
      </c>
      <c r="BL8362" s="157">
        <f t="shared" si="276"/>
        <v>0.31000000000000022</v>
      </c>
      <c r="BM8362" s="157">
        <f>IF('1b-NaturalGas'!$T$87="no","",ROUND(BL8362,4))</f>
        <v>0.31</v>
      </c>
      <c r="BN8362" s="157">
        <f>IF('1b-NaturalGas'!$T$88="no","",ROUND(BL8362,4))</f>
        <v>0.31</v>
      </c>
      <c r="BO8362" s="157">
        <f>IF('1b-NaturalGas'!$T$89="no","",ROUND(BL8362,4))</f>
        <v>0.31</v>
      </c>
      <c r="BP8362" s="157">
        <f>IF('1b-NaturalGas'!$T$90="no","not applicable (based on previous answers)",ROUND(BL8362,4))</f>
        <v>0.31</v>
      </c>
      <c r="BQ8362" s="157">
        <f>IF('1b-NaturalGas'!$T$91="no","not applicable (based on previous answers)",ROUND(BL8362,4))</f>
        <v>0.31</v>
      </c>
    </row>
    <row r="8363" spans="30:69" x14ac:dyDescent="0.25">
      <c r="AD8363" s="157">
        <f t="shared" si="275"/>
        <v>0.31200000000000022</v>
      </c>
      <c r="AE8363" s="157">
        <f>IF('1a-Electricity'!$T$77="no","",ROUND(AD8363,4))</f>
        <v>0.312</v>
      </c>
      <c r="AF8363" s="157">
        <f>IF('1a-Electricity'!$T$78="no","",ROUND(AD8363,4))</f>
        <v>0.312</v>
      </c>
      <c r="AG8363" s="157">
        <f>IF('1a-Electricity'!$T$79="no","",ROUND(AD8363,4))</f>
        <v>0.312</v>
      </c>
      <c r="BL8363" s="157">
        <f t="shared" si="276"/>
        <v>0.31100000000000022</v>
      </c>
      <c r="BM8363" s="157">
        <f>IF('1b-NaturalGas'!$T$87="no","",ROUND(BL8363,4))</f>
        <v>0.311</v>
      </c>
      <c r="BN8363" s="157">
        <f>IF('1b-NaturalGas'!$T$88="no","",ROUND(BL8363,4))</f>
        <v>0.311</v>
      </c>
      <c r="BO8363" s="157">
        <f>IF('1b-NaturalGas'!$T$89="no","",ROUND(BL8363,4))</f>
        <v>0.311</v>
      </c>
      <c r="BP8363" s="157">
        <f>IF('1b-NaturalGas'!$T$90="no","not applicable (based on previous answers)",ROUND(BL8363,4))</f>
        <v>0.311</v>
      </c>
      <c r="BQ8363" s="157">
        <f>IF('1b-NaturalGas'!$T$91="no","not applicable (based on previous answers)",ROUND(BL8363,4))</f>
        <v>0.311</v>
      </c>
    </row>
    <row r="8364" spans="30:69" x14ac:dyDescent="0.25">
      <c r="AD8364" s="157">
        <f t="shared" ref="AD8364:AD8427" si="277">AD8363+0.001</f>
        <v>0.31300000000000022</v>
      </c>
      <c r="AE8364" s="157">
        <f>IF('1a-Electricity'!$T$77="no","",ROUND(AD8364,4))</f>
        <v>0.313</v>
      </c>
      <c r="AF8364" s="157">
        <f>IF('1a-Electricity'!$T$78="no","",ROUND(AD8364,4))</f>
        <v>0.313</v>
      </c>
      <c r="AG8364" s="157">
        <f>IF('1a-Electricity'!$T$79="no","",ROUND(AD8364,4))</f>
        <v>0.313</v>
      </c>
      <c r="BL8364" s="157">
        <f t="shared" si="276"/>
        <v>0.31200000000000022</v>
      </c>
      <c r="BM8364" s="157">
        <f>IF('1b-NaturalGas'!$T$87="no","",ROUND(BL8364,4))</f>
        <v>0.312</v>
      </c>
      <c r="BN8364" s="157">
        <f>IF('1b-NaturalGas'!$T$88="no","",ROUND(BL8364,4))</f>
        <v>0.312</v>
      </c>
      <c r="BO8364" s="157">
        <f>IF('1b-NaturalGas'!$T$89="no","",ROUND(BL8364,4))</f>
        <v>0.312</v>
      </c>
      <c r="BP8364" s="157">
        <f>IF('1b-NaturalGas'!$T$90="no","not applicable (based on previous answers)",ROUND(BL8364,4))</f>
        <v>0.312</v>
      </c>
      <c r="BQ8364" s="157">
        <f>IF('1b-NaturalGas'!$T$91="no","not applicable (based on previous answers)",ROUND(BL8364,4))</f>
        <v>0.312</v>
      </c>
    </row>
    <row r="8365" spans="30:69" x14ac:dyDescent="0.25">
      <c r="AD8365" s="157">
        <f t="shared" si="277"/>
        <v>0.31400000000000022</v>
      </c>
      <c r="AE8365" s="157">
        <f>IF('1a-Electricity'!$T$77="no","",ROUND(AD8365,4))</f>
        <v>0.314</v>
      </c>
      <c r="AF8365" s="157">
        <f>IF('1a-Electricity'!$T$78="no","",ROUND(AD8365,4))</f>
        <v>0.314</v>
      </c>
      <c r="AG8365" s="157">
        <f>IF('1a-Electricity'!$T$79="no","",ROUND(AD8365,4))</f>
        <v>0.314</v>
      </c>
      <c r="BL8365" s="157">
        <f t="shared" ref="BL8365:BL8428" si="278">BL8364+0.001</f>
        <v>0.31300000000000022</v>
      </c>
      <c r="BM8365" s="157">
        <f>IF('1b-NaturalGas'!$T$87="no","",ROUND(BL8365,4))</f>
        <v>0.313</v>
      </c>
      <c r="BN8365" s="157">
        <f>IF('1b-NaturalGas'!$T$88="no","",ROUND(BL8365,4))</f>
        <v>0.313</v>
      </c>
      <c r="BO8365" s="157">
        <f>IF('1b-NaturalGas'!$T$89="no","",ROUND(BL8365,4))</f>
        <v>0.313</v>
      </c>
      <c r="BP8365" s="157">
        <f>IF('1b-NaturalGas'!$T$90="no","not applicable (based on previous answers)",ROUND(BL8365,4))</f>
        <v>0.313</v>
      </c>
      <c r="BQ8365" s="157">
        <f>IF('1b-NaturalGas'!$T$91="no","not applicable (based on previous answers)",ROUND(BL8365,4))</f>
        <v>0.313</v>
      </c>
    </row>
    <row r="8366" spans="30:69" x14ac:dyDescent="0.25">
      <c r="AD8366" s="157">
        <f t="shared" si="277"/>
        <v>0.31500000000000022</v>
      </c>
      <c r="AE8366" s="157">
        <f>IF('1a-Electricity'!$T$77="no","",ROUND(AD8366,4))</f>
        <v>0.315</v>
      </c>
      <c r="AF8366" s="157">
        <f>IF('1a-Electricity'!$T$78="no","",ROUND(AD8366,4))</f>
        <v>0.315</v>
      </c>
      <c r="AG8366" s="157">
        <f>IF('1a-Electricity'!$T$79="no","",ROUND(AD8366,4))</f>
        <v>0.315</v>
      </c>
      <c r="BL8366" s="157">
        <f t="shared" si="278"/>
        <v>0.31400000000000022</v>
      </c>
      <c r="BM8366" s="157">
        <f>IF('1b-NaturalGas'!$T$87="no","",ROUND(BL8366,4))</f>
        <v>0.314</v>
      </c>
      <c r="BN8366" s="157">
        <f>IF('1b-NaturalGas'!$T$88="no","",ROUND(BL8366,4))</f>
        <v>0.314</v>
      </c>
      <c r="BO8366" s="157">
        <f>IF('1b-NaturalGas'!$T$89="no","",ROUND(BL8366,4))</f>
        <v>0.314</v>
      </c>
      <c r="BP8366" s="157">
        <f>IF('1b-NaturalGas'!$T$90="no","not applicable (based on previous answers)",ROUND(BL8366,4))</f>
        <v>0.314</v>
      </c>
      <c r="BQ8366" s="157">
        <f>IF('1b-NaturalGas'!$T$91="no","not applicable (based on previous answers)",ROUND(BL8366,4))</f>
        <v>0.314</v>
      </c>
    </row>
    <row r="8367" spans="30:69" x14ac:dyDescent="0.25">
      <c r="AD8367" s="157">
        <f t="shared" si="277"/>
        <v>0.31600000000000023</v>
      </c>
      <c r="AE8367" s="157">
        <f>IF('1a-Electricity'!$T$77="no","",ROUND(AD8367,4))</f>
        <v>0.316</v>
      </c>
      <c r="AF8367" s="157">
        <f>IF('1a-Electricity'!$T$78="no","",ROUND(AD8367,4))</f>
        <v>0.316</v>
      </c>
      <c r="AG8367" s="157">
        <f>IF('1a-Electricity'!$T$79="no","",ROUND(AD8367,4))</f>
        <v>0.316</v>
      </c>
      <c r="BL8367" s="157">
        <f t="shared" si="278"/>
        <v>0.31500000000000022</v>
      </c>
      <c r="BM8367" s="157">
        <f>IF('1b-NaturalGas'!$T$87="no","",ROUND(BL8367,4))</f>
        <v>0.315</v>
      </c>
      <c r="BN8367" s="157">
        <f>IF('1b-NaturalGas'!$T$88="no","",ROUND(BL8367,4))</f>
        <v>0.315</v>
      </c>
      <c r="BO8367" s="157">
        <f>IF('1b-NaturalGas'!$T$89="no","",ROUND(BL8367,4))</f>
        <v>0.315</v>
      </c>
      <c r="BP8367" s="157">
        <f>IF('1b-NaturalGas'!$T$90="no","not applicable (based on previous answers)",ROUND(BL8367,4))</f>
        <v>0.315</v>
      </c>
      <c r="BQ8367" s="157">
        <f>IF('1b-NaturalGas'!$T$91="no","not applicable (based on previous answers)",ROUND(BL8367,4))</f>
        <v>0.315</v>
      </c>
    </row>
    <row r="8368" spans="30:69" x14ac:dyDescent="0.25">
      <c r="AD8368" s="157">
        <f t="shared" si="277"/>
        <v>0.31700000000000023</v>
      </c>
      <c r="AE8368" s="157">
        <f>IF('1a-Electricity'!$T$77="no","",ROUND(AD8368,4))</f>
        <v>0.317</v>
      </c>
      <c r="AF8368" s="157">
        <f>IF('1a-Electricity'!$T$78="no","",ROUND(AD8368,4))</f>
        <v>0.317</v>
      </c>
      <c r="AG8368" s="157">
        <f>IF('1a-Electricity'!$T$79="no","",ROUND(AD8368,4))</f>
        <v>0.317</v>
      </c>
      <c r="BL8368" s="157">
        <f t="shared" si="278"/>
        <v>0.31600000000000023</v>
      </c>
      <c r="BM8368" s="157">
        <f>IF('1b-NaturalGas'!$T$87="no","",ROUND(BL8368,4))</f>
        <v>0.316</v>
      </c>
      <c r="BN8368" s="157">
        <f>IF('1b-NaturalGas'!$T$88="no","",ROUND(BL8368,4))</f>
        <v>0.316</v>
      </c>
      <c r="BO8368" s="157">
        <f>IF('1b-NaturalGas'!$T$89="no","",ROUND(BL8368,4))</f>
        <v>0.316</v>
      </c>
      <c r="BP8368" s="157">
        <f>IF('1b-NaturalGas'!$T$90="no","not applicable (based on previous answers)",ROUND(BL8368,4))</f>
        <v>0.316</v>
      </c>
      <c r="BQ8368" s="157">
        <f>IF('1b-NaturalGas'!$T$91="no","not applicable (based on previous answers)",ROUND(BL8368,4))</f>
        <v>0.316</v>
      </c>
    </row>
    <row r="8369" spans="30:69" x14ac:dyDescent="0.25">
      <c r="AD8369" s="157">
        <f t="shared" si="277"/>
        <v>0.31800000000000023</v>
      </c>
      <c r="AE8369" s="157">
        <f>IF('1a-Electricity'!$T$77="no","",ROUND(AD8369,4))</f>
        <v>0.318</v>
      </c>
      <c r="AF8369" s="157">
        <f>IF('1a-Electricity'!$T$78="no","",ROUND(AD8369,4))</f>
        <v>0.318</v>
      </c>
      <c r="AG8369" s="157">
        <f>IF('1a-Electricity'!$T$79="no","",ROUND(AD8369,4))</f>
        <v>0.318</v>
      </c>
      <c r="BL8369" s="157">
        <f t="shared" si="278"/>
        <v>0.31700000000000023</v>
      </c>
      <c r="BM8369" s="157">
        <f>IF('1b-NaturalGas'!$T$87="no","",ROUND(BL8369,4))</f>
        <v>0.317</v>
      </c>
      <c r="BN8369" s="157">
        <f>IF('1b-NaturalGas'!$T$88="no","",ROUND(BL8369,4))</f>
        <v>0.317</v>
      </c>
      <c r="BO8369" s="157">
        <f>IF('1b-NaturalGas'!$T$89="no","",ROUND(BL8369,4))</f>
        <v>0.317</v>
      </c>
      <c r="BP8369" s="157">
        <f>IF('1b-NaturalGas'!$T$90="no","not applicable (based on previous answers)",ROUND(BL8369,4))</f>
        <v>0.317</v>
      </c>
      <c r="BQ8369" s="157">
        <f>IF('1b-NaturalGas'!$T$91="no","not applicable (based on previous answers)",ROUND(BL8369,4))</f>
        <v>0.317</v>
      </c>
    </row>
    <row r="8370" spans="30:69" x14ac:dyDescent="0.25">
      <c r="AD8370" s="157">
        <f t="shared" si="277"/>
        <v>0.31900000000000023</v>
      </c>
      <c r="AE8370" s="157">
        <f>IF('1a-Electricity'!$T$77="no","",ROUND(AD8370,4))</f>
        <v>0.31900000000000001</v>
      </c>
      <c r="AF8370" s="157">
        <f>IF('1a-Electricity'!$T$78="no","",ROUND(AD8370,4))</f>
        <v>0.31900000000000001</v>
      </c>
      <c r="AG8370" s="157">
        <f>IF('1a-Electricity'!$T$79="no","",ROUND(AD8370,4))</f>
        <v>0.31900000000000001</v>
      </c>
      <c r="BL8370" s="157">
        <f t="shared" si="278"/>
        <v>0.31800000000000023</v>
      </c>
      <c r="BM8370" s="157">
        <f>IF('1b-NaturalGas'!$T$87="no","",ROUND(BL8370,4))</f>
        <v>0.318</v>
      </c>
      <c r="BN8370" s="157">
        <f>IF('1b-NaturalGas'!$T$88="no","",ROUND(BL8370,4))</f>
        <v>0.318</v>
      </c>
      <c r="BO8370" s="157">
        <f>IF('1b-NaturalGas'!$T$89="no","",ROUND(BL8370,4))</f>
        <v>0.318</v>
      </c>
      <c r="BP8370" s="157">
        <f>IF('1b-NaturalGas'!$T$90="no","not applicable (based on previous answers)",ROUND(BL8370,4))</f>
        <v>0.318</v>
      </c>
      <c r="BQ8370" s="157">
        <f>IF('1b-NaturalGas'!$T$91="no","not applicable (based on previous answers)",ROUND(BL8370,4))</f>
        <v>0.318</v>
      </c>
    </row>
    <row r="8371" spans="30:69" x14ac:dyDescent="0.25">
      <c r="AD8371" s="157">
        <f t="shared" si="277"/>
        <v>0.32000000000000023</v>
      </c>
      <c r="AE8371" s="157">
        <f>IF('1a-Electricity'!$T$77="no","",ROUND(AD8371,4))</f>
        <v>0.32</v>
      </c>
      <c r="AF8371" s="157">
        <f>IF('1a-Electricity'!$T$78="no","",ROUND(AD8371,4))</f>
        <v>0.32</v>
      </c>
      <c r="AG8371" s="157">
        <f>IF('1a-Electricity'!$T$79="no","",ROUND(AD8371,4))</f>
        <v>0.32</v>
      </c>
      <c r="BL8371" s="157">
        <f t="shared" si="278"/>
        <v>0.31900000000000023</v>
      </c>
      <c r="BM8371" s="157">
        <f>IF('1b-NaturalGas'!$T$87="no","",ROUND(BL8371,4))</f>
        <v>0.31900000000000001</v>
      </c>
      <c r="BN8371" s="157">
        <f>IF('1b-NaturalGas'!$T$88="no","",ROUND(BL8371,4))</f>
        <v>0.31900000000000001</v>
      </c>
      <c r="BO8371" s="157">
        <f>IF('1b-NaturalGas'!$T$89="no","",ROUND(BL8371,4))</f>
        <v>0.31900000000000001</v>
      </c>
      <c r="BP8371" s="157">
        <f>IF('1b-NaturalGas'!$T$90="no","not applicable (based on previous answers)",ROUND(BL8371,4))</f>
        <v>0.31900000000000001</v>
      </c>
      <c r="BQ8371" s="157">
        <f>IF('1b-NaturalGas'!$T$91="no","not applicable (based on previous answers)",ROUND(BL8371,4))</f>
        <v>0.31900000000000001</v>
      </c>
    </row>
    <row r="8372" spans="30:69" x14ac:dyDescent="0.25">
      <c r="AD8372" s="157">
        <f t="shared" si="277"/>
        <v>0.32100000000000023</v>
      </c>
      <c r="AE8372" s="157">
        <f>IF('1a-Electricity'!$T$77="no","",ROUND(AD8372,4))</f>
        <v>0.32100000000000001</v>
      </c>
      <c r="AF8372" s="157">
        <f>IF('1a-Electricity'!$T$78="no","",ROUND(AD8372,4))</f>
        <v>0.32100000000000001</v>
      </c>
      <c r="AG8372" s="157">
        <f>IF('1a-Electricity'!$T$79="no","",ROUND(AD8372,4))</f>
        <v>0.32100000000000001</v>
      </c>
      <c r="BL8372" s="157">
        <f t="shared" si="278"/>
        <v>0.32000000000000023</v>
      </c>
      <c r="BM8372" s="157">
        <f>IF('1b-NaturalGas'!$T$87="no","",ROUND(BL8372,4))</f>
        <v>0.32</v>
      </c>
      <c r="BN8372" s="157">
        <f>IF('1b-NaturalGas'!$T$88="no","",ROUND(BL8372,4))</f>
        <v>0.32</v>
      </c>
      <c r="BO8372" s="157">
        <f>IF('1b-NaturalGas'!$T$89="no","",ROUND(BL8372,4))</f>
        <v>0.32</v>
      </c>
      <c r="BP8372" s="157">
        <f>IF('1b-NaturalGas'!$T$90="no","not applicable (based on previous answers)",ROUND(BL8372,4))</f>
        <v>0.32</v>
      </c>
      <c r="BQ8372" s="157">
        <f>IF('1b-NaturalGas'!$T$91="no","not applicable (based on previous answers)",ROUND(BL8372,4))</f>
        <v>0.32</v>
      </c>
    </row>
    <row r="8373" spans="30:69" x14ac:dyDescent="0.25">
      <c r="AD8373" s="157">
        <f t="shared" si="277"/>
        <v>0.32200000000000023</v>
      </c>
      <c r="AE8373" s="157">
        <f>IF('1a-Electricity'!$T$77="no","",ROUND(AD8373,4))</f>
        <v>0.32200000000000001</v>
      </c>
      <c r="AF8373" s="157">
        <f>IF('1a-Electricity'!$T$78="no","",ROUND(AD8373,4))</f>
        <v>0.32200000000000001</v>
      </c>
      <c r="AG8373" s="157">
        <f>IF('1a-Electricity'!$T$79="no","",ROUND(AD8373,4))</f>
        <v>0.32200000000000001</v>
      </c>
      <c r="BL8373" s="157">
        <f t="shared" si="278"/>
        <v>0.32100000000000023</v>
      </c>
      <c r="BM8373" s="157">
        <f>IF('1b-NaturalGas'!$T$87="no","",ROUND(BL8373,4))</f>
        <v>0.32100000000000001</v>
      </c>
      <c r="BN8373" s="157">
        <f>IF('1b-NaturalGas'!$T$88="no","",ROUND(BL8373,4))</f>
        <v>0.32100000000000001</v>
      </c>
      <c r="BO8373" s="157">
        <f>IF('1b-NaturalGas'!$T$89="no","",ROUND(BL8373,4))</f>
        <v>0.32100000000000001</v>
      </c>
      <c r="BP8373" s="157">
        <f>IF('1b-NaturalGas'!$T$90="no","not applicable (based on previous answers)",ROUND(BL8373,4))</f>
        <v>0.32100000000000001</v>
      </c>
      <c r="BQ8373" s="157">
        <f>IF('1b-NaturalGas'!$T$91="no","not applicable (based on previous answers)",ROUND(BL8373,4))</f>
        <v>0.32100000000000001</v>
      </c>
    </row>
    <row r="8374" spans="30:69" x14ac:dyDescent="0.25">
      <c r="AD8374" s="157">
        <f t="shared" si="277"/>
        <v>0.32300000000000023</v>
      </c>
      <c r="AE8374" s="157">
        <f>IF('1a-Electricity'!$T$77="no","",ROUND(AD8374,4))</f>
        <v>0.32300000000000001</v>
      </c>
      <c r="AF8374" s="157">
        <f>IF('1a-Electricity'!$T$78="no","",ROUND(AD8374,4))</f>
        <v>0.32300000000000001</v>
      </c>
      <c r="AG8374" s="157">
        <f>IF('1a-Electricity'!$T$79="no","",ROUND(AD8374,4))</f>
        <v>0.32300000000000001</v>
      </c>
      <c r="BL8374" s="157">
        <f t="shared" si="278"/>
        <v>0.32200000000000023</v>
      </c>
      <c r="BM8374" s="157">
        <f>IF('1b-NaturalGas'!$T$87="no","",ROUND(BL8374,4))</f>
        <v>0.32200000000000001</v>
      </c>
      <c r="BN8374" s="157">
        <f>IF('1b-NaturalGas'!$T$88="no","",ROUND(BL8374,4))</f>
        <v>0.32200000000000001</v>
      </c>
      <c r="BO8374" s="157">
        <f>IF('1b-NaturalGas'!$T$89="no","",ROUND(BL8374,4))</f>
        <v>0.32200000000000001</v>
      </c>
      <c r="BP8374" s="157">
        <f>IF('1b-NaturalGas'!$T$90="no","not applicable (based on previous answers)",ROUND(BL8374,4))</f>
        <v>0.32200000000000001</v>
      </c>
      <c r="BQ8374" s="157">
        <f>IF('1b-NaturalGas'!$T$91="no","not applicable (based on previous answers)",ROUND(BL8374,4))</f>
        <v>0.32200000000000001</v>
      </c>
    </row>
    <row r="8375" spans="30:69" x14ac:dyDescent="0.25">
      <c r="AD8375" s="157">
        <f t="shared" si="277"/>
        <v>0.32400000000000023</v>
      </c>
      <c r="AE8375" s="157">
        <f>IF('1a-Electricity'!$T$77="no","",ROUND(AD8375,4))</f>
        <v>0.32400000000000001</v>
      </c>
      <c r="AF8375" s="157">
        <f>IF('1a-Electricity'!$T$78="no","",ROUND(AD8375,4))</f>
        <v>0.32400000000000001</v>
      </c>
      <c r="AG8375" s="157">
        <f>IF('1a-Electricity'!$T$79="no","",ROUND(AD8375,4))</f>
        <v>0.32400000000000001</v>
      </c>
      <c r="BL8375" s="157">
        <f t="shared" si="278"/>
        <v>0.32300000000000023</v>
      </c>
      <c r="BM8375" s="157">
        <f>IF('1b-NaturalGas'!$T$87="no","",ROUND(BL8375,4))</f>
        <v>0.32300000000000001</v>
      </c>
      <c r="BN8375" s="157">
        <f>IF('1b-NaturalGas'!$T$88="no","",ROUND(BL8375,4))</f>
        <v>0.32300000000000001</v>
      </c>
      <c r="BO8375" s="157">
        <f>IF('1b-NaturalGas'!$T$89="no","",ROUND(BL8375,4))</f>
        <v>0.32300000000000001</v>
      </c>
      <c r="BP8375" s="157">
        <f>IF('1b-NaturalGas'!$T$90="no","not applicable (based on previous answers)",ROUND(BL8375,4))</f>
        <v>0.32300000000000001</v>
      </c>
      <c r="BQ8375" s="157">
        <f>IF('1b-NaturalGas'!$T$91="no","not applicable (based on previous answers)",ROUND(BL8375,4))</f>
        <v>0.32300000000000001</v>
      </c>
    </row>
    <row r="8376" spans="30:69" x14ac:dyDescent="0.25">
      <c r="AD8376" s="157">
        <f t="shared" si="277"/>
        <v>0.32500000000000023</v>
      </c>
      <c r="AE8376" s="157">
        <f>IF('1a-Electricity'!$T$77="no","",ROUND(AD8376,4))</f>
        <v>0.32500000000000001</v>
      </c>
      <c r="AF8376" s="157">
        <f>IF('1a-Electricity'!$T$78="no","",ROUND(AD8376,4))</f>
        <v>0.32500000000000001</v>
      </c>
      <c r="AG8376" s="157">
        <f>IF('1a-Electricity'!$T$79="no","",ROUND(AD8376,4))</f>
        <v>0.32500000000000001</v>
      </c>
      <c r="BL8376" s="157">
        <f t="shared" si="278"/>
        <v>0.32400000000000023</v>
      </c>
      <c r="BM8376" s="157">
        <f>IF('1b-NaturalGas'!$T$87="no","",ROUND(BL8376,4))</f>
        <v>0.32400000000000001</v>
      </c>
      <c r="BN8376" s="157">
        <f>IF('1b-NaturalGas'!$T$88="no","",ROUND(BL8376,4))</f>
        <v>0.32400000000000001</v>
      </c>
      <c r="BO8376" s="157">
        <f>IF('1b-NaturalGas'!$T$89="no","",ROUND(BL8376,4))</f>
        <v>0.32400000000000001</v>
      </c>
      <c r="BP8376" s="157">
        <f>IF('1b-NaturalGas'!$T$90="no","not applicable (based on previous answers)",ROUND(BL8376,4))</f>
        <v>0.32400000000000001</v>
      </c>
      <c r="BQ8376" s="157">
        <f>IF('1b-NaturalGas'!$T$91="no","not applicable (based on previous answers)",ROUND(BL8376,4))</f>
        <v>0.32400000000000001</v>
      </c>
    </row>
    <row r="8377" spans="30:69" x14ac:dyDescent="0.25">
      <c r="AD8377" s="157">
        <f t="shared" si="277"/>
        <v>0.32600000000000023</v>
      </c>
      <c r="AE8377" s="157">
        <f>IF('1a-Electricity'!$T$77="no","",ROUND(AD8377,4))</f>
        <v>0.32600000000000001</v>
      </c>
      <c r="AF8377" s="157">
        <f>IF('1a-Electricity'!$T$78="no","",ROUND(AD8377,4))</f>
        <v>0.32600000000000001</v>
      </c>
      <c r="AG8377" s="157">
        <f>IF('1a-Electricity'!$T$79="no","",ROUND(AD8377,4))</f>
        <v>0.32600000000000001</v>
      </c>
      <c r="BL8377" s="157">
        <f t="shared" si="278"/>
        <v>0.32500000000000023</v>
      </c>
      <c r="BM8377" s="157">
        <f>IF('1b-NaturalGas'!$T$87="no","",ROUND(BL8377,4))</f>
        <v>0.32500000000000001</v>
      </c>
      <c r="BN8377" s="157">
        <f>IF('1b-NaturalGas'!$T$88="no","",ROUND(BL8377,4))</f>
        <v>0.32500000000000001</v>
      </c>
      <c r="BO8377" s="157">
        <f>IF('1b-NaturalGas'!$T$89="no","",ROUND(BL8377,4))</f>
        <v>0.32500000000000001</v>
      </c>
      <c r="BP8377" s="157">
        <f>IF('1b-NaturalGas'!$T$90="no","not applicable (based on previous answers)",ROUND(BL8377,4))</f>
        <v>0.32500000000000001</v>
      </c>
      <c r="BQ8377" s="157">
        <f>IF('1b-NaturalGas'!$T$91="no","not applicable (based on previous answers)",ROUND(BL8377,4))</f>
        <v>0.32500000000000001</v>
      </c>
    </row>
    <row r="8378" spans="30:69" x14ac:dyDescent="0.25">
      <c r="AD8378" s="157">
        <f t="shared" si="277"/>
        <v>0.32700000000000023</v>
      </c>
      <c r="AE8378" s="157">
        <f>IF('1a-Electricity'!$T$77="no","",ROUND(AD8378,4))</f>
        <v>0.32700000000000001</v>
      </c>
      <c r="AF8378" s="157">
        <f>IF('1a-Electricity'!$T$78="no","",ROUND(AD8378,4))</f>
        <v>0.32700000000000001</v>
      </c>
      <c r="AG8378" s="157">
        <f>IF('1a-Electricity'!$T$79="no","",ROUND(AD8378,4))</f>
        <v>0.32700000000000001</v>
      </c>
      <c r="BL8378" s="157">
        <f t="shared" si="278"/>
        <v>0.32600000000000023</v>
      </c>
      <c r="BM8378" s="157">
        <f>IF('1b-NaturalGas'!$T$87="no","",ROUND(BL8378,4))</f>
        <v>0.32600000000000001</v>
      </c>
      <c r="BN8378" s="157">
        <f>IF('1b-NaturalGas'!$T$88="no","",ROUND(BL8378,4))</f>
        <v>0.32600000000000001</v>
      </c>
      <c r="BO8378" s="157">
        <f>IF('1b-NaturalGas'!$T$89="no","",ROUND(BL8378,4))</f>
        <v>0.32600000000000001</v>
      </c>
      <c r="BP8378" s="157">
        <f>IF('1b-NaturalGas'!$T$90="no","not applicable (based on previous answers)",ROUND(BL8378,4))</f>
        <v>0.32600000000000001</v>
      </c>
      <c r="BQ8378" s="157">
        <f>IF('1b-NaturalGas'!$T$91="no","not applicable (based on previous answers)",ROUND(BL8378,4))</f>
        <v>0.32600000000000001</v>
      </c>
    </row>
    <row r="8379" spans="30:69" x14ac:dyDescent="0.25">
      <c r="AD8379" s="157">
        <f t="shared" si="277"/>
        <v>0.32800000000000024</v>
      </c>
      <c r="AE8379" s="157">
        <f>IF('1a-Electricity'!$T$77="no","",ROUND(AD8379,4))</f>
        <v>0.32800000000000001</v>
      </c>
      <c r="AF8379" s="157">
        <f>IF('1a-Electricity'!$T$78="no","",ROUND(AD8379,4))</f>
        <v>0.32800000000000001</v>
      </c>
      <c r="AG8379" s="157">
        <f>IF('1a-Electricity'!$T$79="no","",ROUND(AD8379,4))</f>
        <v>0.32800000000000001</v>
      </c>
      <c r="BL8379" s="157">
        <f t="shared" si="278"/>
        <v>0.32700000000000023</v>
      </c>
      <c r="BM8379" s="157">
        <f>IF('1b-NaturalGas'!$T$87="no","",ROUND(BL8379,4))</f>
        <v>0.32700000000000001</v>
      </c>
      <c r="BN8379" s="157">
        <f>IF('1b-NaturalGas'!$T$88="no","",ROUND(BL8379,4))</f>
        <v>0.32700000000000001</v>
      </c>
      <c r="BO8379" s="157">
        <f>IF('1b-NaturalGas'!$T$89="no","",ROUND(BL8379,4))</f>
        <v>0.32700000000000001</v>
      </c>
      <c r="BP8379" s="157">
        <f>IF('1b-NaturalGas'!$T$90="no","not applicable (based on previous answers)",ROUND(BL8379,4))</f>
        <v>0.32700000000000001</v>
      </c>
      <c r="BQ8379" s="157">
        <f>IF('1b-NaturalGas'!$T$91="no","not applicable (based on previous answers)",ROUND(BL8379,4))</f>
        <v>0.32700000000000001</v>
      </c>
    </row>
    <row r="8380" spans="30:69" x14ac:dyDescent="0.25">
      <c r="AD8380" s="157">
        <f t="shared" si="277"/>
        <v>0.32900000000000024</v>
      </c>
      <c r="AE8380" s="157">
        <f>IF('1a-Electricity'!$T$77="no","",ROUND(AD8380,4))</f>
        <v>0.32900000000000001</v>
      </c>
      <c r="AF8380" s="157">
        <f>IF('1a-Electricity'!$T$78="no","",ROUND(AD8380,4))</f>
        <v>0.32900000000000001</v>
      </c>
      <c r="AG8380" s="157">
        <f>IF('1a-Electricity'!$T$79="no","",ROUND(AD8380,4))</f>
        <v>0.32900000000000001</v>
      </c>
      <c r="BL8380" s="157">
        <f t="shared" si="278"/>
        <v>0.32800000000000024</v>
      </c>
      <c r="BM8380" s="157">
        <f>IF('1b-NaturalGas'!$T$87="no","",ROUND(BL8380,4))</f>
        <v>0.32800000000000001</v>
      </c>
      <c r="BN8380" s="157">
        <f>IF('1b-NaturalGas'!$T$88="no","",ROUND(BL8380,4))</f>
        <v>0.32800000000000001</v>
      </c>
      <c r="BO8380" s="157">
        <f>IF('1b-NaturalGas'!$T$89="no","",ROUND(BL8380,4))</f>
        <v>0.32800000000000001</v>
      </c>
      <c r="BP8380" s="157">
        <f>IF('1b-NaturalGas'!$T$90="no","not applicable (based on previous answers)",ROUND(BL8380,4))</f>
        <v>0.32800000000000001</v>
      </c>
      <c r="BQ8380" s="157">
        <f>IF('1b-NaturalGas'!$T$91="no","not applicable (based on previous answers)",ROUND(BL8380,4))</f>
        <v>0.32800000000000001</v>
      </c>
    </row>
    <row r="8381" spans="30:69" x14ac:dyDescent="0.25">
      <c r="AD8381" s="157">
        <f t="shared" si="277"/>
        <v>0.33000000000000024</v>
      </c>
      <c r="AE8381" s="157">
        <f>IF('1a-Electricity'!$T$77="no","",ROUND(AD8381,4))</f>
        <v>0.33</v>
      </c>
      <c r="AF8381" s="157">
        <f>IF('1a-Electricity'!$T$78="no","",ROUND(AD8381,4))</f>
        <v>0.33</v>
      </c>
      <c r="AG8381" s="157">
        <f>IF('1a-Electricity'!$T$79="no","",ROUND(AD8381,4))</f>
        <v>0.33</v>
      </c>
      <c r="BL8381" s="157">
        <f t="shared" si="278"/>
        <v>0.32900000000000024</v>
      </c>
      <c r="BM8381" s="157">
        <f>IF('1b-NaturalGas'!$T$87="no","",ROUND(BL8381,4))</f>
        <v>0.32900000000000001</v>
      </c>
      <c r="BN8381" s="157">
        <f>IF('1b-NaturalGas'!$T$88="no","",ROUND(BL8381,4))</f>
        <v>0.32900000000000001</v>
      </c>
      <c r="BO8381" s="157">
        <f>IF('1b-NaturalGas'!$T$89="no","",ROUND(BL8381,4))</f>
        <v>0.32900000000000001</v>
      </c>
      <c r="BP8381" s="157">
        <f>IF('1b-NaturalGas'!$T$90="no","not applicable (based on previous answers)",ROUND(BL8381,4))</f>
        <v>0.32900000000000001</v>
      </c>
      <c r="BQ8381" s="157">
        <f>IF('1b-NaturalGas'!$T$91="no","not applicable (based on previous answers)",ROUND(BL8381,4))</f>
        <v>0.32900000000000001</v>
      </c>
    </row>
    <row r="8382" spans="30:69" x14ac:dyDescent="0.25">
      <c r="AD8382" s="157">
        <f t="shared" si="277"/>
        <v>0.33100000000000024</v>
      </c>
      <c r="AE8382" s="157">
        <f>IF('1a-Electricity'!$T$77="no","",ROUND(AD8382,4))</f>
        <v>0.33100000000000002</v>
      </c>
      <c r="AF8382" s="157">
        <f>IF('1a-Electricity'!$T$78="no","",ROUND(AD8382,4))</f>
        <v>0.33100000000000002</v>
      </c>
      <c r="AG8382" s="157">
        <f>IF('1a-Electricity'!$T$79="no","",ROUND(AD8382,4))</f>
        <v>0.33100000000000002</v>
      </c>
      <c r="BL8382" s="157">
        <f t="shared" si="278"/>
        <v>0.33000000000000024</v>
      </c>
      <c r="BM8382" s="157">
        <f>IF('1b-NaturalGas'!$T$87="no","",ROUND(BL8382,4))</f>
        <v>0.33</v>
      </c>
      <c r="BN8382" s="157">
        <f>IF('1b-NaturalGas'!$T$88="no","",ROUND(BL8382,4))</f>
        <v>0.33</v>
      </c>
      <c r="BO8382" s="157">
        <f>IF('1b-NaturalGas'!$T$89="no","",ROUND(BL8382,4))</f>
        <v>0.33</v>
      </c>
      <c r="BP8382" s="157">
        <f>IF('1b-NaturalGas'!$T$90="no","not applicable (based on previous answers)",ROUND(BL8382,4))</f>
        <v>0.33</v>
      </c>
      <c r="BQ8382" s="157">
        <f>IF('1b-NaturalGas'!$T$91="no","not applicable (based on previous answers)",ROUND(BL8382,4))</f>
        <v>0.33</v>
      </c>
    </row>
    <row r="8383" spans="30:69" x14ac:dyDescent="0.25">
      <c r="AD8383" s="157">
        <f t="shared" si="277"/>
        <v>0.33200000000000024</v>
      </c>
      <c r="AE8383" s="157">
        <f>IF('1a-Electricity'!$T$77="no","",ROUND(AD8383,4))</f>
        <v>0.33200000000000002</v>
      </c>
      <c r="AF8383" s="157">
        <f>IF('1a-Electricity'!$T$78="no","",ROUND(AD8383,4))</f>
        <v>0.33200000000000002</v>
      </c>
      <c r="AG8383" s="157">
        <f>IF('1a-Electricity'!$T$79="no","",ROUND(AD8383,4))</f>
        <v>0.33200000000000002</v>
      </c>
      <c r="BL8383" s="157">
        <f t="shared" si="278"/>
        <v>0.33100000000000024</v>
      </c>
      <c r="BM8383" s="157">
        <f>IF('1b-NaturalGas'!$T$87="no","",ROUND(BL8383,4))</f>
        <v>0.33100000000000002</v>
      </c>
      <c r="BN8383" s="157">
        <f>IF('1b-NaturalGas'!$T$88="no","",ROUND(BL8383,4))</f>
        <v>0.33100000000000002</v>
      </c>
      <c r="BO8383" s="157">
        <f>IF('1b-NaturalGas'!$T$89="no","",ROUND(BL8383,4))</f>
        <v>0.33100000000000002</v>
      </c>
      <c r="BP8383" s="157">
        <f>IF('1b-NaturalGas'!$T$90="no","not applicable (based on previous answers)",ROUND(BL8383,4))</f>
        <v>0.33100000000000002</v>
      </c>
      <c r="BQ8383" s="157">
        <f>IF('1b-NaturalGas'!$T$91="no","not applicable (based on previous answers)",ROUND(BL8383,4))</f>
        <v>0.33100000000000002</v>
      </c>
    </row>
    <row r="8384" spans="30:69" x14ac:dyDescent="0.25">
      <c r="AD8384" s="157">
        <f t="shared" si="277"/>
        <v>0.33300000000000024</v>
      </c>
      <c r="AE8384" s="157">
        <f>IF('1a-Electricity'!$T$77="no","",ROUND(AD8384,4))</f>
        <v>0.33300000000000002</v>
      </c>
      <c r="AF8384" s="157">
        <f>IF('1a-Electricity'!$T$78="no","",ROUND(AD8384,4))</f>
        <v>0.33300000000000002</v>
      </c>
      <c r="AG8384" s="157">
        <f>IF('1a-Electricity'!$T$79="no","",ROUND(AD8384,4))</f>
        <v>0.33300000000000002</v>
      </c>
      <c r="BL8384" s="157">
        <f t="shared" si="278"/>
        <v>0.33200000000000024</v>
      </c>
      <c r="BM8384" s="157">
        <f>IF('1b-NaturalGas'!$T$87="no","",ROUND(BL8384,4))</f>
        <v>0.33200000000000002</v>
      </c>
      <c r="BN8384" s="157">
        <f>IF('1b-NaturalGas'!$T$88="no","",ROUND(BL8384,4))</f>
        <v>0.33200000000000002</v>
      </c>
      <c r="BO8384" s="157">
        <f>IF('1b-NaturalGas'!$T$89="no","",ROUND(BL8384,4))</f>
        <v>0.33200000000000002</v>
      </c>
      <c r="BP8384" s="157">
        <f>IF('1b-NaturalGas'!$T$90="no","not applicable (based on previous answers)",ROUND(BL8384,4))</f>
        <v>0.33200000000000002</v>
      </c>
      <c r="BQ8384" s="157">
        <f>IF('1b-NaturalGas'!$T$91="no","not applicable (based on previous answers)",ROUND(BL8384,4))</f>
        <v>0.33200000000000002</v>
      </c>
    </row>
    <row r="8385" spans="30:69" x14ac:dyDescent="0.25">
      <c r="AD8385" s="157">
        <f t="shared" si="277"/>
        <v>0.33400000000000024</v>
      </c>
      <c r="AE8385" s="157">
        <f>IF('1a-Electricity'!$T$77="no","",ROUND(AD8385,4))</f>
        <v>0.33400000000000002</v>
      </c>
      <c r="AF8385" s="157">
        <f>IF('1a-Electricity'!$T$78="no","",ROUND(AD8385,4))</f>
        <v>0.33400000000000002</v>
      </c>
      <c r="AG8385" s="157">
        <f>IF('1a-Electricity'!$T$79="no","",ROUND(AD8385,4))</f>
        <v>0.33400000000000002</v>
      </c>
      <c r="BL8385" s="157">
        <f t="shared" si="278"/>
        <v>0.33300000000000024</v>
      </c>
      <c r="BM8385" s="157">
        <f>IF('1b-NaturalGas'!$T$87="no","",ROUND(BL8385,4))</f>
        <v>0.33300000000000002</v>
      </c>
      <c r="BN8385" s="157">
        <f>IF('1b-NaturalGas'!$T$88="no","",ROUND(BL8385,4))</f>
        <v>0.33300000000000002</v>
      </c>
      <c r="BO8385" s="157">
        <f>IF('1b-NaturalGas'!$T$89="no","",ROUND(BL8385,4))</f>
        <v>0.33300000000000002</v>
      </c>
      <c r="BP8385" s="157">
        <f>IF('1b-NaturalGas'!$T$90="no","not applicable (based on previous answers)",ROUND(BL8385,4))</f>
        <v>0.33300000000000002</v>
      </c>
      <c r="BQ8385" s="157">
        <f>IF('1b-NaturalGas'!$T$91="no","not applicable (based on previous answers)",ROUND(BL8385,4))</f>
        <v>0.33300000000000002</v>
      </c>
    </row>
    <row r="8386" spans="30:69" x14ac:dyDescent="0.25">
      <c r="AD8386" s="157">
        <f t="shared" si="277"/>
        <v>0.33500000000000024</v>
      </c>
      <c r="AE8386" s="157">
        <f>IF('1a-Electricity'!$T$77="no","",ROUND(AD8386,4))</f>
        <v>0.33500000000000002</v>
      </c>
      <c r="AF8386" s="157">
        <f>IF('1a-Electricity'!$T$78="no","",ROUND(AD8386,4))</f>
        <v>0.33500000000000002</v>
      </c>
      <c r="AG8386" s="157">
        <f>IF('1a-Electricity'!$T$79="no","",ROUND(AD8386,4))</f>
        <v>0.33500000000000002</v>
      </c>
      <c r="BL8386" s="157">
        <f t="shared" si="278"/>
        <v>0.33400000000000024</v>
      </c>
      <c r="BM8386" s="157">
        <f>IF('1b-NaturalGas'!$T$87="no","",ROUND(BL8386,4))</f>
        <v>0.33400000000000002</v>
      </c>
      <c r="BN8386" s="157">
        <f>IF('1b-NaturalGas'!$T$88="no","",ROUND(BL8386,4))</f>
        <v>0.33400000000000002</v>
      </c>
      <c r="BO8386" s="157">
        <f>IF('1b-NaturalGas'!$T$89="no","",ROUND(BL8386,4))</f>
        <v>0.33400000000000002</v>
      </c>
      <c r="BP8386" s="157">
        <f>IF('1b-NaturalGas'!$T$90="no","not applicable (based on previous answers)",ROUND(BL8386,4))</f>
        <v>0.33400000000000002</v>
      </c>
      <c r="BQ8386" s="157">
        <f>IF('1b-NaturalGas'!$T$91="no","not applicable (based on previous answers)",ROUND(BL8386,4))</f>
        <v>0.33400000000000002</v>
      </c>
    </row>
    <row r="8387" spans="30:69" x14ac:dyDescent="0.25">
      <c r="AD8387" s="157">
        <f t="shared" si="277"/>
        <v>0.33600000000000024</v>
      </c>
      <c r="AE8387" s="157">
        <f>IF('1a-Electricity'!$T$77="no","",ROUND(AD8387,4))</f>
        <v>0.33600000000000002</v>
      </c>
      <c r="AF8387" s="157">
        <f>IF('1a-Electricity'!$T$78="no","",ROUND(AD8387,4))</f>
        <v>0.33600000000000002</v>
      </c>
      <c r="AG8387" s="157">
        <f>IF('1a-Electricity'!$T$79="no","",ROUND(AD8387,4))</f>
        <v>0.33600000000000002</v>
      </c>
      <c r="BL8387" s="157">
        <f t="shared" si="278"/>
        <v>0.33500000000000024</v>
      </c>
      <c r="BM8387" s="157">
        <f>IF('1b-NaturalGas'!$T$87="no","",ROUND(BL8387,4))</f>
        <v>0.33500000000000002</v>
      </c>
      <c r="BN8387" s="157">
        <f>IF('1b-NaturalGas'!$T$88="no","",ROUND(BL8387,4))</f>
        <v>0.33500000000000002</v>
      </c>
      <c r="BO8387" s="157">
        <f>IF('1b-NaturalGas'!$T$89="no","",ROUND(BL8387,4))</f>
        <v>0.33500000000000002</v>
      </c>
      <c r="BP8387" s="157">
        <f>IF('1b-NaturalGas'!$T$90="no","not applicable (based on previous answers)",ROUND(BL8387,4))</f>
        <v>0.33500000000000002</v>
      </c>
      <c r="BQ8387" s="157">
        <f>IF('1b-NaturalGas'!$T$91="no","not applicable (based on previous answers)",ROUND(BL8387,4))</f>
        <v>0.33500000000000002</v>
      </c>
    </row>
    <row r="8388" spans="30:69" x14ac:dyDescent="0.25">
      <c r="AD8388" s="157">
        <f t="shared" si="277"/>
        <v>0.33700000000000024</v>
      </c>
      <c r="AE8388" s="157">
        <f>IF('1a-Electricity'!$T$77="no","",ROUND(AD8388,4))</f>
        <v>0.33700000000000002</v>
      </c>
      <c r="AF8388" s="157">
        <f>IF('1a-Electricity'!$T$78="no","",ROUND(AD8388,4))</f>
        <v>0.33700000000000002</v>
      </c>
      <c r="AG8388" s="157">
        <f>IF('1a-Electricity'!$T$79="no","",ROUND(AD8388,4))</f>
        <v>0.33700000000000002</v>
      </c>
      <c r="BL8388" s="157">
        <f t="shared" si="278"/>
        <v>0.33600000000000024</v>
      </c>
      <c r="BM8388" s="157">
        <f>IF('1b-NaturalGas'!$T$87="no","",ROUND(BL8388,4))</f>
        <v>0.33600000000000002</v>
      </c>
      <c r="BN8388" s="157">
        <f>IF('1b-NaturalGas'!$T$88="no","",ROUND(BL8388,4))</f>
        <v>0.33600000000000002</v>
      </c>
      <c r="BO8388" s="157">
        <f>IF('1b-NaturalGas'!$T$89="no","",ROUND(BL8388,4))</f>
        <v>0.33600000000000002</v>
      </c>
      <c r="BP8388" s="157">
        <f>IF('1b-NaturalGas'!$T$90="no","not applicable (based on previous answers)",ROUND(BL8388,4))</f>
        <v>0.33600000000000002</v>
      </c>
      <c r="BQ8388" s="157">
        <f>IF('1b-NaturalGas'!$T$91="no","not applicable (based on previous answers)",ROUND(BL8388,4))</f>
        <v>0.33600000000000002</v>
      </c>
    </row>
    <row r="8389" spans="30:69" x14ac:dyDescent="0.25">
      <c r="AD8389" s="157">
        <f t="shared" si="277"/>
        <v>0.33800000000000024</v>
      </c>
      <c r="AE8389" s="157">
        <f>IF('1a-Electricity'!$T$77="no","",ROUND(AD8389,4))</f>
        <v>0.33800000000000002</v>
      </c>
      <c r="AF8389" s="157">
        <f>IF('1a-Electricity'!$T$78="no","",ROUND(AD8389,4))</f>
        <v>0.33800000000000002</v>
      </c>
      <c r="AG8389" s="157">
        <f>IF('1a-Electricity'!$T$79="no","",ROUND(AD8389,4))</f>
        <v>0.33800000000000002</v>
      </c>
      <c r="BL8389" s="157">
        <f t="shared" si="278"/>
        <v>0.33700000000000024</v>
      </c>
      <c r="BM8389" s="157">
        <f>IF('1b-NaturalGas'!$T$87="no","",ROUND(BL8389,4))</f>
        <v>0.33700000000000002</v>
      </c>
      <c r="BN8389" s="157">
        <f>IF('1b-NaturalGas'!$T$88="no","",ROUND(BL8389,4))</f>
        <v>0.33700000000000002</v>
      </c>
      <c r="BO8389" s="157">
        <f>IF('1b-NaturalGas'!$T$89="no","",ROUND(BL8389,4))</f>
        <v>0.33700000000000002</v>
      </c>
      <c r="BP8389" s="157">
        <f>IF('1b-NaturalGas'!$T$90="no","not applicable (based on previous answers)",ROUND(BL8389,4))</f>
        <v>0.33700000000000002</v>
      </c>
      <c r="BQ8389" s="157">
        <f>IF('1b-NaturalGas'!$T$91="no","not applicable (based on previous answers)",ROUND(BL8389,4))</f>
        <v>0.33700000000000002</v>
      </c>
    </row>
    <row r="8390" spans="30:69" x14ac:dyDescent="0.25">
      <c r="AD8390" s="157">
        <f t="shared" si="277"/>
        <v>0.33900000000000025</v>
      </c>
      <c r="AE8390" s="157">
        <f>IF('1a-Electricity'!$T$77="no","",ROUND(AD8390,4))</f>
        <v>0.33900000000000002</v>
      </c>
      <c r="AF8390" s="157">
        <f>IF('1a-Electricity'!$T$78="no","",ROUND(AD8390,4))</f>
        <v>0.33900000000000002</v>
      </c>
      <c r="AG8390" s="157">
        <f>IF('1a-Electricity'!$T$79="no","",ROUND(AD8390,4))</f>
        <v>0.33900000000000002</v>
      </c>
      <c r="BL8390" s="157">
        <f t="shared" si="278"/>
        <v>0.33800000000000024</v>
      </c>
      <c r="BM8390" s="157">
        <f>IF('1b-NaturalGas'!$T$87="no","",ROUND(BL8390,4))</f>
        <v>0.33800000000000002</v>
      </c>
      <c r="BN8390" s="157">
        <f>IF('1b-NaturalGas'!$T$88="no","",ROUND(BL8390,4))</f>
        <v>0.33800000000000002</v>
      </c>
      <c r="BO8390" s="157">
        <f>IF('1b-NaturalGas'!$T$89="no","",ROUND(BL8390,4))</f>
        <v>0.33800000000000002</v>
      </c>
      <c r="BP8390" s="157">
        <f>IF('1b-NaturalGas'!$T$90="no","not applicable (based on previous answers)",ROUND(BL8390,4))</f>
        <v>0.33800000000000002</v>
      </c>
      <c r="BQ8390" s="157">
        <f>IF('1b-NaturalGas'!$T$91="no","not applicable (based on previous answers)",ROUND(BL8390,4))</f>
        <v>0.33800000000000002</v>
      </c>
    </row>
    <row r="8391" spans="30:69" x14ac:dyDescent="0.25">
      <c r="AD8391" s="157">
        <f t="shared" si="277"/>
        <v>0.34000000000000025</v>
      </c>
      <c r="AE8391" s="157">
        <f>IF('1a-Electricity'!$T$77="no","",ROUND(AD8391,4))</f>
        <v>0.34</v>
      </c>
      <c r="AF8391" s="157">
        <f>IF('1a-Electricity'!$T$78="no","",ROUND(AD8391,4))</f>
        <v>0.34</v>
      </c>
      <c r="AG8391" s="157">
        <f>IF('1a-Electricity'!$T$79="no","",ROUND(AD8391,4))</f>
        <v>0.34</v>
      </c>
      <c r="BL8391" s="157">
        <f t="shared" si="278"/>
        <v>0.33900000000000025</v>
      </c>
      <c r="BM8391" s="157">
        <f>IF('1b-NaturalGas'!$T$87="no","",ROUND(BL8391,4))</f>
        <v>0.33900000000000002</v>
      </c>
      <c r="BN8391" s="157">
        <f>IF('1b-NaturalGas'!$T$88="no","",ROUND(BL8391,4))</f>
        <v>0.33900000000000002</v>
      </c>
      <c r="BO8391" s="157">
        <f>IF('1b-NaturalGas'!$T$89="no","",ROUND(BL8391,4))</f>
        <v>0.33900000000000002</v>
      </c>
      <c r="BP8391" s="157">
        <f>IF('1b-NaturalGas'!$T$90="no","not applicable (based on previous answers)",ROUND(BL8391,4))</f>
        <v>0.33900000000000002</v>
      </c>
      <c r="BQ8391" s="157">
        <f>IF('1b-NaturalGas'!$T$91="no","not applicable (based on previous answers)",ROUND(BL8391,4))</f>
        <v>0.33900000000000002</v>
      </c>
    </row>
    <row r="8392" spans="30:69" x14ac:dyDescent="0.25">
      <c r="AD8392" s="157">
        <f t="shared" si="277"/>
        <v>0.34100000000000025</v>
      </c>
      <c r="AE8392" s="157">
        <f>IF('1a-Electricity'!$T$77="no","",ROUND(AD8392,4))</f>
        <v>0.34100000000000003</v>
      </c>
      <c r="AF8392" s="157">
        <f>IF('1a-Electricity'!$T$78="no","",ROUND(AD8392,4))</f>
        <v>0.34100000000000003</v>
      </c>
      <c r="AG8392" s="157">
        <f>IF('1a-Electricity'!$T$79="no","",ROUND(AD8392,4))</f>
        <v>0.34100000000000003</v>
      </c>
      <c r="BL8392" s="157">
        <f t="shared" si="278"/>
        <v>0.34000000000000025</v>
      </c>
      <c r="BM8392" s="157">
        <f>IF('1b-NaturalGas'!$T$87="no","",ROUND(BL8392,4))</f>
        <v>0.34</v>
      </c>
      <c r="BN8392" s="157">
        <f>IF('1b-NaturalGas'!$T$88="no","",ROUND(BL8392,4))</f>
        <v>0.34</v>
      </c>
      <c r="BO8392" s="157">
        <f>IF('1b-NaturalGas'!$T$89="no","",ROUND(BL8392,4))</f>
        <v>0.34</v>
      </c>
      <c r="BP8392" s="157">
        <f>IF('1b-NaturalGas'!$T$90="no","not applicable (based on previous answers)",ROUND(BL8392,4))</f>
        <v>0.34</v>
      </c>
      <c r="BQ8392" s="157">
        <f>IF('1b-NaturalGas'!$T$91="no","not applicable (based on previous answers)",ROUND(BL8392,4))</f>
        <v>0.34</v>
      </c>
    </row>
    <row r="8393" spans="30:69" x14ac:dyDescent="0.25">
      <c r="AD8393" s="157">
        <f t="shared" si="277"/>
        <v>0.34200000000000025</v>
      </c>
      <c r="AE8393" s="157">
        <f>IF('1a-Electricity'!$T$77="no","",ROUND(AD8393,4))</f>
        <v>0.34200000000000003</v>
      </c>
      <c r="AF8393" s="157">
        <f>IF('1a-Electricity'!$T$78="no","",ROUND(AD8393,4))</f>
        <v>0.34200000000000003</v>
      </c>
      <c r="AG8393" s="157">
        <f>IF('1a-Electricity'!$T$79="no","",ROUND(AD8393,4))</f>
        <v>0.34200000000000003</v>
      </c>
      <c r="BL8393" s="157">
        <f t="shared" si="278"/>
        <v>0.34100000000000025</v>
      </c>
      <c r="BM8393" s="157">
        <f>IF('1b-NaturalGas'!$T$87="no","",ROUND(BL8393,4))</f>
        <v>0.34100000000000003</v>
      </c>
      <c r="BN8393" s="157">
        <f>IF('1b-NaturalGas'!$T$88="no","",ROUND(BL8393,4))</f>
        <v>0.34100000000000003</v>
      </c>
      <c r="BO8393" s="157">
        <f>IF('1b-NaturalGas'!$T$89="no","",ROUND(BL8393,4))</f>
        <v>0.34100000000000003</v>
      </c>
      <c r="BP8393" s="157">
        <f>IF('1b-NaturalGas'!$T$90="no","not applicable (based on previous answers)",ROUND(BL8393,4))</f>
        <v>0.34100000000000003</v>
      </c>
      <c r="BQ8393" s="157">
        <f>IF('1b-NaturalGas'!$T$91="no","not applicable (based on previous answers)",ROUND(BL8393,4))</f>
        <v>0.34100000000000003</v>
      </c>
    </row>
    <row r="8394" spans="30:69" x14ac:dyDescent="0.25">
      <c r="AD8394" s="157">
        <f t="shared" si="277"/>
        <v>0.34300000000000025</v>
      </c>
      <c r="AE8394" s="157">
        <f>IF('1a-Electricity'!$T$77="no","",ROUND(AD8394,4))</f>
        <v>0.34300000000000003</v>
      </c>
      <c r="AF8394" s="157">
        <f>IF('1a-Electricity'!$T$78="no","",ROUND(AD8394,4))</f>
        <v>0.34300000000000003</v>
      </c>
      <c r="AG8394" s="157">
        <f>IF('1a-Electricity'!$T$79="no","",ROUND(AD8394,4))</f>
        <v>0.34300000000000003</v>
      </c>
      <c r="BL8394" s="157">
        <f t="shared" si="278"/>
        <v>0.34200000000000025</v>
      </c>
      <c r="BM8394" s="157">
        <f>IF('1b-NaturalGas'!$T$87="no","",ROUND(BL8394,4))</f>
        <v>0.34200000000000003</v>
      </c>
      <c r="BN8394" s="157">
        <f>IF('1b-NaturalGas'!$T$88="no","",ROUND(BL8394,4))</f>
        <v>0.34200000000000003</v>
      </c>
      <c r="BO8394" s="157">
        <f>IF('1b-NaturalGas'!$T$89="no","",ROUND(BL8394,4))</f>
        <v>0.34200000000000003</v>
      </c>
      <c r="BP8394" s="157">
        <f>IF('1b-NaturalGas'!$T$90="no","not applicable (based on previous answers)",ROUND(BL8394,4))</f>
        <v>0.34200000000000003</v>
      </c>
      <c r="BQ8394" s="157">
        <f>IF('1b-NaturalGas'!$T$91="no","not applicable (based on previous answers)",ROUND(BL8394,4))</f>
        <v>0.34200000000000003</v>
      </c>
    </row>
    <row r="8395" spans="30:69" x14ac:dyDescent="0.25">
      <c r="AD8395" s="157">
        <f t="shared" si="277"/>
        <v>0.34400000000000025</v>
      </c>
      <c r="AE8395" s="157">
        <f>IF('1a-Electricity'!$T$77="no","",ROUND(AD8395,4))</f>
        <v>0.34399999999999997</v>
      </c>
      <c r="AF8395" s="157">
        <f>IF('1a-Electricity'!$T$78="no","",ROUND(AD8395,4))</f>
        <v>0.34399999999999997</v>
      </c>
      <c r="AG8395" s="157">
        <f>IF('1a-Electricity'!$T$79="no","",ROUND(AD8395,4))</f>
        <v>0.34399999999999997</v>
      </c>
      <c r="BL8395" s="157">
        <f t="shared" si="278"/>
        <v>0.34300000000000025</v>
      </c>
      <c r="BM8395" s="157">
        <f>IF('1b-NaturalGas'!$T$87="no","",ROUND(BL8395,4))</f>
        <v>0.34300000000000003</v>
      </c>
      <c r="BN8395" s="157">
        <f>IF('1b-NaturalGas'!$T$88="no","",ROUND(BL8395,4))</f>
        <v>0.34300000000000003</v>
      </c>
      <c r="BO8395" s="157">
        <f>IF('1b-NaturalGas'!$T$89="no","",ROUND(BL8395,4))</f>
        <v>0.34300000000000003</v>
      </c>
      <c r="BP8395" s="157">
        <f>IF('1b-NaturalGas'!$T$90="no","not applicable (based on previous answers)",ROUND(BL8395,4))</f>
        <v>0.34300000000000003</v>
      </c>
      <c r="BQ8395" s="157">
        <f>IF('1b-NaturalGas'!$T$91="no","not applicable (based on previous answers)",ROUND(BL8395,4))</f>
        <v>0.34300000000000003</v>
      </c>
    </row>
    <row r="8396" spans="30:69" x14ac:dyDescent="0.25">
      <c r="AD8396" s="157">
        <f t="shared" si="277"/>
        <v>0.34500000000000025</v>
      </c>
      <c r="AE8396" s="157">
        <f>IF('1a-Electricity'!$T$77="no","",ROUND(AD8396,4))</f>
        <v>0.34499999999999997</v>
      </c>
      <c r="AF8396" s="157">
        <f>IF('1a-Electricity'!$T$78="no","",ROUND(AD8396,4))</f>
        <v>0.34499999999999997</v>
      </c>
      <c r="AG8396" s="157">
        <f>IF('1a-Electricity'!$T$79="no","",ROUND(AD8396,4))</f>
        <v>0.34499999999999997</v>
      </c>
      <c r="BL8396" s="157">
        <f t="shared" si="278"/>
        <v>0.34400000000000025</v>
      </c>
      <c r="BM8396" s="157">
        <f>IF('1b-NaturalGas'!$T$87="no","",ROUND(BL8396,4))</f>
        <v>0.34399999999999997</v>
      </c>
      <c r="BN8396" s="157">
        <f>IF('1b-NaturalGas'!$T$88="no","",ROUND(BL8396,4))</f>
        <v>0.34399999999999997</v>
      </c>
      <c r="BO8396" s="157">
        <f>IF('1b-NaturalGas'!$T$89="no","",ROUND(BL8396,4))</f>
        <v>0.34399999999999997</v>
      </c>
      <c r="BP8396" s="157">
        <f>IF('1b-NaturalGas'!$T$90="no","not applicable (based on previous answers)",ROUND(BL8396,4))</f>
        <v>0.34399999999999997</v>
      </c>
      <c r="BQ8396" s="157">
        <f>IF('1b-NaturalGas'!$T$91="no","not applicable (based on previous answers)",ROUND(BL8396,4))</f>
        <v>0.34399999999999997</v>
      </c>
    </row>
    <row r="8397" spans="30:69" x14ac:dyDescent="0.25">
      <c r="AD8397" s="157">
        <f t="shared" si="277"/>
        <v>0.34600000000000025</v>
      </c>
      <c r="AE8397" s="157">
        <f>IF('1a-Electricity'!$T$77="no","",ROUND(AD8397,4))</f>
        <v>0.34599999999999997</v>
      </c>
      <c r="AF8397" s="157">
        <f>IF('1a-Electricity'!$T$78="no","",ROUND(AD8397,4))</f>
        <v>0.34599999999999997</v>
      </c>
      <c r="AG8397" s="157">
        <f>IF('1a-Electricity'!$T$79="no","",ROUND(AD8397,4))</f>
        <v>0.34599999999999997</v>
      </c>
      <c r="BL8397" s="157">
        <f t="shared" si="278"/>
        <v>0.34500000000000025</v>
      </c>
      <c r="BM8397" s="157">
        <f>IF('1b-NaturalGas'!$T$87="no","",ROUND(BL8397,4))</f>
        <v>0.34499999999999997</v>
      </c>
      <c r="BN8397" s="157">
        <f>IF('1b-NaturalGas'!$T$88="no","",ROUND(BL8397,4))</f>
        <v>0.34499999999999997</v>
      </c>
      <c r="BO8397" s="157">
        <f>IF('1b-NaturalGas'!$T$89="no","",ROUND(BL8397,4))</f>
        <v>0.34499999999999997</v>
      </c>
      <c r="BP8397" s="157">
        <f>IF('1b-NaturalGas'!$T$90="no","not applicable (based on previous answers)",ROUND(BL8397,4))</f>
        <v>0.34499999999999997</v>
      </c>
      <c r="BQ8397" s="157">
        <f>IF('1b-NaturalGas'!$T$91="no","not applicable (based on previous answers)",ROUND(BL8397,4))</f>
        <v>0.34499999999999997</v>
      </c>
    </row>
    <row r="8398" spans="30:69" x14ac:dyDescent="0.25">
      <c r="AD8398" s="157">
        <f t="shared" si="277"/>
        <v>0.34700000000000025</v>
      </c>
      <c r="AE8398" s="157">
        <f>IF('1a-Electricity'!$T$77="no","",ROUND(AD8398,4))</f>
        <v>0.34699999999999998</v>
      </c>
      <c r="AF8398" s="157">
        <f>IF('1a-Electricity'!$T$78="no","",ROUND(AD8398,4))</f>
        <v>0.34699999999999998</v>
      </c>
      <c r="AG8398" s="157">
        <f>IF('1a-Electricity'!$T$79="no","",ROUND(AD8398,4))</f>
        <v>0.34699999999999998</v>
      </c>
      <c r="BL8398" s="157">
        <f t="shared" si="278"/>
        <v>0.34600000000000025</v>
      </c>
      <c r="BM8398" s="157">
        <f>IF('1b-NaturalGas'!$T$87="no","",ROUND(BL8398,4))</f>
        <v>0.34599999999999997</v>
      </c>
      <c r="BN8398" s="157">
        <f>IF('1b-NaturalGas'!$T$88="no","",ROUND(BL8398,4))</f>
        <v>0.34599999999999997</v>
      </c>
      <c r="BO8398" s="157">
        <f>IF('1b-NaturalGas'!$T$89="no","",ROUND(BL8398,4))</f>
        <v>0.34599999999999997</v>
      </c>
      <c r="BP8398" s="157">
        <f>IF('1b-NaturalGas'!$T$90="no","not applicable (based on previous answers)",ROUND(BL8398,4))</f>
        <v>0.34599999999999997</v>
      </c>
      <c r="BQ8398" s="157">
        <f>IF('1b-NaturalGas'!$T$91="no","not applicable (based on previous answers)",ROUND(BL8398,4))</f>
        <v>0.34599999999999997</v>
      </c>
    </row>
    <row r="8399" spans="30:69" x14ac:dyDescent="0.25">
      <c r="AD8399" s="157">
        <f t="shared" si="277"/>
        <v>0.34800000000000025</v>
      </c>
      <c r="AE8399" s="157">
        <f>IF('1a-Electricity'!$T$77="no","",ROUND(AD8399,4))</f>
        <v>0.34799999999999998</v>
      </c>
      <c r="AF8399" s="157">
        <f>IF('1a-Electricity'!$T$78="no","",ROUND(AD8399,4))</f>
        <v>0.34799999999999998</v>
      </c>
      <c r="AG8399" s="157">
        <f>IF('1a-Electricity'!$T$79="no","",ROUND(AD8399,4))</f>
        <v>0.34799999999999998</v>
      </c>
      <c r="BL8399" s="157">
        <f t="shared" si="278"/>
        <v>0.34700000000000025</v>
      </c>
      <c r="BM8399" s="157">
        <f>IF('1b-NaturalGas'!$T$87="no","",ROUND(BL8399,4))</f>
        <v>0.34699999999999998</v>
      </c>
      <c r="BN8399" s="157">
        <f>IF('1b-NaturalGas'!$T$88="no","",ROUND(BL8399,4))</f>
        <v>0.34699999999999998</v>
      </c>
      <c r="BO8399" s="157">
        <f>IF('1b-NaturalGas'!$T$89="no","",ROUND(BL8399,4))</f>
        <v>0.34699999999999998</v>
      </c>
      <c r="BP8399" s="157">
        <f>IF('1b-NaturalGas'!$T$90="no","not applicable (based on previous answers)",ROUND(BL8399,4))</f>
        <v>0.34699999999999998</v>
      </c>
      <c r="BQ8399" s="157">
        <f>IF('1b-NaturalGas'!$T$91="no","not applicable (based on previous answers)",ROUND(BL8399,4))</f>
        <v>0.34699999999999998</v>
      </c>
    </row>
    <row r="8400" spans="30:69" x14ac:dyDescent="0.25">
      <c r="AD8400" s="157">
        <f t="shared" si="277"/>
        <v>0.34900000000000025</v>
      </c>
      <c r="AE8400" s="157">
        <f>IF('1a-Electricity'!$T$77="no","",ROUND(AD8400,4))</f>
        <v>0.34899999999999998</v>
      </c>
      <c r="AF8400" s="157">
        <f>IF('1a-Electricity'!$T$78="no","",ROUND(AD8400,4))</f>
        <v>0.34899999999999998</v>
      </c>
      <c r="AG8400" s="157">
        <f>IF('1a-Electricity'!$T$79="no","",ROUND(AD8400,4))</f>
        <v>0.34899999999999998</v>
      </c>
      <c r="BL8400" s="157">
        <f t="shared" si="278"/>
        <v>0.34800000000000025</v>
      </c>
      <c r="BM8400" s="157">
        <f>IF('1b-NaturalGas'!$T$87="no","",ROUND(BL8400,4))</f>
        <v>0.34799999999999998</v>
      </c>
      <c r="BN8400" s="157">
        <f>IF('1b-NaturalGas'!$T$88="no","",ROUND(BL8400,4))</f>
        <v>0.34799999999999998</v>
      </c>
      <c r="BO8400" s="157">
        <f>IF('1b-NaturalGas'!$T$89="no","",ROUND(BL8400,4))</f>
        <v>0.34799999999999998</v>
      </c>
      <c r="BP8400" s="157">
        <f>IF('1b-NaturalGas'!$T$90="no","not applicable (based on previous answers)",ROUND(BL8400,4))</f>
        <v>0.34799999999999998</v>
      </c>
      <c r="BQ8400" s="157">
        <f>IF('1b-NaturalGas'!$T$91="no","not applicable (based on previous answers)",ROUND(BL8400,4))</f>
        <v>0.34799999999999998</v>
      </c>
    </row>
    <row r="8401" spans="30:69" x14ac:dyDescent="0.25">
      <c r="AD8401" s="157">
        <f t="shared" si="277"/>
        <v>0.35000000000000026</v>
      </c>
      <c r="AE8401" s="157">
        <f>IF('1a-Electricity'!$T$77="no","",ROUND(AD8401,4))</f>
        <v>0.35</v>
      </c>
      <c r="AF8401" s="157">
        <f>IF('1a-Electricity'!$T$78="no","",ROUND(AD8401,4))</f>
        <v>0.35</v>
      </c>
      <c r="AG8401" s="157">
        <f>IF('1a-Electricity'!$T$79="no","",ROUND(AD8401,4))</f>
        <v>0.35</v>
      </c>
      <c r="BL8401" s="157">
        <f t="shared" si="278"/>
        <v>0.34900000000000025</v>
      </c>
      <c r="BM8401" s="157">
        <f>IF('1b-NaturalGas'!$T$87="no","",ROUND(BL8401,4))</f>
        <v>0.34899999999999998</v>
      </c>
      <c r="BN8401" s="157">
        <f>IF('1b-NaturalGas'!$T$88="no","",ROUND(BL8401,4))</f>
        <v>0.34899999999999998</v>
      </c>
      <c r="BO8401" s="157">
        <f>IF('1b-NaturalGas'!$T$89="no","",ROUND(BL8401,4))</f>
        <v>0.34899999999999998</v>
      </c>
      <c r="BP8401" s="157">
        <f>IF('1b-NaturalGas'!$T$90="no","not applicable (based on previous answers)",ROUND(BL8401,4))</f>
        <v>0.34899999999999998</v>
      </c>
      <c r="BQ8401" s="157">
        <f>IF('1b-NaturalGas'!$T$91="no","not applicable (based on previous answers)",ROUND(BL8401,4))</f>
        <v>0.34899999999999998</v>
      </c>
    </row>
    <row r="8402" spans="30:69" x14ac:dyDescent="0.25">
      <c r="AD8402" s="157">
        <f t="shared" si="277"/>
        <v>0.35100000000000026</v>
      </c>
      <c r="AE8402" s="157">
        <f>IF('1a-Electricity'!$T$77="no","",ROUND(AD8402,4))</f>
        <v>0.35099999999999998</v>
      </c>
      <c r="AF8402" s="157">
        <f>IF('1a-Electricity'!$T$78="no","",ROUND(AD8402,4))</f>
        <v>0.35099999999999998</v>
      </c>
      <c r="AG8402" s="157">
        <f>IF('1a-Electricity'!$T$79="no","",ROUND(AD8402,4))</f>
        <v>0.35099999999999998</v>
      </c>
      <c r="BL8402" s="157">
        <f t="shared" si="278"/>
        <v>0.35000000000000026</v>
      </c>
      <c r="BM8402" s="157">
        <f>IF('1b-NaturalGas'!$T$87="no","",ROUND(BL8402,4))</f>
        <v>0.35</v>
      </c>
      <c r="BN8402" s="157">
        <f>IF('1b-NaturalGas'!$T$88="no","",ROUND(BL8402,4))</f>
        <v>0.35</v>
      </c>
      <c r="BO8402" s="157">
        <f>IF('1b-NaturalGas'!$T$89="no","",ROUND(BL8402,4))</f>
        <v>0.35</v>
      </c>
      <c r="BP8402" s="157">
        <f>IF('1b-NaturalGas'!$T$90="no","not applicable (based on previous answers)",ROUND(BL8402,4))</f>
        <v>0.35</v>
      </c>
      <c r="BQ8402" s="157">
        <f>IF('1b-NaturalGas'!$T$91="no","not applicable (based on previous answers)",ROUND(BL8402,4))</f>
        <v>0.35</v>
      </c>
    </row>
    <row r="8403" spans="30:69" x14ac:dyDescent="0.25">
      <c r="AD8403" s="157">
        <f t="shared" si="277"/>
        <v>0.35200000000000026</v>
      </c>
      <c r="AE8403" s="157">
        <f>IF('1a-Electricity'!$T$77="no","",ROUND(AD8403,4))</f>
        <v>0.35199999999999998</v>
      </c>
      <c r="AF8403" s="157">
        <f>IF('1a-Electricity'!$T$78="no","",ROUND(AD8403,4))</f>
        <v>0.35199999999999998</v>
      </c>
      <c r="AG8403" s="157">
        <f>IF('1a-Electricity'!$T$79="no","",ROUND(AD8403,4))</f>
        <v>0.35199999999999998</v>
      </c>
      <c r="BL8403" s="157">
        <f t="shared" si="278"/>
        <v>0.35100000000000026</v>
      </c>
      <c r="BM8403" s="157">
        <f>IF('1b-NaturalGas'!$T$87="no","",ROUND(BL8403,4))</f>
        <v>0.35099999999999998</v>
      </c>
      <c r="BN8403" s="157">
        <f>IF('1b-NaturalGas'!$T$88="no","",ROUND(BL8403,4))</f>
        <v>0.35099999999999998</v>
      </c>
      <c r="BO8403" s="157">
        <f>IF('1b-NaturalGas'!$T$89="no","",ROUND(BL8403,4))</f>
        <v>0.35099999999999998</v>
      </c>
      <c r="BP8403" s="157">
        <f>IF('1b-NaturalGas'!$T$90="no","not applicable (based on previous answers)",ROUND(BL8403,4))</f>
        <v>0.35099999999999998</v>
      </c>
      <c r="BQ8403" s="157">
        <f>IF('1b-NaturalGas'!$T$91="no","not applicable (based on previous answers)",ROUND(BL8403,4))</f>
        <v>0.35099999999999998</v>
      </c>
    </row>
    <row r="8404" spans="30:69" x14ac:dyDescent="0.25">
      <c r="AD8404" s="157">
        <f t="shared" si="277"/>
        <v>0.35300000000000026</v>
      </c>
      <c r="AE8404" s="157">
        <f>IF('1a-Electricity'!$T$77="no","",ROUND(AD8404,4))</f>
        <v>0.35299999999999998</v>
      </c>
      <c r="AF8404" s="157">
        <f>IF('1a-Electricity'!$T$78="no","",ROUND(AD8404,4))</f>
        <v>0.35299999999999998</v>
      </c>
      <c r="AG8404" s="157">
        <f>IF('1a-Electricity'!$T$79="no","",ROUND(AD8404,4))</f>
        <v>0.35299999999999998</v>
      </c>
      <c r="BL8404" s="157">
        <f t="shared" si="278"/>
        <v>0.35200000000000026</v>
      </c>
      <c r="BM8404" s="157">
        <f>IF('1b-NaturalGas'!$T$87="no","",ROUND(BL8404,4))</f>
        <v>0.35199999999999998</v>
      </c>
      <c r="BN8404" s="157">
        <f>IF('1b-NaturalGas'!$T$88="no","",ROUND(BL8404,4))</f>
        <v>0.35199999999999998</v>
      </c>
      <c r="BO8404" s="157">
        <f>IF('1b-NaturalGas'!$T$89="no","",ROUND(BL8404,4))</f>
        <v>0.35199999999999998</v>
      </c>
      <c r="BP8404" s="157">
        <f>IF('1b-NaturalGas'!$T$90="no","not applicable (based on previous answers)",ROUND(BL8404,4))</f>
        <v>0.35199999999999998</v>
      </c>
      <c r="BQ8404" s="157">
        <f>IF('1b-NaturalGas'!$T$91="no","not applicable (based on previous answers)",ROUND(BL8404,4))</f>
        <v>0.35199999999999998</v>
      </c>
    </row>
    <row r="8405" spans="30:69" x14ac:dyDescent="0.25">
      <c r="AD8405" s="157">
        <f t="shared" si="277"/>
        <v>0.35400000000000026</v>
      </c>
      <c r="AE8405" s="157">
        <f>IF('1a-Electricity'!$T$77="no","",ROUND(AD8405,4))</f>
        <v>0.35399999999999998</v>
      </c>
      <c r="AF8405" s="157">
        <f>IF('1a-Electricity'!$T$78="no","",ROUND(AD8405,4))</f>
        <v>0.35399999999999998</v>
      </c>
      <c r="AG8405" s="157">
        <f>IF('1a-Electricity'!$T$79="no","",ROUND(AD8405,4))</f>
        <v>0.35399999999999998</v>
      </c>
      <c r="BL8405" s="157">
        <f t="shared" si="278"/>
        <v>0.35300000000000026</v>
      </c>
      <c r="BM8405" s="157">
        <f>IF('1b-NaturalGas'!$T$87="no","",ROUND(BL8405,4))</f>
        <v>0.35299999999999998</v>
      </c>
      <c r="BN8405" s="157">
        <f>IF('1b-NaturalGas'!$T$88="no","",ROUND(BL8405,4))</f>
        <v>0.35299999999999998</v>
      </c>
      <c r="BO8405" s="157">
        <f>IF('1b-NaturalGas'!$T$89="no","",ROUND(BL8405,4))</f>
        <v>0.35299999999999998</v>
      </c>
      <c r="BP8405" s="157">
        <f>IF('1b-NaturalGas'!$T$90="no","not applicable (based on previous answers)",ROUND(BL8405,4))</f>
        <v>0.35299999999999998</v>
      </c>
      <c r="BQ8405" s="157">
        <f>IF('1b-NaturalGas'!$T$91="no","not applicable (based on previous answers)",ROUND(BL8405,4))</f>
        <v>0.35299999999999998</v>
      </c>
    </row>
    <row r="8406" spans="30:69" x14ac:dyDescent="0.25">
      <c r="AD8406" s="157">
        <f t="shared" si="277"/>
        <v>0.35500000000000026</v>
      </c>
      <c r="AE8406" s="157">
        <f>IF('1a-Electricity'!$T$77="no","",ROUND(AD8406,4))</f>
        <v>0.35499999999999998</v>
      </c>
      <c r="AF8406" s="157">
        <f>IF('1a-Electricity'!$T$78="no","",ROUND(AD8406,4))</f>
        <v>0.35499999999999998</v>
      </c>
      <c r="AG8406" s="157">
        <f>IF('1a-Electricity'!$T$79="no","",ROUND(AD8406,4))</f>
        <v>0.35499999999999998</v>
      </c>
      <c r="BL8406" s="157">
        <f t="shared" si="278"/>
        <v>0.35400000000000026</v>
      </c>
      <c r="BM8406" s="157">
        <f>IF('1b-NaturalGas'!$T$87="no","",ROUND(BL8406,4))</f>
        <v>0.35399999999999998</v>
      </c>
      <c r="BN8406" s="157">
        <f>IF('1b-NaturalGas'!$T$88="no","",ROUND(BL8406,4))</f>
        <v>0.35399999999999998</v>
      </c>
      <c r="BO8406" s="157">
        <f>IF('1b-NaturalGas'!$T$89="no","",ROUND(BL8406,4))</f>
        <v>0.35399999999999998</v>
      </c>
      <c r="BP8406" s="157">
        <f>IF('1b-NaturalGas'!$T$90="no","not applicable (based on previous answers)",ROUND(BL8406,4))</f>
        <v>0.35399999999999998</v>
      </c>
      <c r="BQ8406" s="157">
        <f>IF('1b-NaturalGas'!$T$91="no","not applicable (based on previous answers)",ROUND(BL8406,4))</f>
        <v>0.35399999999999998</v>
      </c>
    </row>
    <row r="8407" spans="30:69" x14ac:dyDescent="0.25">
      <c r="AD8407" s="157">
        <f t="shared" si="277"/>
        <v>0.35600000000000026</v>
      </c>
      <c r="AE8407" s="157">
        <f>IF('1a-Electricity'!$T$77="no","",ROUND(AD8407,4))</f>
        <v>0.35599999999999998</v>
      </c>
      <c r="AF8407" s="157">
        <f>IF('1a-Electricity'!$T$78="no","",ROUND(AD8407,4))</f>
        <v>0.35599999999999998</v>
      </c>
      <c r="AG8407" s="157">
        <f>IF('1a-Electricity'!$T$79="no","",ROUND(AD8407,4))</f>
        <v>0.35599999999999998</v>
      </c>
      <c r="BL8407" s="157">
        <f t="shared" si="278"/>
        <v>0.35500000000000026</v>
      </c>
      <c r="BM8407" s="157">
        <f>IF('1b-NaturalGas'!$T$87="no","",ROUND(BL8407,4))</f>
        <v>0.35499999999999998</v>
      </c>
      <c r="BN8407" s="157">
        <f>IF('1b-NaturalGas'!$T$88="no","",ROUND(BL8407,4))</f>
        <v>0.35499999999999998</v>
      </c>
      <c r="BO8407" s="157">
        <f>IF('1b-NaturalGas'!$T$89="no","",ROUND(BL8407,4))</f>
        <v>0.35499999999999998</v>
      </c>
      <c r="BP8407" s="157">
        <f>IF('1b-NaturalGas'!$T$90="no","not applicable (based on previous answers)",ROUND(BL8407,4))</f>
        <v>0.35499999999999998</v>
      </c>
      <c r="BQ8407" s="157">
        <f>IF('1b-NaturalGas'!$T$91="no","not applicable (based on previous answers)",ROUND(BL8407,4))</f>
        <v>0.35499999999999998</v>
      </c>
    </row>
    <row r="8408" spans="30:69" x14ac:dyDescent="0.25">
      <c r="AD8408" s="157">
        <f t="shared" si="277"/>
        <v>0.35700000000000026</v>
      </c>
      <c r="AE8408" s="157">
        <f>IF('1a-Electricity'!$T$77="no","",ROUND(AD8408,4))</f>
        <v>0.35699999999999998</v>
      </c>
      <c r="AF8408" s="157">
        <f>IF('1a-Electricity'!$T$78="no","",ROUND(AD8408,4))</f>
        <v>0.35699999999999998</v>
      </c>
      <c r="AG8408" s="157">
        <f>IF('1a-Electricity'!$T$79="no","",ROUND(AD8408,4))</f>
        <v>0.35699999999999998</v>
      </c>
      <c r="BL8408" s="157">
        <f t="shared" si="278"/>
        <v>0.35600000000000026</v>
      </c>
      <c r="BM8408" s="157">
        <f>IF('1b-NaturalGas'!$T$87="no","",ROUND(BL8408,4))</f>
        <v>0.35599999999999998</v>
      </c>
      <c r="BN8408" s="157">
        <f>IF('1b-NaturalGas'!$T$88="no","",ROUND(BL8408,4))</f>
        <v>0.35599999999999998</v>
      </c>
      <c r="BO8408" s="157">
        <f>IF('1b-NaturalGas'!$T$89="no","",ROUND(BL8408,4))</f>
        <v>0.35599999999999998</v>
      </c>
      <c r="BP8408" s="157">
        <f>IF('1b-NaturalGas'!$T$90="no","not applicable (based on previous answers)",ROUND(BL8408,4))</f>
        <v>0.35599999999999998</v>
      </c>
      <c r="BQ8408" s="157">
        <f>IF('1b-NaturalGas'!$T$91="no","not applicable (based on previous answers)",ROUND(BL8408,4))</f>
        <v>0.35599999999999998</v>
      </c>
    </row>
    <row r="8409" spans="30:69" x14ac:dyDescent="0.25">
      <c r="AD8409" s="157">
        <f t="shared" si="277"/>
        <v>0.35800000000000026</v>
      </c>
      <c r="AE8409" s="157">
        <f>IF('1a-Electricity'!$T$77="no","",ROUND(AD8409,4))</f>
        <v>0.35799999999999998</v>
      </c>
      <c r="AF8409" s="157">
        <f>IF('1a-Electricity'!$T$78="no","",ROUND(AD8409,4))</f>
        <v>0.35799999999999998</v>
      </c>
      <c r="AG8409" s="157">
        <f>IF('1a-Electricity'!$T$79="no","",ROUND(AD8409,4))</f>
        <v>0.35799999999999998</v>
      </c>
      <c r="BL8409" s="157">
        <f t="shared" si="278"/>
        <v>0.35700000000000026</v>
      </c>
      <c r="BM8409" s="157">
        <f>IF('1b-NaturalGas'!$T$87="no","",ROUND(BL8409,4))</f>
        <v>0.35699999999999998</v>
      </c>
      <c r="BN8409" s="157">
        <f>IF('1b-NaturalGas'!$T$88="no","",ROUND(BL8409,4))</f>
        <v>0.35699999999999998</v>
      </c>
      <c r="BO8409" s="157">
        <f>IF('1b-NaturalGas'!$T$89="no","",ROUND(BL8409,4))</f>
        <v>0.35699999999999998</v>
      </c>
      <c r="BP8409" s="157">
        <f>IF('1b-NaturalGas'!$T$90="no","not applicable (based on previous answers)",ROUND(BL8409,4))</f>
        <v>0.35699999999999998</v>
      </c>
      <c r="BQ8409" s="157">
        <f>IF('1b-NaturalGas'!$T$91="no","not applicable (based on previous answers)",ROUND(BL8409,4))</f>
        <v>0.35699999999999998</v>
      </c>
    </row>
    <row r="8410" spans="30:69" x14ac:dyDescent="0.25">
      <c r="AD8410" s="157">
        <f t="shared" si="277"/>
        <v>0.35900000000000026</v>
      </c>
      <c r="AE8410" s="157">
        <f>IF('1a-Electricity'!$T$77="no","",ROUND(AD8410,4))</f>
        <v>0.35899999999999999</v>
      </c>
      <c r="AF8410" s="157">
        <f>IF('1a-Electricity'!$T$78="no","",ROUND(AD8410,4))</f>
        <v>0.35899999999999999</v>
      </c>
      <c r="AG8410" s="157">
        <f>IF('1a-Electricity'!$T$79="no","",ROUND(AD8410,4))</f>
        <v>0.35899999999999999</v>
      </c>
      <c r="BL8410" s="157">
        <f t="shared" si="278"/>
        <v>0.35800000000000026</v>
      </c>
      <c r="BM8410" s="157">
        <f>IF('1b-NaturalGas'!$T$87="no","",ROUND(BL8410,4))</f>
        <v>0.35799999999999998</v>
      </c>
      <c r="BN8410" s="157">
        <f>IF('1b-NaturalGas'!$T$88="no","",ROUND(BL8410,4))</f>
        <v>0.35799999999999998</v>
      </c>
      <c r="BO8410" s="157">
        <f>IF('1b-NaturalGas'!$T$89="no","",ROUND(BL8410,4))</f>
        <v>0.35799999999999998</v>
      </c>
      <c r="BP8410" s="157">
        <f>IF('1b-NaturalGas'!$T$90="no","not applicable (based on previous answers)",ROUND(BL8410,4))</f>
        <v>0.35799999999999998</v>
      </c>
      <c r="BQ8410" s="157">
        <f>IF('1b-NaturalGas'!$T$91="no","not applicable (based on previous answers)",ROUND(BL8410,4))</f>
        <v>0.35799999999999998</v>
      </c>
    </row>
    <row r="8411" spans="30:69" x14ac:dyDescent="0.25">
      <c r="AD8411" s="157">
        <f t="shared" si="277"/>
        <v>0.36000000000000026</v>
      </c>
      <c r="AE8411" s="157">
        <f>IF('1a-Electricity'!$T$77="no","",ROUND(AD8411,4))</f>
        <v>0.36</v>
      </c>
      <c r="AF8411" s="157">
        <f>IF('1a-Electricity'!$T$78="no","",ROUND(AD8411,4))</f>
        <v>0.36</v>
      </c>
      <c r="AG8411" s="157">
        <f>IF('1a-Electricity'!$T$79="no","",ROUND(AD8411,4))</f>
        <v>0.36</v>
      </c>
      <c r="BL8411" s="157">
        <f t="shared" si="278"/>
        <v>0.35900000000000026</v>
      </c>
      <c r="BM8411" s="157">
        <f>IF('1b-NaturalGas'!$T$87="no","",ROUND(BL8411,4))</f>
        <v>0.35899999999999999</v>
      </c>
      <c r="BN8411" s="157">
        <f>IF('1b-NaturalGas'!$T$88="no","",ROUND(BL8411,4))</f>
        <v>0.35899999999999999</v>
      </c>
      <c r="BO8411" s="157">
        <f>IF('1b-NaturalGas'!$T$89="no","",ROUND(BL8411,4))</f>
        <v>0.35899999999999999</v>
      </c>
      <c r="BP8411" s="157">
        <f>IF('1b-NaturalGas'!$T$90="no","not applicable (based on previous answers)",ROUND(BL8411,4))</f>
        <v>0.35899999999999999</v>
      </c>
      <c r="BQ8411" s="157">
        <f>IF('1b-NaturalGas'!$T$91="no","not applicable (based on previous answers)",ROUND(BL8411,4))</f>
        <v>0.35899999999999999</v>
      </c>
    </row>
    <row r="8412" spans="30:69" x14ac:dyDescent="0.25">
      <c r="AD8412" s="157">
        <f t="shared" si="277"/>
        <v>0.36100000000000027</v>
      </c>
      <c r="AE8412" s="157">
        <f>IF('1a-Electricity'!$T$77="no","",ROUND(AD8412,4))</f>
        <v>0.36099999999999999</v>
      </c>
      <c r="AF8412" s="157">
        <f>IF('1a-Electricity'!$T$78="no","",ROUND(AD8412,4))</f>
        <v>0.36099999999999999</v>
      </c>
      <c r="AG8412" s="157">
        <f>IF('1a-Electricity'!$T$79="no","",ROUND(AD8412,4))</f>
        <v>0.36099999999999999</v>
      </c>
      <c r="BL8412" s="157">
        <f t="shared" si="278"/>
        <v>0.36000000000000026</v>
      </c>
      <c r="BM8412" s="157">
        <f>IF('1b-NaturalGas'!$T$87="no","",ROUND(BL8412,4))</f>
        <v>0.36</v>
      </c>
      <c r="BN8412" s="157">
        <f>IF('1b-NaturalGas'!$T$88="no","",ROUND(BL8412,4))</f>
        <v>0.36</v>
      </c>
      <c r="BO8412" s="157">
        <f>IF('1b-NaturalGas'!$T$89="no","",ROUND(BL8412,4))</f>
        <v>0.36</v>
      </c>
      <c r="BP8412" s="157">
        <f>IF('1b-NaturalGas'!$T$90="no","not applicable (based on previous answers)",ROUND(BL8412,4))</f>
        <v>0.36</v>
      </c>
      <c r="BQ8412" s="157">
        <f>IF('1b-NaturalGas'!$T$91="no","not applicable (based on previous answers)",ROUND(BL8412,4))</f>
        <v>0.36</v>
      </c>
    </row>
    <row r="8413" spans="30:69" x14ac:dyDescent="0.25">
      <c r="AD8413" s="157">
        <f t="shared" si="277"/>
        <v>0.36200000000000027</v>
      </c>
      <c r="AE8413" s="157">
        <f>IF('1a-Electricity'!$T$77="no","",ROUND(AD8413,4))</f>
        <v>0.36199999999999999</v>
      </c>
      <c r="AF8413" s="157">
        <f>IF('1a-Electricity'!$T$78="no","",ROUND(AD8413,4))</f>
        <v>0.36199999999999999</v>
      </c>
      <c r="AG8413" s="157">
        <f>IF('1a-Electricity'!$T$79="no","",ROUND(AD8413,4))</f>
        <v>0.36199999999999999</v>
      </c>
      <c r="BL8413" s="157">
        <f t="shared" si="278"/>
        <v>0.36100000000000027</v>
      </c>
      <c r="BM8413" s="157">
        <f>IF('1b-NaturalGas'!$T$87="no","",ROUND(BL8413,4))</f>
        <v>0.36099999999999999</v>
      </c>
      <c r="BN8413" s="157">
        <f>IF('1b-NaturalGas'!$T$88="no","",ROUND(BL8413,4))</f>
        <v>0.36099999999999999</v>
      </c>
      <c r="BO8413" s="157">
        <f>IF('1b-NaturalGas'!$T$89="no","",ROUND(BL8413,4))</f>
        <v>0.36099999999999999</v>
      </c>
      <c r="BP8413" s="157">
        <f>IF('1b-NaturalGas'!$T$90="no","not applicable (based on previous answers)",ROUND(BL8413,4))</f>
        <v>0.36099999999999999</v>
      </c>
      <c r="BQ8413" s="157">
        <f>IF('1b-NaturalGas'!$T$91="no","not applicable (based on previous answers)",ROUND(BL8413,4))</f>
        <v>0.36099999999999999</v>
      </c>
    </row>
    <row r="8414" spans="30:69" x14ac:dyDescent="0.25">
      <c r="AD8414" s="157">
        <f t="shared" si="277"/>
        <v>0.36300000000000027</v>
      </c>
      <c r="AE8414" s="157">
        <f>IF('1a-Electricity'!$T$77="no","",ROUND(AD8414,4))</f>
        <v>0.36299999999999999</v>
      </c>
      <c r="AF8414" s="157">
        <f>IF('1a-Electricity'!$T$78="no","",ROUND(AD8414,4))</f>
        <v>0.36299999999999999</v>
      </c>
      <c r="AG8414" s="157">
        <f>IF('1a-Electricity'!$T$79="no","",ROUND(AD8414,4))</f>
        <v>0.36299999999999999</v>
      </c>
      <c r="BL8414" s="157">
        <f t="shared" si="278"/>
        <v>0.36200000000000027</v>
      </c>
      <c r="BM8414" s="157">
        <f>IF('1b-NaturalGas'!$T$87="no","",ROUND(BL8414,4))</f>
        <v>0.36199999999999999</v>
      </c>
      <c r="BN8414" s="157">
        <f>IF('1b-NaturalGas'!$T$88="no","",ROUND(BL8414,4))</f>
        <v>0.36199999999999999</v>
      </c>
      <c r="BO8414" s="157">
        <f>IF('1b-NaturalGas'!$T$89="no","",ROUND(BL8414,4))</f>
        <v>0.36199999999999999</v>
      </c>
      <c r="BP8414" s="157">
        <f>IF('1b-NaturalGas'!$T$90="no","not applicable (based on previous answers)",ROUND(BL8414,4))</f>
        <v>0.36199999999999999</v>
      </c>
      <c r="BQ8414" s="157">
        <f>IF('1b-NaturalGas'!$T$91="no","not applicable (based on previous answers)",ROUND(BL8414,4))</f>
        <v>0.36199999999999999</v>
      </c>
    </row>
    <row r="8415" spans="30:69" x14ac:dyDescent="0.25">
      <c r="AD8415" s="157">
        <f t="shared" si="277"/>
        <v>0.36400000000000027</v>
      </c>
      <c r="AE8415" s="157">
        <f>IF('1a-Electricity'!$T$77="no","",ROUND(AD8415,4))</f>
        <v>0.36399999999999999</v>
      </c>
      <c r="AF8415" s="157">
        <f>IF('1a-Electricity'!$T$78="no","",ROUND(AD8415,4))</f>
        <v>0.36399999999999999</v>
      </c>
      <c r="AG8415" s="157">
        <f>IF('1a-Electricity'!$T$79="no","",ROUND(AD8415,4))</f>
        <v>0.36399999999999999</v>
      </c>
      <c r="BL8415" s="157">
        <f t="shared" si="278"/>
        <v>0.36300000000000027</v>
      </c>
      <c r="BM8415" s="157">
        <f>IF('1b-NaturalGas'!$T$87="no","",ROUND(BL8415,4))</f>
        <v>0.36299999999999999</v>
      </c>
      <c r="BN8415" s="157">
        <f>IF('1b-NaturalGas'!$T$88="no","",ROUND(BL8415,4))</f>
        <v>0.36299999999999999</v>
      </c>
      <c r="BO8415" s="157">
        <f>IF('1b-NaturalGas'!$T$89="no","",ROUND(BL8415,4))</f>
        <v>0.36299999999999999</v>
      </c>
      <c r="BP8415" s="157">
        <f>IF('1b-NaturalGas'!$T$90="no","not applicable (based on previous answers)",ROUND(BL8415,4))</f>
        <v>0.36299999999999999</v>
      </c>
      <c r="BQ8415" s="157">
        <f>IF('1b-NaturalGas'!$T$91="no","not applicable (based on previous answers)",ROUND(BL8415,4))</f>
        <v>0.36299999999999999</v>
      </c>
    </row>
    <row r="8416" spans="30:69" x14ac:dyDescent="0.25">
      <c r="AD8416" s="157">
        <f t="shared" si="277"/>
        <v>0.36500000000000027</v>
      </c>
      <c r="AE8416" s="157">
        <f>IF('1a-Electricity'!$T$77="no","",ROUND(AD8416,4))</f>
        <v>0.36499999999999999</v>
      </c>
      <c r="AF8416" s="157">
        <f>IF('1a-Electricity'!$T$78="no","",ROUND(AD8416,4))</f>
        <v>0.36499999999999999</v>
      </c>
      <c r="AG8416" s="157">
        <f>IF('1a-Electricity'!$T$79="no","",ROUND(AD8416,4))</f>
        <v>0.36499999999999999</v>
      </c>
      <c r="BL8416" s="157">
        <f t="shared" si="278"/>
        <v>0.36400000000000027</v>
      </c>
      <c r="BM8416" s="157">
        <f>IF('1b-NaturalGas'!$T$87="no","",ROUND(BL8416,4))</f>
        <v>0.36399999999999999</v>
      </c>
      <c r="BN8416" s="157">
        <f>IF('1b-NaturalGas'!$T$88="no","",ROUND(BL8416,4))</f>
        <v>0.36399999999999999</v>
      </c>
      <c r="BO8416" s="157">
        <f>IF('1b-NaturalGas'!$T$89="no","",ROUND(BL8416,4))</f>
        <v>0.36399999999999999</v>
      </c>
      <c r="BP8416" s="157">
        <f>IF('1b-NaturalGas'!$T$90="no","not applicable (based on previous answers)",ROUND(BL8416,4))</f>
        <v>0.36399999999999999</v>
      </c>
      <c r="BQ8416" s="157">
        <f>IF('1b-NaturalGas'!$T$91="no","not applicable (based on previous answers)",ROUND(BL8416,4))</f>
        <v>0.36399999999999999</v>
      </c>
    </row>
    <row r="8417" spans="30:69" x14ac:dyDescent="0.25">
      <c r="AD8417" s="157">
        <f t="shared" si="277"/>
        <v>0.36600000000000027</v>
      </c>
      <c r="AE8417" s="157">
        <f>IF('1a-Electricity'!$T$77="no","",ROUND(AD8417,4))</f>
        <v>0.36599999999999999</v>
      </c>
      <c r="AF8417" s="157">
        <f>IF('1a-Electricity'!$T$78="no","",ROUND(AD8417,4))</f>
        <v>0.36599999999999999</v>
      </c>
      <c r="AG8417" s="157">
        <f>IF('1a-Electricity'!$T$79="no","",ROUND(AD8417,4))</f>
        <v>0.36599999999999999</v>
      </c>
      <c r="BL8417" s="157">
        <f t="shared" si="278"/>
        <v>0.36500000000000027</v>
      </c>
      <c r="BM8417" s="157">
        <f>IF('1b-NaturalGas'!$T$87="no","",ROUND(BL8417,4))</f>
        <v>0.36499999999999999</v>
      </c>
      <c r="BN8417" s="157">
        <f>IF('1b-NaturalGas'!$T$88="no","",ROUND(BL8417,4))</f>
        <v>0.36499999999999999</v>
      </c>
      <c r="BO8417" s="157">
        <f>IF('1b-NaturalGas'!$T$89="no","",ROUND(BL8417,4))</f>
        <v>0.36499999999999999</v>
      </c>
      <c r="BP8417" s="157">
        <f>IF('1b-NaturalGas'!$T$90="no","not applicable (based on previous answers)",ROUND(BL8417,4))</f>
        <v>0.36499999999999999</v>
      </c>
      <c r="BQ8417" s="157">
        <f>IF('1b-NaturalGas'!$T$91="no","not applicable (based on previous answers)",ROUND(BL8417,4))</f>
        <v>0.36499999999999999</v>
      </c>
    </row>
    <row r="8418" spans="30:69" x14ac:dyDescent="0.25">
      <c r="AD8418" s="157">
        <f t="shared" si="277"/>
        <v>0.36700000000000027</v>
      </c>
      <c r="AE8418" s="157">
        <f>IF('1a-Electricity'!$T$77="no","",ROUND(AD8418,4))</f>
        <v>0.36699999999999999</v>
      </c>
      <c r="AF8418" s="157">
        <f>IF('1a-Electricity'!$T$78="no","",ROUND(AD8418,4))</f>
        <v>0.36699999999999999</v>
      </c>
      <c r="AG8418" s="157">
        <f>IF('1a-Electricity'!$T$79="no","",ROUND(AD8418,4))</f>
        <v>0.36699999999999999</v>
      </c>
      <c r="BL8418" s="157">
        <f t="shared" si="278"/>
        <v>0.36600000000000027</v>
      </c>
      <c r="BM8418" s="157">
        <f>IF('1b-NaturalGas'!$T$87="no","",ROUND(BL8418,4))</f>
        <v>0.36599999999999999</v>
      </c>
      <c r="BN8418" s="157">
        <f>IF('1b-NaturalGas'!$T$88="no","",ROUND(BL8418,4))</f>
        <v>0.36599999999999999</v>
      </c>
      <c r="BO8418" s="157">
        <f>IF('1b-NaturalGas'!$T$89="no","",ROUND(BL8418,4))</f>
        <v>0.36599999999999999</v>
      </c>
      <c r="BP8418" s="157">
        <f>IF('1b-NaturalGas'!$T$90="no","not applicable (based on previous answers)",ROUND(BL8418,4))</f>
        <v>0.36599999999999999</v>
      </c>
      <c r="BQ8418" s="157">
        <f>IF('1b-NaturalGas'!$T$91="no","not applicable (based on previous answers)",ROUND(BL8418,4))</f>
        <v>0.36599999999999999</v>
      </c>
    </row>
    <row r="8419" spans="30:69" x14ac:dyDescent="0.25">
      <c r="AD8419" s="157">
        <f t="shared" si="277"/>
        <v>0.36800000000000027</v>
      </c>
      <c r="AE8419" s="157">
        <f>IF('1a-Electricity'!$T$77="no","",ROUND(AD8419,4))</f>
        <v>0.36799999999999999</v>
      </c>
      <c r="AF8419" s="157">
        <f>IF('1a-Electricity'!$T$78="no","",ROUND(AD8419,4))</f>
        <v>0.36799999999999999</v>
      </c>
      <c r="AG8419" s="157">
        <f>IF('1a-Electricity'!$T$79="no","",ROUND(AD8419,4))</f>
        <v>0.36799999999999999</v>
      </c>
      <c r="BL8419" s="157">
        <f t="shared" si="278"/>
        <v>0.36700000000000027</v>
      </c>
      <c r="BM8419" s="157">
        <f>IF('1b-NaturalGas'!$T$87="no","",ROUND(BL8419,4))</f>
        <v>0.36699999999999999</v>
      </c>
      <c r="BN8419" s="157">
        <f>IF('1b-NaturalGas'!$T$88="no","",ROUND(BL8419,4))</f>
        <v>0.36699999999999999</v>
      </c>
      <c r="BO8419" s="157">
        <f>IF('1b-NaturalGas'!$T$89="no","",ROUND(BL8419,4))</f>
        <v>0.36699999999999999</v>
      </c>
      <c r="BP8419" s="157">
        <f>IF('1b-NaturalGas'!$T$90="no","not applicable (based on previous answers)",ROUND(BL8419,4))</f>
        <v>0.36699999999999999</v>
      </c>
      <c r="BQ8419" s="157">
        <f>IF('1b-NaturalGas'!$T$91="no","not applicable (based on previous answers)",ROUND(BL8419,4))</f>
        <v>0.36699999999999999</v>
      </c>
    </row>
    <row r="8420" spans="30:69" x14ac:dyDescent="0.25">
      <c r="AD8420" s="157">
        <f t="shared" si="277"/>
        <v>0.36900000000000027</v>
      </c>
      <c r="AE8420" s="157">
        <f>IF('1a-Electricity'!$T$77="no","",ROUND(AD8420,4))</f>
        <v>0.36899999999999999</v>
      </c>
      <c r="AF8420" s="157">
        <f>IF('1a-Electricity'!$T$78="no","",ROUND(AD8420,4))</f>
        <v>0.36899999999999999</v>
      </c>
      <c r="AG8420" s="157">
        <f>IF('1a-Electricity'!$T$79="no","",ROUND(AD8420,4))</f>
        <v>0.36899999999999999</v>
      </c>
      <c r="BL8420" s="157">
        <f t="shared" si="278"/>
        <v>0.36800000000000027</v>
      </c>
      <c r="BM8420" s="157">
        <f>IF('1b-NaturalGas'!$T$87="no","",ROUND(BL8420,4))</f>
        <v>0.36799999999999999</v>
      </c>
      <c r="BN8420" s="157">
        <f>IF('1b-NaturalGas'!$T$88="no","",ROUND(BL8420,4))</f>
        <v>0.36799999999999999</v>
      </c>
      <c r="BO8420" s="157">
        <f>IF('1b-NaturalGas'!$T$89="no","",ROUND(BL8420,4))</f>
        <v>0.36799999999999999</v>
      </c>
      <c r="BP8420" s="157">
        <f>IF('1b-NaturalGas'!$T$90="no","not applicable (based on previous answers)",ROUND(BL8420,4))</f>
        <v>0.36799999999999999</v>
      </c>
      <c r="BQ8420" s="157">
        <f>IF('1b-NaturalGas'!$T$91="no","not applicable (based on previous answers)",ROUND(BL8420,4))</f>
        <v>0.36799999999999999</v>
      </c>
    </row>
    <row r="8421" spans="30:69" x14ac:dyDescent="0.25">
      <c r="AD8421" s="157">
        <f t="shared" si="277"/>
        <v>0.37000000000000027</v>
      </c>
      <c r="AE8421" s="157">
        <f>IF('1a-Electricity'!$T$77="no","",ROUND(AD8421,4))</f>
        <v>0.37</v>
      </c>
      <c r="AF8421" s="157">
        <f>IF('1a-Electricity'!$T$78="no","",ROUND(AD8421,4))</f>
        <v>0.37</v>
      </c>
      <c r="AG8421" s="157">
        <f>IF('1a-Electricity'!$T$79="no","",ROUND(AD8421,4))</f>
        <v>0.37</v>
      </c>
      <c r="BL8421" s="157">
        <f t="shared" si="278"/>
        <v>0.36900000000000027</v>
      </c>
      <c r="BM8421" s="157">
        <f>IF('1b-NaturalGas'!$T$87="no","",ROUND(BL8421,4))</f>
        <v>0.36899999999999999</v>
      </c>
      <c r="BN8421" s="157">
        <f>IF('1b-NaturalGas'!$T$88="no","",ROUND(BL8421,4))</f>
        <v>0.36899999999999999</v>
      </c>
      <c r="BO8421" s="157">
        <f>IF('1b-NaturalGas'!$T$89="no","",ROUND(BL8421,4))</f>
        <v>0.36899999999999999</v>
      </c>
      <c r="BP8421" s="157">
        <f>IF('1b-NaturalGas'!$T$90="no","not applicable (based on previous answers)",ROUND(BL8421,4))</f>
        <v>0.36899999999999999</v>
      </c>
      <c r="BQ8421" s="157">
        <f>IF('1b-NaturalGas'!$T$91="no","not applicable (based on previous answers)",ROUND(BL8421,4))</f>
        <v>0.36899999999999999</v>
      </c>
    </row>
    <row r="8422" spans="30:69" x14ac:dyDescent="0.25">
      <c r="AD8422" s="157">
        <f t="shared" si="277"/>
        <v>0.37100000000000027</v>
      </c>
      <c r="AE8422" s="157">
        <f>IF('1a-Electricity'!$T$77="no","",ROUND(AD8422,4))</f>
        <v>0.371</v>
      </c>
      <c r="AF8422" s="157">
        <f>IF('1a-Electricity'!$T$78="no","",ROUND(AD8422,4))</f>
        <v>0.371</v>
      </c>
      <c r="AG8422" s="157">
        <f>IF('1a-Electricity'!$T$79="no","",ROUND(AD8422,4))</f>
        <v>0.371</v>
      </c>
      <c r="BL8422" s="157">
        <f t="shared" si="278"/>
        <v>0.37000000000000027</v>
      </c>
      <c r="BM8422" s="157">
        <f>IF('1b-NaturalGas'!$T$87="no","",ROUND(BL8422,4))</f>
        <v>0.37</v>
      </c>
      <c r="BN8422" s="157">
        <f>IF('1b-NaturalGas'!$T$88="no","",ROUND(BL8422,4))</f>
        <v>0.37</v>
      </c>
      <c r="BO8422" s="157">
        <f>IF('1b-NaturalGas'!$T$89="no","",ROUND(BL8422,4))</f>
        <v>0.37</v>
      </c>
      <c r="BP8422" s="157">
        <f>IF('1b-NaturalGas'!$T$90="no","not applicable (based on previous answers)",ROUND(BL8422,4))</f>
        <v>0.37</v>
      </c>
      <c r="BQ8422" s="157">
        <f>IF('1b-NaturalGas'!$T$91="no","not applicable (based on previous answers)",ROUND(BL8422,4))</f>
        <v>0.37</v>
      </c>
    </row>
    <row r="8423" spans="30:69" x14ac:dyDescent="0.25">
      <c r="AD8423" s="157">
        <f t="shared" si="277"/>
        <v>0.37200000000000027</v>
      </c>
      <c r="AE8423" s="157">
        <f>IF('1a-Electricity'!$T$77="no","",ROUND(AD8423,4))</f>
        <v>0.372</v>
      </c>
      <c r="AF8423" s="157">
        <f>IF('1a-Electricity'!$T$78="no","",ROUND(AD8423,4))</f>
        <v>0.372</v>
      </c>
      <c r="AG8423" s="157">
        <f>IF('1a-Electricity'!$T$79="no","",ROUND(AD8423,4))</f>
        <v>0.372</v>
      </c>
      <c r="BL8423" s="157">
        <f t="shared" si="278"/>
        <v>0.37100000000000027</v>
      </c>
      <c r="BM8423" s="157">
        <f>IF('1b-NaturalGas'!$T$87="no","",ROUND(BL8423,4))</f>
        <v>0.371</v>
      </c>
      <c r="BN8423" s="157">
        <f>IF('1b-NaturalGas'!$T$88="no","",ROUND(BL8423,4))</f>
        <v>0.371</v>
      </c>
      <c r="BO8423" s="157">
        <f>IF('1b-NaturalGas'!$T$89="no","",ROUND(BL8423,4))</f>
        <v>0.371</v>
      </c>
      <c r="BP8423" s="157">
        <f>IF('1b-NaturalGas'!$T$90="no","not applicable (based on previous answers)",ROUND(BL8423,4))</f>
        <v>0.371</v>
      </c>
      <c r="BQ8423" s="157">
        <f>IF('1b-NaturalGas'!$T$91="no","not applicable (based on previous answers)",ROUND(BL8423,4))</f>
        <v>0.371</v>
      </c>
    </row>
    <row r="8424" spans="30:69" x14ac:dyDescent="0.25">
      <c r="AD8424" s="157">
        <f t="shared" si="277"/>
        <v>0.37300000000000028</v>
      </c>
      <c r="AE8424" s="157">
        <f>IF('1a-Electricity'!$T$77="no","",ROUND(AD8424,4))</f>
        <v>0.373</v>
      </c>
      <c r="AF8424" s="157">
        <f>IF('1a-Electricity'!$T$78="no","",ROUND(AD8424,4))</f>
        <v>0.373</v>
      </c>
      <c r="AG8424" s="157">
        <f>IF('1a-Electricity'!$T$79="no","",ROUND(AD8424,4))</f>
        <v>0.373</v>
      </c>
      <c r="BL8424" s="157">
        <f t="shared" si="278"/>
        <v>0.37200000000000027</v>
      </c>
      <c r="BM8424" s="157">
        <f>IF('1b-NaturalGas'!$T$87="no","",ROUND(BL8424,4))</f>
        <v>0.372</v>
      </c>
      <c r="BN8424" s="157">
        <f>IF('1b-NaturalGas'!$T$88="no","",ROUND(BL8424,4))</f>
        <v>0.372</v>
      </c>
      <c r="BO8424" s="157">
        <f>IF('1b-NaturalGas'!$T$89="no","",ROUND(BL8424,4))</f>
        <v>0.372</v>
      </c>
      <c r="BP8424" s="157">
        <f>IF('1b-NaturalGas'!$T$90="no","not applicable (based on previous answers)",ROUND(BL8424,4))</f>
        <v>0.372</v>
      </c>
      <c r="BQ8424" s="157">
        <f>IF('1b-NaturalGas'!$T$91="no","not applicable (based on previous answers)",ROUND(BL8424,4))</f>
        <v>0.372</v>
      </c>
    </row>
    <row r="8425" spans="30:69" x14ac:dyDescent="0.25">
      <c r="AD8425" s="157">
        <f t="shared" si="277"/>
        <v>0.37400000000000028</v>
      </c>
      <c r="AE8425" s="157">
        <f>IF('1a-Electricity'!$T$77="no","",ROUND(AD8425,4))</f>
        <v>0.374</v>
      </c>
      <c r="AF8425" s="157">
        <f>IF('1a-Electricity'!$T$78="no","",ROUND(AD8425,4))</f>
        <v>0.374</v>
      </c>
      <c r="AG8425" s="157">
        <f>IF('1a-Electricity'!$T$79="no","",ROUND(AD8425,4))</f>
        <v>0.374</v>
      </c>
      <c r="BL8425" s="157">
        <f t="shared" si="278"/>
        <v>0.37300000000000028</v>
      </c>
      <c r="BM8425" s="157">
        <f>IF('1b-NaturalGas'!$T$87="no","",ROUND(BL8425,4))</f>
        <v>0.373</v>
      </c>
      <c r="BN8425" s="157">
        <f>IF('1b-NaturalGas'!$T$88="no","",ROUND(BL8425,4))</f>
        <v>0.373</v>
      </c>
      <c r="BO8425" s="157">
        <f>IF('1b-NaturalGas'!$T$89="no","",ROUND(BL8425,4))</f>
        <v>0.373</v>
      </c>
      <c r="BP8425" s="157">
        <f>IF('1b-NaturalGas'!$T$90="no","not applicable (based on previous answers)",ROUND(BL8425,4))</f>
        <v>0.373</v>
      </c>
      <c r="BQ8425" s="157">
        <f>IF('1b-NaturalGas'!$T$91="no","not applicable (based on previous answers)",ROUND(BL8425,4))</f>
        <v>0.373</v>
      </c>
    </row>
    <row r="8426" spans="30:69" x14ac:dyDescent="0.25">
      <c r="AD8426" s="157">
        <f t="shared" si="277"/>
        <v>0.37500000000000028</v>
      </c>
      <c r="AE8426" s="157">
        <f>IF('1a-Electricity'!$T$77="no","",ROUND(AD8426,4))</f>
        <v>0.375</v>
      </c>
      <c r="AF8426" s="157">
        <f>IF('1a-Electricity'!$T$78="no","",ROUND(AD8426,4))</f>
        <v>0.375</v>
      </c>
      <c r="AG8426" s="157">
        <f>IF('1a-Electricity'!$T$79="no","",ROUND(AD8426,4))</f>
        <v>0.375</v>
      </c>
      <c r="BL8426" s="157">
        <f t="shared" si="278"/>
        <v>0.37400000000000028</v>
      </c>
      <c r="BM8426" s="157">
        <f>IF('1b-NaturalGas'!$T$87="no","",ROUND(BL8426,4))</f>
        <v>0.374</v>
      </c>
      <c r="BN8426" s="157">
        <f>IF('1b-NaturalGas'!$T$88="no","",ROUND(BL8426,4))</f>
        <v>0.374</v>
      </c>
      <c r="BO8426" s="157">
        <f>IF('1b-NaturalGas'!$T$89="no","",ROUND(BL8426,4))</f>
        <v>0.374</v>
      </c>
      <c r="BP8426" s="157">
        <f>IF('1b-NaturalGas'!$T$90="no","not applicable (based on previous answers)",ROUND(BL8426,4))</f>
        <v>0.374</v>
      </c>
      <c r="BQ8426" s="157">
        <f>IF('1b-NaturalGas'!$T$91="no","not applicable (based on previous answers)",ROUND(BL8426,4))</f>
        <v>0.374</v>
      </c>
    </row>
    <row r="8427" spans="30:69" x14ac:dyDescent="0.25">
      <c r="AD8427" s="157">
        <f t="shared" si="277"/>
        <v>0.37600000000000028</v>
      </c>
      <c r="AE8427" s="157">
        <f>IF('1a-Electricity'!$T$77="no","",ROUND(AD8427,4))</f>
        <v>0.376</v>
      </c>
      <c r="AF8427" s="157">
        <f>IF('1a-Electricity'!$T$78="no","",ROUND(AD8427,4))</f>
        <v>0.376</v>
      </c>
      <c r="AG8427" s="157">
        <f>IF('1a-Electricity'!$T$79="no","",ROUND(AD8427,4))</f>
        <v>0.376</v>
      </c>
      <c r="BL8427" s="157">
        <f t="shared" si="278"/>
        <v>0.37500000000000028</v>
      </c>
      <c r="BM8427" s="157">
        <f>IF('1b-NaturalGas'!$T$87="no","",ROUND(BL8427,4))</f>
        <v>0.375</v>
      </c>
      <c r="BN8427" s="157">
        <f>IF('1b-NaturalGas'!$T$88="no","",ROUND(BL8427,4))</f>
        <v>0.375</v>
      </c>
      <c r="BO8427" s="157">
        <f>IF('1b-NaturalGas'!$T$89="no","",ROUND(BL8427,4))</f>
        <v>0.375</v>
      </c>
      <c r="BP8427" s="157">
        <f>IF('1b-NaturalGas'!$T$90="no","not applicable (based on previous answers)",ROUND(BL8427,4))</f>
        <v>0.375</v>
      </c>
      <c r="BQ8427" s="157">
        <f>IF('1b-NaturalGas'!$T$91="no","not applicable (based on previous answers)",ROUND(BL8427,4))</f>
        <v>0.375</v>
      </c>
    </row>
    <row r="8428" spans="30:69" x14ac:dyDescent="0.25">
      <c r="AD8428" s="157">
        <f t="shared" ref="AD8428:AD8491" si="279">AD8427+0.001</f>
        <v>0.37700000000000028</v>
      </c>
      <c r="AE8428" s="157">
        <f>IF('1a-Electricity'!$T$77="no","",ROUND(AD8428,4))</f>
        <v>0.377</v>
      </c>
      <c r="AF8428" s="157">
        <f>IF('1a-Electricity'!$T$78="no","",ROUND(AD8428,4))</f>
        <v>0.377</v>
      </c>
      <c r="AG8428" s="157">
        <f>IF('1a-Electricity'!$T$79="no","",ROUND(AD8428,4))</f>
        <v>0.377</v>
      </c>
      <c r="BL8428" s="157">
        <f t="shared" si="278"/>
        <v>0.37600000000000028</v>
      </c>
      <c r="BM8428" s="157">
        <f>IF('1b-NaturalGas'!$T$87="no","",ROUND(BL8428,4))</f>
        <v>0.376</v>
      </c>
      <c r="BN8428" s="157">
        <f>IF('1b-NaturalGas'!$T$88="no","",ROUND(BL8428,4))</f>
        <v>0.376</v>
      </c>
      <c r="BO8428" s="157">
        <f>IF('1b-NaturalGas'!$T$89="no","",ROUND(BL8428,4))</f>
        <v>0.376</v>
      </c>
      <c r="BP8428" s="157">
        <f>IF('1b-NaturalGas'!$T$90="no","not applicable (based on previous answers)",ROUND(BL8428,4))</f>
        <v>0.376</v>
      </c>
      <c r="BQ8428" s="157">
        <f>IF('1b-NaturalGas'!$T$91="no","not applicable (based on previous answers)",ROUND(BL8428,4))</f>
        <v>0.376</v>
      </c>
    </row>
    <row r="8429" spans="30:69" x14ac:dyDescent="0.25">
      <c r="AD8429" s="157">
        <f t="shared" si="279"/>
        <v>0.37800000000000028</v>
      </c>
      <c r="AE8429" s="157">
        <f>IF('1a-Electricity'!$T$77="no","",ROUND(AD8429,4))</f>
        <v>0.378</v>
      </c>
      <c r="AF8429" s="157">
        <f>IF('1a-Electricity'!$T$78="no","",ROUND(AD8429,4))</f>
        <v>0.378</v>
      </c>
      <c r="AG8429" s="157">
        <f>IF('1a-Electricity'!$T$79="no","",ROUND(AD8429,4))</f>
        <v>0.378</v>
      </c>
      <c r="BL8429" s="157">
        <f t="shared" ref="BL8429:BL8492" si="280">BL8428+0.001</f>
        <v>0.37700000000000028</v>
      </c>
      <c r="BM8429" s="157">
        <f>IF('1b-NaturalGas'!$T$87="no","",ROUND(BL8429,4))</f>
        <v>0.377</v>
      </c>
      <c r="BN8429" s="157">
        <f>IF('1b-NaturalGas'!$T$88="no","",ROUND(BL8429,4))</f>
        <v>0.377</v>
      </c>
      <c r="BO8429" s="157">
        <f>IF('1b-NaturalGas'!$T$89="no","",ROUND(BL8429,4))</f>
        <v>0.377</v>
      </c>
      <c r="BP8429" s="157">
        <f>IF('1b-NaturalGas'!$T$90="no","not applicable (based on previous answers)",ROUND(BL8429,4))</f>
        <v>0.377</v>
      </c>
      <c r="BQ8429" s="157">
        <f>IF('1b-NaturalGas'!$T$91="no","not applicable (based on previous answers)",ROUND(BL8429,4))</f>
        <v>0.377</v>
      </c>
    </row>
    <row r="8430" spans="30:69" x14ac:dyDescent="0.25">
      <c r="AD8430" s="157">
        <f t="shared" si="279"/>
        <v>0.37900000000000028</v>
      </c>
      <c r="AE8430" s="157">
        <f>IF('1a-Electricity'!$T$77="no","",ROUND(AD8430,4))</f>
        <v>0.379</v>
      </c>
      <c r="AF8430" s="157">
        <f>IF('1a-Electricity'!$T$78="no","",ROUND(AD8430,4))</f>
        <v>0.379</v>
      </c>
      <c r="AG8430" s="157">
        <f>IF('1a-Electricity'!$T$79="no","",ROUND(AD8430,4))</f>
        <v>0.379</v>
      </c>
      <c r="BL8430" s="157">
        <f t="shared" si="280"/>
        <v>0.37800000000000028</v>
      </c>
      <c r="BM8430" s="157">
        <f>IF('1b-NaturalGas'!$T$87="no","",ROUND(BL8430,4))</f>
        <v>0.378</v>
      </c>
      <c r="BN8430" s="157">
        <f>IF('1b-NaturalGas'!$T$88="no","",ROUND(BL8430,4))</f>
        <v>0.378</v>
      </c>
      <c r="BO8430" s="157">
        <f>IF('1b-NaturalGas'!$T$89="no","",ROUND(BL8430,4))</f>
        <v>0.378</v>
      </c>
      <c r="BP8430" s="157">
        <f>IF('1b-NaturalGas'!$T$90="no","not applicable (based on previous answers)",ROUND(BL8430,4))</f>
        <v>0.378</v>
      </c>
      <c r="BQ8430" s="157">
        <f>IF('1b-NaturalGas'!$T$91="no","not applicable (based on previous answers)",ROUND(BL8430,4))</f>
        <v>0.378</v>
      </c>
    </row>
    <row r="8431" spans="30:69" x14ac:dyDescent="0.25">
      <c r="AD8431" s="157">
        <f t="shared" si="279"/>
        <v>0.38000000000000028</v>
      </c>
      <c r="AE8431" s="157">
        <f>IF('1a-Electricity'!$T$77="no","",ROUND(AD8431,4))</f>
        <v>0.38</v>
      </c>
      <c r="AF8431" s="157">
        <f>IF('1a-Electricity'!$T$78="no","",ROUND(AD8431,4))</f>
        <v>0.38</v>
      </c>
      <c r="AG8431" s="157">
        <f>IF('1a-Electricity'!$T$79="no","",ROUND(AD8431,4))</f>
        <v>0.38</v>
      </c>
      <c r="BL8431" s="157">
        <f t="shared" si="280"/>
        <v>0.37900000000000028</v>
      </c>
      <c r="BM8431" s="157">
        <f>IF('1b-NaturalGas'!$T$87="no","",ROUND(BL8431,4))</f>
        <v>0.379</v>
      </c>
      <c r="BN8431" s="157">
        <f>IF('1b-NaturalGas'!$T$88="no","",ROUND(BL8431,4))</f>
        <v>0.379</v>
      </c>
      <c r="BO8431" s="157">
        <f>IF('1b-NaturalGas'!$T$89="no","",ROUND(BL8431,4))</f>
        <v>0.379</v>
      </c>
      <c r="BP8431" s="157">
        <f>IF('1b-NaturalGas'!$T$90="no","not applicable (based on previous answers)",ROUND(BL8431,4))</f>
        <v>0.379</v>
      </c>
      <c r="BQ8431" s="157">
        <f>IF('1b-NaturalGas'!$T$91="no","not applicable (based on previous answers)",ROUND(BL8431,4))</f>
        <v>0.379</v>
      </c>
    </row>
    <row r="8432" spans="30:69" x14ac:dyDescent="0.25">
      <c r="AD8432" s="157">
        <f t="shared" si="279"/>
        <v>0.38100000000000028</v>
      </c>
      <c r="AE8432" s="157">
        <f>IF('1a-Electricity'!$T$77="no","",ROUND(AD8432,4))</f>
        <v>0.38100000000000001</v>
      </c>
      <c r="AF8432" s="157">
        <f>IF('1a-Electricity'!$T$78="no","",ROUND(AD8432,4))</f>
        <v>0.38100000000000001</v>
      </c>
      <c r="AG8432" s="157">
        <f>IF('1a-Electricity'!$T$79="no","",ROUND(AD8432,4))</f>
        <v>0.38100000000000001</v>
      </c>
      <c r="BL8432" s="157">
        <f t="shared" si="280"/>
        <v>0.38000000000000028</v>
      </c>
      <c r="BM8432" s="157">
        <f>IF('1b-NaturalGas'!$T$87="no","",ROUND(BL8432,4))</f>
        <v>0.38</v>
      </c>
      <c r="BN8432" s="157">
        <f>IF('1b-NaturalGas'!$T$88="no","",ROUND(BL8432,4))</f>
        <v>0.38</v>
      </c>
      <c r="BO8432" s="157">
        <f>IF('1b-NaturalGas'!$T$89="no","",ROUND(BL8432,4))</f>
        <v>0.38</v>
      </c>
      <c r="BP8432" s="157">
        <f>IF('1b-NaturalGas'!$T$90="no","not applicable (based on previous answers)",ROUND(BL8432,4))</f>
        <v>0.38</v>
      </c>
      <c r="BQ8432" s="157">
        <f>IF('1b-NaturalGas'!$T$91="no","not applicable (based on previous answers)",ROUND(BL8432,4))</f>
        <v>0.38</v>
      </c>
    </row>
    <row r="8433" spans="30:69" x14ac:dyDescent="0.25">
      <c r="AD8433" s="157">
        <f t="shared" si="279"/>
        <v>0.38200000000000028</v>
      </c>
      <c r="AE8433" s="157">
        <f>IF('1a-Electricity'!$T$77="no","",ROUND(AD8433,4))</f>
        <v>0.38200000000000001</v>
      </c>
      <c r="AF8433" s="157">
        <f>IF('1a-Electricity'!$T$78="no","",ROUND(AD8433,4))</f>
        <v>0.38200000000000001</v>
      </c>
      <c r="AG8433" s="157">
        <f>IF('1a-Electricity'!$T$79="no","",ROUND(AD8433,4))</f>
        <v>0.38200000000000001</v>
      </c>
      <c r="BL8433" s="157">
        <f t="shared" si="280"/>
        <v>0.38100000000000028</v>
      </c>
      <c r="BM8433" s="157">
        <f>IF('1b-NaturalGas'!$T$87="no","",ROUND(BL8433,4))</f>
        <v>0.38100000000000001</v>
      </c>
      <c r="BN8433" s="157">
        <f>IF('1b-NaturalGas'!$T$88="no","",ROUND(BL8433,4))</f>
        <v>0.38100000000000001</v>
      </c>
      <c r="BO8433" s="157">
        <f>IF('1b-NaturalGas'!$T$89="no","",ROUND(BL8433,4))</f>
        <v>0.38100000000000001</v>
      </c>
      <c r="BP8433" s="157">
        <f>IF('1b-NaturalGas'!$T$90="no","not applicable (based on previous answers)",ROUND(BL8433,4))</f>
        <v>0.38100000000000001</v>
      </c>
      <c r="BQ8433" s="157">
        <f>IF('1b-NaturalGas'!$T$91="no","not applicable (based on previous answers)",ROUND(BL8433,4))</f>
        <v>0.38100000000000001</v>
      </c>
    </row>
    <row r="8434" spans="30:69" x14ac:dyDescent="0.25">
      <c r="AD8434" s="157">
        <f t="shared" si="279"/>
        <v>0.38300000000000028</v>
      </c>
      <c r="AE8434" s="157">
        <f>IF('1a-Electricity'!$T$77="no","",ROUND(AD8434,4))</f>
        <v>0.38300000000000001</v>
      </c>
      <c r="AF8434" s="157">
        <f>IF('1a-Electricity'!$T$78="no","",ROUND(AD8434,4))</f>
        <v>0.38300000000000001</v>
      </c>
      <c r="AG8434" s="157">
        <f>IF('1a-Electricity'!$T$79="no","",ROUND(AD8434,4))</f>
        <v>0.38300000000000001</v>
      </c>
      <c r="BL8434" s="157">
        <f t="shared" si="280"/>
        <v>0.38200000000000028</v>
      </c>
      <c r="BM8434" s="157">
        <f>IF('1b-NaturalGas'!$T$87="no","",ROUND(BL8434,4))</f>
        <v>0.38200000000000001</v>
      </c>
      <c r="BN8434" s="157">
        <f>IF('1b-NaturalGas'!$T$88="no","",ROUND(BL8434,4))</f>
        <v>0.38200000000000001</v>
      </c>
      <c r="BO8434" s="157">
        <f>IF('1b-NaturalGas'!$T$89="no","",ROUND(BL8434,4))</f>
        <v>0.38200000000000001</v>
      </c>
      <c r="BP8434" s="157">
        <f>IF('1b-NaturalGas'!$T$90="no","not applicable (based on previous answers)",ROUND(BL8434,4))</f>
        <v>0.38200000000000001</v>
      </c>
      <c r="BQ8434" s="157">
        <f>IF('1b-NaturalGas'!$T$91="no","not applicable (based on previous answers)",ROUND(BL8434,4))</f>
        <v>0.38200000000000001</v>
      </c>
    </row>
    <row r="8435" spans="30:69" x14ac:dyDescent="0.25">
      <c r="AD8435" s="157">
        <f t="shared" si="279"/>
        <v>0.38400000000000029</v>
      </c>
      <c r="AE8435" s="157">
        <f>IF('1a-Electricity'!$T$77="no","",ROUND(AD8435,4))</f>
        <v>0.38400000000000001</v>
      </c>
      <c r="AF8435" s="157">
        <f>IF('1a-Electricity'!$T$78="no","",ROUND(AD8435,4))</f>
        <v>0.38400000000000001</v>
      </c>
      <c r="AG8435" s="157">
        <f>IF('1a-Electricity'!$T$79="no","",ROUND(AD8435,4))</f>
        <v>0.38400000000000001</v>
      </c>
      <c r="BL8435" s="157">
        <f t="shared" si="280"/>
        <v>0.38300000000000028</v>
      </c>
      <c r="BM8435" s="157">
        <f>IF('1b-NaturalGas'!$T$87="no","",ROUND(BL8435,4))</f>
        <v>0.38300000000000001</v>
      </c>
      <c r="BN8435" s="157">
        <f>IF('1b-NaturalGas'!$T$88="no","",ROUND(BL8435,4))</f>
        <v>0.38300000000000001</v>
      </c>
      <c r="BO8435" s="157">
        <f>IF('1b-NaturalGas'!$T$89="no","",ROUND(BL8435,4))</f>
        <v>0.38300000000000001</v>
      </c>
      <c r="BP8435" s="157">
        <f>IF('1b-NaturalGas'!$T$90="no","not applicable (based on previous answers)",ROUND(BL8435,4))</f>
        <v>0.38300000000000001</v>
      </c>
      <c r="BQ8435" s="157">
        <f>IF('1b-NaturalGas'!$T$91="no","not applicable (based on previous answers)",ROUND(BL8435,4))</f>
        <v>0.38300000000000001</v>
      </c>
    </row>
    <row r="8436" spans="30:69" x14ac:dyDescent="0.25">
      <c r="AD8436" s="157">
        <f t="shared" si="279"/>
        <v>0.38500000000000029</v>
      </c>
      <c r="AE8436" s="157">
        <f>IF('1a-Electricity'!$T$77="no","",ROUND(AD8436,4))</f>
        <v>0.38500000000000001</v>
      </c>
      <c r="AF8436" s="157">
        <f>IF('1a-Electricity'!$T$78="no","",ROUND(AD8436,4))</f>
        <v>0.38500000000000001</v>
      </c>
      <c r="AG8436" s="157">
        <f>IF('1a-Electricity'!$T$79="no","",ROUND(AD8436,4))</f>
        <v>0.38500000000000001</v>
      </c>
      <c r="BL8436" s="157">
        <f t="shared" si="280"/>
        <v>0.38400000000000029</v>
      </c>
      <c r="BM8436" s="157">
        <f>IF('1b-NaturalGas'!$T$87="no","",ROUND(BL8436,4))</f>
        <v>0.38400000000000001</v>
      </c>
      <c r="BN8436" s="157">
        <f>IF('1b-NaturalGas'!$T$88="no","",ROUND(BL8436,4))</f>
        <v>0.38400000000000001</v>
      </c>
      <c r="BO8436" s="157">
        <f>IF('1b-NaturalGas'!$T$89="no","",ROUND(BL8436,4))</f>
        <v>0.38400000000000001</v>
      </c>
      <c r="BP8436" s="157">
        <f>IF('1b-NaturalGas'!$T$90="no","not applicable (based on previous answers)",ROUND(BL8436,4))</f>
        <v>0.38400000000000001</v>
      </c>
      <c r="BQ8436" s="157">
        <f>IF('1b-NaturalGas'!$T$91="no","not applicable (based on previous answers)",ROUND(BL8436,4))</f>
        <v>0.38400000000000001</v>
      </c>
    </row>
    <row r="8437" spans="30:69" x14ac:dyDescent="0.25">
      <c r="AD8437" s="157">
        <f t="shared" si="279"/>
        <v>0.38600000000000029</v>
      </c>
      <c r="AE8437" s="157">
        <f>IF('1a-Electricity'!$T$77="no","",ROUND(AD8437,4))</f>
        <v>0.38600000000000001</v>
      </c>
      <c r="AF8437" s="157">
        <f>IF('1a-Electricity'!$T$78="no","",ROUND(AD8437,4))</f>
        <v>0.38600000000000001</v>
      </c>
      <c r="AG8437" s="157">
        <f>IF('1a-Electricity'!$T$79="no","",ROUND(AD8437,4))</f>
        <v>0.38600000000000001</v>
      </c>
      <c r="BL8437" s="157">
        <f t="shared" si="280"/>
        <v>0.38500000000000029</v>
      </c>
      <c r="BM8437" s="157">
        <f>IF('1b-NaturalGas'!$T$87="no","",ROUND(BL8437,4))</f>
        <v>0.38500000000000001</v>
      </c>
      <c r="BN8437" s="157">
        <f>IF('1b-NaturalGas'!$T$88="no","",ROUND(BL8437,4))</f>
        <v>0.38500000000000001</v>
      </c>
      <c r="BO8437" s="157">
        <f>IF('1b-NaturalGas'!$T$89="no","",ROUND(BL8437,4))</f>
        <v>0.38500000000000001</v>
      </c>
      <c r="BP8437" s="157">
        <f>IF('1b-NaturalGas'!$T$90="no","not applicable (based on previous answers)",ROUND(BL8437,4))</f>
        <v>0.38500000000000001</v>
      </c>
      <c r="BQ8437" s="157">
        <f>IF('1b-NaturalGas'!$T$91="no","not applicable (based on previous answers)",ROUND(BL8437,4))</f>
        <v>0.38500000000000001</v>
      </c>
    </row>
    <row r="8438" spans="30:69" x14ac:dyDescent="0.25">
      <c r="AD8438" s="157">
        <f t="shared" si="279"/>
        <v>0.38700000000000029</v>
      </c>
      <c r="AE8438" s="157">
        <f>IF('1a-Electricity'!$T$77="no","",ROUND(AD8438,4))</f>
        <v>0.38700000000000001</v>
      </c>
      <c r="AF8438" s="157">
        <f>IF('1a-Electricity'!$T$78="no","",ROUND(AD8438,4))</f>
        <v>0.38700000000000001</v>
      </c>
      <c r="AG8438" s="157">
        <f>IF('1a-Electricity'!$T$79="no","",ROUND(AD8438,4))</f>
        <v>0.38700000000000001</v>
      </c>
      <c r="BL8438" s="157">
        <f t="shared" si="280"/>
        <v>0.38600000000000029</v>
      </c>
      <c r="BM8438" s="157">
        <f>IF('1b-NaturalGas'!$T$87="no","",ROUND(BL8438,4))</f>
        <v>0.38600000000000001</v>
      </c>
      <c r="BN8438" s="157">
        <f>IF('1b-NaturalGas'!$T$88="no","",ROUND(BL8438,4))</f>
        <v>0.38600000000000001</v>
      </c>
      <c r="BO8438" s="157">
        <f>IF('1b-NaturalGas'!$T$89="no","",ROUND(BL8438,4))</f>
        <v>0.38600000000000001</v>
      </c>
      <c r="BP8438" s="157">
        <f>IF('1b-NaturalGas'!$T$90="no","not applicable (based on previous answers)",ROUND(BL8438,4))</f>
        <v>0.38600000000000001</v>
      </c>
      <c r="BQ8438" s="157">
        <f>IF('1b-NaturalGas'!$T$91="no","not applicable (based on previous answers)",ROUND(BL8438,4))</f>
        <v>0.38600000000000001</v>
      </c>
    </row>
    <row r="8439" spans="30:69" x14ac:dyDescent="0.25">
      <c r="AD8439" s="157">
        <f t="shared" si="279"/>
        <v>0.38800000000000029</v>
      </c>
      <c r="AE8439" s="157">
        <f>IF('1a-Electricity'!$T$77="no","",ROUND(AD8439,4))</f>
        <v>0.38800000000000001</v>
      </c>
      <c r="AF8439" s="157">
        <f>IF('1a-Electricity'!$T$78="no","",ROUND(AD8439,4))</f>
        <v>0.38800000000000001</v>
      </c>
      <c r="AG8439" s="157">
        <f>IF('1a-Electricity'!$T$79="no","",ROUND(AD8439,4))</f>
        <v>0.38800000000000001</v>
      </c>
      <c r="BL8439" s="157">
        <f t="shared" si="280"/>
        <v>0.38700000000000029</v>
      </c>
      <c r="BM8439" s="157">
        <f>IF('1b-NaturalGas'!$T$87="no","",ROUND(BL8439,4))</f>
        <v>0.38700000000000001</v>
      </c>
      <c r="BN8439" s="157">
        <f>IF('1b-NaturalGas'!$T$88="no","",ROUND(BL8439,4))</f>
        <v>0.38700000000000001</v>
      </c>
      <c r="BO8439" s="157">
        <f>IF('1b-NaturalGas'!$T$89="no","",ROUND(BL8439,4))</f>
        <v>0.38700000000000001</v>
      </c>
      <c r="BP8439" s="157">
        <f>IF('1b-NaturalGas'!$T$90="no","not applicable (based on previous answers)",ROUND(BL8439,4))</f>
        <v>0.38700000000000001</v>
      </c>
      <c r="BQ8439" s="157">
        <f>IF('1b-NaturalGas'!$T$91="no","not applicable (based on previous answers)",ROUND(BL8439,4))</f>
        <v>0.38700000000000001</v>
      </c>
    </row>
    <row r="8440" spans="30:69" x14ac:dyDescent="0.25">
      <c r="AD8440" s="157">
        <f t="shared" si="279"/>
        <v>0.38900000000000029</v>
      </c>
      <c r="AE8440" s="157">
        <f>IF('1a-Electricity'!$T$77="no","",ROUND(AD8440,4))</f>
        <v>0.38900000000000001</v>
      </c>
      <c r="AF8440" s="157">
        <f>IF('1a-Electricity'!$T$78="no","",ROUND(AD8440,4))</f>
        <v>0.38900000000000001</v>
      </c>
      <c r="AG8440" s="157">
        <f>IF('1a-Electricity'!$T$79="no","",ROUND(AD8440,4))</f>
        <v>0.38900000000000001</v>
      </c>
      <c r="BL8440" s="157">
        <f t="shared" si="280"/>
        <v>0.38800000000000029</v>
      </c>
      <c r="BM8440" s="157">
        <f>IF('1b-NaturalGas'!$T$87="no","",ROUND(BL8440,4))</f>
        <v>0.38800000000000001</v>
      </c>
      <c r="BN8440" s="157">
        <f>IF('1b-NaturalGas'!$T$88="no","",ROUND(BL8440,4))</f>
        <v>0.38800000000000001</v>
      </c>
      <c r="BO8440" s="157">
        <f>IF('1b-NaturalGas'!$T$89="no","",ROUND(BL8440,4))</f>
        <v>0.38800000000000001</v>
      </c>
      <c r="BP8440" s="157">
        <f>IF('1b-NaturalGas'!$T$90="no","not applicable (based on previous answers)",ROUND(BL8440,4))</f>
        <v>0.38800000000000001</v>
      </c>
      <c r="BQ8440" s="157">
        <f>IF('1b-NaturalGas'!$T$91="no","not applicable (based on previous answers)",ROUND(BL8440,4))</f>
        <v>0.38800000000000001</v>
      </c>
    </row>
    <row r="8441" spans="30:69" x14ac:dyDescent="0.25">
      <c r="AD8441" s="157">
        <f t="shared" si="279"/>
        <v>0.39000000000000029</v>
      </c>
      <c r="AE8441" s="157">
        <f>IF('1a-Electricity'!$T$77="no","",ROUND(AD8441,4))</f>
        <v>0.39</v>
      </c>
      <c r="AF8441" s="157">
        <f>IF('1a-Electricity'!$T$78="no","",ROUND(AD8441,4))</f>
        <v>0.39</v>
      </c>
      <c r="AG8441" s="157">
        <f>IF('1a-Electricity'!$T$79="no","",ROUND(AD8441,4))</f>
        <v>0.39</v>
      </c>
      <c r="BL8441" s="157">
        <f t="shared" si="280"/>
        <v>0.38900000000000029</v>
      </c>
      <c r="BM8441" s="157">
        <f>IF('1b-NaturalGas'!$T$87="no","",ROUND(BL8441,4))</f>
        <v>0.38900000000000001</v>
      </c>
      <c r="BN8441" s="157">
        <f>IF('1b-NaturalGas'!$T$88="no","",ROUND(BL8441,4))</f>
        <v>0.38900000000000001</v>
      </c>
      <c r="BO8441" s="157">
        <f>IF('1b-NaturalGas'!$T$89="no","",ROUND(BL8441,4))</f>
        <v>0.38900000000000001</v>
      </c>
      <c r="BP8441" s="157">
        <f>IF('1b-NaturalGas'!$T$90="no","not applicable (based on previous answers)",ROUND(BL8441,4))</f>
        <v>0.38900000000000001</v>
      </c>
      <c r="BQ8441" s="157">
        <f>IF('1b-NaturalGas'!$T$91="no","not applicable (based on previous answers)",ROUND(BL8441,4))</f>
        <v>0.38900000000000001</v>
      </c>
    </row>
    <row r="8442" spans="30:69" x14ac:dyDescent="0.25">
      <c r="AD8442" s="157">
        <f t="shared" si="279"/>
        <v>0.39100000000000029</v>
      </c>
      <c r="AE8442" s="157">
        <f>IF('1a-Electricity'!$T$77="no","",ROUND(AD8442,4))</f>
        <v>0.39100000000000001</v>
      </c>
      <c r="AF8442" s="157">
        <f>IF('1a-Electricity'!$T$78="no","",ROUND(AD8442,4))</f>
        <v>0.39100000000000001</v>
      </c>
      <c r="AG8442" s="157">
        <f>IF('1a-Electricity'!$T$79="no","",ROUND(AD8442,4))</f>
        <v>0.39100000000000001</v>
      </c>
      <c r="BL8442" s="157">
        <f t="shared" si="280"/>
        <v>0.39000000000000029</v>
      </c>
      <c r="BM8442" s="157">
        <f>IF('1b-NaturalGas'!$T$87="no","",ROUND(BL8442,4))</f>
        <v>0.39</v>
      </c>
      <c r="BN8442" s="157">
        <f>IF('1b-NaturalGas'!$T$88="no","",ROUND(BL8442,4))</f>
        <v>0.39</v>
      </c>
      <c r="BO8442" s="157">
        <f>IF('1b-NaturalGas'!$T$89="no","",ROUND(BL8442,4))</f>
        <v>0.39</v>
      </c>
      <c r="BP8442" s="157">
        <f>IF('1b-NaturalGas'!$T$90="no","not applicable (based on previous answers)",ROUND(BL8442,4))</f>
        <v>0.39</v>
      </c>
      <c r="BQ8442" s="157">
        <f>IF('1b-NaturalGas'!$T$91="no","not applicable (based on previous answers)",ROUND(BL8442,4))</f>
        <v>0.39</v>
      </c>
    </row>
    <row r="8443" spans="30:69" x14ac:dyDescent="0.25">
      <c r="AD8443" s="157">
        <f t="shared" si="279"/>
        <v>0.39200000000000029</v>
      </c>
      <c r="AE8443" s="157">
        <f>IF('1a-Electricity'!$T$77="no","",ROUND(AD8443,4))</f>
        <v>0.39200000000000002</v>
      </c>
      <c r="AF8443" s="157">
        <f>IF('1a-Electricity'!$T$78="no","",ROUND(AD8443,4))</f>
        <v>0.39200000000000002</v>
      </c>
      <c r="AG8443" s="157">
        <f>IF('1a-Electricity'!$T$79="no","",ROUND(AD8443,4))</f>
        <v>0.39200000000000002</v>
      </c>
      <c r="BL8443" s="157">
        <f t="shared" si="280"/>
        <v>0.39100000000000029</v>
      </c>
      <c r="BM8443" s="157">
        <f>IF('1b-NaturalGas'!$T$87="no","",ROUND(BL8443,4))</f>
        <v>0.39100000000000001</v>
      </c>
      <c r="BN8443" s="157">
        <f>IF('1b-NaturalGas'!$T$88="no","",ROUND(BL8443,4))</f>
        <v>0.39100000000000001</v>
      </c>
      <c r="BO8443" s="157">
        <f>IF('1b-NaturalGas'!$T$89="no","",ROUND(BL8443,4))</f>
        <v>0.39100000000000001</v>
      </c>
      <c r="BP8443" s="157">
        <f>IF('1b-NaturalGas'!$T$90="no","not applicable (based on previous answers)",ROUND(BL8443,4))</f>
        <v>0.39100000000000001</v>
      </c>
      <c r="BQ8443" s="157">
        <f>IF('1b-NaturalGas'!$T$91="no","not applicable (based on previous answers)",ROUND(BL8443,4))</f>
        <v>0.39100000000000001</v>
      </c>
    </row>
    <row r="8444" spans="30:69" x14ac:dyDescent="0.25">
      <c r="AD8444" s="157">
        <f t="shared" si="279"/>
        <v>0.39300000000000029</v>
      </c>
      <c r="AE8444" s="157">
        <f>IF('1a-Electricity'!$T$77="no","",ROUND(AD8444,4))</f>
        <v>0.39300000000000002</v>
      </c>
      <c r="AF8444" s="157">
        <f>IF('1a-Electricity'!$T$78="no","",ROUND(AD8444,4))</f>
        <v>0.39300000000000002</v>
      </c>
      <c r="AG8444" s="157">
        <f>IF('1a-Electricity'!$T$79="no","",ROUND(AD8444,4))</f>
        <v>0.39300000000000002</v>
      </c>
      <c r="BL8444" s="157">
        <f t="shared" si="280"/>
        <v>0.39200000000000029</v>
      </c>
      <c r="BM8444" s="157">
        <f>IF('1b-NaturalGas'!$T$87="no","",ROUND(BL8444,4))</f>
        <v>0.39200000000000002</v>
      </c>
      <c r="BN8444" s="157">
        <f>IF('1b-NaturalGas'!$T$88="no","",ROUND(BL8444,4))</f>
        <v>0.39200000000000002</v>
      </c>
      <c r="BO8444" s="157">
        <f>IF('1b-NaturalGas'!$T$89="no","",ROUND(BL8444,4))</f>
        <v>0.39200000000000002</v>
      </c>
      <c r="BP8444" s="157">
        <f>IF('1b-NaturalGas'!$T$90="no","not applicable (based on previous answers)",ROUND(BL8444,4))</f>
        <v>0.39200000000000002</v>
      </c>
      <c r="BQ8444" s="157">
        <f>IF('1b-NaturalGas'!$T$91="no","not applicable (based on previous answers)",ROUND(BL8444,4))</f>
        <v>0.39200000000000002</v>
      </c>
    </row>
    <row r="8445" spans="30:69" x14ac:dyDescent="0.25">
      <c r="AD8445" s="157">
        <f t="shared" si="279"/>
        <v>0.39400000000000029</v>
      </c>
      <c r="AE8445" s="157">
        <f>IF('1a-Electricity'!$T$77="no","",ROUND(AD8445,4))</f>
        <v>0.39400000000000002</v>
      </c>
      <c r="AF8445" s="157">
        <f>IF('1a-Electricity'!$T$78="no","",ROUND(AD8445,4))</f>
        <v>0.39400000000000002</v>
      </c>
      <c r="AG8445" s="157">
        <f>IF('1a-Electricity'!$T$79="no","",ROUND(AD8445,4))</f>
        <v>0.39400000000000002</v>
      </c>
      <c r="BL8445" s="157">
        <f t="shared" si="280"/>
        <v>0.39300000000000029</v>
      </c>
      <c r="BM8445" s="157">
        <f>IF('1b-NaturalGas'!$T$87="no","",ROUND(BL8445,4))</f>
        <v>0.39300000000000002</v>
      </c>
      <c r="BN8445" s="157">
        <f>IF('1b-NaturalGas'!$T$88="no","",ROUND(BL8445,4))</f>
        <v>0.39300000000000002</v>
      </c>
      <c r="BO8445" s="157">
        <f>IF('1b-NaturalGas'!$T$89="no","",ROUND(BL8445,4))</f>
        <v>0.39300000000000002</v>
      </c>
      <c r="BP8445" s="157">
        <f>IF('1b-NaturalGas'!$T$90="no","not applicable (based on previous answers)",ROUND(BL8445,4))</f>
        <v>0.39300000000000002</v>
      </c>
      <c r="BQ8445" s="157">
        <f>IF('1b-NaturalGas'!$T$91="no","not applicable (based on previous answers)",ROUND(BL8445,4))</f>
        <v>0.39300000000000002</v>
      </c>
    </row>
    <row r="8446" spans="30:69" x14ac:dyDescent="0.25">
      <c r="AD8446" s="157">
        <f t="shared" si="279"/>
        <v>0.3950000000000003</v>
      </c>
      <c r="AE8446" s="157">
        <f>IF('1a-Electricity'!$T$77="no","",ROUND(AD8446,4))</f>
        <v>0.39500000000000002</v>
      </c>
      <c r="AF8446" s="157">
        <f>IF('1a-Electricity'!$T$78="no","",ROUND(AD8446,4))</f>
        <v>0.39500000000000002</v>
      </c>
      <c r="AG8446" s="157">
        <f>IF('1a-Electricity'!$T$79="no","",ROUND(AD8446,4))</f>
        <v>0.39500000000000002</v>
      </c>
      <c r="BL8446" s="157">
        <f t="shared" si="280"/>
        <v>0.39400000000000029</v>
      </c>
      <c r="BM8446" s="157">
        <f>IF('1b-NaturalGas'!$T$87="no","",ROUND(BL8446,4))</f>
        <v>0.39400000000000002</v>
      </c>
      <c r="BN8446" s="157">
        <f>IF('1b-NaturalGas'!$T$88="no","",ROUND(BL8446,4))</f>
        <v>0.39400000000000002</v>
      </c>
      <c r="BO8446" s="157">
        <f>IF('1b-NaturalGas'!$T$89="no","",ROUND(BL8446,4))</f>
        <v>0.39400000000000002</v>
      </c>
      <c r="BP8446" s="157">
        <f>IF('1b-NaturalGas'!$T$90="no","not applicable (based on previous answers)",ROUND(BL8446,4))</f>
        <v>0.39400000000000002</v>
      </c>
      <c r="BQ8446" s="157">
        <f>IF('1b-NaturalGas'!$T$91="no","not applicable (based on previous answers)",ROUND(BL8446,4))</f>
        <v>0.39400000000000002</v>
      </c>
    </row>
    <row r="8447" spans="30:69" x14ac:dyDescent="0.25">
      <c r="AD8447" s="157">
        <f t="shared" si="279"/>
        <v>0.3960000000000003</v>
      </c>
      <c r="AE8447" s="157">
        <f>IF('1a-Electricity'!$T$77="no","",ROUND(AD8447,4))</f>
        <v>0.39600000000000002</v>
      </c>
      <c r="AF8447" s="157">
        <f>IF('1a-Electricity'!$T$78="no","",ROUND(AD8447,4))</f>
        <v>0.39600000000000002</v>
      </c>
      <c r="AG8447" s="157">
        <f>IF('1a-Electricity'!$T$79="no","",ROUND(AD8447,4))</f>
        <v>0.39600000000000002</v>
      </c>
      <c r="BL8447" s="157">
        <f t="shared" si="280"/>
        <v>0.3950000000000003</v>
      </c>
      <c r="BM8447" s="157">
        <f>IF('1b-NaturalGas'!$T$87="no","",ROUND(BL8447,4))</f>
        <v>0.39500000000000002</v>
      </c>
      <c r="BN8447" s="157">
        <f>IF('1b-NaturalGas'!$T$88="no","",ROUND(BL8447,4))</f>
        <v>0.39500000000000002</v>
      </c>
      <c r="BO8447" s="157">
        <f>IF('1b-NaturalGas'!$T$89="no","",ROUND(BL8447,4))</f>
        <v>0.39500000000000002</v>
      </c>
      <c r="BP8447" s="157">
        <f>IF('1b-NaturalGas'!$T$90="no","not applicable (based on previous answers)",ROUND(BL8447,4))</f>
        <v>0.39500000000000002</v>
      </c>
      <c r="BQ8447" s="157">
        <f>IF('1b-NaturalGas'!$T$91="no","not applicable (based on previous answers)",ROUND(BL8447,4))</f>
        <v>0.39500000000000002</v>
      </c>
    </row>
    <row r="8448" spans="30:69" x14ac:dyDescent="0.25">
      <c r="AD8448" s="157">
        <f t="shared" si="279"/>
        <v>0.3970000000000003</v>
      </c>
      <c r="AE8448" s="157">
        <f>IF('1a-Electricity'!$T$77="no","",ROUND(AD8448,4))</f>
        <v>0.39700000000000002</v>
      </c>
      <c r="AF8448" s="157">
        <f>IF('1a-Electricity'!$T$78="no","",ROUND(AD8448,4))</f>
        <v>0.39700000000000002</v>
      </c>
      <c r="AG8448" s="157">
        <f>IF('1a-Electricity'!$T$79="no","",ROUND(AD8448,4))</f>
        <v>0.39700000000000002</v>
      </c>
      <c r="BL8448" s="157">
        <f t="shared" si="280"/>
        <v>0.3960000000000003</v>
      </c>
      <c r="BM8448" s="157">
        <f>IF('1b-NaturalGas'!$T$87="no","",ROUND(BL8448,4))</f>
        <v>0.39600000000000002</v>
      </c>
      <c r="BN8448" s="157">
        <f>IF('1b-NaturalGas'!$T$88="no","",ROUND(BL8448,4))</f>
        <v>0.39600000000000002</v>
      </c>
      <c r="BO8448" s="157">
        <f>IF('1b-NaturalGas'!$T$89="no","",ROUND(BL8448,4))</f>
        <v>0.39600000000000002</v>
      </c>
      <c r="BP8448" s="157">
        <f>IF('1b-NaturalGas'!$T$90="no","not applicable (based on previous answers)",ROUND(BL8448,4))</f>
        <v>0.39600000000000002</v>
      </c>
      <c r="BQ8448" s="157">
        <f>IF('1b-NaturalGas'!$T$91="no","not applicable (based on previous answers)",ROUND(BL8448,4))</f>
        <v>0.39600000000000002</v>
      </c>
    </row>
    <row r="8449" spans="30:69" x14ac:dyDescent="0.25">
      <c r="AD8449" s="157">
        <f t="shared" si="279"/>
        <v>0.3980000000000003</v>
      </c>
      <c r="AE8449" s="157">
        <f>IF('1a-Electricity'!$T$77="no","",ROUND(AD8449,4))</f>
        <v>0.39800000000000002</v>
      </c>
      <c r="AF8449" s="157">
        <f>IF('1a-Electricity'!$T$78="no","",ROUND(AD8449,4))</f>
        <v>0.39800000000000002</v>
      </c>
      <c r="AG8449" s="157">
        <f>IF('1a-Electricity'!$T$79="no","",ROUND(AD8449,4))</f>
        <v>0.39800000000000002</v>
      </c>
      <c r="BL8449" s="157">
        <f t="shared" si="280"/>
        <v>0.3970000000000003</v>
      </c>
      <c r="BM8449" s="157">
        <f>IF('1b-NaturalGas'!$T$87="no","",ROUND(BL8449,4))</f>
        <v>0.39700000000000002</v>
      </c>
      <c r="BN8449" s="157">
        <f>IF('1b-NaturalGas'!$T$88="no","",ROUND(BL8449,4))</f>
        <v>0.39700000000000002</v>
      </c>
      <c r="BO8449" s="157">
        <f>IF('1b-NaturalGas'!$T$89="no","",ROUND(BL8449,4))</f>
        <v>0.39700000000000002</v>
      </c>
      <c r="BP8449" s="157">
        <f>IF('1b-NaturalGas'!$T$90="no","not applicable (based on previous answers)",ROUND(BL8449,4))</f>
        <v>0.39700000000000002</v>
      </c>
      <c r="BQ8449" s="157">
        <f>IF('1b-NaturalGas'!$T$91="no","not applicable (based on previous answers)",ROUND(BL8449,4))</f>
        <v>0.39700000000000002</v>
      </c>
    </row>
    <row r="8450" spans="30:69" x14ac:dyDescent="0.25">
      <c r="AD8450" s="157">
        <f t="shared" si="279"/>
        <v>0.3990000000000003</v>
      </c>
      <c r="AE8450" s="157">
        <f>IF('1a-Electricity'!$T$77="no","",ROUND(AD8450,4))</f>
        <v>0.39900000000000002</v>
      </c>
      <c r="AF8450" s="157">
        <f>IF('1a-Electricity'!$T$78="no","",ROUND(AD8450,4))</f>
        <v>0.39900000000000002</v>
      </c>
      <c r="AG8450" s="157">
        <f>IF('1a-Electricity'!$T$79="no","",ROUND(AD8450,4))</f>
        <v>0.39900000000000002</v>
      </c>
      <c r="BL8450" s="157">
        <f t="shared" si="280"/>
        <v>0.3980000000000003</v>
      </c>
      <c r="BM8450" s="157">
        <f>IF('1b-NaturalGas'!$T$87="no","",ROUND(BL8450,4))</f>
        <v>0.39800000000000002</v>
      </c>
      <c r="BN8450" s="157">
        <f>IF('1b-NaturalGas'!$T$88="no","",ROUND(BL8450,4))</f>
        <v>0.39800000000000002</v>
      </c>
      <c r="BO8450" s="157">
        <f>IF('1b-NaturalGas'!$T$89="no","",ROUND(BL8450,4))</f>
        <v>0.39800000000000002</v>
      </c>
      <c r="BP8450" s="157">
        <f>IF('1b-NaturalGas'!$T$90="no","not applicable (based on previous answers)",ROUND(BL8450,4))</f>
        <v>0.39800000000000002</v>
      </c>
      <c r="BQ8450" s="157">
        <f>IF('1b-NaturalGas'!$T$91="no","not applicable (based on previous answers)",ROUND(BL8450,4))</f>
        <v>0.39800000000000002</v>
      </c>
    </row>
    <row r="8451" spans="30:69" x14ac:dyDescent="0.25">
      <c r="AD8451" s="157">
        <f t="shared" si="279"/>
        <v>0.4000000000000003</v>
      </c>
      <c r="AE8451" s="157">
        <f>IF('1a-Electricity'!$T$77="no","",ROUND(AD8451,4))</f>
        <v>0.4</v>
      </c>
      <c r="AF8451" s="157">
        <f>IF('1a-Electricity'!$T$78="no","",ROUND(AD8451,4))</f>
        <v>0.4</v>
      </c>
      <c r="AG8451" s="157">
        <f>IF('1a-Electricity'!$T$79="no","",ROUND(AD8451,4))</f>
        <v>0.4</v>
      </c>
      <c r="BL8451" s="157">
        <f t="shared" si="280"/>
        <v>0.3990000000000003</v>
      </c>
      <c r="BM8451" s="157">
        <f>IF('1b-NaturalGas'!$T$87="no","",ROUND(BL8451,4))</f>
        <v>0.39900000000000002</v>
      </c>
      <c r="BN8451" s="157">
        <f>IF('1b-NaturalGas'!$T$88="no","",ROUND(BL8451,4))</f>
        <v>0.39900000000000002</v>
      </c>
      <c r="BO8451" s="157">
        <f>IF('1b-NaturalGas'!$T$89="no","",ROUND(BL8451,4))</f>
        <v>0.39900000000000002</v>
      </c>
      <c r="BP8451" s="157">
        <f>IF('1b-NaturalGas'!$T$90="no","not applicable (based on previous answers)",ROUND(BL8451,4))</f>
        <v>0.39900000000000002</v>
      </c>
      <c r="BQ8451" s="157">
        <f>IF('1b-NaturalGas'!$T$91="no","not applicable (based on previous answers)",ROUND(BL8451,4))</f>
        <v>0.39900000000000002</v>
      </c>
    </row>
    <row r="8452" spans="30:69" x14ac:dyDescent="0.25">
      <c r="AD8452" s="157">
        <f t="shared" si="279"/>
        <v>0.4010000000000003</v>
      </c>
      <c r="AE8452" s="157">
        <f>IF('1a-Electricity'!$T$77="no","",ROUND(AD8452,4))</f>
        <v>0.40100000000000002</v>
      </c>
      <c r="AF8452" s="157">
        <f>IF('1a-Electricity'!$T$78="no","",ROUND(AD8452,4))</f>
        <v>0.40100000000000002</v>
      </c>
      <c r="AG8452" s="157">
        <f>IF('1a-Electricity'!$T$79="no","",ROUND(AD8452,4))</f>
        <v>0.40100000000000002</v>
      </c>
      <c r="BL8452" s="157">
        <f t="shared" si="280"/>
        <v>0.4000000000000003</v>
      </c>
      <c r="BM8452" s="157">
        <f>IF('1b-NaturalGas'!$T$87="no","",ROUND(BL8452,4))</f>
        <v>0.4</v>
      </c>
      <c r="BN8452" s="157">
        <f>IF('1b-NaturalGas'!$T$88="no","",ROUND(BL8452,4))</f>
        <v>0.4</v>
      </c>
      <c r="BO8452" s="157">
        <f>IF('1b-NaturalGas'!$T$89="no","",ROUND(BL8452,4))</f>
        <v>0.4</v>
      </c>
      <c r="BP8452" s="157">
        <f>IF('1b-NaturalGas'!$T$90="no","not applicable (based on previous answers)",ROUND(BL8452,4))</f>
        <v>0.4</v>
      </c>
      <c r="BQ8452" s="157">
        <f>IF('1b-NaturalGas'!$T$91="no","not applicable (based on previous answers)",ROUND(BL8452,4))</f>
        <v>0.4</v>
      </c>
    </row>
    <row r="8453" spans="30:69" x14ac:dyDescent="0.25">
      <c r="AD8453" s="157">
        <f t="shared" si="279"/>
        <v>0.4020000000000003</v>
      </c>
      <c r="AE8453" s="157">
        <f>IF('1a-Electricity'!$T$77="no","",ROUND(AD8453,4))</f>
        <v>0.40200000000000002</v>
      </c>
      <c r="AF8453" s="157">
        <f>IF('1a-Electricity'!$T$78="no","",ROUND(AD8453,4))</f>
        <v>0.40200000000000002</v>
      </c>
      <c r="AG8453" s="157">
        <f>IF('1a-Electricity'!$T$79="no","",ROUND(AD8453,4))</f>
        <v>0.40200000000000002</v>
      </c>
      <c r="BL8453" s="157">
        <f t="shared" si="280"/>
        <v>0.4010000000000003</v>
      </c>
      <c r="BM8453" s="157">
        <f>IF('1b-NaturalGas'!$T$87="no","",ROUND(BL8453,4))</f>
        <v>0.40100000000000002</v>
      </c>
      <c r="BN8453" s="157">
        <f>IF('1b-NaturalGas'!$T$88="no","",ROUND(BL8453,4))</f>
        <v>0.40100000000000002</v>
      </c>
      <c r="BO8453" s="157">
        <f>IF('1b-NaturalGas'!$T$89="no","",ROUND(BL8453,4))</f>
        <v>0.40100000000000002</v>
      </c>
      <c r="BP8453" s="157">
        <f>IF('1b-NaturalGas'!$T$90="no","not applicable (based on previous answers)",ROUND(BL8453,4))</f>
        <v>0.40100000000000002</v>
      </c>
      <c r="BQ8453" s="157">
        <f>IF('1b-NaturalGas'!$T$91="no","not applicable (based on previous answers)",ROUND(BL8453,4))</f>
        <v>0.40100000000000002</v>
      </c>
    </row>
    <row r="8454" spans="30:69" x14ac:dyDescent="0.25">
      <c r="AD8454" s="157">
        <f t="shared" si="279"/>
        <v>0.4030000000000003</v>
      </c>
      <c r="AE8454" s="157">
        <f>IF('1a-Electricity'!$T$77="no","",ROUND(AD8454,4))</f>
        <v>0.40300000000000002</v>
      </c>
      <c r="AF8454" s="157">
        <f>IF('1a-Electricity'!$T$78="no","",ROUND(AD8454,4))</f>
        <v>0.40300000000000002</v>
      </c>
      <c r="AG8454" s="157">
        <f>IF('1a-Electricity'!$T$79="no","",ROUND(AD8454,4))</f>
        <v>0.40300000000000002</v>
      </c>
      <c r="BL8454" s="157">
        <f t="shared" si="280"/>
        <v>0.4020000000000003</v>
      </c>
      <c r="BM8454" s="157">
        <f>IF('1b-NaturalGas'!$T$87="no","",ROUND(BL8454,4))</f>
        <v>0.40200000000000002</v>
      </c>
      <c r="BN8454" s="157">
        <f>IF('1b-NaturalGas'!$T$88="no","",ROUND(BL8454,4))</f>
        <v>0.40200000000000002</v>
      </c>
      <c r="BO8454" s="157">
        <f>IF('1b-NaturalGas'!$T$89="no","",ROUND(BL8454,4))</f>
        <v>0.40200000000000002</v>
      </c>
      <c r="BP8454" s="157">
        <f>IF('1b-NaturalGas'!$T$90="no","not applicable (based on previous answers)",ROUND(BL8454,4))</f>
        <v>0.40200000000000002</v>
      </c>
      <c r="BQ8454" s="157">
        <f>IF('1b-NaturalGas'!$T$91="no","not applicable (based on previous answers)",ROUND(BL8454,4))</f>
        <v>0.40200000000000002</v>
      </c>
    </row>
    <row r="8455" spans="30:69" x14ac:dyDescent="0.25">
      <c r="AD8455" s="157">
        <f t="shared" si="279"/>
        <v>0.4040000000000003</v>
      </c>
      <c r="AE8455" s="157">
        <f>IF('1a-Electricity'!$T$77="no","",ROUND(AD8455,4))</f>
        <v>0.40400000000000003</v>
      </c>
      <c r="AF8455" s="157">
        <f>IF('1a-Electricity'!$T$78="no","",ROUND(AD8455,4))</f>
        <v>0.40400000000000003</v>
      </c>
      <c r="AG8455" s="157">
        <f>IF('1a-Electricity'!$T$79="no","",ROUND(AD8455,4))</f>
        <v>0.40400000000000003</v>
      </c>
      <c r="BL8455" s="157">
        <f t="shared" si="280"/>
        <v>0.4030000000000003</v>
      </c>
      <c r="BM8455" s="157">
        <f>IF('1b-NaturalGas'!$T$87="no","",ROUND(BL8455,4))</f>
        <v>0.40300000000000002</v>
      </c>
      <c r="BN8455" s="157">
        <f>IF('1b-NaturalGas'!$T$88="no","",ROUND(BL8455,4))</f>
        <v>0.40300000000000002</v>
      </c>
      <c r="BO8455" s="157">
        <f>IF('1b-NaturalGas'!$T$89="no","",ROUND(BL8455,4))</f>
        <v>0.40300000000000002</v>
      </c>
      <c r="BP8455" s="157">
        <f>IF('1b-NaturalGas'!$T$90="no","not applicable (based on previous answers)",ROUND(BL8455,4))</f>
        <v>0.40300000000000002</v>
      </c>
      <c r="BQ8455" s="157">
        <f>IF('1b-NaturalGas'!$T$91="no","not applicable (based on previous answers)",ROUND(BL8455,4))</f>
        <v>0.40300000000000002</v>
      </c>
    </row>
    <row r="8456" spans="30:69" x14ac:dyDescent="0.25">
      <c r="AD8456" s="157">
        <f t="shared" si="279"/>
        <v>0.4050000000000003</v>
      </c>
      <c r="AE8456" s="157">
        <f>IF('1a-Electricity'!$T$77="no","",ROUND(AD8456,4))</f>
        <v>0.40500000000000003</v>
      </c>
      <c r="AF8456" s="157">
        <f>IF('1a-Electricity'!$T$78="no","",ROUND(AD8456,4))</f>
        <v>0.40500000000000003</v>
      </c>
      <c r="AG8456" s="157">
        <f>IF('1a-Electricity'!$T$79="no","",ROUND(AD8456,4))</f>
        <v>0.40500000000000003</v>
      </c>
      <c r="BL8456" s="157">
        <f t="shared" si="280"/>
        <v>0.4040000000000003</v>
      </c>
      <c r="BM8456" s="157">
        <f>IF('1b-NaturalGas'!$T$87="no","",ROUND(BL8456,4))</f>
        <v>0.40400000000000003</v>
      </c>
      <c r="BN8456" s="157">
        <f>IF('1b-NaturalGas'!$T$88="no","",ROUND(BL8456,4))</f>
        <v>0.40400000000000003</v>
      </c>
      <c r="BO8456" s="157">
        <f>IF('1b-NaturalGas'!$T$89="no","",ROUND(BL8456,4))</f>
        <v>0.40400000000000003</v>
      </c>
      <c r="BP8456" s="157">
        <f>IF('1b-NaturalGas'!$T$90="no","not applicable (based on previous answers)",ROUND(BL8456,4))</f>
        <v>0.40400000000000003</v>
      </c>
      <c r="BQ8456" s="157">
        <f>IF('1b-NaturalGas'!$T$91="no","not applicable (based on previous answers)",ROUND(BL8456,4))</f>
        <v>0.40400000000000003</v>
      </c>
    </row>
    <row r="8457" spans="30:69" x14ac:dyDescent="0.25">
      <c r="AD8457" s="157">
        <f t="shared" si="279"/>
        <v>0.40600000000000031</v>
      </c>
      <c r="AE8457" s="157">
        <f>IF('1a-Electricity'!$T$77="no","",ROUND(AD8457,4))</f>
        <v>0.40600000000000003</v>
      </c>
      <c r="AF8457" s="157">
        <f>IF('1a-Electricity'!$T$78="no","",ROUND(AD8457,4))</f>
        <v>0.40600000000000003</v>
      </c>
      <c r="AG8457" s="157">
        <f>IF('1a-Electricity'!$T$79="no","",ROUND(AD8457,4))</f>
        <v>0.40600000000000003</v>
      </c>
      <c r="BL8457" s="157">
        <f t="shared" si="280"/>
        <v>0.4050000000000003</v>
      </c>
      <c r="BM8457" s="157">
        <f>IF('1b-NaturalGas'!$T$87="no","",ROUND(BL8457,4))</f>
        <v>0.40500000000000003</v>
      </c>
      <c r="BN8457" s="157">
        <f>IF('1b-NaturalGas'!$T$88="no","",ROUND(BL8457,4))</f>
        <v>0.40500000000000003</v>
      </c>
      <c r="BO8457" s="157">
        <f>IF('1b-NaturalGas'!$T$89="no","",ROUND(BL8457,4))</f>
        <v>0.40500000000000003</v>
      </c>
      <c r="BP8457" s="157">
        <f>IF('1b-NaturalGas'!$T$90="no","not applicable (based on previous answers)",ROUND(BL8457,4))</f>
        <v>0.40500000000000003</v>
      </c>
      <c r="BQ8457" s="157">
        <f>IF('1b-NaturalGas'!$T$91="no","not applicable (based on previous answers)",ROUND(BL8457,4))</f>
        <v>0.40500000000000003</v>
      </c>
    </row>
    <row r="8458" spans="30:69" x14ac:dyDescent="0.25">
      <c r="AD8458" s="157">
        <f t="shared" si="279"/>
        <v>0.40700000000000031</v>
      </c>
      <c r="AE8458" s="157">
        <f>IF('1a-Electricity'!$T$77="no","",ROUND(AD8458,4))</f>
        <v>0.40699999999999997</v>
      </c>
      <c r="AF8458" s="157">
        <f>IF('1a-Electricity'!$T$78="no","",ROUND(AD8458,4))</f>
        <v>0.40699999999999997</v>
      </c>
      <c r="AG8458" s="157">
        <f>IF('1a-Electricity'!$T$79="no","",ROUND(AD8458,4))</f>
        <v>0.40699999999999997</v>
      </c>
      <c r="BL8458" s="157">
        <f t="shared" si="280"/>
        <v>0.40600000000000031</v>
      </c>
      <c r="BM8458" s="157">
        <f>IF('1b-NaturalGas'!$T$87="no","",ROUND(BL8458,4))</f>
        <v>0.40600000000000003</v>
      </c>
      <c r="BN8458" s="157">
        <f>IF('1b-NaturalGas'!$T$88="no","",ROUND(BL8458,4))</f>
        <v>0.40600000000000003</v>
      </c>
      <c r="BO8458" s="157">
        <f>IF('1b-NaturalGas'!$T$89="no","",ROUND(BL8458,4))</f>
        <v>0.40600000000000003</v>
      </c>
      <c r="BP8458" s="157">
        <f>IF('1b-NaturalGas'!$T$90="no","not applicable (based on previous answers)",ROUND(BL8458,4))</f>
        <v>0.40600000000000003</v>
      </c>
      <c r="BQ8458" s="157">
        <f>IF('1b-NaturalGas'!$T$91="no","not applicable (based on previous answers)",ROUND(BL8458,4))</f>
        <v>0.40600000000000003</v>
      </c>
    </row>
    <row r="8459" spans="30:69" x14ac:dyDescent="0.25">
      <c r="AD8459" s="157">
        <f t="shared" si="279"/>
        <v>0.40800000000000031</v>
      </c>
      <c r="AE8459" s="157">
        <f>IF('1a-Electricity'!$T$77="no","",ROUND(AD8459,4))</f>
        <v>0.40799999999999997</v>
      </c>
      <c r="AF8459" s="157">
        <f>IF('1a-Electricity'!$T$78="no","",ROUND(AD8459,4))</f>
        <v>0.40799999999999997</v>
      </c>
      <c r="AG8459" s="157">
        <f>IF('1a-Electricity'!$T$79="no","",ROUND(AD8459,4))</f>
        <v>0.40799999999999997</v>
      </c>
      <c r="BL8459" s="157">
        <f t="shared" si="280"/>
        <v>0.40700000000000031</v>
      </c>
      <c r="BM8459" s="157">
        <f>IF('1b-NaturalGas'!$T$87="no","",ROUND(BL8459,4))</f>
        <v>0.40699999999999997</v>
      </c>
      <c r="BN8459" s="157">
        <f>IF('1b-NaturalGas'!$T$88="no","",ROUND(BL8459,4))</f>
        <v>0.40699999999999997</v>
      </c>
      <c r="BO8459" s="157">
        <f>IF('1b-NaturalGas'!$T$89="no","",ROUND(BL8459,4))</f>
        <v>0.40699999999999997</v>
      </c>
      <c r="BP8459" s="157">
        <f>IF('1b-NaturalGas'!$T$90="no","not applicable (based on previous answers)",ROUND(BL8459,4))</f>
        <v>0.40699999999999997</v>
      </c>
      <c r="BQ8459" s="157">
        <f>IF('1b-NaturalGas'!$T$91="no","not applicable (based on previous answers)",ROUND(BL8459,4))</f>
        <v>0.40699999999999997</v>
      </c>
    </row>
    <row r="8460" spans="30:69" x14ac:dyDescent="0.25">
      <c r="AD8460" s="157">
        <f t="shared" si="279"/>
        <v>0.40900000000000031</v>
      </c>
      <c r="AE8460" s="157">
        <f>IF('1a-Electricity'!$T$77="no","",ROUND(AD8460,4))</f>
        <v>0.40899999999999997</v>
      </c>
      <c r="AF8460" s="157">
        <f>IF('1a-Electricity'!$T$78="no","",ROUND(AD8460,4))</f>
        <v>0.40899999999999997</v>
      </c>
      <c r="AG8460" s="157">
        <f>IF('1a-Electricity'!$T$79="no","",ROUND(AD8460,4))</f>
        <v>0.40899999999999997</v>
      </c>
      <c r="BL8460" s="157">
        <f t="shared" si="280"/>
        <v>0.40800000000000031</v>
      </c>
      <c r="BM8460" s="157">
        <f>IF('1b-NaturalGas'!$T$87="no","",ROUND(BL8460,4))</f>
        <v>0.40799999999999997</v>
      </c>
      <c r="BN8460" s="157">
        <f>IF('1b-NaturalGas'!$T$88="no","",ROUND(BL8460,4))</f>
        <v>0.40799999999999997</v>
      </c>
      <c r="BO8460" s="157">
        <f>IF('1b-NaturalGas'!$T$89="no","",ROUND(BL8460,4))</f>
        <v>0.40799999999999997</v>
      </c>
      <c r="BP8460" s="157">
        <f>IF('1b-NaturalGas'!$T$90="no","not applicable (based on previous answers)",ROUND(BL8460,4))</f>
        <v>0.40799999999999997</v>
      </c>
      <c r="BQ8460" s="157">
        <f>IF('1b-NaturalGas'!$T$91="no","not applicable (based on previous answers)",ROUND(BL8460,4))</f>
        <v>0.40799999999999997</v>
      </c>
    </row>
    <row r="8461" spans="30:69" x14ac:dyDescent="0.25">
      <c r="AD8461" s="157">
        <f t="shared" si="279"/>
        <v>0.41000000000000031</v>
      </c>
      <c r="AE8461" s="157">
        <f>IF('1a-Electricity'!$T$77="no","",ROUND(AD8461,4))</f>
        <v>0.41</v>
      </c>
      <c r="AF8461" s="157">
        <f>IF('1a-Electricity'!$T$78="no","",ROUND(AD8461,4))</f>
        <v>0.41</v>
      </c>
      <c r="AG8461" s="157">
        <f>IF('1a-Electricity'!$T$79="no","",ROUND(AD8461,4))</f>
        <v>0.41</v>
      </c>
      <c r="BL8461" s="157">
        <f t="shared" si="280"/>
        <v>0.40900000000000031</v>
      </c>
      <c r="BM8461" s="157">
        <f>IF('1b-NaturalGas'!$T$87="no","",ROUND(BL8461,4))</f>
        <v>0.40899999999999997</v>
      </c>
      <c r="BN8461" s="157">
        <f>IF('1b-NaturalGas'!$T$88="no","",ROUND(BL8461,4))</f>
        <v>0.40899999999999997</v>
      </c>
      <c r="BO8461" s="157">
        <f>IF('1b-NaturalGas'!$T$89="no","",ROUND(BL8461,4))</f>
        <v>0.40899999999999997</v>
      </c>
      <c r="BP8461" s="157">
        <f>IF('1b-NaturalGas'!$T$90="no","not applicable (based on previous answers)",ROUND(BL8461,4))</f>
        <v>0.40899999999999997</v>
      </c>
      <c r="BQ8461" s="157">
        <f>IF('1b-NaturalGas'!$T$91="no","not applicable (based on previous answers)",ROUND(BL8461,4))</f>
        <v>0.40899999999999997</v>
      </c>
    </row>
    <row r="8462" spans="30:69" x14ac:dyDescent="0.25">
      <c r="AD8462" s="157">
        <f t="shared" si="279"/>
        <v>0.41100000000000031</v>
      </c>
      <c r="AE8462" s="157">
        <f>IF('1a-Electricity'!$T$77="no","",ROUND(AD8462,4))</f>
        <v>0.41099999999999998</v>
      </c>
      <c r="AF8462" s="157">
        <f>IF('1a-Electricity'!$T$78="no","",ROUND(AD8462,4))</f>
        <v>0.41099999999999998</v>
      </c>
      <c r="AG8462" s="157">
        <f>IF('1a-Electricity'!$T$79="no","",ROUND(AD8462,4))</f>
        <v>0.41099999999999998</v>
      </c>
      <c r="BL8462" s="157">
        <f t="shared" si="280"/>
        <v>0.41000000000000031</v>
      </c>
      <c r="BM8462" s="157">
        <f>IF('1b-NaturalGas'!$T$87="no","",ROUND(BL8462,4))</f>
        <v>0.41</v>
      </c>
      <c r="BN8462" s="157">
        <f>IF('1b-NaturalGas'!$T$88="no","",ROUND(BL8462,4))</f>
        <v>0.41</v>
      </c>
      <c r="BO8462" s="157">
        <f>IF('1b-NaturalGas'!$T$89="no","",ROUND(BL8462,4))</f>
        <v>0.41</v>
      </c>
      <c r="BP8462" s="157">
        <f>IF('1b-NaturalGas'!$T$90="no","not applicable (based on previous answers)",ROUND(BL8462,4))</f>
        <v>0.41</v>
      </c>
      <c r="BQ8462" s="157">
        <f>IF('1b-NaturalGas'!$T$91="no","not applicable (based on previous answers)",ROUND(BL8462,4))</f>
        <v>0.41</v>
      </c>
    </row>
    <row r="8463" spans="30:69" x14ac:dyDescent="0.25">
      <c r="AD8463" s="157">
        <f t="shared" si="279"/>
        <v>0.41200000000000031</v>
      </c>
      <c r="AE8463" s="157">
        <f>IF('1a-Electricity'!$T$77="no","",ROUND(AD8463,4))</f>
        <v>0.41199999999999998</v>
      </c>
      <c r="AF8463" s="157">
        <f>IF('1a-Electricity'!$T$78="no","",ROUND(AD8463,4))</f>
        <v>0.41199999999999998</v>
      </c>
      <c r="AG8463" s="157">
        <f>IF('1a-Electricity'!$T$79="no","",ROUND(AD8463,4))</f>
        <v>0.41199999999999998</v>
      </c>
      <c r="BL8463" s="157">
        <f t="shared" si="280"/>
        <v>0.41100000000000031</v>
      </c>
      <c r="BM8463" s="157">
        <f>IF('1b-NaturalGas'!$T$87="no","",ROUND(BL8463,4))</f>
        <v>0.41099999999999998</v>
      </c>
      <c r="BN8463" s="157">
        <f>IF('1b-NaturalGas'!$T$88="no","",ROUND(BL8463,4))</f>
        <v>0.41099999999999998</v>
      </c>
      <c r="BO8463" s="157">
        <f>IF('1b-NaturalGas'!$T$89="no","",ROUND(BL8463,4))</f>
        <v>0.41099999999999998</v>
      </c>
      <c r="BP8463" s="157">
        <f>IF('1b-NaturalGas'!$T$90="no","not applicable (based on previous answers)",ROUND(BL8463,4))</f>
        <v>0.41099999999999998</v>
      </c>
      <c r="BQ8463" s="157">
        <f>IF('1b-NaturalGas'!$T$91="no","not applicable (based on previous answers)",ROUND(BL8463,4))</f>
        <v>0.41099999999999998</v>
      </c>
    </row>
    <row r="8464" spans="30:69" x14ac:dyDescent="0.25">
      <c r="AD8464" s="157">
        <f t="shared" si="279"/>
        <v>0.41300000000000031</v>
      </c>
      <c r="AE8464" s="157">
        <f>IF('1a-Electricity'!$T$77="no","",ROUND(AD8464,4))</f>
        <v>0.41299999999999998</v>
      </c>
      <c r="AF8464" s="157">
        <f>IF('1a-Electricity'!$T$78="no","",ROUND(AD8464,4))</f>
        <v>0.41299999999999998</v>
      </c>
      <c r="AG8464" s="157">
        <f>IF('1a-Electricity'!$T$79="no","",ROUND(AD8464,4))</f>
        <v>0.41299999999999998</v>
      </c>
      <c r="BL8464" s="157">
        <f t="shared" si="280"/>
        <v>0.41200000000000031</v>
      </c>
      <c r="BM8464" s="157">
        <f>IF('1b-NaturalGas'!$T$87="no","",ROUND(BL8464,4))</f>
        <v>0.41199999999999998</v>
      </c>
      <c r="BN8464" s="157">
        <f>IF('1b-NaturalGas'!$T$88="no","",ROUND(BL8464,4))</f>
        <v>0.41199999999999998</v>
      </c>
      <c r="BO8464" s="157">
        <f>IF('1b-NaturalGas'!$T$89="no","",ROUND(BL8464,4))</f>
        <v>0.41199999999999998</v>
      </c>
      <c r="BP8464" s="157">
        <f>IF('1b-NaturalGas'!$T$90="no","not applicable (based on previous answers)",ROUND(BL8464,4))</f>
        <v>0.41199999999999998</v>
      </c>
      <c r="BQ8464" s="157">
        <f>IF('1b-NaturalGas'!$T$91="no","not applicable (based on previous answers)",ROUND(BL8464,4))</f>
        <v>0.41199999999999998</v>
      </c>
    </row>
    <row r="8465" spans="30:69" x14ac:dyDescent="0.25">
      <c r="AD8465" s="157">
        <f t="shared" si="279"/>
        <v>0.41400000000000031</v>
      </c>
      <c r="AE8465" s="157">
        <f>IF('1a-Electricity'!$T$77="no","",ROUND(AD8465,4))</f>
        <v>0.41399999999999998</v>
      </c>
      <c r="AF8465" s="157">
        <f>IF('1a-Electricity'!$T$78="no","",ROUND(AD8465,4))</f>
        <v>0.41399999999999998</v>
      </c>
      <c r="AG8465" s="157">
        <f>IF('1a-Electricity'!$T$79="no","",ROUND(AD8465,4))</f>
        <v>0.41399999999999998</v>
      </c>
      <c r="BL8465" s="157">
        <f t="shared" si="280"/>
        <v>0.41300000000000031</v>
      </c>
      <c r="BM8465" s="157">
        <f>IF('1b-NaturalGas'!$T$87="no","",ROUND(BL8465,4))</f>
        <v>0.41299999999999998</v>
      </c>
      <c r="BN8465" s="157">
        <f>IF('1b-NaturalGas'!$T$88="no","",ROUND(BL8465,4))</f>
        <v>0.41299999999999998</v>
      </c>
      <c r="BO8465" s="157">
        <f>IF('1b-NaturalGas'!$T$89="no","",ROUND(BL8465,4))</f>
        <v>0.41299999999999998</v>
      </c>
      <c r="BP8465" s="157">
        <f>IF('1b-NaturalGas'!$T$90="no","not applicable (based on previous answers)",ROUND(BL8465,4))</f>
        <v>0.41299999999999998</v>
      </c>
      <c r="BQ8465" s="157">
        <f>IF('1b-NaturalGas'!$T$91="no","not applicable (based on previous answers)",ROUND(BL8465,4))</f>
        <v>0.41299999999999998</v>
      </c>
    </row>
    <row r="8466" spans="30:69" x14ac:dyDescent="0.25">
      <c r="AD8466" s="157">
        <f t="shared" si="279"/>
        <v>0.41500000000000031</v>
      </c>
      <c r="AE8466" s="157">
        <f>IF('1a-Electricity'!$T$77="no","",ROUND(AD8466,4))</f>
        <v>0.41499999999999998</v>
      </c>
      <c r="AF8466" s="157">
        <f>IF('1a-Electricity'!$T$78="no","",ROUND(AD8466,4))</f>
        <v>0.41499999999999998</v>
      </c>
      <c r="AG8466" s="157">
        <f>IF('1a-Electricity'!$T$79="no","",ROUND(AD8466,4))</f>
        <v>0.41499999999999998</v>
      </c>
      <c r="BL8466" s="157">
        <f t="shared" si="280"/>
        <v>0.41400000000000031</v>
      </c>
      <c r="BM8466" s="157">
        <f>IF('1b-NaturalGas'!$T$87="no","",ROUND(BL8466,4))</f>
        <v>0.41399999999999998</v>
      </c>
      <c r="BN8466" s="157">
        <f>IF('1b-NaturalGas'!$T$88="no","",ROUND(BL8466,4))</f>
        <v>0.41399999999999998</v>
      </c>
      <c r="BO8466" s="157">
        <f>IF('1b-NaturalGas'!$T$89="no","",ROUND(BL8466,4))</f>
        <v>0.41399999999999998</v>
      </c>
      <c r="BP8466" s="157">
        <f>IF('1b-NaturalGas'!$T$90="no","not applicable (based on previous answers)",ROUND(BL8466,4))</f>
        <v>0.41399999999999998</v>
      </c>
      <c r="BQ8466" s="157">
        <f>IF('1b-NaturalGas'!$T$91="no","not applicable (based on previous answers)",ROUND(BL8466,4))</f>
        <v>0.41399999999999998</v>
      </c>
    </row>
    <row r="8467" spans="30:69" x14ac:dyDescent="0.25">
      <c r="AD8467" s="157">
        <f t="shared" si="279"/>
        <v>0.41600000000000031</v>
      </c>
      <c r="AE8467" s="157">
        <f>IF('1a-Electricity'!$T$77="no","",ROUND(AD8467,4))</f>
        <v>0.41599999999999998</v>
      </c>
      <c r="AF8467" s="157">
        <f>IF('1a-Electricity'!$T$78="no","",ROUND(AD8467,4))</f>
        <v>0.41599999999999998</v>
      </c>
      <c r="AG8467" s="157">
        <f>IF('1a-Electricity'!$T$79="no","",ROUND(AD8467,4))</f>
        <v>0.41599999999999998</v>
      </c>
      <c r="BL8467" s="157">
        <f t="shared" si="280"/>
        <v>0.41500000000000031</v>
      </c>
      <c r="BM8467" s="157">
        <f>IF('1b-NaturalGas'!$T$87="no","",ROUND(BL8467,4))</f>
        <v>0.41499999999999998</v>
      </c>
      <c r="BN8467" s="157">
        <f>IF('1b-NaturalGas'!$T$88="no","",ROUND(BL8467,4))</f>
        <v>0.41499999999999998</v>
      </c>
      <c r="BO8467" s="157">
        <f>IF('1b-NaturalGas'!$T$89="no","",ROUND(BL8467,4))</f>
        <v>0.41499999999999998</v>
      </c>
      <c r="BP8467" s="157">
        <f>IF('1b-NaturalGas'!$T$90="no","not applicable (based on previous answers)",ROUND(BL8467,4))</f>
        <v>0.41499999999999998</v>
      </c>
      <c r="BQ8467" s="157">
        <f>IF('1b-NaturalGas'!$T$91="no","not applicable (based on previous answers)",ROUND(BL8467,4))</f>
        <v>0.41499999999999998</v>
      </c>
    </row>
    <row r="8468" spans="30:69" x14ac:dyDescent="0.25">
      <c r="AD8468" s="157">
        <f t="shared" si="279"/>
        <v>0.41700000000000031</v>
      </c>
      <c r="AE8468" s="157">
        <f>IF('1a-Electricity'!$T$77="no","",ROUND(AD8468,4))</f>
        <v>0.41699999999999998</v>
      </c>
      <c r="AF8468" s="157">
        <f>IF('1a-Electricity'!$T$78="no","",ROUND(AD8468,4))</f>
        <v>0.41699999999999998</v>
      </c>
      <c r="AG8468" s="157">
        <f>IF('1a-Electricity'!$T$79="no","",ROUND(AD8468,4))</f>
        <v>0.41699999999999998</v>
      </c>
      <c r="BL8468" s="157">
        <f t="shared" si="280"/>
        <v>0.41600000000000031</v>
      </c>
      <c r="BM8468" s="157">
        <f>IF('1b-NaturalGas'!$T$87="no","",ROUND(BL8468,4))</f>
        <v>0.41599999999999998</v>
      </c>
      <c r="BN8468" s="157">
        <f>IF('1b-NaturalGas'!$T$88="no","",ROUND(BL8468,4))</f>
        <v>0.41599999999999998</v>
      </c>
      <c r="BO8468" s="157">
        <f>IF('1b-NaturalGas'!$T$89="no","",ROUND(BL8468,4))</f>
        <v>0.41599999999999998</v>
      </c>
      <c r="BP8468" s="157">
        <f>IF('1b-NaturalGas'!$T$90="no","not applicable (based on previous answers)",ROUND(BL8468,4))</f>
        <v>0.41599999999999998</v>
      </c>
      <c r="BQ8468" s="157">
        <f>IF('1b-NaturalGas'!$T$91="no","not applicable (based on previous answers)",ROUND(BL8468,4))</f>
        <v>0.41599999999999998</v>
      </c>
    </row>
    <row r="8469" spans="30:69" x14ac:dyDescent="0.25">
      <c r="AD8469" s="157">
        <f t="shared" si="279"/>
        <v>0.41800000000000032</v>
      </c>
      <c r="AE8469" s="157">
        <f>IF('1a-Electricity'!$T$77="no","",ROUND(AD8469,4))</f>
        <v>0.41799999999999998</v>
      </c>
      <c r="AF8469" s="157">
        <f>IF('1a-Electricity'!$T$78="no","",ROUND(AD8469,4))</f>
        <v>0.41799999999999998</v>
      </c>
      <c r="AG8469" s="157">
        <f>IF('1a-Electricity'!$T$79="no","",ROUND(AD8469,4))</f>
        <v>0.41799999999999998</v>
      </c>
      <c r="BL8469" s="157">
        <f t="shared" si="280"/>
        <v>0.41700000000000031</v>
      </c>
      <c r="BM8469" s="157">
        <f>IF('1b-NaturalGas'!$T$87="no","",ROUND(BL8469,4))</f>
        <v>0.41699999999999998</v>
      </c>
      <c r="BN8469" s="157">
        <f>IF('1b-NaturalGas'!$T$88="no","",ROUND(BL8469,4))</f>
        <v>0.41699999999999998</v>
      </c>
      <c r="BO8469" s="157">
        <f>IF('1b-NaturalGas'!$T$89="no","",ROUND(BL8469,4))</f>
        <v>0.41699999999999998</v>
      </c>
      <c r="BP8469" s="157">
        <f>IF('1b-NaturalGas'!$T$90="no","not applicable (based on previous answers)",ROUND(BL8469,4))</f>
        <v>0.41699999999999998</v>
      </c>
      <c r="BQ8469" s="157">
        <f>IF('1b-NaturalGas'!$T$91="no","not applicable (based on previous answers)",ROUND(BL8469,4))</f>
        <v>0.41699999999999998</v>
      </c>
    </row>
    <row r="8470" spans="30:69" x14ac:dyDescent="0.25">
      <c r="AD8470" s="157">
        <f t="shared" si="279"/>
        <v>0.41900000000000032</v>
      </c>
      <c r="AE8470" s="157">
        <f>IF('1a-Electricity'!$T$77="no","",ROUND(AD8470,4))</f>
        <v>0.41899999999999998</v>
      </c>
      <c r="AF8470" s="157">
        <f>IF('1a-Electricity'!$T$78="no","",ROUND(AD8470,4))</f>
        <v>0.41899999999999998</v>
      </c>
      <c r="AG8470" s="157">
        <f>IF('1a-Electricity'!$T$79="no","",ROUND(AD8470,4))</f>
        <v>0.41899999999999998</v>
      </c>
      <c r="BL8470" s="157">
        <f t="shared" si="280"/>
        <v>0.41800000000000032</v>
      </c>
      <c r="BM8470" s="157">
        <f>IF('1b-NaturalGas'!$T$87="no","",ROUND(BL8470,4))</f>
        <v>0.41799999999999998</v>
      </c>
      <c r="BN8470" s="157">
        <f>IF('1b-NaturalGas'!$T$88="no","",ROUND(BL8470,4))</f>
        <v>0.41799999999999998</v>
      </c>
      <c r="BO8470" s="157">
        <f>IF('1b-NaturalGas'!$T$89="no","",ROUND(BL8470,4))</f>
        <v>0.41799999999999998</v>
      </c>
      <c r="BP8470" s="157">
        <f>IF('1b-NaturalGas'!$T$90="no","not applicable (based on previous answers)",ROUND(BL8470,4))</f>
        <v>0.41799999999999998</v>
      </c>
      <c r="BQ8470" s="157">
        <f>IF('1b-NaturalGas'!$T$91="no","not applicable (based on previous answers)",ROUND(BL8470,4))</f>
        <v>0.41799999999999998</v>
      </c>
    </row>
    <row r="8471" spans="30:69" x14ac:dyDescent="0.25">
      <c r="AD8471" s="157">
        <f t="shared" si="279"/>
        <v>0.42000000000000032</v>
      </c>
      <c r="AE8471" s="157">
        <f>IF('1a-Electricity'!$T$77="no","",ROUND(AD8471,4))</f>
        <v>0.42</v>
      </c>
      <c r="AF8471" s="157">
        <f>IF('1a-Electricity'!$T$78="no","",ROUND(AD8471,4))</f>
        <v>0.42</v>
      </c>
      <c r="AG8471" s="157">
        <f>IF('1a-Electricity'!$T$79="no","",ROUND(AD8471,4))</f>
        <v>0.42</v>
      </c>
      <c r="BL8471" s="157">
        <f t="shared" si="280"/>
        <v>0.41900000000000032</v>
      </c>
      <c r="BM8471" s="157">
        <f>IF('1b-NaturalGas'!$T$87="no","",ROUND(BL8471,4))</f>
        <v>0.41899999999999998</v>
      </c>
      <c r="BN8471" s="157">
        <f>IF('1b-NaturalGas'!$T$88="no","",ROUND(BL8471,4))</f>
        <v>0.41899999999999998</v>
      </c>
      <c r="BO8471" s="157">
        <f>IF('1b-NaturalGas'!$T$89="no","",ROUND(BL8471,4))</f>
        <v>0.41899999999999998</v>
      </c>
      <c r="BP8471" s="157">
        <f>IF('1b-NaturalGas'!$T$90="no","not applicable (based on previous answers)",ROUND(BL8471,4))</f>
        <v>0.41899999999999998</v>
      </c>
      <c r="BQ8471" s="157">
        <f>IF('1b-NaturalGas'!$T$91="no","not applicable (based on previous answers)",ROUND(BL8471,4))</f>
        <v>0.41899999999999998</v>
      </c>
    </row>
    <row r="8472" spans="30:69" x14ac:dyDescent="0.25">
      <c r="AD8472" s="157">
        <f t="shared" si="279"/>
        <v>0.42100000000000032</v>
      </c>
      <c r="AE8472" s="157">
        <f>IF('1a-Electricity'!$T$77="no","",ROUND(AD8472,4))</f>
        <v>0.42099999999999999</v>
      </c>
      <c r="AF8472" s="157">
        <f>IF('1a-Electricity'!$T$78="no","",ROUND(AD8472,4))</f>
        <v>0.42099999999999999</v>
      </c>
      <c r="AG8472" s="157">
        <f>IF('1a-Electricity'!$T$79="no","",ROUND(AD8472,4))</f>
        <v>0.42099999999999999</v>
      </c>
      <c r="BL8472" s="157">
        <f t="shared" si="280"/>
        <v>0.42000000000000032</v>
      </c>
      <c r="BM8472" s="157">
        <f>IF('1b-NaturalGas'!$T$87="no","",ROUND(BL8472,4))</f>
        <v>0.42</v>
      </c>
      <c r="BN8472" s="157">
        <f>IF('1b-NaturalGas'!$T$88="no","",ROUND(BL8472,4))</f>
        <v>0.42</v>
      </c>
      <c r="BO8472" s="157">
        <f>IF('1b-NaturalGas'!$T$89="no","",ROUND(BL8472,4))</f>
        <v>0.42</v>
      </c>
      <c r="BP8472" s="157">
        <f>IF('1b-NaturalGas'!$T$90="no","not applicable (based on previous answers)",ROUND(BL8472,4))</f>
        <v>0.42</v>
      </c>
      <c r="BQ8472" s="157">
        <f>IF('1b-NaturalGas'!$T$91="no","not applicable (based on previous answers)",ROUND(BL8472,4))</f>
        <v>0.42</v>
      </c>
    </row>
    <row r="8473" spans="30:69" x14ac:dyDescent="0.25">
      <c r="AD8473" s="157">
        <f t="shared" si="279"/>
        <v>0.42200000000000032</v>
      </c>
      <c r="AE8473" s="157">
        <f>IF('1a-Electricity'!$T$77="no","",ROUND(AD8473,4))</f>
        <v>0.42199999999999999</v>
      </c>
      <c r="AF8473" s="157">
        <f>IF('1a-Electricity'!$T$78="no","",ROUND(AD8473,4))</f>
        <v>0.42199999999999999</v>
      </c>
      <c r="AG8473" s="157">
        <f>IF('1a-Electricity'!$T$79="no","",ROUND(AD8473,4))</f>
        <v>0.42199999999999999</v>
      </c>
      <c r="BL8473" s="157">
        <f t="shared" si="280"/>
        <v>0.42100000000000032</v>
      </c>
      <c r="BM8473" s="157">
        <f>IF('1b-NaturalGas'!$T$87="no","",ROUND(BL8473,4))</f>
        <v>0.42099999999999999</v>
      </c>
      <c r="BN8473" s="157">
        <f>IF('1b-NaturalGas'!$T$88="no","",ROUND(BL8473,4))</f>
        <v>0.42099999999999999</v>
      </c>
      <c r="BO8473" s="157">
        <f>IF('1b-NaturalGas'!$T$89="no","",ROUND(BL8473,4))</f>
        <v>0.42099999999999999</v>
      </c>
      <c r="BP8473" s="157">
        <f>IF('1b-NaturalGas'!$T$90="no","not applicable (based on previous answers)",ROUND(BL8473,4))</f>
        <v>0.42099999999999999</v>
      </c>
      <c r="BQ8473" s="157">
        <f>IF('1b-NaturalGas'!$T$91="no","not applicable (based on previous answers)",ROUND(BL8473,4))</f>
        <v>0.42099999999999999</v>
      </c>
    </row>
    <row r="8474" spans="30:69" x14ac:dyDescent="0.25">
      <c r="AD8474" s="157">
        <f t="shared" si="279"/>
        <v>0.42300000000000032</v>
      </c>
      <c r="AE8474" s="157">
        <f>IF('1a-Electricity'!$T$77="no","",ROUND(AD8474,4))</f>
        <v>0.42299999999999999</v>
      </c>
      <c r="AF8474" s="157">
        <f>IF('1a-Electricity'!$T$78="no","",ROUND(AD8474,4))</f>
        <v>0.42299999999999999</v>
      </c>
      <c r="AG8474" s="157">
        <f>IF('1a-Electricity'!$T$79="no","",ROUND(AD8474,4))</f>
        <v>0.42299999999999999</v>
      </c>
      <c r="BL8474" s="157">
        <f t="shared" si="280"/>
        <v>0.42200000000000032</v>
      </c>
      <c r="BM8474" s="157">
        <f>IF('1b-NaturalGas'!$T$87="no","",ROUND(BL8474,4))</f>
        <v>0.42199999999999999</v>
      </c>
      <c r="BN8474" s="157">
        <f>IF('1b-NaturalGas'!$T$88="no","",ROUND(BL8474,4))</f>
        <v>0.42199999999999999</v>
      </c>
      <c r="BO8474" s="157">
        <f>IF('1b-NaturalGas'!$T$89="no","",ROUND(BL8474,4))</f>
        <v>0.42199999999999999</v>
      </c>
      <c r="BP8474" s="157">
        <f>IF('1b-NaturalGas'!$T$90="no","not applicable (based on previous answers)",ROUND(BL8474,4))</f>
        <v>0.42199999999999999</v>
      </c>
      <c r="BQ8474" s="157">
        <f>IF('1b-NaturalGas'!$T$91="no","not applicable (based on previous answers)",ROUND(BL8474,4))</f>
        <v>0.42199999999999999</v>
      </c>
    </row>
    <row r="8475" spans="30:69" x14ac:dyDescent="0.25">
      <c r="AD8475" s="157">
        <f t="shared" si="279"/>
        <v>0.42400000000000032</v>
      </c>
      <c r="AE8475" s="157">
        <f>IF('1a-Electricity'!$T$77="no","",ROUND(AD8475,4))</f>
        <v>0.42399999999999999</v>
      </c>
      <c r="AF8475" s="157">
        <f>IF('1a-Electricity'!$T$78="no","",ROUND(AD8475,4))</f>
        <v>0.42399999999999999</v>
      </c>
      <c r="AG8475" s="157">
        <f>IF('1a-Electricity'!$T$79="no","",ROUND(AD8475,4))</f>
        <v>0.42399999999999999</v>
      </c>
      <c r="BL8475" s="157">
        <f t="shared" si="280"/>
        <v>0.42300000000000032</v>
      </c>
      <c r="BM8475" s="157">
        <f>IF('1b-NaturalGas'!$T$87="no","",ROUND(BL8475,4))</f>
        <v>0.42299999999999999</v>
      </c>
      <c r="BN8475" s="157">
        <f>IF('1b-NaturalGas'!$T$88="no","",ROUND(BL8475,4))</f>
        <v>0.42299999999999999</v>
      </c>
      <c r="BO8475" s="157">
        <f>IF('1b-NaturalGas'!$T$89="no","",ROUND(BL8475,4))</f>
        <v>0.42299999999999999</v>
      </c>
      <c r="BP8475" s="157">
        <f>IF('1b-NaturalGas'!$T$90="no","not applicable (based on previous answers)",ROUND(BL8475,4))</f>
        <v>0.42299999999999999</v>
      </c>
      <c r="BQ8475" s="157">
        <f>IF('1b-NaturalGas'!$T$91="no","not applicable (based on previous answers)",ROUND(BL8475,4))</f>
        <v>0.42299999999999999</v>
      </c>
    </row>
    <row r="8476" spans="30:69" x14ac:dyDescent="0.25">
      <c r="AD8476" s="157">
        <f t="shared" si="279"/>
        <v>0.42500000000000032</v>
      </c>
      <c r="AE8476" s="157">
        <f>IF('1a-Electricity'!$T$77="no","",ROUND(AD8476,4))</f>
        <v>0.42499999999999999</v>
      </c>
      <c r="AF8476" s="157">
        <f>IF('1a-Electricity'!$T$78="no","",ROUND(AD8476,4))</f>
        <v>0.42499999999999999</v>
      </c>
      <c r="AG8476" s="157">
        <f>IF('1a-Electricity'!$T$79="no","",ROUND(AD8476,4))</f>
        <v>0.42499999999999999</v>
      </c>
      <c r="BL8476" s="157">
        <f t="shared" si="280"/>
        <v>0.42400000000000032</v>
      </c>
      <c r="BM8476" s="157">
        <f>IF('1b-NaturalGas'!$T$87="no","",ROUND(BL8476,4))</f>
        <v>0.42399999999999999</v>
      </c>
      <c r="BN8476" s="157">
        <f>IF('1b-NaturalGas'!$T$88="no","",ROUND(BL8476,4))</f>
        <v>0.42399999999999999</v>
      </c>
      <c r="BO8476" s="157">
        <f>IF('1b-NaturalGas'!$T$89="no","",ROUND(BL8476,4))</f>
        <v>0.42399999999999999</v>
      </c>
      <c r="BP8476" s="157">
        <f>IF('1b-NaturalGas'!$T$90="no","not applicable (based on previous answers)",ROUND(BL8476,4))</f>
        <v>0.42399999999999999</v>
      </c>
      <c r="BQ8476" s="157">
        <f>IF('1b-NaturalGas'!$T$91="no","not applicable (based on previous answers)",ROUND(BL8476,4))</f>
        <v>0.42399999999999999</v>
      </c>
    </row>
    <row r="8477" spans="30:69" x14ac:dyDescent="0.25">
      <c r="AD8477" s="157">
        <f t="shared" si="279"/>
        <v>0.42600000000000032</v>
      </c>
      <c r="AE8477" s="157">
        <f>IF('1a-Electricity'!$T$77="no","",ROUND(AD8477,4))</f>
        <v>0.42599999999999999</v>
      </c>
      <c r="AF8477" s="157">
        <f>IF('1a-Electricity'!$T$78="no","",ROUND(AD8477,4))</f>
        <v>0.42599999999999999</v>
      </c>
      <c r="AG8477" s="157">
        <f>IF('1a-Electricity'!$T$79="no","",ROUND(AD8477,4))</f>
        <v>0.42599999999999999</v>
      </c>
      <c r="BL8477" s="157">
        <f t="shared" si="280"/>
        <v>0.42500000000000032</v>
      </c>
      <c r="BM8477" s="157">
        <f>IF('1b-NaturalGas'!$T$87="no","",ROUND(BL8477,4))</f>
        <v>0.42499999999999999</v>
      </c>
      <c r="BN8477" s="157">
        <f>IF('1b-NaturalGas'!$T$88="no","",ROUND(BL8477,4))</f>
        <v>0.42499999999999999</v>
      </c>
      <c r="BO8477" s="157">
        <f>IF('1b-NaturalGas'!$T$89="no","",ROUND(BL8477,4))</f>
        <v>0.42499999999999999</v>
      </c>
      <c r="BP8477" s="157">
        <f>IF('1b-NaturalGas'!$T$90="no","not applicable (based on previous answers)",ROUND(BL8477,4))</f>
        <v>0.42499999999999999</v>
      </c>
      <c r="BQ8477" s="157">
        <f>IF('1b-NaturalGas'!$T$91="no","not applicable (based on previous answers)",ROUND(BL8477,4))</f>
        <v>0.42499999999999999</v>
      </c>
    </row>
    <row r="8478" spans="30:69" x14ac:dyDescent="0.25">
      <c r="AD8478" s="157">
        <f t="shared" si="279"/>
        <v>0.42700000000000032</v>
      </c>
      <c r="AE8478" s="157">
        <f>IF('1a-Electricity'!$T$77="no","",ROUND(AD8478,4))</f>
        <v>0.42699999999999999</v>
      </c>
      <c r="AF8478" s="157">
        <f>IF('1a-Electricity'!$T$78="no","",ROUND(AD8478,4))</f>
        <v>0.42699999999999999</v>
      </c>
      <c r="AG8478" s="157">
        <f>IF('1a-Electricity'!$T$79="no","",ROUND(AD8478,4))</f>
        <v>0.42699999999999999</v>
      </c>
      <c r="BL8478" s="157">
        <f t="shared" si="280"/>
        <v>0.42600000000000032</v>
      </c>
      <c r="BM8478" s="157">
        <f>IF('1b-NaturalGas'!$T$87="no","",ROUND(BL8478,4))</f>
        <v>0.42599999999999999</v>
      </c>
      <c r="BN8478" s="157">
        <f>IF('1b-NaturalGas'!$T$88="no","",ROUND(BL8478,4))</f>
        <v>0.42599999999999999</v>
      </c>
      <c r="BO8478" s="157">
        <f>IF('1b-NaturalGas'!$T$89="no","",ROUND(BL8478,4))</f>
        <v>0.42599999999999999</v>
      </c>
      <c r="BP8478" s="157">
        <f>IF('1b-NaturalGas'!$T$90="no","not applicable (based on previous answers)",ROUND(BL8478,4))</f>
        <v>0.42599999999999999</v>
      </c>
      <c r="BQ8478" s="157">
        <f>IF('1b-NaturalGas'!$T$91="no","not applicable (based on previous answers)",ROUND(BL8478,4))</f>
        <v>0.42599999999999999</v>
      </c>
    </row>
    <row r="8479" spans="30:69" x14ac:dyDescent="0.25">
      <c r="AD8479" s="157">
        <f t="shared" si="279"/>
        <v>0.42800000000000032</v>
      </c>
      <c r="AE8479" s="157">
        <f>IF('1a-Electricity'!$T$77="no","",ROUND(AD8479,4))</f>
        <v>0.42799999999999999</v>
      </c>
      <c r="AF8479" s="157">
        <f>IF('1a-Electricity'!$T$78="no","",ROUND(AD8479,4))</f>
        <v>0.42799999999999999</v>
      </c>
      <c r="AG8479" s="157">
        <f>IF('1a-Electricity'!$T$79="no","",ROUND(AD8479,4))</f>
        <v>0.42799999999999999</v>
      </c>
      <c r="BL8479" s="157">
        <f t="shared" si="280"/>
        <v>0.42700000000000032</v>
      </c>
      <c r="BM8479" s="157">
        <f>IF('1b-NaturalGas'!$T$87="no","",ROUND(BL8479,4))</f>
        <v>0.42699999999999999</v>
      </c>
      <c r="BN8479" s="157">
        <f>IF('1b-NaturalGas'!$T$88="no","",ROUND(BL8479,4))</f>
        <v>0.42699999999999999</v>
      </c>
      <c r="BO8479" s="157">
        <f>IF('1b-NaturalGas'!$T$89="no","",ROUND(BL8479,4))</f>
        <v>0.42699999999999999</v>
      </c>
      <c r="BP8479" s="157">
        <f>IF('1b-NaturalGas'!$T$90="no","not applicable (based on previous answers)",ROUND(BL8479,4))</f>
        <v>0.42699999999999999</v>
      </c>
      <c r="BQ8479" s="157">
        <f>IF('1b-NaturalGas'!$T$91="no","not applicable (based on previous answers)",ROUND(BL8479,4))</f>
        <v>0.42699999999999999</v>
      </c>
    </row>
    <row r="8480" spans="30:69" x14ac:dyDescent="0.25">
      <c r="AD8480" s="157">
        <f t="shared" si="279"/>
        <v>0.42900000000000033</v>
      </c>
      <c r="AE8480" s="157">
        <f>IF('1a-Electricity'!$T$77="no","",ROUND(AD8480,4))</f>
        <v>0.42899999999999999</v>
      </c>
      <c r="AF8480" s="157">
        <f>IF('1a-Electricity'!$T$78="no","",ROUND(AD8480,4))</f>
        <v>0.42899999999999999</v>
      </c>
      <c r="AG8480" s="157">
        <f>IF('1a-Electricity'!$T$79="no","",ROUND(AD8480,4))</f>
        <v>0.42899999999999999</v>
      </c>
      <c r="BL8480" s="157">
        <f t="shared" si="280"/>
        <v>0.42800000000000032</v>
      </c>
      <c r="BM8480" s="157">
        <f>IF('1b-NaturalGas'!$T$87="no","",ROUND(BL8480,4))</f>
        <v>0.42799999999999999</v>
      </c>
      <c r="BN8480" s="157">
        <f>IF('1b-NaturalGas'!$T$88="no","",ROUND(BL8480,4))</f>
        <v>0.42799999999999999</v>
      </c>
      <c r="BO8480" s="157">
        <f>IF('1b-NaturalGas'!$T$89="no","",ROUND(BL8480,4))</f>
        <v>0.42799999999999999</v>
      </c>
      <c r="BP8480" s="157">
        <f>IF('1b-NaturalGas'!$T$90="no","not applicable (based on previous answers)",ROUND(BL8480,4))</f>
        <v>0.42799999999999999</v>
      </c>
      <c r="BQ8480" s="157">
        <f>IF('1b-NaturalGas'!$T$91="no","not applicable (based on previous answers)",ROUND(BL8480,4))</f>
        <v>0.42799999999999999</v>
      </c>
    </row>
    <row r="8481" spans="30:69" x14ac:dyDescent="0.25">
      <c r="AD8481" s="157">
        <f t="shared" si="279"/>
        <v>0.43000000000000033</v>
      </c>
      <c r="AE8481" s="157">
        <f>IF('1a-Electricity'!$T$77="no","",ROUND(AD8481,4))</f>
        <v>0.43</v>
      </c>
      <c r="AF8481" s="157">
        <f>IF('1a-Electricity'!$T$78="no","",ROUND(AD8481,4))</f>
        <v>0.43</v>
      </c>
      <c r="AG8481" s="157">
        <f>IF('1a-Electricity'!$T$79="no","",ROUND(AD8481,4))</f>
        <v>0.43</v>
      </c>
      <c r="BL8481" s="157">
        <f t="shared" si="280"/>
        <v>0.42900000000000033</v>
      </c>
      <c r="BM8481" s="157">
        <f>IF('1b-NaturalGas'!$T$87="no","",ROUND(BL8481,4))</f>
        <v>0.42899999999999999</v>
      </c>
      <c r="BN8481" s="157">
        <f>IF('1b-NaturalGas'!$T$88="no","",ROUND(BL8481,4))</f>
        <v>0.42899999999999999</v>
      </c>
      <c r="BO8481" s="157">
        <f>IF('1b-NaturalGas'!$T$89="no","",ROUND(BL8481,4))</f>
        <v>0.42899999999999999</v>
      </c>
      <c r="BP8481" s="157">
        <f>IF('1b-NaturalGas'!$T$90="no","not applicable (based on previous answers)",ROUND(BL8481,4))</f>
        <v>0.42899999999999999</v>
      </c>
      <c r="BQ8481" s="157">
        <f>IF('1b-NaturalGas'!$T$91="no","not applicable (based on previous answers)",ROUND(BL8481,4))</f>
        <v>0.42899999999999999</v>
      </c>
    </row>
    <row r="8482" spans="30:69" x14ac:dyDescent="0.25">
      <c r="AD8482" s="157">
        <f t="shared" si="279"/>
        <v>0.43100000000000033</v>
      </c>
      <c r="AE8482" s="157">
        <f>IF('1a-Electricity'!$T$77="no","",ROUND(AD8482,4))</f>
        <v>0.43099999999999999</v>
      </c>
      <c r="AF8482" s="157">
        <f>IF('1a-Electricity'!$T$78="no","",ROUND(AD8482,4))</f>
        <v>0.43099999999999999</v>
      </c>
      <c r="AG8482" s="157">
        <f>IF('1a-Electricity'!$T$79="no","",ROUND(AD8482,4))</f>
        <v>0.43099999999999999</v>
      </c>
      <c r="BL8482" s="157">
        <f t="shared" si="280"/>
        <v>0.43000000000000033</v>
      </c>
      <c r="BM8482" s="157">
        <f>IF('1b-NaturalGas'!$T$87="no","",ROUND(BL8482,4))</f>
        <v>0.43</v>
      </c>
      <c r="BN8482" s="157">
        <f>IF('1b-NaturalGas'!$T$88="no","",ROUND(BL8482,4))</f>
        <v>0.43</v>
      </c>
      <c r="BO8482" s="157">
        <f>IF('1b-NaturalGas'!$T$89="no","",ROUND(BL8482,4))</f>
        <v>0.43</v>
      </c>
      <c r="BP8482" s="157">
        <f>IF('1b-NaturalGas'!$T$90="no","not applicable (based on previous answers)",ROUND(BL8482,4))</f>
        <v>0.43</v>
      </c>
      <c r="BQ8482" s="157">
        <f>IF('1b-NaturalGas'!$T$91="no","not applicable (based on previous answers)",ROUND(BL8482,4))</f>
        <v>0.43</v>
      </c>
    </row>
    <row r="8483" spans="30:69" x14ac:dyDescent="0.25">
      <c r="AD8483" s="157">
        <f t="shared" si="279"/>
        <v>0.43200000000000033</v>
      </c>
      <c r="AE8483" s="157">
        <f>IF('1a-Electricity'!$T$77="no","",ROUND(AD8483,4))</f>
        <v>0.432</v>
      </c>
      <c r="AF8483" s="157">
        <f>IF('1a-Electricity'!$T$78="no","",ROUND(AD8483,4))</f>
        <v>0.432</v>
      </c>
      <c r="AG8483" s="157">
        <f>IF('1a-Electricity'!$T$79="no","",ROUND(AD8483,4))</f>
        <v>0.432</v>
      </c>
      <c r="BL8483" s="157">
        <f t="shared" si="280"/>
        <v>0.43100000000000033</v>
      </c>
      <c r="BM8483" s="157">
        <f>IF('1b-NaturalGas'!$T$87="no","",ROUND(BL8483,4))</f>
        <v>0.43099999999999999</v>
      </c>
      <c r="BN8483" s="157">
        <f>IF('1b-NaturalGas'!$T$88="no","",ROUND(BL8483,4))</f>
        <v>0.43099999999999999</v>
      </c>
      <c r="BO8483" s="157">
        <f>IF('1b-NaturalGas'!$T$89="no","",ROUND(BL8483,4))</f>
        <v>0.43099999999999999</v>
      </c>
      <c r="BP8483" s="157">
        <f>IF('1b-NaturalGas'!$T$90="no","not applicable (based on previous answers)",ROUND(BL8483,4))</f>
        <v>0.43099999999999999</v>
      </c>
      <c r="BQ8483" s="157">
        <f>IF('1b-NaturalGas'!$T$91="no","not applicable (based on previous answers)",ROUND(BL8483,4))</f>
        <v>0.43099999999999999</v>
      </c>
    </row>
    <row r="8484" spans="30:69" x14ac:dyDescent="0.25">
      <c r="AD8484" s="157">
        <f t="shared" si="279"/>
        <v>0.43300000000000033</v>
      </c>
      <c r="AE8484" s="157">
        <f>IF('1a-Electricity'!$T$77="no","",ROUND(AD8484,4))</f>
        <v>0.433</v>
      </c>
      <c r="AF8484" s="157">
        <f>IF('1a-Electricity'!$T$78="no","",ROUND(AD8484,4))</f>
        <v>0.433</v>
      </c>
      <c r="AG8484" s="157">
        <f>IF('1a-Electricity'!$T$79="no","",ROUND(AD8484,4))</f>
        <v>0.433</v>
      </c>
      <c r="BL8484" s="157">
        <f t="shared" si="280"/>
        <v>0.43200000000000033</v>
      </c>
      <c r="BM8484" s="157">
        <f>IF('1b-NaturalGas'!$T$87="no","",ROUND(BL8484,4))</f>
        <v>0.432</v>
      </c>
      <c r="BN8484" s="157">
        <f>IF('1b-NaturalGas'!$T$88="no","",ROUND(BL8484,4))</f>
        <v>0.432</v>
      </c>
      <c r="BO8484" s="157">
        <f>IF('1b-NaturalGas'!$T$89="no","",ROUND(BL8484,4))</f>
        <v>0.432</v>
      </c>
      <c r="BP8484" s="157">
        <f>IF('1b-NaturalGas'!$T$90="no","not applicable (based on previous answers)",ROUND(BL8484,4))</f>
        <v>0.432</v>
      </c>
      <c r="BQ8484" s="157">
        <f>IF('1b-NaturalGas'!$T$91="no","not applicable (based on previous answers)",ROUND(BL8484,4))</f>
        <v>0.432</v>
      </c>
    </row>
    <row r="8485" spans="30:69" x14ac:dyDescent="0.25">
      <c r="AD8485" s="157">
        <f t="shared" si="279"/>
        <v>0.43400000000000033</v>
      </c>
      <c r="AE8485" s="157">
        <f>IF('1a-Electricity'!$T$77="no","",ROUND(AD8485,4))</f>
        <v>0.434</v>
      </c>
      <c r="AF8485" s="157">
        <f>IF('1a-Electricity'!$T$78="no","",ROUND(AD8485,4))</f>
        <v>0.434</v>
      </c>
      <c r="AG8485" s="157">
        <f>IF('1a-Electricity'!$T$79="no","",ROUND(AD8485,4))</f>
        <v>0.434</v>
      </c>
      <c r="BL8485" s="157">
        <f t="shared" si="280"/>
        <v>0.43300000000000033</v>
      </c>
      <c r="BM8485" s="157">
        <f>IF('1b-NaturalGas'!$T$87="no","",ROUND(BL8485,4))</f>
        <v>0.433</v>
      </c>
      <c r="BN8485" s="157">
        <f>IF('1b-NaturalGas'!$T$88="no","",ROUND(BL8485,4))</f>
        <v>0.433</v>
      </c>
      <c r="BO8485" s="157">
        <f>IF('1b-NaturalGas'!$T$89="no","",ROUND(BL8485,4))</f>
        <v>0.433</v>
      </c>
      <c r="BP8485" s="157">
        <f>IF('1b-NaturalGas'!$T$90="no","not applicable (based on previous answers)",ROUND(BL8485,4))</f>
        <v>0.433</v>
      </c>
      <c r="BQ8485" s="157">
        <f>IF('1b-NaturalGas'!$T$91="no","not applicable (based on previous answers)",ROUND(BL8485,4))</f>
        <v>0.433</v>
      </c>
    </row>
    <row r="8486" spans="30:69" x14ac:dyDescent="0.25">
      <c r="AD8486" s="157">
        <f t="shared" si="279"/>
        <v>0.43500000000000033</v>
      </c>
      <c r="AE8486" s="157">
        <f>IF('1a-Electricity'!$T$77="no","",ROUND(AD8486,4))</f>
        <v>0.435</v>
      </c>
      <c r="AF8486" s="157">
        <f>IF('1a-Electricity'!$T$78="no","",ROUND(AD8486,4))</f>
        <v>0.435</v>
      </c>
      <c r="AG8486" s="157">
        <f>IF('1a-Electricity'!$T$79="no","",ROUND(AD8486,4))</f>
        <v>0.435</v>
      </c>
      <c r="BL8486" s="157">
        <f t="shared" si="280"/>
        <v>0.43400000000000033</v>
      </c>
      <c r="BM8486" s="157">
        <f>IF('1b-NaturalGas'!$T$87="no","",ROUND(BL8486,4))</f>
        <v>0.434</v>
      </c>
      <c r="BN8486" s="157">
        <f>IF('1b-NaturalGas'!$T$88="no","",ROUND(BL8486,4))</f>
        <v>0.434</v>
      </c>
      <c r="BO8486" s="157">
        <f>IF('1b-NaturalGas'!$T$89="no","",ROUND(BL8486,4))</f>
        <v>0.434</v>
      </c>
      <c r="BP8486" s="157">
        <f>IF('1b-NaturalGas'!$T$90="no","not applicable (based on previous answers)",ROUND(BL8486,4))</f>
        <v>0.434</v>
      </c>
      <c r="BQ8486" s="157">
        <f>IF('1b-NaturalGas'!$T$91="no","not applicable (based on previous answers)",ROUND(BL8486,4))</f>
        <v>0.434</v>
      </c>
    </row>
    <row r="8487" spans="30:69" x14ac:dyDescent="0.25">
      <c r="AD8487" s="157">
        <f t="shared" si="279"/>
        <v>0.43600000000000033</v>
      </c>
      <c r="AE8487" s="157">
        <f>IF('1a-Electricity'!$T$77="no","",ROUND(AD8487,4))</f>
        <v>0.436</v>
      </c>
      <c r="AF8487" s="157">
        <f>IF('1a-Electricity'!$T$78="no","",ROUND(AD8487,4))</f>
        <v>0.436</v>
      </c>
      <c r="AG8487" s="157">
        <f>IF('1a-Electricity'!$T$79="no","",ROUND(AD8487,4))</f>
        <v>0.436</v>
      </c>
      <c r="BL8487" s="157">
        <f t="shared" si="280"/>
        <v>0.43500000000000033</v>
      </c>
      <c r="BM8487" s="157">
        <f>IF('1b-NaturalGas'!$T$87="no","",ROUND(BL8487,4))</f>
        <v>0.435</v>
      </c>
      <c r="BN8487" s="157">
        <f>IF('1b-NaturalGas'!$T$88="no","",ROUND(BL8487,4))</f>
        <v>0.435</v>
      </c>
      <c r="BO8487" s="157">
        <f>IF('1b-NaturalGas'!$T$89="no","",ROUND(BL8487,4))</f>
        <v>0.435</v>
      </c>
      <c r="BP8487" s="157">
        <f>IF('1b-NaturalGas'!$T$90="no","not applicable (based on previous answers)",ROUND(BL8487,4))</f>
        <v>0.435</v>
      </c>
      <c r="BQ8487" s="157">
        <f>IF('1b-NaturalGas'!$T$91="no","not applicable (based on previous answers)",ROUND(BL8487,4))</f>
        <v>0.435</v>
      </c>
    </row>
    <row r="8488" spans="30:69" x14ac:dyDescent="0.25">
      <c r="AD8488" s="157">
        <f t="shared" si="279"/>
        <v>0.43700000000000033</v>
      </c>
      <c r="AE8488" s="157">
        <f>IF('1a-Electricity'!$T$77="no","",ROUND(AD8488,4))</f>
        <v>0.437</v>
      </c>
      <c r="AF8488" s="157">
        <f>IF('1a-Electricity'!$T$78="no","",ROUND(AD8488,4))</f>
        <v>0.437</v>
      </c>
      <c r="AG8488" s="157">
        <f>IF('1a-Electricity'!$T$79="no","",ROUND(AD8488,4))</f>
        <v>0.437</v>
      </c>
      <c r="BL8488" s="157">
        <f t="shared" si="280"/>
        <v>0.43600000000000033</v>
      </c>
      <c r="BM8488" s="157">
        <f>IF('1b-NaturalGas'!$T$87="no","",ROUND(BL8488,4))</f>
        <v>0.436</v>
      </c>
      <c r="BN8488" s="157">
        <f>IF('1b-NaturalGas'!$T$88="no","",ROUND(BL8488,4))</f>
        <v>0.436</v>
      </c>
      <c r="BO8488" s="157">
        <f>IF('1b-NaturalGas'!$T$89="no","",ROUND(BL8488,4))</f>
        <v>0.436</v>
      </c>
      <c r="BP8488" s="157">
        <f>IF('1b-NaturalGas'!$T$90="no","not applicable (based on previous answers)",ROUND(BL8488,4))</f>
        <v>0.436</v>
      </c>
      <c r="BQ8488" s="157">
        <f>IF('1b-NaturalGas'!$T$91="no","not applicable (based on previous answers)",ROUND(BL8488,4))</f>
        <v>0.436</v>
      </c>
    </row>
    <row r="8489" spans="30:69" x14ac:dyDescent="0.25">
      <c r="AD8489" s="157">
        <f t="shared" si="279"/>
        <v>0.43800000000000033</v>
      </c>
      <c r="AE8489" s="157">
        <f>IF('1a-Electricity'!$T$77="no","",ROUND(AD8489,4))</f>
        <v>0.438</v>
      </c>
      <c r="AF8489" s="157">
        <f>IF('1a-Electricity'!$T$78="no","",ROUND(AD8489,4))</f>
        <v>0.438</v>
      </c>
      <c r="AG8489" s="157">
        <f>IF('1a-Electricity'!$T$79="no","",ROUND(AD8489,4))</f>
        <v>0.438</v>
      </c>
      <c r="BL8489" s="157">
        <f t="shared" si="280"/>
        <v>0.43700000000000033</v>
      </c>
      <c r="BM8489" s="157">
        <f>IF('1b-NaturalGas'!$T$87="no","",ROUND(BL8489,4))</f>
        <v>0.437</v>
      </c>
      <c r="BN8489" s="157">
        <f>IF('1b-NaturalGas'!$T$88="no","",ROUND(BL8489,4))</f>
        <v>0.437</v>
      </c>
      <c r="BO8489" s="157">
        <f>IF('1b-NaturalGas'!$T$89="no","",ROUND(BL8489,4))</f>
        <v>0.437</v>
      </c>
      <c r="BP8489" s="157">
        <f>IF('1b-NaturalGas'!$T$90="no","not applicable (based on previous answers)",ROUND(BL8489,4))</f>
        <v>0.437</v>
      </c>
      <c r="BQ8489" s="157">
        <f>IF('1b-NaturalGas'!$T$91="no","not applicable (based on previous answers)",ROUND(BL8489,4))</f>
        <v>0.437</v>
      </c>
    </row>
    <row r="8490" spans="30:69" x14ac:dyDescent="0.25">
      <c r="AD8490" s="157">
        <f t="shared" si="279"/>
        <v>0.43900000000000033</v>
      </c>
      <c r="AE8490" s="157">
        <f>IF('1a-Electricity'!$T$77="no","",ROUND(AD8490,4))</f>
        <v>0.439</v>
      </c>
      <c r="AF8490" s="157">
        <f>IF('1a-Electricity'!$T$78="no","",ROUND(AD8490,4))</f>
        <v>0.439</v>
      </c>
      <c r="AG8490" s="157">
        <f>IF('1a-Electricity'!$T$79="no","",ROUND(AD8490,4))</f>
        <v>0.439</v>
      </c>
      <c r="BL8490" s="157">
        <f t="shared" si="280"/>
        <v>0.43800000000000033</v>
      </c>
      <c r="BM8490" s="157">
        <f>IF('1b-NaturalGas'!$T$87="no","",ROUND(BL8490,4))</f>
        <v>0.438</v>
      </c>
      <c r="BN8490" s="157">
        <f>IF('1b-NaturalGas'!$T$88="no","",ROUND(BL8490,4))</f>
        <v>0.438</v>
      </c>
      <c r="BO8490" s="157">
        <f>IF('1b-NaturalGas'!$T$89="no","",ROUND(BL8490,4))</f>
        <v>0.438</v>
      </c>
      <c r="BP8490" s="157">
        <f>IF('1b-NaturalGas'!$T$90="no","not applicable (based on previous answers)",ROUND(BL8490,4))</f>
        <v>0.438</v>
      </c>
      <c r="BQ8490" s="157">
        <f>IF('1b-NaturalGas'!$T$91="no","not applicable (based on previous answers)",ROUND(BL8490,4))</f>
        <v>0.438</v>
      </c>
    </row>
    <row r="8491" spans="30:69" x14ac:dyDescent="0.25">
      <c r="AD8491" s="157">
        <f t="shared" si="279"/>
        <v>0.44000000000000034</v>
      </c>
      <c r="AE8491" s="157">
        <f>IF('1a-Electricity'!$T$77="no","",ROUND(AD8491,4))</f>
        <v>0.44</v>
      </c>
      <c r="AF8491" s="157">
        <f>IF('1a-Electricity'!$T$78="no","",ROUND(AD8491,4))</f>
        <v>0.44</v>
      </c>
      <c r="AG8491" s="157">
        <f>IF('1a-Electricity'!$T$79="no","",ROUND(AD8491,4))</f>
        <v>0.44</v>
      </c>
      <c r="BL8491" s="157">
        <f t="shared" si="280"/>
        <v>0.43900000000000033</v>
      </c>
      <c r="BM8491" s="157">
        <f>IF('1b-NaturalGas'!$T$87="no","",ROUND(BL8491,4))</f>
        <v>0.439</v>
      </c>
      <c r="BN8491" s="157">
        <f>IF('1b-NaturalGas'!$T$88="no","",ROUND(BL8491,4))</f>
        <v>0.439</v>
      </c>
      <c r="BO8491" s="157">
        <f>IF('1b-NaturalGas'!$T$89="no","",ROUND(BL8491,4))</f>
        <v>0.439</v>
      </c>
      <c r="BP8491" s="157">
        <f>IF('1b-NaturalGas'!$T$90="no","not applicable (based on previous answers)",ROUND(BL8491,4))</f>
        <v>0.439</v>
      </c>
      <c r="BQ8491" s="157">
        <f>IF('1b-NaturalGas'!$T$91="no","not applicable (based on previous answers)",ROUND(BL8491,4))</f>
        <v>0.439</v>
      </c>
    </row>
    <row r="8492" spans="30:69" x14ac:dyDescent="0.25">
      <c r="AD8492" s="157">
        <f t="shared" ref="AD8492:AD8555" si="281">AD8491+0.001</f>
        <v>0.44100000000000034</v>
      </c>
      <c r="AE8492" s="157">
        <f>IF('1a-Electricity'!$T$77="no","",ROUND(AD8492,4))</f>
        <v>0.441</v>
      </c>
      <c r="AF8492" s="157">
        <f>IF('1a-Electricity'!$T$78="no","",ROUND(AD8492,4))</f>
        <v>0.441</v>
      </c>
      <c r="AG8492" s="157">
        <f>IF('1a-Electricity'!$T$79="no","",ROUND(AD8492,4))</f>
        <v>0.441</v>
      </c>
      <c r="BL8492" s="157">
        <f t="shared" si="280"/>
        <v>0.44000000000000034</v>
      </c>
      <c r="BM8492" s="157">
        <f>IF('1b-NaturalGas'!$T$87="no","",ROUND(BL8492,4))</f>
        <v>0.44</v>
      </c>
      <c r="BN8492" s="157">
        <f>IF('1b-NaturalGas'!$T$88="no","",ROUND(BL8492,4))</f>
        <v>0.44</v>
      </c>
      <c r="BO8492" s="157">
        <f>IF('1b-NaturalGas'!$T$89="no","",ROUND(BL8492,4))</f>
        <v>0.44</v>
      </c>
      <c r="BP8492" s="157">
        <f>IF('1b-NaturalGas'!$T$90="no","not applicable (based on previous answers)",ROUND(BL8492,4))</f>
        <v>0.44</v>
      </c>
      <c r="BQ8492" s="157">
        <f>IF('1b-NaturalGas'!$T$91="no","not applicable (based on previous answers)",ROUND(BL8492,4))</f>
        <v>0.44</v>
      </c>
    </row>
    <row r="8493" spans="30:69" x14ac:dyDescent="0.25">
      <c r="AD8493" s="157">
        <f t="shared" si="281"/>
        <v>0.44200000000000034</v>
      </c>
      <c r="AE8493" s="157">
        <f>IF('1a-Electricity'!$T$77="no","",ROUND(AD8493,4))</f>
        <v>0.442</v>
      </c>
      <c r="AF8493" s="157">
        <f>IF('1a-Electricity'!$T$78="no","",ROUND(AD8493,4))</f>
        <v>0.442</v>
      </c>
      <c r="AG8493" s="157">
        <f>IF('1a-Electricity'!$T$79="no","",ROUND(AD8493,4))</f>
        <v>0.442</v>
      </c>
      <c r="BL8493" s="157">
        <f t="shared" ref="BL8493:BL8556" si="282">BL8492+0.001</f>
        <v>0.44100000000000034</v>
      </c>
      <c r="BM8493" s="157">
        <f>IF('1b-NaturalGas'!$T$87="no","",ROUND(BL8493,4))</f>
        <v>0.441</v>
      </c>
      <c r="BN8493" s="157">
        <f>IF('1b-NaturalGas'!$T$88="no","",ROUND(BL8493,4))</f>
        <v>0.441</v>
      </c>
      <c r="BO8493" s="157">
        <f>IF('1b-NaturalGas'!$T$89="no","",ROUND(BL8493,4))</f>
        <v>0.441</v>
      </c>
      <c r="BP8493" s="157">
        <f>IF('1b-NaturalGas'!$T$90="no","not applicable (based on previous answers)",ROUND(BL8493,4))</f>
        <v>0.441</v>
      </c>
      <c r="BQ8493" s="157">
        <f>IF('1b-NaturalGas'!$T$91="no","not applicable (based on previous answers)",ROUND(BL8493,4))</f>
        <v>0.441</v>
      </c>
    </row>
    <row r="8494" spans="30:69" x14ac:dyDescent="0.25">
      <c r="AD8494" s="157">
        <f t="shared" si="281"/>
        <v>0.44300000000000034</v>
      </c>
      <c r="AE8494" s="157">
        <f>IF('1a-Electricity'!$T$77="no","",ROUND(AD8494,4))</f>
        <v>0.443</v>
      </c>
      <c r="AF8494" s="157">
        <f>IF('1a-Electricity'!$T$78="no","",ROUND(AD8494,4))</f>
        <v>0.443</v>
      </c>
      <c r="AG8494" s="157">
        <f>IF('1a-Electricity'!$T$79="no","",ROUND(AD8494,4))</f>
        <v>0.443</v>
      </c>
      <c r="BL8494" s="157">
        <f t="shared" si="282"/>
        <v>0.44200000000000034</v>
      </c>
      <c r="BM8494" s="157">
        <f>IF('1b-NaturalGas'!$T$87="no","",ROUND(BL8494,4))</f>
        <v>0.442</v>
      </c>
      <c r="BN8494" s="157">
        <f>IF('1b-NaturalGas'!$T$88="no","",ROUND(BL8494,4))</f>
        <v>0.442</v>
      </c>
      <c r="BO8494" s="157">
        <f>IF('1b-NaturalGas'!$T$89="no","",ROUND(BL8494,4))</f>
        <v>0.442</v>
      </c>
      <c r="BP8494" s="157">
        <f>IF('1b-NaturalGas'!$T$90="no","not applicable (based on previous answers)",ROUND(BL8494,4))</f>
        <v>0.442</v>
      </c>
      <c r="BQ8494" s="157">
        <f>IF('1b-NaturalGas'!$T$91="no","not applicable (based on previous answers)",ROUND(BL8494,4))</f>
        <v>0.442</v>
      </c>
    </row>
    <row r="8495" spans="30:69" x14ac:dyDescent="0.25">
      <c r="AD8495" s="157">
        <f t="shared" si="281"/>
        <v>0.44400000000000034</v>
      </c>
      <c r="AE8495" s="157">
        <f>IF('1a-Electricity'!$T$77="no","",ROUND(AD8495,4))</f>
        <v>0.44400000000000001</v>
      </c>
      <c r="AF8495" s="157">
        <f>IF('1a-Electricity'!$T$78="no","",ROUND(AD8495,4))</f>
        <v>0.44400000000000001</v>
      </c>
      <c r="AG8495" s="157">
        <f>IF('1a-Electricity'!$T$79="no","",ROUND(AD8495,4))</f>
        <v>0.44400000000000001</v>
      </c>
      <c r="BL8495" s="157">
        <f t="shared" si="282"/>
        <v>0.44300000000000034</v>
      </c>
      <c r="BM8495" s="157">
        <f>IF('1b-NaturalGas'!$T$87="no","",ROUND(BL8495,4))</f>
        <v>0.443</v>
      </c>
      <c r="BN8495" s="157">
        <f>IF('1b-NaturalGas'!$T$88="no","",ROUND(BL8495,4))</f>
        <v>0.443</v>
      </c>
      <c r="BO8495" s="157">
        <f>IF('1b-NaturalGas'!$T$89="no","",ROUND(BL8495,4))</f>
        <v>0.443</v>
      </c>
      <c r="BP8495" s="157">
        <f>IF('1b-NaturalGas'!$T$90="no","not applicable (based on previous answers)",ROUND(BL8495,4))</f>
        <v>0.443</v>
      </c>
      <c r="BQ8495" s="157">
        <f>IF('1b-NaturalGas'!$T$91="no","not applicable (based on previous answers)",ROUND(BL8495,4))</f>
        <v>0.443</v>
      </c>
    </row>
    <row r="8496" spans="30:69" x14ac:dyDescent="0.25">
      <c r="AD8496" s="157">
        <f t="shared" si="281"/>
        <v>0.44500000000000034</v>
      </c>
      <c r="AE8496" s="157">
        <f>IF('1a-Electricity'!$T$77="no","",ROUND(AD8496,4))</f>
        <v>0.44500000000000001</v>
      </c>
      <c r="AF8496" s="157">
        <f>IF('1a-Electricity'!$T$78="no","",ROUND(AD8496,4))</f>
        <v>0.44500000000000001</v>
      </c>
      <c r="AG8496" s="157">
        <f>IF('1a-Electricity'!$T$79="no","",ROUND(AD8496,4))</f>
        <v>0.44500000000000001</v>
      </c>
      <c r="BL8496" s="157">
        <f t="shared" si="282"/>
        <v>0.44400000000000034</v>
      </c>
      <c r="BM8496" s="157">
        <f>IF('1b-NaturalGas'!$T$87="no","",ROUND(BL8496,4))</f>
        <v>0.44400000000000001</v>
      </c>
      <c r="BN8496" s="157">
        <f>IF('1b-NaturalGas'!$T$88="no","",ROUND(BL8496,4))</f>
        <v>0.44400000000000001</v>
      </c>
      <c r="BO8496" s="157">
        <f>IF('1b-NaturalGas'!$T$89="no","",ROUND(BL8496,4))</f>
        <v>0.44400000000000001</v>
      </c>
      <c r="BP8496" s="157">
        <f>IF('1b-NaturalGas'!$T$90="no","not applicable (based on previous answers)",ROUND(BL8496,4))</f>
        <v>0.44400000000000001</v>
      </c>
      <c r="BQ8496" s="157">
        <f>IF('1b-NaturalGas'!$T$91="no","not applicable (based on previous answers)",ROUND(BL8496,4))</f>
        <v>0.44400000000000001</v>
      </c>
    </row>
    <row r="8497" spans="30:69" x14ac:dyDescent="0.25">
      <c r="AD8497" s="157">
        <f t="shared" si="281"/>
        <v>0.44600000000000034</v>
      </c>
      <c r="AE8497" s="157">
        <f>IF('1a-Electricity'!$T$77="no","",ROUND(AD8497,4))</f>
        <v>0.44600000000000001</v>
      </c>
      <c r="AF8497" s="157">
        <f>IF('1a-Electricity'!$T$78="no","",ROUND(AD8497,4))</f>
        <v>0.44600000000000001</v>
      </c>
      <c r="AG8497" s="157">
        <f>IF('1a-Electricity'!$T$79="no","",ROUND(AD8497,4))</f>
        <v>0.44600000000000001</v>
      </c>
      <c r="BL8497" s="157">
        <f t="shared" si="282"/>
        <v>0.44500000000000034</v>
      </c>
      <c r="BM8497" s="157">
        <f>IF('1b-NaturalGas'!$T$87="no","",ROUND(BL8497,4))</f>
        <v>0.44500000000000001</v>
      </c>
      <c r="BN8497" s="157">
        <f>IF('1b-NaturalGas'!$T$88="no","",ROUND(BL8497,4))</f>
        <v>0.44500000000000001</v>
      </c>
      <c r="BO8497" s="157">
        <f>IF('1b-NaturalGas'!$T$89="no","",ROUND(BL8497,4))</f>
        <v>0.44500000000000001</v>
      </c>
      <c r="BP8497" s="157">
        <f>IF('1b-NaturalGas'!$T$90="no","not applicable (based on previous answers)",ROUND(BL8497,4))</f>
        <v>0.44500000000000001</v>
      </c>
      <c r="BQ8497" s="157">
        <f>IF('1b-NaturalGas'!$T$91="no","not applicable (based on previous answers)",ROUND(BL8497,4))</f>
        <v>0.44500000000000001</v>
      </c>
    </row>
    <row r="8498" spans="30:69" x14ac:dyDescent="0.25">
      <c r="AD8498" s="157">
        <f t="shared" si="281"/>
        <v>0.44700000000000034</v>
      </c>
      <c r="AE8498" s="157">
        <f>IF('1a-Electricity'!$T$77="no","",ROUND(AD8498,4))</f>
        <v>0.44700000000000001</v>
      </c>
      <c r="AF8498" s="157">
        <f>IF('1a-Electricity'!$T$78="no","",ROUND(AD8498,4))</f>
        <v>0.44700000000000001</v>
      </c>
      <c r="AG8498" s="157">
        <f>IF('1a-Electricity'!$T$79="no","",ROUND(AD8498,4))</f>
        <v>0.44700000000000001</v>
      </c>
      <c r="BL8498" s="157">
        <f t="shared" si="282"/>
        <v>0.44600000000000034</v>
      </c>
      <c r="BM8498" s="157">
        <f>IF('1b-NaturalGas'!$T$87="no","",ROUND(BL8498,4))</f>
        <v>0.44600000000000001</v>
      </c>
      <c r="BN8498" s="157">
        <f>IF('1b-NaturalGas'!$T$88="no","",ROUND(BL8498,4))</f>
        <v>0.44600000000000001</v>
      </c>
      <c r="BO8498" s="157">
        <f>IF('1b-NaturalGas'!$T$89="no","",ROUND(BL8498,4))</f>
        <v>0.44600000000000001</v>
      </c>
      <c r="BP8498" s="157">
        <f>IF('1b-NaturalGas'!$T$90="no","not applicable (based on previous answers)",ROUND(BL8498,4))</f>
        <v>0.44600000000000001</v>
      </c>
      <c r="BQ8498" s="157">
        <f>IF('1b-NaturalGas'!$T$91="no","not applicable (based on previous answers)",ROUND(BL8498,4))</f>
        <v>0.44600000000000001</v>
      </c>
    </row>
    <row r="8499" spans="30:69" x14ac:dyDescent="0.25">
      <c r="AD8499" s="157">
        <f t="shared" si="281"/>
        <v>0.44800000000000034</v>
      </c>
      <c r="AE8499" s="157">
        <f>IF('1a-Electricity'!$T$77="no","",ROUND(AD8499,4))</f>
        <v>0.44800000000000001</v>
      </c>
      <c r="AF8499" s="157">
        <f>IF('1a-Electricity'!$T$78="no","",ROUND(AD8499,4))</f>
        <v>0.44800000000000001</v>
      </c>
      <c r="AG8499" s="157">
        <f>IF('1a-Electricity'!$T$79="no","",ROUND(AD8499,4))</f>
        <v>0.44800000000000001</v>
      </c>
      <c r="BL8499" s="157">
        <f t="shared" si="282"/>
        <v>0.44700000000000034</v>
      </c>
      <c r="BM8499" s="157">
        <f>IF('1b-NaturalGas'!$T$87="no","",ROUND(BL8499,4))</f>
        <v>0.44700000000000001</v>
      </c>
      <c r="BN8499" s="157">
        <f>IF('1b-NaturalGas'!$T$88="no","",ROUND(BL8499,4))</f>
        <v>0.44700000000000001</v>
      </c>
      <c r="BO8499" s="157">
        <f>IF('1b-NaturalGas'!$T$89="no","",ROUND(BL8499,4))</f>
        <v>0.44700000000000001</v>
      </c>
      <c r="BP8499" s="157">
        <f>IF('1b-NaturalGas'!$T$90="no","not applicable (based on previous answers)",ROUND(BL8499,4))</f>
        <v>0.44700000000000001</v>
      </c>
      <c r="BQ8499" s="157">
        <f>IF('1b-NaturalGas'!$T$91="no","not applicable (based on previous answers)",ROUND(BL8499,4))</f>
        <v>0.44700000000000001</v>
      </c>
    </row>
    <row r="8500" spans="30:69" x14ac:dyDescent="0.25">
      <c r="AD8500" s="157">
        <f t="shared" si="281"/>
        <v>0.44900000000000034</v>
      </c>
      <c r="AE8500" s="157">
        <f>IF('1a-Electricity'!$T$77="no","",ROUND(AD8500,4))</f>
        <v>0.44900000000000001</v>
      </c>
      <c r="AF8500" s="157">
        <f>IF('1a-Electricity'!$T$78="no","",ROUND(AD8500,4))</f>
        <v>0.44900000000000001</v>
      </c>
      <c r="AG8500" s="157">
        <f>IF('1a-Electricity'!$T$79="no","",ROUND(AD8500,4))</f>
        <v>0.44900000000000001</v>
      </c>
      <c r="BL8500" s="157">
        <f t="shared" si="282"/>
        <v>0.44800000000000034</v>
      </c>
      <c r="BM8500" s="157">
        <f>IF('1b-NaturalGas'!$T$87="no","",ROUND(BL8500,4))</f>
        <v>0.44800000000000001</v>
      </c>
      <c r="BN8500" s="157">
        <f>IF('1b-NaturalGas'!$T$88="no","",ROUND(BL8500,4))</f>
        <v>0.44800000000000001</v>
      </c>
      <c r="BO8500" s="157">
        <f>IF('1b-NaturalGas'!$T$89="no","",ROUND(BL8500,4))</f>
        <v>0.44800000000000001</v>
      </c>
      <c r="BP8500" s="157">
        <f>IF('1b-NaturalGas'!$T$90="no","not applicable (based on previous answers)",ROUND(BL8500,4))</f>
        <v>0.44800000000000001</v>
      </c>
      <c r="BQ8500" s="157">
        <f>IF('1b-NaturalGas'!$T$91="no","not applicable (based on previous answers)",ROUND(BL8500,4))</f>
        <v>0.44800000000000001</v>
      </c>
    </row>
    <row r="8501" spans="30:69" x14ac:dyDescent="0.25">
      <c r="AD8501" s="157">
        <f t="shared" si="281"/>
        <v>0.45000000000000034</v>
      </c>
      <c r="AE8501" s="157">
        <f>IF('1a-Electricity'!$T$77="no","",ROUND(AD8501,4))</f>
        <v>0.45</v>
      </c>
      <c r="AF8501" s="157">
        <f>IF('1a-Electricity'!$T$78="no","",ROUND(AD8501,4))</f>
        <v>0.45</v>
      </c>
      <c r="AG8501" s="157">
        <f>IF('1a-Electricity'!$T$79="no","",ROUND(AD8501,4))</f>
        <v>0.45</v>
      </c>
      <c r="BL8501" s="157">
        <f t="shared" si="282"/>
        <v>0.44900000000000034</v>
      </c>
      <c r="BM8501" s="157">
        <f>IF('1b-NaturalGas'!$T$87="no","",ROUND(BL8501,4))</f>
        <v>0.44900000000000001</v>
      </c>
      <c r="BN8501" s="157">
        <f>IF('1b-NaturalGas'!$T$88="no","",ROUND(BL8501,4))</f>
        <v>0.44900000000000001</v>
      </c>
      <c r="BO8501" s="157">
        <f>IF('1b-NaturalGas'!$T$89="no","",ROUND(BL8501,4))</f>
        <v>0.44900000000000001</v>
      </c>
      <c r="BP8501" s="157">
        <f>IF('1b-NaturalGas'!$T$90="no","not applicable (based on previous answers)",ROUND(BL8501,4))</f>
        <v>0.44900000000000001</v>
      </c>
      <c r="BQ8501" s="157">
        <f>IF('1b-NaturalGas'!$T$91="no","not applicable (based on previous answers)",ROUND(BL8501,4))</f>
        <v>0.44900000000000001</v>
      </c>
    </row>
    <row r="8502" spans="30:69" x14ac:dyDescent="0.25">
      <c r="AD8502" s="157">
        <f t="shared" si="281"/>
        <v>0.45100000000000035</v>
      </c>
      <c r="AE8502" s="157">
        <f>IF('1a-Electricity'!$T$77="no","",ROUND(AD8502,4))</f>
        <v>0.45100000000000001</v>
      </c>
      <c r="AF8502" s="157">
        <f>IF('1a-Electricity'!$T$78="no","",ROUND(AD8502,4))</f>
        <v>0.45100000000000001</v>
      </c>
      <c r="AG8502" s="157">
        <f>IF('1a-Electricity'!$T$79="no","",ROUND(AD8502,4))</f>
        <v>0.45100000000000001</v>
      </c>
      <c r="BL8502" s="157">
        <f t="shared" si="282"/>
        <v>0.45000000000000034</v>
      </c>
      <c r="BM8502" s="157">
        <f>IF('1b-NaturalGas'!$T$87="no","",ROUND(BL8502,4))</f>
        <v>0.45</v>
      </c>
      <c r="BN8502" s="157">
        <f>IF('1b-NaturalGas'!$T$88="no","",ROUND(BL8502,4))</f>
        <v>0.45</v>
      </c>
      <c r="BO8502" s="157">
        <f>IF('1b-NaturalGas'!$T$89="no","",ROUND(BL8502,4))</f>
        <v>0.45</v>
      </c>
      <c r="BP8502" s="157">
        <f>IF('1b-NaturalGas'!$T$90="no","not applicable (based on previous answers)",ROUND(BL8502,4))</f>
        <v>0.45</v>
      </c>
      <c r="BQ8502" s="157">
        <f>IF('1b-NaturalGas'!$T$91="no","not applicable (based on previous answers)",ROUND(BL8502,4))</f>
        <v>0.45</v>
      </c>
    </row>
    <row r="8503" spans="30:69" x14ac:dyDescent="0.25">
      <c r="AD8503" s="157">
        <f t="shared" si="281"/>
        <v>0.45200000000000035</v>
      </c>
      <c r="AE8503" s="157">
        <f>IF('1a-Electricity'!$T$77="no","",ROUND(AD8503,4))</f>
        <v>0.45200000000000001</v>
      </c>
      <c r="AF8503" s="157">
        <f>IF('1a-Electricity'!$T$78="no","",ROUND(AD8503,4))</f>
        <v>0.45200000000000001</v>
      </c>
      <c r="AG8503" s="157">
        <f>IF('1a-Electricity'!$T$79="no","",ROUND(AD8503,4))</f>
        <v>0.45200000000000001</v>
      </c>
      <c r="BL8503" s="157">
        <f t="shared" si="282"/>
        <v>0.45100000000000035</v>
      </c>
      <c r="BM8503" s="157">
        <f>IF('1b-NaturalGas'!$T$87="no","",ROUND(BL8503,4))</f>
        <v>0.45100000000000001</v>
      </c>
      <c r="BN8503" s="157">
        <f>IF('1b-NaturalGas'!$T$88="no","",ROUND(BL8503,4))</f>
        <v>0.45100000000000001</v>
      </c>
      <c r="BO8503" s="157">
        <f>IF('1b-NaturalGas'!$T$89="no","",ROUND(BL8503,4))</f>
        <v>0.45100000000000001</v>
      </c>
      <c r="BP8503" s="157">
        <f>IF('1b-NaturalGas'!$T$90="no","not applicable (based on previous answers)",ROUND(BL8503,4))</f>
        <v>0.45100000000000001</v>
      </c>
      <c r="BQ8503" s="157">
        <f>IF('1b-NaturalGas'!$T$91="no","not applicable (based on previous answers)",ROUND(BL8503,4))</f>
        <v>0.45100000000000001</v>
      </c>
    </row>
    <row r="8504" spans="30:69" x14ac:dyDescent="0.25">
      <c r="AD8504" s="157">
        <f t="shared" si="281"/>
        <v>0.45300000000000035</v>
      </c>
      <c r="AE8504" s="157">
        <f>IF('1a-Electricity'!$T$77="no","",ROUND(AD8504,4))</f>
        <v>0.45300000000000001</v>
      </c>
      <c r="AF8504" s="157">
        <f>IF('1a-Electricity'!$T$78="no","",ROUND(AD8504,4))</f>
        <v>0.45300000000000001</v>
      </c>
      <c r="AG8504" s="157">
        <f>IF('1a-Electricity'!$T$79="no","",ROUND(AD8504,4))</f>
        <v>0.45300000000000001</v>
      </c>
      <c r="BL8504" s="157">
        <f t="shared" si="282"/>
        <v>0.45200000000000035</v>
      </c>
      <c r="BM8504" s="157">
        <f>IF('1b-NaturalGas'!$T$87="no","",ROUND(BL8504,4))</f>
        <v>0.45200000000000001</v>
      </c>
      <c r="BN8504" s="157">
        <f>IF('1b-NaturalGas'!$T$88="no","",ROUND(BL8504,4))</f>
        <v>0.45200000000000001</v>
      </c>
      <c r="BO8504" s="157">
        <f>IF('1b-NaturalGas'!$T$89="no","",ROUND(BL8504,4))</f>
        <v>0.45200000000000001</v>
      </c>
      <c r="BP8504" s="157">
        <f>IF('1b-NaturalGas'!$T$90="no","not applicable (based on previous answers)",ROUND(BL8504,4))</f>
        <v>0.45200000000000001</v>
      </c>
      <c r="BQ8504" s="157">
        <f>IF('1b-NaturalGas'!$T$91="no","not applicable (based on previous answers)",ROUND(BL8504,4))</f>
        <v>0.45200000000000001</v>
      </c>
    </row>
    <row r="8505" spans="30:69" x14ac:dyDescent="0.25">
      <c r="AD8505" s="157">
        <f t="shared" si="281"/>
        <v>0.45400000000000035</v>
      </c>
      <c r="AE8505" s="157">
        <f>IF('1a-Electricity'!$T$77="no","",ROUND(AD8505,4))</f>
        <v>0.45400000000000001</v>
      </c>
      <c r="AF8505" s="157">
        <f>IF('1a-Electricity'!$T$78="no","",ROUND(AD8505,4))</f>
        <v>0.45400000000000001</v>
      </c>
      <c r="AG8505" s="157">
        <f>IF('1a-Electricity'!$T$79="no","",ROUND(AD8505,4))</f>
        <v>0.45400000000000001</v>
      </c>
      <c r="BL8505" s="157">
        <f t="shared" si="282"/>
        <v>0.45300000000000035</v>
      </c>
      <c r="BM8505" s="157">
        <f>IF('1b-NaturalGas'!$T$87="no","",ROUND(BL8505,4))</f>
        <v>0.45300000000000001</v>
      </c>
      <c r="BN8505" s="157">
        <f>IF('1b-NaturalGas'!$T$88="no","",ROUND(BL8505,4))</f>
        <v>0.45300000000000001</v>
      </c>
      <c r="BO8505" s="157">
        <f>IF('1b-NaturalGas'!$T$89="no","",ROUND(BL8505,4))</f>
        <v>0.45300000000000001</v>
      </c>
      <c r="BP8505" s="157">
        <f>IF('1b-NaturalGas'!$T$90="no","not applicable (based on previous answers)",ROUND(BL8505,4))</f>
        <v>0.45300000000000001</v>
      </c>
      <c r="BQ8505" s="157">
        <f>IF('1b-NaturalGas'!$T$91="no","not applicable (based on previous answers)",ROUND(BL8505,4))</f>
        <v>0.45300000000000001</v>
      </c>
    </row>
    <row r="8506" spans="30:69" x14ac:dyDescent="0.25">
      <c r="AD8506" s="157">
        <f t="shared" si="281"/>
        <v>0.45500000000000035</v>
      </c>
      <c r="AE8506" s="157">
        <f>IF('1a-Electricity'!$T$77="no","",ROUND(AD8506,4))</f>
        <v>0.45500000000000002</v>
      </c>
      <c r="AF8506" s="157">
        <f>IF('1a-Electricity'!$T$78="no","",ROUND(AD8506,4))</f>
        <v>0.45500000000000002</v>
      </c>
      <c r="AG8506" s="157">
        <f>IF('1a-Electricity'!$T$79="no","",ROUND(AD8506,4))</f>
        <v>0.45500000000000002</v>
      </c>
      <c r="BL8506" s="157">
        <f t="shared" si="282"/>
        <v>0.45400000000000035</v>
      </c>
      <c r="BM8506" s="157">
        <f>IF('1b-NaturalGas'!$T$87="no","",ROUND(BL8506,4))</f>
        <v>0.45400000000000001</v>
      </c>
      <c r="BN8506" s="157">
        <f>IF('1b-NaturalGas'!$T$88="no","",ROUND(BL8506,4))</f>
        <v>0.45400000000000001</v>
      </c>
      <c r="BO8506" s="157">
        <f>IF('1b-NaturalGas'!$T$89="no","",ROUND(BL8506,4))</f>
        <v>0.45400000000000001</v>
      </c>
      <c r="BP8506" s="157">
        <f>IF('1b-NaturalGas'!$T$90="no","not applicable (based on previous answers)",ROUND(BL8506,4))</f>
        <v>0.45400000000000001</v>
      </c>
      <c r="BQ8506" s="157">
        <f>IF('1b-NaturalGas'!$T$91="no","not applicable (based on previous answers)",ROUND(BL8506,4))</f>
        <v>0.45400000000000001</v>
      </c>
    </row>
    <row r="8507" spans="30:69" x14ac:dyDescent="0.25">
      <c r="AD8507" s="157">
        <f t="shared" si="281"/>
        <v>0.45600000000000035</v>
      </c>
      <c r="AE8507" s="157">
        <f>IF('1a-Electricity'!$T$77="no","",ROUND(AD8507,4))</f>
        <v>0.45600000000000002</v>
      </c>
      <c r="AF8507" s="157">
        <f>IF('1a-Electricity'!$T$78="no","",ROUND(AD8507,4))</f>
        <v>0.45600000000000002</v>
      </c>
      <c r="AG8507" s="157">
        <f>IF('1a-Electricity'!$T$79="no","",ROUND(AD8507,4))</f>
        <v>0.45600000000000002</v>
      </c>
      <c r="BL8507" s="157">
        <f t="shared" si="282"/>
        <v>0.45500000000000035</v>
      </c>
      <c r="BM8507" s="157">
        <f>IF('1b-NaturalGas'!$T$87="no","",ROUND(BL8507,4))</f>
        <v>0.45500000000000002</v>
      </c>
      <c r="BN8507" s="157">
        <f>IF('1b-NaturalGas'!$T$88="no","",ROUND(BL8507,4))</f>
        <v>0.45500000000000002</v>
      </c>
      <c r="BO8507" s="157">
        <f>IF('1b-NaturalGas'!$T$89="no","",ROUND(BL8507,4))</f>
        <v>0.45500000000000002</v>
      </c>
      <c r="BP8507" s="157">
        <f>IF('1b-NaturalGas'!$T$90="no","not applicable (based on previous answers)",ROUND(BL8507,4))</f>
        <v>0.45500000000000002</v>
      </c>
      <c r="BQ8507" s="157">
        <f>IF('1b-NaturalGas'!$T$91="no","not applicable (based on previous answers)",ROUND(BL8507,4))</f>
        <v>0.45500000000000002</v>
      </c>
    </row>
    <row r="8508" spans="30:69" x14ac:dyDescent="0.25">
      <c r="AD8508" s="157">
        <f t="shared" si="281"/>
        <v>0.45700000000000035</v>
      </c>
      <c r="AE8508" s="157">
        <f>IF('1a-Electricity'!$T$77="no","",ROUND(AD8508,4))</f>
        <v>0.45700000000000002</v>
      </c>
      <c r="AF8508" s="157">
        <f>IF('1a-Electricity'!$T$78="no","",ROUND(AD8508,4))</f>
        <v>0.45700000000000002</v>
      </c>
      <c r="AG8508" s="157">
        <f>IF('1a-Electricity'!$T$79="no","",ROUND(AD8508,4))</f>
        <v>0.45700000000000002</v>
      </c>
      <c r="BL8508" s="157">
        <f t="shared" si="282"/>
        <v>0.45600000000000035</v>
      </c>
      <c r="BM8508" s="157">
        <f>IF('1b-NaturalGas'!$T$87="no","",ROUND(BL8508,4))</f>
        <v>0.45600000000000002</v>
      </c>
      <c r="BN8508" s="157">
        <f>IF('1b-NaturalGas'!$T$88="no","",ROUND(BL8508,4))</f>
        <v>0.45600000000000002</v>
      </c>
      <c r="BO8508" s="157">
        <f>IF('1b-NaturalGas'!$T$89="no","",ROUND(BL8508,4))</f>
        <v>0.45600000000000002</v>
      </c>
      <c r="BP8508" s="157">
        <f>IF('1b-NaturalGas'!$T$90="no","not applicable (based on previous answers)",ROUND(BL8508,4))</f>
        <v>0.45600000000000002</v>
      </c>
      <c r="BQ8508" s="157">
        <f>IF('1b-NaturalGas'!$T$91="no","not applicable (based on previous answers)",ROUND(BL8508,4))</f>
        <v>0.45600000000000002</v>
      </c>
    </row>
    <row r="8509" spans="30:69" x14ac:dyDescent="0.25">
      <c r="AD8509" s="157">
        <f t="shared" si="281"/>
        <v>0.45800000000000035</v>
      </c>
      <c r="AE8509" s="157">
        <f>IF('1a-Electricity'!$T$77="no","",ROUND(AD8509,4))</f>
        <v>0.45800000000000002</v>
      </c>
      <c r="AF8509" s="157">
        <f>IF('1a-Electricity'!$T$78="no","",ROUND(AD8509,4))</f>
        <v>0.45800000000000002</v>
      </c>
      <c r="AG8509" s="157">
        <f>IF('1a-Electricity'!$T$79="no","",ROUND(AD8509,4))</f>
        <v>0.45800000000000002</v>
      </c>
      <c r="BL8509" s="157">
        <f t="shared" si="282"/>
        <v>0.45700000000000035</v>
      </c>
      <c r="BM8509" s="157">
        <f>IF('1b-NaturalGas'!$T$87="no","",ROUND(BL8509,4))</f>
        <v>0.45700000000000002</v>
      </c>
      <c r="BN8509" s="157">
        <f>IF('1b-NaturalGas'!$T$88="no","",ROUND(BL8509,4))</f>
        <v>0.45700000000000002</v>
      </c>
      <c r="BO8509" s="157">
        <f>IF('1b-NaturalGas'!$T$89="no","",ROUND(BL8509,4))</f>
        <v>0.45700000000000002</v>
      </c>
      <c r="BP8509" s="157">
        <f>IF('1b-NaturalGas'!$T$90="no","not applicable (based on previous answers)",ROUND(BL8509,4))</f>
        <v>0.45700000000000002</v>
      </c>
      <c r="BQ8509" s="157">
        <f>IF('1b-NaturalGas'!$T$91="no","not applicable (based on previous answers)",ROUND(BL8509,4))</f>
        <v>0.45700000000000002</v>
      </c>
    </row>
    <row r="8510" spans="30:69" x14ac:dyDescent="0.25">
      <c r="AD8510" s="157">
        <f t="shared" si="281"/>
        <v>0.45900000000000035</v>
      </c>
      <c r="AE8510" s="157">
        <f>IF('1a-Electricity'!$T$77="no","",ROUND(AD8510,4))</f>
        <v>0.45900000000000002</v>
      </c>
      <c r="AF8510" s="157">
        <f>IF('1a-Electricity'!$T$78="no","",ROUND(AD8510,4))</f>
        <v>0.45900000000000002</v>
      </c>
      <c r="AG8510" s="157">
        <f>IF('1a-Electricity'!$T$79="no","",ROUND(AD8510,4))</f>
        <v>0.45900000000000002</v>
      </c>
      <c r="BL8510" s="157">
        <f t="shared" si="282"/>
        <v>0.45800000000000035</v>
      </c>
      <c r="BM8510" s="157">
        <f>IF('1b-NaturalGas'!$T$87="no","",ROUND(BL8510,4))</f>
        <v>0.45800000000000002</v>
      </c>
      <c r="BN8510" s="157">
        <f>IF('1b-NaturalGas'!$T$88="no","",ROUND(BL8510,4))</f>
        <v>0.45800000000000002</v>
      </c>
      <c r="BO8510" s="157">
        <f>IF('1b-NaturalGas'!$T$89="no","",ROUND(BL8510,4))</f>
        <v>0.45800000000000002</v>
      </c>
      <c r="BP8510" s="157">
        <f>IF('1b-NaturalGas'!$T$90="no","not applicable (based on previous answers)",ROUND(BL8510,4))</f>
        <v>0.45800000000000002</v>
      </c>
      <c r="BQ8510" s="157">
        <f>IF('1b-NaturalGas'!$T$91="no","not applicable (based on previous answers)",ROUND(BL8510,4))</f>
        <v>0.45800000000000002</v>
      </c>
    </row>
    <row r="8511" spans="30:69" x14ac:dyDescent="0.25">
      <c r="AD8511" s="157">
        <f t="shared" si="281"/>
        <v>0.46000000000000035</v>
      </c>
      <c r="AE8511" s="157">
        <f>IF('1a-Electricity'!$T$77="no","",ROUND(AD8511,4))</f>
        <v>0.46</v>
      </c>
      <c r="AF8511" s="157">
        <f>IF('1a-Electricity'!$T$78="no","",ROUND(AD8511,4))</f>
        <v>0.46</v>
      </c>
      <c r="AG8511" s="157">
        <f>IF('1a-Electricity'!$T$79="no","",ROUND(AD8511,4))</f>
        <v>0.46</v>
      </c>
      <c r="BL8511" s="157">
        <f t="shared" si="282"/>
        <v>0.45900000000000035</v>
      </c>
      <c r="BM8511" s="157">
        <f>IF('1b-NaturalGas'!$T$87="no","",ROUND(BL8511,4))</f>
        <v>0.45900000000000002</v>
      </c>
      <c r="BN8511" s="157">
        <f>IF('1b-NaturalGas'!$T$88="no","",ROUND(BL8511,4))</f>
        <v>0.45900000000000002</v>
      </c>
      <c r="BO8511" s="157">
        <f>IF('1b-NaturalGas'!$T$89="no","",ROUND(BL8511,4))</f>
        <v>0.45900000000000002</v>
      </c>
      <c r="BP8511" s="157">
        <f>IF('1b-NaturalGas'!$T$90="no","not applicable (based on previous answers)",ROUND(BL8511,4))</f>
        <v>0.45900000000000002</v>
      </c>
      <c r="BQ8511" s="157">
        <f>IF('1b-NaturalGas'!$T$91="no","not applicable (based on previous answers)",ROUND(BL8511,4))</f>
        <v>0.45900000000000002</v>
      </c>
    </row>
    <row r="8512" spans="30:69" x14ac:dyDescent="0.25">
      <c r="AD8512" s="157">
        <f t="shared" si="281"/>
        <v>0.46100000000000035</v>
      </c>
      <c r="AE8512" s="157">
        <f>IF('1a-Electricity'!$T$77="no","",ROUND(AD8512,4))</f>
        <v>0.46100000000000002</v>
      </c>
      <c r="AF8512" s="157">
        <f>IF('1a-Electricity'!$T$78="no","",ROUND(AD8512,4))</f>
        <v>0.46100000000000002</v>
      </c>
      <c r="AG8512" s="157">
        <f>IF('1a-Electricity'!$T$79="no","",ROUND(AD8512,4))</f>
        <v>0.46100000000000002</v>
      </c>
      <c r="BL8512" s="157">
        <f t="shared" si="282"/>
        <v>0.46000000000000035</v>
      </c>
      <c r="BM8512" s="157">
        <f>IF('1b-NaturalGas'!$T$87="no","",ROUND(BL8512,4))</f>
        <v>0.46</v>
      </c>
      <c r="BN8512" s="157">
        <f>IF('1b-NaturalGas'!$T$88="no","",ROUND(BL8512,4))</f>
        <v>0.46</v>
      </c>
      <c r="BO8512" s="157">
        <f>IF('1b-NaturalGas'!$T$89="no","",ROUND(BL8512,4))</f>
        <v>0.46</v>
      </c>
      <c r="BP8512" s="157">
        <f>IF('1b-NaturalGas'!$T$90="no","not applicable (based on previous answers)",ROUND(BL8512,4))</f>
        <v>0.46</v>
      </c>
      <c r="BQ8512" s="157">
        <f>IF('1b-NaturalGas'!$T$91="no","not applicable (based on previous answers)",ROUND(BL8512,4))</f>
        <v>0.46</v>
      </c>
    </row>
    <row r="8513" spans="30:69" x14ac:dyDescent="0.25">
      <c r="AD8513" s="157">
        <f t="shared" si="281"/>
        <v>0.46200000000000035</v>
      </c>
      <c r="AE8513" s="157">
        <f>IF('1a-Electricity'!$T$77="no","",ROUND(AD8513,4))</f>
        <v>0.46200000000000002</v>
      </c>
      <c r="AF8513" s="157">
        <f>IF('1a-Electricity'!$T$78="no","",ROUND(AD8513,4))</f>
        <v>0.46200000000000002</v>
      </c>
      <c r="AG8513" s="157">
        <f>IF('1a-Electricity'!$T$79="no","",ROUND(AD8513,4))</f>
        <v>0.46200000000000002</v>
      </c>
      <c r="BL8513" s="157">
        <f t="shared" si="282"/>
        <v>0.46100000000000035</v>
      </c>
      <c r="BM8513" s="157">
        <f>IF('1b-NaturalGas'!$T$87="no","",ROUND(BL8513,4))</f>
        <v>0.46100000000000002</v>
      </c>
      <c r="BN8513" s="157">
        <f>IF('1b-NaturalGas'!$T$88="no","",ROUND(BL8513,4))</f>
        <v>0.46100000000000002</v>
      </c>
      <c r="BO8513" s="157">
        <f>IF('1b-NaturalGas'!$T$89="no","",ROUND(BL8513,4))</f>
        <v>0.46100000000000002</v>
      </c>
      <c r="BP8513" s="157">
        <f>IF('1b-NaturalGas'!$T$90="no","not applicable (based on previous answers)",ROUND(BL8513,4))</f>
        <v>0.46100000000000002</v>
      </c>
      <c r="BQ8513" s="157">
        <f>IF('1b-NaturalGas'!$T$91="no","not applicable (based on previous answers)",ROUND(BL8513,4))</f>
        <v>0.46100000000000002</v>
      </c>
    </row>
    <row r="8514" spans="30:69" x14ac:dyDescent="0.25">
      <c r="AD8514" s="157">
        <f t="shared" si="281"/>
        <v>0.46300000000000036</v>
      </c>
      <c r="AE8514" s="157">
        <f>IF('1a-Electricity'!$T$77="no","",ROUND(AD8514,4))</f>
        <v>0.46300000000000002</v>
      </c>
      <c r="AF8514" s="157">
        <f>IF('1a-Electricity'!$T$78="no","",ROUND(AD8514,4))</f>
        <v>0.46300000000000002</v>
      </c>
      <c r="AG8514" s="157">
        <f>IF('1a-Electricity'!$T$79="no","",ROUND(AD8514,4))</f>
        <v>0.46300000000000002</v>
      </c>
      <c r="BL8514" s="157">
        <f t="shared" si="282"/>
        <v>0.46200000000000035</v>
      </c>
      <c r="BM8514" s="157">
        <f>IF('1b-NaturalGas'!$T$87="no","",ROUND(BL8514,4))</f>
        <v>0.46200000000000002</v>
      </c>
      <c r="BN8514" s="157">
        <f>IF('1b-NaturalGas'!$T$88="no","",ROUND(BL8514,4))</f>
        <v>0.46200000000000002</v>
      </c>
      <c r="BO8514" s="157">
        <f>IF('1b-NaturalGas'!$T$89="no","",ROUND(BL8514,4))</f>
        <v>0.46200000000000002</v>
      </c>
      <c r="BP8514" s="157">
        <f>IF('1b-NaturalGas'!$T$90="no","not applicable (based on previous answers)",ROUND(BL8514,4))</f>
        <v>0.46200000000000002</v>
      </c>
      <c r="BQ8514" s="157">
        <f>IF('1b-NaturalGas'!$T$91="no","not applicable (based on previous answers)",ROUND(BL8514,4))</f>
        <v>0.46200000000000002</v>
      </c>
    </row>
    <row r="8515" spans="30:69" x14ac:dyDescent="0.25">
      <c r="AD8515" s="157">
        <f t="shared" si="281"/>
        <v>0.46400000000000036</v>
      </c>
      <c r="AE8515" s="157">
        <f>IF('1a-Electricity'!$T$77="no","",ROUND(AD8515,4))</f>
        <v>0.46400000000000002</v>
      </c>
      <c r="AF8515" s="157">
        <f>IF('1a-Electricity'!$T$78="no","",ROUND(AD8515,4))</f>
        <v>0.46400000000000002</v>
      </c>
      <c r="AG8515" s="157">
        <f>IF('1a-Electricity'!$T$79="no","",ROUND(AD8515,4))</f>
        <v>0.46400000000000002</v>
      </c>
      <c r="BL8515" s="157">
        <f t="shared" si="282"/>
        <v>0.46300000000000036</v>
      </c>
      <c r="BM8515" s="157">
        <f>IF('1b-NaturalGas'!$T$87="no","",ROUND(BL8515,4))</f>
        <v>0.46300000000000002</v>
      </c>
      <c r="BN8515" s="157">
        <f>IF('1b-NaturalGas'!$T$88="no","",ROUND(BL8515,4))</f>
        <v>0.46300000000000002</v>
      </c>
      <c r="BO8515" s="157">
        <f>IF('1b-NaturalGas'!$T$89="no","",ROUND(BL8515,4))</f>
        <v>0.46300000000000002</v>
      </c>
      <c r="BP8515" s="157">
        <f>IF('1b-NaturalGas'!$T$90="no","not applicable (based on previous answers)",ROUND(BL8515,4))</f>
        <v>0.46300000000000002</v>
      </c>
      <c r="BQ8515" s="157">
        <f>IF('1b-NaturalGas'!$T$91="no","not applicable (based on previous answers)",ROUND(BL8515,4))</f>
        <v>0.46300000000000002</v>
      </c>
    </row>
    <row r="8516" spans="30:69" x14ac:dyDescent="0.25">
      <c r="AD8516" s="157">
        <f t="shared" si="281"/>
        <v>0.46500000000000036</v>
      </c>
      <c r="AE8516" s="157">
        <f>IF('1a-Electricity'!$T$77="no","",ROUND(AD8516,4))</f>
        <v>0.46500000000000002</v>
      </c>
      <c r="AF8516" s="157">
        <f>IF('1a-Electricity'!$T$78="no","",ROUND(AD8516,4))</f>
        <v>0.46500000000000002</v>
      </c>
      <c r="AG8516" s="157">
        <f>IF('1a-Electricity'!$T$79="no","",ROUND(AD8516,4))</f>
        <v>0.46500000000000002</v>
      </c>
      <c r="BL8516" s="157">
        <f t="shared" si="282"/>
        <v>0.46400000000000036</v>
      </c>
      <c r="BM8516" s="157">
        <f>IF('1b-NaturalGas'!$T$87="no","",ROUND(BL8516,4))</f>
        <v>0.46400000000000002</v>
      </c>
      <c r="BN8516" s="157">
        <f>IF('1b-NaturalGas'!$T$88="no","",ROUND(BL8516,4))</f>
        <v>0.46400000000000002</v>
      </c>
      <c r="BO8516" s="157">
        <f>IF('1b-NaturalGas'!$T$89="no","",ROUND(BL8516,4))</f>
        <v>0.46400000000000002</v>
      </c>
      <c r="BP8516" s="157">
        <f>IF('1b-NaturalGas'!$T$90="no","not applicable (based on previous answers)",ROUND(BL8516,4))</f>
        <v>0.46400000000000002</v>
      </c>
      <c r="BQ8516" s="157">
        <f>IF('1b-NaturalGas'!$T$91="no","not applicable (based on previous answers)",ROUND(BL8516,4))</f>
        <v>0.46400000000000002</v>
      </c>
    </row>
    <row r="8517" spans="30:69" x14ac:dyDescent="0.25">
      <c r="AD8517" s="157">
        <f t="shared" si="281"/>
        <v>0.46600000000000036</v>
      </c>
      <c r="AE8517" s="157">
        <f>IF('1a-Electricity'!$T$77="no","",ROUND(AD8517,4))</f>
        <v>0.46600000000000003</v>
      </c>
      <c r="AF8517" s="157">
        <f>IF('1a-Electricity'!$T$78="no","",ROUND(AD8517,4))</f>
        <v>0.46600000000000003</v>
      </c>
      <c r="AG8517" s="157">
        <f>IF('1a-Electricity'!$T$79="no","",ROUND(AD8517,4))</f>
        <v>0.46600000000000003</v>
      </c>
      <c r="BL8517" s="157">
        <f t="shared" si="282"/>
        <v>0.46500000000000036</v>
      </c>
      <c r="BM8517" s="157">
        <f>IF('1b-NaturalGas'!$T$87="no","",ROUND(BL8517,4))</f>
        <v>0.46500000000000002</v>
      </c>
      <c r="BN8517" s="157">
        <f>IF('1b-NaturalGas'!$T$88="no","",ROUND(BL8517,4))</f>
        <v>0.46500000000000002</v>
      </c>
      <c r="BO8517" s="157">
        <f>IF('1b-NaturalGas'!$T$89="no","",ROUND(BL8517,4))</f>
        <v>0.46500000000000002</v>
      </c>
      <c r="BP8517" s="157">
        <f>IF('1b-NaturalGas'!$T$90="no","not applicable (based on previous answers)",ROUND(BL8517,4))</f>
        <v>0.46500000000000002</v>
      </c>
      <c r="BQ8517" s="157">
        <f>IF('1b-NaturalGas'!$T$91="no","not applicable (based on previous answers)",ROUND(BL8517,4))</f>
        <v>0.46500000000000002</v>
      </c>
    </row>
    <row r="8518" spans="30:69" x14ac:dyDescent="0.25">
      <c r="AD8518" s="157">
        <f t="shared" si="281"/>
        <v>0.46700000000000036</v>
      </c>
      <c r="AE8518" s="157">
        <f>IF('1a-Electricity'!$T$77="no","",ROUND(AD8518,4))</f>
        <v>0.46700000000000003</v>
      </c>
      <c r="AF8518" s="157">
        <f>IF('1a-Electricity'!$T$78="no","",ROUND(AD8518,4))</f>
        <v>0.46700000000000003</v>
      </c>
      <c r="AG8518" s="157">
        <f>IF('1a-Electricity'!$T$79="no","",ROUND(AD8518,4))</f>
        <v>0.46700000000000003</v>
      </c>
      <c r="BL8518" s="157">
        <f t="shared" si="282"/>
        <v>0.46600000000000036</v>
      </c>
      <c r="BM8518" s="157">
        <f>IF('1b-NaturalGas'!$T$87="no","",ROUND(BL8518,4))</f>
        <v>0.46600000000000003</v>
      </c>
      <c r="BN8518" s="157">
        <f>IF('1b-NaturalGas'!$T$88="no","",ROUND(BL8518,4))</f>
        <v>0.46600000000000003</v>
      </c>
      <c r="BO8518" s="157">
        <f>IF('1b-NaturalGas'!$T$89="no","",ROUND(BL8518,4))</f>
        <v>0.46600000000000003</v>
      </c>
      <c r="BP8518" s="157">
        <f>IF('1b-NaturalGas'!$T$90="no","not applicable (based on previous answers)",ROUND(BL8518,4))</f>
        <v>0.46600000000000003</v>
      </c>
      <c r="BQ8518" s="157">
        <f>IF('1b-NaturalGas'!$T$91="no","not applicable (based on previous answers)",ROUND(BL8518,4))</f>
        <v>0.46600000000000003</v>
      </c>
    </row>
    <row r="8519" spans="30:69" x14ac:dyDescent="0.25">
      <c r="AD8519" s="157">
        <f t="shared" si="281"/>
        <v>0.46800000000000036</v>
      </c>
      <c r="AE8519" s="157">
        <f>IF('1a-Electricity'!$T$77="no","",ROUND(AD8519,4))</f>
        <v>0.46800000000000003</v>
      </c>
      <c r="AF8519" s="157">
        <f>IF('1a-Electricity'!$T$78="no","",ROUND(AD8519,4))</f>
        <v>0.46800000000000003</v>
      </c>
      <c r="AG8519" s="157">
        <f>IF('1a-Electricity'!$T$79="no","",ROUND(AD8519,4))</f>
        <v>0.46800000000000003</v>
      </c>
      <c r="BL8519" s="157">
        <f t="shared" si="282"/>
        <v>0.46700000000000036</v>
      </c>
      <c r="BM8519" s="157">
        <f>IF('1b-NaturalGas'!$T$87="no","",ROUND(BL8519,4))</f>
        <v>0.46700000000000003</v>
      </c>
      <c r="BN8519" s="157">
        <f>IF('1b-NaturalGas'!$T$88="no","",ROUND(BL8519,4))</f>
        <v>0.46700000000000003</v>
      </c>
      <c r="BO8519" s="157">
        <f>IF('1b-NaturalGas'!$T$89="no","",ROUND(BL8519,4))</f>
        <v>0.46700000000000003</v>
      </c>
      <c r="BP8519" s="157">
        <f>IF('1b-NaturalGas'!$T$90="no","not applicable (based on previous answers)",ROUND(BL8519,4))</f>
        <v>0.46700000000000003</v>
      </c>
      <c r="BQ8519" s="157">
        <f>IF('1b-NaturalGas'!$T$91="no","not applicable (based on previous answers)",ROUND(BL8519,4))</f>
        <v>0.46700000000000003</v>
      </c>
    </row>
    <row r="8520" spans="30:69" x14ac:dyDescent="0.25">
      <c r="AD8520" s="157">
        <f t="shared" si="281"/>
        <v>0.46900000000000036</v>
      </c>
      <c r="AE8520" s="157">
        <f>IF('1a-Electricity'!$T$77="no","",ROUND(AD8520,4))</f>
        <v>0.46899999999999997</v>
      </c>
      <c r="AF8520" s="157">
        <f>IF('1a-Electricity'!$T$78="no","",ROUND(AD8520,4))</f>
        <v>0.46899999999999997</v>
      </c>
      <c r="AG8520" s="157">
        <f>IF('1a-Electricity'!$T$79="no","",ROUND(AD8520,4))</f>
        <v>0.46899999999999997</v>
      </c>
      <c r="BL8520" s="157">
        <f t="shared" si="282"/>
        <v>0.46800000000000036</v>
      </c>
      <c r="BM8520" s="157">
        <f>IF('1b-NaturalGas'!$T$87="no","",ROUND(BL8520,4))</f>
        <v>0.46800000000000003</v>
      </c>
      <c r="BN8520" s="157">
        <f>IF('1b-NaturalGas'!$T$88="no","",ROUND(BL8520,4))</f>
        <v>0.46800000000000003</v>
      </c>
      <c r="BO8520" s="157">
        <f>IF('1b-NaturalGas'!$T$89="no","",ROUND(BL8520,4))</f>
        <v>0.46800000000000003</v>
      </c>
      <c r="BP8520" s="157">
        <f>IF('1b-NaturalGas'!$T$90="no","not applicable (based on previous answers)",ROUND(BL8520,4))</f>
        <v>0.46800000000000003</v>
      </c>
      <c r="BQ8520" s="157">
        <f>IF('1b-NaturalGas'!$T$91="no","not applicable (based on previous answers)",ROUND(BL8520,4))</f>
        <v>0.46800000000000003</v>
      </c>
    </row>
    <row r="8521" spans="30:69" x14ac:dyDescent="0.25">
      <c r="AD8521" s="157">
        <f t="shared" si="281"/>
        <v>0.47000000000000036</v>
      </c>
      <c r="AE8521" s="157">
        <f>IF('1a-Electricity'!$T$77="no","",ROUND(AD8521,4))</f>
        <v>0.47</v>
      </c>
      <c r="AF8521" s="157">
        <f>IF('1a-Electricity'!$T$78="no","",ROUND(AD8521,4))</f>
        <v>0.47</v>
      </c>
      <c r="AG8521" s="157">
        <f>IF('1a-Electricity'!$T$79="no","",ROUND(AD8521,4))</f>
        <v>0.47</v>
      </c>
      <c r="BL8521" s="157">
        <f t="shared" si="282"/>
        <v>0.46900000000000036</v>
      </c>
      <c r="BM8521" s="157">
        <f>IF('1b-NaturalGas'!$T$87="no","",ROUND(BL8521,4))</f>
        <v>0.46899999999999997</v>
      </c>
      <c r="BN8521" s="157">
        <f>IF('1b-NaturalGas'!$T$88="no","",ROUND(BL8521,4))</f>
        <v>0.46899999999999997</v>
      </c>
      <c r="BO8521" s="157">
        <f>IF('1b-NaturalGas'!$T$89="no","",ROUND(BL8521,4))</f>
        <v>0.46899999999999997</v>
      </c>
      <c r="BP8521" s="157">
        <f>IF('1b-NaturalGas'!$T$90="no","not applicable (based on previous answers)",ROUND(BL8521,4))</f>
        <v>0.46899999999999997</v>
      </c>
      <c r="BQ8521" s="157">
        <f>IF('1b-NaturalGas'!$T$91="no","not applicable (based on previous answers)",ROUND(BL8521,4))</f>
        <v>0.46899999999999997</v>
      </c>
    </row>
    <row r="8522" spans="30:69" x14ac:dyDescent="0.25">
      <c r="AD8522" s="157">
        <f t="shared" si="281"/>
        <v>0.47100000000000036</v>
      </c>
      <c r="AE8522" s="157">
        <f>IF('1a-Electricity'!$T$77="no","",ROUND(AD8522,4))</f>
        <v>0.47099999999999997</v>
      </c>
      <c r="AF8522" s="157">
        <f>IF('1a-Electricity'!$T$78="no","",ROUND(AD8522,4))</f>
        <v>0.47099999999999997</v>
      </c>
      <c r="AG8522" s="157">
        <f>IF('1a-Electricity'!$T$79="no","",ROUND(AD8522,4))</f>
        <v>0.47099999999999997</v>
      </c>
      <c r="BL8522" s="157">
        <f t="shared" si="282"/>
        <v>0.47000000000000036</v>
      </c>
      <c r="BM8522" s="157">
        <f>IF('1b-NaturalGas'!$T$87="no","",ROUND(BL8522,4))</f>
        <v>0.47</v>
      </c>
      <c r="BN8522" s="157">
        <f>IF('1b-NaturalGas'!$T$88="no","",ROUND(BL8522,4))</f>
        <v>0.47</v>
      </c>
      <c r="BO8522" s="157">
        <f>IF('1b-NaturalGas'!$T$89="no","",ROUND(BL8522,4))</f>
        <v>0.47</v>
      </c>
      <c r="BP8522" s="157">
        <f>IF('1b-NaturalGas'!$T$90="no","not applicable (based on previous answers)",ROUND(BL8522,4))</f>
        <v>0.47</v>
      </c>
      <c r="BQ8522" s="157">
        <f>IF('1b-NaturalGas'!$T$91="no","not applicable (based on previous answers)",ROUND(BL8522,4))</f>
        <v>0.47</v>
      </c>
    </row>
    <row r="8523" spans="30:69" x14ac:dyDescent="0.25">
      <c r="AD8523" s="157">
        <f t="shared" si="281"/>
        <v>0.47200000000000036</v>
      </c>
      <c r="AE8523" s="157">
        <f>IF('1a-Electricity'!$T$77="no","",ROUND(AD8523,4))</f>
        <v>0.47199999999999998</v>
      </c>
      <c r="AF8523" s="157">
        <f>IF('1a-Electricity'!$T$78="no","",ROUND(AD8523,4))</f>
        <v>0.47199999999999998</v>
      </c>
      <c r="AG8523" s="157">
        <f>IF('1a-Electricity'!$T$79="no","",ROUND(AD8523,4))</f>
        <v>0.47199999999999998</v>
      </c>
      <c r="BL8523" s="157">
        <f t="shared" si="282"/>
        <v>0.47100000000000036</v>
      </c>
      <c r="BM8523" s="157">
        <f>IF('1b-NaturalGas'!$T$87="no","",ROUND(BL8523,4))</f>
        <v>0.47099999999999997</v>
      </c>
      <c r="BN8523" s="157">
        <f>IF('1b-NaturalGas'!$T$88="no","",ROUND(BL8523,4))</f>
        <v>0.47099999999999997</v>
      </c>
      <c r="BO8523" s="157">
        <f>IF('1b-NaturalGas'!$T$89="no","",ROUND(BL8523,4))</f>
        <v>0.47099999999999997</v>
      </c>
      <c r="BP8523" s="157">
        <f>IF('1b-NaturalGas'!$T$90="no","not applicable (based on previous answers)",ROUND(BL8523,4))</f>
        <v>0.47099999999999997</v>
      </c>
      <c r="BQ8523" s="157">
        <f>IF('1b-NaturalGas'!$T$91="no","not applicable (based on previous answers)",ROUND(BL8523,4))</f>
        <v>0.47099999999999997</v>
      </c>
    </row>
    <row r="8524" spans="30:69" x14ac:dyDescent="0.25">
      <c r="AD8524" s="157">
        <f t="shared" si="281"/>
        <v>0.47300000000000036</v>
      </c>
      <c r="AE8524" s="157">
        <f>IF('1a-Electricity'!$T$77="no","",ROUND(AD8524,4))</f>
        <v>0.47299999999999998</v>
      </c>
      <c r="AF8524" s="157">
        <f>IF('1a-Electricity'!$T$78="no","",ROUND(AD8524,4))</f>
        <v>0.47299999999999998</v>
      </c>
      <c r="AG8524" s="157">
        <f>IF('1a-Electricity'!$T$79="no","",ROUND(AD8524,4))</f>
        <v>0.47299999999999998</v>
      </c>
      <c r="BL8524" s="157">
        <f t="shared" si="282"/>
        <v>0.47200000000000036</v>
      </c>
      <c r="BM8524" s="157">
        <f>IF('1b-NaturalGas'!$T$87="no","",ROUND(BL8524,4))</f>
        <v>0.47199999999999998</v>
      </c>
      <c r="BN8524" s="157">
        <f>IF('1b-NaturalGas'!$T$88="no","",ROUND(BL8524,4))</f>
        <v>0.47199999999999998</v>
      </c>
      <c r="BO8524" s="157">
        <f>IF('1b-NaturalGas'!$T$89="no","",ROUND(BL8524,4))</f>
        <v>0.47199999999999998</v>
      </c>
      <c r="BP8524" s="157">
        <f>IF('1b-NaturalGas'!$T$90="no","not applicable (based on previous answers)",ROUND(BL8524,4))</f>
        <v>0.47199999999999998</v>
      </c>
      <c r="BQ8524" s="157">
        <f>IF('1b-NaturalGas'!$T$91="no","not applicable (based on previous answers)",ROUND(BL8524,4))</f>
        <v>0.47199999999999998</v>
      </c>
    </row>
    <row r="8525" spans="30:69" x14ac:dyDescent="0.25">
      <c r="AD8525" s="157">
        <f t="shared" si="281"/>
        <v>0.47400000000000037</v>
      </c>
      <c r="AE8525" s="157">
        <f>IF('1a-Electricity'!$T$77="no","",ROUND(AD8525,4))</f>
        <v>0.47399999999999998</v>
      </c>
      <c r="AF8525" s="157">
        <f>IF('1a-Electricity'!$T$78="no","",ROUND(AD8525,4))</f>
        <v>0.47399999999999998</v>
      </c>
      <c r="AG8525" s="157">
        <f>IF('1a-Electricity'!$T$79="no","",ROUND(AD8525,4))</f>
        <v>0.47399999999999998</v>
      </c>
      <c r="BL8525" s="157">
        <f t="shared" si="282"/>
        <v>0.47300000000000036</v>
      </c>
      <c r="BM8525" s="157">
        <f>IF('1b-NaturalGas'!$T$87="no","",ROUND(BL8525,4))</f>
        <v>0.47299999999999998</v>
      </c>
      <c r="BN8525" s="157">
        <f>IF('1b-NaturalGas'!$T$88="no","",ROUND(BL8525,4))</f>
        <v>0.47299999999999998</v>
      </c>
      <c r="BO8525" s="157">
        <f>IF('1b-NaturalGas'!$T$89="no","",ROUND(BL8525,4))</f>
        <v>0.47299999999999998</v>
      </c>
      <c r="BP8525" s="157">
        <f>IF('1b-NaturalGas'!$T$90="no","not applicable (based on previous answers)",ROUND(BL8525,4))</f>
        <v>0.47299999999999998</v>
      </c>
      <c r="BQ8525" s="157">
        <f>IF('1b-NaturalGas'!$T$91="no","not applicable (based on previous answers)",ROUND(BL8525,4))</f>
        <v>0.47299999999999998</v>
      </c>
    </row>
    <row r="8526" spans="30:69" x14ac:dyDescent="0.25">
      <c r="AD8526" s="157">
        <f t="shared" si="281"/>
        <v>0.47500000000000037</v>
      </c>
      <c r="AE8526" s="157">
        <f>IF('1a-Electricity'!$T$77="no","",ROUND(AD8526,4))</f>
        <v>0.47499999999999998</v>
      </c>
      <c r="AF8526" s="157">
        <f>IF('1a-Electricity'!$T$78="no","",ROUND(AD8526,4))</f>
        <v>0.47499999999999998</v>
      </c>
      <c r="AG8526" s="157">
        <f>IF('1a-Electricity'!$T$79="no","",ROUND(AD8526,4))</f>
        <v>0.47499999999999998</v>
      </c>
      <c r="BL8526" s="157">
        <f t="shared" si="282"/>
        <v>0.47400000000000037</v>
      </c>
      <c r="BM8526" s="157">
        <f>IF('1b-NaturalGas'!$T$87="no","",ROUND(BL8526,4))</f>
        <v>0.47399999999999998</v>
      </c>
      <c r="BN8526" s="157">
        <f>IF('1b-NaturalGas'!$T$88="no","",ROUND(BL8526,4))</f>
        <v>0.47399999999999998</v>
      </c>
      <c r="BO8526" s="157">
        <f>IF('1b-NaturalGas'!$T$89="no","",ROUND(BL8526,4))</f>
        <v>0.47399999999999998</v>
      </c>
      <c r="BP8526" s="157">
        <f>IF('1b-NaturalGas'!$T$90="no","not applicable (based on previous answers)",ROUND(BL8526,4))</f>
        <v>0.47399999999999998</v>
      </c>
      <c r="BQ8526" s="157">
        <f>IF('1b-NaturalGas'!$T$91="no","not applicable (based on previous answers)",ROUND(BL8526,4))</f>
        <v>0.47399999999999998</v>
      </c>
    </row>
    <row r="8527" spans="30:69" x14ac:dyDescent="0.25">
      <c r="AD8527" s="157">
        <f t="shared" si="281"/>
        <v>0.47600000000000037</v>
      </c>
      <c r="AE8527" s="157">
        <f>IF('1a-Electricity'!$T$77="no","",ROUND(AD8527,4))</f>
        <v>0.47599999999999998</v>
      </c>
      <c r="AF8527" s="157">
        <f>IF('1a-Electricity'!$T$78="no","",ROUND(AD8527,4))</f>
        <v>0.47599999999999998</v>
      </c>
      <c r="AG8527" s="157">
        <f>IF('1a-Electricity'!$T$79="no","",ROUND(AD8527,4))</f>
        <v>0.47599999999999998</v>
      </c>
      <c r="BL8527" s="157">
        <f t="shared" si="282"/>
        <v>0.47500000000000037</v>
      </c>
      <c r="BM8527" s="157">
        <f>IF('1b-NaturalGas'!$T$87="no","",ROUND(BL8527,4))</f>
        <v>0.47499999999999998</v>
      </c>
      <c r="BN8527" s="157">
        <f>IF('1b-NaturalGas'!$T$88="no","",ROUND(BL8527,4))</f>
        <v>0.47499999999999998</v>
      </c>
      <c r="BO8527" s="157">
        <f>IF('1b-NaturalGas'!$T$89="no","",ROUND(BL8527,4))</f>
        <v>0.47499999999999998</v>
      </c>
      <c r="BP8527" s="157">
        <f>IF('1b-NaturalGas'!$T$90="no","not applicable (based on previous answers)",ROUND(BL8527,4))</f>
        <v>0.47499999999999998</v>
      </c>
      <c r="BQ8527" s="157">
        <f>IF('1b-NaturalGas'!$T$91="no","not applicable (based on previous answers)",ROUND(BL8527,4))</f>
        <v>0.47499999999999998</v>
      </c>
    </row>
    <row r="8528" spans="30:69" x14ac:dyDescent="0.25">
      <c r="AD8528" s="157">
        <f t="shared" si="281"/>
        <v>0.47700000000000037</v>
      </c>
      <c r="AE8528" s="157">
        <f>IF('1a-Electricity'!$T$77="no","",ROUND(AD8528,4))</f>
        <v>0.47699999999999998</v>
      </c>
      <c r="AF8528" s="157">
        <f>IF('1a-Electricity'!$T$78="no","",ROUND(AD8528,4))</f>
        <v>0.47699999999999998</v>
      </c>
      <c r="AG8528" s="157">
        <f>IF('1a-Electricity'!$T$79="no","",ROUND(AD8528,4))</f>
        <v>0.47699999999999998</v>
      </c>
      <c r="BL8528" s="157">
        <f t="shared" si="282"/>
        <v>0.47600000000000037</v>
      </c>
      <c r="BM8528" s="157">
        <f>IF('1b-NaturalGas'!$T$87="no","",ROUND(BL8528,4))</f>
        <v>0.47599999999999998</v>
      </c>
      <c r="BN8528" s="157">
        <f>IF('1b-NaturalGas'!$T$88="no","",ROUND(BL8528,4))</f>
        <v>0.47599999999999998</v>
      </c>
      <c r="BO8528" s="157">
        <f>IF('1b-NaturalGas'!$T$89="no","",ROUND(BL8528,4))</f>
        <v>0.47599999999999998</v>
      </c>
      <c r="BP8528" s="157">
        <f>IF('1b-NaturalGas'!$T$90="no","not applicable (based on previous answers)",ROUND(BL8528,4))</f>
        <v>0.47599999999999998</v>
      </c>
      <c r="BQ8528" s="157">
        <f>IF('1b-NaturalGas'!$T$91="no","not applicable (based on previous answers)",ROUND(BL8528,4))</f>
        <v>0.47599999999999998</v>
      </c>
    </row>
    <row r="8529" spans="30:69" x14ac:dyDescent="0.25">
      <c r="AD8529" s="157">
        <f t="shared" si="281"/>
        <v>0.47800000000000037</v>
      </c>
      <c r="AE8529" s="157">
        <f>IF('1a-Electricity'!$T$77="no","",ROUND(AD8529,4))</f>
        <v>0.47799999999999998</v>
      </c>
      <c r="AF8529" s="157">
        <f>IF('1a-Electricity'!$T$78="no","",ROUND(AD8529,4))</f>
        <v>0.47799999999999998</v>
      </c>
      <c r="AG8529" s="157">
        <f>IF('1a-Electricity'!$T$79="no","",ROUND(AD8529,4))</f>
        <v>0.47799999999999998</v>
      </c>
      <c r="BL8529" s="157">
        <f t="shared" si="282"/>
        <v>0.47700000000000037</v>
      </c>
      <c r="BM8529" s="157">
        <f>IF('1b-NaturalGas'!$T$87="no","",ROUND(BL8529,4))</f>
        <v>0.47699999999999998</v>
      </c>
      <c r="BN8529" s="157">
        <f>IF('1b-NaturalGas'!$T$88="no","",ROUND(BL8529,4))</f>
        <v>0.47699999999999998</v>
      </c>
      <c r="BO8529" s="157">
        <f>IF('1b-NaturalGas'!$T$89="no","",ROUND(BL8529,4))</f>
        <v>0.47699999999999998</v>
      </c>
      <c r="BP8529" s="157">
        <f>IF('1b-NaturalGas'!$T$90="no","not applicable (based on previous answers)",ROUND(BL8529,4))</f>
        <v>0.47699999999999998</v>
      </c>
      <c r="BQ8529" s="157">
        <f>IF('1b-NaturalGas'!$T$91="no","not applicable (based on previous answers)",ROUND(BL8529,4))</f>
        <v>0.47699999999999998</v>
      </c>
    </row>
    <row r="8530" spans="30:69" x14ac:dyDescent="0.25">
      <c r="AD8530" s="157">
        <f t="shared" si="281"/>
        <v>0.47900000000000037</v>
      </c>
      <c r="AE8530" s="157">
        <f>IF('1a-Electricity'!$T$77="no","",ROUND(AD8530,4))</f>
        <v>0.47899999999999998</v>
      </c>
      <c r="AF8530" s="157">
        <f>IF('1a-Electricity'!$T$78="no","",ROUND(AD8530,4))</f>
        <v>0.47899999999999998</v>
      </c>
      <c r="AG8530" s="157">
        <f>IF('1a-Electricity'!$T$79="no","",ROUND(AD8530,4))</f>
        <v>0.47899999999999998</v>
      </c>
      <c r="BL8530" s="157">
        <f t="shared" si="282"/>
        <v>0.47800000000000037</v>
      </c>
      <c r="BM8530" s="157">
        <f>IF('1b-NaturalGas'!$T$87="no","",ROUND(BL8530,4))</f>
        <v>0.47799999999999998</v>
      </c>
      <c r="BN8530" s="157">
        <f>IF('1b-NaturalGas'!$T$88="no","",ROUND(BL8530,4))</f>
        <v>0.47799999999999998</v>
      </c>
      <c r="BO8530" s="157">
        <f>IF('1b-NaturalGas'!$T$89="no","",ROUND(BL8530,4))</f>
        <v>0.47799999999999998</v>
      </c>
      <c r="BP8530" s="157">
        <f>IF('1b-NaturalGas'!$T$90="no","not applicable (based on previous answers)",ROUND(BL8530,4))</f>
        <v>0.47799999999999998</v>
      </c>
      <c r="BQ8530" s="157">
        <f>IF('1b-NaturalGas'!$T$91="no","not applicable (based on previous answers)",ROUND(BL8530,4))</f>
        <v>0.47799999999999998</v>
      </c>
    </row>
    <row r="8531" spans="30:69" x14ac:dyDescent="0.25">
      <c r="AD8531" s="157">
        <f t="shared" si="281"/>
        <v>0.48000000000000037</v>
      </c>
      <c r="AE8531" s="157">
        <f>IF('1a-Electricity'!$T$77="no","",ROUND(AD8531,4))</f>
        <v>0.48</v>
      </c>
      <c r="AF8531" s="157">
        <f>IF('1a-Electricity'!$T$78="no","",ROUND(AD8531,4))</f>
        <v>0.48</v>
      </c>
      <c r="AG8531" s="157">
        <f>IF('1a-Electricity'!$T$79="no","",ROUND(AD8531,4))</f>
        <v>0.48</v>
      </c>
      <c r="BL8531" s="157">
        <f t="shared" si="282"/>
        <v>0.47900000000000037</v>
      </c>
      <c r="BM8531" s="157">
        <f>IF('1b-NaturalGas'!$T$87="no","",ROUND(BL8531,4))</f>
        <v>0.47899999999999998</v>
      </c>
      <c r="BN8531" s="157">
        <f>IF('1b-NaturalGas'!$T$88="no","",ROUND(BL8531,4))</f>
        <v>0.47899999999999998</v>
      </c>
      <c r="BO8531" s="157">
        <f>IF('1b-NaturalGas'!$T$89="no","",ROUND(BL8531,4))</f>
        <v>0.47899999999999998</v>
      </c>
      <c r="BP8531" s="157">
        <f>IF('1b-NaturalGas'!$T$90="no","not applicable (based on previous answers)",ROUND(BL8531,4))</f>
        <v>0.47899999999999998</v>
      </c>
      <c r="BQ8531" s="157">
        <f>IF('1b-NaturalGas'!$T$91="no","not applicable (based on previous answers)",ROUND(BL8531,4))</f>
        <v>0.47899999999999998</v>
      </c>
    </row>
    <row r="8532" spans="30:69" x14ac:dyDescent="0.25">
      <c r="AD8532" s="157">
        <f t="shared" si="281"/>
        <v>0.48100000000000037</v>
      </c>
      <c r="AE8532" s="157">
        <f>IF('1a-Electricity'!$T$77="no","",ROUND(AD8532,4))</f>
        <v>0.48099999999999998</v>
      </c>
      <c r="AF8532" s="157">
        <f>IF('1a-Electricity'!$T$78="no","",ROUND(AD8532,4))</f>
        <v>0.48099999999999998</v>
      </c>
      <c r="AG8532" s="157">
        <f>IF('1a-Electricity'!$T$79="no","",ROUND(AD8532,4))</f>
        <v>0.48099999999999998</v>
      </c>
      <c r="BL8532" s="157">
        <f t="shared" si="282"/>
        <v>0.48000000000000037</v>
      </c>
      <c r="BM8532" s="157">
        <f>IF('1b-NaturalGas'!$T$87="no","",ROUND(BL8532,4))</f>
        <v>0.48</v>
      </c>
      <c r="BN8532" s="157">
        <f>IF('1b-NaturalGas'!$T$88="no","",ROUND(BL8532,4))</f>
        <v>0.48</v>
      </c>
      <c r="BO8532" s="157">
        <f>IF('1b-NaturalGas'!$T$89="no","",ROUND(BL8532,4))</f>
        <v>0.48</v>
      </c>
      <c r="BP8532" s="157">
        <f>IF('1b-NaturalGas'!$T$90="no","not applicable (based on previous answers)",ROUND(BL8532,4))</f>
        <v>0.48</v>
      </c>
      <c r="BQ8532" s="157">
        <f>IF('1b-NaturalGas'!$T$91="no","not applicable (based on previous answers)",ROUND(BL8532,4))</f>
        <v>0.48</v>
      </c>
    </row>
    <row r="8533" spans="30:69" x14ac:dyDescent="0.25">
      <c r="AD8533" s="157">
        <f t="shared" si="281"/>
        <v>0.48200000000000037</v>
      </c>
      <c r="AE8533" s="157">
        <f>IF('1a-Electricity'!$T$77="no","",ROUND(AD8533,4))</f>
        <v>0.48199999999999998</v>
      </c>
      <c r="AF8533" s="157">
        <f>IF('1a-Electricity'!$T$78="no","",ROUND(AD8533,4))</f>
        <v>0.48199999999999998</v>
      </c>
      <c r="AG8533" s="157">
        <f>IF('1a-Electricity'!$T$79="no","",ROUND(AD8533,4))</f>
        <v>0.48199999999999998</v>
      </c>
      <c r="BL8533" s="157">
        <f t="shared" si="282"/>
        <v>0.48100000000000037</v>
      </c>
      <c r="BM8533" s="157">
        <f>IF('1b-NaturalGas'!$T$87="no","",ROUND(BL8533,4))</f>
        <v>0.48099999999999998</v>
      </c>
      <c r="BN8533" s="157">
        <f>IF('1b-NaturalGas'!$T$88="no","",ROUND(BL8533,4))</f>
        <v>0.48099999999999998</v>
      </c>
      <c r="BO8533" s="157">
        <f>IF('1b-NaturalGas'!$T$89="no","",ROUND(BL8533,4))</f>
        <v>0.48099999999999998</v>
      </c>
      <c r="BP8533" s="157">
        <f>IF('1b-NaturalGas'!$T$90="no","not applicable (based on previous answers)",ROUND(BL8533,4))</f>
        <v>0.48099999999999998</v>
      </c>
      <c r="BQ8533" s="157">
        <f>IF('1b-NaturalGas'!$T$91="no","not applicable (based on previous answers)",ROUND(BL8533,4))</f>
        <v>0.48099999999999998</v>
      </c>
    </row>
    <row r="8534" spans="30:69" x14ac:dyDescent="0.25">
      <c r="AD8534" s="157">
        <f t="shared" si="281"/>
        <v>0.48300000000000037</v>
      </c>
      <c r="AE8534" s="157">
        <f>IF('1a-Electricity'!$T$77="no","",ROUND(AD8534,4))</f>
        <v>0.48299999999999998</v>
      </c>
      <c r="AF8534" s="157">
        <f>IF('1a-Electricity'!$T$78="no","",ROUND(AD8534,4))</f>
        <v>0.48299999999999998</v>
      </c>
      <c r="AG8534" s="157">
        <f>IF('1a-Electricity'!$T$79="no","",ROUND(AD8534,4))</f>
        <v>0.48299999999999998</v>
      </c>
      <c r="BL8534" s="157">
        <f t="shared" si="282"/>
        <v>0.48200000000000037</v>
      </c>
      <c r="BM8534" s="157">
        <f>IF('1b-NaturalGas'!$T$87="no","",ROUND(BL8534,4))</f>
        <v>0.48199999999999998</v>
      </c>
      <c r="BN8534" s="157">
        <f>IF('1b-NaturalGas'!$T$88="no","",ROUND(BL8534,4))</f>
        <v>0.48199999999999998</v>
      </c>
      <c r="BO8534" s="157">
        <f>IF('1b-NaturalGas'!$T$89="no","",ROUND(BL8534,4))</f>
        <v>0.48199999999999998</v>
      </c>
      <c r="BP8534" s="157">
        <f>IF('1b-NaturalGas'!$T$90="no","not applicable (based on previous answers)",ROUND(BL8534,4))</f>
        <v>0.48199999999999998</v>
      </c>
      <c r="BQ8534" s="157">
        <f>IF('1b-NaturalGas'!$T$91="no","not applicable (based on previous answers)",ROUND(BL8534,4))</f>
        <v>0.48199999999999998</v>
      </c>
    </row>
    <row r="8535" spans="30:69" x14ac:dyDescent="0.25">
      <c r="AD8535" s="157">
        <f t="shared" si="281"/>
        <v>0.48400000000000037</v>
      </c>
      <c r="AE8535" s="157">
        <f>IF('1a-Electricity'!$T$77="no","",ROUND(AD8535,4))</f>
        <v>0.48399999999999999</v>
      </c>
      <c r="AF8535" s="157">
        <f>IF('1a-Electricity'!$T$78="no","",ROUND(AD8535,4))</f>
        <v>0.48399999999999999</v>
      </c>
      <c r="AG8535" s="157">
        <f>IF('1a-Electricity'!$T$79="no","",ROUND(AD8535,4))</f>
        <v>0.48399999999999999</v>
      </c>
      <c r="BL8535" s="157">
        <f t="shared" si="282"/>
        <v>0.48300000000000037</v>
      </c>
      <c r="BM8535" s="157">
        <f>IF('1b-NaturalGas'!$T$87="no","",ROUND(BL8535,4))</f>
        <v>0.48299999999999998</v>
      </c>
      <c r="BN8535" s="157">
        <f>IF('1b-NaturalGas'!$T$88="no","",ROUND(BL8535,4))</f>
        <v>0.48299999999999998</v>
      </c>
      <c r="BO8535" s="157">
        <f>IF('1b-NaturalGas'!$T$89="no","",ROUND(BL8535,4))</f>
        <v>0.48299999999999998</v>
      </c>
      <c r="BP8535" s="157">
        <f>IF('1b-NaturalGas'!$T$90="no","not applicable (based on previous answers)",ROUND(BL8535,4))</f>
        <v>0.48299999999999998</v>
      </c>
      <c r="BQ8535" s="157">
        <f>IF('1b-NaturalGas'!$T$91="no","not applicable (based on previous answers)",ROUND(BL8535,4))</f>
        <v>0.48299999999999998</v>
      </c>
    </row>
    <row r="8536" spans="30:69" x14ac:dyDescent="0.25">
      <c r="AD8536" s="157">
        <f t="shared" si="281"/>
        <v>0.48500000000000038</v>
      </c>
      <c r="AE8536" s="157">
        <f>IF('1a-Electricity'!$T$77="no","",ROUND(AD8536,4))</f>
        <v>0.48499999999999999</v>
      </c>
      <c r="AF8536" s="157">
        <f>IF('1a-Electricity'!$T$78="no","",ROUND(AD8536,4))</f>
        <v>0.48499999999999999</v>
      </c>
      <c r="AG8536" s="157">
        <f>IF('1a-Electricity'!$T$79="no","",ROUND(AD8536,4))</f>
        <v>0.48499999999999999</v>
      </c>
      <c r="BL8536" s="157">
        <f t="shared" si="282"/>
        <v>0.48400000000000037</v>
      </c>
      <c r="BM8536" s="157">
        <f>IF('1b-NaturalGas'!$T$87="no","",ROUND(BL8536,4))</f>
        <v>0.48399999999999999</v>
      </c>
      <c r="BN8536" s="157">
        <f>IF('1b-NaturalGas'!$T$88="no","",ROUND(BL8536,4))</f>
        <v>0.48399999999999999</v>
      </c>
      <c r="BO8536" s="157">
        <f>IF('1b-NaturalGas'!$T$89="no","",ROUND(BL8536,4))</f>
        <v>0.48399999999999999</v>
      </c>
      <c r="BP8536" s="157">
        <f>IF('1b-NaturalGas'!$T$90="no","not applicable (based on previous answers)",ROUND(BL8536,4))</f>
        <v>0.48399999999999999</v>
      </c>
      <c r="BQ8536" s="157">
        <f>IF('1b-NaturalGas'!$T$91="no","not applicable (based on previous answers)",ROUND(BL8536,4))</f>
        <v>0.48399999999999999</v>
      </c>
    </row>
    <row r="8537" spans="30:69" x14ac:dyDescent="0.25">
      <c r="AD8537" s="157">
        <f t="shared" si="281"/>
        <v>0.48600000000000038</v>
      </c>
      <c r="AE8537" s="157">
        <f>IF('1a-Electricity'!$T$77="no","",ROUND(AD8537,4))</f>
        <v>0.48599999999999999</v>
      </c>
      <c r="AF8537" s="157">
        <f>IF('1a-Electricity'!$T$78="no","",ROUND(AD8537,4))</f>
        <v>0.48599999999999999</v>
      </c>
      <c r="AG8537" s="157">
        <f>IF('1a-Electricity'!$T$79="no","",ROUND(AD8537,4))</f>
        <v>0.48599999999999999</v>
      </c>
      <c r="BL8537" s="157">
        <f t="shared" si="282"/>
        <v>0.48500000000000038</v>
      </c>
      <c r="BM8537" s="157">
        <f>IF('1b-NaturalGas'!$T$87="no","",ROUND(BL8537,4))</f>
        <v>0.48499999999999999</v>
      </c>
      <c r="BN8537" s="157">
        <f>IF('1b-NaturalGas'!$T$88="no","",ROUND(BL8537,4))</f>
        <v>0.48499999999999999</v>
      </c>
      <c r="BO8537" s="157">
        <f>IF('1b-NaturalGas'!$T$89="no","",ROUND(BL8537,4))</f>
        <v>0.48499999999999999</v>
      </c>
      <c r="BP8537" s="157">
        <f>IF('1b-NaturalGas'!$T$90="no","not applicable (based on previous answers)",ROUND(BL8537,4))</f>
        <v>0.48499999999999999</v>
      </c>
      <c r="BQ8537" s="157">
        <f>IF('1b-NaturalGas'!$T$91="no","not applicable (based on previous answers)",ROUND(BL8537,4))</f>
        <v>0.48499999999999999</v>
      </c>
    </row>
    <row r="8538" spans="30:69" x14ac:dyDescent="0.25">
      <c r="AD8538" s="157">
        <f t="shared" si="281"/>
        <v>0.48700000000000038</v>
      </c>
      <c r="AE8538" s="157">
        <f>IF('1a-Electricity'!$T$77="no","",ROUND(AD8538,4))</f>
        <v>0.48699999999999999</v>
      </c>
      <c r="AF8538" s="157">
        <f>IF('1a-Electricity'!$T$78="no","",ROUND(AD8538,4))</f>
        <v>0.48699999999999999</v>
      </c>
      <c r="AG8538" s="157">
        <f>IF('1a-Electricity'!$T$79="no","",ROUND(AD8538,4))</f>
        <v>0.48699999999999999</v>
      </c>
      <c r="BL8538" s="157">
        <f t="shared" si="282"/>
        <v>0.48600000000000038</v>
      </c>
      <c r="BM8538" s="157">
        <f>IF('1b-NaturalGas'!$T$87="no","",ROUND(BL8538,4))</f>
        <v>0.48599999999999999</v>
      </c>
      <c r="BN8538" s="157">
        <f>IF('1b-NaturalGas'!$T$88="no","",ROUND(BL8538,4))</f>
        <v>0.48599999999999999</v>
      </c>
      <c r="BO8538" s="157">
        <f>IF('1b-NaturalGas'!$T$89="no","",ROUND(BL8538,4))</f>
        <v>0.48599999999999999</v>
      </c>
      <c r="BP8538" s="157">
        <f>IF('1b-NaturalGas'!$T$90="no","not applicable (based on previous answers)",ROUND(BL8538,4))</f>
        <v>0.48599999999999999</v>
      </c>
      <c r="BQ8538" s="157">
        <f>IF('1b-NaturalGas'!$T$91="no","not applicable (based on previous answers)",ROUND(BL8538,4))</f>
        <v>0.48599999999999999</v>
      </c>
    </row>
    <row r="8539" spans="30:69" x14ac:dyDescent="0.25">
      <c r="AD8539" s="157">
        <f t="shared" si="281"/>
        <v>0.48800000000000038</v>
      </c>
      <c r="AE8539" s="157">
        <f>IF('1a-Electricity'!$T$77="no","",ROUND(AD8539,4))</f>
        <v>0.48799999999999999</v>
      </c>
      <c r="AF8539" s="157">
        <f>IF('1a-Electricity'!$T$78="no","",ROUND(AD8539,4))</f>
        <v>0.48799999999999999</v>
      </c>
      <c r="AG8539" s="157">
        <f>IF('1a-Electricity'!$T$79="no","",ROUND(AD8539,4))</f>
        <v>0.48799999999999999</v>
      </c>
      <c r="BL8539" s="157">
        <f t="shared" si="282"/>
        <v>0.48700000000000038</v>
      </c>
      <c r="BM8539" s="157">
        <f>IF('1b-NaturalGas'!$T$87="no","",ROUND(BL8539,4))</f>
        <v>0.48699999999999999</v>
      </c>
      <c r="BN8539" s="157">
        <f>IF('1b-NaturalGas'!$T$88="no","",ROUND(BL8539,4))</f>
        <v>0.48699999999999999</v>
      </c>
      <c r="BO8539" s="157">
        <f>IF('1b-NaturalGas'!$T$89="no","",ROUND(BL8539,4))</f>
        <v>0.48699999999999999</v>
      </c>
      <c r="BP8539" s="157">
        <f>IF('1b-NaturalGas'!$T$90="no","not applicable (based on previous answers)",ROUND(BL8539,4))</f>
        <v>0.48699999999999999</v>
      </c>
      <c r="BQ8539" s="157">
        <f>IF('1b-NaturalGas'!$T$91="no","not applicable (based on previous answers)",ROUND(BL8539,4))</f>
        <v>0.48699999999999999</v>
      </c>
    </row>
    <row r="8540" spans="30:69" x14ac:dyDescent="0.25">
      <c r="AD8540" s="157">
        <f t="shared" si="281"/>
        <v>0.48900000000000038</v>
      </c>
      <c r="AE8540" s="157">
        <f>IF('1a-Electricity'!$T$77="no","",ROUND(AD8540,4))</f>
        <v>0.48899999999999999</v>
      </c>
      <c r="AF8540" s="157">
        <f>IF('1a-Electricity'!$T$78="no","",ROUND(AD8540,4))</f>
        <v>0.48899999999999999</v>
      </c>
      <c r="AG8540" s="157">
        <f>IF('1a-Electricity'!$T$79="no","",ROUND(AD8540,4))</f>
        <v>0.48899999999999999</v>
      </c>
      <c r="BL8540" s="157">
        <f t="shared" si="282"/>
        <v>0.48800000000000038</v>
      </c>
      <c r="BM8540" s="157">
        <f>IF('1b-NaturalGas'!$T$87="no","",ROUND(BL8540,4))</f>
        <v>0.48799999999999999</v>
      </c>
      <c r="BN8540" s="157">
        <f>IF('1b-NaturalGas'!$T$88="no","",ROUND(BL8540,4))</f>
        <v>0.48799999999999999</v>
      </c>
      <c r="BO8540" s="157">
        <f>IF('1b-NaturalGas'!$T$89="no","",ROUND(BL8540,4))</f>
        <v>0.48799999999999999</v>
      </c>
      <c r="BP8540" s="157">
        <f>IF('1b-NaturalGas'!$T$90="no","not applicable (based on previous answers)",ROUND(BL8540,4))</f>
        <v>0.48799999999999999</v>
      </c>
      <c r="BQ8540" s="157">
        <f>IF('1b-NaturalGas'!$T$91="no","not applicable (based on previous answers)",ROUND(BL8540,4))</f>
        <v>0.48799999999999999</v>
      </c>
    </row>
    <row r="8541" spans="30:69" x14ac:dyDescent="0.25">
      <c r="AD8541" s="157">
        <f t="shared" si="281"/>
        <v>0.49000000000000038</v>
      </c>
      <c r="AE8541" s="157">
        <f>IF('1a-Electricity'!$T$77="no","",ROUND(AD8541,4))</f>
        <v>0.49</v>
      </c>
      <c r="AF8541" s="157">
        <f>IF('1a-Electricity'!$T$78="no","",ROUND(AD8541,4))</f>
        <v>0.49</v>
      </c>
      <c r="AG8541" s="157">
        <f>IF('1a-Electricity'!$T$79="no","",ROUND(AD8541,4))</f>
        <v>0.49</v>
      </c>
      <c r="BL8541" s="157">
        <f t="shared" si="282"/>
        <v>0.48900000000000038</v>
      </c>
      <c r="BM8541" s="157">
        <f>IF('1b-NaturalGas'!$T$87="no","",ROUND(BL8541,4))</f>
        <v>0.48899999999999999</v>
      </c>
      <c r="BN8541" s="157">
        <f>IF('1b-NaturalGas'!$T$88="no","",ROUND(BL8541,4))</f>
        <v>0.48899999999999999</v>
      </c>
      <c r="BO8541" s="157">
        <f>IF('1b-NaturalGas'!$T$89="no","",ROUND(BL8541,4))</f>
        <v>0.48899999999999999</v>
      </c>
      <c r="BP8541" s="157">
        <f>IF('1b-NaturalGas'!$T$90="no","not applicable (based on previous answers)",ROUND(BL8541,4))</f>
        <v>0.48899999999999999</v>
      </c>
      <c r="BQ8541" s="157">
        <f>IF('1b-NaturalGas'!$T$91="no","not applicable (based on previous answers)",ROUND(BL8541,4))</f>
        <v>0.48899999999999999</v>
      </c>
    </row>
    <row r="8542" spans="30:69" x14ac:dyDescent="0.25">
      <c r="AD8542" s="157">
        <f t="shared" si="281"/>
        <v>0.49100000000000038</v>
      </c>
      <c r="AE8542" s="157">
        <f>IF('1a-Electricity'!$T$77="no","",ROUND(AD8542,4))</f>
        <v>0.49099999999999999</v>
      </c>
      <c r="AF8542" s="157">
        <f>IF('1a-Electricity'!$T$78="no","",ROUND(AD8542,4))</f>
        <v>0.49099999999999999</v>
      </c>
      <c r="AG8542" s="157">
        <f>IF('1a-Electricity'!$T$79="no","",ROUND(AD8542,4))</f>
        <v>0.49099999999999999</v>
      </c>
      <c r="BL8542" s="157">
        <f t="shared" si="282"/>
        <v>0.49000000000000038</v>
      </c>
      <c r="BM8542" s="157">
        <f>IF('1b-NaturalGas'!$T$87="no","",ROUND(BL8542,4))</f>
        <v>0.49</v>
      </c>
      <c r="BN8542" s="157">
        <f>IF('1b-NaturalGas'!$T$88="no","",ROUND(BL8542,4))</f>
        <v>0.49</v>
      </c>
      <c r="BO8542" s="157">
        <f>IF('1b-NaturalGas'!$T$89="no","",ROUND(BL8542,4))</f>
        <v>0.49</v>
      </c>
      <c r="BP8542" s="157">
        <f>IF('1b-NaturalGas'!$T$90="no","not applicable (based on previous answers)",ROUND(BL8542,4))</f>
        <v>0.49</v>
      </c>
      <c r="BQ8542" s="157">
        <f>IF('1b-NaturalGas'!$T$91="no","not applicable (based on previous answers)",ROUND(BL8542,4))</f>
        <v>0.49</v>
      </c>
    </row>
    <row r="8543" spans="30:69" x14ac:dyDescent="0.25">
      <c r="AD8543" s="157">
        <f t="shared" si="281"/>
        <v>0.49200000000000038</v>
      </c>
      <c r="AE8543" s="157">
        <f>IF('1a-Electricity'!$T$77="no","",ROUND(AD8543,4))</f>
        <v>0.49199999999999999</v>
      </c>
      <c r="AF8543" s="157">
        <f>IF('1a-Electricity'!$T$78="no","",ROUND(AD8543,4))</f>
        <v>0.49199999999999999</v>
      </c>
      <c r="AG8543" s="157">
        <f>IF('1a-Electricity'!$T$79="no","",ROUND(AD8543,4))</f>
        <v>0.49199999999999999</v>
      </c>
      <c r="BL8543" s="157">
        <f t="shared" si="282"/>
        <v>0.49100000000000038</v>
      </c>
      <c r="BM8543" s="157">
        <f>IF('1b-NaturalGas'!$T$87="no","",ROUND(BL8543,4))</f>
        <v>0.49099999999999999</v>
      </c>
      <c r="BN8543" s="157">
        <f>IF('1b-NaturalGas'!$T$88="no","",ROUND(BL8543,4))</f>
        <v>0.49099999999999999</v>
      </c>
      <c r="BO8543" s="157">
        <f>IF('1b-NaturalGas'!$T$89="no","",ROUND(BL8543,4))</f>
        <v>0.49099999999999999</v>
      </c>
      <c r="BP8543" s="157">
        <f>IF('1b-NaturalGas'!$T$90="no","not applicable (based on previous answers)",ROUND(BL8543,4))</f>
        <v>0.49099999999999999</v>
      </c>
      <c r="BQ8543" s="157">
        <f>IF('1b-NaturalGas'!$T$91="no","not applicable (based on previous answers)",ROUND(BL8543,4))</f>
        <v>0.49099999999999999</v>
      </c>
    </row>
    <row r="8544" spans="30:69" x14ac:dyDescent="0.25">
      <c r="AD8544" s="157">
        <f t="shared" si="281"/>
        <v>0.49300000000000038</v>
      </c>
      <c r="AE8544" s="157">
        <f>IF('1a-Electricity'!$T$77="no","",ROUND(AD8544,4))</f>
        <v>0.49299999999999999</v>
      </c>
      <c r="AF8544" s="157">
        <f>IF('1a-Electricity'!$T$78="no","",ROUND(AD8544,4))</f>
        <v>0.49299999999999999</v>
      </c>
      <c r="AG8544" s="157">
        <f>IF('1a-Electricity'!$T$79="no","",ROUND(AD8544,4))</f>
        <v>0.49299999999999999</v>
      </c>
      <c r="BL8544" s="157">
        <f t="shared" si="282"/>
        <v>0.49200000000000038</v>
      </c>
      <c r="BM8544" s="157">
        <f>IF('1b-NaturalGas'!$T$87="no","",ROUND(BL8544,4))</f>
        <v>0.49199999999999999</v>
      </c>
      <c r="BN8544" s="157">
        <f>IF('1b-NaturalGas'!$T$88="no","",ROUND(BL8544,4))</f>
        <v>0.49199999999999999</v>
      </c>
      <c r="BO8544" s="157">
        <f>IF('1b-NaturalGas'!$T$89="no","",ROUND(BL8544,4))</f>
        <v>0.49199999999999999</v>
      </c>
      <c r="BP8544" s="157">
        <f>IF('1b-NaturalGas'!$T$90="no","not applicable (based on previous answers)",ROUND(BL8544,4))</f>
        <v>0.49199999999999999</v>
      </c>
      <c r="BQ8544" s="157">
        <f>IF('1b-NaturalGas'!$T$91="no","not applicable (based on previous answers)",ROUND(BL8544,4))</f>
        <v>0.49199999999999999</v>
      </c>
    </row>
    <row r="8545" spans="30:69" x14ac:dyDescent="0.25">
      <c r="AD8545" s="157">
        <f t="shared" si="281"/>
        <v>0.49400000000000038</v>
      </c>
      <c r="AE8545" s="157">
        <f>IF('1a-Electricity'!$T$77="no","",ROUND(AD8545,4))</f>
        <v>0.49399999999999999</v>
      </c>
      <c r="AF8545" s="157">
        <f>IF('1a-Electricity'!$T$78="no","",ROUND(AD8545,4))</f>
        <v>0.49399999999999999</v>
      </c>
      <c r="AG8545" s="157">
        <f>IF('1a-Electricity'!$T$79="no","",ROUND(AD8545,4))</f>
        <v>0.49399999999999999</v>
      </c>
      <c r="BL8545" s="157">
        <f t="shared" si="282"/>
        <v>0.49300000000000038</v>
      </c>
      <c r="BM8545" s="157">
        <f>IF('1b-NaturalGas'!$T$87="no","",ROUND(BL8545,4))</f>
        <v>0.49299999999999999</v>
      </c>
      <c r="BN8545" s="157">
        <f>IF('1b-NaturalGas'!$T$88="no","",ROUND(BL8545,4))</f>
        <v>0.49299999999999999</v>
      </c>
      <c r="BO8545" s="157">
        <f>IF('1b-NaturalGas'!$T$89="no","",ROUND(BL8545,4))</f>
        <v>0.49299999999999999</v>
      </c>
      <c r="BP8545" s="157">
        <f>IF('1b-NaturalGas'!$T$90="no","not applicable (based on previous answers)",ROUND(BL8545,4))</f>
        <v>0.49299999999999999</v>
      </c>
      <c r="BQ8545" s="157">
        <f>IF('1b-NaturalGas'!$T$91="no","not applicable (based on previous answers)",ROUND(BL8545,4))</f>
        <v>0.49299999999999999</v>
      </c>
    </row>
    <row r="8546" spans="30:69" x14ac:dyDescent="0.25">
      <c r="AD8546" s="157">
        <f t="shared" si="281"/>
        <v>0.49500000000000038</v>
      </c>
      <c r="AE8546" s="157">
        <f>IF('1a-Electricity'!$T$77="no","",ROUND(AD8546,4))</f>
        <v>0.495</v>
      </c>
      <c r="AF8546" s="157">
        <f>IF('1a-Electricity'!$T$78="no","",ROUND(AD8546,4))</f>
        <v>0.495</v>
      </c>
      <c r="AG8546" s="157">
        <f>IF('1a-Electricity'!$T$79="no","",ROUND(AD8546,4))</f>
        <v>0.495</v>
      </c>
      <c r="BL8546" s="157">
        <f t="shared" si="282"/>
        <v>0.49400000000000038</v>
      </c>
      <c r="BM8546" s="157">
        <f>IF('1b-NaturalGas'!$T$87="no","",ROUND(BL8546,4))</f>
        <v>0.49399999999999999</v>
      </c>
      <c r="BN8546" s="157">
        <f>IF('1b-NaturalGas'!$T$88="no","",ROUND(BL8546,4))</f>
        <v>0.49399999999999999</v>
      </c>
      <c r="BO8546" s="157">
        <f>IF('1b-NaturalGas'!$T$89="no","",ROUND(BL8546,4))</f>
        <v>0.49399999999999999</v>
      </c>
      <c r="BP8546" s="157">
        <f>IF('1b-NaturalGas'!$T$90="no","not applicable (based on previous answers)",ROUND(BL8546,4))</f>
        <v>0.49399999999999999</v>
      </c>
      <c r="BQ8546" s="157">
        <f>IF('1b-NaturalGas'!$T$91="no","not applicable (based on previous answers)",ROUND(BL8546,4))</f>
        <v>0.49399999999999999</v>
      </c>
    </row>
    <row r="8547" spans="30:69" x14ac:dyDescent="0.25">
      <c r="AD8547" s="157">
        <f t="shared" si="281"/>
        <v>0.49600000000000039</v>
      </c>
      <c r="AE8547" s="157">
        <f>IF('1a-Electricity'!$T$77="no","",ROUND(AD8547,4))</f>
        <v>0.496</v>
      </c>
      <c r="AF8547" s="157">
        <f>IF('1a-Electricity'!$T$78="no","",ROUND(AD8547,4))</f>
        <v>0.496</v>
      </c>
      <c r="AG8547" s="157">
        <f>IF('1a-Electricity'!$T$79="no","",ROUND(AD8547,4))</f>
        <v>0.496</v>
      </c>
      <c r="BL8547" s="157">
        <f t="shared" si="282"/>
        <v>0.49500000000000038</v>
      </c>
      <c r="BM8547" s="157">
        <f>IF('1b-NaturalGas'!$T$87="no","",ROUND(BL8547,4))</f>
        <v>0.495</v>
      </c>
      <c r="BN8547" s="157">
        <f>IF('1b-NaturalGas'!$T$88="no","",ROUND(BL8547,4))</f>
        <v>0.495</v>
      </c>
      <c r="BO8547" s="157">
        <f>IF('1b-NaturalGas'!$T$89="no","",ROUND(BL8547,4))</f>
        <v>0.495</v>
      </c>
      <c r="BP8547" s="157">
        <f>IF('1b-NaturalGas'!$T$90="no","not applicable (based on previous answers)",ROUND(BL8547,4))</f>
        <v>0.495</v>
      </c>
      <c r="BQ8547" s="157">
        <f>IF('1b-NaturalGas'!$T$91="no","not applicable (based on previous answers)",ROUND(BL8547,4))</f>
        <v>0.495</v>
      </c>
    </row>
    <row r="8548" spans="30:69" x14ac:dyDescent="0.25">
      <c r="AD8548" s="157">
        <f t="shared" si="281"/>
        <v>0.49700000000000039</v>
      </c>
      <c r="AE8548" s="157">
        <f>IF('1a-Electricity'!$T$77="no","",ROUND(AD8548,4))</f>
        <v>0.497</v>
      </c>
      <c r="AF8548" s="157">
        <f>IF('1a-Electricity'!$T$78="no","",ROUND(AD8548,4))</f>
        <v>0.497</v>
      </c>
      <c r="AG8548" s="157">
        <f>IF('1a-Electricity'!$T$79="no","",ROUND(AD8548,4))</f>
        <v>0.497</v>
      </c>
      <c r="BL8548" s="157">
        <f t="shared" si="282"/>
        <v>0.49600000000000039</v>
      </c>
      <c r="BM8548" s="157">
        <f>IF('1b-NaturalGas'!$T$87="no","",ROUND(BL8548,4))</f>
        <v>0.496</v>
      </c>
      <c r="BN8548" s="157">
        <f>IF('1b-NaturalGas'!$T$88="no","",ROUND(BL8548,4))</f>
        <v>0.496</v>
      </c>
      <c r="BO8548" s="157">
        <f>IF('1b-NaturalGas'!$T$89="no","",ROUND(BL8548,4))</f>
        <v>0.496</v>
      </c>
      <c r="BP8548" s="157">
        <f>IF('1b-NaturalGas'!$T$90="no","not applicable (based on previous answers)",ROUND(BL8548,4))</f>
        <v>0.496</v>
      </c>
      <c r="BQ8548" s="157">
        <f>IF('1b-NaturalGas'!$T$91="no","not applicable (based on previous answers)",ROUND(BL8548,4))</f>
        <v>0.496</v>
      </c>
    </row>
    <row r="8549" spans="30:69" x14ac:dyDescent="0.25">
      <c r="AD8549" s="157">
        <f t="shared" si="281"/>
        <v>0.49800000000000039</v>
      </c>
      <c r="AE8549" s="157">
        <f>IF('1a-Electricity'!$T$77="no","",ROUND(AD8549,4))</f>
        <v>0.498</v>
      </c>
      <c r="AF8549" s="157">
        <f>IF('1a-Electricity'!$T$78="no","",ROUND(AD8549,4))</f>
        <v>0.498</v>
      </c>
      <c r="AG8549" s="157">
        <f>IF('1a-Electricity'!$T$79="no","",ROUND(AD8549,4))</f>
        <v>0.498</v>
      </c>
      <c r="BL8549" s="157">
        <f t="shared" si="282"/>
        <v>0.49700000000000039</v>
      </c>
      <c r="BM8549" s="157">
        <f>IF('1b-NaturalGas'!$T$87="no","",ROUND(BL8549,4))</f>
        <v>0.497</v>
      </c>
      <c r="BN8549" s="157">
        <f>IF('1b-NaturalGas'!$T$88="no","",ROUND(BL8549,4))</f>
        <v>0.497</v>
      </c>
      <c r="BO8549" s="157">
        <f>IF('1b-NaturalGas'!$T$89="no","",ROUND(BL8549,4))</f>
        <v>0.497</v>
      </c>
      <c r="BP8549" s="157">
        <f>IF('1b-NaturalGas'!$T$90="no","not applicable (based on previous answers)",ROUND(BL8549,4))</f>
        <v>0.497</v>
      </c>
      <c r="BQ8549" s="157">
        <f>IF('1b-NaturalGas'!$T$91="no","not applicable (based on previous answers)",ROUND(BL8549,4))</f>
        <v>0.497</v>
      </c>
    </row>
    <row r="8550" spans="30:69" x14ac:dyDescent="0.25">
      <c r="AD8550" s="157">
        <f t="shared" si="281"/>
        <v>0.49900000000000039</v>
      </c>
      <c r="AE8550" s="157">
        <f>IF('1a-Electricity'!$T$77="no","",ROUND(AD8550,4))</f>
        <v>0.499</v>
      </c>
      <c r="AF8550" s="157">
        <f>IF('1a-Electricity'!$T$78="no","",ROUND(AD8550,4))</f>
        <v>0.499</v>
      </c>
      <c r="AG8550" s="157">
        <f>IF('1a-Electricity'!$T$79="no","",ROUND(AD8550,4))</f>
        <v>0.499</v>
      </c>
      <c r="BL8550" s="157">
        <f t="shared" si="282"/>
        <v>0.49800000000000039</v>
      </c>
      <c r="BM8550" s="157">
        <f>IF('1b-NaturalGas'!$T$87="no","",ROUND(BL8550,4))</f>
        <v>0.498</v>
      </c>
      <c r="BN8550" s="157">
        <f>IF('1b-NaturalGas'!$T$88="no","",ROUND(BL8550,4))</f>
        <v>0.498</v>
      </c>
      <c r="BO8550" s="157">
        <f>IF('1b-NaturalGas'!$T$89="no","",ROUND(BL8550,4))</f>
        <v>0.498</v>
      </c>
      <c r="BP8550" s="157">
        <f>IF('1b-NaturalGas'!$T$90="no","not applicable (based on previous answers)",ROUND(BL8550,4))</f>
        <v>0.498</v>
      </c>
      <c r="BQ8550" s="157">
        <f>IF('1b-NaturalGas'!$T$91="no","not applicable (based on previous answers)",ROUND(BL8550,4))</f>
        <v>0.498</v>
      </c>
    </row>
    <row r="8551" spans="30:69" x14ac:dyDescent="0.25">
      <c r="AD8551" s="157">
        <f t="shared" si="281"/>
        <v>0.50000000000000033</v>
      </c>
      <c r="AE8551" s="157">
        <f>IF('1a-Electricity'!$T$77="no","",ROUND(AD8551,4))</f>
        <v>0.5</v>
      </c>
      <c r="AF8551" s="157">
        <f>IF('1a-Electricity'!$T$78="no","",ROUND(AD8551,4))</f>
        <v>0.5</v>
      </c>
      <c r="AG8551" s="157">
        <f>IF('1a-Electricity'!$T$79="no","",ROUND(AD8551,4))</f>
        <v>0.5</v>
      </c>
      <c r="BL8551" s="157">
        <f t="shared" si="282"/>
        <v>0.49900000000000039</v>
      </c>
      <c r="BM8551" s="157">
        <f>IF('1b-NaturalGas'!$T$87="no","",ROUND(BL8551,4))</f>
        <v>0.499</v>
      </c>
      <c r="BN8551" s="157">
        <f>IF('1b-NaturalGas'!$T$88="no","",ROUND(BL8551,4))</f>
        <v>0.499</v>
      </c>
      <c r="BO8551" s="157">
        <f>IF('1b-NaturalGas'!$T$89="no","",ROUND(BL8551,4))</f>
        <v>0.499</v>
      </c>
      <c r="BP8551" s="157">
        <f>IF('1b-NaturalGas'!$T$90="no","not applicable (based on previous answers)",ROUND(BL8551,4))</f>
        <v>0.499</v>
      </c>
      <c r="BQ8551" s="157">
        <f>IF('1b-NaturalGas'!$T$91="no","not applicable (based on previous answers)",ROUND(BL8551,4))</f>
        <v>0.499</v>
      </c>
    </row>
    <row r="8552" spans="30:69" x14ac:dyDescent="0.25">
      <c r="AD8552" s="157">
        <f t="shared" si="281"/>
        <v>0.50100000000000033</v>
      </c>
      <c r="AE8552" s="157">
        <f>IF('1a-Electricity'!$T$77="no","",ROUND(AD8552,4))</f>
        <v>0.501</v>
      </c>
      <c r="AF8552" s="157">
        <f>IF('1a-Electricity'!$T$78="no","",ROUND(AD8552,4))</f>
        <v>0.501</v>
      </c>
      <c r="AG8552" s="157">
        <f>IF('1a-Electricity'!$T$79="no","",ROUND(AD8552,4))</f>
        <v>0.501</v>
      </c>
      <c r="BL8552" s="157">
        <f t="shared" si="282"/>
        <v>0.50000000000000033</v>
      </c>
      <c r="BM8552" s="157">
        <f>IF('1b-NaturalGas'!$T$87="no","",ROUND(BL8552,4))</f>
        <v>0.5</v>
      </c>
      <c r="BN8552" s="157">
        <f>IF('1b-NaturalGas'!$T$88="no","",ROUND(BL8552,4))</f>
        <v>0.5</v>
      </c>
      <c r="BO8552" s="157">
        <f>IF('1b-NaturalGas'!$T$89="no","",ROUND(BL8552,4))</f>
        <v>0.5</v>
      </c>
      <c r="BP8552" s="157">
        <f>IF('1b-NaturalGas'!$T$90="no","not applicable (based on previous answers)",ROUND(BL8552,4))</f>
        <v>0.5</v>
      </c>
      <c r="BQ8552" s="157">
        <f>IF('1b-NaturalGas'!$T$91="no","not applicable (based on previous answers)",ROUND(BL8552,4))</f>
        <v>0.5</v>
      </c>
    </row>
    <row r="8553" spans="30:69" x14ac:dyDescent="0.25">
      <c r="AD8553" s="157">
        <f t="shared" si="281"/>
        <v>0.50200000000000033</v>
      </c>
      <c r="AE8553" s="157">
        <f>IF('1a-Electricity'!$T$77="no","",ROUND(AD8553,4))</f>
        <v>0.502</v>
      </c>
      <c r="AF8553" s="157">
        <f>IF('1a-Electricity'!$T$78="no","",ROUND(AD8553,4))</f>
        <v>0.502</v>
      </c>
      <c r="AG8553" s="157">
        <f>IF('1a-Electricity'!$T$79="no","",ROUND(AD8553,4))</f>
        <v>0.502</v>
      </c>
      <c r="BL8553" s="157">
        <f t="shared" si="282"/>
        <v>0.50100000000000033</v>
      </c>
      <c r="BM8553" s="157">
        <f>IF('1b-NaturalGas'!$T$87="no","",ROUND(BL8553,4))</f>
        <v>0.501</v>
      </c>
      <c r="BN8553" s="157">
        <f>IF('1b-NaturalGas'!$T$88="no","",ROUND(BL8553,4))</f>
        <v>0.501</v>
      </c>
      <c r="BO8553" s="157">
        <f>IF('1b-NaturalGas'!$T$89="no","",ROUND(BL8553,4))</f>
        <v>0.501</v>
      </c>
      <c r="BP8553" s="157">
        <f>IF('1b-NaturalGas'!$T$90="no","not applicable (based on previous answers)",ROUND(BL8553,4))</f>
        <v>0.501</v>
      </c>
      <c r="BQ8553" s="157">
        <f>IF('1b-NaturalGas'!$T$91="no","not applicable (based on previous answers)",ROUND(BL8553,4))</f>
        <v>0.501</v>
      </c>
    </row>
    <row r="8554" spans="30:69" x14ac:dyDescent="0.25">
      <c r="AD8554" s="157">
        <f t="shared" si="281"/>
        <v>0.50300000000000034</v>
      </c>
      <c r="AE8554" s="157">
        <f>IF('1a-Electricity'!$T$77="no","",ROUND(AD8554,4))</f>
        <v>0.503</v>
      </c>
      <c r="AF8554" s="157">
        <f>IF('1a-Electricity'!$T$78="no","",ROUND(AD8554,4))</f>
        <v>0.503</v>
      </c>
      <c r="AG8554" s="157">
        <f>IF('1a-Electricity'!$T$79="no","",ROUND(AD8554,4))</f>
        <v>0.503</v>
      </c>
      <c r="BL8554" s="157">
        <f t="shared" si="282"/>
        <v>0.50200000000000033</v>
      </c>
      <c r="BM8554" s="157">
        <f>IF('1b-NaturalGas'!$T$87="no","",ROUND(BL8554,4))</f>
        <v>0.502</v>
      </c>
      <c r="BN8554" s="157">
        <f>IF('1b-NaturalGas'!$T$88="no","",ROUND(BL8554,4))</f>
        <v>0.502</v>
      </c>
      <c r="BO8554" s="157">
        <f>IF('1b-NaturalGas'!$T$89="no","",ROUND(BL8554,4))</f>
        <v>0.502</v>
      </c>
      <c r="BP8554" s="157">
        <f>IF('1b-NaturalGas'!$T$90="no","not applicable (based on previous answers)",ROUND(BL8554,4))</f>
        <v>0.502</v>
      </c>
      <c r="BQ8554" s="157">
        <f>IF('1b-NaturalGas'!$T$91="no","not applicable (based on previous answers)",ROUND(BL8554,4))</f>
        <v>0.502</v>
      </c>
    </row>
    <row r="8555" spans="30:69" x14ac:dyDescent="0.25">
      <c r="AD8555" s="157">
        <f t="shared" si="281"/>
        <v>0.50400000000000034</v>
      </c>
      <c r="AE8555" s="157">
        <f>IF('1a-Electricity'!$T$77="no","",ROUND(AD8555,4))</f>
        <v>0.504</v>
      </c>
      <c r="AF8555" s="157">
        <f>IF('1a-Electricity'!$T$78="no","",ROUND(AD8555,4))</f>
        <v>0.504</v>
      </c>
      <c r="AG8555" s="157">
        <f>IF('1a-Electricity'!$T$79="no","",ROUND(AD8555,4))</f>
        <v>0.504</v>
      </c>
      <c r="BL8555" s="157">
        <f t="shared" si="282"/>
        <v>0.50300000000000034</v>
      </c>
      <c r="BM8555" s="157">
        <f>IF('1b-NaturalGas'!$T$87="no","",ROUND(BL8555,4))</f>
        <v>0.503</v>
      </c>
      <c r="BN8555" s="157">
        <f>IF('1b-NaturalGas'!$T$88="no","",ROUND(BL8555,4))</f>
        <v>0.503</v>
      </c>
      <c r="BO8555" s="157">
        <f>IF('1b-NaturalGas'!$T$89="no","",ROUND(BL8555,4))</f>
        <v>0.503</v>
      </c>
      <c r="BP8555" s="157">
        <f>IF('1b-NaturalGas'!$T$90="no","not applicable (based on previous answers)",ROUND(BL8555,4))</f>
        <v>0.503</v>
      </c>
      <c r="BQ8555" s="157">
        <f>IF('1b-NaturalGas'!$T$91="no","not applicable (based on previous answers)",ROUND(BL8555,4))</f>
        <v>0.503</v>
      </c>
    </row>
    <row r="8556" spans="30:69" x14ac:dyDescent="0.25">
      <c r="AD8556" s="157">
        <f t="shared" ref="AD8556:AD8619" si="283">AD8555+0.001</f>
        <v>0.50500000000000034</v>
      </c>
      <c r="AE8556" s="157">
        <f>IF('1a-Electricity'!$T$77="no","",ROUND(AD8556,4))</f>
        <v>0.505</v>
      </c>
      <c r="AF8556" s="157">
        <f>IF('1a-Electricity'!$T$78="no","",ROUND(AD8556,4))</f>
        <v>0.505</v>
      </c>
      <c r="AG8556" s="157">
        <f>IF('1a-Electricity'!$T$79="no","",ROUND(AD8556,4))</f>
        <v>0.505</v>
      </c>
      <c r="BL8556" s="157">
        <f t="shared" si="282"/>
        <v>0.50400000000000034</v>
      </c>
      <c r="BM8556" s="157">
        <f>IF('1b-NaturalGas'!$T$87="no","",ROUND(BL8556,4))</f>
        <v>0.504</v>
      </c>
      <c r="BN8556" s="157">
        <f>IF('1b-NaturalGas'!$T$88="no","",ROUND(BL8556,4))</f>
        <v>0.504</v>
      </c>
      <c r="BO8556" s="157">
        <f>IF('1b-NaturalGas'!$T$89="no","",ROUND(BL8556,4))</f>
        <v>0.504</v>
      </c>
      <c r="BP8556" s="157">
        <f>IF('1b-NaturalGas'!$T$90="no","not applicable (based on previous answers)",ROUND(BL8556,4))</f>
        <v>0.504</v>
      </c>
      <c r="BQ8556" s="157">
        <f>IF('1b-NaturalGas'!$T$91="no","not applicable (based on previous answers)",ROUND(BL8556,4))</f>
        <v>0.504</v>
      </c>
    </row>
    <row r="8557" spans="30:69" x14ac:dyDescent="0.25">
      <c r="AD8557" s="157">
        <f t="shared" si="283"/>
        <v>0.50600000000000034</v>
      </c>
      <c r="AE8557" s="157">
        <f>IF('1a-Electricity'!$T$77="no","",ROUND(AD8557,4))</f>
        <v>0.50600000000000001</v>
      </c>
      <c r="AF8557" s="157">
        <f>IF('1a-Electricity'!$T$78="no","",ROUND(AD8557,4))</f>
        <v>0.50600000000000001</v>
      </c>
      <c r="AG8557" s="157">
        <f>IF('1a-Electricity'!$T$79="no","",ROUND(AD8557,4))</f>
        <v>0.50600000000000001</v>
      </c>
      <c r="BL8557" s="157">
        <f t="shared" ref="BL8557:BL8620" si="284">BL8556+0.001</f>
        <v>0.50500000000000034</v>
      </c>
      <c r="BM8557" s="157">
        <f>IF('1b-NaturalGas'!$T$87="no","",ROUND(BL8557,4))</f>
        <v>0.505</v>
      </c>
      <c r="BN8557" s="157">
        <f>IF('1b-NaturalGas'!$T$88="no","",ROUND(BL8557,4))</f>
        <v>0.505</v>
      </c>
      <c r="BO8557" s="157">
        <f>IF('1b-NaturalGas'!$T$89="no","",ROUND(BL8557,4))</f>
        <v>0.505</v>
      </c>
      <c r="BP8557" s="157">
        <f>IF('1b-NaturalGas'!$T$90="no","not applicable (based on previous answers)",ROUND(BL8557,4))</f>
        <v>0.505</v>
      </c>
      <c r="BQ8557" s="157">
        <f>IF('1b-NaturalGas'!$T$91="no","not applicable (based on previous answers)",ROUND(BL8557,4))</f>
        <v>0.505</v>
      </c>
    </row>
    <row r="8558" spans="30:69" x14ac:dyDescent="0.25">
      <c r="AD8558" s="157">
        <f t="shared" si="283"/>
        <v>0.50700000000000034</v>
      </c>
      <c r="AE8558" s="157">
        <f>IF('1a-Electricity'!$T$77="no","",ROUND(AD8558,4))</f>
        <v>0.50700000000000001</v>
      </c>
      <c r="AF8558" s="157">
        <f>IF('1a-Electricity'!$T$78="no","",ROUND(AD8558,4))</f>
        <v>0.50700000000000001</v>
      </c>
      <c r="AG8558" s="157">
        <f>IF('1a-Electricity'!$T$79="no","",ROUND(AD8558,4))</f>
        <v>0.50700000000000001</v>
      </c>
      <c r="BL8558" s="157">
        <f t="shared" si="284"/>
        <v>0.50600000000000034</v>
      </c>
      <c r="BM8558" s="157">
        <f>IF('1b-NaturalGas'!$T$87="no","",ROUND(BL8558,4))</f>
        <v>0.50600000000000001</v>
      </c>
      <c r="BN8558" s="157">
        <f>IF('1b-NaturalGas'!$T$88="no","",ROUND(BL8558,4))</f>
        <v>0.50600000000000001</v>
      </c>
      <c r="BO8558" s="157">
        <f>IF('1b-NaturalGas'!$T$89="no","",ROUND(BL8558,4))</f>
        <v>0.50600000000000001</v>
      </c>
      <c r="BP8558" s="157">
        <f>IF('1b-NaturalGas'!$T$90="no","not applicable (based on previous answers)",ROUND(BL8558,4))</f>
        <v>0.50600000000000001</v>
      </c>
      <c r="BQ8558" s="157">
        <f>IF('1b-NaturalGas'!$T$91="no","not applicable (based on previous answers)",ROUND(BL8558,4))</f>
        <v>0.50600000000000001</v>
      </c>
    </row>
    <row r="8559" spans="30:69" x14ac:dyDescent="0.25">
      <c r="AD8559" s="157">
        <f t="shared" si="283"/>
        <v>0.50800000000000034</v>
      </c>
      <c r="AE8559" s="157">
        <f>IF('1a-Electricity'!$T$77="no","",ROUND(AD8559,4))</f>
        <v>0.50800000000000001</v>
      </c>
      <c r="AF8559" s="157">
        <f>IF('1a-Electricity'!$T$78="no","",ROUND(AD8559,4))</f>
        <v>0.50800000000000001</v>
      </c>
      <c r="AG8559" s="157">
        <f>IF('1a-Electricity'!$T$79="no","",ROUND(AD8559,4))</f>
        <v>0.50800000000000001</v>
      </c>
      <c r="BL8559" s="157">
        <f t="shared" si="284"/>
        <v>0.50700000000000034</v>
      </c>
      <c r="BM8559" s="157">
        <f>IF('1b-NaturalGas'!$T$87="no","",ROUND(BL8559,4))</f>
        <v>0.50700000000000001</v>
      </c>
      <c r="BN8559" s="157">
        <f>IF('1b-NaturalGas'!$T$88="no","",ROUND(BL8559,4))</f>
        <v>0.50700000000000001</v>
      </c>
      <c r="BO8559" s="157">
        <f>IF('1b-NaturalGas'!$T$89="no","",ROUND(BL8559,4))</f>
        <v>0.50700000000000001</v>
      </c>
      <c r="BP8559" s="157">
        <f>IF('1b-NaturalGas'!$T$90="no","not applicable (based on previous answers)",ROUND(BL8559,4))</f>
        <v>0.50700000000000001</v>
      </c>
      <c r="BQ8559" s="157">
        <f>IF('1b-NaturalGas'!$T$91="no","not applicable (based on previous answers)",ROUND(BL8559,4))</f>
        <v>0.50700000000000001</v>
      </c>
    </row>
    <row r="8560" spans="30:69" x14ac:dyDescent="0.25">
      <c r="AD8560" s="157">
        <f t="shared" si="283"/>
        <v>0.50900000000000034</v>
      </c>
      <c r="AE8560" s="157">
        <f>IF('1a-Electricity'!$T$77="no","",ROUND(AD8560,4))</f>
        <v>0.50900000000000001</v>
      </c>
      <c r="AF8560" s="157">
        <f>IF('1a-Electricity'!$T$78="no","",ROUND(AD8560,4))</f>
        <v>0.50900000000000001</v>
      </c>
      <c r="AG8560" s="157">
        <f>IF('1a-Electricity'!$T$79="no","",ROUND(AD8560,4))</f>
        <v>0.50900000000000001</v>
      </c>
      <c r="BL8560" s="157">
        <f t="shared" si="284"/>
        <v>0.50800000000000034</v>
      </c>
      <c r="BM8560" s="157">
        <f>IF('1b-NaturalGas'!$T$87="no","",ROUND(BL8560,4))</f>
        <v>0.50800000000000001</v>
      </c>
      <c r="BN8560" s="157">
        <f>IF('1b-NaturalGas'!$T$88="no","",ROUND(BL8560,4))</f>
        <v>0.50800000000000001</v>
      </c>
      <c r="BO8560" s="157">
        <f>IF('1b-NaturalGas'!$T$89="no","",ROUND(BL8560,4))</f>
        <v>0.50800000000000001</v>
      </c>
      <c r="BP8560" s="157">
        <f>IF('1b-NaturalGas'!$T$90="no","not applicable (based on previous answers)",ROUND(BL8560,4))</f>
        <v>0.50800000000000001</v>
      </c>
      <c r="BQ8560" s="157">
        <f>IF('1b-NaturalGas'!$T$91="no","not applicable (based on previous answers)",ROUND(BL8560,4))</f>
        <v>0.50800000000000001</v>
      </c>
    </row>
    <row r="8561" spans="30:69" x14ac:dyDescent="0.25">
      <c r="AD8561" s="157">
        <f t="shared" si="283"/>
        <v>0.51000000000000034</v>
      </c>
      <c r="AE8561" s="157">
        <f>IF('1a-Electricity'!$T$77="no","",ROUND(AD8561,4))</f>
        <v>0.51</v>
      </c>
      <c r="AF8561" s="157">
        <f>IF('1a-Electricity'!$T$78="no","",ROUND(AD8561,4))</f>
        <v>0.51</v>
      </c>
      <c r="AG8561" s="157">
        <f>IF('1a-Electricity'!$T$79="no","",ROUND(AD8561,4))</f>
        <v>0.51</v>
      </c>
      <c r="BL8561" s="157">
        <f t="shared" si="284"/>
        <v>0.50900000000000034</v>
      </c>
      <c r="BM8561" s="157">
        <f>IF('1b-NaturalGas'!$T$87="no","",ROUND(BL8561,4))</f>
        <v>0.50900000000000001</v>
      </c>
      <c r="BN8561" s="157">
        <f>IF('1b-NaturalGas'!$T$88="no","",ROUND(BL8561,4))</f>
        <v>0.50900000000000001</v>
      </c>
      <c r="BO8561" s="157">
        <f>IF('1b-NaturalGas'!$T$89="no","",ROUND(BL8561,4))</f>
        <v>0.50900000000000001</v>
      </c>
      <c r="BP8561" s="157">
        <f>IF('1b-NaturalGas'!$T$90="no","not applicable (based on previous answers)",ROUND(BL8561,4))</f>
        <v>0.50900000000000001</v>
      </c>
      <c r="BQ8561" s="157">
        <f>IF('1b-NaturalGas'!$T$91="no","not applicable (based on previous answers)",ROUND(BL8561,4))</f>
        <v>0.50900000000000001</v>
      </c>
    </row>
    <row r="8562" spans="30:69" x14ac:dyDescent="0.25">
      <c r="AD8562" s="157">
        <f t="shared" si="283"/>
        <v>0.51100000000000034</v>
      </c>
      <c r="AE8562" s="157">
        <f>IF('1a-Electricity'!$T$77="no","",ROUND(AD8562,4))</f>
        <v>0.51100000000000001</v>
      </c>
      <c r="AF8562" s="157">
        <f>IF('1a-Electricity'!$T$78="no","",ROUND(AD8562,4))</f>
        <v>0.51100000000000001</v>
      </c>
      <c r="AG8562" s="157">
        <f>IF('1a-Electricity'!$T$79="no","",ROUND(AD8562,4))</f>
        <v>0.51100000000000001</v>
      </c>
      <c r="BL8562" s="157">
        <f t="shared" si="284"/>
        <v>0.51000000000000034</v>
      </c>
      <c r="BM8562" s="157">
        <f>IF('1b-NaturalGas'!$T$87="no","",ROUND(BL8562,4))</f>
        <v>0.51</v>
      </c>
      <c r="BN8562" s="157">
        <f>IF('1b-NaturalGas'!$T$88="no","",ROUND(BL8562,4))</f>
        <v>0.51</v>
      </c>
      <c r="BO8562" s="157">
        <f>IF('1b-NaturalGas'!$T$89="no","",ROUND(BL8562,4))</f>
        <v>0.51</v>
      </c>
      <c r="BP8562" s="157">
        <f>IF('1b-NaturalGas'!$T$90="no","not applicable (based on previous answers)",ROUND(BL8562,4))</f>
        <v>0.51</v>
      </c>
      <c r="BQ8562" s="157">
        <f>IF('1b-NaturalGas'!$T$91="no","not applicable (based on previous answers)",ROUND(BL8562,4))</f>
        <v>0.51</v>
      </c>
    </row>
    <row r="8563" spans="30:69" x14ac:dyDescent="0.25">
      <c r="AD8563" s="157">
        <f t="shared" si="283"/>
        <v>0.51200000000000034</v>
      </c>
      <c r="AE8563" s="157">
        <f>IF('1a-Electricity'!$T$77="no","",ROUND(AD8563,4))</f>
        <v>0.51200000000000001</v>
      </c>
      <c r="AF8563" s="157">
        <f>IF('1a-Electricity'!$T$78="no","",ROUND(AD8563,4))</f>
        <v>0.51200000000000001</v>
      </c>
      <c r="AG8563" s="157">
        <f>IF('1a-Electricity'!$T$79="no","",ROUND(AD8563,4))</f>
        <v>0.51200000000000001</v>
      </c>
      <c r="BL8563" s="157">
        <f t="shared" si="284"/>
        <v>0.51100000000000034</v>
      </c>
      <c r="BM8563" s="157">
        <f>IF('1b-NaturalGas'!$T$87="no","",ROUND(BL8563,4))</f>
        <v>0.51100000000000001</v>
      </c>
      <c r="BN8563" s="157">
        <f>IF('1b-NaturalGas'!$T$88="no","",ROUND(BL8563,4))</f>
        <v>0.51100000000000001</v>
      </c>
      <c r="BO8563" s="157">
        <f>IF('1b-NaturalGas'!$T$89="no","",ROUND(BL8563,4))</f>
        <v>0.51100000000000001</v>
      </c>
      <c r="BP8563" s="157">
        <f>IF('1b-NaturalGas'!$T$90="no","not applicable (based on previous answers)",ROUND(BL8563,4))</f>
        <v>0.51100000000000001</v>
      </c>
      <c r="BQ8563" s="157">
        <f>IF('1b-NaturalGas'!$T$91="no","not applicable (based on previous answers)",ROUND(BL8563,4))</f>
        <v>0.51100000000000001</v>
      </c>
    </row>
    <row r="8564" spans="30:69" x14ac:dyDescent="0.25">
      <c r="AD8564" s="157">
        <f t="shared" si="283"/>
        <v>0.51300000000000034</v>
      </c>
      <c r="AE8564" s="157">
        <f>IF('1a-Electricity'!$T$77="no","",ROUND(AD8564,4))</f>
        <v>0.51300000000000001</v>
      </c>
      <c r="AF8564" s="157">
        <f>IF('1a-Electricity'!$T$78="no","",ROUND(AD8564,4))</f>
        <v>0.51300000000000001</v>
      </c>
      <c r="AG8564" s="157">
        <f>IF('1a-Electricity'!$T$79="no","",ROUND(AD8564,4))</f>
        <v>0.51300000000000001</v>
      </c>
      <c r="BL8564" s="157">
        <f t="shared" si="284"/>
        <v>0.51200000000000034</v>
      </c>
      <c r="BM8564" s="157">
        <f>IF('1b-NaturalGas'!$T$87="no","",ROUND(BL8564,4))</f>
        <v>0.51200000000000001</v>
      </c>
      <c r="BN8564" s="157">
        <f>IF('1b-NaturalGas'!$T$88="no","",ROUND(BL8564,4))</f>
        <v>0.51200000000000001</v>
      </c>
      <c r="BO8564" s="157">
        <f>IF('1b-NaturalGas'!$T$89="no","",ROUND(BL8564,4))</f>
        <v>0.51200000000000001</v>
      </c>
      <c r="BP8564" s="157">
        <f>IF('1b-NaturalGas'!$T$90="no","not applicable (based on previous answers)",ROUND(BL8564,4))</f>
        <v>0.51200000000000001</v>
      </c>
      <c r="BQ8564" s="157">
        <f>IF('1b-NaturalGas'!$T$91="no","not applicable (based on previous answers)",ROUND(BL8564,4))</f>
        <v>0.51200000000000001</v>
      </c>
    </row>
    <row r="8565" spans="30:69" x14ac:dyDescent="0.25">
      <c r="AD8565" s="157">
        <f t="shared" si="283"/>
        <v>0.51400000000000035</v>
      </c>
      <c r="AE8565" s="157">
        <f>IF('1a-Electricity'!$T$77="no","",ROUND(AD8565,4))</f>
        <v>0.51400000000000001</v>
      </c>
      <c r="AF8565" s="157">
        <f>IF('1a-Electricity'!$T$78="no","",ROUND(AD8565,4))</f>
        <v>0.51400000000000001</v>
      </c>
      <c r="AG8565" s="157">
        <f>IF('1a-Electricity'!$T$79="no","",ROUND(AD8565,4))</f>
        <v>0.51400000000000001</v>
      </c>
      <c r="BL8565" s="157">
        <f t="shared" si="284"/>
        <v>0.51300000000000034</v>
      </c>
      <c r="BM8565" s="157">
        <f>IF('1b-NaturalGas'!$T$87="no","",ROUND(BL8565,4))</f>
        <v>0.51300000000000001</v>
      </c>
      <c r="BN8565" s="157">
        <f>IF('1b-NaturalGas'!$T$88="no","",ROUND(BL8565,4))</f>
        <v>0.51300000000000001</v>
      </c>
      <c r="BO8565" s="157">
        <f>IF('1b-NaturalGas'!$T$89="no","",ROUND(BL8565,4))</f>
        <v>0.51300000000000001</v>
      </c>
      <c r="BP8565" s="157">
        <f>IF('1b-NaturalGas'!$T$90="no","not applicable (based on previous answers)",ROUND(BL8565,4))</f>
        <v>0.51300000000000001</v>
      </c>
      <c r="BQ8565" s="157">
        <f>IF('1b-NaturalGas'!$T$91="no","not applicable (based on previous answers)",ROUND(BL8565,4))</f>
        <v>0.51300000000000001</v>
      </c>
    </row>
    <row r="8566" spans="30:69" x14ac:dyDescent="0.25">
      <c r="AD8566" s="157">
        <f t="shared" si="283"/>
        <v>0.51500000000000035</v>
      </c>
      <c r="AE8566" s="157">
        <f>IF('1a-Electricity'!$T$77="no","",ROUND(AD8566,4))</f>
        <v>0.51500000000000001</v>
      </c>
      <c r="AF8566" s="157">
        <f>IF('1a-Electricity'!$T$78="no","",ROUND(AD8566,4))</f>
        <v>0.51500000000000001</v>
      </c>
      <c r="AG8566" s="157">
        <f>IF('1a-Electricity'!$T$79="no","",ROUND(AD8566,4))</f>
        <v>0.51500000000000001</v>
      </c>
      <c r="BL8566" s="157">
        <f t="shared" si="284"/>
        <v>0.51400000000000035</v>
      </c>
      <c r="BM8566" s="157">
        <f>IF('1b-NaturalGas'!$T$87="no","",ROUND(BL8566,4))</f>
        <v>0.51400000000000001</v>
      </c>
      <c r="BN8566" s="157">
        <f>IF('1b-NaturalGas'!$T$88="no","",ROUND(BL8566,4))</f>
        <v>0.51400000000000001</v>
      </c>
      <c r="BO8566" s="157">
        <f>IF('1b-NaturalGas'!$T$89="no","",ROUND(BL8566,4))</f>
        <v>0.51400000000000001</v>
      </c>
      <c r="BP8566" s="157">
        <f>IF('1b-NaturalGas'!$T$90="no","not applicable (based on previous answers)",ROUND(BL8566,4))</f>
        <v>0.51400000000000001</v>
      </c>
      <c r="BQ8566" s="157">
        <f>IF('1b-NaturalGas'!$T$91="no","not applicable (based on previous answers)",ROUND(BL8566,4))</f>
        <v>0.51400000000000001</v>
      </c>
    </row>
    <row r="8567" spans="30:69" x14ac:dyDescent="0.25">
      <c r="AD8567" s="157">
        <f t="shared" si="283"/>
        <v>0.51600000000000035</v>
      </c>
      <c r="AE8567" s="157">
        <f>IF('1a-Electricity'!$T$77="no","",ROUND(AD8567,4))</f>
        <v>0.51600000000000001</v>
      </c>
      <c r="AF8567" s="157">
        <f>IF('1a-Electricity'!$T$78="no","",ROUND(AD8567,4))</f>
        <v>0.51600000000000001</v>
      </c>
      <c r="AG8567" s="157">
        <f>IF('1a-Electricity'!$T$79="no","",ROUND(AD8567,4))</f>
        <v>0.51600000000000001</v>
      </c>
      <c r="BL8567" s="157">
        <f t="shared" si="284"/>
        <v>0.51500000000000035</v>
      </c>
      <c r="BM8567" s="157">
        <f>IF('1b-NaturalGas'!$T$87="no","",ROUND(BL8567,4))</f>
        <v>0.51500000000000001</v>
      </c>
      <c r="BN8567" s="157">
        <f>IF('1b-NaturalGas'!$T$88="no","",ROUND(BL8567,4))</f>
        <v>0.51500000000000001</v>
      </c>
      <c r="BO8567" s="157">
        <f>IF('1b-NaturalGas'!$T$89="no","",ROUND(BL8567,4))</f>
        <v>0.51500000000000001</v>
      </c>
      <c r="BP8567" s="157">
        <f>IF('1b-NaturalGas'!$T$90="no","not applicable (based on previous answers)",ROUND(BL8567,4))</f>
        <v>0.51500000000000001</v>
      </c>
      <c r="BQ8567" s="157">
        <f>IF('1b-NaturalGas'!$T$91="no","not applicable (based on previous answers)",ROUND(BL8567,4))</f>
        <v>0.51500000000000001</v>
      </c>
    </row>
    <row r="8568" spans="30:69" x14ac:dyDescent="0.25">
      <c r="AD8568" s="157">
        <f t="shared" si="283"/>
        <v>0.51700000000000035</v>
      </c>
      <c r="AE8568" s="157">
        <f>IF('1a-Electricity'!$T$77="no","",ROUND(AD8568,4))</f>
        <v>0.51700000000000002</v>
      </c>
      <c r="AF8568" s="157">
        <f>IF('1a-Electricity'!$T$78="no","",ROUND(AD8568,4))</f>
        <v>0.51700000000000002</v>
      </c>
      <c r="AG8568" s="157">
        <f>IF('1a-Electricity'!$T$79="no","",ROUND(AD8568,4))</f>
        <v>0.51700000000000002</v>
      </c>
      <c r="BL8568" s="157">
        <f t="shared" si="284"/>
        <v>0.51600000000000035</v>
      </c>
      <c r="BM8568" s="157">
        <f>IF('1b-NaturalGas'!$T$87="no","",ROUND(BL8568,4))</f>
        <v>0.51600000000000001</v>
      </c>
      <c r="BN8568" s="157">
        <f>IF('1b-NaturalGas'!$T$88="no","",ROUND(BL8568,4))</f>
        <v>0.51600000000000001</v>
      </c>
      <c r="BO8568" s="157">
        <f>IF('1b-NaturalGas'!$T$89="no","",ROUND(BL8568,4))</f>
        <v>0.51600000000000001</v>
      </c>
      <c r="BP8568" s="157">
        <f>IF('1b-NaturalGas'!$T$90="no","not applicable (based on previous answers)",ROUND(BL8568,4))</f>
        <v>0.51600000000000001</v>
      </c>
      <c r="BQ8568" s="157">
        <f>IF('1b-NaturalGas'!$T$91="no","not applicable (based on previous answers)",ROUND(BL8568,4))</f>
        <v>0.51600000000000001</v>
      </c>
    </row>
    <row r="8569" spans="30:69" x14ac:dyDescent="0.25">
      <c r="AD8569" s="157">
        <f t="shared" si="283"/>
        <v>0.51800000000000035</v>
      </c>
      <c r="AE8569" s="157">
        <f>IF('1a-Electricity'!$T$77="no","",ROUND(AD8569,4))</f>
        <v>0.51800000000000002</v>
      </c>
      <c r="AF8569" s="157">
        <f>IF('1a-Electricity'!$T$78="no","",ROUND(AD8569,4))</f>
        <v>0.51800000000000002</v>
      </c>
      <c r="AG8569" s="157">
        <f>IF('1a-Electricity'!$T$79="no","",ROUND(AD8569,4))</f>
        <v>0.51800000000000002</v>
      </c>
      <c r="BL8569" s="157">
        <f t="shared" si="284"/>
        <v>0.51700000000000035</v>
      </c>
      <c r="BM8569" s="157">
        <f>IF('1b-NaturalGas'!$T$87="no","",ROUND(BL8569,4))</f>
        <v>0.51700000000000002</v>
      </c>
      <c r="BN8569" s="157">
        <f>IF('1b-NaturalGas'!$T$88="no","",ROUND(BL8569,4))</f>
        <v>0.51700000000000002</v>
      </c>
      <c r="BO8569" s="157">
        <f>IF('1b-NaturalGas'!$T$89="no","",ROUND(BL8569,4))</f>
        <v>0.51700000000000002</v>
      </c>
      <c r="BP8569" s="157">
        <f>IF('1b-NaturalGas'!$T$90="no","not applicable (based on previous answers)",ROUND(BL8569,4))</f>
        <v>0.51700000000000002</v>
      </c>
      <c r="BQ8569" s="157">
        <f>IF('1b-NaturalGas'!$T$91="no","not applicable (based on previous answers)",ROUND(BL8569,4))</f>
        <v>0.51700000000000002</v>
      </c>
    </row>
    <row r="8570" spans="30:69" x14ac:dyDescent="0.25">
      <c r="AD8570" s="157">
        <f t="shared" si="283"/>
        <v>0.51900000000000035</v>
      </c>
      <c r="AE8570" s="157">
        <f>IF('1a-Electricity'!$T$77="no","",ROUND(AD8570,4))</f>
        <v>0.51900000000000002</v>
      </c>
      <c r="AF8570" s="157">
        <f>IF('1a-Electricity'!$T$78="no","",ROUND(AD8570,4))</f>
        <v>0.51900000000000002</v>
      </c>
      <c r="AG8570" s="157">
        <f>IF('1a-Electricity'!$T$79="no","",ROUND(AD8570,4))</f>
        <v>0.51900000000000002</v>
      </c>
      <c r="BL8570" s="157">
        <f t="shared" si="284"/>
        <v>0.51800000000000035</v>
      </c>
      <c r="BM8570" s="157">
        <f>IF('1b-NaturalGas'!$T$87="no","",ROUND(BL8570,4))</f>
        <v>0.51800000000000002</v>
      </c>
      <c r="BN8570" s="157">
        <f>IF('1b-NaturalGas'!$T$88="no","",ROUND(BL8570,4))</f>
        <v>0.51800000000000002</v>
      </c>
      <c r="BO8570" s="157">
        <f>IF('1b-NaturalGas'!$T$89="no","",ROUND(BL8570,4))</f>
        <v>0.51800000000000002</v>
      </c>
      <c r="BP8570" s="157">
        <f>IF('1b-NaturalGas'!$T$90="no","not applicable (based on previous answers)",ROUND(BL8570,4))</f>
        <v>0.51800000000000002</v>
      </c>
      <c r="BQ8570" s="157">
        <f>IF('1b-NaturalGas'!$T$91="no","not applicable (based on previous answers)",ROUND(BL8570,4))</f>
        <v>0.51800000000000002</v>
      </c>
    </row>
    <row r="8571" spans="30:69" x14ac:dyDescent="0.25">
      <c r="AD8571" s="157">
        <f t="shared" si="283"/>
        <v>0.52000000000000035</v>
      </c>
      <c r="AE8571" s="157">
        <f>IF('1a-Electricity'!$T$77="no","",ROUND(AD8571,4))</f>
        <v>0.52</v>
      </c>
      <c r="AF8571" s="157">
        <f>IF('1a-Electricity'!$T$78="no","",ROUND(AD8571,4))</f>
        <v>0.52</v>
      </c>
      <c r="AG8571" s="157">
        <f>IF('1a-Electricity'!$T$79="no","",ROUND(AD8571,4))</f>
        <v>0.52</v>
      </c>
      <c r="BL8571" s="157">
        <f t="shared" si="284"/>
        <v>0.51900000000000035</v>
      </c>
      <c r="BM8571" s="157">
        <f>IF('1b-NaturalGas'!$T$87="no","",ROUND(BL8571,4))</f>
        <v>0.51900000000000002</v>
      </c>
      <c r="BN8571" s="157">
        <f>IF('1b-NaturalGas'!$T$88="no","",ROUND(BL8571,4))</f>
        <v>0.51900000000000002</v>
      </c>
      <c r="BO8571" s="157">
        <f>IF('1b-NaturalGas'!$T$89="no","",ROUND(BL8571,4))</f>
        <v>0.51900000000000002</v>
      </c>
      <c r="BP8571" s="157">
        <f>IF('1b-NaturalGas'!$T$90="no","not applicable (based on previous answers)",ROUND(BL8571,4))</f>
        <v>0.51900000000000002</v>
      </c>
      <c r="BQ8571" s="157">
        <f>IF('1b-NaturalGas'!$T$91="no","not applicable (based on previous answers)",ROUND(BL8571,4))</f>
        <v>0.51900000000000002</v>
      </c>
    </row>
    <row r="8572" spans="30:69" x14ac:dyDescent="0.25">
      <c r="AD8572" s="157">
        <f t="shared" si="283"/>
        <v>0.52100000000000035</v>
      </c>
      <c r="AE8572" s="157">
        <f>IF('1a-Electricity'!$T$77="no","",ROUND(AD8572,4))</f>
        <v>0.52100000000000002</v>
      </c>
      <c r="AF8572" s="157">
        <f>IF('1a-Electricity'!$T$78="no","",ROUND(AD8572,4))</f>
        <v>0.52100000000000002</v>
      </c>
      <c r="AG8572" s="157">
        <f>IF('1a-Electricity'!$T$79="no","",ROUND(AD8572,4))</f>
        <v>0.52100000000000002</v>
      </c>
      <c r="BL8572" s="157">
        <f t="shared" si="284"/>
        <v>0.52000000000000035</v>
      </c>
      <c r="BM8572" s="157">
        <f>IF('1b-NaturalGas'!$T$87="no","",ROUND(BL8572,4))</f>
        <v>0.52</v>
      </c>
      <c r="BN8572" s="157">
        <f>IF('1b-NaturalGas'!$T$88="no","",ROUND(BL8572,4))</f>
        <v>0.52</v>
      </c>
      <c r="BO8572" s="157">
        <f>IF('1b-NaturalGas'!$T$89="no","",ROUND(BL8572,4))</f>
        <v>0.52</v>
      </c>
      <c r="BP8572" s="157">
        <f>IF('1b-NaturalGas'!$T$90="no","not applicable (based on previous answers)",ROUND(BL8572,4))</f>
        <v>0.52</v>
      </c>
      <c r="BQ8572" s="157">
        <f>IF('1b-NaturalGas'!$T$91="no","not applicable (based on previous answers)",ROUND(BL8572,4))</f>
        <v>0.52</v>
      </c>
    </row>
    <row r="8573" spans="30:69" x14ac:dyDescent="0.25">
      <c r="AD8573" s="157">
        <f t="shared" si="283"/>
        <v>0.52200000000000035</v>
      </c>
      <c r="AE8573" s="157">
        <f>IF('1a-Electricity'!$T$77="no","",ROUND(AD8573,4))</f>
        <v>0.52200000000000002</v>
      </c>
      <c r="AF8573" s="157">
        <f>IF('1a-Electricity'!$T$78="no","",ROUND(AD8573,4))</f>
        <v>0.52200000000000002</v>
      </c>
      <c r="AG8573" s="157">
        <f>IF('1a-Electricity'!$T$79="no","",ROUND(AD8573,4))</f>
        <v>0.52200000000000002</v>
      </c>
      <c r="BL8573" s="157">
        <f t="shared" si="284"/>
        <v>0.52100000000000035</v>
      </c>
      <c r="BM8573" s="157">
        <f>IF('1b-NaturalGas'!$T$87="no","",ROUND(BL8573,4))</f>
        <v>0.52100000000000002</v>
      </c>
      <c r="BN8573" s="157">
        <f>IF('1b-NaturalGas'!$T$88="no","",ROUND(BL8573,4))</f>
        <v>0.52100000000000002</v>
      </c>
      <c r="BO8573" s="157">
        <f>IF('1b-NaturalGas'!$T$89="no","",ROUND(BL8573,4))</f>
        <v>0.52100000000000002</v>
      </c>
      <c r="BP8573" s="157">
        <f>IF('1b-NaturalGas'!$T$90="no","not applicable (based on previous answers)",ROUND(BL8573,4))</f>
        <v>0.52100000000000002</v>
      </c>
      <c r="BQ8573" s="157">
        <f>IF('1b-NaturalGas'!$T$91="no","not applicable (based on previous answers)",ROUND(BL8573,4))</f>
        <v>0.52100000000000002</v>
      </c>
    </row>
    <row r="8574" spans="30:69" x14ac:dyDescent="0.25">
      <c r="AD8574" s="157">
        <f t="shared" si="283"/>
        <v>0.52300000000000035</v>
      </c>
      <c r="AE8574" s="157">
        <f>IF('1a-Electricity'!$T$77="no","",ROUND(AD8574,4))</f>
        <v>0.52300000000000002</v>
      </c>
      <c r="AF8574" s="157">
        <f>IF('1a-Electricity'!$T$78="no","",ROUND(AD8574,4))</f>
        <v>0.52300000000000002</v>
      </c>
      <c r="AG8574" s="157">
        <f>IF('1a-Electricity'!$T$79="no","",ROUND(AD8574,4))</f>
        <v>0.52300000000000002</v>
      </c>
      <c r="BL8574" s="157">
        <f t="shared" si="284"/>
        <v>0.52200000000000035</v>
      </c>
      <c r="BM8574" s="157">
        <f>IF('1b-NaturalGas'!$T$87="no","",ROUND(BL8574,4))</f>
        <v>0.52200000000000002</v>
      </c>
      <c r="BN8574" s="157">
        <f>IF('1b-NaturalGas'!$T$88="no","",ROUND(BL8574,4))</f>
        <v>0.52200000000000002</v>
      </c>
      <c r="BO8574" s="157">
        <f>IF('1b-NaturalGas'!$T$89="no","",ROUND(BL8574,4))</f>
        <v>0.52200000000000002</v>
      </c>
      <c r="BP8574" s="157">
        <f>IF('1b-NaturalGas'!$T$90="no","not applicable (based on previous answers)",ROUND(BL8574,4))</f>
        <v>0.52200000000000002</v>
      </c>
      <c r="BQ8574" s="157">
        <f>IF('1b-NaturalGas'!$T$91="no","not applicable (based on previous answers)",ROUND(BL8574,4))</f>
        <v>0.52200000000000002</v>
      </c>
    </row>
    <row r="8575" spans="30:69" x14ac:dyDescent="0.25">
      <c r="AD8575" s="157">
        <f t="shared" si="283"/>
        <v>0.52400000000000035</v>
      </c>
      <c r="AE8575" s="157">
        <f>IF('1a-Electricity'!$T$77="no","",ROUND(AD8575,4))</f>
        <v>0.52400000000000002</v>
      </c>
      <c r="AF8575" s="157">
        <f>IF('1a-Electricity'!$T$78="no","",ROUND(AD8575,4))</f>
        <v>0.52400000000000002</v>
      </c>
      <c r="AG8575" s="157">
        <f>IF('1a-Electricity'!$T$79="no","",ROUND(AD8575,4))</f>
        <v>0.52400000000000002</v>
      </c>
      <c r="BL8575" s="157">
        <f t="shared" si="284"/>
        <v>0.52300000000000035</v>
      </c>
      <c r="BM8575" s="157">
        <f>IF('1b-NaturalGas'!$T$87="no","",ROUND(BL8575,4))</f>
        <v>0.52300000000000002</v>
      </c>
      <c r="BN8575" s="157">
        <f>IF('1b-NaturalGas'!$T$88="no","",ROUND(BL8575,4))</f>
        <v>0.52300000000000002</v>
      </c>
      <c r="BO8575" s="157">
        <f>IF('1b-NaturalGas'!$T$89="no","",ROUND(BL8575,4))</f>
        <v>0.52300000000000002</v>
      </c>
      <c r="BP8575" s="157">
        <f>IF('1b-NaturalGas'!$T$90="no","not applicable (based on previous answers)",ROUND(BL8575,4))</f>
        <v>0.52300000000000002</v>
      </c>
      <c r="BQ8575" s="157">
        <f>IF('1b-NaturalGas'!$T$91="no","not applicable (based on previous answers)",ROUND(BL8575,4))</f>
        <v>0.52300000000000002</v>
      </c>
    </row>
    <row r="8576" spans="30:69" x14ac:dyDescent="0.25">
      <c r="AD8576" s="157">
        <f t="shared" si="283"/>
        <v>0.52500000000000036</v>
      </c>
      <c r="AE8576" s="157">
        <f>IF('1a-Electricity'!$T$77="no","",ROUND(AD8576,4))</f>
        <v>0.52500000000000002</v>
      </c>
      <c r="AF8576" s="157">
        <f>IF('1a-Electricity'!$T$78="no","",ROUND(AD8576,4))</f>
        <v>0.52500000000000002</v>
      </c>
      <c r="AG8576" s="157">
        <f>IF('1a-Electricity'!$T$79="no","",ROUND(AD8576,4))</f>
        <v>0.52500000000000002</v>
      </c>
      <c r="BL8576" s="157">
        <f t="shared" si="284"/>
        <v>0.52400000000000035</v>
      </c>
      <c r="BM8576" s="157">
        <f>IF('1b-NaturalGas'!$T$87="no","",ROUND(BL8576,4))</f>
        <v>0.52400000000000002</v>
      </c>
      <c r="BN8576" s="157">
        <f>IF('1b-NaturalGas'!$T$88="no","",ROUND(BL8576,4))</f>
        <v>0.52400000000000002</v>
      </c>
      <c r="BO8576" s="157">
        <f>IF('1b-NaturalGas'!$T$89="no","",ROUND(BL8576,4))</f>
        <v>0.52400000000000002</v>
      </c>
      <c r="BP8576" s="157">
        <f>IF('1b-NaturalGas'!$T$90="no","not applicable (based on previous answers)",ROUND(BL8576,4))</f>
        <v>0.52400000000000002</v>
      </c>
      <c r="BQ8576" s="157">
        <f>IF('1b-NaturalGas'!$T$91="no","not applicable (based on previous answers)",ROUND(BL8576,4))</f>
        <v>0.52400000000000002</v>
      </c>
    </row>
    <row r="8577" spans="30:69" x14ac:dyDescent="0.25">
      <c r="AD8577" s="157">
        <f t="shared" si="283"/>
        <v>0.52600000000000036</v>
      </c>
      <c r="AE8577" s="157">
        <f>IF('1a-Electricity'!$T$77="no","",ROUND(AD8577,4))</f>
        <v>0.52600000000000002</v>
      </c>
      <c r="AF8577" s="157">
        <f>IF('1a-Electricity'!$T$78="no","",ROUND(AD8577,4))</f>
        <v>0.52600000000000002</v>
      </c>
      <c r="AG8577" s="157">
        <f>IF('1a-Electricity'!$T$79="no","",ROUND(AD8577,4))</f>
        <v>0.52600000000000002</v>
      </c>
      <c r="BL8577" s="157">
        <f t="shared" si="284"/>
        <v>0.52500000000000036</v>
      </c>
      <c r="BM8577" s="157">
        <f>IF('1b-NaturalGas'!$T$87="no","",ROUND(BL8577,4))</f>
        <v>0.52500000000000002</v>
      </c>
      <c r="BN8577" s="157">
        <f>IF('1b-NaturalGas'!$T$88="no","",ROUND(BL8577,4))</f>
        <v>0.52500000000000002</v>
      </c>
      <c r="BO8577" s="157">
        <f>IF('1b-NaturalGas'!$T$89="no","",ROUND(BL8577,4))</f>
        <v>0.52500000000000002</v>
      </c>
      <c r="BP8577" s="157">
        <f>IF('1b-NaturalGas'!$T$90="no","not applicable (based on previous answers)",ROUND(BL8577,4))</f>
        <v>0.52500000000000002</v>
      </c>
      <c r="BQ8577" s="157">
        <f>IF('1b-NaturalGas'!$T$91="no","not applicable (based on previous answers)",ROUND(BL8577,4))</f>
        <v>0.52500000000000002</v>
      </c>
    </row>
    <row r="8578" spans="30:69" x14ac:dyDescent="0.25">
      <c r="AD8578" s="157">
        <f t="shared" si="283"/>
        <v>0.52700000000000036</v>
      </c>
      <c r="AE8578" s="157">
        <f>IF('1a-Electricity'!$T$77="no","",ROUND(AD8578,4))</f>
        <v>0.52700000000000002</v>
      </c>
      <c r="AF8578" s="157">
        <f>IF('1a-Electricity'!$T$78="no","",ROUND(AD8578,4))</f>
        <v>0.52700000000000002</v>
      </c>
      <c r="AG8578" s="157">
        <f>IF('1a-Electricity'!$T$79="no","",ROUND(AD8578,4))</f>
        <v>0.52700000000000002</v>
      </c>
      <c r="BL8578" s="157">
        <f t="shared" si="284"/>
        <v>0.52600000000000036</v>
      </c>
      <c r="BM8578" s="157">
        <f>IF('1b-NaturalGas'!$T$87="no","",ROUND(BL8578,4))</f>
        <v>0.52600000000000002</v>
      </c>
      <c r="BN8578" s="157">
        <f>IF('1b-NaturalGas'!$T$88="no","",ROUND(BL8578,4))</f>
        <v>0.52600000000000002</v>
      </c>
      <c r="BO8578" s="157">
        <f>IF('1b-NaturalGas'!$T$89="no","",ROUND(BL8578,4))</f>
        <v>0.52600000000000002</v>
      </c>
      <c r="BP8578" s="157">
        <f>IF('1b-NaturalGas'!$T$90="no","not applicable (based on previous answers)",ROUND(BL8578,4))</f>
        <v>0.52600000000000002</v>
      </c>
      <c r="BQ8578" s="157">
        <f>IF('1b-NaturalGas'!$T$91="no","not applicable (based on previous answers)",ROUND(BL8578,4))</f>
        <v>0.52600000000000002</v>
      </c>
    </row>
    <row r="8579" spans="30:69" x14ac:dyDescent="0.25">
      <c r="AD8579" s="157">
        <f t="shared" si="283"/>
        <v>0.52800000000000036</v>
      </c>
      <c r="AE8579" s="157">
        <f>IF('1a-Electricity'!$T$77="no","",ROUND(AD8579,4))</f>
        <v>0.52800000000000002</v>
      </c>
      <c r="AF8579" s="157">
        <f>IF('1a-Electricity'!$T$78="no","",ROUND(AD8579,4))</f>
        <v>0.52800000000000002</v>
      </c>
      <c r="AG8579" s="157">
        <f>IF('1a-Electricity'!$T$79="no","",ROUND(AD8579,4))</f>
        <v>0.52800000000000002</v>
      </c>
      <c r="BL8579" s="157">
        <f t="shared" si="284"/>
        <v>0.52700000000000036</v>
      </c>
      <c r="BM8579" s="157">
        <f>IF('1b-NaturalGas'!$T$87="no","",ROUND(BL8579,4))</f>
        <v>0.52700000000000002</v>
      </c>
      <c r="BN8579" s="157">
        <f>IF('1b-NaturalGas'!$T$88="no","",ROUND(BL8579,4))</f>
        <v>0.52700000000000002</v>
      </c>
      <c r="BO8579" s="157">
        <f>IF('1b-NaturalGas'!$T$89="no","",ROUND(BL8579,4))</f>
        <v>0.52700000000000002</v>
      </c>
      <c r="BP8579" s="157">
        <f>IF('1b-NaturalGas'!$T$90="no","not applicable (based on previous answers)",ROUND(BL8579,4))</f>
        <v>0.52700000000000002</v>
      </c>
      <c r="BQ8579" s="157">
        <f>IF('1b-NaturalGas'!$T$91="no","not applicable (based on previous answers)",ROUND(BL8579,4))</f>
        <v>0.52700000000000002</v>
      </c>
    </row>
    <row r="8580" spans="30:69" x14ac:dyDescent="0.25">
      <c r="AD8580" s="157">
        <f t="shared" si="283"/>
        <v>0.52900000000000036</v>
      </c>
      <c r="AE8580" s="157">
        <f>IF('1a-Electricity'!$T$77="no","",ROUND(AD8580,4))</f>
        <v>0.52900000000000003</v>
      </c>
      <c r="AF8580" s="157">
        <f>IF('1a-Electricity'!$T$78="no","",ROUND(AD8580,4))</f>
        <v>0.52900000000000003</v>
      </c>
      <c r="AG8580" s="157">
        <f>IF('1a-Electricity'!$T$79="no","",ROUND(AD8580,4))</f>
        <v>0.52900000000000003</v>
      </c>
      <c r="BL8580" s="157">
        <f t="shared" si="284"/>
        <v>0.52800000000000036</v>
      </c>
      <c r="BM8580" s="157">
        <f>IF('1b-NaturalGas'!$T$87="no","",ROUND(BL8580,4))</f>
        <v>0.52800000000000002</v>
      </c>
      <c r="BN8580" s="157">
        <f>IF('1b-NaturalGas'!$T$88="no","",ROUND(BL8580,4))</f>
        <v>0.52800000000000002</v>
      </c>
      <c r="BO8580" s="157">
        <f>IF('1b-NaturalGas'!$T$89="no","",ROUND(BL8580,4))</f>
        <v>0.52800000000000002</v>
      </c>
      <c r="BP8580" s="157">
        <f>IF('1b-NaturalGas'!$T$90="no","not applicable (based on previous answers)",ROUND(BL8580,4))</f>
        <v>0.52800000000000002</v>
      </c>
      <c r="BQ8580" s="157">
        <f>IF('1b-NaturalGas'!$T$91="no","not applicable (based on previous answers)",ROUND(BL8580,4))</f>
        <v>0.52800000000000002</v>
      </c>
    </row>
    <row r="8581" spans="30:69" x14ac:dyDescent="0.25">
      <c r="AD8581" s="157">
        <f t="shared" si="283"/>
        <v>0.53000000000000036</v>
      </c>
      <c r="AE8581" s="157">
        <f>IF('1a-Electricity'!$T$77="no","",ROUND(AD8581,4))</f>
        <v>0.53</v>
      </c>
      <c r="AF8581" s="157">
        <f>IF('1a-Electricity'!$T$78="no","",ROUND(AD8581,4))</f>
        <v>0.53</v>
      </c>
      <c r="AG8581" s="157">
        <f>IF('1a-Electricity'!$T$79="no","",ROUND(AD8581,4))</f>
        <v>0.53</v>
      </c>
      <c r="BL8581" s="157">
        <f t="shared" si="284"/>
        <v>0.52900000000000036</v>
      </c>
      <c r="BM8581" s="157">
        <f>IF('1b-NaturalGas'!$T$87="no","",ROUND(BL8581,4))</f>
        <v>0.52900000000000003</v>
      </c>
      <c r="BN8581" s="157">
        <f>IF('1b-NaturalGas'!$T$88="no","",ROUND(BL8581,4))</f>
        <v>0.52900000000000003</v>
      </c>
      <c r="BO8581" s="157">
        <f>IF('1b-NaturalGas'!$T$89="no","",ROUND(BL8581,4))</f>
        <v>0.52900000000000003</v>
      </c>
      <c r="BP8581" s="157">
        <f>IF('1b-NaturalGas'!$T$90="no","not applicable (based on previous answers)",ROUND(BL8581,4))</f>
        <v>0.52900000000000003</v>
      </c>
      <c r="BQ8581" s="157">
        <f>IF('1b-NaturalGas'!$T$91="no","not applicable (based on previous answers)",ROUND(BL8581,4))</f>
        <v>0.52900000000000003</v>
      </c>
    </row>
    <row r="8582" spans="30:69" x14ac:dyDescent="0.25">
      <c r="AD8582" s="157">
        <f t="shared" si="283"/>
        <v>0.53100000000000036</v>
      </c>
      <c r="AE8582" s="157">
        <f>IF('1a-Electricity'!$T$77="no","",ROUND(AD8582,4))</f>
        <v>0.53100000000000003</v>
      </c>
      <c r="AF8582" s="157">
        <f>IF('1a-Electricity'!$T$78="no","",ROUND(AD8582,4))</f>
        <v>0.53100000000000003</v>
      </c>
      <c r="AG8582" s="157">
        <f>IF('1a-Electricity'!$T$79="no","",ROUND(AD8582,4))</f>
        <v>0.53100000000000003</v>
      </c>
      <c r="BL8582" s="157">
        <f t="shared" si="284"/>
        <v>0.53000000000000036</v>
      </c>
      <c r="BM8582" s="157">
        <f>IF('1b-NaturalGas'!$T$87="no","",ROUND(BL8582,4))</f>
        <v>0.53</v>
      </c>
      <c r="BN8582" s="157">
        <f>IF('1b-NaturalGas'!$T$88="no","",ROUND(BL8582,4))</f>
        <v>0.53</v>
      </c>
      <c r="BO8582" s="157">
        <f>IF('1b-NaturalGas'!$T$89="no","",ROUND(BL8582,4))</f>
        <v>0.53</v>
      </c>
      <c r="BP8582" s="157">
        <f>IF('1b-NaturalGas'!$T$90="no","not applicable (based on previous answers)",ROUND(BL8582,4))</f>
        <v>0.53</v>
      </c>
      <c r="BQ8582" s="157">
        <f>IF('1b-NaturalGas'!$T$91="no","not applicable (based on previous answers)",ROUND(BL8582,4))</f>
        <v>0.53</v>
      </c>
    </row>
    <row r="8583" spans="30:69" x14ac:dyDescent="0.25">
      <c r="AD8583" s="157">
        <f t="shared" si="283"/>
        <v>0.53200000000000036</v>
      </c>
      <c r="AE8583" s="157">
        <f>IF('1a-Electricity'!$T$77="no","",ROUND(AD8583,4))</f>
        <v>0.53200000000000003</v>
      </c>
      <c r="AF8583" s="157">
        <f>IF('1a-Electricity'!$T$78="no","",ROUND(AD8583,4))</f>
        <v>0.53200000000000003</v>
      </c>
      <c r="AG8583" s="157">
        <f>IF('1a-Electricity'!$T$79="no","",ROUND(AD8583,4))</f>
        <v>0.53200000000000003</v>
      </c>
      <c r="BL8583" s="157">
        <f t="shared" si="284"/>
        <v>0.53100000000000036</v>
      </c>
      <c r="BM8583" s="157">
        <f>IF('1b-NaturalGas'!$T$87="no","",ROUND(BL8583,4))</f>
        <v>0.53100000000000003</v>
      </c>
      <c r="BN8583" s="157">
        <f>IF('1b-NaturalGas'!$T$88="no","",ROUND(BL8583,4))</f>
        <v>0.53100000000000003</v>
      </c>
      <c r="BO8583" s="157">
        <f>IF('1b-NaturalGas'!$T$89="no","",ROUND(BL8583,4))</f>
        <v>0.53100000000000003</v>
      </c>
      <c r="BP8583" s="157">
        <f>IF('1b-NaturalGas'!$T$90="no","not applicable (based on previous answers)",ROUND(BL8583,4))</f>
        <v>0.53100000000000003</v>
      </c>
      <c r="BQ8583" s="157">
        <f>IF('1b-NaturalGas'!$T$91="no","not applicable (based on previous answers)",ROUND(BL8583,4))</f>
        <v>0.53100000000000003</v>
      </c>
    </row>
    <row r="8584" spans="30:69" x14ac:dyDescent="0.25">
      <c r="AD8584" s="157">
        <f t="shared" si="283"/>
        <v>0.53300000000000036</v>
      </c>
      <c r="AE8584" s="157">
        <f>IF('1a-Electricity'!$T$77="no","",ROUND(AD8584,4))</f>
        <v>0.53300000000000003</v>
      </c>
      <c r="AF8584" s="157">
        <f>IF('1a-Electricity'!$T$78="no","",ROUND(AD8584,4))</f>
        <v>0.53300000000000003</v>
      </c>
      <c r="AG8584" s="157">
        <f>IF('1a-Electricity'!$T$79="no","",ROUND(AD8584,4))</f>
        <v>0.53300000000000003</v>
      </c>
      <c r="BL8584" s="157">
        <f t="shared" si="284"/>
        <v>0.53200000000000036</v>
      </c>
      <c r="BM8584" s="157">
        <f>IF('1b-NaturalGas'!$T$87="no","",ROUND(BL8584,4))</f>
        <v>0.53200000000000003</v>
      </c>
      <c r="BN8584" s="157">
        <f>IF('1b-NaturalGas'!$T$88="no","",ROUND(BL8584,4))</f>
        <v>0.53200000000000003</v>
      </c>
      <c r="BO8584" s="157">
        <f>IF('1b-NaturalGas'!$T$89="no","",ROUND(BL8584,4))</f>
        <v>0.53200000000000003</v>
      </c>
      <c r="BP8584" s="157">
        <f>IF('1b-NaturalGas'!$T$90="no","not applicable (based on previous answers)",ROUND(BL8584,4))</f>
        <v>0.53200000000000003</v>
      </c>
      <c r="BQ8584" s="157">
        <f>IF('1b-NaturalGas'!$T$91="no","not applicable (based on previous answers)",ROUND(BL8584,4))</f>
        <v>0.53200000000000003</v>
      </c>
    </row>
    <row r="8585" spans="30:69" x14ac:dyDescent="0.25">
      <c r="AD8585" s="157">
        <f t="shared" si="283"/>
        <v>0.53400000000000036</v>
      </c>
      <c r="AE8585" s="157">
        <f>IF('1a-Electricity'!$T$77="no","",ROUND(AD8585,4))</f>
        <v>0.53400000000000003</v>
      </c>
      <c r="AF8585" s="157">
        <f>IF('1a-Electricity'!$T$78="no","",ROUND(AD8585,4))</f>
        <v>0.53400000000000003</v>
      </c>
      <c r="AG8585" s="157">
        <f>IF('1a-Electricity'!$T$79="no","",ROUND(AD8585,4))</f>
        <v>0.53400000000000003</v>
      </c>
      <c r="BL8585" s="157">
        <f t="shared" si="284"/>
        <v>0.53300000000000036</v>
      </c>
      <c r="BM8585" s="157">
        <f>IF('1b-NaturalGas'!$T$87="no","",ROUND(BL8585,4))</f>
        <v>0.53300000000000003</v>
      </c>
      <c r="BN8585" s="157">
        <f>IF('1b-NaturalGas'!$T$88="no","",ROUND(BL8585,4))</f>
        <v>0.53300000000000003</v>
      </c>
      <c r="BO8585" s="157">
        <f>IF('1b-NaturalGas'!$T$89="no","",ROUND(BL8585,4))</f>
        <v>0.53300000000000003</v>
      </c>
      <c r="BP8585" s="157">
        <f>IF('1b-NaturalGas'!$T$90="no","not applicable (based on previous answers)",ROUND(BL8585,4))</f>
        <v>0.53300000000000003</v>
      </c>
      <c r="BQ8585" s="157">
        <f>IF('1b-NaturalGas'!$T$91="no","not applicable (based on previous answers)",ROUND(BL8585,4))</f>
        <v>0.53300000000000003</v>
      </c>
    </row>
    <row r="8586" spans="30:69" x14ac:dyDescent="0.25">
      <c r="AD8586" s="157">
        <f t="shared" si="283"/>
        <v>0.53500000000000036</v>
      </c>
      <c r="AE8586" s="157">
        <f>IF('1a-Electricity'!$T$77="no","",ROUND(AD8586,4))</f>
        <v>0.53500000000000003</v>
      </c>
      <c r="AF8586" s="157">
        <f>IF('1a-Electricity'!$T$78="no","",ROUND(AD8586,4))</f>
        <v>0.53500000000000003</v>
      </c>
      <c r="AG8586" s="157">
        <f>IF('1a-Electricity'!$T$79="no","",ROUND(AD8586,4))</f>
        <v>0.53500000000000003</v>
      </c>
      <c r="BL8586" s="157">
        <f t="shared" si="284"/>
        <v>0.53400000000000036</v>
      </c>
      <c r="BM8586" s="157">
        <f>IF('1b-NaturalGas'!$T$87="no","",ROUND(BL8586,4))</f>
        <v>0.53400000000000003</v>
      </c>
      <c r="BN8586" s="157">
        <f>IF('1b-NaturalGas'!$T$88="no","",ROUND(BL8586,4))</f>
        <v>0.53400000000000003</v>
      </c>
      <c r="BO8586" s="157">
        <f>IF('1b-NaturalGas'!$T$89="no","",ROUND(BL8586,4))</f>
        <v>0.53400000000000003</v>
      </c>
      <c r="BP8586" s="157">
        <f>IF('1b-NaturalGas'!$T$90="no","not applicable (based on previous answers)",ROUND(BL8586,4))</f>
        <v>0.53400000000000003</v>
      </c>
      <c r="BQ8586" s="157">
        <f>IF('1b-NaturalGas'!$T$91="no","not applicable (based on previous answers)",ROUND(BL8586,4))</f>
        <v>0.53400000000000003</v>
      </c>
    </row>
    <row r="8587" spans="30:69" x14ac:dyDescent="0.25">
      <c r="AD8587" s="157">
        <f t="shared" si="283"/>
        <v>0.53600000000000037</v>
      </c>
      <c r="AE8587" s="157">
        <f>IF('1a-Electricity'!$T$77="no","",ROUND(AD8587,4))</f>
        <v>0.53600000000000003</v>
      </c>
      <c r="AF8587" s="157">
        <f>IF('1a-Electricity'!$T$78="no","",ROUND(AD8587,4))</f>
        <v>0.53600000000000003</v>
      </c>
      <c r="AG8587" s="157">
        <f>IF('1a-Electricity'!$T$79="no","",ROUND(AD8587,4))</f>
        <v>0.53600000000000003</v>
      </c>
      <c r="BL8587" s="157">
        <f t="shared" si="284"/>
        <v>0.53500000000000036</v>
      </c>
      <c r="BM8587" s="157">
        <f>IF('1b-NaturalGas'!$T$87="no","",ROUND(BL8587,4))</f>
        <v>0.53500000000000003</v>
      </c>
      <c r="BN8587" s="157">
        <f>IF('1b-NaturalGas'!$T$88="no","",ROUND(BL8587,4))</f>
        <v>0.53500000000000003</v>
      </c>
      <c r="BO8587" s="157">
        <f>IF('1b-NaturalGas'!$T$89="no","",ROUND(BL8587,4))</f>
        <v>0.53500000000000003</v>
      </c>
      <c r="BP8587" s="157">
        <f>IF('1b-NaturalGas'!$T$90="no","not applicable (based on previous answers)",ROUND(BL8587,4))</f>
        <v>0.53500000000000003</v>
      </c>
      <c r="BQ8587" s="157">
        <f>IF('1b-NaturalGas'!$T$91="no","not applicable (based on previous answers)",ROUND(BL8587,4))</f>
        <v>0.53500000000000003</v>
      </c>
    </row>
    <row r="8588" spans="30:69" x14ac:dyDescent="0.25">
      <c r="AD8588" s="157">
        <f t="shared" si="283"/>
        <v>0.53700000000000037</v>
      </c>
      <c r="AE8588" s="157">
        <f>IF('1a-Electricity'!$T$77="no","",ROUND(AD8588,4))</f>
        <v>0.53700000000000003</v>
      </c>
      <c r="AF8588" s="157">
        <f>IF('1a-Electricity'!$T$78="no","",ROUND(AD8588,4))</f>
        <v>0.53700000000000003</v>
      </c>
      <c r="AG8588" s="157">
        <f>IF('1a-Electricity'!$T$79="no","",ROUND(AD8588,4))</f>
        <v>0.53700000000000003</v>
      </c>
      <c r="BL8588" s="157">
        <f t="shared" si="284"/>
        <v>0.53600000000000037</v>
      </c>
      <c r="BM8588" s="157">
        <f>IF('1b-NaturalGas'!$T$87="no","",ROUND(BL8588,4))</f>
        <v>0.53600000000000003</v>
      </c>
      <c r="BN8588" s="157">
        <f>IF('1b-NaturalGas'!$T$88="no","",ROUND(BL8588,4))</f>
        <v>0.53600000000000003</v>
      </c>
      <c r="BO8588" s="157">
        <f>IF('1b-NaturalGas'!$T$89="no","",ROUND(BL8588,4))</f>
        <v>0.53600000000000003</v>
      </c>
      <c r="BP8588" s="157">
        <f>IF('1b-NaturalGas'!$T$90="no","not applicable (based on previous answers)",ROUND(BL8588,4))</f>
        <v>0.53600000000000003</v>
      </c>
      <c r="BQ8588" s="157">
        <f>IF('1b-NaturalGas'!$T$91="no","not applicable (based on previous answers)",ROUND(BL8588,4))</f>
        <v>0.53600000000000003</v>
      </c>
    </row>
    <row r="8589" spans="30:69" x14ac:dyDescent="0.25">
      <c r="AD8589" s="157">
        <f t="shared" si="283"/>
        <v>0.53800000000000037</v>
      </c>
      <c r="AE8589" s="157">
        <f>IF('1a-Electricity'!$T$77="no","",ROUND(AD8589,4))</f>
        <v>0.53800000000000003</v>
      </c>
      <c r="AF8589" s="157">
        <f>IF('1a-Electricity'!$T$78="no","",ROUND(AD8589,4))</f>
        <v>0.53800000000000003</v>
      </c>
      <c r="AG8589" s="157">
        <f>IF('1a-Electricity'!$T$79="no","",ROUND(AD8589,4))</f>
        <v>0.53800000000000003</v>
      </c>
      <c r="BL8589" s="157">
        <f t="shared" si="284"/>
        <v>0.53700000000000037</v>
      </c>
      <c r="BM8589" s="157">
        <f>IF('1b-NaturalGas'!$T$87="no","",ROUND(BL8589,4))</f>
        <v>0.53700000000000003</v>
      </c>
      <c r="BN8589" s="157">
        <f>IF('1b-NaturalGas'!$T$88="no","",ROUND(BL8589,4))</f>
        <v>0.53700000000000003</v>
      </c>
      <c r="BO8589" s="157">
        <f>IF('1b-NaturalGas'!$T$89="no","",ROUND(BL8589,4))</f>
        <v>0.53700000000000003</v>
      </c>
      <c r="BP8589" s="157">
        <f>IF('1b-NaturalGas'!$T$90="no","not applicable (based on previous answers)",ROUND(BL8589,4))</f>
        <v>0.53700000000000003</v>
      </c>
      <c r="BQ8589" s="157">
        <f>IF('1b-NaturalGas'!$T$91="no","not applicable (based on previous answers)",ROUND(BL8589,4))</f>
        <v>0.53700000000000003</v>
      </c>
    </row>
    <row r="8590" spans="30:69" x14ac:dyDescent="0.25">
      <c r="AD8590" s="157">
        <f t="shared" si="283"/>
        <v>0.53900000000000037</v>
      </c>
      <c r="AE8590" s="157">
        <f>IF('1a-Electricity'!$T$77="no","",ROUND(AD8590,4))</f>
        <v>0.53900000000000003</v>
      </c>
      <c r="AF8590" s="157">
        <f>IF('1a-Electricity'!$T$78="no","",ROUND(AD8590,4))</f>
        <v>0.53900000000000003</v>
      </c>
      <c r="AG8590" s="157">
        <f>IF('1a-Electricity'!$T$79="no","",ROUND(AD8590,4))</f>
        <v>0.53900000000000003</v>
      </c>
      <c r="BL8590" s="157">
        <f t="shared" si="284"/>
        <v>0.53800000000000037</v>
      </c>
      <c r="BM8590" s="157">
        <f>IF('1b-NaturalGas'!$T$87="no","",ROUND(BL8590,4))</f>
        <v>0.53800000000000003</v>
      </c>
      <c r="BN8590" s="157">
        <f>IF('1b-NaturalGas'!$T$88="no","",ROUND(BL8590,4))</f>
        <v>0.53800000000000003</v>
      </c>
      <c r="BO8590" s="157">
        <f>IF('1b-NaturalGas'!$T$89="no","",ROUND(BL8590,4))</f>
        <v>0.53800000000000003</v>
      </c>
      <c r="BP8590" s="157">
        <f>IF('1b-NaturalGas'!$T$90="no","not applicable (based on previous answers)",ROUND(BL8590,4))</f>
        <v>0.53800000000000003</v>
      </c>
      <c r="BQ8590" s="157">
        <f>IF('1b-NaturalGas'!$T$91="no","not applicable (based on previous answers)",ROUND(BL8590,4))</f>
        <v>0.53800000000000003</v>
      </c>
    </row>
    <row r="8591" spans="30:69" x14ac:dyDescent="0.25">
      <c r="AD8591" s="157">
        <f t="shared" si="283"/>
        <v>0.54000000000000037</v>
      </c>
      <c r="AE8591" s="157">
        <f>IF('1a-Electricity'!$T$77="no","",ROUND(AD8591,4))</f>
        <v>0.54</v>
      </c>
      <c r="AF8591" s="157">
        <f>IF('1a-Electricity'!$T$78="no","",ROUND(AD8591,4))</f>
        <v>0.54</v>
      </c>
      <c r="AG8591" s="157">
        <f>IF('1a-Electricity'!$T$79="no","",ROUND(AD8591,4))</f>
        <v>0.54</v>
      </c>
      <c r="BL8591" s="157">
        <f t="shared" si="284"/>
        <v>0.53900000000000037</v>
      </c>
      <c r="BM8591" s="157">
        <f>IF('1b-NaturalGas'!$T$87="no","",ROUND(BL8591,4))</f>
        <v>0.53900000000000003</v>
      </c>
      <c r="BN8591" s="157">
        <f>IF('1b-NaturalGas'!$T$88="no","",ROUND(BL8591,4))</f>
        <v>0.53900000000000003</v>
      </c>
      <c r="BO8591" s="157">
        <f>IF('1b-NaturalGas'!$T$89="no","",ROUND(BL8591,4))</f>
        <v>0.53900000000000003</v>
      </c>
      <c r="BP8591" s="157">
        <f>IF('1b-NaturalGas'!$T$90="no","not applicable (based on previous answers)",ROUND(BL8591,4))</f>
        <v>0.53900000000000003</v>
      </c>
      <c r="BQ8591" s="157">
        <f>IF('1b-NaturalGas'!$T$91="no","not applicable (based on previous answers)",ROUND(BL8591,4))</f>
        <v>0.53900000000000003</v>
      </c>
    </row>
    <row r="8592" spans="30:69" x14ac:dyDescent="0.25">
      <c r="AD8592" s="157">
        <f t="shared" si="283"/>
        <v>0.54100000000000037</v>
      </c>
      <c r="AE8592" s="157">
        <f>IF('1a-Electricity'!$T$77="no","",ROUND(AD8592,4))</f>
        <v>0.54100000000000004</v>
      </c>
      <c r="AF8592" s="157">
        <f>IF('1a-Electricity'!$T$78="no","",ROUND(AD8592,4))</f>
        <v>0.54100000000000004</v>
      </c>
      <c r="AG8592" s="157">
        <f>IF('1a-Electricity'!$T$79="no","",ROUND(AD8592,4))</f>
        <v>0.54100000000000004</v>
      </c>
      <c r="BL8592" s="157">
        <f t="shared" si="284"/>
        <v>0.54000000000000037</v>
      </c>
      <c r="BM8592" s="157">
        <f>IF('1b-NaturalGas'!$T$87="no","",ROUND(BL8592,4))</f>
        <v>0.54</v>
      </c>
      <c r="BN8592" s="157">
        <f>IF('1b-NaturalGas'!$T$88="no","",ROUND(BL8592,4))</f>
        <v>0.54</v>
      </c>
      <c r="BO8592" s="157">
        <f>IF('1b-NaturalGas'!$T$89="no","",ROUND(BL8592,4))</f>
        <v>0.54</v>
      </c>
      <c r="BP8592" s="157">
        <f>IF('1b-NaturalGas'!$T$90="no","not applicable (based on previous answers)",ROUND(BL8592,4))</f>
        <v>0.54</v>
      </c>
      <c r="BQ8592" s="157">
        <f>IF('1b-NaturalGas'!$T$91="no","not applicable (based on previous answers)",ROUND(BL8592,4))</f>
        <v>0.54</v>
      </c>
    </row>
    <row r="8593" spans="30:69" x14ac:dyDescent="0.25">
      <c r="AD8593" s="157">
        <f t="shared" si="283"/>
        <v>0.54200000000000037</v>
      </c>
      <c r="AE8593" s="157">
        <f>IF('1a-Electricity'!$T$77="no","",ROUND(AD8593,4))</f>
        <v>0.54200000000000004</v>
      </c>
      <c r="AF8593" s="157">
        <f>IF('1a-Electricity'!$T$78="no","",ROUND(AD8593,4))</f>
        <v>0.54200000000000004</v>
      </c>
      <c r="AG8593" s="157">
        <f>IF('1a-Electricity'!$T$79="no","",ROUND(AD8593,4))</f>
        <v>0.54200000000000004</v>
      </c>
      <c r="BL8593" s="157">
        <f t="shared" si="284"/>
        <v>0.54100000000000037</v>
      </c>
      <c r="BM8593" s="157">
        <f>IF('1b-NaturalGas'!$T$87="no","",ROUND(BL8593,4))</f>
        <v>0.54100000000000004</v>
      </c>
      <c r="BN8593" s="157">
        <f>IF('1b-NaturalGas'!$T$88="no","",ROUND(BL8593,4))</f>
        <v>0.54100000000000004</v>
      </c>
      <c r="BO8593" s="157">
        <f>IF('1b-NaturalGas'!$T$89="no","",ROUND(BL8593,4))</f>
        <v>0.54100000000000004</v>
      </c>
      <c r="BP8593" s="157">
        <f>IF('1b-NaturalGas'!$T$90="no","not applicable (based on previous answers)",ROUND(BL8593,4))</f>
        <v>0.54100000000000004</v>
      </c>
      <c r="BQ8593" s="157">
        <f>IF('1b-NaturalGas'!$T$91="no","not applicable (based on previous answers)",ROUND(BL8593,4))</f>
        <v>0.54100000000000004</v>
      </c>
    </row>
    <row r="8594" spans="30:69" x14ac:dyDescent="0.25">
      <c r="AD8594" s="157">
        <f t="shared" si="283"/>
        <v>0.54300000000000037</v>
      </c>
      <c r="AE8594" s="157">
        <f>IF('1a-Electricity'!$T$77="no","",ROUND(AD8594,4))</f>
        <v>0.54300000000000004</v>
      </c>
      <c r="AF8594" s="157">
        <f>IF('1a-Electricity'!$T$78="no","",ROUND(AD8594,4))</f>
        <v>0.54300000000000004</v>
      </c>
      <c r="AG8594" s="157">
        <f>IF('1a-Electricity'!$T$79="no","",ROUND(AD8594,4))</f>
        <v>0.54300000000000004</v>
      </c>
      <c r="BL8594" s="157">
        <f t="shared" si="284"/>
        <v>0.54200000000000037</v>
      </c>
      <c r="BM8594" s="157">
        <f>IF('1b-NaturalGas'!$T$87="no","",ROUND(BL8594,4))</f>
        <v>0.54200000000000004</v>
      </c>
      <c r="BN8594" s="157">
        <f>IF('1b-NaturalGas'!$T$88="no","",ROUND(BL8594,4))</f>
        <v>0.54200000000000004</v>
      </c>
      <c r="BO8594" s="157">
        <f>IF('1b-NaturalGas'!$T$89="no","",ROUND(BL8594,4))</f>
        <v>0.54200000000000004</v>
      </c>
      <c r="BP8594" s="157">
        <f>IF('1b-NaturalGas'!$T$90="no","not applicable (based on previous answers)",ROUND(BL8594,4))</f>
        <v>0.54200000000000004</v>
      </c>
      <c r="BQ8594" s="157">
        <f>IF('1b-NaturalGas'!$T$91="no","not applicable (based on previous answers)",ROUND(BL8594,4))</f>
        <v>0.54200000000000004</v>
      </c>
    </row>
    <row r="8595" spans="30:69" x14ac:dyDescent="0.25">
      <c r="AD8595" s="157">
        <f t="shared" si="283"/>
        <v>0.54400000000000037</v>
      </c>
      <c r="AE8595" s="157">
        <f>IF('1a-Electricity'!$T$77="no","",ROUND(AD8595,4))</f>
        <v>0.54400000000000004</v>
      </c>
      <c r="AF8595" s="157">
        <f>IF('1a-Electricity'!$T$78="no","",ROUND(AD8595,4))</f>
        <v>0.54400000000000004</v>
      </c>
      <c r="AG8595" s="157">
        <f>IF('1a-Electricity'!$T$79="no","",ROUND(AD8595,4))</f>
        <v>0.54400000000000004</v>
      </c>
      <c r="BL8595" s="157">
        <f t="shared" si="284"/>
        <v>0.54300000000000037</v>
      </c>
      <c r="BM8595" s="157">
        <f>IF('1b-NaturalGas'!$T$87="no","",ROUND(BL8595,4))</f>
        <v>0.54300000000000004</v>
      </c>
      <c r="BN8595" s="157">
        <f>IF('1b-NaturalGas'!$T$88="no","",ROUND(BL8595,4))</f>
        <v>0.54300000000000004</v>
      </c>
      <c r="BO8595" s="157">
        <f>IF('1b-NaturalGas'!$T$89="no","",ROUND(BL8595,4))</f>
        <v>0.54300000000000004</v>
      </c>
      <c r="BP8595" s="157">
        <f>IF('1b-NaturalGas'!$T$90="no","not applicable (based on previous answers)",ROUND(BL8595,4))</f>
        <v>0.54300000000000004</v>
      </c>
      <c r="BQ8595" s="157">
        <f>IF('1b-NaturalGas'!$T$91="no","not applicable (based on previous answers)",ROUND(BL8595,4))</f>
        <v>0.54300000000000004</v>
      </c>
    </row>
    <row r="8596" spans="30:69" x14ac:dyDescent="0.25">
      <c r="AD8596" s="157">
        <f t="shared" si="283"/>
        <v>0.54500000000000037</v>
      </c>
      <c r="AE8596" s="157">
        <f>IF('1a-Electricity'!$T$77="no","",ROUND(AD8596,4))</f>
        <v>0.54500000000000004</v>
      </c>
      <c r="AF8596" s="157">
        <f>IF('1a-Electricity'!$T$78="no","",ROUND(AD8596,4))</f>
        <v>0.54500000000000004</v>
      </c>
      <c r="AG8596" s="157">
        <f>IF('1a-Electricity'!$T$79="no","",ROUND(AD8596,4))</f>
        <v>0.54500000000000004</v>
      </c>
      <c r="BL8596" s="157">
        <f t="shared" si="284"/>
        <v>0.54400000000000037</v>
      </c>
      <c r="BM8596" s="157">
        <f>IF('1b-NaturalGas'!$T$87="no","",ROUND(BL8596,4))</f>
        <v>0.54400000000000004</v>
      </c>
      <c r="BN8596" s="157">
        <f>IF('1b-NaturalGas'!$T$88="no","",ROUND(BL8596,4))</f>
        <v>0.54400000000000004</v>
      </c>
      <c r="BO8596" s="157">
        <f>IF('1b-NaturalGas'!$T$89="no","",ROUND(BL8596,4))</f>
        <v>0.54400000000000004</v>
      </c>
      <c r="BP8596" s="157">
        <f>IF('1b-NaturalGas'!$T$90="no","not applicable (based on previous answers)",ROUND(BL8596,4))</f>
        <v>0.54400000000000004</v>
      </c>
      <c r="BQ8596" s="157">
        <f>IF('1b-NaturalGas'!$T$91="no","not applicable (based on previous answers)",ROUND(BL8596,4))</f>
        <v>0.54400000000000004</v>
      </c>
    </row>
    <row r="8597" spans="30:69" x14ac:dyDescent="0.25">
      <c r="AD8597" s="157">
        <f t="shared" si="283"/>
        <v>0.54600000000000037</v>
      </c>
      <c r="AE8597" s="157">
        <f>IF('1a-Electricity'!$T$77="no","",ROUND(AD8597,4))</f>
        <v>0.54600000000000004</v>
      </c>
      <c r="AF8597" s="157">
        <f>IF('1a-Electricity'!$T$78="no","",ROUND(AD8597,4))</f>
        <v>0.54600000000000004</v>
      </c>
      <c r="AG8597" s="157">
        <f>IF('1a-Electricity'!$T$79="no","",ROUND(AD8597,4))</f>
        <v>0.54600000000000004</v>
      </c>
      <c r="BL8597" s="157">
        <f t="shared" si="284"/>
        <v>0.54500000000000037</v>
      </c>
      <c r="BM8597" s="157">
        <f>IF('1b-NaturalGas'!$T$87="no","",ROUND(BL8597,4))</f>
        <v>0.54500000000000004</v>
      </c>
      <c r="BN8597" s="157">
        <f>IF('1b-NaturalGas'!$T$88="no","",ROUND(BL8597,4))</f>
        <v>0.54500000000000004</v>
      </c>
      <c r="BO8597" s="157">
        <f>IF('1b-NaturalGas'!$T$89="no","",ROUND(BL8597,4))</f>
        <v>0.54500000000000004</v>
      </c>
      <c r="BP8597" s="157">
        <f>IF('1b-NaturalGas'!$T$90="no","not applicable (based on previous answers)",ROUND(BL8597,4))</f>
        <v>0.54500000000000004</v>
      </c>
      <c r="BQ8597" s="157">
        <f>IF('1b-NaturalGas'!$T$91="no","not applicable (based on previous answers)",ROUND(BL8597,4))</f>
        <v>0.54500000000000004</v>
      </c>
    </row>
    <row r="8598" spans="30:69" x14ac:dyDescent="0.25">
      <c r="AD8598" s="157">
        <f t="shared" si="283"/>
        <v>0.54700000000000037</v>
      </c>
      <c r="AE8598" s="157">
        <f>IF('1a-Electricity'!$T$77="no","",ROUND(AD8598,4))</f>
        <v>0.54700000000000004</v>
      </c>
      <c r="AF8598" s="157">
        <f>IF('1a-Electricity'!$T$78="no","",ROUND(AD8598,4))</f>
        <v>0.54700000000000004</v>
      </c>
      <c r="AG8598" s="157">
        <f>IF('1a-Electricity'!$T$79="no","",ROUND(AD8598,4))</f>
        <v>0.54700000000000004</v>
      </c>
      <c r="BL8598" s="157">
        <f t="shared" si="284"/>
        <v>0.54600000000000037</v>
      </c>
      <c r="BM8598" s="157">
        <f>IF('1b-NaturalGas'!$T$87="no","",ROUND(BL8598,4))</f>
        <v>0.54600000000000004</v>
      </c>
      <c r="BN8598" s="157">
        <f>IF('1b-NaturalGas'!$T$88="no","",ROUND(BL8598,4))</f>
        <v>0.54600000000000004</v>
      </c>
      <c r="BO8598" s="157">
        <f>IF('1b-NaturalGas'!$T$89="no","",ROUND(BL8598,4))</f>
        <v>0.54600000000000004</v>
      </c>
      <c r="BP8598" s="157">
        <f>IF('1b-NaturalGas'!$T$90="no","not applicable (based on previous answers)",ROUND(BL8598,4))</f>
        <v>0.54600000000000004</v>
      </c>
      <c r="BQ8598" s="157">
        <f>IF('1b-NaturalGas'!$T$91="no","not applicable (based on previous answers)",ROUND(BL8598,4))</f>
        <v>0.54600000000000004</v>
      </c>
    </row>
    <row r="8599" spans="30:69" x14ac:dyDescent="0.25">
      <c r="AD8599" s="157">
        <f t="shared" si="283"/>
        <v>0.54800000000000038</v>
      </c>
      <c r="AE8599" s="157">
        <f>IF('1a-Electricity'!$T$77="no","",ROUND(AD8599,4))</f>
        <v>0.54800000000000004</v>
      </c>
      <c r="AF8599" s="157">
        <f>IF('1a-Electricity'!$T$78="no","",ROUND(AD8599,4))</f>
        <v>0.54800000000000004</v>
      </c>
      <c r="AG8599" s="157">
        <f>IF('1a-Electricity'!$T$79="no","",ROUND(AD8599,4))</f>
        <v>0.54800000000000004</v>
      </c>
      <c r="BL8599" s="157">
        <f t="shared" si="284"/>
        <v>0.54700000000000037</v>
      </c>
      <c r="BM8599" s="157">
        <f>IF('1b-NaturalGas'!$T$87="no","",ROUND(BL8599,4))</f>
        <v>0.54700000000000004</v>
      </c>
      <c r="BN8599" s="157">
        <f>IF('1b-NaturalGas'!$T$88="no","",ROUND(BL8599,4))</f>
        <v>0.54700000000000004</v>
      </c>
      <c r="BO8599" s="157">
        <f>IF('1b-NaturalGas'!$T$89="no","",ROUND(BL8599,4))</f>
        <v>0.54700000000000004</v>
      </c>
      <c r="BP8599" s="157">
        <f>IF('1b-NaturalGas'!$T$90="no","not applicable (based on previous answers)",ROUND(BL8599,4))</f>
        <v>0.54700000000000004</v>
      </c>
      <c r="BQ8599" s="157">
        <f>IF('1b-NaturalGas'!$T$91="no","not applicable (based on previous answers)",ROUND(BL8599,4))</f>
        <v>0.54700000000000004</v>
      </c>
    </row>
    <row r="8600" spans="30:69" x14ac:dyDescent="0.25">
      <c r="AD8600" s="157">
        <f t="shared" si="283"/>
        <v>0.54900000000000038</v>
      </c>
      <c r="AE8600" s="157">
        <f>IF('1a-Electricity'!$T$77="no","",ROUND(AD8600,4))</f>
        <v>0.54900000000000004</v>
      </c>
      <c r="AF8600" s="157">
        <f>IF('1a-Electricity'!$T$78="no","",ROUND(AD8600,4))</f>
        <v>0.54900000000000004</v>
      </c>
      <c r="AG8600" s="157">
        <f>IF('1a-Electricity'!$T$79="no","",ROUND(AD8600,4))</f>
        <v>0.54900000000000004</v>
      </c>
      <c r="BL8600" s="157">
        <f t="shared" si="284"/>
        <v>0.54800000000000038</v>
      </c>
      <c r="BM8600" s="157">
        <f>IF('1b-NaturalGas'!$T$87="no","",ROUND(BL8600,4))</f>
        <v>0.54800000000000004</v>
      </c>
      <c r="BN8600" s="157">
        <f>IF('1b-NaturalGas'!$T$88="no","",ROUND(BL8600,4))</f>
        <v>0.54800000000000004</v>
      </c>
      <c r="BO8600" s="157">
        <f>IF('1b-NaturalGas'!$T$89="no","",ROUND(BL8600,4))</f>
        <v>0.54800000000000004</v>
      </c>
      <c r="BP8600" s="157">
        <f>IF('1b-NaturalGas'!$T$90="no","not applicable (based on previous answers)",ROUND(BL8600,4))</f>
        <v>0.54800000000000004</v>
      </c>
      <c r="BQ8600" s="157">
        <f>IF('1b-NaturalGas'!$T$91="no","not applicable (based on previous answers)",ROUND(BL8600,4))</f>
        <v>0.54800000000000004</v>
      </c>
    </row>
    <row r="8601" spans="30:69" x14ac:dyDescent="0.25">
      <c r="AD8601" s="157">
        <f t="shared" si="283"/>
        <v>0.55000000000000038</v>
      </c>
      <c r="AE8601" s="157">
        <f>IF('1a-Electricity'!$T$77="no","",ROUND(AD8601,4))</f>
        <v>0.55000000000000004</v>
      </c>
      <c r="AF8601" s="157">
        <f>IF('1a-Electricity'!$T$78="no","",ROUND(AD8601,4))</f>
        <v>0.55000000000000004</v>
      </c>
      <c r="AG8601" s="157">
        <f>IF('1a-Electricity'!$T$79="no","",ROUND(AD8601,4))</f>
        <v>0.55000000000000004</v>
      </c>
      <c r="BL8601" s="157">
        <f t="shared" si="284"/>
        <v>0.54900000000000038</v>
      </c>
      <c r="BM8601" s="157">
        <f>IF('1b-NaturalGas'!$T$87="no","",ROUND(BL8601,4))</f>
        <v>0.54900000000000004</v>
      </c>
      <c r="BN8601" s="157">
        <f>IF('1b-NaturalGas'!$T$88="no","",ROUND(BL8601,4))</f>
        <v>0.54900000000000004</v>
      </c>
      <c r="BO8601" s="157">
        <f>IF('1b-NaturalGas'!$T$89="no","",ROUND(BL8601,4))</f>
        <v>0.54900000000000004</v>
      </c>
      <c r="BP8601" s="157">
        <f>IF('1b-NaturalGas'!$T$90="no","not applicable (based on previous answers)",ROUND(BL8601,4))</f>
        <v>0.54900000000000004</v>
      </c>
      <c r="BQ8601" s="157">
        <f>IF('1b-NaturalGas'!$T$91="no","not applicable (based on previous answers)",ROUND(BL8601,4))</f>
        <v>0.54900000000000004</v>
      </c>
    </row>
    <row r="8602" spans="30:69" x14ac:dyDescent="0.25">
      <c r="AD8602" s="157">
        <f t="shared" si="283"/>
        <v>0.55100000000000038</v>
      </c>
      <c r="AE8602" s="157">
        <f>IF('1a-Electricity'!$T$77="no","",ROUND(AD8602,4))</f>
        <v>0.55100000000000005</v>
      </c>
      <c r="AF8602" s="157">
        <f>IF('1a-Electricity'!$T$78="no","",ROUND(AD8602,4))</f>
        <v>0.55100000000000005</v>
      </c>
      <c r="AG8602" s="157">
        <f>IF('1a-Electricity'!$T$79="no","",ROUND(AD8602,4))</f>
        <v>0.55100000000000005</v>
      </c>
      <c r="BL8602" s="157">
        <f t="shared" si="284"/>
        <v>0.55000000000000038</v>
      </c>
      <c r="BM8602" s="157">
        <f>IF('1b-NaturalGas'!$T$87="no","",ROUND(BL8602,4))</f>
        <v>0.55000000000000004</v>
      </c>
      <c r="BN8602" s="157">
        <f>IF('1b-NaturalGas'!$T$88="no","",ROUND(BL8602,4))</f>
        <v>0.55000000000000004</v>
      </c>
      <c r="BO8602" s="157">
        <f>IF('1b-NaturalGas'!$T$89="no","",ROUND(BL8602,4))</f>
        <v>0.55000000000000004</v>
      </c>
      <c r="BP8602" s="157">
        <f>IF('1b-NaturalGas'!$T$90="no","not applicable (based on previous answers)",ROUND(BL8602,4))</f>
        <v>0.55000000000000004</v>
      </c>
      <c r="BQ8602" s="157">
        <f>IF('1b-NaturalGas'!$T$91="no","not applicable (based on previous answers)",ROUND(BL8602,4))</f>
        <v>0.55000000000000004</v>
      </c>
    </row>
    <row r="8603" spans="30:69" x14ac:dyDescent="0.25">
      <c r="AD8603" s="157">
        <f t="shared" si="283"/>
        <v>0.55200000000000038</v>
      </c>
      <c r="AE8603" s="157">
        <f>IF('1a-Electricity'!$T$77="no","",ROUND(AD8603,4))</f>
        <v>0.55200000000000005</v>
      </c>
      <c r="AF8603" s="157">
        <f>IF('1a-Electricity'!$T$78="no","",ROUND(AD8603,4))</f>
        <v>0.55200000000000005</v>
      </c>
      <c r="AG8603" s="157">
        <f>IF('1a-Electricity'!$T$79="no","",ROUND(AD8603,4))</f>
        <v>0.55200000000000005</v>
      </c>
      <c r="BL8603" s="157">
        <f t="shared" si="284"/>
        <v>0.55100000000000038</v>
      </c>
      <c r="BM8603" s="157">
        <f>IF('1b-NaturalGas'!$T$87="no","",ROUND(BL8603,4))</f>
        <v>0.55100000000000005</v>
      </c>
      <c r="BN8603" s="157">
        <f>IF('1b-NaturalGas'!$T$88="no","",ROUND(BL8603,4))</f>
        <v>0.55100000000000005</v>
      </c>
      <c r="BO8603" s="157">
        <f>IF('1b-NaturalGas'!$T$89="no","",ROUND(BL8603,4))</f>
        <v>0.55100000000000005</v>
      </c>
      <c r="BP8603" s="157">
        <f>IF('1b-NaturalGas'!$T$90="no","not applicable (based on previous answers)",ROUND(BL8603,4))</f>
        <v>0.55100000000000005</v>
      </c>
      <c r="BQ8603" s="157">
        <f>IF('1b-NaturalGas'!$T$91="no","not applicable (based on previous answers)",ROUND(BL8603,4))</f>
        <v>0.55100000000000005</v>
      </c>
    </row>
    <row r="8604" spans="30:69" x14ac:dyDescent="0.25">
      <c r="AD8604" s="157">
        <f t="shared" si="283"/>
        <v>0.55300000000000038</v>
      </c>
      <c r="AE8604" s="157">
        <f>IF('1a-Electricity'!$T$77="no","",ROUND(AD8604,4))</f>
        <v>0.55300000000000005</v>
      </c>
      <c r="AF8604" s="157">
        <f>IF('1a-Electricity'!$T$78="no","",ROUND(AD8604,4))</f>
        <v>0.55300000000000005</v>
      </c>
      <c r="AG8604" s="157">
        <f>IF('1a-Electricity'!$T$79="no","",ROUND(AD8604,4))</f>
        <v>0.55300000000000005</v>
      </c>
      <c r="BL8604" s="157">
        <f t="shared" si="284"/>
        <v>0.55200000000000038</v>
      </c>
      <c r="BM8604" s="157">
        <f>IF('1b-NaturalGas'!$T$87="no","",ROUND(BL8604,4))</f>
        <v>0.55200000000000005</v>
      </c>
      <c r="BN8604" s="157">
        <f>IF('1b-NaturalGas'!$T$88="no","",ROUND(BL8604,4))</f>
        <v>0.55200000000000005</v>
      </c>
      <c r="BO8604" s="157">
        <f>IF('1b-NaturalGas'!$T$89="no","",ROUND(BL8604,4))</f>
        <v>0.55200000000000005</v>
      </c>
      <c r="BP8604" s="157">
        <f>IF('1b-NaturalGas'!$T$90="no","not applicable (based on previous answers)",ROUND(BL8604,4))</f>
        <v>0.55200000000000005</v>
      </c>
      <c r="BQ8604" s="157">
        <f>IF('1b-NaturalGas'!$T$91="no","not applicable (based on previous answers)",ROUND(BL8604,4))</f>
        <v>0.55200000000000005</v>
      </c>
    </row>
    <row r="8605" spans="30:69" x14ac:dyDescent="0.25">
      <c r="AD8605" s="157">
        <f t="shared" si="283"/>
        <v>0.55400000000000038</v>
      </c>
      <c r="AE8605" s="157">
        <f>IF('1a-Electricity'!$T$77="no","",ROUND(AD8605,4))</f>
        <v>0.55400000000000005</v>
      </c>
      <c r="AF8605" s="157">
        <f>IF('1a-Electricity'!$T$78="no","",ROUND(AD8605,4))</f>
        <v>0.55400000000000005</v>
      </c>
      <c r="AG8605" s="157">
        <f>IF('1a-Electricity'!$T$79="no","",ROUND(AD8605,4))</f>
        <v>0.55400000000000005</v>
      </c>
      <c r="BL8605" s="157">
        <f t="shared" si="284"/>
        <v>0.55300000000000038</v>
      </c>
      <c r="BM8605" s="157">
        <f>IF('1b-NaturalGas'!$T$87="no","",ROUND(BL8605,4))</f>
        <v>0.55300000000000005</v>
      </c>
      <c r="BN8605" s="157">
        <f>IF('1b-NaturalGas'!$T$88="no","",ROUND(BL8605,4))</f>
        <v>0.55300000000000005</v>
      </c>
      <c r="BO8605" s="157">
        <f>IF('1b-NaturalGas'!$T$89="no","",ROUND(BL8605,4))</f>
        <v>0.55300000000000005</v>
      </c>
      <c r="BP8605" s="157">
        <f>IF('1b-NaturalGas'!$T$90="no","not applicable (based on previous answers)",ROUND(BL8605,4))</f>
        <v>0.55300000000000005</v>
      </c>
      <c r="BQ8605" s="157">
        <f>IF('1b-NaturalGas'!$T$91="no","not applicable (based on previous answers)",ROUND(BL8605,4))</f>
        <v>0.55300000000000005</v>
      </c>
    </row>
    <row r="8606" spans="30:69" x14ac:dyDescent="0.25">
      <c r="AD8606" s="157">
        <f t="shared" si="283"/>
        <v>0.55500000000000038</v>
      </c>
      <c r="AE8606" s="157">
        <f>IF('1a-Electricity'!$T$77="no","",ROUND(AD8606,4))</f>
        <v>0.55500000000000005</v>
      </c>
      <c r="AF8606" s="157">
        <f>IF('1a-Electricity'!$T$78="no","",ROUND(AD8606,4))</f>
        <v>0.55500000000000005</v>
      </c>
      <c r="AG8606" s="157">
        <f>IF('1a-Electricity'!$T$79="no","",ROUND(AD8606,4))</f>
        <v>0.55500000000000005</v>
      </c>
      <c r="BL8606" s="157">
        <f t="shared" si="284"/>
        <v>0.55400000000000038</v>
      </c>
      <c r="BM8606" s="157">
        <f>IF('1b-NaturalGas'!$T$87="no","",ROUND(BL8606,4))</f>
        <v>0.55400000000000005</v>
      </c>
      <c r="BN8606" s="157">
        <f>IF('1b-NaturalGas'!$T$88="no","",ROUND(BL8606,4))</f>
        <v>0.55400000000000005</v>
      </c>
      <c r="BO8606" s="157">
        <f>IF('1b-NaturalGas'!$T$89="no","",ROUND(BL8606,4))</f>
        <v>0.55400000000000005</v>
      </c>
      <c r="BP8606" s="157">
        <f>IF('1b-NaturalGas'!$T$90="no","not applicable (based on previous answers)",ROUND(BL8606,4))</f>
        <v>0.55400000000000005</v>
      </c>
      <c r="BQ8606" s="157">
        <f>IF('1b-NaturalGas'!$T$91="no","not applicable (based on previous answers)",ROUND(BL8606,4))</f>
        <v>0.55400000000000005</v>
      </c>
    </row>
    <row r="8607" spans="30:69" x14ac:dyDescent="0.25">
      <c r="AD8607" s="157">
        <f t="shared" si="283"/>
        <v>0.55600000000000038</v>
      </c>
      <c r="AE8607" s="157">
        <f>IF('1a-Electricity'!$T$77="no","",ROUND(AD8607,4))</f>
        <v>0.55600000000000005</v>
      </c>
      <c r="AF8607" s="157">
        <f>IF('1a-Electricity'!$T$78="no","",ROUND(AD8607,4))</f>
        <v>0.55600000000000005</v>
      </c>
      <c r="AG8607" s="157">
        <f>IF('1a-Electricity'!$T$79="no","",ROUND(AD8607,4))</f>
        <v>0.55600000000000005</v>
      </c>
      <c r="BL8607" s="157">
        <f t="shared" si="284"/>
        <v>0.55500000000000038</v>
      </c>
      <c r="BM8607" s="157">
        <f>IF('1b-NaturalGas'!$T$87="no","",ROUND(BL8607,4))</f>
        <v>0.55500000000000005</v>
      </c>
      <c r="BN8607" s="157">
        <f>IF('1b-NaturalGas'!$T$88="no","",ROUND(BL8607,4))</f>
        <v>0.55500000000000005</v>
      </c>
      <c r="BO8607" s="157">
        <f>IF('1b-NaturalGas'!$T$89="no","",ROUND(BL8607,4))</f>
        <v>0.55500000000000005</v>
      </c>
      <c r="BP8607" s="157">
        <f>IF('1b-NaturalGas'!$T$90="no","not applicable (based on previous answers)",ROUND(BL8607,4))</f>
        <v>0.55500000000000005</v>
      </c>
      <c r="BQ8607" s="157">
        <f>IF('1b-NaturalGas'!$T$91="no","not applicable (based on previous answers)",ROUND(BL8607,4))</f>
        <v>0.55500000000000005</v>
      </c>
    </row>
    <row r="8608" spans="30:69" x14ac:dyDescent="0.25">
      <c r="AD8608" s="157">
        <f t="shared" si="283"/>
        <v>0.55700000000000038</v>
      </c>
      <c r="AE8608" s="157">
        <f>IF('1a-Electricity'!$T$77="no","",ROUND(AD8608,4))</f>
        <v>0.55700000000000005</v>
      </c>
      <c r="AF8608" s="157">
        <f>IF('1a-Electricity'!$T$78="no","",ROUND(AD8608,4))</f>
        <v>0.55700000000000005</v>
      </c>
      <c r="AG8608" s="157">
        <f>IF('1a-Electricity'!$T$79="no","",ROUND(AD8608,4))</f>
        <v>0.55700000000000005</v>
      </c>
      <c r="BL8608" s="157">
        <f t="shared" si="284"/>
        <v>0.55600000000000038</v>
      </c>
      <c r="BM8608" s="157">
        <f>IF('1b-NaturalGas'!$T$87="no","",ROUND(BL8608,4))</f>
        <v>0.55600000000000005</v>
      </c>
      <c r="BN8608" s="157">
        <f>IF('1b-NaturalGas'!$T$88="no","",ROUND(BL8608,4))</f>
        <v>0.55600000000000005</v>
      </c>
      <c r="BO8608" s="157">
        <f>IF('1b-NaturalGas'!$T$89="no","",ROUND(BL8608,4))</f>
        <v>0.55600000000000005</v>
      </c>
      <c r="BP8608" s="157">
        <f>IF('1b-NaturalGas'!$T$90="no","not applicable (based on previous answers)",ROUND(BL8608,4))</f>
        <v>0.55600000000000005</v>
      </c>
      <c r="BQ8608" s="157">
        <f>IF('1b-NaturalGas'!$T$91="no","not applicable (based on previous answers)",ROUND(BL8608,4))</f>
        <v>0.55600000000000005</v>
      </c>
    </row>
    <row r="8609" spans="30:69" x14ac:dyDescent="0.25">
      <c r="AD8609" s="157">
        <f t="shared" si="283"/>
        <v>0.55800000000000038</v>
      </c>
      <c r="AE8609" s="157">
        <f>IF('1a-Electricity'!$T$77="no","",ROUND(AD8609,4))</f>
        <v>0.55800000000000005</v>
      </c>
      <c r="AF8609" s="157">
        <f>IF('1a-Electricity'!$T$78="no","",ROUND(AD8609,4))</f>
        <v>0.55800000000000005</v>
      </c>
      <c r="AG8609" s="157">
        <f>IF('1a-Electricity'!$T$79="no","",ROUND(AD8609,4))</f>
        <v>0.55800000000000005</v>
      </c>
      <c r="BL8609" s="157">
        <f t="shared" si="284"/>
        <v>0.55700000000000038</v>
      </c>
      <c r="BM8609" s="157">
        <f>IF('1b-NaturalGas'!$T$87="no","",ROUND(BL8609,4))</f>
        <v>0.55700000000000005</v>
      </c>
      <c r="BN8609" s="157">
        <f>IF('1b-NaturalGas'!$T$88="no","",ROUND(BL8609,4))</f>
        <v>0.55700000000000005</v>
      </c>
      <c r="BO8609" s="157">
        <f>IF('1b-NaturalGas'!$T$89="no","",ROUND(BL8609,4))</f>
        <v>0.55700000000000005</v>
      </c>
      <c r="BP8609" s="157">
        <f>IF('1b-NaturalGas'!$T$90="no","not applicable (based on previous answers)",ROUND(BL8609,4))</f>
        <v>0.55700000000000005</v>
      </c>
      <c r="BQ8609" s="157">
        <f>IF('1b-NaturalGas'!$T$91="no","not applicable (based on previous answers)",ROUND(BL8609,4))</f>
        <v>0.55700000000000005</v>
      </c>
    </row>
    <row r="8610" spans="30:69" x14ac:dyDescent="0.25">
      <c r="AD8610" s="157">
        <f t="shared" si="283"/>
        <v>0.55900000000000039</v>
      </c>
      <c r="AE8610" s="157">
        <f>IF('1a-Electricity'!$T$77="no","",ROUND(AD8610,4))</f>
        <v>0.55900000000000005</v>
      </c>
      <c r="AF8610" s="157">
        <f>IF('1a-Electricity'!$T$78="no","",ROUND(AD8610,4))</f>
        <v>0.55900000000000005</v>
      </c>
      <c r="AG8610" s="157">
        <f>IF('1a-Electricity'!$T$79="no","",ROUND(AD8610,4))</f>
        <v>0.55900000000000005</v>
      </c>
      <c r="BL8610" s="157">
        <f t="shared" si="284"/>
        <v>0.55800000000000038</v>
      </c>
      <c r="BM8610" s="157">
        <f>IF('1b-NaturalGas'!$T$87="no","",ROUND(BL8610,4))</f>
        <v>0.55800000000000005</v>
      </c>
      <c r="BN8610" s="157">
        <f>IF('1b-NaturalGas'!$T$88="no","",ROUND(BL8610,4))</f>
        <v>0.55800000000000005</v>
      </c>
      <c r="BO8610" s="157">
        <f>IF('1b-NaturalGas'!$T$89="no","",ROUND(BL8610,4))</f>
        <v>0.55800000000000005</v>
      </c>
      <c r="BP8610" s="157">
        <f>IF('1b-NaturalGas'!$T$90="no","not applicable (based on previous answers)",ROUND(BL8610,4))</f>
        <v>0.55800000000000005</v>
      </c>
      <c r="BQ8610" s="157">
        <f>IF('1b-NaturalGas'!$T$91="no","not applicable (based on previous answers)",ROUND(BL8610,4))</f>
        <v>0.55800000000000005</v>
      </c>
    </row>
    <row r="8611" spans="30:69" x14ac:dyDescent="0.25">
      <c r="AD8611" s="157">
        <f t="shared" si="283"/>
        <v>0.56000000000000039</v>
      </c>
      <c r="AE8611" s="157">
        <f>IF('1a-Electricity'!$T$77="no","",ROUND(AD8611,4))</f>
        <v>0.56000000000000005</v>
      </c>
      <c r="AF8611" s="157">
        <f>IF('1a-Electricity'!$T$78="no","",ROUND(AD8611,4))</f>
        <v>0.56000000000000005</v>
      </c>
      <c r="AG8611" s="157">
        <f>IF('1a-Electricity'!$T$79="no","",ROUND(AD8611,4))</f>
        <v>0.56000000000000005</v>
      </c>
      <c r="BL8611" s="157">
        <f t="shared" si="284"/>
        <v>0.55900000000000039</v>
      </c>
      <c r="BM8611" s="157">
        <f>IF('1b-NaturalGas'!$T$87="no","",ROUND(BL8611,4))</f>
        <v>0.55900000000000005</v>
      </c>
      <c r="BN8611" s="157">
        <f>IF('1b-NaturalGas'!$T$88="no","",ROUND(BL8611,4))</f>
        <v>0.55900000000000005</v>
      </c>
      <c r="BO8611" s="157">
        <f>IF('1b-NaturalGas'!$T$89="no","",ROUND(BL8611,4))</f>
        <v>0.55900000000000005</v>
      </c>
      <c r="BP8611" s="157">
        <f>IF('1b-NaturalGas'!$T$90="no","not applicable (based on previous answers)",ROUND(BL8611,4))</f>
        <v>0.55900000000000005</v>
      </c>
      <c r="BQ8611" s="157">
        <f>IF('1b-NaturalGas'!$T$91="no","not applicable (based on previous answers)",ROUND(BL8611,4))</f>
        <v>0.55900000000000005</v>
      </c>
    </row>
    <row r="8612" spans="30:69" x14ac:dyDescent="0.25">
      <c r="AD8612" s="157">
        <f t="shared" si="283"/>
        <v>0.56100000000000039</v>
      </c>
      <c r="AE8612" s="157">
        <f>IF('1a-Electricity'!$T$77="no","",ROUND(AD8612,4))</f>
        <v>0.56100000000000005</v>
      </c>
      <c r="AF8612" s="157">
        <f>IF('1a-Electricity'!$T$78="no","",ROUND(AD8612,4))</f>
        <v>0.56100000000000005</v>
      </c>
      <c r="AG8612" s="157">
        <f>IF('1a-Electricity'!$T$79="no","",ROUND(AD8612,4))</f>
        <v>0.56100000000000005</v>
      </c>
      <c r="BL8612" s="157">
        <f t="shared" si="284"/>
        <v>0.56000000000000039</v>
      </c>
      <c r="BM8612" s="157">
        <f>IF('1b-NaturalGas'!$T$87="no","",ROUND(BL8612,4))</f>
        <v>0.56000000000000005</v>
      </c>
      <c r="BN8612" s="157">
        <f>IF('1b-NaturalGas'!$T$88="no","",ROUND(BL8612,4))</f>
        <v>0.56000000000000005</v>
      </c>
      <c r="BO8612" s="157">
        <f>IF('1b-NaturalGas'!$T$89="no","",ROUND(BL8612,4))</f>
        <v>0.56000000000000005</v>
      </c>
      <c r="BP8612" s="157">
        <f>IF('1b-NaturalGas'!$T$90="no","not applicable (based on previous answers)",ROUND(BL8612,4))</f>
        <v>0.56000000000000005</v>
      </c>
      <c r="BQ8612" s="157">
        <f>IF('1b-NaturalGas'!$T$91="no","not applicable (based on previous answers)",ROUND(BL8612,4))</f>
        <v>0.56000000000000005</v>
      </c>
    </row>
    <row r="8613" spans="30:69" x14ac:dyDescent="0.25">
      <c r="AD8613" s="157">
        <f t="shared" si="283"/>
        <v>0.56200000000000039</v>
      </c>
      <c r="AE8613" s="157">
        <f>IF('1a-Electricity'!$T$77="no","",ROUND(AD8613,4))</f>
        <v>0.56200000000000006</v>
      </c>
      <c r="AF8613" s="157">
        <f>IF('1a-Electricity'!$T$78="no","",ROUND(AD8613,4))</f>
        <v>0.56200000000000006</v>
      </c>
      <c r="AG8613" s="157">
        <f>IF('1a-Electricity'!$T$79="no","",ROUND(AD8613,4))</f>
        <v>0.56200000000000006</v>
      </c>
      <c r="BL8613" s="157">
        <f t="shared" si="284"/>
        <v>0.56100000000000039</v>
      </c>
      <c r="BM8613" s="157">
        <f>IF('1b-NaturalGas'!$T$87="no","",ROUND(BL8613,4))</f>
        <v>0.56100000000000005</v>
      </c>
      <c r="BN8613" s="157">
        <f>IF('1b-NaturalGas'!$T$88="no","",ROUND(BL8613,4))</f>
        <v>0.56100000000000005</v>
      </c>
      <c r="BO8613" s="157">
        <f>IF('1b-NaturalGas'!$T$89="no","",ROUND(BL8613,4))</f>
        <v>0.56100000000000005</v>
      </c>
      <c r="BP8613" s="157">
        <f>IF('1b-NaturalGas'!$T$90="no","not applicable (based on previous answers)",ROUND(BL8613,4))</f>
        <v>0.56100000000000005</v>
      </c>
      <c r="BQ8613" s="157">
        <f>IF('1b-NaturalGas'!$T$91="no","not applicable (based on previous answers)",ROUND(BL8613,4))</f>
        <v>0.56100000000000005</v>
      </c>
    </row>
    <row r="8614" spans="30:69" x14ac:dyDescent="0.25">
      <c r="AD8614" s="157">
        <f t="shared" si="283"/>
        <v>0.56300000000000039</v>
      </c>
      <c r="AE8614" s="157">
        <f>IF('1a-Electricity'!$T$77="no","",ROUND(AD8614,4))</f>
        <v>0.56299999999999994</v>
      </c>
      <c r="AF8614" s="157">
        <f>IF('1a-Electricity'!$T$78="no","",ROUND(AD8614,4))</f>
        <v>0.56299999999999994</v>
      </c>
      <c r="AG8614" s="157">
        <f>IF('1a-Electricity'!$T$79="no","",ROUND(AD8614,4))</f>
        <v>0.56299999999999994</v>
      </c>
      <c r="BL8614" s="157">
        <f t="shared" si="284"/>
        <v>0.56200000000000039</v>
      </c>
      <c r="BM8614" s="157">
        <f>IF('1b-NaturalGas'!$T$87="no","",ROUND(BL8614,4))</f>
        <v>0.56200000000000006</v>
      </c>
      <c r="BN8614" s="157">
        <f>IF('1b-NaturalGas'!$T$88="no","",ROUND(BL8614,4))</f>
        <v>0.56200000000000006</v>
      </c>
      <c r="BO8614" s="157">
        <f>IF('1b-NaturalGas'!$T$89="no","",ROUND(BL8614,4))</f>
        <v>0.56200000000000006</v>
      </c>
      <c r="BP8614" s="157">
        <f>IF('1b-NaturalGas'!$T$90="no","not applicable (based on previous answers)",ROUND(BL8614,4))</f>
        <v>0.56200000000000006</v>
      </c>
      <c r="BQ8614" s="157">
        <f>IF('1b-NaturalGas'!$T$91="no","not applicable (based on previous answers)",ROUND(BL8614,4))</f>
        <v>0.56200000000000006</v>
      </c>
    </row>
    <row r="8615" spans="30:69" x14ac:dyDescent="0.25">
      <c r="AD8615" s="157">
        <f t="shared" si="283"/>
        <v>0.56400000000000039</v>
      </c>
      <c r="AE8615" s="157">
        <f>IF('1a-Electricity'!$T$77="no","",ROUND(AD8615,4))</f>
        <v>0.56399999999999995</v>
      </c>
      <c r="AF8615" s="157">
        <f>IF('1a-Electricity'!$T$78="no","",ROUND(AD8615,4))</f>
        <v>0.56399999999999995</v>
      </c>
      <c r="AG8615" s="157">
        <f>IF('1a-Electricity'!$T$79="no","",ROUND(AD8615,4))</f>
        <v>0.56399999999999995</v>
      </c>
      <c r="BL8615" s="157">
        <f t="shared" si="284"/>
        <v>0.56300000000000039</v>
      </c>
      <c r="BM8615" s="157">
        <f>IF('1b-NaturalGas'!$T$87="no","",ROUND(BL8615,4))</f>
        <v>0.56299999999999994</v>
      </c>
      <c r="BN8615" s="157">
        <f>IF('1b-NaturalGas'!$T$88="no","",ROUND(BL8615,4))</f>
        <v>0.56299999999999994</v>
      </c>
      <c r="BO8615" s="157">
        <f>IF('1b-NaturalGas'!$T$89="no","",ROUND(BL8615,4))</f>
        <v>0.56299999999999994</v>
      </c>
      <c r="BP8615" s="157">
        <f>IF('1b-NaturalGas'!$T$90="no","not applicable (based on previous answers)",ROUND(BL8615,4))</f>
        <v>0.56299999999999994</v>
      </c>
      <c r="BQ8615" s="157">
        <f>IF('1b-NaturalGas'!$T$91="no","not applicable (based on previous answers)",ROUND(BL8615,4))</f>
        <v>0.56299999999999994</v>
      </c>
    </row>
    <row r="8616" spans="30:69" x14ac:dyDescent="0.25">
      <c r="AD8616" s="157">
        <f t="shared" si="283"/>
        <v>0.56500000000000039</v>
      </c>
      <c r="AE8616" s="157">
        <f>IF('1a-Electricity'!$T$77="no","",ROUND(AD8616,4))</f>
        <v>0.56499999999999995</v>
      </c>
      <c r="AF8616" s="157">
        <f>IF('1a-Electricity'!$T$78="no","",ROUND(AD8616,4))</f>
        <v>0.56499999999999995</v>
      </c>
      <c r="AG8616" s="157">
        <f>IF('1a-Electricity'!$T$79="no","",ROUND(AD8616,4))</f>
        <v>0.56499999999999995</v>
      </c>
      <c r="BL8616" s="157">
        <f t="shared" si="284"/>
        <v>0.56400000000000039</v>
      </c>
      <c r="BM8616" s="157">
        <f>IF('1b-NaturalGas'!$T$87="no","",ROUND(BL8616,4))</f>
        <v>0.56399999999999995</v>
      </c>
      <c r="BN8616" s="157">
        <f>IF('1b-NaturalGas'!$T$88="no","",ROUND(BL8616,4))</f>
        <v>0.56399999999999995</v>
      </c>
      <c r="BO8616" s="157">
        <f>IF('1b-NaturalGas'!$T$89="no","",ROUND(BL8616,4))</f>
        <v>0.56399999999999995</v>
      </c>
      <c r="BP8616" s="157">
        <f>IF('1b-NaturalGas'!$T$90="no","not applicable (based on previous answers)",ROUND(BL8616,4))</f>
        <v>0.56399999999999995</v>
      </c>
      <c r="BQ8616" s="157">
        <f>IF('1b-NaturalGas'!$T$91="no","not applicable (based on previous answers)",ROUND(BL8616,4))</f>
        <v>0.56399999999999995</v>
      </c>
    </row>
    <row r="8617" spans="30:69" x14ac:dyDescent="0.25">
      <c r="AD8617" s="157">
        <f t="shared" si="283"/>
        <v>0.56600000000000039</v>
      </c>
      <c r="AE8617" s="157">
        <f>IF('1a-Electricity'!$T$77="no","",ROUND(AD8617,4))</f>
        <v>0.56599999999999995</v>
      </c>
      <c r="AF8617" s="157">
        <f>IF('1a-Electricity'!$T$78="no","",ROUND(AD8617,4))</f>
        <v>0.56599999999999995</v>
      </c>
      <c r="AG8617" s="157">
        <f>IF('1a-Electricity'!$T$79="no","",ROUND(AD8617,4))</f>
        <v>0.56599999999999995</v>
      </c>
      <c r="BL8617" s="157">
        <f t="shared" si="284"/>
        <v>0.56500000000000039</v>
      </c>
      <c r="BM8617" s="157">
        <f>IF('1b-NaturalGas'!$T$87="no","",ROUND(BL8617,4))</f>
        <v>0.56499999999999995</v>
      </c>
      <c r="BN8617" s="157">
        <f>IF('1b-NaturalGas'!$T$88="no","",ROUND(BL8617,4))</f>
        <v>0.56499999999999995</v>
      </c>
      <c r="BO8617" s="157">
        <f>IF('1b-NaturalGas'!$T$89="no","",ROUND(BL8617,4))</f>
        <v>0.56499999999999995</v>
      </c>
      <c r="BP8617" s="157">
        <f>IF('1b-NaturalGas'!$T$90="no","not applicable (based on previous answers)",ROUND(BL8617,4))</f>
        <v>0.56499999999999995</v>
      </c>
      <c r="BQ8617" s="157">
        <f>IF('1b-NaturalGas'!$T$91="no","not applicable (based on previous answers)",ROUND(BL8617,4))</f>
        <v>0.56499999999999995</v>
      </c>
    </row>
    <row r="8618" spans="30:69" x14ac:dyDescent="0.25">
      <c r="AD8618" s="157">
        <f t="shared" si="283"/>
        <v>0.56700000000000039</v>
      </c>
      <c r="AE8618" s="157">
        <f>IF('1a-Electricity'!$T$77="no","",ROUND(AD8618,4))</f>
        <v>0.56699999999999995</v>
      </c>
      <c r="AF8618" s="157">
        <f>IF('1a-Electricity'!$T$78="no","",ROUND(AD8618,4))</f>
        <v>0.56699999999999995</v>
      </c>
      <c r="AG8618" s="157">
        <f>IF('1a-Electricity'!$T$79="no","",ROUND(AD8618,4))</f>
        <v>0.56699999999999995</v>
      </c>
      <c r="BL8618" s="157">
        <f t="shared" si="284"/>
        <v>0.56600000000000039</v>
      </c>
      <c r="BM8618" s="157">
        <f>IF('1b-NaturalGas'!$T$87="no","",ROUND(BL8618,4))</f>
        <v>0.56599999999999995</v>
      </c>
      <c r="BN8618" s="157">
        <f>IF('1b-NaturalGas'!$T$88="no","",ROUND(BL8618,4))</f>
        <v>0.56599999999999995</v>
      </c>
      <c r="BO8618" s="157">
        <f>IF('1b-NaturalGas'!$T$89="no","",ROUND(BL8618,4))</f>
        <v>0.56599999999999995</v>
      </c>
      <c r="BP8618" s="157">
        <f>IF('1b-NaturalGas'!$T$90="no","not applicable (based on previous answers)",ROUND(BL8618,4))</f>
        <v>0.56599999999999995</v>
      </c>
      <c r="BQ8618" s="157">
        <f>IF('1b-NaturalGas'!$T$91="no","not applicable (based on previous answers)",ROUND(BL8618,4))</f>
        <v>0.56599999999999995</v>
      </c>
    </row>
    <row r="8619" spans="30:69" x14ac:dyDescent="0.25">
      <c r="AD8619" s="157">
        <f t="shared" si="283"/>
        <v>0.56800000000000039</v>
      </c>
      <c r="AE8619" s="157">
        <f>IF('1a-Electricity'!$T$77="no","",ROUND(AD8619,4))</f>
        <v>0.56799999999999995</v>
      </c>
      <c r="AF8619" s="157">
        <f>IF('1a-Electricity'!$T$78="no","",ROUND(AD8619,4))</f>
        <v>0.56799999999999995</v>
      </c>
      <c r="AG8619" s="157">
        <f>IF('1a-Electricity'!$T$79="no","",ROUND(AD8619,4))</f>
        <v>0.56799999999999995</v>
      </c>
      <c r="BL8619" s="157">
        <f t="shared" si="284"/>
        <v>0.56700000000000039</v>
      </c>
      <c r="BM8619" s="157">
        <f>IF('1b-NaturalGas'!$T$87="no","",ROUND(BL8619,4))</f>
        <v>0.56699999999999995</v>
      </c>
      <c r="BN8619" s="157">
        <f>IF('1b-NaturalGas'!$T$88="no","",ROUND(BL8619,4))</f>
        <v>0.56699999999999995</v>
      </c>
      <c r="BO8619" s="157">
        <f>IF('1b-NaturalGas'!$T$89="no","",ROUND(BL8619,4))</f>
        <v>0.56699999999999995</v>
      </c>
      <c r="BP8619" s="157">
        <f>IF('1b-NaturalGas'!$T$90="no","not applicable (based on previous answers)",ROUND(BL8619,4))</f>
        <v>0.56699999999999995</v>
      </c>
      <c r="BQ8619" s="157">
        <f>IF('1b-NaturalGas'!$T$91="no","not applicable (based on previous answers)",ROUND(BL8619,4))</f>
        <v>0.56699999999999995</v>
      </c>
    </row>
    <row r="8620" spans="30:69" x14ac:dyDescent="0.25">
      <c r="AD8620" s="157">
        <f t="shared" ref="AD8620:AD8683" si="285">AD8619+0.001</f>
        <v>0.56900000000000039</v>
      </c>
      <c r="AE8620" s="157">
        <f>IF('1a-Electricity'!$T$77="no","",ROUND(AD8620,4))</f>
        <v>0.56899999999999995</v>
      </c>
      <c r="AF8620" s="157">
        <f>IF('1a-Electricity'!$T$78="no","",ROUND(AD8620,4))</f>
        <v>0.56899999999999995</v>
      </c>
      <c r="AG8620" s="157">
        <f>IF('1a-Electricity'!$T$79="no","",ROUND(AD8620,4))</f>
        <v>0.56899999999999995</v>
      </c>
      <c r="BL8620" s="157">
        <f t="shared" si="284"/>
        <v>0.56800000000000039</v>
      </c>
      <c r="BM8620" s="157">
        <f>IF('1b-NaturalGas'!$T$87="no","",ROUND(BL8620,4))</f>
        <v>0.56799999999999995</v>
      </c>
      <c r="BN8620" s="157">
        <f>IF('1b-NaturalGas'!$T$88="no","",ROUND(BL8620,4))</f>
        <v>0.56799999999999995</v>
      </c>
      <c r="BO8620" s="157">
        <f>IF('1b-NaturalGas'!$T$89="no","",ROUND(BL8620,4))</f>
        <v>0.56799999999999995</v>
      </c>
      <c r="BP8620" s="157">
        <f>IF('1b-NaturalGas'!$T$90="no","not applicable (based on previous answers)",ROUND(BL8620,4))</f>
        <v>0.56799999999999995</v>
      </c>
      <c r="BQ8620" s="157">
        <f>IF('1b-NaturalGas'!$T$91="no","not applicable (based on previous answers)",ROUND(BL8620,4))</f>
        <v>0.56799999999999995</v>
      </c>
    </row>
    <row r="8621" spans="30:69" x14ac:dyDescent="0.25">
      <c r="AD8621" s="157">
        <f t="shared" si="285"/>
        <v>0.5700000000000004</v>
      </c>
      <c r="AE8621" s="157">
        <f>IF('1a-Electricity'!$T$77="no","",ROUND(AD8621,4))</f>
        <v>0.56999999999999995</v>
      </c>
      <c r="AF8621" s="157">
        <f>IF('1a-Electricity'!$T$78="no","",ROUND(AD8621,4))</f>
        <v>0.56999999999999995</v>
      </c>
      <c r="AG8621" s="157">
        <f>IF('1a-Electricity'!$T$79="no","",ROUND(AD8621,4))</f>
        <v>0.56999999999999995</v>
      </c>
      <c r="BL8621" s="157">
        <f t="shared" ref="BL8621:BL8684" si="286">BL8620+0.001</f>
        <v>0.56900000000000039</v>
      </c>
      <c r="BM8621" s="157">
        <f>IF('1b-NaturalGas'!$T$87="no","",ROUND(BL8621,4))</f>
        <v>0.56899999999999995</v>
      </c>
      <c r="BN8621" s="157">
        <f>IF('1b-NaturalGas'!$T$88="no","",ROUND(BL8621,4))</f>
        <v>0.56899999999999995</v>
      </c>
      <c r="BO8621" s="157">
        <f>IF('1b-NaturalGas'!$T$89="no","",ROUND(BL8621,4))</f>
        <v>0.56899999999999995</v>
      </c>
      <c r="BP8621" s="157">
        <f>IF('1b-NaturalGas'!$T$90="no","not applicable (based on previous answers)",ROUND(BL8621,4))</f>
        <v>0.56899999999999995</v>
      </c>
      <c r="BQ8621" s="157">
        <f>IF('1b-NaturalGas'!$T$91="no","not applicable (based on previous answers)",ROUND(BL8621,4))</f>
        <v>0.56899999999999995</v>
      </c>
    </row>
    <row r="8622" spans="30:69" x14ac:dyDescent="0.25">
      <c r="AD8622" s="157">
        <f t="shared" si="285"/>
        <v>0.5710000000000004</v>
      </c>
      <c r="AE8622" s="157">
        <f>IF('1a-Electricity'!$T$77="no","",ROUND(AD8622,4))</f>
        <v>0.57099999999999995</v>
      </c>
      <c r="AF8622" s="157">
        <f>IF('1a-Electricity'!$T$78="no","",ROUND(AD8622,4))</f>
        <v>0.57099999999999995</v>
      </c>
      <c r="AG8622" s="157">
        <f>IF('1a-Electricity'!$T$79="no","",ROUND(AD8622,4))</f>
        <v>0.57099999999999995</v>
      </c>
      <c r="BL8622" s="157">
        <f t="shared" si="286"/>
        <v>0.5700000000000004</v>
      </c>
      <c r="BM8622" s="157">
        <f>IF('1b-NaturalGas'!$T$87="no","",ROUND(BL8622,4))</f>
        <v>0.56999999999999995</v>
      </c>
      <c r="BN8622" s="157">
        <f>IF('1b-NaturalGas'!$T$88="no","",ROUND(BL8622,4))</f>
        <v>0.56999999999999995</v>
      </c>
      <c r="BO8622" s="157">
        <f>IF('1b-NaturalGas'!$T$89="no","",ROUND(BL8622,4))</f>
        <v>0.56999999999999995</v>
      </c>
      <c r="BP8622" s="157">
        <f>IF('1b-NaturalGas'!$T$90="no","not applicable (based on previous answers)",ROUND(BL8622,4))</f>
        <v>0.56999999999999995</v>
      </c>
      <c r="BQ8622" s="157">
        <f>IF('1b-NaturalGas'!$T$91="no","not applicable (based on previous answers)",ROUND(BL8622,4))</f>
        <v>0.56999999999999995</v>
      </c>
    </row>
    <row r="8623" spans="30:69" x14ac:dyDescent="0.25">
      <c r="AD8623" s="157">
        <f t="shared" si="285"/>
        <v>0.5720000000000004</v>
      </c>
      <c r="AE8623" s="157">
        <f>IF('1a-Electricity'!$T$77="no","",ROUND(AD8623,4))</f>
        <v>0.57199999999999995</v>
      </c>
      <c r="AF8623" s="157">
        <f>IF('1a-Electricity'!$T$78="no","",ROUND(AD8623,4))</f>
        <v>0.57199999999999995</v>
      </c>
      <c r="AG8623" s="157">
        <f>IF('1a-Electricity'!$T$79="no","",ROUND(AD8623,4))</f>
        <v>0.57199999999999995</v>
      </c>
      <c r="BL8623" s="157">
        <f t="shared" si="286"/>
        <v>0.5710000000000004</v>
      </c>
      <c r="BM8623" s="157">
        <f>IF('1b-NaturalGas'!$T$87="no","",ROUND(BL8623,4))</f>
        <v>0.57099999999999995</v>
      </c>
      <c r="BN8623" s="157">
        <f>IF('1b-NaturalGas'!$T$88="no","",ROUND(BL8623,4))</f>
        <v>0.57099999999999995</v>
      </c>
      <c r="BO8623" s="157">
        <f>IF('1b-NaturalGas'!$T$89="no","",ROUND(BL8623,4))</f>
        <v>0.57099999999999995</v>
      </c>
      <c r="BP8623" s="157">
        <f>IF('1b-NaturalGas'!$T$90="no","not applicable (based on previous answers)",ROUND(BL8623,4))</f>
        <v>0.57099999999999995</v>
      </c>
      <c r="BQ8623" s="157">
        <f>IF('1b-NaturalGas'!$T$91="no","not applicable (based on previous answers)",ROUND(BL8623,4))</f>
        <v>0.57099999999999995</v>
      </c>
    </row>
    <row r="8624" spans="30:69" x14ac:dyDescent="0.25">
      <c r="AD8624" s="157">
        <f t="shared" si="285"/>
        <v>0.5730000000000004</v>
      </c>
      <c r="AE8624" s="157">
        <f>IF('1a-Electricity'!$T$77="no","",ROUND(AD8624,4))</f>
        <v>0.57299999999999995</v>
      </c>
      <c r="AF8624" s="157">
        <f>IF('1a-Electricity'!$T$78="no","",ROUND(AD8624,4))</f>
        <v>0.57299999999999995</v>
      </c>
      <c r="AG8624" s="157">
        <f>IF('1a-Electricity'!$T$79="no","",ROUND(AD8624,4))</f>
        <v>0.57299999999999995</v>
      </c>
      <c r="BL8624" s="157">
        <f t="shared" si="286"/>
        <v>0.5720000000000004</v>
      </c>
      <c r="BM8624" s="157">
        <f>IF('1b-NaturalGas'!$T$87="no","",ROUND(BL8624,4))</f>
        <v>0.57199999999999995</v>
      </c>
      <c r="BN8624" s="157">
        <f>IF('1b-NaturalGas'!$T$88="no","",ROUND(BL8624,4))</f>
        <v>0.57199999999999995</v>
      </c>
      <c r="BO8624" s="157">
        <f>IF('1b-NaturalGas'!$T$89="no","",ROUND(BL8624,4))</f>
        <v>0.57199999999999995</v>
      </c>
      <c r="BP8624" s="157">
        <f>IF('1b-NaturalGas'!$T$90="no","not applicable (based on previous answers)",ROUND(BL8624,4))</f>
        <v>0.57199999999999995</v>
      </c>
      <c r="BQ8624" s="157">
        <f>IF('1b-NaturalGas'!$T$91="no","not applicable (based on previous answers)",ROUND(BL8624,4))</f>
        <v>0.57199999999999995</v>
      </c>
    </row>
    <row r="8625" spans="30:69" x14ac:dyDescent="0.25">
      <c r="AD8625" s="157">
        <f t="shared" si="285"/>
        <v>0.5740000000000004</v>
      </c>
      <c r="AE8625" s="157">
        <f>IF('1a-Electricity'!$T$77="no","",ROUND(AD8625,4))</f>
        <v>0.57399999999999995</v>
      </c>
      <c r="AF8625" s="157">
        <f>IF('1a-Electricity'!$T$78="no","",ROUND(AD8625,4))</f>
        <v>0.57399999999999995</v>
      </c>
      <c r="AG8625" s="157">
        <f>IF('1a-Electricity'!$T$79="no","",ROUND(AD8625,4))</f>
        <v>0.57399999999999995</v>
      </c>
      <c r="BL8625" s="157">
        <f t="shared" si="286"/>
        <v>0.5730000000000004</v>
      </c>
      <c r="BM8625" s="157">
        <f>IF('1b-NaturalGas'!$T$87="no","",ROUND(BL8625,4))</f>
        <v>0.57299999999999995</v>
      </c>
      <c r="BN8625" s="157">
        <f>IF('1b-NaturalGas'!$T$88="no","",ROUND(BL8625,4))</f>
        <v>0.57299999999999995</v>
      </c>
      <c r="BO8625" s="157">
        <f>IF('1b-NaturalGas'!$T$89="no","",ROUND(BL8625,4))</f>
        <v>0.57299999999999995</v>
      </c>
      <c r="BP8625" s="157">
        <f>IF('1b-NaturalGas'!$T$90="no","not applicable (based on previous answers)",ROUND(BL8625,4))</f>
        <v>0.57299999999999995</v>
      </c>
      <c r="BQ8625" s="157">
        <f>IF('1b-NaturalGas'!$T$91="no","not applicable (based on previous answers)",ROUND(BL8625,4))</f>
        <v>0.57299999999999995</v>
      </c>
    </row>
    <row r="8626" spans="30:69" x14ac:dyDescent="0.25">
      <c r="AD8626" s="157">
        <f t="shared" si="285"/>
        <v>0.5750000000000004</v>
      </c>
      <c r="AE8626" s="157">
        <f>IF('1a-Electricity'!$T$77="no","",ROUND(AD8626,4))</f>
        <v>0.57499999999999996</v>
      </c>
      <c r="AF8626" s="157">
        <f>IF('1a-Electricity'!$T$78="no","",ROUND(AD8626,4))</f>
        <v>0.57499999999999996</v>
      </c>
      <c r="AG8626" s="157">
        <f>IF('1a-Electricity'!$T$79="no","",ROUND(AD8626,4))</f>
        <v>0.57499999999999996</v>
      </c>
      <c r="BL8626" s="157">
        <f t="shared" si="286"/>
        <v>0.5740000000000004</v>
      </c>
      <c r="BM8626" s="157">
        <f>IF('1b-NaturalGas'!$T$87="no","",ROUND(BL8626,4))</f>
        <v>0.57399999999999995</v>
      </c>
      <c r="BN8626" s="157">
        <f>IF('1b-NaturalGas'!$T$88="no","",ROUND(BL8626,4))</f>
        <v>0.57399999999999995</v>
      </c>
      <c r="BO8626" s="157">
        <f>IF('1b-NaturalGas'!$T$89="no","",ROUND(BL8626,4))</f>
        <v>0.57399999999999995</v>
      </c>
      <c r="BP8626" s="157">
        <f>IF('1b-NaturalGas'!$T$90="no","not applicable (based on previous answers)",ROUND(BL8626,4))</f>
        <v>0.57399999999999995</v>
      </c>
      <c r="BQ8626" s="157">
        <f>IF('1b-NaturalGas'!$T$91="no","not applicable (based on previous answers)",ROUND(BL8626,4))</f>
        <v>0.57399999999999995</v>
      </c>
    </row>
    <row r="8627" spans="30:69" x14ac:dyDescent="0.25">
      <c r="AD8627" s="157">
        <f t="shared" si="285"/>
        <v>0.5760000000000004</v>
      </c>
      <c r="AE8627" s="157">
        <f>IF('1a-Electricity'!$T$77="no","",ROUND(AD8627,4))</f>
        <v>0.57599999999999996</v>
      </c>
      <c r="AF8627" s="157">
        <f>IF('1a-Electricity'!$T$78="no","",ROUND(AD8627,4))</f>
        <v>0.57599999999999996</v>
      </c>
      <c r="AG8627" s="157">
        <f>IF('1a-Electricity'!$T$79="no","",ROUND(AD8627,4))</f>
        <v>0.57599999999999996</v>
      </c>
      <c r="BL8627" s="157">
        <f t="shared" si="286"/>
        <v>0.5750000000000004</v>
      </c>
      <c r="BM8627" s="157">
        <f>IF('1b-NaturalGas'!$T$87="no","",ROUND(BL8627,4))</f>
        <v>0.57499999999999996</v>
      </c>
      <c r="BN8627" s="157">
        <f>IF('1b-NaturalGas'!$T$88="no","",ROUND(BL8627,4))</f>
        <v>0.57499999999999996</v>
      </c>
      <c r="BO8627" s="157">
        <f>IF('1b-NaturalGas'!$T$89="no","",ROUND(BL8627,4))</f>
        <v>0.57499999999999996</v>
      </c>
      <c r="BP8627" s="157">
        <f>IF('1b-NaturalGas'!$T$90="no","not applicable (based on previous answers)",ROUND(BL8627,4))</f>
        <v>0.57499999999999996</v>
      </c>
      <c r="BQ8627" s="157">
        <f>IF('1b-NaturalGas'!$T$91="no","not applicable (based on previous answers)",ROUND(BL8627,4))</f>
        <v>0.57499999999999996</v>
      </c>
    </row>
    <row r="8628" spans="30:69" x14ac:dyDescent="0.25">
      <c r="AD8628" s="157">
        <f t="shared" si="285"/>
        <v>0.5770000000000004</v>
      </c>
      <c r="AE8628" s="157">
        <f>IF('1a-Electricity'!$T$77="no","",ROUND(AD8628,4))</f>
        <v>0.57699999999999996</v>
      </c>
      <c r="AF8628" s="157">
        <f>IF('1a-Electricity'!$T$78="no","",ROUND(AD8628,4))</f>
        <v>0.57699999999999996</v>
      </c>
      <c r="AG8628" s="157">
        <f>IF('1a-Electricity'!$T$79="no","",ROUND(AD8628,4))</f>
        <v>0.57699999999999996</v>
      </c>
      <c r="BL8628" s="157">
        <f t="shared" si="286"/>
        <v>0.5760000000000004</v>
      </c>
      <c r="BM8628" s="157">
        <f>IF('1b-NaturalGas'!$T$87="no","",ROUND(BL8628,4))</f>
        <v>0.57599999999999996</v>
      </c>
      <c r="BN8628" s="157">
        <f>IF('1b-NaturalGas'!$T$88="no","",ROUND(BL8628,4))</f>
        <v>0.57599999999999996</v>
      </c>
      <c r="BO8628" s="157">
        <f>IF('1b-NaturalGas'!$T$89="no","",ROUND(BL8628,4))</f>
        <v>0.57599999999999996</v>
      </c>
      <c r="BP8628" s="157">
        <f>IF('1b-NaturalGas'!$T$90="no","not applicable (based on previous answers)",ROUND(BL8628,4))</f>
        <v>0.57599999999999996</v>
      </c>
      <c r="BQ8628" s="157">
        <f>IF('1b-NaturalGas'!$T$91="no","not applicable (based on previous answers)",ROUND(BL8628,4))</f>
        <v>0.57599999999999996</v>
      </c>
    </row>
    <row r="8629" spans="30:69" x14ac:dyDescent="0.25">
      <c r="AD8629" s="157">
        <f t="shared" si="285"/>
        <v>0.5780000000000004</v>
      </c>
      <c r="AE8629" s="157">
        <f>IF('1a-Electricity'!$T$77="no","",ROUND(AD8629,4))</f>
        <v>0.57799999999999996</v>
      </c>
      <c r="AF8629" s="157">
        <f>IF('1a-Electricity'!$T$78="no","",ROUND(AD8629,4))</f>
        <v>0.57799999999999996</v>
      </c>
      <c r="AG8629" s="157">
        <f>IF('1a-Electricity'!$T$79="no","",ROUND(AD8629,4))</f>
        <v>0.57799999999999996</v>
      </c>
      <c r="BL8629" s="157">
        <f t="shared" si="286"/>
        <v>0.5770000000000004</v>
      </c>
      <c r="BM8629" s="157">
        <f>IF('1b-NaturalGas'!$T$87="no","",ROUND(BL8629,4))</f>
        <v>0.57699999999999996</v>
      </c>
      <c r="BN8629" s="157">
        <f>IF('1b-NaturalGas'!$T$88="no","",ROUND(BL8629,4))</f>
        <v>0.57699999999999996</v>
      </c>
      <c r="BO8629" s="157">
        <f>IF('1b-NaturalGas'!$T$89="no","",ROUND(BL8629,4))</f>
        <v>0.57699999999999996</v>
      </c>
      <c r="BP8629" s="157">
        <f>IF('1b-NaturalGas'!$T$90="no","not applicable (based on previous answers)",ROUND(BL8629,4))</f>
        <v>0.57699999999999996</v>
      </c>
      <c r="BQ8629" s="157">
        <f>IF('1b-NaturalGas'!$T$91="no","not applicable (based on previous answers)",ROUND(BL8629,4))</f>
        <v>0.57699999999999996</v>
      </c>
    </row>
    <row r="8630" spans="30:69" x14ac:dyDescent="0.25">
      <c r="AD8630" s="157">
        <f t="shared" si="285"/>
        <v>0.5790000000000004</v>
      </c>
      <c r="AE8630" s="157">
        <f>IF('1a-Electricity'!$T$77="no","",ROUND(AD8630,4))</f>
        <v>0.57899999999999996</v>
      </c>
      <c r="AF8630" s="157">
        <f>IF('1a-Electricity'!$T$78="no","",ROUND(AD8630,4))</f>
        <v>0.57899999999999996</v>
      </c>
      <c r="AG8630" s="157">
        <f>IF('1a-Electricity'!$T$79="no","",ROUND(AD8630,4))</f>
        <v>0.57899999999999996</v>
      </c>
      <c r="BL8630" s="157">
        <f t="shared" si="286"/>
        <v>0.5780000000000004</v>
      </c>
      <c r="BM8630" s="157">
        <f>IF('1b-NaturalGas'!$T$87="no","",ROUND(BL8630,4))</f>
        <v>0.57799999999999996</v>
      </c>
      <c r="BN8630" s="157">
        <f>IF('1b-NaturalGas'!$T$88="no","",ROUND(BL8630,4))</f>
        <v>0.57799999999999996</v>
      </c>
      <c r="BO8630" s="157">
        <f>IF('1b-NaturalGas'!$T$89="no","",ROUND(BL8630,4))</f>
        <v>0.57799999999999996</v>
      </c>
      <c r="BP8630" s="157">
        <f>IF('1b-NaturalGas'!$T$90="no","not applicable (based on previous answers)",ROUND(BL8630,4))</f>
        <v>0.57799999999999996</v>
      </c>
      <c r="BQ8630" s="157">
        <f>IF('1b-NaturalGas'!$T$91="no","not applicable (based on previous answers)",ROUND(BL8630,4))</f>
        <v>0.57799999999999996</v>
      </c>
    </row>
    <row r="8631" spans="30:69" x14ac:dyDescent="0.25">
      <c r="AD8631" s="157">
        <f t="shared" si="285"/>
        <v>0.5800000000000004</v>
      </c>
      <c r="AE8631" s="157">
        <f>IF('1a-Electricity'!$T$77="no","",ROUND(AD8631,4))</f>
        <v>0.57999999999999996</v>
      </c>
      <c r="AF8631" s="157">
        <f>IF('1a-Electricity'!$T$78="no","",ROUND(AD8631,4))</f>
        <v>0.57999999999999996</v>
      </c>
      <c r="AG8631" s="157">
        <f>IF('1a-Electricity'!$T$79="no","",ROUND(AD8631,4))</f>
        <v>0.57999999999999996</v>
      </c>
      <c r="BL8631" s="157">
        <f t="shared" si="286"/>
        <v>0.5790000000000004</v>
      </c>
      <c r="BM8631" s="157">
        <f>IF('1b-NaturalGas'!$T$87="no","",ROUND(BL8631,4))</f>
        <v>0.57899999999999996</v>
      </c>
      <c r="BN8631" s="157">
        <f>IF('1b-NaturalGas'!$T$88="no","",ROUND(BL8631,4))</f>
        <v>0.57899999999999996</v>
      </c>
      <c r="BO8631" s="157">
        <f>IF('1b-NaturalGas'!$T$89="no","",ROUND(BL8631,4))</f>
        <v>0.57899999999999996</v>
      </c>
      <c r="BP8631" s="157">
        <f>IF('1b-NaturalGas'!$T$90="no","not applicable (based on previous answers)",ROUND(BL8631,4))</f>
        <v>0.57899999999999996</v>
      </c>
      <c r="BQ8631" s="157">
        <f>IF('1b-NaturalGas'!$T$91="no","not applicable (based on previous answers)",ROUND(BL8631,4))</f>
        <v>0.57899999999999996</v>
      </c>
    </row>
    <row r="8632" spans="30:69" x14ac:dyDescent="0.25">
      <c r="AD8632" s="157">
        <f t="shared" si="285"/>
        <v>0.58100000000000041</v>
      </c>
      <c r="AE8632" s="157">
        <f>IF('1a-Electricity'!$T$77="no","",ROUND(AD8632,4))</f>
        <v>0.58099999999999996</v>
      </c>
      <c r="AF8632" s="157">
        <f>IF('1a-Electricity'!$T$78="no","",ROUND(AD8632,4))</f>
        <v>0.58099999999999996</v>
      </c>
      <c r="AG8632" s="157">
        <f>IF('1a-Electricity'!$T$79="no","",ROUND(AD8632,4))</f>
        <v>0.58099999999999996</v>
      </c>
      <c r="BL8632" s="157">
        <f t="shared" si="286"/>
        <v>0.5800000000000004</v>
      </c>
      <c r="BM8632" s="157">
        <f>IF('1b-NaturalGas'!$T$87="no","",ROUND(BL8632,4))</f>
        <v>0.57999999999999996</v>
      </c>
      <c r="BN8632" s="157">
        <f>IF('1b-NaturalGas'!$T$88="no","",ROUND(BL8632,4))</f>
        <v>0.57999999999999996</v>
      </c>
      <c r="BO8632" s="157">
        <f>IF('1b-NaturalGas'!$T$89="no","",ROUND(BL8632,4))</f>
        <v>0.57999999999999996</v>
      </c>
      <c r="BP8632" s="157">
        <f>IF('1b-NaturalGas'!$T$90="no","not applicable (based on previous answers)",ROUND(BL8632,4))</f>
        <v>0.57999999999999996</v>
      </c>
      <c r="BQ8632" s="157">
        <f>IF('1b-NaturalGas'!$T$91="no","not applicable (based on previous answers)",ROUND(BL8632,4))</f>
        <v>0.57999999999999996</v>
      </c>
    </row>
    <row r="8633" spans="30:69" x14ac:dyDescent="0.25">
      <c r="AD8633" s="157">
        <f t="shared" si="285"/>
        <v>0.58200000000000041</v>
      </c>
      <c r="AE8633" s="157">
        <f>IF('1a-Electricity'!$T$77="no","",ROUND(AD8633,4))</f>
        <v>0.58199999999999996</v>
      </c>
      <c r="AF8633" s="157">
        <f>IF('1a-Electricity'!$T$78="no","",ROUND(AD8633,4))</f>
        <v>0.58199999999999996</v>
      </c>
      <c r="AG8633" s="157">
        <f>IF('1a-Electricity'!$T$79="no","",ROUND(AD8633,4))</f>
        <v>0.58199999999999996</v>
      </c>
      <c r="BL8633" s="157">
        <f t="shared" si="286"/>
        <v>0.58100000000000041</v>
      </c>
      <c r="BM8633" s="157">
        <f>IF('1b-NaturalGas'!$T$87="no","",ROUND(BL8633,4))</f>
        <v>0.58099999999999996</v>
      </c>
      <c r="BN8633" s="157">
        <f>IF('1b-NaturalGas'!$T$88="no","",ROUND(BL8633,4))</f>
        <v>0.58099999999999996</v>
      </c>
      <c r="BO8633" s="157">
        <f>IF('1b-NaturalGas'!$T$89="no","",ROUND(BL8633,4))</f>
        <v>0.58099999999999996</v>
      </c>
      <c r="BP8633" s="157">
        <f>IF('1b-NaturalGas'!$T$90="no","not applicable (based on previous answers)",ROUND(BL8633,4))</f>
        <v>0.58099999999999996</v>
      </c>
      <c r="BQ8633" s="157">
        <f>IF('1b-NaturalGas'!$T$91="no","not applicable (based on previous answers)",ROUND(BL8633,4))</f>
        <v>0.58099999999999996</v>
      </c>
    </row>
    <row r="8634" spans="30:69" x14ac:dyDescent="0.25">
      <c r="AD8634" s="157">
        <f t="shared" si="285"/>
        <v>0.58300000000000041</v>
      </c>
      <c r="AE8634" s="157">
        <f>IF('1a-Electricity'!$T$77="no","",ROUND(AD8634,4))</f>
        <v>0.58299999999999996</v>
      </c>
      <c r="AF8634" s="157">
        <f>IF('1a-Electricity'!$T$78="no","",ROUND(AD8634,4))</f>
        <v>0.58299999999999996</v>
      </c>
      <c r="AG8634" s="157">
        <f>IF('1a-Electricity'!$T$79="no","",ROUND(AD8634,4))</f>
        <v>0.58299999999999996</v>
      </c>
      <c r="BL8634" s="157">
        <f t="shared" si="286"/>
        <v>0.58200000000000041</v>
      </c>
      <c r="BM8634" s="157">
        <f>IF('1b-NaturalGas'!$T$87="no","",ROUND(BL8634,4))</f>
        <v>0.58199999999999996</v>
      </c>
      <c r="BN8634" s="157">
        <f>IF('1b-NaturalGas'!$T$88="no","",ROUND(BL8634,4))</f>
        <v>0.58199999999999996</v>
      </c>
      <c r="BO8634" s="157">
        <f>IF('1b-NaturalGas'!$T$89="no","",ROUND(BL8634,4))</f>
        <v>0.58199999999999996</v>
      </c>
      <c r="BP8634" s="157">
        <f>IF('1b-NaturalGas'!$T$90="no","not applicable (based on previous answers)",ROUND(BL8634,4))</f>
        <v>0.58199999999999996</v>
      </c>
      <c r="BQ8634" s="157">
        <f>IF('1b-NaturalGas'!$T$91="no","not applicable (based on previous answers)",ROUND(BL8634,4))</f>
        <v>0.58199999999999996</v>
      </c>
    </row>
    <row r="8635" spans="30:69" x14ac:dyDescent="0.25">
      <c r="AD8635" s="157">
        <f t="shared" si="285"/>
        <v>0.58400000000000041</v>
      </c>
      <c r="AE8635" s="157">
        <f>IF('1a-Electricity'!$T$77="no","",ROUND(AD8635,4))</f>
        <v>0.58399999999999996</v>
      </c>
      <c r="AF8635" s="157">
        <f>IF('1a-Electricity'!$T$78="no","",ROUND(AD8635,4))</f>
        <v>0.58399999999999996</v>
      </c>
      <c r="AG8635" s="157">
        <f>IF('1a-Electricity'!$T$79="no","",ROUND(AD8635,4))</f>
        <v>0.58399999999999996</v>
      </c>
      <c r="BL8635" s="157">
        <f t="shared" si="286"/>
        <v>0.58300000000000041</v>
      </c>
      <c r="BM8635" s="157">
        <f>IF('1b-NaturalGas'!$T$87="no","",ROUND(BL8635,4))</f>
        <v>0.58299999999999996</v>
      </c>
      <c r="BN8635" s="157">
        <f>IF('1b-NaturalGas'!$T$88="no","",ROUND(BL8635,4))</f>
        <v>0.58299999999999996</v>
      </c>
      <c r="BO8635" s="157">
        <f>IF('1b-NaturalGas'!$T$89="no","",ROUND(BL8635,4))</f>
        <v>0.58299999999999996</v>
      </c>
      <c r="BP8635" s="157">
        <f>IF('1b-NaturalGas'!$T$90="no","not applicable (based on previous answers)",ROUND(BL8635,4))</f>
        <v>0.58299999999999996</v>
      </c>
      <c r="BQ8635" s="157">
        <f>IF('1b-NaturalGas'!$T$91="no","not applicable (based on previous answers)",ROUND(BL8635,4))</f>
        <v>0.58299999999999996</v>
      </c>
    </row>
    <row r="8636" spans="30:69" x14ac:dyDescent="0.25">
      <c r="AD8636" s="157">
        <f t="shared" si="285"/>
        <v>0.58500000000000041</v>
      </c>
      <c r="AE8636" s="157">
        <f>IF('1a-Electricity'!$T$77="no","",ROUND(AD8636,4))</f>
        <v>0.58499999999999996</v>
      </c>
      <c r="AF8636" s="157">
        <f>IF('1a-Electricity'!$T$78="no","",ROUND(AD8636,4))</f>
        <v>0.58499999999999996</v>
      </c>
      <c r="AG8636" s="157">
        <f>IF('1a-Electricity'!$T$79="no","",ROUND(AD8636,4))</f>
        <v>0.58499999999999996</v>
      </c>
      <c r="BL8636" s="157">
        <f t="shared" si="286"/>
        <v>0.58400000000000041</v>
      </c>
      <c r="BM8636" s="157">
        <f>IF('1b-NaturalGas'!$T$87="no","",ROUND(BL8636,4))</f>
        <v>0.58399999999999996</v>
      </c>
      <c r="BN8636" s="157">
        <f>IF('1b-NaturalGas'!$T$88="no","",ROUND(BL8636,4))</f>
        <v>0.58399999999999996</v>
      </c>
      <c r="BO8636" s="157">
        <f>IF('1b-NaturalGas'!$T$89="no","",ROUND(BL8636,4))</f>
        <v>0.58399999999999996</v>
      </c>
      <c r="BP8636" s="157">
        <f>IF('1b-NaturalGas'!$T$90="no","not applicable (based on previous answers)",ROUND(BL8636,4))</f>
        <v>0.58399999999999996</v>
      </c>
      <c r="BQ8636" s="157">
        <f>IF('1b-NaturalGas'!$T$91="no","not applicable (based on previous answers)",ROUND(BL8636,4))</f>
        <v>0.58399999999999996</v>
      </c>
    </row>
    <row r="8637" spans="30:69" x14ac:dyDescent="0.25">
      <c r="AD8637" s="157">
        <f t="shared" si="285"/>
        <v>0.58600000000000041</v>
      </c>
      <c r="AE8637" s="157">
        <f>IF('1a-Electricity'!$T$77="no","",ROUND(AD8637,4))</f>
        <v>0.58599999999999997</v>
      </c>
      <c r="AF8637" s="157">
        <f>IF('1a-Electricity'!$T$78="no","",ROUND(AD8637,4))</f>
        <v>0.58599999999999997</v>
      </c>
      <c r="AG8637" s="157">
        <f>IF('1a-Electricity'!$T$79="no","",ROUND(AD8637,4))</f>
        <v>0.58599999999999997</v>
      </c>
      <c r="BL8637" s="157">
        <f t="shared" si="286"/>
        <v>0.58500000000000041</v>
      </c>
      <c r="BM8637" s="157">
        <f>IF('1b-NaturalGas'!$T$87="no","",ROUND(BL8637,4))</f>
        <v>0.58499999999999996</v>
      </c>
      <c r="BN8637" s="157">
        <f>IF('1b-NaturalGas'!$T$88="no","",ROUND(BL8637,4))</f>
        <v>0.58499999999999996</v>
      </c>
      <c r="BO8637" s="157">
        <f>IF('1b-NaturalGas'!$T$89="no","",ROUND(BL8637,4))</f>
        <v>0.58499999999999996</v>
      </c>
      <c r="BP8637" s="157">
        <f>IF('1b-NaturalGas'!$T$90="no","not applicable (based on previous answers)",ROUND(BL8637,4))</f>
        <v>0.58499999999999996</v>
      </c>
      <c r="BQ8637" s="157">
        <f>IF('1b-NaturalGas'!$T$91="no","not applicable (based on previous answers)",ROUND(BL8637,4))</f>
        <v>0.58499999999999996</v>
      </c>
    </row>
    <row r="8638" spans="30:69" x14ac:dyDescent="0.25">
      <c r="AD8638" s="157">
        <f t="shared" si="285"/>
        <v>0.58700000000000041</v>
      </c>
      <c r="AE8638" s="157">
        <f>IF('1a-Electricity'!$T$77="no","",ROUND(AD8638,4))</f>
        <v>0.58699999999999997</v>
      </c>
      <c r="AF8638" s="157">
        <f>IF('1a-Electricity'!$T$78="no","",ROUND(AD8638,4))</f>
        <v>0.58699999999999997</v>
      </c>
      <c r="AG8638" s="157">
        <f>IF('1a-Electricity'!$T$79="no","",ROUND(AD8638,4))</f>
        <v>0.58699999999999997</v>
      </c>
      <c r="BL8638" s="157">
        <f t="shared" si="286"/>
        <v>0.58600000000000041</v>
      </c>
      <c r="BM8638" s="157">
        <f>IF('1b-NaturalGas'!$T$87="no","",ROUND(BL8638,4))</f>
        <v>0.58599999999999997</v>
      </c>
      <c r="BN8638" s="157">
        <f>IF('1b-NaturalGas'!$T$88="no","",ROUND(BL8638,4))</f>
        <v>0.58599999999999997</v>
      </c>
      <c r="BO8638" s="157">
        <f>IF('1b-NaturalGas'!$T$89="no","",ROUND(BL8638,4))</f>
        <v>0.58599999999999997</v>
      </c>
      <c r="BP8638" s="157">
        <f>IF('1b-NaturalGas'!$T$90="no","not applicable (based on previous answers)",ROUND(BL8638,4))</f>
        <v>0.58599999999999997</v>
      </c>
      <c r="BQ8638" s="157">
        <f>IF('1b-NaturalGas'!$T$91="no","not applicable (based on previous answers)",ROUND(BL8638,4))</f>
        <v>0.58599999999999997</v>
      </c>
    </row>
    <row r="8639" spans="30:69" x14ac:dyDescent="0.25">
      <c r="AD8639" s="157">
        <f t="shared" si="285"/>
        <v>0.58800000000000041</v>
      </c>
      <c r="AE8639" s="157">
        <f>IF('1a-Electricity'!$T$77="no","",ROUND(AD8639,4))</f>
        <v>0.58799999999999997</v>
      </c>
      <c r="AF8639" s="157">
        <f>IF('1a-Electricity'!$T$78="no","",ROUND(AD8639,4))</f>
        <v>0.58799999999999997</v>
      </c>
      <c r="AG8639" s="157">
        <f>IF('1a-Electricity'!$T$79="no","",ROUND(AD8639,4))</f>
        <v>0.58799999999999997</v>
      </c>
      <c r="BL8639" s="157">
        <f t="shared" si="286"/>
        <v>0.58700000000000041</v>
      </c>
      <c r="BM8639" s="157">
        <f>IF('1b-NaturalGas'!$T$87="no","",ROUND(BL8639,4))</f>
        <v>0.58699999999999997</v>
      </c>
      <c r="BN8639" s="157">
        <f>IF('1b-NaturalGas'!$T$88="no","",ROUND(BL8639,4))</f>
        <v>0.58699999999999997</v>
      </c>
      <c r="BO8639" s="157">
        <f>IF('1b-NaturalGas'!$T$89="no","",ROUND(BL8639,4))</f>
        <v>0.58699999999999997</v>
      </c>
      <c r="BP8639" s="157">
        <f>IF('1b-NaturalGas'!$T$90="no","not applicable (based on previous answers)",ROUND(BL8639,4))</f>
        <v>0.58699999999999997</v>
      </c>
      <c r="BQ8639" s="157">
        <f>IF('1b-NaturalGas'!$T$91="no","not applicable (based on previous answers)",ROUND(BL8639,4))</f>
        <v>0.58699999999999997</v>
      </c>
    </row>
    <row r="8640" spans="30:69" x14ac:dyDescent="0.25">
      <c r="AD8640" s="157">
        <f t="shared" si="285"/>
        <v>0.58900000000000041</v>
      </c>
      <c r="AE8640" s="157">
        <f>IF('1a-Electricity'!$T$77="no","",ROUND(AD8640,4))</f>
        <v>0.58899999999999997</v>
      </c>
      <c r="AF8640" s="157">
        <f>IF('1a-Electricity'!$T$78="no","",ROUND(AD8640,4))</f>
        <v>0.58899999999999997</v>
      </c>
      <c r="AG8640" s="157">
        <f>IF('1a-Electricity'!$T$79="no","",ROUND(AD8640,4))</f>
        <v>0.58899999999999997</v>
      </c>
      <c r="BL8640" s="157">
        <f t="shared" si="286"/>
        <v>0.58800000000000041</v>
      </c>
      <c r="BM8640" s="157">
        <f>IF('1b-NaturalGas'!$T$87="no","",ROUND(BL8640,4))</f>
        <v>0.58799999999999997</v>
      </c>
      <c r="BN8640" s="157">
        <f>IF('1b-NaturalGas'!$T$88="no","",ROUND(BL8640,4))</f>
        <v>0.58799999999999997</v>
      </c>
      <c r="BO8640" s="157">
        <f>IF('1b-NaturalGas'!$T$89="no","",ROUND(BL8640,4))</f>
        <v>0.58799999999999997</v>
      </c>
      <c r="BP8640" s="157">
        <f>IF('1b-NaturalGas'!$T$90="no","not applicable (based on previous answers)",ROUND(BL8640,4))</f>
        <v>0.58799999999999997</v>
      </c>
      <c r="BQ8640" s="157">
        <f>IF('1b-NaturalGas'!$T$91="no","not applicable (based on previous answers)",ROUND(BL8640,4))</f>
        <v>0.58799999999999997</v>
      </c>
    </row>
    <row r="8641" spans="30:69" x14ac:dyDescent="0.25">
      <c r="AD8641" s="157">
        <f t="shared" si="285"/>
        <v>0.59000000000000041</v>
      </c>
      <c r="AE8641" s="157">
        <f>IF('1a-Electricity'!$T$77="no","",ROUND(AD8641,4))</f>
        <v>0.59</v>
      </c>
      <c r="AF8641" s="157">
        <f>IF('1a-Electricity'!$T$78="no","",ROUND(AD8641,4))</f>
        <v>0.59</v>
      </c>
      <c r="AG8641" s="157">
        <f>IF('1a-Electricity'!$T$79="no","",ROUND(AD8641,4))</f>
        <v>0.59</v>
      </c>
      <c r="BL8641" s="157">
        <f t="shared" si="286"/>
        <v>0.58900000000000041</v>
      </c>
      <c r="BM8641" s="157">
        <f>IF('1b-NaturalGas'!$T$87="no","",ROUND(BL8641,4))</f>
        <v>0.58899999999999997</v>
      </c>
      <c r="BN8641" s="157">
        <f>IF('1b-NaturalGas'!$T$88="no","",ROUND(BL8641,4))</f>
        <v>0.58899999999999997</v>
      </c>
      <c r="BO8641" s="157">
        <f>IF('1b-NaturalGas'!$T$89="no","",ROUND(BL8641,4))</f>
        <v>0.58899999999999997</v>
      </c>
      <c r="BP8641" s="157">
        <f>IF('1b-NaturalGas'!$T$90="no","not applicable (based on previous answers)",ROUND(BL8641,4))</f>
        <v>0.58899999999999997</v>
      </c>
      <c r="BQ8641" s="157">
        <f>IF('1b-NaturalGas'!$T$91="no","not applicable (based on previous answers)",ROUND(BL8641,4))</f>
        <v>0.58899999999999997</v>
      </c>
    </row>
    <row r="8642" spans="30:69" x14ac:dyDescent="0.25">
      <c r="AD8642" s="157">
        <f t="shared" si="285"/>
        <v>0.59100000000000041</v>
      </c>
      <c r="AE8642" s="157">
        <f>IF('1a-Electricity'!$T$77="no","",ROUND(AD8642,4))</f>
        <v>0.59099999999999997</v>
      </c>
      <c r="AF8642" s="157">
        <f>IF('1a-Electricity'!$T$78="no","",ROUND(AD8642,4))</f>
        <v>0.59099999999999997</v>
      </c>
      <c r="AG8642" s="157">
        <f>IF('1a-Electricity'!$T$79="no","",ROUND(AD8642,4))</f>
        <v>0.59099999999999997</v>
      </c>
      <c r="BL8642" s="157">
        <f t="shared" si="286"/>
        <v>0.59000000000000041</v>
      </c>
      <c r="BM8642" s="157">
        <f>IF('1b-NaturalGas'!$T$87="no","",ROUND(BL8642,4))</f>
        <v>0.59</v>
      </c>
      <c r="BN8642" s="157">
        <f>IF('1b-NaturalGas'!$T$88="no","",ROUND(BL8642,4))</f>
        <v>0.59</v>
      </c>
      <c r="BO8642" s="157">
        <f>IF('1b-NaturalGas'!$T$89="no","",ROUND(BL8642,4))</f>
        <v>0.59</v>
      </c>
      <c r="BP8642" s="157">
        <f>IF('1b-NaturalGas'!$T$90="no","not applicable (based on previous answers)",ROUND(BL8642,4))</f>
        <v>0.59</v>
      </c>
      <c r="BQ8642" s="157">
        <f>IF('1b-NaturalGas'!$T$91="no","not applicable (based on previous answers)",ROUND(BL8642,4))</f>
        <v>0.59</v>
      </c>
    </row>
    <row r="8643" spans="30:69" x14ac:dyDescent="0.25">
      <c r="AD8643" s="157">
        <f t="shared" si="285"/>
        <v>0.59200000000000041</v>
      </c>
      <c r="AE8643" s="157">
        <f>IF('1a-Electricity'!$T$77="no","",ROUND(AD8643,4))</f>
        <v>0.59199999999999997</v>
      </c>
      <c r="AF8643" s="157">
        <f>IF('1a-Electricity'!$T$78="no","",ROUND(AD8643,4))</f>
        <v>0.59199999999999997</v>
      </c>
      <c r="AG8643" s="157">
        <f>IF('1a-Electricity'!$T$79="no","",ROUND(AD8643,4))</f>
        <v>0.59199999999999997</v>
      </c>
      <c r="BL8643" s="157">
        <f t="shared" si="286"/>
        <v>0.59100000000000041</v>
      </c>
      <c r="BM8643" s="157">
        <f>IF('1b-NaturalGas'!$T$87="no","",ROUND(BL8643,4))</f>
        <v>0.59099999999999997</v>
      </c>
      <c r="BN8643" s="157">
        <f>IF('1b-NaturalGas'!$T$88="no","",ROUND(BL8643,4))</f>
        <v>0.59099999999999997</v>
      </c>
      <c r="BO8643" s="157">
        <f>IF('1b-NaturalGas'!$T$89="no","",ROUND(BL8643,4))</f>
        <v>0.59099999999999997</v>
      </c>
      <c r="BP8643" s="157">
        <f>IF('1b-NaturalGas'!$T$90="no","not applicable (based on previous answers)",ROUND(BL8643,4))</f>
        <v>0.59099999999999997</v>
      </c>
      <c r="BQ8643" s="157">
        <f>IF('1b-NaturalGas'!$T$91="no","not applicable (based on previous answers)",ROUND(BL8643,4))</f>
        <v>0.59099999999999997</v>
      </c>
    </row>
    <row r="8644" spans="30:69" x14ac:dyDescent="0.25">
      <c r="AD8644" s="157">
        <f t="shared" si="285"/>
        <v>0.59300000000000042</v>
      </c>
      <c r="AE8644" s="157">
        <f>IF('1a-Electricity'!$T$77="no","",ROUND(AD8644,4))</f>
        <v>0.59299999999999997</v>
      </c>
      <c r="AF8644" s="157">
        <f>IF('1a-Electricity'!$T$78="no","",ROUND(AD8644,4))</f>
        <v>0.59299999999999997</v>
      </c>
      <c r="AG8644" s="157">
        <f>IF('1a-Electricity'!$T$79="no","",ROUND(AD8644,4))</f>
        <v>0.59299999999999997</v>
      </c>
      <c r="BL8644" s="157">
        <f t="shared" si="286"/>
        <v>0.59200000000000041</v>
      </c>
      <c r="BM8644" s="157">
        <f>IF('1b-NaturalGas'!$T$87="no","",ROUND(BL8644,4))</f>
        <v>0.59199999999999997</v>
      </c>
      <c r="BN8644" s="157">
        <f>IF('1b-NaturalGas'!$T$88="no","",ROUND(BL8644,4))</f>
        <v>0.59199999999999997</v>
      </c>
      <c r="BO8644" s="157">
        <f>IF('1b-NaturalGas'!$T$89="no","",ROUND(BL8644,4))</f>
        <v>0.59199999999999997</v>
      </c>
      <c r="BP8644" s="157">
        <f>IF('1b-NaturalGas'!$T$90="no","not applicable (based on previous answers)",ROUND(BL8644,4))</f>
        <v>0.59199999999999997</v>
      </c>
      <c r="BQ8644" s="157">
        <f>IF('1b-NaturalGas'!$T$91="no","not applicable (based on previous answers)",ROUND(BL8644,4))</f>
        <v>0.59199999999999997</v>
      </c>
    </row>
    <row r="8645" spans="30:69" x14ac:dyDescent="0.25">
      <c r="AD8645" s="157">
        <f t="shared" si="285"/>
        <v>0.59400000000000042</v>
      </c>
      <c r="AE8645" s="157">
        <f>IF('1a-Electricity'!$T$77="no","",ROUND(AD8645,4))</f>
        <v>0.59399999999999997</v>
      </c>
      <c r="AF8645" s="157">
        <f>IF('1a-Electricity'!$T$78="no","",ROUND(AD8645,4))</f>
        <v>0.59399999999999997</v>
      </c>
      <c r="AG8645" s="157">
        <f>IF('1a-Electricity'!$T$79="no","",ROUND(AD8645,4))</f>
        <v>0.59399999999999997</v>
      </c>
      <c r="BL8645" s="157">
        <f t="shared" si="286"/>
        <v>0.59300000000000042</v>
      </c>
      <c r="BM8645" s="157">
        <f>IF('1b-NaturalGas'!$T$87="no","",ROUND(BL8645,4))</f>
        <v>0.59299999999999997</v>
      </c>
      <c r="BN8645" s="157">
        <f>IF('1b-NaturalGas'!$T$88="no","",ROUND(BL8645,4))</f>
        <v>0.59299999999999997</v>
      </c>
      <c r="BO8645" s="157">
        <f>IF('1b-NaturalGas'!$T$89="no","",ROUND(BL8645,4))</f>
        <v>0.59299999999999997</v>
      </c>
      <c r="BP8645" s="157">
        <f>IF('1b-NaturalGas'!$T$90="no","not applicable (based on previous answers)",ROUND(BL8645,4))</f>
        <v>0.59299999999999997</v>
      </c>
      <c r="BQ8645" s="157">
        <f>IF('1b-NaturalGas'!$T$91="no","not applicable (based on previous answers)",ROUND(BL8645,4))</f>
        <v>0.59299999999999997</v>
      </c>
    </row>
    <row r="8646" spans="30:69" x14ac:dyDescent="0.25">
      <c r="AD8646" s="157">
        <f t="shared" si="285"/>
        <v>0.59500000000000042</v>
      </c>
      <c r="AE8646" s="157">
        <f>IF('1a-Electricity'!$T$77="no","",ROUND(AD8646,4))</f>
        <v>0.59499999999999997</v>
      </c>
      <c r="AF8646" s="157">
        <f>IF('1a-Electricity'!$T$78="no","",ROUND(AD8646,4))</f>
        <v>0.59499999999999997</v>
      </c>
      <c r="AG8646" s="157">
        <f>IF('1a-Electricity'!$T$79="no","",ROUND(AD8646,4))</f>
        <v>0.59499999999999997</v>
      </c>
      <c r="BL8646" s="157">
        <f t="shared" si="286"/>
        <v>0.59400000000000042</v>
      </c>
      <c r="BM8646" s="157">
        <f>IF('1b-NaturalGas'!$T$87="no","",ROUND(BL8646,4))</f>
        <v>0.59399999999999997</v>
      </c>
      <c r="BN8646" s="157">
        <f>IF('1b-NaturalGas'!$T$88="no","",ROUND(BL8646,4))</f>
        <v>0.59399999999999997</v>
      </c>
      <c r="BO8646" s="157">
        <f>IF('1b-NaturalGas'!$T$89="no","",ROUND(BL8646,4))</f>
        <v>0.59399999999999997</v>
      </c>
      <c r="BP8646" s="157">
        <f>IF('1b-NaturalGas'!$T$90="no","not applicable (based on previous answers)",ROUND(BL8646,4))</f>
        <v>0.59399999999999997</v>
      </c>
      <c r="BQ8646" s="157">
        <f>IF('1b-NaturalGas'!$T$91="no","not applicable (based on previous answers)",ROUND(BL8646,4))</f>
        <v>0.59399999999999997</v>
      </c>
    </row>
    <row r="8647" spans="30:69" x14ac:dyDescent="0.25">
      <c r="AD8647" s="157">
        <f t="shared" si="285"/>
        <v>0.59600000000000042</v>
      </c>
      <c r="AE8647" s="157">
        <f>IF('1a-Electricity'!$T$77="no","",ROUND(AD8647,4))</f>
        <v>0.59599999999999997</v>
      </c>
      <c r="AF8647" s="157">
        <f>IF('1a-Electricity'!$T$78="no","",ROUND(AD8647,4))</f>
        <v>0.59599999999999997</v>
      </c>
      <c r="AG8647" s="157">
        <f>IF('1a-Electricity'!$T$79="no","",ROUND(AD8647,4))</f>
        <v>0.59599999999999997</v>
      </c>
      <c r="BL8647" s="157">
        <f t="shared" si="286"/>
        <v>0.59500000000000042</v>
      </c>
      <c r="BM8647" s="157">
        <f>IF('1b-NaturalGas'!$T$87="no","",ROUND(BL8647,4))</f>
        <v>0.59499999999999997</v>
      </c>
      <c r="BN8647" s="157">
        <f>IF('1b-NaturalGas'!$T$88="no","",ROUND(BL8647,4))</f>
        <v>0.59499999999999997</v>
      </c>
      <c r="BO8647" s="157">
        <f>IF('1b-NaturalGas'!$T$89="no","",ROUND(BL8647,4))</f>
        <v>0.59499999999999997</v>
      </c>
      <c r="BP8647" s="157">
        <f>IF('1b-NaturalGas'!$T$90="no","not applicable (based on previous answers)",ROUND(BL8647,4))</f>
        <v>0.59499999999999997</v>
      </c>
      <c r="BQ8647" s="157">
        <f>IF('1b-NaturalGas'!$T$91="no","not applicable (based on previous answers)",ROUND(BL8647,4))</f>
        <v>0.59499999999999997</v>
      </c>
    </row>
    <row r="8648" spans="30:69" x14ac:dyDescent="0.25">
      <c r="AD8648" s="157">
        <f t="shared" si="285"/>
        <v>0.59700000000000042</v>
      </c>
      <c r="AE8648" s="157">
        <f>IF('1a-Electricity'!$T$77="no","",ROUND(AD8648,4))</f>
        <v>0.59699999999999998</v>
      </c>
      <c r="AF8648" s="157">
        <f>IF('1a-Electricity'!$T$78="no","",ROUND(AD8648,4))</f>
        <v>0.59699999999999998</v>
      </c>
      <c r="AG8648" s="157">
        <f>IF('1a-Electricity'!$T$79="no","",ROUND(AD8648,4))</f>
        <v>0.59699999999999998</v>
      </c>
      <c r="BL8648" s="157">
        <f t="shared" si="286"/>
        <v>0.59600000000000042</v>
      </c>
      <c r="BM8648" s="157">
        <f>IF('1b-NaturalGas'!$T$87="no","",ROUND(BL8648,4))</f>
        <v>0.59599999999999997</v>
      </c>
      <c r="BN8648" s="157">
        <f>IF('1b-NaturalGas'!$T$88="no","",ROUND(BL8648,4))</f>
        <v>0.59599999999999997</v>
      </c>
      <c r="BO8648" s="157">
        <f>IF('1b-NaturalGas'!$T$89="no","",ROUND(BL8648,4))</f>
        <v>0.59599999999999997</v>
      </c>
      <c r="BP8648" s="157">
        <f>IF('1b-NaturalGas'!$T$90="no","not applicable (based on previous answers)",ROUND(BL8648,4))</f>
        <v>0.59599999999999997</v>
      </c>
      <c r="BQ8648" s="157">
        <f>IF('1b-NaturalGas'!$T$91="no","not applicable (based on previous answers)",ROUND(BL8648,4))</f>
        <v>0.59599999999999997</v>
      </c>
    </row>
    <row r="8649" spans="30:69" x14ac:dyDescent="0.25">
      <c r="AD8649" s="157">
        <f t="shared" si="285"/>
        <v>0.59800000000000042</v>
      </c>
      <c r="AE8649" s="157">
        <f>IF('1a-Electricity'!$T$77="no","",ROUND(AD8649,4))</f>
        <v>0.59799999999999998</v>
      </c>
      <c r="AF8649" s="157">
        <f>IF('1a-Electricity'!$T$78="no","",ROUND(AD8649,4))</f>
        <v>0.59799999999999998</v>
      </c>
      <c r="AG8649" s="157">
        <f>IF('1a-Electricity'!$T$79="no","",ROUND(AD8649,4))</f>
        <v>0.59799999999999998</v>
      </c>
      <c r="BL8649" s="157">
        <f t="shared" si="286"/>
        <v>0.59700000000000042</v>
      </c>
      <c r="BM8649" s="157">
        <f>IF('1b-NaturalGas'!$T$87="no","",ROUND(BL8649,4))</f>
        <v>0.59699999999999998</v>
      </c>
      <c r="BN8649" s="157">
        <f>IF('1b-NaturalGas'!$T$88="no","",ROUND(BL8649,4))</f>
        <v>0.59699999999999998</v>
      </c>
      <c r="BO8649" s="157">
        <f>IF('1b-NaturalGas'!$T$89="no","",ROUND(BL8649,4))</f>
        <v>0.59699999999999998</v>
      </c>
      <c r="BP8649" s="157">
        <f>IF('1b-NaturalGas'!$T$90="no","not applicable (based on previous answers)",ROUND(BL8649,4))</f>
        <v>0.59699999999999998</v>
      </c>
      <c r="BQ8649" s="157">
        <f>IF('1b-NaturalGas'!$T$91="no","not applicable (based on previous answers)",ROUND(BL8649,4))</f>
        <v>0.59699999999999998</v>
      </c>
    </row>
    <row r="8650" spans="30:69" x14ac:dyDescent="0.25">
      <c r="AD8650" s="157">
        <f t="shared" si="285"/>
        <v>0.59900000000000042</v>
      </c>
      <c r="AE8650" s="157">
        <f>IF('1a-Electricity'!$T$77="no","",ROUND(AD8650,4))</f>
        <v>0.59899999999999998</v>
      </c>
      <c r="AF8650" s="157">
        <f>IF('1a-Electricity'!$T$78="no","",ROUND(AD8650,4))</f>
        <v>0.59899999999999998</v>
      </c>
      <c r="AG8650" s="157">
        <f>IF('1a-Electricity'!$T$79="no","",ROUND(AD8650,4))</f>
        <v>0.59899999999999998</v>
      </c>
      <c r="BL8650" s="157">
        <f t="shared" si="286"/>
        <v>0.59800000000000042</v>
      </c>
      <c r="BM8650" s="157">
        <f>IF('1b-NaturalGas'!$T$87="no","",ROUND(BL8650,4))</f>
        <v>0.59799999999999998</v>
      </c>
      <c r="BN8650" s="157">
        <f>IF('1b-NaturalGas'!$T$88="no","",ROUND(BL8650,4))</f>
        <v>0.59799999999999998</v>
      </c>
      <c r="BO8650" s="157">
        <f>IF('1b-NaturalGas'!$T$89="no","",ROUND(BL8650,4))</f>
        <v>0.59799999999999998</v>
      </c>
      <c r="BP8650" s="157">
        <f>IF('1b-NaturalGas'!$T$90="no","not applicable (based on previous answers)",ROUND(BL8650,4))</f>
        <v>0.59799999999999998</v>
      </c>
      <c r="BQ8650" s="157">
        <f>IF('1b-NaturalGas'!$T$91="no","not applicable (based on previous answers)",ROUND(BL8650,4))</f>
        <v>0.59799999999999998</v>
      </c>
    </row>
    <row r="8651" spans="30:69" x14ac:dyDescent="0.25">
      <c r="AD8651" s="157">
        <f t="shared" si="285"/>
        <v>0.60000000000000042</v>
      </c>
      <c r="AE8651" s="157">
        <f>IF('1a-Electricity'!$T$77="no","",ROUND(AD8651,4))</f>
        <v>0.6</v>
      </c>
      <c r="AF8651" s="157">
        <f>IF('1a-Electricity'!$T$78="no","",ROUND(AD8651,4))</f>
        <v>0.6</v>
      </c>
      <c r="AG8651" s="157">
        <f>IF('1a-Electricity'!$T$79="no","",ROUND(AD8651,4))</f>
        <v>0.6</v>
      </c>
      <c r="BL8651" s="157">
        <f t="shared" si="286"/>
        <v>0.59900000000000042</v>
      </c>
      <c r="BM8651" s="157">
        <f>IF('1b-NaturalGas'!$T$87="no","",ROUND(BL8651,4))</f>
        <v>0.59899999999999998</v>
      </c>
      <c r="BN8651" s="157">
        <f>IF('1b-NaturalGas'!$T$88="no","",ROUND(BL8651,4))</f>
        <v>0.59899999999999998</v>
      </c>
      <c r="BO8651" s="157">
        <f>IF('1b-NaturalGas'!$T$89="no","",ROUND(BL8651,4))</f>
        <v>0.59899999999999998</v>
      </c>
      <c r="BP8651" s="157">
        <f>IF('1b-NaturalGas'!$T$90="no","not applicable (based on previous answers)",ROUND(BL8651,4))</f>
        <v>0.59899999999999998</v>
      </c>
      <c r="BQ8651" s="157">
        <f>IF('1b-NaturalGas'!$T$91="no","not applicable (based on previous answers)",ROUND(BL8651,4))</f>
        <v>0.59899999999999998</v>
      </c>
    </row>
    <row r="8652" spans="30:69" x14ac:dyDescent="0.25">
      <c r="AD8652" s="157">
        <f t="shared" si="285"/>
        <v>0.60100000000000042</v>
      </c>
      <c r="AE8652" s="157">
        <f>IF('1a-Electricity'!$T$77="no","",ROUND(AD8652,4))</f>
        <v>0.60099999999999998</v>
      </c>
      <c r="AF8652" s="157">
        <f>IF('1a-Electricity'!$T$78="no","",ROUND(AD8652,4))</f>
        <v>0.60099999999999998</v>
      </c>
      <c r="AG8652" s="157">
        <f>IF('1a-Electricity'!$T$79="no","",ROUND(AD8652,4))</f>
        <v>0.60099999999999998</v>
      </c>
      <c r="BL8652" s="157">
        <f t="shared" si="286"/>
        <v>0.60000000000000042</v>
      </c>
      <c r="BM8652" s="157">
        <f>IF('1b-NaturalGas'!$T$87="no","",ROUND(BL8652,4))</f>
        <v>0.6</v>
      </c>
      <c r="BN8652" s="157">
        <f>IF('1b-NaturalGas'!$T$88="no","",ROUND(BL8652,4))</f>
        <v>0.6</v>
      </c>
      <c r="BO8652" s="157">
        <f>IF('1b-NaturalGas'!$T$89="no","",ROUND(BL8652,4))</f>
        <v>0.6</v>
      </c>
      <c r="BP8652" s="157">
        <f>IF('1b-NaturalGas'!$T$90="no","not applicable (based on previous answers)",ROUND(BL8652,4))</f>
        <v>0.6</v>
      </c>
      <c r="BQ8652" s="157">
        <f>IF('1b-NaturalGas'!$T$91="no","not applicable (based on previous answers)",ROUND(BL8652,4))</f>
        <v>0.6</v>
      </c>
    </row>
    <row r="8653" spans="30:69" x14ac:dyDescent="0.25">
      <c r="AD8653" s="157">
        <f t="shared" si="285"/>
        <v>0.60200000000000042</v>
      </c>
      <c r="AE8653" s="157">
        <f>IF('1a-Electricity'!$T$77="no","",ROUND(AD8653,4))</f>
        <v>0.60199999999999998</v>
      </c>
      <c r="AF8653" s="157">
        <f>IF('1a-Electricity'!$T$78="no","",ROUND(AD8653,4))</f>
        <v>0.60199999999999998</v>
      </c>
      <c r="AG8653" s="157">
        <f>IF('1a-Electricity'!$T$79="no","",ROUND(AD8653,4))</f>
        <v>0.60199999999999998</v>
      </c>
      <c r="BL8653" s="157">
        <f t="shared" si="286"/>
        <v>0.60100000000000042</v>
      </c>
      <c r="BM8653" s="157">
        <f>IF('1b-NaturalGas'!$T$87="no","",ROUND(BL8653,4))</f>
        <v>0.60099999999999998</v>
      </c>
      <c r="BN8653" s="157">
        <f>IF('1b-NaturalGas'!$T$88="no","",ROUND(BL8653,4))</f>
        <v>0.60099999999999998</v>
      </c>
      <c r="BO8653" s="157">
        <f>IF('1b-NaturalGas'!$T$89="no","",ROUND(BL8653,4))</f>
        <v>0.60099999999999998</v>
      </c>
      <c r="BP8653" s="157">
        <f>IF('1b-NaturalGas'!$T$90="no","not applicable (based on previous answers)",ROUND(BL8653,4))</f>
        <v>0.60099999999999998</v>
      </c>
      <c r="BQ8653" s="157">
        <f>IF('1b-NaturalGas'!$T$91="no","not applicable (based on previous answers)",ROUND(BL8653,4))</f>
        <v>0.60099999999999998</v>
      </c>
    </row>
    <row r="8654" spans="30:69" x14ac:dyDescent="0.25">
      <c r="AD8654" s="157">
        <f t="shared" si="285"/>
        <v>0.60300000000000042</v>
      </c>
      <c r="AE8654" s="157">
        <f>IF('1a-Electricity'!$T$77="no","",ROUND(AD8654,4))</f>
        <v>0.60299999999999998</v>
      </c>
      <c r="AF8654" s="157">
        <f>IF('1a-Electricity'!$T$78="no","",ROUND(AD8654,4))</f>
        <v>0.60299999999999998</v>
      </c>
      <c r="AG8654" s="157">
        <f>IF('1a-Electricity'!$T$79="no","",ROUND(AD8654,4))</f>
        <v>0.60299999999999998</v>
      </c>
      <c r="BL8654" s="157">
        <f t="shared" si="286"/>
        <v>0.60200000000000042</v>
      </c>
      <c r="BM8654" s="157">
        <f>IF('1b-NaturalGas'!$T$87="no","",ROUND(BL8654,4))</f>
        <v>0.60199999999999998</v>
      </c>
      <c r="BN8654" s="157">
        <f>IF('1b-NaturalGas'!$T$88="no","",ROUND(BL8654,4))</f>
        <v>0.60199999999999998</v>
      </c>
      <c r="BO8654" s="157">
        <f>IF('1b-NaturalGas'!$T$89="no","",ROUND(BL8654,4))</f>
        <v>0.60199999999999998</v>
      </c>
      <c r="BP8654" s="157">
        <f>IF('1b-NaturalGas'!$T$90="no","not applicable (based on previous answers)",ROUND(BL8654,4))</f>
        <v>0.60199999999999998</v>
      </c>
      <c r="BQ8654" s="157">
        <f>IF('1b-NaturalGas'!$T$91="no","not applicable (based on previous answers)",ROUND(BL8654,4))</f>
        <v>0.60199999999999998</v>
      </c>
    </row>
    <row r="8655" spans="30:69" x14ac:dyDescent="0.25">
      <c r="AD8655" s="157">
        <f t="shared" si="285"/>
        <v>0.60400000000000043</v>
      </c>
      <c r="AE8655" s="157">
        <f>IF('1a-Electricity'!$T$77="no","",ROUND(AD8655,4))</f>
        <v>0.60399999999999998</v>
      </c>
      <c r="AF8655" s="157">
        <f>IF('1a-Electricity'!$T$78="no","",ROUND(AD8655,4))</f>
        <v>0.60399999999999998</v>
      </c>
      <c r="AG8655" s="157">
        <f>IF('1a-Electricity'!$T$79="no","",ROUND(AD8655,4))</f>
        <v>0.60399999999999998</v>
      </c>
      <c r="BL8655" s="157">
        <f t="shared" si="286"/>
        <v>0.60300000000000042</v>
      </c>
      <c r="BM8655" s="157">
        <f>IF('1b-NaturalGas'!$T$87="no","",ROUND(BL8655,4))</f>
        <v>0.60299999999999998</v>
      </c>
      <c r="BN8655" s="157">
        <f>IF('1b-NaturalGas'!$T$88="no","",ROUND(BL8655,4))</f>
        <v>0.60299999999999998</v>
      </c>
      <c r="BO8655" s="157">
        <f>IF('1b-NaturalGas'!$T$89="no","",ROUND(BL8655,4))</f>
        <v>0.60299999999999998</v>
      </c>
      <c r="BP8655" s="157">
        <f>IF('1b-NaturalGas'!$T$90="no","not applicable (based on previous answers)",ROUND(BL8655,4))</f>
        <v>0.60299999999999998</v>
      </c>
      <c r="BQ8655" s="157">
        <f>IF('1b-NaturalGas'!$T$91="no","not applicable (based on previous answers)",ROUND(BL8655,4))</f>
        <v>0.60299999999999998</v>
      </c>
    </row>
    <row r="8656" spans="30:69" x14ac:dyDescent="0.25">
      <c r="AD8656" s="157">
        <f t="shared" si="285"/>
        <v>0.60500000000000043</v>
      </c>
      <c r="AE8656" s="157">
        <f>IF('1a-Electricity'!$T$77="no","",ROUND(AD8656,4))</f>
        <v>0.60499999999999998</v>
      </c>
      <c r="AF8656" s="157">
        <f>IF('1a-Electricity'!$T$78="no","",ROUND(AD8656,4))</f>
        <v>0.60499999999999998</v>
      </c>
      <c r="AG8656" s="157">
        <f>IF('1a-Electricity'!$T$79="no","",ROUND(AD8656,4))</f>
        <v>0.60499999999999998</v>
      </c>
      <c r="BL8656" s="157">
        <f t="shared" si="286"/>
        <v>0.60400000000000043</v>
      </c>
      <c r="BM8656" s="157">
        <f>IF('1b-NaturalGas'!$T$87="no","",ROUND(BL8656,4))</f>
        <v>0.60399999999999998</v>
      </c>
      <c r="BN8656" s="157">
        <f>IF('1b-NaturalGas'!$T$88="no","",ROUND(BL8656,4))</f>
        <v>0.60399999999999998</v>
      </c>
      <c r="BO8656" s="157">
        <f>IF('1b-NaturalGas'!$T$89="no","",ROUND(BL8656,4))</f>
        <v>0.60399999999999998</v>
      </c>
      <c r="BP8656" s="157">
        <f>IF('1b-NaturalGas'!$T$90="no","not applicable (based on previous answers)",ROUND(BL8656,4))</f>
        <v>0.60399999999999998</v>
      </c>
      <c r="BQ8656" s="157">
        <f>IF('1b-NaturalGas'!$T$91="no","not applicable (based on previous answers)",ROUND(BL8656,4))</f>
        <v>0.60399999999999998</v>
      </c>
    </row>
    <row r="8657" spans="30:69" x14ac:dyDescent="0.25">
      <c r="AD8657" s="157">
        <f t="shared" si="285"/>
        <v>0.60600000000000043</v>
      </c>
      <c r="AE8657" s="157">
        <f>IF('1a-Electricity'!$T$77="no","",ROUND(AD8657,4))</f>
        <v>0.60599999999999998</v>
      </c>
      <c r="AF8657" s="157">
        <f>IF('1a-Electricity'!$T$78="no","",ROUND(AD8657,4))</f>
        <v>0.60599999999999998</v>
      </c>
      <c r="AG8657" s="157">
        <f>IF('1a-Electricity'!$T$79="no","",ROUND(AD8657,4))</f>
        <v>0.60599999999999998</v>
      </c>
      <c r="BL8657" s="157">
        <f t="shared" si="286"/>
        <v>0.60500000000000043</v>
      </c>
      <c r="BM8657" s="157">
        <f>IF('1b-NaturalGas'!$T$87="no","",ROUND(BL8657,4))</f>
        <v>0.60499999999999998</v>
      </c>
      <c r="BN8657" s="157">
        <f>IF('1b-NaturalGas'!$T$88="no","",ROUND(BL8657,4))</f>
        <v>0.60499999999999998</v>
      </c>
      <c r="BO8657" s="157">
        <f>IF('1b-NaturalGas'!$T$89="no","",ROUND(BL8657,4))</f>
        <v>0.60499999999999998</v>
      </c>
      <c r="BP8657" s="157">
        <f>IF('1b-NaturalGas'!$T$90="no","not applicable (based on previous answers)",ROUND(BL8657,4))</f>
        <v>0.60499999999999998</v>
      </c>
      <c r="BQ8657" s="157">
        <f>IF('1b-NaturalGas'!$T$91="no","not applicable (based on previous answers)",ROUND(BL8657,4))</f>
        <v>0.60499999999999998</v>
      </c>
    </row>
    <row r="8658" spans="30:69" x14ac:dyDescent="0.25">
      <c r="AD8658" s="157">
        <f t="shared" si="285"/>
        <v>0.60700000000000043</v>
      </c>
      <c r="AE8658" s="157">
        <f>IF('1a-Electricity'!$T$77="no","",ROUND(AD8658,4))</f>
        <v>0.60699999999999998</v>
      </c>
      <c r="AF8658" s="157">
        <f>IF('1a-Electricity'!$T$78="no","",ROUND(AD8658,4))</f>
        <v>0.60699999999999998</v>
      </c>
      <c r="AG8658" s="157">
        <f>IF('1a-Electricity'!$T$79="no","",ROUND(AD8658,4))</f>
        <v>0.60699999999999998</v>
      </c>
      <c r="BL8658" s="157">
        <f t="shared" si="286"/>
        <v>0.60600000000000043</v>
      </c>
      <c r="BM8658" s="157">
        <f>IF('1b-NaturalGas'!$T$87="no","",ROUND(BL8658,4))</f>
        <v>0.60599999999999998</v>
      </c>
      <c r="BN8658" s="157">
        <f>IF('1b-NaturalGas'!$T$88="no","",ROUND(BL8658,4))</f>
        <v>0.60599999999999998</v>
      </c>
      <c r="BO8658" s="157">
        <f>IF('1b-NaturalGas'!$T$89="no","",ROUND(BL8658,4))</f>
        <v>0.60599999999999998</v>
      </c>
      <c r="BP8658" s="157">
        <f>IF('1b-NaturalGas'!$T$90="no","not applicable (based on previous answers)",ROUND(BL8658,4))</f>
        <v>0.60599999999999998</v>
      </c>
      <c r="BQ8658" s="157">
        <f>IF('1b-NaturalGas'!$T$91="no","not applicable (based on previous answers)",ROUND(BL8658,4))</f>
        <v>0.60599999999999998</v>
      </c>
    </row>
    <row r="8659" spans="30:69" x14ac:dyDescent="0.25">
      <c r="AD8659" s="157">
        <f t="shared" si="285"/>
        <v>0.60800000000000043</v>
      </c>
      <c r="AE8659" s="157">
        <f>IF('1a-Electricity'!$T$77="no","",ROUND(AD8659,4))</f>
        <v>0.60799999999999998</v>
      </c>
      <c r="AF8659" s="157">
        <f>IF('1a-Electricity'!$T$78="no","",ROUND(AD8659,4))</f>
        <v>0.60799999999999998</v>
      </c>
      <c r="AG8659" s="157">
        <f>IF('1a-Electricity'!$T$79="no","",ROUND(AD8659,4))</f>
        <v>0.60799999999999998</v>
      </c>
      <c r="BL8659" s="157">
        <f t="shared" si="286"/>
        <v>0.60700000000000043</v>
      </c>
      <c r="BM8659" s="157">
        <f>IF('1b-NaturalGas'!$T$87="no","",ROUND(BL8659,4))</f>
        <v>0.60699999999999998</v>
      </c>
      <c r="BN8659" s="157">
        <f>IF('1b-NaturalGas'!$T$88="no","",ROUND(BL8659,4))</f>
        <v>0.60699999999999998</v>
      </c>
      <c r="BO8659" s="157">
        <f>IF('1b-NaturalGas'!$T$89="no","",ROUND(BL8659,4))</f>
        <v>0.60699999999999998</v>
      </c>
      <c r="BP8659" s="157">
        <f>IF('1b-NaturalGas'!$T$90="no","not applicable (based on previous answers)",ROUND(BL8659,4))</f>
        <v>0.60699999999999998</v>
      </c>
      <c r="BQ8659" s="157">
        <f>IF('1b-NaturalGas'!$T$91="no","not applicable (based on previous answers)",ROUND(BL8659,4))</f>
        <v>0.60699999999999998</v>
      </c>
    </row>
    <row r="8660" spans="30:69" x14ac:dyDescent="0.25">
      <c r="AD8660" s="157">
        <f t="shared" si="285"/>
        <v>0.60900000000000043</v>
      </c>
      <c r="AE8660" s="157">
        <f>IF('1a-Electricity'!$T$77="no","",ROUND(AD8660,4))</f>
        <v>0.60899999999999999</v>
      </c>
      <c r="AF8660" s="157">
        <f>IF('1a-Electricity'!$T$78="no","",ROUND(AD8660,4))</f>
        <v>0.60899999999999999</v>
      </c>
      <c r="AG8660" s="157">
        <f>IF('1a-Electricity'!$T$79="no","",ROUND(AD8660,4))</f>
        <v>0.60899999999999999</v>
      </c>
      <c r="BL8660" s="157">
        <f t="shared" si="286"/>
        <v>0.60800000000000043</v>
      </c>
      <c r="BM8660" s="157">
        <f>IF('1b-NaturalGas'!$T$87="no","",ROUND(BL8660,4))</f>
        <v>0.60799999999999998</v>
      </c>
      <c r="BN8660" s="157">
        <f>IF('1b-NaturalGas'!$T$88="no","",ROUND(BL8660,4))</f>
        <v>0.60799999999999998</v>
      </c>
      <c r="BO8660" s="157">
        <f>IF('1b-NaturalGas'!$T$89="no","",ROUND(BL8660,4))</f>
        <v>0.60799999999999998</v>
      </c>
      <c r="BP8660" s="157">
        <f>IF('1b-NaturalGas'!$T$90="no","not applicable (based on previous answers)",ROUND(BL8660,4))</f>
        <v>0.60799999999999998</v>
      </c>
      <c r="BQ8660" s="157">
        <f>IF('1b-NaturalGas'!$T$91="no","not applicable (based on previous answers)",ROUND(BL8660,4))</f>
        <v>0.60799999999999998</v>
      </c>
    </row>
    <row r="8661" spans="30:69" x14ac:dyDescent="0.25">
      <c r="AD8661" s="157">
        <f t="shared" si="285"/>
        <v>0.61000000000000043</v>
      </c>
      <c r="AE8661" s="157">
        <f>IF('1a-Electricity'!$T$77="no","",ROUND(AD8661,4))</f>
        <v>0.61</v>
      </c>
      <c r="AF8661" s="157">
        <f>IF('1a-Electricity'!$T$78="no","",ROUND(AD8661,4))</f>
        <v>0.61</v>
      </c>
      <c r="AG8661" s="157">
        <f>IF('1a-Electricity'!$T$79="no","",ROUND(AD8661,4))</f>
        <v>0.61</v>
      </c>
      <c r="BL8661" s="157">
        <f t="shared" si="286"/>
        <v>0.60900000000000043</v>
      </c>
      <c r="BM8661" s="157">
        <f>IF('1b-NaturalGas'!$T$87="no","",ROUND(BL8661,4))</f>
        <v>0.60899999999999999</v>
      </c>
      <c r="BN8661" s="157">
        <f>IF('1b-NaturalGas'!$T$88="no","",ROUND(BL8661,4))</f>
        <v>0.60899999999999999</v>
      </c>
      <c r="BO8661" s="157">
        <f>IF('1b-NaturalGas'!$T$89="no","",ROUND(BL8661,4))</f>
        <v>0.60899999999999999</v>
      </c>
      <c r="BP8661" s="157">
        <f>IF('1b-NaturalGas'!$T$90="no","not applicable (based on previous answers)",ROUND(BL8661,4))</f>
        <v>0.60899999999999999</v>
      </c>
      <c r="BQ8661" s="157">
        <f>IF('1b-NaturalGas'!$T$91="no","not applicable (based on previous answers)",ROUND(BL8661,4))</f>
        <v>0.60899999999999999</v>
      </c>
    </row>
    <row r="8662" spans="30:69" x14ac:dyDescent="0.25">
      <c r="AD8662" s="157">
        <f t="shared" si="285"/>
        <v>0.61100000000000043</v>
      </c>
      <c r="AE8662" s="157">
        <f>IF('1a-Electricity'!$T$77="no","",ROUND(AD8662,4))</f>
        <v>0.61099999999999999</v>
      </c>
      <c r="AF8662" s="157">
        <f>IF('1a-Electricity'!$T$78="no","",ROUND(AD8662,4))</f>
        <v>0.61099999999999999</v>
      </c>
      <c r="AG8662" s="157">
        <f>IF('1a-Electricity'!$T$79="no","",ROUND(AD8662,4))</f>
        <v>0.61099999999999999</v>
      </c>
      <c r="BL8662" s="157">
        <f t="shared" si="286"/>
        <v>0.61000000000000043</v>
      </c>
      <c r="BM8662" s="157">
        <f>IF('1b-NaturalGas'!$T$87="no","",ROUND(BL8662,4))</f>
        <v>0.61</v>
      </c>
      <c r="BN8662" s="157">
        <f>IF('1b-NaturalGas'!$T$88="no","",ROUND(BL8662,4))</f>
        <v>0.61</v>
      </c>
      <c r="BO8662" s="157">
        <f>IF('1b-NaturalGas'!$T$89="no","",ROUND(BL8662,4))</f>
        <v>0.61</v>
      </c>
      <c r="BP8662" s="157">
        <f>IF('1b-NaturalGas'!$T$90="no","not applicable (based on previous answers)",ROUND(BL8662,4))</f>
        <v>0.61</v>
      </c>
      <c r="BQ8662" s="157">
        <f>IF('1b-NaturalGas'!$T$91="no","not applicable (based on previous answers)",ROUND(BL8662,4))</f>
        <v>0.61</v>
      </c>
    </row>
    <row r="8663" spans="30:69" x14ac:dyDescent="0.25">
      <c r="AD8663" s="157">
        <f t="shared" si="285"/>
        <v>0.61200000000000043</v>
      </c>
      <c r="AE8663" s="157">
        <f>IF('1a-Electricity'!$T$77="no","",ROUND(AD8663,4))</f>
        <v>0.61199999999999999</v>
      </c>
      <c r="AF8663" s="157">
        <f>IF('1a-Electricity'!$T$78="no","",ROUND(AD8663,4))</f>
        <v>0.61199999999999999</v>
      </c>
      <c r="AG8663" s="157">
        <f>IF('1a-Electricity'!$T$79="no","",ROUND(AD8663,4))</f>
        <v>0.61199999999999999</v>
      </c>
      <c r="BL8663" s="157">
        <f t="shared" si="286"/>
        <v>0.61100000000000043</v>
      </c>
      <c r="BM8663" s="157">
        <f>IF('1b-NaturalGas'!$T$87="no","",ROUND(BL8663,4))</f>
        <v>0.61099999999999999</v>
      </c>
      <c r="BN8663" s="157">
        <f>IF('1b-NaturalGas'!$T$88="no","",ROUND(BL8663,4))</f>
        <v>0.61099999999999999</v>
      </c>
      <c r="BO8663" s="157">
        <f>IF('1b-NaturalGas'!$T$89="no","",ROUND(BL8663,4))</f>
        <v>0.61099999999999999</v>
      </c>
      <c r="BP8663" s="157">
        <f>IF('1b-NaturalGas'!$T$90="no","not applicable (based on previous answers)",ROUND(BL8663,4))</f>
        <v>0.61099999999999999</v>
      </c>
      <c r="BQ8663" s="157">
        <f>IF('1b-NaturalGas'!$T$91="no","not applicable (based on previous answers)",ROUND(BL8663,4))</f>
        <v>0.61099999999999999</v>
      </c>
    </row>
    <row r="8664" spans="30:69" x14ac:dyDescent="0.25">
      <c r="AD8664" s="157">
        <f t="shared" si="285"/>
        <v>0.61300000000000043</v>
      </c>
      <c r="AE8664" s="157">
        <f>IF('1a-Electricity'!$T$77="no","",ROUND(AD8664,4))</f>
        <v>0.61299999999999999</v>
      </c>
      <c r="AF8664" s="157">
        <f>IF('1a-Electricity'!$T$78="no","",ROUND(AD8664,4))</f>
        <v>0.61299999999999999</v>
      </c>
      <c r="AG8664" s="157">
        <f>IF('1a-Electricity'!$T$79="no","",ROUND(AD8664,4))</f>
        <v>0.61299999999999999</v>
      </c>
      <c r="BL8664" s="157">
        <f t="shared" si="286"/>
        <v>0.61200000000000043</v>
      </c>
      <c r="BM8664" s="157">
        <f>IF('1b-NaturalGas'!$T$87="no","",ROUND(BL8664,4))</f>
        <v>0.61199999999999999</v>
      </c>
      <c r="BN8664" s="157">
        <f>IF('1b-NaturalGas'!$T$88="no","",ROUND(BL8664,4))</f>
        <v>0.61199999999999999</v>
      </c>
      <c r="BO8664" s="157">
        <f>IF('1b-NaturalGas'!$T$89="no","",ROUND(BL8664,4))</f>
        <v>0.61199999999999999</v>
      </c>
      <c r="BP8664" s="157">
        <f>IF('1b-NaturalGas'!$T$90="no","not applicable (based on previous answers)",ROUND(BL8664,4))</f>
        <v>0.61199999999999999</v>
      </c>
      <c r="BQ8664" s="157">
        <f>IF('1b-NaturalGas'!$T$91="no","not applicable (based on previous answers)",ROUND(BL8664,4))</f>
        <v>0.61199999999999999</v>
      </c>
    </row>
    <row r="8665" spans="30:69" x14ac:dyDescent="0.25">
      <c r="AD8665" s="157">
        <f t="shared" si="285"/>
        <v>0.61400000000000043</v>
      </c>
      <c r="AE8665" s="157">
        <f>IF('1a-Electricity'!$T$77="no","",ROUND(AD8665,4))</f>
        <v>0.61399999999999999</v>
      </c>
      <c r="AF8665" s="157">
        <f>IF('1a-Electricity'!$T$78="no","",ROUND(AD8665,4))</f>
        <v>0.61399999999999999</v>
      </c>
      <c r="AG8665" s="157">
        <f>IF('1a-Electricity'!$T$79="no","",ROUND(AD8665,4))</f>
        <v>0.61399999999999999</v>
      </c>
      <c r="BL8665" s="157">
        <f t="shared" si="286"/>
        <v>0.61300000000000043</v>
      </c>
      <c r="BM8665" s="157">
        <f>IF('1b-NaturalGas'!$T$87="no","",ROUND(BL8665,4))</f>
        <v>0.61299999999999999</v>
      </c>
      <c r="BN8665" s="157">
        <f>IF('1b-NaturalGas'!$T$88="no","",ROUND(BL8665,4))</f>
        <v>0.61299999999999999</v>
      </c>
      <c r="BO8665" s="157">
        <f>IF('1b-NaturalGas'!$T$89="no","",ROUND(BL8665,4))</f>
        <v>0.61299999999999999</v>
      </c>
      <c r="BP8665" s="157">
        <f>IF('1b-NaturalGas'!$T$90="no","not applicable (based on previous answers)",ROUND(BL8665,4))</f>
        <v>0.61299999999999999</v>
      </c>
      <c r="BQ8665" s="157">
        <f>IF('1b-NaturalGas'!$T$91="no","not applicable (based on previous answers)",ROUND(BL8665,4))</f>
        <v>0.61299999999999999</v>
      </c>
    </row>
    <row r="8666" spans="30:69" x14ac:dyDescent="0.25">
      <c r="AD8666" s="157">
        <f t="shared" si="285"/>
        <v>0.61500000000000044</v>
      </c>
      <c r="AE8666" s="157">
        <f>IF('1a-Electricity'!$T$77="no","",ROUND(AD8666,4))</f>
        <v>0.61499999999999999</v>
      </c>
      <c r="AF8666" s="157">
        <f>IF('1a-Electricity'!$T$78="no","",ROUND(AD8666,4))</f>
        <v>0.61499999999999999</v>
      </c>
      <c r="AG8666" s="157">
        <f>IF('1a-Electricity'!$T$79="no","",ROUND(AD8666,4))</f>
        <v>0.61499999999999999</v>
      </c>
      <c r="BL8666" s="157">
        <f t="shared" si="286"/>
        <v>0.61400000000000043</v>
      </c>
      <c r="BM8666" s="157">
        <f>IF('1b-NaturalGas'!$T$87="no","",ROUND(BL8666,4))</f>
        <v>0.61399999999999999</v>
      </c>
      <c r="BN8666" s="157">
        <f>IF('1b-NaturalGas'!$T$88="no","",ROUND(BL8666,4))</f>
        <v>0.61399999999999999</v>
      </c>
      <c r="BO8666" s="157">
        <f>IF('1b-NaturalGas'!$T$89="no","",ROUND(BL8666,4))</f>
        <v>0.61399999999999999</v>
      </c>
      <c r="BP8666" s="157">
        <f>IF('1b-NaturalGas'!$T$90="no","not applicable (based on previous answers)",ROUND(BL8666,4))</f>
        <v>0.61399999999999999</v>
      </c>
      <c r="BQ8666" s="157">
        <f>IF('1b-NaturalGas'!$T$91="no","not applicable (based on previous answers)",ROUND(BL8666,4))</f>
        <v>0.61399999999999999</v>
      </c>
    </row>
    <row r="8667" spans="30:69" x14ac:dyDescent="0.25">
      <c r="AD8667" s="157">
        <f t="shared" si="285"/>
        <v>0.61600000000000044</v>
      </c>
      <c r="AE8667" s="157">
        <f>IF('1a-Electricity'!$T$77="no","",ROUND(AD8667,4))</f>
        <v>0.61599999999999999</v>
      </c>
      <c r="AF8667" s="157">
        <f>IF('1a-Electricity'!$T$78="no","",ROUND(AD8667,4))</f>
        <v>0.61599999999999999</v>
      </c>
      <c r="AG8667" s="157">
        <f>IF('1a-Electricity'!$T$79="no","",ROUND(AD8667,4))</f>
        <v>0.61599999999999999</v>
      </c>
      <c r="BL8667" s="157">
        <f t="shared" si="286"/>
        <v>0.61500000000000044</v>
      </c>
      <c r="BM8667" s="157">
        <f>IF('1b-NaturalGas'!$T$87="no","",ROUND(BL8667,4))</f>
        <v>0.61499999999999999</v>
      </c>
      <c r="BN8667" s="157">
        <f>IF('1b-NaturalGas'!$T$88="no","",ROUND(BL8667,4))</f>
        <v>0.61499999999999999</v>
      </c>
      <c r="BO8667" s="157">
        <f>IF('1b-NaturalGas'!$T$89="no","",ROUND(BL8667,4))</f>
        <v>0.61499999999999999</v>
      </c>
      <c r="BP8667" s="157">
        <f>IF('1b-NaturalGas'!$T$90="no","not applicable (based on previous answers)",ROUND(BL8667,4))</f>
        <v>0.61499999999999999</v>
      </c>
      <c r="BQ8667" s="157">
        <f>IF('1b-NaturalGas'!$T$91="no","not applicable (based on previous answers)",ROUND(BL8667,4))</f>
        <v>0.61499999999999999</v>
      </c>
    </row>
    <row r="8668" spans="30:69" x14ac:dyDescent="0.25">
      <c r="AD8668" s="157">
        <f t="shared" si="285"/>
        <v>0.61700000000000044</v>
      </c>
      <c r="AE8668" s="157">
        <f>IF('1a-Electricity'!$T$77="no","",ROUND(AD8668,4))</f>
        <v>0.61699999999999999</v>
      </c>
      <c r="AF8668" s="157">
        <f>IF('1a-Electricity'!$T$78="no","",ROUND(AD8668,4))</f>
        <v>0.61699999999999999</v>
      </c>
      <c r="AG8668" s="157">
        <f>IF('1a-Electricity'!$T$79="no","",ROUND(AD8668,4))</f>
        <v>0.61699999999999999</v>
      </c>
      <c r="BL8668" s="157">
        <f t="shared" si="286"/>
        <v>0.61600000000000044</v>
      </c>
      <c r="BM8668" s="157">
        <f>IF('1b-NaturalGas'!$T$87="no","",ROUND(BL8668,4))</f>
        <v>0.61599999999999999</v>
      </c>
      <c r="BN8668" s="157">
        <f>IF('1b-NaturalGas'!$T$88="no","",ROUND(BL8668,4))</f>
        <v>0.61599999999999999</v>
      </c>
      <c r="BO8668" s="157">
        <f>IF('1b-NaturalGas'!$T$89="no","",ROUND(BL8668,4))</f>
        <v>0.61599999999999999</v>
      </c>
      <c r="BP8668" s="157">
        <f>IF('1b-NaturalGas'!$T$90="no","not applicable (based on previous answers)",ROUND(BL8668,4))</f>
        <v>0.61599999999999999</v>
      </c>
      <c r="BQ8668" s="157">
        <f>IF('1b-NaturalGas'!$T$91="no","not applicable (based on previous answers)",ROUND(BL8668,4))</f>
        <v>0.61599999999999999</v>
      </c>
    </row>
    <row r="8669" spans="30:69" x14ac:dyDescent="0.25">
      <c r="AD8669" s="157">
        <f t="shared" si="285"/>
        <v>0.61800000000000044</v>
      </c>
      <c r="AE8669" s="157">
        <f>IF('1a-Electricity'!$T$77="no","",ROUND(AD8669,4))</f>
        <v>0.61799999999999999</v>
      </c>
      <c r="AF8669" s="157">
        <f>IF('1a-Electricity'!$T$78="no","",ROUND(AD8669,4))</f>
        <v>0.61799999999999999</v>
      </c>
      <c r="AG8669" s="157">
        <f>IF('1a-Electricity'!$T$79="no","",ROUND(AD8669,4))</f>
        <v>0.61799999999999999</v>
      </c>
      <c r="BL8669" s="157">
        <f t="shared" si="286"/>
        <v>0.61700000000000044</v>
      </c>
      <c r="BM8669" s="157">
        <f>IF('1b-NaturalGas'!$T$87="no","",ROUND(BL8669,4))</f>
        <v>0.61699999999999999</v>
      </c>
      <c r="BN8669" s="157">
        <f>IF('1b-NaturalGas'!$T$88="no","",ROUND(BL8669,4))</f>
        <v>0.61699999999999999</v>
      </c>
      <c r="BO8669" s="157">
        <f>IF('1b-NaturalGas'!$T$89="no","",ROUND(BL8669,4))</f>
        <v>0.61699999999999999</v>
      </c>
      <c r="BP8669" s="157">
        <f>IF('1b-NaturalGas'!$T$90="no","not applicable (based on previous answers)",ROUND(BL8669,4))</f>
        <v>0.61699999999999999</v>
      </c>
      <c r="BQ8669" s="157">
        <f>IF('1b-NaturalGas'!$T$91="no","not applicable (based on previous answers)",ROUND(BL8669,4))</f>
        <v>0.61699999999999999</v>
      </c>
    </row>
    <row r="8670" spans="30:69" x14ac:dyDescent="0.25">
      <c r="AD8670" s="157">
        <f t="shared" si="285"/>
        <v>0.61900000000000044</v>
      </c>
      <c r="AE8670" s="157">
        <f>IF('1a-Electricity'!$T$77="no","",ROUND(AD8670,4))</f>
        <v>0.61899999999999999</v>
      </c>
      <c r="AF8670" s="157">
        <f>IF('1a-Electricity'!$T$78="no","",ROUND(AD8670,4))</f>
        <v>0.61899999999999999</v>
      </c>
      <c r="AG8670" s="157">
        <f>IF('1a-Electricity'!$T$79="no","",ROUND(AD8670,4))</f>
        <v>0.61899999999999999</v>
      </c>
      <c r="BL8670" s="157">
        <f t="shared" si="286"/>
        <v>0.61800000000000044</v>
      </c>
      <c r="BM8670" s="157">
        <f>IF('1b-NaturalGas'!$T$87="no","",ROUND(BL8670,4))</f>
        <v>0.61799999999999999</v>
      </c>
      <c r="BN8670" s="157">
        <f>IF('1b-NaturalGas'!$T$88="no","",ROUND(BL8670,4))</f>
        <v>0.61799999999999999</v>
      </c>
      <c r="BO8670" s="157">
        <f>IF('1b-NaturalGas'!$T$89="no","",ROUND(BL8670,4))</f>
        <v>0.61799999999999999</v>
      </c>
      <c r="BP8670" s="157">
        <f>IF('1b-NaturalGas'!$T$90="no","not applicable (based on previous answers)",ROUND(BL8670,4))</f>
        <v>0.61799999999999999</v>
      </c>
      <c r="BQ8670" s="157">
        <f>IF('1b-NaturalGas'!$T$91="no","not applicable (based on previous answers)",ROUND(BL8670,4))</f>
        <v>0.61799999999999999</v>
      </c>
    </row>
    <row r="8671" spans="30:69" x14ac:dyDescent="0.25">
      <c r="AD8671" s="157">
        <f t="shared" si="285"/>
        <v>0.62000000000000044</v>
      </c>
      <c r="AE8671" s="157">
        <f>IF('1a-Electricity'!$T$77="no","",ROUND(AD8671,4))</f>
        <v>0.62</v>
      </c>
      <c r="AF8671" s="157">
        <f>IF('1a-Electricity'!$T$78="no","",ROUND(AD8671,4))</f>
        <v>0.62</v>
      </c>
      <c r="AG8671" s="157">
        <f>IF('1a-Electricity'!$T$79="no","",ROUND(AD8671,4))</f>
        <v>0.62</v>
      </c>
      <c r="BL8671" s="157">
        <f t="shared" si="286"/>
        <v>0.61900000000000044</v>
      </c>
      <c r="BM8671" s="157">
        <f>IF('1b-NaturalGas'!$T$87="no","",ROUND(BL8671,4))</f>
        <v>0.61899999999999999</v>
      </c>
      <c r="BN8671" s="157">
        <f>IF('1b-NaturalGas'!$T$88="no","",ROUND(BL8671,4))</f>
        <v>0.61899999999999999</v>
      </c>
      <c r="BO8671" s="157">
        <f>IF('1b-NaturalGas'!$T$89="no","",ROUND(BL8671,4))</f>
        <v>0.61899999999999999</v>
      </c>
      <c r="BP8671" s="157">
        <f>IF('1b-NaturalGas'!$T$90="no","not applicable (based on previous answers)",ROUND(BL8671,4))</f>
        <v>0.61899999999999999</v>
      </c>
      <c r="BQ8671" s="157">
        <f>IF('1b-NaturalGas'!$T$91="no","not applicable (based on previous answers)",ROUND(BL8671,4))</f>
        <v>0.61899999999999999</v>
      </c>
    </row>
    <row r="8672" spans="30:69" x14ac:dyDescent="0.25">
      <c r="AD8672" s="157">
        <f t="shared" si="285"/>
        <v>0.62100000000000044</v>
      </c>
      <c r="AE8672" s="157">
        <f>IF('1a-Electricity'!$T$77="no","",ROUND(AD8672,4))</f>
        <v>0.621</v>
      </c>
      <c r="AF8672" s="157">
        <f>IF('1a-Electricity'!$T$78="no","",ROUND(AD8672,4))</f>
        <v>0.621</v>
      </c>
      <c r="AG8672" s="157">
        <f>IF('1a-Electricity'!$T$79="no","",ROUND(AD8672,4))</f>
        <v>0.621</v>
      </c>
      <c r="BL8672" s="157">
        <f t="shared" si="286"/>
        <v>0.62000000000000044</v>
      </c>
      <c r="BM8672" s="157">
        <f>IF('1b-NaturalGas'!$T$87="no","",ROUND(BL8672,4))</f>
        <v>0.62</v>
      </c>
      <c r="BN8672" s="157">
        <f>IF('1b-NaturalGas'!$T$88="no","",ROUND(BL8672,4))</f>
        <v>0.62</v>
      </c>
      <c r="BO8672" s="157">
        <f>IF('1b-NaturalGas'!$T$89="no","",ROUND(BL8672,4))</f>
        <v>0.62</v>
      </c>
      <c r="BP8672" s="157">
        <f>IF('1b-NaturalGas'!$T$90="no","not applicable (based on previous answers)",ROUND(BL8672,4))</f>
        <v>0.62</v>
      </c>
      <c r="BQ8672" s="157">
        <f>IF('1b-NaturalGas'!$T$91="no","not applicable (based on previous answers)",ROUND(BL8672,4))</f>
        <v>0.62</v>
      </c>
    </row>
    <row r="8673" spans="30:69" x14ac:dyDescent="0.25">
      <c r="AD8673" s="157">
        <f t="shared" si="285"/>
        <v>0.62200000000000044</v>
      </c>
      <c r="AE8673" s="157">
        <f>IF('1a-Electricity'!$T$77="no","",ROUND(AD8673,4))</f>
        <v>0.622</v>
      </c>
      <c r="AF8673" s="157">
        <f>IF('1a-Electricity'!$T$78="no","",ROUND(AD8673,4))</f>
        <v>0.622</v>
      </c>
      <c r="AG8673" s="157">
        <f>IF('1a-Electricity'!$T$79="no","",ROUND(AD8673,4))</f>
        <v>0.622</v>
      </c>
      <c r="BL8673" s="157">
        <f t="shared" si="286"/>
        <v>0.62100000000000044</v>
      </c>
      <c r="BM8673" s="157">
        <f>IF('1b-NaturalGas'!$T$87="no","",ROUND(BL8673,4))</f>
        <v>0.621</v>
      </c>
      <c r="BN8673" s="157">
        <f>IF('1b-NaturalGas'!$T$88="no","",ROUND(BL8673,4))</f>
        <v>0.621</v>
      </c>
      <c r="BO8673" s="157">
        <f>IF('1b-NaturalGas'!$T$89="no","",ROUND(BL8673,4))</f>
        <v>0.621</v>
      </c>
      <c r="BP8673" s="157">
        <f>IF('1b-NaturalGas'!$T$90="no","not applicable (based on previous answers)",ROUND(BL8673,4))</f>
        <v>0.621</v>
      </c>
      <c r="BQ8673" s="157">
        <f>IF('1b-NaturalGas'!$T$91="no","not applicable (based on previous answers)",ROUND(BL8673,4))</f>
        <v>0.621</v>
      </c>
    </row>
    <row r="8674" spans="30:69" x14ac:dyDescent="0.25">
      <c r="AD8674" s="157">
        <f t="shared" si="285"/>
        <v>0.62300000000000044</v>
      </c>
      <c r="AE8674" s="157">
        <f>IF('1a-Electricity'!$T$77="no","",ROUND(AD8674,4))</f>
        <v>0.623</v>
      </c>
      <c r="AF8674" s="157">
        <f>IF('1a-Electricity'!$T$78="no","",ROUND(AD8674,4))</f>
        <v>0.623</v>
      </c>
      <c r="AG8674" s="157">
        <f>IF('1a-Electricity'!$T$79="no","",ROUND(AD8674,4))</f>
        <v>0.623</v>
      </c>
      <c r="BL8674" s="157">
        <f t="shared" si="286"/>
        <v>0.62200000000000044</v>
      </c>
      <c r="BM8674" s="157">
        <f>IF('1b-NaturalGas'!$T$87="no","",ROUND(BL8674,4))</f>
        <v>0.622</v>
      </c>
      <c r="BN8674" s="157">
        <f>IF('1b-NaturalGas'!$T$88="no","",ROUND(BL8674,4))</f>
        <v>0.622</v>
      </c>
      <c r="BO8674" s="157">
        <f>IF('1b-NaturalGas'!$T$89="no","",ROUND(BL8674,4))</f>
        <v>0.622</v>
      </c>
      <c r="BP8674" s="157">
        <f>IF('1b-NaturalGas'!$T$90="no","not applicable (based on previous answers)",ROUND(BL8674,4))</f>
        <v>0.622</v>
      </c>
      <c r="BQ8674" s="157">
        <f>IF('1b-NaturalGas'!$T$91="no","not applicable (based on previous answers)",ROUND(BL8674,4))</f>
        <v>0.622</v>
      </c>
    </row>
    <row r="8675" spans="30:69" x14ac:dyDescent="0.25">
      <c r="AD8675" s="157">
        <f t="shared" si="285"/>
        <v>0.62400000000000044</v>
      </c>
      <c r="AE8675" s="157">
        <f>IF('1a-Electricity'!$T$77="no","",ROUND(AD8675,4))</f>
        <v>0.624</v>
      </c>
      <c r="AF8675" s="157">
        <f>IF('1a-Electricity'!$T$78="no","",ROUND(AD8675,4))</f>
        <v>0.624</v>
      </c>
      <c r="AG8675" s="157">
        <f>IF('1a-Electricity'!$T$79="no","",ROUND(AD8675,4))</f>
        <v>0.624</v>
      </c>
      <c r="BL8675" s="157">
        <f t="shared" si="286"/>
        <v>0.62300000000000044</v>
      </c>
      <c r="BM8675" s="157">
        <f>IF('1b-NaturalGas'!$T$87="no","",ROUND(BL8675,4))</f>
        <v>0.623</v>
      </c>
      <c r="BN8675" s="157">
        <f>IF('1b-NaturalGas'!$T$88="no","",ROUND(BL8675,4))</f>
        <v>0.623</v>
      </c>
      <c r="BO8675" s="157">
        <f>IF('1b-NaturalGas'!$T$89="no","",ROUND(BL8675,4))</f>
        <v>0.623</v>
      </c>
      <c r="BP8675" s="157">
        <f>IF('1b-NaturalGas'!$T$90="no","not applicable (based on previous answers)",ROUND(BL8675,4))</f>
        <v>0.623</v>
      </c>
      <c r="BQ8675" s="157">
        <f>IF('1b-NaturalGas'!$T$91="no","not applicable (based on previous answers)",ROUND(BL8675,4))</f>
        <v>0.623</v>
      </c>
    </row>
    <row r="8676" spans="30:69" x14ac:dyDescent="0.25">
      <c r="AD8676" s="157">
        <f t="shared" si="285"/>
        <v>0.62500000000000044</v>
      </c>
      <c r="AE8676" s="157">
        <f>IF('1a-Electricity'!$T$77="no","",ROUND(AD8676,4))</f>
        <v>0.625</v>
      </c>
      <c r="AF8676" s="157">
        <f>IF('1a-Electricity'!$T$78="no","",ROUND(AD8676,4))</f>
        <v>0.625</v>
      </c>
      <c r="AG8676" s="157">
        <f>IF('1a-Electricity'!$T$79="no","",ROUND(AD8676,4))</f>
        <v>0.625</v>
      </c>
      <c r="BL8676" s="157">
        <f t="shared" si="286"/>
        <v>0.62400000000000044</v>
      </c>
      <c r="BM8676" s="157">
        <f>IF('1b-NaturalGas'!$T$87="no","",ROUND(BL8676,4))</f>
        <v>0.624</v>
      </c>
      <c r="BN8676" s="157">
        <f>IF('1b-NaturalGas'!$T$88="no","",ROUND(BL8676,4))</f>
        <v>0.624</v>
      </c>
      <c r="BO8676" s="157">
        <f>IF('1b-NaturalGas'!$T$89="no","",ROUND(BL8676,4))</f>
        <v>0.624</v>
      </c>
      <c r="BP8676" s="157">
        <f>IF('1b-NaturalGas'!$T$90="no","not applicable (based on previous answers)",ROUND(BL8676,4))</f>
        <v>0.624</v>
      </c>
      <c r="BQ8676" s="157">
        <f>IF('1b-NaturalGas'!$T$91="no","not applicable (based on previous answers)",ROUND(BL8676,4))</f>
        <v>0.624</v>
      </c>
    </row>
    <row r="8677" spans="30:69" x14ac:dyDescent="0.25">
      <c r="AD8677" s="157">
        <f t="shared" si="285"/>
        <v>0.62600000000000044</v>
      </c>
      <c r="AE8677" s="157">
        <f>IF('1a-Electricity'!$T$77="no","",ROUND(AD8677,4))</f>
        <v>0.626</v>
      </c>
      <c r="AF8677" s="157">
        <f>IF('1a-Electricity'!$T$78="no","",ROUND(AD8677,4))</f>
        <v>0.626</v>
      </c>
      <c r="AG8677" s="157">
        <f>IF('1a-Electricity'!$T$79="no","",ROUND(AD8677,4))</f>
        <v>0.626</v>
      </c>
      <c r="BL8677" s="157">
        <f t="shared" si="286"/>
        <v>0.62500000000000044</v>
      </c>
      <c r="BM8677" s="157">
        <f>IF('1b-NaturalGas'!$T$87="no","",ROUND(BL8677,4))</f>
        <v>0.625</v>
      </c>
      <c r="BN8677" s="157">
        <f>IF('1b-NaturalGas'!$T$88="no","",ROUND(BL8677,4))</f>
        <v>0.625</v>
      </c>
      <c r="BO8677" s="157">
        <f>IF('1b-NaturalGas'!$T$89="no","",ROUND(BL8677,4))</f>
        <v>0.625</v>
      </c>
      <c r="BP8677" s="157">
        <f>IF('1b-NaturalGas'!$T$90="no","not applicable (based on previous answers)",ROUND(BL8677,4))</f>
        <v>0.625</v>
      </c>
      <c r="BQ8677" s="157">
        <f>IF('1b-NaturalGas'!$T$91="no","not applicable (based on previous answers)",ROUND(BL8677,4))</f>
        <v>0.625</v>
      </c>
    </row>
    <row r="8678" spans="30:69" x14ac:dyDescent="0.25">
      <c r="AD8678" s="157">
        <f t="shared" si="285"/>
        <v>0.62700000000000045</v>
      </c>
      <c r="AE8678" s="157">
        <f>IF('1a-Electricity'!$T$77="no","",ROUND(AD8678,4))</f>
        <v>0.627</v>
      </c>
      <c r="AF8678" s="157">
        <f>IF('1a-Electricity'!$T$78="no","",ROUND(AD8678,4))</f>
        <v>0.627</v>
      </c>
      <c r="AG8678" s="157">
        <f>IF('1a-Electricity'!$T$79="no","",ROUND(AD8678,4))</f>
        <v>0.627</v>
      </c>
      <c r="BL8678" s="157">
        <f t="shared" si="286"/>
        <v>0.62600000000000044</v>
      </c>
      <c r="BM8678" s="157">
        <f>IF('1b-NaturalGas'!$T$87="no","",ROUND(BL8678,4))</f>
        <v>0.626</v>
      </c>
      <c r="BN8678" s="157">
        <f>IF('1b-NaturalGas'!$T$88="no","",ROUND(BL8678,4))</f>
        <v>0.626</v>
      </c>
      <c r="BO8678" s="157">
        <f>IF('1b-NaturalGas'!$T$89="no","",ROUND(BL8678,4))</f>
        <v>0.626</v>
      </c>
      <c r="BP8678" s="157">
        <f>IF('1b-NaturalGas'!$T$90="no","not applicable (based on previous answers)",ROUND(BL8678,4))</f>
        <v>0.626</v>
      </c>
      <c r="BQ8678" s="157">
        <f>IF('1b-NaturalGas'!$T$91="no","not applicable (based on previous answers)",ROUND(BL8678,4))</f>
        <v>0.626</v>
      </c>
    </row>
    <row r="8679" spans="30:69" x14ac:dyDescent="0.25">
      <c r="AD8679" s="157">
        <f t="shared" si="285"/>
        <v>0.62800000000000045</v>
      </c>
      <c r="AE8679" s="157">
        <f>IF('1a-Electricity'!$T$77="no","",ROUND(AD8679,4))</f>
        <v>0.628</v>
      </c>
      <c r="AF8679" s="157">
        <f>IF('1a-Electricity'!$T$78="no","",ROUND(AD8679,4))</f>
        <v>0.628</v>
      </c>
      <c r="AG8679" s="157">
        <f>IF('1a-Electricity'!$T$79="no","",ROUND(AD8679,4))</f>
        <v>0.628</v>
      </c>
      <c r="BL8679" s="157">
        <f t="shared" si="286"/>
        <v>0.62700000000000045</v>
      </c>
      <c r="BM8679" s="157">
        <f>IF('1b-NaturalGas'!$T$87="no","",ROUND(BL8679,4))</f>
        <v>0.627</v>
      </c>
      <c r="BN8679" s="157">
        <f>IF('1b-NaturalGas'!$T$88="no","",ROUND(BL8679,4))</f>
        <v>0.627</v>
      </c>
      <c r="BO8679" s="157">
        <f>IF('1b-NaturalGas'!$T$89="no","",ROUND(BL8679,4))</f>
        <v>0.627</v>
      </c>
      <c r="BP8679" s="157">
        <f>IF('1b-NaturalGas'!$T$90="no","not applicable (based on previous answers)",ROUND(BL8679,4))</f>
        <v>0.627</v>
      </c>
      <c r="BQ8679" s="157">
        <f>IF('1b-NaturalGas'!$T$91="no","not applicable (based on previous answers)",ROUND(BL8679,4))</f>
        <v>0.627</v>
      </c>
    </row>
    <row r="8680" spans="30:69" x14ac:dyDescent="0.25">
      <c r="AD8680" s="157">
        <f t="shared" si="285"/>
        <v>0.62900000000000045</v>
      </c>
      <c r="AE8680" s="157">
        <f>IF('1a-Electricity'!$T$77="no","",ROUND(AD8680,4))</f>
        <v>0.629</v>
      </c>
      <c r="AF8680" s="157">
        <f>IF('1a-Electricity'!$T$78="no","",ROUND(AD8680,4))</f>
        <v>0.629</v>
      </c>
      <c r="AG8680" s="157">
        <f>IF('1a-Electricity'!$T$79="no","",ROUND(AD8680,4))</f>
        <v>0.629</v>
      </c>
      <c r="BL8680" s="157">
        <f t="shared" si="286"/>
        <v>0.62800000000000045</v>
      </c>
      <c r="BM8680" s="157">
        <f>IF('1b-NaturalGas'!$T$87="no","",ROUND(BL8680,4))</f>
        <v>0.628</v>
      </c>
      <c r="BN8680" s="157">
        <f>IF('1b-NaturalGas'!$T$88="no","",ROUND(BL8680,4))</f>
        <v>0.628</v>
      </c>
      <c r="BO8680" s="157">
        <f>IF('1b-NaturalGas'!$T$89="no","",ROUND(BL8680,4))</f>
        <v>0.628</v>
      </c>
      <c r="BP8680" s="157">
        <f>IF('1b-NaturalGas'!$T$90="no","not applicable (based on previous answers)",ROUND(BL8680,4))</f>
        <v>0.628</v>
      </c>
      <c r="BQ8680" s="157">
        <f>IF('1b-NaturalGas'!$T$91="no","not applicable (based on previous answers)",ROUND(BL8680,4))</f>
        <v>0.628</v>
      </c>
    </row>
    <row r="8681" spans="30:69" x14ac:dyDescent="0.25">
      <c r="AD8681" s="157">
        <f t="shared" si="285"/>
        <v>0.63000000000000045</v>
      </c>
      <c r="AE8681" s="157">
        <f>IF('1a-Electricity'!$T$77="no","",ROUND(AD8681,4))</f>
        <v>0.63</v>
      </c>
      <c r="AF8681" s="157">
        <f>IF('1a-Electricity'!$T$78="no","",ROUND(AD8681,4))</f>
        <v>0.63</v>
      </c>
      <c r="AG8681" s="157">
        <f>IF('1a-Electricity'!$T$79="no","",ROUND(AD8681,4))</f>
        <v>0.63</v>
      </c>
      <c r="BL8681" s="157">
        <f t="shared" si="286"/>
        <v>0.62900000000000045</v>
      </c>
      <c r="BM8681" s="157">
        <f>IF('1b-NaturalGas'!$T$87="no","",ROUND(BL8681,4))</f>
        <v>0.629</v>
      </c>
      <c r="BN8681" s="157">
        <f>IF('1b-NaturalGas'!$T$88="no","",ROUND(BL8681,4))</f>
        <v>0.629</v>
      </c>
      <c r="BO8681" s="157">
        <f>IF('1b-NaturalGas'!$T$89="no","",ROUND(BL8681,4))</f>
        <v>0.629</v>
      </c>
      <c r="BP8681" s="157">
        <f>IF('1b-NaturalGas'!$T$90="no","not applicable (based on previous answers)",ROUND(BL8681,4))</f>
        <v>0.629</v>
      </c>
      <c r="BQ8681" s="157">
        <f>IF('1b-NaturalGas'!$T$91="no","not applicable (based on previous answers)",ROUND(BL8681,4))</f>
        <v>0.629</v>
      </c>
    </row>
    <row r="8682" spans="30:69" x14ac:dyDescent="0.25">
      <c r="AD8682" s="157">
        <f t="shared" si="285"/>
        <v>0.63100000000000045</v>
      </c>
      <c r="AE8682" s="157">
        <f>IF('1a-Electricity'!$T$77="no","",ROUND(AD8682,4))</f>
        <v>0.63100000000000001</v>
      </c>
      <c r="AF8682" s="157">
        <f>IF('1a-Electricity'!$T$78="no","",ROUND(AD8682,4))</f>
        <v>0.63100000000000001</v>
      </c>
      <c r="AG8682" s="157">
        <f>IF('1a-Electricity'!$T$79="no","",ROUND(AD8682,4))</f>
        <v>0.63100000000000001</v>
      </c>
      <c r="BL8682" s="157">
        <f t="shared" si="286"/>
        <v>0.63000000000000045</v>
      </c>
      <c r="BM8682" s="157">
        <f>IF('1b-NaturalGas'!$T$87="no","",ROUND(BL8682,4))</f>
        <v>0.63</v>
      </c>
      <c r="BN8682" s="157">
        <f>IF('1b-NaturalGas'!$T$88="no","",ROUND(BL8682,4))</f>
        <v>0.63</v>
      </c>
      <c r="BO8682" s="157">
        <f>IF('1b-NaturalGas'!$T$89="no","",ROUND(BL8682,4))</f>
        <v>0.63</v>
      </c>
      <c r="BP8682" s="157">
        <f>IF('1b-NaturalGas'!$T$90="no","not applicable (based on previous answers)",ROUND(BL8682,4))</f>
        <v>0.63</v>
      </c>
      <c r="BQ8682" s="157">
        <f>IF('1b-NaturalGas'!$T$91="no","not applicable (based on previous answers)",ROUND(BL8682,4))</f>
        <v>0.63</v>
      </c>
    </row>
    <row r="8683" spans="30:69" x14ac:dyDescent="0.25">
      <c r="AD8683" s="157">
        <f t="shared" si="285"/>
        <v>0.63200000000000045</v>
      </c>
      <c r="AE8683" s="157">
        <f>IF('1a-Electricity'!$T$77="no","",ROUND(AD8683,4))</f>
        <v>0.63200000000000001</v>
      </c>
      <c r="AF8683" s="157">
        <f>IF('1a-Electricity'!$T$78="no","",ROUND(AD8683,4))</f>
        <v>0.63200000000000001</v>
      </c>
      <c r="AG8683" s="157">
        <f>IF('1a-Electricity'!$T$79="no","",ROUND(AD8683,4))</f>
        <v>0.63200000000000001</v>
      </c>
      <c r="BL8683" s="157">
        <f t="shared" si="286"/>
        <v>0.63100000000000045</v>
      </c>
      <c r="BM8683" s="157">
        <f>IF('1b-NaturalGas'!$T$87="no","",ROUND(BL8683,4))</f>
        <v>0.63100000000000001</v>
      </c>
      <c r="BN8683" s="157">
        <f>IF('1b-NaturalGas'!$T$88="no","",ROUND(BL8683,4))</f>
        <v>0.63100000000000001</v>
      </c>
      <c r="BO8683" s="157">
        <f>IF('1b-NaturalGas'!$T$89="no","",ROUND(BL8683,4))</f>
        <v>0.63100000000000001</v>
      </c>
      <c r="BP8683" s="157">
        <f>IF('1b-NaturalGas'!$T$90="no","not applicable (based on previous answers)",ROUND(BL8683,4))</f>
        <v>0.63100000000000001</v>
      </c>
      <c r="BQ8683" s="157">
        <f>IF('1b-NaturalGas'!$T$91="no","not applicable (based on previous answers)",ROUND(BL8683,4))</f>
        <v>0.63100000000000001</v>
      </c>
    </row>
    <row r="8684" spans="30:69" x14ac:dyDescent="0.25">
      <c r="AD8684" s="157">
        <f t="shared" ref="AD8684:AD8747" si="287">AD8683+0.001</f>
        <v>0.63300000000000045</v>
      </c>
      <c r="AE8684" s="157">
        <f>IF('1a-Electricity'!$T$77="no","",ROUND(AD8684,4))</f>
        <v>0.63300000000000001</v>
      </c>
      <c r="AF8684" s="157">
        <f>IF('1a-Electricity'!$T$78="no","",ROUND(AD8684,4))</f>
        <v>0.63300000000000001</v>
      </c>
      <c r="AG8684" s="157">
        <f>IF('1a-Electricity'!$T$79="no","",ROUND(AD8684,4))</f>
        <v>0.63300000000000001</v>
      </c>
      <c r="BL8684" s="157">
        <f t="shared" si="286"/>
        <v>0.63200000000000045</v>
      </c>
      <c r="BM8684" s="157">
        <f>IF('1b-NaturalGas'!$T$87="no","",ROUND(BL8684,4))</f>
        <v>0.63200000000000001</v>
      </c>
      <c r="BN8684" s="157">
        <f>IF('1b-NaturalGas'!$T$88="no","",ROUND(BL8684,4))</f>
        <v>0.63200000000000001</v>
      </c>
      <c r="BO8684" s="157">
        <f>IF('1b-NaturalGas'!$T$89="no","",ROUND(BL8684,4))</f>
        <v>0.63200000000000001</v>
      </c>
      <c r="BP8684" s="157">
        <f>IF('1b-NaturalGas'!$T$90="no","not applicable (based on previous answers)",ROUND(BL8684,4))</f>
        <v>0.63200000000000001</v>
      </c>
      <c r="BQ8684" s="157">
        <f>IF('1b-NaturalGas'!$T$91="no","not applicable (based on previous answers)",ROUND(BL8684,4))</f>
        <v>0.63200000000000001</v>
      </c>
    </row>
    <row r="8685" spans="30:69" x14ac:dyDescent="0.25">
      <c r="AD8685" s="157">
        <f t="shared" si="287"/>
        <v>0.63400000000000045</v>
      </c>
      <c r="AE8685" s="157">
        <f>IF('1a-Electricity'!$T$77="no","",ROUND(AD8685,4))</f>
        <v>0.63400000000000001</v>
      </c>
      <c r="AF8685" s="157">
        <f>IF('1a-Electricity'!$T$78="no","",ROUND(AD8685,4))</f>
        <v>0.63400000000000001</v>
      </c>
      <c r="AG8685" s="157">
        <f>IF('1a-Electricity'!$T$79="no","",ROUND(AD8685,4))</f>
        <v>0.63400000000000001</v>
      </c>
      <c r="BL8685" s="157">
        <f t="shared" ref="BL8685:BL8748" si="288">BL8684+0.001</f>
        <v>0.63300000000000045</v>
      </c>
      <c r="BM8685" s="157">
        <f>IF('1b-NaturalGas'!$T$87="no","",ROUND(BL8685,4))</f>
        <v>0.63300000000000001</v>
      </c>
      <c r="BN8685" s="157">
        <f>IF('1b-NaturalGas'!$T$88="no","",ROUND(BL8685,4))</f>
        <v>0.63300000000000001</v>
      </c>
      <c r="BO8685" s="157">
        <f>IF('1b-NaturalGas'!$T$89="no","",ROUND(BL8685,4))</f>
        <v>0.63300000000000001</v>
      </c>
      <c r="BP8685" s="157">
        <f>IF('1b-NaturalGas'!$T$90="no","not applicable (based on previous answers)",ROUND(BL8685,4))</f>
        <v>0.63300000000000001</v>
      </c>
      <c r="BQ8685" s="157">
        <f>IF('1b-NaturalGas'!$T$91="no","not applicable (based on previous answers)",ROUND(BL8685,4))</f>
        <v>0.63300000000000001</v>
      </c>
    </row>
    <row r="8686" spans="30:69" x14ac:dyDescent="0.25">
      <c r="AD8686" s="157">
        <f t="shared" si="287"/>
        <v>0.63500000000000045</v>
      </c>
      <c r="AE8686" s="157">
        <f>IF('1a-Electricity'!$T$77="no","",ROUND(AD8686,4))</f>
        <v>0.63500000000000001</v>
      </c>
      <c r="AF8686" s="157">
        <f>IF('1a-Electricity'!$T$78="no","",ROUND(AD8686,4))</f>
        <v>0.63500000000000001</v>
      </c>
      <c r="AG8686" s="157">
        <f>IF('1a-Electricity'!$T$79="no","",ROUND(AD8686,4))</f>
        <v>0.63500000000000001</v>
      </c>
      <c r="BL8686" s="157">
        <f t="shared" si="288"/>
        <v>0.63400000000000045</v>
      </c>
      <c r="BM8686" s="157">
        <f>IF('1b-NaturalGas'!$T$87="no","",ROUND(BL8686,4))</f>
        <v>0.63400000000000001</v>
      </c>
      <c r="BN8686" s="157">
        <f>IF('1b-NaturalGas'!$T$88="no","",ROUND(BL8686,4))</f>
        <v>0.63400000000000001</v>
      </c>
      <c r="BO8686" s="157">
        <f>IF('1b-NaturalGas'!$T$89="no","",ROUND(BL8686,4))</f>
        <v>0.63400000000000001</v>
      </c>
      <c r="BP8686" s="157">
        <f>IF('1b-NaturalGas'!$T$90="no","not applicable (based on previous answers)",ROUND(BL8686,4))</f>
        <v>0.63400000000000001</v>
      </c>
      <c r="BQ8686" s="157">
        <f>IF('1b-NaturalGas'!$T$91="no","not applicable (based on previous answers)",ROUND(BL8686,4))</f>
        <v>0.63400000000000001</v>
      </c>
    </row>
    <row r="8687" spans="30:69" x14ac:dyDescent="0.25">
      <c r="AD8687" s="157">
        <f t="shared" si="287"/>
        <v>0.63600000000000045</v>
      </c>
      <c r="AE8687" s="157">
        <f>IF('1a-Electricity'!$T$77="no","",ROUND(AD8687,4))</f>
        <v>0.63600000000000001</v>
      </c>
      <c r="AF8687" s="157">
        <f>IF('1a-Electricity'!$T$78="no","",ROUND(AD8687,4))</f>
        <v>0.63600000000000001</v>
      </c>
      <c r="AG8687" s="157">
        <f>IF('1a-Electricity'!$T$79="no","",ROUND(AD8687,4))</f>
        <v>0.63600000000000001</v>
      </c>
      <c r="BL8687" s="157">
        <f t="shared" si="288"/>
        <v>0.63500000000000045</v>
      </c>
      <c r="BM8687" s="157">
        <f>IF('1b-NaturalGas'!$T$87="no","",ROUND(BL8687,4))</f>
        <v>0.63500000000000001</v>
      </c>
      <c r="BN8687" s="157">
        <f>IF('1b-NaturalGas'!$T$88="no","",ROUND(BL8687,4))</f>
        <v>0.63500000000000001</v>
      </c>
      <c r="BO8687" s="157">
        <f>IF('1b-NaturalGas'!$T$89="no","",ROUND(BL8687,4))</f>
        <v>0.63500000000000001</v>
      </c>
      <c r="BP8687" s="157">
        <f>IF('1b-NaturalGas'!$T$90="no","not applicable (based on previous answers)",ROUND(BL8687,4))</f>
        <v>0.63500000000000001</v>
      </c>
      <c r="BQ8687" s="157">
        <f>IF('1b-NaturalGas'!$T$91="no","not applicable (based on previous answers)",ROUND(BL8687,4))</f>
        <v>0.63500000000000001</v>
      </c>
    </row>
    <row r="8688" spans="30:69" x14ac:dyDescent="0.25">
      <c r="AD8688" s="157">
        <f t="shared" si="287"/>
        <v>0.63700000000000045</v>
      </c>
      <c r="AE8688" s="157">
        <f>IF('1a-Electricity'!$T$77="no","",ROUND(AD8688,4))</f>
        <v>0.63700000000000001</v>
      </c>
      <c r="AF8688" s="157">
        <f>IF('1a-Electricity'!$T$78="no","",ROUND(AD8688,4))</f>
        <v>0.63700000000000001</v>
      </c>
      <c r="AG8688" s="157">
        <f>IF('1a-Electricity'!$T$79="no","",ROUND(AD8688,4))</f>
        <v>0.63700000000000001</v>
      </c>
      <c r="BL8688" s="157">
        <f t="shared" si="288"/>
        <v>0.63600000000000045</v>
      </c>
      <c r="BM8688" s="157">
        <f>IF('1b-NaturalGas'!$T$87="no","",ROUND(BL8688,4))</f>
        <v>0.63600000000000001</v>
      </c>
      <c r="BN8688" s="157">
        <f>IF('1b-NaturalGas'!$T$88="no","",ROUND(BL8688,4))</f>
        <v>0.63600000000000001</v>
      </c>
      <c r="BO8688" s="157">
        <f>IF('1b-NaturalGas'!$T$89="no","",ROUND(BL8688,4))</f>
        <v>0.63600000000000001</v>
      </c>
      <c r="BP8688" s="157">
        <f>IF('1b-NaturalGas'!$T$90="no","not applicable (based on previous answers)",ROUND(BL8688,4))</f>
        <v>0.63600000000000001</v>
      </c>
      <c r="BQ8688" s="157">
        <f>IF('1b-NaturalGas'!$T$91="no","not applicable (based on previous answers)",ROUND(BL8688,4))</f>
        <v>0.63600000000000001</v>
      </c>
    </row>
    <row r="8689" spans="30:69" x14ac:dyDescent="0.25">
      <c r="AD8689" s="157">
        <f t="shared" si="287"/>
        <v>0.63800000000000046</v>
      </c>
      <c r="AE8689" s="157">
        <f>IF('1a-Electricity'!$T$77="no","",ROUND(AD8689,4))</f>
        <v>0.63800000000000001</v>
      </c>
      <c r="AF8689" s="157">
        <f>IF('1a-Electricity'!$T$78="no","",ROUND(AD8689,4))</f>
        <v>0.63800000000000001</v>
      </c>
      <c r="AG8689" s="157">
        <f>IF('1a-Electricity'!$T$79="no","",ROUND(AD8689,4))</f>
        <v>0.63800000000000001</v>
      </c>
      <c r="BL8689" s="157">
        <f t="shared" si="288"/>
        <v>0.63700000000000045</v>
      </c>
      <c r="BM8689" s="157">
        <f>IF('1b-NaturalGas'!$T$87="no","",ROUND(BL8689,4))</f>
        <v>0.63700000000000001</v>
      </c>
      <c r="BN8689" s="157">
        <f>IF('1b-NaturalGas'!$T$88="no","",ROUND(BL8689,4))</f>
        <v>0.63700000000000001</v>
      </c>
      <c r="BO8689" s="157">
        <f>IF('1b-NaturalGas'!$T$89="no","",ROUND(BL8689,4))</f>
        <v>0.63700000000000001</v>
      </c>
      <c r="BP8689" s="157">
        <f>IF('1b-NaturalGas'!$T$90="no","not applicable (based on previous answers)",ROUND(BL8689,4))</f>
        <v>0.63700000000000001</v>
      </c>
      <c r="BQ8689" s="157">
        <f>IF('1b-NaturalGas'!$T$91="no","not applicable (based on previous answers)",ROUND(BL8689,4))</f>
        <v>0.63700000000000001</v>
      </c>
    </row>
    <row r="8690" spans="30:69" x14ac:dyDescent="0.25">
      <c r="AD8690" s="157">
        <f t="shared" si="287"/>
        <v>0.63900000000000046</v>
      </c>
      <c r="AE8690" s="157">
        <f>IF('1a-Electricity'!$T$77="no","",ROUND(AD8690,4))</f>
        <v>0.63900000000000001</v>
      </c>
      <c r="AF8690" s="157">
        <f>IF('1a-Electricity'!$T$78="no","",ROUND(AD8690,4))</f>
        <v>0.63900000000000001</v>
      </c>
      <c r="AG8690" s="157">
        <f>IF('1a-Electricity'!$T$79="no","",ROUND(AD8690,4))</f>
        <v>0.63900000000000001</v>
      </c>
      <c r="BL8690" s="157">
        <f t="shared" si="288"/>
        <v>0.63800000000000046</v>
      </c>
      <c r="BM8690" s="157">
        <f>IF('1b-NaturalGas'!$T$87="no","",ROUND(BL8690,4))</f>
        <v>0.63800000000000001</v>
      </c>
      <c r="BN8690" s="157">
        <f>IF('1b-NaturalGas'!$T$88="no","",ROUND(BL8690,4))</f>
        <v>0.63800000000000001</v>
      </c>
      <c r="BO8690" s="157">
        <f>IF('1b-NaturalGas'!$T$89="no","",ROUND(BL8690,4))</f>
        <v>0.63800000000000001</v>
      </c>
      <c r="BP8690" s="157">
        <f>IF('1b-NaturalGas'!$T$90="no","not applicable (based on previous answers)",ROUND(BL8690,4))</f>
        <v>0.63800000000000001</v>
      </c>
      <c r="BQ8690" s="157">
        <f>IF('1b-NaturalGas'!$T$91="no","not applicable (based on previous answers)",ROUND(BL8690,4))</f>
        <v>0.63800000000000001</v>
      </c>
    </row>
    <row r="8691" spans="30:69" x14ac:dyDescent="0.25">
      <c r="AD8691" s="157">
        <f t="shared" si="287"/>
        <v>0.64000000000000046</v>
      </c>
      <c r="AE8691" s="157">
        <f>IF('1a-Electricity'!$T$77="no","",ROUND(AD8691,4))</f>
        <v>0.64</v>
      </c>
      <c r="AF8691" s="157">
        <f>IF('1a-Electricity'!$T$78="no","",ROUND(AD8691,4))</f>
        <v>0.64</v>
      </c>
      <c r="AG8691" s="157">
        <f>IF('1a-Electricity'!$T$79="no","",ROUND(AD8691,4))</f>
        <v>0.64</v>
      </c>
      <c r="BL8691" s="157">
        <f t="shared" si="288"/>
        <v>0.63900000000000046</v>
      </c>
      <c r="BM8691" s="157">
        <f>IF('1b-NaturalGas'!$T$87="no","",ROUND(BL8691,4))</f>
        <v>0.63900000000000001</v>
      </c>
      <c r="BN8691" s="157">
        <f>IF('1b-NaturalGas'!$T$88="no","",ROUND(BL8691,4))</f>
        <v>0.63900000000000001</v>
      </c>
      <c r="BO8691" s="157">
        <f>IF('1b-NaturalGas'!$T$89="no","",ROUND(BL8691,4))</f>
        <v>0.63900000000000001</v>
      </c>
      <c r="BP8691" s="157">
        <f>IF('1b-NaturalGas'!$T$90="no","not applicable (based on previous answers)",ROUND(BL8691,4))</f>
        <v>0.63900000000000001</v>
      </c>
      <c r="BQ8691" s="157">
        <f>IF('1b-NaturalGas'!$T$91="no","not applicable (based on previous answers)",ROUND(BL8691,4))</f>
        <v>0.63900000000000001</v>
      </c>
    </row>
    <row r="8692" spans="30:69" x14ac:dyDescent="0.25">
      <c r="AD8692" s="157">
        <f t="shared" si="287"/>
        <v>0.64100000000000046</v>
      </c>
      <c r="AE8692" s="157">
        <f>IF('1a-Electricity'!$T$77="no","",ROUND(AD8692,4))</f>
        <v>0.64100000000000001</v>
      </c>
      <c r="AF8692" s="157">
        <f>IF('1a-Electricity'!$T$78="no","",ROUND(AD8692,4))</f>
        <v>0.64100000000000001</v>
      </c>
      <c r="AG8692" s="157">
        <f>IF('1a-Electricity'!$T$79="no","",ROUND(AD8692,4))</f>
        <v>0.64100000000000001</v>
      </c>
      <c r="BL8692" s="157">
        <f t="shared" si="288"/>
        <v>0.64000000000000046</v>
      </c>
      <c r="BM8692" s="157">
        <f>IF('1b-NaturalGas'!$T$87="no","",ROUND(BL8692,4))</f>
        <v>0.64</v>
      </c>
      <c r="BN8692" s="157">
        <f>IF('1b-NaturalGas'!$T$88="no","",ROUND(BL8692,4))</f>
        <v>0.64</v>
      </c>
      <c r="BO8692" s="157">
        <f>IF('1b-NaturalGas'!$T$89="no","",ROUND(BL8692,4))</f>
        <v>0.64</v>
      </c>
      <c r="BP8692" s="157">
        <f>IF('1b-NaturalGas'!$T$90="no","not applicable (based on previous answers)",ROUND(BL8692,4))</f>
        <v>0.64</v>
      </c>
      <c r="BQ8692" s="157">
        <f>IF('1b-NaturalGas'!$T$91="no","not applicable (based on previous answers)",ROUND(BL8692,4))</f>
        <v>0.64</v>
      </c>
    </row>
    <row r="8693" spans="30:69" x14ac:dyDescent="0.25">
      <c r="AD8693" s="157">
        <f t="shared" si="287"/>
        <v>0.64200000000000046</v>
      </c>
      <c r="AE8693" s="157">
        <f>IF('1a-Electricity'!$T$77="no","",ROUND(AD8693,4))</f>
        <v>0.64200000000000002</v>
      </c>
      <c r="AF8693" s="157">
        <f>IF('1a-Electricity'!$T$78="no","",ROUND(AD8693,4))</f>
        <v>0.64200000000000002</v>
      </c>
      <c r="AG8693" s="157">
        <f>IF('1a-Electricity'!$T$79="no","",ROUND(AD8693,4))</f>
        <v>0.64200000000000002</v>
      </c>
      <c r="BL8693" s="157">
        <f t="shared" si="288"/>
        <v>0.64100000000000046</v>
      </c>
      <c r="BM8693" s="157">
        <f>IF('1b-NaturalGas'!$T$87="no","",ROUND(BL8693,4))</f>
        <v>0.64100000000000001</v>
      </c>
      <c r="BN8693" s="157">
        <f>IF('1b-NaturalGas'!$T$88="no","",ROUND(BL8693,4))</f>
        <v>0.64100000000000001</v>
      </c>
      <c r="BO8693" s="157">
        <f>IF('1b-NaturalGas'!$T$89="no","",ROUND(BL8693,4))</f>
        <v>0.64100000000000001</v>
      </c>
      <c r="BP8693" s="157">
        <f>IF('1b-NaturalGas'!$T$90="no","not applicable (based on previous answers)",ROUND(BL8693,4))</f>
        <v>0.64100000000000001</v>
      </c>
      <c r="BQ8693" s="157">
        <f>IF('1b-NaturalGas'!$T$91="no","not applicable (based on previous answers)",ROUND(BL8693,4))</f>
        <v>0.64100000000000001</v>
      </c>
    </row>
    <row r="8694" spans="30:69" x14ac:dyDescent="0.25">
      <c r="AD8694" s="157">
        <f t="shared" si="287"/>
        <v>0.64300000000000046</v>
      </c>
      <c r="AE8694" s="157">
        <f>IF('1a-Electricity'!$T$77="no","",ROUND(AD8694,4))</f>
        <v>0.64300000000000002</v>
      </c>
      <c r="AF8694" s="157">
        <f>IF('1a-Electricity'!$T$78="no","",ROUND(AD8694,4))</f>
        <v>0.64300000000000002</v>
      </c>
      <c r="AG8694" s="157">
        <f>IF('1a-Electricity'!$T$79="no","",ROUND(AD8694,4))</f>
        <v>0.64300000000000002</v>
      </c>
      <c r="BL8694" s="157">
        <f t="shared" si="288"/>
        <v>0.64200000000000046</v>
      </c>
      <c r="BM8694" s="157">
        <f>IF('1b-NaturalGas'!$T$87="no","",ROUND(BL8694,4))</f>
        <v>0.64200000000000002</v>
      </c>
      <c r="BN8694" s="157">
        <f>IF('1b-NaturalGas'!$T$88="no","",ROUND(BL8694,4))</f>
        <v>0.64200000000000002</v>
      </c>
      <c r="BO8694" s="157">
        <f>IF('1b-NaturalGas'!$T$89="no","",ROUND(BL8694,4))</f>
        <v>0.64200000000000002</v>
      </c>
      <c r="BP8694" s="157">
        <f>IF('1b-NaturalGas'!$T$90="no","not applicable (based on previous answers)",ROUND(BL8694,4))</f>
        <v>0.64200000000000002</v>
      </c>
      <c r="BQ8694" s="157">
        <f>IF('1b-NaturalGas'!$T$91="no","not applicable (based on previous answers)",ROUND(BL8694,4))</f>
        <v>0.64200000000000002</v>
      </c>
    </row>
    <row r="8695" spans="30:69" x14ac:dyDescent="0.25">
      <c r="AD8695" s="157">
        <f t="shared" si="287"/>
        <v>0.64400000000000046</v>
      </c>
      <c r="AE8695" s="157">
        <f>IF('1a-Electricity'!$T$77="no","",ROUND(AD8695,4))</f>
        <v>0.64400000000000002</v>
      </c>
      <c r="AF8695" s="157">
        <f>IF('1a-Electricity'!$T$78="no","",ROUND(AD8695,4))</f>
        <v>0.64400000000000002</v>
      </c>
      <c r="AG8695" s="157">
        <f>IF('1a-Electricity'!$T$79="no","",ROUND(AD8695,4))</f>
        <v>0.64400000000000002</v>
      </c>
      <c r="BL8695" s="157">
        <f t="shared" si="288"/>
        <v>0.64300000000000046</v>
      </c>
      <c r="BM8695" s="157">
        <f>IF('1b-NaturalGas'!$T$87="no","",ROUND(BL8695,4))</f>
        <v>0.64300000000000002</v>
      </c>
      <c r="BN8695" s="157">
        <f>IF('1b-NaturalGas'!$T$88="no","",ROUND(BL8695,4))</f>
        <v>0.64300000000000002</v>
      </c>
      <c r="BO8695" s="157">
        <f>IF('1b-NaturalGas'!$T$89="no","",ROUND(BL8695,4))</f>
        <v>0.64300000000000002</v>
      </c>
      <c r="BP8695" s="157">
        <f>IF('1b-NaturalGas'!$T$90="no","not applicable (based on previous answers)",ROUND(BL8695,4))</f>
        <v>0.64300000000000002</v>
      </c>
      <c r="BQ8695" s="157">
        <f>IF('1b-NaturalGas'!$T$91="no","not applicable (based on previous answers)",ROUND(BL8695,4))</f>
        <v>0.64300000000000002</v>
      </c>
    </row>
    <row r="8696" spans="30:69" x14ac:dyDescent="0.25">
      <c r="AD8696" s="157">
        <f t="shared" si="287"/>
        <v>0.64500000000000046</v>
      </c>
      <c r="AE8696" s="157">
        <f>IF('1a-Electricity'!$T$77="no","",ROUND(AD8696,4))</f>
        <v>0.64500000000000002</v>
      </c>
      <c r="AF8696" s="157">
        <f>IF('1a-Electricity'!$T$78="no","",ROUND(AD8696,4))</f>
        <v>0.64500000000000002</v>
      </c>
      <c r="AG8696" s="157">
        <f>IF('1a-Electricity'!$T$79="no","",ROUND(AD8696,4))</f>
        <v>0.64500000000000002</v>
      </c>
      <c r="BL8696" s="157">
        <f t="shared" si="288"/>
        <v>0.64400000000000046</v>
      </c>
      <c r="BM8696" s="157">
        <f>IF('1b-NaturalGas'!$T$87="no","",ROUND(BL8696,4))</f>
        <v>0.64400000000000002</v>
      </c>
      <c r="BN8696" s="157">
        <f>IF('1b-NaturalGas'!$T$88="no","",ROUND(BL8696,4))</f>
        <v>0.64400000000000002</v>
      </c>
      <c r="BO8696" s="157">
        <f>IF('1b-NaturalGas'!$T$89="no","",ROUND(BL8696,4))</f>
        <v>0.64400000000000002</v>
      </c>
      <c r="BP8696" s="157">
        <f>IF('1b-NaturalGas'!$T$90="no","not applicable (based on previous answers)",ROUND(BL8696,4))</f>
        <v>0.64400000000000002</v>
      </c>
      <c r="BQ8696" s="157">
        <f>IF('1b-NaturalGas'!$T$91="no","not applicable (based on previous answers)",ROUND(BL8696,4))</f>
        <v>0.64400000000000002</v>
      </c>
    </row>
    <row r="8697" spans="30:69" x14ac:dyDescent="0.25">
      <c r="AD8697" s="157">
        <f t="shared" si="287"/>
        <v>0.64600000000000046</v>
      </c>
      <c r="AE8697" s="157">
        <f>IF('1a-Electricity'!$T$77="no","",ROUND(AD8697,4))</f>
        <v>0.64600000000000002</v>
      </c>
      <c r="AF8697" s="157">
        <f>IF('1a-Electricity'!$T$78="no","",ROUND(AD8697,4))</f>
        <v>0.64600000000000002</v>
      </c>
      <c r="AG8697" s="157">
        <f>IF('1a-Electricity'!$T$79="no","",ROUND(AD8697,4))</f>
        <v>0.64600000000000002</v>
      </c>
      <c r="BL8697" s="157">
        <f t="shared" si="288"/>
        <v>0.64500000000000046</v>
      </c>
      <c r="BM8697" s="157">
        <f>IF('1b-NaturalGas'!$T$87="no","",ROUND(BL8697,4))</f>
        <v>0.64500000000000002</v>
      </c>
      <c r="BN8697" s="157">
        <f>IF('1b-NaturalGas'!$T$88="no","",ROUND(BL8697,4))</f>
        <v>0.64500000000000002</v>
      </c>
      <c r="BO8697" s="157">
        <f>IF('1b-NaturalGas'!$T$89="no","",ROUND(BL8697,4))</f>
        <v>0.64500000000000002</v>
      </c>
      <c r="BP8697" s="157">
        <f>IF('1b-NaturalGas'!$T$90="no","not applicable (based on previous answers)",ROUND(BL8697,4))</f>
        <v>0.64500000000000002</v>
      </c>
      <c r="BQ8697" s="157">
        <f>IF('1b-NaturalGas'!$T$91="no","not applicable (based on previous answers)",ROUND(BL8697,4))</f>
        <v>0.64500000000000002</v>
      </c>
    </row>
    <row r="8698" spans="30:69" x14ac:dyDescent="0.25">
      <c r="AD8698" s="157">
        <f t="shared" si="287"/>
        <v>0.64700000000000046</v>
      </c>
      <c r="AE8698" s="157">
        <f>IF('1a-Electricity'!$T$77="no","",ROUND(AD8698,4))</f>
        <v>0.64700000000000002</v>
      </c>
      <c r="AF8698" s="157">
        <f>IF('1a-Electricity'!$T$78="no","",ROUND(AD8698,4))</f>
        <v>0.64700000000000002</v>
      </c>
      <c r="AG8698" s="157">
        <f>IF('1a-Electricity'!$T$79="no","",ROUND(AD8698,4))</f>
        <v>0.64700000000000002</v>
      </c>
      <c r="BL8698" s="157">
        <f t="shared" si="288"/>
        <v>0.64600000000000046</v>
      </c>
      <c r="BM8698" s="157">
        <f>IF('1b-NaturalGas'!$T$87="no","",ROUND(BL8698,4))</f>
        <v>0.64600000000000002</v>
      </c>
      <c r="BN8698" s="157">
        <f>IF('1b-NaturalGas'!$T$88="no","",ROUND(BL8698,4))</f>
        <v>0.64600000000000002</v>
      </c>
      <c r="BO8698" s="157">
        <f>IF('1b-NaturalGas'!$T$89="no","",ROUND(BL8698,4))</f>
        <v>0.64600000000000002</v>
      </c>
      <c r="BP8698" s="157">
        <f>IF('1b-NaturalGas'!$T$90="no","not applicable (based on previous answers)",ROUND(BL8698,4))</f>
        <v>0.64600000000000002</v>
      </c>
      <c r="BQ8698" s="157">
        <f>IF('1b-NaturalGas'!$T$91="no","not applicable (based on previous answers)",ROUND(BL8698,4))</f>
        <v>0.64600000000000002</v>
      </c>
    </row>
    <row r="8699" spans="30:69" x14ac:dyDescent="0.25">
      <c r="AD8699" s="157">
        <f t="shared" si="287"/>
        <v>0.64800000000000046</v>
      </c>
      <c r="AE8699" s="157">
        <f>IF('1a-Electricity'!$T$77="no","",ROUND(AD8699,4))</f>
        <v>0.64800000000000002</v>
      </c>
      <c r="AF8699" s="157">
        <f>IF('1a-Electricity'!$T$78="no","",ROUND(AD8699,4))</f>
        <v>0.64800000000000002</v>
      </c>
      <c r="AG8699" s="157">
        <f>IF('1a-Electricity'!$T$79="no","",ROUND(AD8699,4))</f>
        <v>0.64800000000000002</v>
      </c>
      <c r="BL8699" s="157">
        <f t="shared" si="288"/>
        <v>0.64700000000000046</v>
      </c>
      <c r="BM8699" s="157">
        <f>IF('1b-NaturalGas'!$T$87="no","",ROUND(BL8699,4))</f>
        <v>0.64700000000000002</v>
      </c>
      <c r="BN8699" s="157">
        <f>IF('1b-NaturalGas'!$T$88="no","",ROUND(BL8699,4))</f>
        <v>0.64700000000000002</v>
      </c>
      <c r="BO8699" s="157">
        <f>IF('1b-NaturalGas'!$T$89="no","",ROUND(BL8699,4))</f>
        <v>0.64700000000000002</v>
      </c>
      <c r="BP8699" s="157">
        <f>IF('1b-NaturalGas'!$T$90="no","not applicable (based on previous answers)",ROUND(BL8699,4))</f>
        <v>0.64700000000000002</v>
      </c>
      <c r="BQ8699" s="157">
        <f>IF('1b-NaturalGas'!$T$91="no","not applicable (based on previous answers)",ROUND(BL8699,4))</f>
        <v>0.64700000000000002</v>
      </c>
    </row>
    <row r="8700" spans="30:69" x14ac:dyDescent="0.25">
      <c r="AD8700" s="157">
        <f t="shared" si="287"/>
        <v>0.64900000000000047</v>
      </c>
      <c r="AE8700" s="157">
        <f>IF('1a-Electricity'!$T$77="no","",ROUND(AD8700,4))</f>
        <v>0.64900000000000002</v>
      </c>
      <c r="AF8700" s="157">
        <f>IF('1a-Electricity'!$T$78="no","",ROUND(AD8700,4))</f>
        <v>0.64900000000000002</v>
      </c>
      <c r="AG8700" s="157">
        <f>IF('1a-Electricity'!$T$79="no","",ROUND(AD8700,4))</f>
        <v>0.64900000000000002</v>
      </c>
      <c r="BL8700" s="157">
        <f t="shared" si="288"/>
        <v>0.64800000000000046</v>
      </c>
      <c r="BM8700" s="157">
        <f>IF('1b-NaturalGas'!$T$87="no","",ROUND(BL8700,4))</f>
        <v>0.64800000000000002</v>
      </c>
      <c r="BN8700" s="157">
        <f>IF('1b-NaturalGas'!$T$88="no","",ROUND(BL8700,4))</f>
        <v>0.64800000000000002</v>
      </c>
      <c r="BO8700" s="157">
        <f>IF('1b-NaturalGas'!$T$89="no","",ROUND(BL8700,4))</f>
        <v>0.64800000000000002</v>
      </c>
      <c r="BP8700" s="157">
        <f>IF('1b-NaturalGas'!$T$90="no","not applicable (based on previous answers)",ROUND(BL8700,4))</f>
        <v>0.64800000000000002</v>
      </c>
      <c r="BQ8700" s="157">
        <f>IF('1b-NaturalGas'!$T$91="no","not applicable (based on previous answers)",ROUND(BL8700,4))</f>
        <v>0.64800000000000002</v>
      </c>
    </row>
    <row r="8701" spans="30:69" x14ac:dyDescent="0.25">
      <c r="AD8701" s="157">
        <f t="shared" si="287"/>
        <v>0.65000000000000047</v>
      </c>
      <c r="AE8701" s="157">
        <f>IF('1a-Electricity'!$T$77="no","",ROUND(AD8701,4))</f>
        <v>0.65</v>
      </c>
      <c r="AF8701" s="157">
        <f>IF('1a-Electricity'!$T$78="no","",ROUND(AD8701,4))</f>
        <v>0.65</v>
      </c>
      <c r="AG8701" s="157">
        <f>IF('1a-Electricity'!$T$79="no","",ROUND(AD8701,4))</f>
        <v>0.65</v>
      </c>
      <c r="BL8701" s="157">
        <f t="shared" si="288"/>
        <v>0.64900000000000047</v>
      </c>
      <c r="BM8701" s="157">
        <f>IF('1b-NaturalGas'!$T$87="no","",ROUND(BL8701,4))</f>
        <v>0.64900000000000002</v>
      </c>
      <c r="BN8701" s="157">
        <f>IF('1b-NaturalGas'!$T$88="no","",ROUND(BL8701,4))</f>
        <v>0.64900000000000002</v>
      </c>
      <c r="BO8701" s="157">
        <f>IF('1b-NaturalGas'!$T$89="no","",ROUND(BL8701,4))</f>
        <v>0.64900000000000002</v>
      </c>
      <c r="BP8701" s="157">
        <f>IF('1b-NaturalGas'!$T$90="no","not applicable (based on previous answers)",ROUND(BL8701,4))</f>
        <v>0.64900000000000002</v>
      </c>
      <c r="BQ8701" s="157">
        <f>IF('1b-NaturalGas'!$T$91="no","not applicable (based on previous answers)",ROUND(BL8701,4))</f>
        <v>0.64900000000000002</v>
      </c>
    </row>
    <row r="8702" spans="30:69" x14ac:dyDescent="0.25">
      <c r="AD8702" s="157">
        <f t="shared" si="287"/>
        <v>0.65100000000000047</v>
      </c>
      <c r="AE8702" s="157">
        <f>IF('1a-Electricity'!$T$77="no","",ROUND(AD8702,4))</f>
        <v>0.65100000000000002</v>
      </c>
      <c r="AF8702" s="157">
        <f>IF('1a-Electricity'!$T$78="no","",ROUND(AD8702,4))</f>
        <v>0.65100000000000002</v>
      </c>
      <c r="AG8702" s="157">
        <f>IF('1a-Electricity'!$T$79="no","",ROUND(AD8702,4))</f>
        <v>0.65100000000000002</v>
      </c>
      <c r="BL8702" s="157">
        <f t="shared" si="288"/>
        <v>0.65000000000000047</v>
      </c>
      <c r="BM8702" s="157">
        <f>IF('1b-NaturalGas'!$T$87="no","",ROUND(BL8702,4))</f>
        <v>0.65</v>
      </c>
      <c r="BN8702" s="157">
        <f>IF('1b-NaturalGas'!$T$88="no","",ROUND(BL8702,4))</f>
        <v>0.65</v>
      </c>
      <c r="BO8702" s="157">
        <f>IF('1b-NaturalGas'!$T$89="no","",ROUND(BL8702,4))</f>
        <v>0.65</v>
      </c>
      <c r="BP8702" s="157">
        <f>IF('1b-NaturalGas'!$T$90="no","not applicable (based on previous answers)",ROUND(BL8702,4))</f>
        <v>0.65</v>
      </c>
      <c r="BQ8702" s="157">
        <f>IF('1b-NaturalGas'!$T$91="no","not applicable (based on previous answers)",ROUND(BL8702,4))</f>
        <v>0.65</v>
      </c>
    </row>
    <row r="8703" spans="30:69" x14ac:dyDescent="0.25">
      <c r="AD8703" s="157">
        <f t="shared" si="287"/>
        <v>0.65200000000000047</v>
      </c>
      <c r="AE8703" s="157">
        <f>IF('1a-Electricity'!$T$77="no","",ROUND(AD8703,4))</f>
        <v>0.65200000000000002</v>
      </c>
      <c r="AF8703" s="157">
        <f>IF('1a-Electricity'!$T$78="no","",ROUND(AD8703,4))</f>
        <v>0.65200000000000002</v>
      </c>
      <c r="AG8703" s="157">
        <f>IF('1a-Electricity'!$T$79="no","",ROUND(AD8703,4))</f>
        <v>0.65200000000000002</v>
      </c>
      <c r="BL8703" s="157">
        <f t="shared" si="288"/>
        <v>0.65100000000000047</v>
      </c>
      <c r="BM8703" s="157">
        <f>IF('1b-NaturalGas'!$T$87="no","",ROUND(BL8703,4))</f>
        <v>0.65100000000000002</v>
      </c>
      <c r="BN8703" s="157">
        <f>IF('1b-NaturalGas'!$T$88="no","",ROUND(BL8703,4))</f>
        <v>0.65100000000000002</v>
      </c>
      <c r="BO8703" s="157">
        <f>IF('1b-NaturalGas'!$T$89="no","",ROUND(BL8703,4))</f>
        <v>0.65100000000000002</v>
      </c>
      <c r="BP8703" s="157">
        <f>IF('1b-NaturalGas'!$T$90="no","not applicable (based on previous answers)",ROUND(BL8703,4))</f>
        <v>0.65100000000000002</v>
      </c>
      <c r="BQ8703" s="157">
        <f>IF('1b-NaturalGas'!$T$91="no","not applicable (based on previous answers)",ROUND(BL8703,4))</f>
        <v>0.65100000000000002</v>
      </c>
    </row>
    <row r="8704" spans="30:69" x14ac:dyDescent="0.25">
      <c r="AD8704" s="157">
        <f t="shared" si="287"/>
        <v>0.65300000000000047</v>
      </c>
      <c r="AE8704" s="157">
        <f>IF('1a-Electricity'!$T$77="no","",ROUND(AD8704,4))</f>
        <v>0.65300000000000002</v>
      </c>
      <c r="AF8704" s="157">
        <f>IF('1a-Electricity'!$T$78="no","",ROUND(AD8704,4))</f>
        <v>0.65300000000000002</v>
      </c>
      <c r="AG8704" s="157">
        <f>IF('1a-Electricity'!$T$79="no","",ROUND(AD8704,4))</f>
        <v>0.65300000000000002</v>
      </c>
      <c r="BL8704" s="157">
        <f t="shared" si="288"/>
        <v>0.65200000000000047</v>
      </c>
      <c r="BM8704" s="157">
        <f>IF('1b-NaturalGas'!$T$87="no","",ROUND(BL8704,4))</f>
        <v>0.65200000000000002</v>
      </c>
      <c r="BN8704" s="157">
        <f>IF('1b-NaturalGas'!$T$88="no","",ROUND(BL8704,4))</f>
        <v>0.65200000000000002</v>
      </c>
      <c r="BO8704" s="157">
        <f>IF('1b-NaturalGas'!$T$89="no","",ROUND(BL8704,4))</f>
        <v>0.65200000000000002</v>
      </c>
      <c r="BP8704" s="157">
        <f>IF('1b-NaturalGas'!$T$90="no","not applicable (based on previous answers)",ROUND(BL8704,4))</f>
        <v>0.65200000000000002</v>
      </c>
      <c r="BQ8704" s="157">
        <f>IF('1b-NaturalGas'!$T$91="no","not applicable (based on previous answers)",ROUND(BL8704,4))</f>
        <v>0.65200000000000002</v>
      </c>
    </row>
    <row r="8705" spans="30:69" x14ac:dyDescent="0.25">
      <c r="AD8705" s="157">
        <f t="shared" si="287"/>
        <v>0.65400000000000047</v>
      </c>
      <c r="AE8705" s="157">
        <f>IF('1a-Electricity'!$T$77="no","",ROUND(AD8705,4))</f>
        <v>0.65400000000000003</v>
      </c>
      <c r="AF8705" s="157">
        <f>IF('1a-Electricity'!$T$78="no","",ROUND(AD8705,4))</f>
        <v>0.65400000000000003</v>
      </c>
      <c r="AG8705" s="157">
        <f>IF('1a-Electricity'!$T$79="no","",ROUND(AD8705,4))</f>
        <v>0.65400000000000003</v>
      </c>
      <c r="BL8705" s="157">
        <f t="shared" si="288"/>
        <v>0.65300000000000047</v>
      </c>
      <c r="BM8705" s="157">
        <f>IF('1b-NaturalGas'!$T$87="no","",ROUND(BL8705,4))</f>
        <v>0.65300000000000002</v>
      </c>
      <c r="BN8705" s="157">
        <f>IF('1b-NaturalGas'!$T$88="no","",ROUND(BL8705,4))</f>
        <v>0.65300000000000002</v>
      </c>
      <c r="BO8705" s="157">
        <f>IF('1b-NaturalGas'!$T$89="no","",ROUND(BL8705,4))</f>
        <v>0.65300000000000002</v>
      </c>
      <c r="BP8705" s="157">
        <f>IF('1b-NaturalGas'!$T$90="no","not applicable (based on previous answers)",ROUND(BL8705,4))</f>
        <v>0.65300000000000002</v>
      </c>
      <c r="BQ8705" s="157">
        <f>IF('1b-NaturalGas'!$T$91="no","not applicable (based on previous answers)",ROUND(BL8705,4))</f>
        <v>0.65300000000000002</v>
      </c>
    </row>
    <row r="8706" spans="30:69" x14ac:dyDescent="0.25">
      <c r="AD8706" s="157">
        <f t="shared" si="287"/>
        <v>0.65500000000000047</v>
      </c>
      <c r="AE8706" s="157">
        <f>IF('1a-Electricity'!$T$77="no","",ROUND(AD8706,4))</f>
        <v>0.65500000000000003</v>
      </c>
      <c r="AF8706" s="157">
        <f>IF('1a-Electricity'!$T$78="no","",ROUND(AD8706,4))</f>
        <v>0.65500000000000003</v>
      </c>
      <c r="AG8706" s="157">
        <f>IF('1a-Electricity'!$T$79="no","",ROUND(AD8706,4))</f>
        <v>0.65500000000000003</v>
      </c>
      <c r="BL8706" s="157">
        <f t="shared" si="288"/>
        <v>0.65400000000000047</v>
      </c>
      <c r="BM8706" s="157">
        <f>IF('1b-NaturalGas'!$T$87="no","",ROUND(BL8706,4))</f>
        <v>0.65400000000000003</v>
      </c>
      <c r="BN8706" s="157">
        <f>IF('1b-NaturalGas'!$T$88="no","",ROUND(BL8706,4))</f>
        <v>0.65400000000000003</v>
      </c>
      <c r="BO8706" s="157">
        <f>IF('1b-NaturalGas'!$T$89="no","",ROUND(BL8706,4))</f>
        <v>0.65400000000000003</v>
      </c>
      <c r="BP8706" s="157">
        <f>IF('1b-NaturalGas'!$T$90="no","not applicable (based on previous answers)",ROUND(BL8706,4))</f>
        <v>0.65400000000000003</v>
      </c>
      <c r="BQ8706" s="157">
        <f>IF('1b-NaturalGas'!$T$91="no","not applicable (based on previous answers)",ROUND(BL8706,4))</f>
        <v>0.65400000000000003</v>
      </c>
    </row>
    <row r="8707" spans="30:69" x14ac:dyDescent="0.25">
      <c r="AD8707" s="157">
        <f t="shared" si="287"/>
        <v>0.65600000000000047</v>
      </c>
      <c r="AE8707" s="157">
        <f>IF('1a-Electricity'!$T$77="no","",ROUND(AD8707,4))</f>
        <v>0.65600000000000003</v>
      </c>
      <c r="AF8707" s="157">
        <f>IF('1a-Electricity'!$T$78="no","",ROUND(AD8707,4))</f>
        <v>0.65600000000000003</v>
      </c>
      <c r="AG8707" s="157">
        <f>IF('1a-Electricity'!$T$79="no","",ROUND(AD8707,4))</f>
        <v>0.65600000000000003</v>
      </c>
      <c r="BL8707" s="157">
        <f t="shared" si="288"/>
        <v>0.65500000000000047</v>
      </c>
      <c r="BM8707" s="157">
        <f>IF('1b-NaturalGas'!$T$87="no","",ROUND(BL8707,4))</f>
        <v>0.65500000000000003</v>
      </c>
      <c r="BN8707" s="157">
        <f>IF('1b-NaturalGas'!$T$88="no","",ROUND(BL8707,4))</f>
        <v>0.65500000000000003</v>
      </c>
      <c r="BO8707" s="157">
        <f>IF('1b-NaturalGas'!$T$89="no","",ROUND(BL8707,4))</f>
        <v>0.65500000000000003</v>
      </c>
      <c r="BP8707" s="157">
        <f>IF('1b-NaturalGas'!$T$90="no","not applicable (based on previous answers)",ROUND(BL8707,4))</f>
        <v>0.65500000000000003</v>
      </c>
      <c r="BQ8707" s="157">
        <f>IF('1b-NaturalGas'!$T$91="no","not applicable (based on previous answers)",ROUND(BL8707,4))</f>
        <v>0.65500000000000003</v>
      </c>
    </row>
    <row r="8708" spans="30:69" x14ac:dyDescent="0.25">
      <c r="AD8708" s="157">
        <f t="shared" si="287"/>
        <v>0.65700000000000047</v>
      </c>
      <c r="AE8708" s="157">
        <f>IF('1a-Electricity'!$T$77="no","",ROUND(AD8708,4))</f>
        <v>0.65700000000000003</v>
      </c>
      <c r="AF8708" s="157">
        <f>IF('1a-Electricity'!$T$78="no","",ROUND(AD8708,4))</f>
        <v>0.65700000000000003</v>
      </c>
      <c r="AG8708" s="157">
        <f>IF('1a-Electricity'!$T$79="no","",ROUND(AD8708,4))</f>
        <v>0.65700000000000003</v>
      </c>
      <c r="BL8708" s="157">
        <f t="shared" si="288"/>
        <v>0.65600000000000047</v>
      </c>
      <c r="BM8708" s="157">
        <f>IF('1b-NaturalGas'!$T$87="no","",ROUND(BL8708,4))</f>
        <v>0.65600000000000003</v>
      </c>
      <c r="BN8708" s="157">
        <f>IF('1b-NaturalGas'!$T$88="no","",ROUND(BL8708,4))</f>
        <v>0.65600000000000003</v>
      </c>
      <c r="BO8708" s="157">
        <f>IF('1b-NaturalGas'!$T$89="no","",ROUND(BL8708,4))</f>
        <v>0.65600000000000003</v>
      </c>
      <c r="BP8708" s="157">
        <f>IF('1b-NaturalGas'!$T$90="no","not applicable (based on previous answers)",ROUND(BL8708,4))</f>
        <v>0.65600000000000003</v>
      </c>
      <c r="BQ8708" s="157">
        <f>IF('1b-NaturalGas'!$T$91="no","not applicable (based on previous answers)",ROUND(BL8708,4))</f>
        <v>0.65600000000000003</v>
      </c>
    </row>
    <row r="8709" spans="30:69" x14ac:dyDescent="0.25">
      <c r="AD8709" s="157">
        <f t="shared" si="287"/>
        <v>0.65800000000000047</v>
      </c>
      <c r="AE8709" s="157">
        <f>IF('1a-Electricity'!$T$77="no","",ROUND(AD8709,4))</f>
        <v>0.65800000000000003</v>
      </c>
      <c r="AF8709" s="157">
        <f>IF('1a-Electricity'!$T$78="no","",ROUND(AD8709,4))</f>
        <v>0.65800000000000003</v>
      </c>
      <c r="AG8709" s="157">
        <f>IF('1a-Electricity'!$T$79="no","",ROUND(AD8709,4))</f>
        <v>0.65800000000000003</v>
      </c>
      <c r="BL8709" s="157">
        <f t="shared" si="288"/>
        <v>0.65700000000000047</v>
      </c>
      <c r="BM8709" s="157">
        <f>IF('1b-NaturalGas'!$T$87="no","",ROUND(BL8709,4))</f>
        <v>0.65700000000000003</v>
      </c>
      <c r="BN8709" s="157">
        <f>IF('1b-NaturalGas'!$T$88="no","",ROUND(BL8709,4))</f>
        <v>0.65700000000000003</v>
      </c>
      <c r="BO8709" s="157">
        <f>IF('1b-NaturalGas'!$T$89="no","",ROUND(BL8709,4))</f>
        <v>0.65700000000000003</v>
      </c>
      <c r="BP8709" s="157">
        <f>IF('1b-NaturalGas'!$T$90="no","not applicable (based on previous answers)",ROUND(BL8709,4))</f>
        <v>0.65700000000000003</v>
      </c>
      <c r="BQ8709" s="157">
        <f>IF('1b-NaturalGas'!$T$91="no","not applicable (based on previous answers)",ROUND(BL8709,4))</f>
        <v>0.65700000000000003</v>
      </c>
    </row>
    <row r="8710" spans="30:69" x14ac:dyDescent="0.25">
      <c r="AD8710" s="157">
        <f t="shared" si="287"/>
        <v>0.65900000000000047</v>
      </c>
      <c r="AE8710" s="157">
        <f>IF('1a-Electricity'!$T$77="no","",ROUND(AD8710,4))</f>
        <v>0.65900000000000003</v>
      </c>
      <c r="AF8710" s="157">
        <f>IF('1a-Electricity'!$T$78="no","",ROUND(AD8710,4))</f>
        <v>0.65900000000000003</v>
      </c>
      <c r="AG8710" s="157">
        <f>IF('1a-Electricity'!$T$79="no","",ROUND(AD8710,4))</f>
        <v>0.65900000000000003</v>
      </c>
      <c r="BL8710" s="157">
        <f t="shared" si="288"/>
        <v>0.65800000000000047</v>
      </c>
      <c r="BM8710" s="157">
        <f>IF('1b-NaturalGas'!$T$87="no","",ROUND(BL8710,4))</f>
        <v>0.65800000000000003</v>
      </c>
      <c r="BN8710" s="157">
        <f>IF('1b-NaturalGas'!$T$88="no","",ROUND(BL8710,4))</f>
        <v>0.65800000000000003</v>
      </c>
      <c r="BO8710" s="157">
        <f>IF('1b-NaturalGas'!$T$89="no","",ROUND(BL8710,4))</f>
        <v>0.65800000000000003</v>
      </c>
      <c r="BP8710" s="157">
        <f>IF('1b-NaturalGas'!$T$90="no","not applicable (based on previous answers)",ROUND(BL8710,4))</f>
        <v>0.65800000000000003</v>
      </c>
      <c r="BQ8710" s="157">
        <f>IF('1b-NaturalGas'!$T$91="no","not applicable (based on previous answers)",ROUND(BL8710,4))</f>
        <v>0.65800000000000003</v>
      </c>
    </row>
    <row r="8711" spans="30:69" x14ac:dyDescent="0.25">
      <c r="AD8711" s="157">
        <f t="shared" si="287"/>
        <v>0.66000000000000048</v>
      </c>
      <c r="AE8711" s="157">
        <f>IF('1a-Electricity'!$T$77="no","",ROUND(AD8711,4))</f>
        <v>0.66</v>
      </c>
      <c r="AF8711" s="157">
        <f>IF('1a-Electricity'!$T$78="no","",ROUND(AD8711,4))</f>
        <v>0.66</v>
      </c>
      <c r="AG8711" s="157">
        <f>IF('1a-Electricity'!$T$79="no","",ROUND(AD8711,4))</f>
        <v>0.66</v>
      </c>
      <c r="BL8711" s="157">
        <f t="shared" si="288"/>
        <v>0.65900000000000047</v>
      </c>
      <c r="BM8711" s="157">
        <f>IF('1b-NaturalGas'!$T$87="no","",ROUND(BL8711,4))</f>
        <v>0.65900000000000003</v>
      </c>
      <c r="BN8711" s="157">
        <f>IF('1b-NaturalGas'!$T$88="no","",ROUND(BL8711,4))</f>
        <v>0.65900000000000003</v>
      </c>
      <c r="BO8711" s="157">
        <f>IF('1b-NaturalGas'!$T$89="no","",ROUND(BL8711,4))</f>
        <v>0.65900000000000003</v>
      </c>
      <c r="BP8711" s="157">
        <f>IF('1b-NaturalGas'!$T$90="no","not applicable (based on previous answers)",ROUND(BL8711,4))</f>
        <v>0.65900000000000003</v>
      </c>
      <c r="BQ8711" s="157">
        <f>IF('1b-NaturalGas'!$T$91="no","not applicable (based on previous answers)",ROUND(BL8711,4))</f>
        <v>0.65900000000000003</v>
      </c>
    </row>
    <row r="8712" spans="30:69" x14ac:dyDescent="0.25">
      <c r="AD8712" s="157">
        <f t="shared" si="287"/>
        <v>0.66100000000000048</v>
      </c>
      <c r="AE8712" s="157">
        <f>IF('1a-Electricity'!$T$77="no","",ROUND(AD8712,4))</f>
        <v>0.66100000000000003</v>
      </c>
      <c r="AF8712" s="157">
        <f>IF('1a-Electricity'!$T$78="no","",ROUND(AD8712,4))</f>
        <v>0.66100000000000003</v>
      </c>
      <c r="AG8712" s="157">
        <f>IF('1a-Electricity'!$T$79="no","",ROUND(AD8712,4))</f>
        <v>0.66100000000000003</v>
      </c>
      <c r="BL8712" s="157">
        <f t="shared" si="288"/>
        <v>0.66000000000000048</v>
      </c>
      <c r="BM8712" s="157">
        <f>IF('1b-NaturalGas'!$T$87="no","",ROUND(BL8712,4))</f>
        <v>0.66</v>
      </c>
      <c r="BN8712" s="157">
        <f>IF('1b-NaturalGas'!$T$88="no","",ROUND(BL8712,4))</f>
        <v>0.66</v>
      </c>
      <c r="BO8712" s="157">
        <f>IF('1b-NaturalGas'!$T$89="no","",ROUND(BL8712,4))</f>
        <v>0.66</v>
      </c>
      <c r="BP8712" s="157">
        <f>IF('1b-NaturalGas'!$T$90="no","not applicable (based on previous answers)",ROUND(BL8712,4))</f>
        <v>0.66</v>
      </c>
      <c r="BQ8712" s="157">
        <f>IF('1b-NaturalGas'!$T$91="no","not applicable (based on previous answers)",ROUND(BL8712,4))</f>
        <v>0.66</v>
      </c>
    </row>
    <row r="8713" spans="30:69" x14ac:dyDescent="0.25">
      <c r="AD8713" s="157">
        <f t="shared" si="287"/>
        <v>0.66200000000000048</v>
      </c>
      <c r="AE8713" s="157">
        <f>IF('1a-Electricity'!$T$77="no","",ROUND(AD8713,4))</f>
        <v>0.66200000000000003</v>
      </c>
      <c r="AF8713" s="157">
        <f>IF('1a-Electricity'!$T$78="no","",ROUND(AD8713,4))</f>
        <v>0.66200000000000003</v>
      </c>
      <c r="AG8713" s="157">
        <f>IF('1a-Electricity'!$T$79="no","",ROUND(AD8713,4))</f>
        <v>0.66200000000000003</v>
      </c>
      <c r="BL8713" s="157">
        <f t="shared" si="288"/>
        <v>0.66100000000000048</v>
      </c>
      <c r="BM8713" s="157">
        <f>IF('1b-NaturalGas'!$T$87="no","",ROUND(BL8713,4))</f>
        <v>0.66100000000000003</v>
      </c>
      <c r="BN8713" s="157">
        <f>IF('1b-NaturalGas'!$T$88="no","",ROUND(BL8713,4))</f>
        <v>0.66100000000000003</v>
      </c>
      <c r="BO8713" s="157">
        <f>IF('1b-NaturalGas'!$T$89="no","",ROUND(BL8713,4))</f>
        <v>0.66100000000000003</v>
      </c>
      <c r="BP8713" s="157">
        <f>IF('1b-NaturalGas'!$T$90="no","not applicable (based on previous answers)",ROUND(BL8713,4))</f>
        <v>0.66100000000000003</v>
      </c>
      <c r="BQ8713" s="157">
        <f>IF('1b-NaturalGas'!$T$91="no","not applicable (based on previous answers)",ROUND(BL8713,4))</f>
        <v>0.66100000000000003</v>
      </c>
    </row>
    <row r="8714" spans="30:69" x14ac:dyDescent="0.25">
      <c r="AD8714" s="157">
        <f t="shared" si="287"/>
        <v>0.66300000000000048</v>
      </c>
      <c r="AE8714" s="157">
        <f>IF('1a-Electricity'!$T$77="no","",ROUND(AD8714,4))</f>
        <v>0.66300000000000003</v>
      </c>
      <c r="AF8714" s="157">
        <f>IF('1a-Electricity'!$T$78="no","",ROUND(AD8714,4))</f>
        <v>0.66300000000000003</v>
      </c>
      <c r="AG8714" s="157">
        <f>IF('1a-Electricity'!$T$79="no","",ROUND(AD8714,4))</f>
        <v>0.66300000000000003</v>
      </c>
      <c r="BL8714" s="157">
        <f t="shared" si="288"/>
        <v>0.66200000000000048</v>
      </c>
      <c r="BM8714" s="157">
        <f>IF('1b-NaturalGas'!$T$87="no","",ROUND(BL8714,4))</f>
        <v>0.66200000000000003</v>
      </c>
      <c r="BN8714" s="157">
        <f>IF('1b-NaturalGas'!$T$88="no","",ROUND(BL8714,4))</f>
        <v>0.66200000000000003</v>
      </c>
      <c r="BO8714" s="157">
        <f>IF('1b-NaturalGas'!$T$89="no","",ROUND(BL8714,4))</f>
        <v>0.66200000000000003</v>
      </c>
      <c r="BP8714" s="157">
        <f>IF('1b-NaturalGas'!$T$90="no","not applicable (based on previous answers)",ROUND(BL8714,4))</f>
        <v>0.66200000000000003</v>
      </c>
      <c r="BQ8714" s="157">
        <f>IF('1b-NaturalGas'!$T$91="no","not applicable (based on previous answers)",ROUND(BL8714,4))</f>
        <v>0.66200000000000003</v>
      </c>
    </row>
    <row r="8715" spans="30:69" x14ac:dyDescent="0.25">
      <c r="AD8715" s="157">
        <f t="shared" si="287"/>
        <v>0.66400000000000048</v>
      </c>
      <c r="AE8715" s="157">
        <f>IF('1a-Electricity'!$T$77="no","",ROUND(AD8715,4))</f>
        <v>0.66400000000000003</v>
      </c>
      <c r="AF8715" s="157">
        <f>IF('1a-Electricity'!$T$78="no","",ROUND(AD8715,4))</f>
        <v>0.66400000000000003</v>
      </c>
      <c r="AG8715" s="157">
        <f>IF('1a-Electricity'!$T$79="no","",ROUND(AD8715,4))</f>
        <v>0.66400000000000003</v>
      </c>
      <c r="BL8715" s="157">
        <f t="shared" si="288"/>
        <v>0.66300000000000048</v>
      </c>
      <c r="BM8715" s="157">
        <f>IF('1b-NaturalGas'!$T$87="no","",ROUND(BL8715,4))</f>
        <v>0.66300000000000003</v>
      </c>
      <c r="BN8715" s="157">
        <f>IF('1b-NaturalGas'!$T$88="no","",ROUND(BL8715,4))</f>
        <v>0.66300000000000003</v>
      </c>
      <c r="BO8715" s="157">
        <f>IF('1b-NaturalGas'!$T$89="no","",ROUND(BL8715,4))</f>
        <v>0.66300000000000003</v>
      </c>
      <c r="BP8715" s="157">
        <f>IF('1b-NaturalGas'!$T$90="no","not applicable (based on previous answers)",ROUND(BL8715,4))</f>
        <v>0.66300000000000003</v>
      </c>
      <c r="BQ8715" s="157">
        <f>IF('1b-NaturalGas'!$T$91="no","not applicable (based on previous answers)",ROUND(BL8715,4))</f>
        <v>0.66300000000000003</v>
      </c>
    </row>
    <row r="8716" spans="30:69" x14ac:dyDescent="0.25">
      <c r="AD8716" s="157">
        <f t="shared" si="287"/>
        <v>0.66500000000000048</v>
      </c>
      <c r="AE8716" s="157">
        <f>IF('1a-Electricity'!$T$77="no","",ROUND(AD8716,4))</f>
        <v>0.66500000000000004</v>
      </c>
      <c r="AF8716" s="157">
        <f>IF('1a-Electricity'!$T$78="no","",ROUND(AD8716,4))</f>
        <v>0.66500000000000004</v>
      </c>
      <c r="AG8716" s="157">
        <f>IF('1a-Electricity'!$T$79="no","",ROUND(AD8716,4))</f>
        <v>0.66500000000000004</v>
      </c>
      <c r="BL8716" s="157">
        <f t="shared" si="288"/>
        <v>0.66400000000000048</v>
      </c>
      <c r="BM8716" s="157">
        <f>IF('1b-NaturalGas'!$T$87="no","",ROUND(BL8716,4))</f>
        <v>0.66400000000000003</v>
      </c>
      <c r="BN8716" s="157">
        <f>IF('1b-NaturalGas'!$T$88="no","",ROUND(BL8716,4))</f>
        <v>0.66400000000000003</v>
      </c>
      <c r="BO8716" s="157">
        <f>IF('1b-NaturalGas'!$T$89="no","",ROUND(BL8716,4))</f>
        <v>0.66400000000000003</v>
      </c>
      <c r="BP8716" s="157">
        <f>IF('1b-NaturalGas'!$T$90="no","not applicable (based on previous answers)",ROUND(BL8716,4))</f>
        <v>0.66400000000000003</v>
      </c>
      <c r="BQ8716" s="157">
        <f>IF('1b-NaturalGas'!$T$91="no","not applicable (based on previous answers)",ROUND(BL8716,4))</f>
        <v>0.66400000000000003</v>
      </c>
    </row>
    <row r="8717" spans="30:69" x14ac:dyDescent="0.25">
      <c r="AD8717" s="157">
        <f t="shared" si="287"/>
        <v>0.66600000000000048</v>
      </c>
      <c r="AE8717" s="157">
        <f>IF('1a-Electricity'!$T$77="no","",ROUND(AD8717,4))</f>
        <v>0.66600000000000004</v>
      </c>
      <c r="AF8717" s="157">
        <f>IF('1a-Electricity'!$T$78="no","",ROUND(AD8717,4))</f>
        <v>0.66600000000000004</v>
      </c>
      <c r="AG8717" s="157">
        <f>IF('1a-Electricity'!$T$79="no","",ROUND(AD8717,4))</f>
        <v>0.66600000000000004</v>
      </c>
      <c r="BL8717" s="157">
        <f t="shared" si="288"/>
        <v>0.66500000000000048</v>
      </c>
      <c r="BM8717" s="157">
        <f>IF('1b-NaturalGas'!$T$87="no","",ROUND(BL8717,4))</f>
        <v>0.66500000000000004</v>
      </c>
      <c r="BN8717" s="157">
        <f>IF('1b-NaturalGas'!$T$88="no","",ROUND(BL8717,4))</f>
        <v>0.66500000000000004</v>
      </c>
      <c r="BO8717" s="157">
        <f>IF('1b-NaturalGas'!$T$89="no","",ROUND(BL8717,4))</f>
        <v>0.66500000000000004</v>
      </c>
      <c r="BP8717" s="157">
        <f>IF('1b-NaturalGas'!$T$90="no","not applicable (based on previous answers)",ROUND(BL8717,4))</f>
        <v>0.66500000000000004</v>
      </c>
      <c r="BQ8717" s="157">
        <f>IF('1b-NaturalGas'!$T$91="no","not applicable (based on previous answers)",ROUND(BL8717,4))</f>
        <v>0.66500000000000004</v>
      </c>
    </row>
    <row r="8718" spans="30:69" x14ac:dyDescent="0.25">
      <c r="AD8718" s="157">
        <f t="shared" si="287"/>
        <v>0.66700000000000048</v>
      </c>
      <c r="AE8718" s="157">
        <f>IF('1a-Electricity'!$T$77="no","",ROUND(AD8718,4))</f>
        <v>0.66700000000000004</v>
      </c>
      <c r="AF8718" s="157">
        <f>IF('1a-Electricity'!$T$78="no","",ROUND(AD8718,4))</f>
        <v>0.66700000000000004</v>
      </c>
      <c r="AG8718" s="157">
        <f>IF('1a-Electricity'!$T$79="no","",ROUND(AD8718,4))</f>
        <v>0.66700000000000004</v>
      </c>
      <c r="BL8718" s="157">
        <f t="shared" si="288"/>
        <v>0.66600000000000048</v>
      </c>
      <c r="BM8718" s="157">
        <f>IF('1b-NaturalGas'!$T$87="no","",ROUND(BL8718,4))</f>
        <v>0.66600000000000004</v>
      </c>
      <c r="BN8718" s="157">
        <f>IF('1b-NaturalGas'!$T$88="no","",ROUND(BL8718,4))</f>
        <v>0.66600000000000004</v>
      </c>
      <c r="BO8718" s="157">
        <f>IF('1b-NaturalGas'!$T$89="no","",ROUND(BL8718,4))</f>
        <v>0.66600000000000004</v>
      </c>
      <c r="BP8718" s="157">
        <f>IF('1b-NaturalGas'!$T$90="no","not applicable (based on previous answers)",ROUND(BL8718,4))</f>
        <v>0.66600000000000004</v>
      </c>
      <c r="BQ8718" s="157">
        <f>IF('1b-NaturalGas'!$T$91="no","not applicable (based on previous answers)",ROUND(BL8718,4))</f>
        <v>0.66600000000000004</v>
      </c>
    </row>
    <row r="8719" spans="30:69" x14ac:dyDescent="0.25">
      <c r="AD8719" s="157">
        <f t="shared" si="287"/>
        <v>0.66800000000000048</v>
      </c>
      <c r="AE8719" s="157">
        <f>IF('1a-Electricity'!$T$77="no","",ROUND(AD8719,4))</f>
        <v>0.66800000000000004</v>
      </c>
      <c r="AF8719" s="157">
        <f>IF('1a-Electricity'!$T$78="no","",ROUND(AD8719,4))</f>
        <v>0.66800000000000004</v>
      </c>
      <c r="AG8719" s="157">
        <f>IF('1a-Electricity'!$T$79="no","",ROUND(AD8719,4))</f>
        <v>0.66800000000000004</v>
      </c>
      <c r="BL8719" s="157">
        <f t="shared" si="288"/>
        <v>0.66700000000000048</v>
      </c>
      <c r="BM8719" s="157">
        <f>IF('1b-NaturalGas'!$T$87="no","",ROUND(BL8719,4))</f>
        <v>0.66700000000000004</v>
      </c>
      <c r="BN8719" s="157">
        <f>IF('1b-NaturalGas'!$T$88="no","",ROUND(BL8719,4))</f>
        <v>0.66700000000000004</v>
      </c>
      <c r="BO8719" s="157">
        <f>IF('1b-NaturalGas'!$T$89="no","",ROUND(BL8719,4))</f>
        <v>0.66700000000000004</v>
      </c>
      <c r="BP8719" s="157">
        <f>IF('1b-NaturalGas'!$T$90="no","not applicable (based on previous answers)",ROUND(BL8719,4))</f>
        <v>0.66700000000000004</v>
      </c>
      <c r="BQ8719" s="157">
        <f>IF('1b-NaturalGas'!$T$91="no","not applicable (based on previous answers)",ROUND(BL8719,4))</f>
        <v>0.66700000000000004</v>
      </c>
    </row>
    <row r="8720" spans="30:69" x14ac:dyDescent="0.25">
      <c r="AD8720" s="157">
        <f t="shared" si="287"/>
        <v>0.66900000000000048</v>
      </c>
      <c r="AE8720" s="157">
        <f>IF('1a-Electricity'!$T$77="no","",ROUND(AD8720,4))</f>
        <v>0.66900000000000004</v>
      </c>
      <c r="AF8720" s="157">
        <f>IF('1a-Electricity'!$T$78="no","",ROUND(AD8720,4))</f>
        <v>0.66900000000000004</v>
      </c>
      <c r="AG8720" s="157">
        <f>IF('1a-Electricity'!$T$79="no","",ROUND(AD8720,4))</f>
        <v>0.66900000000000004</v>
      </c>
      <c r="BL8720" s="157">
        <f t="shared" si="288"/>
        <v>0.66800000000000048</v>
      </c>
      <c r="BM8720" s="157">
        <f>IF('1b-NaturalGas'!$T$87="no","",ROUND(BL8720,4))</f>
        <v>0.66800000000000004</v>
      </c>
      <c r="BN8720" s="157">
        <f>IF('1b-NaturalGas'!$T$88="no","",ROUND(BL8720,4))</f>
        <v>0.66800000000000004</v>
      </c>
      <c r="BO8720" s="157">
        <f>IF('1b-NaturalGas'!$T$89="no","",ROUND(BL8720,4))</f>
        <v>0.66800000000000004</v>
      </c>
      <c r="BP8720" s="157">
        <f>IF('1b-NaturalGas'!$T$90="no","not applicable (based on previous answers)",ROUND(BL8720,4))</f>
        <v>0.66800000000000004</v>
      </c>
      <c r="BQ8720" s="157">
        <f>IF('1b-NaturalGas'!$T$91="no","not applicable (based on previous answers)",ROUND(BL8720,4))</f>
        <v>0.66800000000000004</v>
      </c>
    </row>
    <row r="8721" spans="30:69" x14ac:dyDescent="0.25">
      <c r="AD8721" s="157">
        <f t="shared" si="287"/>
        <v>0.67000000000000048</v>
      </c>
      <c r="AE8721" s="157">
        <f>IF('1a-Electricity'!$T$77="no","",ROUND(AD8721,4))</f>
        <v>0.67</v>
      </c>
      <c r="AF8721" s="157">
        <f>IF('1a-Electricity'!$T$78="no","",ROUND(AD8721,4))</f>
        <v>0.67</v>
      </c>
      <c r="AG8721" s="157">
        <f>IF('1a-Electricity'!$T$79="no","",ROUND(AD8721,4))</f>
        <v>0.67</v>
      </c>
      <c r="BL8721" s="157">
        <f t="shared" si="288"/>
        <v>0.66900000000000048</v>
      </c>
      <c r="BM8721" s="157">
        <f>IF('1b-NaturalGas'!$T$87="no","",ROUND(BL8721,4))</f>
        <v>0.66900000000000004</v>
      </c>
      <c r="BN8721" s="157">
        <f>IF('1b-NaturalGas'!$T$88="no","",ROUND(BL8721,4))</f>
        <v>0.66900000000000004</v>
      </c>
      <c r="BO8721" s="157">
        <f>IF('1b-NaturalGas'!$T$89="no","",ROUND(BL8721,4))</f>
        <v>0.66900000000000004</v>
      </c>
      <c r="BP8721" s="157">
        <f>IF('1b-NaturalGas'!$T$90="no","not applicable (based on previous answers)",ROUND(BL8721,4))</f>
        <v>0.66900000000000004</v>
      </c>
      <c r="BQ8721" s="157">
        <f>IF('1b-NaturalGas'!$T$91="no","not applicable (based on previous answers)",ROUND(BL8721,4))</f>
        <v>0.66900000000000004</v>
      </c>
    </row>
    <row r="8722" spans="30:69" x14ac:dyDescent="0.25">
      <c r="AD8722" s="157">
        <f t="shared" si="287"/>
        <v>0.67100000000000048</v>
      </c>
      <c r="AE8722" s="157">
        <f>IF('1a-Electricity'!$T$77="no","",ROUND(AD8722,4))</f>
        <v>0.67100000000000004</v>
      </c>
      <c r="AF8722" s="157">
        <f>IF('1a-Electricity'!$T$78="no","",ROUND(AD8722,4))</f>
        <v>0.67100000000000004</v>
      </c>
      <c r="AG8722" s="157">
        <f>IF('1a-Electricity'!$T$79="no","",ROUND(AD8722,4))</f>
        <v>0.67100000000000004</v>
      </c>
      <c r="BL8722" s="157">
        <f t="shared" si="288"/>
        <v>0.67000000000000048</v>
      </c>
      <c r="BM8722" s="157">
        <f>IF('1b-NaturalGas'!$T$87="no","",ROUND(BL8722,4))</f>
        <v>0.67</v>
      </c>
      <c r="BN8722" s="157">
        <f>IF('1b-NaturalGas'!$T$88="no","",ROUND(BL8722,4))</f>
        <v>0.67</v>
      </c>
      <c r="BO8722" s="157">
        <f>IF('1b-NaturalGas'!$T$89="no","",ROUND(BL8722,4))</f>
        <v>0.67</v>
      </c>
      <c r="BP8722" s="157">
        <f>IF('1b-NaturalGas'!$T$90="no","not applicable (based on previous answers)",ROUND(BL8722,4))</f>
        <v>0.67</v>
      </c>
      <c r="BQ8722" s="157">
        <f>IF('1b-NaturalGas'!$T$91="no","not applicable (based on previous answers)",ROUND(BL8722,4))</f>
        <v>0.67</v>
      </c>
    </row>
    <row r="8723" spans="30:69" x14ac:dyDescent="0.25">
      <c r="AD8723" s="157">
        <f t="shared" si="287"/>
        <v>0.67200000000000049</v>
      </c>
      <c r="AE8723" s="157">
        <f>IF('1a-Electricity'!$T$77="no","",ROUND(AD8723,4))</f>
        <v>0.67200000000000004</v>
      </c>
      <c r="AF8723" s="157">
        <f>IF('1a-Electricity'!$T$78="no","",ROUND(AD8723,4))</f>
        <v>0.67200000000000004</v>
      </c>
      <c r="AG8723" s="157">
        <f>IF('1a-Electricity'!$T$79="no","",ROUND(AD8723,4))</f>
        <v>0.67200000000000004</v>
      </c>
      <c r="BL8723" s="157">
        <f t="shared" si="288"/>
        <v>0.67100000000000048</v>
      </c>
      <c r="BM8723" s="157">
        <f>IF('1b-NaturalGas'!$T$87="no","",ROUND(BL8723,4))</f>
        <v>0.67100000000000004</v>
      </c>
      <c r="BN8723" s="157">
        <f>IF('1b-NaturalGas'!$T$88="no","",ROUND(BL8723,4))</f>
        <v>0.67100000000000004</v>
      </c>
      <c r="BO8723" s="157">
        <f>IF('1b-NaturalGas'!$T$89="no","",ROUND(BL8723,4))</f>
        <v>0.67100000000000004</v>
      </c>
      <c r="BP8723" s="157">
        <f>IF('1b-NaturalGas'!$T$90="no","not applicable (based on previous answers)",ROUND(BL8723,4))</f>
        <v>0.67100000000000004</v>
      </c>
      <c r="BQ8723" s="157">
        <f>IF('1b-NaturalGas'!$T$91="no","not applicable (based on previous answers)",ROUND(BL8723,4))</f>
        <v>0.67100000000000004</v>
      </c>
    </row>
    <row r="8724" spans="30:69" x14ac:dyDescent="0.25">
      <c r="AD8724" s="157">
        <f t="shared" si="287"/>
        <v>0.67300000000000049</v>
      </c>
      <c r="AE8724" s="157">
        <f>IF('1a-Electricity'!$T$77="no","",ROUND(AD8724,4))</f>
        <v>0.67300000000000004</v>
      </c>
      <c r="AF8724" s="157">
        <f>IF('1a-Electricity'!$T$78="no","",ROUND(AD8724,4))</f>
        <v>0.67300000000000004</v>
      </c>
      <c r="AG8724" s="157">
        <f>IF('1a-Electricity'!$T$79="no","",ROUND(AD8724,4))</f>
        <v>0.67300000000000004</v>
      </c>
      <c r="BL8724" s="157">
        <f t="shared" si="288"/>
        <v>0.67200000000000049</v>
      </c>
      <c r="BM8724" s="157">
        <f>IF('1b-NaturalGas'!$T$87="no","",ROUND(BL8724,4))</f>
        <v>0.67200000000000004</v>
      </c>
      <c r="BN8724" s="157">
        <f>IF('1b-NaturalGas'!$T$88="no","",ROUND(BL8724,4))</f>
        <v>0.67200000000000004</v>
      </c>
      <c r="BO8724" s="157">
        <f>IF('1b-NaturalGas'!$T$89="no","",ROUND(BL8724,4))</f>
        <v>0.67200000000000004</v>
      </c>
      <c r="BP8724" s="157">
        <f>IF('1b-NaturalGas'!$T$90="no","not applicable (based on previous answers)",ROUND(BL8724,4))</f>
        <v>0.67200000000000004</v>
      </c>
      <c r="BQ8724" s="157">
        <f>IF('1b-NaturalGas'!$T$91="no","not applicable (based on previous answers)",ROUND(BL8724,4))</f>
        <v>0.67200000000000004</v>
      </c>
    </row>
    <row r="8725" spans="30:69" x14ac:dyDescent="0.25">
      <c r="AD8725" s="157">
        <f t="shared" si="287"/>
        <v>0.67400000000000049</v>
      </c>
      <c r="AE8725" s="157">
        <f>IF('1a-Electricity'!$T$77="no","",ROUND(AD8725,4))</f>
        <v>0.67400000000000004</v>
      </c>
      <c r="AF8725" s="157">
        <f>IF('1a-Electricity'!$T$78="no","",ROUND(AD8725,4))</f>
        <v>0.67400000000000004</v>
      </c>
      <c r="AG8725" s="157">
        <f>IF('1a-Electricity'!$T$79="no","",ROUND(AD8725,4))</f>
        <v>0.67400000000000004</v>
      </c>
      <c r="BL8725" s="157">
        <f t="shared" si="288"/>
        <v>0.67300000000000049</v>
      </c>
      <c r="BM8725" s="157">
        <f>IF('1b-NaturalGas'!$T$87="no","",ROUND(BL8725,4))</f>
        <v>0.67300000000000004</v>
      </c>
      <c r="BN8725" s="157">
        <f>IF('1b-NaturalGas'!$T$88="no","",ROUND(BL8725,4))</f>
        <v>0.67300000000000004</v>
      </c>
      <c r="BO8725" s="157">
        <f>IF('1b-NaturalGas'!$T$89="no","",ROUND(BL8725,4))</f>
        <v>0.67300000000000004</v>
      </c>
      <c r="BP8725" s="157">
        <f>IF('1b-NaturalGas'!$T$90="no","not applicable (based on previous answers)",ROUND(BL8725,4))</f>
        <v>0.67300000000000004</v>
      </c>
      <c r="BQ8725" s="157">
        <f>IF('1b-NaturalGas'!$T$91="no","not applicable (based on previous answers)",ROUND(BL8725,4))</f>
        <v>0.67300000000000004</v>
      </c>
    </row>
    <row r="8726" spans="30:69" x14ac:dyDescent="0.25">
      <c r="AD8726" s="157">
        <f t="shared" si="287"/>
        <v>0.67500000000000049</v>
      </c>
      <c r="AE8726" s="157">
        <f>IF('1a-Electricity'!$T$77="no","",ROUND(AD8726,4))</f>
        <v>0.67500000000000004</v>
      </c>
      <c r="AF8726" s="157">
        <f>IF('1a-Electricity'!$T$78="no","",ROUND(AD8726,4))</f>
        <v>0.67500000000000004</v>
      </c>
      <c r="AG8726" s="157">
        <f>IF('1a-Electricity'!$T$79="no","",ROUND(AD8726,4))</f>
        <v>0.67500000000000004</v>
      </c>
      <c r="BL8726" s="157">
        <f t="shared" si="288"/>
        <v>0.67400000000000049</v>
      </c>
      <c r="BM8726" s="157">
        <f>IF('1b-NaturalGas'!$T$87="no","",ROUND(BL8726,4))</f>
        <v>0.67400000000000004</v>
      </c>
      <c r="BN8726" s="157">
        <f>IF('1b-NaturalGas'!$T$88="no","",ROUND(BL8726,4))</f>
        <v>0.67400000000000004</v>
      </c>
      <c r="BO8726" s="157">
        <f>IF('1b-NaturalGas'!$T$89="no","",ROUND(BL8726,4))</f>
        <v>0.67400000000000004</v>
      </c>
      <c r="BP8726" s="157">
        <f>IF('1b-NaturalGas'!$T$90="no","not applicable (based on previous answers)",ROUND(BL8726,4))</f>
        <v>0.67400000000000004</v>
      </c>
      <c r="BQ8726" s="157">
        <f>IF('1b-NaturalGas'!$T$91="no","not applicable (based on previous answers)",ROUND(BL8726,4))</f>
        <v>0.67400000000000004</v>
      </c>
    </row>
    <row r="8727" spans="30:69" x14ac:dyDescent="0.25">
      <c r="AD8727" s="157">
        <f t="shared" si="287"/>
        <v>0.67600000000000049</v>
      </c>
      <c r="AE8727" s="157">
        <f>IF('1a-Electricity'!$T$77="no","",ROUND(AD8727,4))</f>
        <v>0.67600000000000005</v>
      </c>
      <c r="AF8727" s="157">
        <f>IF('1a-Electricity'!$T$78="no","",ROUND(AD8727,4))</f>
        <v>0.67600000000000005</v>
      </c>
      <c r="AG8727" s="157">
        <f>IF('1a-Electricity'!$T$79="no","",ROUND(AD8727,4))</f>
        <v>0.67600000000000005</v>
      </c>
      <c r="BL8727" s="157">
        <f t="shared" si="288"/>
        <v>0.67500000000000049</v>
      </c>
      <c r="BM8727" s="157">
        <f>IF('1b-NaturalGas'!$T$87="no","",ROUND(BL8727,4))</f>
        <v>0.67500000000000004</v>
      </c>
      <c r="BN8727" s="157">
        <f>IF('1b-NaturalGas'!$T$88="no","",ROUND(BL8727,4))</f>
        <v>0.67500000000000004</v>
      </c>
      <c r="BO8727" s="157">
        <f>IF('1b-NaturalGas'!$T$89="no","",ROUND(BL8727,4))</f>
        <v>0.67500000000000004</v>
      </c>
      <c r="BP8727" s="157">
        <f>IF('1b-NaturalGas'!$T$90="no","not applicable (based on previous answers)",ROUND(BL8727,4))</f>
        <v>0.67500000000000004</v>
      </c>
      <c r="BQ8727" s="157">
        <f>IF('1b-NaturalGas'!$T$91="no","not applicable (based on previous answers)",ROUND(BL8727,4))</f>
        <v>0.67500000000000004</v>
      </c>
    </row>
    <row r="8728" spans="30:69" x14ac:dyDescent="0.25">
      <c r="AD8728" s="157">
        <f t="shared" si="287"/>
        <v>0.67700000000000049</v>
      </c>
      <c r="AE8728" s="157">
        <f>IF('1a-Electricity'!$T$77="no","",ROUND(AD8728,4))</f>
        <v>0.67700000000000005</v>
      </c>
      <c r="AF8728" s="157">
        <f>IF('1a-Electricity'!$T$78="no","",ROUND(AD8728,4))</f>
        <v>0.67700000000000005</v>
      </c>
      <c r="AG8728" s="157">
        <f>IF('1a-Electricity'!$T$79="no","",ROUND(AD8728,4))</f>
        <v>0.67700000000000005</v>
      </c>
      <c r="BL8728" s="157">
        <f t="shared" si="288"/>
        <v>0.67600000000000049</v>
      </c>
      <c r="BM8728" s="157">
        <f>IF('1b-NaturalGas'!$T$87="no","",ROUND(BL8728,4))</f>
        <v>0.67600000000000005</v>
      </c>
      <c r="BN8728" s="157">
        <f>IF('1b-NaturalGas'!$T$88="no","",ROUND(BL8728,4))</f>
        <v>0.67600000000000005</v>
      </c>
      <c r="BO8728" s="157">
        <f>IF('1b-NaturalGas'!$T$89="no","",ROUND(BL8728,4))</f>
        <v>0.67600000000000005</v>
      </c>
      <c r="BP8728" s="157">
        <f>IF('1b-NaturalGas'!$T$90="no","not applicable (based on previous answers)",ROUND(BL8728,4))</f>
        <v>0.67600000000000005</v>
      </c>
      <c r="BQ8728" s="157">
        <f>IF('1b-NaturalGas'!$T$91="no","not applicable (based on previous answers)",ROUND(BL8728,4))</f>
        <v>0.67600000000000005</v>
      </c>
    </row>
    <row r="8729" spans="30:69" x14ac:dyDescent="0.25">
      <c r="AD8729" s="157">
        <f t="shared" si="287"/>
        <v>0.67800000000000049</v>
      </c>
      <c r="AE8729" s="157">
        <f>IF('1a-Electricity'!$T$77="no","",ROUND(AD8729,4))</f>
        <v>0.67800000000000005</v>
      </c>
      <c r="AF8729" s="157">
        <f>IF('1a-Electricity'!$T$78="no","",ROUND(AD8729,4))</f>
        <v>0.67800000000000005</v>
      </c>
      <c r="AG8729" s="157">
        <f>IF('1a-Electricity'!$T$79="no","",ROUND(AD8729,4))</f>
        <v>0.67800000000000005</v>
      </c>
      <c r="BL8729" s="157">
        <f t="shared" si="288"/>
        <v>0.67700000000000049</v>
      </c>
      <c r="BM8729" s="157">
        <f>IF('1b-NaturalGas'!$T$87="no","",ROUND(BL8729,4))</f>
        <v>0.67700000000000005</v>
      </c>
      <c r="BN8729" s="157">
        <f>IF('1b-NaturalGas'!$T$88="no","",ROUND(BL8729,4))</f>
        <v>0.67700000000000005</v>
      </c>
      <c r="BO8729" s="157">
        <f>IF('1b-NaturalGas'!$T$89="no","",ROUND(BL8729,4))</f>
        <v>0.67700000000000005</v>
      </c>
      <c r="BP8729" s="157">
        <f>IF('1b-NaturalGas'!$T$90="no","not applicable (based on previous answers)",ROUND(BL8729,4))</f>
        <v>0.67700000000000005</v>
      </c>
      <c r="BQ8729" s="157">
        <f>IF('1b-NaturalGas'!$T$91="no","not applicable (based on previous answers)",ROUND(BL8729,4))</f>
        <v>0.67700000000000005</v>
      </c>
    </row>
    <row r="8730" spans="30:69" x14ac:dyDescent="0.25">
      <c r="AD8730" s="157">
        <f t="shared" si="287"/>
        <v>0.67900000000000049</v>
      </c>
      <c r="AE8730" s="157">
        <f>IF('1a-Electricity'!$T$77="no","",ROUND(AD8730,4))</f>
        <v>0.67900000000000005</v>
      </c>
      <c r="AF8730" s="157">
        <f>IF('1a-Electricity'!$T$78="no","",ROUND(AD8730,4))</f>
        <v>0.67900000000000005</v>
      </c>
      <c r="AG8730" s="157">
        <f>IF('1a-Electricity'!$T$79="no","",ROUND(AD8730,4))</f>
        <v>0.67900000000000005</v>
      </c>
      <c r="BL8730" s="157">
        <f t="shared" si="288"/>
        <v>0.67800000000000049</v>
      </c>
      <c r="BM8730" s="157">
        <f>IF('1b-NaturalGas'!$T$87="no","",ROUND(BL8730,4))</f>
        <v>0.67800000000000005</v>
      </c>
      <c r="BN8730" s="157">
        <f>IF('1b-NaturalGas'!$T$88="no","",ROUND(BL8730,4))</f>
        <v>0.67800000000000005</v>
      </c>
      <c r="BO8730" s="157">
        <f>IF('1b-NaturalGas'!$T$89="no","",ROUND(BL8730,4))</f>
        <v>0.67800000000000005</v>
      </c>
      <c r="BP8730" s="157">
        <f>IF('1b-NaturalGas'!$T$90="no","not applicable (based on previous answers)",ROUND(BL8730,4))</f>
        <v>0.67800000000000005</v>
      </c>
      <c r="BQ8730" s="157">
        <f>IF('1b-NaturalGas'!$T$91="no","not applicable (based on previous answers)",ROUND(BL8730,4))</f>
        <v>0.67800000000000005</v>
      </c>
    </row>
    <row r="8731" spans="30:69" x14ac:dyDescent="0.25">
      <c r="AD8731" s="157">
        <f t="shared" si="287"/>
        <v>0.68000000000000049</v>
      </c>
      <c r="AE8731" s="157">
        <f>IF('1a-Electricity'!$T$77="no","",ROUND(AD8731,4))</f>
        <v>0.68</v>
      </c>
      <c r="AF8731" s="157">
        <f>IF('1a-Electricity'!$T$78="no","",ROUND(AD8731,4))</f>
        <v>0.68</v>
      </c>
      <c r="AG8731" s="157">
        <f>IF('1a-Electricity'!$T$79="no","",ROUND(AD8731,4))</f>
        <v>0.68</v>
      </c>
      <c r="BL8731" s="157">
        <f t="shared" si="288"/>
        <v>0.67900000000000049</v>
      </c>
      <c r="BM8731" s="157">
        <f>IF('1b-NaturalGas'!$T$87="no","",ROUND(BL8731,4))</f>
        <v>0.67900000000000005</v>
      </c>
      <c r="BN8731" s="157">
        <f>IF('1b-NaturalGas'!$T$88="no","",ROUND(BL8731,4))</f>
        <v>0.67900000000000005</v>
      </c>
      <c r="BO8731" s="157">
        <f>IF('1b-NaturalGas'!$T$89="no","",ROUND(BL8731,4))</f>
        <v>0.67900000000000005</v>
      </c>
      <c r="BP8731" s="157">
        <f>IF('1b-NaturalGas'!$T$90="no","not applicable (based on previous answers)",ROUND(BL8731,4))</f>
        <v>0.67900000000000005</v>
      </c>
      <c r="BQ8731" s="157">
        <f>IF('1b-NaturalGas'!$T$91="no","not applicable (based on previous answers)",ROUND(BL8731,4))</f>
        <v>0.67900000000000005</v>
      </c>
    </row>
    <row r="8732" spans="30:69" x14ac:dyDescent="0.25">
      <c r="AD8732" s="157">
        <f t="shared" si="287"/>
        <v>0.68100000000000049</v>
      </c>
      <c r="AE8732" s="157">
        <f>IF('1a-Electricity'!$T$77="no","",ROUND(AD8732,4))</f>
        <v>0.68100000000000005</v>
      </c>
      <c r="AF8732" s="157">
        <f>IF('1a-Electricity'!$T$78="no","",ROUND(AD8732,4))</f>
        <v>0.68100000000000005</v>
      </c>
      <c r="AG8732" s="157">
        <f>IF('1a-Electricity'!$T$79="no","",ROUND(AD8732,4))</f>
        <v>0.68100000000000005</v>
      </c>
      <c r="BL8732" s="157">
        <f t="shared" si="288"/>
        <v>0.68000000000000049</v>
      </c>
      <c r="BM8732" s="157">
        <f>IF('1b-NaturalGas'!$T$87="no","",ROUND(BL8732,4))</f>
        <v>0.68</v>
      </c>
      <c r="BN8732" s="157">
        <f>IF('1b-NaturalGas'!$T$88="no","",ROUND(BL8732,4))</f>
        <v>0.68</v>
      </c>
      <c r="BO8732" s="157">
        <f>IF('1b-NaturalGas'!$T$89="no","",ROUND(BL8732,4))</f>
        <v>0.68</v>
      </c>
      <c r="BP8732" s="157">
        <f>IF('1b-NaturalGas'!$T$90="no","not applicable (based on previous answers)",ROUND(BL8732,4))</f>
        <v>0.68</v>
      </c>
      <c r="BQ8732" s="157">
        <f>IF('1b-NaturalGas'!$T$91="no","not applicable (based on previous answers)",ROUND(BL8732,4))</f>
        <v>0.68</v>
      </c>
    </row>
    <row r="8733" spans="30:69" x14ac:dyDescent="0.25">
      <c r="AD8733" s="157">
        <f t="shared" si="287"/>
        <v>0.68200000000000049</v>
      </c>
      <c r="AE8733" s="157">
        <f>IF('1a-Electricity'!$T$77="no","",ROUND(AD8733,4))</f>
        <v>0.68200000000000005</v>
      </c>
      <c r="AF8733" s="157">
        <f>IF('1a-Electricity'!$T$78="no","",ROUND(AD8733,4))</f>
        <v>0.68200000000000005</v>
      </c>
      <c r="AG8733" s="157">
        <f>IF('1a-Electricity'!$T$79="no","",ROUND(AD8733,4))</f>
        <v>0.68200000000000005</v>
      </c>
      <c r="BL8733" s="157">
        <f t="shared" si="288"/>
        <v>0.68100000000000049</v>
      </c>
      <c r="BM8733" s="157">
        <f>IF('1b-NaturalGas'!$T$87="no","",ROUND(BL8733,4))</f>
        <v>0.68100000000000005</v>
      </c>
      <c r="BN8733" s="157">
        <f>IF('1b-NaturalGas'!$T$88="no","",ROUND(BL8733,4))</f>
        <v>0.68100000000000005</v>
      </c>
      <c r="BO8733" s="157">
        <f>IF('1b-NaturalGas'!$T$89="no","",ROUND(BL8733,4))</f>
        <v>0.68100000000000005</v>
      </c>
      <c r="BP8733" s="157">
        <f>IF('1b-NaturalGas'!$T$90="no","not applicable (based on previous answers)",ROUND(BL8733,4))</f>
        <v>0.68100000000000005</v>
      </c>
      <c r="BQ8733" s="157">
        <f>IF('1b-NaturalGas'!$T$91="no","not applicable (based on previous answers)",ROUND(BL8733,4))</f>
        <v>0.68100000000000005</v>
      </c>
    </row>
    <row r="8734" spans="30:69" x14ac:dyDescent="0.25">
      <c r="AD8734" s="157">
        <f t="shared" si="287"/>
        <v>0.6830000000000005</v>
      </c>
      <c r="AE8734" s="157">
        <f>IF('1a-Electricity'!$T$77="no","",ROUND(AD8734,4))</f>
        <v>0.68300000000000005</v>
      </c>
      <c r="AF8734" s="157">
        <f>IF('1a-Electricity'!$T$78="no","",ROUND(AD8734,4))</f>
        <v>0.68300000000000005</v>
      </c>
      <c r="AG8734" s="157">
        <f>IF('1a-Electricity'!$T$79="no","",ROUND(AD8734,4))</f>
        <v>0.68300000000000005</v>
      </c>
      <c r="BL8734" s="157">
        <f t="shared" si="288"/>
        <v>0.68200000000000049</v>
      </c>
      <c r="BM8734" s="157">
        <f>IF('1b-NaturalGas'!$T$87="no","",ROUND(BL8734,4))</f>
        <v>0.68200000000000005</v>
      </c>
      <c r="BN8734" s="157">
        <f>IF('1b-NaturalGas'!$T$88="no","",ROUND(BL8734,4))</f>
        <v>0.68200000000000005</v>
      </c>
      <c r="BO8734" s="157">
        <f>IF('1b-NaturalGas'!$T$89="no","",ROUND(BL8734,4))</f>
        <v>0.68200000000000005</v>
      </c>
      <c r="BP8734" s="157">
        <f>IF('1b-NaturalGas'!$T$90="no","not applicable (based on previous answers)",ROUND(BL8734,4))</f>
        <v>0.68200000000000005</v>
      </c>
      <c r="BQ8734" s="157">
        <f>IF('1b-NaturalGas'!$T$91="no","not applicable (based on previous answers)",ROUND(BL8734,4))</f>
        <v>0.68200000000000005</v>
      </c>
    </row>
    <row r="8735" spans="30:69" x14ac:dyDescent="0.25">
      <c r="AD8735" s="157">
        <f t="shared" si="287"/>
        <v>0.6840000000000005</v>
      </c>
      <c r="AE8735" s="157">
        <f>IF('1a-Electricity'!$T$77="no","",ROUND(AD8735,4))</f>
        <v>0.68400000000000005</v>
      </c>
      <c r="AF8735" s="157">
        <f>IF('1a-Electricity'!$T$78="no","",ROUND(AD8735,4))</f>
        <v>0.68400000000000005</v>
      </c>
      <c r="AG8735" s="157">
        <f>IF('1a-Electricity'!$T$79="no","",ROUND(AD8735,4))</f>
        <v>0.68400000000000005</v>
      </c>
      <c r="BL8735" s="157">
        <f t="shared" si="288"/>
        <v>0.6830000000000005</v>
      </c>
      <c r="BM8735" s="157">
        <f>IF('1b-NaturalGas'!$T$87="no","",ROUND(BL8735,4))</f>
        <v>0.68300000000000005</v>
      </c>
      <c r="BN8735" s="157">
        <f>IF('1b-NaturalGas'!$T$88="no","",ROUND(BL8735,4))</f>
        <v>0.68300000000000005</v>
      </c>
      <c r="BO8735" s="157">
        <f>IF('1b-NaturalGas'!$T$89="no","",ROUND(BL8735,4))</f>
        <v>0.68300000000000005</v>
      </c>
      <c r="BP8735" s="157">
        <f>IF('1b-NaturalGas'!$T$90="no","not applicable (based on previous answers)",ROUND(BL8735,4))</f>
        <v>0.68300000000000005</v>
      </c>
      <c r="BQ8735" s="157">
        <f>IF('1b-NaturalGas'!$T$91="no","not applicable (based on previous answers)",ROUND(BL8735,4))</f>
        <v>0.68300000000000005</v>
      </c>
    </row>
    <row r="8736" spans="30:69" x14ac:dyDescent="0.25">
      <c r="AD8736" s="157">
        <f t="shared" si="287"/>
        <v>0.6850000000000005</v>
      </c>
      <c r="AE8736" s="157">
        <f>IF('1a-Electricity'!$T$77="no","",ROUND(AD8736,4))</f>
        <v>0.68500000000000005</v>
      </c>
      <c r="AF8736" s="157">
        <f>IF('1a-Electricity'!$T$78="no","",ROUND(AD8736,4))</f>
        <v>0.68500000000000005</v>
      </c>
      <c r="AG8736" s="157">
        <f>IF('1a-Electricity'!$T$79="no","",ROUND(AD8736,4))</f>
        <v>0.68500000000000005</v>
      </c>
      <c r="BL8736" s="157">
        <f t="shared" si="288"/>
        <v>0.6840000000000005</v>
      </c>
      <c r="BM8736" s="157">
        <f>IF('1b-NaturalGas'!$T$87="no","",ROUND(BL8736,4))</f>
        <v>0.68400000000000005</v>
      </c>
      <c r="BN8736" s="157">
        <f>IF('1b-NaturalGas'!$T$88="no","",ROUND(BL8736,4))</f>
        <v>0.68400000000000005</v>
      </c>
      <c r="BO8736" s="157">
        <f>IF('1b-NaturalGas'!$T$89="no","",ROUND(BL8736,4))</f>
        <v>0.68400000000000005</v>
      </c>
      <c r="BP8736" s="157">
        <f>IF('1b-NaturalGas'!$T$90="no","not applicable (based on previous answers)",ROUND(BL8736,4))</f>
        <v>0.68400000000000005</v>
      </c>
      <c r="BQ8736" s="157">
        <f>IF('1b-NaturalGas'!$T$91="no","not applicable (based on previous answers)",ROUND(BL8736,4))</f>
        <v>0.68400000000000005</v>
      </c>
    </row>
    <row r="8737" spans="30:69" x14ac:dyDescent="0.25">
      <c r="AD8737" s="157">
        <f t="shared" si="287"/>
        <v>0.6860000000000005</v>
      </c>
      <c r="AE8737" s="157">
        <f>IF('1a-Electricity'!$T$77="no","",ROUND(AD8737,4))</f>
        <v>0.68600000000000005</v>
      </c>
      <c r="AF8737" s="157">
        <f>IF('1a-Electricity'!$T$78="no","",ROUND(AD8737,4))</f>
        <v>0.68600000000000005</v>
      </c>
      <c r="AG8737" s="157">
        <f>IF('1a-Electricity'!$T$79="no","",ROUND(AD8737,4))</f>
        <v>0.68600000000000005</v>
      </c>
      <c r="BL8737" s="157">
        <f t="shared" si="288"/>
        <v>0.6850000000000005</v>
      </c>
      <c r="BM8737" s="157">
        <f>IF('1b-NaturalGas'!$T$87="no","",ROUND(BL8737,4))</f>
        <v>0.68500000000000005</v>
      </c>
      <c r="BN8737" s="157">
        <f>IF('1b-NaturalGas'!$T$88="no","",ROUND(BL8737,4))</f>
        <v>0.68500000000000005</v>
      </c>
      <c r="BO8737" s="157">
        <f>IF('1b-NaturalGas'!$T$89="no","",ROUND(BL8737,4))</f>
        <v>0.68500000000000005</v>
      </c>
      <c r="BP8737" s="157">
        <f>IF('1b-NaturalGas'!$T$90="no","not applicable (based on previous answers)",ROUND(BL8737,4))</f>
        <v>0.68500000000000005</v>
      </c>
      <c r="BQ8737" s="157">
        <f>IF('1b-NaturalGas'!$T$91="no","not applicable (based on previous answers)",ROUND(BL8737,4))</f>
        <v>0.68500000000000005</v>
      </c>
    </row>
    <row r="8738" spans="30:69" x14ac:dyDescent="0.25">
      <c r="AD8738" s="157">
        <f t="shared" si="287"/>
        <v>0.6870000000000005</v>
      </c>
      <c r="AE8738" s="157">
        <f>IF('1a-Electricity'!$T$77="no","",ROUND(AD8738,4))</f>
        <v>0.68700000000000006</v>
      </c>
      <c r="AF8738" s="157">
        <f>IF('1a-Electricity'!$T$78="no","",ROUND(AD8738,4))</f>
        <v>0.68700000000000006</v>
      </c>
      <c r="AG8738" s="157">
        <f>IF('1a-Electricity'!$T$79="no","",ROUND(AD8738,4))</f>
        <v>0.68700000000000006</v>
      </c>
      <c r="BL8738" s="157">
        <f t="shared" si="288"/>
        <v>0.6860000000000005</v>
      </c>
      <c r="BM8738" s="157">
        <f>IF('1b-NaturalGas'!$T$87="no","",ROUND(BL8738,4))</f>
        <v>0.68600000000000005</v>
      </c>
      <c r="BN8738" s="157">
        <f>IF('1b-NaturalGas'!$T$88="no","",ROUND(BL8738,4))</f>
        <v>0.68600000000000005</v>
      </c>
      <c r="BO8738" s="157">
        <f>IF('1b-NaturalGas'!$T$89="no","",ROUND(BL8738,4))</f>
        <v>0.68600000000000005</v>
      </c>
      <c r="BP8738" s="157">
        <f>IF('1b-NaturalGas'!$T$90="no","not applicable (based on previous answers)",ROUND(BL8738,4))</f>
        <v>0.68600000000000005</v>
      </c>
      <c r="BQ8738" s="157">
        <f>IF('1b-NaturalGas'!$T$91="no","not applicable (based on previous answers)",ROUND(BL8738,4))</f>
        <v>0.68600000000000005</v>
      </c>
    </row>
    <row r="8739" spans="30:69" x14ac:dyDescent="0.25">
      <c r="AD8739" s="157">
        <f t="shared" si="287"/>
        <v>0.6880000000000005</v>
      </c>
      <c r="AE8739" s="157">
        <f>IF('1a-Electricity'!$T$77="no","",ROUND(AD8739,4))</f>
        <v>0.68799999999999994</v>
      </c>
      <c r="AF8739" s="157">
        <f>IF('1a-Electricity'!$T$78="no","",ROUND(AD8739,4))</f>
        <v>0.68799999999999994</v>
      </c>
      <c r="AG8739" s="157">
        <f>IF('1a-Electricity'!$T$79="no","",ROUND(AD8739,4))</f>
        <v>0.68799999999999994</v>
      </c>
      <c r="BL8739" s="157">
        <f t="shared" si="288"/>
        <v>0.6870000000000005</v>
      </c>
      <c r="BM8739" s="157">
        <f>IF('1b-NaturalGas'!$T$87="no","",ROUND(BL8739,4))</f>
        <v>0.68700000000000006</v>
      </c>
      <c r="BN8739" s="157">
        <f>IF('1b-NaturalGas'!$T$88="no","",ROUND(BL8739,4))</f>
        <v>0.68700000000000006</v>
      </c>
      <c r="BO8739" s="157">
        <f>IF('1b-NaturalGas'!$T$89="no","",ROUND(BL8739,4))</f>
        <v>0.68700000000000006</v>
      </c>
      <c r="BP8739" s="157">
        <f>IF('1b-NaturalGas'!$T$90="no","not applicable (based on previous answers)",ROUND(BL8739,4))</f>
        <v>0.68700000000000006</v>
      </c>
      <c r="BQ8739" s="157">
        <f>IF('1b-NaturalGas'!$T$91="no","not applicable (based on previous answers)",ROUND(BL8739,4))</f>
        <v>0.68700000000000006</v>
      </c>
    </row>
    <row r="8740" spans="30:69" x14ac:dyDescent="0.25">
      <c r="AD8740" s="157">
        <f t="shared" si="287"/>
        <v>0.6890000000000005</v>
      </c>
      <c r="AE8740" s="157">
        <f>IF('1a-Electricity'!$T$77="no","",ROUND(AD8740,4))</f>
        <v>0.68899999999999995</v>
      </c>
      <c r="AF8740" s="157">
        <f>IF('1a-Electricity'!$T$78="no","",ROUND(AD8740,4))</f>
        <v>0.68899999999999995</v>
      </c>
      <c r="AG8740" s="157">
        <f>IF('1a-Electricity'!$T$79="no","",ROUND(AD8740,4))</f>
        <v>0.68899999999999995</v>
      </c>
      <c r="BL8740" s="157">
        <f t="shared" si="288"/>
        <v>0.6880000000000005</v>
      </c>
      <c r="BM8740" s="157">
        <f>IF('1b-NaturalGas'!$T$87="no","",ROUND(BL8740,4))</f>
        <v>0.68799999999999994</v>
      </c>
      <c r="BN8740" s="157">
        <f>IF('1b-NaturalGas'!$T$88="no","",ROUND(BL8740,4))</f>
        <v>0.68799999999999994</v>
      </c>
      <c r="BO8740" s="157">
        <f>IF('1b-NaturalGas'!$T$89="no","",ROUND(BL8740,4))</f>
        <v>0.68799999999999994</v>
      </c>
      <c r="BP8740" s="157">
        <f>IF('1b-NaturalGas'!$T$90="no","not applicable (based on previous answers)",ROUND(BL8740,4))</f>
        <v>0.68799999999999994</v>
      </c>
      <c r="BQ8740" s="157">
        <f>IF('1b-NaturalGas'!$T$91="no","not applicable (based on previous answers)",ROUND(BL8740,4))</f>
        <v>0.68799999999999994</v>
      </c>
    </row>
    <row r="8741" spans="30:69" x14ac:dyDescent="0.25">
      <c r="AD8741" s="157">
        <f t="shared" si="287"/>
        <v>0.6900000000000005</v>
      </c>
      <c r="AE8741" s="157">
        <f>IF('1a-Electricity'!$T$77="no","",ROUND(AD8741,4))</f>
        <v>0.69</v>
      </c>
      <c r="AF8741" s="157">
        <f>IF('1a-Electricity'!$T$78="no","",ROUND(AD8741,4))</f>
        <v>0.69</v>
      </c>
      <c r="AG8741" s="157">
        <f>IF('1a-Electricity'!$T$79="no","",ROUND(AD8741,4))</f>
        <v>0.69</v>
      </c>
      <c r="BL8741" s="157">
        <f t="shared" si="288"/>
        <v>0.6890000000000005</v>
      </c>
      <c r="BM8741" s="157">
        <f>IF('1b-NaturalGas'!$T$87="no","",ROUND(BL8741,4))</f>
        <v>0.68899999999999995</v>
      </c>
      <c r="BN8741" s="157">
        <f>IF('1b-NaturalGas'!$T$88="no","",ROUND(BL8741,4))</f>
        <v>0.68899999999999995</v>
      </c>
      <c r="BO8741" s="157">
        <f>IF('1b-NaturalGas'!$T$89="no","",ROUND(BL8741,4))</f>
        <v>0.68899999999999995</v>
      </c>
      <c r="BP8741" s="157">
        <f>IF('1b-NaturalGas'!$T$90="no","not applicable (based on previous answers)",ROUND(BL8741,4))</f>
        <v>0.68899999999999995</v>
      </c>
      <c r="BQ8741" s="157">
        <f>IF('1b-NaturalGas'!$T$91="no","not applicable (based on previous answers)",ROUND(BL8741,4))</f>
        <v>0.68899999999999995</v>
      </c>
    </row>
    <row r="8742" spans="30:69" x14ac:dyDescent="0.25">
      <c r="AD8742" s="157">
        <f t="shared" si="287"/>
        <v>0.6910000000000005</v>
      </c>
      <c r="AE8742" s="157">
        <f>IF('1a-Electricity'!$T$77="no","",ROUND(AD8742,4))</f>
        <v>0.69099999999999995</v>
      </c>
      <c r="AF8742" s="157">
        <f>IF('1a-Electricity'!$T$78="no","",ROUND(AD8742,4))</f>
        <v>0.69099999999999995</v>
      </c>
      <c r="AG8742" s="157">
        <f>IF('1a-Electricity'!$T$79="no","",ROUND(AD8742,4))</f>
        <v>0.69099999999999995</v>
      </c>
      <c r="BL8742" s="157">
        <f t="shared" si="288"/>
        <v>0.6900000000000005</v>
      </c>
      <c r="BM8742" s="157">
        <f>IF('1b-NaturalGas'!$T$87="no","",ROUND(BL8742,4))</f>
        <v>0.69</v>
      </c>
      <c r="BN8742" s="157">
        <f>IF('1b-NaturalGas'!$T$88="no","",ROUND(BL8742,4))</f>
        <v>0.69</v>
      </c>
      <c r="BO8742" s="157">
        <f>IF('1b-NaturalGas'!$T$89="no","",ROUND(BL8742,4))</f>
        <v>0.69</v>
      </c>
      <c r="BP8742" s="157">
        <f>IF('1b-NaturalGas'!$T$90="no","not applicable (based on previous answers)",ROUND(BL8742,4))</f>
        <v>0.69</v>
      </c>
      <c r="BQ8742" s="157">
        <f>IF('1b-NaturalGas'!$T$91="no","not applicable (based on previous answers)",ROUND(BL8742,4))</f>
        <v>0.69</v>
      </c>
    </row>
    <row r="8743" spans="30:69" x14ac:dyDescent="0.25">
      <c r="AD8743" s="157">
        <f t="shared" si="287"/>
        <v>0.6920000000000005</v>
      </c>
      <c r="AE8743" s="157">
        <f>IF('1a-Electricity'!$T$77="no","",ROUND(AD8743,4))</f>
        <v>0.69199999999999995</v>
      </c>
      <c r="AF8743" s="157">
        <f>IF('1a-Electricity'!$T$78="no","",ROUND(AD8743,4))</f>
        <v>0.69199999999999995</v>
      </c>
      <c r="AG8743" s="157">
        <f>IF('1a-Electricity'!$T$79="no","",ROUND(AD8743,4))</f>
        <v>0.69199999999999995</v>
      </c>
      <c r="BL8743" s="157">
        <f t="shared" si="288"/>
        <v>0.6910000000000005</v>
      </c>
      <c r="BM8743" s="157">
        <f>IF('1b-NaturalGas'!$T$87="no","",ROUND(BL8743,4))</f>
        <v>0.69099999999999995</v>
      </c>
      <c r="BN8743" s="157">
        <f>IF('1b-NaturalGas'!$T$88="no","",ROUND(BL8743,4))</f>
        <v>0.69099999999999995</v>
      </c>
      <c r="BO8743" s="157">
        <f>IF('1b-NaturalGas'!$T$89="no","",ROUND(BL8743,4))</f>
        <v>0.69099999999999995</v>
      </c>
      <c r="BP8743" s="157">
        <f>IF('1b-NaturalGas'!$T$90="no","not applicable (based on previous answers)",ROUND(BL8743,4))</f>
        <v>0.69099999999999995</v>
      </c>
      <c r="BQ8743" s="157">
        <f>IF('1b-NaturalGas'!$T$91="no","not applicable (based on previous answers)",ROUND(BL8743,4))</f>
        <v>0.69099999999999995</v>
      </c>
    </row>
    <row r="8744" spans="30:69" x14ac:dyDescent="0.25">
      <c r="AD8744" s="157">
        <f t="shared" si="287"/>
        <v>0.6930000000000005</v>
      </c>
      <c r="AE8744" s="157">
        <f>IF('1a-Electricity'!$T$77="no","",ROUND(AD8744,4))</f>
        <v>0.69299999999999995</v>
      </c>
      <c r="AF8744" s="157">
        <f>IF('1a-Electricity'!$T$78="no","",ROUND(AD8744,4))</f>
        <v>0.69299999999999995</v>
      </c>
      <c r="AG8744" s="157">
        <f>IF('1a-Electricity'!$T$79="no","",ROUND(AD8744,4))</f>
        <v>0.69299999999999995</v>
      </c>
      <c r="BL8744" s="157">
        <f t="shared" si="288"/>
        <v>0.6920000000000005</v>
      </c>
      <c r="BM8744" s="157">
        <f>IF('1b-NaturalGas'!$T$87="no","",ROUND(BL8744,4))</f>
        <v>0.69199999999999995</v>
      </c>
      <c r="BN8744" s="157">
        <f>IF('1b-NaturalGas'!$T$88="no","",ROUND(BL8744,4))</f>
        <v>0.69199999999999995</v>
      </c>
      <c r="BO8744" s="157">
        <f>IF('1b-NaturalGas'!$T$89="no","",ROUND(BL8744,4))</f>
        <v>0.69199999999999995</v>
      </c>
      <c r="BP8744" s="157">
        <f>IF('1b-NaturalGas'!$T$90="no","not applicable (based on previous answers)",ROUND(BL8744,4))</f>
        <v>0.69199999999999995</v>
      </c>
      <c r="BQ8744" s="157">
        <f>IF('1b-NaturalGas'!$T$91="no","not applicable (based on previous answers)",ROUND(BL8744,4))</f>
        <v>0.69199999999999995</v>
      </c>
    </row>
    <row r="8745" spans="30:69" x14ac:dyDescent="0.25">
      <c r="AD8745" s="157">
        <f t="shared" si="287"/>
        <v>0.69400000000000051</v>
      </c>
      <c r="AE8745" s="157">
        <f>IF('1a-Electricity'!$T$77="no","",ROUND(AD8745,4))</f>
        <v>0.69399999999999995</v>
      </c>
      <c r="AF8745" s="157">
        <f>IF('1a-Electricity'!$T$78="no","",ROUND(AD8745,4))</f>
        <v>0.69399999999999995</v>
      </c>
      <c r="AG8745" s="157">
        <f>IF('1a-Electricity'!$T$79="no","",ROUND(AD8745,4))</f>
        <v>0.69399999999999995</v>
      </c>
      <c r="BL8745" s="157">
        <f t="shared" si="288"/>
        <v>0.6930000000000005</v>
      </c>
      <c r="BM8745" s="157">
        <f>IF('1b-NaturalGas'!$T$87="no","",ROUND(BL8745,4))</f>
        <v>0.69299999999999995</v>
      </c>
      <c r="BN8745" s="157">
        <f>IF('1b-NaturalGas'!$T$88="no","",ROUND(BL8745,4))</f>
        <v>0.69299999999999995</v>
      </c>
      <c r="BO8745" s="157">
        <f>IF('1b-NaturalGas'!$T$89="no","",ROUND(BL8745,4))</f>
        <v>0.69299999999999995</v>
      </c>
      <c r="BP8745" s="157">
        <f>IF('1b-NaturalGas'!$T$90="no","not applicable (based on previous answers)",ROUND(BL8745,4))</f>
        <v>0.69299999999999995</v>
      </c>
      <c r="BQ8745" s="157">
        <f>IF('1b-NaturalGas'!$T$91="no","not applicable (based on previous answers)",ROUND(BL8745,4))</f>
        <v>0.69299999999999995</v>
      </c>
    </row>
    <row r="8746" spans="30:69" x14ac:dyDescent="0.25">
      <c r="AD8746" s="157">
        <f t="shared" si="287"/>
        <v>0.69500000000000051</v>
      </c>
      <c r="AE8746" s="157">
        <f>IF('1a-Electricity'!$T$77="no","",ROUND(AD8746,4))</f>
        <v>0.69499999999999995</v>
      </c>
      <c r="AF8746" s="157">
        <f>IF('1a-Electricity'!$T$78="no","",ROUND(AD8746,4))</f>
        <v>0.69499999999999995</v>
      </c>
      <c r="AG8746" s="157">
        <f>IF('1a-Electricity'!$T$79="no","",ROUND(AD8746,4))</f>
        <v>0.69499999999999995</v>
      </c>
      <c r="BL8746" s="157">
        <f t="shared" si="288"/>
        <v>0.69400000000000051</v>
      </c>
      <c r="BM8746" s="157">
        <f>IF('1b-NaturalGas'!$T$87="no","",ROUND(BL8746,4))</f>
        <v>0.69399999999999995</v>
      </c>
      <c r="BN8746" s="157">
        <f>IF('1b-NaturalGas'!$T$88="no","",ROUND(BL8746,4))</f>
        <v>0.69399999999999995</v>
      </c>
      <c r="BO8746" s="157">
        <f>IF('1b-NaturalGas'!$T$89="no","",ROUND(BL8746,4))</f>
        <v>0.69399999999999995</v>
      </c>
      <c r="BP8746" s="157">
        <f>IF('1b-NaturalGas'!$T$90="no","not applicable (based on previous answers)",ROUND(BL8746,4))</f>
        <v>0.69399999999999995</v>
      </c>
      <c r="BQ8746" s="157">
        <f>IF('1b-NaturalGas'!$T$91="no","not applicable (based on previous answers)",ROUND(BL8746,4))</f>
        <v>0.69399999999999995</v>
      </c>
    </row>
    <row r="8747" spans="30:69" x14ac:dyDescent="0.25">
      <c r="AD8747" s="157">
        <f t="shared" si="287"/>
        <v>0.69600000000000051</v>
      </c>
      <c r="AE8747" s="157">
        <f>IF('1a-Electricity'!$T$77="no","",ROUND(AD8747,4))</f>
        <v>0.69599999999999995</v>
      </c>
      <c r="AF8747" s="157">
        <f>IF('1a-Electricity'!$T$78="no","",ROUND(AD8747,4))</f>
        <v>0.69599999999999995</v>
      </c>
      <c r="AG8747" s="157">
        <f>IF('1a-Electricity'!$T$79="no","",ROUND(AD8747,4))</f>
        <v>0.69599999999999995</v>
      </c>
      <c r="BL8747" s="157">
        <f t="shared" si="288"/>
        <v>0.69500000000000051</v>
      </c>
      <c r="BM8747" s="157">
        <f>IF('1b-NaturalGas'!$T$87="no","",ROUND(BL8747,4))</f>
        <v>0.69499999999999995</v>
      </c>
      <c r="BN8747" s="157">
        <f>IF('1b-NaturalGas'!$T$88="no","",ROUND(BL8747,4))</f>
        <v>0.69499999999999995</v>
      </c>
      <c r="BO8747" s="157">
        <f>IF('1b-NaturalGas'!$T$89="no","",ROUND(BL8747,4))</f>
        <v>0.69499999999999995</v>
      </c>
      <c r="BP8747" s="157">
        <f>IF('1b-NaturalGas'!$T$90="no","not applicable (based on previous answers)",ROUND(BL8747,4))</f>
        <v>0.69499999999999995</v>
      </c>
      <c r="BQ8747" s="157">
        <f>IF('1b-NaturalGas'!$T$91="no","not applicable (based on previous answers)",ROUND(BL8747,4))</f>
        <v>0.69499999999999995</v>
      </c>
    </row>
    <row r="8748" spans="30:69" x14ac:dyDescent="0.25">
      <c r="AD8748" s="157">
        <f t="shared" ref="AD8748:AD8811" si="289">AD8747+0.001</f>
        <v>0.69700000000000051</v>
      </c>
      <c r="AE8748" s="157">
        <f>IF('1a-Electricity'!$T$77="no","",ROUND(AD8748,4))</f>
        <v>0.69699999999999995</v>
      </c>
      <c r="AF8748" s="157">
        <f>IF('1a-Electricity'!$T$78="no","",ROUND(AD8748,4))</f>
        <v>0.69699999999999995</v>
      </c>
      <c r="AG8748" s="157">
        <f>IF('1a-Electricity'!$T$79="no","",ROUND(AD8748,4))</f>
        <v>0.69699999999999995</v>
      </c>
      <c r="BL8748" s="157">
        <f t="shared" si="288"/>
        <v>0.69600000000000051</v>
      </c>
      <c r="BM8748" s="157">
        <f>IF('1b-NaturalGas'!$T$87="no","",ROUND(BL8748,4))</f>
        <v>0.69599999999999995</v>
      </c>
      <c r="BN8748" s="157">
        <f>IF('1b-NaturalGas'!$T$88="no","",ROUND(BL8748,4))</f>
        <v>0.69599999999999995</v>
      </c>
      <c r="BO8748" s="157">
        <f>IF('1b-NaturalGas'!$T$89="no","",ROUND(BL8748,4))</f>
        <v>0.69599999999999995</v>
      </c>
      <c r="BP8748" s="157">
        <f>IF('1b-NaturalGas'!$T$90="no","not applicable (based on previous answers)",ROUND(BL8748,4))</f>
        <v>0.69599999999999995</v>
      </c>
      <c r="BQ8748" s="157">
        <f>IF('1b-NaturalGas'!$T$91="no","not applicable (based on previous answers)",ROUND(BL8748,4))</f>
        <v>0.69599999999999995</v>
      </c>
    </row>
    <row r="8749" spans="30:69" x14ac:dyDescent="0.25">
      <c r="AD8749" s="157">
        <f t="shared" si="289"/>
        <v>0.69800000000000051</v>
      </c>
      <c r="AE8749" s="157">
        <f>IF('1a-Electricity'!$T$77="no","",ROUND(AD8749,4))</f>
        <v>0.69799999999999995</v>
      </c>
      <c r="AF8749" s="157">
        <f>IF('1a-Electricity'!$T$78="no","",ROUND(AD8749,4))</f>
        <v>0.69799999999999995</v>
      </c>
      <c r="AG8749" s="157">
        <f>IF('1a-Electricity'!$T$79="no","",ROUND(AD8749,4))</f>
        <v>0.69799999999999995</v>
      </c>
      <c r="BL8749" s="157">
        <f t="shared" ref="BL8749:BL8812" si="290">BL8748+0.001</f>
        <v>0.69700000000000051</v>
      </c>
      <c r="BM8749" s="157">
        <f>IF('1b-NaturalGas'!$T$87="no","",ROUND(BL8749,4))</f>
        <v>0.69699999999999995</v>
      </c>
      <c r="BN8749" s="157">
        <f>IF('1b-NaturalGas'!$T$88="no","",ROUND(BL8749,4))</f>
        <v>0.69699999999999995</v>
      </c>
      <c r="BO8749" s="157">
        <f>IF('1b-NaturalGas'!$T$89="no","",ROUND(BL8749,4))</f>
        <v>0.69699999999999995</v>
      </c>
      <c r="BP8749" s="157">
        <f>IF('1b-NaturalGas'!$T$90="no","not applicable (based on previous answers)",ROUND(BL8749,4))</f>
        <v>0.69699999999999995</v>
      </c>
      <c r="BQ8749" s="157">
        <f>IF('1b-NaturalGas'!$T$91="no","not applicable (based on previous answers)",ROUND(BL8749,4))</f>
        <v>0.69699999999999995</v>
      </c>
    </row>
    <row r="8750" spans="30:69" x14ac:dyDescent="0.25">
      <c r="AD8750" s="157">
        <f t="shared" si="289"/>
        <v>0.69900000000000051</v>
      </c>
      <c r="AE8750" s="157">
        <f>IF('1a-Electricity'!$T$77="no","",ROUND(AD8750,4))</f>
        <v>0.69899999999999995</v>
      </c>
      <c r="AF8750" s="157">
        <f>IF('1a-Electricity'!$T$78="no","",ROUND(AD8750,4))</f>
        <v>0.69899999999999995</v>
      </c>
      <c r="AG8750" s="157">
        <f>IF('1a-Electricity'!$T$79="no","",ROUND(AD8750,4))</f>
        <v>0.69899999999999995</v>
      </c>
      <c r="BL8750" s="157">
        <f t="shared" si="290"/>
        <v>0.69800000000000051</v>
      </c>
      <c r="BM8750" s="157">
        <f>IF('1b-NaturalGas'!$T$87="no","",ROUND(BL8750,4))</f>
        <v>0.69799999999999995</v>
      </c>
      <c r="BN8750" s="157">
        <f>IF('1b-NaturalGas'!$T$88="no","",ROUND(BL8750,4))</f>
        <v>0.69799999999999995</v>
      </c>
      <c r="BO8750" s="157">
        <f>IF('1b-NaturalGas'!$T$89="no","",ROUND(BL8750,4))</f>
        <v>0.69799999999999995</v>
      </c>
      <c r="BP8750" s="157">
        <f>IF('1b-NaturalGas'!$T$90="no","not applicable (based on previous answers)",ROUND(BL8750,4))</f>
        <v>0.69799999999999995</v>
      </c>
      <c r="BQ8750" s="157">
        <f>IF('1b-NaturalGas'!$T$91="no","not applicable (based on previous answers)",ROUND(BL8750,4))</f>
        <v>0.69799999999999995</v>
      </c>
    </row>
    <row r="8751" spans="30:69" x14ac:dyDescent="0.25">
      <c r="AD8751" s="157">
        <f t="shared" si="289"/>
        <v>0.70000000000000051</v>
      </c>
      <c r="AE8751" s="157">
        <f>IF('1a-Electricity'!$T$77="no","",ROUND(AD8751,4))</f>
        <v>0.7</v>
      </c>
      <c r="AF8751" s="157">
        <f>IF('1a-Electricity'!$T$78="no","",ROUND(AD8751,4))</f>
        <v>0.7</v>
      </c>
      <c r="AG8751" s="157">
        <f>IF('1a-Electricity'!$T$79="no","",ROUND(AD8751,4))</f>
        <v>0.7</v>
      </c>
      <c r="BL8751" s="157">
        <f t="shared" si="290"/>
        <v>0.69900000000000051</v>
      </c>
      <c r="BM8751" s="157">
        <f>IF('1b-NaturalGas'!$T$87="no","",ROUND(BL8751,4))</f>
        <v>0.69899999999999995</v>
      </c>
      <c r="BN8751" s="157">
        <f>IF('1b-NaturalGas'!$T$88="no","",ROUND(BL8751,4))</f>
        <v>0.69899999999999995</v>
      </c>
      <c r="BO8751" s="157">
        <f>IF('1b-NaturalGas'!$T$89="no","",ROUND(BL8751,4))</f>
        <v>0.69899999999999995</v>
      </c>
      <c r="BP8751" s="157">
        <f>IF('1b-NaturalGas'!$T$90="no","not applicable (based on previous answers)",ROUND(BL8751,4))</f>
        <v>0.69899999999999995</v>
      </c>
      <c r="BQ8751" s="157">
        <f>IF('1b-NaturalGas'!$T$91="no","not applicable (based on previous answers)",ROUND(BL8751,4))</f>
        <v>0.69899999999999995</v>
      </c>
    </row>
    <row r="8752" spans="30:69" x14ac:dyDescent="0.25">
      <c r="AD8752" s="157">
        <f t="shared" si="289"/>
        <v>0.70100000000000051</v>
      </c>
      <c r="AE8752" s="157">
        <f>IF('1a-Electricity'!$T$77="no","",ROUND(AD8752,4))</f>
        <v>0.70099999999999996</v>
      </c>
      <c r="AF8752" s="157">
        <f>IF('1a-Electricity'!$T$78="no","",ROUND(AD8752,4))</f>
        <v>0.70099999999999996</v>
      </c>
      <c r="AG8752" s="157">
        <f>IF('1a-Electricity'!$T$79="no","",ROUND(AD8752,4))</f>
        <v>0.70099999999999996</v>
      </c>
      <c r="BL8752" s="157">
        <f t="shared" si="290"/>
        <v>0.70000000000000051</v>
      </c>
      <c r="BM8752" s="157">
        <f>IF('1b-NaturalGas'!$T$87="no","",ROUND(BL8752,4))</f>
        <v>0.7</v>
      </c>
      <c r="BN8752" s="157">
        <f>IF('1b-NaturalGas'!$T$88="no","",ROUND(BL8752,4))</f>
        <v>0.7</v>
      </c>
      <c r="BO8752" s="157">
        <f>IF('1b-NaturalGas'!$T$89="no","",ROUND(BL8752,4))</f>
        <v>0.7</v>
      </c>
      <c r="BP8752" s="157">
        <f>IF('1b-NaturalGas'!$T$90="no","not applicable (based on previous answers)",ROUND(BL8752,4))</f>
        <v>0.7</v>
      </c>
      <c r="BQ8752" s="157">
        <f>IF('1b-NaturalGas'!$T$91="no","not applicable (based on previous answers)",ROUND(BL8752,4))</f>
        <v>0.7</v>
      </c>
    </row>
    <row r="8753" spans="30:69" x14ac:dyDescent="0.25">
      <c r="AD8753" s="157">
        <f t="shared" si="289"/>
        <v>0.70200000000000051</v>
      </c>
      <c r="AE8753" s="157">
        <f>IF('1a-Electricity'!$T$77="no","",ROUND(AD8753,4))</f>
        <v>0.70199999999999996</v>
      </c>
      <c r="AF8753" s="157">
        <f>IF('1a-Electricity'!$T$78="no","",ROUND(AD8753,4))</f>
        <v>0.70199999999999996</v>
      </c>
      <c r="AG8753" s="157">
        <f>IF('1a-Electricity'!$T$79="no","",ROUND(AD8753,4))</f>
        <v>0.70199999999999996</v>
      </c>
      <c r="BL8753" s="157">
        <f t="shared" si="290"/>
        <v>0.70100000000000051</v>
      </c>
      <c r="BM8753" s="157">
        <f>IF('1b-NaturalGas'!$T$87="no","",ROUND(BL8753,4))</f>
        <v>0.70099999999999996</v>
      </c>
      <c r="BN8753" s="157">
        <f>IF('1b-NaturalGas'!$T$88="no","",ROUND(BL8753,4))</f>
        <v>0.70099999999999996</v>
      </c>
      <c r="BO8753" s="157">
        <f>IF('1b-NaturalGas'!$T$89="no","",ROUND(BL8753,4))</f>
        <v>0.70099999999999996</v>
      </c>
      <c r="BP8753" s="157">
        <f>IF('1b-NaturalGas'!$T$90="no","not applicable (based on previous answers)",ROUND(BL8753,4))</f>
        <v>0.70099999999999996</v>
      </c>
      <c r="BQ8753" s="157">
        <f>IF('1b-NaturalGas'!$T$91="no","not applicable (based on previous answers)",ROUND(BL8753,4))</f>
        <v>0.70099999999999996</v>
      </c>
    </row>
    <row r="8754" spans="30:69" x14ac:dyDescent="0.25">
      <c r="AD8754" s="157">
        <f t="shared" si="289"/>
        <v>0.70300000000000051</v>
      </c>
      <c r="AE8754" s="157">
        <f>IF('1a-Electricity'!$T$77="no","",ROUND(AD8754,4))</f>
        <v>0.70299999999999996</v>
      </c>
      <c r="AF8754" s="157">
        <f>IF('1a-Electricity'!$T$78="no","",ROUND(AD8754,4))</f>
        <v>0.70299999999999996</v>
      </c>
      <c r="AG8754" s="157">
        <f>IF('1a-Electricity'!$T$79="no","",ROUND(AD8754,4))</f>
        <v>0.70299999999999996</v>
      </c>
      <c r="BL8754" s="157">
        <f t="shared" si="290"/>
        <v>0.70200000000000051</v>
      </c>
      <c r="BM8754" s="157">
        <f>IF('1b-NaturalGas'!$T$87="no","",ROUND(BL8754,4))</f>
        <v>0.70199999999999996</v>
      </c>
      <c r="BN8754" s="157">
        <f>IF('1b-NaturalGas'!$T$88="no","",ROUND(BL8754,4))</f>
        <v>0.70199999999999996</v>
      </c>
      <c r="BO8754" s="157">
        <f>IF('1b-NaturalGas'!$T$89="no","",ROUND(BL8754,4))</f>
        <v>0.70199999999999996</v>
      </c>
      <c r="BP8754" s="157">
        <f>IF('1b-NaturalGas'!$T$90="no","not applicable (based on previous answers)",ROUND(BL8754,4))</f>
        <v>0.70199999999999996</v>
      </c>
      <c r="BQ8754" s="157">
        <f>IF('1b-NaturalGas'!$T$91="no","not applicable (based on previous answers)",ROUND(BL8754,4))</f>
        <v>0.70199999999999996</v>
      </c>
    </row>
    <row r="8755" spans="30:69" x14ac:dyDescent="0.25">
      <c r="AD8755" s="157">
        <f t="shared" si="289"/>
        <v>0.70400000000000051</v>
      </c>
      <c r="AE8755" s="157">
        <f>IF('1a-Electricity'!$T$77="no","",ROUND(AD8755,4))</f>
        <v>0.70399999999999996</v>
      </c>
      <c r="AF8755" s="157">
        <f>IF('1a-Electricity'!$T$78="no","",ROUND(AD8755,4))</f>
        <v>0.70399999999999996</v>
      </c>
      <c r="AG8755" s="157">
        <f>IF('1a-Electricity'!$T$79="no","",ROUND(AD8755,4))</f>
        <v>0.70399999999999996</v>
      </c>
      <c r="BL8755" s="157">
        <f t="shared" si="290"/>
        <v>0.70300000000000051</v>
      </c>
      <c r="BM8755" s="157">
        <f>IF('1b-NaturalGas'!$T$87="no","",ROUND(BL8755,4))</f>
        <v>0.70299999999999996</v>
      </c>
      <c r="BN8755" s="157">
        <f>IF('1b-NaturalGas'!$T$88="no","",ROUND(BL8755,4))</f>
        <v>0.70299999999999996</v>
      </c>
      <c r="BO8755" s="157">
        <f>IF('1b-NaturalGas'!$T$89="no","",ROUND(BL8755,4))</f>
        <v>0.70299999999999996</v>
      </c>
      <c r="BP8755" s="157">
        <f>IF('1b-NaturalGas'!$T$90="no","not applicable (based on previous answers)",ROUND(BL8755,4))</f>
        <v>0.70299999999999996</v>
      </c>
      <c r="BQ8755" s="157">
        <f>IF('1b-NaturalGas'!$T$91="no","not applicable (based on previous answers)",ROUND(BL8755,4))</f>
        <v>0.70299999999999996</v>
      </c>
    </row>
    <row r="8756" spans="30:69" x14ac:dyDescent="0.25">
      <c r="AD8756" s="157">
        <f t="shared" si="289"/>
        <v>0.70500000000000052</v>
      </c>
      <c r="AE8756" s="157">
        <f>IF('1a-Electricity'!$T$77="no","",ROUND(AD8756,4))</f>
        <v>0.70499999999999996</v>
      </c>
      <c r="AF8756" s="157">
        <f>IF('1a-Electricity'!$T$78="no","",ROUND(AD8756,4))</f>
        <v>0.70499999999999996</v>
      </c>
      <c r="AG8756" s="157">
        <f>IF('1a-Electricity'!$T$79="no","",ROUND(AD8756,4))</f>
        <v>0.70499999999999996</v>
      </c>
      <c r="BL8756" s="157">
        <f t="shared" si="290"/>
        <v>0.70400000000000051</v>
      </c>
      <c r="BM8756" s="157">
        <f>IF('1b-NaturalGas'!$T$87="no","",ROUND(BL8756,4))</f>
        <v>0.70399999999999996</v>
      </c>
      <c r="BN8756" s="157">
        <f>IF('1b-NaturalGas'!$T$88="no","",ROUND(BL8756,4))</f>
        <v>0.70399999999999996</v>
      </c>
      <c r="BO8756" s="157">
        <f>IF('1b-NaturalGas'!$T$89="no","",ROUND(BL8756,4))</f>
        <v>0.70399999999999996</v>
      </c>
      <c r="BP8756" s="157">
        <f>IF('1b-NaturalGas'!$T$90="no","not applicable (based on previous answers)",ROUND(BL8756,4))</f>
        <v>0.70399999999999996</v>
      </c>
      <c r="BQ8756" s="157">
        <f>IF('1b-NaturalGas'!$T$91="no","not applicable (based on previous answers)",ROUND(BL8756,4))</f>
        <v>0.70399999999999996</v>
      </c>
    </row>
    <row r="8757" spans="30:69" x14ac:dyDescent="0.25">
      <c r="AD8757" s="157">
        <f t="shared" si="289"/>
        <v>0.70600000000000052</v>
      </c>
      <c r="AE8757" s="157">
        <f>IF('1a-Electricity'!$T$77="no","",ROUND(AD8757,4))</f>
        <v>0.70599999999999996</v>
      </c>
      <c r="AF8757" s="157">
        <f>IF('1a-Electricity'!$T$78="no","",ROUND(AD8757,4))</f>
        <v>0.70599999999999996</v>
      </c>
      <c r="AG8757" s="157">
        <f>IF('1a-Electricity'!$T$79="no","",ROUND(AD8757,4))</f>
        <v>0.70599999999999996</v>
      </c>
      <c r="BL8757" s="157">
        <f t="shared" si="290"/>
        <v>0.70500000000000052</v>
      </c>
      <c r="BM8757" s="157">
        <f>IF('1b-NaturalGas'!$T$87="no","",ROUND(BL8757,4))</f>
        <v>0.70499999999999996</v>
      </c>
      <c r="BN8757" s="157">
        <f>IF('1b-NaturalGas'!$T$88="no","",ROUND(BL8757,4))</f>
        <v>0.70499999999999996</v>
      </c>
      <c r="BO8757" s="157">
        <f>IF('1b-NaturalGas'!$T$89="no","",ROUND(BL8757,4))</f>
        <v>0.70499999999999996</v>
      </c>
      <c r="BP8757" s="157">
        <f>IF('1b-NaturalGas'!$T$90="no","not applicable (based on previous answers)",ROUND(BL8757,4))</f>
        <v>0.70499999999999996</v>
      </c>
      <c r="BQ8757" s="157">
        <f>IF('1b-NaturalGas'!$T$91="no","not applicable (based on previous answers)",ROUND(BL8757,4))</f>
        <v>0.70499999999999996</v>
      </c>
    </row>
    <row r="8758" spans="30:69" x14ac:dyDescent="0.25">
      <c r="AD8758" s="157">
        <f t="shared" si="289"/>
        <v>0.70700000000000052</v>
      </c>
      <c r="AE8758" s="157">
        <f>IF('1a-Electricity'!$T$77="no","",ROUND(AD8758,4))</f>
        <v>0.70699999999999996</v>
      </c>
      <c r="AF8758" s="157">
        <f>IF('1a-Electricity'!$T$78="no","",ROUND(AD8758,4))</f>
        <v>0.70699999999999996</v>
      </c>
      <c r="AG8758" s="157">
        <f>IF('1a-Electricity'!$T$79="no","",ROUND(AD8758,4))</f>
        <v>0.70699999999999996</v>
      </c>
      <c r="BL8758" s="157">
        <f t="shared" si="290"/>
        <v>0.70600000000000052</v>
      </c>
      <c r="BM8758" s="157">
        <f>IF('1b-NaturalGas'!$T$87="no","",ROUND(BL8758,4))</f>
        <v>0.70599999999999996</v>
      </c>
      <c r="BN8758" s="157">
        <f>IF('1b-NaturalGas'!$T$88="no","",ROUND(BL8758,4))</f>
        <v>0.70599999999999996</v>
      </c>
      <c r="BO8758" s="157">
        <f>IF('1b-NaturalGas'!$T$89="no","",ROUND(BL8758,4))</f>
        <v>0.70599999999999996</v>
      </c>
      <c r="BP8758" s="157">
        <f>IF('1b-NaturalGas'!$T$90="no","not applicable (based on previous answers)",ROUND(BL8758,4))</f>
        <v>0.70599999999999996</v>
      </c>
      <c r="BQ8758" s="157">
        <f>IF('1b-NaturalGas'!$T$91="no","not applicable (based on previous answers)",ROUND(BL8758,4))</f>
        <v>0.70599999999999996</v>
      </c>
    </row>
    <row r="8759" spans="30:69" x14ac:dyDescent="0.25">
      <c r="AD8759" s="157">
        <f t="shared" si="289"/>
        <v>0.70800000000000052</v>
      </c>
      <c r="AE8759" s="157">
        <f>IF('1a-Electricity'!$T$77="no","",ROUND(AD8759,4))</f>
        <v>0.70799999999999996</v>
      </c>
      <c r="AF8759" s="157">
        <f>IF('1a-Electricity'!$T$78="no","",ROUND(AD8759,4))</f>
        <v>0.70799999999999996</v>
      </c>
      <c r="AG8759" s="157">
        <f>IF('1a-Electricity'!$T$79="no","",ROUND(AD8759,4))</f>
        <v>0.70799999999999996</v>
      </c>
      <c r="BL8759" s="157">
        <f t="shared" si="290"/>
        <v>0.70700000000000052</v>
      </c>
      <c r="BM8759" s="157">
        <f>IF('1b-NaturalGas'!$T$87="no","",ROUND(BL8759,4))</f>
        <v>0.70699999999999996</v>
      </c>
      <c r="BN8759" s="157">
        <f>IF('1b-NaturalGas'!$T$88="no","",ROUND(BL8759,4))</f>
        <v>0.70699999999999996</v>
      </c>
      <c r="BO8759" s="157">
        <f>IF('1b-NaturalGas'!$T$89="no","",ROUND(BL8759,4))</f>
        <v>0.70699999999999996</v>
      </c>
      <c r="BP8759" s="157">
        <f>IF('1b-NaturalGas'!$T$90="no","not applicable (based on previous answers)",ROUND(BL8759,4))</f>
        <v>0.70699999999999996</v>
      </c>
      <c r="BQ8759" s="157">
        <f>IF('1b-NaturalGas'!$T$91="no","not applicable (based on previous answers)",ROUND(BL8759,4))</f>
        <v>0.70699999999999996</v>
      </c>
    </row>
    <row r="8760" spans="30:69" x14ac:dyDescent="0.25">
      <c r="AD8760" s="157">
        <f t="shared" si="289"/>
        <v>0.70900000000000052</v>
      </c>
      <c r="AE8760" s="157">
        <f>IF('1a-Electricity'!$T$77="no","",ROUND(AD8760,4))</f>
        <v>0.70899999999999996</v>
      </c>
      <c r="AF8760" s="157">
        <f>IF('1a-Electricity'!$T$78="no","",ROUND(AD8760,4))</f>
        <v>0.70899999999999996</v>
      </c>
      <c r="AG8760" s="157">
        <f>IF('1a-Electricity'!$T$79="no","",ROUND(AD8760,4))</f>
        <v>0.70899999999999996</v>
      </c>
      <c r="BL8760" s="157">
        <f t="shared" si="290"/>
        <v>0.70800000000000052</v>
      </c>
      <c r="BM8760" s="157">
        <f>IF('1b-NaturalGas'!$T$87="no","",ROUND(BL8760,4))</f>
        <v>0.70799999999999996</v>
      </c>
      <c r="BN8760" s="157">
        <f>IF('1b-NaturalGas'!$T$88="no","",ROUND(BL8760,4))</f>
        <v>0.70799999999999996</v>
      </c>
      <c r="BO8760" s="157">
        <f>IF('1b-NaturalGas'!$T$89="no","",ROUND(BL8760,4))</f>
        <v>0.70799999999999996</v>
      </c>
      <c r="BP8760" s="157">
        <f>IF('1b-NaturalGas'!$T$90="no","not applicable (based on previous answers)",ROUND(BL8760,4))</f>
        <v>0.70799999999999996</v>
      </c>
      <c r="BQ8760" s="157">
        <f>IF('1b-NaturalGas'!$T$91="no","not applicable (based on previous answers)",ROUND(BL8760,4))</f>
        <v>0.70799999999999996</v>
      </c>
    </row>
    <row r="8761" spans="30:69" x14ac:dyDescent="0.25">
      <c r="AD8761" s="157">
        <f t="shared" si="289"/>
        <v>0.71000000000000052</v>
      </c>
      <c r="AE8761" s="157">
        <f>IF('1a-Electricity'!$T$77="no","",ROUND(AD8761,4))</f>
        <v>0.71</v>
      </c>
      <c r="AF8761" s="157">
        <f>IF('1a-Electricity'!$T$78="no","",ROUND(AD8761,4))</f>
        <v>0.71</v>
      </c>
      <c r="AG8761" s="157">
        <f>IF('1a-Electricity'!$T$79="no","",ROUND(AD8761,4))</f>
        <v>0.71</v>
      </c>
      <c r="BL8761" s="157">
        <f t="shared" si="290"/>
        <v>0.70900000000000052</v>
      </c>
      <c r="BM8761" s="157">
        <f>IF('1b-NaturalGas'!$T$87="no","",ROUND(BL8761,4))</f>
        <v>0.70899999999999996</v>
      </c>
      <c r="BN8761" s="157">
        <f>IF('1b-NaturalGas'!$T$88="no","",ROUND(BL8761,4))</f>
        <v>0.70899999999999996</v>
      </c>
      <c r="BO8761" s="157">
        <f>IF('1b-NaturalGas'!$T$89="no","",ROUND(BL8761,4))</f>
        <v>0.70899999999999996</v>
      </c>
      <c r="BP8761" s="157">
        <f>IF('1b-NaturalGas'!$T$90="no","not applicable (based on previous answers)",ROUND(BL8761,4))</f>
        <v>0.70899999999999996</v>
      </c>
      <c r="BQ8761" s="157">
        <f>IF('1b-NaturalGas'!$T$91="no","not applicable (based on previous answers)",ROUND(BL8761,4))</f>
        <v>0.70899999999999996</v>
      </c>
    </row>
    <row r="8762" spans="30:69" x14ac:dyDescent="0.25">
      <c r="AD8762" s="157">
        <f t="shared" si="289"/>
        <v>0.71100000000000052</v>
      </c>
      <c r="AE8762" s="157">
        <f>IF('1a-Electricity'!$T$77="no","",ROUND(AD8762,4))</f>
        <v>0.71099999999999997</v>
      </c>
      <c r="AF8762" s="157">
        <f>IF('1a-Electricity'!$T$78="no","",ROUND(AD8762,4))</f>
        <v>0.71099999999999997</v>
      </c>
      <c r="AG8762" s="157">
        <f>IF('1a-Electricity'!$T$79="no","",ROUND(AD8762,4))</f>
        <v>0.71099999999999997</v>
      </c>
      <c r="BL8762" s="157">
        <f t="shared" si="290"/>
        <v>0.71000000000000052</v>
      </c>
      <c r="BM8762" s="157">
        <f>IF('1b-NaturalGas'!$T$87="no","",ROUND(BL8762,4))</f>
        <v>0.71</v>
      </c>
      <c r="BN8762" s="157">
        <f>IF('1b-NaturalGas'!$T$88="no","",ROUND(BL8762,4))</f>
        <v>0.71</v>
      </c>
      <c r="BO8762" s="157">
        <f>IF('1b-NaturalGas'!$T$89="no","",ROUND(BL8762,4))</f>
        <v>0.71</v>
      </c>
      <c r="BP8762" s="157">
        <f>IF('1b-NaturalGas'!$T$90="no","not applicable (based on previous answers)",ROUND(BL8762,4))</f>
        <v>0.71</v>
      </c>
      <c r="BQ8762" s="157">
        <f>IF('1b-NaturalGas'!$T$91="no","not applicable (based on previous answers)",ROUND(BL8762,4))</f>
        <v>0.71</v>
      </c>
    </row>
    <row r="8763" spans="30:69" x14ac:dyDescent="0.25">
      <c r="AD8763" s="157">
        <f t="shared" si="289"/>
        <v>0.71200000000000052</v>
      </c>
      <c r="AE8763" s="157">
        <f>IF('1a-Electricity'!$T$77="no","",ROUND(AD8763,4))</f>
        <v>0.71199999999999997</v>
      </c>
      <c r="AF8763" s="157">
        <f>IF('1a-Electricity'!$T$78="no","",ROUND(AD8763,4))</f>
        <v>0.71199999999999997</v>
      </c>
      <c r="AG8763" s="157">
        <f>IF('1a-Electricity'!$T$79="no","",ROUND(AD8763,4))</f>
        <v>0.71199999999999997</v>
      </c>
      <c r="BL8763" s="157">
        <f t="shared" si="290"/>
        <v>0.71100000000000052</v>
      </c>
      <c r="BM8763" s="157">
        <f>IF('1b-NaturalGas'!$T$87="no","",ROUND(BL8763,4))</f>
        <v>0.71099999999999997</v>
      </c>
      <c r="BN8763" s="157">
        <f>IF('1b-NaturalGas'!$T$88="no","",ROUND(BL8763,4))</f>
        <v>0.71099999999999997</v>
      </c>
      <c r="BO8763" s="157">
        <f>IF('1b-NaturalGas'!$T$89="no","",ROUND(BL8763,4))</f>
        <v>0.71099999999999997</v>
      </c>
      <c r="BP8763" s="157">
        <f>IF('1b-NaturalGas'!$T$90="no","not applicable (based on previous answers)",ROUND(BL8763,4))</f>
        <v>0.71099999999999997</v>
      </c>
      <c r="BQ8763" s="157">
        <f>IF('1b-NaturalGas'!$T$91="no","not applicable (based on previous answers)",ROUND(BL8763,4))</f>
        <v>0.71099999999999997</v>
      </c>
    </row>
    <row r="8764" spans="30:69" x14ac:dyDescent="0.25">
      <c r="AD8764" s="157">
        <f t="shared" si="289"/>
        <v>0.71300000000000052</v>
      </c>
      <c r="AE8764" s="157">
        <f>IF('1a-Electricity'!$T$77="no","",ROUND(AD8764,4))</f>
        <v>0.71299999999999997</v>
      </c>
      <c r="AF8764" s="157">
        <f>IF('1a-Electricity'!$T$78="no","",ROUND(AD8764,4))</f>
        <v>0.71299999999999997</v>
      </c>
      <c r="AG8764" s="157">
        <f>IF('1a-Electricity'!$T$79="no","",ROUND(AD8764,4))</f>
        <v>0.71299999999999997</v>
      </c>
      <c r="BL8764" s="157">
        <f t="shared" si="290"/>
        <v>0.71200000000000052</v>
      </c>
      <c r="BM8764" s="157">
        <f>IF('1b-NaturalGas'!$T$87="no","",ROUND(BL8764,4))</f>
        <v>0.71199999999999997</v>
      </c>
      <c r="BN8764" s="157">
        <f>IF('1b-NaturalGas'!$T$88="no","",ROUND(BL8764,4))</f>
        <v>0.71199999999999997</v>
      </c>
      <c r="BO8764" s="157">
        <f>IF('1b-NaturalGas'!$T$89="no","",ROUND(BL8764,4))</f>
        <v>0.71199999999999997</v>
      </c>
      <c r="BP8764" s="157">
        <f>IF('1b-NaturalGas'!$T$90="no","not applicable (based on previous answers)",ROUND(BL8764,4))</f>
        <v>0.71199999999999997</v>
      </c>
      <c r="BQ8764" s="157">
        <f>IF('1b-NaturalGas'!$T$91="no","not applicable (based on previous answers)",ROUND(BL8764,4))</f>
        <v>0.71199999999999997</v>
      </c>
    </row>
    <row r="8765" spans="30:69" x14ac:dyDescent="0.25">
      <c r="AD8765" s="157">
        <f t="shared" si="289"/>
        <v>0.71400000000000052</v>
      </c>
      <c r="AE8765" s="157">
        <f>IF('1a-Electricity'!$T$77="no","",ROUND(AD8765,4))</f>
        <v>0.71399999999999997</v>
      </c>
      <c r="AF8765" s="157">
        <f>IF('1a-Electricity'!$T$78="no","",ROUND(AD8765,4))</f>
        <v>0.71399999999999997</v>
      </c>
      <c r="AG8765" s="157">
        <f>IF('1a-Electricity'!$T$79="no","",ROUND(AD8765,4))</f>
        <v>0.71399999999999997</v>
      </c>
      <c r="BL8765" s="157">
        <f t="shared" si="290"/>
        <v>0.71300000000000052</v>
      </c>
      <c r="BM8765" s="157">
        <f>IF('1b-NaturalGas'!$T$87="no","",ROUND(BL8765,4))</f>
        <v>0.71299999999999997</v>
      </c>
      <c r="BN8765" s="157">
        <f>IF('1b-NaturalGas'!$T$88="no","",ROUND(BL8765,4))</f>
        <v>0.71299999999999997</v>
      </c>
      <c r="BO8765" s="157">
        <f>IF('1b-NaturalGas'!$T$89="no","",ROUND(BL8765,4))</f>
        <v>0.71299999999999997</v>
      </c>
      <c r="BP8765" s="157">
        <f>IF('1b-NaturalGas'!$T$90="no","not applicable (based on previous answers)",ROUND(BL8765,4))</f>
        <v>0.71299999999999997</v>
      </c>
      <c r="BQ8765" s="157">
        <f>IF('1b-NaturalGas'!$T$91="no","not applicable (based on previous answers)",ROUND(BL8765,4))</f>
        <v>0.71299999999999997</v>
      </c>
    </row>
    <row r="8766" spans="30:69" x14ac:dyDescent="0.25">
      <c r="AD8766" s="157">
        <f t="shared" si="289"/>
        <v>0.71500000000000052</v>
      </c>
      <c r="AE8766" s="157">
        <f>IF('1a-Electricity'!$T$77="no","",ROUND(AD8766,4))</f>
        <v>0.71499999999999997</v>
      </c>
      <c r="AF8766" s="157">
        <f>IF('1a-Electricity'!$T$78="no","",ROUND(AD8766,4))</f>
        <v>0.71499999999999997</v>
      </c>
      <c r="AG8766" s="157">
        <f>IF('1a-Electricity'!$T$79="no","",ROUND(AD8766,4))</f>
        <v>0.71499999999999997</v>
      </c>
      <c r="BL8766" s="157">
        <f t="shared" si="290"/>
        <v>0.71400000000000052</v>
      </c>
      <c r="BM8766" s="157">
        <f>IF('1b-NaturalGas'!$T$87="no","",ROUND(BL8766,4))</f>
        <v>0.71399999999999997</v>
      </c>
      <c r="BN8766" s="157">
        <f>IF('1b-NaturalGas'!$T$88="no","",ROUND(BL8766,4))</f>
        <v>0.71399999999999997</v>
      </c>
      <c r="BO8766" s="157">
        <f>IF('1b-NaturalGas'!$T$89="no","",ROUND(BL8766,4))</f>
        <v>0.71399999999999997</v>
      </c>
      <c r="BP8766" s="157">
        <f>IF('1b-NaturalGas'!$T$90="no","not applicable (based on previous answers)",ROUND(BL8766,4))</f>
        <v>0.71399999999999997</v>
      </c>
      <c r="BQ8766" s="157">
        <f>IF('1b-NaturalGas'!$T$91="no","not applicable (based on previous answers)",ROUND(BL8766,4))</f>
        <v>0.71399999999999997</v>
      </c>
    </row>
    <row r="8767" spans="30:69" x14ac:dyDescent="0.25">
      <c r="AD8767" s="157">
        <f t="shared" si="289"/>
        <v>0.71600000000000052</v>
      </c>
      <c r="AE8767" s="157">
        <f>IF('1a-Electricity'!$T$77="no","",ROUND(AD8767,4))</f>
        <v>0.71599999999999997</v>
      </c>
      <c r="AF8767" s="157">
        <f>IF('1a-Electricity'!$T$78="no","",ROUND(AD8767,4))</f>
        <v>0.71599999999999997</v>
      </c>
      <c r="AG8767" s="157">
        <f>IF('1a-Electricity'!$T$79="no","",ROUND(AD8767,4))</f>
        <v>0.71599999999999997</v>
      </c>
      <c r="BL8767" s="157">
        <f t="shared" si="290"/>
        <v>0.71500000000000052</v>
      </c>
      <c r="BM8767" s="157">
        <f>IF('1b-NaturalGas'!$T$87="no","",ROUND(BL8767,4))</f>
        <v>0.71499999999999997</v>
      </c>
      <c r="BN8767" s="157">
        <f>IF('1b-NaturalGas'!$T$88="no","",ROUND(BL8767,4))</f>
        <v>0.71499999999999997</v>
      </c>
      <c r="BO8767" s="157">
        <f>IF('1b-NaturalGas'!$T$89="no","",ROUND(BL8767,4))</f>
        <v>0.71499999999999997</v>
      </c>
      <c r="BP8767" s="157">
        <f>IF('1b-NaturalGas'!$T$90="no","not applicable (based on previous answers)",ROUND(BL8767,4))</f>
        <v>0.71499999999999997</v>
      </c>
      <c r="BQ8767" s="157">
        <f>IF('1b-NaturalGas'!$T$91="no","not applicable (based on previous answers)",ROUND(BL8767,4))</f>
        <v>0.71499999999999997</v>
      </c>
    </row>
    <row r="8768" spans="30:69" x14ac:dyDescent="0.25">
      <c r="AD8768" s="157">
        <f t="shared" si="289"/>
        <v>0.71700000000000053</v>
      </c>
      <c r="AE8768" s="157">
        <f>IF('1a-Electricity'!$T$77="no","",ROUND(AD8768,4))</f>
        <v>0.71699999999999997</v>
      </c>
      <c r="AF8768" s="157">
        <f>IF('1a-Electricity'!$T$78="no","",ROUND(AD8768,4))</f>
        <v>0.71699999999999997</v>
      </c>
      <c r="AG8768" s="157">
        <f>IF('1a-Electricity'!$T$79="no","",ROUND(AD8768,4))</f>
        <v>0.71699999999999997</v>
      </c>
      <c r="BL8768" s="157">
        <f t="shared" si="290"/>
        <v>0.71600000000000052</v>
      </c>
      <c r="BM8768" s="157">
        <f>IF('1b-NaturalGas'!$T$87="no","",ROUND(BL8768,4))</f>
        <v>0.71599999999999997</v>
      </c>
      <c r="BN8768" s="157">
        <f>IF('1b-NaturalGas'!$T$88="no","",ROUND(BL8768,4))</f>
        <v>0.71599999999999997</v>
      </c>
      <c r="BO8768" s="157">
        <f>IF('1b-NaturalGas'!$T$89="no","",ROUND(BL8768,4))</f>
        <v>0.71599999999999997</v>
      </c>
      <c r="BP8768" s="157">
        <f>IF('1b-NaturalGas'!$T$90="no","not applicable (based on previous answers)",ROUND(BL8768,4))</f>
        <v>0.71599999999999997</v>
      </c>
      <c r="BQ8768" s="157">
        <f>IF('1b-NaturalGas'!$T$91="no","not applicable (based on previous answers)",ROUND(BL8768,4))</f>
        <v>0.71599999999999997</v>
      </c>
    </row>
    <row r="8769" spans="30:69" x14ac:dyDescent="0.25">
      <c r="AD8769" s="157">
        <f t="shared" si="289"/>
        <v>0.71800000000000053</v>
      </c>
      <c r="AE8769" s="157">
        <f>IF('1a-Electricity'!$T$77="no","",ROUND(AD8769,4))</f>
        <v>0.71799999999999997</v>
      </c>
      <c r="AF8769" s="157">
        <f>IF('1a-Electricity'!$T$78="no","",ROUND(AD8769,4))</f>
        <v>0.71799999999999997</v>
      </c>
      <c r="AG8769" s="157">
        <f>IF('1a-Electricity'!$T$79="no","",ROUND(AD8769,4))</f>
        <v>0.71799999999999997</v>
      </c>
      <c r="BL8769" s="157">
        <f t="shared" si="290"/>
        <v>0.71700000000000053</v>
      </c>
      <c r="BM8769" s="157">
        <f>IF('1b-NaturalGas'!$T$87="no","",ROUND(BL8769,4))</f>
        <v>0.71699999999999997</v>
      </c>
      <c r="BN8769" s="157">
        <f>IF('1b-NaturalGas'!$T$88="no","",ROUND(BL8769,4))</f>
        <v>0.71699999999999997</v>
      </c>
      <c r="BO8769" s="157">
        <f>IF('1b-NaturalGas'!$T$89="no","",ROUND(BL8769,4))</f>
        <v>0.71699999999999997</v>
      </c>
      <c r="BP8769" s="157">
        <f>IF('1b-NaturalGas'!$T$90="no","not applicable (based on previous answers)",ROUND(BL8769,4))</f>
        <v>0.71699999999999997</v>
      </c>
      <c r="BQ8769" s="157">
        <f>IF('1b-NaturalGas'!$T$91="no","not applicable (based on previous answers)",ROUND(BL8769,4))</f>
        <v>0.71699999999999997</v>
      </c>
    </row>
    <row r="8770" spans="30:69" x14ac:dyDescent="0.25">
      <c r="AD8770" s="157">
        <f t="shared" si="289"/>
        <v>0.71900000000000053</v>
      </c>
      <c r="AE8770" s="157">
        <f>IF('1a-Electricity'!$T$77="no","",ROUND(AD8770,4))</f>
        <v>0.71899999999999997</v>
      </c>
      <c r="AF8770" s="157">
        <f>IF('1a-Electricity'!$T$78="no","",ROUND(AD8770,4))</f>
        <v>0.71899999999999997</v>
      </c>
      <c r="AG8770" s="157">
        <f>IF('1a-Electricity'!$T$79="no","",ROUND(AD8770,4))</f>
        <v>0.71899999999999997</v>
      </c>
      <c r="BL8770" s="157">
        <f t="shared" si="290"/>
        <v>0.71800000000000053</v>
      </c>
      <c r="BM8770" s="157">
        <f>IF('1b-NaturalGas'!$T$87="no","",ROUND(BL8770,4))</f>
        <v>0.71799999999999997</v>
      </c>
      <c r="BN8770" s="157">
        <f>IF('1b-NaturalGas'!$T$88="no","",ROUND(BL8770,4))</f>
        <v>0.71799999999999997</v>
      </c>
      <c r="BO8770" s="157">
        <f>IF('1b-NaturalGas'!$T$89="no","",ROUND(BL8770,4))</f>
        <v>0.71799999999999997</v>
      </c>
      <c r="BP8770" s="157">
        <f>IF('1b-NaturalGas'!$T$90="no","not applicable (based on previous answers)",ROUND(BL8770,4))</f>
        <v>0.71799999999999997</v>
      </c>
      <c r="BQ8770" s="157">
        <f>IF('1b-NaturalGas'!$T$91="no","not applicable (based on previous answers)",ROUND(BL8770,4))</f>
        <v>0.71799999999999997</v>
      </c>
    </row>
    <row r="8771" spans="30:69" x14ac:dyDescent="0.25">
      <c r="AD8771" s="157">
        <f t="shared" si="289"/>
        <v>0.72000000000000053</v>
      </c>
      <c r="AE8771" s="157">
        <f>IF('1a-Electricity'!$T$77="no","",ROUND(AD8771,4))</f>
        <v>0.72</v>
      </c>
      <c r="AF8771" s="157">
        <f>IF('1a-Electricity'!$T$78="no","",ROUND(AD8771,4))</f>
        <v>0.72</v>
      </c>
      <c r="AG8771" s="157">
        <f>IF('1a-Electricity'!$T$79="no","",ROUND(AD8771,4))</f>
        <v>0.72</v>
      </c>
      <c r="BL8771" s="157">
        <f t="shared" si="290"/>
        <v>0.71900000000000053</v>
      </c>
      <c r="BM8771" s="157">
        <f>IF('1b-NaturalGas'!$T$87="no","",ROUND(BL8771,4))</f>
        <v>0.71899999999999997</v>
      </c>
      <c r="BN8771" s="157">
        <f>IF('1b-NaturalGas'!$T$88="no","",ROUND(BL8771,4))</f>
        <v>0.71899999999999997</v>
      </c>
      <c r="BO8771" s="157">
        <f>IF('1b-NaturalGas'!$T$89="no","",ROUND(BL8771,4))</f>
        <v>0.71899999999999997</v>
      </c>
      <c r="BP8771" s="157">
        <f>IF('1b-NaturalGas'!$T$90="no","not applicable (based on previous answers)",ROUND(BL8771,4))</f>
        <v>0.71899999999999997</v>
      </c>
      <c r="BQ8771" s="157">
        <f>IF('1b-NaturalGas'!$T$91="no","not applicable (based on previous answers)",ROUND(BL8771,4))</f>
        <v>0.71899999999999997</v>
      </c>
    </row>
    <row r="8772" spans="30:69" x14ac:dyDescent="0.25">
      <c r="AD8772" s="157">
        <f t="shared" si="289"/>
        <v>0.72100000000000053</v>
      </c>
      <c r="AE8772" s="157">
        <f>IF('1a-Electricity'!$T$77="no","",ROUND(AD8772,4))</f>
        <v>0.72099999999999997</v>
      </c>
      <c r="AF8772" s="157">
        <f>IF('1a-Electricity'!$T$78="no","",ROUND(AD8772,4))</f>
        <v>0.72099999999999997</v>
      </c>
      <c r="AG8772" s="157">
        <f>IF('1a-Electricity'!$T$79="no","",ROUND(AD8772,4))</f>
        <v>0.72099999999999997</v>
      </c>
      <c r="BL8772" s="157">
        <f t="shared" si="290"/>
        <v>0.72000000000000053</v>
      </c>
      <c r="BM8772" s="157">
        <f>IF('1b-NaturalGas'!$T$87="no","",ROUND(BL8772,4))</f>
        <v>0.72</v>
      </c>
      <c r="BN8772" s="157">
        <f>IF('1b-NaturalGas'!$T$88="no","",ROUND(BL8772,4))</f>
        <v>0.72</v>
      </c>
      <c r="BO8772" s="157">
        <f>IF('1b-NaturalGas'!$T$89="no","",ROUND(BL8772,4))</f>
        <v>0.72</v>
      </c>
      <c r="BP8772" s="157">
        <f>IF('1b-NaturalGas'!$T$90="no","not applicable (based on previous answers)",ROUND(BL8772,4))</f>
        <v>0.72</v>
      </c>
      <c r="BQ8772" s="157">
        <f>IF('1b-NaturalGas'!$T$91="no","not applicable (based on previous answers)",ROUND(BL8772,4))</f>
        <v>0.72</v>
      </c>
    </row>
    <row r="8773" spans="30:69" x14ac:dyDescent="0.25">
      <c r="AD8773" s="157">
        <f t="shared" si="289"/>
        <v>0.72200000000000053</v>
      </c>
      <c r="AE8773" s="157">
        <f>IF('1a-Electricity'!$T$77="no","",ROUND(AD8773,4))</f>
        <v>0.72199999999999998</v>
      </c>
      <c r="AF8773" s="157">
        <f>IF('1a-Electricity'!$T$78="no","",ROUND(AD8773,4))</f>
        <v>0.72199999999999998</v>
      </c>
      <c r="AG8773" s="157">
        <f>IF('1a-Electricity'!$T$79="no","",ROUND(AD8773,4))</f>
        <v>0.72199999999999998</v>
      </c>
      <c r="BL8773" s="157">
        <f t="shared" si="290"/>
        <v>0.72100000000000053</v>
      </c>
      <c r="BM8773" s="157">
        <f>IF('1b-NaturalGas'!$T$87="no","",ROUND(BL8773,4))</f>
        <v>0.72099999999999997</v>
      </c>
      <c r="BN8773" s="157">
        <f>IF('1b-NaturalGas'!$T$88="no","",ROUND(BL8773,4))</f>
        <v>0.72099999999999997</v>
      </c>
      <c r="BO8773" s="157">
        <f>IF('1b-NaturalGas'!$T$89="no","",ROUND(BL8773,4))</f>
        <v>0.72099999999999997</v>
      </c>
      <c r="BP8773" s="157">
        <f>IF('1b-NaturalGas'!$T$90="no","not applicable (based on previous answers)",ROUND(BL8773,4))</f>
        <v>0.72099999999999997</v>
      </c>
      <c r="BQ8773" s="157">
        <f>IF('1b-NaturalGas'!$T$91="no","not applicable (based on previous answers)",ROUND(BL8773,4))</f>
        <v>0.72099999999999997</v>
      </c>
    </row>
    <row r="8774" spans="30:69" x14ac:dyDescent="0.25">
      <c r="AD8774" s="157">
        <f t="shared" si="289"/>
        <v>0.72300000000000053</v>
      </c>
      <c r="AE8774" s="157">
        <f>IF('1a-Electricity'!$T$77="no","",ROUND(AD8774,4))</f>
        <v>0.72299999999999998</v>
      </c>
      <c r="AF8774" s="157">
        <f>IF('1a-Electricity'!$T$78="no","",ROUND(AD8774,4))</f>
        <v>0.72299999999999998</v>
      </c>
      <c r="AG8774" s="157">
        <f>IF('1a-Electricity'!$T$79="no","",ROUND(AD8774,4))</f>
        <v>0.72299999999999998</v>
      </c>
      <c r="BL8774" s="157">
        <f t="shared" si="290"/>
        <v>0.72200000000000053</v>
      </c>
      <c r="BM8774" s="157">
        <f>IF('1b-NaturalGas'!$T$87="no","",ROUND(BL8774,4))</f>
        <v>0.72199999999999998</v>
      </c>
      <c r="BN8774" s="157">
        <f>IF('1b-NaturalGas'!$T$88="no","",ROUND(BL8774,4))</f>
        <v>0.72199999999999998</v>
      </c>
      <c r="BO8774" s="157">
        <f>IF('1b-NaturalGas'!$T$89="no","",ROUND(BL8774,4))</f>
        <v>0.72199999999999998</v>
      </c>
      <c r="BP8774" s="157">
        <f>IF('1b-NaturalGas'!$T$90="no","not applicable (based on previous answers)",ROUND(BL8774,4))</f>
        <v>0.72199999999999998</v>
      </c>
      <c r="BQ8774" s="157">
        <f>IF('1b-NaturalGas'!$T$91="no","not applicable (based on previous answers)",ROUND(BL8774,4))</f>
        <v>0.72199999999999998</v>
      </c>
    </row>
    <row r="8775" spans="30:69" x14ac:dyDescent="0.25">
      <c r="AD8775" s="157">
        <f t="shared" si="289"/>
        <v>0.72400000000000053</v>
      </c>
      <c r="AE8775" s="157">
        <f>IF('1a-Electricity'!$T$77="no","",ROUND(AD8775,4))</f>
        <v>0.72399999999999998</v>
      </c>
      <c r="AF8775" s="157">
        <f>IF('1a-Electricity'!$T$78="no","",ROUND(AD8775,4))</f>
        <v>0.72399999999999998</v>
      </c>
      <c r="AG8775" s="157">
        <f>IF('1a-Electricity'!$T$79="no","",ROUND(AD8775,4))</f>
        <v>0.72399999999999998</v>
      </c>
      <c r="BL8775" s="157">
        <f t="shared" si="290"/>
        <v>0.72300000000000053</v>
      </c>
      <c r="BM8775" s="157">
        <f>IF('1b-NaturalGas'!$T$87="no","",ROUND(BL8775,4))</f>
        <v>0.72299999999999998</v>
      </c>
      <c r="BN8775" s="157">
        <f>IF('1b-NaturalGas'!$T$88="no","",ROUND(BL8775,4))</f>
        <v>0.72299999999999998</v>
      </c>
      <c r="BO8775" s="157">
        <f>IF('1b-NaturalGas'!$T$89="no","",ROUND(BL8775,4))</f>
        <v>0.72299999999999998</v>
      </c>
      <c r="BP8775" s="157">
        <f>IF('1b-NaturalGas'!$T$90="no","not applicable (based on previous answers)",ROUND(BL8775,4))</f>
        <v>0.72299999999999998</v>
      </c>
      <c r="BQ8775" s="157">
        <f>IF('1b-NaturalGas'!$T$91="no","not applicable (based on previous answers)",ROUND(BL8775,4))</f>
        <v>0.72299999999999998</v>
      </c>
    </row>
    <row r="8776" spans="30:69" x14ac:dyDescent="0.25">
      <c r="AD8776" s="157">
        <f t="shared" si="289"/>
        <v>0.72500000000000053</v>
      </c>
      <c r="AE8776" s="157">
        <f>IF('1a-Electricity'!$T$77="no","",ROUND(AD8776,4))</f>
        <v>0.72499999999999998</v>
      </c>
      <c r="AF8776" s="157">
        <f>IF('1a-Electricity'!$T$78="no","",ROUND(AD8776,4))</f>
        <v>0.72499999999999998</v>
      </c>
      <c r="AG8776" s="157">
        <f>IF('1a-Electricity'!$T$79="no","",ROUND(AD8776,4))</f>
        <v>0.72499999999999998</v>
      </c>
      <c r="BL8776" s="157">
        <f t="shared" si="290"/>
        <v>0.72400000000000053</v>
      </c>
      <c r="BM8776" s="157">
        <f>IF('1b-NaturalGas'!$T$87="no","",ROUND(BL8776,4))</f>
        <v>0.72399999999999998</v>
      </c>
      <c r="BN8776" s="157">
        <f>IF('1b-NaturalGas'!$T$88="no","",ROUND(BL8776,4))</f>
        <v>0.72399999999999998</v>
      </c>
      <c r="BO8776" s="157">
        <f>IF('1b-NaturalGas'!$T$89="no","",ROUND(BL8776,4))</f>
        <v>0.72399999999999998</v>
      </c>
      <c r="BP8776" s="157">
        <f>IF('1b-NaturalGas'!$T$90="no","not applicable (based on previous answers)",ROUND(BL8776,4))</f>
        <v>0.72399999999999998</v>
      </c>
      <c r="BQ8776" s="157">
        <f>IF('1b-NaturalGas'!$T$91="no","not applicable (based on previous answers)",ROUND(BL8776,4))</f>
        <v>0.72399999999999998</v>
      </c>
    </row>
    <row r="8777" spans="30:69" x14ac:dyDescent="0.25">
      <c r="AD8777" s="157">
        <f t="shared" si="289"/>
        <v>0.72600000000000053</v>
      </c>
      <c r="AE8777" s="157">
        <f>IF('1a-Electricity'!$T$77="no","",ROUND(AD8777,4))</f>
        <v>0.72599999999999998</v>
      </c>
      <c r="AF8777" s="157">
        <f>IF('1a-Electricity'!$T$78="no","",ROUND(AD8777,4))</f>
        <v>0.72599999999999998</v>
      </c>
      <c r="AG8777" s="157">
        <f>IF('1a-Electricity'!$T$79="no","",ROUND(AD8777,4))</f>
        <v>0.72599999999999998</v>
      </c>
      <c r="BL8777" s="157">
        <f t="shared" si="290"/>
        <v>0.72500000000000053</v>
      </c>
      <c r="BM8777" s="157">
        <f>IF('1b-NaturalGas'!$T$87="no","",ROUND(BL8777,4))</f>
        <v>0.72499999999999998</v>
      </c>
      <c r="BN8777" s="157">
        <f>IF('1b-NaturalGas'!$T$88="no","",ROUND(BL8777,4))</f>
        <v>0.72499999999999998</v>
      </c>
      <c r="BO8777" s="157">
        <f>IF('1b-NaturalGas'!$T$89="no","",ROUND(BL8777,4))</f>
        <v>0.72499999999999998</v>
      </c>
      <c r="BP8777" s="157">
        <f>IF('1b-NaturalGas'!$T$90="no","not applicable (based on previous answers)",ROUND(BL8777,4))</f>
        <v>0.72499999999999998</v>
      </c>
      <c r="BQ8777" s="157">
        <f>IF('1b-NaturalGas'!$T$91="no","not applicable (based on previous answers)",ROUND(BL8777,4))</f>
        <v>0.72499999999999998</v>
      </c>
    </row>
    <row r="8778" spans="30:69" x14ac:dyDescent="0.25">
      <c r="AD8778" s="157">
        <f t="shared" si="289"/>
        <v>0.72700000000000053</v>
      </c>
      <c r="AE8778" s="157">
        <f>IF('1a-Electricity'!$T$77="no","",ROUND(AD8778,4))</f>
        <v>0.72699999999999998</v>
      </c>
      <c r="AF8778" s="157">
        <f>IF('1a-Electricity'!$T$78="no","",ROUND(AD8778,4))</f>
        <v>0.72699999999999998</v>
      </c>
      <c r="AG8778" s="157">
        <f>IF('1a-Electricity'!$T$79="no","",ROUND(AD8778,4))</f>
        <v>0.72699999999999998</v>
      </c>
      <c r="BL8778" s="157">
        <f t="shared" si="290"/>
        <v>0.72600000000000053</v>
      </c>
      <c r="BM8778" s="157">
        <f>IF('1b-NaturalGas'!$T$87="no","",ROUND(BL8778,4))</f>
        <v>0.72599999999999998</v>
      </c>
      <c r="BN8778" s="157">
        <f>IF('1b-NaturalGas'!$T$88="no","",ROUND(BL8778,4))</f>
        <v>0.72599999999999998</v>
      </c>
      <c r="BO8778" s="157">
        <f>IF('1b-NaturalGas'!$T$89="no","",ROUND(BL8778,4))</f>
        <v>0.72599999999999998</v>
      </c>
      <c r="BP8778" s="157">
        <f>IF('1b-NaturalGas'!$T$90="no","not applicable (based on previous answers)",ROUND(BL8778,4))</f>
        <v>0.72599999999999998</v>
      </c>
      <c r="BQ8778" s="157">
        <f>IF('1b-NaturalGas'!$T$91="no","not applicable (based on previous answers)",ROUND(BL8778,4))</f>
        <v>0.72599999999999998</v>
      </c>
    </row>
    <row r="8779" spans="30:69" x14ac:dyDescent="0.25">
      <c r="AD8779" s="157">
        <f t="shared" si="289"/>
        <v>0.72800000000000054</v>
      </c>
      <c r="AE8779" s="157">
        <f>IF('1a-Electricity'!$T$77="no","",ROUND(AD8779,4))</f>
        <v>0.72799999999999998</v>
      </c>
      <c r="AF8779" s="157">
        <f>IF('1a-Electricity'!$T$78="no","",ROUND(AD8779,4))</f>
        <v>0.72799999999999998</v>
      </c>
      <c r="AG8779" s="157">
        <f>IF('1a-Electricity'!$T$79="no","",ROUND(AD8779,4))</f>
        <v>0.72799999999999998</v>
      </c>
      <c r="BL8779" s="157">
        <f t="shared" si="290"/>
        <v>0.72700000000000053</v>
      </c>
      <c r="BM8779" s="157">
        <f>IF('1b-NaturalGas'!$T$87="no","",ROUND(BL8779,4))</f>
        <v>0.72699999999999998</v>
      </c>
      <c r="BN8779" s="157">
        <f>IF('1b-NaturalGas'!$T$88="no","",ROUND(BL8779,4))</f>
        <v>0.72699999999999998</v>
      </c>
      <c r="BO8779" s="157">
        <f>IF('1b-NaturalGas'!$T$89="no","",ROUND(BL8779,4))</f>
        <v>0.72699999999999998</v>
      </c>
      <c r="BP8779" s="157">
        <f>IF('1b-NaturalGas'!$T$90="no","not applicable (based on previous answers)",ROUND(BL8779,4))</f>
        <v>0.72699999999999998</v>
      </c>
      <c r="BQ8779" s="157">
        <f>IF('1b-NaturalGas'!$T$91="no","not applicable (based on previous answers)",ROUND(BL8779,4))</f>
        <v>0.72699999999999998</v>
      </c>
    </row>
    <row r="8780" spans="30:69" x14ac:dyDescent="0.25">
      <c r="AD8780" s="157">
        <f t="shared" si="289"/>
        <v>0.72900000000000054</v>
      </c>
      <c r="AE8780" s="157">
        <f>IF('1a-Electricity'!$T$77="no","",ROUND(AD8780,4))</f>
        <v>0.72899999999999998</v>
      </c>
      <c r="AF8780" s="157">
        <f>IF('1a-Electricity'!$T$78="no","",ROUND(AD8780,4))</f>
        <v>0.72899999999999998</v>
      </c>
      <c r="AG8780" s="157">
        <f>IF('1a-Electricity'!$T$79="no","",ROUND(AD8780,4))</f>
        <v>0.72899999999999998</v>
      </c>
      <c r="BL8780" s="157">
        <f t="shared" si="290"/>
        <v>0.72800000000000054</v>
      </c>
      <c r="BM8780" s="157">
        <f>IF('1b-NaturalGas'!$T$87="no","",ROUND(BL8780,4))</f>
        <v>0.72799999999999998</v>
      </c>
      <c r="BN8780" s="157">
        <f>IF('1b-NaturalGas'!$T$88="no","",ROUND(BL8780,4))</f>
        <v>0.72799999999999998</v>
      </c>
      <c r="BO8780" s="157">
        <f>IF('1b-NaturalGas'!$T$89="no","",ROUND(BL8780,4))</f>
        <v>0.72799999999999998</v>
      </c>
      <c r="BP8780" s="157">
        <f>IF('1b-NaturalGas'!$T$90="no","not applicable (based on previous answers)",ROUND(BL8780,4))</f>
        <v>0.72799999999999998</v>
      </c>
      <c r="BQ8780" s="157">
        <f>IF('1b-NaturalGas'!$T$91="no","not applicable (based on previous answers)",ROUND(BL8780,4))</f>
        <v>0.72799999999999998</v>
      </c>
    </row>
    <row r="8781" spans="30:69" x14ac:dyDescent="0.25">
      <c r="AD8781" s="157">
        <f t="shared" si="289"/>
        <v>0.73000000000000054</v>
      </c>
      <c r="AE8781" s="157">
        <f>IF('1a-Electricity'!$T$77="no","",ROUND(AD8781,4))</f>
        <v>0.73</v>
      </c>
      <c r="AF8781" s="157">
        <f>IF('1a-Electricity'!$T$78="no","",ROUND(AD8781,4))</f>
        <v>0.73</v>
      </c>
      <c r="AG8781" s="157">
        <f>IF('1a-Electricity'!$T$79="no","",ROUND(AD8781,4))</f>
        <v>0.73</v>
      </c>
      <c r="BL8781" s="157">
        <f t="shared" si="290"/>
        <v>0.72900000000000054</v>
      </c>
      <c r="BM8781" s="157">
        <f>IF('1b-NaturalGas'!$T$87="no","",ROUND(BL8781,4))</f>
        <v>0.72899999999999998</v>
      </c>
      <c r="BN8781" s="157">
        <f>IF('1b-NaturalGas'!$T$88="no","",ROUND(BL8781,4))</f>
        <v>0.72899999999999998</v>
      </c>
      <c r="BO8781" s="157">
        <f>IF('1b-NaturalGas'!$T$89="no","",ROUND(BL8781,4))</f>
        <v>0.72899999999999998</v>
      </c>
      <c r="BP8781" s="157">
        <f>IF('1b-NaturalGas'!$T$90="no","not applicable (based on previous answers)",ROUND(BL8781,4))</f>
        <v>0.72899999999999998</v>
      </c>
      <c r="BQ8781" s="157">
        <f>IF('1b-NaturalGas'!$T$91="no","not applicable (based on previous answers)",ROUND(BL8781,4))</f>
        <v>0.72899999999999998</v>
      </c>
    </row>
    <row r="8782" spans="30:69" x14ac:dyDescent="0.25">
      <c r="AD8782" s="157">
        <f t="shared" si="289"/>
        <v>0.73100000000000054</v>
      </c>
      <c r="AE8782" s="157">
        <f>IF('1a-Electricity'!$T$77="no","",ROUND(AD8782,4))</f>
        <v>0.73099999999999998</v>
      </c>
      <c r="AF8782" s="157">
        <f>IF('1a-Electricity'!$T$78="no","",ROUND(AD8782,4))</f>
        <v>0.73099999999999998</v>
      </c>
      <c r="AG8782" s="157">
        <f>IF('1a-Electricity'!$T$79="no","",ROUND(AD8782,4))</f>
        <v>0.73099999999999998</v>
      </c>
      <c r="BL8782" s="157">
        <f t="shared" si="290"/>
        <v>0.73000000000000054</v>
      </c>
      <c r="BM8782" s="157">
        <f>IF('1b-NaturalGas'!$T$87="no","",ROUND(BL8782,4))</f>
        <v>0.73</v>
      </c>
      <c r="BN8782" s="157">
        <f>IF('1b-NaturalGas'!$T$88="no","",ROUND(BL8782,4))</f>
        <v>0.73</v>
      </c>
      <c r="BO8782" s="157">
        <f>IF('1b-NaturalGas'!$T$89="no","",ROUND(BL8782,4))</f>
        <v>0.73</v>
      </c>
      <c r="BP8782" s="157">
        <f>IF('1b-NaturalGas'!$T$90="no","not applicable (based on previous answers)",ROUND(BL8782,4))</f>
        <v>0.73</v>
      </c>
      <c r="BQ8782" s="157">
        <f>IF('1b-NaturalGas'!$T$91="no","not applicable (based on previous answers)",ROUND(BL8782,4))</f>
        <v>0.73</v>
      </c>
    </row>
    <row r="8783" spans="30:69" x14ac:dyDescent="0.25">
      <c r="AD8783" s="157">
        <f t="shared" si="289"/>
        <v>0.73200000000000054</v>
      </c>
      <c r="AE8783" s="157">
        <f>IF('1a-Electricity'!$T$77="no","",ROUND(AD8783,4))</f>
        <v>0.73199999999999998</v>
      </c>
      <c r="AF8783" s="157">
        <f>IF('1a-Electricity'!$T$78="no","",ROUND(AD8783,4))</f>
        <v>0.73199999999999998</v>
      </c>
      <c r="AG8783" s="157">
        <f>IF('1a-Electricity'!$T$79="no","",ROUND(AD8783,4))</f>
        <v>0.73199999999999998</v>
      </c>
      <c r="BL8783" s="157">
        <f t="shared" si="290"/>
        <v>0.73100000000000054</v>
      </c>
      <c r="BM8783" s="157">
        <f>IF('1b-NaturalGas'!$T$87="no","",ROUND(BL8783,4))</f>
        <v>0.73099999999999998</v>
      </c>
      <c r="BN8783" s="157">
        <f>IF('1b-NaturalGas'!$T$88="no","",ROUND(BL8783,4))</f>
        <v>0.73099999999999998</v>
      </c>
      <c r="BO8783" s="157">
        <f>IF('1b-NaturalGas'!$T$89="no","",ROUND(BL8783,4))</f>
        <v>0.73099999999999998</v>
      </c>
      <c r="BP8783" s="157">
        <f>IF('1b-NaturalGas'!$T$90="no","not applicable (based on previous answers)",ROUND(BL8783,4))</f>
        <v>0.73099999999999998</v>
      </c>
      <c r="BQ8783" s="157">
        <f>IF('1b-NaturalGas'!$T$91="no","not applicable (based on previous answers)",ROUND(BL8783,4))</f>
        <v>0.73099999999999998</v>
      </c>
    </row>
    <row r="8784" spans="30:69" x14ac:dyDescent="0.25">
      <c r="AD8784" s="157">
        <f t="shared" si="289"/>
        <v>0.73300000000000054</v>
      </c>
      <c r="AE8784" s="157">
        <f>IF('1a-Electricity'!$T$77="no","",ROUND(AD8784,4))</f>
        <v>0.73299999999999998</v>
      </c>
      <c r="AF8784" s="157">
        <f>IF('1a-Electricity'!$T$78="no","",ROUND(AD8784,4))</f>
        <v>0.73299999999999998</v>
      </c>
      <c r="AG8784" s="157">
        <f>IF('1a-Electricity'!$T$79="no","",ROUND(AD8784,4))</f>
        <v>0.73299999999999998</v>
      </c>
      <c r="BL8784" s="157">
        <f t="shared" si="290"/>
        <v>0.73200000000000054</v>
      </c>
      <c r="BM8784" s="157">
        <f>IF('1b-NaturalGas'!$T$87="no","",ROUND(BL8784,4))</f>
        <v>0.73199999999999998</v>
      </c>
      <c r="BN8784" s="157">
        <f>IF('1b-NaturalGas'!$T$88="no","",ROUND(BL8784,4))</f>
        <v>0.73199999999999998</v>
      </c>
      <c r="BO8784" s="157">
        <f>IF('1b-NaturalGas'!$T$89="no","",ROUND(BL8784,4))</f>
        <v>0.73199999999999998</v>
      </c>
      <c r="BP8784" s="157">
        <f>IF('1b-NaturalGas'!$T$90="no","not applicable (based on previous answers)",ROUND(BL8784,4))</f>
        <v>0.73199999999999998</v>
      </c>
      <c r="BQ8784" s="157">
        <f>IF('1b-NaturalGas'!$T$91="no","not applicable (based on previous answers)",ROUND(BL8784,4))</f>
        <v>0.73199999999999998</v>
      </c>
    </row>
    <row r="8785" spans="30:69" x14ac:dyDescent="0.25">
      <c r="AD8785" s="157">
        <f t="shared" si="289"/>
        <v>0.73400000000000054</v>
      </c>
      <c r="AE8785" s="157">
        <f>IF('1a-Electricity'!$T$77="no","",ROUND(AD8785,4))</f>
        <v>0.73399999999999999</v>
      </c>
      <c r="AF8785" s="157">
        <f>IF('1a-Electricity'!$T$78="no","",ROUND(AD8785,4))</f>
        <v>0.73399999999999999</v>
      </c>
      <c r="AG8785" s="157">
        <f>IF('1a-Electricity'!$T$79="no","",ROUND(AD8785,4))</f>
        <v>0.73399999999999999</v>
      </c>
      <c r="BL8785" s="157">
        <f t="shared" si="290"/>
        <v>0.73300000000000054</v>
      </c>
      <c r="BM8785" s="157">
        <f>IF('1b-NaturalGas'!$T$87="no","",ROUND(BL8785,4))</f>
        <v>0.73299999999999998</v>
      </c>
      <c r="BN8785" s="157">
        <f>IF('1b-NaturalGas'!$T$88="no","",ROUND(BL8785,4))</f>
        <v>0.73299999999999998</v>
      </c>
      <c r="BO8785" s="157">
        <f>IF('1b-NaturalGas'!$T$89="no","",ROUND(BL8785,4))</f>
        <v>0.73299999999999998</v>
      </c>
      <c r="BP8785" s="157">
        <f>IF('1b-NaturalGas'!$T$90="no","not applicable (based on previous answers)",ROUND(BL8785,4))</f>
        <v>0.73299999999999998</v>
      </c>
      <c r="BQ8785" s="157">
        <f>IF('1b-NaturalGas'!$T$91="no","not applicable (based on previous answers)",ROUND(BL8785,4))</f>
        <v>0.73299999999999998</v>
      </c>
    </row>
    <row r="8786" spans="30:69" x14ac:dyDescent="0.25">
      <c r="AD8786" s="157">
        <f t="shared" si="289"/>
        <v>0.73500000000000054</v>
      </c>
      <c r="AE8786" s="157">
        <f>IF('1a-Electricity'!$T$77="no","",ROUND(AD8786,4))</f>
        <v>0.73499999999999999</v>
      </c>
      <c r="AF8786" s="157">
        <f>IF('1a-Electricity'!$T$78="no","",ROUND(AD8786,4))</f>
        <v>0.73499999999999999</v>
      </c>
      <c r="AG8786" s="157">
        <f>IF('1a-Electricity'!$T$79="no","",ROUND(AD8786,4))</f>
        <v>0.73499999999999999</v>
      </c>
      <c r="BL8786" s="157">
        <f t="shared" si="290"/>
        <v>0.73400000000000054</v>
      </c>
      <c r="BM8786" s="157">
        <f>IF('1b-NaturalGas'!$T$87="no","",ROUND(BL8786,4))</f>
        <v>0.73399999999999999</v>
      </c>
      <c r="BN8786" s="157">
        <f>IF('1b-NaturalGas'!$T$88="no","",ROUND(BL8786,4))</f>
        <v>0.73399999999999999</v>
      </c>
      <c r="BO8786" s="157">
        <f>IF('1b-NaturalGas'!$T$89="no","",ROUND(BL8786,4))</f>
        <v>0.73399999999999999</v>
      </c>
      <c r="BP8786" s="157">
        <f>IF('1b-NaturalGas'!$T$90="no","not applicable (based on previous answers)",ROUND(BL8786,4))</f>
        <v>0.73399999999999999</v>
      </c>
      <c r="BQ8786" s="157">
        <f>IF('1b-NaturalGas'!$T$91="no","not applicable (based on previous answers)",ROUND(BL8786,4))</f>
        <v>0.73399999999999999</v>
      </c>
    </row>
    <row r="8787" spans="30:69" x14ac:dyDescent="0.25">
      <c r="AD8787" s="157">
        <f t="shared" si="289"/>
        <v>0.73600000000000054</v>
      </c>
      <c r="AE8787" s="157">
        <f>IF('1a-Electricity'!$T$77="no","",ROUND(AD8787,4))</f>
        <v>0.73599999999999999</v>
      </c>
      <c r="AF8787" s="157">
        <f>IF('1a-Electricity'!$T$78="no","",ROUND(AD8787,4))</f>
        <v>0.73599999999999999</v>
      </c>
      <c r="AG8787" s="157">
        <f>IF('1a-Electricity'!$T$79="no","",ROUND(AD8787,4))</f>
        <v>0.73599999999999999</v>
      </c>
      <c r="BL8787" s="157">
        <f t="shared" si="290"/>
        <v>0.73500000000000054</v>
      </c>
      <c r="BM8787" s="157">
        <f>IF('1b-NaturalGas'!$T$87="no","",ROUND(BL8787,4))</f>
        <v>0.73499999999999999</v>
      </c>
      <c r="BN8787" s="157">
        <f>IF('1b-NaturalGas'!$T$88="no","",ROUND(BL8787,4))</f>
        <v>0.73499999999999999</v>
      </c>
      <c r="BO8787" s="157">
        <f>IF('1b-NaturalGas'!$T$89="no","",ROUND(BL8787,4))</f>
        <v>0.73499999999999999</v>
      </c>
      <c r="BP8787" s="157">
        <f>IF('1b-NaturalGas'!$T$90="no","not applicable (based on previous answers)",ROUND(BL8787,4))</f>
        <v>0.73499999999999999</v>
      </c>
      <c r="BQ8787" s="157">
        <f>IF('1b-NaturalGas'!$T$91="no","not applicable (based on previous answers)",ROUND(BL8787,4))</f>
        <v>0.73499999999999999</v>
      </c>
    </row>
    <row r="8788" spans="30:69" x14ac:dyDescent="0.25">
      <c r="AD8788" s="157">
        <f t="shared" si="289"/>
        <v>0.73700000000000054</v>
      </c>
      <c r="AE8788" s="157">
        <f>IF('1a-Electricity'!$T$77="no","",ROUND(AD8788,4))</f>
        <v>0.73699999999999999</v>
      </c>
      <c r="AF8788" s="157">
        <f>IF('1a-Electricity'!$T$78="no","",ROUND(AD8788,4))</f>
        <v>0.73699999999999999</v>
      </c>
      <c r="AG8788" s="157">
        <f>IF('1a-Electricity'!$T$79="no","",ROUND(AD8788,4))</f>
        <v>0.73699999999999999</v>
      </c>
      <c r="BL8788" s="157">
        <f t="shared" si="290"/>
        <v>0.73600000000000054</v>
      </c>
      <c r="BM8788" s="157">
        <f>IF('1b-NaturalGas'!$T$87="no","",ROUND(BL8788,4))</f>
        <v>0.73599999999999999</v>
      </c>
      <c r="BN8788" s="157">
        <f>IF('1b-NaturalGas'!$T$88="no","",ROUND(BL8788,4))</f>
        <v>0.73599999999999999</v>
      </c>
      <c r="BO8788" s="157">
        <f>IF('1b-NaturalGas'!$T$89="no","",ROUND(BL8788,4))</f>
        <v>0.73599999999999999</v>
      </c>
      <c r="BP8788" s="157">
        <f>IF('1b-NaturalGas'!$T$90="no","not applicable (based on previous answers)",ROUND(BL8788,4))</f>
        <v>0.73599999999999999</v>
      </c>
      <c r="BQ8788" s="157">
        <f>IF('1b-NaturalGas'!$T$91="no","not applicable (based on previous answers)",ROUND(BL8788,4))</f>
        <v>0.73599999999999999</v>
      </c>
    </row>
    <row r="8789" spans="30:69" x14ac:dyDescent="0.25">
      <c r="AD8789" s="157">
        <f t="shared" si="289"/>
        <v>0.73800000000000054</v>
      </c>
      <c r="AE8789" s="157">
        <f>IF('1a-Electricity'!$T$77="no","",ROUND(AD8789,4))</f>
        <v>0.73799999999999999</v>
      </c>
      <c r="AF8789" s="157">
        <f>IF('1a-Electricity'!$T$78="no","",ROUND(AD8789,4))</f>
        <v>0.73799999999999999</v>
      </c>
      <c r="AG8789" s="157">
        <f>IF('1a-Electricity'!$T$79="no","",ROUND(AD8789,4))</f>
        <v>0.73799999999999999</v>
      </c>
      <c r="BL8789" s="157">
        <f t="shared" si="290"/>
        <v>0.73700000000000054</v>
      </c>
      <c r="BM8789" s="157">
        <f>IF('1b-NaturalGas'!$T$87="no","",ROUND(BL8789,4))</f>
        <v>0.73699999999999999</v>
      </c>
      <c r="BN8789" s="157">
        <f>IF('1b-NaturalGas'!$T$88="no","",ROUND(BL8789,4))</f>
        <v>0.73699999999999999</v>
      </c>
      <c r="BO8789" s="157">
        <f>IF('1b-NaturalGas'!$T$89="no","",ROUND(BL8789,4))</f>
        <v>0.73699999999999999</v>
      </c>
      <c r="BP8789" s="157">
        <f>IF('1b-NaturalGas'!$T$90="no","not applicable (based on previous answers)",ROUND(BL8789,4))</f>
        <v>0.73699999999999999</v>
      </c>
      <c r="BQ8789" s="157">
        <f>IF('1b-NaturalGas'!$T$91="no","not applicable (based on previous answers)",ROUND(BL8789,4))</f>
        <v>0.73699999999999999</v>
      </c>
    </row>
    <row r="8790" spans="30:69" x14ac:dyDescent="0.25">
      <c r="AD8790" s="157">
        <f t="shared" si="289"/>
        <v>0.73900000000000055</v>
      </c>
      <c r="AE8790" s="157">
        <f>IF('1a-Electricity'!$T$77="no","",ROUND(AD8790,4))</f>
        <v>0.73899999999999999</v>
      </c>
      <c r="AF8790" s="157">
        <f>IF('1a-Electricity'!$T$78="no","",ROUND(AD8790,4))</f>
        <v>0.73899999999999999</v>
      </c>
      <c r="AG8790" s="157">
        <f>IF('1a-Electricity'!$T$79="no","",ROUND(AD8790,4))</f>
        <v>0.73899999999999999</v>
      </c>
      <c r="BL8790" s="157">
        <f t="shared" si="290"/>
        <v>0.73800000000000054</v>
      </c>
      <c r="BM8790" s="157">
        <f>IF('1b-NaturalGas'!$T$87="no","",ROUND(BL8790,4))</f>
        <v>0.73799999999999999</v>
      </c>
      <c r="BN8790" s="157">
        <f>IF('1b-NaturalGas'!$T$88="no","",ROUND(BL8790,4))</f>
        <v>0.73799999999999999</v>
      </c>
      <c r="BO8790" s="157">
        <f>IF('1b-NaturalGas'!$T$89="no","",ROUND(BL8790,4))</f>
        <v>0.73799999999999999</v>
      </c>
      <c r="BP8790" s="157">
        <f>IF('1b-NaturalGas'!$T$90="no","not applicable (based on previous answers)",ROUND(BL8790,4))</f>
        <v>0.73799999999999999</v>
      </c>
      <c r="BQ8790" s="157">
        <f>IF('1b-NaturalGas'!$T$91="no","not applicable (based on previous answers)",ROUND(BL8790,4))</f>
        <v>0.73799999999999999</v>
      </c>
    </row>
    <row r="8791" spans="30:69" x14ac:dyDescent="0.25">
      <c r="AD8791" s="157">
        <f t="shared" si="289"/>
        <v>0.74000000000000055</v>
      </c>
      <c r="AE8791" s="157">
        <f>IF('1a-Electricity'!$T$77="no","",ROUND(AD8791,4))</f>
        <v>0.74</v>
      </c>
      <c r="AF8791" s="157">
        <f>IF('1a-Electricity'!$T$78="no","",ROUND(AD8791,4))</f>
        <v>0.74</v>
      </c>
      <c r="AG8791" s="157">
        <f>IF('1a-Electricity'!$T$79="no","",ROUND(AD8791,4))</f>
        <v>0.74</v>
      </c>
      <c r="BL8791" s="157">
        <f t="shared" si="290"/>
        <v>0.73900000000000055</v>
      </c>
      <c r="BM8791" s="157">
        <f>IF('1b-NaturalGas'!$T$87="no","",ROUND(BL8791,4))</f>
        <v>0.73899999999999999</v>
      </c>
      <c r="BN8791" s="157">
        <f>IF('1b-NaturalGas'!$T$88="no","",ROUND(BL8791,4))</f>
        <v>0.73899999999999999</v>
      </c>
      <c r="BO8791" s="157">
        <f>IF('1b-NaturalGas'!$T$89="no","",ROUND(BL8791,4))</f>
        <v>0.73899999999999999</v>
      </c>
      <c r="BP8791" s="157">
        <f>IF('1b-NaturalGas'!$T$90="no","not applicable (based on previous answers)",ROUND(BL8791,4))</f>
        <v>0.73899999999999999</v>
      </c>
      <c r="BQ8791" s="157">
        <f>IF('1b-NaturalGas'!$T$91="no","not applicable (based on previous answers)",ROUND(BL8791,4))</f>
        <v>0.73899999999999999</v>
      </c>
    </row>
    <row r="8792" spans="30:69" x14ac:dyDescent="0.25">
      <c r="AD8792" s="157">
        <f t="shared" si="289"/>
        <v>0.74100000000000055</v>
      </c>
      <c r="AE8792" s="157">
        <f>IF('1a-Electricity'!$T$77="no","",ROUND(AD8792,4))</f>
        <v>0.74099999999999999</v>
      </c>
      <c r="AF8792" s="157">
        <f>IF('1a-Electricity'!$T$78="no","",ROUND(AD8792,4))</f>
        <v>0.74099999999999999</v>
      </c>
      <c r="AG8792" s="157">
        <f>IF('1a-Electricity'!$T$79="no","",ROUND(AD8792,4))</f>
        <v>0.74099999999999999</v>
      </c>
      <c r="BL8792" s="157">
        <f t="shared" si="290"/>
        <v>0.74000000000000055</v>
      </c>
      <c r="BM8792" s="157">
        <f>IF('1b-NaturalGas'!$T$87="no","",ROUND(BL8792,4))</f>
        <v>0.74</v>
      </c>
      <c r="BN8792" s="157">
        <f>IF('1b-NaturalGas'!$T$88="no","",ROUND(BL8792,4))</f>
        <v>0.74</v>
      </c>
      <c r="BO8792" s="157">
        <f>IF('1b-NaturalGas'!$T$89="no","",ROUND(BL8792,4))</f>
        <v>0.74</v>
      </c>
      <c r="BP8792" s="157">
        <f>IF('1b-NaturalGas'!$T$90="no","not applicable (based on previous answers)",ROUND(BL8792,4))</f>
        <v>0.74</v>
      </c>
      <c r="BQ8792" s="157">
        <f>IF('1b-NaturalGas'!$T$91="no","not applicable (based on previous answers)",ROUND(BL8792,4))</f>
        <v>0.74</v>
      </c>
    </row>
    <row r="8793" spans="30:69" x14ac:dyDescent="0.25">
      <c r="AD8793" s="157">
        <f t="shared" si="289"/>
        <v>0.74200000000000055</v>
      </c>
      <c r="AE8793" s="157">
        <f>IF('1a-Electricity'!$T$77="no","",ROUND(AD8793,4))</f>
        <v>0.74199999999999999</v>
      </c>
      <c r="AF8793" s="157">
        <f>IF('1a-Electricity'!$T$78="no","",ROUND(AD8793,4))</f>
        <v>0.74199999999999999</v>
      </c>
      <c r="AG8793" s="157">
        <f>IF('1a-Electricity'!$T$79="no","",ROUND(AD8793,4))</f>
        <v>0.74199999999999999</v>
      </c>
      <c r="BL8793" s="157">
        <f t="shared" si="290"/>
        <v>0.74100000000000055</v>
      </c>
      <c r="BM8793" s="157">
        <f>IF('1b-NaturalGas'!$T$87="no","",ROUND(BL8793,4))</f>
        <v>0.74099999999999999</v>
      </c>
      <c r="BN8793" s="157">
        <f>IF('1b-NaturalGas'!$T$88="no","",ROUND(BL8793,4))</f>
        <v>0.74099999999999999</v>
      </c>
      <c r="BO8793" s="157">
        <f>IF('1b-NaturalGas'!$T$89="no","",ROUND(BL8793,4))</f>
        <v>0.74099999999999999</v>
      </c>
      <c r="BP8793" s="157">
        <f>IF('1b-NaturalGas'!$T$90="no","not applicable (based on previous answers)",ROUND(BL8793,4))</f>
        <v>0.74099999999999999</v>
      </c>
      <c r="BQ8793" s="157">
        <f>IF('1b-NaturalGas'!$T$91="no","not applicable (based on previous answers)",ROUND(BL8793,4))</f>
        <v>0.74099999999999999</v>
      </c>
    </row>
    <row r="8794" spans="30:69" x14ac:dyDescent="0.25">
      <c r="AD8794" s="157">
        <f t="shared" si="289"/>
        <v>0.74300000000000055</v>
      </c>
      <c r="AE8794" s="157">
        <f>IF('1a-Electricity'!$T$77="no","",ROUND(AD8794,4))</f>
        <v>0.74299999999999999</v>
      </c>
      <c r="AF8794" s="157">
        <f>IF('1a-Electricity'!$T$78="no","",ROUND(AD8794,4))</f>
        <v>0.74299999999999999</v>
      </c>
      <c r="AG8794" s="157">
        <f>IF('1a-Electricity'!$T$79="no","",ROUND(AD8794,4))</f>
        <v>0.74299999999999999</v>
      </c>
      <c r="BL8794" s="157">
        <f t="shared" si="290"/>
        <v>0.74200000000000055</v>
      </c>
      <c r="BM8794" s="157">
        <f>IF('1b-NaturalGas'!$T$87="no","",ROUND(BL8794,4))</f>
        <v>0.74199999999999999</v>
      </c>
      <c r="BN8794" s="157">
        <f>IF('1b-NaturalGas'!$T$88="no","",ROUND(BL8794,4))</f>
        <v>0.74199999999999999</v>
      </c>
      <c r="BO8794" s="157">
        <f>IF('1b-NaturalGas'!$T$89="no","",ROUND(BL8794,4))</f>
        <v>0.74199999999999999</v>
      </c>
      <c r="BP8794" s="157">
        <f>IF('1b-NaturalGas'!$T$90="no","not applicable (based on previous answers)",ROUND(BL8794,4))</f>
        <v>0.74199999999999999</v>
      </c>
      <c r="BQ8794" s="157">
        <f>IF('1b-NaturalGas'!$T$91="no","not applicable (based on previous answers)",ROUND(BL8794,4))</f>
        <v>0.74199999999999999</v>
      </c>
    </row>
    <row r="8795" spans="30:69" x14ac:dyDescent="0.25">
      <c r="AD8795" s="157">
        <f t="shared" si="289"/>
        <v>0.74400000000000055</v>
      </c>
      <c r="AE8795" s="157">
        <f>IF('1a-Electricity'!$T$77="no","",ROUND(AD8795,4))</f>
        <v>0.74399999999999999</v>
      </c>
      <c r="AF8795" s="157">
        <f>IF('1a-Electricity'!$T$78="no","",ROUND(AD8795,4))</f>
        <v>0.74399999999999999</v>
      </c>
      <c r="AG8795" s="157">
        <f>IF('1a-Electricity'!$T$79="no","",ROUND(AD8795,4))</f>
        <v>0.74399999999999999</v>
      </c>
      <c r="BL8795" s="157">
        <f t="shared" si="290"/>
        <v>0.74300000000000055</v>
      </c>
      <c r="BM8795" s="157">
        <f>IF('1b-NaturalGas'!$T$87="no","",ROUND(BL8795,4))</f>
        <v>0.74299999999999999</v>
      </c>
      <c r="BN8795" s="157">
        <f>IF('1b-NaturalGas'!$T$88="no","",ROUND(BL8795,4))</f>
        <v>0.74299999999999999</v>
      </c>
      <c r="BO8795" s="157">
        <f>IF('1b-NaturalGas'!$T$89="no","",ROUND(BL8795,4))</f>
        <v>0.74299999999999999</v>
      </c>
      <c r="BP8795" s="157">
        <f>IF('1b-NaturalGas'!$T$90="no","not applicable (based on previous answers)",ROUND(BL8795,4))</f>
        <v>0.74299999999999999</v>
      </c>
      <c r="BQ8795" s="157">
        <f>IF('1b-NaturalGas'!$T$91="no","not applicable (based on previous answers)",ROUND(BL8795,4))</f>
        <v>0.74299999999999999</v>
      </c>
    </row>
    <row r="8796" spans="30:69" x14ac:dyDescent="0.25">
      <c r="AD8796" s="157">
        <f t="shared" si="289"/>
        <v>0.74500000000000055</v>
      </c>
      <c r="AE8796" s="157">
        <f>IF('1a-Electricity'!$T$77="no","",ROUND(AD8796,4))</f>
        <v>0.745</v>
      </c>
      <c r="AF8796" s="157">
        <f>IF('1a-Electricity'!$T$78="no","",ROUND(AD8796,4))</f>
        <v>0.745</v>
      </c>
      <c r="AG8796" s="157">
        <f>IF('1a-Electricity'!$T$79="no","",ROUND(AD8796,4))</f>
        <v>0.745</v>
      </c>
      <c r="BL8796" s="157">
        <f t="shared" si="290"/>
        <v>0.74400000000000055</v>
      </c>
      <c r="BM8796" s="157">
        <f>IF('1b-NaturalGas'!$T$87="no","",ROUND(BL8796,4))</f>
        <v>0.74399999999999999</v>
      </c>
      <c r="BN8796" s="157">
        <f>IF('1b-NaturalGas'!$T$88="no","",ROUND(BL8796,4))</f>
        <v>0.74399999999999999</v>
      </c>
      <c r="BO8796" s="157">
        <f>IF('1b-NaturalGas'!$T$89="no","",ROUND(BL8796,4))</f>
        <v>0.74399999999999999</v>
      </c>
      <c r="BP8796" s="157">
        <f>IF('1b-NaturalGas'!$T$90="no","not applicable (based on previous answers)",ROUND(BL8796,4))</f>
        <v>0.74399999999999999</v>
      </c>
      <c r="BQ8796" s="157">
        <f>IF('1b-NaturalGas'!$T$91="no","not applicable (based on previous answers)",ROUND(BL8796,4))</f>
        <v>0.74399999999999999</v>
      </c>
    </row>
    <row r="8797" spans="30:69" x14ac:dyDescent="0.25">
      <c r="AD8797" s="157">
        <f t="shared" si="289"/>
        <v>0.74600000000000055</v>
      </c>
      <c r="AE8797" s="157">
        <f>IF('1a-Electricity'!$T$77="no","",ROUND(AD8797,4))</f>
        <v>0.746</v>
      </c>
      <c r="AF8797" s="157">
        <f>IF('1a-Electricity'!$T$78="no","",ROUND(AD8797,4))</f>
        <v>0.746</v>
      </c>
      <c r="AG8797" s="157">
        <f>IF('1a-Electricity'!$T$79="no","",ROUND(AD8797,4))</f>
        <v>0.746</v>
      </c>
      <c r="BL8797" s="157">
        <f t="shared" si="290"/>
        <v>0.74500000000000055</v>
      </c>
      <c r="BM8797" s="157">
        <f>IF('1b-NaturalGas'!$T$87="no","",ROUND(BL8797,4))</f>
        <v>0.745</v>
      </c>
      <c r="BN8797" s="157">
        <f>IF('1b-NaturalGas'!$T$88="no","",ROUND(BL8797,4))</f>
        <v>0.745</v>
      </c>
      <c r="BO8797" s="157">
        <f>IF('1b-NaturalGas'!$T$89="no","",ROUND(BL8797,4))</f>
        <v>0.745</v>
      </c>
      <c r="BP8797" s="157">
        <f>IF('1b-NaturalGas'!$T$90="no","not applicable (based on previous answers)",ROUND(BL8797,4))</f>
        <v>0.745</v>
      </c>
      <c r="BQ8797" s="157">
        <f>IF('1b-NaturalGas'!$T$91="no","not applicable (based on previous answers)",ROUND(BL8797,4))</f>
        <v>0.745</v>
      </c>
    </row>
    <row r="8798" spans="30:69" x14ac:dyDescent="0.25">
      <c r="AD8798" s="157">
        <f t="shared" si="289"/>
        <v>0.74700000000000055</v>
      </c>
      <c r="AE8798" s="157">
        <f>IF('1a-Electricity'!$T$77="no","",ROUND(AD8798,4))</f>
        <v>0.747</v>
      </c>
      <c r="AF8798" s="157">
        <f>IF('1a-Electricity'!$T$78="no","",ROUND(AD8798,4))</f>
        <v>0.747</v>
      </c>
      <c r="AG8798" s="157">
        <f>IF('1a-Electricity'!$T$79="no","",ROUND(AD8798,4))</f>
        <v>0.747</v>
      </c>
      <c r="BL8798" s="157">
        <f t="shared" si="290"/>
        <v>0.74600000000000055</v>
      </c>
      <c r="BM8798" s="157">
        <f>IF('1b-NaturalGas'!$T$87="no","",ROUND(BL8798,4))</f>
        <v>0.746</v>
      </c>
      <c r="BN8798" s="157">
        <f>IF('1b-NaturalGas'!$T$88="no","",ROUND(BL8798,4))</f>
        <v>0.746</v>
      </c>
      <c r="BO8798" s="157">
        <f>IF('1b-NaturalGas'!$T$89="no","",ROUND(BL8798,4))</f>
        <v>0.746</v>
      </c>
      <c r="BP8798" s="157">
        <f>IF('1b-NaturalGas'!$T$90="no","not applicable (based on previous answers)",ROUND(BL8798,4))</f>
        <v>0.746</v>
      </c>
      <c r="BQ8798" s="157">
        <f>IF('1b-NaturalGas'!$T$91="no","not applicable (based on previous answers)",ROUND(BL8798,4))</f>
        <v>0.746</v>
      </c>
    </row>
    <row r="8799" spans="30:69" x14ac:dyDescent="0.25">
      <c r="AD8799" s="157">
        <f t="shared" si="289"/>
        <v>0.74800000000000055</v>
      </c>
      <c r="AE8799" s="157">
        <f>IF('1a-Electricity'!$T$77="no","",ROUND(AD8799,4))</f>
        <v>0.748</v>
      </c>
      <c r="AF8799" s="157">
        <f>IF('1a-Electricity'!$T$78="no","",ROUND(AD8799,4))</f>
        <v>0.748</v>
      </c>
      <c r="AG8799" s="157">
        <f>IF('1a-Electricity'!$T$79="no","",ROUND(AD8799,4))</f>
        <v>0.748</v>
      </c>
      <c r="BL8799" s="157">
        <f t="shared" si="290"/>
        <v>0.74700000000000055</v>
      </c>
      <c r="BM8799" s="157">
        <f>IF('1b-NaturalGas'!$T$87="no","",ROUND(BL8799,4))</f>
        <v>0.747</v>
      </c>
      <c r="BN8799" s="157">
        <f>IF('1b-NaturalGas'!$T$88="no","",ROUND(BL8799,4))</f>
        <v>0.747</v>
      </c>
      <c r="BO8799" s="157">
        <f>IF('1b-NaturalGas'!$T$89="no","",ROUND(BL8799,4))</f>
        <v>0.747</v>
      </c>
      <c r="BP8799" s="157">
        <f>IF('1b-NaturalGas'!$T$90="no","not applicable (based on previous answers)",ROUND(BL8799,4))</f>
        <v>0.747</v>
      </c>
      <c r="BQ8799" s="157">
        <f>IF('1b-NaturalGas'!$T$91="no","not applicable (based on previous answers)",ROUND(BL8799,4))</f>
        <v>0.747</v>
      </c>
    </row>
    <row r="8800" spans="30:69" x14ac:dyDescent="0.25">
      <c r="AD8800" s="157">
        <f t="shared" si="289"/>
        <v>0.74900000000000055</v>
      </c>
      <c r="AE8800" s="157">
        <f>IF('1a-Electricity'!$T$77="no","",ROUND(AD8800,4))</f>
        <v>0.749</v>
      </c>
      <c r="AF8800" s="157">
        <f>IF('1a-Electricity'!$T$78="no","",ROUND(AD8800,4))</f>
        <v>0.749</v>
      </c>
      <c r="AG8800" s="157">
        <f>IF('1a-Electricity'!$T$79="no","",ROUND(AD8800,4))</f>
        <v>0.749</v>
      </c>
      <c r="BL8800" s="157">
        <f t="shared" si="290"/>
        <v>0.74800000000000055</v>
      </c>
      <c r="BM8800" s="157">
        <f>IF('1b-NaturalGas'!$T$87="no","",ROUND(BL8800,4))</f>
        <v>0.748</v>
      </c>
      <c r="BN8800" s="157">
        <f>IF('1b-NaturalGas'!$T$88="no","",ROUND(BL8800,4))</f>
        <v>0.748</v>
      </c>
      <c r="BO8800" s="157">
        <f>IF('1b-NaturalGas'!$T$89="no","",ROUND(BL8800,4))</f>
        <v>0.748</v>
      </c>
      <c r="BP8800" s="157">
        <f>IF('1b-NaturalGas'!$T$90="no","not applicable (based on previous answers)",ROUND(BL8800,4))</f>
        <v>0.748</v>
      </c>
      <c r="BQ8800" s="157">
        <f>IF('1b-NaturalGas'!$T$91="no","not applicable (based on previous answers)",ROUND(BL8800,4))</f>
        <v>0.748</v>
      </c>
    </row>
    <row r="8801" spans="30:69" x14ac:dyDescent="0.25">
      <c r="AD8801" s="157">
        <f t="shared" si="289"/>
        <v>0.75000000000000056</v>
      </c>
      <c r="AE8801" s="157">
        <f>IF('1a-Electricity'!$T$77="no","",ROUND(AD8801,4))</f>
        <v>0.75</v>
      </c>
      <c r="AF8801" s="157">
        <f>IF('1a-Electricity'!$T$78="no","",ROUND(AD8801,4))</f>
        <v>0.75</v>
      </c>
      <c r="AG8801" s="157">
        <f>IF('1a-Electricity'!$T$79="no","",ROUND(AD8801,4))</f>
        <v>0.75</v>
      </c>
      <c r="BL8801" s="157">
        <f t="shared" si="290"/>
        <v>0.74900000000000055</v>
      </c>
      <c r="BM8801" s="157">
        <f>IF('1b-NaturalGas'!$T$87="no","",ROUND(BL8801,4))</f>
        <v>0.749</v>
      </c>
      <c r="BN8801" s="157">
        <f>IF('1b-NaturalGas'!$T$88="no","",ROUND(BL8801,4))</f>
        <v>0.749</v>
      </c>
      <c r="BO8801" s="157">
        <f>IF('1b-NaturalGas'!$T$89="no","",ROUND(BL8801,4))</f>
        <v>0.749</v>
      </c>
      <c r="BP8801" s="157">
        <f>IF('1b-NaturalGas'!$T$90="no","not applicable (based on previous answers)",ROUND(BL8801,4))</f>
        <v>0.749</v>
      </c>
      <c r="BQ8801" s="157">
        <f>IF('1b-NaturalGas'!$T$91="no","not applicable (based on previous answers)",ROUND(BL8801,4))</f>
        <v>0.749</v>
      </c>
    </row>
    <row r="8802" spans="30:69" x14ac:dyDescent="0.25">
      <c r="AD8802" s="157">
        <f t="shared" si="289"/>
        <v>0.75100000000000056</v>
      </c>
      <c r="AE8802" s="157">
        <f>IF('1a-Electricity'!$T$77="no","",ROUND(AD8802,4))</f>
        <v>0.751</v>
      </c>
      <c r="AF8802" s="157">
        <f>IF('1a-Electricity'!$T$78="no","",ROUND(AD8802,4))</f>
        <v>0.751</v>
      </c>
      <c r="AG8802" s="157">
        <f>IF('1a-Electricity'!$T$79="no","",ROUND(AD8802,4))</f>
        <v>0.751</v>
      </c>
      <c r="BL8802" s="157">
        <f t="shared" si="290"/>
        <v>0.75000000000000056</v>
      </c>
      <c r="BM8802" s="157">
        <f>IF('1b-NaturalGas'!$T$87="no","",ROUND(BL8802,4))</f>
        <v>0.75</v>
      </c>
      <c r="BN8802" s="157">
        <f>IF('1b-NaturalGas'!$T$88="no","",ROUND(BL8802,4))</f>
        <v>0.75</v>
      </c>
      <c r="BO8802" s="157">
        <f>IF('1b-NaturalGas'!$T$89="no","",ROUND(BL8802,4))</f>
        <v>0.75</v>
      </c>
      <c r="BP8802" s="157">
        <f>IF('1b-NaturalGas'!$T$90="no","not applicable (based on previous answers)",ROUND(BL8802,4))</f>
        <v>0.75</v>
      </c>
      <c r="BQ8802" s="157">
        <f>IF('1b-NaturalGas'!$T$91="no","not applicable (based on previous answers)",ROUND(BL8802,4))</f>
        <v>0.75</v>
      </c>
    </row>
    <row r="8803" spans="30:69" x14ac:dyDescent="0.25">
      <c r="AD8803" s="157">
        <f t="shared" si="289"/>
        <v>0.75200000000000056</v>
      </c>
      <c r="AE8803" s="157">
        <f>IF('1a-Electricity'!$T$77="no","",ROUND(AD8803,4))</f>
        <v>0.752</v>
      </c>
      <c r="AF8803" s="157">
        <f>IF('1a-Electricity'!$T$78="no","",ROUND(AD8803,4))</f>
        <v>0.752</v>
      </c>
      <c r="AG8803" s="157">
        <f>IF('1a-Electricity'!$T$79="no","",ROUND(AD8803,4))</f>
        <v>0.752</v>
      </c>
      <c r="BL8803" s="157">
        <f t="shared" si="290"/>
        <v>0.75100000000000056</v>
      </c>
      <c r="BM8803" s="157">
        <f>IF('1b-NaturalGas'!$T$87="no","",ROUND(BL8803,4))</f>
        <v>0.751</v>
      </c>
      <c r="BN8803" s="157">
        <f>IF('1b-NaturalGas'!$T$88="no","",ROUND(BL8803,4))</f>
        <v>0.751</v>
      </c>
      <c r="BO8803" s="157">
        <f>IF('1b-NaturalGas'!$T$89="no","",ROUND(BL8803,4))</f>
        <v>0.751</v>
      </c>
      <c r="BP8803" s="157">
        <f>IF('1b-NaturalGas'!$T$90="no","not applicable (based on previous answers)",ROUND(BL8803,4))</f>
        <v>0.751</v>
      </c>
      <c r="BQ8803" s="157">
        <f>IF('1b-NaturalGas'!$T$91="no","not applicable (based on previous answers)",ROUND(BL8803,4))</f>
        <v>0.751</v>
      </c>
    </row>
    <row r="8804" spans="30:69" x14ac:dyDescent="0.25">
      <c r="AD8804" s="157">
        <f t="shared" si="289"/>
        <v>0.75300000000000056</v>
      </c>
      <c r="AE8804" s="157">
        <f>IF('1a-Electricity'!$T$77="no","",ROUND(AD8804,4))</f>
        <v>0.753</v>
      </c>
      <c r="AF8804" s="157">
        <f>IF('1a-Electricity'!$T$78="no","",ROUND(AD8804,4))</f>
        <v>0.753</v>
      </c>
      <c r="AG8804" s="157">
        <f>IF('1a-Electricity'!$T$79="no","",ROUND(AD8804,4))</f>
        <v>0.753</v>
      </c>
      <c r="BL8804" s="157">
        <f t="shared" si="290"/>
        <v>0.75200000000000056</v>
      </c>
      <c r="BM8804" s="157">
        <f>IF('1b-NaturalGas'!$T$87="no","",ROUND(BL8804,4))</f>
        <v>0.752</v>
      </c>
      <c r="BN8804" s="157">
        <f>IF('1b-NaturalGas'!$T$88="no","",ROUND(BL8804,4))</f>
        <v>0.752</v>
      </c>
      <c r="BO8804" s="157">
        <f>IF('1b-NaturalGas'!$T$89="no","",ROUND(BL8804,4))</f>
        <v>0.752</v>
      </c>
      <c r="BP8804" s="157">
        <f>IF('1b-NaturalGas'!$T$90="no","not applicable (based on previous answers)",ROUND(BL8804,4))</f>
        <v>0.752</v>
      </c>
      <c r="BQ8804" s="157">
        <f>IF('1b-NaturalGas'!$T$91="no","not applicable (based on previous answers)",ROUND(BL8804,4))</f>
        <v>0.752</v>
      </c>
    </row>
    <row r="8805" spans="30:69" x14ac:dyDescent="0.25">
      <c r="AD8805" s="157">
        <f t="shared" si="289"/>
        <v>0.75400000000000056</v>
      </c>
      <c r="AE8805" s="157">
        <f>IF('1a-Electricity'!$T$77="no","",ROUND(AD8805,4))</f>
        <v>0.754</v>
      </c>
      <c r="AF8805" s="157">
        <f>IF('1a-Electricity'!$T$78="no","",ROUND(AD8805,4))</f>
        <v>0.754</v>
      </c>
      <c r="AG8805" s="157">
        <f>IF('1a-Electricity'!$T$79="no","",ROUND(AD8805,4))</f>
        <v>0.754</v>
      </c>
      <c r="BL8805" s="157">
        <f t="shared" si="290"/>
        <v>0.75300000000000056</v>
      </c>
      <c r="BM8805" s="157">
        <f>IF('1b-NaturalGas'!$T$87="no","",ROUND(BL8805,4))</f>
        <v>0.753</v>
      </c>
      <c r="BN8805" s="157">
        <f>IF('1b-NaturalGas'!$T$88="no","",ROUND(BL8805,4))</f>
        <v>0.753</v>
      </c>
      <c r="BO8805" s="157">
        <f>IF('1b-NaturalGas'!$T$89="no","",ROUND(BL8805,4))</f>
        <v>0.753</v>
      </c>
      <c r="BP8805" s="157">
        <f>IF('1b-NaturalGas'!$T$90="no","not applicable (based on previous answers)",ROUND(BL8805,4))</f>
        <v>0.753</v>
      </c>
      <c r="BQ8805" s="157">
        <f>IF('1b-NaturalGas'!$T$91="no","not applicable (based on previous answers)",ROUND(BL8805,4))</f>
        <v>0.753</v>
      </c>
    </row>
    <row r="8806" spans="30:69" x14ac:dyDescent="0.25">
      <c r="AD8806" s="157">
        <f t="shared" si="289"/>
        <v>0.75500000000000056</v>
      </c>
      <c r="AE8806" s="157">
        <f>IF('1a-Electricity'!$T$77="no","",ROUND(AD8806,4))</f>
        <v>0.755</v>
      </c>
      <c r="AF8806" s="157">
        <f>IF('1a-Electricity'!$T$78="no","",ROUND(AD8806,4))</f>
        <v>0.755</v>
      </c>
      <c r="AG8806" s="157">
        <f>IF('1a-Electricity'!$T$79="no","",ROUND(AD8806,4))</f>
        <v>0.755</v>
      </c>
      <c r="BL8806" s="157">
        <f t="shared" si="290"/>
        <v>0.75400000000000056</v>
      </c>
      <c r="BM8806" s="157">
        <f>IF('1b-NaturalGas'!$T$87="no","",ROUND(BL8806,4))</f>
        <v>0.754</v>
      </c>
      <c r="BN8806" s="157">
        <f>IF('1b-NaturalGas'!$T$88="no","",ROUND(BL8806,4))</f>
        <v>0.754</v>
      </c>
      <c r="BO8806" s="157">
        <f>IF('1b-NaturalGas'!$T$89="no","",ROUND(BL8806,4))</f>
        <v>0.754</v>
      </c>
      <c r="BP8806" s="157">
        <f>IF('1b-NaturalGas'!$T$90="no","not applicable (based on previous answers)",ROUND(BL8806,4))</f>
        <v>0.754</v>
      </c>
      <c r="BQ8806" s="157">
        <f>IF('1b-NaturalGas'!$T$91="no","not applicable (based on previous answers)",ROUND(BL8806,4))</f>
        <v>0.754</v>
      </c>
    </row>
    <row r="8807" spans="30:69" x14ac:dyDescent="0.25">
      <c r="AD8807" s="157">
        <f t="shared" si="289"/>
        <v>0.75600000000000056</v>
      </c>
      <c r="AE8807" s="157">
        <f>IF('1a-Electricity'!$T$77="no","",ROUND(AD8807,4))</f>
        <v>0.75600000000000001</v>
      </c>
      <c r="AF8807" s="157">
        <f>IF('1a-Electricity'!$T$78="no","",ROUND(AD8807,4))</f>
        <v>0.75600000000000001</v>
      </c>
      <c r="AG8807" s="157">
        <f>IF('1a-Electricity'!$T$79="no","",ROUND(AD8807,4))</f>
        <v>0.75600000000000001</v>
      </c>
      <c r="BL8807" s="157">
        <f t="shared" si="290"/>
        <v>0.75500000000000056</v>
      </c>
      <c r="BM8807" s="157">
        <f>IF('1b-NaturalGas'!$T$87="no","",ROUND(BL8807,4))</f>
        <v>0.755</v>
      </c>
      <c r="BN8807" s="157">
        <f>IF('1b-NaturalGas'!$T$88="no","",ROUND(BL8807,4))</f>
        <v>0.755</v>
      </c>
      <c r="BO8807" s="157">
        <f>IF('1b-NaturalGas'!$T$89="no","",ROUND(BL8807,4))</f>
        <v>0.755</v>
      </c>
      <c r="BP8807" s="157">
        <f>IF('1b-NaturalGas'!$T$90="no","not applicable (based on previous answers)",ROUND(BL8807,4))</f>
        <v>0.755</v>
      </c>
      <c r="BQ8807" s="157">
        <f>IF('1b-NaturalGas'!$T$91="no","not applicable (based on previous answers)",ROUND(BL8807,4))</f>
        <v>0.755</v>
      </c>
    </row>
    <row r="8808" spans="30:69" x14ac:dyDescent="0.25">
      <c r="AD8808" s="157">
        <f t="shared" si="289"/>
        <v>0.75700000000000056</v>
      </c>
      <c r="AE8808" s="157">
        <f>IF('1a-Electricity'!$T$77="no","",ROUND(AD8808,4))</f>
        <v>0.75700000000000001</v>
      </c>
      <c r="AF8808" s="157">
        <f>IF('1a-Electricity'!$T$78="no","",ROUND(AD8808,4))</f>
        <v>0.75700000000000001</v>
      </c>
      <c r="AG8808" s="157">
        <f>IF('1a-Electricity'!$T$79="no","",ROUND(AD8808,4))</f>
        <v>0.75700000000000001</v>
      </c>
      <c r="BL8808" s="157">
        <f t="shared" si="290"/>
        <v>0.75600000000000056</v>
      </c>
      <c r="BM8808" s="157">
        <f>IF('1b-NaturalGas'!$T$87="no","",ROUND(BL8808,4))</f>
        <v>0.75600000000000001</v>
      </c>
      <c r="BN8808" s="157">
        <f>IF('1b-NaturalGas'!$T$88="no","",ROUND(BL8808,4))</f>
        <v>0.75600000000000001</v>
      </c>
      <c r="BO8808" s="157">
        <f>IF('1b-NaturalGas'!$T$89="no","",ROUND(BL8808,4))</f>
        <v>0.75600000000000001</v>
      </c>
      <c r="BP8808" s="157">
        <f>IF('1b-NaturalGas'!$T$90="no","not applicable (based on previous answers)",ROUND(BL8808,4))</f>
        <v>0.75600000000000001</v>
      </c>
      <c r="BQ8808" s="157">
        <f>IF('1b-NaturalGas'!$T$91="no","not applicable (based on previous answers)",ROUND(BL8808,4))</f>
        <v>0.75600000000000001</v>
      </c>
    </row>
    <row r="8809" spans="30:69" x14ac:dyDescent="0.25">
      <c r="AD8809" s="157">
        <f t="shared" si="289"/>
        <v>0.75800000000000056</v>
      </c>
      <c r="AE8809" s="157">
        <f>IF('1a-Electricity'!$T$77="no","",ROUND(AD8809,4))</f>
        <v>0.75800000000000001</v>
      </c>
      <c r="AF8809" s="157">
        <f>IF('1a-Electricity'!$T$78="no","",ROUND(AD8809,4))</f>
        <v>0.75800000000000001</v>
      </c>
      <c r="AG8809" s="157">
        <f>IF('1a-Electricity'!$T$79="no","",ROUND(AD8809,4))</f>
        <v>0.75800000000000001</v>
      </c>
      <c r="BL8809" s="157">
        <f t="shared" si="290"/>
        <v>0.75700000000000056</v>
      </c>
      <c r="BM8809" s="157">
        <f>IF('1b-NaturalGas'!$T$87="no","",ROUND(BL8809,4))</f>
        <v>0.75700000000000001</v>
      </c>
      <c r="BN8809" s="157">
        <f>IF('1b-NaturalGas'!$T$88="no","",ROUND(BL8809,4))</f>
        <v>0.75700000000000001</v>
      </c>
      <c r="BO8809" s="157">
        <f>IF('1b-NaturalGas'!$T$89="no","",ROUND(BL8809,4))</f>
        <v>0.75700000000000001</v>
      </c>
      <c r="BP8809" s="157">
        <f>IF('1b-NaturalGas'!$T$90="no","not applicable (based on previous answers)",ROUND(BL8809,4))</f>
        <v>0.75700000000000001</v>
      </c>
      <c r="BQ8809" s="157">
        <f>IF('1b-NaturalGas'!$T$91="no","not applicable (based on previous answers)",ROUND(BL8809,4))</f>
        <v>0.75700000000000001</v>
      </c>
    </row>
    <row r="8810" spans="30:69" x14ac:dyDescent="0.25">
      <c r="AD8810" s="157">
        <f t="shared" si="289"/>
        <v>0.75900000000000056</v>
      </c>
      <c r="AE8810" s="157">
        <f>IF('1a-Electricity'!$T$77="no","",ROUND(AD8810,4))</f>
        <v>0.75900000000000001</v>
      </c>
      <c r="AF8810" s="157">
        <f>IF('1a-Electricity'!$T$78="no","",ROUND(AD8810,4))</f>
        <v>0.75900000000000001</v>
      </c>
      <c r="AG8810" s="157">
        <f>IF('1a-Electricity'!$T$79="no","",ROUND(AD8810,4))</f>
        <v>0.75900000000000001</v>
      </c>
      <c r="BL8810" s="157">
        <f t="shared" si="290"/>
        <v>0.75800000000000056</v>
      </c>
      <c r="BM8810" s="157">
        <f>IF('1b-NaturalGas'!$T$87="no","",ROUND(BL8810,4))</f>
        <v>0.75800000000000001</v>
      </c>
      <c r="BN8810" s="157">
        <f>IF('1b-NaturalGas'!$T$88="no","",ROUND(BL8810,4))</f>
        <v>0.75800000000000001</v>
      </c>
      <c r="BO8810" s="157">
        <f>IF('1b-NaturalGas'!$T$89="no","",ROUND(BL8810,4))</f>
        <v>0.75800000000000001</v>
      </c>
      <c r="BP8810" s="157">
        <f>IF('1b-NaturalGas'!$T$90="no","not applicable (based on previous answers)",ROUND(BL8810,4))</f>
        <v>0.75800000000000001</v>
      </c>
      <c r="BQ8810" s="157">
        <f>IF('1b-NaturalGas'!$T$91="no","not applicable (based on previous answers)",ROUND(BL8810,4))</f>
        <v>0.75800000000000001</v>
      </c>
    </row>
    <row r="8811" spans="30:69" x14ac:dyDescent="0.25">
      <c r="AD8811" s="157">
        <f t="shared" si="289"/>
        <v>0.76000000000000056</v>
      </c>
      <c r="AE8811" s="157">
        <f>IF('1a-Electricity'!$T$77="no","",ROUND(AD8811,4))</f>
        <v>0.76</v>
      </c>
      <c r="AF8811" s="157">
        <f>IF('1a-Electricity'!$T$78="no","",ROUND(AD8811,4))</f>
        <v>0.76</v>
      </c>
      <c r="AG8811" s="157">
        <f>IF('1a-Electricity'!$T$79="no","",ROUND(AD8811,4))</f>
        <v>0.76</v>
      </c>
      <c r="BL8811" s="157">
        <f t="shared" si="290"/>
        <v>0.75900000000000056</v>
      </c>
      <c r="BM8811" s="157">
        <f>IF('1b-NaturalGas'!$T$87="no","",ROUND(BL8811,4))</f>
        <v>0.75900000000000001</v>
      </c>
      <c r="BN8811" s="157">
        <f>IF('1b-NaturalGas'!$T$88="no","",ROUND(BL8811,4))</f>
        <v>0.75900000000000001</v>
      </c>
      <c r="BO8811" s="157">
        <f>IF('1b-NaturalGas'!$T$89="no","",ROUND(BL8811,4))</f>
        <v>0.75900000000000001</v>
      </c>
      <c r="BP8811" s="157">
        <f>IF('1b-NaturalGas'!$T$90="no","not applicable (based on previous answers)",ROUND(BL8811,4))</f>
        <v>0.75900000000000001</v>
      </c>
      <c r="BQ8811" s="157">
        <f>IF('1b-NaturalGas'!$T$91="no","not applicable (based on previous answers)",ROUND(BL8811,4))</f>
        <v>0.75900000000000001</v>
      </c>
    </row>
    <row r="8812" spans="30:69" x14ac:dyDescent="0.25">
      <c r="AD8812" s="157">
        <f t="shared" ref="AD8812:AD8875" si="291">AD8811+0.001</f>
        <v>0.76100000000000056</v>
      </c>
      <c r="AE8812" s="157">
        <f>IF('1a-Electricity'!$T$77="no","",ROUND(AD8812,4))</f>
        <v>0.76100000000000001</v>
      </c>
      <c r="AF8812" s="157">
        <f>IF('1a-Electricity'!$T$78="no","",ROUND(AD8812,4))</f>
        <v>0.76100000000000001</v>
      </c>
      <c r="AG8812" s="157">
        <f>IF('1a-Electricity'!$T$79="no","",ROUND(AD8812,4))</f>
        <v>0.76100000000000001</v>
      </c>
      <c r="BL8812" s="157">
        <f t="shared" si="290"/>
        <v>0.76000000000000056</v>
      </c>
      <c r="BM8812" s="157">
        <f>IF('1b-NaturalGas'!$T$87="no","",ROUND(BL8812,4))</f>
        <v>0.76</v>
      </c>
      <c r="BN8812" s="157">
        <f>IF('1b-NaturalGas'!$T$88="no","",ROUND(BL8812,4))</f>
        <v>0.76</v>
      </c>
      <c r="BO8812" s="157">
        <f>IF('1b-NaturalGas'!$T$89="no","",ROUND(BL8812,4))</f>
        <v>0.76</v>
      </c>
      <c r="BP8812" s="157">
        <f>IF('1b-NaturalGas'!$T$90="no","not applicable (based on previous answers)",ROUND(BL8812,4))</f>
        <v>0.76</v>
      </c>
      <c r="BQ8812" s="157">
        <f>IF('1b-NaturalGas'!$T$91="no","not applicable (based on previous answers)",ROUND(BL8812,4))</f>
        <v>0.76</v>
      </c>
    </row>
    <row r="8813" spans="30:69" x14ac:dyDescent="0.25">
      <c r="AD8813" s="157">
        <f t="shared" si="291"/>
        <v>0.76200000000000057</v>
      </c>
      <c r="AE8813" s="157">
        <f>IF('1a-Electricity'!$T$77="no","",ROUND(AD8813,4))</f>
        <v>0.76200000000000001</v>
      </c>
      <c r="AF8813" s="157">
        <f>IF('1a-Electricity'!$T$78="no","",ROUND(AD8813,4))</f>
        <v>0.76200000000000001</v>
      </c>
      <c r="AG8813" s="157">
        <f>IF('1a-Electricity'!$T$79="no","",ROUND(AD8813,4))</f>
        <v>0.76200000000000001</v>
      </c>
      <c r="BL8813" s="157">
        <f t="shared" ref="BL8813:BL8876" si="292">BL8812+0.001</f>
        <v>0.76100000000000056</v>
      </c>
      <c r="BM8813" s="157">
        <f>IF('1b-NaturalGas'!$T$87="no","",ROUND(BL8813,4))</f>
        <v>0.76100000000000001</v>
      </c>
      <c r="BN8813" s="157">
        <f>IF('1b-NaturalGas'!$T$88="no","",ROUND(BL8813,4))</f>
        <v>0.76100000000000001</v>
      </c>
      <c r="BO8813" s="157">
        <f>IF('1b-NaturalGas'!$T$89="no","",ROUND(BL8813,4))</f>
        <v>0.76100000000000001</v>
      </c>
      <c r="BP8813" s="157">
        <f>IF('1b-NaturalGas'!$T$90="no","not applicable (based on previous answers)",ROUND(BL8813,4))</f>
        <v>0.76100000000000001</v>
      </c>
      <c r="BQ8813" s="157">
        <f>IF('1b-NaturalGas'!$T$91="no","not applicable (based on previous answers)",ROUND(BL8813,4))</f>
        <v>0.76100000000000001</v>
      </c>
    </row>
    <row r="8814" spans="30:69" x14ac:dyDescent="0.25">
      <c r="AD8814" s="157">
        <f t="shared" si="291"/>
        <v>0.76300000000000057</v>
      </c>
      <c r="AE8814" s="157">
        <f>IF('1a-Electricity'!$T$77="no","",ROUND(AD8814,4))</f>
        <v>0.76300000000000001</v>
      </c>
      <c r="AF8814" s="157">
        <f>IF('1a-Electricity'!$T$78="no","",ROUND(AD8814,4))</f>
        <v>0.76300000000000001</v>
      </c>
      <c r="AG8814" s="157">
        <f>IF('1a-Electricity'!$T$79="no","",ROUND(AD8814,4))</f>
        <v>0.76300000000000001</v>
      </c>
      <c r="BL8814" s="157">
        <f t="shared" si="292"/>
        <v>0.76200000000000057</v>
      </c>
      <c r="BM8814" s="157">
        <f>IF('1b-NaturalGas'!$T$87="no","",ROUND(BL8814,4))</f>
        <v>0.76200000000000001</v>
      </c>
      <c r="BN8814" s="157">
        <f>IF('1b-NaturalGas'!$T$88="no","",ROUND(BL8814,4))</f>
        <v>0.76200000000000001</v>
      </c>
      <c r="BO8814" s="157">
        <f>IF('1b-NaturalGas'!$T$89="no","",ROUND(BL8814,4))</f>
        <v>0.76200000000000001</v>
      </c>
      <c r="BP8814" s="157">
        <f>IF('1b-NaturalGas'!$T$90="no","not applicable (based on previous answers)",ROUND(BL8814,4))</f>
        <v>0.76200000000000001</v>
      </c>
      <c r="BQ8814" s="157">
        <f>IF('1b-NaturalGas'!$T$91="no","not applicable (based on previous answers)",ROUND(BL8814,4))</f>
        <v>0.76200000000000001</v>
      </c>
    </row>
    <row r="8815" spans="30:69" x14ac:dyDescent="0.25">
      <c r="AD8815" s="157">
        <f t="shared" si="291"/>
        <v>0.76400000000000057</v>
      </c>
      <c r="AE8815" s="157">
        <f>IF('1a-Electricity'!$T$77="no","",ROUND(AD8815,4))</f>
        <v>0.76400000000000001</v>
      </c>
      <c r="AF8815" s="157">
        <f>IF('1a-Electricity'!$T$78="no","",ROUND(AD8815,4))</f>
        <v>0.76400000000000001</v>
      </c>
      <c r="AG8815" s="157">
        <f>IF('1a-Electricity'!$T$79="no","",ROUND(AD8815,4))</f>
        <v>0.76400000000000001</v>
      </c>
      <c r="BL8815" s="157">
        <f t="shared" si="292"/>
        <v>0.76300000000000057</v>
      </c>
      <c r="BM8815" s="157">
        <f>IF('1b-NaturalGas'!$T$87="no","",ROUND(BL8815,4))</f>
        <v>0.76300000000000001</v>
      </c>
      <c r="BN8815" s="157">
        <f>IF('1b-NaturalGas'!$T$88="no","",ROUND(BL8815,4))</f>
        <v>0.76300000000000001</v>
      </c>
      <c r="BO8815" s="157">
        <f>IF('1b-NaturalGas'!$T$89="no","",ROUND(BL8815,4))</f>
        <v>0.76300000000000001</v>
      </c>
      <c r="BP8815" s="157">
        <f>IF('1b-NaturalGas'!$T$90="no","not applicable (based on previous answers)",ROUND(BL8815,4))</f>
        <v>0.76300000000000001</v>
      </c>
      <c r="BQ8815" s="157">
        <f>IF('1b-NaturalGas'!$T$91="no","not applicable (based on previous answers)",ROUND(BL8815,4))</f>
        <v>0.76300000000000001</v>
      </c>
    </row>
    <row r="8816" spans="30:69" x14ac:dyDescent="0.25">
      <c r="AD8816" s="157">
        <f t="shared" si="291"/>
        <v>0.76500000000000057</v>
      </c>
      <c r="AE8816" s="157">
        <f>IF('1a-Electricity'!$T$77="no","",ROUND(AD8816,4))</f>
        <v>0.76500000000000001</v>
      </c>
      <c r="AF8816" s="157">
        <f>IF('1a-Electricity'!$T$78="no","",ROUND(AD8816,4))</f>
        <v>0.76500000000000001</v>
      </c>
      <c r="AG8816" s="157">
        <f>IF('1a-Electricity'!$T$79="no","",ROUND(AD8816,4))</f>
        <v>0.76500000000000001</v>
      </c>
      <c r="BL8816" s="157">
        <f t="shared" si="292"/>
        <v>0.76400000000000057</v>
      </c>
      <c r="BM8816" s="157">
        <f>IF('1b-NaturalGas'!$T$87="no","",ROUND(BL8816,4))</f>
        <v>0.76400000000000001</v>
      </c>
      <c r="BN8816" s="157">
        <f>IF('1b-NaturalGas'!$T$88="no","",ROUND(BL8816,4))</f>
        <v>0.76400000000000001</v>
      </c>
      <c r="BO8816" s="157">
        <f>IF('1b-NaturalGas'!$T$89="no","",ROUND(BL8816,4))</f>
        <v>0.76400000000000001</v>
      </c>
      <c r="BP8816" s="157">
        <f>IF('1b-NaturalGas'!$T$90="no","not applicable (based on previous answers)",ROUND(BL8816,4))</f>
        <v>0.76400000000000001</v>
      </c>
      <c r="BQ8816" s="157">
        <f>IF('1b-NaturalGas'!$T$91="no","not applicable (based on previous answers)",ROUND(BL8816,4))</f>
        <v>0.76400000000000001</v>
      </c>
    </row>
    <row r="8817" spans="30:69" x14ac:dyDescent="0.25">
      <c r="AD8817" s="157">
        <f t="shared" si="291"/>
        <v>0.76600000000000057</v>
      </c>
      <c r="AE8817" s="157">
        <f>IF('1a-Electricity'!$T$77="no","",ROUND(AD8817,4))</f>
        <v>0.76600000000000001</v>
      </c>
      <c r="AF8817" s="157">
        <f>IF('1a-Electricity'!$T$78="no","",ROUND(AD8817,4))</f>
        <v>0.76600000000000001</v>
      </c>
      <c r="AG8817" s="157">
        <f>IF('1a-Electricity'!$T$79="no","",ROUND(AD8817,4))</f>
        <v>0.76600000000000001</v>
      </c>
      <c r="BL8817" s="157">
        <f t="shared" si="292"/>
        <v>0.76500000000000057</v>
      </c>
      <c r="BM8817" s="157">
        <f>IF('1b-NaturalGas'!$T$87="no","",ROUND(BL8817,4))</f>
        <v>0.76500000000000001</v>
      </c>
      <c r="BN8817" s="157">
        <f>IF('1b-NaturalGas'!$T$88="no","",ROUND(BL8817,4))</f>
        <v>0.76500000000000001</v>
      </c>
      <c r="BO8817" s="157">
        <f>IF('1b-NaturalGas'!$T$89="no","",ROUND(BL8817,4))</f>
        <v>0.76500000000000001</v>
      </c>
      <c r="BP8817" s="157">
        <f>IF('1b-NaturalGas'!$T$90="no","not applicable (based on previous answers)",ROUND(BL8817,4))</f>
        <v>0.76500000000000001</v>
      </c>
      <c r="BQ8817" s="157">
        <f>IF('1b-NaturalGas'!$T$91="no","not applicable (based on previous answers)",ROUND(BL8817,4))</f>
        <v>0.76500000000000001</v>
      </c>
    </row>
    <row r="8818" spans="30:69" x14ac:dyDescent="0.25">
      <c r="AD8818" s="157">
        <f t="shared" si="291"/>
        <v>0.76700000000000057</v>
      </c>
      <c r="AE8818" s="157">
        <f>IF('1a-Electricity'!$T$77="no","",ROUND(AD8818,4))</f>
        <v>0.76700000000000002</v>
      </c>
      <c r="AF8818" s="157">
        <f>IF('1a-Electricity'!$T$78="no","",ROUND(AD8818,4))</f>
        <v>0.76700000000000002</v>
      </c>
      <c r="AG8818" s="157">
        <f>IF('1a-Electricity'!$T$79="no","",ROUND(AD8818,4))</f>
        <v>0.76700000000000002</v>
      </c>
      <c r="BL8818" s="157">
        <f t="shared" si="292"/>
        <v>0.76600000000000057</v>
      </c>
      <c r="BM8818" s="157">
        <f>IF('1b-NaturalGas'!$T$87="no","",ROUND(BL8818,4))</f>
        <v>0.76600000000000001</v>
      </c>
      <c r="BN8818" s="157">
        <f>IF('1b-NaturalGas'!$T$88="no","",ROUND(BL8818,4))</f>
        <v>0.76600000000000001</v>
      </c>
      <c r="BO8818" s="157">
        <f>IF('1b-NaturalGas'!$T$89="no","",ROUND(BL8818,4))</f>
        <v>0.76600000000000001</v>
      </c>
      <c r="BP8818" s="157">
        <f>IF('1b-NaturalGas'!$T$90="no","not applicable (based on previous answers)",ROUND(BL8818,4))</f>
        <v>0.76600000000000001</v>
      </c>
      <c r="BQ8818" s="157">
        <f>IF('1b-NaturalGas'!$T$91="no","not applicable (based on previous answers)",ROUND(BL8818,4))</f>
        <v>0.76600000000000001</v>
      </c>
    </row>
    <row r="8819" spans="30:69" x14ac:dyDescent="0.25">
      <c r="AD8819" s="157">
        <f t="shared" si="291"/>
        <v>0.76800000000000057</v>
      </c>
      <c r="AE8819" s="157">
        <f>IF('1a-Electricity'!$T$77="no","",ROUND(AD8819,4))</f>
        <v>0.76800000000000002</v>
      </c>
      <c r="AF8819" s="157">
        <f>IF('1a-Electricity'!$T$78="no","",ROUND(AD8819,4))</f>
        <v>0.76800000000000002</v>
      </c>
      <c r="AG8819" s="157">
        <f>IF('1a-Electricity'!$T$79="no","",ROUND(AD8819,4))</f>
        <v>0.76800000000000002</v>
      </c>
      <c r="BL8819" s="157">
        <f t="shared" si="292"/>
        <v>0.76700000000000057</v>
      </c>
      <c r="BM8819" s="157">
        <f>IF('1b-NaturalGas'!$T$87="no","",ROUND(BL8819,4))</f>
        <v>0.76700000000000002</v>
      </c>
      <c r="BN8819" s="157">
        <f>IF('1b-NaturalGas'!$T$88="no","",ROUND(BL8819,4))</f>
        <v>0.76700000000000002</v>
      </c>
      <c r="BO8819" s="157">
        <f>IF('1b-NaturalGas'!$T$89="no","",ROUND(BL8819,4))</f>
        <v>0.76700000000000002</v>
      </c>
      <c r="BP8819" s="157">
        <f>IF('1b-NaturalGas'!$T$90="no","not applicable (based on previous answers)",ROUND(BL8819,4))</f>
        <v>0.76700000000000002</v>
      </c>
      <c r="BQ8819" s="157">
        <f>IF('1b-NaturalGas'!$T$91="no","not applicable (based on previous answers)",ROUND(BL8819,4))</f>
        <v>0.76700000000000002</v>
      </c>
    </row>
    <row r="8820" spans="30:69" x14ac:dyDescent="0.25">
      <c r="AD8820" s="157">
        <f t="shared" si="291"/>
        <v>0.76900000000000057</v>
      </c>
      <c r="AE8820" s="157">
        <f>IF('1a-Electricity'!$T$77="no","",ROUND(AD8820,4))</f>
        <v>0.76900000000000002</v>
      </c>
      <c r="AF8820" s="157">
        <f>IF('1a-Electricity'!$T$78="no","",ROUND(AD8820,4))</f>
        <v>0.76900000000000002</v>
      </c>
      <c r="AG8820" s="157">
        <f>IF('1a-Electricity'!$T$79="no","",ROUND(AD8820,4))</f>
        <v>0.76900000000000002</v>
      </c>
      <c r="BL8820" s="157">
        <f t="shared" si="292"/>
        <v>0.76800000000000057</v>
      </c>
      <c r="BM8820" s="157">
        <f>IF('1b-NaturalGas'!$T$87="no","",ROUND(BL8820,4))</f>
        <v>0.76800000000000002</v>
      </c>
      <c r="BN8820" s="157">
        <f>IF('1b-NaturalGas'!$T$88="no","",ROUND(BL8820,4))</f>
        <v>0.76800000000000002</v>
      </c>
      <c r="BO8820" s="157">
        <f>IF('1b-NaturalGas'!$T$89="no","",ROUND(BL8820,4))</f>
        <v>0.76800000000000002</v>
      </c>
      <c r="BP8820" s="157">
        <f>IF('1b-NaturalGas'!$T$90="no","not applicable (based on previous answers)",ROUND(BL8820,4))</f>
        <v>0.76800000000000002</v>
      </c>
      <c r="BQ8820" s="157">
        <f>IF('1b-NaturalGas'!$T$91="no","not applicable (based on previous answers)",ROUND(BL8820,4))</f>
        <v>0.76800000000000002</v>
      </c>
    </row>
    <row r="8821" spans="30:69" x14ac:dyDescent="0.25">
      <c r="AD8821" s="157">
        <f t="shared" si="291"/>
        <v>0.77000000000000057</v>
      </c>
      <c r="AE8821" s="157">
        <f>IF('1a-Electricity'!$T$77="no","",ROUND(AD8821,4))</f>
        <v>0.77</v>
      </c>
      <c r="AF8821" s="157">
        <f>IF('1a-Electricity'!$T$78="no","",ROUND(AD8821,4))</f>
        <v>0.77</v>
      </c>
      <c r="AG8821" s="157">
        <f>IF('1a-Electricity'!$T$79="no","",ROUND(AD8821,4))</f>
        <v>0.77</v>
      </c>
      <c r="BL8821" s="157">
        <f t="shared" si="292"/>
        <v>0.76900000000000057</v>
      </c>
      <c r="BM8821" s="157">
        <f>IF('1b-NaturalGas'!$T$87="no","",ROUND(BL8821,4))</f>
        <v>0.76900000000000002</v>
      </c>
      <c r="BN8821" s="157">
        <f>IF('1b-NaturalGas'!$T$88="no","",ROUND(BL8821,4))</f>
        <v>0.76900000000000002</v>
      </c>
      <c r="BO8821" s="157">
        <f>IF('1b-NaturalGas'!$T$89="no","",ROUND(BL8821,4))</f>
        <v>0.76900000000000002</v>
      </c>
      <c r="BP8821" s="157">
        <f>IF('1b-NaturalGas'!$T$90="no","not applicable (based on previous answers)",ROUND(BL8821,4))</f>
        <v>0.76900000000000002</v>
      </c>
      <c r="BQ8821" s="157">
        <f>IF('1b-NaturalGas'!$T$91="no","not applicable (based on previous answers)",ROUND(BL8821,4))</f>
        <v>0.76900000000000002</v>
      </c>
    </row>
    <row r="8822" spans="30:69" x14ac:dyDescent="0.25">
      <c r="AD8822" s="157">
        <f t="shared" si="291"/>
        <v>0.77100000000000057</v>
      </c>
      <c r="AE8822" s="157">
        <f>IF('1a-Electricity'!$T$77="no","",ROUND(AD8822,4))</f>
        <v>0.77100000000000002</v>
      </c>
      <c r="AF8822" s="157">
        <f>IF('1a-Electricity'!$T$78="no","",ROUND(AD8822,4))</f>
        <v>0.77100000000000002</v>
      </c>
      <c r="AG8822" s="157">
        <f>IF('1a-Electricity'!$T$79="no","",ROUND(AD8822,4))</f>
        <v>0.77100000000000002</v>
      </c>
      <c r="BL8822" s="157">
        <f t="shared" si="292"/>
        <v>0.77000000000000057</v>
      </c>
      <c r="BM8822" s="157">
        <f>IF('1b-NaturalGas'!$T$87="no","",ROUND(BL8822,4))</f>
        <v>0.77</v>
      </c>
      <c r="BN8822" s="157">
        <f>IF('1b-NaturalGas'!$T$88="no","",ROUND(BL8822,4))</f>
        <v>0.77</v>
      </c>
      <c r="BO8822" s="157">
        <f>IF('1b-NaturalGas'!$T$89="no","",ROUND(BL8822,4))</f>
        <v>0.77</v>
      </c>
      <c r="BP8822" s="157">
        <f>IF('1b-NaturalGas'!$T$90="no","not applicable (based on previous answers)",ROUND(BL8822,4))</f>
        <v>0.77</v>
      </c>
      <c r="BQ8822" s="157">
        <f>IF('1b-NaturalGas'!$T$91="no","not applicable (based on previous answers)",ROUND(BL8822,4))</f>
        <v>0.77</v>
      </c>
    </row>
    <row r="8823" spans="30:69" x14ac:dyDescent="0.25">
      <c r="AD8823" s="157">
        <f t="shared" si="291"/>
        <v>0.77200000000000057</v>
      </c>
      <c r="AE8823" s="157">
        <f>IF('1a-Electricity'!$T$77="no","",ROUND(AD8823,4))</f>
        <v>0.77200000000000002</v>
      </c>
      <c r="AF8823" s="157">
        <f>IF('1a-Electricity'!$T$78="no","",ROUND(AD8823,4))</f>
        <v>0.77200000000000002</v>
      </c>
      <c r="AG8823" s="157">
        <f>IF('1a-Electricity'!$T$79="no","",ROUND(AD8823,4))</f>
        <v>0.77200000000000002</v>
      </c>
      <c r="BL8823" s="157">
        <f t="shared" si="292"/>
        <v>0.77100000000000057</v>
      </c>
      <c r="BM8823" s="157">
        <f>IF('1b-NaturalGas'!$T$87="no","",ROUND(BL8823,4))</f>
        <v>0.77100000000000002</v>
      </c>
      <c r="BN8823" s="157">
        <f>IF('1b-NaturalGas'!$T$88="no","",ROUND(BL8823,4))</f>
        <v>0.77100000000000002</v>
      </c>
      <c r="BO8823" s="157">
        <f>IF('1b-NaturalGas'!$T$89="no","",ROUND(BL8823,4))</f>
        <v>0.77100000000000002</v>
      </c>
      <c r="BP8823" s="157">
        <f>IF('1b-NaturalGas'!$T$90="no","not applicable (based on previous answers)",ROUND(BL8823,4))</f>
        <v>0.77100000000000002</v>
      </c>
      <c r="BQ8823" s="157">
        <f>IF('1b-NaturalGas'!$T$91="no","not applicable (based on previous answers)",ROUND(BL8823,4))</f>
        <v>0.77100000000000002</v>
      </c>
    </row>
    <row r="8824" spans="30:69" x14ac:dyDescent="0.25">
      <c r="AD8824" s="157">
        <f t="shared" si="291"/>
        <v>0.77300000000000058</v>
      </c>
      <c r="AE8824" s="157">
        <f>IF('1a-Electricity'!$T$77="no","",ROUND(AD8824,4))</f>
        <v>0.77300000000000002</v>
      </c>
      <c r="AF8824" s="157">
        <f>IF('1a-Electricity'!$T$78="no","",ROUND(AD8824,4))</f>
        <v>0.77300000000000002</v>
      </c>
      <c r="AG8824" s="157">
        <f>IF('1a-Electricity'!$T$79="no","",ROUND(AD8824,4))</f>
        <v>0.77300000000000002</v>
      </c>
      <c r="BL8824" s="157">
        <f t="shared" si="292"/>
        <v>0.77200000000000057</v>
      </c>
      <c r="BM8824" s="157">
        <f>IF('1b-NaturalGas'!$T$87="no","",ROUND(BL8824,4))</f>
        <v>0.77200000000000002</v>
      </c>
      <c r="BN8824" s="157">
        <f>IF('1b-NaturalGas'!$T$88="no","",ROUND(BL8824,4))</f>
        <v>0.77200000000000002</v>
      </c>
      <c r="BO8824" s="157">
        <f>IF('1b-NaturalGas'!$T$89="no","",ROUND(BL8824,4))</f>
        <v>0.77200000000000002</v>
      </c>
      <c r="BP8824" s="157">
        <f>IF('1b-NaturalGas'!$T$90="no","not applicable (based on previous answers)",ROUND(BL8824,4))</f>
        <v>0.77200000000000002</v>
      </c>
      <c r="BQ8824" s="157">
        <f>IF('1b-NaturalGas'!$T$91="no","not applicable (based on previous answers)",ROUND(BL8824,4))</f>
        <v>0.77200000000000002</v>
      </c>
    </row>
    <row r="8825" spans="30:69" x14ac:dyDescent="0.25">
      <c r="AD8825" s="157">
        <f t="shared" si="291"/>
        <v>0.77400000000000058</v>
      </c>
      <c r="AE8825" s="157">
        <f>IF('1a-Electricity'!$T$77="no","",ROUND(AD8825,4))</f>
        <v>0.77400000000000002</v>
      </c>
      <c r="AF8825" s="157">
        <f>IF('1a-Electricity'!$T$78="no","",ROUND(AD8825,4))</f>
        <v>0.77400000000000002</v>
      </c>
      <c r="AG8825" s="157">
        <f>IF('1a-Electricity'!$T$79="no","",ROUND(AD8825,4))</f>
        <v>0.77400000000000002</v>
      </c>
      <c r="BL8825" s="157">
        <f t="shared" si="292"/>
        <v>0.77300000000000058</v>
      </c>
      <c r="BM8825" s="157">
        <f>IF('1b-NaturalGas'!$T$87="no","",ROUND(BL8825,4))</f>
        <v>0.77300000000000002</v>
      </c>
      <c r="BN8825" s="157">
        <f>IF('1b-NaturalGas'!$T$88="no","",ROUND(BL8825,4))</f>
        <v>0.77300000000000002</v>
      </c>
      <c r="BO8825" s="157">
        <f>IF('1b-NaturalGas'!$T$89="no","",ROUND(BL8825,4))</f>
        <v>0.77300000000000002</v>
      </c>
      <c r="BP8825" s="157">
        <f>IF('1b-NaturalGas'!$T$90="no","not applicable (based on previous answers)",ROUND(BL8825,4))</f>
        <v>0.77300000000000002</v>
      </c>
      <c r="BQ8825" s="157">
        <f>IF('1b-NaturalGas'!$T$91="no","not applicable (based on previous answers)",ROUND(BL8825,4))</f>
        <v>0.77300000000000002</v>
      </c>
    </row>
    <row r="8826" spans="30:69" x14ac:dyDescent="0.25">
      <c r="AD8826" s="157">
        <f t="shared" si="291"/>
        <v>0.77500000000000058</v>
      </c>
      <c r="AE8826" s="157">
        <f>IF('1a-Electricity'!$T$77="no","",ROUND(AD8826,4))</f>
        <v>0.77500000000000002</v>
      </c>
      <c r="AF8826" s="157">
        <f>IF('1a-Electricity'!$T$78="no","",ROUND(AD8826,4))</f>
        <v>0.77500000000000002</v>
      </c>
      <c r="AG8826" s="157">
        <f>IF('1a-Electricity'!$T$79="no","",ROUND(AD8826,4))</f>
        <v>0.77500000000000002</v>
      </c>
      <c r="BL8826" s="157">
        <f t="shared" si="292"/>
        <v>0.77400000000000058</v>
      </c>
      <c r="BM8826" s="157">
        <f>IF('1b-NaturalGas'!$T$87="no","",ROUND(BL8826,4))</f>
        <v>0.77400000000000002</v>
      </c>
      <c r="BN8826" s="157">
        <f>IF('1b-NaturalGas'!$T$88="no","",ROUND(BL8826,4))</f>
        <v>0.77400000000000002</v>
      </c>
      <c r="BO8826" s="157">
        <f>IF('1b-NaturalGas'!$T$89="no","",ROUND(BL8826,4))</f>
        <v>0.77400000000000002</v>
      </c>
      <c r="BP8826" s="157">
        <f>IF('1b-NaturalGas'!$T$90="no","not applicable (based on previous answers)",ROUND(BL8826,4))</f>
        <v>0.77400000000000002</v>
      </c>
      <c r="BQ8826" s="157">
        <f>IF('1b-NaturalGas'!$T$91="no","not applicable (based on previous answers)",ROUND(BL8826,4))</f>
        <v>0.77400000000000002</v>
      </c>
    </row>
    <row r="8827" spans="30:69" x14ac:dyDescent="0.25">
      <c r="AD8827" s="157">
        <f t="shared" si="291"/>
        <v>0.77600000000000058</v>
      </c>
      <c r="AE8827" s="157">
        <f>IF('1a-Electricity'!$T$77="no","",ROUND(AD8827,4))</f>
        <v>0.77600000000000002</v>
      </c>
      <c r="AF8827" s="157">
        <f>IF('1a-Electricity'!$T$78="no","",ROUND(AD8827,4))</f>
        <v>0.77600000000000002</v>
      </c>
      <c r="AG8827" s="157">
        <f>IF('1a-Electricity'!$T$79="no","",ROUND(AD8827,4))</f>
        <v>0.77600000000000002</v>
      </c>
      <c r="BL8827" s="157">
        <f t="shared" si="292"/>
        <v>0.77500000000000058</v>
      </c>
      <c r="BM8827" s="157">
        <f>IF('1b-NaturalGas'!$T$87="no","",ROUND(BL8827,4))</f>
        <v>0.77500000000000002</v>
      </c>
      <c r="BN8827" s="157">
        <f>IF('1b-NaturalGas'!$T$88="no","",ROUND(BL8827,4))</f>
        <v>0.77500000000000002</v>
      </c>
      <c r="BO8827" s="157">
        <f>IF('1b-NaturalGas'!$T$89="no","",ROUND(BL8827,4))</f>
        <v>0.77500000000000002</v>
      </c>
      <c r="BP8827" s="157">
        <f>IF('1b-NaturalGas'!$T$90="no","not applicable (based on previous answers)",ROUND(BL8827,4))</f>
        <v>0.77500000000000002</v>
      </c>
      <c r="BQ8827" s="157">
        <f>IF('1b-NaturalGas'!$T$91="no","not applicable (based on previous answers)",ROUND(BL8827,4))</f>
        <v>0.77500000000000002</v>
      </c>
    </row>
    <row r="8828" spans="30:69" x14ac:dyDescent="0.25">
      <c r="AD8828" s="157">
        <f t="shared" si="291"/>
        <v>0.77700000000000058</v>
      </c>
      <c r="AE8828" s="157">
        <f>IF('1a-Electricity'!$T$77="no","",ROUND(AD8828,4))</f>
        <v>0.77700000000000002</v>
      </c>
      <c r="AF8828" s="157">
        <f>IF('1a-Electricity'!$T$78="no","",ROUND(AD8828,4))</f>
        <v>0.77700000000000002</v>
      </c>
      <c r="AG8828" s="157">
        <f>IF('1a-Electricity'!$T$79="no","",ROUND(AD8828,4))</f>
        <v>0.77700000000000002</v>
      </c>
      <c r="BL8828" s="157">
        <f t="shared" si="292"/>
        <v>0.77600000000000058</v>
      </c>
      <c r="BM8828" s="157">
        <f>IF('1b-NaturalGas'!$T$87="no","",ROUND(BL8828,4))</f>
        <v>0.77600000000000002</v>
      </c>
      <c r="BN8828" s="157">
        <f>IF('1b-NaturalGas'!$T$88="no","",ROUND(BL8828,4))</f>
        <v>0.77600000000000002</v>
      </c>
      <c r="BO8828" s="157">
        <f>IF('1b-NaturalGas'!$T$89="no","",ROUND(BL8828,4))</f>
        <v>0.77600000000000002</v>
      </c>
      <c r="BP8828" s="157">
        <f>IF('1b-NaturalGas'!$T$90="no","not applicable (based on previous answers)",ROUND(BL8828,4))</f>
        <v>0.77600000000000002</v>
      </c>
      <c r="BQ8828" s="157">
        <f>IF('1b-NaturalGas'!$T$91="no","not applicable (based on previous answers)",ROUND(BL8828,4))</f>
        <v>0.77600000000000002</v>
      </c>
    </row>
    <row r="8829" spans="30:69" x14ac:dyDescent="0.25">
      <c r="AD8829" s="157">
        <f t="shared" si="291"/>
        <v>0.77800000000000058</v>
      </c>
      <c r="AE8829" s="157">
        <f>IF('1a-Electricity'!$T$77="no","",ROUND(AD8829,4))</f>
        <v>0.77800000000000002</v>
      </c>
      <c r="AF8829" s="157">
        <f>IF('1a-Electricity'!$T$78="no","",ROUND(AD8829,4))</f>
        <v>0.77800000000000002</v>
      </c>
      <c r="AG8829" s="157">
        <f>IF('1a-Electricity'!$T$79="no","",ROUND(AD8829,4))</f>
        <v>0.77800000000000002</v>
      </c>
      <c r="BL8829" s="157">
        <f t="shared" si="292"/>
        <v>0.77700000000000058</v>
      </c>
      <c r="BM8829" s="157">
        <f>IF('1b-NaturalGas'!$T$87="no","",ROUND(BL8829,4))</f>
        <v>0.77700000000000002</v>
      </c>
      <c r="BN8829" s="157">
        <f>IF('1b-NaturalGas'!$T$88="no","",ROUND(BL8829,4))</f>
        <v>0.77700000000000002</v>
      </c>
      <c r="BO8829" s="157">
        <f>IF('1b-NaturalGas'!$T$89="no","",ROUND(BL8829,4))</f>
        <v>0.77700000000000002</v>
      </c>
      <c r="BP8829" s="157">
        <f>IF('1b-NaturalGas'!$T$90="no","not applicable (based on previous answers)",ROUND(BL8829,4))</f>
        <v>0.77700000000000002</v>
      </c>
      <c r="BQ8829" s="157">
        <f>IF('1b-NaturalGas'!$T$91="no","not applicable (based on previous answers)",ROUND(BL8829,4))</f>
        <v>0.77700000000000002</v>
      </c>
    </row>
    <row r="8830" spans="30:69" x14ac:dyDescent="0.25">
      <c r="AD8830" s="157">
        <f t="shared" si="291"/>
        <v>0.77900000000000058</v>
      </c>
      <c r="AE8830" s="157">
        <f>IF('1a-Electricity'!$T$77="no","",ROUND(AD8830,4))</f>
        <v>0.77900000000000003</v>
      </c>
      <c r="AF8830" s="157">
        <f>IF('1a-Electricity'!$T$78="no","",ROUND(AD8830,4))</f>
        <v>0.77900000000000003</v>
      </c>
      <c r="AG8830" s="157">
        <f>IF('1a-Electricity'!$T$79="no","",ROUND(AD8830,4))</f>
        <v>0.77900000000000003</v>
      </c>
      <c r="BL8830" s="157">
        <f t="shared" si="292"/>
        <v>0.77800000000000058</v>
      </c>
      <c r="BM8830" s="157">
        <f>IF('1b-NaturalGas'!$T$87="no","",ROUND(BL8830,4))</f>
        <v>0.77800000000000002</v>
      </c>
      <c r="BN8830" s="157">
        <f>IF('1b-NaturalGas'!$T$88="no","",ROUND(BL8830,4))</f>
        <v>0.77800000000000002</v>
      </c>
      <c r="BO8830" s="157">
        <f>IF('1b-NaturalGas'!$T$89="no","",ROUND(BL8830,4))</f>
        <v>0.77800000000000002</v>
      </c>
      <c r="BP8830" s="157">
        <f>IF('1b-NaturalGas'!$T$90="no","not applicable (based on previous answers)",ROUND(BL8830,4))</f>
        <v>0.77800000000000002</v>
      </c>
      <c r="BQ8830" s="157">
        <f>IF('1b-NaturalGas'!$T$91="no","not applicable (based on previous answers)",ROUND(BL8830,4))</f>
        <v>0.77800000000000002</v>
      </c>
    </row>
    <row r="8831" spans="30:69" x14ac:dyDescent="0.25">
      <c r="AD8831" s="157">
        <f t="shared" si="291"/>
        <v>0.78000000000000058</v>
      </c>
      <c r="AE8831" s="157">
        <f>IF('1a-Electricity'!$T$77="no","",ROUND(AD8831,4))</f>
        <v>0.78</v>
      </c>
      <c r="AF8831" s="157">
        <f>IF('1a-Electricity'!$T$78="no","",ROUND(AD8831,4))</f>
        <v>0.78</v>
      </c>
      <c r="AG8831" s="157">
        <f>IF('1a-Electricity'!$T$79="no","",ROUND(AD8831,4))</f>
        <v>0.78</v>
      </c>
      <c r="BL8831" s="157">
        <f t="shared" si="292"/>
        <v>0.77900000000000058</v>
      </c>
      <c r="BM8831" s="157">
        <f>IF('1b-NaturalGas'!$T$87="no","",ROUND(BL8831,4))</f>
        <v>0.77900000000000003</v>
      </c>
      <c r="BN8831" s="157">
        <f>IF('1b-NaturalGas'!$T$88="no","",ROUND(BL8831,4))</f>
        <v>0.77900000000000003</v>
      </c>
      <c r="BO8831" s="157">
        <f>IF('1b-NaturalGas'!$T$89="no","",ROUND(BL8831,4))</f>
        <v>0.77900000000000003</v>
      </c>
      <c r="BP8831" s="157">
        <f>IF('1b-NaturalGas'!$T$90="no","not applicable (based on previous answers)",ROUND(BL8831,4))</f>
        <v>0.77900000000000003</v>
      </c>
      <c r="BQ8831" s="157">
        <f>IF('1b-NaturalGas'!$T$91="no","not applicable (based on previous answers)",ROUND(BL8831,4))</f>
        <v>0.77900000000000003</v>
      </c>
    </row>
    <row r="8832" spans="30:69" x14ac:dyDescent="0.25">
      <c r="AD8832" s="157">
        <f t="shared" si="291"/>
        <v>0.78100000000000058</v>
      </c>
      <c r="AE8832" s="157">
        <f>IF('1a-Electricity'!$T$77="no","",ROUND(AD8832,4))</f>
        <v>0.78100000000000003</v>
      </c>
      <c r="AF8832" s="157">
        <f>IF('1a-Electricity'!$T$78="no","",ROUND(AD8832,4))</f>
        <v>0.78100000000000003</v>
      </c>
      <c r="AG8832" s="157">
        <f>IF('1a-Electricity'!$T$79="no","",ROUND(AD8832,4))</f>
        <v>0.78100000000000003</v>
      </c>
      <c r="BL8832" s="157">
        <f t="shared" si="292"/>
        <v>0.78000000000000058</v>
      </c>
      <c r="BM8832" s="157">
        <f>IF('1b-NaturalGas'!$T$87="no","",ROUND(BL8832,4))</f>
        <v>0.78</v>
      </c>
      <c r="BN8832" s="157">
        <f>IF('1b-NaturalGas'!$T$88="no","",ROUND(BL8832,4))</f>
        <v>0.78</v>
      </c>
      <c r="BO8832" s="157">
        <f>IF('1b-NaturalGas'!$T$89="no","",ROUND(BL8832,4))</f>
        <v>0.78</v>
      </c>
      <c r="BP8832" s="157">
        <f>IF('1b-NaturalGas'!$T$90="no","not applicable (based on previous answers)",ROUND(BL8832,4))</f>
        <v>0.78</v>
      </c>
      <c r="BQ8832" s="157">
        <f>IF('1b-NaturalGas'!$T$91="no","not applicable (based on previous answers)",ROUND(BL8832,4))</f>
        <v>0.78</v>
      </c>
    </row>
    <row r="8833" spans="30:69" x14ac:dyDescent="0.25">
      <c r="AD8833" s="157">
        <f t="shared" si="291"/>
        <v>0.78200000000000058</v>
      </c>
      <c r="AE8833" s="157">
        <f>IF('1a-Electricity'!$T$77="no","",ROUND(AD8833,4))</f>
        <v>0.78200000000000003</v>
      </c>
      <c r="AF8833" s="157">
        <f>IF('1a-Electricity'!$T$78="no","",ROUND(AD8833,4))</f>
        <v>0.78200000000000003</v>
      </c>
      <c r="AG8833" s="157">
        <f>IF('1a-Electricity'!$T$79="no","",ROUND(AD8833,4))</f>
        <v>0.78200000000000003</v>
      </c>
      <c r="BL8833" s="157">
        <f t="shared" si="292"/>
        <v>0.78100000000000058</v>
      </c>
      <c r="BM8833" s="157">
        <f>IF('1b-NaturalGas'!$T$87="no","",ROUND(BL8833,4))</f>
        <v>0.78100000000000003</v>
      </c>
      <c r="BN8833" s="157">
        <f>IF('1b-NaturalGas'!$T$88="no","",ROUND(BL8833,4))</f>
        <v>0.78100000000000003</v>
      </c>
      <c r="BO8833" s="157">
        <f>IF('1b-NaturalGas'!$T$89="no","",ROUND(BL8833,4))</f>
        <v>0.78100000000000003</v>
      </c>
      <c r="BP8833" s="157">
        <f>IF('1b-NaturalGas'!$T$90="no","not applicable (based on previous answers)",ROUND(BL8833,4))</f>
        <v>0.78100000000000003</v>
      </c>
      <c r="BQ8833" s="157">
        <f>IF('1b-NaturalGas'!$T$91="no","not applicable (based on previous answers)",ROUND(BL8833,4))</f>
        <v>0.78100000000000003</v>
      </c>
    </row>
    <row r="8834" spans="30:69" x14ac:dyDescent="0.25">
      <c r="AD8834" s="157">
        <f t="shared" si="291"/>
        <v>0.78300000000000058</v>
      </c>
      <c r="AE8834" s="157">
        <f>IF('1a-Electricity'!$T$77="no","",ROUND(AD8834,4))</f>
        <v>0.78300000000000003</v>
      </c>
      <c r="AF8834" s="157">
        <f>IF('1a-Electricity'!$T$78="no","",ROUND(AD8834,4))</f>
        <v>0.78300000000000003</v>
      </c>
      <c r="AG8834" s="157">
        <f>IF('1a-Electricity'!$T$79="no","",ROUND(AD8834,4))</f>
        <v>0.78300000000000003</v>
      </c>
      <c r="BL8834" s="157">
        <f t="shared" si="292"/>
        <v>0.78200000000000058</v>
      </c>
      <c r="BM8834" s="157">
        <f>IF('1b-NaturalGas'!$T$87="no","",ROUND(BL8834,4))</f>
        <v>0.78200000000000003</v>
      </c>
      <c r="BN8834" s="157">
        <f>IF('1b-NaturalGas'!$T$88="no","",ROUND(BL8834,4))</f>
        <v>0.78200000000000003</v>
      </c>
      <c r="BO8834" s="157">
        <f>IF('1b-NaturalGas'!$T$89="no","",ROUND(BL8834,4))</f>
        <v>0.78200000000000003</v>
      </c>
      <c r="BP8834" s="157">
        <f>IF('1b-NaturalGas'!$T$90="no","not applicable (based on previous answers)",ROUND(BL8834,4))</f>
        <v>0.78200000000000003</v>
      </c>
      <c r="BQ8834" s="157">
        <f>IF('1b-NaturalGas'!$T$91="no","not applicable (based on previous answers)",ROUND(BL8834,4))</f>
        <v>0.78200000000000003</v>
      </c>
    </row>
    <row r="8835" spans="30:69" x14ac:dyDescent="0.25">
      <c r="AD8835" s="157">
        <f t="shared" si="291"/>
        <v>0.78400000000000059</v>
      </c>
      <c r="AE8835" s="157">
        <f>IF('1a-Electricity'!$T$77="no","",ROUND(AD8835,4))</f>
        <v>0.78400000000000003</v>
      </c>
      <c r="AF8835" s="157">
        <f>IF('1a-Electricity'!$T$78="no","",ROUND(AD8835,4))</f>
        <v>0.78400000000000003</v>
      </c>
      <c r="AG8835" s="157">
        <f>IF('1a-Electricity'!$T$79="no","",ROUND(AD8835,4))</f>
        <v>0.78400000000000003</v>
      </c>
      <c r="BL8835" s="157">
        <f t="shared" si="292"/>
        <v>0.78300000000000058</v>
      </c>
      <c r="BM8835" s="157">
        <f>IF('1b-NaturalGas'!$T$87="no","",ROUND(BL8835,4))</f>
        <v>0.78300000000000003</v>
      </c>
      <c r="BN8835" s="157">
        <f>IF('1b-NaturalGas'!$T$88="no","",ROUND(BL8835,4))</f>
        <v>0.78300000000000003</v>
      </c>
      <c r="BO8835" s="157">
        <f>IF('1b-NaturalGas'!$T$89="no","",ROUND(BL8835,4))</f>
        <v>0.78300000000000003</v>
      </c>
      <c r="BP8835" s="157">
        <f>IF('1b-NaturalGas'!$T$90="no","not applicable (based on previous answers)",ROUND(BL8835,4))</f>
        <v>0.78300000000000003</v>
      </c>
      <c r="BQ8835" s="157">
        <f>IF('1b-NaturalGas'!$T$91="no","not applicable (based on previous answers)",ROUND(BL8835,4))</f>
        <v>0.78300000000000003</v>
      </c>
    </row>
    <row r="8836" spans="30:69" x14ac:dyDescent="0.25">
      <c r="AD8836" s="157">
        <f t="shared" si="291"/>
        <v>0.78500000000000059</v>
      </c>
      <c r="AE8836" s="157">
        <f>IF('1a-Electricity'!$T$77="no","",ROUND(AD8836,4))</f>
        <v>0.78500000000000003</v>
      </c>
      <c r="AF8836" s="157">
        <f>IF('1a-Electricity'!$T$78="no","",ROUND(AD8836,4))</f>
        <v>0.78500000000000003</v>
      </c>
      <c r="AG8836" s="157">
        <f>IF('1a-Electricity'!$T$79="no","",ROUND(AD8836,4))</f>
        <v>0.78500000000000003</v>
      </c>
      <c r="BL8836" s="157">
        <f t="shared" si="292"/>
        <v>0.78400000000000059</v>
      </c>
      <c r="BM8836" s="157">
        <f>IF('1b-NaturalGas'!$T$87="no","",ROUND(BL8836,4))</f>
        <v>0.78400000000000003</v>
      </c>
      <c r="BN8836" s="157">
        <f>IF('1b-NaturalGas'!$T$88="no","",ROUND(BL8836,4))</f>
        <v>0.78400000000000003</v>
      </c>
      <c r="BO8836" s="157">
        <f>IF('1b-NaturalGas'!$T$89="no","",ROUND(BL8836,4))</f>
        <v>0.78400000000000003</v>
      </c>
      <c r="BP8836" s="157">
        <f>IF('1b-NaturalGas'!$T$90="no","not applicable (based on previous answers)",ROUND(BL8836,4))</f>
        <v>0.78400000000000003</v>
      </c>
      <c r="BQ8836" s="157">
        <f>IF('1b-NaturalGas'!$T$91="no","not applicable (based on previous answers)",ROUND(BL8836,4))</f>
        <v>0.78400000000000003</v>
      </c>
    </row>
    <row r="8837" spans="30:69" x14ac:dyDescent="0.25">
      <c r="AD8837" s="157">
        <f t="shared" si="291"/>
        <v>0.78600000000000059</v>
      </c>
      <c r="AE8837" s="157">
        <f>IF('1a-Electricity'!$T$77="no","",ROUND(AD8837,4))</f>
        <v>0.78600000000000003</v>
      </c>
      <c r="AF8837" s="157">
        <f>IF('1a-Electricity'!$T$78="no","",ROUND(AD8837,4))</f>
        <v>0.78600000000000003</v>
      </c>
      <c r="AG8837" s="157">
        <f>IF('1a-Electricity'!$T$79="no","",ROUND(AD8837,4))</f>
        <v>0.78600000000000003</v>
      </c>
      <c r="BL8837" s="157">
        <f t="shared" si="292"/>
        <v>0.78500000000000059</v>
      </c>
      <c r="BM8837" s="157">
        <f>IF('1b-NaturalGas'!$T$87="no","",ROUND(BL8837,4))</f>
        <v>0.78500000000000003</v>
      </c>
      <c r="BN8837" s="157">
        <f>IF('1b-NaturalGas'!$T$88="no","",ROUND(BL8837,4))</f>
        <v>0.78500000000000003</v>
      </c>
      <c r="BO8837" s="157">
        <f>IF('1b-NaturalGas'!$T$89="no","",ROUND(BL8837,4))</f>
        <v>0.78500000000000003</v>
      </c>
      <c r="BP8837" s="157">
        <f>IF('1b-NaturalGas'!$T$90="no","not applicable (based on previous answers)",ROUND(BL8837,4))</f>
        <v>0.78500000000000003</v>
      </c>
      <c r="BQ8837" s="157">
        <f>IF('1b-NaturalGas'!$T$91="no","not applicable (based on previous answers)",ROUND(BL8837,4))</f>
        <v>0.78500000000000003</v>
      </c>
    </row>
    <row r="8838" spans="30:69" x14ac:dyDescent="0.25">
      <c r="AD8838" s="157">
        <f t="shared" si="291"/>
        <v>0.78700000000000059</v>
      </c>
      <c r="AE8838" s="157">
        <f>IF('1a-Electricity'!$T$77="no","",ROUND(AD8838,4))</f>
        <v>0.78700000000000003</v>
      </c>
      <c r="AF8838" s="157">
        <f>IF('1a-Electricity'!$T$78="no","",ROUND(AD8838,4))</f>
        <v>0.78700000000000003</v>
      </c>
      <c r="AG8838" s="157">
        <f>IF('1a-Electricity'!$T$79="no","",ROUND(AD8838,4))</f>
        <v>0.78700000000000003</v>
      </c>
      <c r="BL8838" s="157">
        <f t="shared" si="292"/>
        <v>0.78600000000000059</v>
      </c>
      <c r="BM8838" s="157">
        <f>IF('1b-NaturalGas'!$T$87="no","",ROUND(BL8838,4))</f>
        <v>0.78600000000000003</v>
      </c>
      <c r="BN8838" s="157">
        <f>IF('1b-NaturalGas'!$T$88="no","",ROUND(BL8838,4))</f>
        <v>0.78600000000000003</v>
      </c>
      <c r="BO8838" s="157">
        <f>IF('1b-NaturalGas'!$T$89="no","",ROUND(BL8838,4))</f>
        <v>0.78600000000000003</v>
      </c>
      <c r="BP8838" s="157">
        <f>IF('1b-NaturalGas'!$T$90="no","not applicable (based on previous answers)",ROUND(BL8838,4))</f>
        <v>0.78600000000000003</v>
      </c>
      <c r="BQ8838" s="157">
        <f>IF('1b-NaturalGas'!$T$91="no","not applicable (based on previous answers)",ROUND(BL8838,4))</f>
        <v>0.78600000000000003</v>
      </c>
    </row>
    <row r="8839" spans="30:69" x14ac:dyDescent="0.25">
      <c r="AD8839" s="157">
        <f t="shared" si="291"/>
        <v>0.78800000000000059</v>
      </c>
      <c r="AE8839" s="157">
        <f>IF('1a-Electricity'!$T$77="no","",ROUND(AD8839,4))</f>
        <v>0.78800000000000003</v>
      </c>
      <c r="AF8839" s="157">
        <f>IF('1a-Electricity'!$T$78="no","",ROUND(AD8839,4))</f>
        <v>0.78800000000000003</v>
      </c>
      <c r="AG8839" s="157">
        <f>IF('1a-Electricity'!$T$79="no","",ROUND(AD8839,4))</f>
        <v>0.78800000000000003</v>
      </c>
      <c r="BL8839" s="157">
        <f t="shared" si="292"/>
        <v>0.78700000000000059</v>
      </c>
      <c r="BM8839" s="157">
        <f>IF('1b-NaturalGas'!$T$87="no","",ROUND(BL8839,4))</f>
        <v>0.78700000000000003</v>
      </c>
      <c r="BN8839" s="157">
        <f>IF('1b-NaturalGas'!$T$88="no","",ROUND(BL8839,4))</f>
        <v>0.78700000000000003</v>
      </c>
      <c r="BO8839" s="157">
        <f>IF('1b-NaturalGas'!$T$89="no","",ROUND(BL8839,4))</f>
        <v>0.78700000000000003</v>
      </c>
      <c r="BP8839" s="157">
        <f>IF('1b-NaturalGas'!$T$90="no","not applicable (based on previous answers)",ROUND(BL8839,4))</f>
        <v>0.78700000000000003</v>
      </c>
      <c r="BQ8839" s="157">
        <f>IF('1b-NaturalGas'!$T$91="no","not applicable (based on previous answers)",ROUND(BL8839,4))</f>
        <v>0.78700000000000003</v>
      </c>
    </row>
    <row r="8840" spans="30:69" x14ac:dyDescent="0.25">
      <c r="AD8840" s="157">
        <f t="shared" si="291"/>
        <v>0.78900000000000059</v>
      </c>
      <c r="AE8840" s="157">
        <f>IF('1a-Electricity'!$T$77="no","",ROUND(AD8840,4))</f>
        <v>0.78900000000000003</v>
      </c>
      <c r="AF8840" s="157">
        <f>IF('1a-Electricity'!$T$78="no","",ROUND(AD8840,4))</f>
        <v>0.78900000000000003</v>
      </c>
      <c r="AG8840" s="157">
        <f>IF('1a-Electricity'!$T$79="no","",ROUND(AD8840,4))</f>
        <v>0.78900000000000003</v>
      </c>
      <c r="BL8840" s="157">
        <f t="shared" si="292"/>
        <v>0.78800000000000059</v>
      </c>
      <c r="BM8840" s="157">
        <f>IF('1b-NaturalGas'!$T$87="no","",ROUND(BL8840,4))</f>
        <v>0.78800000000000003</v>
      </c>
      <c r="BN8840" s="157">
        <f>IF('1b-NaturalGas'!$T$88="no","",ROUND(BL8840,4))</f>
        <v>0.78800000000000003</v>
      </c>
      <c r="BO8840" s="157">
        <f>IF('1b-NaturalGas'!$T$89="no","",ROUND(BL8840,4))</f>
        <v>0.78800000000000003</v>
      </c>
      <c r="BP8840" s="157">
        <f>IF('1b-NaturalGas'!$T$90="no","not applicable (based on previous answers)",ROUND(BL8840,4))</f>
        <v>0.78800000000000003</v>
      </c>
      <c r="BQ8840" s="157">
        <f>IF('1b-NaturalGas'!$T$91="no","not applicable (based on previous answers)",ROUND(BL8840,4))</f>
        <v>0.78800000000000003</v>
      </c>
    </row>
    <row r="8841" spans="30:69" x14ac:dyDescent="0.25">
      <c r="AD8841" s="157">
        <f t="shared" si="291"/>
        <v>0.79000000000000059</v>
      </c>
      <c r="AE8841" s="157">
        <f>IF('1a-Electricity'!$T$77="no","",ROUND(AD8841,4))</f>
        <v>0.79</v>
      </c>
      <c r="AF8841" s="157">
        <f>IF('1a-Electricity'!$T$78="no","",ROUND(AD8841,4))</f>
        <v>0.79</v>
      </c>
      <c r="AG8841" s="157">
        <f>IF('1a-Electricity'!$T$79="no","",ROUND(AD8841,4))</f>
        <v>0.79</v>
      </c>
      <c r="BL8841" s="157">
        <f t="shared" si="292"/>
        <v>0.78900000000000059</v>
      </c>
      <c r="BM8841" s="157">
        <f>IF('1b-NaturalGas'!$T$87="no","",ROUND(BL8841,4))</f>
        <v>0.78900000000000003</v>
      </c>
      <c r="BN8841" s="157">
        <f>IF('1b-NaturalGas'!$T$88="no","",ROUND(BL8841,4))</f>
        <v>0.78900000000000003</v>
      </c>
      <c r="BO8841" s="157">
        <f>IF('1b-NaturalGas'!$T$89="no","",ROUND(BL8841,4))</f>
        <v>0.78900000000000003</v>
      </c>
      <c r="BP8841" s="157">
        <f>IF('1b-NaturalGas'!$T$90="no","not applicable (based on previous answers)",ROUND(BL8841,4))</f>
        <v>0.78900000000000003</v>
      </c>
      <c r="BQ8841" s="157">
        <f>IF('1b-NaturalGas'!$T$91="no","not applicable (based on previous answers)",ROUND(BL8841,4))</f>
        <v>0.78900000000000003</v>
      </c>
    </row>
    <row r="8842" spans="30:69" x14ac:dyDescent="0.25">
      <c r="AD8842" s="157">
        <f t="shared" si="291"/>
        <v>0.79100000000000059</v>
      </c>
      <c r="AE8842" s="157">
        <f>IF('1a-Electricity'!$T$77="no","",ROUND(AD8842,4))</f>
        <v>0.79100000000000004</v>
      </c>
      <c r="AF8842" s="157">
        <f>IF('1a-Electricity'!$T$78="no","",ROUND(AD8842,4))</f>
        <v>0.79100000000000004</v>
      </c>
      <c r="AG8842" s="157">
        <f>IF('1a-Electricity'!$T$79="no","",ROUND(AD8842,4))</f>
        <v>0.79100000000000004</v>
      </c>
      <c r="BL8842" s="157">
        <f t="shared" si="292"/>
        <v>0.79000000000000059</v>
      </c>
      <c r="BM8842" s="157">
        <f>IF('1b-NaturalGas'!$T$87="no","",ROUND(BL8842,4))</f>
        <v>0.79</v>
      </c>
      <c r="BN8842" s="157">
        <f>IF('1b-NaturalGas'!$T$88="no","",ROUND(BL8842,4))</f>
        <v>0.79</v>
      </c>
      <c r="BO8842" s="157">
        <f>IF('1b-NaturalGas'!$T$89="no","",ROUND(BL8842,4))</f>
        <v>0.79</v>
      </c>
      <c r="BP8842" s="157">
        <f>IF('1b-NaturalGas'!$T$90="no","not applicable (based on previous answers)",ROUND(BL8842,4))</f>
        <v>0.79</v>
      </c>
      <c r="BQ8842" s="157">
        <f>IF('1b-NaturalGas'!$T$91="no","not applicable (based on previous answers)",ROUND(BL8842,4))</f>
        <v>0.79</v>
      </c>
    </row>
    <row r="8843" spans="30:69" x14ac:dyDescent="0.25">
      <c r="AD8843" s="157">
        <f t="shared" si="291"/>
        <v>0.79200000000000059</v>
      </c>
      <c r="AE8843" s="157">
        <f>IF('1a-Electricity'!$T$77="no","",ROUND(AD8843,4))</f>
        <v>0.79200000000000004</v>
      </c>
      <c r="AF8843" s="157">
        <f>IF('1a-Electricity'!$T$78="no","",ROUND(AD8843,4))</f>
        <v>0.79200000000000004</v>
      </c>
      <c r="AG8843" s="157">
        <f>IF('1a-Electricity'!$T$79="no","",ROUND(AD8843,4))</f>
        <v>0.79200000000000004</v>
      </c>
      <c r="BL8843" s="157">
        <f t="shared" si="292"/>
        <v>0.79100000000000059</v>
      </c>
      <c r="BM8843" s="157">
        <f>IF('1b-NaturalGas'!$T$87="no","",ROUND(BL8843,4))</f>
        <v>0.79100000000000004</v>
      </c>
      <c r="BN8843" s="157">
        <f>IF('1b-NaturalGas'!$T$88="no","",ROUND(BL8843,4))</f>
        <v>0.79100000000000004</v>
      </c>
      <c r="BO8843" s="157">
        <f>IF('1b-NaturalGas'!$T$89="no","",ROUND(BL8843,4))</f>
        <v>0.79100000000000004</v>
      </c>
      <c r="BP8843" s="157">
        <f>IF('1b-NaturalGas'!$T$90="no","not applicable (based on previous answers)",ROUND(BL8843,4))</f>
        <v>0.79100000000000004</v>
      </c>
      <c r="BQ8843" s="157">
        <f>IF('1b-NaturalGas'!$T$91="no","not applicable (based on previous answers)",ROUND(BL8843,4))</f>
        <v>0.79100000000000004</v>
      </c>
    </row>
    <row r="8844" spans="30:69" x14ac:dyDescent="0.25">
      <c r="AD8844" s="157">
        <f t="shared" si="291"/>
        <v>0.79300000000000059</v>
      </c>
      <c r="AE8844" s="157">
        <f>IF('1a-Electricity'!$T$77="no","",ROUND(AD8844,4))</f>
        <v>0.79300000000000004</v>
      </c>
      <c r="AF8844" s="157">
        <f>IF('1a-Electricity'!$T$78="no","",ROUND(AD8844,4))</f>
        <v>0.79300000000000004</v>
      </c>
      <c r="AG8844" s="157">
        <f>IF('1a-Electricity'!$T$79="no","",ROUND(AD8844,4))</f>
        <v>0.79300000000000004</v>
      </c>
      <c r="BL8844" s="157">
        <f t="shared" si="292"/>
        <v>0.79200000000000059</v>
      </c>
      <c r="BM8844" s="157">
        <f>IF('1b-NaturalGas'!$T$87="no","",ROUND(BL8844,4))</f>
        <v>0.79200000000000004</v>
      </c>
      <c r="BN8844" s="157">
        <f>IF('1b-NaturalGas'!$T$88="no","",ROUND(BL8844,4))</f>
        <v>0.79200000000000004</v>
      </c>
      <c r="BO8844" s="157">
        <f>IF('1b-NaturalGas'!$T$89="no","",ROUND(BL8844,4))</f>
        <v>0.79200000000000004</v>
      </c>
      <c r="BP8844" s="157">
        <f>IF('1b-NaturalGas'!$T$90="no","not applicable (based on previous answers)",ROUND(BL8844,4))</f>
        <v>0.79200000000000004</v>
      </c>
      <c r="BQ8844" s="157">
        <f>IF('1b-NaturalGas'!$T$91="no","not applicable (based on previous answers)",ROUND(BL8844,4))</f>
        <v>0.79200000000000004</v>
      </c>
    </row>
    <row r="8845" spans="30:69" x14ac:dyDescent="0.25">
      <c r="AD8845" s="157">
        <f t="shared" si="291"/>
        <v>0.79400000000000059</v>
      </c>
      <c r="AE8845" s="157">
        <f>IF('1a-Electricity'!$T$77="no","",ROUND(AD8845,4))</f>
        <v>0.79400000000000004</v>
      </c>
      <c r="AF8845" s="157">
        <f>IF('1a-Electricity'!$T$78="no","",ROUND(AD8845,4))</f>
        <v>0.79400000000000004</v>
      </c>
      <c r="AG8845" s="157">
        <f>IF('1a-Electricity'!$T$79="no","",ROUND(AD8845,4))</f>
        <v>0.79400000000000004</v>
      </c>
      <c r="BL8845" s="157">
        <f t="shared" si="292"/>
        <v>0.79300000000000059</v>
      </c>
      <c r="BM8845" s="157">
        <f>IF('1b-NaturalGas'!$T$87="no","",ROUND(BL8845,4))</f>
        <v>0.79300000000000004</v>
      </c>
      <c r="BN8845" s="157">
        <f>IF('1b-NaturalGas'!$T$88="no","",ROUND(BL8845,4))</f>
        <v>0.79300000000000004</v>
      </c>
      <c r="BO8845" s="157">
        <f>IF('1b-NaturalGas'!$T$89="no","",ROUND(BL8845,4))</f>
        <v>0.79300000000000004</v>
      </c>
      <c r="BP8845" s="157">
        <f>IF('1b-NaturalGas'!$T$90="no","not applicable (based on previous answers)",ROUND(BL8845,4))</f>
        <v>0.79300000000000004</v>
      </c>
      <c r="BQ8845" s="157">
        <f>IF('1b-NaturalGas'!$T$91="no","not applicable (based on previous answers)",ROUND(BL8845,4))</f>
        <v>0.79300000000000004</v>
      </c>
    </row>
    <row r="8846" spans="30:69" x14ac:dyDescent="0.25">
      <c r="AD8846" s="157">
        <f t="shared" si="291"/>
        <v>0.7950000000000006</v>
      </c>
      <c r="AE8846" s="157">
        <f>IF('1a-Electricity'!$T$77="no","",ROUND(AD8846,4))</f>
        <v>0.79500000000000004</v>
      </c>
      <c r="AF8846" s="157">
        <f>IF('1a-Electricity'!$T$78="no","",ROUND(AD8846,4))</f>
        <v>0.79500000000000004</v>
      </c>
      <c r="AG8846" s="157">
        <f>IF('1a-Electricity'!$T$79="no","",ROUND(AD8846,4))</f>
        <v>0.79500000000000004</v>
      </c>
      <c r="BL8846" s="157">
        <f t="shared" si="292"/>
        <v>0.79400000000000059</v>
      </c>
      <c r="BM8846" s="157">
        <f>IF('1b-NaturalGas'!$T$87="no","",ROUND(BL8846,4))</f>
        <v>0.79400000000000004</v>
      </c>
      <c r="BN8846" s="157">
        <f>IF('1b-NaturalGas'!$T$88="no","",ROUND(BL8846,4))</f>
        <v>0.79400000000000004</v>
      </c>
      <c r="BO8846" s="157">
        <f>IF('1b-NaturalGas'!$T$89="no","",ROUND(BL8846,4))</f>
        <v>0.79400000000000004</v>
      </c>
      <c r="BP8846" s="157">
        <f>IF('1b-NaturalGas'!$T$90="no","not applicable (based on previous answers)",ROUND(BL8846,4))</f>
        <v>0.79400000000000004</v>
      </c>
      <c r="BQ8846" s="157">
        <f>IF('1b-NaturalGas'!$T$91="no","not applicable (based on previous answers)",ROUND(BL8846,4))</f>
        <v>0.79400000000000004</v>
      </c>
    </row>
    <row r="8847" spans="30:69" x14ac:dyDescent="0.25">
      <c r="AD8847" s="157">
        <f t="shared" si="291"/>
        <v>0.7960000000000006</v>
      </c>
      <c r="AE8847" s="157">
        <f>IF('1a-Electricity'!$T$77="no","",ROUND(AD8847,4))</f>
        <v>0.79600000000000004</v>
      </c>
      <c r="AF8847" s="157">
        <f>IF('1a-Electricity'!$T$78="no","",ROUND(AD8847,4))</f>
        <v>0.79600000000000004</v>
      </c>
      <c r="AG8847" s="157">
        <f>IF('1a-Electricity'!$T$79="no","",ROUND(AD8847,4))</f>
        <v>0.79600000000000004</v>
      </c>
      <c r="BL8847" s="157">
        <f t="shared" si="292"/>
        <v>0.7950000000000006</v>
      </c>
      <c r="BM8847" s="157">
        <f>IF('1b-NaturalGas'!$T$87="no","",ROUND(BL8847,4))</f>
        <v>0.79500000000000004</v>
      </c>
      <c r="BN8847" s="157">
        <f>IF('1b-NaturalGas'!$T$88="no","",ROUND(BL8847,4))</f>
        <v>0.79500000000000004</v>
      </c>
      <c r="BO8847" s="157">
        <f>IF('1b-NaturalGas'!$T$89="no","",ROUND(BL8847,4))</f>
        <v>0.79500000000000004</v>
      </c>
      <c r="BP8847" s="157">
        <f>IF('1b-NaturalGas'!$T$90="no","not applicable (based on previous answers)",ROUND(BL8847,4))</f>
        <v>0.79500000000000004</v>
      </c>
      <c r="BQ8847" s="157">
        <f>IF('1b-NaturalGas'!$T$91="no","not applicable (based on previous answers)",ROUND(BL8847,4))</f>
        <v>0.79500000000000004</v>
      </c>
    </row>
    <row r="8848" spans="30:69" x14ac:dyDescent="0.25">
      <c r="AD8848" s="157">
        <f t="shared" si="291"/>
        <v>0.7970000000000006</v>
      </c>
      <c r="AE8848" s="157">
        <f>IF('1a-Electricity'!$T$77="no","",ROUND(AD8848,4))</f>
        <v>0.79700000000000004</v>
      </c>
      <c r="AF8848" s="157">
        <f>IF('1a-Electricity'!$T$78="no","",ROUND(AD8848,4))</f>
        <v>0.79700000000000004</v>
      </c>
      <c r="AG8848" s="157">
        <f>IF('1a-Electricity'!$T$79="no","",ROUND(AD8848,4))</f>
        <v>0.79700000000000004</v>
      </c>
      <c r="BL8848" s="157">
        <f t="shared" si="292"/>
        <v>0.7960000000000006</v>
      </c>
      <c r="BM8848" s="157">
        <f>IF('1b-NaturalGas'!$T$87="no","",ROUND(BL8848,4))</f>
        <v>0.79600000000000004</v>
      </c>
      <c r="BN8848" s="157">
        <f>IF('1b-NaturalGas'!$T$88="no","",ROUND(BL8848,4))</f>
        <v>0.79600000000000004</v>
      </c>
      <c r="BO8848" s="157">
        <f>IF('1b-NaturalGas'!$T$89="no","",ROUND(BL8848,4))</f>
        <v>0.79600000000000004</v>
      </c>
      <c r="BP8848" s="157">
        <f>IF('1b-NaturalGas'!$T$90="no","not applicable (based on previous answers)",ROUND(BL8848,4))</f>
        <v>0.79600000000000004</v>
      </c>
      <c r="BQ8848" s="157">
        <f>IF('1b-NaturalGas'!$T$91="no","not applicable (based on previous answers)",ROUND(BL8848,4))</f>
        <v>0.79600000000000004</v>
      </c>
    </row>
    <row r="8849" spans="30:69" x14ac:dyDescent="0.25">
      <c r="AD8849" s="157">
        <f t="shared" si="291"/>
        <v>0.7980000000000006</v>
      </c>
      <c r="AE8849" s="157">
        <f>IF('1a-Electricity'!$T$77="no","",ROUND(AD8849,4))</f>
        <v>0.79800000000000004</v>
      </c>
      <c r="AF8849" s="157">
        <f>IF('1a-Electricity'!$T$78="no","",ROUND(AD8849,4))</f>
        <v>0.79800000000000004</v>
      </c>
      <c r="AG8849" s="157">
        <f>IF('1a-Electricity'!$T$79="no","",ROUND(AD8849,4))</f>
        <v>0.79800000000000004</v>
      </c>
      <c r="BL8849" s="157">
        <f t="shared" si="292"/>
        <v>0.7970000000000006</v>
      </c>
      <c r="BM8849" s="157">
        <f>IF('1b-NaturalGas'!$T$87="no","",ROUND(BL8849,4))</f>
        <v>0.79700000000000004</v>
      </c>
      <c r="BN8849" s="157">
        <f>IF('1b-NaturalGas'!$T$88="no","",ROUND(BL8849,4))</f>
        <v>0.79700000000000004</v>
      </c>
      <c r="BO8849" s="157">
        <f>IF('1b-NaturalGas'!$T$89="no","",ROUND(BL8849,4))</f>
        <v>0.79700000000000004</v>
      </c>
      <c r="BP8849" s="157">
        <f>IF('1b-NaturalGas'!$T$90="no","not applicable (based on previous answers)",ROUND(BL8849,4))</f>
        <v>0.79700000000000004</v>
      </c>
      <c r="BQ8849" s="157">
        <f>IF('1b-NaturalGas'!$T$91="no","not applicable (based on previous answers)",ROUND(BL8849,4))</f>
        <v>0.79700000000000004</v>
      </c>
    </row>
    <row r="8850" spans="30:69" x14ac:dyDescent="0.25">
      <c r="AD8850" s="157">
        <f t="shared" si="291"/>
        <v>0.7990000000000006</v>
      </c>
      <c r="AE8850" s="157">
        <f>IF('1a-Electricity'!$T$77="no","",ROUND(AD8850,4))</f>
        <v>0.79900000000000004</v>
      </c>
      <c r="AF8850" s="157">
        <f>IF('1a-Electricity'!$T$78="no","",ROUND(AD8850,4))</f>
        <v>0.79900000000000004</v>
      </c>
      <c r="AG8850" s="157">
        <f>IF('1a-Electricity'!$T$79="no","",ROUND(AD8850,4))</f>
        <v>0.79900000000000004</v>
      </c>
      <c r="BL8850" s="157">
        <f t="shared" si="292"/>
        <v>0.7980000000000006</v>
      </c>
      <c r="BM8850" s="157">
        <f>IF('1b-NaturalGas'!$T$87="no","",ROUND(BL8850,4))</f>
        <v>0.79800000000000004</v>
      </c>
      <c r="BN8850" s="157">
        <f>IF('1b-NaturalGas'!$T$88="no","",ROUND(BL8850,4))</f>
        <v>0.79800000000000004</v>
      </c>
      <c r="BO8850" s="157">
        <f>IF('1b-NaturalGas'!$T$89="no","",ROUND(BL8850,4))</f>
        <v>0.79800000000000004</v>
      </c>
      <c r="BP8850" s="157">
        <f>IF('1b-NaturalGas'!$T$90="no","not applicable (based on previous answers)",ROUND(BL8850,4))</f>
        <v>0.79800000000000004</v>
      </c>
      <c r="BQ8850" s="157">
        <f>IF('1b-NaturalGas'!$T$91="no","not applicable (based on previous answers)",ROUND(BL8850,4))</f>
        <v>0.79800000000000004</v>
      </c>
    </row>
    <row r="8851" spans="30:69" x14ac:dyDescent="0.25">
      <c r="AD8851" s="157">
        <f t="shared" si="291"/>
        <v>0.8000000000000006</v>
      </c>
      <c r="AE8851" s="157">
        <f>IF('1a-Electricity'!$T$77="no","",ROUND(AD8851,4))</f>
        <v>0.8</v>
      </c>
      <c r="AF8851" s="157">
        <f>IF('1a-Electricity'!$T$78="no","",ROUND(AD8851,4))</f>
        <v>0.8</v>
      </c>
      <c r="AG8851" s="157">
        <f>IF('1a-Electricity'!$T$79="no","",ROUND(AD8851,4))</f>
        <v>0.8</v>
      </c>
      <c r="BL8851" s="157">
        <f t="shared" si="292"/>
        <v>0.7990000000000006</v>
      </c>
      <c r="BM8851" s="157">
        <f>IF('1b-NaturalGas'!$T$87="no","",ROUND(BL8851,4))</f>
        <v>0.79900000000000004</v>
      </c>
      <c r="BN8851" s="157">
        <f>IF('1b-NaturalGas'!$T$88="no","",ROUND(BL8851,4))</f>
        <v>0.79900000000000004</v>
      </c>
      <c r="BO8851" s="157">
        <f>IF('1b-NaturalGas'!$T$89="no","",ROUND(BL8851,4))</f>
        <v>0.79900000000000004</v>
      </c>
      <c r="BP8851" s="157">
        <f>IF('1b-NaturalGas'!$T$90="no","not applicable (based on previous answers)",ROUND(BL8851,4))</f>
        <v>0.79900000000000004</v>
      </c>
      <c r="BQ8851" s="157">
        <f>IF('1b-NaturalGas'!$T$91="no","not applicable (based on previous answers)",ROUND(BL8851,4))</f>
        <v>0.79900000000000004</v>
      </c>
    </row>
    <row r="8852" spans="30:69" x14ac:dyDescent="0.25">
      <c r="AD8852" s="157">
        <f t="shared" si="291"/>
        <v>0.8010000000000006</v>
      </c>
      <c r="AE8852" s="157">
        <f>IF('1a-Electricity'!$T$77="no","",ROUND(AD8852,4))</f>
        <v>0.80100000000000005</v>
      </c>
      <c r="AF8852" s="157">
        <f>IF('1a-Electricity'!$T$78="no","",ROUND(AD8852,4))</f>
        <v>0.80100000000000005</v>
      </c>
      <c r="AG8852" s="157">
        <f>IF('1a-Electricity'!$T$79="no","",ROUND(AD8852,4))</f>
        <v>0.80100000000000005</v>
      </c>
      <c r="BL8852" s="157">
        <f t="shared" si="292"/>
        <v>0.8000000000000006</v>
      </c>
      <c r="BM8852" s="157">
        <f>IF('1b-NaturalGas'!$T$87="no","",ROUND(BL8852,4))</f>
        <v>0.8</v>
      </c>
      <c r="BN8852" s="157">
        <f>IF('1b-NaturalGas'!$T$88="no","",ROUND(BL8852,4))</f>
        <v>0.8</v>
      </c>
      <c r="BO8852" s="157">
        <f>IF('1b-NaturalGas'!$T$89="no","",ROUND(BL8852,4))</f>
        <v>0.8</v>
      </c>
      <c r="BP8852" s="157">
        <f>IF('1b-NaturalGas'!$T$90="no","not applicable (based on previous answers)",ROUND(BL8852,4))</f>
        <v>0.8</v>
      </c>
      <c r="BQ8852" s="157">
        <f>IF('1b-NaturalGas'!$T$91="no","not applicable (based on previous answers)",ROUND(BL8852,4))</f>
        <v>0.8</v>
      </c>
    </row>
    <row r="8853" spans="30:69" x14ac:dyDescent="0.25">
      <c r="AD8853" s="157">
        <f t="shared" si="291"/>
        <v>0.8020000000000006</v>
      </c>
      <c r="AE8853" s="157">
        <f>IF('1a-Electricity'!$T$77="no","",ROUND(AD8853,4))</f>
        <v>0.80200000000000005</v>
      </c>
      <c r="AF8853" s="157">
        <f>IF('1a-Electricity'!$T$78="no","",ROUND(AD8853,4))</f>
        <v>0.80200000000000005</v>
      </c>
      <c r="AG8853" s="157">
        <f>IF('1a-Electricity'!$T$79="no","",ROUND(AD8853,4))</f>
        <v>0.80200000000000005</v>
      </c>
      <c r="BL8853" s="157">
        <f t="shared" si="292"/>
        <v>0.8010000000000006</v>
      </c>
      <c r="BM8853" s="157">
        <f>IF('1b-NaturalGas'!$T$87="no","",ROUND(BL8853,4))</f>
        <v>0.80100000000000005</v>
      </c>
      <c r="BN8853" s="157">
        <f>IF('1b-NaturalGas'!$T$88="no","",ROUND(BL8853,4))</f>
        <v>0.80100000000000005</v>
      </c>
      <c r="BO8853" s="157">
        <f>IF('1b-NaturalGas'!$T$89="no","",ROUND(BL8853,4))</f>
        <v>0.80100000000000005</v>
      </c>
      <c r="BP8853" s="157">
        <f>IF('1b-NaturalGas'!$T$90="no","not applicable (based on previous answers)",ROUND(BL8853,4))</f>
        <v>0.80100000000000005</v>
      </c>
      <c r="BQ8853" s="157">
        <f>IF('1b-NaturalGas'!$T$91="no","not applicable (based on previous answers)",ROUND(BL8853,4))</f>
        <v>0.80100000000000005</v>
      </c>
    </row>
    <row r="8854" spans="30:69" x14ac:dyDescent="0.25">
      <c r="AD8854" s="157">
        <f t="shared" si="291"/>
        <v>0.8030000000000006</v>
      </c>
      <c r="AE8854" s="157">
        <f>IF('1a-Electricity'!$T$77="no","",ROUND(AD8854,4))</f>
        <v>0.80300000000000005</v>
      </c>
      <c r="AF8854" s="157">
        <f>IF('1a-Electricity'!$T$78="no","",ROUND(AD8854,4))</f>
        <v>0.80300000000000005</v>
      </c>
      <c r="AG8854" s="157">
        <f>IF('1a-Electricity'!$T$79="no","",ROUND(AD8854,4))</f>
        <v>0.80300000000000005</v>
      </c>
      <c r="BL8854" s="157">
        <f t="shared" si="292"/>
        <v>0.8020000000000006</v>
      </c>
      <c r="BM8854" s="157">
        <f>IF('1b-NaturalGas'!$T$87="no","",ROUND(BL8854,4))</f>
        <v>0.80200000000000005</v>
      </c>
      <c r="BN8854" s="157">
        <f>IF('1b-NaturalGas'!$T$88="no","",ROUND(BL8854,4))</f>
        <v>0.80200000000000005</v>
      </c>
      <c r="BO8854" s="157">
        <f>IF('1b-NaturalGas'!$T$89="no","",ROUND(BL8854,4))</f>
        <v>0.80200000000000005</v>
      </c>
      <c r="BP8854" s="157">
        <f>IF('1b-NaturalGas'!$T$90="no","not applicable (based on previous answers)",ROUND(BL8854,4))</f>
        <v>0.80200000000000005</v>
      </c>
      <c r="BQ8854" s="157">
        <f>IF('1b-NaturalGas'!$T$91="no","not applicable (based on previous answers)",ROUND(BL8854,4))</f>
        <v>0.80200000000000005</v>
      </c>
    </row>
    <row r="8855" spans="30:69" x14ac:dyDescent="0.25">
      <c r="AD8855" s="157">
        <f t="shared" si="291"/>
        <v>0.8040000000000006</v>
      </c>
      <c r="AE8855" s="157">
        <f>IF('1a-Electricity'!$T$77="no","",ROUND(AD8855,4))</f>
        <v>0.80400000000000005</v>
      </c>
      <c r="AF8855" s="157">
        <f>IF('1a-Electricity'!$T$78="no","",ROUND(AD8855,4))</f>
        <v>0.80400000000000005</v>
      </c>
      <c r="AG8855" s="157">
        <f>IF('1a-Electricity'!$T$79="no","",ROUND(AD8855,4))</f>
        <v>0.80400000000000005</v>
      </c>
      <c r="BL8855" s="157">
        <f t="shared" si="292"/>
        <v>0.8030000000000006</v>
      </c>
      <c r="BM8855" s="157">
        <f>IF('1b-NaturalGas'!$T$87="no","",ROUND(BL8855,4))</f>
        <v>0.80300000000000005</v>
      </c>
      <c r="BN8855" s="157">
        <f>IF('1b-NaturalGas'!$T$88="no","",ROUND(BL8855,4))</f>
        <v>0.80300000000000005</v>
      </c>
      <c r="BO8855" s="157">
        <f>IF('1b-NaturalGas'!$T$89="no","",ROUND(BL8855,4))</f>
        <v>0.80300000000000005</v>
      </c>
      <c r="BP8855" s="157">
        <f>IF('1b-NaturalGas'!$T$90="no","not applicable (based on previous answers)",ROUND(BL8855,4))</f>
        <v>0.80300000000000005</v>
      </c>
      <c r="BQ8855" s="157">
        <f>IF('1b-NaturalGas'!$T$91="no","not applicable (based on previous answers)",ROUND(BL8855,4))</f>
        <v>0.80300000000000005</v>
      </c>
    </row>
    <row r="8856" spans="30:69" x14ac:dyDescent="0.25">
      <c r="AD8856" s="157">
        <f t="shared" si="291"/>
        <v>0.8050000000000006</v>
      </c>
      <c r="AE8856" s="157">
        <f>IF('1a-Electricity'!$T$77="no","",ROUND(AD8856,4))</f>
        <v>0.80500000000000005</v>
      </c>
      <c r="AF8856" s="157">
        <f>IF('1a-Electricity'!$T$78="no","",ROUND(AD8856,4))</f>
        <v>0.80500000000000005</v>
      </c>
      <c r="AG8856" s="157">
        <f>IF('1a-Electricity'!$T$79="no","",ROUND(AD8856,4))</f>
        <v>0.80500000000000005</v>
      </c>
      <c r="BL8856" s="157">
        <f t="shared" si="292"/>
        <v>0.8040000000000006</v>
      </c>
      <c r="BM8856" s="157">
        <f>IF('1b-NaturalGas'!$T$87="no","",ROUND(BL8856,4))</f>
        <v>0.80400000000000005</v>
      </c>
      <c r="BN8856" s="157">
        <f>IF('1b-NaturalGas'!$T$88="no","",ROUND(BL8856,4))</f>
        <v>0.80400000000000005</v>
      </c>
      <c r="BO8856" s="157">
        <f>IF('1b-NaturalGas'!$T$89="no","",ROUND(BL8856,4))</f>
        <v>0.80400000000000005</v>
      </c>
      <c r="BP8856" s="157">
        <f>IF('1b-NaturalGas'!$T$90="no","not applicable (based on previous answers)",ROUND(BL8856,4))</f>
        <v>0.80400000000000005</v>
      </c>
      <c r="BQ8856" s="157">
        <f>IF('1b-NaturalGas'!$T$91="no","not applicable (based on previous answers)",ROUND(BL8856,4))</f>
        <v>0.80400000000000005</v>
      </c>
    </row>
    <row r="8857" spans="30:69" x14ac:dyDescent="0.25">
      <c r="AD8857" s="157">
        <f t="shared" si="291"/>
        <v>0.8060000000000006</v>
      </c>
      <c r="AE8857" s="157">
        <f>IF('1a-Electricity'!$T$77="no","",ROUND(AD8857,4))</f>
        <v>0.80600000000000005</v>
      </c>
      <c r="AF8857" s="157">
        <f>IF('1a-Electricity'!$T$78="no","",ROUND(AD8857,4))</f>
        <v>0.80600000000000005</v>
      </c>
      <c r="AG8857" s="157">
        <f>IF('1a-Electricity'!$T$79="no","",ROUND(AD8857,4))</f>
        <v>0.80600000000000005</v>
      </c>
      <c r="BL8857" s="157">
        <f t="shared" si="292"/>
        <v>0.8050000000000006</v>
      </c>
      <c r="BM8857" s="157">
        <f>IF('1b-NaturalGas'!$T$87="no","",ROUND(BL8857,4))</f>
        <v>0.80500000000000005</v>
      </c>
      <c r="BN8857" s="157">
        <f>IF('1b-NaturalGas'!$T$88="no","",ROUND(BL8857,4))</f>
        <v>0.80500000000000005</v>
      </c>
      <c r="BO8857" s="157">
        <f>IF('1b-NaturalGas'!$T$89="no","",ROUND(BL8857,4))</f>
        <v>0.80500000000000005</v>
      </c>
      <c r="BP8857" s="157">
        <f>IF('1b-NaturalGas'!$T$90="no","not applicable (based on previous answers)",ROUND(BL8857,4))</f>
        <v>0.80500000000000005</v>
      </c>
      <c r="BQ8857" s="157">
        <f>IF('1b-NaturalGas'!$T$91="no","not applicable (based on previous answers)",ROUND(BL8857,4))</f>
        <v>0.80500000000000005</v>
      </c>
    </row>
    <row r="8858" spans="30:69" x14ac:dyDescent="0.25">
      <c r="AD8858" s="157">
        <f t="shared" si="291"/>
        <v>0.80700000000000061</v>
      </c>
      <c r="AE8858" s="157">
        <f>IF('1a-Electricity'!$T$77="no","",ROUND(AD8858,4))</f>
        <v>0.80700000000000005</v>
      </c>
      <c r="AF8858" s="157">
        <f>IF('1a-Electricity'!$T$78="no","",ROUND(AD8858,4))</f>
        <v>0.80700000000000005</v>
      </c>
      <c r="AG8858" s="157">
        <f>IF('1a-Electricity'!$T$79="no","",ROUND(AD8858,4))</f>
        <v>0.80700000000000005</v>
      </c>
      <c r="BL8858" s="157">
        <f t="shared" si="292"/>
        <v>0.8060000000000006</v>
      </c>
      <c r="BM8858" s="157">
        <f>IF('1b-NaturalGas'!$T$87="no","",ROUND(BL8858,4))</f>
        <v>0.80600000000000005</v>
      </c>
      <c r="BN8858" s="157">
        <f>IF('1b-NaturalGas'!$T$88="no","",ROUND(BL8858,4))</f>
        <v>0.80600000000000005</v>
      </c>
      <c r="BO8858" s="157">
        <f>IF('1b-NaturalGas'!$T$89="no","",ROUND(BL8858,4))</f>
        <v>0.80600000000000005</v>
      </c>
      <c r="BP8858" s="157">
        <f>IF('1b-NaturalGas'!$T$90="no","not applicable (based on previous answers)",ROUND(BL8858,4))</f>
        <v>0.80600000000000005</v>
      </c>
      <c r="BQ8858" s="157">
        <f>IF('1b-NaturalGas'!$T$91="no","not applicable (based on previous answers)",ROUND(BL8858,4))</f>
        <v>0.80600000000000005</v>
      </c>
    </row>
    <row r="8859" spans="30:69" x14ac:dyDescent="0.25">
      <c r="AD8859" s="157">
        <f t="shared" si="291"/>
        <v>0.80800000000000061</v>
      </c>
      <c r="AE8859" s="157">
        <f>IF('1a-Electricity'!$T$77="no","",ROUND(AD8859,4))</f>
        <v>0.80800000000000005</v>
      </c>
      <c r="AF8859" s="157">
        <f>IF('1a-Electricity'!$T$78="no","",ROUND(AD8859,4))</f>
        <v>0.80800000000000005</v>
      </c>
      <c r="AG8859" s="157">
        <f>IF('1a-Electricity'!$T$79="no","",ROUND(AD8859,4))</f>
        <v>0.80800000000000005</v>
      </c>
      <c r="BL8859" s="157">
        <f t="shared" si="292"/>
        <v>0.80700000000000061</v>
      </c>
      <c r="BM8859" s="157">
        <f>IF('1b-NaturalGas'!$T$87="no","",ROUND(BL8859,4))</f>
        <v>0.80700000000000005</v>
      </c>
      <c r="BN8859" s="157">
        <f>IF('1b-NaturalGas'!$T$88="no","",ROUND(BL8859,4))</f>
        <v>0.80700000000000005</v>
      </c>
      <c r="BO8859" s="157">
        <f>IF('1b-NaturalGas'!$T$89="no","",ROUND(BL8859,4))</f>
        <v>0.80700000000000005</v>
      </c>
      <c r="BP8859" s="157">
        <f>IF('1b-NaturalGas'!$T$90="no","not applicable (based on previous answers)",ROUND(BL8859,4))</f>
        <v>0.80700000000000005</v>
      </c>
      <c r="BQ8859" s="157">
        <f>IF('1b-NaturalGas'!$T$91="no","not applicable (based on previous answers)",ROUND(BL8859,4))</f>
        <v>0.80700000000000005</v>
      </c>
    </row>
    <row r="8860" spans="30:69" x14ac:dyDescent="0.25">
      <c r="AD8860" s="157">
        <f t="shared" si="291"/>
        <v>0.80900000000000061</v>
      </c>
      <c r="AE8860" s="157">
        <f>IF('1a-Electricity'!$T$77="no","",ROUND(AD8860,4))</f>
        <v>0.80900000000000005</v>
      </c>
      <c r="AF8860" s="157">
        <f>IF('1a-Electricity'!$T$78="no","",ROUND(AD8860,4))</f>
        <v>0.80900000000000005</v>
      </c>
      <c r="AG8860" s="157">
        <f>IF('1a-Electricity'!$T$79="no","",ROUND(AD8860,4))</f>
        <v>0.80900000000000005</v>
      </c>
      <c r="BL8860" s="157">
        <f t="shared" si="292"/>
        <v>0.80800000000000061</v>
      </c>
      <c r="BM8860" s="157">
        <f>IF('1b-NaturalGas'!$T$87="no","",ROUND(BL8860,4))</f>
        <v>0.80800000000000005</v>
      </c>
      <c r="BN8860" s="157">
        <f>IF('1b-NaturalGas'!$T$88="no","",ROUND(BL8860,4))</f>
        <v>0.80800000000000005</v>
      </c>
      <c r="BO8860" s="157">
        <f>IF('1b-NaturalGas'!$T$89="no","",ROUND(BL8860,4))</f>
        <v>0.80800000000000005</v>
      </c>
      <c r="BP8860" s="157">
        <f>IF('1b-NaturalGas'!$T$90="no","not applicable (based on previous answers)",ROUND(BL8860,4))</f>
        <v>0.80800000000000005</v>
      </c>
      <c r="BQ8860" s="157">
        <f>IF('1b-NaturalGas'!$T$91="no","not applicable (based on previous answers)",ROUND(BL8860,4))</f>
        <v>0.80800000000000005</v>
      </c>
    </row>
    <row r="8861" spans="30:69" x14ac:dyDescent="0.25">
      <c r="AD8861" s="157">
        <f t="shared" si="291"/>
        <v>0.81000000000000061</v>
      </c>
      <c r="AE8861" s="157">
        <f>IF('1a-Electricity'!$T$77="no","",ROUND(AD8861,4))</f>
        <v>0.81</v>
      </c>
      <c r="AF8861" s="157">
        <f>IF('1a-Electricity'!$T$78="no","",ROUND(AD8861,4))</f>
        <v>0.81</v>
      </c>
      <c r="AG8861" s="157">
        <f>IF('1a-Electricity'!$T$79="no","",ROUND(AD8861,4))</f>
        <v>0.81</v>
      </c>
      <c r="BL8861" s="157">
        <f t="shared" si="292"/>
        <v>0.80900000000000061</v>
      </c>
      <c r="BM8861" s="157">
        <f>IF('1b-NaturalGas'!$T$87="no","",ROUND(BL8861,4))</f>
        <v>0.80900000000000005</v>
      </c>
      <c r="BN8861" s="157">
        <f>IF('1b-NaturalGas'!$T$88="no","",ROUND(BL8861,4))</f>
        <v>0.80900000000000005</v>
      </c>
      <c r="BO8861" s="157">
        <f>IF('1b-NaturalGas'!$T$89="no","",ROUND(BL8861,4))</f>
        <v>0.80900000000000005</v>
      </c>
      <c r="BP8861" s="157">
        <f>IF('1b-NaturalGas'!$T$90="no","not applicable (based on previous answers)",ROUND(BL8861,4))</f>
        <v>0.80900000000000005</v>
      </c>
      <c r="BQ8861" s="157">
        <f>IF('1b-NaturalGas'!$T$91="no","not applicable (based on previous answers)",ROUND(BL8861,4))</f>
        <v>0.80900000000000005</v>
      </c>
    </row>
    <row r="8862" spans="30:69" x14ac:dyDescent="0.25">
      <c r="AD8862" s="157">
        <f t="shared" si="291"/>
        <v>0.81100000000000061</v>
      </c>
      <c r="AE8862" s="157">
        <f>IF('1a-Electricity'!$T$77="no","",ROUND(AD8862,4))</f>
        <v>0.81100000000000005</v>
      </c>
      <c r="AF8862" s="157">
        <f>IF('1a-Electricity'!$T$78="no","",ROUND(AD8862,4))</f>
        <v>0.81100000000000005</v>
      </c>
      <c r="AG8862" s="157">
        <f>IF('1a-Electricity'!$T$79="no","",ROUND(AD8862,4))</f>
        <v>0.81100000000000005</v>
      </c>
      <c r="BL8862" s="157">
        <f t="shared" si="292"/>
        <v>0.81000000000000061</v>
      </c>
      <c r="BM8862" s="157">
        <f>IF('1b-NaturalGas'!$T$87="no","",ROUND(BL8862,4))</f>
        <v>0.81</v>
      </c>
      <c r="BN8862" s="157">
        <f>IF('1b-NaturalGas'!$T$88="no","",ROUND(BL8862,4))</f>
        <v>0.81</v>
      </c>
      <c r="BO8862" s="157">
        <f>IF('1b-NaturalGas'!$T$89="no","",ROUND(BL8862,4))</f>
        <v>0.81</v>
      </c>
      <c r="BP8862" s="157">
        <f>IF('1b-NaturalGas'!$T$90="no","not applicable (based on previous answers)",ROUND(BL8862,4))</f>
        <v>0.81</v>
      </c>
      <c r="BQ8862" s="157">
        <f>IF('1b-NaturalGas'!$T$91="no","not applicable (based on previous answers)",ROUND(BL8862,4))</f>
        <v>0.81</v>
      </c>
    </row>
    <row r="8863" spans="30:69" x14ac:dyDescent="0.25">
      <c r="AD8863" s="157">
        <f t="shared" si="291"/>
        <v>0.81200000000000061</v>
      </c>
      <c r="AE8863" s="157">
        <f>IF('1a-Electricity'!$T$77="no","",ROUND(AD8863,4))</f>
        <v>0.81200000000000006</v>
      </c>
      <c r="AF8863" s="157">
        <f>IF('1a-Electricity'!$T$78="no","",ROUND(AD8863,4))</f>
        <v>0.81200000000000006</v>
      </c>
      <c r="AG8863" s="157">
        <f>IF('1a-Electricity'!$T$79="no","",ROUND(AD8863,4))</f>
        <v>0.81200000000000006</v>
      </c>
      <c r="BL8863" s="157">
        <f t="shared" si="292"/>
        <v>0.81100000000000061</v>
      </c>
      <c r="BM8863" s="157">
        <f>IF('1b-NaturalGas'!$T$87="no","",ROUND(BL8863,4))</f>
        <v>0.81100000000000005</v>
      </c>
      <c r="BN8863" s="157">
        <f>IF('1b-NaturalGas'!$T$88="no","",ROUND(BL8863,4))</f>
        <v>0.81100000000000005</v>
      </c>
      <c r="BO8863" s="157">
        <f>IF('1b-NaturalGas'!$T$89="no","",ROUND(BL8863,4))</f>
        <v>0.81100000000000005</v>
      </c>
      <c r="BP8863" s="157">
        <f>IF('1b-NaturalGas'!$T$90="no","not applicable (based on previous answers)",ROUND(BL8863,4))</f>
        <v>0.81100000000000005</v>
      </c>
      <c r="BQ8863" s="157">
        <f>IF('1b-NaturalGas'!$T$91="no","not applicable (based on previous answers)",ROUND(BL8863,4))</f>
        <v>0.81100000000000005</v>
      </c>
    </row>
    <row r="8864" spans="30:69" x14ac:dyDescent="0.25">
      <c r="AD8864" s="157">
        <f t="shared" si="291"/>
        <v>0.81300000000000061</v>
      </c>
      <c r="AE8864" s="157">
        <f>IF('1a-Electricity'!$T$77="no","",ROUND(AD8864,4))</f>
        <v>0.81299999999999994</v>
      </c>
      <c r="AF8864" s="157">
        <f>IF('1a-Electricity'!$T$78="no","",ROUND(AD8864,4))</f>
        <v>0.81299999999999994</v>
      </c>
      <c r="AG8864" s="157">
        <f>IF('1a-Electricity'!$T$79="no","",ROUND(AD8864,4))</f>
        <v>0.81299999999999994</v>
      </c>
      <c r="BL8864" s="157">
        <f t="shared" si="292"/>
        <v>0.81200000000000061</v>
      </c>
      <c r="BM8864" s="157">
        <f>IF('1b-NaturalGas'!$T$87="no","",ROUND(BL8864,4))</f>
        <v>0.81200000000000006</v>
      </c>
      <c r="BN8864" s="157">
        <f>IF('1b-NaturalGas'!$T$88="no","",ROUND(BL8864,4))</f>
        <v>0.81200000000000006</v>
      </c>
      <c r="BO8864" s="157">
        <f>IF('1b-NaturalGas'!$T$89="no","",ROUND(BL8864,4))</f>
        <v>0.81200000000000006</v>
      </c>
      <c r="BP8864" s="157">
        <f>IF('1b-NaturalGas'!$T$90="no","not applicable (based on previous answers)",ROUND(BL8864,4))</f>
        <v>0.81200000000000006</v>
      </c>
      <c r="BQ8864" s="157">
        <f>IF('1b-NaturalGas'!$T$91="no","not applicable (based on previous answers)",ROUND(BL8864,4))</f>
        <v>0.81200000000000006</v>
      </c>
    </row>
    <row r="8865" spans="30:69" x14ac:dyDescent="0.25">
      <c r="AD8865" s="157">
        <f t="shared" si="291"/>
        <v>0.81400000000000061</v>
      </c>
      <c r="AE8865" s="157">
        <f>IF('1a-Electricity'!$T$77="no","",ROUND(AD8865,4))</f>
        <v>0.81399999999999995</v>
      </c>
      <c r="AF8865" s="157">
        <f>IF('1a-Electricity'!$T$78="no","",ROUND(AD8865,4))</f>
        <v>0.81399999999999995</v>
      </c>
      <c r="AG8865" s="157">
        <f>IF('1a-Electricity'!$T$79="no","",ROUND(AD8865,4))</f>
        <v>0.81399999999999995</v>
      </c>
      <c r="BL8865" s="157">
        <f t="shared" si="292"/>
        <v>0.81300000000000061</v>
      </c>
      <c r="BM8865" s="157">
        <f>IF('1b-NaturalGas'!$T$87="no","",ROUND(BL8865,4))</f>
        <v>0.81299999999999994</v>
      </c>
      <c r="BN8865" s="157">
        <f>IF('1b-NaturalGas'!$T$88="no","",ROUND(BL8865,4))</f>
        <v>0.81299999999999994</v>
      </c>
      <c r="BO8865" s="157">
        <f>IF('1b-NaturalGas'!$T$89="no","",ROUND(BL8865,4))</f>
        <v>0.81299999999999994</v>
      </c>
      <c r="BP8865" s="157">
        <f>IF('1b-NaturalGas'!$T$90="no","not applicable (based on previous answers)",ROUND(BL8865,4))</f>
        <v>0.81299999999999994</v>
      </c>
      <c r="BQ8865" s="157">
        <f>IF('1b-NaturalGas'!$T$91="no","not applicable (based on previous answers)",ROUND(BL8865,4))</f>
        <v>0.81299999999999994</v>
      </c>
    </row>
    <row r="8866" spans="30:69" x14ac:dyDescent="0.25">
      <c r="AD8866" s="157">
        <f t="shared" si="291"/>
        <v>0.81500000000000061</v>
      </c>
      <c r="AE8866" s="157">
        <f>IF('1a-Electricity'!$T$77="no","",ROUND(AD8866,4))</f>
        <v>0.81499999999999995</v>
      </c>
      <c r="AF8866" s="157">
        <f>IF('1a-Electricity'!$T$78="no","",ROUND(AD8866,4))</f>
        <v>0.81499999999999995</v>
      </c>
      <c r="AG8866" s="157">
        <f>IF('1a-Electricity'!$T$79="no","",ROUND(AD8866,4))</f>
        <v>0.81499999999999995</v>
      </c>
      <c r="BL8866" s="157">
        <f t="shared" si="292"/>
        <v>0.81400000000000061</v>
      </c>
      <c r="BM8866" s="157">
        <f>IF('1b-NaturalGas'!$T$87="no","",ROUND(BL8866,4))</f>
        <v>0.81399999999999995</v>
      </c>
      <c r="BN8866" s="157">
        <f>IF('1b-NaturalGas'!$T$88="no","",ROUND(BL8866,4))</f>
        <v>0.81399999999999995</v>
      </c>
      <c r="BO8866" s="157">
        <f>IF('1b-NaturalGas'!$T$89="no","",ROUND(BL8866,4))</f>
        <v>0.81399999999999995</v>
      </c>
      <c r="BP8866" s="157">
        <f>IF('1b-NaturalGas'!$T$90="no","not applicable (based on previous answers)",ROUND(BL8866,4))</f>
        <v>0.81399999999999995</v>
      </c>
      <c r="BQ8866" s="157">
        <f>IF('1b-NaturalGas'!$T$91="no","not applicable (based on previous answers)",ROUND(BL8866,4))</f>
        <v>0.81399999999999995</v>
      </c>
    </row>
    <row r="8867" spans="30:69" x14ac:dyDescent="0.25">
      <c r="AD8867" s="157">
        <f t="shared" si="291"/>
        <v>0.81600000000000061</v>
      </c>
      <c r="AE8867" s="157">
        <f>IF('1a-Electricity'!$T$77="no","",ROUND(AD8867,4))</f>
        <v>0.81599999999999995</v>
      </c>
      <c r="AF8867" s="157">
        <f>IF('1a-Electricity'!$T$78="no","",ROUND(AD8867,4))</f>
        <v>0.81599999999999995</v>
      </c>
      <c r="AG8867" s="157">
        <f>IF('1a-Electricity'!$T$79="no","",ROUND(AD8867,4))</f>
        <v>0.81599999999999995</v>
      </c>
      <c r="BL8867" s="157">
        <f t="shared" si="292"/>
        <v>0.81500000000000061</v>
      </c>
      <c r="BM8867" s="157">
        <f>IF('1b-NaturalGas'!$T$87="no","",ROUND(BL8867,4))</f>
        <v>0.81499999999999995</v>
      </c>
      <c r="BN8867" s="157">
        <f>IF('1b-NaturalGas'!$T$88="no","",ROUND(BL8867,4))</f>
        <v>0.81499999999999995</v>
      </c>
      <c r="BO8867" s="157">
        <f>IF('1b-NaturalGas'!$T$89="no","",ROUND(BL8867,4))</f>
        <v>0.81499999999999995</v>
      </c>
      <c r="BP8867" s="157">
        <f>IF('1b-NaturalGas'!$T$90="no","not applicable (based on previous answers)",ROUND(BL8867,4))</f>
        <v>0.81499999999999995</v>
      </c>
      <c r="BQ8867" s="157">
        <f>IF('1b-NaturalGas'!$T$91="no","not applicable (based on previous answers)",ROUND(BL8867,4))</f>
        <v>0.81499999999999995</v>
      </c>
    </row>
    <row r="8868" spans="30:69" x14ac:dyDescent="0.25">
      <c r="AD8868" s="157">
        <f t="shared" si="291"/>
        <v>0.81700000000000061</v>
      </c>
      <c r="AE8868" s="157">
        <f>IF('1a-Electricity'!$T$77="no","",ROUND(AD8868,4))</f>
        <v>0.81699999999999995</v>
      </c>
      <c r="AF8868" s="157">
        <f>IF('1a-Electricity'!$T$78="no","",ROUND(AD8868,4))</f>
        <v>0.81699999999999995</v>
      </c>
      <c r="AG8868" s="157">
        <f>IF('1a-Electricity'!$T$79="no","",ROUND(AD8868,4))</f>
        <v>0.81699999999999995</v>
      </c>
      <c r="BL8868" s="157">
        <f t="shared" si="292"/>
        <v>0.81600000000000061</v>
      </c>
      <c r="BM8868" s="157">
        <f>IF('1b-NaturalGas'!$T$87="no","",ROUND(BL8868,4))</f>
        <v>0.81599999999999995</v>
      </c>
      <c r="BN8868" s="157">
        <f>IF('1b-NaturalGas'!$T$88="no","",ROUND(BL8868,4))</f>
        <v>0.81599999999999995</v>
      </c>
      <c r="BO8868" s="157">
        <f>IF('1b-NaturalGas'!$T$89="no","",ROUND(BL8868,4))</f>
        <v>0.81599999999999995</v>
      </c>
      <c r="BP8868" s="157">
        <f>IF('1b-NaturalGas'!$T$90="no","not applicable (based on previous answers)",ROUND(BL8868,4))</f>
        <v>0.81599999999999995</v>
      </c>
      <c r="BQ8868" s="157">
        <f>IF('1b-NaturalGas'!$T$91="no","not applicable (based on previous answers)",ROUND(BL8868,4))</f>
        <v>0.81599999999999995</v>
      </c>
    </row>
    <row r="8869" spans="30:69" x14ac:dyDescent="0.25">
      <c r="AD8869" s="157">
        <f t="shared" si="291"/>
        <v>0.81800000000000062</v>
      </c>
      <c r="AE8869" s="157">
        <f>IF('1a-Electricity'!$T$77="no","",ROUND(AD8869,4))</f>
        <v>0.81799999999999995</v>
      </c>
      <c r="AF8869" s="157">
        <f>IF('1a-Electricity'!$T$78="no","",ROUND(AD8869,4))</f>
        <v>0.81799999999999995</v>
      </c>
      <c r="AG8869" s="157">
        <f>IF('1a-Electricity'!$T$79="no","",ROUND(AD8869,4))</f>
        <v>0.81799999999999995</v>
      </c>
      <c r="BL8869" s="157">
        <f t="shared" si="292"/>
        <v>0.81700000000000061</v>
      </c>
      <c r="BM8869" s="157">
        <f>IF('1b-NaturalGas'!$T$87="no","",ROUND(BL8869,4))</f>
        <v>0.81699999999999995</v>
      </c>
      <c r="BN8869" s="157">
        <f>IF('1b-NaturalGas'!$T$88="no","",ROUND(BL8869,4))</f>
        <v>0.81699999999999995</v>
      </c>
      <c r="BO8869" s="157">
        <f>IF('1b-NaturalGas'!$T$89="no","",ROUND(BL8869,4))</f>
        <v>0.81699999999999995</v>
      </c>
      <c r="BP8869" s="157">
        <f>IF('1b-NaturalGas'!$T$90="no","not applicable (based on previous answers)",ROUND(BL8869,4))</f>
        <v>0.81699999999999995</v>
      </c>
      <c r="BQ8869" s="157">
        <f>IF('1b-NaturalGas'!$T$91="no","not applicable (based on previous answers)",ROUND(BL8869,4))</f>
        <v>0.81699999999999995</v>
      </c>
    </row>
    <row r="8870" spans="30:69" x14ac:dyDescent="0.25">
      <c r="AD8870" s="157">
        <f t="shared" si="291"/>
        <v>0.81900000000000062</v>
      </c>
      <c r="AE8870" s="157">
        <f>IF('1a-Electricity'!$T$77="no","",ROUND(AD8870,4))</f>
        <v>0.81899999999999995</v>
      </c>
      <c r="AF8870" s="157">
        <f>IF('1a-Electricity'!$T$78="no","",ROUND(AD8870,4))</f>
        <v>0.81899999999999995</v>
      </c>
      <c r="AG8870" s="157">
        <f>IF('1a-Electricity'!$T$79="no","",ROUND(AD8870,4))</f>
        <v>0.81899999999999995</v>
      </c>
      <c r="BL8870" s="157">
        <f t="shared" si="292"/>
        <v>0.81800000000000062</v>
      </c>
      <c r="BM8870" s="157">
        <f>IF('1b-NaturalGas'!$T$87="no","",ROUND(BL8870,4))</f>
        <v>0.81799999999999995</v>
      </c>
      <c r="BN8870" s="157">
        <f>IF('1b-NaturalGas'!$T$88="no","",ROUND(BL8870,4))</f>
        <v>0.81799999999999995</v>
      </c>
      <c r="BO8870" s="157">
        <f>IF('1b-NaturalGas'!$T$89="no","",ROUND(BL8870,4))</f>
        <v>0.81799999999999995</v>
      </c>
      <c r="BP8870" s="157">
        <f>IF('1b-NaturalGas'!$T$90="no","not applicable (based on previous answers)",ROUND(BL8870,4))</f>
        <v>0.81799999999999995</v>
      </c>
      <c r="BQ8870" s="157">
        <f>IF('1b-NaturalGas'!$T$91="no","not applicable (based on previous answers)",ROUND(BL8870,4))</f>
        <v>0.81799999999999995</v>
      </c>
    </row>
    <row r="8871" spans="30:69" x14ac:dyDescent="0.25">
      <c r="AD8871" s="157">
        <f t="shared" si="291"/>
        <v>0.82000000000000062</v>
      </c>
      <c r="AE8871" s="157">
        <f>IF('1a-Electricity'!$T$77="no","",ROUND(AD8871,4))</f>
        <v>0.82</v>
      </c>
      <c r="AF8871" s="157">
        <f>IF('1a-Electricity'!$T$78="no","",ROUND(AD8871,4))</f>
        <v>0.82</v>
      </c>
      <c r="AG8871" s="157">
        <f>IF('1a-Electricity'!$T$79="no","",ROUND(AD8871,4))</f>
        <v>0.82</v>
      </c>
      <c r="BL8871" s="157">
        <f t="shared" si="292"/>
        <v>0.81900000000000062</v>
      </c>
      <c r="BM8871" s="157">
        <f>IF('1b-NaturalGas'!$T$87="no","",ROUND(BL8871,4))</f>
        <v>0.81899999999999995</v>
      </c>
      <c r="BN8871" s="157">
        <f>IF('1b-NaturalGas'!$T$88="no","",ROUND(BL8871,4))</f>
        <v>0.81899999999999995</v>
      </c>
      <c r="BO8871" s="157">
        <f>IF('1b-NaturalGas'!$T$89="no","",ROUND(BL8871,4))</f>
        <v>0.81899999999999995</v>
      </c>
      <c r="BP8871" s="157">
        <f>IF('1b-NaturalGas'!$T$90="no","not applicable (based on previous answers)",ROUND(BL8871,4))</f>
        <v>0.81899999999999995</v>
      </c>
      <c r="BQ8871" s="157">
        <f>IF('1b-NaturalGas'!$T$91="no","not applicable (based on previous answers)",ROUND(BL8871,4))</f>
        <v>0.81899999999999995</v>
      </c>
    </row>
    <row r="8872" spans="30:69" x14ac:dyDescent="0.25">
      <c r="AD8872" s="157">
        <f t="shared" si="291"/>
        <v>0.82100000000000062</v>
      </c>
      <c r="AE8872" s="157">
        <f>IF('1a-Electricity'!$T$77="no","",ROUND(AD8872,4))</f>
        <v>0.82099999999999995</v>
      </c>
      <c r="AF8872" s="157">
        <f>IF('1a-Electricity'!$T$78="no","",ROUND(AD8872,4))</f>
        <v>0.82099999999999995</v>
      </c>
      <c r="AG8872" s="157">
        <f>IF('1a-Electricity'!$T$79="no","",ROUND(AD8872,4))</f>
        <v>0.82099999999999995</v>
      </c>
      <c r="BL8872" s="157">
        <f t="shared" si="292"/>
        <v>0.82000000000000062</v>
      </c>
      <c r="BM8872" s="157">
        <f>IF('1b-NaturalGas'!$T$87="no","",ROUND(BL8872,4))</f>
        <v>0.82</v>
      </c>
      <c r="BN8872" s="157">
        <f>IF('1b-NaturalGas'!$T$88="no","",ROUND(BL8872,4))</f>
        <v>0.82</v>
      </c>
      <c r="BO8872" s="157">
        <f>IF('1b-NaturalGas'!$T$89="no","",ROUND(BL8872,4))</f>
        <v>0.82</v>
      </c>
      <c r="BP8872" s="157">
        <f>IF('1b-NaturalGas'!$T$90="no","not applicable (based on previous answers)",ROUND(BL8872,4))</f>
        <v>0.82</v>
      </c>
      <c r="BQ8872" s="157">
        <f>IF('1b-NaturalGas'!$T$91="no","not applicable (based on previous answers)",ROUND(BL8872,4))</f>
        <v>0.82</v>
      </c>
    </row>
    <row r="8873" spans="30:69" x14ac:dyDescent="0.25">
      <c r="AD8873" s="157">
        <f t="shared" si="291"/>
        <v>0.82200000000000062</v>
      </c>
      <c r="AE8873" s="157">
        <f>IF('1a-Electricity'!$T$77="no","",ROUND(AD8873,4))</f>
        <v>0.82199999999999995</v>
      </c>
      <c r="AF8873" s="157">
        <f>IF('1a-Electricity'!$T$78="no","",ROUND(AD8873,4))</f>
        <v>0.82199999999999995</v>
      </c>
      <c r="AG8873" s="157">
        <f>IF('1a-Electricity'!$T$79="no","",ROUND(AD8873,4))</f>
        <v>0.82199999999999995</v>
      </c>
      <c r="BL8873" s="157">
        <f t="shared" si="292"/>
        <v>0.82100000000000062</v>
      </c>
      <c r="BM8873" s="157">
        <f>IF('1b-NaturalGas'!$T$87="no","",ROUND(BL8873,4))</f>
        <v>0.82099999999999995</v>
      </c>
      <c r="BN8873" s="157">
        <f>IF('1b-NaturalGas'!$T$88="no","",ROUND(BL8873,4))</f>
        <v>0.82099999999999995</v>
      </c>
      <c r="BO8873" s="157">
        <f>IF('1b-NaturalGas'!$T$89="no","",ROUND(BL8873,4))</f>
        <v>0.82099999999999995</v>
      </c>
      <c r="BP8873" s="157">
        <f>IF('1b-NaturalGas'!$T$90="no","not applicable (based on previous answers)",ROUND(BL8873,4))</f>
        <v>0.82099999999999995</v>
      </c>
      <c r="BQ8873" s="157">
        <f>IF('1b-NaturalGas'!$T$91="no","not applicable (based on previous answers)",ROUND(BL8873,4))</f>
        <v>0.82099999999999995</v>
      </c>
    </row>
    <row r="8874" spans="30:69" x14ac:dyDescent="0.25">
      <c r="AD8874" s="157">
        <f t="shared" si="291"/>
        <v>0.82300000000000062</v>
      </c>
      <c r="AE8874" s="157">
        <f>IF('1a-Electricity'!$T$77="no","",ROUND(AD8874,4))</f>
        <v>0.82299999999999995</v>
      </c>
      <c r="AF8874" s="157">
        <f>IF('1a-Electricity'!$T$78="no","",ROUND(AD8874,4))</f>
        <v>0.82299999999999995</v>
      </c>
      <c r="AG8874" s="157">
        <f>IF('1a-Electricity'!$T$79="no","",ROUND(AD8874,4))</f>
        <v>0.82299999999999995</v>
      </c>
      <c r="BL8874" s="157">
        <f t="shared" si="292"/>
        <v>0.82200000000000062</v>
      </c>
      <c r="BM8874" s="157">
        <f>IF('1b-NaturalGas'!$T$87="no","",ROUND(BL8874,4))</f>
        <v>0.82199999999999995</v>
      </c>
      <c r="BN8874" s="157">
        <f>IF('1b-NaturalGas'!$T$88="no","",ROUND(BL8874,4))</f>
        <v>0.82199999999999995</v>
      </c>
      <c r="BO8874" s="157">
        <f>IF('1b-NaturalGas'!$T$89="no","",ROUND(BL8874,4))</f>
        <v>0.82199999999999995</v>
      </c>
      <c r="BP8874" s="157">
        <f>IF('1b-NaturalGas'!$T$90="no","not applicable (based on previous answers)",ROUND(BL8874,4))</f>
        <v>0.82199999999999995</v>
      </c>
      <c r="BQ8874" s="157">
        <f>IF('1b-NaturalGas'!$T$91="no","not applicable (based on previous answers)",ROUND(BL8874,4))</f>
        <v>0.82199999999999995</v>
      </c>
    </row>
    <row r="8875" spans="30:69" x14ac:dyDescent="0.25">
      <c r="AD8875" s="157">
        <f t="shared" si="291"/>
        <v>0.82400000000000062</v>
      </c>
      <c r="AE8875" s="157">
        <f>IF('1a-Electricity'!$T$77="no","",ROUND(AD8875,4))</f>
        <v>0.82399999999999995</v>
      </c>
      <c r="AF8875" s="157">
        <f>IF('1a-Electricity'!$T$78="no","",ROUND(AD8875,4))</f>
        <v>0.82399999999999995</v>
      </c>
      <c r="AG8875" s="157">
        <f>IF('1a-Electricity'!$T$79="no","",ROUND(AD8875,4))</f>
        <v>0.82399999999999995</v>
      </c>
      <c r="BL8875" s="157">
        <f t="shared" si="292"/>
        <v>0.82300000000000062</v>
      </c>
      <c r="BM8875" s="157">
        <f>IF('1b-NaturalGas'!$T$87="no","",ROUND(BL8875,4))</f>
        <v>0.82299999999999995</v>
      </c>
      <c r="BN8875" s="157">
        <f>IF('1b-NaturalGas'!$T$88="no","",ROUND(BL8875,4))</f>
        <v>0.82299999999999995</v>
      </c>
      <c r="BO8875" s="157">
        <f>IF('1b-NaturalGas'!$T$89="no","",ROUND(BL8875,4))</f>
        <v>0.82299999999999995</v>
      </c>
      <c r="BP8875" s="157">
        <f>IF('1b-NaturalGas'!$T$90="no","not applicable (based on previous answers)",ROUND(BL8875,4))</f>
        <v>0.82299999999999995</v>
      </c>
      <c r="BQ8875" s="157">
        <f>IF('1b-NaturalGas'!$T$91="no","not applicable (based on previous answers)",ROUND(BL8875,4))</f>
        <v>0.82299999999999995</v>
      </c>
    </row>
    <row r="8876" spans="30:69" x14ac:dyDescent="0.25">
      <c r="AD8876" s="157">
        <f t="shared" ref="AD8876:AD8939" si="293">AD8875+0.001</f>
        <v>0.82500000000000062</v>
      </c>
      <c r="AE8876" s="157">
        <f>IF('1a-Electricity'!$T$77="no","",ROUND(AD8876,4))</f>
        <v>0.82499999999999996</v>
      </c>
      <c r="AF8876" s="157">
        <f>IF('1a-Electricity'!$T$78="no","",ROUND(AD8876,4))</f>
        <v>0.82499999999999996</v>
      </c>
      <c r="AG8876" s="157">
        <f>IF('1a-Electricity'!$T$79="no","",ROUND(AD8876,4))</f>
        <v>0.82499999999999996</v>
      </c>
      <c r="BL8876" s="157">
        <f t="shared" si="292"/>
        <v>0.82400000000000062</v>
      </c>
      <c r="BM8876" s="157">
        <f>IF('1b-NaturalGas'!$T$87="no","",ROUND(BL8876,4))</f>
        <v>0.82399999999999995</v>
      </c>
      <c r="BN8876" s="157">
        <f>IF('1b-NaturalGas'!$T$88="no","",ROUND(BL8876,4))</f>
        <v>0.82399999999999995</v>
      </c>
      <c r="BO8876" s="157">
        <f>IF('1b-NaturalGas'!$T$89="no","",ROUND(BL8876,4))</f>
        <v>0.82399999999999995</v>
      </c>
      <c r="BP8876" s="157">
        <f>IF('1b-NaturalGas'!$T$90="no","not applicable (based on previous answers)",ROUND(BL8876,4))</f>
        <v>0.82399999999999995</v>
      </c>
      <c r="BQ8876" s="157">
        <f>IF('1b-NaturalGas'!$T$91="no","not applicable (based on previous answers)",ROUND(BL8876,4))</f>
        <v>0.82399999999999995</v>
      </c>
    </row>
    <row r="8877" spans="30:69" x14ac:dyDescent="0.25">
      <c r="AD8877" s="157">
        <f t="shared" si="293"/>
        <v>0.82600000000000062</v>
      </c>
      <c r="AE8877" s="157">
        <f>IF('1a-Electricity'!$T$77="no","",ROUND(AD8877,4))</f>
        <v>0.82599999999999996</v>
      </c>
      <c r="AF8877" s="157">
        <f>IF('1a-Electricity'!$T$78="no","",ROUND(AD8877,4))</f>
        <v>0.82599999999999996</v>
      </c>
      <c r="AG8877" s="157">
        <f>IF('1a-Electricity'!$T$79="no","",ROUND(AD8877,4))</f>
        <v>0.82599999999999996</v>
      </c>
      <c r="BL8877" s="157">
        <f t="shared" ref="BL8877:BL8940" si="294">BL8876+0.001</f>
        <v>0.82500000000000062</v>
      </c>
      <c r="BM8877" s="157">
        <f>IF('1b-NaturalGas'!$T$87="no","",ROUND(BL8877,4))</f>
        <v>0.82499999999999996</v>
      </c>
      <c r="BN8877" s="157">
        <f>IF('1b-NaturalGas'!$T$88="no","",ROUND(BL8877,4))</f>
        <v>0.82499999999999996</v>
      </c>
      <c r="BO8877" s="157">
        <f>IF('1b-NaturalGas'!$T$89="no","",ROUND(BL8877,4))</f>
        <v>0.82499999999999996</v>
      </c>
      <c r="BP8877" s="157">
        <f>IF('1b-NaturalGas'!$T$90="no","not applicable (based on previous answers)",ROUND(BL8877,4))</f>
        <v>0.82499999999999996</v>
      </c>
      <c r="BQ8877" s="157">
        <f>IF('1b-NaturalGas'!$T$91="no","not applicable (based on previous answers)",ROUND(BL8877,4))</f>
        <v>0.82499999999999996</v>
      </c>
    </row>
    <row r="8878" spans="30:69" x14ac:dyDescent="0.25">
      <c r="AD8878" s="157">
        <f t="shared" si="293"/>
        <v>0.82700000000000062</v>
      </c>
      <c r="AE8878" s="157">
        <f>IF('1a-Electricity'!$T$77="no","",ROUND(AD8878,4))</f>
        <v>0.82699999999999996</v>
      </c>
      <c r="AF8878" s="157">
        <f>IF('1a-Electricity'!$T$78="no","",ROUND(AD8878,4))</f>
        <v>0.82699999999999996</v>
      </c>
      <c r="AG8878" s="157">
        <f>IF('1a-Electricity'!$T$79="no","",ROUND(AD8878,4))</f>
        <v>0.82699999999999996</v>
      </c>
      <c r="BL8878" s="157">
        <f t="shared" si="294"/>
        <v>0.82600000000000062</v>
      </c>
      <c r="BM8878" s="157">
        <f>IF('1b-NaturalGas'!$T$87="no","",ROUND(BL8878,4))</f>
        <v>0.82599999999999996</v>
      </c>
      <c r="BN8878" s="157">
        <f>IF('1b-NaturalGas'!$T$88="no","",ROUND(BL8878,4))</f>
        <v>0.82599999999999996</v>
      </c>
      <c r="BO8878" s="157">
        <f>IF('1b-NaturalGas'!$T$89="no","",ROUND(BL8878,4))</f>
        <v>0.82599999999999996</v>
      </c>
      <c r="BP8878" s="157">
        <f>IF('1b-NaturalGas'!$T$90="no","not applicable (based on previous answers)",ROUND(BL8878,4))</f>
        <v>0.82599999999999996</v>
      </c>
      <c r="BQ8878" s="157">
        <f>IF('1b-NaturalGas'!$T$91="no","not applicable (based on previous answers)",ROUND(BL8878,4))</f>
        <v>0.82599999999999996</v>
      </c>
    </row>
    <row r="8879" spans="30:69" x14ac:dyDescent="0.25">
      <c r="AD8879" s="157">
        <f t="shared" si="293"/>
        <v>0.82800000000000062</v>
      </c>
      <c r="AE8879" s="157">
        <f>IF('1a-Electricity'!$T$77="no","",ROUND(AD8879,4))</f>
        <v>0.82799999999999996</v>
      </c>
      <c r="AF8879" s="157">
        <f>IF('1a-Electricity'!$T$78="no","",ROUND(AD8879,4))</f>
        <v>0.82799999999999996</v>
      </c>
      <c r="AG8879" s="157">
        <f>IF('1a-Electricity'!$T$79="no","",ROUND(AD8879,4))</f>
        <v>0.82799999999999996</v>
      </c>
      <c r="BL8879" s="157">
        <f t="shared" si="294"/>
        <v>0.82700000000000062</v>
      </c>
      <c r="BM8879" s="157">
        <f>IF('1b-NaturalGas'!$T$87="no","",ROUND(BL8879,4))</f>
        <v>0.82699999999999996</v>
      </c>
      <c r="BN8879" s="157">
        <f>IF('1b-NaturalGas'!$T$88="no","",ROUND(BL8879,4))</f>
        <v>0.82699999999999996</v>
      </c>
      <c r="BO8879" s="157">
        <f>IF('1b-NaturalGas'!$T$89="no","",ROUND(BL8879,4))</f>
        <v>0.82699999999999996</v>
      </c>
      <c r="BP8879" s="157">
        <f>IF('1b-NaturalGas'!$T$90="no","not applicable (based on previous answers)",ROUND(BL8879,4))</f>
        <v>0.82699999999999996</v>
      </c>
      <c r="BQ8879" s="157">
        <f>IF('1b-NaturalGas'!$T$91="no","not applicable (based on previous answers)",ROUND(BL8879,4))</f>
        <v>0.82699999999999996</v>
      </c>
    </row>
    <row r="8880" spans="30:69" x14ac:dyDescent="0.25">
      <c r="AD8880" s="157">
        <f t="shared" si="293"/>
        <v>0.82900000000000063</v>
      </c>
      <c r="AE8880" s="157">
        <f>IF('1a-Electricity'!$T$77="no","",ROUND(AD8880,4))</f>
        <v>0.82899999999999996</v>
      </c>
      <c r="AF8880" s="157">
        <f>IF('1a-Electricity'!$T$78="no","",ROUND(AD8880,4))</f>
        <v>0.82899999999999996</v>
      </c>
      <c r="AG8880" s="157">
        <f>IF('1a-Electricity'!$T$79="no","",ROUND(AD8880,4))</f>
        <v>0.82899999999999996</v>
      </c>
      <c r="BL8880" s="157">
        <f t="shared" si="294"/>
        <v>0.82800000000000062</v>
      </c>
      <c r="BM8880" s="157">
        <f>IF('1b-NaturalGas'!$T$87="no","",ROUND(BL8880,4))</f>
        <v>0.82799999999999996</v>
      </c>
      <c r="BN8880" s="157">
        <f>IF('1b-NaturalGas'!$T$88="no","",ROUND(BL8880,4))</f>
        <v>0.82799999999999996</v>
      </c>
      <c r="BO8880" s="157">
        <f>IF('1b-NaturalGas'!$T$89="no","",ROUND(BL8880,4))</f>
        <v>0.82799999999999996</v>
      </c>
      <c r="BP8880" s="157">
        <f>IF('1b-NaturalGas'!$T$90="no","not applicable (based on previous answers)",ROUND(BL8880,4))</f>
        <v>0.82799999999999996</v>
      </c>
      <c r="BQ8880" s="157">
        <f>IF('1b-NaturalGas'!$T$91="no","not applicable (based on previous answers)",ROUND(BL8880,4))</f>
        <v>0.82799999999999996</v>
      </c>
    </row>
    <row r="8881" spans="30:69" x14ac:dyDescent="0.25">
      <c r="AD8881" s="157">
        <f t="shared" si="293"/>
        <v>0.83000000000000063</v>
      </c>
      <c r="AE8881" s="157">
        <f>IF('1a-Electricity'!$T$77="no","",ROUND(AD8881,4))</f>
        <v>0.83</v>
      </c>
      <c r="AF8881" s="157">
        <f>IF('1a-Electricity'!$T$78="no","",ROUND(AD8881,4))</f>
        <v>0.83</v>
      </c>
      <c r="AG8881" s="157">
        <f>IF('1a-Electricity'!$T$79="no","",ROUND(AD8881,4))</f>
        <v>0.83</v>
      </c>
      <c r="BL8881" s="157">
        <f t="shared" si="294"/>
        <v>0.82900000000000063</v>
      </c>
      <c r="BM8881" s="157">
        <f>IF('1b-NaturalGas'!$T$87="no","",ROUND(BL8881,4))</f>
        <v>0.82899999999999996</v>
      </c>
      <c r="BN8881" s="157">
        <f>IF('1b-NaturalGas'!$T$88="no","",ROUND(BL8881,4))</f>
        <v>0.82899999999999996</v>
      </c>
      <c r="BO8881" s="157">
        <f>IF('1b-NaturalGas'!$T$89="no","",ROUND(BL8881,4))</f>
        <v>0.82899999999999996</v>
      </c>
      <c r="BP8881" s="157">
        <f>IF('1b-NaturalGas'!$T$90="no","not applicable (based on previous answers)",ROUND(BL8881,4))</f>
        <v>0.82899999999999996</v>
      </c>
      <c r="BQ8881" s="157">
        <f>IF('1b-NaturalGas'!$T$91="no","not applicable (based on previous answers)",ROUND(BL8881,4))</f>
        <v>0.82899999999999996</v>
      </c>
    </row>
    <row r="8882" spans="30:69" x14ac:dyDescent="0.25">
      <c r="AD8882" s="157">
        <f t="shared" si="293"/>
        <v>0.83100000000000063</v>
      </c>
      <c r="AE8882" s="157">
        <f>IF('1a-Electricity'!$T$77="no","",ROUND(AD8882,4))</f>
        <v>0.83099999999999996</v>
      </c>
      <c r="AF8882" s="157">
        <f>IF('1a-Electricity'!$T$78="no","",ROUND(AD8882,4))</f>
        <v>0.83099999999999996</v>
      </c>
      <c r="AG8882" s="157">
        <f>IF('1a-Electricity'!$T$79="no","",ROUND(AD8882,4))</f>
        <v>0.83099999999999996</v>
      </c>
      <c r="BL8882" s="157">
        <f t="shared" si="294"/>
        <v>0.83000000000000063</v>
      </c>
      <c r="BM8882" s="157">
        <f>IF('1b-NaturalGas'!$T$87="no","",ROUND(BL8882,4))</f>
        <v>0.83</v>
      </c>
      <c r="BN8882" s="157">
        <f>IF('1b-NaturalGas'!$T$88="no","",ROUND(BL8882,4))</f>
        <v>0.83</v>
      </c>
      <c r="BO8882" s="157">
        <f>IF('1b-NaturalGas'!$T$89="no","",ROUND(BL8882,4))</f>
        <v>0.83</v>
      </c>
      <c r="BP8882" s="157">
        <f>IF('1b-NaturalGas'!$T$90="no","not applicable (based on previous answers)",ROUND(BL8882,4))</f>
        <v>0.83</v>
      </c>
      <c r="BQ8882" s="157">
        <f>IF('1b-NaturalGas'!$T$91="no","not applicable (based on previous answers)",ROUND(BL8882,4))</f>
        <v>0.83</v>
      </c>
    </row>
    <row r="8883" spans="30:69" x14ac:dyDescent="0.25">
      <c r="AD8883" s="157">
        <f t="shared" si="293"/>
        <v>0.83200000000000063</v>
      </c>
      <c r="AE8883" s="157">
        <f>IF('1a-Electricity'!$T$77="no","",ROUND(AD8883,4))</f>
        <v>0.83199999999999996</v>
      </c>
      <c r="AF8883" s="157">
        <f>IF('1a-Electricity'!$T$78="no","",ROUND(AD8883,4))</f>
        <v>0.83199999999999996</v>
      </c>
      <c r="AG8883" s="157">
        <f>IF('1a-Electricity'!$T$79="no","",ROUND(AD8883,4))</f>
        <v>0.83199999999999996</v>
      </c>
      <c r="BL8883" s="157">
        <f t="shared" si="294"/>
        <v>0.83100000000000063</v>
      </c>
      <c r="BM8883" s="157">
        <f>IF('1b-NaturalGas'!$T$87="no","",ROUND(BL8883,4))</f>
        <v>0.83099999999999996</v>
      </c>
      <c r="BN8883" s="157">
        <f>IF('1b-NaturalGas'!$T$88="no","",ROUND(BL8883,4))</f>
        <v>0.83099999999999996</v>
      </c>
      <c r="BO8883" s="157">
        <f>IF('1b-NaturalGas'!$T$89="no","",ROUND(BL8883,4))</f>
        <v>0.83099999999999996</v>
      </c>
      <c r="BP8883" s="157">
        <f>IF('1b-NaturalGas'!$T$90="no","not applicable (based on previous answers)",ROUND(BL8883,4))</f>
        <v>0.83099999999999996</v>
      </c>
      <c r="BQ8883" s="157">
        <f>IF('1b-NaturalGas'!$T$91="no","not applicable (based on previous answers)",ROUND(BL8883,4))</f>
        <v>0.83099999999999996</v>
      </c>
    </row>
    <row r="8884" spans="30:69" x14ac:dyDescent="0.25">
      <c r="AD8884" s="157">
        <f t="shared" si="293"/>
        <v>0.83300000000000063</v>
      </c>
      <c r="AE8884" s="157">
        <f>IF('1a-Electricity'!$T$77="no","",ROUND(AD8884,4))</f>
        <v>0.83299999999999996</v>
      </c>
      <c r="AF8884" s="157">
        <f>IF('1a-Electricity'!$T$78="no","",ROUND(AD8884,4))</f>
        <v>0.83299999999999996</v>
      </c>
      <c r="AG8884" s="157">
        <f>IF('1a-Electricity'!$T$79="no","",ROUND(AD8884,4))</f>
        <v>0.83299999999999996</v>
      </c>
      <c r="BL8884" s="157">
        <f t="shared" si="294"/>
        <v>0.83200000000000063</v>
      </c>
      <c r="BM8884" s="157">
        <f>IF('1b-NaturalGas'!$T$87="no","",ROUND(BL8884,4))</f>
        <v>0.83199999999999996</v>
      </c>
      <c r="BN8884" s="157">
        <f>IF('1b-NaturalGas'!$T$88="no","",ROUND(BL8884,4))</f>
        <v>0.83199999999999996</v>
      </c>
      <c r="BO8884" s="157">
        <f>IF('1b-NaturalGas'!$T$89="no","",ROUND(BL8884,4))</f>
        <v>0.83199999999999996</v>
      </c>
      <c r="BP8884" s="157">
        <f>IF('1b-NaturalGas'!$T$90="no","not applicable (based on previous answers)",ROUND(BL8884,4))</f>
        <v>0.83199999999999996</v>
      </c>
      <c r="BQ8884" s="157">
        <f>IF('1b-NaturalGas'!$T$91="no","not applicable (based on previous answers)",ROUND(BL8884,4))</f>
        <v>0.83199999999999996</v>
      </c>
    </row>
    <row r="8885" spans="30:69" x14ac:dyDescent="0.25">
      <c r="AD8885" s="157">
        <f t="shared" si="293"/>
        <v>0.83400000000000063</v>
      </c>
      <c r="AE8885" s="157">
        <f>IF('1a-Electricity'!$T$77="no","",ROUND(AD8885,4))</f>
        <v>0.83399999999999996</v>
      </c>
      <c r="AF8885" s="157">
        <f>IF('1a-Electricity'!$T$78="no","",ROUND(AD8885,4))</f>
        <v>0.83399999999999996</v>
      </c>
      <c r="AG8885" s="157">
        <f>IF('1a-Electricity'!$T$79="no","",ROUND(AD8885,4))</f>
        <v>0.83399999999999996</v>
      </c>
      <c r="BL8885" s="157">
        <f t="shared" si="294"/>
        <v>0.83300000000000063</v>
      </c>
      <c r="BM8885" s="157">
        <f>IF('1b-NaturalGas'!$T$87="no","",ROUND(BL8885,4))</f>
        <v>0.83299999999999996</v>
      </c>
      <c r="BN8885" s="157">
        <f>IF('1b-NaturalGas'!$T$88="no","",ROUND(BL8885,4))</f>
        <v>0.83299999999999996</v>
      </c>
      <c r="BO8885" s="157">
        <f>IF('1b-NaturalGas'!$T$89="no","",ROUND(BL8885,4))</f>
        <v>0.83299999999999996</v>
      </c>
      <c r="BP8885" s="157">
        <f>IF('1b-NaturalGas'!$T$90="no","not applicable (based on previous answers)",ROUND(BL8885,4))</f>
        <v>0.83299999999999996</v>
      </c>
      <c r="BQ8885" s="157">
        <f>IF('1b-NaturalGas'!$T$91="no","not applicable (based on previous answers)",ROUND(BL8885,4))</f>
        <v>0.83299999999999996</v>
      </c>
    </row>
    <row r="8886" spans="30:69" x14ac:dyDescent="0.25">
      <c r="AD8886" s="157">
        <f t="shared" si="293"/>
        <v>0.83500000000000063</v>
      </c>
      <c r="AE8886" s="157">
        <f>IF('1a-Electricity'!$T$77="no","",ROUND(AD8886,4))</f>
        <v>0.83499999999999996</v>
      </c>
      <c r="AF8886" s="157">
        <f>IF('1a-Electricity'!$T$78="no","",ROUND(AD8886,4))</f>
        <v>0.83499999999999996</v>
      </c>
      <c r="AG8886" s="157">
        <f>IF('1a-Electricity'!$T$79="no","",ROUND(AD8886,4))</f>
        <v>0.83499999999999996</v>
      </c>
      <c r="BL8886" s="157">
        <f t="shared" si="294"/>
        <v>0.83400000000000063</v>
      </c>
      <c r="BM8886" s="157">
        <f>IF('1b-NaturalGas'!$T$87="no","",ROUND(BL8886,4))</f>
        <v>0.83399999999999996</v>
      </c>
      <c r="BN8886" s="157">
        <f>IF('1b-NaturalGas'!$T$88="no","",ROUND(BL8886,4))</f>
        <v>0.83399999999999996</v>
      </c>
      <c r="BO8886" s="157">
        <f>IF('1b-NaturalGas'!$T$89="no","",ROUND(BL8886,4))</f>
        <v>0.83399999999999996</v>
      </c>
      <c r="BP8886" s="157">
        <f>IF('1b-NaturalGas'!$T$90="no","not applicable (based on previous answers)",ROUND(BL8886,4))</f>
        <v>0.83399999999999996</v>
      </c>
      <c r="BQ8886" s="157">
        <f>IF('1b-NaturalGas'!$T$91="no","not applicable (based on previous answers)",ROUND(BL8886,4))</f>
        <v>0.83399999999999996</v>
      </c>
    </row>
    <row r="8887" spans="30:69" x14ac:dyDescent="0.25">
      <c r="AD8887" s="157">
        <f t="shared" si="293"/>
        <v>0.83600000000000063</v>
      </c>
      <c r="AE8887" s="157">
        <f>IF('1a-Electricity'!$T$77="no","",ROUND(AD8887,4))</f>
        <v>0.83599999999999997</v>
      </c>
      <c r="AF8887" s="157">
        <f>IF('1a-Electricity'!$T$78="no","",ROUND(AD8887,4))</f>
        <v>0.83599999999999997</v>
      </c>
      <c r="AG8887" s="157">
        <f>IF('1a-Electricity'!$T$79="no","",ROUND(AD8887,4))</f>
        <v>0.83599999999999997</v>
      </c>
      <c r="BL8887" s="157">
        <f t="shared" si="294"/>
        <v>0.83500000000000063</v>
      </c>
      <c r="BM8887" s="157">
        <f>IF('1b-NaturalGas'!$T$87="no","",ROUND(BL8887,4))</f>
        <v>0.83499999999999996</v>
      </c>
      <c r="BN8887" s="157">
        <f>IF('1b-NaturalGas'!$T$88="no","",ROUND(BL8887,4))</f>
        <v>0.83499999999999996</v>
      </c>
      <c r="BO8887" s="157">
        <f>IF('1b-NaturalGas'!$T$89="no","",ROUND(BL8887,4))</f>
        <v>0.83499999999999996</v>
      </c>
      <c r="BP8887" s="157">
        <f>IF('1b-NaturalGas'!$T$90="no","not applicable (based on previous answers)",ROUND(BL8887,4))</f>
        <v>0.83499999999999996</v>
      </c>
      <c r="BQ8887" s="157">
        <f>IF('1b-NaturalGas'!$T$91="no","not applicable (based on previous answers)",ROUND(BL8887,4))</f>
        <v>0.83499999999999996</v>
      </c>
    </row>
    <row r="8888" spans="30:69" x14ac:dyDescent="0.25">
      <c r="AD8888" s="157">
        <f t="shared" si="293"/>
        <v>0.83700000000000063</v>
      </c>
      <c r="AE8888" s="157">
        <f>IF('1a-Electricity'!$T$77="no","",ROUND(AD8888,4))</f>
        <v>0.83699999999999997</v>
      </c>
      <c r="AF8888" s="157">
        <f>IF('1a-Electricity'!$T$78="no","",ROUND(AD8888,4))</f>
        <v>0.83699999999999997</v>
      </c>
      <c r="AG8888" s="157">
        <f>IF('1a-Electricity'!$T$79="no","",ROUND(AD8888,4))</f>
        <v>0.83699999999999997</v>
      </c>
      <c r="BL8888" s="157">
        <f t="shared" si="294"/>
        <v>0.83600000000000063</v>
      </c>
      <c r="BM8888" s="157">
        <f>IF('1b-NaturalGas'!$T$87="no","",ROUND(BL8888,4))</f>
        <v>0.83599999999999997</v>
      </c>
      <c r="BN8888" s="157">
        <f>IF('1b-NaturalGas'!$T$88="no","",ROUND(BL8888,4))</f>
        <v>0.83599999999999997</v>
      </c>
      <c r="BO8888" s="157">
        <f>IF('1b-NaturalGas'!$T$89="no","",ROUND(BL8888,4))</f>
        <v>0.83599999999999997</v>
      </c>
      <c r="BP8888" s="157">
        <f>IF('1b-NaturalGas'!$T$90="no","not applicable (based on previous answers)",ROUND(BL8888,4))</f>
        <v>0.83599999999999997</v>
      </c>
      <c r="BQ8888" s="157">
        <f>IF('1b-NaturalGas'!$T$91="no","not applicable (based on previous answers)",ROUND(BL8888,4))</f>
        <v>0.83599999999999997</v>
      </c>
    </row>
    <row r="8889" spans="30:69" x14ac:dyDescent="0.25">
      <c r="AD8889" s="157">
        <f t="shared" si="293"/>
        <v>0.83800000000000063</v>
      </c>
      <c r="AE8889" s="157">
        <f>IF('1a-Electricity'!$T$77="no","",ROUND(AD8889,4))</f>
        <v>0.83799999999999997</v>
      </c>
      <c r="AF8889" s="157">
        <f>IF('1a-Electricity'!$T$78="no","",ROUND(AD8889,4))</f>
        <v>0.83799999999999997</v>
      </c>
      <c r="AG8889" s="157">
        <f>IF('1a-Electricity'!$T$79="no","",ROUND(AD8889,4))</f>
        <v>0.83799999999999997</v>
      </c>
      <c r="BL8889" s="157">
        <f t="shared" si="294"/>
        <v>0.83700000000000063</v>
      </c>
      <c r="BM8889" s="157">
        <f>IF('1b-NaturalGas'!$T$87="no","",ROUND(BL8889,4))</f>
        <v>0.83699999999999997</v>
      </c>
      <c r="BN8889" s="157">
        <f>IF('1b-NaturalGas'!$T$88="no","",ROUND(BL8889,4))</f>
        <v>0.83699999999999997</v>
      </c>
      <c r="BO8889" s="157">
        <f>IF('1b-NaturalGas'!$T$89="no","",ROUND(BL8889,4))</f>
        <v>0.83699999999999997</v>
      </c>
      <c r="BP8889" s="157">
        <f>IF('1b-NaturalGas'!$T$90="no","not applicable (based on previous answers)",ROUND(BL8889,4))</f>
        <v>0.83699999999999997</v>
      </c>
      <c r="BQ8889" s="157">
        <f>IF('1b-NaturalGas'!$T$91="no","not applicable (based on previous answers)",ROUND(BL8889,4))</f>
        <v>0.83699999999999997</v>
      </c>
    </row>
    <row r="8890" spans="30:69" x14ac:dyDescent="0.25">
      <c r="AD8890" s="157">
        <f t="shared" si="293"/>
        <v>0.83900000000000063</v>
      </c>
      <c r="AE8890" s="157">
        <f>IF('1a-Electricity'!$T$77="no","",ROUND(AD8890,4))</f>
        <v>0.83899999999999997</v>
      </c>
      <c r="AF8890" s="157">
        <f>IF('1a-Electricity'!$T$78="no","",ROUND(AD8890,4))</f>
        <v>0.83899999999999997</v>
      </c>
      <c r="AG8890" s="157">
        <f>IF('1a-Electricity'!$T$79="no","",ROUND(AD8890,4))</f>
        <v>0.83899999999999997</v>
      </c>
      <c r="BL8890" s="157">
        <f t="shared" si="294"/>
        <v>0.83800000000000063</v>
      </c>
      <c r="BM8890" s="157">
        <f>IF('1b-NaturalGas'!$T$87="no","",ROUND(BL8890,4))</f>
        <v>0.83799999999999997</v>
      </c>
      <c r="BN8890" s="157">
        <f>IF('1b-NaturalGas'!$T$88="no","",ROUND(BL8890,4))</f>
        <v>0.83799999999999997</v>
      </c>
      <c r="BO8890" s="157">
        <f>IF('1b-NaturalGas'!$T$89="no","",ROUND(BL8890,4))</f>
        <v>0.83799999999999997</v>
      </c>
      <c r="BP8890" s="157">
        <f>IF('1b-NaturalGas'!$T$90="no","not applicable (based on previous answers)",ROUND(BL8890,4))</f>
        <v>0.83799999999999997</v>
      </c>
      <c r="BQ8890" s="157">
        <f>IF('1b-NaturalGas'!$T$91="no","not applicable (based on previous answers)",ROUND(BL8890,4))</f>
        <v>0.83799999999999997</v>
      </c>
    </row>
    <row r="8891" spans="30:69" x14ac:dyDescent="0.25">
      <c r="AD8891" s="157">
        <f t="shared" si="293"/>
        <v>0.84000000000000064</v>
      </c>
      <c r="AE8891" s="157">
        <f>IF('1a-Electricity'!$T$77="no","",ROUND(AD8891,4))</f>
        <v>0.84</v>
      </c>
      <c r="AF8891" s="157">
        <f>IF('1a-Electricity'!$T$78="no","",ROUND(AD8891,4))</f>
        <v>0.84</v>
      </c>
      <c r="AG8891" s="157">
        <f>IF('1a-Electricity'!$T$79="no","",ROUND(AD8891,4))</f>
        <v>0.84</v>
      </c>
      <c r="BL8891" s="157">
        <f t="shared" si="294"/>
        <v>0.83900000000000063</v>
      </c>
      <c r="BM8891" s="157">
        <f>IF('1b-NaturalGas'!$T$87="no","",ROUND(BL8891,4))</f>
        <v>0.83899999999999997</v>
      </c>
      <c r="BN8891" s="157">
        <f>IF('1b-NaturalGas'!$T$88="no","",ROUND(BL8891,4))</f>
        <v>0.83899999999999997</v>
      </c>
      <c r="BO8891" s="157">
        <f>IF('1b-NaturalGas'!$T$89="no","",ROUND(BL8891,4))</f>
        <v>0.83899999999999997</v>
      </c>
      <c r="BP8891" s="157">
        <f>IF('1b-NaturalGas'!$T$90="no","not applicable (based on previous answers)",ROUND(BL8891,4))</f>
        <v>0.83899999999999997</v>
      </c>
      <c r="BQ8891" s="157">
        <f>IF('1b-NaturalGas'!$T$91="no","not applicable (based on previous answers)",ROUND(BL8891,4))</f>
        <v>0.83899999999999997</v>
      </c>
    </row>
    <row r="8892" spans="30:69" x14ac:dyDescent="0.25">
      <c r="AD8892" s="157">
        <f t="shared" si="293"/>
        <v>0.84100000000000064</v>
      </c>
      <c r="AE8892" s="157">
        <f>IF('1a-Electricity'!$T$77="no","",ROUND(AD8892,4))</f>
        <v>0.84099999999999997</v>
      </c>
      <c r="AF8892" s="157">
        <f>IF('1a-Electricity'!$T$78="no","",ROUND(AD8892,4))</f>
        <v>0.84099999999999997</v>
      </c>
      <c r="AG8892" s="157">
        <f>IF('1a-Electricity'!$T$79="no","",ROUND(AD8892,4))</f>
        <v>0.84099999999999997</v>
      </c>
      <c r="BL8892" s="157">
        <f t="shared" si="294"/>
        <v>0.84000000000000064</v>
      </c>
      <c r="BM8892" s="157">
        <f>IF('1b-NaturalGas'!$T$87="no","",ROUND(BL8892,4))</f>
        <v>0.84</v>
      </c>
      <c r="BN8892" s="157">
        <f>IF('1b-NaturalGas'!$T$88="no","",ROUND(BL8892,4))</f>
        <v>0.84</v>
      </c>
      <c r="BO8892" s="157">
        <f>IF('1b-NaturalGas'!$T$89="no","",ROUND(BL8892,4))</f>
        <v>0.84</v>
      </c>
      <c r="BP8892" s="157">
        <f>IF('1b-NaturalGas'!$T$90="no","not applicable (based on previous answers)",ROUND(BL8892,4))</f>
        <v>0.84</v>
      </c>
      <c r="BQ8892" s="157">
        <f>IF('1b-NaturalGas'!$T$91="no","not applicable (based on previous answers)",ROUND(BL8892,4))</f>
        <v>0.84</v>
      </c>
    </row>
    <row r="8893" spans="30:69" x14ac:dyDescent="0.25">
      <c r="AD8893" s="157">
        <f t="shared" si="293"/>
        <v>0.84200000000000064</v>
      </c>
      <c r="AE8893" s="157">
        <f>IF('1a-Electricity'!$T$77="no","",ROUND(AD8893,4))</f>
        <v>0.84199999999999997</v>
      </c>
      <c r="AF8893" s="157">
        <f>IF('1a-Electricity'!$T$78="no","",ROUND(AD8893,4))</f>
        <v>0.84199999999999997</v>
      </c>
      <c r="AG8893" s="157">
        <f>IF('1a-Electricity'!$T$79="no","",ROUND(AD8893,4))</f>
        <v>0.84199999999999997</v>
      </c>
      <c r="BL8893" s="157">
        <f t="shared" si="294"/>
        <v>0.84100000000000064</v>
      </c>
      <c r="BM8893" s="157">
        <f>IF('1b-NaturalGas'!$T$87="no","",ROUND(BL8893,4))</f>
        <v>0.84099999999999997</v>
      </c>
      <c r="BN8893" s="157">
        <f>IF('1b-NaturalGas'!$T$88="no","",ROUND(BL8893,4))</f>
        <v>0.84099999999999997</v>
      </c>
      <c r="BO8893" s="157">
        <f>IF('1b-NaturalGas'!$T$89="no","",ROUND(BL8893,4))</f>
        <v>0.84099999999999997</v>
      </c>
      <c r="BP8893" s="157">
        <f>IF('1b-NaturalGas'!$T$90="no","not applicable (based on previous answers)",ROUND(BL8893,4))</f>
        <v>0.84099999999999997</v>
      </c>
      <c r="BQ8893" s="157">
        <f>IF('1b-NaturalGas'!$T$91="no","not applicable (based on previous answers)",ROUND(BL8893,4))</f>
        <v>0.84099999999999997</v>
      </c>
    </row>
    <row r="8894" spans="30:69" x14ac:dyDescent="0.25">
      <c r="AD8894" s="157">
        <f t="shared" si="293"/>
        <v>0.84300000000000064</v>
      </c>
      <c r="AE8894" s="157">
        <f>IF('1a-Electricity'!$T$77="no","",ROUND(AD8894,4))</f>
        <v>0.84299999999999997</v>
      </c>
      <c r="AF8894" s="157">
        <f>IF('1a-Electricity'!$T$78="no","",ROUND(AD8894,4))</f>
        <v>0.84299999999999997</v>
      </c>
      <c r="AG8894" s="157">
        <f>IF('1a-Electricity'!$T$79="no","",ROUND(AD8894,4))</f>
        <v>0.84299999999999997</v>
      </c>
      <c r="BL8894" s="157">
        <f t="shared" si="294"/>
        <v>0.84200000000000064</v>
      </c>
      <c r="BM8894" s="157">
        <f>IF('1b-NaturalGas'!$T$87="no","",ROUND(BL8894,4))</f>
        <v>0.84199999999999997</v>
      </c>
      <c r="BN8894" s="157">
        <f>IF('1b-NaturalGas'!$T$88="no","",ROUND(BL8894,4))</f>
        <v>0.84199999999999997</v>
      </c>
      <c r="BO8894" s="157">
        <f>IF('1b-NaturalGas'!$T$89="no","",ROUND(BL8894,4))</f>
        <v>0.84199999999999997</v>
      </c>
      <c r="BP8894" s="157">
        <f>IF('1b-NaturalGas'!$T$90="no","not applicable (based on previous answers)",ROUND(BL8894,4))</f>
        <v>0.84199999999999997</v>
      </c>
      <c r="BQ8894" s="157">
        <f>IF('1b-NaturalGas'!$T$91="no","not applicable (based on previous answers)",ROUND(BL8894,4))</f>
        <v>0.84199999999999997</v>
      </c>
    </row>
    <row r="8895" spans="30:69" x14ac:dyDescent="0.25">
      <c r="AD8895" s="157">
        <f t="shared" si="293"/>
        <v>0.84400000000000064</v>
      </c>
      <c r="AE8895" s="157">
        <f>IF('1a-Electricity'!$T$77="no","",ROUND(AD8895,4))</f>
        <v>0.84399999999999997</v>
      </c>
      <c r="AF8895" s="157">
        <f>IF('1a-Electricity'!$T$78="no","",ROUND(AD8895,4))</f>
        <v>0.84399999999999997</v>
      </c>
      <c r="AG8895" s="157">
        <f>IF('1a-Electricity'!$T$79="no","",ROUND(AD8895,4))</f>
        <v>0.84399999999999997</v>
      </c>
      <c r="BL8895" s="157">
        <f t="shared" si="294"/>
        <v>0.84300000000000064</v>
      </c>
      <c r="BM8895" s="157">
        <f>IF('1b-NaturalGas'!$T$87="no","",ROUND(BL8895,4))</f>
        <v>0.84299999999999997</v>
      </c>
      <c r="BN8895" s="157">
        <f>IF('1b-NaturalGas'!$T$88="no","",ROUND(BL8895,4))</f>
        <v>0.84299999999999997</v>
      </c>
      <c r="BO8895" s="157">
        <f>IF('1b-NaturalGas'!$T$89="no","",ROUND(BL8895,4))</f>
        <v>0.84299999999999997</v>
      </c>
      <c r="BP8895" s="157">
        <f>IF('1b-NaturalGas'!$T$90="no","not applicable (based on previous answers)",ROUND(BL8895,4))</f>
        <v>0.84299999999999997</v>
      </c>
      <c r="BQ8895" s="157">
        <f>IF('1b-NaturalGas'!$T$91="no","not applicable (based on previous answers)",ROUND(BL8895,4))</f>
        <v>0.84299999999999997</v>
      </c>
    </row>
    <row r="8896" spans="30:69" x14ac:dyDescent="0.25">
      <c r="AD8896" s="157">
        <f t="shared" si="293"/>
        <v>0.84500000000000064</v>
      </c>
      <c r="AE8896" s="157">
        <f>IF('1a-Electricity'!$T$77="no","",ROUND(AD8896,4))</f>
        <v>0.84499999999999997</v>
      </c>
      <c r="AF8896" s="157">
        <f>IF('1a-Electricity'!$T$78="no","",ROUND(AD8896,4))</f>
        <v>0.84499999999999997</v>
      </c>
      <c r="AG8896" s="157">
        <f>IF('1a-Electricity'!$T$79="no","",ROUND(AD8896,4))</f>
        <v>0.84499999999999997</v>
      </c>
      <c r="BL8896" s="157">
        <f t="shared" si="294"/>
        <v>0.84400000000000064</v>
      </c>
      <c r="BM8896" s="157">
        <f>IF('1b-NaturalGas'!$T$87="no","",ROUND(BL8896,4))</f>
        <v>0.84399999999999997</v>
      </c>
      <c r="BN8896" s="157">
        <f>IF('1b-NaturalGas'!$T$88="no","",ROUND(BL8896,4))</f>
        <v>0.84399999999999997</v>
      </c>
      <c r="BO8896" s="157">
        <f>IF('1b-NaturalGas'!$T$89="no","",ROUND(BL8896,4))</f>
        <v>0.84399999999999997</v>
      </c>
      <c r="BP8896" s="157">
        <f>IF('1b-NaturalGas'!$T$90="no","not applicable (based on previous answers)",ROUND(BL8896,4))</f>
        <v>0.84399999999999997</v>
      </c>
      <c r="BQ8896" s="157">
        <f>IF('1b-NaturalGas'!$T$91="no","not applicable (based on previous answers)",ROUND(BL8896,4))</f>
        <v>0.84399999999999997</v>
      </c>
    </row>
    <row r="8897" spans="30:69" x14ac:dyDescent="0.25">
      <c r="AD8897" s="157">
        <f t="shared" si="293"/>
        <v>0.84600000000000064</v>
      </c>
      <c r="AE8897" s="157">
        <f>IF('1a-Electricity'!$T$77="no","",ROUND(AD8897,4))</f>
        <v>0.84599999999999997</v>
      </c>
      <c r="AF8897" s="157">
        <f>IF('1a-Electricity'!$T$78="no","",ROUND(AD8897,4))</f>
        <v>0.84599999999999997</v>
      </c>
      <c r="AG8897" s="157">
        <f>IF('1a-Electricity'!$T$79="no","",ROUND(AD8897,4))</f>
        <v>0.84599999999999997</v>
      </c>
      <c r="BL8897" s="157">
        <f t="shared" si="294"/>
        <v>0.84500000000000064</v>
      </c>
      <c r="BM8897" s="157">
        <f>IF('1b-NaturalGas'!$T$87="no","",ROUND(BL8897,4))</f>
        <v>0.84499999999999997</v>
      </c>
      <c r="BN8897" s="157">
        <f>IF('1b-NaturalGas'!$T$88="no","",ROUND(BL8897,4))</f>
        <v>0.84499999999999997</v>
      </c>
      <c r="BO8897" s="157">
        <f>IF('1b-NaturalGas'!$T$89="no","",ROUND(BL8897,4))</f>
        <v>0.84499999999999997</v>
      </c>
      <c r="BP8897" s="157">
        <f>IF('1b-NaturalGas'!$T$90="no","not applicable (based on previous answers)",ROUND(BL8897,4))</f>
        <v>0.84499999999999997</v>
      </c>
      <c r="BQ8897" s="157">
        <f>IF('1b-NaturalGas'!$T$91="no","not applicable (based on previous answers)",ROUND(BL8897,4))</f>
        <v>0.84499999999999997</v>
      </c>
    </row>
    <row r="8898" spans="30:69" x14ac:dyDescent="0.25">
      <c r="AD8898" s="157">
        <f t="shared" si="293"/>
        <v>0.84700000000000064</v>
      </c>
      <c r="AE8898" s="157">
        <f>IF('1a-Electricity'!$T$77="no","",ROUND(AD8898,4))</f>
        <v>0.84699999999999998</v>
      </c>
      <c r="AF8898" s="157">
        <f>IF('1a-Electricity'!$T$78="no","",ROUND(AD8898,4))</f>
        <v>0.84699999999999998</v>
      </c>
      <c r="AG8898" s="157">
        <f>IF('1a-Electricity'!$T$79="no","",ROUND(AD8898,4))</f>
        <v>0.84699999999999998</v>
      </c>
      <c r="BL8898" s="157">
        <f t="shared" si="294"/>
        <v>0.84600000000000064</v>
      </c>
      <c r="BM8898" s="157">
        <f>IF('1b-NaturalGas'!$T$87="no","",ROUND(BL8898,4))</f>
        <v>0.84599999999999997</v>
      </c>
      <c r="BN8898" s="157">
        <f>IF('1b-NaturalGas'!$T$88="no","",ROUND(BL8898,4))</f>
        <v>0.84599999999999997</v>
      </c>
      <c r="BO8898" s="157">
        <f>IF('1b-NaturalGas'!$T$89="no","",ROUND(BL8898,4))</f>
        <v>0.84599999999999997</v>
      </c>
      <c r="BP8898" s="157">
        <f>IF('1b-NaturalGas'!$T$90="no","not applicable (based on previous answers)",ROUND(BL8898,4))</f>
        <v>0.84599999999999997</v>
      </c>
      <c r="BQ8898" s="157">
        <f>IF('1b-NaturalGas'!$T$91="no","not applicable (based on previous answers)",ROUND(BL8898,4))</f>
        <v>0.84599999999999997</v>
      </c>
    </row>
    <row r="8899" spans="30:69" x14ac:dyDescent="0.25">
      <c r="AD8899" s="157">
        <f t="shared" si="293"/>
        <v>0.84800000000000064</v>
      </c>
      <c r="AE8899" s="157">
        <f>IF('1a-Electricity'!$T$77="no","",ROUND(AD8899,4))</f>
        <v>0.84799999999999998</v>
      </c>
      <c r="AF8899" s="157">
        <f>IF('1a-Electricity'!$T$78="no","",ROUND(AD8899,4))</f>
        <v>0.84799999999999998</v>
      </c>
      <c r="AG8899" s="157">
        <f>IF('1a-Electricity'!$T$79="no","",ROUND(AD8899,4))</f>
        <v>0.84799999999999998</v>
      </c>
      <c r="BL8899" s="157">
        <f t="shared" si="294"/>
        <v>0.84700000000000064</v>
      </c>
      <c r="BM8899" s="157">
        <f>IF('1b-NaturalGas'!$T$87="no","",ROUND(BL8899,4))</f>
        <v>0.84699999999999998</v>
      </c>
      <c r="BN8899" s="157">
        <f>IF('1b-NaturalGas'!$T$88="no","",ROUND(BL8899,4))</f>
        <v>0.84699999999999998</v>
      </c>
      <c r="BO8899" s="157">
        <f>IF('1b-NaturalGas'!$T$89="no","",ROUND(BL8899,4))</f>
        <v>0.84699999999999998</v>
      </c>
      <c r="BP8899" s="157">
        <f>IF('1b-NaturalGas'!$T$90="no","not applicable (based on previous answers)",ROUND(BL8899,4))</f>
        <v>0.84699999999999998</v>
      </c>
      <c r="BQ8899" s="157">
        <f>IF('1b-NaturalGas'!$T$91="no","not applicable (based on previous answers)",ROUND(BL8899,4))</f>
        <v>0.84699999999999998</v>
      </c>
    </row>
    <row r="8900" spans="30:69" x14ac:dyDescent="0.25">
      <c r="AD8900" s="157">
        <f t="shared" si="293"/>
        <v>0.84900000000000064</v>
      </c>
      <c r="AE8900" s="157">
        <f>IF('1a-Electricity'!$T$77="no","",ROUND(AD8900,4))</f>
        <v>0.84899999999999998</v>
      </c>
      <c r="AF8900" s="157">
        <f>IF('1a-Electricity'!$T$78="no","",ROUND(AD8900,4))</f>
        <v>0.84899999999999998</v>
      </c>
      <c r="AG8900" s="157">
        <f>IF('1a-Electricity'!$T$79="no","",ROUND(AD8900,4))</f>
        <v>0.84899999999999998</v>
      </c>
      <c r="BL8900" s="157">
        <f t="shared" si="294"/>
        <v>0.84800000000000064</v>
      </c>
      <c r="BM8900" s="157">
        <f>IF('1b-NaturalGas'!$T$87="no","",ROUND(BL8900,4))</f>
        <v>0.84799999999999998</v>
      </c>
      <c r="BN8900" s="157">
        <f>IF('1b-NaturalGas'!$T$88="no","",ROUND(BL8900,4))</f>
        <v>0.84799999999999998</v>
      </c>
      <c r="BO8900" s="157">
        <f>IF('1b-NaturalGas'!$T$89="no","",ROUND(BL8900,4))</f>
        <v>0.84799999999999998</v>
      </c>
      <c r="BP8900" s="157">
        <f>IF('1b-NaturalGas'!$T$90="no","not applicable (based on previous answers)",ROUND(BL8900,4))</f>
        <v>0.84799999999999998</v>
      </c>
      <c r="BQ8900" s="157">
        <f>IF('1b-NaturalGas'!$T$91="no","not applicable (based on previous answers)",ROUND(BL8900,4))</f>
        <v>0.84799999999999998</v>
      </c>
    </row>
    <row r="8901" spans="30:69" x14ac:dyDescent="0.25">
      <c r="AD8901" s="157">
        <f t="shared" si="293"/>
        <v>0.85000000000000064</v>
      </c>
      <c r="AE8901" s="157">
        <f>IF('1a-Electricity'!$T$77="no","",ROUND(AD8901,4))</f>
        <v>0.85</v>
      </c>
      <c r="AF8901" s="157">
        <f>IF('1a-Electricity'!$T$78="no","",ROUND(AD8901,4))</f>
        <v>0.85</v>
      </c>
      <c r="AG8901" s="157">
        <f>IF('1a-Electricity'!$T$79="no","",ROUND(AD8901,4))</f>
        <v>0.85</v>
      </c>
      <c r="BL8901" s="157">
        <f t="shared" si="294"/>
        <v>0.84900000000000064</v>
      </c>
      <c r="BM8901" s="157">
        <f>IF('1b-NaturalGas'!$T$87="no","",ROUND(BL8901,4))</f>
        <v>0.84899999999999998</v>
      </c>
      <c r="BN8901" s="157">
        <f>IF('1b-NaturalGas'!$T$88="no","",ROUND(BL8901,4))</f>
        <v>0.84899999999999998</v>
      </c>
      <c r="BO8901" s="157">
        <f>IF('1b-NaturalGas'!$T$89="no","",ROUND(BL8901,4))</f>
        <v>0.84899999999999998</v>
      </c>
      <c r="BP8901" s="157">
        <f>IF('1b-NaturalGas'!$T$90="no","not applicable (based on previous answers)",ROUND(BL8901,4))</f>
        <v>0.84899999999999998</v>
      </c>
      <c r="BQ8901" s="157">
        <f>IF('1b-NaturalGas'!$T$91="no","not applicable (based on previous answers)",ROUND(BL8901,4))</f>
        <v>0.84899999999999998</v>
      </c>
    </row>
    <row r="8902" spans="30:69" x14ac:dyDescent="0.25">
      <c r="AD8902" s="157">
        <f t="shared" si="293"/>
        <v>0.85100000000000064</v>
      </c>
      <c r="AE8902" s="157">
        <f>IF('1a-Electricity'!$T$77="no","",ROUND(AD8902,4))</f>
        <v>0.85099999999999998</v>
      </c>
      <c r="AF8902" s="157">
        <f>IF('1a-Electricity'!$T$78="no","",ROUND(AD8902,4))</f>
        <v>0.85099999999999998</v>
      </c>
      <c r="AG8902" s="157">
        <f>IF('1a-Electricity'!$T$79="no","",ROUND(AD8902,4))</f>
        <v>0.85099999999999998</v>
      </c>
      <c r="BL8902" s="157">
        <f t="shared" si="294"/>
        <v>0.85000000000000064</v>
      </c>
      <c r="BM8902" s="157">
        <f>IF('1b-NaturalGas'!$T$87="no","",ROUND(BL8902,4))</f>
        <v>0.85</v>
      </c>
      <c r="BN8902" s="157">
        <f>IF('1b-NaturalGas'!$T$88="no","",ROUND(BL8902,4))</f>
        <v>0.85</v>
      </c>
      <c r="BO8902" s="157">
        <f>IF('1b-NaturalGas'!$T$89="no","",ROUND(BL8902,4))</f>
        <v>0.85</v>
      </c>
      <c r="BP8902" s="157">
        <f>IF('1b-NaturalGas'!$T$90="no","not applicable (based on previous answers)",ROUND(BL8902,4))</f>
        <v>0.85</v>
      </c>
      <c r="BQ8902" s="157">
        <f>IF('1b-NaturalGas'!$T$91="no","not applicable (based on previous answers)",ROUND(BL8902,4))</f>
        <v>0.85</v>
      </c>
    </row>
    <row r="8903" spans="30:69" x14ac:dyDescent="0.25">
      <c r="AD8903" s="157">
        <f t="shared" si="293"/>
        <v>0.85200000000000065</v>
      </c>
      <c r="AE8903" s="157">
        <f>IF('1a-Electricity'!$T$77="no","",ROUND(AD8903,4))</f>
        <v>0.85199999999999998</v>
      </c>
      <c r="AF8903" s="157">
        <f>IF('1a-Electricity'!$T$78="no","",ROUND(AD8903,4))</f>
        <v>0.85199999999999998</v>
      </c>
      <c r="AG8903" s="157">
        <f>IF('1a-Electricity'!$T$79="no","",ROUND(AD8903,4))</f>
        <v>0.85199999999999998</v>
      </c>
      <c r="BL8903" s="157">
        <f t="shared" si="294"/>
        <v>0.85100000000000064</v>
      </c>
      <c r="BM8903" s="157">
        <f>IF('1b-NaturalGas'!$T$87="no","",ROUND(BL8903,4))</f>
        <v>0.85099999999999998</v>
      </c>
      <c r="BN8903" s="157">
        <f>IF('1b-NaturalGas'!$T$88="no","",ROUND(BL8903,4))</f>
        <v>0.85099999999999998</v>
      </c>
      <c r="BO8903" s="157">
        <f>IF('1b-NaturalGas'!$T$89="no","",ROUND(BL8903,4))</f>
        <v>0.85099999999999998</v>
      </c>
      <c r="BP8903" s="157">
        <f>IF('1b-NaturalGas'!$T$90="no","not applicable (based on previous answers)",ROUND(BL8903,4))</f>
        <v>0.85099999999999998</v>
      </c>
      <c r="BQ8903" s="157">
        <f>IF('1b-NaturalGas'!$T$91="no","not applicable (based on previous answers)",ROUND(BL8903,4))</f>
        <v>0.85099999999999998</v>
      </c>
    </row>
    <row r="8904" spans="30:69" x14ac:dyDescent="0.25">
      <c r="AD8904" s="157">
        <f t="shared" si="293"/>
        <v>0.85300000000000065</v>
      </c>
      <c r="AE8904" s="157">
        <f>IF('1a-Electricity'!$T$77="no","",ROUND(AD8904,4))</f>
        <v>0.85299999999999998</v>
      </c>
      <c r="AF8904" s="157">
        <f>IF('1a-Electricity'!$T$78="no","",ROUND(AD8904,4))</f>
        <v>0.85299999999999998</v>
      </c>
      <c r="AG8904" s="157">
        <f>IF('1a-Electricity'!$T$79="no","",ROUND(AD8904,4))</f>
        <v>0.85299999999999998</v>
      </c>
      <c r="BL8904" s="157">
        <f t="shared" si="294"/>
        <v>0.85200000000000065</v>
      </c>
      <c r="BM8904" s="157">
        <f>IF('1b-NaturalGas'!$T$87="no","",ROUND(BL8904,4))</f>
        <v>0.85199999999999998</v>
      </c>
      <c r="BN8904" s="157">
        <f>IF('1b-NaturalGas'!$T$88="no","",ROUND(BL8904,4))</f>
        <v>0.85199999999999998</v>
      </c>
      <c r="BO8904" s="157">
        <f>IF('1b-NaturalGas'!$T$89="no","",ROUND(BL8904,4))</f>
        <v>0.85199999999999998</v>
      </c>
      <c r="BP8904" s="157">
        <f>IF('1b-NaturalGas'!$T$90="no","not applicable (based on previous answers)",ROUND(BL8904,4))</f>
        <v>0.85199999999999998</v>
      </c>
      <c r="BQ8904" s="157">
        <f>IF('1b-NaturalGas'!$T$91="no","not applicable (based on previous answers)",ROUND(BL8904,4))</f>
        <v>0.85199999999999998</v>
      </c>
    </row>
    <row r="8905" spans="30:69" x14ac:dyDescent="0.25">
      <c r="AD8905" s="157">
        <f t="shared" si="293"/>
        <v>0.85400000000000065</v>
      </c>
      <c r="AE8905" s="157">
        <f>IF('1a-Electricity'!$T$77="no","",ROUND(AD8905,4))</f>
        <v>0.85399999999999998</v>
      </c>
      <c r="AF8905" s="157">
        <f>IF('1a-Electricity'!$T$78="no","",ROUND(AD8905,4))</f>
        <v>0.85399999999999998</v>
      </c>
      <c r="AG8905" s="157">
        <f>IF('1a-Electricity'!$T$79="no","",ROUND(AD8905,4))</f>
        <v>0.85399999999999998</v>
      </c>
      <c r="BL8905" s="157">
        <f t="shared" si="294"/>
        <v>0.85300000000000065</v>
      </c>
      <c r="BM8905" s="157">
        <f>IF('1b-NaturalGas'!$T$87="no","",ROUND(BL8905,4))</f>
        <v>0.85299999999999998</v>
      </c>
      <c r="BN8905" s="157">
        <f>IF('1b-NaturalGas'!$T$88="no","",ROUND(BL8905,4))</f>
        <v>0.85299999999999998</v>
      </c>
      <c r="BO8905" s="157">
        <f>IF('1b-NaturalGas'!$T$89="no","",ROUND(BL8905,4))</f>
        <v>0.85299999999999998</v>
      </c>
      <c r="BP8905" s="157">
        <f>IF('1b-NaturalGas'!$T$90="no","not applicable (based on previous answers)",ROUND(BL8905,4))</f>
        <v>0.85299999999999998</v>
      </c>
      <c r="BQ8905" s="157">
        <f>IF('1b-NaturalGas'!$T$91="no","not applicable (based on previous answers)",ROUND(BL8905,4))</f>
        <v>0.85299999999999998</v>
      </c>
    </row>
    <row r="8906" spans="30:69" x14ac:dyDescent="0.25">
      <c r="AD8906" s="157">
        <f t="shared" si="293"/>
        <v>0.85500000000000065</v>
      </c>
      <c r="AE8906" s="157">
        <f>IF('1a-Electricity'!$T$77="no","",ROUND(AD8906,4))</f>
        <v>0.85499999999999998</v>
      </c>
      <c r="AF8906" s="157">
        <f>IF('1a-Electricity'!$T$78="no","",ROUND(AD8906,4))</f>
        <v>0.85499999999999998</v>
      </c>
      <c r="AG8906" s="157">
        <f>IF('1a-Electricity'!$T$79="no","",ROUND(AD8906,4))</f>
        <v>0.85499999999999998</v>
      </c>
      <c r="BL8906" s="157">
        <f t="shared" si="294"/>
        <v>0.85400000000000065</v>
      </c>
      <c r="BM8906" s="157">
        <f>IF('1b-NaturalGas'!$T$87="no","",ROUND(BL8906,4))</f>
        <v>0.85399999999999998</v>
      </c>
      <c r="BN8906" s="157">
        <f>IF('1b-NaturalGas'!$T$88="no","",ROUND(BL8906,4))</f>
        <v>0.85399999999999998</v>
      </c>
      <c r="BO8906" s="157">
        <f>IF('1b-NaturalGas'!$T$89="no","",ROUND(BL8906,4))</f>
        <v>0.85399999999999998</v>
      </c>
      <c r="BP8906" s="157">
        <f>IF('1b-NaturalGas'!$T$90="no","not applicable (based on previous answers)",ROUND(BL8906,4))</f>
        <v>0.85399999999999998</v>
      </c>
      <c r="BQ8906" s="157">
        <f>IF('1b-NaturalGas'!$T$91="no","not applicable (based on previous answers)",ROUND(BL8906,4))</f>
        <v>0.85399999999999998</v>
      </c>
    </row>
    <row r="8907" spans="30:69" x14ac:dyDescent="0.25">
      <c r="AD8907" s="157">
        <f t="shared" si="293"/>
        <v>0.85600000000000065</v>
      </c>
      <c r="AE8907" s="157">
        <f>IF('1a-Electricity'!$T$77="no","",ROUND(AD8907,4))</f>
        <v>0.85599999999999998</v>
      </c>
      <c r="AF8907" s="157">
        <f>IF('1a-Electricity'!$T$78="no","",ROUND(AD8907,4))</f>
        <v>0.85599999999999998</v>
      </c>
      <c r="AG8907" s="157">
        <f>IF('1a-Electricity'!$T$79="no","",ROUND(AD8907,4))</f>
        <v>0.85599999999999998</v>
      </c>
      <c r="BL8907" s="157">
        <f t="shared" si="294"/>
        <v>0.85500000000000065</v>
      </c>
      <c r="BM8907" s="157">
        <f>IF('1b-NaturalGas'!$T$87="no","",ROUND(BL8907,4))</f>
        <v>0.85499999999999998</v>
      </c>
      <c r="BN8907" s="157">
        <f>IF('1b-NaturalGas'!$T$88="no","",ROUND(BL8907,4))</f>
        <v>0.85499999999999998</v>
      </c>
      <c r="BO8907" s="157">
        <f>IF('1b-NaturalGas'!$T$89="no","",ROUND(BL8907,4))</f>
        <v>0.85499999999999998</v>
      </c>
      <c r="BP8907" s="157">
        <f>IF('1b-NaturalGas'!$T$90="no","not applicable (based on previous answers)",ROUND(BL8907,4))</f>
        <v>0.85499999999999998</v>
      </c>
      <c r="BQ8907" s="157">
        <f>IF('1b-NaturalGas'!$T$91="no","not applicable (based on previous answers)",ROUND(BL8907,4))</f>
        <v>0.85499999999999998</v>
      </c>
    </row>
    <row r="8908" spans="30:69" x14ac:dyDescent="0.25">
      <c r="AD8908" s="157">
        <f t="shared" si="293"/>
        <v>0.85700000000000065</v>
      </c>
      <c r="AE8908" s="157">
        <f>IF('1a-Electricity'!$T$77="no","",ROUND(AD8908,4))</f>
        <v>0.85699999999999998</v>
      </c>
      <c r="AF8908" s="157">
        <f>IF('1a-Electricity'!$T$78="no","",ROUND(AD8908,4))</f>
        <v>0.85699999999999998</v>
      </c>
      <c r="AG8908" s="157">
        <f>IF('1a-Electricity'!$T$79="no","",ROUND(AD8908,4))</f>
        <v>0.85699999999999998</v>
      </c>
      <c r="BL8908" s="157">
        <f t="shared" si="294"/>
        <v>0.85600000000000065</v>
      </c>
      <c r="BM8908" s="157">
        <f>IF('1b-NaturalGas'!$T$87="no","",ROUND(BL8908,4))</f>
        <v>0.85599999999999998</v>
      </c>
      <c r="BN8908" s="157">
        <f>IF('1b-NaturalGas'!$T$88="no","",ROUND(BL8908,4))</f>
        <v>0.85599999999999998</v>
      </c>
      <c r="BO8908" s="157">
        <f>IF('1b-NaturalGas'!$T$89="no","",ROUND(BL8908,4))</f>
        <v>0.85599999999999998</v>
      </c>
      <c r="BP8908" s="157">
        <f>IF('1b-NaturalGas'!$T$90="no","not applicable (based on previous answers)",ROUND(BL8908,4))</f>
        <v>0.85599999999999998</v>
      </c>
      <c r="BQ8908" s="157">
        <f>IF('1b-NaturalGas'!$T$91="no","not applicable (based on previous answers)",ROUND(BL8908,4))</f>
        <v>0.85599999999999998</v>
      </c>
    </row>
    <row r="8909" spans="30:69" x14ac:dyDescent="0.25">
      <c r="AD8909" s="157">
        <f t="shared" si="293"/>
        <v>0.85800000000000065</v>
      </c>
      <c r="AE8909" s="157">
        <f>IF('1a-Electricity'!$T$77="no","",ROUND(AD8909,4))</f>
        <v>0.85799999999999998</v>
      </c>
      <c r="AF8909" s="157">
        <f>IF('1a-Electricity'!$T$78="no","",ROUND(AD8909,4))</f>
        <v>0.85799999999999998</v>
      </c>
      <c r="AG8909" s="157">
        <f>IF('1a-Electricity'!$T$79="no","",ROUND(AD8909,4))</f>
        <v>0.85799999999999998</v>
      </c>
      <c r="BL8909" s="157">
        <f t="shared" si="294"/>
        <v>0.85700000000000065</v>
      </c>
      <c r="BM8909" s="157">
        <f>IF('1b-NaturalGas'!$T$87="no","",ROUND(BL8909,4))</f>
        <v>0.85699999999999998</v>
      </c>
      <c r="BN8909" s="157">
        <f>IF('1b-NaturalGas'!$T$88="no","",ROUND(BL8909,4))</f>
        <v>0.85699999999999998</v>
      </c>
      <c r="BO8909" s="157">
        <f>IF('1b-NaturalGas'!$T$89="no","",ROUND(BL8909,4))</f>
        <v>0.85699999999999998</v>
      </c>
      <c r="BP8909" s="157">
        <f>IF('1b-NaturalGas'!$T$90="no","not applicable (based on previous answers)",ROUND(BL8909,4))</f>
        <v>0.85699999999999998</v>
      </c>
      <c r="BQ8909" s="157">
        <f>IF('1b-NaturalGas'!$T$91="no","not applicable (based on previous answers)",ROUND(BL8909,4))</f>
        <v>0.85699999999999998</v>
      </c>
    </row>
    <row r="8910" spans="30:69" x14ac:dyDescent="0.25">
      <c r="AD8910" s="157">
        <f t="shared" si="293"/>
        <v>0.85900000000000065</v>
      </c>
      <c r="AE8910" s="157">
        <f>IF('1a-Electricity'!$T$77="no","",ROUND(AD8910,4))</f>
        <v>0.85899999999999999</v>
      </c>
      <c r="AF8910" s="157">
        <f>IF('1a-Electricity'!$T$78="no","",ROUND(AD8910,4))</f>
        <v>0.85899999999999999</v>
      </c>
      <c r="AG8910" s="157">
        <f>IF('1a-Electricity'!$T$79="no","",ROUND(AD8910,4))</f>
        <v>0.85899999999999999</v>
      </c>
      <c r="BL8910" s="157">
        <f t="shared" si="294"/>
        <v>0.85800000000000065</v>
      </c>
      <c r="BM8910" s="157">
        <f>IF('1b-NaturalGas'!$T$87="no","",ROUND(BL8910,4))</f>
        <v>0.85799999999999998</v>
      </c>
      <c r="BN8910" s="157">
        <f>IF('1b-NaturalGas'!$T$88="no","",ROUND(BL8910,4))</f>
        <v>0.85799999999999998</v>
      </c>
      <c r="BO8910" s="157">
        <f>IF('1b-NaturalGas'!$T$89="no","",ROUND(BL8910,4))</f>
        <v>0.85799999999999998</v>
      </c>
      <c r="BP8910" s="157">
        <f>IF('1b-NaturalGas'!$T$90="no","not applicable (based on previous answers)",ROUND(BL8910,4))</f>
        <v>0.85799999999999998</v>
      </c>
      <c r="BQ8910" s="157">
        <f>IF('1b-NaturalGas'!$T$91="no","not applicable (based on previous answers)",ROUND(BL8910,4))</f>
        <v>0.85799999999999998</v>
      </c>
    </row>
    <row r="8911" spans="30:69" x14ac:dyDescent="0.25">
      <c r="AD8911" s="157">
        <f t="shared" si="293"/>
        <v>0.86000000000000065</v>
      </c>
      <c r="AE8911" s="157">
        <f>IF('1a-Electricity'!$T$77="no","",ROUND(AD8911,4))</f>
        <v>0.86</v>
      </c>
      <c r="AF8911" s="157">
        <f>IF('1a-Electricity'!$T$78="no","",ROUND(AD8911,4))</f>
        <v>0.86</v>
      </c>
      <c r="AG8911" s="157">
        <f>IF('1a-Electricity'!$T$79="no","",ROUND(AD8911,4))</f>
        <v>0.86</v>
      </c>
      <c r="BL8911" s="157">
        <f t="shared" si="294"/>
        <v>0.85900000000000065</v>
      </c>
      <c r="BM8911" s="157">
        <f>IF('1b-NaturalGas'!$T$87="no","",ROUND(BL8911,4))</f>
        <v>0.85899999999999999</v>
      </c>
      <c r="BN8911" s="157">
        <f>IF('1b-NaturalGas'!$T$88="no","",ROUND(BL8911,4))</f>
        <v>0.85899999999999999</v>
      </c>
      <c r="BO8911" s="157">
        <f>IF('1b-NaturalGas'!$T$89="no","",ROUND(BL8911,4))</f>
        <v>0.85899999999999999</v>
      </c>
      <c r="BP8911" s="157">
        <f>IF('1b-NaturalGas'!$T$90="no","not applicable (based on previous answers)",ROUND(BL8911,4))</f>
        <v>0.85899999999999999</v>
      </c>
      <c r="BQ8911" s="157">
        <f>IF('1b-NaturalGas'!$T$91="no","not applicable (based on previous answers)",ROUND(BL8911,4))</f>
        <v>0.85899999999999999</v>
      </c>
    </row>
    <row r="8912" spans="30:69" x14ac:dyDescent="0.25">
      <c r="AD8912" s="157">
        <f t="shared" si="293"/>
        <v>0.86100000000000065</v>
      </c>
      <c r="AE8912" s="157">
        <f>IF('1a-Electricity'!$T$77="no","",ROUND(AD8912,4))</f>
        <v>0.86099999999999999</v>
      </c>
      <c r="AF8912" s="157">
        <f>IF('1a-Electricity'!$T$78="no","",ROUND(AD8912,4))</f>
        <v>0.86099999999999999</v>
      </c>
      <c r="AG8912" s="157">
        <f>IF('1a-Electricity'!$T$79="no","",ROUND(AD8912,4))</f>
        <v>0.86099999999999999</v>
      </c>
      <c r="BL8912" s="157">
        <f t="shared" si="294"/>
        <v>0.86000000000000065</v>
      </c>
      <c r="BM8912" s="157">
        <f>IF('1b-NaturalGas'!$T$87="no","",ROUND(BL8912,4))</f>
        <v>0.86</v>
      </c>
      <c r="BN8912" s="157">
        <f>IF('1b-NaturalGas'!$T$88="no","",ROUND(BL8912,4))</f>
        <v>0.86</v>
      </c>
      <c r="BO8912" s="157">
        <f>IF('1b-NaturalGas'!$T$89="no","",ROUND(BL8912,4))</f>
        <v>0.86</v>
      </c>
      <c r="BP8912" s="157">
        <f>IF('1b-NaturalGas'!$T$90="no","not applicable (based on previous answers)",ROUND(BL8912,4))</f>
        <v>0.86</v>
      </c>
      <c r="BQ8912" s="157">
        <f>IF('1b-NaturalGas'!$T$91="no","not applicable (based on previous answers)",ROUND(BL8912,4))</f>
        <v>0.86</v>
      </c>
    </row>
    <row r="8913" spans="30:69" x14ac:dyDescent="0.25">
      <c r="AD8913" s="157">
        <f t="shared" si="293"/>
        <v>0.86200000000000065</v>
      </c>
      <c r="AE8913" s="157">
        <f>IF('1a-Electricity'!$T$77="no","",ROUND(AD8913,4))</f>
        <v>0.86199999999999999</v>
      </c>
      <c r="AF8913" s="157">
        <f>IF('1a-Electricity'!$T$78="no","",ROUND(AD8913,4))</f>
        <v>0.86199999999999999</v>
      </c>
      <c r="AG8913" s="157">
        <f>IF('1a-Electricity'!$T$79="no","",ROUND(AD8913,4))</f>
        <v>0.86199999999999999</v>
      </c>
      <c r="BL8913" s="157">
        <f t="shared" si="294"/>
        <v>0.86100000000000065</v>
      </c>
      <c r="BM8913" s="157">
        <f>IF('1b-NaturalGas'!$T$87="no","",ROUND(BL8913,4))</f>
        <v>0.86099999999999999</v>
      </c>
      <c r="BN8913" s="157">
        <f>IF('1b-NaturalGas'!$T$88="no","",ROUND(BL8913,4))</f>
        <v>0.86099999999999999</v>
      </c>
      <c r="BO8913" s="157">
        <f>IF('1b-NaturalGas'!$T$89="no","",ROUND(BL8913,4))</f>
        <v>0.86099999999999999</v>
      </c>
      <c r="BP8913" s="157">
        <f>IF('1b-NaturalGas'!$T$90="no","not applicable (based on previous answers)",ROUND(BL8913,4))</f>
        <v>0.86099999999999999</v>
      </c>
      <c r="BQ8913" s="157">
        <f>IF('1b-NaturalGas'!$T$91="no","not applicable (based on previous answers)",ROUND(BL8913,4))</f>
        <v>0.86099999999999999</v>
      </c>
    </row>
    <row r="8914" spans="30:69" x14ac:dyDescent="0.25">
      <c r="AD8914" s="157">
        <f t="shared" si="293"/>
        <v>0.86300000000000066</v>
      </c>
      <c r="AE8914" s="157">
        <f>IF('1a-Electricity'!$T$77="no","",ROUND(AD8914,4))</f>
        <v>0.86299999999999999</v>
      </c>
      <c r="AF8914" s="157">
        <f>IF('1a-Electricity'!$T$78="no","",ROUND(AD8914,4))</f>
        <v>0.86299999999999999</v>
      </c>
      <c r="AG8914" s="157">
        <f>IF('1a-Electricity'!$T$79="no","",ROUND(AD8914,4))</f>
        <v>0.86299999999999999</v>
      </c>
      <c r="BL8914" s="157">
        <f t="shared" si="294"/>
        <v>0.86200000000000065</v>
      </c>
      <c r="BM8914" s="157">
        <f>IF('1b-NaturalGas'!$T$87="no","",ROUND(BL8914,4))</f>
        <v>0.86199999999999999</v>
      </c>
      <c r="BN8914" s="157">
        <f>IF('1b-NaturalGas'!$T$88="no","",ROUND(BL8914,4))</f>
        <v>0.86199999999999999</v>
      </c>
      <c r="BO8914" s="157">
        <f>IF('1b-NaturalGas'!$T$89="no","",ROUND(BL8914,4))</f>
        <v>0.86199999999999999</v>
      </c>
      <c r="BP8914" s="157">
        <f>IF('1b-NaturalGas'!$T$90="no","not applicable (based on previous answers)",ROUND(BL8914,4))</f>
        <v>0.86199999999999999</v>
      </c>
      <c r="BQ8914" s="157">
        <f>IF('1b-NaturalGas'!$T$91="no","not applicable (based on previous answers)",ROUND(BL8914,4))</f>
        <v>0.86199999999999999</v>
      </c>
    </row>
    <row r="8915" spans="30:69" x14ac:dyDescent="0.25">
      <c r="AD8915" s="157">
        <f t="shared" si="293"/>
        <v>0.86400000000000066</v>
      </c>
      <c r="AE8915" s="157">
        <f>IF('1a-Electricity'!$T$77="no","",ROUND(AD8915,4))</f>
        <v>0.86399999999999999</v>
      </c>
      <c r="AF8915" s="157">
        <f>IF('1a-Electricity'!$T$78="no","",ROUND(AD8915,4))</f>
        <v>0.86399999999999999</v>
      </c>
      <c r="AG8915" s="157">
        <f>IF('1a-Electricity'!$T$79="no","",ROUND(AD8915,4))</f>
        <v>0.86399999999999999</v>
      </c>
      <c r="BL8915" s="157">
        <f t="shared" si="294"/>
        <v>0.86300000000000066</v>
      </c>
      <c r="BM8915" s="157">
        <f>IF('1b-NaturalGas'!$T$87="no","",ROUND(BL8915,4))</f>
        <v>0.86299999999999999</v>
      </c>
      <c r="BN8915" s="157">
        <f>IF('1b-NaturalGas'!$T$88="no","",ROUND(BL8915,4))</f>
        <v>0.86299999999999999</v>
      </c>
      <c r="BO8915" s="157">
        <f>IF('1b-NaturalGas'!$T$89="no","",ROUND(BL8915,4))</f>
        <v>0.86299999999999999</v>
      </c>
      <c r="BP8915" s="157">
        <f>IF('1b-NaturalGas'!$T$90="no","not applicable (based on previous answers)",ROUND(BL8915,4))</f>
        <v>0.86299999999999999</v>
      </c>
      <c r="BQ8915" s="157">
        <f>IF('1b-NaturalGas'!$T$91="no","not applicable (based on previous answers)",ROUND(BL8915,4))</f>
        <v>0.86299999999999999</v>
      </c>
    </row>
    <row r="8916" spans="30:69" x14ac:dyDescent="0.25">
      <c r="AD8916" s="157">
        <f t="shared" si="293"/>
        <v>0.86500000000000066</v>
      </c>
      <c r="AE8916" s="157">
        <f>IF('1a-Electricity'!$T$77="no","",ROUND(AD8916,4))</f>
        <v>0.86499999999999999</v>
      </c>
      <c r="AF8916" s="157">
        <f>IF('1a-Electricity'!$T$78="no","",ROUND(AD8916,4))</f>
        <v>0.86499999999999999</v>
      </c>
      <c r="AG8916" s="157">
        <f>IF('1a-Electricity'!$T$79="no","",ROUND(AD8916,4))</f>
        <v>0.86499999999999999</v>
      </c>
      <c r="BL8916" s="157">
        <f t="shared" si="294"/>
        <v>0.86400000000000066</v>
      </c>
      <c r="BM8916" s="157">
        <f>IF('1b-NaturalGas'!$T$87="no","",ROUND(BL8916,4))</f>
        <v>0.86399999999999999</v>
      </c>
      <c r="BN8916" s="157">
        <f>IF('1b-NaturalGas'!$T$88="no","",ROUND(BL8916,4))</f>
        <v>0.86399999999999999</v>
      </c>
      <c r="BO8916" s="157">
        <f>IF('1b-NaturalGas'!$T$89="no","",ROUND(BL8916,4))</f>
        <v>0.86399999999999999</v>
      </c>
      <c r="BP8916" s="157">
        <f>IF('1b-NaturalGas'!$T$90="no","not applicable (based on previous answers)",ROUND(BL8916,4))</f>
        <v>0.86399999999999999</v>
      </c>
      <c r="BQ8916" s="157">
        <f>IF('1b-NaturalGas'!$T$91="no","not applicable (based on previous answers)",ROUND(BL8916,4))</f>
        <v>0.86399999999999999</v>
      </c>
    </row>
    <row r="8917" spans="30:69" x14ac:dyDescent="0.25">
      <c r="AD8917" s="157">
        <f t="shared" si="293"/>
        <v>0.86600000000000066</v>
      </c>
      <c r="AE8917" s="157">
        <f>IF('1a-Electricity'!$T$77="no","",ROUND(AD8917,4))</f>
        <v>0.86599999999999999</v>
      </c>
      <c r="AF8917" s="157">
        <f>IF('1a-Electricity'!$T$78="no","",ROUND(AD8917,4))</f>
        <v>0.86599999999999999</v>
      </c>
      <c r="AG8917" s="157">
        <f>IF('1a-Electricity'!$T$79="no","",ROUND(AD8917,4))</f>
        <v>0.86599999999999999</v>
      </c>
      <c r="BL8917" s="157">
        <f t="shared" si="294"/>
        <v>0.86500000000000066</v>
      </c>
      <c r="BM8917" s="157">
        <f>IF('1b-NaturalGas'!$T$87="no","",ROUND(BL8917,4))</f>
        <v>0.86499999999999999</v>
      </c>
      <c r="BN8917" s="157">
        <f>IF('1b-NaturalGas'!$T$88="no","",ROUND(BL8917,4))</f>
        <v>0.86499999999999999</v>
      </c>
      <c r="BO8917" s="157">
        <f>IF('1b-NaturalGas'!$T$89="no","",ROUND(BL8917,4))</f>
        <v>0.86499999999999999</v>
      </c>
      <c r="BP8917" s="157">
        <f>IF('1b-NaturalGas'!$T$90="no","not applicable (based on previous answers)",ROUND(BL8917,4))</f>
        <v>0.86499999999999999</v>
      </c>
      <c r="BQ8917" s="157">
        <f>IF('1b-NaturalGas'!$T$91="no","not applicable (based on previous answers)",ROUND(BL8917,4))</f>
        <v>0.86499999999999999</v>
      </c>
    </row>
    <row r="8918" spans="30:69" x14ac:dyDescent="0.25">
      <c r="AD8918" s="157">
        <f t="shared" si="293"/>
        <v>0.86700000000000066</v>
      </c>
      <c r="AE8918" s="157">
        <f>IF('1a-Electricity'!$T$77="no","",ROUND(AD8918,4))</f>
        <v>0.86699999999999999</v>
      </c>
      <c r="AF8918" s="157">
        <f>IF('1a-Electricity'!$T$78="no","",ROUND(AD8918,4))</f>
        <v>0.86699999999999999</v>
      </c>
      <c r="AG8918" s="157">
        <f>IF('1a-Electricity'!$T$79="no","",ROUND(AD8918,4))</f>
        <v>0.86699999999999999</v>
      </c>
      <c r="BL8918" s="157">
        <f t="shared" si="294"/>
        <v>0.86600000000000066</v>
      </c>
      <c r="BM8918" s="157">
        <f>IF('1b-NaturalGas'!$T$87="no","",ROUND(BL8918,4))</f>
        <v>0.86599999999999999</v>
      </c>
      <c r="BN8918" s="157">
        <f>IF('1b-NaturalGas'!$T$88="no","",ROUND(BL8918,4))</f>
        <v>0.86599999999999999</v>
      </c>
      <c r="BO8918" s="157">
        <f>IF('1b-NaturalGas'!$T$89="no","",ROUND(BL8918,4))</f>
        <v>0.86599999999999999</v>
      </c>
      <c r="BP8918" s="157">
        <f>IF('1b-NaturalGas'!$T$90="no","not applicable (based on previous answers)",ROUND(BL8918,4))</f>
        <v>0.86599999999999999</v>
      </c>
      <c r="BQ8918" s="157">
        <f>IF('1b-NaturalGas'!$T$91="no","not applicable (based on previous answers)",ROUND(BL8918,4))</f>
        <v>0.86599999999999999</v>
      </c>
    </row>
    <row r="8919" spans="30:69" x14ac:dyDescent="0.25">
      <c r="AD8919" s="157">
        <f t="shared" si="293"/>
        <v>0.86800000000000066</v>
      </c>
      <c r="AE8919" s="157">
        <f>IF('1a-Electricity'!$T$77="no","",ROUND(AD8919,4))</f>
        <v>0.86799999999999999</v>
      </c>
      <c r="AF8919" s="157">
        <f>IF('1a-Electricity'!$T$78="no","",ROUND(AD8919,4))</f>
        <v>0.86799999999999999</v>
      </c>
      <c r="AG8919" s="157">
        <f>IF('1a-Electricity'!$T$79="no","",ROUND(AD8919,4))</f>
        <v>0.86799999999999999</v>
      </c>
      <c r="BL8919" s="157">
        <f t="shared" si="294"/>
        <v>0.86700000000000066</v>
      </c>
      <c r="BM8919" s="157">
        <f>IF('1b-NaturalGas'!$T$87="no","",ROUND(BL8919,4))</f>
        <v>0.86699999999999999</v>
      </c>
      <c r="BN8919" s="157">
        <f>IF('1b-NaturalGas'!$T$88="no","",ROUND(BL8919,4))</f>
        <v>0.86699999999999999</v>
      </c>
      <c r="BO8919" s="157">
        <f>IF('1b-NaturalGas'!$T$89="no","",ROUND(BL8919,4))</f>
        <v>0.86699999999999999</v>
      </c>
      <c r="BP8919" s="157">
        <f>IF('1b-NaturalGas'!$T$90="no","not applicable (based on previous answers)",ROUND(BL8919,4))</f>
        <v>0.86699999999999999</v>
      </c>
      <c r="BQ8919" s="157">
        <f>IF('1b-NaturalGas'!$T$91="no","not applicable (based on previous answers)",ROUND(BL8919,4))</f>
        <v>0.86699999999999999</v>
      </c>
    </row>
    <row r="8920" spans="30:69" x14ac:dyDescent="0.25">
      <c r="AD8920" s="157">
        <f t="shared" si="293"/>
        <v>0.86900000000000066</v>
      </c>
      <c r="AE8920" s="157">
        <f>IF('1a-Electricity'!$T$77="no","",ROUND(AD8920,4))</f>
        <v>0.86899999999999999</v>
      </c>
      <c r="AF8920" s="157">
        <f>IF('1a-Electricity'!$T$78="no","",ROUND(AD8920,4))</f>
        <v>0.86899999999999999</v>
      </c>
      <c r="AG8920" s="157">
        <f>IF('1a-Electricity'!$T$79="no","",ROUND(AD8920,4))</f>
        <v>0.86899999999999999</v>
      </c>
      <c r="BL8920" s="157">
        <f t="shared" si="294"/>
        <v>0.86800000000000066</v>
      </c>
      <c r="BM8920" s="157">
        <f>IF('1b-NaturalGas'!$T$87="no","",ROUND(BL8920,4))</f>
        <v>0.86799999999999999</v>
      </c>
      <c r="BN8920" s="157">
        <f>IF('1b-NaturalGas'!$T$88="no","",ROUND(BL8920,4))</f>
        <v>0.86799999999999999</v>
      </c>
      <c r="BO8920" s="157">
        <f>IF('1b-NaturalGas'!$T$89="no","",ROUND(BL8920,4))</f>
        <v>0.86799999999999999</v>
      </c>
      <c r="BP8920" s="157">
        <f>IF('1b-NaturalGas'!$T$90="no","not applicable (based on previous answers)",ROUND(BL8920,4))</f>
        <v>0.86799999999999999</v>
      </c>
      <c r="BQ8920" s="157">
        <f>IF('1b-NaturalGas'!$T$91="no","not applicable (based on previous answers)",ROUND(BL8920,4))</f>
        <v>0.86799999999999999</v>
      </c>
    </row>
    <row r="8921" spans="30:69" x14ac:dyDescent="0.25">
      <c r="AD8921" s="157">
        <f t="shared" si="293"/>
        <v>0.87000000000000066</v>
      </c>
      <c r="AE8921" s="157">
        <f>IF('1a-Electricity'!$T$77="no","",ROUND(AD8921,4))</f>
        <v>0.87</v>
      </c>
      <c r="AF8921" s="157">
        <f>IF('1a-Electricity'!$T$78="no","",ROUND(AD8921,4))</f>
        <v>0.87</v>
      </c>
      <c r="AG8921" s="157">
        <f>IF('1a-Electricity'!$T$79="no","",ROUND(AD8921,4))</f>
        <v>0.87</v>
      </c>
      <c r="BL8921" s="157">
        <f t="shared" si="294"/>
        <v>0.86900000000000066</v>
      </c>
      <c r="BM8921" s="157">
        <f>IF('1b-NaturalGas'!$T$87="no","",ROUND(BL8921,4))</f>
        <v>0.86899999999999999</v>
      </c>
      <c r="BN8921" s="157">
        <f>IF('1b-NaturalGas'!$T$88="no","",ROUND(BL8921,4))</f>
        <v>0.86899999999999999</v>
      </c>
      <c r="BO8921" s="157">
        <f>IF('1b-NaturalGas'!$T$89="no","",ROUND(BL8921,4))</f>
        <v>0.86899999999999999</v>
      </c>
      <c r="BP8921" s="157">
        <f>IF('1b-NaturalGas'!$T$90="no","not applicable (based on previous answers)",ROUND(BL8921,4))</f>
        <v>0.86899999999999999</v>
      </c>
      <c r="BQ8921" s="157">
        <f>IF('1b-NaturalGas'!$T$91="no","not applicable (based on previous answers)",ROUND(BL8921,4))</f>
        <v>0.86899999999999999</v>
      </c>
    </row>
    <row r="8922" spans="30:69" x14ac:dyDescent="0.25">
      <c r="AD8922" s="157">
        <f t="shared" si="293"/>
        <v>0.87100000000000066</v>
      </c>
      <c r="AE8922" s="157">
        <f>IF('1a-Electricity'!$T$77="no","",ROUND(AD8922,4))</f>
        <v>0.871</v>
      </c>
      <c r="AF8922" s="157">
        <f>IF('1a-Electricity'!$T$78="no","",ROUND(AD8922,4))</f>
        <v>0.871</v>
      </c>
      <c r="AG8922" s="157">
        <f>IF('1a-Electricity'!$T$79="no","",ROUND(AD8922,4))</f>
        <v>0.871</v>
      </c>
      <c r="BL8922" s="157">
        <f t="shared" si="294"/>
        <v>0.87000000000000066</v>
      </c>
      <c r="BM8922" s="157">
        <f>IF('1b-NaturalGas'!$T$87="no","",ROUND(BL8922,4))</f>
        <v>0.87</v>
      </c>
      <c r="BN8922" s="157">
        <f>IF('1b-NaturalGas'!$T$88="no","",ROUND(BL8922,4))</f>
        <v>0.87</v>
      </c>
      <c r="BO8922" s="157">
        <f>IF('1b-NaturalGas'!$T$89="no","",ROUND(BL8922,4))</f>
        <v>0.87</v>
      </c>
      <c r="BP8922" s="157">
        <f>IF('1b-NaturalGas'!$T$90="no","not applicable (based on previous answers)",ROUND(BL8922,4))</f>
        <v>0.87</v>
      </c>
      <c r="BQ8922" s="157">
        <f>IF('1b-NaturalGas'!$T$91="no","not applicable (based on previous answers)",ROUND(BL8922,4))</f>
        <v>0.87</v>
      </c>
    </row>
    <row r="8923" spans="30:69" x14ac:dyDescent="0.25">
      <c r="AD8923" s="157">
        <f t="shared" si="293"/>
        <v>0.87200000000000066</v>
      </c>
      <c r="AE8923" s="157">
        <f>IF('1a-Electricity'!$T$77="no","",ROUND(AD8923,4))</f>
        <v>0.872</v>
      </c>
      <c r="AF8923" s="157">
        <f>IF('1a-Electricity'!$T$78="no","",ROUND(AD8923,4))</f>
        <v>0.872</v>
      </c>
      <c r="AG8923" s="157">
        <f>IF('1a-Electricity'!$T$79="no","",ROUND(AD8923,4))</f>
        <v>0.872</v>
      </c>
      <c r="BL8923" s="157">
        <f t="shared" si="294"/>
        <v>0.87100000000000066</v>
      </c>
      <c r="BM8923" s="157">
        <f>IF('1b-NaturalGas'!$T$87="no","",ROUND(BL8923,4))</f>
        <v>0.871</v>
      </c>
      <c r="BN8923" s="157">
        <f>IF('1b-NaturalGas'!$T$88="no","",ROUND(BL8923,4))</f>
        <v>0.871</v>
      </c>
      <c r="BO8923" s="157">
        <f>IF('1b-NaturalGas'!$T$89="no","",ROUND(BL8923,4))</f>
        <v>0.871</v>
      </c>
      <c r="BP8923" s="157">
        <f>IF('1b-NaturalGas'!$T$90="no","not applicable (based on previous answers)",ROUND(BL8923,4))</f>
        <v>0.871</v>
      </c>
      <c r="BQ8923" s="157">
        <f>IF('1b-NaturalGas'!$T$91="no","not applicable (based on previous answers)",ROUND(BL8923,4))</f>
        <v>0.871</v>
      </c>
    </row>
    <row r="8924" spans="30:69" x14ac:dyDescent="0.25">
      <c r="AD8924" s="157">
        <f t="shared" si="293"/>
        <v>0.87300000000000066</v>
      </c>
      <c r="AE8924" s="157">
        <f>IF('1a-Electricity'!$T$77="no","",ROUND(AD8924,4))</f>
        <v>0.873</v>
      </c>
      <c r="AF8924" s="157">
        <f>IF('1a-Electricity'!$T$78="no","",ROUND(AD8924,4))</f>
        <v>0.873</v>
      </c>
      <c r="AG8924" s="157">
        <f>IF('1a-Electricity'!$T$79="no","",ROUND(AD8924,4))</f>
        <v>0.873</v>
      </c>
      <c r="BL8924" s="157">
        <f t="shared" si="294"/>
        <v>0.87200000000000066</v>
      </c>
      <c r="BM8924" s="157">
        <f>IF('1b-NaturalGas'!$T$87="no","",ROUND(BL8924,4))</f>
        <v>0.872</v>
      </c>
      <c r="BN8924" s="157">
        <f>IF('1b-NaturalGas'!$T$88="no","",ROUND(BL8924,4))</f>
        <v>0.872</v>
      </c>
      <c r="BO8924" s="157">
        <f>IF('1b-NaturalGas'!$T$89="no","",ROUND(BL8924,4))</f>
        <v>0.872</v>
      </c>
      <c r="BP8924" s="157">
        <f>IF('1b-NaturalGas'!$T$90="no","not applicable (based on previous answers)",ROUND(BL8924,4))</f>
        <v>0.872</v>
      </c>
      <c r="BQ8924" s="157">
        <f>IF('1b-NaturalGas'!$T$91="no","not applicable (based on previous answers)",ROUND(BL8924,4))</f>
        <v>0.872</v>
      </c>
    </row>
    <row r="8925" spans="30:69" x14ac:dyDescent="0.25">
      <c r="AD8925" s="157">
        <f t="shared" si="293"/>
        <v>0.87400000000000067</v>
      </c>
      <c r="AE8925" s="157">
        <f>IF('1a-Electricity'!$T$77="no","",ROUND(AD8925,4))</f>
        <v>0.874</v>
      </c>
      <c r="AF8925" s="157">
        <f>IF('1a-Electricity'!$T$78="no","",ROUND(AD8925,4))</f>
        <v>0.874</v>
      </c>
      <c r="AG8925" s="157">
        <f>IF('1a-Electricity'!$T$79="no","",ROUND(AD8925,4))</f>
        <v>0.874</v>
      </c>
      <c r="BL8925" s="157">
        <f t="shared" si="294"/>
        <v>0.87300000000000066</v>
      </c>
      <c r="BM8925" s="157">
        <f>IF('1b-NaturalGas'!$T$87="no","",ROUND(BL8925,4))</f>
        <v>0.873</v>
      </c>
      <c r="BN8925" s="157">
        <f>IF('1b-NaturalGas'!$T$88="no","",ROUND(BL8925,4))</f>
        <v>0.873</v>
      </c>
      <c r="BO8925" s="157">
        <f>IF('1b-NaturalGas'!$T$89="no","",ROUND(BL8925,4))</f>
        <v>0.873</v>
      </c>
      <c r="BP8925" s="157">
        <f>IF('1b-NaturalGas'!$T$90="no","not applicable (based on previous answers)",ROUND(BL8925,4))</f>
        <v>0.873</v>
      </c>
      <c r="BQ8925" s="157">
        <f>IF('1b-NaturalGas'!$T$91="no","not applicable (based on previous answers)",ROUND(BL8925,4))</f>
        <v>0.873</v>
      </c>
    </row>
    <row r="8926" spans="30:69" x14ac:dyDescent="0.25">
      <c r="AD8926" s="157">
        <f t="shared" si="293"/>
        <v>0.87500000000000067</v>
      </c>
      <c r="AE8926" s="157">
        <f>IF('1a-Electricity'!$T$77="no","",ROUND(AD8926,4))</f>
        <v>0.875</v>
      </c>
      <c r="AF8926" s="157">
        <f>IF('1a-Electricity'!$T$78="no","",ROUND(AD8926,4))</f>
        <v>0.875</v>
      </c>
      <c r="AG8926" s="157">
        <f>IF('1a-Electricity'!$T$79="no","",ROUND(AD8926,4))</f>
        <v>0.875</v>
      </c>
      <c r="BL8926" s="157">
        <f t="shared" si="294"/>
        <v>0.87400000000000067</v>
      </c>
      <c r="BM8926" s="157">
        <f>IF('1b-NaturalGas'!$T$87="no","",ROUND(BL8926,4))</f>
        <v>0.874</v>
      </c>
      <c r="BN8926" s="157">
        <f>IF('1b-NaturalGas'!$T$88="no","",ROUND(BL8926,4))</f>
        <v>0.874</v>
      </c>
      <c r="BO8926" s="157">
        <f>IF('1b-NaturalGas'!$T$89="no","",ROUND(BL8926,4))</f>
        <v>0.874</v>
      </c>
      <c r="BP8926" s="157">
        <f>IF('1b-NaturalGas'!$T$90="no","not applicable (based on previous answers)",ROUND(BL8926,4))</f>
        <v>0.874</v>
      </c>
      <c r="BQ8926" s="157">
        <f>IF('1b-NaturalGas'!$T$91="no","not applicable (based on previous answers)",ROUND(BL8926,4))</f>
        <v>0.874</v>
      </c>
    </row>
    <row r="8927" spans="30:69" x14ac:dyDescent="0.25">
      <c r="AD8927" s="157">
        <f t="shared" si="293"/>
        <v>0.87600000000000067</v>
      </c>
      <c r="AE8927" s="157">
        <f>IF('1a-Electricity'!$T$77="no","",ROUND(AD8927,4))</f>
        <v>0.876</v>
      </c>
      <c r="AF8927" s="157">
        <f>IF('1a-Electricity'!$T$78="no","",ROUND(AD8927,4))</f>
        <v>0.876</v>
      </c>
      <c r="AG8927" s="157">
        <f>IF('1a-Electricity'!$T$79="no","",ROUND(AD8927,4))</f>
        <v>0.876</v>
      </c>
      <c r="BL8927" s="157">
        <f t="shared" si="294"/>
        <v>0.87500000000000067</v>
      </c>
      <c r="BM8927" s="157">
        <f>IF('1b-NaturalGas'!$T$87="no","",ROUND(BL8927,4))</f>
        <v>0.875</v>
      </c>
      <c r="BN8927" s="157">
        <f>IF('1b-NaturalGas'!$T$88="no","",ROUND(BL8927,4))</f>
        <v>0.875</v>
      </c>
      <c r="BO8927" s="157">
        <f>IF('1b-NaturalGas'!$T$89="no","",ROUND(BL8927,4))</f>
        <v>0.875</v>
      </c>
      <c r="BP8927" s="157">
        <f>IF('1b-NaturalGas'!$T$90="no","not applicable (based on previous answers)",ROUND(BL8927,4))</f>
        <v>0.875</v>
      </c>
      <c r="BQ8927" s="157">
        <f>IF('1b-NaturalGas'!$T$91="no","not applicable (based on previous answers)",ROUND(BL8927,4))</f>
        <v>0.875</v>
      </c>
    </row>
    <row r="8928" spans="30:69" x14ac:dyDescent="0.25">
      <c r="AD8928" s="157">
        <f t="shared" si="293"/>
        <v>0.87700000000000067</v>
      </c>
      <c r="AE8928" s="157">
        <f>IF('1a-Electricity'!$T$77="no","",ROUND(AD8928,4))</f>
        <v>0.877</v>
      </c>
      <c r="AF8928" s="157">
        <f>IF('1a-Electricity'!$T$78="no","",ROUND(AD8928,4))</f>
        <v>0.877</v>
      </c>
      <c r="AG8928" s="157">
        <f>IF('1a-Electricity'!$T$79="no","",ROUND(AD8928,4))</f>
        <v>0.877</v>
      </c>
      <c r="BL8928" s="157">
        <f t="shared" si="294"/>
        <v>0.87600000000000067</v>
      </c>
      <c r="BM8928" s="157">
        <f>IF('1b-NaturalGas'!$T$87="no","",ROUND(BL8928,4))</f>
        <v>0.876</v>
      </c>
      <c r="BN8928" s="157">
        <f>IF('1b-NaturalGas'!$T$88="no","",ROUND(BL8928,4))</f>
        <v>0.876</v>
      </c>
      <c r="BO8928" s="157">
        <f>IF('1b-NaturalGas'!$T$89="no","",ROUND(BL8928,4))</f>
        <v>0.876</v>
      </c>
      <c r="BP8928" s="157">
        <f>IF('1b-NaturalGas'!$T$90="no","not applicable (based on previous answers)",ROUND(BL8928,4))</f>
        <v>0.876</v>
      </c>
      <c r="BQ8928" s="157">
        <f>IF('1b-NaturalGas'!$T$91="no","not applicable (based on previous answers)",ROUND(BL8928,4))</f>
        <v>0.876</v>
      </c>
    </row>
    <row r="8929" spans="30:69" x14ac:dyDescent="0.25">
      <c r="AD8929" s="157">
        <f t="shared" si="293"/>
        <v>0.87800000000000067</v>
      </c>
      <c r="AE8929" s="157">
        <f>IF('1a-Electricity'!$T$77="no","",ROUND(AD8929,4))</f>
        <v>0.878</v>
      </c>
      <c r="AF8929" s="157">
        <f>IF('1a-Electricity'!$T$78="no","",ROUND(AD8929,4))</f>
        <v>0.878</v>
      </c>
      <c r="AG8929" s="157">
        <f>IF('1a-Electricity'!$T$79="no","",ROUND(AD8929,4))</f>
        <v>0.878</v>
      </c>
      <c r="BL8929" s="157">
        <f t="shared" si="294"/>
        <v>0.87700000000000067</v>
      </c>
      <c r="BM8929" s="157">
        <f>IF('1b-NaturalGas'!$T$87="no","",ROUND(BL8929,4))</f>
        <v>0.877</v>
      </c>
      <c r="BN8929" s="157">
        <f>IF('1b-NaturalGas'!$T$88="no","",ROUND(BL8929,4))</f>
        <v>0.877</v>
      </c>
      <c r="BO8929" s="157">
        <f>IF('1b-NaturalGas'!$T$89="no","",ROUND(BL8929,4))</f>
        <v>0.877</v>
      </c>
      <c r="BP8929" s="157">
        <f>IF('1b-NaturalGas'!$T$90="no","not applicable (based on previous answers)",ROUND(BL8929,4))</f>
        <v>0.877</v>
      </c>
      <c r="BQ8929" s="157">
        <f>IF('1b-NaturalGas'!$T$91="no","not applicable (based on previous answers)",ROUND(BL8929,4))</f>
        <v>0.877</v>
      </c>
    </row>
    <row r="8930" spans="30:69" x14ac:dyDescent="0.25">
      <c r="AD8930" s="157">
        <f t="shared" si="293"/>
        <v>0.87900000000000067</v>
      </c>
      <c r="AE8930" s="157">
        <f>IF('1a-Electricity'!$T$77="no","",ROUND(AD8930,4))</f>
        <v>0.879</v>
      </c>
      <c r="AF8930" s="157">
        <f>IF('1a-Electricity'!$T$78="no","",ROUND(AD8930,4))</f>
        <v>0.879</v>
      </c>
      <c r="AG8930" s="157">
        <f>IF('1a-Electricity'!$T$79="no","",ROUND(AD8930,4))</f>
        <v>0.879</v>
      </c>
      <c r="BL8930" s="157">
        <f t="shared" si="294"/>
        <v>0.87800000000000067</v>
      </c>
      <c r="BM8930" s="157">
        <f>IF('1b-NaturalGas'!$T$87="no","",ROUND(BL8930,4))</f>
        <v>0.878</v>
      </c>
      <c r="BN8930" s="157">
        <f>IF('1b-NaturalGas'!$T$88="no","",ROUND(BL8930,4))</f>
        <v>0.878</v>
      </c>
      <c r="BO8930" s="157">
        <f>IF('1b-NaturalGas'!$T$89="no","",ROUND(BL8930,4))</f>
        <v>0.878</v>
      </c>
      <c r="BP8930" s="157">
        <f>IF('1b-NaturalGas'!$T$90="no","not applicable (based on previous answers)",ROUND(BL8930,4))</f>
        <v>0.878</v>
      </c>
      <c r="BQ8930" s="157">
        <f>IF('1b-NaturalGas'!$T$91="no","not applicable (based on previous answers)",ROUND(BL8930,4))</f>
        <v>0.878</v>
      </c>
    </row>
    <row r="8931" spans="30:69" x14ac:dyDescent="0.25">
      <c r="AD8931" s="157">
        <f t="shared" si="293"/>
        <v>0.88000000000000067</v>
      </c>
      <c r="AE8931" s="157">
        <f>IF('1a-Electricity'!$T$77="no","",ROUND(AD8931,4))</f>
        <v>0.88</v>
      </c>
      <c r="AF8931" s="157">
        <f>IF('1a-Electricity'!$T$78="no","",ROUND(AD8931,4))</f>
        <v>0.88</v>
      </c>
      <c r="AG8931" s="157">
        <f>IF('1a-Electricity'!$T$79="no","",ROUND(AD8931,4))</f>
        <v>0.88</v>
      </c>
      <c r="BL8931" s="157">
        <f t="shared" si="294"/>
        <v>0.87900000000000067</v>
      </c>
      <c r="BM8931" s="157">
        <f>IF('1b-NaturalGas'!$T$87="no","",ROUND(BL8931,4))</f>
        <v>0.879</v>
      </c>
      <c r="BN8931" s="157">
        <f>IF('1b-NaturalGas'!$T$88="no","",ROUND(BL8931,4))</f>
        <v>0.879</v>
      </c>
      <c r="BO8931" s="157">
        <f>IF('1b-NaturalGas'!$T$89="no","",ROUND(BL8931,4))</f>
        <v>0.879</v>
      </c>
      <c r="BP8931" s="157">
        <f>IF('1b-NaturalGas'!$T$90="no","not applicable (based on previous answers)",ROUND(BL8931,4))</f>
        <v>0.879</v>
      </c>
      <c r="BQ8931" s="157">
        <f>IF('1b-NaturalGas'!$T$91="no","not applicable (based on previous answers)",ROUND(BL8931,4))</f>
        <v>0.879</v>
      </c>
    </row>
    <row r="8932" spans="30:69" x14ac:dyDescent="0.25">
      <c r="AD8932" s="157">
        <f t="shared" si="293"/>
        <v>0.88100000000000067</v>
      </c>
      <c r="AE8932" s="157">
        <f>IF('1a-Electricity'!$T$77="no","",ROUND(AD8932,4))</f>
        <v>0.88100000000000001</v>
      </c>
      <c r="AF8932" s="157">
        <f>IF('1a-Electricity'!$T$78="no","",ROUND(AD8932,4))</f>
        <v>0.88100000000000001</v>
      </c>
      <c r="AG8932" s="157">
        <f>IF('1a-Electricity'!$T$79="no","",ROUND(AD8932,4))</f>
        <v>0.88100000000000001</v>
      </c>
      <c r="BL8932" s="157">
        <f t="shared" si="294"/>
        <v>0.88000000000000067</v>
      </c>
      <c r="BM8932" s="157">
        <f>IF('1b-NaturalGas'!$T$87="no","",ROUND(BL8932,4))</f>
        <v>0.88</v>
      </c>
      <c r="BN8932" s="157">
        <f>IF('1b-NaturalGas'!$T$88="no","",ROUND(BL8932,4))</f>
        <v>0.88</v>
      </c>
      <c r="BO8932" s="157">
        <f>IF('1b-NaturalGas'!$T$89="no","",ROUND(BL8932,4))</f>
        <v>0.88</v>
      </c>
      <c r="BP8932" s="157">
        <f>IF('1b-NaturalGas'!$T$90="no","not applicable (based on previous answers)",ROUND(BL8932,4))</f>
        <v>0.88</v>
      </c>
      <c r="BQ8932" s="157">
        <f>IF('1b-NaturalGas'!$T$91="no","not applicable (based on previous answers)",ROUND(BL8932,4))</f>
        <v>0.88</v>
      </c>
    </row>
    <row r="8933" spans="30:69" x14ac:dyDescent="0.25">
      <c r="AD8933" s="157">
        <f t="shared" si="293"/>
        <v>0.88200000000000067</v>
      </c>
      <c r="AE8933" s="157">
        <f>IF('1a-Electricity'!$T$77="no","",ROUND(AD8933,4))</f>
        <v>0.88200000000000001</v>
      </c>
      <c r="AF8933" s="157">
        <f>IF('1a-Electricity'!$T$78="no","",ROUND(AD8933,4))</f>
        <v>0.88200000000000001</v>
      </c>
      <c r="AG8933" s="157">
        <f>IF('1a-Electricity'!$T$79="no","",ROUND(AD8933,4))</f>
        <v>0.88200000000000001</v>
      </c>
      <c r="BL8933" s="157">
        <f t="shared" si="294"/>
        <v>0.88100000000000067</v>
      </c>
      <c r="BM8933" s="157">
        <f>IF('1b-NaturalGas'!$T$87="no","",ROUND(BL8933,4))</f>
        <v>0.88100000000000001</v>
      </c>
      <c r="BN8933" s="157">
        <f>IF('1b-NaturalGas'!$T$88="no","",ROUND(BL8933,4))</f>
        <v>0.88100000000000001</v>
      </c>
      <c r="BO8933" s="157">
        <f>IF('1b-NaturalGas'!$T$89="no","",ROUND(BL8933,4))</f>
        <v>0.88100000000000001</v>
      </c>
      <c r="BP8933" s="157">
        <f>IF('1b-NaturalGas'!$T$90="no","not applicable (based on previous answers)",ROUND(BL8933,4))</f>
        <v>0.88100000000000001</v>
      </c>
      <c r="BQ8933" s="157">
        <f>IF('1b-NaturalGas'!$T$91="no","not applicable (based on previous answers)",ROUND(BL8933,4))</f>
        <v>0.88100000000000001</v>
      </c>
    </row>
    <row r="8934" spans="30:69" x14ac:dyDescent="0.25">
      <c r="AD8934" s="157">
        <f t="shared" si="293"/>
        <v>0.88300000000000067</v>
      </c>
      <c r="AE8934" s="157">
        <f>IF('1a-Electricity'!$T$77="no","",ROUND(AD8934,4))</f>
        <v>0.88300000000000001</v>
      </c>
      <c r="AF8934" s="157">
        <f>IF('1a-Electricity'!$T$78="no","",ROUND(AD8934,4))</f>
        <v>0.88300000000000001</v>
      </c>
      <c r="AG8934" s="157">
        <f>IF('1a-Electricity'!$T$79="no","",ROUND(AD8934,4))</f>
        <v>0.88300000000000001</v>
      </c>
      <c r="BL8934" s="157">
        <f t="shared" si="294"/>
        <v>0.88200000000000067</v>
      </c>
      <c r="BM8934" s="157">
        <f>IF('1b-NaturalGas'!$T$87="no","",ROUND(BL8934,4))</f>
        <v>0.88200000000000001</v>
      </c>
      <c r="BN8934" s="157">
        <f>IF('1b-NaturalGas'!$T$88="no","",ROUND(BL8934,4))</f>
        <v>0.88200000000000001</v>
      </c>
      <c r="BO8934" s="157">
        <f>IF('1b-NaturalGas'!$T$89="no","",ROUND(BL8934,4))</f>
        <v>0.88200000000000001</v>
      </c>
      <c r="BP8934" s="157">
        <f>IF('1b-NaturalGas'!$T$90="no","not applicable (based on previous answers)",ROUND(BL8934,4))</f>
        <v>0.88200000000000001</v>
      </c>
      <c r="BQ8934" s="157">
        <f>IF('1b-NaturalGas'!$T$91="no","not applicable (based on previous answers)",ROUND(BL8934,4))</f>
        <v>0.88200000000000001</v>
      </c>
    </row>
    <row r="8935" spans="30:69" x14ac:dyDescent="0.25">
      <c r="AD8935" s="157">
        <f t="shared" si="293"/>
        <v>0.88400000000000067</v>
      </c>
      <c r="AE8935" s="157">
        <f>IF('1a-Electricity'!$T$77="no","",ROUND(AD8935,4))</f>
        <v>0.88400000000000001</v>
      </c>
      <c r="AF8935" s="157">
        <f>IF('1a-Electricity'!$T$78="no","",ROUND(AD8935,4))</f>
        <v>0.88400000000000001</v>
      </c>
      <c r="AG8935" s="157">
        <f>IF('1a-Electricity'!$T$79="no","",ROUND(AD8935,4))</f>
        <v>0.88400000000000001</v>
      </c>
      <c r="BL8935" s="157">
        <f t="shared" si="294"/>
        <v>0.88300000000000067</v>
      </c>
      <c r="BM8935" s="157">
        <f>IF('1b-NaturalGas'!$T$87="no","",ROUND(BL8935,4))</f>
        <v>0.88300000000000001</v>
      </c>
      <c r="BN8935" s="157">
        <f>IF('1b-NaturalGas'!$T$88="no","",ROUND(BL8935,4))</f>
        <v>0.88300000000000001</v>
      </c>
      <c r="BO8935" s="157">
        <f>IF('1b-NaturalGas'!$T$89="no","",ROUND(BL8935,4))</f>
        <v>0.88300000000000001</v>
      </c>
      <c r="BP8935" s="157">
        <f>IF('1b-NaturalGas'!$T$90="no","not applicable (based on previous answers)",ROUND(BL8935,4))</f>
        <v>0.88300000000000001</v>
      </c>
      <c r="BQ8935" s="157">
        <f>IF('1b-NaturalGas'!$T$91="no","not applicable (based on previous answers)",ROUND(BL8935,4))</f>
        <v>0.88300000000000001</v>
      </c>
    </row>
    <row r="8936" spans="30:69" x14ac:dyDescent="0.25">
      <c r="AD8936" s="157">
        <f t="shared" si="293"/>
        <v>0.88500000000000068</v>
      </c>
      <c r="AE8936" s="157">
        <f>IF('1a-Electricity'!$T$77="no","",ROUND(AD8936,4))</f>
        <v>0.88500000000000001</v>
      </c>
      <c r="AF8936" s="157">
        <f>IF('1a-Electricity'!$T$78="no","",ROUND(AD8936,4))</f>
        <v>0.88500000000000001</v>
      </c>
      <c r="AG8936" s="157">
        <f>IF('1a-Electricity'!$T$79="no","",ROUND(AD8936,4))</f>
        <v>0.88500000000000001</v>
      </c>
      <c r="BL8936" s="157">
        <f t="shared" si="294"/>
        <v>0.88400000000000067</v>
      </c>
      <c r="BM8936" s="157">
        <f>IF('1b-NaturalGas'!$T$87="no","",ROUND(BL8936,4))</f>
        <v>0.88400000000000001</v>
      </c>
      <c r="BN8936" s="157">
        <f>IF('1b-NaturalGas'!$T$88="no","",ROUND(BL8936,4))</f>
        <v>0.88400000000000001</v>
      </c>
      <c r="BO8936" s="157">
        <f>IF('1b-NaturalGas'!$T$89="no","",ROUND(BL8936,4))</f>
        <v>0.88400000000000001</v>
      </c>
      <c r="BP8936" s="157">
        <f>IF('1b-NaturalGas'!$T$90="no","not applicable (based on previous answers)",ROUND(BL8936,4))</f>
        <v>0.88400000000000001</v>
      </c>
      <c r="BQ8936" s="157">
        <f>IF('1b-NaturalGas'!$T$91="no","not applicable (based on previous answers)",ROUND(BL8936,4))</f>
        <v>0.88400000000000001</v>
      </c>
    </row>
    <row r="8937" spans="30:69" x14ac:dyDescent="0.25">
      <c r="AD8937" s="157">
        <f t="shared" si="293"/>
        <v>0.88600000000000068</v>
      </c>
      <c r="AE8937" s="157">
        <f>IF('1a-Electricity'!$T$77="no","",ROUND(AD8937,4))</f>
        <v>0.88600000000000001</v>
      </c>
      <c r="AF8937" s="157">
        <f>IF('1a-Electricity'!$T$78="no","",ROUND(AD8937,4))</f>
        <v>0.88600000000000001</v>
      </c>
      <c r="AG8937" s="157">
        <f>IF('1a-Electricity'!$T$79="no","",ROUND(AD8937,4))</f>
        <v>0.88600000000000001</v>
      </c>
      <c r="BL8937" s="157">
        <f t="shared" si="294"/>
        <v>0.88500000000000068</v>
      </c>
      <c r="BM8937" s="157">
        <f>IF('1b-NaturalGas'!$T$87="no","",ROUND(BL8937,4))</f>
        <v>0.88500000000000001</v>
      </c>
      <c r="BN8937" s="157">
        <f>IF('1b-NaturalGas'!$T$88="no","",ROUND(BL8937,4))</f>
        <v>0.88500000000000001</v>
      </c>
      <c r="BO8937" s="157">
        <f>IF('1b-NaturalGas'!$T$89="no","",ROUND(BL8937,4))</f>
        <v>0.88500000000000001</v>
      </c>
      <c r="BP8937" s="157">
        <f>IF('1b-NaturalGas'!$T$90="no","not applicable (based on previous answers)",ROUND(BL8937,4))</f>
        <v>0.88500000000000001</v>
      </c>
      <c r="BQ8937" s="157">
        <f>IF('1b-NaturalGas'!$T$91="no","not applicable (based on previous answers)",ROUND(BL8937,4))</f>
        <v>0.88500000000000001</v>
      </c>
    </row>
    <row r="8938" spans="30:69" x14ac:dyDescent="0.25">
      <c r="AD8938" s="157">
        <f t="shared" si="293"/>
        <v>0.88700000000000068</v>
      </c>
      <c r="AE8938" s="157">
        <f>IF('1a-Electricity'!$T$77="no","",ROUND(AD8938,4))</f>
        <v>0.88700000000000001</v>
      </c>
      <c r="AF8938" s="157">
        <f>IF('1a-Electricity'!$T$78="no","",ROUND(AD8938,4))</f>
        <v>0.88700000000000001</v>
      </c>
      <c r="AG8938" s="157">
        <f>IF('1a-Electricity'!$T$79="no","",ROUND(AD8938,4))</f>
        <v>0.88700000000000001</v>
      </c>
      <c r="BL8938" s="157">
        <f t="shared" si="294"/>
        <v>0.88600000000000068</v>
      </c>
      <c r="BM8938" s="157">
        <f>IF('1b-NaturalGas'!$T$87="no","",ROUND(BL8938,4))</f>
        <v>0.88600000000000001</v>
      </c>
      <c r="BN8938" s="157">
        <f>IF('1b-NaturalGas'!$T$88="no","",ROUND(BL8938,4))</f>
        <v>0.88600000000000001</v>
      </c>
      <c r="BO8938" s="157">
        <f>IF('1b-NaturalGas'!$T$89="no","",ROUND(BL8938,4))</f>
        <v>0.88600000000000001</v>
      </c>
      <c r="BP8938" s="157">
        <f>IF('1b-NaturalGas'!$T$90="no","not applicable (based on previous answers)",ROUND(BL8938,4))</f>
        <v>0.88600000000000001</v>
      </c>
      <c r="BQ8938" s="157">
        <f>IF('1b-NaturalGas'!$T$91="no","not applicable (based on previous answers)",ROUND(BL8938,4))</f>
        <v>0.88600000000000001</v>
      </c>
    </row>
    <row r="8939" spans="30:69" x14ac:dyDescent="0.25">
      <c r="AD8939" s="157">
        <f t="shared" si="293"/>
        <v>0.88800000000000068</v>
      </c>
      <c r="AE8939" s="157">
        <f>IF('1a-Electricity'!$T$77="no","",ROUND(AD8939,4))</f>
        <v>0.88800000000000001</v>
      </c>
      <c r="AF8939" s="157">
        <f>IF('1a-Electricity'!$T$78="no","",ROUND(AD8939,4))</f>
        <v>0.88800000000000001</v>
      </c>
      <c r="AG8939" s="157">
        <f>IF('1a-Electricity'!$T$79="no","",ROUND(AD8939,4))</f>
        <v>0.88800000000000001</v>
      </c>
      <c r="BL8939" s="157">
        <f t="shared" si="294"/>
        <v>0.88700000000000068</v>
      </c>
      <c r="BM8939" s="157">
        <f>IF('1b-NaturalGas'!$T$87="no","",ROUND(BL8939,4))</f>
        <v>0.88700000000000001</v>
      </c>
      <c r="BN8939" s="157">
        <f>IF('1b-NaturalGas'!$T$88="no","",ROUND(BL8939,4))</f>
        <v>0.88700000000000001</v>
      </c>
      <c r="BO8939" s="157">
        <f>IF('1b-NaturalGas'!$T$89="no","",ROUND(BL8939,4))</f>
        <v>0.88700000000000001</v>
      </c>
      <c r="BP8939" s="157">
        <f>IF('1b-NaturalGas'!$T$90="no","not applicable (based on previous answers)",ROUND(BL8939,4))</f>
        <v>0.88700000000000001</v>
      </c>
      <c r="BQ8939" s="157">
        <f>IF('1b-NaturalGas'!$T$91="no","not applicable (based on previous answers)",ROUND(BL8939,4))</f>
        <v>0.88700000000000001</v>
      </c>
    </row>
    <row r="8940" spans="30:69" x14ac:dyDescent="0.25">
      <c r="AD8940" s="157">
        <f t="shared" ref="AD8940:AD9003" si="295">AD8939+0.001</f>
        <v>0.88900000000000068</v>
      </c>
      <c r="AE8940" s="157">
        <f>IF('1a-Electricity'!$T$77="no","",ROUND(AD8940,4))</f>
        <v>0.88900000000000001</v>
      </c>
      <c r="AF8940" s="157">
        <f>IF('1a-Electricity'!$T$78="no","",ROUND(AD8940,4))</f>
        <v>0.88900000000000001</v>
      </c>
      <c r="AG8940" s="157">
        <f>IF('1a-Electricity'!$T$79="no","",ROUND(AD8940,4))</f>
        <v>0.88900000000000001</v>
      </c>
      <c r="BL8940" s="157">
        <f t="shared" si="294"/>
        <v>0.88800000000000068</v>
      </c>
      <c r="BM8940" s="157">
        <f>IF('1b-NaturalGas'!$T$87="no","",ROUND(BL8940,4))</f>
        <v>0.88800000000000001</v>
      </c>
      <c r="BN8940" s="157">
        <f>IF('1b-NaturalGas'!$T$88="no","",ROUND(BL8940,4))</f>
        <v>0.88800000000000001</v>
      </c>
      <c r="BO8940" s="157">
        <f>IF('1b-NaturalGas'!$T$89="no","",ROUND(BL8940,4))</f>
        <v>0.88800000000000001</v>
      </c>
      <c r="BP8940" s="157">
        <f>IF('1b-NaturalGas'!$T$90="no","not applicable (based on previous answers)",ROUND(BL8940,4))</f>
        <v>0.88800000000000001</v>
      </c>
      <c r="BQ8940" s="157">
        <f>IF('1b-NaturalGas'!$T$91="no","not applicable (based on previous answers)",ROUND(BL8940,4))</f>
        <v>0.88800000000000001</v>
      </c>
    </row>
    <row r="8941" spans="30:69" x14ac:dyDescent="0.25">
      <c r="AD8941" s="157">
        <f t="shared" si="295"/>
        <v>0.89000000000000068</v>
      </c>
      <c r="AE8941" s="157">
        <f>IF('1a-Electricity'!$T$77="no","",ROUND(AD8941,4))</f>
        <v>0.89</v>
      </c>
      <c r="AF8941" s="157">
        <f>IF('1a-Electricity'!$T$78="no","",ROUND(AD8941,4))</f>
        <v>0.89</v>
      </c>
      <c r="AG8941" s="157">
        <f>IF('1a-Electricity'!$T$79="no","",ROUND(AD8941,4))</f>
        <v>0.89</v>
      </c>
      <c r="BL8941" s="157">
        <f t="shared" ref="BL8941:BL9004" si="296">BL8940+0.001</f>
        <v>0.88900000000000068</v>
      </c>
      <c r="BM8941" s="157">
        <f>IF('1b-NaturalGas'!$T$87="no","",ROUND(BL8941,4))</f>
        <v>0.88900000000000001</v>
      </c>
      <c r="BN8941" s="157">
        <f>IF('1b-NaturalGas'!$T$88="no","",ROUND(BL8941,4))</f>
        <v>0.88900000000000001</v>
      </c>
      <c r="BO8941" s="157">
        <f>IF('1b-NaturalGas'!$T$89="no","",ROUND(BL8941,4))</f>
        <v>0.88900000000000001</v>
      </c>
      <c r="BP8941" s="157">
        <f>IF('1b-NaturalGas'!$T$90="no","not applicable (based on previous answers)",ROUND(BL8941,4))</f>
        <v>0.88900000000000001</v>
      </c>
      <c r="BQ8941" s="157">
        <f>IF('1b-NaturalGas'!$T$91="no","not applicable (based on previous answers)",ROUND(BL8941,4))</f>
        <v>0.88900000000000001</v>
      </c>
    </row>
    <row r="8942" spans="30:69" x14ac:dyDescent="0.25">
      <c r="AD8942" s="157">
        <f t="shared" si="295"/>
        <v>0.89100000000000068</v>
      </c>
      <c r="AE8942" s="157">
        <f>IF('1a-Electricity'!$T$77="no","",ROUND(AD8942,4))</f>
        <v>0.89100000000000001</v>
      </c>
      <c r="AF8942" s="157">
        <f>IF('1a-Electricity'!$T$78="no","",ROUND(AD8942,4))</f>
        <v>0.89100000000000001</v>
      </c>
      <c r="AG8942" s="157">
        <f>IF('1a-Electricity'!$T$79="no","",ROUND(AD8942,4))</f>
        <v>0.89100000000000001</v>
      </c>
      <c r="BL8942" s="157">
        <f t="shared" si="296"/>
        <v>0.89000000000000068</v>
      </c>
      <c r="BM8942" s="157">
        <f>IF('1b-NaturalGas'!$T$87="no","",ROUND(BL8942,4))</f>
        <v>0.89</v>
      </c>
      <c r="BN8942" s="157">
        <f>IF('1b-NaturalGas'!$T$88="no","",ROUND(BL8942,4))</f>
        <v>0.89</v>
      </c>
      <c r="BO8942" s="157">
        <f>IF('1b-NaturalGas'!$T$89="no","",ROUND(BL8942,4))</f>
        <v>0.89</v>
      </c>
      <c r="BP8942" s="157">
        <f>IF('1b-NaturalGas'!$T$90="no","not applicable (based on previous answers)",ROUND(BL8942,4))</f>
        <v>0.89</v>
      </c>
      <c r="BQ8942" s="157">
        <f>IF('1b-NaturalGas'!$T$91="no","not applicable (based on previous answers)",ROUND(BL8942,4))</f>
        <v>0.89</v>
      </c>
    </row>
    <row r="8943" spans="30:69" x14ac:dyDescent="0.25">
      <c r="AD8943" s="157">
        <f t="shared" si="295"/>
        <v>0.89200000000000068</v>
      </c>
      <c r="AE8943" s="157">
        <f>IF('1a-Electricity'!$T$77="no","",ROUND(AD8943,4))</f>
        <v>0.89200000000000002</v>
      </c>
      <c r="AF8943" s="157">
        <f>IF('1a-Electricity'!$T$78="no","",ROUND(AD8943,4))</f>
        <v>0.89200000000000002</v>
      </c>
      <c r="AG8943" s="157">
        <f>IF('1a-Electricity'!$T$79="no","",ROUND(AD8943,4))</f>
        <v>0.89200000000000002</v>
      </c>
      <c r="BL8943" s="157">
        <f t="shared" si="296"/>
        <v>0.89100000000000068</v>
      </c>
      <c r="BM8943" s="157">
        <f>IF('1b-NaturalGas'!$T$87="no","",ROUND(BL8943,4))</f>
        <v>0.89100000000000001</v>
      </c>
      <c r="BN8943" s="157">
        <f>IF('1b-NaturalGas'!$T$88="no","",ROUND(BL8943,4))</f>
        <v>0.89100000000000001</v>
      </c>
      <c r="BO8943" s="157">
        <f>IF('1b-NaturalGas'!$T$89="no","",ROUND(BL8943,4))</f>
        <v>0.89100000000000001</v>
      </c>
      <c r="BP8943" s="157">
        <f>IF('1b-NaturalGas'!$T$90="no","not applicable (based on previous answers)",ROUND(BL8943,4))</f>
        <v>0.89100000000000001</v>
      </c>
      <c r="BQ8943" s="157">
        <f>IF('1b-NaturalGas'!$T$91="no","not applicable (based on previous answers)",ROUND(BL8943,4))</f>
        <v>0.89100000000000001</v>
      </c>
    </row>
    <row r="8944" spans="30:69" x14ac:dyDescent="0.25">
      <c r="AD8944" s="157">
        <f t="shared" si="295"/>
        <v>0.89300000000000068</v>
      </c>
      <c r="AE8944" s="157">
        <f>IF('1a-Electricity'!$T$77="no","",ROUND(AD8944,4))</f>
        <v>0.89300000000000002</v>
      </c>
      <c r="AF8944" s="157">
        <f>IF('1a-Electricity'!$T$78="no","",ROUND(AD8944,4))</f>
        <v>0.89300000000000002</v>
      </c>
      <c r="AG8944" s="157">
        <f>IF('1a-Electricity'!$T$79="no","",ROUND(AD8944,4))</f>
        <v>0.89300000000000002</v>
      </c>
      <c r="BL8944" s="157">
        <f t="shared" si="296"/>
        <v>0.89200000000000068</v>
      </c>
      <c r="BM8944" s="157">
        <f>IF('1b-NaturalGas'!$T$87="no","",ROUND(BL8944,4))</f>
        <v>0.89200000000000002</v>
      </c>
      <c r="BN8944" s="157">
        <f>IF('1b-NaturalGas'!$T$88="no","",ROUND(BL8944,4))</f>
        <v>0.89200000000000002</v>
      </c>
      <c r="BO8944" s="157">
        <f>IF('1b-NaturalGas'!$T$89="no","",ROUND(BL8944,4))</f>
        <v>0.89200000000000002</v>
      </c>
      <c r="BP8944" s="157">
        <f>IF('1b-NaturalGas'!$T$90="no","not applicable (based on previous answers)",ROUND(BL8944,4))</f>
        <v>0.89200000000000002</v>
      </c>
      <c r="BQ8944" s="157">
        <f>IF('1b-NaturalGas'!$T$91="no","not applicable (based on previous answers)",ROUND(BL8944,4))</f>
        <v>0.89200000000000002</v>
      </c>
    </row>
    <row r="8945" spans="30:69" x14ac:dyDescent="0.25">
      <c r="AD8945" s="157">
        <f t="shared" si="295"/>
        <v>0.89400000000000068</v>
      </c>
      <c r="AE8945" s="157">
        <f>IF('1a-Electricity'!$T$77="no","",ROUND(AD8945,4))</f>
        <v>0.89400000000000002</v>
      </c>
      <c r="AF8945" s="157">
        <f>IF('1a-Electricity'!$T$78="no","",ROUND(AD8945,4))</f>
        <v>0.89400000000000002</v>
      </c>
      <c r="AG8945" s="157">
        <f>IF('1a-Electricity'!$T$79="no","",ROUND(AD8945,4))</f>
        <v>0.89400000000000002</v>
      </c>
      <c r="BL8945" s="157">
        <f t="shared" si="296"/>
        <v>0.89300000000000068</v>
      </c>
      <c r="BM8945" s="157">
        <f>IF('1b-NaturalGas'!$T$87="no","",ROUND(BL8945,4))</f>
        <v>0.89300000000000002</v>
      </c>
      <c r="BN8945" s="157">
        <f>IF('1b-NaturalGas'!$T$88="no","",ROUND(BL8945,4))</f>
        <v>0.89300000000000002</v>
      </c>
      <c r="BO8945" s="157">
        <f>IF('1b-NaturalGas'!$T$89="no","",ROUND(BL8945,4))</f>
        <v>0.89300000000000002</v>
      </c>
      <c r="BP8945" s="157">
        <f>IF('1b-NaturalGas'!$T$90="no","not applicable (based on previous answers)",ROUND(BL8945,4))</f>
        <v>0.89300000000000002</v>
      </c>
      <c r="BQ8945" s="157">
        <f>IF('1b-NaturalGas'!$T$91="no","not applicable (based on previous answers)",ROUND(BL8945,4))</f>
        <v>0.89300000000000002</v>
      </c>
    </row>
    <row r="8946" spans="30:69" x14ac:dyDescent="0.25">
      <c r="AD8946" s="157">
        <f t="shared" si="295"/>
        <v>0.89500000000000068</v>
      </c>
      <c r="AE8946" s="157">
        <f>IF('1a-Electricity'!$T$77="no","",ROUND(AD8946,4))</f>
        <v>0.89500000000000002</v>
      </c>
      <c r="AF8946" s="157">
        <f>IF('1a-Electricity'!$T$78="no","",ROUND(AD8946,4))</f>
        <v>0.89500000000000002</v>
      </c>
      <c r="AG8946" s="157">
        <f>IF('1a-Electricity'!$T$79="no","",ROUND(AD8946,4))</f>
        <v>0.89500000000000002</v>
      </c>
      <c r="BL8946" s="157">
        <f t="shared" si="296"/>
        <v>0.89400000000000068</v>
      </c>
      <c r="BM8946" s="157">
        <f>IF('1b-NaturalGas'!$T$87="no","",ROUND(BL8946,4))</f>
        <v>0.89400000000000002</v>
      </c>
      <c r="BN8946" s="157">
        <f>IF('1b-NaturalGas'!$T$88="no","",ROUND(BL8946,4))</f>
        <v>0.89400000000000002</v>
      </c>
      <c r="BO8946" s="157">
        <f>IF('1b-NaturalGas'!$T$89="no","",ROUND(BL8946,4))</f>
        <v>0.89400000000000002</v>
      </c>
      <c r="BP8946" s="157">
        <f>IF('1b-NaturalGas'!$T$90="no","not applicable (based on previous answers)",ROUND(BL8946,4))</f>
        <v>0.89400000000000002</v>
      </c>
      <c r="BQ8946" s="157">
        <f>IF('1b-NaturalGas'!$T$91="no","not applicable (based on previous answers)",ROUND(BL8946,4))</f>
        <v>0.89400000000000002</v>
      </c>
    </row>
    <row r="8947" spans="30:69" x14ac:dyDescent="0.25">
      <c r="AD8947" s="157">
        <f t="shared" si="295"/>
        <v>0.89600000000000068</v>
      </c>
      <c r="AE8947" s="157">
        <f>IF('1a-Electricity'!$T$77="no","",ROUND(AD8947,4))</f>
        <v>0.89600000000000002</v>
      </c>
      <c r="AF8947" s="157">
        <f>IF('1a-Electricity'!$T$78="no","",ROUND(AD8947,4))</f>
        <v>0.89600000000000002</v>
      </c>
      <c r="AG8947" s="157">
        <f>IF('1a-Electricity'!$T$79="no","",ROUND(AD8947,4))</f>
        <v>0.89600000000000002</v>
      </c>
      <c r="BL8947" s="157">
        <f t="shared" si="296"/>
        <v>0.89500000000000068</v>
      </c>
      <c r="BM8947" s="157">
        <f>IF('1b-NaturalGas'!$T$87="no","",ROUND(BL8947,4))</f>
        <v>0.89500000000000002</v>
      </c>
      <c r="BN8947" s="157">
        <f>IF('1b-NaturalGas'!$T$88="no","",ROUND(BL8947,4))</f>
        <v>0.89500000000000002</v>
      </c>
      <c r="BO8947" s="157">
        <f>IF('1b-NaturalGas'!$T$89="no","",ROUND(BL8947,4))</f>
        <v>0.89500000000000002</v>
      </c>
      <c r="BP8947" s="157">
        <f>IF('1b-NaturalGas'!$T$90="no","not applicable (based on previous answers)",ROUND(BL8947,4))</f>
        <v>0.89500000000000002</v>
      </c>
      <c r="BQ8947" s="157">
        <f>IF('1b-NaturalGas'!$T$91="no","not applicable (based on previous answers)",ROUND(BL8947,4))</f>
        <v>0.89500000000000002</v>
      </c>
    </row>
    <row r="8948" spans="30:69" x14ac:dyDescent="0.25">
      <c r="AD8948" s="157">
        <f t="shared" si="295"/>
        <v>0.89700000000000069</v>
      </c>
      <c r="AE8948" s="157">
        <f>IF('1a-Electricity'!$T$77="no","",ROUND(AD8948,4))</f>
        <v>0.89700000000000002</v>
      </c>
      <c r="AF8948" s="157">
        <f>IF('1a-Electricity'!$T$78="no","",ROUND(AD8948,4))</f>
        <v>0.89700000000000002</v>
      </c>
      <c r="AG8948" s="157">
        <f>IF('1a-Electricity'!$T$79="no","",ROUND(AD8948,4))</f>
        <v>0.89700000000000002</v>
      </c>
      <c r="BL8948" s="157">
        <f t="shared" si="296"/>
        <v>0.89600000000000068</v>
      </c>
      <c r="BM8948" s="157">
        <f>IF('1b-NaturalGas'!$T$87="no","",ROUND(BL8948,4))</f>
        <v>0.89600000000000002</v>
      </c>
      <c r="BN8948" s="157">
        <f>IF('1b-NaturalGas'!$T$88="no","",ROUND(BL8948,4))</f>
        <v>0.89600000000000002</v>
      </c>
      <c r="BO8948" s="157">
        <f>IF('1b-NaturalGas'!$T$89="no","",ROUND(BL8948,4))</f>
        <v>0.89600000000000002</v>
      </c>
      <c r="BP8948" s="157">
        <f>IF('1b-NaturalGas'!$T$90="no","not applicable (based on previous answers)",ROUND(BL8948,4))</f>
        <v>0.89600000000000002</v>
      </c>
      <c r="BQ8948" s="157">
        <f>IF('1b-NaturalGas'!$T$91="no","not applicable (based on previous answers)",ROUND(BL8948,4))</f>
        <v>0.89600000000000002</v>
      </c>
    </row>
    <row r="8949" spans="30:69" x14ac:dyDescent="0.25">
      <c r="AD8949" s="157">
        <f t="shared" si="295"/>
        <v>0.89800000000000069</v>
      </c>
      <c r="AE8949" s="157">
        <f>IF('1a-Electricity'!$T$77="no","",ROUND(AD8949,4))</f>
        <v>0.89800000000000002</v>
      </c>
      <c r="AF8949" s="157">
        <f>IF('1a-Electricity'!$T$78="no","",ROUND(AD8949,4))</f>
        <v>0.89800000000000002</v>
      </c>
      <c r="AG8949" s="157">
        <f>IF('1a-Electricity'!$T$79="no","",ROUND(AD8949,4))</f>
        <v>0.89800000000000002</v>
      </c>
      <c r="BL8949" s="157">
        <f t="shared" si="296"/>
        <v>0.89700000000000069</v>
      </c>
      <c r="BM8949" s="157">
        <f>IF('1b-NaturalGas'!$T$87="no","",ROUND(BL8949,4))</f>
        <v>0.89700000000000002</v>
      </c>
      <c r="BN8949" s="157">
        <f>IF('1b-NaturalGas'!$T$88="no","",ROUND(BL8949,4))</f>
        <v>0.89700000000000002</v>
      </c>
      <c r="BO8949" s="157">
        <f>IF('1b-NaturalGas'!$T$89="no","",ROUND(BL8949,4))</f>
        <v>0.89700000000000002</v>
      </c>
      <c r="BP8949" s="157">
        <f>IF('1b-NaturalGas'!$T$90="no","not applicable (based on previous answers)",ROUND(BL8949,4))</f>
        <v>0.89700000000000002</v>
      </c>
      <c r="BQ8949" s="157">
        <f>IF('1b-NaturalGas'!$T$91="no","not applicable (based on previous answers)",ROUND(BL8949,4))</f>
        <v>0.89700000000000002</v>
      </c>
    </row>
    <row r="8950" spans="30:69" x14ac:dyDescent="0.25">
      <c r="AD8950" s="157">
        <f t="shared" si="295"/>
        <v>0.89900000000000069</v>
      </c>
      <c r="AE8950" s="157">
        <f>IF('1a-Electricity'!$T$77="no","",ROUND(AD8950,4))</f>
        <v>0.89900000000000002</v>
      </c>
      <c r="AF8950" s="157">
        <f>IF('1a-Electricity'!$T$78="no","",ROUND(AD8950,4))</f>
        <v>0.89900000000000002</v>
      </c>
      <c r="AG8950" s="157">
        <f>IF('1a-Electricity'!$T$79="no","",ROUND(AD8950,4))</f>
        <v>0.89900000000000002</v>
      </c>
      <c r="BL8950" s="157">
        <f t="shared" si="296"/>
        <v>0.89800000000000069</v>
      </c>
      <c r="BM8950" s="157">
        <f>IF('1b-NaturalGas'!$T$87="no","",ROUND(BL8950,4))</f>
        <v>0.89800000000000002</v>
      </c>
      <c r="BN8950" s="157">
        <f>IF('1b-NaturalGas'!$T$88="no","",ROUND(BL8950,4))</f>
        <v>0.89800000000000002</v>
      </c>
      <c r="BO8950" s="157">
        <f>IF('1b-NaturalGas'!$T$89="no","",ROUND(BL8950,4))</f>
        <v>0.89800000000000002</v>
      </c>
      <c r="BP8950" s="157">
        <f>IF('1b-NaturalGas'!$T$90="no","not applicable (based on previous answers)",ROUND(BL8950,4))</f>
        <v>0.89800000000000002</v>
      </c>
      <c r="BQ8950" s="157">
        <f>IF('1b-NaturalGas'!$T$91="no","not applicable (based on previous answers)",ROUND(BL8950,4))</f>
        <v>0.89800000000000002</v>
      </c>
    </row>
    <row r="8951" spans="30:69" x14ac:dyDescent="0.25">
      <c r="AD8951" s="157">
        <f t="shared" si="295"/>
        <v>0.90000000000000069</v>
      </c>
      <c r="AE8951" s="157">
        <f>IF('1a-Electricity'!$T$77="no","",ROUND(AD8951,4))</f>
        <v>0.9</v>
      </c>
      <c r="AF8951" s="157">
        <f>IF('1a-Electricity'!$T$78="no","",ROUND(AD8951,4))</f>
        <v>0.9</v>
      </c>
      <c r="AG8951" s="157">
        <f>IF('1a-Electricity'!$T$79="no","",ROUND(AD8951,4))</f>
        <v>0.9</v>
      </c>
      <c r="BL8951" s="157">
        <f t="shared" si="296"/>
        <v>0.89900000000000069</v>
      </c>
      <c r="BM8951" s="157">
        <f>IF('1b-NaturalGas'!$T$87="no","",ROUND(BL8951,4))</f>
        <v>0.89900000000000002</v>
      </c>
      <c r="BN8951" s="157">
        <f>IF('1b-NaturalGas'!$T$88="no","",ROUND(BL8951,4))</f>
        <v>0.89900000000000002</v>
      </c>
      <c r="BO8951" s="157">
        <f>IF('1b-NaturalGas'!$T$89="no","",ROUND(BL8951,4))</f>
        <v>0.89900000000000002</v>
      </c>
      <c r="BP8951" s="157">
        <f>IF('1b-NaturalGas'!$T$90="no","not applicable (based on previous answers)",ROUND(BL8951,4))</f>
        <v>0.89900000000000002</v>
      </c>
      <c r="BQ8951" s="157">
        <f>IF('1b-NaturalGas'!$T$91="no","not applicable (based on previous answers)",ROUND(BL8951,4))</f>
        <v>0.89900000000000002</v>
      </c>
    </row>
    <row r="8952" spans="30:69" x14ac:dyDescent="0.25">
      <c r="AD8952" s="157">
        <f t="shared" si="295"/>
        <v>0.90100000000000069</v>
      </c>
      <c r="AE8952" s="157">
        <f>IF('1a-Electricity'!$T$77="no","",ROUND(AD8952,4))</f>
        <v>0.90100000000000002</v>
      </c>
      <c r="AF8952" s="157">
        <f>IF('1a-Electricity'!$T$78="no","",ROUND(AD8952,4))</f>
        <v>0.90100000000000002</v>
      </c>
      <c r="AG8952" s="157">
        <f>IF('1a-Electricity'!$T$79="no","",ROUND(AD8952,4))</f>
        <v>0.90100000000000002</v>
      </c>
      <c r="BL8952" s="157">
        <f t="shared" si="296"/>
        <v>0.90000000000000069</v>
      </c>
      <c r="BM8952" s="157">
        <f>IF('1b-NaturalGas'!$T$87="no","",ROUND(BL8952,4))</f>
        <v>0.9</v>
      </c>
      <c r="BN8952" s="157">
        <f>IF('1b-NaturalGas'!$T$88="no","",ROUND(BL8952,4))</f>
        <v>0.9</v>
      </c>
      <c r="BO8952" s="157">
        <f>IF('1b-NaturalGas'!$T$89="no","",ROUND(BL8952,4))</f>
        <v>0.9</v>
      </c>
      <c r="BP8952" s="157">
        <f>IF('1b-NaturalGas'!$T$90="no","not applicable (based on previous answers)",ROUND(BL8952,4))</f>
        <v>0.9</v>
      </c>
      <c r="BQ8952" s="157">
        <f>IF('1b-NaturalGas'!$T$91="no","not applicable (based on previous answers)",ROUND(BL8952,4))</f>
        <v>0.9</v>
      </c>
    </row>
    <row r="8953" spans="30:69" x14ac:dyDescent="0.25">
      <c r="AD8953" s="157">
        <f t="shared" si="295"/>
        <v>0.90200000000000069</v>
      </c>
      <c r="AE8953" s="157">
        <f>IF('1a-Electricity'!$T$77="no","",ROUND(AD8953,4))</f>
        <v>0.90200000000000002</v>
      </c>
      <c r="AF8953" s="157">
        <f>IF('1a-Electricity'!$T$78="no","",ROUND(AD8953,4))</f>
        <v>0.90200000000000002</v>
      </c>
      <c r="AG8953" s="157">
        <f>IF('1a-Electricity'!$T$79="no","",ROUND(AD8953,4))</f>
        <v>0.90200000000000002</v>
      </c>
      <c r="BL8953" s="157">
        <f t="shared" si="296"/>
        <v>0.90100000000000069</v>
      </c>
      <c r="BM8953" s="157">
        <f>IF('1b-NaturalGas'!$T$87="no","",ROUND(BL8953,4))</f>
        <v>0.90100000000000002</v>
      </c>
      <c r="BN8953" s="157">
        <f>IF('1b-NaturalGas'!$T$88="no","",ROUND(BL8953,4))</f>
        <v>0.90100000000000002</v>
      </c>
      <c r="BO8953" s="157">
        <f>IF('1b-NaturalGas'!$T$89="no","",ROUND(BL8953,4))</f>
        <v>0.90100000000000002</v>
      </c>
      <c r="BP8953" s="157">
        <f>IF('1b-NaturalGas'!$T$90="no","not applicable (based on previous answers)",ROUND(BL8953,4))</f>
        <v>0.90100000000000002</v>
      </c>
      <c r="BQ8953" s="157">
        <f>IF('1b-NaturalGas'!$T$91="no","not applicable (based on previous answers)",ROUND(BL8953,4))</f>
        <v>0.90100000000000002</v>
      </c>
    </row>
    <row r="8954" spans="30:69" x14ac:dyDescent="0.25">
      <c r="AD8954" s="157">
        <f t="shared" si="295"/>
        <v>0.90300000000000069</v>
      </c>
      <c r="AE8954" s="157">
        <f>IF('1a-Electricity'!$T$77="no","",ROUND(AD8954,4))</f>
        <v>0.90300000000000002</v>
      </c>
      <c r="AF8954" s="157">
        <f>IF('1a-Electricity'!$T$78="no","",ROUND(AD8954,4))</f>
        <v>0.90300000000000002</v>
      </c>
      <c r="AG8954" s="157">
        <f>IF('1a-Electricity'!$T$79="no","",ROUND(AD8954,4))</f>
        <v>0.90300000000000002</v>
      </c>
      <c r="BL8954" s="157">
        <f t="shared" si="296"/>
        <v>0.90200000000000069</v>
      </c>
      <c r="BM8954" s="157">
        <f>IF('1b-NaturalGas'!$T$87="no","",ROUND(BL8954,4))</f>
        <v>0.90200000000000002</v>
      </c>
      <c r="BN8954" s="157">
        <f>IF('1b-NaturalGas'!$T$88="no","",ROUND(BL8954,4))</f>
        <v>0.90200000000000002</v>
      </c>
      <c r="BO8954" s="157">
        <f>IF('1b-NaturalGas'!$T$89="no","",ROUND(BL8954,4))</f>
        <v>0.90200000000000002</v>
      </c>
      <c r="BP8954" s="157">
        <f>IF('1b-NaturalGas'!$T$90="no","not applicable (based on previous answers)",ROUND(BL8954,4))</f>
        <v>0.90200000000000002</v>
      </c>
      <c r="BQ8954" s="157">
        <f>IF('1b-NaturalGas'!$T$91="no","not applicable (based on previous answers)",ROUND(BL8954,4))</f>
        <v>0.90200000000000002</v>
      </c>
    </row>
    <row r="8955" spans="30:69" x14ac:dyDescent="0.25">
      <c r="AD8955" s="157">
        <f t="shared" si="295"/>
        <v>0.90400000000000069</v>
      </c>
      <c r="AE8955" s="157">
        <f>IF('1a-Electricity'!$T$77="no","",ROUND(AD8955,4))</f>
        <v>0.90400000000000003</v>
      </c>
      <c r="AF8955" s="157">
        <f>IF('1a-Electricity'!$T$78="no","",ROUND(AD8955,4))</f>
        <v>0.90400000000000003</v>
      </c>
      <c r="AG8955" s="157">
        <f>IF('1a-Electricity'!$T$79="no","",ROUND(AD8955,4))</f>
        <v>0.90400000000000003</v>
      </c>
      <c r="BL8955" s="157">
        <f t="shared" si="296"/>
        <v>0.90300000000000069</v>
      </c>
      <c r="BM8955" s="157">
        <f>IF('1b-NaturalGas'!$T$87="no","",ROUND(BL8955,4))</f>
        <v>0.90300000000000002</v>
      </c>
      <c r="BN8955" s="157">
        <f>IF('1b-NaturalGas'!$T$88="no","",ROUND(BL8955,4))</f>
        <v>0.90300000000000002</v>
      </c>
      <c r="BO8955" s="157">
        <f>IF('1b-NaturalGas'!$T$89="no","",ROUND(BL8955,4))</f>
        <v>0.90300000000000002</v>
      </c>
      <c r="BP8955" s="157">
        <f>IF('1b-NaturalGas'!$T$90="no","not applicable (based on previous answers)",ROUND(BL8955,4))</f>
        <v>0.90300000000000002</v>
      </c>
      <c r="BQ8955" s="157">
        <f>IF('1b-NaturalGas'!$T$91="no","not applicable (based on previous answers)",ROUND(BL8955,4))</f>
        <v>0.90300000000000002</v>
      </c>
    </row>
    <row r="8956" spans="30:69" x14ac:dyDescent="0.25">
      <c r="AD8956" s="157">
        <f t="shared" si="295"/>
        <v>0.90500000000000069</v>
      </c>
      <c r="AE8956" s="157">
        <f>IF('1a-Electricity'!$T$77="no","",ROUND(AD8956,4))</f>
        <v>0.90500000000000003</v>
      </c>
      <c r="AF8956" s="157">
        <f>IF('1a-Electricity'!$T$78="no","",ROUND(AD8956,4))</f>
        <v>0.90500000000000003</v>
      </c>
      <c r="AG8956" s="157">
        <f>IF('1a-Electricity'!$T$79="no","",ROUND(AD8956,4))</f>
        <v>0.90500000000000003</v>
      </c>
      <c r="BL8956" s="157">
        <f t="shared" si="296"/>
        <v>0.90400000000000069</v>
      </c>
      <c r="BM8956" s="157">
        <f>IF('1b-NaturalGas'!$T$87="no","",ROUND(BL8956,4))</f>
        <v>0.90400000000000003</v>
      </c>
      <c r="BN8956" s="157">
        <f>IF('1b-NaturalGas'!$T$88="no","",ROUND(BL8956,4))</f>
        <v>0.90400000000000003</v>
      </c>
      <c r="BO8956" s="157">
        <f>IF('1b-NaturalGas'!$T$89="no","",ROUND(BL8956,4))</f>
        <v>0.90400000000000003</v>
      </c>
      <c r="BP8956" s="157">
        <f>IF('1b-NaturalGas'!$T$90="no","not applicable (based on previous answers)",ROUND(BL8956,4))</f>
        <v>0.90400000000000003</v>
      </c>
      <c r="BQ8956" s="157">
        <f>IF('1b-NaturalGas'!$T$91="no","not applicable (based on previous answers)",ROUND(BL8956,4))</f>
        <v>0.90400000000000003</v>
      </c>
    </row>
    <row r="8957" spans="30:69" x14ac:dyDescent="0.25">
      <c r="AD8957" s="157">
        <f t="shared" si="295"/>
        <v>0.90600000000000069</v>
      </c>
      <c r="AE8957" s="157">
        <f>IF('1a-Electricity'!$T$77="no","",ROUND(AD8957,4))</f>
        <v>0.90600000000000003</v>
      </c>
      <c r="AF8957" s="157">
        <f>IF('1a-Electricity'!$T$78="no","",ROUND(AD8957,4))</f>
        <v>0.90600000000000003</v>
      </c>
      <c r="AG8957" s="157">
        <f>IF('1a-Electricity'!$T$79="no","",ROUND(AD8957,4))</f>
        <v>0.90600000000000003</v>
      </c>
      <c r="BL8957" s="157">
        <f t="shared" si="296"/>
        <v>0.90500000000000069</v>
      </c>
      <c r="BM8957" s="157">
        <f>IF('1b-NaturalGas'!$T$87="no","",ROUND(BL8957,4))</f>
        <v>0.90500000000000003</v>
      </c>
      <c r="BN8957" s="157">
        <f>IF('1b-NaturalGas'!$T$88="no","",ROUND(BL8957,4))</f>
        <v>0.90500000000000003</v>
      </c>
      <c r="BO8957" s="157">
        <f>IF('1b-NaturalGas'!$T$89="no","",ROUND(BL8957,4))</f>
        <v>0.90500000000000003</v>
      </c>
      <c r="BP8957" s="157">
        <f>IF('1b-NaturalGas'!$T$90="no","not applicable (based on previous answers)",ROUND(BL8957,4))</f>
        <v>0.90500000000000003</v>
      </c>
      <c r="BQ8957" s="157">
        <f>IF('1b-NaturalGas'!$T$91="no","not applicable (based on previous answers)",ROUND(BL8957,4))</f>
        <v>0.90500000000000003</v>
      </c>
    </row>
    <row r="8958" spans="30:69" x14ac:dyDescent="0.25">
      <c r="AD8958" s="157">
        <f t="shared" si="295"/>
        <v>0.90700000000000069</v>
      </c>
      <c r="AE8958" s="157">
        <f>IF('1a-Electricity'!$T$77="no","",ROUND(AD8958,4))</f>
        <v>0.90700000000000003</v>
      </c>
      <c r="AF8958" s="157">
        <f>IF('1a-Electricity'!$T$78="no","",ROUND(AD8958,4))</f>
        <v>0.90700000000000003</v>
      </c>
      <c r="AG8958" s="157">
        <f>IF('1a-Electricity'!$T$79="no","",ROUND(AD8958,4))</f>
        <v>0.90700000000000003</v>
      </c>
      <c r="BL8958" s="157">
        <f t="shared" si="296"/>
        <v>0.90600000000000069</v>
      </c>
      <c r="BM8958" s="157">
        <f>IF('1b-NaturalGas'!$T$87="no","",ROUND(BL8958,4))</f>
        <v>0.90600000000000003</v>
      </c>
      <c r="BN8958" s="157">
        <f>IF('1b-NaturalGas'!$T$88="no","",ROUND(BL8958,4))</f>
        <v>0.90600000000000003</v>
      </c>
      <c r="BO8958" s="157">
        <f>IF('1b-NaturalGas'!$T$89="no","",ROUND(BL8958,4))</f>
        <v>0.90600000000000003</v>
      </c>
      <c r="BP8958" s="157">
        <f>IF('1b-NaturalGas'!$T$90="no","not applicable (based on previous answers)",ROUND(BL8958,4))</f>
        <v>0.90600000000000003</v>
      </c>
      <c r="BQ8958" s="157">
        <f>IF('1b-NaturalGas'!$T$91="no","not applicable (based on previous answers)",ROUND(BL8958,4))</f>
        <v>0.90600000000000003</v>
      </c>
    </row>
    <row r="8959" spans="30:69" x14ac:dyDescent="0.25">
      <c r="AD8959" s="157">
        <f t="shared" si="295"/>
        <v>0.9080000000000007</v>
      </c>
      <c r="AE8959" s="157">
        <f>IF('1a-Electricity'!$T$77="no","",ROUND(AD8959,4))</f>
        <v>0.90800000000000003</v>
      </c>
      <c r="AF8959" s="157">
        <f>IF('1a-Electricity'!$T$78="no","",ROUND(AD8959,4))</f>
        <v>0.90800000000000003</v>
      </c>
      <c r="AG8959" s="157">
        <f>IF('1a-Electricity'!$T$79="no","",ROUND(AD8959,4))</f>
        <v>0.90800000000000003</v>
      </c>
      <c r="BL8959" s="157">
        <f t="shared" si="296"/>
        <v>0.90700000000000069</v>
      </c>
      <c r="BM8959" s="157">
        <f>IF('1b-NaturalGas'!$T$87="no","",ROUND(BL8959,4))</f>
        <v>0.90700000000000003</v>
      </c>
      <c r="BN8959" s="157">
        <f>IF('1b-NaturalGas'!$T$88="no","",ROUND(BL8959,4))</f>
        <v>0.90700000000000003</v>
      </c>
      <c r="BO8959" s="157">
        <f>IF('1b-NaturalGas'!$T$89="no","",ROUND(BL8959,4))</f>
        <v>0.90700000000000003</v>
      </c>
      <c r="BP8959" s="157">
        <f>IF('1b-NaturalGas'!$T$90="no","not applicable (based on previous answers)",ROUND(BL8959,4))</f>
        <v>0.90700000000000003</v>
      </c>
      <c r="BQ8959" s="157">
        <f>IF('1b-NaturalGas'!$T$91="no","not applicable (based on previous answers)",ROUND(BL8959,4))</f>
        <v>0.90700000000000003</v>
      </c>
    </row>
    <row r="8960" spans="30:69" x14ac:dyDescent="0.25">
      <c r="AD8960" s="157">
        <f t="shared" si="295"/>
        <v>0.9090000000000007</v>
      </c>
      <c r="AE8960" s="157">
        <f>IF('1a-Electricity'!$T$77="no","",ROUND(AD8960,4))</f>
        <v>0.90900000000000003</v>
      </c>
      <c r="AF8960" s="157">
        <f>IF('1a-Electricity'!$T$78="no","",ROUND(AD8960,4))</f>
        <v>0.90900000000000003</v>
      </c>
      <c r="AG8960" s="157">
        <f>IF('1a-Electricity'!$T$79="no","",ROUND(AD8960,4))</f>
        <v>0.90900000000000003</v>
      </c>
      <c r="BL8960" s="157">
        <f t="shared" si="296"/>
        <v>0.9080000000000007</v>
      </c>
      <c r="BM8960" s="157">
        <f>IF('1b-NaturalGas'!$T$87="no","",ROUND(BL8960,4))</f>
        <v>0.90800000000000003</v>
      </c>
      <c r="BN8960" s="157">
        <f>IF('1b-NaturalGas'!$T$88="no","",ROUND(BL8960,4))</f>
        <v>0.90800000000000003</v>
      </c>
      <c r="BO8960" s="157">
        <f>IF('1b-NaturalGas'!$T$89="no","",ROUND(BL8960,4))</f>
        <v>0.90800000000000003</v>
      </c>
      <c r="BP8960" s="157">
        <f>IF('1b-NaturalGas'!$T$90="no","not applicable (based on previous answers)",ROUND(BL8960,4))</f>
        <v>0.90800000000000003</v>
      </c>
      <c r="BQ8960" s="157">
        <f>IF('1b-NaturalGas'!$T$91="no","not applicable (based on previous answers)",ROUND(BL8960,4))</f>
        <v>0.90800000000000003</v>
      </c>
    </row>
    <row r="8961" spans="30:69" x14ac:dyDescent="0.25">
      <c r="AD8961" s="157">
        <f t="shared" si="295"/>
        <v>0.9100000000000007</v>
      </c>
      <c r="AE8961" s="157">
        <f>IF('1a-Electricity'!$T$77="no","",ROUND(AD8961,4))</f>
        <v>0.91</v>
      </c>
      <c r="AF8961" s="157">
        <f>IF('1a-Electricity'!$T$78="no","",ROUND(AD8961,4))</f>
        <v>0.91</v>
      </c>
      <c r="AG8961" s="157">
        <f>IF('1a-Electricity'!$T$79="no","",ROUND(AD8961,4))</f>
        <v>0.91</v>
      </c>
      <c r="BL8961" s="157">
        <f t="shared" si="296"/>
        <v>0.9090000000000007</v>
      </c>
      <c r="BM8961" s="157">
        <f>IF('1b-NaturalGas'!$T$87="no","",ROUND(BL8961,4))</f>
        <v>0.90900000000000003</v>
      </c>
      <c r="BN8961" s="157">
        <f>IF('1b-NaturalGas'!$T$88="no","",ROUND(BL8961,4))</f>
        <v>0.90900000000000003</v>
      </c>
      <c r="BO8961" s="157">
        <f>IF('1b-NaturalGas'!$T$89="no","",ROUND(BL8961,4))</f>
        <v>0.90900000000000003</v>
      </c>
      <c r="BP8961" s="157">
        <f>IF('1b-NaturalGas'!$T$90="no","not applicable (based on previous answers)",ROUND(BL8961,4))</f>
        <v>0.90900000000000003</v>
      </c>
      <c r="BQ8961" s="157">
        <f>IF('1b-NaturalGas'!$T$91="no","not applicable (based on previous answers)",ROUND(BL8961,4))</f>
        <v>0.90900000000000003</v>
      </c>
    </row>
    <row r="8962" spans="30:69" x14ac:dyDescent="0.25">
      <c r="AD8962" s="157">
        <f t="shared" si="295"/>
        <v>0.9110000000000007</v>
      </c>
      <c r="AE8962" s="157">
        <f>IF('1a-Electricity'!$T$77="no","",ROUND(AD8962,4))</f>
        <v>0.91100000000000003</v>
      </c>
      <c r="AF8962" s="157">
        <f>IF('1a-Electricity'!$T$78="no","",ROUND(AD8962,4))</f>
        <v>0.91100000000000003</v>
      </c>
      <c r="AG8962" s="157">
        <f>IF('1a-Electricity'!$T$79="no","",ROUND(AD8962,4))</f>
        <v>0.91100000000000003</v>
      </c>
      <c r="BL8962" s="157">
        <f t="shared" si="296"/>
        <v>0.9100000000000007</v>
      </c>
      <c r="BM8962" s="157">
        <f>IF('1b-NaturalGas'!$T$87="no","",ROUND(BL8962,4))</f>
        <v>0.91</v>
      </c>
      <c r="BN8962" s="157">
        <f>IF('1b-NaturalGas'!$T$88="no","",ROUND(BL8962,4))</f>
        <v>0.91</v>
      </c>
      <c r="BO8962" s="157">
        <f>IF('1b-NaturalGas'!$T$89="no","",ROUND(BL8962,4))</f>
        <v>0.91</v>
      </c>
      <c r="BP8962" s="157">
        <f>IF('1b-NaturalGas'!$T$90="no","not applicable (based on previous answers)",ROUND(BL8962,4))</f>
        <v>0.91</v>
      </c>
      <c r="BQ8962" s="157">
        <f>IF('1b-NaturalGas'!$T$91="no","not applicable (based on previous answers)",ROUND(BL8962,4))</f>
        <v>0.91</v>
      </c>
    </row>
    <row r="8963" spans="30:69" x14ac:dyDescent="0.25">
      <c r="AD8963" s="157">
        <f t="shared" si="295"/>
        <v>0.9120000000000007</v>
      </c>
      <c r="AE8963" s="157">
        <f>IF('1a-Electricity'!$T$77="no","",ROUND(AD8963,4))</f>
        <v>0.91200000000000003</v>
      </c>
      <c r="AF8963" s="157">
        <f>IF('1a-Electricity'!$T$78="no","",ROUND(AD8963,4))</f>
        <v>0.91200000000000003</v>
      </c>
      <c r="AG8963" s="157">
        <f>IF('1a-Electricity'!$T$79="no","",ROUND(AD8963,4))</f>
        <v>0.91200000000000003</v>
      </c>
      <c r="BL8963" s="157">
        <f t="shared" si="296"/>
        <v>0.9110000000000007</v>
      </c>
      <c r="BM8963" s="157">
        <f>IF('1b-NaturalGas'!$T$87="no","",ROUND(BL8963,4))</f>
        <v>0.91100000000000003</v>
      </c>
      <c r="BN8963" s="157">
        <f>IF('1b-NaturalGas'!$T$88="no","",ROUND(BL8963,4))</f>
        <v>0.91100000000000003</v>
      </c>
      <c r="BO8963" s="157">
        <f>IF('1b-NaturalGas'!$T$89="no","",ROUND(BL8963,4))</f>
        <v>0.91100000000000003</v>
      </c>
      <c r="BP8963" s="157">
        <f>IF('1b-NaturalGas'!$T$90="no","not applicable (based on previous answers)",ROUND(BL8963,4))</f>
        <v>0.91100000000000003</v>
      </c>
      <c r="BQ8963" s="157">
        <f>IF('1b-NaturalGas'!$T$91="no","not applicable (based on previous answers)",ROUND(BL8963,4))</f>
        <v>0.91100000000000003</v>
      </c>
    </row>
    <row r="8964" spans="30:69" x14ac:dyDescent="0.25">
      <c r="AD8964" s="157">
        <f t="shared" si="295"/>
        <v>0.9130000000000007</v>
      </c>
      <c r="AE8964" s="157">
        <f>IF('1a-Electricity'!$T$77="no","",ROUND(AD8964,4))</f>
        <v>0.91300000000000003</v>
      </c>
      <c r="AF8964" s="157">
        <f>IF('1a-Electricity'!$T$78="no","",ROUND(AD8964,4))</f>
        <v>0.91300000000000003</v>
      </c>
      <c r="AG8964" s="157">
        <f>IF('1a-Electricity'!$T$79="no","",ROUND(AD8964,4))</f>
        <v>0.91300000000000003</v>
      </c>
      <c r="BL8964" s="157">
        <f t="shared" si="296"/>
        <v>0.9120000000000007</v>
      </c>
      <c r="BM8964" s="157">
        <f>IF('1b-NaturalGas'!$T$87="no","",ROUND(BL8964,4))</f>
        <v>0.91200000000000003</v>
      </c>
      <c r="BN8964" s="157">
        <f>IF('1b-NaturalGas'!$T$88="no","",ROUND(BL8964,4))</f>
        <v>0.91200000000000003</v>
      </c>
      <c r="BO8964" s="157">
        <f>IF('1b-NaturalGas'!$T$89="no","",ROUND(BL8964,4))</f>
        <v>0.91200000000000003</v>
      </c>
      <c r="BP8964" s="157">
        <f>IF('1b-NaturalGas'!$T$90="no","not applicable (based on previous answers)",ROUND(BL8964,4))</f>
        <v>0.91200000000000003</v>
      </c>
      <c r="BQ8964" s="157">
        <f>IF('1b-NaturalGas'!$T$91="no","not applicable (based on previous answers)",ROUND(BL8964,4))</f>
        <v>0.91200000000000003</v>
      </c>
    </row>
    <row r="8965" spans="30:69" x14ac:dyDescent="0.25">
      <c r="AD8965" s="157">
        <f t="shared" si="295"/>
        <v>0.9140000000000007</v>
      </c>
      <c r="AE8965" s="157">
        <f>IF('1a-Electricity'!$T$77="no","",ROUND(AD8965,4))</f>
        <v>0.91400000000000003</v>
      </c>
      <c r="AF8965" s="157">
        <f>IF('1a-Electricity'!$T$78="no","",ROUND(AD8965,4))</f>
        <v>0.91400000000000003</v>
      </c>
      <c r="AG8965" s="157">
        <f>IF('1a-Electricity'!$T$79="no","",ROUND(AD8965,4))</f>
        <v>0.91400000000000003</v>
      </c>
      <c r="BL8965" s="157">
        <f t="shared" si="296"/>
        <v>0.9130000000000007</v>
      </c>
      <c r="BM8965" s="157">
        <f>IF('1b-NaturalGas'!$T$87="no","",ROUND(BL8965,4))</f>
        <v>0.91300000000000003</v>
      </c>
      <c r="BN8965" s="157">
        <f>IF('1b-NaturalGas'!$T$88="no","",ROUND(BL8965,4))</f>
        <v>0.91300000000000003</v>
      </c>
      <c r="BO8965" s="157">
        <f>IF('1b-NaturalGas'!$T$89="no","",ROUND(BL8965,4))</f>
        <v>0.91300000000000003</v>
      </c>
      <c r="BP8965" s="157">
        <f>IF('1b-NaturalGas'!$T$90="no","not applicable (based on previous answers)",ROUND(BL8965,4))</f>
        <v>0.91300000000000003</v>
      </c>
      <c r="BQ8965" s="157">
        <f>IF('1b-NaturalGas'!$T$91="no","not applicable (based on previous answers)",ROUND(BL8965,4))</f>
        <v>0.91300000000000003</v>
      </c>
    </row>
    <row r="8966" spans="30:69" x14ac:dyDescent="0.25">
      <c r="AD8966" s="157">
        <f t="shared" si="295"/>
        <v>0.9150000000000007</v>
      </c>
      <c r="AE8966" s="157">
        <f>IF('1a-Electricity'!$T$77="no","",ROUND(AD8966,4))</f>
        <v>0.91500000000000004</v>
      </c>
      <c r="AF8966" s="157">
        <f>IF('1a-Electricity'!$T$78="no","",ROUND(AD8966,4))</f>
        <v>0.91500000000000004</v>
      </c>
      <c r="AG8966" s="157">
        <f>IF('1a-Electricity'!$T$79="no","",ROUND(AD8966,4))</f>
        <v>0.91500000000000004</v>
      </c>
      <c r="BL8966" s="157">
        <f t="shared" si="296"/>
        <v>0.9140000000000007</v>
      </c>
      <c r="BM8966" s="157">
        <f>IF('1b-NaturalGas'!$T$87="no","",ROUND(BL8966,4))</f>
        <v>0.91400000000000003</v>
      </c>
      <c r="BN8966" s="157">
        <f>IF('1b-NaturalGas'!$T$88="no","",ROUND(BL8966,4))</f>
        <v>0.91400000000000003</v>
      </c>
      <c r="BO8966" s="157">
        <f>IF('1b-NaturalGas'!$T$89="no","",ROUND(BL8966,4))</f>
        <v>0.91400000000000003</v>
      </c>
      <c r="BP8966" s="157">
        <f>IF('1b-NaturalGas'!$T$90="no","not applicable (based on previous answers)",ROUND(BL8966,4))</f>
        <v>0.91400000000000003</v>
      </c>
      <c r="BQ8966" s="157">
        <f>IF('1b-NaturalGas'!$T$91="no","not applicable (based on previous answers)",ROUND(BL8966,4))</f>
        <v>0.91400000000000003</v>
      </c>
    </row>
    <row r="8967" spans="30:69" x14ac:dyDescent="0.25">
      <c r="AD8967" s="157">
        <f t="shared" si="295"/>
        <v>0.9160000000000007</v>
      </c>
      <c r="AE8967" s="157">
        <f>IF('1a-Electricity'!$T$77="no","",ROUND(AD8967,4))</f>
        <v>0.91600000000000004</v>
      </c>
      <c r="AF8967" s="157">
        <f>IF('1a-Electricity'!$T$78="no","",ROUND(AD8967,4))</f>
        <v>0.91600000000000004</v>
      </c>
      <c r="AG8967" s="157">
        <f>IF('1a-Electricity'!$T$79="no","",ROUND(AD8967,4))</f>
        <v>0.91600000000000004</v>
      </c>
      <c r="BL8967" s="157">
        <f t="shared" si="296"/>
        <v>0.9150000000000007</v>
      </c>
      <c r="BM8967" s="157">
        <f>IF('1b-NaturalGas'!$T$87="no","",ROUND(BL8967,4))</f>
        <v>0.91500000000000004</v>
      </c>
      <c r="BN8967" s="157">
        <f>IF('1b-NaturalGas'!$T$88="no","",ROUND(BL8967,4))</f>
        <v>0.91500000000000004</v>
      </c>
      <c r="BO8967" s="157">
        <f>IF('1b-NaturalGas'!$T$89="no","",ROUND(BL8967,4))</f>
        <v>0.91500000000000004</v>
      </c>
      <c r="BP8967" s="157">
        <f>IF('1b-NaturalGas'!$T$90="no","not applicable (based on previous answers)",ROUND(BL8967,4))</f>
        <v>0.91500000000000004</v>
      </c>
      <c r="BQ8967" s="157">
        <f>IF('1b-NaturalGas'!$T$91="no","not applicable (based on previous answers)",ROUND(BL8967,4))</f>
        <v>0.91500000000000004</v>
      </c>
    </row>
    <row r="8968" spans="30:69" x14ac:dyDescent="0.25">
      <c r="AD8968" s="157">
        <f t="shared" si="295"/>
        <v>0.9170000000000007</v>
      </c>
      <c r="AE8968" s="157">
        <f>IF('1a-Electricity'!$T$77="no","",ROUND(AD8968,4))</f>
        <v>0.91700000000000004</v>
      </c>
      <c r="AF8968" s="157">
        <f>IF('1a-Electricity'!$T$78="no","",ROUND(AD8968,4))</f>
        <v>0.91700000000000004</v>
      </c>
      <c r="AG8968" s="157">
        <f>IF('1a-Electricity'!$T$79="no","",ROUND(AD8968,4))</f>
        <v>0.91700000000000004</v>
      </c>
      <c r="BL8968" s="157">
        <f t="shared" si="296"/>
        <v>0.9160000000000007</v>
      </c>
      <c r="BM8968" s="157">
        <f>IF('1b-NaturalGas'!$T$87="no","",ROUND(BL8968,4))</f>
        <v>0.91600000000000004</v>
      </c>
      <c r="BN8968" s="157">
        <f>IF('1b-NaturalGas'!$T$88="no","",ROUND(BL8968,4))</f>
        <v>0.91600000000000004</v>
      </c>
      <c r="BO8968" s="157">
        <f>IF('1b-NaturalGas'!$T$89="no","",ROUND(BL8968,4))</f>
        <v>0.91600000000000004</v>
      </c>
      <c r="BP8968" s="157">
        <f>IF('1b-NaturalGas'!$T$90="no","not applicable (based on previous answers)",ROUND(BL8968,4))</f>
        <v>0.91600000000000004</v>
      </c>
      <c r="BQ8968" s="157">
        <f>IF('1b-NaturalGas'!$T$91="no","not applicable (based on previous answers)",ROUND(BL8968,4))</f>
        <v>0.91600000000000004</v>
      </c>
    </row>
    <row r="8969" spans="30:69" x14ac:dyDescent="0.25">
      <c r="AD8969" s="157">
        <f t="shared" si="295"/>
        <v>0.9180000000000007</v>
      </c>
      <c r="AE8969" s="157">
        <f>IF('1a-Electricity'!$T$77="no","",ROUND(AD8969,4))</f>
        <v>0.91800000000000004</v>
      </c>
      <c r="AF8969" s="157">
        <f>IF('1a-Electricity'!$T$78="no","",ROUND(AD8969,4))</f>
        <v>0.91800000000000004</v>
      </c>
      <c r="AG8969" s="157">
        <f>IF('1a-Electricity'!$T$79="no","",ROUND(AD8969,4))</f>
        <v>0.91800000000000004</v>
      </c>
      <c r="BL8969" s="157">
        <f t="shared" si="296"/>
        <v>0.9170000000000007</v>
      </c>
      <c r="BM8969" s="157">
        <f>IF('1b-NaturalGas'!$T$87="no","",ROUND(BL8969,4))</f>
        <v>0.91700000000000004</v>
      </c>
      <c r="BN8969" s="157">
        <f>IF('1b-NaturalGas'!$T$88="no","",ROUND(BL8969,4))</f>
        <v>0.91700000000000004</v>
      </c>
      <c r="BO8969" s="157">
        <f>IF('1b-NaturalGas'!$T$89="no","",ROUND(BL8969,4))</f>
        <v>0.91700000000000004</v>
      </c>
      <c r="BP8969" s="157">
        <f>IF('1b-NaturalGas'!$T$90="no","not applicable (based on previous answers)",ROUND(BL8969,4))</f>
        <v>0.91700000000000004</v>
      </c>
      <c r="BQ8969" s="157">
        <f>IF('1b-NaturalGas'!$T$91="no","not applicable (based on previous answers)",ROUND(BL8969,4))</f>
        <v>0.91700000000000004</v>
      </c>
    </row>
    <row r="8970" spans="30:69" x14ac:dyDescent="0.25">
      <c r="AD8970" s="157">
        <f t="shared" si="295"/>
        <v>0.91900000000000071</v>
      </c>
      <c r="AE8970" s="157">
        <f>IF('1a-Electricity'!$T$77="no","",ROUND(AD8970,4))</f>
        <v>0.91900000000000004</v>
      </c>
      <c r="AF8970" s="157">
        <f>IF('1a-Electricity'!$T$78="no","",ROUND(AD8970,4))</f>
        <v>0.91900000000000004</v>
      </c>
      <c r="AG8970" s="157">
        <f>IF('1a-Electricity'!$T$79="no","",ROUND(AD8970,4))</f>
        <v>0.91900000000000004</v>
      </c>
      <c r="BL8970" s="157">
        <f t="shared" si="296"/>
        <v>0.9180000000000007</v>
      </c>
      <c r="BM8970" s="157">
        <f>IF('1b-NaturalGas'!$T$87="no","",ROUND(BL8970,4))</f>
        <v>0.91800000000000004</v>
      </c>
      <c r="BN8970" s="157">
        <f>IF('1b-NaturalGas'!$T$88="no","",ROUND(BL8970,4))</f>
        <v>0.91800000000000004</v>
      </c>
      <c r="BO8970" s="157">
        <f>IF('1b-NaturalGas'!$T$89="no","",ROUND(BL8970,4))</f>
        <v>0.91800000000000004</v>
      </c>
      <c r="BP8970" s="157">
        <f>IF('1b-NaturalGas'!$T$90="no","not applicable (based on previous answers)",ROUND(BL8970,4))</f>
        <v>0.91800000000000004</v>
      </c>
      <c r="BQ8970" s="157">
        <f>IF('1b-NaturalGas'!$T$91="no","not applicable (based on previous answers)",ROUND(BL8970,4))</f>
        <v>0.91800000000000004</v>
      </c>
    </row>
    <row r="8971" spans="30:69" x14ac:dyDescent="0.25">
      <c r="AD8971" s="157">
        <f t="shared" si="295"/>
        <v>0.92000000000000071</v>
      </c>
      <c r="AE8971" s="157">
        <f>IF('1a-Electricity'!$T$77="no","",ROUND(AD8971,4))</f>
        <v>0.92</v>
      </c>
      <c r="AF8971" s="157">
        <f>IF('1a-Electricity'!$T$78="no","",ROUND(AD8971,4))</f>
        <v>0.92</v>
      </c>
      <c r="AG8971" s="157">
        <f>IF('1a-Electricity'!$T$79="no","",ROUND(AD8971,4))</f>
        <v>0.92</v>
      </c>
      <c r="BL8971" s="157">
        <f t="shared" si="296"/>
        <v>0.91900000000000071</v>
      </c>
      <c r="BM8971" s="157">
        <f>IF('1b-NaturalGas'!$T$87="no","",ROUND(BL8971,4))</f>
        <v>0.91900000000000004</v>
      </c>
      <c r="BN8971" s="157">
        <f>IF('1b-NaturalGas'!$T$88="no","",ROUND(BL8971,4))</f>
        <v>0.91900000000000004</v>
      </c>
      <c r="BO8971" s="157">
        <f>IF('1b-NaturalGas'!$T$89="no","",ROUND(BL8971,4))</f>
        <v>0.91900000000000004</v>
      </c>
      <c r="BP8971" s="157">
        <f>IF('1b-NaturalGas'!$T$90="no","not applicable (based on previous answers)",ROUND(BL8971,4))</f>
        <v>0.91900000000000004</v>
      </c>
      <c r="BQ8971" s="157">
        <f>IF('1b-NaturalGas'!$T$91="no","not applicable (based on previous answers)",ROUND(BL8971,4))</f>
        <v>0.91900000000000004</v>
      </c>
    </row>
    <row r="8972" spans="30:69" x14ac:dyDescent="0.25">
      <c r="AD8972" s="157">
        <f t="shared" si="295"/>
        <v>0.92100000000000071</v>
      </c>
      <c r="AE8972" s="157">
        <f>IF('1a-Electricity'!$T$77="no","",ROUND(AD8972,4))</f>
        <v>0.92100000000000004</v>
      </c>
      <c r="AF8972" s="157">
        <f>IF('1a-Electricity'!$T$78="no","",ROUND(AD8972,4))</f>
        <v>0.92100000000000004</v>
      </c>
      <c r="AG8972" s="157">
        <f>IF('1a-Electricity'!$T$79="no","",ROUND(AD8972,4))</f>
        <v>0.92100000000000004</v>
      </c>
      <c r="BL8972" s="157">
        <f t="shared" si="296"/>
        <v>0.92000000000000071</v>
      </c>
      <c r="BM8972" s="157">
        <f>IF('1b-NaturalGas'!$T$87="no","",ROUND(BL8972,4))</f>
        <v>0.92</v>
      </c>
      <c r="BN8972" s="157">
        <f>IF('1b-NaturalGas'!$T$88="no","",ROUND(BL8972,4))</f>
        <v>0.92</v>
      </c>
      <c r="BO8972" s="157">
        <f>IF('1b-NaturalGas'!$T$89="no","",ROUND(BL8972,4))</f>
        <v>0.92</v>
      </c>
      <c r="BP8972" s="157">
        <f>IF('1b-NaturalGas'!$T$90="no","not applicable (based on previous answers)",ROUND(BL8972,4))</f>
        <v>0.92</v>
      </c>
      <c r="BQ8972" s="157">
        <f>IF('1b-NaturalGas'!$T$91="no","not applicable (based on previous answers)",ROUND(BL8972,4))</f>
        <v>0.92</v>
      </c>
    </row>
    <row r="8973" spans="30:69" x14ac:dyDescent="0.25">
      <c r="AD8973" s="157">
        <f t="shared" si="295"/>
        <v>0.92200000000000071</v>
      </c>
      <c r="AE8973" s="157">
        <f>IF('1a-Electricity'!$T$77="no","",ROUND(AD8973,4))</f>
        <v>0.92200000000000004</v>
      </c>
      <c r="AF8973" s="157">
        <f>IF('1a-Electricity'!$T$78="no","",ROUND(AD8973,4))</f>
        <v>0.92200000000000004</v>
      </c>
      <c r="AG8973" s="157">
        <f>IF('1a-Electricity'!$T$79="no","",ROUND(AD8973,4))</f>
        <v>0.92200000000000004</v>
      </c>
      <c r="BL8973" s="157">
        <f t="shared" si="296"/>
        <v>0.92100000000000071</v>
      </c>
      <c r="BM8973" s="157">
        <f>IF('1b-NaturalGas'!$T$87="no","",ROUND(BL8973,4))</f>
        <v>0.92100000000000004</v>
      </c>
      <c r="BN8973" s="157">
        <f>IF('1b-NaturalGas'!$T$88="no","",ROUND(BL8973,4))</f>
        <v>0.92100000000000004</v>
      </c>
      <c r="BO8973" s="157">
        <f>IF('1b-NaturalGas'!$T$89="no","",ROUND(BL8973,4))</f>
        <v>0.92100000000000004</v>
      </c>
      <c r="BP8973" s="157">
        <f>IF('1b-NaturalGas'!$T$90="no","not applicable (based on previous answers)",ROUND(BL8973,4))</f>
        <v>0.92100000000000004</v>
      </c>
      <c r="BQ8973" s="157">
        <f>IF('1b-NaturalGas'!$T$91="no","not applicable (based on previous answers)",ROUND(BL8973,4))</f>
        <v>0.92100000000000004</v>
      </c>
    </row>
    <row r="8974" spans="30:69" x14ac:dyDescent="0.25">
      <c r="AD8974" s="157">
        <f t="shared" si="295"/>
        <v>0.92300000000000071</v>
      </c>
      <c r="AE8974" s="157">
        <f>IF('1a-Electricity'!$T$77="no","",ROUND(AD8974,4))</f>
        <v>0.92300000000000004</v>
      </c>
      <c r="AF8974" s="157">
        <f>IF('1a-Electricity'!$T$78="no","",ROUND(AD8974,4))</f>
        <v>0.92300000000000004</v>
      </c>
      <c r="AG8974" s="157">
        <f>IF('1a-Electricity'!$T$79="no","",ROUND(AD8974,4))</f>
        <v>0.92300000000000004</v>
      </c>
      <c r="BL8974" s="157">
        <f t="shared" si="296"/>
        <v>0.92200000000000071</v>
      </c>
      <c r="BM8974" s="157">
        <f>IF('1b-NaturalGas'!$T$87="no","",ROUND(BL8974,4))</f>
        <v>0.92200000000000004</v>
      </c>
      <c r="BN8974" s="157">
        <f>IF('1b-NaturalGas'!$T$88="no","",ROUND(BL8974,4))</f>
        <v>0.92200000000000004</v>
      </c>
      <c r="BO8974" s="157">
        <f>IF('1b-NaturalGas'!$T$89="no","",ROUND(BL8974,4))</f>
        <v>0.92200000000000004</v>
      </c>
      <c r="BP8974" s="157">
        <f>IF('1b-NaturalGas'!$T$90="no","not applicable (based on previous answers)",ROUND(BL8974,4))</f>
        <v>0.92200000000000004</v>
      </c>
      <c r="BQ8974" s="157">
        <f>IF('1b-NaturalGas'!$T$91="no","not applicable (based on previous answers)",ROUND(BL8974,4))</f>
        <v>0.92200000000000004</v>
      </c>
    </row>
    <row r="8975" spans="30:69" x14ac:dyDescent="0.25">
      <c r="AD8975" s="157">
        <f t="shared" si="295"/>
        <v>0.92400000000000071</v>
      </c>
      <c r="AE8975" s="157">
        <f>IF('1a-Electricity'!$T$77="no","",ROUND(AD8975,4))</f>
        <v>0.92400000000000004</v>
      </c>
      <c r="AF8975" s="157">
        <f>IF('1a-Electricity'!$T$78="no","",ROUND(AD8975,4))</f>
        <v>0.92400000000000004</v>
      </c>
      <c r="AG8975" s="157">
        <f>IF('1a-Electricity'!$T$79="no","",ROUND(AD8975,4))</f>
        <v>0.92400000000000004</v>
      </c>
      <c r="BL8975" s="157">
        <f t="shared" si="296"/>
        <v>0.92300000000000071</v>
      </c>
      <c r="BM8975" s="157">
        <f>IF('1b-NaturalGas'!$T$87="no","",ROUND(BL8975,4))</f>
        <v>0.92300000000000004</v>
      </c>
      <c r="BN8975" s="157">
        <f>IF('1b-NaturalGas'!$T$88="no","",ROUND(BL8975,4))</f>
        <v>0.92300000000000004</v>
      </c>
      <c r="BO8975" s="157">
        <f>IF('1b-NaturalGas'!$T$89="no","",ROUND(BL8975,4))</f>
        <v>0.92300000000000004</v>
      </c>
      <c r="BP8975" s="157">
        <f>IF('1b-NaturalGas'!$T$90="no","not applicable (based on previous answers)",ROUND(BL8975,4))</f>
        <v>0.92300000000000004</v>
      </c>
      <c r="BQ8975" s="157">
        <f>IF('1b-NaturalGas'!$T$91="no","not applicable (based on previous answers)",ROUND(BL8975,4))</f>
        <v>0.92300000000000004</v>
      </c>
    </row>
    <row r="8976" spans="30:69" x14ac:dyDescent="0.25">
      <c r="AD8976" s="157">
        <f t="shared" si="295"/>
        <v>0.92500000000000071</v>
      </c>
      <c r="AE8976" s="157">
        <f>IF('1a-Electricity'!$T$77="no","",ROUND(AD8976,4))</f>
        <v>0.92500000000000004</v>
      </c>
      <c r="AF8976" s="157">
        <f>IF('1a-Electricity'!$T$78="no","",ROUND(AD8976,4))</f>
        <v>0.92500000000000004</v>
      </c>
      <c r="AG8976" s="157">
        <f>IF('1a-Electricity'!$T$79="no","",ROUND(AD8976,4))</f>
        <v>0.92500000000000004</v>
      </c>
      <c r="BL8976" s="157">
        <f t="shared" si="296"/>
        <v>0.92400000000000071</v>
      </c>
      <c r="BM8976" s="157">
        <f>IF('1b-NaturalGas'!$T$87="no","",ROUND(BL8976,4))</f>
        <v>0.92400000000000004</v>
      </c>
      <c r="BN8976" s="157">
        <f>IF('1b-NaturalGas'!$T$88="no","",ROUND(BL8976,4))</f>
        <v>0.92400000000000004</v>
      </c>
      <c r="BO8976" s="157">
        <f>IF('1b-NaturalGas'!$T$89="no","",ROUND(BL8976,4))</f>
        <v>0.92400000000000004</v>
      </c>
      <c r="BP8976" s="157">
        <f>IF('1b-NaturalGas'!$T$90="no","not applicable (based on previous answers)",ROUND(BL8976,4))</f>
        <v>0.92400000000000004</v>
      </c>
      <c r="BQ8976" s="157">
        <f>IF('1b-NaturalGas'!$T$91="no","not applicable (based on previous answers)",ROUND(BL8976,4))</f>
        <v>0.92400000000000004</v>
      </c>
    </row>
    <row r="8977" spans="30:69" x14ac:dyDescent="0.25">
      <c r="AD8977" s="157">
        <f t="shared" si="295"/>
        <v>0.92600000000000071</v>
      </c>
      <c r="AE8977" s="157">
        <f>IF('1a-Electricity'!$T$77="no","",ROUND(AD8977,4))</f>
        <v>0.92600000000000005</v>
      </c>
      <c r="AF8977" s="157">
        <f>IF('1a-Electricity'!$T$78="no","",ROUND(AD8977,4))</f>
        <v>0.92600000000000005</v>
      </c>
      <c r="AG8977" s="157">
        <f>IF('1a-Electricity'!$T$79="no","",ROUND(AD8977,4))</f>
        <v>0.92600000000000005</v>
      </c>
      <c r="BL8977" s="157">
        <f t="shared" si="296"/>
        <v>0.92500000000000071</v>
      </c>
      <c r="BM8977" s="157">
        <f>IF('1b-NaturalGas'!$T$87="no","",ROUND(BL8977,4))</f>
        <v>0.92500000000000004</v>
      </c>
      <c r="BN8977" s="157">
        <f>IF('1b-NaturalGas'!$T$88="no","",ROUND(BL8977,4))</f>
        <v>0.92500000000000004</v>
      </c>
      <c r="BO8977" s="157">
        <f>IF('1b-NaturalGas'!$T$89="no","",ROUND(BL8977,4))</f>
        <v>0.92500000000000004</v>
      </c>
      <c r="BP8977" s="157">
        <f>IF('1b-NaturalGas'!$T$90="no","not applicable (based on previous answers)",ROUND(BL8977,4))</f>
        <v>0.92500000000000004</v>
      </c>
      <c r="BQ8977" s="157">
        <f>IF('1b-NaturalGas'!$T$91="no","not applicable (based on previous answers)",ROUND(BL8977,4))</f>
        <v>0.92500000000000004</v>
      </c>
    </row>
    <row r="8978" spans="30:69" x14ac:dyDescent="0.25">
      <c r="AD8978" s="157">
        <f t="shared" si="295"/>
        <v>0.92700000000000071</v>
      </c>
      <c r="AE8978" s="157">
        <f>IF('1a-Electricity'!$T$77="no","",ROUND(AD8978,4))</f>
        <v>0.92700000000000005</v>
      </c>
      <c r="AF8978" s="157">
        <f>IF('1a-Electricity'!$T$78="no","",ROUND(AD8978,4))</f>
        <v>0.92700000000000005</v>
      </c>
      <c r="AG8978" s="157">
        <f>IF('1a-Electricity'!$T$79="no","",ROUND(AD8978,4))</f>
        <v>0.92700000000000005</v>
      </c>
      <c r="BL8978" s="157">
        <f t="shared" si="296"/>
        <v>0.92600000000000071</v>
      </c>
      <c r="BM8978" s="157">
        <f>IF('1b-NaturalGas'!$T$87="no","",ROUND(BL8978,4))</f>
        <v>0.92600000000000005</v>
      </c>
      <c r="BN8978" s="157">
        <f>IF('1b-NaturalGas'!$T$88="no","",ROUND(BL8978,4))</f>
        <v>0.92600000000000005</v>
      </c>
      <c r="BO8978" s="157">
        <f>IF('1b-NaturalGas'!$T$89="no","",ROUND(BL8978,4))</f>
        <v>0.92600000000000005</v>
      </c>
      <c r="BP8978" s="157">
        <f>IF('1b-NaturalGas'!$T$90="no","not applicable (based on previous answers)",ROUND(BL8978,4))</f>
        <v>0.92600000000000005</v>
      </c>
      <c r="BQ8978" s="157">
        <f>IF('1b-NaturalGas'!$T$91="no","not applicable (based on previous answers)",ROUND(BL8978,4))</f>
        <v>0.92600000000000005</v>
      </c>
    </row>
    <row r="8979" spans="30:69" x14ac:dyDescent="0.25">
      <c r="AD8979" s="157">
        <f t="shared" si="295"/>
        <v>0.92800000000000071</v>
      </c>
      <c r="AE8979" s="157">
        <f>IF('1a-Electricity'!$T$77="no","",ROUND(AD8979,4))</f>
        <v>0.92800000000000005</v>
      </c>
      <c r="AF8979" s="157">
        <f>IF('1a-Electricity'!$T$78="no","",ROUND(AD8979,4))</f>
        <v>0.92800000000000005</v>
      </c>
      <c r="AG8979" s="157">
        <f>IF('1a-Electricity'!$T$79="no","",ROUND(AD8979,4))</f>
        <v>0.92800000000000005</v>
      </c>
      <c r="BL8979" s="157">
        <f t="shared" si="296"/>
        <v>0.92700000000000071</v>
      </c>
      <c r="BM8979" s="157">
        <f>IF('1b-NaturalGas'!$T$87="no","",ROUND(BL8979,4))</f>
        <v>0.92700000000000005</v>
      </c>
      <c r="BN8979" s="157">
        <f>IF('1b-NaturalGas'!$T$88="no","",ROUND(BL8979,4))</f>
        <v>0.92700000000000005</v>
      </c>
      <c r="BO8979" s="157">
        <f>IF('1b-NaturalGas'!$T$89="no","",ROUND(BL8979,4))</f>
        <v>0.92700000000000005</v>
      </c>
      <c r="BP8979" s="157">
        <f>IF('1b-NaturalGas'!$T$90="no","not applicable (based on previous answers)",ROUND(BL8979,4))</f>
        <v>0.92700000000000005</v>
      </c>
      <c r="BQ8979" s="157">
        <f>IF('1b-NaturalGas'!$T$91="no","not applicable (based on previous answers)",ROUND(BL8979,4))</f>
        <v>0.92700000000000005</v>
      </c>
    </row>
    <row r="8980" spans="30:69" x14ac:dyDescent="0.25">
      <c r="AD8980" s="157">
        <f t="shared" si="295"/>
        <v>0.92900000000000071</v>
      </c>
      <c r="AE8980" s="157">
        <f>IF('1a-Electricity'!$T$77="no","",ROUND(AD8980,4))</f>
        <v>0.92900000000000005</v>
      </c>
      <c r="AF8980" s="157">
        <f>IF('1a-Electricity'!$T$78="no","",ROUND(AD8980,4))</f>
        <v>0.92900000000000005</v>
      </c>
      <c r="AG8980" s="157">
        <f>IF('1a-Electricity'!$T$79="no","",ROUND(AD8980,4))</f>
        <v>0.92900000000000005</v>
      </c>
      <c r="BL8980" s="157">
        <f t="shared" si="296"/>
        <v>0.92800000000000071</v>
      </c>
      <c r="BM8980" s="157">
        <f>IF('1b-NaturalGas'!$T$87="no","",ROUND(BL8980,4))</f>
        <v>0.92800000000000005</v>
      </c>
      <c r="BN8980" s="157">
        <f>IF('1b-NaturalGas'!$T$88="no","",ROUND(BL8980,4))</f>
        <v>0.92800000000000005</v>
      </c>
      <c r="BO8980" s="157">
        <f>IF('1b-NaturalGas'!$T$89="no","",ROUND(BL8980,4))</f>
        <v>0.92800000000000005</v>
      </c>
      <c r="BP8980" s="157">
        <f>IF('1b-NaturalGas'!$T$90="no","not applicable (based on previous answers)",ROUND(BL8980,4))</f>
        <v>0.92800000000000005</v>
      </c>
      <c r="BQ8980" s="157">
        <f>IF('1b-NaturalGas'!$T$91="no","not applicable (based on previous answers)",ROUND(BL8980,4))</f>
        <v>0.92800000000000005</v>
      </c>
    </row>
    <row r="8981" spans="30:69" x14ac:dyDescent="0.25">
      <c r="AD8981" s="157">
        <f t="shared" si="295"/>
        <v>0.93000000000000071</v>
      </c>
      <c r="AE8981" s="157">
        <f>IF('1a-Electricity'!$T$77="no","",ROUND(AD8981,4))</f>
        <v>0.93</v>
      </c>
      <c r="AF8981" s="157">
        <f>IF('1a-Electricity'!$T$78="no","",ROUND(AD8981,4))</f>
        <v>0.93</v>
      </c>
      <c r="AG8981" s="157">
        <f>IF('1a-Electricity'!$T$79="no","",ROUND(AD8981,4))</f>
        <v>0.93</v>
      </c>
      <c r="BL8981" s="157">
        <f t="shared" si="296"/>
        <v>0.92900000000000071</v>
      </c>
      <c r="BM8981" s="157">
        <f>IF('1b-NaturalGas'!$T$87="no","",ROUND(BL8981,4))</f>
        <v>0.92900000000000005</v>
      </c>
      <c r="BN8981" s="157">
        <f>IF('1b-NaturalGas'!$T$88="no","",ROUND(BL8981,4))</f>
        <v>0.92900000000000005</v>
      </c>
      <c r="BO8981" s="157">
        <f>IF('1b-NaturalGas'!$T$89="no","",ROUND(BL8981,4))</f>
        <v>0.92900000000000005</v>
      </c>
      <c r="BP8981" s="157">
        <f>IF('1b-NaturalGas'!$T$90="no","not applicable (based on previous answers)",ROUND(BL8981,4))</f>
        <v>0.92900000000000005</v>
      </c>
      <c r="BQ8981" s="157">
        <f>IF('1b-NaturalGas'!$T$91="no","not applicable (based on previous answers)",ROUND(BL8981,4))</f>
        <v>0.92900000000000005</v>
      </c>
    </row>
    <row r="8982" spans="30:69" x14ac:dyDescent="0.25">
      <c r="AD8982" s="157">
        <f t="shared" si="295"/>
        <v>0.93100000000000072</v>
      </c>
      <c r="AE8982" s="157">
        <f>IF('1a-Electricity'!$T$77="no","",ROUND(AD8982,4))</f>
        <v>0.93100000000000005</v>
      </c>
      <c r="AF8982" s="157">
        <f>IF('1a-Electricity'!$T$78="no","",ROUND(AD8982,4))</f>
        <v>0.93100000000000005</v>
      </c>
      <c r="AG8982" s="157">
        <f>IF('1a-Electricity'!$T$79="no","",ROUND(AD8982,4))</f>
        <v>0.93100000000000005</v>
      </c>
      <c r="BL8982" s="157">
        <f t="shared" si="296"/>
        <v>0.93000000000000071</v>
      </c>
      <c r="BM8982" s="157">
        <f>IF('1b-NaturalGas'!$T$87="no","",ROUND(BL8982,4))</f>
        <v>0.93</v>
      </c>
      <c r="BN8982" s="157">
        <f>IF('1b-NaturalGas'!$T$88="no","",ROUND(BL8982,4))</f>
        <v>0.93</v>
      </c>
      <c r="BO8982" s="157">
        <f>IF('1b-NaturalGas'!$T$89="no","",ROUND(BL8982,4))</f>
        <v>0.93</v>
      </c>
      <c r="BP8982" s="157">
        <f>IF('1b-NaturalGas'!$T$90="no","not applicable (based on previous answers)",ROUND(BL8982,4))</f>
        <v>0.93</v>
      </c>
      <c r="BQ8982" s="157">
        <f>IF('1b-NaturalGas'!$T$91="no","not applicable (based on previous answers)",ROUND(BL8982,4))</f>
        <v>0.93</v>
      </c>
    </row>
    <row r="8983" spans="30:69" x14ac:dyDescent="0.25">
      <c r="AD8983" s="157">
        <f t="shared" si="295"/>
        <v>0.93200000000000072</v>
      </c>
      <c r="AE8983" s="157">
        <f>IF('1a-Electricity'!$T$77="no","",ROUND(AD8983,4))</f>
        <v>0.93200000000000005</v>
      </c>
      <c r="AF8983" s="157">
        <f>IF('1a-Electricity'!$T$78="no","",ROUND(AD8983,4))</f>
        <v>0.93200000000000005</v>
      </c>
      <c r="AG8983" s="157">
        <f>IF('1a-Electricity'!$T$79="no","",ROUND(AD8983,4))</f>
        <v>0.93200000000000005</v>
      </c>
      <c r="BL8983" s="157">
        <f t="shared" si="296"/>
        <v>0.93100000000000072</v>
      </c>
      <c r="BM8983" s="157">
        <f>IF('1b-NaturalGas'!$T$87="no","",ROUND(BL8983,4))</f>
        <v>0.93100000000000005</v>
      </c>
      <c r="BN8983" s="157">
        <f>IF('1b-NaturalGas'!$T$88="no","",ROUND(BL8983,4))</f>
        <v>0.93100000000000005</v>
      </c>
      <c r="BO8983" s="157">
        <f>IF('1b-NaturalGas'!$T$89="no","",ROUND(BL8983,4))</f>
        <v>0.93100000000000005</v>
      </c>
      <c r="BP8983" s="157">
        <f>IF('1b-NaturalGas'!$T$90="no","not applicable (based on previous answers)",ROUND(BL8983,4))</f>
        <v>0.93100000000000005</v>
      </c>
      <c r="BQ8983" s="157">
        <f>IF('1b-NaturalGas'!$T$91="no","not applicable (based on previous answers)",ROUND(BL8983,4))</f>
        <v>0.93100000000000005</v>
      </c>
    </row>
    <row r="8984" spans="30:69" x14ac:dyDescent="0.25">
      <c r="AD8984" s="157">
        <f t="shared" si="295"/>
        <v>0.93300000000000072</v>
      </c>
      <c r="AE8984" s="157">
        <f>IF('1a-Electricity'!$T$77="no","",ROUND(AD8984,4))</f>
        <v>0.93300000000000005</v>
      </c>
      <c r="AF8984" s="157">
        <f>IF('1a-Electricity'!$T$78="no","",ROUND(AD8984,4))</f>
        <v>0.93300000000000005</v>
      </c>
      <c r="AG8984" s="157">
        <f>IF('1a-Electricity'!$T$79="no","",ROUND(AD8984,4))</f>
        <v>0.93300000000000005</v>
      </c>
      <c r="BL8984" s="157">
        <f t="shared" si="296"/>
        <v>0.93200000000000072</v>
      </c>
      <c r="BM8984" s="157">
        <f>IF('1b-NaturalGas'!$T$87="no","",ROUND(BL8984,4))</f>
        <v>0.93200000000000005</v>
      </c>
      <c r="BN8984" s="157">
        <f>IF('1b-NaturalGas'!$T$88="no","",ROUND(BL8984,4))</f>
        <v>0.93200000000000005</v>
      </c>
      <c r="BO8984" s="157">
        <f>IF('1b-NaturalGas'!$T$89="no","",ROUND(BL8984,4))</f>
        <v>0.93200000000000005</v>
      </c>
      <c r="BP8984" s="157">
        <f>IF('1b-NaturalGas'!$T$90="no","not applicable (based on previous answers)",ROUND(BL8984,4))</f>
        <v>0.93200000000000005</v>
      </c>
      <c r="BQ8984" s="157">
        <f>IF('1b-NaturalGas'!$T$91="no","not applicable (based on previous answers)",ROUND(BL8984,4))</f>
        <v>0.93200000000000005</v>
      </c>
    </row>
    <row r="8985" spans="30:69" x14ac:dyDescent="0.25">
      <c r="AD8985" s="157">
        <f t="shared" si="295"/>
        <v>0.93400000000000072</v>
      </c>
      <c r="AE8985" s="157">
        <f>IF('1a-Electricity'!$T$77="no","",ROUND(AD8985,4))</f>
        <v>0.93400000000000005</v>
      </c>
      <c r="AF8985" s="157">
        <f>IF('1a-Electricity'!$T$78="no","",ROUND(AD8985,4))</f>
        <v>0.93400000000000005</v>
      </c>
      <c r="AG8985" s="157">
        <f>IF('1a-Electricity'!$T$79="no","",ROUND(AD8985,4))</f>
        <v>0.93400000000000005</v>
      </c>
      <c r="BL8985" s="157">
        <f t="shared" si="296"/>
        <v>0.93300000000000072</v>
      </c>
      <c r="BM8985" s="157">
        <f>IF('1b-NaturalGas'!$T$87="no","",ROUND(BL8985,4))</f>
        <v>0.93300000000000005</v>
      </c>
      <c r="BN8985" s="157">
        <f>IF('1b-NaturalGas'!$T$88="no","",ROUND(BL8985,4))</f>
        <v>0.93300000000000005</v>
      </c>
      <c r="BO8985" s="157">
        <f>IF('1b-NaturalGas'!$T$89="no","",ROUND(BL8985,4))</f>
        <v>0.93300000000000005</v>
      </c>
      <c r="BP8985" s="157">
        <f>IF('1b-NaturalGas'!$T$90="no","not applicable (based on previous answers)",ROUND(BL8985,4))</f>
        <v>0.93300000000000005</v>
      </c>
      <c r="BQ8985" s="157">
        <f>IF('1b-NaturalGas'!$T$91="no","not applicable (based on previous answers)",ROUND(BL8985,4))</f>
        <v>0.93300000000000005</v>
      </c>
    </row>
    <row r="8986" spans="30:69" x14ac:dyDescent="0.25">
      <c r="AD8986" s="157">
        <f t="shared" si="295"/>
        <v>0.93500000000000072</v>
      </c>
      <c r="AE8986" s="157">
        <f>IF('1a-Electricity'!$T$77="no","",ROUND(AD8986,4))</f>
        <v>0.93500000000000005</v>
      </c>
      <c r="AF8986" s="157">
        <f>IF('1a-Electricity'!$T$78="no","",ROUND(AD8986,4))</f>
        <v>0.93500000000000005</v>
      </c>
      <c r="AG8986" s="157">
        <f>IF('1a-Electricity'!$T$79="no","",ROUND(AD8986,4))</f>
        <v>0.93500000000000005</v>
      </c>
      <c r="BL8986" s="157">
        <f t="shared" si="296"/>
        <v>0.93400000000000072</v>
      </c>
      <c r="BM8986" s="157">
        <f>IF('1b-NaturalGas'!$T$87="no","",ROUND(BL8986,4))</f>
        <v>0.93400000000000005</v>
      </c>
      <c r="BN8986" s="157">
        <f>IF('1b-NaturalGas'!$T$88="no","",ROUND(BL8986,4))</f>
        <v>0.93400000000000005</v>
      </c>
      <c r="BO8986" s="157">
        <f>IF('1b-NaturalGas'!$T$89="no","",ROUND(BL8986,4))</f>
        <v>0.93400000000000005</v>
      </c>
      <c r="BP8986" s="157">
        <f>IF('1b-NaturalGas'!$T$90="no","not applicable (based on previous answers)",ROUND(BL8986,4))</f>
        <v>0.93400000000000005</v>
      </c>
      <c r="BQ8986" s="157">
        <f>IF('1b-NaturalGas'!$T$91="no","not applicable (based on previous answers)",ROUND(BL8986,4))</f>
        <v>0.93400000000000005</v>
      </c>
    </row>
    <row r="8987" spans="30:69" x14ac:dyDescent="0.25">
      <c r="AD8987" s="157">
        <f t="shared" si="295"/>
        <v>0.93600000000000072</v>
      </c>
      <c r="AE8987" s="157">
        <f>IF('1a-Electricity'!$T$77="no","",ROUND(AD8987,4))</f>
        <v>0.93600000000000005</v>
      </c>
      <c r="AF8987" s="157">
        <f>IF('1a-Electricity'!$T$78="no","",ROUND(AD8987,4))</f>
        <v>0.93600000000000005</v>
      </c>
      <c r="AG8987" s="157">
        <f>IF('1a-Electricity'!$T$79="no","",ROUND(AD8987,4))</f>
        <v>0.93600000000000005</v>
      </c>
      <c r="BL8987" s="157">
        <f t="shared" si="296"/>
        <v>0.93500000000000072</v>
      </c>
      <c r="BM8987" s="157">
        <f>IF('1b-NaturalGas'!$T$87="no","",ROUND(BL8987,4))</f>
        <v>0.93500000000000005</v>
      </c>
      <c r="BN8987" s="157">
        <f>IF('1b-NaturalGas'!$T$88="no","",ROUND(BL8987,4))</f>
        <v>0.93500000000000005</v>
      </c>
      <c r="BO8987" s="157">
        <f>IF('1b-NaturalGas'!$T$89="no","",ROUND(BL8987,4))</f>
        <v>0.93500000000000005</v>
      </c>
      <c r="BP8987" s="157">
        <f>IF('1b-NaturalGas'!$T$90="no","not applicable (based on previous answers)",ROUND(BL8987,4))</f>
        <v>0.93500000000000005</v>
      </c>
      <c r="BQ8987" s="157">
        <f>IF('1b-NaturalGas'!$T$91="no","not applicable (based on previous answers)",ROUND(BL8987,4))</f>
        <v>0.93500000000000005</v>
      </c>
    </row>
    <row r="8988" spans="30:69" x14ac:dyDescent="0.25">
      <c r="AD8988" s="157">
        <f t="shared" si="295"/>
        <v>0.93700000000000072</v>
      </c>
      <c r="AE8988" s="157">
        <f>IF('1a-Electricity'!$T$77="no","",ROUND(AD8988,4))</f>
        <v>0.93700000000000006</v>
      </c>
      <c r="AF8988" s="157">
        <f>IF('1a-Electricity'!$T$78="no","",ROUND(AD8988,4))</f>
        <v>0.93700000000000006</v>
      </c>
      <c r="AG8988" s="157">
        <f>IF('1a-Electricity'!$T$79="no","",ROUND(AD8988,4))</f>
        <v>0.93700000000000006</v>
      </c>
      <c r="BL8988" s="157">
        <f t="shared" si="296"/>
        <v>0.93600000000000072</v>
      </c>
      <c r="BM8988" s="157">
        <f>IF('1b-NaturalGas'!$T$87="no","",ROUND(BL8988,4))</f>
        <v>0.93600000000000005</v>
      </c>
      <c r="BN8988" s="157">
        <f>IF('1b-NaturalGas'!$T$88="no","",ROUND(BL8988,4))</f>
        <v>0.93600000000000005</v>
      </c>
      <c r="BO8988" s="157">
        <f>IF('1b-NaturalGas'!$T$89="no","",ROUND(BL8988,4))</f>
        <v>0.93600000000000005</v>
      </c>
      <c r="BP8988" s="157">
        <f>IF('1b-NaturalGas'!$T$90="no","not applicable (based on previous answers)",ROUND(BL8988,4))</f>
        <v>0.93600000000000005</v>
      </c>
      <c r="BQ8988" s="157">
        <f>IF('1b-NaturalGas'!$T$91="no","not applicable (based on previous answers)",ROUND(BL8988,4))</f>
        <v>0.93600000000000005</v>
      </c>
    </row>
    <row r="8989" spans="30:69" x14ac:dyDescent="0.25">
      <c r="AD8989" s="157">
        <f t="shared" si="295"/>
        <v>0.93800000000000072</v>
      </c>
      <c r="AE8989" s="157">
        <f>IF('1a-Electricity'!$T$77="no","",ROUND(AD8989,4))</f>
        <v>0.93799999999999994</v>
      </c>
      <c r="AF8989" s="157">
        <f>IF('1a-Electricity'!$T$78="no","",ROUND(AD8989,4))</f>
        <v>0.93799999999999994</v>
      </c>
      <c r="AG8989" s="157">
        <f>IF('1a-Electricity'!$T$79="no","",ROUND(AD8989,4))</f>
        <v>0.93799999999999994</v>
      </c>
      <c r="BL8989" s="157">
        <f t="shared" si="296"/>
        <v>0.93700000000000072</v>
      </c>
      <c r="BM8989" s="157">
        <f>IF('1b-NaturalGas'!$T$87="no","",ROUND(BL8989,4))</f>
        <v>0.93700000000000006</v>
      </c>
      <c r="BN8989" s="157">
        <f>IF('1b-NaturalGas'!$T$88="no","",ROUND(BL8989,4))</f>
        <v>0.93700000000000006</v>
      </c>
      <c r="BO8989" s="157">
        <f>IF('1b-NaturalGas'!$T$89="no","",ROUND(BL8989,4))</f>
        <v>0.93700000000000006</v>
      </c>
      <c r="BP8989" s="157">
        <f>IF('1b-NaturalGas'!$T$90="no","not applicable (based on previous answers)",ROUND(BL8989,4))</f>
        <v>0.93700000000000006</v>
      </c>
      <c r="BQ8989" s="157">
        <f>IF('1b-NaturalGas'!$T$91="no","not applicable (based on previous answers)",ROUND(BL8989,4))</f>
        <v>0.93700000000000006</v>
      </c>
    </row>
    <row r="8990" spans="30:69" x14ac:dyDescent="0.25">
      <c r="AD8990" s="157">
        <f t="shared" si="295"/>
        <v>0.93900000000000072</v>
      </c>
      <c r="AE8990" s="157">
        <f>IF('1a-Electricity'!$T$77="no","",ROUND(AD8990,4))</f>
        <v>0.93899999999999995</v>
      </c>
      <c r="AF8990" s="157">
        <f>IF('1a-Electricity'!$T$78="no","",ROUND(AD8990,4))</f>
        <v>0.93899999999999995</v>
      </c>
      <c r="AG8990" s="157">
        <f>IF('1a-Electricity'!$T$79="no","",ROUND(AD8990,4))</f>
        <v>0.93899999999999995</v>
      </c>
      <c r="BL8990" s="157">
        <f t="shared" si="296"/>
        <v>0.93800000000000072</v>
      </c>
      <c r="BM8990" s="157">
        <f>IF('1b-NaturalGas'!$T$87="no","",ROUND(BL8990,4))</f>
        <v>0.93799999999999994</v>
      </c>
      <c r="BN8990" s="157">
        <f>IF('1b-NaturalGas'!$T$88="no","",ROUND(BL8990,4))</f>
        <v>0.93799999999999994</v>
      </c>
      <c r="BO8990" s="157">
        <f>IF('1b-NaturalGas'!$T$89="no","",ROUND(BL8990,4))</f>
        <v>0.93799999999999994</v>
      </c>
      <c r="BP8990" s="157">
        <f>IF('1b-NaturalGas'!$T$90="no","not applicable (based on previous answers)",ROUND(BL8990,4))</f>
        <v>0.93799999999999994</v>
      </c>
      <c r="BQ8990" s="157">
        <f>IF('1b-NaturalGas'!$T$91="no","not applicable (based on previous answers)",ROUND(BL8990,4))</f>
        <v>0.93799999999999994</v>
      </c>
    </row>
    <row r="8991" spans="30:69" x14ac:dyDescent="0.25">
      <c r="AD8991" s="157">
        <f t="shared" si="295"/>
        <v>0.94000000000000072</v>
      </c>
      <c r="AE8991" s="157">
        <f>IF('1a-Electricity'!$T$77="no","",ROUND(AD8991,4))</f>
        <v>0.94</v>
      </c>
      <c r="AF8991" s="157">
        <f>IF('1a-Electricity'!$T$78="no","",ROUND(AD8991,4))</f>
        <v>0.94</v>
      </c>
      <c r="AG8991" s="157">
        <f>IF('1a-Electricity'!$T$79="no","",ROUND(AD8991,4))</f>
        <v>0.94</v>
      </c>
      <c r="BL8991" s="157">
        <f t="shared" si="296"/>
        <v>0.93900000000000072</v>
      </c>
      <c r="BM8991" s="157">
        <f>IF('1b-NaturalGas'!$T$87="no","",ROUND(BL8991,4))</f>
        <v>0.93899999999999995</v>
      </c>
      <c r="BN8991" s="157">
        <f>IF('1b-NaturalGas'!$T$88="no","",ROUND(BL8991,4))</f>
        <v>0.93899999999999995</v>
      </c>
      <c r="BO8991" s="157">
        <f>IF('1b-NaturalGas'!$T$89="no","",ROUND(BL8991,4))</f>
        <v>0.93899999999999995</v>
      </c>
      <c r="BP8991" s="157">
        <f>IF('1b-NaturalGas'!$T$90="no","not applicable (based on previous answers)",ROUND(BL8991,4))</f>
        <v>0.93899999999999995</v>
      </c>
      <c r="BQ8991" s="157">
        <f>IF('1b-NaturalGas'!$T$91="no","not applicable (based on previous answers)",ROUND(BL8991,4))</f>
        <v>0.93899999999999995</v>
      </c>
    </row>
    <row r="8992" spans="30:69" x14ac:dyDescent="0.25">
      <c r="AD8992" s="157">
        <f t="shared" si="295"/>
        <v>0.94100000000000072</v>
      </c>
      <c r="AE8992" s="157">
        <f>IF('1a-Electricity'!$T$77="no","",ROUND(AD8992,4))</f>
        <v>0.94099999999999995</v>
      </c>
      <c r="AF8992" s="157">
        <f>IF('1a-Electricity'!$T$78="no","",ROUND(AD8992,4))</f>
        <v>0.94099999999999995</v>
      </c>
      <c r="AG8992" s="157">
        <f>IF('1a-Electricity'!$T$79="no","",ROUND(AD8992,4))</f>
        <v>0.94099999999999995</v>
      </c>
      <c r="BL8992" s="157">
        <f t="shared" si="296"/>
        <v>0.94000000000000072</v>
      </c>
      <c r="BM8992" s="157">
        <f>IF('1b-NaturalGas'!$T$87="no","",ROUND(BL8992,4))</f>
        <v>0.94</v>
      </c>
      <c r="BN8992" s="157">
        <f>IF('1b-NaturalGas'!$T$88="no","",ROUND(BL8992,4))</f>
        <v>0.94</v>
      </c>
      <c r="BO8992" s="157">
        <f>IF('1b-NaturalGas'!$T$89="no","",ROUND(BL8992,4))</f>
        <v>0.94</v>
      </c>
      <c r="BP8992" s="157">
        <f>IF('1b-NaturalGas'!$T$90="no","not applicable (based on previous answers)",ROUND(BL8992,4))</f>
        <v>0.94</v>
      </c>
      <c r="BQ8992" s="157">
        <f>IF('1b-NaturalGas'!$T$91="no","not applicable (based on previous answers)",ROUND(BL8992,4))</f>
        <v>0.94</v>
      </c>
    </row>
    <row r="8993" spans="30:69" x14ac:dyDescent="0.25">
      <c r="AD8993" s="157">
        <f t="shared" si="295"/>
        <v>0.94200000000000073</v>
      </c>
      <c r="AE8993" s="157">
        <f>IF('1a-Electricity'!$T$77="no","",ROUND(AD8993,4))</f>
        <v>0.94199999999999995</v>
      </c>
      <c r="AF8993" s="157">
        <f>IF('1a-Electricity'!$T$78="no","",ROUND(AD8993,4))</f>
        <v>0.94199999999999995</v>
      </c>
      <c r="AG8993" s="157">
        <f>IF('1a-Electricity'!$T$79="no","",ROUND(AD8993,4))</f>
        <v>0.94199999999999995</v>
      </c>
      <c r="BL8993" s="157">
        <f t="shared" si="296"/>
        <v>0.94100000000000072</v>
      </c>
      <c r="BM8993" s="157">
        <f>IF('1b-NaturalGas'!$T$87="no","",ROUND(BL8993,4))</f>
        <v>0.94099999999999995</v>
      </c>
      <c r="BN8993" s="157">
        <f>IF('1b-NaturalGas'!$T$88="no","",ROUND(BL8993,4))</f>
        <v>0.94099999999999995</v>
      </c>
      <c r="BO8993" s="157">
        <f>IF('1b-NaturalGas'!$T$89="no","",ROUND(BL8993,4))</f>
        <v>0.94099999999999995</v>
      </c>
      <c r="BP8993" s="157">
        <f>IF('1b-NaturalGas'!$T$90="no","not applicable (based on previous answers)",ROUND(BL8993,4))</f>
        <v>0.94099999999999995</v>
      </c>
      <c r="BQ8993" s="157">
        <f>IF('1b-NaturalGas'!$T$91="no","not applicable (based on previous answers)",ROUND(BL8993,4))</f>
        <v>0.94099999999999995</v>
      </c>
    </row>
    <row r="8994" spans="30:69" x14ac:dyDescent="0.25">
      <c r="AD8994" s="157">
        <f t="shared" si="295"/>
        <v>0.94300000000000073</v>
      </c>
      <c r="AE8994" s="157">
        <f>IF('1a-Electricity'!$T$77="no","",ROUND(AD8994,4))</f>
        <v>0.94299999999999995</v>
      </c>
      <c r="AF8994" s="157">
        <f>IF('1a-Electricity'!$T$78="no","",ROUND(AD8994,4))</f>
        <v>0.94299999999999995</v>
      </c>
      <c r="AG8994" s="157">
        <f>IF('1a-Electricity'!$T$79="no","",ROUND(AD8994,4))</f>
        <v>0.94299999999999995</v>
      </c>
      <c r="BL8994" s="157">
        <f t="shared" si="296"/>
        <v>0.94200000000000073</v>
      </c>
      <c r="BM8994" s="157">
        <f>IF('1b-NaturalGas'!$T$87="no","",ROUND(BL8994,4))</f>
        <v>0.94199999999999995</v>
      </c>
      <c r="BN8994" s="157">
        <f>IF('1b-NaturalGas'!$T$88="no","",ROUND(BL8994,4))</f>
        <v>0.94199999999999995</v>
      </c>
      <c r="BO8994" s="157">
        <f>IF('1b-NaturalGas'!$T$89="no","",ROUND(BL8994,4))</f>
        <v>0.94199999999999995</v>
      </c>
      <c r="BP8994" s="157">
        <f>IF('1b-NaturalGas'!$T$90="no","not applicable (based on previous answers)",ROUND(BL8994,4))</f>
        <v>0.94199999999999995</v>
      </c>
      <c r="BQ8994" s="157">
        <f>IF('1b-NaturalGas'!$T$91="no","not applicable (based on previous answers)",ROUND(BL8994,4))</f>
        <v>0.94199999999999995</v>
      </c>
    </row>
    <row r="8995" spans="30:69" x14ac:dyDescent="0.25">
      <c r="AD8995" s="157">
        <f t="shared" si="295"/>
        <v>0.94400000000000073</v>
      </c>
      <c r="AE8995" s="157">
        <f>IF('1a-Electricity'!$T$77="no","",ROUND(AD8995,4))</f>
        <v>0.94399999999999995</v>
      </c>
      <c r="AF8995" s="157">
        <f>IF('1a-Electricity'!$T$78="no","",ROUND(AD8995,4))</f>
        <v>0.94399999999999995</v>
      </c>
      <c r="AG8995" s="157">
        <f>IF('1a-Electricity'!$T$79="no","",ROUND(AD8995,4))</f>
        <v>0.94399999999999995</v>
      </c>
      <c r="BL8995" s="157">
        <f t="shared" si="296"/>
        <v>0.94300000000000073</v>
      </c>
      <c r="BM8995" s="157">
        <f>IF('1b-NaturalGas'!$T$87="no","",ROUND(BL8995,4))</f>
        <v>0.94299999999999995</v>
      </c>
      <c r="BN8995" s="157">
        <f>IF('1b-NaturalGas'!$T$88="no","",ROUND(BL8995,4))</f>
        <v>0.94299999999999995</v>
      </c>
      <c r="BO8995" s="157">
        <f>IF('1b-NaturalGas'!$T$89="no","",ROUND(BL8995,4))</f>
        <v>0.94299999999999995</v>
      </c>
      <c r="BP8995" s="157">
        <f>IF('1b-NaturalGas'!$T$90="no","not applicable (based on previous answers)",ROUND(BL8995,4))</f>
        <v>0.94299999999999995</v>
      </c>
      <c r="BQ8995" s="157">
        <f>IF('1b-NaturalGas'!$T$91="no","not applicable (based on previous answers)",ROUND(BL8995,4))</f>
        <v>0.94299999999999995</v>
      </c>
    </row>
    <row r="8996" spans="30:69" x14ac:dyDescent="0.25">
      <c r="AD8996" s="157">
        <f t="shared" si="295"/>
        <v>0.94500000000000073</v>
      </c>
      <c r="AE8996" s="157">
        <f>IF('1a-Electricity'!$T$77="no","",ROUND(AD8996,4))</f>
        <v>0.94499999999999995</v>
      </c>
      <c r="AF8996" s="157">
        <f>IF('1a-Electricity'!$T$78="no","",ROUND(AD8996,4))</f>
        <v>0.94499999999999995</v>
      </c>
      <c r="AG8996" s="157">
        <f>IF('1a-Electricity'!$T$79="no","",ROUND(AD8996,4))</f>
        <v>0.94499999999999995</v>
      </c>
      <c r="BL8996" s="157">
        <f t="shared" si="296"/>
        <v>0.94400000000000073</v>
      </c>
      <c r="BM8996" s="157">
        <f>IF('1b-NaturalGas'!$T$87="no","",ROUND(BL8996,4))</f>
        <v>0.94399999999999995</v>
      </c>
      <c r="BN8996" s="157">
        <f>IF('1b-NaturalGas'!$T$88="no","",ROUND(BL8996,4))</f>
        <v>0.94399999999999995</v>
      </c>
      <c r="BO8996" s="157">
        <f>IF('1b-NaturalGas'!$T$89="no","",ROUND(BL8996,4))</f>
        <v>0.94399999999999995</v>
      </c>
      <c r="BP8996" s="157">
        <f>IF('1b-NaturalGas'!$T$90="no","not applicable (based on previous answers)",ROUND(BL8996,4))</f>
        <v>0.94399999999999995</v>
      </c>
      <c r="BQ8996" s="157">
        <f>IF('1b-NaturalGas'!$T$91="no","not applicable (based on previous answers)",ROUND(BL8996,4))</f>
        <v>0.94399999999999995</v>
      </c>
    </row>
    <row r="8997" spans="30:69" x14ac:dyDescent="0.25">
      <c r="AD8997" s="157">
        <f t="shared" si="295"/>
        <v>0.94600000000000073</v>
      </c>
      <c r="AE8997" s="157">
        <f>IF('1a-Electricity'!$T$77="no","",ROUND(AD8997,4))</f>
        <v>0.94599999999999995</v>
      </c>
      <c r="AF8997" s="157">
        <f>IF('1a-Electricity'!$T$78="no","",ROUND(AD8997,4))</f>
        <v>0.94599999999999995</v>
      </c>
      <c r="AG8997" s="157">
        <f>IF('1a-Electricity'!$T$79="no","",ROUND(AD8997,4))</f>
        <v>0.94599999999999995</v>
      </c>
      <c r="BL8997" s="157">
        <f t="shared" si="296"/>
        <v>0.94500000000000073</v>
      </c>
      <c r="BM8997" s="157">
        <f>IF('1b-NaturalGas'!$T$87="no","",ROUND(BL8997,4))</f>
        <v>0.94499999999999995</v>
      </c>
      <c r="BN8997" s="157">
        <f>IF('1b-NaturalGas'!$T$88="no","",ROUND(BL8997,4))</f>
        <v>0.94499999999999995</v>
      </c>
      <c r="BO8997" s="157">
        <f>IF('1b-NaturalGas'!$T$89="no","",ROUND(BL8997,4))</f>
        <v>0.94499999999999995</v>
      </c>
      <c r="BP8997" s="157">
        <f>IF('1b-NaturalGas'!$T$90="no","not applicable (based on previous answers)",ROUND(BL8997,4))</f>
        <v>0.94499999999999995</v>
      </c>
      <c r="BQ8997" s="157">
        <f>IF('1b-NaturalGas'!$T$91="no","not applicable (based on previous answers)",ROUND(BL8997,4))</f>
        <v>0.94499999999999995</v>
      </c>
    </row>
    <row r="8998" spans="30:69" x14ac:dyDescent="0.25">
      <c r="AD8998" s="157">
        <f t="shared" si="295"/>
        <v>0.94700000000000073</v>
      </c>
      <c r="AE8998" s="157">
        <f>IF('1a-Electricity'!$T$77="no","",ROUND(AD8998,4))</f>
        <v>0.94699999999999995</v>
      </c>
      <c r="AF8998" s="157">
        <f>IF('1a-Electricity'!$T$78="no","",ROUND(AD8998,4))</f>
        <v>0.94699999999999995</v>
      </c>
      <c r="AG8998" s="157">
        <f>IF('1a-Electricity'!$T$79="no","",ROUND(AD8998,4))</f>
        <v>0.94699999999999995</v>
      </c>
      <c r="BL8998" s="157">
        <f t="shared" si="296"/>
        <v>0.94600000000000073</v>
      </c>
      <c r="BM8998" s="157">
        <f>IF('1b-NaturalGas'!$T$87="no","",ROUND(BL8998,4))</f>
        <v>0.94599999999999995</v>
      </c>
      <c r="BN8998" s="157">
        <f>IF('1b-NaturalGas'!$T$88="no","",ROUND(BL8998,4))</f>
        <v>0.94599999999999995</v>
      </c>
      <c r="BO8998" s="157">
        <f>IF('1b-NaturalGas'!$T$89="no","",ROUND(BL8998,4))</f>
        <v>0.94599999999999995</v>
      </c>
      <c r="BP8998" s="157">
        <f>IF('1b-NaturalGas'!$T$90="no","not applicable (based on previous answers)",ROUND(BL8998,4))</f>
        <v>0.94599999999999995</v>
      </c>
      <c r="BQ8998" s="157">
        <f>IF('1b-NaturalGas'!$T$91="no","not applicable (based on previous answers)",ROUND(BL8998,4))</f>
        <v>0.94599999999999995</v>
      </c>
    </row>
    <row r="8999" spans="30:69" x14ac:dyDescent="0.25">
      <c r="AD8999" s="157">
        <f t="shared" si="295"/>
        <v>0.94800000000000073</v>
      </c>
      <c r="AE8999" s="157">
        <f>IF('1a-Electricity'!$T$77="no","",ROUND(AD8999,4))</f>
        <v>0.94799999999999995</v>
      </c>
      <c r="AF8999" s="157">
        <f>IF('1a-Electricity'!$T$78="no","",ROUND(AD8999,4))</f>
        <v>0.94799999999999995</v>
      </c>
      <c r="AG8999" s="157">
        <f>IF('1a-Electricity'!$T$79="no","",ROUND(AD8999,4))</f>
        <v>0.94799999999999995</v>
      </c>
      <c r="BL8999" s="157">
        <f t="shared" si="296"/>
        <v>0.94700000000000073</v>
      </c>
      <c r="BM8999" s="157">
        <f>IF('1b-NaturalGas'!$T$87="no","",ROUND(BL8999,4))</f>
        <v>0.94699999999999995</v>
      </c>
      <c r="BN8999" s="157">
        <f>IF('1b-NaturalGas'!$T$88="no","",ROUND(BL8999,4))</f>
        <v>0.94699999999999995</v>
      </c>
      <c r="BO8999" s="157">
        <f>IF('1b-NaturalGas'!$T$89="no","",ROUND(BL8999,4))</f>
        <v>0.94699999999999995</v>
      </c>
      <c r="BP8999" s="157">
        <f>IF('1b-NaturalGas'!$T$90="no","not applicable (based on previous answers)",ROUND(BL8999,4))</f>
        <v>0.94699999999999995</v>
      </c>
      <c r="BQ8999" s="157">
        <f>IF('1b-NaturalGas'!$T$91="no","not applicable (based on previous answers)",ROUND(BL8999,4))</f>
        <v>0.94699999999999995</v>
      </c>
    </row>
    <row r="9000" spans="30:69" x14ac:dyDescent="0.25">
      <c r="AD9000" s="157">
        <f t="shared" si="295"/>
        <v>0.94900000000000073</v>
      </c>
      <c r="AE9000" s="157">
        <f>IF('1a-Electricity'!$T$77="no","",ROUND(AD9000,4))</f>
        <v>0.94899999999999995</v>
      </c>
      <c r="AF9000" s="157">
        <f>IF('1a-Electricity'!$T$78="no","",ROUND(AD9000,4))</f>
        <v>0.94899999999999995</v>
      </c>
      <c r="AG9000" s="157">
        <f>IF('1a-Electricity'!$T$79="no","",ROUND(AD9000,4))</f>
        <v>0.94899999999999995</v>
      </c>
      <c r="BL9000" s="157">
        <f t="shared" si="296"/>
        <v>0.94800000000000073</v>
      </c>
      <c r="BM9000" s="157">
        <f>IF('1b-NaturalGas'!$T$87="no","",ROUND(BL9000,4))</f>
        <v>0.94799999999999995</v>
      </c>
      <c r="BN9000" s="157">
        <f>IF('1b-NaturalGas'!$T$88="no","",ROUND(BL9000,4))</f>
        <v>0.94799999999999995</v>
      </c>
      <c r="BO9000" s="157">
        <f>IF('1b-NaturalGas'!$T$89="no","",ROUND(BL9000,4))</f>
        <v>0.94799999999999995</v>
      </c>
      <c r="BP9000" s="157">
        <f>IF('1b-NaturalGas'!$T$90="no","not applicable (based on previous answers)",ROUND(BL9000,4))</f>
        <v>0.94799999999999995</v>
      </c>
      <c r="BQ9000" s="157">
        <f>IF('1b-NaturalGas'!$T$91="no","not applicable (based on previous answers)",ROUND(BL9000,4))</f>
        <v>0.94799999999999995</v>
      </c>
    </row>
    <row r="9001" spans="30:69" x14ac:dyDescent="0.25">
      <c r="AD9001" s="157">
        <f t="shared" si="295"/>
        <v>0.95000000000000073</v>
      </c>
      <c r="AE9001" s="157">
        <f>IF('1a-Electricity'!$T$77="no","",ROUND(AD9001,4))</f>
        <v>0.95</v>
      </c>
      <c r="AF9001" s="157">
        <f>IF('1a-Electricity'!$T$78="no","",ROUND(AD9001,4))</f>
        <v>0.95</v>
      </c>
      <c r="AG9001" s="157">
        <f>IF('1a-Electricity'!$T$79="no","",ROUND(AD9001,4))</f>
        <v>0.95</v>
      </c>
      <c r="BL9001" s="157">
        <f t="shared" si="296"/>
        <v>0.94900000000000073</v>
      </c>
      <c r="BM9001" s="157">
        <f>IF('1b-NaturalGas'!$T$87="no","",ROUND(BL9001,4))</f>
        <v>0.94899999999999995</v>
      </c>
      <c r="BN9001" s="157">
        <f>IF('1b-NaturalGas'!$T$88="no","",ROUND(BL9001,4))</f>
        <v>0.94899999999999995</v>
      </c>
      <c r="BO9001" s="157">
        <f>IF('1b-NaturalGas'!$T$89="no","",ROUND(BL9001,4))</f>
        <v>0.94899999999999995</v>
      </c>
      <c r="BP9001" s="157">
        <f>IF('1b-NaturalGas'!$T$90="no","not applicable (based on previous answers)",ROUND(BL9001,4))</f>
        <v>0.94899999999999995</v>
      </c>
      <c r="BQ9001" s="157">
        <f>IF('1b-NaturalGas'!$T$91="no","not applicable (based on previous answers)",ROUND(BL9001,4))</f>
        <v>0.94899999999999995</v>
      </c>
    </row>
    <row r="9002" spans="30:69" x14ac:dyDescent="0.25">
      <c r="AD9002" s="157">
        <f t="shared" si="295"/>
        <v>0.95100000000000073</v>
      </c>
      <c r="AE9002" s="157">
        <f>IF('1a-Electricity'!$T$77="no","",ROUND(AD9002,4))</f>
        <v>0.95099999999999996</v>
      </c>
      <c r="AF9002" s="157">
        <f>IF('1a-Electricity'!$T$78="no","",ROUND(AD9002,4))</f>
        <v>0.95099999999999996</v>
      </c>
      <c r="AG9002" s="157">
        <f>IF('1a-Electricity'!$T$79="no","",ROUND(AD9002,4))</f>
        <v>0.95099999999999996</v>
      </c>
      <c r="BL9002" s="157">
        <f t="shared" si="296"/>
        <v>0.95000000000000073</v>
      </c>
      <c r="BM9002" s="157">
        <f>IF('1b-NaturalGas'!$T$87="no","",ROUND(BL9002,4))</f>
        <v>0.95</v>
      </c>
      <c r="BN9002" s="157">
        <f>IF('1b-NaturalGas'!$T$88="no","",ROUND(BL9002,4))</f>
        <v>0.95</v>
      </c>
      <c r="BO9002" s="157">
        <f>IF('1b-NaturalGas'!$T$89="no","",ROUND(BL9002,4))</f>
        <v>0.95</v>
      </c>
      <c r="BP9002" s="157">
        <f>IF('1b-NaturalGas'!$T$90="no","not applicable (based on previous answers)",ROUND(BL9002,4))</f>
        <v>0.95</v>
      </c>
      <c r="BQ9002" s="157">
        <f>IF('1b-NaturalGas'!$T$91="no","not applicable (based on previous answers)",ROUND(BL9002,4))</f>
        <v>0.95</v>
      </c>
    </row>
    <row r="9003" spans="30:69" x14ac:dyDescent="0.25">
      <c r="AD9003" s="157">
        <f t="shared" si="295"/>
        <v>0.95200000000000073</v>
      </c>
      <c r="AE9003" s="157">
        <f>IF('1a-Electricity'!$T$77="no","",ROUND(AD9003,4))</f>
        <v>0.95199999999999996</v>
      </c>
      <c r="AF9003" s="157">
        <f>IF('1a-Electricity'!$T$78="no","",ROUND(AD9003,4))</f>
        <v>0.95199999999999996</v>
      </c>
      <c r="AG9003" s="157">
        <f>IF('1a-Electricity'!$T$79="no","",ROUND(AD9003,4))</f>
        <v>0.95199999999999996</v>
      </c>
      <c r="BL9003" s="157">
        <f t="shared" si="296"/>
        <v>0.95100000000000073</v>
      </c>
      <c r="BM9003" s="157">
        <f>IF('1b-NaturalGas'!$T$87="no","",ROUND(BL9003,4))</f>
        <v>0.95099999999999996</v>
      </c>
      <c r="BN9003" s="157">
        <f>IF('1b-NaturalGas'!$T$88="no","",ROUND(BL9003,4))</f>
        <v>0.95099999999999996</v>
      </c>
      <c r="BO9003" s="157">
        <f>IF('1b-NaturalGas'!$T$89="no","",ROUND(BL9003,4))</f>
        <v>0.95099999999999996</v>
      </c>
      <c r="BP9003" s="157">
        <f>IF('1b-NaturalGas'!$T$90="no","not applicable (based on previous answers)",ROUND(BL9003,4))</f>
        <v>0.95099999999999996</v>
      </c>
      <c r="BQ9003" s="157">
        <f>IF('1b-NaturalGas'!$T$91="no","not applicable (based on previous answers)",ROUND(BL9003,4))</f>
        <v>0.95099999999999996</v>
      </c>
    </row>
    <row r="9004" spans="30:69" x14ac:dyDescent="0.25">
      <c r="AD9004" s="157">
        <f t="shared" ref="AD9004:AD9051" si="297">AD9003+0.001</f>
        <v>0.95300000000000074</v>
      </c>
      <c r="AE9004" s="157">
        <f>IF('1a-Electricity'!$T$77="no","",ROUND(AD9004,4))</f>
        <v>0.95299999999999996</v>
      </c>
      <c r="AF9004" s="157">
        <f>IF('1a-Electricity'!$T$78="no","",ROUND(AD9004,4))</f>
        <v>0.95299999999999996</v>
      </c>
      <c r="AG9004" s="157">
        <f>IF('1a-Electricity'!$T$79="no","",ROUND(AD9004,4))</f>
        <v>0.95299999999999996</v>
      </c>
      <c r="BL9004" s="157">
        <f t="shared" si="296"/>
        <v>0.95200000000000073</v>
      </c>
      <c r="BM9004" s="157">
        <f>IF('1b-NaturalGas'!$T$87="no","",ROUND(BL9004,4))</f>
        <v>0.95199999999999996</v>
      </c>
      <c r="BN9004" s="157">
        <f>IF('1b-NaturalGas'!$T$88="no","",ROUND(BL9004,4))</f>
        <v>0.95199999999999996</v>
      </c>
      <c r="BO9004" s="157">
        <f>IF('1b-NaturalGas'!$T$89="no","",ROUND(BL9004,4))</f>
        <v>0.95199999999999996</v>
      </c>
      <c r="BP9004" s="157">
        <f>IF('1b-NaturalGas'!$T$90="no","not applicable (based on previous answers)",ROUND(BL9004,4))</f>
        <v>0.95199999999999996</v>
      </c>
      <c r="BQ9004" s="157">
        <f>IF('1b-NaturalGas'!$T$91="no","not applicable (based on previous answers)",ROUND(BL9004,4))</f>
        <v>0.95199999999999996</v>
      </c>
    </row>
    <row r="9005" spans="30:69" x14ac:dyDescent="0.25">
      <c r="AD9005" s="157">
        <f t="shared" si="297"/>
        <v>0.95400000000000074</v>
      </c>
      <c r="AE9005" s="157">
        <f>IF('1a-Electricity'!$T$77="no","",ROUND(AD9005,4))</f>
        <v>0.95399999999999996</v>
      </c>
      <c r="AF9005" s="157">
        <f>IF('1a-Electricity'!$T$78="no","",ROUND(AD9005,4))</f>
        <v>0.95399999999999996</v>
      </c>
      <c r="AG9005" s="157">
        <f>IF('1a-Electricity'!$T$79="no","",ROUND(AD9005,4))</f>
        <v>0.95399999999999996</v>
      </c>
      <c r="BL9005" s="157">
        <f t="shared" ref="BL9005:BL9052" si="298">BL9004+0.001</f>
        <v>0.95300000000000074</v>
      </c>
      <c r="BM9005" s="157">
        <f>IF('1b-NaturalGas'!$T$87="no","",ROUND(BL9005,4))</f>
        <v>0.95299999999999996</v>
      </c>
      <c r="BN9005" s="157">
        <f>IF('1b-NaturalGas'!$T$88="no","",ROUND(BL9005,4))</f>
        <v>0.95299999999999996</v>
      </c>
      <c r="BO9005" s="157">
        <f>IF('1b-NaturalGas'!$T$89="no","",ROUND(BL9005,4))</f>
        <v>0.95299999999999996</v>
      </c>
      <c r="BP9005" s="157">
        <f>IF('1b-NaturalGas'!$T$90="no","not applicable (based on previous answers)",ROUND(BL9005,4))</f>
        <v>0.95299999999999996</v>
      </c>
      <c r="BQ9005" s="157">
        <f>IF('1b-NaturalGas'!$T$91="no","not applicable (based on previous answers)",ROUND(BL9005,4))</f>
        <v>0.95299999999999996</v>
      </c>
    </row>
    <row r="9006" spans="30:69" x14ac:dyDescent="0.25">
      <c r="AD9006" s="157">
        <f t="shared" si="297"/>
        <v>0.95500000000000074</v>
      </c>
      <c r="AE9006" s="157">
        <f>IF('1a-Electricity'!$T$77="no","",ROUND(AD9006,4))</f>
        <v>0.95499999999999996</v>
      </c>
      <c r="AF9006" s="157">
        <f>IF('1a-Electricity'!$T$78="no","",ROUND(AD9006,4))</f>
        <v>0.95499999999999996</v>
      </c>
      <c r="AG9006" s="157">
        <f>IF('1a-Electricity'!$T$79="no","",ROUND(AD9006,4))</f>
        <v>0.95499999999999996</v>
      </c>
      <c r="BL9006" s="157">
        <f t="shared" si="298"/>
        <v>0.95400000000000074</v>
      </c>
      <c r="BM9006" s="157">
        <f>IF('1b-NaturalGas'!$T$87="no","",ROUND(BL9006,4))</f>
        <v>0.95399999999999996</v>
      </c>
      <c r="BN9006" s="157">
        <f>IF('1b-NaturalGas'!$T$88="no","",ROUND(BL9006,4))</f>
        <v>0.95399999999999996</v>
      </c>
      <c r="BO9006" s="157">
        <f>IF('1b-NaturalGas'!$T$89="no","",ROUND(BL9006,4))</f>
        <v>0.95399999999999996</v>
      </c>
      <c r="BP9006" s="157">
        <f>IF('1b-NaturalGas'!$T$90="no","not applicable (based on previous answers)",ROUND(BL9006,4))</f>
        <v>0.95399999999999996</v>
      </c>
      <c r="BQ9006" s="157">
        <f>IF('1b-NaturalGas'!$T$91="no","not applicable (based on previous answers)",ROUND(BL9006,4))</f>
        <v>0.95399999999999996</v>
      </c>
    </row>
    <row r="9007" spans="30:69" x14ac:dyDescent="0.25">
      <c r="AD9007" s="157">
        <f t="shared" si="297"/>
        <v>0.95600000000000074</v>
      </c>
      <c r="AE9007" s="157">
        <f>IF('1a-Electricity'!$T$77="no","",ROUND(AD9007,4))</f>
        <v>0.95599999999999996</v>
      </c>
      <c r="AF9007" s="157">
        <f>IF('1a-Electricity'!$T$78="no","",ROUND(AD9007,4))</f>
        <v>0.95599999999999996</v>
      </c>
      <c r="AG9007" s="157">
        <f>IF('1a-Electricity'!$T$79="no","",ROUND(AD9007,4))</f>
        <v>0.95599999999999996</v>
      </c>
      <c r="BL9007" s="157">
        <f t="shared" si="298"/>
        <v>0.95500000000000074</v>
      </c>
      <c r="BM9007" s="157">
        <f>IF('1b-NaturalGas'!$T$87="no","",ROUND(BL9007,4))</f>
        <v>0.95499999999999996</v>
      </c>
      <c r="BN9007" s="157">
        <f>IF('1b-NaturalGas'!$T$88="no","",ROUND(BL9007,4))</f>
        <v>0.95499999999999996</v>
      </c>
      <c r="BO9007" s="157">
        <f>IF('1b-NaturalGas'!$T$89="no","",ROUND(BL9007,4))</f>
        <v>0.95499999999999996</v>
      </c>
      <c r="BP9007" s="157">
        <f>IF('1b-NaturalGas'!$T$90="no","not applicable (based on previous answers)",ROUND(BL9007,4))</f>
        <v>0.95499999999999996</v>
      </c>
      <c r="BQ9007" s="157">
        <f>IF('1b-NaturalGas'!$T$91="no","not applicable (based on previous answers)",ROUND(BL9007,4))</f>
        <v>0.95499999999999996</v>
      </c>
    </row>
    <row r="9008" spans="30:69" x14ac:dyDescent="0.25">
      <c r="AD9008" s="157">
        <f t="shared" si="297"/>
        <v>0.95700000000000074</v>
      </c>
      <c r="AE9008" s="157">
        <f>IF('1a-Electricity'!$T$77="no","",ROUND(AD9008,4))</f>
        <v>0.95699999999999996</v>
      </c>
      <c r="AF9008" s="157">
        <f>IF('1a-Electricity'!$T$78="no","",ROUND(AD9008,4))</f>
        <v>0.95699999999999996</v>
      </c>
      <c r="AG9008" s="157">
        <f>IF('1a-Electricity'!$T$79="no","",ROUND(AD9008,4))</f>
        <v>0.95699999999999996</v>
      </c>
      <c r="BL9008" s="157">
        <f t="shared" si="298"/>
        <v>0.95600000000000074</v>
      </c>
      <c r="BM9008" s="157">
        <f>IF('1b-NaturalGas'!$T$87="no","",ROUND(BL9008,4))</f>
        <v>0.95599999999999996</v>
      </c>
      <c r="BN9008" s="157">
        <f>IF('1b-NaturalGas'!$T$88="no","",ROUND(BL9008,4))</f>
        <v>0.95599999999999996</v>
      </c>
      <c r="BO9008" s="157">
        <f>IF('1b-NaturalGas'!$T$89="no","",ROUND(BL9008,4))</f>
        <v>0.95599999999999996</v>
      </c>
      <c r="BP9008" s="157">
        <f>IF('1b-NaturalGas'!$T$90="no","not applicable (based on previous answers)",ROUND(BL9008,4))</f>
        <v>0.95599999999999996</v>
      </c>
      <c r="BQ9008" s="157">
        <f>IF('1b-NaturalGas'!$T$91="no","not applicable (based on previous answers)",ROUND(BL9008,4))</f>
        <v>0.95599999999999996</v>
      </c>
    </row>
    <row r="9009" spans="30:69" x14ac:dyDescent="0.25">
      <c r="AD9009" s="157">
        <f t="shared" si="297"/>
        <v>0.95800000000000074</v>
      </c>
      <c r="AE9009" s="157">
        <f>IF('1a-Electricity'!$T$77="no","",ROUND(AD9009,4))</f>
        <v>0.95799999999999996</v>
      </c>
      <c r="AF9009" s="157">
        <f>IF('1a-Electricity'!$T$78="no","",ROUND(AD9009,4))</f>
        <v>0.95799999999999996</v>
      </c>
      <c r="AG9009" s="157">
        <f>IF('1a-Electricity'!$T$79="no","",ROUND(AD9009,4))</f>
        <v>0.95799999999999996</v>
      </c>
      <c r="BL9009" s="157">
        <f t="shared" si="298"/>
        <v>0.95700000000000074</v>
      </c>
      <c r="BM9009" s="157">
        <f>IF('1b-NaturalGas'!$T$87="no","",ROUND(BL9009,4))</f>
        <v>0.95699999999999996</v>
      </c>
      <c r="BN9009" s="157">
        <f>IF('1b-NaturalGas'!$T$88="no","",ROUND(BL9009,4))</f>
        <v>0.95699999999999996</v>
      </c>
      <c r="BO9009" s="157">
        <f>IF('1b-NaturalGas'!$T$89="no","",ROUND(BL9009,4))</f>
        <v>0.95699999999999996</v>
      </c>
      <c r="BP9009" s="157">
        <f>IF('1b-NaturalGas'!$T$90="no","not applicable (based on previous answers)",ROUND(BL9009,4))</f>
        <v>0.95699999999999996</v>
      </c>
      <c r="BQ9009" s="157">
        <f>IF('1b-NaturalGas'!$T$91="no","not applicable (based on previous answers)",ROUND(BL9009,4))</f>
        <v>0.95699999999999996</v>
      </c>
    </row>
    <row r="9010" spans="30:69" x14ac:dyDescent="0.25">
      <c r="AD9010" s="157">
        <f t="shared" si="297"/>
        <v>0.95900000000000074</v>
      </c>
      <c r="AE9010" s="157">
        <f>IF('1a-Electricity'!$T$77="no","",ROUND(AD9010,4))</f>
        <v>0.95899999999999996</v>
      </c>
      <c r="AF9010" s="157">
        <f>IF('1a-Electricity'!$T$78="no","",ROUND(AD9010,4))</f>
        <v>0.95899999999999996</v>
      </c>
      <c r="AG9010" s="157">
        <f>IF('1a-Electricity'!$T$79="no","",ROUND(AD9010,4))</f>
        <v>0.95899999999999996</v>
      </c>
      <c r="BL9010" s="157">
        <f t="shared" si="298"/>
        <v>0.95800000000000074</v>
      </c>
      <c r="BM9010" s="157">
        <f>IF('1b-NaturalGas'!$T$87="no","",ROUND(BL9010,4))</f>
        <v>0.95799999999999996</v>
      </c>
      <c r="BN9010" s="157">
        <f>IF('1b-NaturalGas'!$T$88="no","",ROUND(BL9010,4))</f>
        <v>0.95799999999999996</v>
      </c>
      <c r="BO9010" s="157">
        <f>IF('1b-NaturalGas'!$T$89="no","",ROUND(BL9010,4))</f>
        <v>0.95799999999999996</v>
      </c>
      <c r="BP9010" s="157">
        <f>IF('1b-NaturalGas'!$T$90="no","not applicable (based on previous answers)",ROUND(BL9010,4))</f>
        <v>0.95799999999999996</v>
      </c>
      <c r="BQ9010" s="157">
        <f>IF('1b-NaturalGas'!$T$91="no","not applicable (based on previous answers)",ROUND(BL9010,4))</f>
        <v>0.95799999999999996</v>
      </c>
    </row>
    <row r="9011" spans="30:69" x14ac:dyDescent="0.25">
      <c r="AD9011" s="157">
        <f t="shared" si="297"/>
        <v>0.96000000000000074</v>
      </c>
      <c r="AE9011" s="157">
        <f>IF('1a-Electricity'!$T$77="no","",ROUND(AD9011,4))</f>
        <v>0.96</v>
      </c>
      <c r="AF9011" s="157">
        <f>IF('1a-Electricity'!$T$78="no","",ROUND(AD9011,4))</f>
        <v>0.96</v>
      </c>
      <c r="AG9011" s="157">
        <f>IF('1a-Electricity'!$T$79="no","",ROUND(AD9011,4))</f>
        <v>0.96</v>
      </c>
      <c r="BL9011" s="157">
        <f t="shared" si="298"/>
        <v>0.95900000000000074</v>
      </c>
      <c r="BM9011" s="157">
        <f>IF('1b-NaturalGas'!$T$87="no","",ROUND(BL9011,4))</f>
        <v>0.95899999999999996</v>
      </c>
      <c r="BN9011" s="157">
        <f>IF('1b-NaturalGas'!$T$88="no","",ROUND(BL9011,4))</f>
        <v>0.95899999999999996</v>
      </c>
      <c r="BO9011" s="157">
        <f>IF('1b-NaturalGas'!$T$89="no","",ROUND(BL9011,4))</f>
        <v>0.95899999999999996</v>
      </c>
      <c r="BP9011" s="157">
        <f>IF('1b-NaturalGas'!$T$90="no","not applicable (based on previous answers)",ROUND(BL9011,4))</f>
        <v>0.95899999999999996</v>
      </c>
      <c r="BQ9011" s="157">
        <f>IF('1b-NaturalGas'!$T$91="no","not applicable (based on previous answers)",ROUND(BL9011,4))</f>
        <v>0.95899999999999996</v>
      </c>
    </row>
    <row r="9012" spans="30:69" x14ac:dyDescent="0.25">
      <c r="AD9012" s="157">
        <f t="shared" si="297"/>
        <v>0.96100000000000074</v>
      </c>
      <c r="AE9012" s="157">
        <f>IF('1a-Electricity'!$T$77="no","",ROUND(AD9012,4))</f>
        <v>0.96099999999999997</v>
      </c>
      <c r="AF9012" s="157">
        <f>IF('1a-Electricity'!$T$78="no","",ROUND(AD9012,4))</f>
        <v>0.96099999999999997</v>
      </c>
      <c r="AG9012" s="157">
        <f>IF('1a-Electricity'!$T$79="no","",ROUND(AD9012,4))</f>
        <v>0.96099999999999997</v>
      </c>
      <c r="BL9012" s="157">
        <f t="shared" si="298"/>
        <v>0.96000000000000074</v>
      </c>
      <c r="BM9012" s="157">
        <f>IF('1b-NaturalGas'!$T$87="no","",ROUND(BL9012,4))</f>
        <v>0.96</v>
      </c>
      <c r="BN9012" s="157">
        <f>IF('1b-NaturalGas'!$T$88="no","",ROUND(BL9012,4))</f>
        <v>0.96</v>
      </c>
      <c r="BO9012" s="157">
        <f>IF('1b-NaturalGas'!$T$89="no","",ROUND(BL9012,4))</f>
        <v>0.96</v>
      </c>
      <c r="BP9012" s="157">
        <f>IF('1b-NaturalGas'!$T$90="no","not applicable (based on previous answers)",ROUND(BL9012,4))</f>
        <v>0.96</v>
      </c>
      <c r="BQ9012" s="157">
        <f>IF('1b-NaturalGas'!$T$91="no","not applicable (based on previous answers)",ROUND(BL9012,4))</f>
        <v>0.96</v>
      </c>
    </row>
    <row r="9013" spans="30:69" x14ac:dyDescent="0.25">
      <c r="AD9013" s="157">
        <f t="shared" si="297"/>
        <v>0.96200000000000074</v>
      </c>
      <c r="AE9013" s="157">
        <f>IF('1a-Electricity'!$T$77="no","",ROUND(AD9013,4))</f>
        <v>0.96199999999999997</v>
      </c>
      <c r="AF9013" s="157">
        <f>IF('1a-Electricity'!$T$78="no","",ROUND(AD9013,4))</f>
        <v>0.96199999999999997</v>
      </c>
      <c r="AG9013" s="157">
        <f>IF('1a-Electricity'!$T$79="no","",ROUND(AD9013,4))</f>
        <v>0.96199999999999997</v>
      </c>
      <c r="BL9013" s="157">
        <f t="shared" si="298"/>
        <v>0.96100000000000074</v>
      </c>
      <c r="BM9013" s="157">
        <f>IF('1b-NaturalGas'!$T$87="no","",ROUND(BL9013,4))</f>
        <v>0.96099999999999997</v>
      </c>
      <c r="BN9013" s="157">
        <f>IF('1b-NaturalGas'!$T$88="no","",ROUND(BL9013,4))</f>
        <v>0.96099999999999997</v>
      </c>
      <c r="BO9013" s="157">
        <f>IF('1b-NaturalGas'!$T$89="no","",ROUND(BL9013,4))</f>
        <v>0.96099999999999997</v>
      </c>
      <c r="BP9013" s="157">
        <f>IF('1b-NaturalGas'!$T$90="no","not applicable (based on previous answers)",ROUND(BL9013,4))</f>
        <v>0.96099999999999997</v>
      </c>
      <c r="BQ9013" s="157">
        <f>IF('1b-NaturalGas'!$T$91="no","not applicable (based on previous answers)",ROUND(BL9013,4))</f>
        <v>0.96099999999999997</v>
      </c>
    </row>
    <row r="9014" spans="30:69" x14ac:dyDescent="0.25">
      <c r="AD9014" s="157">
        <f t="shared" si="297"/>
        <v>0.96300000000000074</v>
      </c>
      <c r="AE9014" s="157">
        <f>IF('1a-Electricity'!$T$77="no","",ROUND(AD9014,4))</f>
        <v>0.96299999999999997</v>
      </c>
      <c r="AF9014" s="157">
        <f>IF('1a-Electricity'!$T$78="no","",ROUND(AD9014,4))</f>
        <v>0.96299999999999997</v>
      </c>
      <c r="AG9014" s="157">
        <f>IF('1a-Electricity'!$T$79="no","",ROUND(AD9014,4))</f>
        <v>0.96299999999999997</v>
      </c>
      <c r="BL9014" s="157">
        <f t="shared" si="298"/>
        <v>0.96200000000000074</v>
      </c>
      <c r="BM9014" s="157">
        <f>IF('1b-NaturalGas'!$T$87="no","",ROUND(BL9014,4))</f>
        <v>0.96199999999999997</v>
      </c>
      <c r="BN9014" s="157">
        <f>IF('1b-NaturalGas'!$T$88="no","",ROUND(BL9014,4))</f>
        <v>0.96199999999999997</v>
      </c>
      <c r="BO9014" s="157">
        <f>IF('1b-NaturalGas'!$T$89="no","",ROUND(BL9014,4))</f>
        <v>0.96199999999999997</v>
      </c>
      <c r="BP9014" s="157">
        <f>IF('1b-NaturalGas'!$T$90="no","not applicable (based on previous answers)",ROUND(BL9014,4))</f>
        <v>0.96199999999999997</v>
      </c>
      <c r="BQ9014" s="157">
        <f>IF('1b-NaturalGas'!$T$91="no","not applicable (based on previous answers)",ROUND(BL9014,4))</f>
        <v>0.96199999999999997</v>
      </c>
    </row>
    <row r="9015" spans="30:69" x14ac:dyDescent="0.25">
      <c r="AD9015" s="157">
        <f t="shared" si="297"/>
        <v>0.96400000000000075</v>
      </c>
      <c r="AE9015" s="157">
        <f>IF('1a-Electricity'!$T$77="no","",ROUND(AD9015,4))</f>
        <v>0.96399999999999997</v>
      </c>
      <c r="AF9015" s="157">
        <f>IF('1a-Electricity'!$T$78="no","",ROUND(AD9015,4))</f>
        <v>0.96399999999999997</v>
      </c>
      <c r="AG9015" s="157">
        <f>IF('1a-Electricity'!$T$79="no","",ROUND(AD9015,4))</f>
        <v>0.96399999999999997</v>
      </c>
      <c r="BL9015" s="157">
        <f t="shared" si="298"/>
        <v>0.96300000000000074</v>
      </c>
      <c r="BM9015" s="157">
        <f>IF('1b-NaturalGas'!$T$87="no","",ROUND(BL9015,4))</f>
        <v>0.96299999999999997</v>
      </c>
      <c r="BN9015" s="157">
        <f>IF('1b-NaturalGas'!$T$88="no","",ROUND(BL9015,4))</f>
        <v>0.96299999999999997</v>
      </c>
      <c r="BO9015" s="157">
        <f>IF('1b-NaturalGas'!$T$89="no","",ROUND(BL9015,4))</f>
        <v>0.96299999999999997</v>
      </c>
      <c r="BP9015" s="157">
        <f>IF('1b-NaturalGas'!$T$90="no","not applicable (based on previous answers)",ROUND(BL9015,4))</f>
        <v>0.96299999999999997</v>
      </c>
      <c r="BQ9015" s="157">
        <f>IF('1b-NaturalGas'!$T$91="no","not applicable (based on previous answers)",ROUND(BL9015,4))</f>
        <v>0.96299999999999997</v>
      </c>
    </row>
    <row r="9016" spans="30:69" x14ac:dyDescent="0.25">
      <c r="AD9016" s="157">
        <f t="shared" si="297"/>
        <v>0.96500000000000075</v>
      </c>
      <c r="AE9016" s="157">
        <f>IF('1a-Electricity'!$T$77="no","",ROUND(AD9016,4))</f>
        <v>0.96499999999999997</v>
      </c>
      <c r="AF9016" s="157">
        <f>IF('1a-Electricity'!$T$78="no","",ROUND(AD9016,4))</f>
        <v>0.96499999999999997</v>
      </c>
      <c r="AG9016" s="157">
        <f>IF('1a-Electricity'!$T$79="no","",ROUND(AD9016,4))</f>
        <v>0.96499999999999997</v>
      </c>
      <c r="BL9016" s="157">
        <f t="shared" si="298"/>
        <v>0.96400000000000075</v>
      </c>
      <c r="BM9016" s="157">
        <f>IF('1b-NaturalGas'!$T$87="no","",ROUND(BL9016,4))</f>
        <v>0.96399999999999997</v>
      </c>
      <c r="BN9016" s="157">
        <f>IF('1b-NaturalGas'!$T$88="no","",ROUND(BL9016,4))</f>
        <v>0.96399999999999997</v>
      </c>
      <c r="BO9016" s="157">
        <f>IF('1b-NaturalGas'!$T$89="no","",ROUND(BL9016,4))</f>
        <v>0.96399999999999997</v>
      </c>
      <c r="BP9016" s="157">
        <f>IF('1b-NaturalGas'!$T$90="no","not applicable (based on previous answers)",ROUND(BL9016,4))</f>
        <v>0.96399999999999997</v>
      </c>
      <c r="BQ9016" s="157">
        <f>IF('1b-NaturalGas'!$T$91="no","not applicable (based on previous answers)",ROUND(BL9016,4))</f>
        <v>0.96399999999999997</v>
      </c>
    </row>
    <row r="9017" spans="30:69" x14ac:dyDescent="0.25">
      <c r="AD9017" s="157">
        <f t="shared" si="297"/>
        <v>0.96600000000000075</v>
      </c>
      <c r="AE9017" s="157">
        <f>IF('1a-Electricity'!$T$77="no","",ROUND(AD9017,4))</f>
        <v>0.96599999999999997</v>
      </c>
      <c r="AF9017" s="157">
        <f>IF('1a-Electricity'!$T$78="no","",ROUND(AD9017,4))</f>
        <v>0.96599999999999997</v>
      </c>
      <c r="AG9017" s="157">
        <f>IF('1a-Electricity'!$T$79="no","",ROUND(AD9017,4))</f>
        <v>0.96599999999999997</v>
      </c>
      <c r="BL9017" s="157">
        <f t="shared" si="298"/>
        <v>0.96500000000000075</v>
      </c>
      <c r="BM9017" s="157">
        <f>IF('1b-NaturalGas'!$T$87="no","",ROUND(BL9017,4))</f>
        <v>0.96499999999999997</v>
      </c>
      <c r="BN9017" s="157">
        <f>IF('1b-NaturalGas'!$T$88="no","",ROUND(BL9017,4))</f>
        <v>0.96499999999999997</v>
      </c>
      <c r="BO9017" s="157">
        <f>IF('1b-NaturalGas'!$T$89="no","",ROUND(BL9017,4))</f>
        <v>0.96499999999999997</v>
      </c>
      <c r="BP9017" s="157">
        <f>IF('1b-NaturalGas'!$T$90="no","not applicable (based on previous answers)",ROUND(BL9017,4))</f>
        <v>0.96499999999999997</v>
      </c>
      <c r="BQ9017" s="157">
        <f>IF('1b-NaturalGas'!$T$91="no","not applicable (based on previous answers)",ROUND(BL9017,4))</f>
        <v>0.96499999999999997</v>
      </c>
    </row>
    <row r="9018" spans="30:69" x14ac:dyDescent="0.25">
      <c r="AD9018" s="157">
        <f t="shared" si="297"/>
        <v>0.96700000000000075</v>
      </c>
      <c r="AE9018" s="157">
        <f>IF('1a-Electricity'!$T$77="no","",ROUND(AD9018,4))</f>
        <v>0.96699999999999997</v>
      </c>
      <c r="AF9018" s="157">
        <f>IF('1a-Electricity'!$T$78="no","",ROUND(AD9018,4))</f>
        <v>0.96699999999999997</v>
      </c>
      <c r="AG9018" s="157">
        <f>IF('1a-Electricity'!$T$79="no","",ROUND(AD9018,4))</f>
        <v>0.96699999999999997</v>
      </c>
      <c r="BL9018" s="157">
        <f t="shared" si="298"/>
        <v>0.96600000000000075</v>
      </c>
      <c r="BM9018" s="157">
        <f>IF('1b-NaturalGas'!$T$87="no","",ROUND(BL9018,4))</f>
        <v>0.96599999999999997</v>
      </c>
      <c r="BN9018" s="157">
        <f>IF('1b-NaturalGas'!$T$88="no","",ROUND(BL9018,4))</f>
        <v>0.96599999999999997</v>
      </c>
      <c r="BO9018" s="157">
        <f>IF('1b-NaturalGas'!$T$89="no","",ROUND(BL9018,4))</f>
        <v>0.96599999999999997</v>
      </c>
      <c r="BP9018" s="157">
        <f>IF('1b-NaturalGas'!$T$90="no","not applicable (based on previous answers)",ROUND(BL9018,4))</f>
        <v>0.96599999999999997</v>
      </c>
      <c r="BQ9018" s="157">
        <f>IF('1b-NaturalGas'!$T$91="no","not applicable (based on previous answers)",ROUND(BL9018,4))</f>
        <v>0.96599999999999997</v>
      </c>
    </row>
    <row r="9019" spans="30:69" x14ac:dyDescent="0.25">
      <c r="AD9019" s="157">
        <f t="shared" si="297"/>
        <v>0.96800000000000075</v>
      </c>
      <c r="AE9019" s="157">
        <f>IF('1a-Electricity'!$T$77="no","",ROUND(AD9019,4))</f>
        <v>0.96799999999999997</v>
      </c>
      <c r="AF9019" s="157">
        <f>IF('1a-Electricity'!$T$78="no","",ROUND(AD9019,4))</f>
        <v>0.96799999999999997</v>
      </c>
      <c r="AG9019" s="157">
        <f>IF('1a-Electricity'!$T$79="no","",ROUND(AD9019,4))</f>
        <v>0.96799999999999997</v>
      </c>
      <c r="BL9019" s="157">
        <f t="shared" si="298"/>
        <v>0.96700000000000075</v>
      </c>
      <c r="BM9019" s="157">
        <f>IF('1b-NaturalGas'!$T$87="no","",ROUND(BL9019,4))</f>
        <v>0.96699999999999997</v>
      </c>
      <c r="BN9019" s="157">
        <f>IF('1b-NaturalGas'!$T$88="no","",ROUND(BL9019,4))</f>
        <v>0.96699999999999997</v>
      </c>
      <c r="BO9019" s="157">
        <f>IF('1b-NaturalGas'!$T$89="no","",ROUND(BL9019,4))</f>
        <v>0.96699999999999997</v>
      </c>
      <c r="BP9019" s="157">
        <f>IF('1b-NaturalGas'!$T$90="no","not applicable (based on previous answers)",ROUND(BL9019,4))</f>
        <v>0.96699999999999997</v>
      </c>
      <c r="BQ9019" s="157">
        <f>IF('1b-NaturalGas'!$T$91="no","not applicable (based on previous answers)",ROUND(BL9019,4))</f>
        <v>0.96699999999999997</v>
      </c>
    </row>
    <row r="9020" spans="30:69" x14ac:dyDescent="0.25">
      <c r="AD9020" s="157">
        <f t="shared" si="297"/>
        <v>0.96900000000000075</v>
      </c>
      <c r="AE9020" s="157">
        <f>IF('1a-Electricity'!$T$77="no","",ROUND(AD9020,4))</f>
        <v>0.96899999999999997</v>
      </c>
      <c r="AF9020" s="157">
        <f>IF('1a-Electricity'!$T$78="no","",ROUND(AD9020,4))</f>
        <v>0.96899999999999997</v>
      </c>
      <c r="AG9020" s="157">
        <f>IF('1a-Electricity'!$T$79="no","",ROUND(AD9020,4))</f>
        <v>0.96899999999999997</v>
      </c>
      <c r="BL9020" s="157">
        <f t="shared" si="298"/>
        <v>0.96800000000000075</v>
      </c>
      <c r="BM9020" s="157">
        <f>IF('1b-NaturalGas'!$T$87="no","",ROUND(BL9020,4))</f>
        <v>0.96799999999999997</v>
      </c>
      <c r="BN9020" s="157">
        <f>IF('1b-NaturalGas'!$T$88="no","",ROUND(BL9020,4))</f>
        <v>0.96799999999999997</v>
      </c>
      <c r="BO9020" s="157">
        <f>IF('1b-NaturalGas'!$T$89="no","",ROUND(BL9020,4))</f>
        <v>0.96799999999999997</v>
      </c>
      <c r="BP9020" s="157">
        <f>IF('1b-NaturalGas'!$T$90="no","not applicable (based on previous answers)",ROUND(BL9020,4))</f>
        <v>0.96799999999999997</v>
      </c>
      <c r="BQ9020" s="157">
        <f>IF('1b-NaturalGas'!$T$91="no","not applicable (based on previous answers)",ROUND(BL9020,4))</f>
        <v>0.96799999999999997</v>
      </c>
    </row>
    <row r="9021" spans="30:69" x14ac:dyDescent="0.25">
      <c r="AD9021" s="157">
        <f t="shared" si="297"/>
        <v>0.97000000000000075</v>
      </c>
      <c r="AE9021" s="157">
        <f>IF('1a-Electricity'!$T$77="no","",ROUND(AD9021,4))</f>
        <v>0.97</v>
      </c>
      <c r="AF9021" s="157">
        <f>IF('1a-Electricity'!$T$78="no","",ROUND(AD9021,4))</f>
        <v>0.97</v>
      </c>
      <c r="AG9021" s="157">
        <f>IF('1a-Electricity'!$T$79="no","",ROUND(AD9021,4))</f>
        <v>0.97</v>
      </c>
      <c r="BL9021" s="157">
        <f t="shared" si="298"/>
        <v>0.96900000000000075</v>
      </c>
      <c r="BM9021" s="157">
        <f>IF('1b-NaturalGas'!$T$87="no","",ROUND(BL9021,4))</f>
        <v>0.96899999999999997</v>
      </c>
      <c r="BN9021" s="157">
        <f>IF('1b-NaturalGas'!$T$88="no","",ROUND(BL9021,4))</f>
        <v>0.96899999999999997</v>
      </c>
      <c r="BO9021" s="157">
        <f>IF('1b-NaturalGas'!$T$89="no","",ROUND(BL9021,4))</f>
        <v>0.96899999999999997</v>
      </c>
      <c r="BP9021" s="157">
        <f>IF('1b-NaturalGas'!$T$90="no","not applicable (based on previous answers)",ROUND(BL9021,4))</f>
        <v>0.96899999999999997</v>
      </c>
      <c r="BQ9021" s="157">
        <f>IF('1b-NaturalGas'!$T$91="no","not applicable (based on previous answers)",ROUND(BL9021,4))</f>
        <v>0.96899999999999997</v>
      </c>
    </row>
    <row r="9022" spans="30:69" x14ac:dyDescent="0.25">
      <c r="AD9022" s="157">
        <f t="shared" si="297"/>
        <v>0.97100000000000075</v>
      </c>
      <c r="AE9022" s="157">
        <f>IF('1a-Electricity'!$T$77="no","",ROUND(AD9022,4))</f>
        <v>0.97099999999999997</v>
      </c>
      <c r="AF9022" s="157">
        <f>IF('1a-Electricity'!$T$78="no","",ROUND(AD9022,4))</f>
        <v>0.97099999999999997</v>
      </c>
      <c r="AG9022" s="157">
        <f>IF('1a-Electricity'!$T$79="no","",ROUND(AD9022,4))</f>
        <v>0.97099999999999997</v>
      </c>
      <c r="BL9022" s="157">
        <f t="shared" si="298"/>
        <v>0.97000000000000075</v>
      </c>
      <c r="BM9022" s="157">
        <f>IF('1b-NaturalGas'!$T$87="no","",ROUND(BL9022,4))</f>
        <v>0.97</v>
      </c>
      <c r="BN9022" s="157">
        <f>IF('1b-NaturalGas'!$T$88="no","",ROUND(BL9022,4))</f>
        <v>0.97</v>
      </c>
      <c r="BO9022" s="157">
        <f>IF('1b-NaturalGas'!$T$89="no","",ROUND(BL9022,4))</f>
        <v>0.97</v>
      </c>
      <c r="BP9022" s="157">
        <f>IF('1b-NaturalGas'!$T$90="no","not applicable (based on previous answers)",ROUND(BL9022,4))</f>
        <v>0.97</v>
      </c>
      <c r="BQ9022" s="157">
        <f>IF('1b-NaturalGas'!$T$91="no","not applicable (based on previous answers)",ROUND(BL9022,4))</f>
        <v>0.97</v>
      </c>
    </row>
    <row r="9023" spans="30:69" x14ac:dyDescent="0.25">
      <c r="AD9023" s="157">
        <f t="shared" si="297"/>
        <v>0.97200000000000075</v>
      </c>
      <c r="AE9023" s="157">
        <f>IF('1a-Electricity'!$T$77="no","",ROUND(AD9023,4))</f>
        <v>0.97199999999999998</v>
      </c>
      <c r="AF9023" s="157">
        <f>IF('1a-Electricity'!$T$78="no","",ROUND(AD9023,4))</f>
        <v>0.97199999999999998</v>
      </c>
      <c r="AG9023" s="157">
        <f>IF('1a-Electricity'!$T$79="no","",ROUND(AD9023,4))</f>
        <v>0.97199999999999998</v>
      </c>
      <c r="BL9023" s="157">
        <f t="shared" si="298"/>
        <v>0.97100000000000075</v>
      </c>
      <c r="BM9023" s="157">
        <f>IF('1b-NaturalGas'!$T$87="no","",ROUND(BL9023,4))</f>
        <v>0.97099999999999997</v>
      </c>
      <c r="BN9023" s="157">
        <f>IF('1b-NaturalGas'!$T$88="no","",ROUND(BL9023,4))</f>
        <v>0.97099999999999997</v>
      </c>
      <c r="BO9023" s="157">
        <f>IF('1b-NaturalGas'!$T$89="no","",ROUND(BL9023,4))</f>
        <v>0.97099999999999997</v>
      </c>
      <c r="BP9023" s="157">
        <f>IF('1b-NaturalGas'!$T$90="no","not applicable (based on previous answers)",ROUND(BL9023,4))</f>
        <v>0.97099999999999997</v>
      </c>
      <c r="BQ9023" s="157">
        <f>IF('1b-NaturalGas'!$T$91="no","not applicable (based on previous answers)",ROUND(BL9023,4))</f>
        <v>0.97099999999999997</v>
      </c>
    </row>
    <row r="9024" spans="30:69" x14ac:dyDescent="0.25">
      <c r="AD9024" s="157">
        <f t="shared" si="297"/>
        <v>0.97300000000000075</v>
      </c>
      <c r="AE9024" s="157">
        <f>IF('1a-Electricity'!$T$77="no","",ROUND(AD9024,4))</f>
        <v>0.97299999999999998</v>
      </c>
      <c r="AF9024" s="157">
        <f>IF('1a-Electricity'!$T$78="no","",ROUND(AD9024,4))</f>
        <v>0.97299999999999998</v>
      </c>
      <c r="AG9024" s="157">
        <f>IF('1a-Electricity'!$T$79="no","",ROUND(AD9024,4))</f>
        <v>0.97299999999999998</v>
      </c>
      <c r="BL9024" s="157">
        <f t="shared" si="298"/>
        <v>0.97200000000000075</v>
      </c>
      <c r="BM9024" s="157">
        <f>IF('1b-NaturalGas'!$T$87="no","",ROUND(BL9024,4))</f>
        <v>0.97199999999999998</v>
      </c>
      <c r="BN9024" s="157">
        <f>IF('1b-NaturalGas'!$T$88="no","",ROUND(BL9024,4))</f>
        <v>0.97199999999999998</v>
      </c>
      <c r="BO9024" s="157">
        <f>IF('1b-NaturalGas'!$T$89="no","",ROUND(BL9024,4))</f>
        <v>0.97199999999999998</v>
      </c>
      <c r="BP9024" s="157">
        <f>IF('1b-NaturalGas'!$T$90="no","not applicable (based on previous answers)",ROUND(BL9024,4))</f>
        <v>0.97199999999999998</v>
      </c>
      <c r="BQ9024" s="157">
        <f>IF('1b-NaturalGas'!$T$91="no","not applicable (based on previous answers)",ROUND(BL9024,4))</f>
        <v>0.97199999999999998</v>
      </c>
    </row>
    <row r="9025" spans="30:69" x14ac:dyDescent="0.25">
      <c r="AD9025" s="157">
        <f t="shared" si="297"/>
        <v>0.97400000000000075</v>
      </c>
      <c r="AE9025" s="157">
        <f>IF('1a-Electricity'!$T$77="no","",ROUND(AD9025,4))</f>
        <v>0.97399999999999998</v>
      </c>
      <c r="AF9025" s="157">
        <f>IF('1a-Electricity'!$T$78="no","",ROUND(AD9025,4))</f>
        <v>0.97399999999999998</v>
      </c>
      <c r="AG9025" s="157">
        <f>IF('1a-Electricity'!$T$79="no","",ROUND(AD9025,4))</f>
        <v>0.97399999999999998</v>
      </c>
      <c r="BL9025" s="157">
        <f t="shared" si="298"/>
        <v>0.97300000000000075</v>
      </c>
      <c r="BM9025" s="157">
        <f>IF('1b-NaturalGas'!$T$87="no","",ROUND(BL9025,4))</f>
        <v>0.97299999999999998</v>
      </c>
      <c r="BN9025" s="157">
        <f>IF('1b-NaturalGas'!$T$88="no","",ROUND(BL9025,4))</f>
        <v>0.97299999999999998</v>
      </c>
      <c r="BO9025" s="157">
        <f>IF('1b-NaturalGas'!$T$89="no","",ROUND(BL9025,4))</f>
        <v>0.97299999999999998</v>
      </c>
      <c r="BP9025" s="157">
        <f>IF('1b-NaturalGas'!$T$90="no","not applicable (based on previous answers)",ROUND(BL9025,4))</f>
        <v>0.97299999999999998</v>
      </c>
      <c r="BQ9025" s="157">
        <f>IF('1b-NaturalGas'!$T$91="no","not applicable (based on previous answers)",ROUND(BL9025,4))</f>
        <v>0.97299999999999998</v>
      </c>
    </row>
    <row r="9026" spans="30:69" x14ac:dyDescent="0.25">
      <c r="AD9026" s="157">
        <f t="shared" si="297"/>
        <v>0.97500000000000075</v>
      </c>
      <c r="AE9026" s="157">
        <f>IF('1a-Electricity'!$T$77="no","",ROUND(AD9026,4))</f>
        <v>0.97499999999999998</v>
      </c>
      <c r="AF9026" s="157">
        <f>IF('1a-Electricity'!$T$78="no","",ROUND(AD9026,4))</f>
        <v>0.97499999999999998</v>
      </c>
      <c r="AG9026" s="157">
        <f>IF('1a-Electricity'!$T$79="no","",ROUND(AD9026,4))</f>
        <v>0.97499999999999998</v>
      </c>
      <c r="BL9026" s="157">
        <f t="shared" si="298"/>
        <v>0.97400000000000075</v>
      </c>
      <c r="BM9026" s="157">
        <f>IF('1b-NaturalGas'!$T$87="no","",ROUND(BL9026,4))</f>
        <v>0.97399999999999998</v>
      </c>
      <c r="BN9026" s="157">
        <f>IF('1b-NaturalGas'!$T$88="no","",ROUND(BL9026,4))</f>
        <v>0.97399999999999998</v>
      </c>
      <c r="BO9026" s="157">
        <f>IF('1b-NaturalGas'!$T$89="no","",ROUND(BL9026,4))</f>
        <v>0.97399999999999998</v>
      </c>
      <c r="BP9026" s="157">
        <f>IF('1b-NaturalGas'!$T$90="no","not applicable (based on previous answers)",ROUND(BL9026,4))</f>
        <v>0.97399999999999998</v>
      </c>
      <c r="BQ9026" s="157">
        <f>IF('1b-NaturalGas'!$T$91="no","not applicable (based on previous answers)",ROUND(BL9026,4))</f>
        <v>0.97399999999999998</v>
      </c>
    </row>
    <row r="9027" spans="30:69" x14ac:dyDescent="0.25">
      <c r="AD9027" s="157">
        <f t="shared" si="297"/>
        <v>0.97600000000000076</v>
      </c>
      <c r="AE9027" s="157">
        <f>IF('1a-Electricity'!$T$77="no","",ROUND(AD9027,4))</f>
        <v>0.97599999999999998</v>
      </c>
      <c r="AF9027" s="157">
        <f>IF('1a-Electricity'!$T$78="no","",ROUND(AD9027,4))</f>
        <v>0.97599999999999998</v>
      </c>
      <c r="AG9027" s="157">
        <f>IF('1a-Electricity'!$T$79="no","",ROUND(AD9027,4))</f>
        <v>0.97599999999999998</v>
      </c>
      <c r="BL9027" s="157">
        <f t="shared" si="298"/>
        <v>0.97500000000000075</v>
      </c>
      <c r="BM9027" s="157">
        <f>IF('1b-NaturalGas'!$T$87="no","",ROUND(BL9027,4))</f>
        <v>0.97499999999999998</v>
      </c>
      <c r="BN9027" s="157">
        <f>IF('1b-NaturalGas'!$T$88="no","",ROUND(BL9027,4))</f>
        <v>0.97499999999999998</v>
      </c>
      <c r="BO9027" s="157">
        <f>IF('1b-NaturalGas'!$T$89="no","",ROUND(BL9027,4))</f>
        <v>0.97499999999999998</v>
      </c>
      <c r="BP9027" s="157">
        <f>IF('1b-NaturalGas'!$T$90="no","not applicable (based on previous answers)",ROUND(BL9027,4))</f>
        <v>0.97499999999999998</v>
      </c>
      <c r="BQ9027" s="157">
        <f>IF('1b-NaturalGas'!$T$91="no","not applicable (based on previous answers)",ROUND(BL9027,4))</f>
        <v>0.97499999999999998</v>
      </c>
    </row>
    <row r="9028" spans="30:69" x14ac:dyDescent="0.25">
      <c r="AD9028" s="157">
        <f t="shared" si="297"/>
        <v>0.97700000000000076</v>
      </c>
      <c r="AE9028" s="157">
        <f>IF('1a-Electricity'!$T$77="no","",ROUND(AD9028,4))</f>
        <v>0.97699999999999998</v>
      </c>
      <c r="AF9028" s="157">
        <f>IF('1a-Electricity'!$T$78="no","",ROUND(AD9028,4))</f>
        <v>0.97699999999999998</v>
      </c>
      <c r="AG9028" s="157">
        <f>IF('1a-Electricity'!$T$79="no","",ROUND(AD9028,4))</f>
        <v>0.97699999999999998</v>
      </c>
      <c r="BL9028" s="157">
        <f t="shared" si="298"/>
        <v>0.97600000000000076</v>
      </c>
      <c r="BM9028" s="157">
        <f>IF('1b-NaturalGas'!$T$87="no","",ROUND(BL9028,4))</f>
        <v>0.97599999999999998</v>
      </c>
      <c r="BN9028" s="157">
        <f>IF('1b-NaturalGas'!$T$88="no","",ROUND(BL9028,4))</f>
        <v>0.97599999999999998</v>
      </c>
      <c r="BO9028" s="157">
        <f>IF('1b-NaturalGas'!$T$89="no","",ROUND(BL9028,4))</f>
        <v>0.97599999999999998</v>
      </c>
      <c r="BP9028" s="157">
        <f>IF('1b-NaturalGas'!$T$90="no","not applicable (based on previous answers)",ROUND(BL9028,4))</f>
        <v>0.97599999999999998</v>
      </c>
      <c r="BQ9028" s="157">
        <f>IF('1b-NaturalGas'!$T$91="no","not applicable (based on previous answers)",ROUND(BL9028,4))</f>
        <v>0.97599999999999998</v>
      </c>
    </row>
    <row r="9029" spans="30:69" x14ac:dyDescent="0.25">
      <c r="AD9029" s="157">
        <f t="shared" si="297"/>
        <v>0.97800000000000076</v>
      </c>
      <c r="AE9029" s="157">
        <f>IF('1a-Electricity'!$T$77="no","",ROUND(AD9029,4))</f>
        <v>0.97799999999999998</v>
      </c>
      <c r="AF9029" s="157">
        <f>IF('1a-Electricity'!$T$78="no","",ROUND(AD9029,4))</f>
        <v>0.97799999999999998</v>
      </c>
      <c r="AG9029" s="157">
        <f>IF('1a-Electricity'!$T$79="no","",ROUND(AD9029,4))</f>
        <v>0.97799999999999998</v>
      </c>
      <c r="BL9029" s="157">
        <f t="shared" si="298"/>
        <v>0.97700000000000076</v>
      </c>
      <c r="BM9029" s="157">
        <f>IF('1b-NaturalGas'!$T$87="no","",ROUND(BL9029,4))</f>
        <v>0.97699999999999998</v>
      </c>
      <c r="BN9029" s="157">
        <f>IF('1b-NaturalGas'!$T$88="no","",ROUND(BL9029,4))</f>
        <v>0.97699999999999998</v>
      </c>
      <c r="BO9029" s="157">
        <f>IF('1b-NaturalGas'!$T$89="no","",ROUND(BL9029,4))</f>
        <v>0.97699999999999998</v>
      </c>
      <c r="BP9029" s="157">
        <f>IF('1b-NaturalGas'!$T$90="no","not applicable (based on previous answers)",ROUND(BL9029,4))</f>
        <v>0.97699999999999998</v>
      </c>
      <c r="BQ9029" s="157">
        <f>IF('1b-NaturalGas'!$T$91="no","not applicable (based on previous answers)",ROUND(BL9029,4))</f>
        <v>0.97699999999999998</v>
      </c>
    </row>
    <row r="9030" spans="30:69" x14ac:dyDescent="0.25">
      <c r="AD9030" s="157">
        <f t="shared" si="297"/>
        <v>0.97900000000000076</v>
      </c>
      <c r="AE9030" s="157">
        <f>IF('1a-Electricity'!$T$77="no","",ROUND(AD9030,4))</f>
        <v>0.97899999999999998</v>
      </c>
      <c r="AF9030" s="157">
        <f>IF('1a-Electricity'!$T$78="no","",ROUND(AD9030,4))</f>
        <v>0.97899999999999998</v>
      </c>
      <c r="AG9030" s="157">
        <f>IF('1a-Electricity'!$T$79="no","",ROUND(AD9030,4))</f>
        <v>0.97899999999999998</v>
      </c>
      <c r="BL9030" s="157">
        <f t="shared" si="298"/>
        <v>0.97800000000000076</v>
      </c>
      <c r="BM9030" s="157">
        <f>IF('1b-NaturalGas'!$T$87="no","",ROUND(BL9030,4))</f>
        <v>0.97799999999999998</v>
      </c>
      <c r="BN9030" s="157">
        <f>IF('1b-NaturalGas'!$T$88="no","",ROUND(BL9030,4))</f>
        <v>0.97799999999999998</v>
      </c>
      <c r="BO9030" s="157">
        <f>IF('1b-NaturalGas'!$T$89="no","",ROUND(BL9030,4))</f>
        <v>0.97799999999999998</v>
      </c>
      <c r="BP9030" s="157">
        <f>IF('1b-NaturalGas'!$T$90="no","not applicable (based on previous answers)",ROUND(BL9030,4))</f>
        <v>0.97799999999999998</v>
      </c>
      <c r="BQ9030" s="157">
        <f>IF('1b-NaturalGas'!$T$91="no","not applicable (based on previous answers)",ROUND(BL9030,4))</f>
        <v>0.97799999999999998</v>
      </c>
    </row>
    <row r="9031" spans="30:69" x14ac:dyDescent="0.25">
      <c r="AD9031" s="157">
        <f t="shared" si="297"/>
        <v>0.98000000000000076</v>
      </c>
      <c r="AE9031" s="157">
        <f>IF('1a-Electricity'!$T$77="no","",ROUND(AD9031,4))</f>
        <v>0.98</v>
      </c>
      <c r="AF9031" s="157">
        <f>IF('1a-Electricity'!$T$78="no","",ROUND(AD9031,4))</f>
        <v>0.98</v>
      </c>
      <c r="AG9031" s="157">
        <f>IF('1a-Electricity'!$T$79="no","",ROUND(AD9031,4))</f>
        <v>0.98</v>
      </c>
      <c r="BL9031" s="157">
        <f t="shared" si="298"/>
        <v>0.97900000000000076</v>
      </c>
      <c r="BM9031" s="157">
        <f>IF('1b-NaturalGas'!$T$87="no","",ROUND(BL9031,4))</f>
        <v>0.97899999999999998</v>
      </c>
      <c r="BN9031" s="157">
        <f>IF('1b-NaturalGas'!$T$88="no","",ROUND(BL9031,4))</f>
        <v>0.97899999999999998</v>
      </c>
      <c r="BO9031" s="157">
        <f>IF('1b-NaturalGas'!$T$89="no","",ROUND(BL9031,4))</f>
        <v>0.97899999999999998</v>
      </c>
      <c r="BP9031" s="157">
        <f>IF('1b-NaturalGas'!$T$90="no","not applicable (based on previous answers)",ROUND(BL9031,4))</f>
        <v>0.97899999999999998</v>
      </c>
      <c r="BQ9031" s="157">
        <f>IF('1b-NaturalGas'!$T$91="no","not applicable (based on previous answers)",ROUND(BL9031,4))</f>
        <v>0.97899999999999998</v>
      </c>
    </row>
    <row r="9032" spans="30:69" x14ac:dyDescent="0.25">
      <c r="AD9032" s="157">
        <f t="shared" si="297"/>
        <v>0.98100000000000076</v>
      </c>
      <c r="AE9032" s="157">
        <f>IF('1a-Electricity'!$T$77="no","",ROUND(AD9032,4))</f>
        <v>0.98099999999999998</v>
      </c>
      <c r="AF9032" s="157">
        <f>IF('1a-Electricity'!$T$78="no","",ROUND(AD9032,4))</f>
        <v>0.98099999999999998</v>
      </c>
      <c r="AG9032" s="157">
        <f>IF('1a-Electricity'!$T$79="no","",ROUND(AD9032,4))</f>
        <v>0.98099999999999998</v>
      </c>
      <c r="BL9032" s="157">
        <f t="shared" si="298"/>
        <v>0.98000000000000076</v>
      </c>
      <c r="BM9032" s="157">
        <f>IF('1b-NaturalGas'!$T$87="no","",ROUND(BL9032,4))</f>
        <v>0.98</v>
      </c>
      <c r="BN9032" s="157">
        <f>IF('1b-NaturalGas'!$T$88="no","",ROUND(BL9032,4))</f>
        <v>0.98</v>
      </c>
      <c r="BO9032" s="157">
        <f>IF('1b-NaturalGas'!$T$89="no","",ROUND(BL9032,4))</f>
        <v>0.98</v>
      </c>
      <c r="BP9032" s="157">
        <f>IF('1b-NaturalGas'!$T$90="no","not applicable (based on previous answers)",ROUND(BL9032,4))</f>
        <v>0.98</v>
      </c>
      <c r="BQ9032" s="157">
        <f>IF('1b-NaturalGas'!$T$91="no","not applicable (based on previous answers)",ROUND(BL9032,4))</f>
        <v>0.98</v>
      </c>
    </row>
    <row r="9033" spans="30:69" x14ac:dyDescent="0.25">
      <c r="AD9033" s="157">
        <f t="shared" si="297"/>
        <v>0.98200000000000076</v>
      </c>
      <c r="AE9033" s="157">
        <f>IF('1a-Electricity'!$T$77="no","",ROUND(AD9033,4))</f>
        <v>0.98199999999999998</v>
      </c>
      <c r="AF9033" s="157">
        <f>IF('1a-Electricity'!$T$78="no","",ROUND(AD9033,4))</f>
        <v>0.98199999999999998</v>
      </c>
      <c r="AG9033" s="157">
        <f>IF('1a-Electricity'!$T$79="no","",ROUND(AD9033,4))</f>
        <v>0.98199999999999998</v>
      </c>
      <c r="BL9033" s="157">
        <f t="shared" si="298"/>
        <v>0.98100000000000076</v>
      </c>
      <c r="BM9033" s="157">
        <f>IF('1b-NaturalGas'!$T$87="no","",ROUND(BL9033,4))</f>
        <v>0.98099999999999998</v>
      </c>
      <c r="BN9033" s="157">
        <f>IF('1b-NaturalGas'!$T$88="no","",ROUND(BL9033,4))</f>
        <v>0.98099999999999998</v>
      </c>
      <c r="BO9033" s="157">
        <f>IF('1b-NaturalGas'!$T$89="no","",ROUND(BL9033,4))</f>
        <v>0.98099999999999998</v>
      </c>
      <c r="BP9033" s="157">
        <f>IF('1b-NaturalGas'!$T$90="no","not applicable (based on previous answers)",ROUND(BL9033,4))</f>
        <v>0.98099999999999998</v>
      </c>
      <c r="BQ9033" s="157">
        <f>IF('1b-NaturalGas'!$T$91="no","not applicable (based on previous answers)",ROUND(BL9033,4))</f>
        <v>0.98099999999999998</v>
      </c>
    </row>
    <row r="9034" spans="30:69" x14ac:dyDescent="0.25">
      <c r="AD9034" s="157">
        <f t="shared" si="297"/>
        <v>0.98300000000000076</v>
      </c>
      <c r="AE9034" s="157">
        <f>IF('1a-Electricity'!$T$77="no","",ROUND(AD9034,4))</f>
        <v>0.98299999999999998</v>
      </c>
      <c r="AF9034" s="157">
        <f>IF('1a-Electricity'!$T$78="no","",ROUND(AD9034,4))</f>
        <v>0.98299999999999998</v>
      </c>
      <c r="AG9034" s="157">
        <f>IF('1a-Electricity'!$T$79="no","",ROUND(AD9034,4))</f>
        <v>0.98299999999999998</v>
      </c>
      <c r="BL9034" s="157">
        <f t="shared" si="298"/>
        <v>0.98200000000000076</v>
      </c>
      <c r="BM9034" s="157">
        <f>IF('1b-NaturalGas'!$T$87="no","",ROUND(BL9034,4))</f>
        <v>0.98199999999999998</v>
      </c>
      <c r="BN9034" s="157">
        <f>IF('1b-NaturalGas'!$T$88="no","",ROUND(BL9034,4))</f>
        <v>0.98199999999999998</v>
      </c>
      <c r="BO9034" s="157">
        <f>IF('1b-NaturalGas'!$T$89="no","",ROUND(BL9034,4))</f>
        <v>0.98199999999999998</v>
      </c>
      <c r="BP9034" s="157">
        <f>IF('1b-NaturalGas'!$T$90="no","not applicable (based on previous answers)",ROUND(BL9034,4))</f>
        <v>0.98199999999999998</v>
      </c>
      <c r="BQ9034" s="157">
        <f>IF('1b-NaturalGas'!$T$91="no","not applicable (based on previous answers)",ROUND(BL9034,4))</f>
        <v>0.98199999999999998</v>
      </c>
    </row>
    <row r="9035" spans="30:69" x14ac:dyDescent="0.25">
      <c r="AD9035" s="157">
        <f t="shared" si="297"/>
        <v>0.98400000000000076</v>
      </c>
      <c r="AE9035" s="157">
        <f>IF('1a-Electricity'!$T$77="no","",ROUND(AD9035,4))</f>
        <v>0.98399999999999999</v>
      </c>
      <c r="AF9035" s="157">
        <f>IF('1a-Electricity'!$T$78="no","",ROUND(AD9035,4))</f>
        <v>0.98399999999999999</v>
      </c>
      <c r="AG9035" s="157">
        <f>IF('1a-Electricity'!$T$79="no","",ROUND(AD9035,4))</f>
        <v>0.98399999999999999</v>
      </c>
      <c r="BL9035" s="157">
        <f t="shared" si="298"/>
        <v>0.98300000000000076</v>
      </c>
      <c r="BM9035" s="157">
        <f>IF('1b-NaturalGas'!$T$87="no","",ROUND(BL9035,4))</f>
        <v>0.98299999999999998</v>
      </c>
      <c r="BN9035" s="157">
        <f>IF('1b-NaturalGas'!$T$88="no","",ROUND(BL9035,4))</f>
        <v>0.98299999999999998</v>
      </c>
      <c r="BO9035" s="157">
        <f>IF('1b-NaturalGas'!$T$89="no","",ROUND(BL9035,4))</f>
        <v>0.98299999999999998</v>
      </c>
      <c r="BP9035" s="157">
        <f>IF('1b-NaturalGas'!$T$90="no","not applicable (based on previous answers)",ROUND(BL9035,4))</f>
        <v>0.98299999999999998</v>
      </c>
      <c r="BQ9035" s="157">
        <f>IF('1b-NaturalGas'!$T$91="no","not applicable (based on previous answers)",ROUND(BL9035,4))</f>
        <v>0.98299999999999998</v>
      </c>
    </row>
    <row r="9036" spans="30:69" x14ac:dyDescent="0.25">
      <c r="AD9036" s="157">
        <f t="shared" si="297"/>
        <v>0.98500000000000076</v>
      </c>
      <c r="AE9036" s="157">
        <f>IF('1a-Electricity'!$T$77="no","",ROUND(AD9036,4))</f>
        <v>0.98499999999999999</v>
      </c>
      <c r="AF9036" s="157">
        <f>IF('1a-Electricity'!$T$78="no","",ROUND(AD9036,4))</f>
        <v>0.98499999999999999</v>
      </c>
      <c r="AG9036" s="157">
        <f>IF('1a-Electricity'!$T$79="no","",ROUND(AD9036,4))</f>
        <v>0.98499999999999999</v>
      </c>
      <c r="BL9036" s="157">
        <f t="shared" si="298"/>
        <v>0.98400000000000076</v>
      </c>
      <c r="BM9036" s="157">
        <f>IF('1b-NaturalGas'!$T$87="no","",ROUND(BL9036,4))</f>
        <v>0.98399999999999999</v>
      </c>
      <c r="BN9036" s="157">
        <f>IF('1b-NaturalGas'!$T$88="no","",ROUND(BL9036,4))</f>
        <v>0.98399999999999999</v>
      </c>
      <c r="BO9036" s="157">
        <f>IF('1b-NaturalGas'!$T$89="no","",ROUND(BL9036,4))</f>
        <v>0.98399999999999999</v>
      </c>
      <c r="BP9036" s="157">
        <f>IF('1b-NaturalGas'!$T$90="no","not applicable (based on previous answers)",ROUND(BL9036,4))</f>
        <v>0.98399999999999999</v>
      </c>
      <c r="BQ9036" s="157">
        <f>IF('1b-NaturalGas'!$T$91="no","not applicable (based on previous answers)",ROUND(BL9036,4))</f>
        <v>0.98399999999999999</v>
      </c>
    </row>
    <row r="9037" spans="30:69" x14ac:dyDescent="0.25">
      <c r="AD9037" s="157">
        <f t="shared" si="297"/>
        <v>0.98600000000000076</v>
      </c>
      <c r="AE9037" s="157">
        <f>IF('1a-Electricity'!$T$77="no","",ROUND(AD9037,4))</f>
        <v>0.98599999999999999</v>
      </c>
      <c r="AF9037" s="157">
        <f>IF('1a-Electricity'!$T$78="no","",ROUND(AD9037,4))</f>
        <v>0.98599999999999999</v>
      </c>
      <c r="AG9037" s="157">
        <f>IF('1a-Electricity'!$T$79="no","",ROUND(AD9037,4))</f>
        <v>0.98599999999999999</v>
      </c>
      <c r="BL9037" s="157">
        <f t="shared" si="298"/>
        <v>0.98500000000000076</v>
      </c>
      <c r="BM9037" s="157">
        <f>IF('1b-NaturalGas'!$T$87="no","",ROUND(BL9037,4))</f>
        <v>0.98499999999999999</v>
      </c>
      <c r="BN9037" s="157">
        <f>IF('1b-NaturalGas'!$T$88="no","",ROUND(BL9037,4))</f>
        <v>0.98499999999999999</v>
      </c>
      <c r="BO9037" s="157">
        <f>IF('1b-NaturalGas'!$T$89="no","",ROUND(BL9037,4))</f>
        <v>0.98499999999999999</v>
      </c>
      <c r="BP9037" s="157">
        <f>IF('1b-NaturalGas'!$T$90="no","not applicable (based on previous answers)",ROUND(BL9037,4))</f>
        <v>0.98499999999999999</v>
      </c>
      <c r="BQ9037" s="157">
        <f>IF('1b-NaturalGas'!$T$91="no","not applicable (based on previous answers)",ROUND(BL9037,4))</f>
        <v>0.98499999999999999</v>
      </c>
    </row>
    <row r="9038" spans="30:69" x14ac:dyDescent="0.25">
      <c r="AD9038" s="157">
        <f t="shared" si="297"/>
        <v>0.98700000000000077</v>
      </c>
      <c r="AE9038" s="157">
        <f>IF('1a-Electricity'!$T$77="no","",ROUND(AD9038,4))</f>
        <v>0.98699999999999999</v>
      </c>
      <c r="AF9038" s="157">
        <f>IF('1a-Electricity'!$T$78="no","",ROUND(AD9038,4))</f>
        <v>0.98699999999999999</v>
      </c>
      <c r="AG9038" s="157">
        <f>IF('1a-Electricity'!$T$79="no","",ROUND(AD9038,4))</f>
        <v>0.98699999999999999</v>
      </c>
      <c r="BL9038" s="157">
        <f t="shared" si="298"/>
        <v>0.98600000000000076</v>
      </c>
      <c r="BM9038" s="157">
        <f>IF('1b-NaturalGas'!$T$87="no","",ROUND(BL9038,4))</f>
        <v>0.98599999999999999</v>
      </c>
      <c r="BN9038" s="157">
        <f>IF('1b-NaturalGas'!$T$88="no","",ROUND(BL9038,4))</f>
        <v>0.98599999999999999</v>
      </c>
      <c r="BO9038" s="157">
        <f>IF('1b-NaturalGas'!$T$89="no","",ROUND(BL9038,4))</f>
        <v>0.98599999999999999</v>
      </c>
      <c r="BP9038" s="157">
        <f>IF('1b-NaturalGas'!$T$90="no","not applicable (based on previous answers)",ROUND(BL9038,4))</f>
        <v>0.98599999999999999</v>
      </c>
      <c r="BQ9038" s="157">
        <f>IF('1b-NaturalGas'!$T$91="no","not applicable (based on previous answers)",ROUND(BL9038,4))</f>
        <v>0.98599999999999999</v>
      </c>
    </row>
    <row r="9039" spans="30:69" x14ac:dyDescent="0.25">
      <c r="AD9039" s="157">
        <f t="shared" si="297"/>
        <v>0.98800000000000077</v>
      </c>
      <c r="AE9039" s="157">
        <f>IF('1a-Electricity'!$T$77="no","",ROUND(AD9039,4))</f>
        <v>0.98799999999999999</v>
      </c>
      <c r="AF9039" s="157">
        <f>IF('1a-Electricity'!$T$78="no","",ROUND(AD9039,4))</f>
        <v>0.98799999999999999</v>
      </c>
      <c r="AG9039" s="157">
        <f>IF('1a-Electricity'!$T$79="no","",ROUND(AD9039,4))</f>
        <v>0.98799999999999999</v>
      </c>
      <c r="BL9039" s="157">
        <f t="shared" si="298"/>
        <v>0.98700000000000077</v>
      </c>
      <c r="BM9039" s="157">
        <f>IF('1b-NaturalGas'!$T$87="no","",ROUND(BL9039,4))</f>
        <v>0.98699999999999999</v>
      </c>
      <c r="BN9039" s="157">
        <f>IF('1b-NaturalGas'!$T$88="no","",ROUND(BL9039,4))</f>
        <v>0.98699999999999999</v>
      </c>
      <c r="BO9039" s="157">
        <f>IF('1b-NaturalGas'!$T$89="no","",ROUND(BL9039,4))</f>
        <v>0.98699999999999999</v>
      </c>
      <c r="BP9039" s="157">
        <f>IF('1b-NaturalGas'!$T$90="no","not applicable (based on previous answers)",ROUND(BL9039,4))</f>
        <v>0.98699999999999999</v>
      </c>
      <c r="BQ9039" s="157">
        <f>IF('1b-NaturalGas'!$T$91="no","not applicable (based on previous answers)",ROUND(BL9039,4))</f>
        <v>0.98699999999999999</v>
      </c>
    </row>
    <row r="9040" spans="30:69" x14ac:dyDescent="0.25">
      <c r="AD9040" s="157">
        <f t="shared" si="297"/>
        <v>0.98900000000000077</v>
      </c>
      <c r="AE9040" s="157">
        <f>IF('1a-Electricity'!$T$77="no","",ROUND(AD9040,4))</f>
        <v>0.98899999999999999</v>
      </c>
      <c r="AF9040" s="157">
        <f>IF('1a-Electricity'!$T$78="no","",ROUND(AD9040,4))</f>
        <v>0.98899999999999999</v>
      </c>
      <c r="AG9040" s="157">
        <f>IF('1a-Electricity'!$T$79="no","",ROUND(AD9040,4))</f>
        <v>0.98899999999999999</v>
      </c>
      <c r="BL9040" s="157">
        <f t="shared" si="298"/>
        <v>0.98800000000000077</v>
      </c>
      <c r="BM9040" s="157">
        <f>IF('1b-NaturalGas'!$T$87="no","",ROUND(BL9040,4))</f>
        <v>0.98799999999999999</v>
      </c>
      <c r="BN9040" s="157">
        <f>IF('1b-NaturalGas'!$T$88="no","",ROUND(BL9040,4))</f>
        <v>0.98799999999999999</v>
      </c>
      <c r="BO9040" s="157">
        <f>IF('1b-NaturalGas'!$T$89="no","",ROUND(BL9040,4))</f>
        <v>0.98799999999999999</v>
      </c>
      <c r="BP9040" s="157">
        <f>IF('1b-NaturalGas'!$T$90="no","not applicable (based on previous answers)",ROUND(BL9040,4))</f>
        <v>0.98799999999999999</v>
      </c>
      <c r="BQ9040" s="157">
        <f>IF('1b-NaturalGas'!$T$91="no","not applicable (based on previous answers)",ROUND(BL9040,4))</f>
        <v>0.98799999999999999</v>
      </c>
    </row>
    <row r="9041" spans="30:69" x14ac:dyDescent="0.25">
      <c r="AD9041" s="157">
        <f t="shared" si="297"/>
        <v>0.99000000000000077</v>
      </c>
      <c r="AE9041" s="157">
        <f>IF('1a-Electricity'!$T$77="no","",ROUND(AD9041,4))</f>
        <v>0.99</v>
      </c>
      <c r="AF9041" s="157">
        <f>IF('1a-Electricity'!$T$78="no","",ROUND(AD9041,4))</f>
        <v>0.99</v>
      </c>
      <c r="AG9041" s="157">
        <f>IF('1a-Electricity'!$T$79="no","",ROUND(AD9041,4))</f>
        <v>0.99</v>
      </c>
      <c r="BL9041" s="157">
        <f t="shared" si="298"/>
        <v>0.98900000000000077</v>
      </c>
      <c r="BM9041" s="157">
        <f>IF('1b-NaturalGas'!$T$87="no","",ROUND(BL9041,4))</f>
        <v>0.98899999999999999</v>
      </c>
      <c r="BN9041" s="157">
        <f>IF('1b-NaturalGas'!$T$88="no","",ROUND(BL9041,4))</f>
        <v>0.98899999999999999</v>
      </c>
      <c r="BO9041" s="157">
        <f>IF('1b-NaturalGas'!$T$89="no","",ROUND(BL9041,4))</f>
        <v>0.98899999999999999</v>
      </c>
      <c r="BP9041" s="157">
        <f>IF('1b-NaturalGas'!$T$90="no","not applicable (based on previous answers)",ROUND(BL9041,4))</f>
        <v>0.98899999999999999</v>
      </c>
      <c r="BQ9041" s="157">
        <f>IF('1b-NaturalGas'!$T$91="no","not applicable (based on previous answers)",ROUND(BL9041,4))</f>
        <v>0.98899999999999999</v>
      </c>
    </row>
    <row r="9042" spans="30:69" x14ac:dyDescent="0.25">
      <c r="AD9042" s="157">
        <f t="shared" si="297"/>
        <v>0.99100000000000077</v>
      </c>
      <c r="AE9042" s="157">
        <f>IF('1a-Electricity'!$T$77="no","",ROUND(AD9042,4))</f>
        <v>0.99099999999999999</v>
      </c>
      <c r="AF9042" s="157">
        <f>IF('1a-Electricity'!$T$78="no","",ROUND(AD9042,4))</f>
        <v>0.99099999999999999</v>
      </c>
      <c r="AG9042" s="157">
        <f>IF('1a-Electricity'!$T$79="no","",ROUND(AD9042,4))</f>
        <v>0.99099999999999999</v>
      </c>
      <c r="BL9042" s="157">
        <f t="shared" si="298"/>
        <v>0.99000000000000077</v>
      </c>
      <c r="BM9042" s="157">
        <f>IF('1b-NaturalGas'!$T$87="no","",ROUND(BL9042,4))</f>
        <v>0.99</v>
      </c>
      <c r="BN9042" s="157">
        <f>IF('1b-NaturalGas'!$T$88="no","",ROUND(BL9042,4))</f>
        <v>0.99</v>
      </c>
      <c r="BO9042" s="157">
        <f>IF('1b-NaturalGas'!$T$89="no","",ROUND(BL9042,4))</f>
        <v>0.99</v>
      </c>
      <c r="BP9042" s="157">
        <f>IF('1b-NaturalGas'!$T$90="no","not applicable (based on previous answers)",ROUND(BL9042,4))</f>
        <v>0.99</v>
      </c>
      <c r="BQ9042" s="157">
        <f>IF('1b-NaturalGas'!$T$91="no","not applicable (based on previous answers)",ROUND(BL9042,4))</f>
        <v>0.99</v>
      </c>
    </row>
    <row r="9043" spans="30:69" x14ac:dyDescent="0.25">
      <c r="AD9043" s="157">
        <f t="shared" si="297"/>
        <v>0.99200000000000077</v>
      </c>
      <c r="AE9043" s="157">
        <f>IF('1a-Electricity'!$T$77="no","",ROUND(AD9043,4))</f>
        <v>0.99199999999999999</v>
      </c>
      <c r="AF9043" s="157">
        <f>IF('1a-Electricity'!$T$78="no","",ROUND(AD9043,4))</f>
        <v>0.99199999999999999</v>
      </c>
      <c r="AG9043" s="157">
        <f>IF('1a-Electricity'!$T$79="no","",ROUND(AD9043,4))</f>
        <v>0.99199999999999999</v>
      </c>
      <c r="BL9043" s="157">
        <f t="shared" si="298"/>
        <v>0.99100000000000077</v>
      </c>
      <c r="BM9043" s="157">
        <f>IF('1b-NaturalGas'!$T$87="no","",ROUND(BL9043,4))</f>
        <v>0.99099999999999999</v>
      </c>
      <c r="BN9043" s="157">
        <f>IF('1b-NaturalGas'!$T$88="no","",ROUND(BL9043,4))</f>
        <v>0.99099999999999999</v>
      </c>
      <c r="BO9043" s="157">
        <f>IF('1b-NaturalGas'!$T$89="no","",ROUND(BL9043,4))</f>
        <v>0.99099999999999999</v>
      </c>
      <c r="BP9043" s="157">
        <f>IF('1b-NaturalGas'!$T$90="no","not applicable (based on previous answers)",ROUND(BL9043,4))</f>
        <v>0.99099999999999999</v>
      </c>
      <c r="BQ9043" s="157">
        <f>IF('1b-NaturalGas'!$T$91="no","not applicable (based on previous answers)",ROUND(BL9043,4))</f>
        <v>0.99099999999999999</v>
      </c>
    </row>
    <row r="9044" spans="30:69" x14ac:dyDescent="0.25">
      <c r="AD9044" s="157">
        <f t="shared" si="297"/>
        <v>0.99300000000000077</v>
      </c>
      <c r="AE9044" s="157">
        <f>IF('1a-Electricity'!$T$77="no","",ROUND(AD9044,4))</f>
        <v>0.99299999999999999</v>
      </c>
      <c r="AF9044" s="157">
        <f>IF('1a-Electricity'!$T$78="no","",ROUND(AD9044,4))</f>
        <v>0.99299999999999999</v>
      </c>
      <c r="AG9044" s="157">
        <f>IF('1a-Electricity'!$T$79="no","",ROUND(AD9044,4))</f>
        <v>0.99299999999999999</v>
      </c>
      <c r="BL9044" s="157">
        <f t="shared" si="298"/>
        <v>0.99200000000000077</v>
      </c>
      <c r="BM9044" s="157">
        <f>IF('1b-NaturalGas'!$T$87="no","",ROUND(BL9044,4))</f>
        <v>0.99199999999999999</v>
      </c>
      <c r="BN9044" s="157">
        <f>IF('1b-NaturalGas'!$T$88="no","",ROUND(BL9044,4))</f>
        <v>0.99199999999999999</v>
      </c>
      <c r="BO9044" s="157">
        <f>IF('1b-NaturalGas'!$T$89="no","",ROUND(BL9044,4))</f>
        <v>0.99199999999999999</v>
      </c>
      <c r="BP9044" s="157">
        <f>IF('1b-NaturalGas'!$T$90="no","not applicable (based on previous answers)",ROUND(BL9044,4))</f>
        <v>0.99199999999999999</v>
      </c>
      <c r="BQ9044" s="157">
        <f>IF('1b-NaturalGas'!$T$91="no","not applicable (based on previous answers)",ROUND(BL9044,4))</f>
        <v>0.99199999999999999</v>
      </c>
    </row>
    <row r="9045" spans="30:69" x14ac:dyDescent="0.25">
      <c r="AD9045" s="157">
        <f t="shared" si="297"/>
        <v>0.99400000000000077</v>
      </c>
      <c r="AE9045" s="157">
        <f>IF('1a-Electricity'!$T$77="no","",ROUND(AD9045,4))</f>
        <v>0.99399999999999999</v>
      </c>
      <c r="AF9045" s="157">
        <f>IF('1a-Electricity'!$T$78="no","",ROUND(AD9045,4))</f>
        <v>0.99399999999999999</v>
      </c>
      <c r="AG9045" s="157">
        <f>IF('1a-Electricity'!$T$79="no","",ROUND(AD9045,4))</f>
        <v>0.99399999999999999</v>
      </c>
      <c r="BL9045" s="157">
        <f t="shared" si="298"/>
        <v>0.99300000000000077</v>
      </c>
      <c r="BM9045" s="157">
        <f>IF('1b-NaturalGas'!$T$87="no","",ROUND(BL9045,4))</f>
        <v>0.99299999999999999</v>
      </c>
      <c r="BN9045" s="157">
        <f>IF('1b-NaturalGas'!$T$88="no","",ROUND(BL9045,4))</f>
        <v>0.99299999999999999</v>
      </c>
      <c r="BO9045" s="157">
        <f>IF('1b-NaturalGas'!$T$89="no","",ROUND(BL9045,4))</f>
        <v>0.99299999999999999</v>
      </c>
      <c r="BP9045" s="157">
        <f>IF('1b-NaturalGas'!$T$90="no","not applicable (based on previous answers)",ROUND(BL9045,4))</f>
        <v>0.99299999999999999</v>
      </c>
      <c r="BQ9045" s="157">
        <f>IF('1b-NaturalGas'!$T$91="no","not applicable (based on previous answers)",ROUND(BL9045,4))</f>
        <v>0.99299999999999999</v>
      </c>
    </row>
    <row r="9046" spans="30:69" x14ac:dyDescent="0.25">
      <c r="AD9046" s="157">
        <f t="shared" si="297"/>
        <v>0.99500000000000077</v>
      </c>
      <c r="AE9046" s="157">
        <f>IF('1a-Electricity'!$T$77="no","",ROUND(AD9046,4))</f>
        <v>0.995</v>
      </c>
      <c r="AF9046" s="157">
        <f>IF('1a-Electricity'!$T$78="no","",ROUND(AD9046,4))</f>
        <v>0.995</v>
      </c>
      <c r="AG9046" s="157">
        <f>IF('1a-Electricity'!$T$79="no","",ROUND(AD9046,4))</f>
        <v>0.995</v>
      </c>
      <c r="BL9046" s="157">
        <f t="shared" si="298"/>
        <v>0.99400000000000077</v>
      </c>
      <c r="BM9046" s="157">
        <f>IF('1b-NaturalGas'!$T$87="no","",ROUND(BL9046,4))</f>
        <v>0.99399999999999999</v>
      </c>
      <c r="BN9046" s="157">
        <f>IF('1b-NaturalGas'!$T$88="no","",ROUND(BL9046,4))</f>
        <v>0.99399999999999999</v>
      </c>
      <c r="BO9046" s="157">
        <f>IF('1b-NaturalGas'!$T$89="no","",ROUND(BL9046,4))</f>
        <v>0.99399999999999999</v>
      </c>
      <c r="BP9046" s="157">
        <f>IF('1b-NaturalGas'!$T$90="no","not applicable (based on previous answers)",ROUND(BL9046,4))</f>
        <v>0.99399999999999999</v>
      </c>
      <c r="BQ9046" s="157">
        <f>IF('1b-NaturalGas'!$T$91="no","not applicable (based on previous answers)",ROUND(BL9046,4))</f>
        <v>0.99399999999999999</v>
      </c>
    </row>
    <row r="9047" spans="30:69" x14ac:dyDescent="0.25">
      <c r="AD9047" s="157">
        <f t="shared" si="297"/>
        <v>0.99600000000000077</v>
      </c>
      <c r="AE9047" s="157">
        <f>IF('1a-Electricity'!$T$77="no","",ROUND(AD9047,4))</f>
        <v>0.996</v>
      </c>
      <c r="AF9047" s="157">
        <f>IF('1a-Electricity'!$T$78="no","",ROUND(AD9047,4))</f>
        <v>0.996</v>
      </c>
      <c r="AG9047" s="157">
        <f>IF('1a-Electricity'!$T$79="no","",ROUND(AD9047,4))</f>
        <v>0.996</v>
      </c>
      <c r="BL9047" s="157">
        <f t="shared" si="298"/>
        <v>0.99500000000000077</v>
      </c>
      <c r="BM9047" s="157">
        <f>IF('1b-NaturalGas'!$T$87="no","",ROUND(BL9047,4))</f>
        <v>0.995</v>
      </c>
      <c r="BN9047" s="157">
        <f>IF('1b-NaturalGas'!$T$88="no","",ROUND(BL9047,4))</f>
        <v>0.995</v>
      </c>
      <c r="BO9047" s="157">
        <f>IF('1b-NaturalGas'!$T$89="no","",ROUND(BL9047,4))</f>
        <v>0.995</v>
      </c>
      <c r="BP9047" s="157">
        <f>IF('1b-NaturalGas'!$T$90="no","not applicable (based on previous answers)",ROUND(BL9047,4))</f>
        <v>0.995</v>
      </c>
      <c r="BQ9047" s="157">
        <f>IF('1b-NaturalGas'!$T$91="no","not applicable (based on previous answers)",ROUND(BL9047,4))</f>
        <v>0.995</v>
      </c>
    </row>
    <row r="9048" spans="30:69" x14ac:dyDescent="0.25">
      <c r="AD9048" s="157">
        <f t="shared" si="297"/>
        <v>0.99700000000000077</v>
      </c>
      <c r="AE9048" s="157">
        <f>IF('1a-Electricity'!$T$77="no","",ROUND(AD9048,4))</f>
        <v>0.997</v>
      </c>
      <c r="AF9048" s="157">
        <f>IF('1a-Electricity'!$T$78="no","",ROUND(AD9048,4))</f>
        <v>0.997</v>
      </c>
      <c r="AG9048" s="157">
        <f>IF('1a-Electricity'!$T$79="no","",ROUND(AD9048,4))</f>
        <v>0.997</v>
      </c>
      <c r="BL9048" s="157">
        <f t="shared" si="298"/>
        <v>0.99600000000000077</v>
      </c>
      <c r="BM9048" s="157">
        <f>IF('1b-NaturalGas'!$T$87="no","",ROUND(BL9048,4))</f>
        <v>0.996</v>
      </c>
      <c r="BN9048" s="157">
        <f>IF('1b-NaturalGas'!$T$88="no","",ROUND(BL9048,4))</f>
        <v>0.996</v>
      </c>
      <c r="BO9048" s="157">
        <f>IF('1b-NaturalGas'!$T$89="no","",ROUND(BL9048,4))</f>
        <v>0.996</v>
      </c>
      <c r="BP9048" s="157">
        <f>IF('1b-NaturalGas'!$T$90="no","not applicable (based on previous answers)",ROUND(BL9048,4))</f>
        <v>0.996</v>
      </c>
      <c r="BQ9048" s="157">
        <f>IF('1b-NaturalGas'!$T$91="no","not applicable (based on previous answers)",ROUND(BL9048,4))</f>
        <v>0.996</v>
      </c>
    </row>
    <row r="9049" spans="30:69" x14ac:dyDescent="0.25">
      <c r="AD9049" s="157">
        <f t="shared" si="297"/>
        <v>0.99800000000000078</v>
      </c>
      <c r="AE9049" s="157">
        <f>IF('1a-Electricity'!$T$77="no","",ROUND(AD9049,4))</f>
        <v>0.998</v>
      </c>
      <c r="AF9049" s="157">
        <f>IF('1a-Electricity'!$T$78="no","",ROUND(AD9049,4))</f>
        <v>0.998</v>
      </c>
      <c r="AG9049" s="157">
        <f>IF('1a-Electricity'!$T$79="no","",ROUND(AD9049,4))</f>
        <v>0.998</v>
      </c>
      <c r="BL9049" s="157">
        <f t="shared" si="298"/>
        <v>0.99700000000000077</v>
      </c>
      <c r="BM9049" s="157">
        <f>IF('1b-NaturalGas'!$T$87="no","",ROUND(BL9049,4))</f>
        <v>0.997</v>
      </c>
      <c r="BN9049" s="157">
        <f>IF('1b-NaturalGas'!$T$88="no","",ROUND(BL9049,4))</f>
        <v>0.997</v>
      </c>
      <c r="BO9049" s="157">
        <f>IF('1b-NaturalGas'!$T$89="no","",ROUND(BL9049,4))</f>
        <v>0.997</v>
      </c>
      <c r="BP9049" s="157">
        <f>IF('1b-NaturalGas'!$T$90="no","not applicable (based on previous answers)",ROUND(BL9049,4))</f>
        <v>0.997</v>
      </c>
      <c r="BQ9049" s="157">
        <f>IF('1b-NaturalGas'!$T$91="no","not applicable (based on previous answers)",ROUND(BL9049,4))</f>
        <v>0.997</v>
      </c>
    </row>
    <row r="9050" spans="30:69" x14ac:dyDescent="0.25">
      <c r="AD9050" s="157">
        <f t="shared" si="297"/>
        <v>0.99900000000000078</v>
      </c>
      <c r="AE9050" s="157">
        <f>IF('1a-Electricity'!$T$77="no","",ROUND(AD9050,4))</f>
        <v>0.999</v>
      </c>
      <c r="AF9050" s="157">
        <f>IF('1a-Electricity'!$T$78="no","",ROUND(AD9050,4))</f>
        <v>0.999</v>
      </c>
      <c r="AG9050" s="157">
        <f>IF('1a-Electricity'!$T$79="no","",ROUND(AD9050,4))</f>
        <v>0.999</v>
      </c>
      <c r="BL9050" s="157">
        <f t="shared" si="298"/>
        <v>0.99800000000000078</v>
      </c>
      <c r="BM9050" s="157">
        <f>IF('1b-NaturalGas'!$T$87="no","",ROUND(BL9050,4))</f>
        <v>0.998</v>
      </c>
      <c r="BN9050" s="157">
        <f>IF('1b-NaturalGas'!$T$88="no","",ROUND(BL9050,4))</f>
        <v>0.998</v>
      </c>
      <c r="BO9050" s="157">
        <f>IF('1b-NaturalGas'!$T$89="no","",ROUND(BL9050,4))</f>
        <v>0.998</v>
      </c>
      <c r="BP9050" s="157">
        <f>IF('1b-NaturalGas'!$T$90="no","not applicable (based on previous answers)",ROUND(BL9050,4))</f>
        <v>0.998</v>
      </c>
      <c r="BQ9050" s="157">
        <f>IF('1b-NaturalGas'!$T$91="no","not applicable (based on previous answers)",ROUND(BL9050,4))</f>
        <v>0.998</v>
      </c>
    </row>
    <row r="9051" spans="30:69" x14ac:dyDescent="0.25">
      <c r="AD9051" s="157">
        <f t="shared" si="297"/>
        <v>1.0000000000000007</v>
      </c>
      <c r="AE9051" s="157">
        <f>IF('1a-Electricity'!$T$77="no","",ROUND(AD9051,4))</f>
        <v>1</v>
      </c>
      <c r="AF9051" s="157">
        <f>IF('1a-Electricity'!$T$78="no","",ROUND(AD9051,4))</f>
        <v>1</v>
      </c>
      <c r="AG9051" s="157">
        <f>IF('1a-Electricity'!$T$79="no","",ROUND(AD9051,4))</f>
        <v>1</v>
      </c>
      <c r="BL9051" s="157">
        <f t="shared" si="298"/>
        <v>0.99900000000000078</v>
      </c>
      <c r="BM9051" s="157">
        <f>IF('1b-NaturalGas'!$T$87="no","",ROUND(BL9051,4))</f>
        <v>0.999</v>
      </c>
      <c r="BN9051" s="157">
        <f>IF('1b-NaturalGas'!$T$88="no","",ROUND(BL9051,4))</f>
        <v>0.999</v>
      </c>
      <c r="BO9051" s="157">
        <f>IF('1b-NaturalGas'!$T$89="no","",ROUND(BL9051,4))</f>
        <v>0.999</v>
      </c>
      <c r="BP9051" s="157">
        <f>IF('1b-NaturalGas'!$T$90="no","not applicable (based on previous answers)",ROUND(BL9051,4))</f>
        <v>0.999</v>
      </c>
      <c r="BQ9051" s="157">
        <f>IF('1b-NaturalGas'!$T$91="no","not applicable (based on previous answers)",ROUND(BL9051,4))</f>
        <v>0.999</v>
      </c>
    </row>
    <row r="9052" spans="30:69" x14ac:dyDescent="0.25">
      <c r="BL9052" s="157">
        <f t="shared" si="298"/>
        <v>1.0000000000000007</v>
      </c>
      <c r="BM9052" s="157">
        <f>IF('1b-NaturalGas'!$T$87="no","",ROUND(BL9052,4))</f>
        <v>1</v>
      </c>
      <c r="BN9052" s="157">
        <f>IF('1b-NaturalGas'!$T$88="no","",ROUND(BL9052,4))</f>
        <v>1</v>
      </c>
      <c r="BO9052" s="157">
        <f>IF('1b-NaturalGas'!$T$89="no","",ROUND(BL9052,4))</f>
        <v>1</v>
      </c>
      <c r="BP9052" s="157">
        <f>IF('1b-NaturalGas'!$T$90="no","not applicable (based on previous answers)",ROUND(BL9052,4))</f>
        <v>1</v>
      </c>
      <c r="BQ9052" s="157">
        <f>IF('1b-NaturalGas'!$T$91="no","not applicable (based on previous answers)",ROUND(BL9052,4))</f>
        <v>1</v>
      </c>
    </row>
  </sheetData>
  <sheetProtection algorithmName="SHA-512" hashValue="uGrsuXMkjT92sI8U13/8TKSupdTld6lrSRAruHf891nj+aaGyyFOm9g1nyjt4Mu8GT+vjcsH+b8CTFXVWlb21Q==" saltValue="2ZQCinB3/S9WsGQ3TUa8IQ==" spinCount="100000" sheet="1" objects="1" scenarios="1"/>
  <pageMargins left="0.7" right="0.7" top="0.75" bottom="0.75" header="0.3" footer="0.3"/>
  <pageSetup paperSize="9" orientation="portrait" r:id="rId1"/>
  <headerFooter>
    <oddFooter>&amp;C_x000D_&amp;1#&amp;"Calibri"&amp;10&amp;K0000FF Restricted Use - À usage restreint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54</vt:i4>
      </vt:variant>
    </vt:vector>
  </HeadingPairs>
  <TitlesOfParts>
    <vt:vector size="63" baseType="lpstr">
      <vt:lpstr>Country</vt:lpstr>
      <vt:lpstr>Sector classification </vt:lpstr>
      <vt:lpstr>READ ME</vt:lpstr>
      <vt:lpstr>1a-Electricity</vt:lpstr>
      <vt:lpstr>1b-NaturalGas</vt:lpstr>
      <vt:lpstr>1bis-Regulator</vt:lpstr>
      <vt:lpstr>Database_n</vt:lpstr>
      <vt:lpstr>Lists</vt:lpstr>
      <vt:lpstr>Conditions</vt:lpstr>
      <vt:lpstr>ECO_A</vt:lpstr>
      <vt:lpstr>ECO_B</vt:lpstr>
      <vt:lpstr>ECO_C</vt:lpstr>
      <vt:lpstr>ECO_D</vt:lpstr>
      <vt:lpstr>ECO_E</vt:lpstr>
      <vt:lpstr>ECO_F</vt:lpstr>
      <vt:lpstr>ECO_G</vt:lpstr>
      <vt:lpstr>ECO_H</vt:lpstr>
      <vt:lpstr>ECO_I</vt:lpstr>
      <vt:lpstr>ECO_J</vt:lpstr>
      <vt:lpstr>ECO_K</vt:lpstr>
      <vt:lpstr>REGA1</vt:lpstr>
      <vt:lpstr>REGA10_2023</vt:lpstr>
      <vt:lpstr>REGA11</vt:lpstr>
      <vt:lpstr>REGA11_2023</vt:lpstr>
      <vt:lpstr>REGA13</vt:lpstr>
      <vt:lpstr>REGA13_2023</vt:lpstr>
      <vt:lpstr>REGA14</vt:lpstr>
      <vt:lpstr>REGA16</vt:lpstr>
      <vt:lpstr>REGA17</vt:lpstr>
      <vt:lpstr>REGA19</vt:lpstr>
      <vt:lpstr>REGA2</vt:lpstr>
      <vt:lpstr>REGA20</vt:lpstr>
      <vt:lpstr>REGA21</vt:lpstr>
      <vt:lpstr>REGA22_2023</vt:lpstr>
      <vt:lpstr>REGA23</vt:lpstr>
      <vt:lpstr>REGA3</vt:lpstr>
      <vt:lpstr>REGA4</vt:lpstr>
      <vt:lpstr>REGA4_2023</vt:lpstr>
      <vt:lpstr>REGA5</vt:lpstr>
      <vt:lpstr>REGA6</vt:lpstr>
      <vt:lpstr>REGA7</vt:lpstr>
      <vt:lpstr>REGA8</vt:lpstr>
      <vt:lpstr>REGA9_2023</vt:lpstr>
      <vt:lpstr>REGB1</vt:lpstr>
      <vt:lpstr>REGB2</vt:lpstr>
      <vt:lpstr>REGB3</vt:lpstr>
      <vt:lpstr>REGB4</vt:lpstr>
      <vt:lpstr>REGB6</vt:lpstr>
      <vt:lpstr>REGB7</vt:lpstr>
      <vt:lpstr>REGB8</vt:lpstr>
      <vt:lpstr>REGB9_2023</vt:lpstr>
      <vt:lpstr>REGC1</vt:lpstr>
      <vt:lpstr>REGC11</vt:lpstr>
      <vt:lpstr>REGC13</vt:lpstr>
      <vt:lpstr>REGC2</vt:lpstr>
      <vt:lpstr>REGC3</vt:lpstr>
      <vt:lpstr>REGC4</vt:lpstr>
      <vt:lpstr>REGD1_2023</vt:lpstr>
      <vt:lpstr>REGD3_2023</vt:lpstr>
      <vt:lpstr>REGD5_2023</vt:lpstr>
      <vt:lpstr>REGD6_2023</vt:lpstr>
      <vt:lpstr>REGD7_2023</vt:lpstr>
      <vt:lpstr>REGNAME</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koske_i</dc:creator>
  <cp:lastModifiedBy>DANITZ Eszter, ECO/SSD</cp:lastModifiedBy>
  <cp:lastPrinted>2017-12-07T13:45:27Z</cp:lastPrinted>
  <dcterms:created xsi:type="dcterms:W3CDTF">2012-05-29T16:37:01Z</dcterms:created>
  <dcterms:modified xsi:type="dcterms:W3CDTF">2024-07-05T13:40:13Z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5510b0-e729-4ef0-a3dd-4ba0dfe56c99_Enabled">
    <vt:lpwstr>true</vt:lpwstr>
  </property>
  <property fmtid="{D5CDD505-2E9C-101B-9397-08002B2CF9AE}" pid="3" name="MSIP_Label_0e5510b0-e729-4ef0-a3dd-4ba0dfe56c99_SetDate">
    <vt:lpwstr>2024-05-24T08:01:51Z</vt:lpwstr>
  </property>
  <property fmtid="{D5CDD505-2E9C-101B-9397-08002B2CF9AE}" pid="4" name="MSIP_Label_0e5510b0-e729-4ef0-a3dd-4ba0dfe56c99_Method">
    <vt:lpwstr>Standard</vt:lpwstr>
  </property>
  <property fmtid="{D5CDD505-2E9C-101B-9397-08002B2CF9AE}" pid="5" name="MSIP_Label_0e5510b0-e729-4ef0-a3dd-4ba0dfe56c99_Name">
    <vt:lpwstr>Restricted Use</vt:lpwstr>
  </property>
  <property fmtid="{D5CDD505-2E9C-101B-9397-08002B2CF9AE}" pid="6" name="MSIP_Label_0e5510b0-e729-4ef0-a3dd-4ba0dfe56c99_SiteId">
    <vt:lpwstr>ac41c7d4-1f61-460d-b0f4-fc925a2b471c</vt:lpwstr>
  </property>
  <property fmtid="{D5CDD505-2E9C-101B-9397-08002B2CF9AE}" pid="7" name="MSIP_Label_0e5510b0-e729-4ef0-a3dd-4ba0dfe56c99_ActionId">
    <vt:lpwstr>32d42f2f-93c7-4471-b08b-8bad668a7262</vt:lpwstr>
  </property>
  <property fmtid="{D5CDD505-2E9C-101B-9397-08002B2CF9AE}" pid="8" name="MSIP_Label_0e5510b0-e729-4ef0-a3dd-4ba0dfe56c99_ContentBits">
    <vt:lpwstr>2</vt:lpwstr>
  </property>
</Properties>
</file>